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Q:\BB\BILD-P\10_L-A\05 Collaborateurs\Chassot Alain\Excel-Tool\Modèles de base\"/>
    </mc:Choice>
  </mc:AlternateContent>
  <xr:revisionPtr revIDLastSave="0" documentId="13_ncr:1_{99130B47-52CB-4C66-99F2-6896F376FAE8}" xr6:coauthVersionLast="47" xr6:coauthVersionMax="47" xr10:uidLastSave="{00000000-0000-0000-0000-000000000000}"/>
  <bookViews>
    <workbookView xWindow="-120" yWindow="-120" windowWidth="29040" windowHeight="15720" tabRatio="739" xr2:uid="{00000000-000D-0000-FFFF-FFFF00000000}"/>
  </bookViews>
  <sheets>
    <sheet name="Mode d'emploi" sheetId="19" r:id="rId1"/>
    <sheet name="Info livraison" sheetId="18" r:id="rId2"/>
    <sheet name="Institut - Classes" sheetId="1" r:id="rId3"/>
    <sheet name="Données élèves" sheetId="17" r:id="rId4"/>
    <sheet name="Fichier d'export" sheetId="16" r:id="rId5"/>
    <sheet name="Ct" sheetId="15" r:id="rId6"/>
    <sheet name="Inst" sheetId="4" r:id="rId7"/>
    <sheet name="Inst suppl." sheetId="20" r:id="rId8"/>
    <sheet name="TEnsCl" sheetId="2" r:id="rId9"/>
    <sheet name="TID" sheetId="14" r:id="rId10"/>
    <sheet name="Sexe" sheetId="13" r:id="rId11"/>
    <sheet name="Nat" sheetId="12" r:id="rId12"/>
    <sheet name="Lan" sheetId="11" r:id="rId13"/>
    <sheet name="Com" sheetId="10" r:id="rId14"/>
    <sheet name="TEns" sheetId="9" r:id="rId15"/>
    <sheet name="TEns suppl." sheetId="8" r:id="rId16"/>
    <sheet name="MoEn" sheetId="7" r:id="rId17"/>
    <sheet name="SPE" sheetId="6" r:id="rId18"/>
    <sheet name="MP1" sheetId="5" r:id="rId19"/>
    <sheet name="Nomen.complète" sheetId="3" r:id="rId20"/>
  </sheets>
  <definedNames>
    <definedName name="_xlnm._FilterDatabase" localSheetId="13" hidden="1">Com!$C$3:$C$2700</definedName>
    <definedName name="_xlnm._FilterDatabase" localSheetId="6" hidden="1">Inst!$D$3:$D$950</definedName>
    <definedName name="_xlnm._FilterDatabase" localSheetId="12" hidden="1">Lan!$B$3:$B$50</definedName>
    <definedName name="_xlnm._FilterDatabase" localSheetId="11" hidden="1">Nat!$B$3:$B$3</definedName>
    <definedName name="_xlnm._FilterDatabase" localSheetId="14" hidden="1">TEns!$A$3:$I$3</definedName>
    <definedName name="_xlnm._FilterDatabase" localSheetId="8" hidden="1">TEnsCl!$B$3:$B$3</definedName>
    <definedName name="codecatidlern">TID!$A$4:$A$20</definedName>
    <definedName name="codeclint">'Institut - Classes'!$C$11:$C$310</definedName>
    <definedName name="codeform">MoEn!$A$4:$A$14</definedName>
    <definedName name="codegem">Com!$A$4:$A$3803</definedName>
    <definedName name="codegemhist">Com!$B$4:$B$3803</definedName>
    <definedName name="codeinstit">Inst!$B$4:$B$970</definedName>
    <definedName name="codekt">Ct!$A$4:$A$32</definedName>
    <definedName name="codektbj">TEns!$K$4:$K$16</definedName>
    <definedName name="codelangue">Lan!$A$4:$A$103</definedName>
    <definedName name="codemp1">'MP1'!$A$4:$A$19</definedName>
    <definedName name="codenat">Nat!$A$4:$A$319</definedName>
    <definedName name="codeschart">TEns!$A$4:$A$2103</definedName>
    <definedName name="codeschartkla">TEnsCl!$A$4:$A$13</definedName>
    <definedName name="codesex">Sexe!$A$4:$A$5</definedName>
    <definedName name="codespe">SPE!$A$4:$A$23</definedName>
    <definedName name="libcatidinstit">Inst!$A$4:$A$970</definedName>
    <definedName name="libcatidlern">TID!$B$4:$B$20</definedName>
    <definedName name="libclint">'Institut - Classes'!$G$11:$G$310</definedName>
    <definedName name="libform">MoEn!$B$4:$B$14</definedName>
    <definedName name="libgem">Com!$C$4:$C$3803</definedName>
    <definedName name="libinstit">Inst!$D$4:$D$970</definedName>
    <definedName name="libkt">Ct!$B$4:$B$32</definedName>
    <definedName name="libktabb">Ct!$C$4:$C$32</definedName>
    <definedName name="liblangue">Lan!$B$4:$B$103</definedName>
    <definedName name="libmp1">'MP1'!$B$4:$B$19</definedName>
    <definedName name="libnat">Nat!$B$4:$B$319</definedName>
    <definedName name="libschart">TEns!$B$4:$B$2103</definedName>
    <definedName name="libschartabb">TEns!$M$4:$M$657</definedName>
    <definedName name="libschartkla">TEnsCl!$B$4:$B$13</definedName>
    <definedName name="libsex">Sexe!$B$4:$B$5</definedName>
    <definedName name="libspe">SPE!$B$4:$B$23</definedName>
    <definedName name="valschartktbj90">TEns!$G$4:$G$2103</definedName>
    <definedName name="valschartktbj99">TEns!$H$4:$H$2103</definedName>
    <definedName name="valschartktbjmax">TEns!$F$4:$F$2103</definedName>
    <definedName name="valschartktbjmin">TEns!$E$4:$E$2103</definedName>
    <definedName name="valschartmaxalt">TEns!$D$4:$D$2103</definedName>
    <definedName name="valschartminalt">TEns!$C$4:$C$2103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803" i="10" l="1"/>
  <c r="B3803" i="10"/>
  <c r="A3803" i="10"/>
  <c r="C3802" i="10"/>
  <c r="B3802" i="10"/>
  <c r="A3802" i="10"/>
  <c r="C3801" i="10"/>
  <c r="B3801" i="10"/>
  <c r="A3801" i="10"/>
  <c r="C3800" i="10"/>
  <c r="B3800" i="10"/>
  <c r="A3800" i="10"/>
  <c r="C3799" i="10"/>
  <c r="B3799" i="10"/>
  <c r="A3799" i="10"/>
  <c r="C3798" i="10"/>
  <c r="B3798" i="10"/>
  <c r="A3798" i="10"/>
  <c r="C3797" i="10"/>
  <c r="B3797" i="10"/>
  <c r="A3797" i="10"/>
  <c r="C3796" i="10"/>
  <c r="B3796" i="10"/>
  <c r="A3796" i="10"/>
  <c r="C3795" i="10"/>
  <c r="B3795" i="10"/>
  <c r="A3795" i="10"/>
  <c r="C3794" i="10"/>
  <c r="B3794" i="10"/>
  <c r="A3794" i="10"/>
  <c r="C3793" i="10"/>
  <c r="B3793" i="10"/>
  <c r="A3793" i="10"/>
  <c r="C3792" i="10"/>
  <c r="B3792" i="10"/>
  <c r="A3792" i="10"/>
  <c r="C3791" i="10"/>
  <c r="B3791" i="10"/>
  <c r="A3791" i="10"/>
  <c r="C3790" i="10"/>
  <c r="B3790" i="10"/>
  <c r="A3790" i="10"/>
  <c r="C3789" i="10"/>
  <c r="B3789" i="10"/>
  <c r="A3789" i="10"/>
  <c r="C3788" i="10"/>
  <c r="B3788" i="10"/>
  <c r="A3788" i="10"/>
  <c r="C3787" i="10"/>
  <c r="B3787" i="10"/>
  <c r="A3787" i="10"/>
  <c r="C3786" i="10"/>
  <c r="B3786" i="10"/>
  <c r="A3786" i="10"/>
  <c r="C3785" i="10"/>
  <c r="B3785" i="10"/>
  <c r="A3785" i="10"/>
  <c r="C3784" i="10"/>
  <c r="B3784" i="10"/>
  <c r="A3784" i="10"/>
  <c r="C3783" i="10"/>
  <c r="B3783" i="10"/>
  <c r="A3783" i="10"/>
  <c r="C3782" i="10"/>
  <c r="B3782" i="10"/>
  <c r="A3782" i="10"/>
  <c r="C3781" i="10"/>
  <c r="B3781" i="10"/>
  <c r="A3781" i="10"/>
  <c r="C3780" i="10"/>
  <c r="B3780" i="10"/>
  <c r="A3780" i="10"/>
  <c r="C3779" i="10"/>
  <c r="B3779" i="10"/>
  <c r="A3779" i="10"/>
  <c r="C3778" i="10"/>
  <c r="B3778" i="10"/>
  <c r="A3778" i="10"/>
  <c r="C3777" i="10"/>
  <c r="B3777" i="10"/>
  <c r="A3777" i="10"/>
  <c r="C3776" i="10"/>
  <c r="B3776" i="10"/>
  <c r="A3776" i="10"/>
  <c r="C3775" i="10"/>
  <c r="B3775" i="10"/>
  <c r="A3775" i="10"/>
  <c r="C3774" i="10"/>
  <c r="B3774" i="10"/>
  <c r="A3774" i="10"/>
  <c r="C3773" i="10"/>
  <c r="B3773" i="10"/>
  <c r="A3773" i="10"/>
  <c r="C3772" i="10"/>
  <c r="B3772" i="10"/>
  <c r="A3772" i="10"/>
  <c r="C3771" i="10"/>
  <c r="B3771" i="10"/>
  <c r="A3771" i="10"/>
  <c r="C3770" i="10"/>
  <c r="B3770" i="10"/>
  <c r="A3770" i="10"/>
  <c r="C3769" i="10"/>
  <c r="B3769" i="10"/>
  <c r="A3769" i="10"/>
  <c r="C3768" i="10"/>
  <c r="B3768" i="10"/>
  <c r="A3768" i="10"/>
  <c r="C3767" i="10"/>
  <c r="B3767" i="10"/>
  <c r="A3767" i="10"/>
  <c r="C3766" i="10"/>
  <c r="B3766" i="10"/>
  <c r="A3766" i="10"/>
  <c r="C3765" i="10"/>
  <c r="B3765" i="10"/>
  <c r="A3765" i="10"/>
  <c r="C3764" i="10"/>
  <c r="B3764" i="10"/>
  <c r="A3764" i="10"/>
  <c r="C3763" i="10"/>
  <c r="B3763" i="10"/>
  <c r="A3763" i="10"/>
  <c r="C3762" i="10"/>
  <c r="B3762" i="10"/>
  <c r="A3762" i="10"/>
  <c r="C3761" i="10"/>
  <c r="B3761" i="10"/>
  <c r="A3761" i="10"/>
  <c r="C3760" i="10"/>
  <c r="B3760" i="10"/>
  <c r="A3760" i="10"/>
  <c r="C3759" i="10"/>
  <c r="B3759" i="10"/>
  <c r="A3759" i="10"/>
  <c r="C3758" i="10"/>
  <c r="B3758" i="10"/>
  <c r="A3758" i="10"/>
  <c r="C3757" i="10"/>
  <c r="B3757" i="10"/>
  <c r="A3757" i="10"/>
  <c r="C3756" i="10"/>
  <c r="B3756" i="10"/>
  <c r="A3756" i="10"/>
  <c r="C3755" i="10"/>
  <c r="B3755" i="10"/>
  <c r="A3755" i="10"/>
  <c r="C3754" i="10"/>
  <c r="B3754" i="10"/>
  <c r="A3754" i="10"/>
  <c r="C3753" i="10"/>
  <c r="B3753" i="10"/>
  <c r="A3753" i="10"/>
  <c r="C3752" i="10"/>
  <c r="B3752" i="10"/>
  <c r="A3752" i="10"/>
  <c r="C3751" i="10"/>
  <c r="B3751" i="10"/>
  <c r="A3751" i="10"/>
  <c r="C3750" i="10"/>
  <c r="B3750" i="10"/>
  <c r="A3750" i="10"/>
  <c r="C3749" i="10"/>
  <c r="B3749" i="10"/>
  <c r="A3749" i="10"/>
  <c r="C3748" i="10"/>
  <c r="B3748" i="10"/>
  <c r="A3748" i="10"/>
  <c r="C3747" i="10"/>
  <c r="B3747" i="10"/>
  <c r="A3747" i="10"/>
  <c r="C3746" i="10"/>
  <c r="B3746" i="10"/>
  <c r="A3746" i="10"/>
  <c r="C3745" i="10"/>
  <c r="B3745" i="10"/>
  <c r="A3745" i="10"/>
  <c r="C3744" i="10"/>
  <c r="B3744" i="10"/>
  <c r="A3744" i="10"/>
  <c r="C3743" i="10"/>
  <c r="B3743" i="10"/>
  <c r="A3743" i="10"/>
  <c r="C3742" i="10"/>
  <c r="B3742" i="10"/>
  <c r="A3742" i="10"/>
  <c r="C3741" i="10"/>
  <c r="B3741" i="10"/>
  <c r="A3741" i="10"/>
  <c r="C3740" i="10"/>
  <c r="B3740" i="10"/>
  <c r="A3740" i="10"/>
  <c r="C3739" i="10"/>
  <c r="B3739" i="10"/>
  <c r="A3739" i="10"/>
  <c r="C3738" i="10"/>
  <c r="B3738" i="10"/>
  <c r="A3738" i="10"/>
  <c r="C3737" i="10"/>
  <c r="B3737" i="10"/>
  <c r="A3737" i="10"/>
  <c r="C3736" i="10"/>
  <c r="B3736" i="10"/>
  <c r="A3736" i="10"/>
  <c r="C3735" i="10"/>
  <c r="B3735" i="10"/>
  <c r="A3735" i="10"/>
  <c r="C3734" i="10"/>
  <c r="B3734" i="10"/>
  <c r="A3734" i="10"/>
  <c r="C3733" i="10"/>
  <c r="B3733" i="10"/>
  <c r="A3733" i="10"/>
  <c r="C3732" i="10"/>
  <c r="B3732" i="10"/>
  <c r="A3732" i="10"/>
  <c r="C3731" i="10"/>
  <c r="B3731" i="10"/>
  <c r="A3731" i="10"/>
  <c r="C3730" i="10"/>
  <c r="B3730" i="10"/>
  <c r="A3730" i="10"/>
  <c r="C3729" i="10"/>
  <c r="B3729" i="10"/>
  <c r="A3729" i="10"/>
  <c r="C3728" i="10"/>
  <c r="B3728" i="10"/>
  <c r="A3728" i="10"/>
  <c r="C3727" i="10"/>
  <c r="B3727" i="10"/>
  <c r="A3727" i="10"/>
  <c r="C3726" i="10"/>
  <c r="B3726" i="10"/>
  <c r="A3726" i="10"/>
  <c r="C3725" i="10"/>
  <c r="B3725" i="10"/>
  <c r="A3725" i="10"/>
  <c r="C3724" i="10"/>
  <c r="B3724" i="10"/>
  <c r="A3724" i="10"/>
  <c r="C3723" i="10"/>
  <c r="B3723" i="10"/>
  <c r="A3723" i="10"/>
  <c r="C3722" i="10"/>
  <c r="B3722" i="10"/>
  <c r="A3722" i="10"/>
  <c r="C3721" i="10"/>
  <c r="B3721" i="10"/>
  <c r="A3721" i="10"/>
  <c r="C3720" i="10"/>
  <c r="B3720" i="10"/>
  <c r="A3720" i="10"/>
  <c r="C3719" i="10"/>
  <c r="B3719" i="10"/>
  <c r="A3719" i="10"/>
  <c r="C3718" i="10"/>
  <c r="B3718" i="10"/>
  <c r="A3718" i="10"/>
  <c r="C3717" i="10"/>
  <c r="B3717" i="10"/>
  <c r="A3717" i="10"/>
  <c r="C3716" i="10"/>
  <c r="B3716" i="10"/>
  <c r="A3716" i="10"/>
  <c r="C3715" i="10"/>
  <c r="B3715" i="10"/>
  <c r="A3715" i="10"/>
  <c r="C3714" i="10"/>
  <c r="B3714" i="10"/>
  <c r="A3714" i="10"/>
  <c r="C3713" i="10"/>
  <c r="B3713" i="10"/>
  <c r="A3713" i="10"/>
  <c r="C3712" i="10"/>
  <c r="B3712" i="10"/>
  <c r="A3712" i="10"/>
  <c r="C3711" i="10"/>
  <c r="B3711" i="10"/>
  <c r="A3711" i="10"/>
  <c r="C3710" i="10"/>
  <c r="B3710" i="10"/>
  <c r="A3710" i="10"/>
  <c r="C3709" i="10"/>
  <c r="B3709" i="10"/>
  <c r="A3709" i="10"/>
  <c r="C3708" i="10"/>
  <c r="B3708" i="10"/>
  <c r="A3708" i="10"/>
  <c r="C3707" i="10"/>
  <c r="B3707" i="10"/>
  <c r="A3707" i="10"/>
  <c r="C3706" i="10"/>
  <c r="B3706" i="10"/>
  <c r="A3706" i="10"/>
  <c r="C3705" i="10"/>
  <c r="B3705" i="10"/>
  <c r="A3705" i="10"/>
  <c r="C3704" i="10"/>
  <c r="B3704" i="10"/>
  <c r="A3704" i="10"/>
  <c r="C3703" i="10"/>
  <c r="B3703" i="10"/>
  <c r="A3703" i="10"/>
  <c r="C3702" i="10"/>
  <c r="B3702" i="10"/>
  <c r="A3702" i="10"/>
  <c r="C3701" i="10"/>
  <c r="B3701" i="10"/>
  <c r="A3701" i="10"/>
  <c r="C3700" i="10"/>
  <c r="B3700" i="10"/>
  <c r="A3700" i="10"/>
  <c r="C3699" i="10"/>
  <c r="B3699" i="10"/>
  <c r="A3699" i="10"/>
  <c r="C3698" i="10"/>
  <c r="B3698" i="10"/>
  <c r="A3698" i="10"/>
  <c r="C3697" i="10"/>
  <c r="B3697" i="10"/>
  <c r="A3697" i="10"/>
  <c r="C3696" i="10"/>
  <c r="B3696" i="10"/>
  <c r="A3696" i="10"/>
  <c r="C3695" i="10"/>
  <c r="B3695" i="10"/>
  <c r="A3695" i="10"/>
  <c r="C3694" i="10"/>
  <c r="B3694" i="10"/>
  <c r="A3694" i="10"/>
  <c r="C3693" i="10"/>
  <c r="B3693" i="10"/>
  <c r="A3693" i="10"/>
  <c r="C3692" i="10"/>
  <c r="B3692" i="10"/>
  <c r="A3692" i="10"/>
  <c r="C3691" i="10"/>
  <c r="B3691" i="10"/>
  <c r="A3691" i="10"/>
  <c r="C3690" i="10"/>
  <c r="B3690" i="10"/>
  <c r="A3690" i="10"/>
  <c r="C3689" i="10"/>
  <c r="B3689" i="10"/>
  <c r="A3689" i="10"/>
  <c r="C3688" i="10"/>
  <c r="B3688" i="10"/>
  <c r="A3688" i="10"/>
  <c r="C3687" i="10"/>
  <c r="B3687" i="10"/>
  <c r="A3687" i="10"/>
  <c r="C3686" i="10"/>
  <c r="B3686" i="10"/>
  <c r="A3686" i="10"/>
  <c r="C3685" i="10"/>
  <c r="B3685" i="10"/>
  <c r="A3685" i="10"/>
  <c r="C3684" i="10"/>
  <c r="B3684" i="10"/>
  <c r="A3684" i="10"/>
  <c r="C3683" i="10"/>
  <c r="B3683" i="10"/>
  <c r="A3683" i="10"/>
  <c r="C3682" i="10"/>
  <c r="B3682" i="10"/>
  <c r="A3682" i="10"/>
  <c r="C3681" i="10"/>
  <c r="B3681" i="10"/>
  <c r="A3681" i="10"/>
  <c r="C3680" i="10"/>
  <c r="B3680" i="10"/>
  <c r="A3680" i="10"/>
  <c r="C3679" i="10"/>
  <c r="B3679" i="10"/>
  <c r="A3679" i="10"/>
  <c r="C3678" i="10"/>
  <c r="B3678" i="10"/>
  <c r="A3678" i="10"/>
  <c r="C3677" i="10"/>
  <c r="B3677" i="10"/>
  <c r="A3677" i="10"/>
  <c r="C3676" i="10"/>
  <c r="B3676" i="10"/>
  <c r="A3676" i="10"/>
  <c r="C3675" i="10"/>
  <c r="B3675" i="10"/>
  <c r="A3675" i="10"/>
  <c r="C3674" i="10"/>
  <c r="B3674" i="10"/>
  <c r="A3674" i="10"/>
  <c r="C3673" i="10"/>
  <c r="B3673" i="10"/>
  <c r="A3673" i="10"/>
  <c r="C3672" i="10"/>
  <c r="B3672" i="10"/>
  <c r="A3672" i="10"/>
  <c r="C3671" i="10"/>
  <c r="B3671" i="10"/>
  <c r="A3671" i="10"/>
  <c r="C3670" i="10"/>
  <c r="B3670" i="10"/>
  <c r="A3670" i="10"/>
  <c r="C3669" i="10"/>
  <c r="B3669" i="10"/>
  <c r="A3669" i="10"/>
  <c r="C3668" i="10"/>
  <c r="B3668" i="10"/>
  <c r="A3668" i="10"/>
  <c r="C3667" i="10"/>
  <c r="B3667" i="10"/>
  <c r="A3667" i="10"/>
  <c r="C3666" i="10"/>
  <c r="B3666" i="10"/>
  <c r="A3666" i="10"/>
  <c r="C3665" i="10"/>
  <c r="B3665" i="10"/>
  <c r="A3665" i="10"/>
  <c r="C3664" i="10"/>
  <c r="B3664" i="10"/>
  <c r="A3664" i="10"/>
  <c r="C3663" i="10"/>
  <c r="B3663" i="10"/>
  <c r="A3663" i="10"/>
  <c r="C3662" i="10"/>
  <c r="B3662" i="10"/>
  <c r="A3662" i="10"/>
  <c r="C3661" i="10"/>
  <c r="B3661" i="10"/>
  <c r="A3661" i="10"/>
  <c r="C3660" i="10"/>
  <c r="B3660" i="10"/>
  <c r="A3660" i="10"/>
  <c r="C3659" i="10"/>
  <c r="B3659" i="10"/>
  <c r="A3659" i="10"/>
  <c r="C3658" i="10"/>
  <c r="B3658" i="10"/>
  <c r="A3658" i="10"/>
  <c r="C3657" i="10"/>
  <c r="B3657" i="10"/>
  <c r="A3657" i="10"/>
  <c r="C3656" i="10"/>
  <c r="B3656" i="10"/>
  <c r="A3656" i="10"/>
  <c r="C3655" i="10"/>
  <c r="B3655" i="10"/>
  <c r="A3655" i="10"/>
  <c r="C3654" i="10"/>
  <c r="B3654" i="10"/>
  <c r="A3654" i="10"/>
  <c r="C3653" i="10"/>
  <c r="B3653" i="10"/>
  <c r="A3653" i="10"/>
  <c r="C3652" i="10"/>
  <c r="B3652" i="10"/>
  <c r="A3652" i="10"/>
  <c r="C3651" i="10"/>
  <c r="B3651" i="10"/>
  <c r="A3651" i="10"/>
  <c r="C3650" i="10"/>
  <c r="B3650" i="10"/>
  <c r="A3650" i="10"/>
  <c r="C3649" i="10"/>
  <c r="B3649" i="10"/>
  <c r="A3649" i="10"/>
  <c r="C3648" i="10"/>
  <c r="B3648" i="10"/>
  <c r="A3648" i="10"/>
  <c r="C3647" i="10"/>
  <c r="B3647" i="10"/>
  <c r="A3647" i="10"/>
  <c r="C3646" i="10"/>
  <c r="B3646" i="10"/>
  <c r="A3646" i="10"/>
  <c r="C3645" i="10"/>
  <c r="B3645" i="10"/>
  <c r="A3645" i="10"/>
  <c r="C3644" i="10"/>
  <c r="B3644" i="10"/>
  <c r="A3644" i="10"/>
  <c r="C3643" i="10"/>
  <c r="B3643" i="10"/>
  <c r="A3643" i="10"/>
  <c r="C3642" i="10"/>
  <c r="B3642" i="10"/>
  <c r="A3642" i="10"/>
  <c r="C3641" i="10"/>
  <c r="B3641" i="10"/>
  <c r="A3641" i="10"/>
  <c r="C3640" i="10"/>
  <c r="B3640" i="10"/>
  <c r="A3640" i="10"/>
  <c r="C3639" i="10"/>
  <c r="B3639" i="10"/>
  <c r="A3639" i="10"/>
  <c r="C3638" i="10"/>
  <c r="B3638" i="10"/>
  <c r="A3638" i="10"/>
  <c r="C3637" i="10"/>
  <c r="B3637" i="10"/>
  <c r="A3637" i="10"/>
  <c r="C3636" i="10"/>
  <c r="B3636" i="10"/>
  <c r="A3636" i="10"/>
  <c r="C3635" i="10"/>
  <c r="B3635" i="10"/>
  <c r="A3635" i="10"/>
  <c r="C3634" i="10"/>
  <c r="B3634" i="10"/>
  <c r="A3634" i="10"/>
  <c r="C3633" i="10"/>
  <c r="B3633" i="10"/>
  <c r="A3633" i="10"/>
  <c r="C3632" i="10"/>
  <c r="B3632" i="10"/>
  <c r="A3632" i="10"/>
  <c r="C3631" i="10"/>
  <c r="B3631" i="10"/>
  <c r="A3631" i="10"/>
  <c r="C3630" i="10"/>
  <c r="B3630" i="10"/>
  <c r="A3630" i="10"/>
  <c r="C3629" i="10"/>
  <c r="B3629" i="10"/>
  <c r="A3629" i="10"/>
  <c r="C3628" i="10"/>
  <c r="B3628" i="10"/>
  <c r="A3628" i="10"/>
  <c r="C3627" i="10"/>
  <c r="B3627" i="10"/>
  <c r="A3627" i="10"/>
  <c r="C3626" i="10"/>
  <c r="B3626" i="10"/>
  <c r="A3626" i="10"/>
  <c r="C3625" i="10"/>
  <c r="B3625" i="10"/>
  <c r="A3625" i="10"/>
  <c r="C3624" i="10"/>
  <c r="B3624" i="10"/>
  <c r="A3624" i="10"/>
  <c r="C3623" i="10"/>
  <c r="B3623" i="10"/>
  <c r="A3623" i="10"/>
  <c r="C3622" i="10"/>
  <c r="B3622" i="10"/>
  <c r="A3622" i="10"/>
  <c r="C3621" i="10"/>
  <c r="B3621" i="10"/>
  <c r="A3621" i="10"/>
  <c r="C3620" i="10"/>
  <c r="B3620" i="10"/>
  <c r="A3620" i="10"/>
  <c r="C3619" i="10"/>
  <c r="B3619" i="10"/>
  <c r="A3619" i="10"/>
  <c r="C3618" i="10"/>
  <c r="B3618" i="10"/>
  <c r="A3618" i="10"/>
  <c r="C3617" i="10"/>
  <c r="B3617" i="10"/>
  <c r="A3617" i="10"/>
  <c r="C3616" i="10"/>
  <c r="B3616" i="10"/>
  <c r="A3616" i="10"/>
  <c r="C3615" i="10"/>
  <c r="B3615" i="10"/>
  <c r="A3615" i="10"/>
  <c r="C3614" i="10"/>
  <c r="B3614" i="10"/>
  <c r="A3614" i="10"/>
  <c r="C3613" i="10"/>
  <c r="B3613" i="10"/>
  <c r="A3613" i="10"/>
  <c r="C3612" i="10"/>
  <c r="B3612" i="10"/>
  <c r="A3612" i="10"/>
  <c r="C3611" i="10"/>
  <c r="B3611" i="10"/>
  <c r="A3611" i="10"/>
  <c r="C3610" i="10"/>
  <c r="B3610" i="10"/>
  <c r="A3610" i="10"/>
  <c r="C3609" i="10"/>
  <c r="B3609" i="10"/>
  <c r="A3609" i="10"/>
  <c r="C3608" i="10"/>
  <c r="B3608" i="10"/>
  <c r="A3608" i="10"/>
  <c r="C3607" i="10"/>
  <c r="B3607" i="10"/>
  <c r="A3607" i="10"/>
  <c r="C3606" i="10"/>
  <c r="B3606" i="10"/>
  <c r="A3606" i="10"/>
  <c r="C3605" i="10"/>
  <c r="B3605" i="10"/>
  <c r="A3605" i="10"/>
  <c r="C3604" i="10"/>
  <c r="B3604" i="10"/>
  <c r="A3604" i="10"/>
  <c r="C3603" i="10"/>
  <c r="B3603" i="10"/>
  <c r="A3603" i="10"/>
  <c r="C3602" i="10"/>
  <c r="B3602" i="10"/>
  <c r="A3602" i="10"/>
  <c r="C3601" i="10"/>
  <c r="B3601" i="10"/>
  <c r="A3601" i="10"/>
  <c r="C3600" i="10"/>
  <c r="B3600" i="10"/>
  <c r="A3600" i="10"/>
  <c r="C3599" i="10"/>
  <c r="B3599" i="10"/>
  <c r="A3599" i="10"/>
  <c r="C3598" i="10"/>
  <c r="B3598" i="10"/>
  <c r="A3598" i="10"/>
  <c r="C3597" i="10"/>
  <c r="B3597" i="10"/>
  <c r="A3597" i="10"/>
  <c r="C3596" i="10"/>
  <c r="B3596" i="10"/>
  <c r="A3596" i="10"/>
  <c r="C3595" i="10"/>
  <c r="B3595" i="10"/>
  <c r="A3595" i="10"/>
  <c r="C3594" i="10"/>
  <c r="B3594" i="10"/>
  <c r="A3594" i="10"/>
  <c r="C3593" i="10"/>
  <c r="B3593" i="10"/>
  <c r="A3593" i="10"/>
  <c r="C3592" i="10"/>
  <c r="B3592" i="10"/>
  <c r="A3592" i="10"/>
  <c r="C3591" i="10"/>
  <c r="B3591" i="10"/>
  <c r="A3591" i="10"/>
  <c r="C3590" i="10"/>
  <c r="B3590" i="10"/>
  <c r="A3590" i="10"/>
  <c r="C3589" i="10"/>
  <c r="B3589" i="10"/>
  <c r="A3589" i="10"/>
  <c r="C3588" i="10"/>
  <c r="B3588" i="10"/>
  <c r="A3588" i="10"/>
  <c r="C3587" i="10"/>
  <c r="B3587" i="10"/>
  <c r="A3587" i="10"/>
  <c r="C3586" i="10"/>
  <c r="B3586" i="10"/>
  <c r="A3586" i="10"/>
  <c r="C3585" i="10"/>
  <c r="B3585" i="10"/>
  <c r="A3585" i="10"/>
  <c r="C3584" i="10"/>
  <c r="B3584" i="10"/>
  <c r="A3584" i="10"/>
  <c r="C3583" i="10"/>
  <c r="B3583" i="10"/>
  <c r="A3583" i="10"/>
  <c r="C3582" i="10"/>
  <c r="B3582" i="10"/>
  <c r="A3582" i="10"/>
  <c r="C3581" i="10"/>
  <c r="B3581" i="10"/>
  <c r="A3581" i="10"/>
  <c r="C3580" i="10"/>
  <c r="B3580" i="10"/>
  <c r="A3580" i="10"/>
  <c r="C3579" i="10"/>
  <c r="B3579" i="10"/>
  <c r="A3579" i="10"/>
  <c r="C3578" i="10"/>
  <c r="B3578" i="10"/>
  <c r="A3578" i="10"/>
  <c r="C3577" i="10"/>
  <c r="B3577" i="10"/>
  <c r="A3577" i="10"/>
  <c r="C3576" i="10"/>
  <c r="B3576" i="10"/>
  <c r="A3576" i="10"/>
  <c r="C3575" i="10"/>
  <c r="B3575" i="10"/>
  <c r="A3575" i="10"/>
  <c r="C3574" i="10"/>
  <c r="B3574" i="10"/>
  <c r="A3574" i="10"/>
  <c r="C3573" i="10"/>
  <c r="B3573" i="10"/>
  <c r="A3573" i="10"/>
  <c r="C3572" i="10"/>
  <c r="B3572" i="10"/>
  <c r="A3572" i="10"/>
  <c r="C3571" i="10"/>
  <c r="B3571" i="10"/>
  <c r="A3571" i="10"/>
  <c r="C3570" i="10"/>
  <c r="B3570" i="10"/>
  <c r="A3570" i="10"/>
  <c r="C3569" i="10"/>
  <c r="B3569" i="10"/>
  <c r="A3569" i="10"/>
  <c r="C3568" i="10"/>
  <c r="B3568" i="10"/>
  <c r="A3568" i="10"/>
  <c r="C3567" i="10"/>
  <c r="B3567" i="10"/>
  <c r="A3567" i="10"/>
  <c r="C3566" i="10"/>
  <c r="B3566" i="10"/>
  <c r="A3566" i="10"/>
  <c r="C3565" i="10"/>
  <c r="B3565" i="10"/>
  <c r="A3565" i="10"/>
  <c r="C3564" i="10"/>
  <c r="B3564" i="10"/>
  <c r="A3564" i="10"/>
  <c r="C3563" i="10"/>
  <c r="B3563" i="10"/>
  <c r="A3563" i="10"/>
  <c r="C3562" i="10"/>
  <c r="B3562" i="10"/>
  <c r="A3562" i="10"/>
  <c r="C3561" i="10"/>
  <c r="B3561" i="10"/>
  <c r="A3561" i="10"/>
  <c r="C3560" i="10"/>
  <c r="B3560" i="10"/>
  <c r="A3560" i="10"/>
  <c r="C3559" i="10"/>
  <c r="B3559" i="10"/>
  <c r="A3559" i="10"/>
  <c r="C3558" i="10"/>
  <c r="B3558" i="10"/>
  <c r="A3558" i="10"/>
  <c r="C3557" i="10"/>
  <c r="B3557" i="10"/>
  <c r="A3557" i="10"/>
  <c r="C3556" i="10"/>
  <c r="B3556" i="10"/>
  <c r="A3556" i="10"/>
  <c r="C3555" i="10"/>
  <c r="B3555" i="10"/>
  <c r="A3555" i="10"/>
  <c r="C3554" i="10"/>
  <c r="B3554" i="10"/>
  <c r="A3554" i="10"/>
  <c r="C3553" i="10"/>
  <c r="B3553" i="10"/>
  <c r="A3553" i="10"/>
  <c r="C3552" i="10"/>
  <c r="B3552" i="10"/>
  <c r="A3552" i="10"/>
  <c r="C3551" i="10"/>
  <c r="B3551" i="10"/>
  <c r="A3551" i="10"/>
  <c r="C3550" i="10"/>
  <c r="B3550" i="10"/>
  <c r="A3550" i="10"/>
  <c r="C3549" i="10"/>
  <c r="B3549" i="10"/>
  <c r="A3549" i="10"/>
  <c r="C3548" i="10"/>
  <c r="B3548" i="10"/>
  <c r="A3548" i="10"/>
  <c r="C3547" i="10"/>
  <c r="B3547" i="10"/>
  <c r="A3547" i="10"/>
  <c r="C3546" i="10"/>
  <c r="B3546" i="10"/>
  <c r="A3546" i="10"/>
  <c r="C3545" i="10"/>
  <c r="B3545" i="10"/>
  <c r="A3545" i="10"/>
  <c r="C3544" i="10"/>
  <c r="B3544" i="10"/>
  <c r="A3544" i="10"/>
  <c r="C3543" i="10"/>
  <c r="B3543" i="10"/>
  <c r="A3543" i="10"/>
  <c r="C3542" i="10"/>
  <c r="B3542" i="10"/>
  <c r="A3542" i="10"/>
  <c r="C3541" i="10"/>
  <c r="B3541" i="10"/>
  <c r="A3541" i="10"/>
  <c r="C3540" i="10"/>
  <c r="B3540" i="10"/>
  <c r="A3540" i="10"/>
  <c r="C3539" i="10"/>
  <c r="B3539" i="10"/>
  <c r="A3539" i="10"/>
  <c r="C3538" i="10"/>
  <c r="B3538" i="10"/>
  <c r="A3538" i="10"/>
  <c r="C3537" i="10"/>
  <c r="B3537" i="10"/>
  <c r="A3537" i="10"/>
  <c r="C3536" i="10"/>
  <c r="B3536" i="10"/>
  <c r="A3536" i="10"/>
  <c r="C3535" i="10"/>
  <c r="B3535" i="10"/>
  <c r="A3535" i="10"/>
  <c r="C3534" i="10"/>
  <c r="B3534" i="10"/>
  <c r="A3534" i="10"/>
  <c r="C3533" i="10"/>
  <c r="B3533" i="10"/>
  <c r="A3533" i="10"/>
  <c r="C3532" i="10"/>
  <c r="B3532" i="10"/>
  <c r="A3532" i="10"/>
  <c r="C3531" i="10"/>
  <c r="B3531" i="10"/>
  <c r="A3531" i="10"/>
  <c r="C3530" i="10"/>
  <c r="B3530" i="10"/>
  <c r="A3530" i="10"/>
  <c r="C3529" i="10"/>
  <c r="B3529" i="10"/>
  <c r="A3529" i="10"/>
  <c r="C3528" i="10"/>
  <c r="B3528" i="10"/>
  <c r="A3528" i="10"/>
  <c r="C3527" i="10"/>
  <c r="B3527" i="10"/>
  <c r="A3527" i="10"/>
  <c r="C3526" i="10"/>
  <c r="B3526" i="10"/>
  <c r="A3526" i="10"/>
  <c r="C3525" i="10"/>
  <c r="B3525" i="10"/>
  <c r="A3525" i="10"/>
  <c r="C3524" i="10"/>
  <c r="B3524" i="10"/>
  <c r="A3524" i="10"/>
  <c r="C3523" i="10"/>
  <c r="B3523" i="10"/>
  <c r="A3523" i="10"/>
  <c r="C3522" i="10"/>
  <c r="B3522" i="10"/>
  <c r="A3522" i="10"/>
  <c r="C3521" i="10"/>
  <c r="B3521" i="10"/>
  <c r="A3521" i="10"/>
  <c r="C3520" i="10"/>
  <c r="B3520" i="10"/>
  <c r="A3520" i="10"/>
  <c r="C3519" i="10"/>
  <c r="B3519" i="10"/>
  <c r="A3519" i="10"/>
  <c r="C3518" i="10"/>
  <c r="B3518" i="10"/>
  <c r="A3518" i="10"/>
  <c r="C3517" i="10"/>
  <c r="B3517" i="10"/>
  <c r="A3517" i="10"/>
  <c r="C3516" i="10"/>
  <c r="B3516" i="10"/>
  <c r="A3516" i="10"/>
  <c r="C3515" i="10"/>
  <c r="B3515" i="10"/>
  <c r="A3515" i="10"/>
  <c r="C3514" i="10"/>
  <c r="B3514" i="10"/>
  <c r="A3514" i="10"/>
  <c r="C3513" i="10"/>
  <c r="B3513" i="10"/>
  <c r="A3513" i="10"/>
  <c r="C3512" i="10"/>
  <c r="B3512" i="10"/>
  <c r="A3512" i="10"/>
  <c r="C3511" i="10"/>
  <c r="B3511" i="10"/>
  <c r="A3511" i="10"/>
  <c r="C3510" i="10"/>
  <c r="B3510" i="10"/>
  <c r="A3510" i="10"/>
  <c r="C3509" i="10"/>
  <c r="B3509" i="10"/>
  <c r="A3509" i="10"/>
  <c r="C3508" i="10"/>
  <c r="B3508" i="10"/>
  <c r="A3508" i="10"/>
  <c r="C3507" i="10"/>
  <c r="B3507" i="10"/>
  <c r="A3507" i="10"/>
  <c r="C3506" i="10"/>
  <c r="B3506" i="10"/>
  <c r="A3506" i="10"/>
  <c r="C3505" i="10"/>
  <c r="B3505" i="10"/>
  <c r="A3505" i="10"/>
  <c r="C3504" i="10"/>
  <c r="B3504" i="10"/>
  <c r="A3504" i="10"/>
  <c r="C3503" i="10"/>
  <c r="B3503" i="10"/>
  <c r="A3503" i="10"/>
  <c r="C3502" i="10"/>
  <c r="B3502" i="10"/>
  <c r="A3502" i="10"/>
  <c r="C3501" i="10"/>
  <c r="B3501" i="10"/>
  <c r="A3501" i="10"/>
  <c r="C3500" i="10"/>
  <c r="B3500" i="10"/>
  <c r="A3500" i="10"/>
  <c r="C3499" i="10"/>
  <c r="B3499" i="10"/>
  <c r="A3499" i="10"/>
  <c r="C3498" i="10"/>
  <c r="B3498" i="10"/>
  <c r="A3498" i="10"/>
  <c r="C3497" i="10"/>
  <c r="B3497" i="10"/>
  <c r="A3497" i="10"/>
  <c r="C3496" i="10"/>
  <c r="B3496" i="10"/>
  <c r="A3496" i="10"/>
  <c r="C3495" i="10"/>
  <c r="B3495" i="10"/>
  <c r="A3495" i="10"/>
  <c r="C3494" i="10"/>
  <c r="B3494" i="10"/>
  <c r="A3494" i="10"/>
  <c r="C3493" i="10"/>
  <c r="B3493" i="10"/>
  <c r="A3493" i="10"/>
  <c r="C3492" i="10"/>
  <c r="B3492" i="10"/>
  <c r="A3492" i="10"/>
  <c r="C3491" i="10"/>
  <c r="B3491" i="10"/>
  <c r="A3491" i="10"/>
  <c r="C3490" i="10"/>
  <c r="B3490" i="10"/>
  <c r="A3490" i="10"/>
  <c r="C3489" i="10"/>
  <c r="B3489" i="10"/>
  <c r="A3489" i="10"/>
  <c r="C3488" i="10"/>
  <c r="B3488" i="10"/>
  <c r="A3488" i="10"/>
  <c r="C3487" i="10"/>
  <c r="B3487" i="10"/>
  <c r="A3487" i="10"/>
  <c r="C3486" i="10"/>
  <c r="B3486" i="10"/>
  <c r="A3486" i="10"/>
  <c r="C3485" i="10"/>
  <c r="B3485" i="10"/>
  <c r="A3485" i="10"/>
  <c r="C3484" i="10"/>
  <c r="B3484" i="10"/>
  <c r="A3484" i="10"/>
  <c r="C3483" i="10"/>
  <c r="B3483" i="10"/>
  <c r="A3483" i="10"/>
  <c r="C3482" i="10"/>
  <c r="B3482" i="10"/>
  <c r="A3482" i="10"/>
  <c r="C3481" i="10"/>
  <c r="B3481" i="10"/>
  <c r="A3481" i="10"/>
  <c r="C3480" i="10"/>
  <c r="B3480" i="10"/>
  <c r="A3480" i="10"/>
  <c r="C3479" i="10"/>
  <c r="B3479" i="10"/>
  <c r="A3479" i="10"/>
  <c r="C3478" i="10"/>
  <c r="B3478" i="10"/>
  <c r="A3478" i="10"/>
  <c r="C3477" i="10"/>
  <c r="B3477" i="10"/>
  <c r="A3477" i="10"/>
  <c r="C3476" i="10"/>
  <c r="B3476" i="10"/>
  <c r="A3476" i="10"/>
  <c r="C3475" i="10"/>
  <c r="B3475" i="10"/>
  <c r="A3475" i="10"/>
  <c r="C3474" i="10"/>
  <c r="B3474" i="10"/>
  <c r="A3474" i="10"/>
  <c r="C3473" i="10"/>
  <c r="B3473" i="10"/>
  <c r="A3473" i="10"/>
  <c r="C3472" i="10"/>
  <c r="B3472" i="10"/>
  <c r="A3472" i="10"/>
  <c r="C3471" i="10"/>
  <c r="B3471" i="10"/>
  <c r="A3471" i="10"/>
  <c r="C3470" i="10"/>
  <c r="B3470" i="10"/>
  <c r="A3470" i="10"/>
  <c r="C3469" i="10"/>
  <c r="B3469" i="10"/>
  <c r="A3469" i="10"/>
  <c r="C3468" i="10"/>
  <c r="B3468" i="10"/>
  <c r="A3468" i="10"/>
  <c r="C3467" i="10"/>
  <c r="B3467" i="10"/>
  <c r="A3467" i="10"/>
  <c r="C3466" i="10"/>
  <c r="B3466" i="10"/>
  <c r="A3466" i="10"/>
  <c r="C3465" i="10"/>
  <c r="B3465" i="10"/>
  <c r="A3465" i="10"/>
  <c r="C3464" i="10"/>
  <c r="B3464" i="10"/>
  <c r="A3464" i="10"/>
  <c r="C3463" i="10"/>
  <c r="B3463" i="10"/>
  <c r="A3463" i="10"/>
  <c r="C3462" i="10"/>
  <c r="B3462" i="10"/>
  <c r="A3462" i="10"/>
  <c r="C3461" i="10"/>
  <c r="B3461" i="10"/>
  <c r="A3461" i="10"/>
  <c r="C3460" i="10"/>
  <c r="B3460" i="10"/>
  <c r="A3460" i="10"/>
  <c r="C3459" i="10"/>
  <c r="B3459" i="10"/>
  <c r="A3459" i="10"/>
  <c r="C3458" i="10"/>
  <c r="B3458" i="10"/>
  <c r="A3458" i="10"/>
  <c r="C3457" i="10"/>
  <c r="B3457" i="10"/>
  <c r="A3457" i="10"/>
  <c r="C3456" i="10"/>
  <c r="B3456" i="10"/>
  <c r="A3456" i="10"/>
  <c r="C3455" i="10"/>
  <c r="B3455" i="10"/>
  <c r="A3455" i="10"/>
  <c r="C3454" i="10"/>
  <c r="B3454" i="10"/>
  <c r="A3454" i="10"/>
  <c r="C3453" i="10"/>
  <c r="B3453" i="10"/>
  <c r="A3453" i="10"/>
  <c r="C3452" i="10"/>
  <c r="B3452" i="10"/>
  <c r="A3452" i="10"/>
  <c r="C3451" i="10"/>
  <c r="B3451" i="10"/>
  <c r="A3451" i="10"/>
  <c r="C3450" i="10"/>
  <c r="B3450" i="10"/>
  <c r="A3450" i="10"/>
  <c r="C3449" i="10"/>
  <c r="B3449" i="10"/>
  <c r="A3449" i="10"/>
  <c r="C3448" i="10"/>
  <c r="B3448" i="10"/>
  <c r="A3448" i="10"/>
  <c r="C3447" i="10"/>
  <c r="B3447" i="10"/>
  <c r="A3447" i="10"/>
  <c r="C3446" i="10"/>
  <c r="B3446" i="10"/>
  <c r="A3446" i="10"/>
  <c r="C3445" i="10"/>
  <c r="B3445" i="10"/>
  <c r="A3445" i="10"/>
  <c r="C3444" i="10"/>
  <c r="B3444" i="10"/>
  <c r="A3444" i="10"/>
  <c r="C3443" i="10"/>
  <c r="B3443" i="10"/>
  <c r="A3443" i="10"/>
  <c r="C3442" i="10"/>
  <c r="B3442" i="10"/>
  <c r="A3442" i="10"/>
  <c r="C3441" i="10"/>
  <c r="B3441" i="10"/>
  <c r="A3441" i="10"/>
  <c r="C3440" i="10"/>
  <c r="B3440" i="10"/>
  <c r="A3440" i="10"/>
  <c r="C3439" i="10"/>
  <c r="B3439" i="10"/>
  <c r="A3439" i="10"/>
  <c r="C3438" i="10"/>
  <c r="B3438" i="10"/>
  <c r="A3438" i="10"/>
  <c r="C3437" i="10"/>
  <c r="B3437" i="10"/>
  <c r="A3437" i="10"/>
  <c r="C3436" i="10"/>
  <c r="B3436" i="10"/>
  <c r="A3436" i="10"/>
  <c r="C3435" i="10"/>
  <c r="B3435" i="10"/>
  <c r="A3435" i="10"/>
  <c r="C3434" i="10"/>
  <c r="B3434" i="10"/>
  <c r="A3434" i="10"/>
  <c r="C3433" i="10"/>
  <c r="B3433" i="10"/>
  <c r="A3433" i="10"/>
  <c r="C3432" i="10"/>
  <c r="B3432" i="10"/>
  <c r="A3432" i="10"/>
  <c r="C3431" i="10"/>
  <c r="B3431" i="10"/>
  <c r="A3431" i="10"/>
  <c r="C3430" i="10"/>
  <c r="B3430" i="10"/>
  <c r="A3430" i="10"/>
  <c r="C3429" i="10"/>
  <c r="B3429" i="10"/>
  <c r="A3429" i="10"/>
  <c r="C3428" i="10"/>
  <c r="B3428" i="10"/>
  <c r="A3428" i="10"/>
  <c r="C3427" i="10"/>
  <c r="B3427" i="10"/>
  <c r="A3427" i="10"/>
  <c r="C3426" i="10"/>
  <c r="B3426" i="10"/>
  <c r="A3426" i="10"/>
  <c r="C3425" i="10"/>
  <c r="B3425" i="10"/>
  <c r="A3425" i="10"/>
  <c r="C3424" i="10"/>
  <c r="B3424" i="10"/>
  <c r="A3424" i="10"/>
  <c r="C3423" i="10"/>
  <c r="B3423" i="10"/>
  <c r="A3423" i="10"/>
  <c r="C3422" i="10"/>
  <c r="B3422" i="10"/>
  <c r="A3422" i="10"/>
  <c r="C3421" i="10"/>
  <c r="B3421" i="10"/>
  <c r="A3421" i="10"/>
  <c r="C3420" i="10"/>
  <c r="B3420" i="10"/>
  <c r="A3420" i="10"/>
  <c r="C3419" i="10"/>
  <c r="B3419" i="10"/>
  <c r="A3419" i="10"/>
  <c r="C3418" i="10"/>
  <c r="B3418" i="10"/>
  <c r="A3418" i="10"/>
  <c r="C3417" i="10"/>
  <c r="B3417" i="10"/>
  <c r="A3417" i="10"/>
  <c r="C3416" i="10"/>
  <c r="B3416" i="10"/>
  <c r="A3416" i="10"/>
  <c r="C3415" i="10"/>
  <c r="B3415" i="10"/>
  <c r="A3415" i="10"/>
  <c r="C3414" i="10"/>
  <c r="B3414" i="10"/>
  <c r="A3414" i="10"/>
  <c r="C3413" i="10"/>
  <c r="B3413" i="10"/>
  <c r="A3413" i="10"/>
  <c r="C3412" i="10"/>
  <c r="B3412" i="10"/>
  <c r="A3412" i="10"/>
  <c r="C3411" i="10"/>
  <c r="B3411" i="10"/>
  <c r="A3411" i="10"/>
  <c r="C3410" i="10"/>
  <c r="B3410" i="10"/>
  <c r="A3410" i="10"/>
  <c r="C3409" i="10"/>
  <c r="B3409" i="10"/>
  <c r="A3409" i="10"/>
  <c r="C3408" i="10"/>
  <c r="B3408" i="10"/>
  <c r="A3408" i="10"/>
  <c r="C3407" i="10"/>
  <c r="B3407" i="10"/>
  <c r="A3407" i="10"/>
  <c r="C3406" i="10"/>
  <c r="B3406" i="10"/>
  <c r="A3406" i="10"/>
  <c r="C3405" i="10"/>
  <c r="B3405" i="10"/>
  <c r="A3405" i="10"/>
  <c r="C3404" i="10"/>
  <c r="B3404" i="10"/>
  <c r="A3404" i="10"/>
  <c r="AT1004" i="17" l="1"/>
  <c r="AT1003" i="17"/>
  <c r="AT1002" i="17"/>
  <c r="AT1001" i="17"/>
  <c r="AT1000" i="17"/>
  <c r="AT999" i="17"/>
  <c r="AT998" i="17"/>
  <c r="AT997" i="17"/>
  <c r="AT996" i="17"/>
  <c r="AT995" i="17"/>
  <c r="AT994" i="17"/>
  <c r="AT993" i="17"/>
  <c r="AT992" i="17"/>
  <c r="AT991" i="17"/>
  <c r="AT990" i="17"/>
  <c r="AT989" i="17"/>
  <c r="AT988" i="17"/>
  <c r="AT987" i="17"/>
  <c r="AT986" i="17"/>
  <c r="AT985" i="17"/>
  <c r="AT984" i="17"/>
  <c r="AT983" i="17"/>
  <c r="AT982" i="17"/>
  <c r="AT981" i="17"/>
  <c r="AT980" i="17"/>
  <c r="AT979" i="17"/>
  <c r="AT978" i="17"/>
  <c r="AT977" i="17"/>
  <c r="AT976" i="17"/>
  <c r="AT975" i="17"/>
  <c r="AT974" i="17"/>
  <c r="AT973" i="17"/>
  <c r="AT972" i="17"/>
  <c r="AT971" i="17"/>
  <c r="AT970" i="17"/>
  <c r="AT969" i="17"/>
  <c r="AT968" i="17"/>
  <c r="AT967" i="17"/>
  <c r="AT966" i="17"/>
  <c r="AT965" i="17"/>
  <c r="AT964" i="17"/>
  <c r="AT963" i="17"/>
  <c r="AT962" i="17"/>
  <c r="AT961" i="17"/>
  <c r="AT960" i="17"/>
  <c r="AT959" i="17"/>
  <c r="AT958" i="17"/>
  <c r="AT957" i="17"/>
  <c r="AT956" i="17"/>
  <c r="AT955" i="17"/>
  <c r="AT954" i="17"/>
  <c r="AT953" i="17"/>
  <c r="AT952" i="17"/>
  <c r="AT951" i="17"/>
  <c r="AT950" i="17"/>
  <c r="AT949" i="17"/>
  <c r="AT948" i="17"/>
  <c r="AT947" i="17"/>
  <c r="AT946" i="17"/>
  <c r="AT945" i="17"/>
  <c r="AT944" i="17"/>
  <c r="AT943" i="17"/>
  <c r="AT942" i="17"/>
  <c r="AT941" i="17"/>
  <c r="AT940" i="17"/>
  <c r="AT939" i="17"/>
  <c r="AT938" i="17"/>
  <c r="AT937" i="17"/>
  <c r="AT936" i="17"/>
  <c r="AT935" i="17"/>
  <c r="AT934" i="17"/>
  <c r="AT933" i="17"/>
  <c r="AT932" i="17"/>
  <c r="AT931" i="17"/>
  <c r="AT930" i="17"/>
  <c r="AT929" i="17"/>
  <c r="AT928" i="17"/>
  <c r="AT927" i="17"/>
  <c r="AT926" i="17"/>
  <c r="AT925" i="17"/>
  <c r="AT924" i="17"/>
  <c r="AT923" i="17"/>
  <c r="AT922" i="17"/>
  <c r="AT921" i="17"/>
  <c r="AT920" i="17"/>
  <c r="AT919" i="17"/>
  <c r="AT918" i="17"/>
  <c r="AT917" i="17"/>
  <c r="AT916" i="17"/>
  <c r="AT915" i="17"/>
  <c r="AT914" i="17"/>
  <c r="AT913" i="17"/>
  <c r="AT912" i="17"/>
  <c r="AT911" i="17"/>
  <c r="AT910" i="17"/>
  <c r="AT909" i="17"/>
  <c r="AT908" i="17"/>
  <c r="AT907" i="17"/>
  <c r="AT906" i="17"/>
  <c r="AT905" i="17"/>
  <c r="AT904" i="17"/>
  <c r="AT903" i="17"/>
  <c r="AT902" i="17"/>
  <c r="AT901" i="17"/>
  <c r="AT900" i="17"/>
  <c r="AT899" i="17"/>
  <c r="AT898" i="17"/>
  <c r="AT897" i="17"/>
  <c r="AT896" i="17"/>
  <c r="AT895" i="17"/>
  <c r="AT894" i="17"/>
  <c r="AT893" i="17"/>
  <c r="AT892" i="17"/>
  <c r="AT891" i="17"/>
  <c r="AT890" i="17"/>
  <c r="AT889" i="17"/>
  <c r="AT888" i="17"/>
  <c r="AT887" i="17"/>
  <c r="AT886" i="17"/>
  <c r="AT885" i="17"/>
  <c r="C885" i="17"/>
  <c r="A882" i="16" s="1"/>
  <c r="AT884" i="17"/>
  <c r="AT883" i="17"/>
  <c r="AT882" i="17"/>
  <c r="AT881" i="17"/>
  <c r="AT880" i="17"/>
  <c r="AT879" i="17"/>
  <c r="AT878" i="17"/>
  <c r="AT877" i="17"/>
  <c r="AT876" i="17"/>
  <c r="AT875" i="17"/>
  <c r="AT874" i="17"/>
  <c r="AT873" i="17"/>
  <c r="AT872" i="17"/>
  <c r="AT871" i="17"/>
  <c r="AT870" i="17"/>
  <c r="AT869" i="17"/>
  <c r="AT868" i="17"/>
  <c r="AT867" i="17"/>
  <c r="AT866" i="17"/>
  <c r="AT865" i="17"/>
  <c r="AT864" i="17"/>
  <c r="AT863" i="17"/>
  <c r="AT862" i="17"/>
  <c r="AT861" i="17"/>
  <c r="AT860" i="17"/>
  <c r="AT859" i="17"/>
  <c r="AT858" i="17"/>
  <c r="AT857" i="17"/>
  <c r="AT856" i="17"/>
  <c r="AT855" i="17"/>
  <c r="AT854" i="17"/>
  <c r="AT853" i="17"/>
  <c r="AT852" i="17"/>
  <c r="AT851" i="17"/>
  <c r="AT850" i="17"/>
  <c r="AT849" i="17"/>
  <c r="AT848" i="17"/>
  <c r="AT847" i="17"/>
  <c r="AT846" i="17"/>
  <c r="AT845" i="17"/>
  <c r="AT844" i="17"/>
  <c r="AT843" i="17"/>
  <c r="AT842" i="17"/>
  <c r="AT841" i="17"/>
  <c r="AT840" i="17"/>
  <c r="AT839" i="17"/>
  <c r="AT838" i="17"/>
  <c r="AT837" i="17"/>
  <c r="AT836" i="17"/>
  <c r="AT835" i="17"/>
  <c r="AT834" i="17"/>
  <c r="AT833" i="17"/>
  <c r="AT832" i="17"/>
  <c r="AT831" i="17"/>
  <c r="AT830" i="17"/>
  <c r="AT829" i="17"/>
  <c r="AT828" i="17"/>
  <c r="AT827" i="17"/>
  <c r="AT826" i="17"/>
  <c r="AT825" i="17"/>
  <c r="AT824" i="17"/>
  <c r="AT823" i="17"/>
  <c r="AT822" i="17"/>
  <c r="AT821" i="17"/>
  <c r="AT820" i="17"/>
  <c r="AT819" i="17"/>
  <c r="AT818" i="17"/>
  <c r="AT817" i="17"/>
  <c r="AT816" i="17"/>
  <c r="AT815" i="17"/>
  <c r="AT814" i="17"/>
  <c r="AT813" i="17"/>
  <c r="AT812" i="17"/>
  <c r="AT811" i="17"/>
  <c r="AT810" i="17"/>
  <c r="AT809" i="17"/>
  <c r="AT808" i="17"/>
  <c r="AT807" i="17"/>
  <c r="AT806" i="17"/>
  <c r="AT805" i="17"/>
  <c r="AT804" i="17"/>
  <c r="AT803" i="17"/>
  <c r="AT802" i="17"/>
  <c r="AT801" i="17"/>
  <c r="AT800" i="17"/>
  <c r="AT799" i="17"/>
  <c r="AT798" i="17"/>
  <c r="AT797" i="17"/>
  <c r="AT796" i="17"/>
  <c r="AT795" i="17"/>
  <c r="AT794" i="17"/>
  <c r="AT793" i="17"/>
  <c r="AT792" i="17"/>
  <c r="AT791" i="17"/>
  <c r="AT790" i="17"/>
  <c r="AT789" i="17"/>
  <c r="AT788" i="17"/>
  <c r="AT787" i="17"/>
  <c r="AT786" i="17"/>
  <c r="AT785" i="17"/>
  <c r="AT784" i="17"/>
  <c r="AT783" i="17"/>
  <c r="AT782" i="17"/>
  <c r="AT781" i="17"/>
  <c r="AT780" i="17"/>
  <c r="AT779" i="17"/>
  <c r="AT778" i="17"/>
  <c r="AT777" i="17"/>
  <c r="AT776" i="17"/>
  <c r="AT775" i="17"/>
  <c r="AT774" i="17"/>
  <c r="AT773" i="17"/>
  <c r="AT772" i="17"/>
  <c r="AT771" i="17"/>
  <c r="AT770" i="17"/>
  <c r="AT769" i="17"/>
  <c r="AT768" i="17"/>
  <c r="AT767" i="17"/>
  <c r="AT766" i="17"/>
  <c r="AT765" i="17"/>
  <c r="AT764" i="17"/>
  <c r="AT763" i="17"/>
  <c r="AT762" i="17"/>
  <c r="AT761" i="17"/>
  <c r="AT760" i="17"/>
  <c r="AT759" i="17"/>
  <c r="AT758" i="17"/>
  <c r="AT757" i="17"/>
  <c r="AT756" i="17"/>
  <c r="AT755" i="17"/>
  <c r="AT754" i="17"/>
  <c r="AT753" i="17"/>
  <c r="AT752" i="17"/>
  <c r="AT751" i="17"/>
  <c r="AT750" i="17"/>
  <c r="AT749" i="17"/>
  <c r="AT748" i="17"/>
  <c r="AT747" i="17"/>
  <c r="AT746" i="17"/>
  <c r="AT745" i="17"/>
  <c r="AT744" i="17"/>
  <c r="AT743" i="17"/>
  <c r="AT742" i="17"/>
  <c r="AT741" i="17"/>
  <c r="AT740" i="17"/>
  <c r="AT739" i="17"/>
  <c r="AT738" i="17"/>
  <c r="AT737" i="17"/>
  <c r="AT736" i="17"/>
  <c r="AT735" i="17"/>
  <c r="AT734" i="17"/>
  <c r="AT733" i="17"/>
  <c r="AT732" i="17"/>
  <c r="AT731" i="17"/>
  <c r="AT730" i="17"/>
  <c r="AT729" i="17"/>
  <c r="AT728" i="17"/>
  <c r="AT727" i="17"/>
  <c r="AT726" i="17"/>
  <c r="AT725" i="17"/>
  <c r="AT724" i="17"/>
  <c r="AT723" i="17"/>
  <c r="AT722" i="17"/>
  <c r="AT721" i="17"/>
  <c r="AT720" i="17"/>
  <c r="AT719" i="17"/>
  <c r="AT718" i="17"/>
  <c r="AT717" i="17"/>
  <c r="AT716" i="17"/>
  <c r="AT715" i="17"/>
  <c r="AT714" i="17"/>
  <c r="AT713" i="17"/>
  <c r="AT712" i="17"/>
  <c r="AT711" i="17"/>
  <c r="AT710" i="17"/>
  <c r="AT709" i="17"/>
  <c r="AT708" i="17"/>
  <c r="AT707" i="17"/>
  <c r="AT706" i="17"/>
  <c r="AT705" i="17"/>
  <c r="AT704" i="17"/>
  <c r="AT703" i="17"/>
  <c r="AT702" i="17"/>
  <c r="AT701" i="17"/>
  <c r="AT700" i="17"/>
  <c r="AT699" i="17"/>
  <c r="AT698" i="17"/>
  <c r="AT697" i="17"/>
  <c r="AT696" i="17"/>
  <c r="AT695" i="17"/>
  <c r="AT694" i="17"/>
  <c r="AT693" i="17"/>
  <c r="AT692" i="17"/>
  <c r="AT691" i="17"/>
  <c r="AT690" i="17"/>
  <c r="AT689" i="17"/>
  <c r="AT688" i="17"/>
  <c r="AT687" i="17"/>
  <c r="AT686" i="17"/>
  <c r="AT685" i="17"/>
  <c r="AT684" i="17"/>
  <c r="AT683" i="17"/>
  <c r="AT682" i="17"/>
  <c r="AT681" i="17"/>
  <c r="AT680" i="17"/>
  <c r="AT679" i="17"/>
  <c r="AT678" i="17"/>
  <c r="AT677" i="17"/>
  <c r="AT676" i="17"/>
  <c r="AT675" i="17"/>
  <c r="AT674" i="17"/>
  <c r="AT673" i="17"/>
  <c r="AT672" i="17"/>
  <c r="AT671" i="17"/>
  <c r="AT670" i="17"/>
  <c r="AT669" i="17"/>
  <c r="AT668" i="17"/>
  <c r="AT667" i="17"/>
  <c r="AT666" i="17"/>
  <c r="AT665" i="17"/>
  <c r="AT664" i="17"/>
  <c r="AT663" i="17"/>
  <c r="AT662" i="17"/>
  <c r="AT661" i="17"/>
  <c r="AT660" i="17"/>
  <c r="AT659" i="17"/>
  <c r="AT658" i="17"/>
  <c r="AT657" i="17"/>
  <c r="AT656" i="17"/>
  <c r="AT655" i="17"/>
  <c r="AT654" i="17"/>
  <c r="AT653" i="17"/>
  <c r="AT652" i="17"/>
  <c r="AT651" i="17"/>
  <c r="AT650" i="17"/>
  <c r="AT649" i="17"/>
  <c r="AT648" i="17"/>
  <c r="AT647" i="17"/>
  <c r="AT646" i="17"/>
  <c r="AT645" i="17"/>
  <c r="AT644" i="17"/>
  <c r="AT643" i="17"/>
  <c r="AT642" i="17"/>
  <c r="AT641" i="17"/>
  <c r="AT640" i="17"/>
  <c r="AT639" i="17"/>
  <c r="AT638" i="17"/>
  <c r="AT637" i="17"/>
  <c r="AT636" i="17"/>
  <c r="AT635" i="17"/>
  <c r="AT634" i="17"/>
  <c r="AT633" i="17"/>
  <c r="AT632" i="17"/>
  <c r="AT631" i="17"/>
  <c r="AT630" i="17"/>
  <c r="AT629" i="17"/>
  <c r="AT628" i="17"/>
  <c r="AT627" i="17"/>
  <c r="AT626" i="17"/>
  <c r="AT625" i="17"/>
  <c r="AT624" i="17"/>
  <c r="AT623" i="17"/>
  <c r="AT622" i="17"/>
  <c r="AT621" i="17"/>
  <c r="AT620" i="17"/>
  <c r="AT619" i="17"/>
  <c r="AT618" i="17"/>
  <c r="AT617" i="17"/>
  <c r="AT616" i="17"/>
  <c r="AT615" i="17"/>
  <c r="AT614" i="17"/>
  <c r="AT613" i="17"/>
  <c r="AT612" i="17"/>
  <c r="AT611" i="17"/>
  <c r="AT610" i="17"/>
  <c r="AT609" i="17"/>
  <c r="AT608" i="17"/>
  <c r="AT607" i="17"/>
  <c r="AT606" i="17"/>
  <c r="AT605" i="17"/>
  <c r="AT604" i="17"/>
  <c r="AT603" i="17"/>
  <c r="AT602" i="17"/>
  <c r="AT601" i="17"/>
  <c r="AT600" i="17"/>
  <c r="AT599" i="17"/>
  <c r="AT598" i="17"/>
  <c r="AT597" i="17"/>
  <c r="AT596" i="17"/>
  <c r="AT595" i="17"/>
  <c r="AT594" i="17"/>
  <c r="AT593" i="17"/>
  <c r="AT592" i="17"/>
  <c r="AT591" i="17"/>
  <c r="AT590" i="17"/>
  <c r="AT589" i="17"/>
  <c r="AT588" i="17"/>
  <c r="AT587" i="17"/>
  <c r="AT586" i="17"/>
  <c r="AT585" i="17"/>
  <c r="AT584" i="17"/>
  <c r="AT583" i="17"/>
  <c r="AT582" i="17"/>
  <c r="AT581" i="17"/>
  <c r="AT580" i="17"/>
  <c r="AT579" i="17"/>
  <c r="AT578" i="17"/>
  <c r="AT577" i="17"/>
  <c r="AT576" i="17"/>
  <c r="AT575" i="17"/>
  <c r="AT574" i="17"/>
  <c r="AT573" i="17"/>
  <c r="AT572" i="17"/>
  <c r="AT571" i="17"/>
  <c r="AT570" i="17"/>
  <c r="AT569" i="17"/>
  <c r="AT568" i="17"/>
  <c r="AT567" i="17"/>
  <c r="AT566" i="17"/>
  <c r="AT565" i="17"/>
  <c r="AT564" i="17"/>
  <c r="AT563" i="17"/>
  <c r="AT562" i="17"/>
  <c r="AT561" i="17"/>
  <c r="AT560" i="17"/>
  <c r="AT559" i="17"/>
  <c r="AT558" i="17"/>
  <c r="AT557" i="17"/>
  <c r="AT556" i="17"/>
  <c r="AT555" i="17"/>
  <c r="AT554" i="17"/>
  <c r="AT553" i="17"/>
  <c r="AT552" i="17"/>
  <c r="AT551" i="17"/>
  <c r="AT550" i="17"/>
  <c r="AT549" i="17"/>
  <c r="AT548" i="17"/>
  <c r="AT547" i="17"/>
  <c r="AT546" i="17"/>
  <c r="AT545" i="17"/>
  <c r="AT544" i="17"/>
  <c r="AT543" i="17"/>
  <c r="AT542" i="17"/>
  <c r="AT541" i="17"/>
  <c r="AT540" i="17"/>
  <c r="AT539" i="17"/>
  <c r="AT538" i="17"/>
  <c r="AT537" i="17"/>
  <c r="AT536" i="17"/>
  <c r="AT535" i="17"/>
  <c r="AT534" i="17"/>
  <c r="AT533" i="17"/>
  <c r="C533" i="17"/>
  <c r="A530" i="16" s="1"/>
  <c r="P530" i="16" s="1"/>
  <c r="AT532" i="17"/>
  <c r="AT531" i="17"/>
  <c r="AT530" i="17"/>
  <c r="AT529" i="17"/>
  <c r="AT528" i="17"/>
  <c r="AT527" i="17"/>
  <c r="AT526" i="17"/>
  <c r="AT525" i="17"/>
  <c r="AT524" i="17"/>
  <c r="AT523" i="17"/>
  <c r="AT522" i="17"/>
  <c r="AT521" i="17"/>
  <c r="AT520" i="17"/>
  <c r="AT519" i="17"/>
  <c r="AT518" i="17"/>
  <c r="AT517" i="17"/>
  <c r="AT516" i="17"/>
  <c r="AT515" i="17"/>
  <c r="AT514" i="17"/>
  <c r="AT513" i="17"/>
  <c r="AT512" i="17"/>
  <c r="AT511" i="17"/>
  <c r="AT510" i="17"/>
  <c r="AT509" i="17"/>
  <c r="AT508" i="17"/>
  <c r="AT507" i="17"/>
  <c r="AT506" i="17"/>
  <c r="AT505" i="17"/>
  <c r="AT504" i="17"/>
  <c r="AT503" i="17"/>
  <c r="AT502" i="17"/>
  <c r="AT501" i="17"/>
  <c r="AT500" i="17"/>
  <c r="AT499" i="17"/>
  <c r="AT498" i="17"/>
  <c r="AT497" i="17"/>
  <c r="AT496" i="17"/>
  <c r="AT495" i="17"/>
  <c r="AT494" i="17"/>
  <c r="AT493" i="17"/>
  <c r="AT492" i="17"/>
  <c r="AT491" i="17"/>
  <c r="AT490" i="17"/>
  <c r="AT489" i="17"/>
  <c r="AT488" i="17"/>
  <c r="AT487" i="17"/>
  <c r="AT486" i="17"/>
  <c r="AT485" i="17"/>
  <c r="AT484" i="17"/>
  <c r="AT483" i="17"/>
  <c r="AT482" i="17"/>
  <c r="AT481" i="17"/>
  <c r="AT480" i="17"/>
  <c r="AT479" i="17"/>
  <c r="AT478" i="17"/>
  <c r="AT477" i="17"/>
  <c r="AT476" i="17"/>
  <c r="AT475" i="17"/>
  <c r="AT474" i="17"/>
  <c r="AT473" i="17"/>
  <c r="AT472" i="17"/>
  <c r="AT471" i="17"/>
  <c r="AT470" i="17"/>
  <c r="AT469" i="17"/>
  <c r="AT468" i="17"/>
  <c r="AT467" i="17"/>
  <c r="AT466" i="17"/>
  <c r="AT465" i="17"/>
  <c r="AT464" i="17"/>
  <c r="AT463" i="17"/>
  <c r="AT462" i="17"/>
  <c r="AT461" i="17"/>
  <c r="AT460" i="17"/>
  <c r="AT459" i="17"/>
  <c r="AT458" i="17"/>
  <c r="AT457" i="17"/>
  <c r="AT456" i="17"/>
  <c r="AT455" i="17"/>
  <c r="AT454" i="17"/>
  <c r="AT453" i="17"/>
  <c r="AT452" i="17"/>
  <c r="AT451" i="17"/>
  <c r="AT450" i="17"/>
  <c r="AT449" i="17"/>
  <c r="AT448" i="17"/>
  <c r="AT447" i="17"/>
  <c r="AT446" i="17"/>
  <c r="AT445" i="17"/>
  <c r="C445" i="17"/>
  <c r="AT444" i="17"/>
  <c r="AT443" i="17"/>
  <c r="AT442" i="17"/>
  <c r="AT441" i="17"/>
  <c r="AT440" i="17"/>
  <c r="AT439" i="17"/>
  <c r="AT438" i="17"/>
  <c r="AT437" i="17"/>
  <c r="AT436" i="17"/>
  <c r="AT435" i="17"/>
  <c r="AT434" i="17"/>
  <c r="AT433" i="17"/>
  <c r="AT432" i="17"/>
  <c r="AT431" i="17"/>
  <c r="AT430" i="17"/>
  <c r="AT429" i="17"/>
  <c r="AT428" i="17"/>
  <c r="AT427" i="17"/>
  <c r="AT426" i="17"/>
  <c r="AT425" i="17"/>
  <c r="AT424" i="17"/>
  <c r="AT423" i="17"/>
  <c r="AT422" i="17"/>
  <c r="AT421" i="17"/>
  <c r="AT420" i="17"/>
  <c r="AT419" i="17"/>
  <c r="AT418" i="17"/>
  <c r="AT417" i="17"/>
  <c r="AT416" i="17"/>
  <c r="AT415" i="17"/>
  <c r="AT414" i="17"/>
  <c r="AT413" i="17"/>
  <c r="AT412" i="17"/>
  <c r="AT411" i="17"/>
  <c r="AT410" i="17"/>
  <c r="AT409" i="17"/>
  <c r="AT408" i="17"/>
  <c r="AT407" i="17"/>
  <c r="AT406" i="17"/>
  <c r="AT405" i="17"/>
  <c r="AT404" i="17"/>
  <c r="AT403" i="17"/>
  <c r="AT402" i="17"/>
  <c r="AT401" i="17"/>
  <c r="AT400" i="17"/>
  <c r="AT399" i="17"/>
  <c r="AT398" i="17"/>
  <c r="AT397" i="17"/>
  <c r="AT396" i="17"/>
  <c r="AT395" i="17"/>
  <c r="AT394" i="17"/>
  <c r="AT393" i="17"/>
  <c r="AT392" i="17"/>
  <c r="AT391" i="17"/>
  <c r="AT390" i="17"/>
  <c r="AT389" i="17"/>
  <c r="AT388" i="17"/>
  <c r="AT387" i="17"/>
  <c r="AT386" i="17"/>
  <c r="AT385" i="17"/>
  <c r="AT384" i="17"/>
  <c r="AT383" i="17"/>
  <c r="AT382" i="17"/>
  <c r="AT381" i="17"/>
  <c r="AT380" i="17"/>
  <c r="AT379" i="17"/>
  <c r="AT378" i="17"/>
  <c r="AT377" i="17"/>
  <c r="AT376" i="17"/>
  <c r="AT375" i="17"/>
  <c r="AT374" i="17"/>
  <c r="AT373" i="17"/>
  <c r="AT372" i="17"/>
  <c r="AT371" i="17"/>
  <c r="AT370" i="17"/>
  <c r="AT369" i="17"/>
  <c r="AT368" i="17"/>
  <c r="AT367" i="17"/>
  <c r="AT366" i="17"/>
  <c r="AT365" i="17"/>
  <c r="AT364" i="17"/>
  <c r="AT363" i="17"/>
  <c r="AT362" i="17"/>
  <c r="AT361" i="17"/>
  <c r="AT360" i="17"/>
  <c r="AT359" i="17"/>
  <c r="AT358" i="17"/>
  <c r="AT357" i="17"/>
  <c r="AT356" i="17"/>
  <c r="AT355" i="17"/>
  <c r="AT354" i="17"/>
  <c r="AT353" i="17"/>
  <c r="AT352" i="17"/>
  <c r="AT351" i="17"/>
  <c r="AT350" i="17"/>
  <c r="AT349" i="17"/>
  <c r="AT348" i="17"/>
  <c r="AT347" i="17"/>
  <c r="AT346" i="17"/>
  <c r="AT345" i="17"/>
  <c r="AT344" i="17"/>
  <c r="AT343" i="17"/>
  <c r="AT342" i="17"/>
  <c r="AT341" i="17"/>
  <c r="AT340" i="17"/>
  <c r="AT339" i="17"/>
  <c r="AT338" i="17"/>
  <c r="AT337" i="17"/>
  <c r="AT336" i="17"/>
  <c r="AT335" i="17"/>
  <c r="AT334" i="17"/>
  <c r="AT333" i="17"/>
  <c r="AT332" i="17"/>
  <c r="AT331" i="17"/>
  <c r="AT330" i="17"/>
  <c r="AT329" i="17"/>
  <c r="AT328" i="17"/>
  <c r="AT327" i="17"/>
  <c r="AT326" i="17"/>
  <c r="AT325" i="17"/>
  <c r="AT324" i="17"/>
  <c r="AT323" i="17"/>
  <c r="AT322" i="17"/>
  <c r="AT321" i="17"/>
  <c r="AT320" i="17"/>
  <c r="AT319" i="17"/>
  <c r="AT318" i="17"/>
  <c r="AT317" i="17"/>
  <c r="AT316" i="17"/>
  <c r="AT315" i="17"/>
  <c r="AT314" i="17"/>
  <c r="AT313" i="17"/>
  <c r="AT312" i="17"/>
  <c r="AT311" i="17"/>
  <c r="AT310" i="17"/>
  <c r="AT309" i="17"/>
  <c r="AT308" i="17"/>
  <c r="AT307" i="17"/>
  <c r="AT306" i="17"/>
  <c r="AT305" i="17"/>
  <c r="AT304" i="17"/>
  <c r="AT303" i="17"/>
  <c r="AT302" i="17"/>
  <c r="AT301" i="17"/>
  <c r="AT300" i="17"/>
  <c r="AT299" i="17"/>
  <c r="AT298" i="17"/>
  <c r="AT297" i="17"/>
  <c r="AT296" i="17"/>
  <c r="AT295" i="17"/>
  <c r="AT294" i="17"/>
  <c r="AT293" i="17"/>
  <c r="AT292" i="17"/>
  <c r="AT291" i="17"/>
  <c r="AT290" i="17"/>
  <c r="AT289" i="17"/>
  <c r="AT288" i="17"/>
  <c r="AT287" i="17"/>
  <c r="AT286" i="17"/>
  <c r="AT285" i="17"/>
  <c r="AT284" i="17"/>
  <c r="AT283" i="17"/>
  <c r="AT282" i="17"/>
  <c r="AT281" i="17"/>
  <c r="AT280" i="17"/>
  <c r="AT279" i="17"/>
  <c r="AT278" i="17"/>
  <c r="AT277" i="17"/>
  <c r="AT276" i="17"/>
  <c r="AT275" i="17"/>
  <c r="AT274" i="17"/>
  <c r="AT273" i="17"/>
  <c r="AT272" i="17"/>
  <c r="AT271" i="17"/>
  <c r="AT270" i="17"/>
  <c r="AT269" i="17"/>
  <c r="AT268" i="17"/>
  <c r="AT267" i="17"/>
  <c r="AT266" i="17"/>
  <c r="AT265" i="17"/>
  <c r="AT264" i="17"/>
  <c r="AT263" i="17"/>
  <c r="AT262" i="17"/>
  <c r="AT261" i="17"/>
  <c r="AT260" i="17"/>
  <c r="AT259" i="17"/>
  <c r="AT258" i="17"/>
  <c r="AT257" i="17"/>
  <c r="AT256" i="17"/>
  <c r="AT255" i="17"/>
  <c r="AT254" i="17"/>
  <c r="AT253" i="17"/>
  <c r="AT252" i="17"/>
  <c r="AT251" i="17"/>
  <c r="AT250" i="17"/>
  <c r="AT249" i="17"/>
  <c r="AT248" i="17"/>
  <c r="AT247" i="17"/>
  <c r="AT246" i="17"/>
  <c r="AT245" i="17"/>
  <c r="AT244" i="17"/>
  <c r="AT243" i="17"/>
  <c r="AT242" i="17"/>
  <c r="AT241" i="17"/>
  <c r="AT240" i="17"/>
  <c r="AT239" i="17"/>
  <c r="AT238" i="17"/>
  <c r="AT237" i="17"/>
  <c r="AT236" i="17"/>
  <c r="AT235" i="17"/>
  <c r="AT234" i="17"/>
  <c r="AT233" i="17"/>
  <c r="AT232" i="17"/>
  <c r="AT231" i="17"/>
  <c r="AT230" i="17"/>
  <c r="AT229" i="17"/>
  <c r="AT228" i="17"/>
  <c r="AT227" i="17"/>
  <c r="AT226" i="17"/>
  <c r="AT225" i="17"/>
  <c r="AT224" i="17"/>
  <c r="AT223" i="17"/>
  <c r="AT222" i="17"/>
  <c r="AT221" i="17"/>
  <c r="AT220" i="17"/>
  <c r="AT219" i="17"/>
  <c r="AT218" i="17"/>
  <c r="AT217" i="17"/>
  <c r="AT216" i="17"/>
  <c r="AT215" i="17"/>
  <c r="AT214" i="17"/>
  <c r="AT213" i="17"/>
  <c r="AT212" i="17"/>
  <c r="AT211" i="17"/>
  <c r="AT210" i="17"/>
  <c r="AT209" i="17"/>
  <c r="AT208" i="17"/>
  <c r="AT207" i="17"/>
  <c r="AT206" i="17"/>
  <c r="AT205" i="17"/>
  <c r="AT204" i="17"/>
  <c r="AT203" i="17"/>
  <c r="AT202" i="17"/>
  <c r="AT201" i="17"/>
  <c r="AT200" i="17"/>
  <c r="AT199" i="17"/>
  <c r="AT198" i="17"/>
  <c r="AT197" i="17"/>
  <c r="AT196" i="17"/>
  <c r="AT195" i="17"/>
  <c r="AT194" i="17"/>
  <c r="AT193" i="17"/>
  <c r="AT192" i="17"/>
  <c r="AT191" i="17"/>
  <c r="AT190" i="17"/>
  <c r="AT189" i="17"/>
  <c r="AT188" i="17"/>
  <c r="AT187" i="17"/>
  <c r="AT186" i="17"/>
  <c r="AT185" i="17"/>
  <c r="AT184" i="17"/>
  <c r="AT183" i="17"/>
  <c r="AT182" i="17"/>
  <c r="AT181" i="17"/>
  <c r="AT180" i="17"/>
  <c r="AT179" i="17"/>
  <c r="AT178" i="17"/>
  <c r="AT177" i="17"/>
  <c r="AT176" i="17"/>
  <c r="AT175" i="17"/>
  <c r="AT174" i="17"/>
  <c r="AT173" i="17"/>
  <c r="AT172" i="17"/>
  <c r="AT171" i="17"/>
  <c r="AT170" i="17"/>
  <c r="AT169" i="17"/>
  <c r="AT168" i="17"/>
  <c r="AT167" i="17"/>
  <c r="AT166" i="17"/>
  <c r="AT165" i="17"/>
  <c r="C165" i="17"/>
  <c r="A162" i="16" s="1"/>
  <c r="AT164" i="17"/>
  <c r="AT163" i="17"/>
  <c r="AT162" i="17"/>
  <c r="AT161" i="17"/>
  <c r="AT160" i="17"/>
  <c r="AT159" i="17"/>
  <c r="AT158" i="17"/>
  <c r="AT157" i="17"/>
  <c r="AT156" i="17"/>
  <c r="AT155" i="17"/>
  <c r="AT154" i="17"/>
  <c r="AT153" i="17"/>
  <c r="AT152" i="17"/>
  <c r="AT151" i="17"/>
  <c r="AT150" i="17"/>
  <c r="AT149" i="17"/>
  <c r="AT148" i="17"/>
  <c r="AT147" i="17"/>
  <c r="AT146" i="17"/>
  <c r="AT145" i="17"/>
  <c r="AT144" i="17"/>
  <c r="AT143" i="17"/>
  <c r="AT142" i="17"/>
  <c r="AT141" i="17"/>
  <c r="AT140" i="17"/>
  <c r="AT139" i="17"/>
  <c r="AT138" i="17"/>
  <c r="AT137" i="17"/>
  <c r="AT136" i="17"/>
  <c r="AT135" i="17"/>
  <c r="AT134" i="17"/>
  <c r="AT133" i="17"/>
  <c r="AT132" i="17"/>
  <c r="AT131" i="17"/>
  <c r="AT130" i="17"/>
  <c r="AT129" i="17"/>
  <c r="AT128" i="17"/>
  <c r="AT127" i="17"/>
  <c r="AT126" i="17"/>
  <c r="AT125" i="17"/>
  <c r="AT124" i="17"/>
  <c r="AT123" i="17"/>
  <c r="AT122" i="17"/>
  <c r="AT121" i="17"/>
  <c r="AT120" i="17"/>
  <c r="AT119" i="17"/>
  <c r="AT118" i="17"/>
  <c r="AT117" i="17"/>
  <c r="AT116" i="17"/>
  <c r="AT115" i="17"/>
  <c r="AT114" i="17"/>
  <c r="AT113" i="17"/>
  <c r="AT112" i="17"/>
  <c r="AT111" i="17"/>
  <c r="AT110" i="17"/>
  <c r="AT109" i="17"/>
  <c r="AT108" i="17"/>
  <c r="AT107" i="17"/>
  <c r="AT106" i="17"/>
  <c r="AT105" i="17"/>
  <c r="AT104" i="17"/>
  <c r="AT103" i="17"/>
  <c r="AT102" i="17"/>
  <c r="AT101" i="17"/>
  <c r="AT100" i="17"/>
  <c r="AT99" i="17"/>
  <c r="AT98" i="17"/>
  <c r="AT97" i="17"/>
  <c r="AT96" i="17"/>
  <c r="AT95" i="17"/>
  <c r="AT94" i="17"/>
  <c r="AT93" i="17"/>
  <c r="AT92" i="17"/>
  <c r="AT91" i="17"/>
  <c r="AT90" i="17"/>
  <c r="AT89" i="17"/>
  <c r="AT88" i="17"/>
  <c r="AT87" i="17"/>
  <c r="AT86" i="17"/>
  <c r="AT85" i="17"/>
  <c r="C85" i="17"/>
  <c r="A82" i="16" s="1"/>
  <c r="AT84" i="17"/>
  <c r="AT83" i="17"/>
  <c r="AT82" i="17"/>
  <c r="AT81" i="17"/>
  <c r="AT80" i="17"/>
  <c r="AT79" i="17"/>
  <c r="AT78" i="17"/>
  <c r="AT77" i="17"/>
  <c r="C77" i="17"/>
  <c r="AT76" i="17"/>
  <c r="AT75" i="17"/>
  <c r="AT74" i="17"/>
  <c r="AT73" i="17"/>
  <c r="AT72" i="17"/>
  <c r="AT71" i="17"/>
  <c r="AT70" i="17"/>
  <c r="AT69" i="17"/>
  <c r="AT68" i="17"/>
  <c r="AT67" i="17"/>
  <c r="AT66" i="17"/>
  <c r="AT65" i="17"/>
  <c r="AT64" i="17"/>
  <c r="AT63" i="17"/>
  <c r="AT62" i="17"/>
  <c r="AT61" i="17"/>
  <c r="AT60" i="17"/>
  <c r="AT59" i="17"/>
  <c r="AT58" i="17"/>
  <c r="AT57" i="17"/>
  <c r="AT56" i="17"/>
  <c r="AT55" i="17"/>
  <c r="AT54" i="17"/>
  <c r="AT53" i="17"/>
  <c r="AT52" i="17"/>
  <c r="AT51" i="17"/>
  <c r="AT50" i="17"/>
  <c r="AT49" i="17"/>
  <c r="AT48" i="17"/>
  <c r="AT47" i="17"/>
  <c r="AT46" i="17"/>
  <c r="AT45" i="17"/>
  <c r="AT44" i="17"/>
  <c r="AT43" i="17"/>
  <c r="AT42" i="17"/>
  <c r="AT41" i="17"/>
  <c r="AT40" i="17"/>
  <c r="AT39" i="17"/>
  <c r="AT38" i="17"/>
  <c r="AT37" i="17"/>
  <c r="AT36" i="17"/>
  <c r="AT35" i="17"/>
  <c r="AT34" i="17"/>
  <c r="AT33" i="17"/>
  <c r="AT32" i="17"/>
  <c r="AT31" i="17"/>
  <c r="AT30" i="17"/>
  <c r="AT29" i="17"/>
  <c r="AT28" i="17"/>
  <c r="AT27" i="17"/>
  <c r="AT26" i="17"/>
  <c r="AT25" i="17"/>
  <c r="AT24" i="17"/>
  <c r="AT23" i="17"/>
  <c r="AT22" i="17"/>
  <c r="AT21" i="17"/>
  <c r="AT20" i="17"/>
  <c r="AT19" i="17"/>
  <c r="AT18" i="17"/>
  <c r="AT17" i="17"/>
  <c r="AT16" i="17"/>
  <c r="AT15" i="17"/>
  <c r="AT14" i="17"/>
  <c r="AT13" i="17"/>
  <c r="AT12" i="17"/>
  <c r="AT11" i="17"/>
  <c r="AT10" i="17"/>
  <c r="AT9" i="17"/>
  <c r="AT8" i="17"/>
  <c r="AT7" i="17"/>
  <c r="AT6" i="17"/>
  <c r="AT5" i="17"/>
  <c r="M637" i="9"/>
  <c r="L637" i="9"/>
  <c r="M636" i="9"/>
  <c r="L636" i="9"/>
  <c r="M635" i="9"/>
  <c r="L635" i="9"/>
  <c r="M634" i="9"/>
  <c r="L634" i="9"/>
  <c r="M633" i="9"/>
  <c r="L633" i="9"/>
  <c r="M632" i="9"/>
  <c r="L632" i="9"/>
  <c r="M631" i="9"/>
  <c r="L631" i="9"/>
  <c r="M630" i="9"/>
  <c r="L630" i="9"/>
  <c r="M629" i="9"/>
  <c r="L629" i="9"/>
  <c r="M628" i="9"/>
  <c r="L628" i="9"/>
  <c r="M627" i="9"/>
  <c r="L627" i="9"/>
  <c r="M626" i="9"/>
  <c r="L626" i="9"/>
  <c r="M625" i="9"/>
  <c r="L625" i="9"/>
  <c r="M624" i="9"/>
  <c r="L624" i="9"/>
  <c r="M623" i="9"/>
  <c r="L623" i="9"/>
  <c r="M622" i="9"/>
  <c r="L622" i="9"/>
  <c r="M621" i="9"/>
  <c r="L621" i="9"/>
  <c r="M620" i="9"/>
  <c r="L620" i="9"/>
  <c r="M619" i="9"/>
  <c r="L619" i="9"/>
  <c r="M618" i="9"/>
  <c r="L618" i="9"/>
  <c r="M617" i="9"/>
  <c r="L617" i="9"/>
  <c r="M616" i="9"/>
  <c r="L616" i="9"/>
  <c r="M615" i="9"/>
  <c r="L615" i="9"/>
  <c r="M614" i="9"/>
  <c r="L614" i="9"/>
  <c r="M613" i="9"/>
  <c r="L613" i="9"/>
  <c r="M612" i="9"/>
  <c r="L612" i="9"/>
  <c r="M611" i="9"/>
  <c r="L611" i="9"/>
  <c r="M610" i="9"/>
  <c r="L610" i="9"/>
  <c r="M609" i="9"/>
  <c r="L609" i="9"/>
  <c r="M608" i="9"/>
  <c r="L608" i="9"/>
  <c r="M607" i="9"/>
  <c r="L607" i="9"/>
  <c r="M606" i="9"/>
  <c r="L606" i="9"/>
  <c r="M605" i="9"/>
  <c r="L605" i="9"/>
  <c r="M604" i="9"/>
  <c r="L604" i="9"/>
  <c r="M603" i="9"/>
  <c r="L603" i="9"/>
  <c r="M602" i="9"/>
  <c r="L602" i="9"/>
  <c r="M601" i="9"/>
  <c r="L601" i="9"/>
  <c r="M600" i="9"/>
  <c r="L600" i="9"/>
  <c r="M599" i="9"/>
  <c r="L599" i="9"/>
  <c r="M598" i="9"/>
  <c r="L598" i="9"/>
  <c r="M597" i="9"/>
  <c r="L597" i="9"/>
  <c r="M596" i="9"/>
  <c r="L596" i="9"/>
  <c r="M595" i="9"/>
  <c r="L595" i="9"/>
  <c r="M594" i="9"/>
  <c r="L594" i="9"/>
  <c r="M593" i="9"/>
  <c r="L593" i="9"/>
  <c r="M592" i="9"/>
  <c r="L592" i="9"/>
  <c r="M591" i="9"/>
  <c r="L591" i="9"/>
  <c r="M590" i="9"/>
  <c r="L590" i="9"/>
  <c r="M589" i="9"/>
  <c r="L589" i="9"/>
  <c r="M588" i="9"/>
  <c r="L588" i="9"/>
  <c r="M587" i="9"/>
  <c r="L587" i="9"/>
  <c r="M586" i="9"/>
  <c r="L586" i="9"/>
  <c r="M585" i="9"/>
  <c r="L585" i="9"/>
  <c r="M584" i="9"/>
  <c r="L584" i="9"/>
  <c r="M583" i="9"/>
  <c r="L583" i="9"/>
  <c r="M582" i="9"/>
  <c r="L582" i="9"/>
  <c r="M581" i="9"/>
  <c r="L581" i="9"/>
  <c r="M580" i="9"/>
  <c r="L580" i="9"/>
  <c r="M579" i="9"/>
  <c r="L579" i="9"/>
  <c r="M578" i="9"/>
  <c r="L578" i="9"/>
  <c r="M577" i="9"/>
  <c r="L577" i="9"/>
  <c r="M576" i="9"/>
  <c r="L576" i="9"/>
  <c r="M575" i="9"/>
  <c r="L575" i="9"/>
  <c r="M574" i="9"/>
  <c r="L574" i="9"/>
  <c r="M573" i="9"/>
  <c r="L573" i="9"/>
  <c r="M572" i="9"/>
  <c r="L572" i="9"/>
  <c r="M571" i="9"/>
  <c r="L571" i="9"/>
  <c r="M570" i="9"/>
  <c r="L570" i="9"/>
  <c r="M569" i="9"/>
  <c r="L569" i="9"/>
  <c r="M568" i="9"/>
  <c r="L568" i="9"/>
  <c r="M567" i="9"/>
  <c r="L567" i="9"/>
  <c r="M566" i="9"/>
  <c r="L566" i="9"/>
  <c r="M565" i="9"/>
  <c r="L565" i="9"/>
  <c r="M564" i="9"/>
  <c r="L564" i="9"/>
  <c r="M563" i="9"/>
  <c r="L563" i="9"/>
  <c r="M562" i="9"/>
  <c r="L562" i="9"/>
  <c r="M561" i="9"/>
  <c r="L561" i="9"/>
  <c r="M560" i="9"/>
  <c r="L560" i="9"/>
  <c r="M559" i="9"/>
  <c r="L559" i="9"/>
  <c r="M558" i="9"/>
  <c r="L558" i="9"/>
  <c r="M557" i="9"/>
  <c r="L557" i="9"/>
  <c r="M556" i="9"/>
  <c r="L556" i="9"/>
  <c r="M555" i="9"/>
  <c r="L555" i="9"/>
  <c r="M554" i="9"/>
  <c r="L554" i="9"/>
  <c r="M553" i="9"/>
  <c r="L553" i="9"/>
  <c r="M552" i="9"/>
  <c r="L552" i="9"/>
  <c r="M551" i="9"/>
  <c r="L551" i="9"/>
  <c r="M550" i="9"/>
  <c r="L550" i="9"/>
  <c r="M549" i="9"/>
  <c r="L549" i="9"/>
  <c r="M548" i="9"/>
  <c r="L548" i="9"/>
  <c r="M547" i="9"/>
  <c r="L547" i="9"/>
  <c r="M546" i="9"/>
  <c r="L546" i="9"/>
  <c r="M545" i="9"/>
  <c r="L545" i="9"/>
  <c r="M544" i="9"/>
  <c r="L544" i="9"/>
  <c r="M543" i="9"/>
  <c r="L543" i="9"/>
  <c r="M542" i="9"/>
  <c r="L542" i="9"/>
  <c r="M541" i="9"/>
  <c r="L541" i="9"/>
  <c r="M540" i="9"/>
  <c r="L540" i="9"/>
  <c r="M539" i="9"/>
  <c r="L539" i="9"/>
  <c r="M538" i="9"/>
  <c r="L538" i="9"/>
  <c r="M537" i="9"/>
  <c r="L537" i="9"/>
  <c r="M536" i="9"/>
  <c r="L536" i="9"/>
  <c r="M535" i="9"/>
  <c r="L535" i="9"/>
  <c r="M534" i="9"/>
  <c r="L534" i="9"/>
  <c r="M533" i="9"/>
  <c r="L533" i="9"/>
  <c r="M532" i="9"/>
  <c r="L532" i="9"/>
  <c r="M531" i="9"/>
  <c r="L531" i="9"/>
  <c r="M530" i="9"/>
  <c r="L530" i="9"/>
  <c r="M529" i="9"/>
  <c r="L529" i="9"/>
  <c r="M528" i="9"/>
  <c r="L528" i="9"/>
  <c r="M527" i="9"/>
  <c r="L527" i="9"/>
  <c r="M526" i="9"/>
  <c r="L526" i="9"/>
  <c r="M525" i="9"/>
  <c r="L525" i="9"/>
  <c r="M524" i="9"/>
  <c r="L524" i="9"/>
  <c r="M523" i="9"/>
  <c r="L523" i="9"/>
  <c r="M522" i="9"/>
  <c r="L522" i="9"/>
  <c r="M521" i="9"/>
  <c r="L521" i="9"/>
  <c r="M520" i="9"/>
  <c r="L520" i="9"/>
  <c r="M519" i="9"/>
  <c r="L519" i="9"/>
  <c r="M518" i="9"/>
  <c r="L518" i="9"/>
  <c r="M517" i="9"/>
  <c r="L517" i="9"/>
  <c r="M516" i="9"/>
  <c r="L516" i="9"/>
  <c r="M515" i="9"/>
  <c r="L515" i="9"/>
  <c r="M514" i="9"/>
  <c r="L514" i="9"/>
  <c r="M513" i="9"/>
  <c r="L513" i="9"/>
  <c r="M512" i="9"/>
  <c r="L512" i="9"/>
  <c r="M511" i="9"/>
  <c r="L511" i="9"/>
  <c r="M510" i="9"/>
  <c r="L510" i="9"/>
  <c r="M509" i="9"/>
  <c r="L509" i="9"/>
  <c r="M508" i="9"/>
  <c r="L508" i="9"/>
  <c r="M507" i="9"/>
  <c r="L507" i="9"/>
  <c r="M506" i="9"/>
  <c r="L506" i="9"/>
  <c r="M505" i="9"/>
  <c r="L505" i="9"/>
  <c r="M504" i="9"/>
  <c r="L504" i="9"/>
  <c r="M503" i="9"/>
  <c r="L503" i="9"/>
  <c r="M502" i="9"/>
  <c r="L502" i="9"/>
  <c r="M501" i="9"/>
  <c r="L501" i="9"/>
  <c r="M500" i="9"/>
  <c r="L500" i="9"/>
  <c r="M499" i="9"/>
  <c r="L499" i="9"/>
  <c r="M498" i="9"/>
  <c r="L498" i="9"/>
  <c r="M497" i="9"/>
  <c r="L497" i="9"/>
  <c r="M496" i="9"/>
  <c r="L496" i="9"/>
  <c r="M495" i="9"/>
  <c r="L495" i="9"/>
  <c r="M494" i="9"/>
  <c r="L494" i="9"/>
  <c r="M493" i="9"/>
  <c r="L493" i="9"/>
  <c r="M492" i="9"/>
  <c r="L492" i="9"/>
  <c r="M491" i="9"/>
  <c r="L491" i="9"/>
  <c r="M490" i="9"/>
  <c r="L490" i="9"/>
  <c r="M489" i="9"/>
  <c r="L489" i="9"/>
  <c r="M488" i="9"/>
  <c r="L488" i="9"/>
  <c r="M487" i="9"/>
  <c r="L487" i="9"/>
  <c r="H2083" i="9"/>
  <c r="G2083" i="9"/>
  <c r="F2083" i="9"/>
  <c r="E2083" i="9"/>
  <c r="D2083" i="9"/>
  <c r="C2083" i="9"/>
  <c r="B2083" i="9"/>
  <c r="A2083" i="9"/>
  <c r="H2082" i="9"/>
  <c r="G2082" i="9"/>
  <c r="F2082" i="9"/>
  <c r="E2082" i="9"/>
  <c r="D2082" i="9"/>
  <c r="C2082" i="9"/>
  <c r="B2082" i="9"/>
  <c r="A2082" i="9"/>
  <c r="H2081" i="9"/>
  <c r="G2081" i="9"/>
  <c r="F2081" i="9"/>
  <c r="E2081" i="9"/>
  <c r="D2081" i="9"/>
  <c r="C2081" i="9"/>
  <c r="B2081" i="9"/>
  <c r="A2081" i="9"/>
  <c r="H2080" i="9"/>
  <c r="G2080" i="9"/>
  <c r="F2080" i="9"/>
  <c r="E2080" i="9"/>
  <c r="D2080" i="9"/>
  <c r="C2080" i="9"/>
  <c r="B2080" i="9"/>
  <c r="A2080" i="9"/>
  <c r="H2079" i="9"/>
  <c r="G2079" i="9"/>
  <c r="F2079" i="9"/>
  <c r="E2079" i="9"/>
  <c r="D2079" i="9"/>
  <c r="C2079" i="9"/>
  <c r="B2079" i="9"/>
  <c r="A2079" i="9"/>
  <c r="H2078" i="9"/>
  <c r="G2078" i="9"/>
  <c r="F2078" i="9"/>
  <c r="E2078" i="9"/>
  <c r="D2078" i="9"/>
  <c r="C2078" i="9"/>
  <c r="B2078" i="9"/>
  <c r="A2078" i="9"/>
  <c r="H2077" i="9"/>
  <c r="G2077" i="9"/>
  <c r="F2077" i="9"/>
  <c r="E2077" i="9"/>
  <c r="D2077" i="9"/>
  <c r="C2077" i="9"/>
  <c r="B2077" i="9"/>
  <c r="A2077" i="9"/>
  <c r="H2076" i="9"/>
  <c r="G2076" i="9"/>
  <c r="F2076" i="9"/>
  <c r="E2076" i="9"/>
  <c r="D2076" i="9"/>
  <c r="C2076" i="9"/>
  <c r="B2076" i="9"/>
  <c r="A2076" i="9"/>
  <c r="H2075" i="9"/>
  <c r="G2075" i="9"/>
  <c r="F2075" i="9"/>
  <c r="E2075" i="9"/>
  <c r="D2075" i="9"/>
  <c r="C2075" i="9"/>
  <c r="B2075" i="9"/>
  <c r="A2075" i="9"/>
  <c r="H2074" i="9"/>
  <c r="G2074" i="9"/>
  <c r="F2074" i="9"/>
  <c r="E2074" i="9"/>
  <c r="D2074" i="9"/>
  <c r="C2074" i="9"/>
  <c r="B2074" i="9"/>
  <c r="A2074" i="9"/>
  <c r="H2073" i="9"/>
  <c r="G2073" i="9"/>
  <c r="F2073" i="9"/>
  <c r="E2073" i="9"/>
  <c r="D2073" i="9"/>
  <c r="C2073" i="9"/>
  <c r="B2073" i="9"/>
  <c r="A2073" i="9"/>
  <c r="H2072" i="9"/>
  <c r="G2072" i="9"/>
  <c r="F2072" i="9"/>
  <c r="E2072" i="9"/>
  <c r="D2072" i="9"/>
  <c r="C2072" i="9"/>
  <c r="B2072" i="9"/>
  <c r="A2072" i="9"/>
  <c r="H2071" i="9"/>
  <c r="G2071" i="9"/>
  <c r="F2071" i="9"/>
  <c r="E2071" i="9"/>
  <c r="D2071" i="9"/>
  <c r="C2071" i="9"/>
  <c r="B2071" i="9"/>
  <c r="A2071" i="9"/>
  <c r="H2070" i="9"/>
  <c r="G2070" i="9"/>
  <c r="F2070" i="9"/>
  <c r="E2070" i="9"/>
  <c r="D2070" i="9"/>
  <c r="C2070" i="9"/>
  <c r="B2070" i="9"/>
  <c r="A2070" i="9"/>
  <c r="H2069" i="9"/>
  <c r="G2069" i="9"/>
  <c r="F2069" i="9"/>
  <c r="E2069" i="9"/>
  <c r="D2069" i="9"/>
  <c r="C2069" i="9"/>
  <c r="B2069" i="9"/>
  <c r="A2069" i="9"/>
  <c r="H2068" i="9"/>
  <c r="G2068" i="9"/>
  <c r="F2068" i="9"/>
  <c r="E2068" i="9"/>
  <c r="D2068" i="9"/>
  <c r="C2068" i="9"/>
  <c r="B2068" i="9"/>
  <c r="A2068" i="9"/>
  <c r="H2067" i="9"/>
  <c r="G2067" i="9"/>
  <c r="F2067" i="9"/>
  <c r="E2067" i="9"/>
  <c r="D2067" i="9"/>
  <c r="C2067" i="9"/>
  <c r="B2067" i="9"/>
  <c r="A2067" i="9"/>
  <c r="H2066" i="9"/>
  <c r="G2066" i="9"/>
  <c r="F2066" i="9"/>
  <c r="E2066" i="9"/>
  <c r="D2066" i="9"/>
  <c r="C2066" i="9"/>
  <c r="B2066" i="9"/>
  <c r="A2066" i="9"/>
  <c r="H2065" i="9"/>
  <c r="G2065" i="9"/>
  <c r="F2065" i="9"/>
  <c r="E2065" i="9"/>
  <c r="D2065" i="9"/>
  <c r="C2065" i="9"/>
  <c r="B2065" i="9"/>
  <c r="A2065" i="9"/>
  <c r="H2064" i="9"/>
  <c r="G2064" i="9"/>
  <c r="F2064" i="9"/>
  <c r="E2064" i="9"/>
  <c r="D2064" i="9"/>
  <c r="C2064" i="9"/>
  <c r="B2064" i="9"/>
  <c r="A2064" i="9"/>
  <c r="H2063" i="9"/>
  <c r="G2063" i="9"/>
  <c r="F2063" i="9"/>
  <c r="E2063" i="9"/>
  <c r="D2063" i="9"/>
  <c r="C2063" i="9"/>
  <c r="B2063" i="9"/>
  <c r="A2063" i="9"/>
  <c r="H2062" i="9"/>
  <c r="G2062" i="9"/>
  <c r="F2062" i="9"/>
  <c r="E2062" i="9"/>
  <c r="D2062" i="9"/>
  <c r="C2062" i="9"/>
  <c r="B2062" i="9"/>
  <c r="A2062" i="9"/>
  <c r="H2061" i="9"/>
  <c r="G2061" i="9"/>
  <c r="F2061" i="9"/>
  <c r="E2061" i="9"/>
  <c r="D2061" i="9"/>
  <c r="C2061" i="9"/>
  <c r="B2061" i="9"/>
  <c r="A2061" i="9"/>
  <c r="H2060" i="9"/>
  <c r="G2060" i="9"/>
  <c r="F2060" i="9"/>
  <c r="E2060" i="9"/>
  <c r="D2060" i="9"/>
  <c r="C2060" i="9"/>
  <c r="B2060" i="9"/>
  <c r="A2060" i="9"/>
  <c r="H2059" i="9"/>
  <c r="G2059" i="9"/>
  <c r="F2059" i="9"/>
  <c r="E2059" i="9"/>
  <c r="D2059" i="9"/>
  <c r="C2059" i="9"/>
  <c r="B2059" i="9"/>
  <c r="A2059" i="9"/>
  <c r="H2058" i="9"/>
  <c r="G2058" i="9"/>
  <c r="F2058" i="9"/>
  <c r="E2058" i="9"/>
  <c r="D2058" i="9"/>
  <c r="C2058" i="9"/>
  <c r="B2058" i="9"/>
  <c r="A2058" i="9"/>
  <c r="H2057" i="9"/>
  <c r="G2057" i="9"/>
  <c r="F2057" i="9"/>
  <c r="E2057" i="9"/>
  <c r="D2057" i="9"/>
  <c r="C2057" i="9"/>
  <c r="B2057" i="9"/>
  <c r="A2057" i="9"/>
  <c r="H2056" i="9"/>
  <c r="G2056" i="9"/>
  <c r="F2056" i="9"/>
  <c r="E2056" i="9"/>
  <c r="D2056" i="9"/>
  <c r="C2056" i="9"/>
  <c r="B2056" i="9"/>
  <c r="A2056" i="9"/>
  <c r="H2055" i="9"/>
  <c r="G2055" i="9"/>
  <c r="F2055" i="9"/>
  <c r="E2055" i="9"/>
  <c r="D2055" i="9"/>
  <c r="C2055" i="9"/>
  <c r="B2055" i="9"/>
  <c r="A2055" i="9"/>
  <c r="H2054" i="9"/>
  <c r="G2054" i="9"/>
  <c r="F2054" i="9"/>
  <c r="E2054" i="9"/>
  <c r="D2054" i="9"/>
  <c r="C2054" i="9"/>
  <c r="B2054" i="9"/>
  <c r="A2054" i="9"/>
  <c r="H2053" i="9"/>
  <c r="G2053" i="9"/>
  <c r="F2053" i="9"/>
  <c r="E2053" i="9"/>
  <c r="D2053" i="9"/>
  <c r="C2053" i="9"/>
  <c r="B2053" i="9"/>
  <c r="A2053" i="9"/>
  <c r="H2052" i="9"/>
  <c r="G2052" i="9"/>
  <c r="F2052" i="9"/>
  <c r="E2052" i="9"/>
  <c r="D2052" i="9"/>
  <c r="C2052" i="9"/>
  <c r="B2052" i="9"/>
  <c r="A2052" i="9"/>
  <c r="H2051" i="9"/>
  <c r="G2051" i="9"/>
  <c r="F2051" i="9"/>
  <c r="E2051" i="9"/>
  <c r="D2051" i="9"/>
  <c r="C2051" i="9"/>
  <c r="B2051" i="9"/>
  <c r="A2051" i="9"/>
  <c r="H2050" i="9"/>
  <c r="G2050" i="9"/>
  <c r="F2050" i="9"/>
  <c r="E2050" i="9"/>
  <c r="D2050" i="9"/>
  <c r="C2050" i="9"/>
  <c r="B2050" i="9"/>
  <c r="A2050" i="9"/>
  <c r="H2049" i="9"/>
  <c r="G2049" i="9"/>
  <c r="F2049" i="9"/>
  <c r="E2049" i="9"/>
  <c r="D2049" i="9"/>
  <c r="C2049" i="9"/>
  <c r="B2049" i="9"/>
  <c r="A2049" i="9"/>
  <c r="H2048" i="9"/>
  <c r="G2048" i="9"/>
  <c r="F2048" i="9"/>
  <c r="E2048" i="9"/>
  <c r="D2048" i="9"/>
  <c r="C2048" i="9"/>
  <c r="B2048" i="9"/>
  <c r="A2048" i="9"/>
  <c r="H2047" i="9"/>
  <c r="G2047" i="9"/>
  <c r="F2047" i="9"/>
  <c r="E2047" i="9"/>
  <c r="D2047" i="9"/>
  <c r="C2047" i="9"/>
  <c r="B2047" i="9"/>
  <c r="A2047" i="9"/>
  <c r="H2046" i="9"/>
  <c r="G2046" i="9"/>
  <c r="F2046" i="9"/>
  <c r="E2046" i="9"/>
  <c r="D2046" i="9"/>
  <c r="C2046" i="9"/>
  <c r="B2046" i="9"/>
  <c r="A2046" i="9"/>
  <c r="H2045" i="9"/>
  <c r="G2045" i="9"/>
  <c r="F2045" i="9"/>
  <c r="E2045" i="9"/>
  <c r="D2045" i="9"/>
  <c r="C2045" i="9"/>
  <c r="B2045" i="9"/>
  <c r="A2045" i="9"/>
  <c r="H2044" i="9"/>
  <c r="G2044" i="9"/>
  <c r="F2044" i="9"/>
  <c r="E2044" i="9"/>
  <c r="D2044" i="9"/>
  <c r="C2044" i="9"/>
  <c r="B2044" i="9"/>
  <c r="A2044" i="9"/>
  <c r="H2043" i="9"/>
  <c r="G2043" i="9"/>
  <c r="F2043" i="9"/>
  <c r="E2043" i="9"/>
  <c r="D2043" i="9"/>
  <c r="C2043" i="9"/>
  <c r="B2043" i="9"/>
  <c r="A2043" i="9"/>
  <c r="H2042" i="9"/>
  <c r="G2042" i="9"/>
  <c r="F2042" i="9"/>
  <c r="E2042" i="9"/>
  <c r="D2042" i="9"/>
  <c r="C2042" i="9"/>
  <c r="B2042" i="9"/>
  <c r="A2042" i="9"/>
  <c r="H2041" i="9"/>
  <c r="G2041" i="9"/>
  <c r="F2041" i="9"/>
  <c r="E2041" i="9"/>
  <c r="D2041" i="9"/>
  <c r="C2041" i="9"/>
  <c r="B2041" i="9"/>
  <c r="A2041" i="9"/>
  <c r="H2040" i="9"/>
  <c r="G2040" i="9"/>
  <c r="F2040" i="9"/>
  <c r="E2040" i="9"/>
  <c r="D2040" i="9"/>
  <c r="C2040" i="9"/>
  <c r="B2040" i="9"/>
  <c r="A2040" i="9"/>
  <c r="H2039" i="9"/>
  <c r="G2039" i="9"/>
  <c r="F2039" i="9"/>
  <c r="E2039" i="9"/>
  <c r="D2039" i="9"/>
  <c r="C2039" i="9"/>
  <c r="B2039" i="9"/>
  <c r="A2039" i="9"/>
  <c r="H2038" i="9"/>
  <c r="G2038" i="9"/>
  <c r="F2038" i="9"/>
  <c r="E2038" i="9"/>
  <c r="D2038" i="9"/>
  <c r="C2038" i="9"/>
  <c r="B2038" i="9"/>
  <c r="A2038" i="9"/>
  <c r="H2037" i="9"/>
  <c r="G2037" i="9"/>
  <c r="F2037" i="9"/>
  <c r="E2037" i="9"/>
  <c r="D2037" i="9"/>
  <c r="C2037" i="9"/>
  <c r="B2037" i="9"/>
  <c r="A2037" i="9"/>
  <c r="H2036" i="9"/>
  <c r="G2036" i="9"/>
  <c r="F2036" i="9"/>
  <c r="E2036" i="9"/>
  <c r="D2036" i="9"/>
  <c r="C2036" i="9"/>
  <c r="B2036" i="9"/>
  <c r="A2036" i="9"/>
  <c r="H2035" i="9"/>
  <c r="G2035" i="9"/>
  <c r="F2035" i="9"/>
  <c r="E2035" i="9"/>
  <c r="D2035" i="9"/>
  <c r="C2035" i="9"/>
  <c r="B2035" i="9"/>
  <c r="A2035" i="9"/>
  <c r="H2034" i="9"/>
  <c r="G2034" i="9"/>
  <c r="F2034" i="9"/>
  <c r="E2034" i="9"/>
  <c r="D2034" i="9"/>
  <c r="C2034" i="9"/>
  <c r="B2034" i="9"/>
  <c r="A2034" i="9"/>
  <c r="H2033" i="9"/>
  <c r="G2033" i="9"/>
  <c r="F2033" i="9"/>
  <c r="E2033" i="9"/>
  <c r="D2033" i="9"/>
  <c r="C2033" i="9"/>
  <c r="B2033" i="9"/>
  <c r="A2033" i="9"/>
  <c r="H2032" i="9"/>
  <c r="G2032" i="9"/>
  <c r="F2032" i="9"/>
  <c r="E2032" i="9"/>
  <c r="D2032" i="9"/>
  <c r="C2032" i="9"/>
  <c r="B2032" i="9"/>
  <c r="A2032" i="9"/>
  <c r="H2031" i="9"/>
  <c r="G2031" i="9"/>
  <c r="F2031" i="9"/>
  <c r="E2031" i="9"/>
  <c r="D2031" i="9"/>
  <c r="C2031" i="9"/>
  <c r="B2031" i="9"/>
  <c r="A2031" i="9"/>
  <c r="H2030" i="9"/>
  <c r="G2030" i="9"/>
  <c r="F2030" i="9"/>
  <c r="E2030" i="9"/>
  <c r="D2030" i="9"/>
  <c r="C2030" i="9"/>
  <c r="B2030" i="9"/>
  <c r="A2030" i="9"/>
  <c r="H2029" i="9"/>
  <c r="G2029" i="9"/>
  <c r="F2029" i="9"/>
  <c r="E2029" i="9"/>
  <c r="D2029" i="9"/>
  <c r="C2029" i="9"/>
  <c r="B2029" i="9"/>
  <c r="A2029" i="9"/>
  <c r="H2028" i="9"/>
  <c r="G2028" i="9"/>
  <c r="F2028" i="9"/>
  <c r="E2028" i="9"/>
  <c r="D2028" i="9"/>
  <c r="C2028" i="9"/>
  <c r="B2028" i="9"/>
  <c r="A2028" i="9"/>
  <c r="H2027" i="9"/>
  <c r="G2027" i="9"/>
  <c r="F2027" i="9"/>
  <c r="E2027" i="9"/>
  <c r="D2027" i="9"/>
  <c r="C2027" i="9"/>
  <c r="B2027" i="9"/>
  <c r="A2027" i="9"/>
  <c r="H2026" i="9"/>
  <c r="G2026" i="9"/>
  <c r="F2026" i="9"/>
  <c r="E2026" i="9"/>
  <c r="D2026" i="9"/>
  <c r="C2026" i="9"/>
  <c r="B2026" i="9"/>
  <c r="A2026" i="9"/>
  <c r="H2025" i="9"/>
  <c r="G2025" i="9"/>
  <c r="F2025" i="9"/>
  <c r="E2025" i="9"/>
  <c r="D2025" i="9"/>
  <c r="C2025" i="9"/>
  <c r="B2025" i="9"/>
  <c r="A2025" i="9"/>
  <c r="H2024" i="9"/>
  <c r="G2024" i="9"/>
  <c r="F2024" i="9"/>
  <c r="E2024" i="9"/>
  <c r="D2024" i="9"/>
  <c r="C2024" i="9"/>
  <c r="B2024" i="9"/>
  <c r="A2024" i="9"/>
  <c r="H2023" i="9"/>
  <c r="G2023" i="9"/>
  <c r="F2023" i="9"/>
  <c r="E2023" i="9"/>
  <c r="D2023" i="9"/>
  <c r="C2023" i="9"/>
  <c r="B2023" i="9"/>
  <c r="A2023" i="9"/>
  <c r="H2022" i="9"/>
  <c r="G2022" i="9"/>
  <c r="F2022" i="9"/>
  <c r="E2022" i="9"/>
  <c r="D2022" i="9"/>
  <c r="C2022" i="9"/>
  <c r="B2022" i="9"/>
  <c r="A2022" i="9"/>
  <c r="H2021" i="9"/>
  <c r="G2021" i="9"/>
  <c r="F2021" i="9"/>
  <c r="E2021" i="9"/>
  <c r="D2021" i="9"/>
  <c r="C2021" i="9"/>
  <c r="B2021" i="9"/>
  <c r="A2021" i="9"/>
  <c r="H2020" i="9"/>
  <c r="G2020" i="9"/>
  <c r="F2020" i="9"/>
  <c r="E2020" i="9"/>
  <c r="D2020" i="9"/>
  <c r="C2020" i="9"/>
  <c r="B2020" i="9"/>
  <c r="A2020" i="9"/>
  <c r="H2019" i="9"/>
  <c r="G2019" i="9"/>
  <c r="F2019" i="9"/>
  <c r="E2019" i="9"/>
  <c r="D2019" i="9"/>
  <c r="C2019" i="9"/>
  <c r="B2019" i="9"/>
  <c r="A2019" i="9"/>
  <c r="H2018" i="9"/>
  <c r="G2018" i="9"/>
  <c r="F2018" i="9"/>
  <c r="E2018" i="9"/>
  <c r="D2018" i="9"/>
  <c r="C2018" i="9"/>
  <c r="B2018" i="9"/>
  <c r="A2018" i="9"/>
  <c r="H2017" i="9"/>
  <c r="G2017" i="9"/>
  <c r="F2017" i="9"/>
  <c r="E2017" i="9"/>
  <c r="D2017" i="9"/>
  <c r="C2017" i="9"/>
  <c r="B2017" i="9"/>
  <c r="A2017" i="9"/>
  <c r="H2016" i="9"/>
  <c r="G2016" i="9"/>
  <c r="F2016" i="9"/>
  <c r="E2016" i="9"/>
  <c r="D2016" i="9"/>
  <c r="C2016" i="9"/>
  <c r="B2016" i="9"/>
  <c r="A2016" i="9"/>
  <c r="H2015" i="9"/>
  <c r="G2015" i="9"/>
  <c r="F2015" i="9"/>
  <c r="E2015" i="9"/>
  <c r="D2015" i="9"/>
  <c r="C2015" i="9"/>
  <c r="B2015" i="9"/>
  <c r="A2015" i="9"/>
  <c r="H2014" i="9"/>
  <c r="G2014" i="9"/>
  <c r="F2014" i="9"/>
  <c r="E2014" i="9"/>
  <c r="D2014" i="9"/>
  <c r="C2014" i="9"/>
  <c r="B2014" i="9"/>
  <c r="A2014" i="9"/>
  <c r="H2013" i="9"/>
  <c r="G2013" i="9"/>
  <c r="F2013" i="9"/>
  <c r="E2013" i="9"/>
  <c r="D2013" i="9"/>
  <c r="C2013" i="9"/>
  <c r="B2013" i="9"/>
  <c r="A2013" i="9"/>
  <c r="H2012" i="9"/>
  <c r="G2012" i="9"/>
  <c r="F2012" i="9"/>
  <c r="E2012" i="9"/>
  <c r="D2012" i="9"/>
  <c r="C2012" i="9"/>
  <c r="B2012" i="9"/>
  <c r="A2012" i="9"/>
  <c r="H2011" i="9"/>
  <c r="G2011" i="9"/>
  <c r="F2011" i="9"/>
  <c r="E2011" i="9"/>
  <c r="D2011" i="9"/>
  <c r="C2011" i="9"/>
  <c r="B2011" i="9"/>
  <c r="A2011" i="9"/>
  <c r="H2010" i="9"/>
  <c r="G2010" i="9"/>
  <c r="F2010" i="9"/>
  <c r="E2010" i="9"/>
  <c r="D2010" i="9"/>
  <c r="C2010" i="9"/>
  <c r="B2010" i="9"/>
  <c r="A2010" i="9"/>
  <c r="H2009" i="9"/>
  <c r="G2009" i="9"/>
  <c r="F2009" i="9"/>
  <c r="E2009" i="9"/>
  <c r="D2009" i="9"/>
  <c r="C2009" i="9"/>
  <c r="B2009" i="9"/>
  <c r="A2009" i="9"/>
  <c r="H2008" i="9"/>
  <c r="G2008" i="9"/>
  <c r="F2008" i="9"/>
  <c r="E2008" i="9"/>
  <c r="D2008" i="9"/>
  <c r="C2008" i="9"/>
  <c r="B2008" i="9"/>
  <c r="A2008" i="9"/>
  <c r="H2007" i="9"/>
  <c r="G2007" i="9"/>
  <c r="F2007" i="9"/>
  <c r="E2007" i="9"/>
  <c r="D2007" i="9"/>
  <c r="C2007" i="9"/>
  <c r="B2007" i="9"/>
  <c r="A2007" i="9"/>
  <c r="H2006" i="9"/>
  <c r="G2006" i="9"/>
  <c r="F2006" i="9"/>
  <c r="E2006" i="9"/>
  <c r="D2006" i="9"/>
  <c r="C2006" i="9"/>
  <c r="B2006" i="9"/>
  <c r="A2006" i="9"/>
  <c r="H2005" i="9"/>
  <c r="G2005" i="9"/>
  <c r="F2005" i="9"/>
  <c r="E2005" i="9"/>
  <c r="D2005" i="9"/>
  <c r="C2005" i="9"/>
  <c r="B2005" i="9"/>
  <c r="A2005" i="9"/>
  <c r="H2004" i="9"/>
  <c r="G2004" i="9"/>
  <c r="F2004" i="9"/>
  <c r="E2004" i="9"/>
  <c r="D2004" i="9"/>
  <c r="C2004" i="9"/>
  <c r="B2004" i="9"/>
  <c r="A2004" i="9"/>
  <c r="H2003" i="9"/>
  <c r="G2003" i="9"/>
  <c r="F2003" i="9"/>
  <c r="E2003" i="9"/>
  <c r="D2003" i="9"/>
  <c r="C2003" i="9"/>
  <c r="B2003" i="9"/>
  <c r="A2003" i="9"/>
  <c r="H2002" i="9"/>
  <c r="G2002" i="9"/>
  <c r="F2002" i="9"/>
  <c r="E2002" i="9"/>
  <c r="D2002" i="9"/>
  <c r="C2002" i="9"/>
  <c r="B2002" i="9"/>
  <c r="A2002" i="9"/>
  <c r="H2001" i="9"/>
  <c r="G2001" i="9"/>
  <c r="F2001" i="9"/>
  <c r="E2001" i="9"/>
  <c r="D2001" i="9"/>
  <c r="C2001" i="9"/>
  <c r="B2001" i="9"/>
  <c r="A2001" i="9"/>
  <c r="H2000" i="9"/>
  <c r="G2000" i="9"/>
  <c r="F2000" i="9"/>
  <c r="E2000" i="9"/>
  <c r="D2000" i="9"/>
  <c r="C2000" i="9"/>
  <c r="B2000" i="9"/>
  <c r="A2000" i="9"/>
  <c r="H1999" i="9"/>
  <c r="G1999" i="9"/>
  <c r="F1999" i="9"/>
  <c r="E1999" i="9"/>
  <c r="D1999" i="9"/>
  <c r="C1999" i="9"/>
  <c r="B1999" i="9"/>
  <c r="A1999" i="9"/>
  <c r="H1998" i="9"/>
  <c r="G1998" i="9"/>
  <c r="F1998" i="9"/>
  <c r="E1998" i="9"/>
  <c r="D1998" i="9"/>
  <c r="C1998" i="9"/>
  <c r="B1998" i="9"/>
  <c r="A1998" i="9"/>
  <c r="H1997" i="9"/>
  <c r="G1997" i="9"/>
  <c r="F1997" i="9"/>
  <c r="E1997" i="9"/>
  <c r="D1997" i="9"/>
  <c r="C1997" i="9"/>
  <c r="B1997" i="9"/>
  <c r="A1997" i="9"/>
  <c r="H1996" i="9"/>
  <c r="G1996" i="9"/>
  <c r="F1996" i="9"/>
  <c r="E1996" i="9"/>
  <c r="D1996" i="9"/>
  <c r="C1996" i="9"/>
  <c r="B1996" i="9"/>
  <c r="A1996" i="9"/>
  <c r="H1995" i="9"/>
  <c r="G1995" i="9"/>
  <c r="F1995" i="9"/>
  <c r="E1995" i="9"/>
  <c r="D1995" i="9"/>
  <c r="C1995" i="9"/>
  <c r="B1995" i="9"/>
  <c r="A1995" i="9"/>
  <c r="H1994" i="9"/>
  <c r="G1994" i="9"/>
  <c r="F1994" i="9"/>
  <c r="E1994" i="9"/>
  <c r="D1994" i="9"/>
  <c r="C1994" i="9"/>
  <c r="B1994" i="9"/>
  <c r="A1994" i="9"/>
  <c r="H1993" i="9"/>
  <c r="G1993" i="9"/>
  <c r="F1993" i="9"/>
  <c r="E1993" i="9"/>
  <c r="D1993" i="9"/>
  <c r="C1993" i="9"/>
  <c r="B1993" i="9"/>
  <c r="A1993" i="9"/>
  <c r="H1992" i="9"/>
  <c r="G1992" i="9"/>
  <c r="F1992" i="9"/>
  <c r="E1992" i="9"/>
  <c r="D1992" i="9"/>
  <c r="C1992" i="9"/>
  <c r="B1992" i="9"/>
  <c r="A1992" i="9"/>
  <c r="H1991" i="9"/>
  <c r="G1991" i="9"/>
  <c r="F1991" i="9"/>
  <c r="E1991" i="9"/>
  <c r="D1991" i="9"/>
  <c r="C1991" i="9"/>
  <c r="B1991" i="9"/>
  <c r="A1991" i="9"/>
  <c r="H1990" i="9"/>
  <c r="G1990" i="9"/>
  <c r="F1990" i="9"/>
  <c r="E1990" i="9"/>
  <c r="D1990" i="9"/>
  <c r="C1990" i="9"/>
  <c r="B1990" i="9"/>
  <c r="A1990" i="9"/>
  <c r="H1989" i="9"/>
  <c r="G1989" i="9"/>
  <c r="F1989" i="9"/>
  <c r="E1989" i="9"/>
  <c r="D1989" i="9"/>
  <c r="C1989" i="9"/>
  <c r="B1989" i="9"/>
  <c r="A1989" i="9"/>
  <c r="H1988" i="9"/>
  <c r="G1988" i="9"/>
  <c r="F1988" i="9"/>
  <c r="E1988" i="9"/>
  <c r="D1988" i="9"/>
  <c r="C1988" i="9"/>
  <c r="B1988" i="9"/>
  <c r="A1988" i="9"/>
  <c r="H1987" i="9"/>
  <c r="G1987" i="9"/>
  <c r="F1987" i="9"/>
  <c r="E1987" i="9"/>
  <c r="D1987" i="9"/>
  <c r="C1987" i="9"/>
  <c r="B1987" i="9"/>
  <c r="A1987" i="9"/>
  <c r="H1986" i="9"/>
  <c r="G1986" i="9"/>
  <c r="F1986" i="9"/>
  <c r="E1986" i="9"/>
  <c r="D1986" i="9"/>
  <c r="C1986" i="9"/>
  <c r="B1986" i="9"/>
  <c r="A1986" i="9"/>
  <c r="H1985" i="9"/>
  <c r="G1985" i="9"/>
  <c r="F1985" i="9"/>
  <c r="E1985" i="9"/>
  <c r="D1985" i="9"/>
  <c r="C1985" i="9"/>
  <c r="B1985" i="9"/>
  <c r="A1985" i="9"/>
  <c r="H1984" i="9"/>
  <c r="G1984" i="9"/>
  <c r="F1984" i="9"/>
  <c r="E1984" i="9"/>
  <c r="D1984" i="9"/>
  <c r="C1984" i="9"/>
  <c r="B1984" i="9"/>
  <c r="A1984" i="9"/>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A11" i="1"/>
  <c r="C1004" i="17"/>
  <c r="C1003" i="17"/>
  <c r="C1002" i="17"/>
  <c r="C1001" i="17"/>
  <c r="C1000" i="17"/>
  <c r="C999" i="17"/>
  <c r="C998" i="17"/>
  <c r="C997" i="17"/>
  <c r="C996" i="17"/>
  <c r="C995" i="17"/>
  <c r="C994" i="17"/>
  <c r="C993" i="17"/>
  <c r="AS993" i="17" s="1"/>
  <c r="C992" i="17"/>
  <c r="AS992" i="17" s="1"/>
  <c r="C991" i="17"/>
  <c r="C990" i="17"/>
  <c r="C989" i="17"/>
  <c r="C988" i="17"/>
  <c r="C987" i="17"/>
  <c r="C986" i="17"/>
  <c r="AS986" i="17" s="1"/>
  <c r="C985" i="17"/>
  <c r="C984" i="17"/>
  <c r="C983" i="17"/>
  <c r="C982" i="17"/>
  <c r="C981" i="17"/>
  <c r="C980" i="17"/>
  <c r="C979" i="17"/>
  <c r="C978" i="17"/>
  <c r="C977" i="17"/>
  <c r="C976" i="17"/>
  <c r="C975" i="17"/>
  <c r="C974" i="17"/>
  <c r="AS974" i="17" s="1"/>
  <c r="C973" i="17"/>
  <c r="C972" i="17"/>
  <c r="C971" i="17"/>
  <c r="C970" i="17"/>
  <c r="C969" i="17"/>
  <c r="C968" i="17"/>
  <c r="C967" i="17"/>
  <c r="A964" i="16" s="1"/>
  <c r="C966" i="17"/>
  <c r="C965" i="17"/>
  <c r="C964" i="17"/>
  <c r="C963" i="17"/>
  <c r="C962" i="17"/>
  <c r="AS962" i="17" s="1"/>
  <c r="C961" i="17"/>
  <c r="C960" i="17"/>
  <c r="C959" i="17"/>
  <c r="A956" i="16" s="1"/>
  <c r="C958" i="17"/>
  <c r="C957" i="17"/>
  <c r="C956" i="17"/>
  <c r="AS956" i="17" s="1"/>
  <c r="C955" i="17"/>
  <c r="C954" i="17"/>
  <c r="C953" i="17"/>
  <c r="AS953" i="17" s="1"/>
  <c r="C952" i="17"/>
  <c r="C951" i="17"/>
  <c r="C950" i="17"/>
  <c r="C949" i="17"/>
  <c r="C948" i="17"/>
  <c r="C947" i="17"/>
  <c r="C946" i="17"/>
  <c r="C945" i="17"/>
  <c r="C944" i="17"/>
  <c r="AS944" i="17" s="1"/>
  <c r="C943" i="17"/>
  <c r="C942" i="17"/>
  <c r="AS942" i="17" s="1"/>
  <c r="C941" i="17"/>
  <c r="C940" i="17"/>
  <c r="C939" i="17"/>
  <c r="C938" i="17"/>
  <c r="C937" i="17"/>
  <c r="C936" i="17"/>
  <c r="C935" i="17"/>
  <c r="C934" i="17"/>
  <c r="C933" i="17"/>
  <c r="C932" i="17"/>
  <c r="C931" i="17"/>
  <c r="C930" i="17"/>
  <c r="C929" i="17"/>
  <c r="C928" i="17"/>
  <c r="A925" i="16" s="1"/>
  <c r="K925" i="16" s="1"/>
  <c r="C927" i="17"/>
  <c r="C926" i="17"/>
  <c r="C925" i="17"/>
  <c r="C924" i="17"/>
  <c r="AS924" i="17" s="1"/>
  <c r="C923" i="17"/>
  <c r="C922" i="17"/>
  <c r="AS922" i="17" s="1"/>
  <c r="C921" i="17"/>
  <c r="A918" i="16" s="1"/>
  <c r="C920" i="17"/>
  <c r="C919" i="17"/>
  <c r="AS919" i="17" s="1"/>
  <c r="C918" i="17"/>
  <c r="C917" i="17"/>
  <c r="C916" i="17"/>
  <c r="C915" i="17"/>
  <c r="AS915" i="17" s="1"/>
  <c r="C914" i="17"/>
  <c r="C913" i="17"/>
  <c r="C912" i="17"/>
  <c r="C911" i="17"/>
  <c r="C910" i="17"/>
  <c r="C909" i="17"/>
  <c r="C908" i="17"/>
  <c r="C907" i="17"/>
  <c r="C906" i="17"/>
  <c r="C905" i="17"/>
  <c r="C904" i="17"/>
  <c r="C903" i="17"/>
  <c r="C902" i="17"/>
  <c r="C901" i="17"/>
  <c r="C900" i="17"/>
  <c r="C899" i="17"/>
  <c r="C898" i="17"/>
  <c r="C897" i="17"/>
  <c r="C896" i="17"/>
  <c r="C895" i="17"/>
  <c r="C894" i="17"/>
  <c r="C893" i="17"/>
  <c r="C892" i="17"/>
  <c r="C891" i="17"/>
  <c r="C890" i="17"/>
  <c r="C889" i="17"/>
  <c r="C888" i="17"/>
  <c r="A885" i="16" s="1"/>
  <c r="C887" i="17"/>
  <c r="C886" i="17"/>
  <c r="C884" i="17"/>
  <c r="C883" i="17"/>
  <c r="AS883" i="17" s="1"/>
  <c r="C882" i="17"/>
  <c r="C881" i="17"/>
  <c r="C880" i="17"/>
  <c r="C879" i="17"/>
  <c r="AS879" i="17" s="1"/>
  <c r="C878" i="17"/>
  <c r="C877" i="17"/>
  <c r="C876" i="17"/>
  <c r="C875" i="17"/>
  <c r="C874" i="17"/>
  <c r="C873" i="17"/>
  <c r="C872" i="17"/>
  <c r="C871" i="17"/>
  <c r="A868" i="16" s="1"/>
  <c r="V868" i="16" s="1"/>
  <c r="C870" i="17"/>
  <c r="AS870" i="17" s="1"/>
  <c r="C869" i="17"/>
  <c r="C868" i="17"/>
  <c r="C867" i="17"/>
  <c r="AS867" i="17" s="1"/>
  <c r="C866" i="17"/>
  <c r="C865" i="17"/>
  <c r="C864" i="17"/>
  <c r="AS864" i="17" s="1"/>
  <c r="C863" i="17"/>
  <c r="C862" i="17"/>
  <c r="C861" i="17"/>
  <c r="C860" i="17"/>
  <c r="C859" i="17"/>
  <c r="C858" i="17"/>
  <c r="C857" i="17"/>
  <c r="C856" i="17"/>
  <c r="C855" i="17"/>
  <c r="C854" i="17"/>
  <c r="C853" i="17"/>
  <c r="C852" i="17"/>
  <c r="C851" i="17"/>
  <c r="C850" i="17"/>
  <c r="C849" i="17"/>
  <c r="A846" i="16" s="1"/>
  <c r="C848" i="17"/>
  <c r="C847" i="17"/>
  <c r="C846" i="17"/>
  <c r="A843" i="16" s="1"/>
  <c r="C845" i="17"/>
  <c r="C844" i="17"/>
  <c r="C843" i="17"/>
  <c r="C842" i="17"/>
  <c r="C841" i="17"/>
  <c r="C840" i="17"/>
  <c r="C839" i="17"/>
  <c r="A836" i="16" s="1"/>
  <c r="Y836" i="16" s="1"/>
  <c r="C838" i="17"/>
  <c r="C837" i="17"/>
  <c r="C836" i="17"/>
  <c r="C835" i="17"/>
  <c r="C834" i="17"/>
  <c r="C833" i="17"/>
  <c r="AS833" i="17" s="1"/>
  <c r="C832" i="17"/>
  <c r="AS832" i="17" s="1"/>
  <c r="C831" i="17"/>
  <c r="C830" i="17"/>
  <c r="C829" i="17"/>
  <c r="C828" i="17"/>
  <c r="AS828" i="17" s="1"/>
  <c r="C827" i="17"/>
  <c r="C826" i="17"/>
  <c r="C825" i="17"/>
  <c r="AS825" i="17" s="1"/>
  <c r="C824" i="17"/>
  <c r="C823" i="17"/>
  <c r="C822" i="17"/>
  <c r="AS822" i="17" s="1"/>
  <c r="C821" i="17"/>
  <c r="C820" i="17"/>
  <c r="C819" i="17"/>
  <c r="AS819" i="17" s="1"/>
  <c r="C818" i="17"/>
  <c r="C817" i="17"/>
  <c r="C816" i="17"/>
  <c r="C815" i="17"/>
  <c r="C814" i="17"/>
  <c r="C813" i="17"/>
  <c r="C812" i="17"/>
  <c r="C811" i="17"/>
  <c r="C810" i="17"/>
  <c r="C809" i="17"/>
  <c r="C808" i="17"/>
  <c r="C807" i="17"/>
  <c r="AS807" i="17" s="1"/>
  <c r="C806" i="17"/>
  <c r="A803" i="16" s="1"/>
  <c r="C805" i="17"/>
  <c r="C804" i="17"/>
  <c r="C803" i="17"/>
  <c r="A800" i="16" s="1"/>
  <c r="C800" i="16" s="1"/>
  <c r="C802" i="17"/>
  <c r="C801" i="17"/>
  <c r="C800" i="17"/>
  <c r="C799" i="17"/>
  <c r="AS799" i="17" s="1"/>
  <c r="C798" i="17"/>
  <c r="C797" i="17"/>
  <c r="C796" i="17"/>
  <c r="C795" i="17"/>
  <c r="A792" i="16" s="1"/>
  <c r="T792" i="16" s="1"/>
  <c r="C794" i="17"/>
  <c r="C793" i="17"/>
  <c r="C792" i="17"/>
  <c r="C791" i="17"/>
  <c r="C790" i="17"/>
  <c r="C789" i="17"/>
  <c r="A786" i="16" s="1"/>
  <c r="C788" i="17"/>
  <c r="C787" i="17"/>
  <c r="A784" i="16" s="1"/>
  <c r="C786" i="17"/>
  <c r="C785" i="17"/>
  <c r="A782" i="16" s="1"/>
  <c r="C784" i="17"/>
  <c r="C783" i="17"/>
  <c r="AS783" i="17" s="1"/>
  <c r="C782" i="17"/>
  <c r="C781" i="17"/>
  <c r="C780" i="17"/>
  <c r="C779" i="17"/>
  <c r="C778" i="17"/>
  <c r="C777" i="17"/>
  <c r="C776" i="17"/>
  <c r="A773" i="16" s="1"/>
  <c r="C775" i="17"/>
  <c r="A772" i="16" s="1"/>
  <c r="C774" i="17"/>
  <c r="AS774" i="17" s="1"/>
  <c r="C773" i="17"/>
  <c r="C772" i="17"/>
  <c r="C771" i="17"/>
  <c r="C770" i="17"/>
  <c r="C769" i="17"/>
  <c r="C768" i="17"/>
  <c r="C767" i="17"/>
  <c r="A764" i="16" s="1"/>
  <c r="W764" i="16" s="1"/>
  <c r="C766" i="17"/>
  <c r="C765" i="17"/>
  <c r="A762" i="16" s="1"/>
  <c r="C764" i="17"/>
  <c r="A761" i="16" s="1"/>
  <c r="C763" i="17"/>
  <c r="C762" i="17"/>
  <c r="A759" i="16" s="1"/>
  <c r="C761" i="17"/>
  <c r="AS761" i="17" s="1"/>
  <c r="C760" i="17"/>
  <c r="C759" i="17"/>
  <c r="A756" i="16" s="1"/>
  <c r="C758" i="17"/>
  <c r="C757" i="17"/>
  <c r="C756" i="17"/>
  <c r="C755" i="17"/>
  <c r="C754" i="17"/>
  <c r="A751" i="16" s="1"/>
  <c r="C753" i="17"/>
  <c r="C752" i="17"/>
  <c r="C751" i="17"/>
  <c r="C750" i="17"/>
  <c r="C749" i="17"/>
  <c r="C748" i="17"/>
  <c r="C747" i="17"/>
  <c r="C746" i="17"/>
  <c r="C745" i="17"/>
  <c r="C744" i="17"/>
  <c r="C743" i="17"/>
  <c r="AS743" i="17" s="1"/>
  <c r="C742" i="17"/>
  <c r="A739" i="16" s="1"/>
  <c r="C741" i="17"/>
  <c r="C740" i="17"/>
  <c r="C739" i="17"/>
  <c r="C738" i="17"/>
  <c r="C737" i="17"/>
  <c r="C736" i="17"/>
  <c r="C735" i="17"/>
  <c r="C734" i="17"/>
  <c r="C733" i="17"/>
  <c r="C732" i="17"/>
  <c r="C731" i="17"/>
  <c r="C730" i="17"/>
  <c r="A727" i="16" s="1"/>
  <c r="C729" i="17"/>
  <c r="C728" i="17"/>
  <c r="AS728" i="17" s="1"/>
  <c r="C727" i="17"/>
  <c r="AS727" i="17" s="1"/>
  <c r="C726" i="17"/>
  <c r="C725" i="17"/>
  <c r="C724" i="17"/>
  <c r="C723" i="17"/>
  <c r="C722" i="17"/>
  <c r="C721" i="17"/>
  <c r="C720" i="17"/>
  <c r="C719" i="17"/>
  <c r="C718" i="17"/>
  <c r="A715" i="16" s="1"/>
  <c r="C717" i="17"/>
  <c r="C716" i="17"/>
  <c r="C715" i="17"/>
  <c r="C714" i="17"/>
  <c r="C713" i="17"/>
  <c r="C712" i="17"/>
  <c r="A709" i="16" s="1"/>
  <c r="AH712" i="17"/>
  <c r="C711" i="17"/>
  <c r="C710" i="17"/>
  <c r="C709" i="17"/>
  <c r="C708" i="17"/>
  <c r="C707" i="17"/>
  <c r="C706" i="17"/>
  <c r="C705" i="17"/>
  <c r="C704" i="17"/>
  <c r="C703" i="17"/>
  <c r="C702" i="17"/>
  <c r="C701" i="17"/>
  <c r="C700" i="17"/>
  <c r="C699" i="17"/>
  <c r="C698" i="17"/>
  <c r="AS698" i="17" s="1"/>
  <c r="C697" i="17"/>
  <c r="C696" i="17"/>
  <c r="C695" i="17"/>
  <c r="C694" i="17"/>
  <c r="C693" i="17"/>
  <c r="C692" i="17"/>
  <c r="AS692" i="17" s="1"/>
  <c r="C691" i="17"/>
  <c r="C690" i="17"/>
  <c r="C689" i="17"/>
  <c r="C688" i="17"/>
  <c r="C687" i="17"/>
  <c r="C686" i="17"/>
  <c r="C685" i="17"/>
  <c r="C684" i="17"/>
  <c r="AS684" i="17" s="1"/>
  <c r="C683" i="17"/>
  <c r="C682" i="17"/>
  <c r="C681" i="17"/>
  <c r="C680" i="17"/>
  <c r="C679" i="17"/>
  <c r="C678" i="17"/>
  <c r="C677" i="17"/>
  <c r="C676" i="17"/>
  <c r="C675" i="17"/>
  <c r="C674" i="17"/>
  <c r="C673" i="17"/>
  <c r="C672" i="17"/>
  <c r="C671" i="17"/>
  <c r="C670" i="17"/>
  <c r="C669" i="17"/>
  <c r="C668" i="17"/>
  <c r="C667" i="17"/>
  <c r="C666" i="17"/>
  <c r="C665" i="17"/>
  <c r="C664" i="17"/>
  <c r="C663" i="17"/>
  <c r="C662" i="17"/>
  <c r="C661" i="17"/>
  <c r="AS661" i="17" s="1"/>
  <c r="C660" i="17"/>
  <c r="C659" i="17"/>
  <c r="C658" i="17"/>
  <c r="A655" i="16" s="1"/>
  <c r="C657" i="17"/>
  <c r="C656" i="17"/>
  <c r="C655" i="17"/>
  <c r="C654" i="17"/>
  <c r="C653" i="17"/>
  <c r="C652" i="17"/>
  <c r="C651" i="17"/>
  <c r="AS651" i="17" s="1"/>
  <c r="C650" i="17"/>
  <c r="C649" i="17"/>
  <c r="C648" i="17"/>
  <c r="C647" i="17"/>
  <c r="AS647" i="17" s="1"/>
  <c r="C646" i="17"/>
  <c r="C645" i="17"/>
  <c r="C644" i="17"/>
  <c r="C643" i="17"/>
  <c r="AS643" i="17" s="1"/>
  <c r="C642" i="17"/>
  <c r="AS642" i="17" s="1"/>
  <c r="C641" i="17"/>
  <c r="C640" i="17"/>
  <c r="C639" i="17"/>
  <c r="C638" i="17"/>
  <c r="C637" i="17"/>
  <c r="C636" i="17"/>
  <c r="C635" i="17"/>
  <c r="AS635" i="17" s="1"/>
  <c r="C634" i="17"/>
  <c r="C633" i="17"/>
  <c r="C632" i="17"/>
  <c r="A629" i="16" s="1"/>
  <c r="G629" i="16" s="1"/>
  <c r="C631" i="17"/>
  <c r="C630" i="17"/>
  <c r="C629" i="17"/>
  <c r="C628" i="17"/>
  <c r="C627" i="17"/>
  <c r="C626" i="17"/>
  <c r="C625" i="17"/>
  <c r="C624" i="17"/>
  <c r="C623" i="17"/>
  <c r="C622" i="17"/>
  <c r="C621" i="17"/>
  <c r="C620" i="17"/>
  <c r="C619" i="17"/>
  <c r="C618" i="17"/>
  <c r="C617" i="17"/>
  <c r="C616" i="17"/>
  <c r="C615" i="17"/>
  <c r="C614" i="17"/>
  <c r="C613" i="17"/>
  <c r="C612" i="17"/>
  <c r="C611" i="17"/>
  <c r="C610" i="17"/>
  <c r="C609" i="17"/>
  <c r="C608" i="17"/>
  <c r="C607" i="17"/>
  <c r="C606" i="17"/>
  <c r="C605" i="17"/>
  <c r="C604" i="17"/>
  <c r="C603" i="17"/>
  <c r="C602" i="17"/>
  <c r="C601" i="17"/>
  <c r="C600" i="17"/>
  <c r="C599" i="17"/>
  <c r="C598" i="17"/>
  <c r="C597" i="17"/>
  <c r="C596" i="17"/>
  <c r="C595" i="17"/>
  <c r="C594" i="17"/>
  <c r="C593" i="17"/>
  <c r="C592" i="17"/>
  <c r="AS592" i="17" s="1"/>
  <c r="C591" i="17"/>
  <c r="C590" i="17"/>
  <c r="C589" i="17"/>
  <c r="C588" i="17"/>
  <c r="C587" i="17"/>
  <c r="A584" i="16" s="1"/>
  <c r="C586" i="17"/>
  <c r="C585" i="17"/>
  <c r="C584" i="17"/>
  <c r="A581" i="16" s="1"/>
  <c r="M581" i="16" s="1"/>
  <c r="C583" i="17"/>
  <c r="AS583" i="17" s="1"/>
  <c r="C582" i="17"/>
  <c r="C581" i="17"/>
  <c r="C580" i="17"/>
  <c r="A577" i="16" s="1"/>
  <c r="W577" i="16" s="1"/>
  <c r="C579" i="17"/>
  <c r="C578" i="17"/>
  <c r="C577" i="17"/>
  <c r="C576" i="17"/>
  <c r="C575" i="17"/>
  <c r="AS575" i="17" s="1"/>
  <c r="C574" i="17"/>
  <c r="C573" i="17"/>
  <c r="AS573" i="17" s="1"/>
  <c r="C572" i="17"/>
  <c r="C571" i="17"/>
  <c r="C570" i="17"/>
  <c r="C569" i="17"/>
  <c r="C568" i="17"/>
  <c r="C567" i="17"/>
  <c r="AS567" i="17" s="1"/>
  <c r="C566" i="17"/>
  <c r="C565" i="17"/>
  <c r="C564" i="17"/>
  <c r="C563" i="17"/>
  <c r="C562" i="17"/>
  <c r="C561" i="17"/>
  <c r="C560" i="17"/>
  <c r="C559" i="17"/>
  <c r="C558" i="17"/>
  <c r="AS558" i="17" s="1"/>
  <c r="C557" i="17"/>
  <c r="C556" i="17"/>
  <c r="C555" i="17"/>
  <c r="C554" i="17"/>
  <c r="AS554" i="17" s="1"/>
  <c r="C553" i="17"/>
  <c r="C552" i="17"/>
  <c r="A549" i="16" s="1"/>
  <c r="C551" i="17"/>
  <c r="AS551" i="17" s="1"/>
  <c r="C550" i="17"/>
  <c r="C549" i="17"/>
  <c r="C548" i="17"/>
  <c r="C547" i="17"/>
  <c r="C546" i="17"/>
  <c r="C545" i="17"/>
  <c r="C544" i="17"/>
  <c r="A541" i="16" s="1"/>
  <c r="Q541" i="16" s="1"/>
  <c r="C543" i="17"/>
  <c r="C542" i="17"/>
  <c r="C541" i="17"/>
  <c r="C540" i="17"/>
  <c r="C539" i="17"/>
  <c r="C538" i="17"/>
  <c r="C537" i="17"/>
  <c r="C536" i="17"/>
  <c r="C535" i="17"/>
  <c r="C534" i="17"/>
  <c r="C532" i="17"/>
  <c r="C531" i="17"/>
  <c r="C530" i="17"/>
  <c r="C529" i="17"/>
  <c r="C528" i="17"/>
  <c r="C527" i="17"/>
  <c r="AS527" i="17" s="1"/>
  <c r="C526" i="17"/>
  <c r="A523" i="16" s="1"/>
  <c r="C525" i="17"/>
  <c r="C524" i="17"/>
  <c r="C523" i="17"/>
  <c r="C522" i="17"/>
  <c r="C521" i="17"/>
  <c r="C520" i="17"/>
  <c r="AS520" i="17" s="1"/>
  <c r="C519" i="17"/>
  <c r="C518" i="17"/>
  <c r="A515" i="16" s="1"/>
  <c r="Z515" i="16" s="1"/>
  <c r="C517" i="17"/>
  <c r="C516" i="17"/>
  <c r="C515" i="17"/>
  <c r="C514" i="17"/>
  <c r="C513" i="17"/>
  <c r="C512" i="17"/>
  <c r="C511" i="17"/>
  <c r="A508" i="16" s="1"/>
  <c r="G508" i="16" s="1"/>
  <c r="C510" i="17"/>
  <c r="C509" i="17"/>
  <c r="C508" i="17"/>
  <c r="C507" i="17"/>
  <c r="C506" i="17"/>
  <c r="C505" i="17"/>
  <c r="C504" i="17"/>
  <c r="C503" i="17"/>
  <c r="C502" i="17"/>
  <c r="C501" i="17"/>
  <c r="C500" i="17"/>
  <c r="C499" i="17"/>
  <c r="C498" i="17"/>
  <c r="C497" i="17"/>
  <c r="C496" i="17"/>
  <c r="C495" i="17"/>
  <c r="C494" i="17"/>
  <c r="C493" i="17"/>
  <c r="C492" i="17"/>
  <c r="C491" i="17"/>
  <c r="AS491" i="17" s="1"/>
  <c r="C490" i="17"/>
  <c r="C489" i="17"/>
  <c r="C488" i="17"/>
  <c r="C487" i="17"/>
  <c r="AS487" i="17" s="1"/>
  <c r="C486" i="17"/>
  <c r="A483" i="16" s="1"/>
  <c r="C485" i="17"/>
  <c r="AS485" i="17" s="1"/>
  <c r="C484" i="17"/>
  <c r="C483" i="17"/>
  <c r="C482" i="17"/>
  <c r="C481" i="17"/>
  <c r="AS481" i="17" s="1"/>
  <c r="C480" i="17"/>
  <c r="C479" i="17"/>
  <c r="C478" i="17"/>
  <c r="C477" i="17"/>
  <c r="A474" i="16" s="1"/>
  <c r="C476" i="17"/>
  <c r="C475" i="17"/>
  <c r="C474" i="17"/>
  <c r="C473" i="17"/>
  <c r="A470" i="16" s="1"/>
  <c r="C472" i="17"/>
  <c r="C471" i="17"/>
  <c r="AS471" i="17" s="1"/>
  <c r="C470" i="17"/>
  <c r="C469" i="17"/>
  <c r="C468" i="17"/>
  <c r="C467" i="17"/>
  <c r="AS467" i="17" s="1"/>
  <c r="C466" i="17"/>
  <c r="C465" i="17"/>
  <c r="C464" i="17"/>
  <c r="C463" i="17"/>
  <c r="C462" i="17"/>
  <c r="C461" i="17"/>
  <c r="C460" i="17"/>
  <c r="C459" i="17"/>
  <c r="C458" i="17"/>
  <c r="A455" i="16" s="1"/>
  <c r="B455" i="16" s="1"/>
  <c r="C457" i="17"/>
  <c r="C456" i="17"/>
  <c r="C455" i="17"/>
  <c r="A452" i="16" s="1"/>
  <c r="C454" i="17"/>
  <c r="C453" i="17"/>
  <c r="C452" i="17"/>
  <c r="C451" i="17"/>
  <c r="C450" i="17"/>
  <c r="C449" i="17"/>
  <c r="C448" i="17"/>
  <c r="C447" i="17"/>
  <c r="C446" i="17"/>
  <c r="C444" i="17"/>
  <c r="A441" i="16" s="1"/>
  <c r="X441" i="16" s="1"/>
  <c r="C443" i="17"/>
  <c r="C442" i="17"/>
  <c r="C441" i="17"/>
  <c r="C440" i="17"/>
  <c r="AS440" i="17" s="1"/>
  <c r="C439" i="17"/>
  <c r="C438" i="17"/>
  <c r="A435" i="16" s="1"/>
  <c r="U435" i="16" s="1"/>
  <c r="C437" i="17"/>
  <c r="A434" i="16" s="1"/>
  <c r="Z434" i="16" s="1"/>
  <c r="C436" i="17"/>
  <c r="C435" i="17"/>
  <c r="C434" i="17"/>
  <c r="C433" i="17"/>
  <c r="C432" i="17"/>
  <c r="C431" i="17"/>
  <c r="C430" i="17"/>
  <c r="C429" i="17"/>
  <c r="C428" i="17"/>
  <c r="C427" i="17"/>
  <c r="C426" i="17"/>
  <c r="C425" i="17"/>
  <c r="A422" i="16" s="1"/>
  <c r="T422" i="16" s="1"/>
  <c r="C424" i="17"/>
  <c r="C423" i="17"/>
  <c r="C422" i="17"/>
  <c r="C421" i="17"/>
  <c r="C420" i="17"/>
  <c r="C419" i="17"/>
  <c r="C418" i="17"/>
  <c r="C417" i="17"/>
  <c r="C416" i="17"/>
  <c r="A413" i="16" s="1"/>
  <c r="C415" i="17"/>
  <c r="C414" i="17"/>
  <c r="C413" i="17"/>
  <c r="A410" i="16" s="1"/>
  <c r="C412" i="17"/>
  <c r="C411" i="17"/>
  <c r="C410" i="17"/>
  <c r="C409" i="17"/>
  <c r="C408" i="17"/>
  <c r="C407" i="17"/>
  <c r="C406" i="17"/>
  <c r="AS406" i="17" s="1"/>
  <c r="C405" i="17"/>
  <c r="C404" i="17"/>
  <c r="C403" i="17"/>
  <c r="C402" i="17"/>
  <c r="C401" i="17"/>
  <c r="C400" i="17"/>
  <c r="C399" i="17"/>
  <c r="C398" i="17"/>
  <c r="C397" i="17"/>
  <c r="C396" i="17"/>
  <c r="C395" i="17"/>
  <c r="C394" i="17"/>
  <c r="A391" i="16" s="1"/>
  <c r="J391" i="16" s="1"/>
  <c r="C393" i="17"/>
  <c r="C392" i="17"/>
  <c r="C391" i="17"/>
  <c r="AS391" i="17" s="1"/>
  <c r="C390" i="17"/>
  <c r="A387" i="16" s="1"/>
  <c r="C389" i="17"/>
  <c r="C388" i="17"/>
  <c r="C387" i="17"/>
  <c r="C386" i="17"/>
  <c r="C385" i="17"/>
  <c r="C384" i="17"/>
  <c r="C383" i="17"/>
  <c r="C382" i="17"/>
  <c r="C381" i="17"/>
  <c r="C380" i="17"/>
  <c r="C379" i="17"/>
  <c r="C378" i="17"/>
  <c r="C377" i="17"/>
  <c r="C376" i="17"/>
  <c r="C375" i="17"/>
  <c r="C374" i="17"/>
  <c r="C373" i="17"/>
  <c r="C372" i="17"/>
  <c r="C371" i="17"/>
  <c r="A368" i="16" s="1"/>
  <c r="C370" i="17"/>
  <c r="C369" i="17"/>
  <c r="C368" i="17"/>
  <c r="A365" i="16" s="1"/>
  <c r="S365" i="16" s="1"/>
  <c r="C367" i="17"/>
  <c r="C366" i="17"/>
  <c r="C365" i="17"/>
  <c r="AS365" i="17" s="1"/>
  <c r="C364" i="17"/>
  <c r="C363" i="17"/>
  <c r="C362" i="17"/>
  <c r="C361" i="17"/>
  <c r="C360" i="17"/>
  <c r="C359" i="17"/>
  <c r="C358" i="17"/>
  <c r="C357" i="17"/>
  <c r="A354" i="16" s="1"/>
  <c r="C356" i="17"/>
  <c r="C355" i="17"/>
  <c r="C354" i="17"/>
  <c r="C353" i="17"/>
  <c r="A350" i="16" s="1"/>
  <c r="C352" i="17"/>
  <c r="A349" i="16" s="1"/>
  <c r="C351" i="17"/>
  <c r="C350" i="17"/>
  <c r="C349" i="17"/>
  <c r="A346" i="16" s="1"/>
  <c r="C348" i="17"/>
  <c r="A345" i="16" s="1"/>
  <c r="F345" i="16" s="1"/>
  <c r="C347" i="17"/>
  <c r="C346" i="17"/>
  <c r="C345" i="17"/>
  <c r="C344" i="17"/>
  <c r="A341" i="16" s="1"/>
  <c r="C343" i="17"/>
  <c r="C342" i="17"/>
  <c r="C341" i="17"/>
  <c r="AS341" i="17" s="1"/>
  <c r="C340" i="17"/>
  <c r="AS340" i="17" s="1"/>
  <c r="C339" i="17"/>
  <c r="C338" i="17"/>
  <c r="C337" i="17"/>
  <c r="C336" i="17"/>
  <c r="C335" i="17"/>
  <c r="C334" i="17"/>
  <c r="AS334" i="17" s="1"/>
  <c r="C333" i="17"/>
  <c r="C332" i="17"/>
  <c r="A329" i="16" s="1"/>
  <c r="C331" i="17"/>
  <c r="C330" i="17"/>
  <c r="AS330" i="17" s="1"/>
  <c r="C329" i="17"/>
  <c r="AS329" i="17" s="1"/>
  <c r="C328" i="17"/>
  <c r="C327" i="17"/>
  <c r="C326" i="17"/>
  <c r="C325" i="17"/>
  <c r="C324" i="17"/>
  <c r="AS324" i="17" s="1"/>
  <c r="C323" i="17"/>
  <c r="C322" i="17"/>
  <c r="C321" i="17"/>
  <c r="AS321" i="17" s="1"/>
  <c r="C320" i="17"/>
  <c r="C319" i="17"/>
  <c r="C318" i="17"/>
  <c r="AS318" i="17" s="1"/>
  <c r="C317" i="17"/>
  <c r="A314" i="16" s="1"/>
  <c r="C316" i="17"/>
  <c r="C315" i="17"/>
  <c r="C314" i="17"/>
  <c r="AS314" i="17" s="1"/>
  <c r="C313" i="17"/>
  <c r="C312" i="17"/>
  <c r="C311" i="17"/>
  <c r="C310" i="17"/>
  <c r="AS310" i="17" s="1"/>
  <c r="C309" i="17"/>
  <c r="C308" i="17"/>
  <c r="AS308" i="17" s="1"/>
  <c r="C307" i="17"/>
  <c r="C306" i="17"/>
  <c r="C305" i="17"/>
  <c r="C304" i="17"/>
  <c r="C303" i="17"/>
  <c r="C302" i="17"/>
  <c r="AS302" i="17" s="1"/>
  <c r="C301" i="17"/>
  <c r="AS301" i="17" s="1"/>
  <c r="C300" i="17"/>
  <c r="C299" i="17"/>
  <c r="C298" i="17"/>
  <c r="C297" i="17"/>
  <c r="C296" i="17"/>
  <c r="C295" i="17"/>
  <c r="A292" i="16" s="1"/>
  <c r="C294" i="17"/>
  <c r="C293" i="17"/>
  <c r="C292" i="17"/>
  <c r="C291" i="17"/>
  <c r="AS291" i="17" s="1"/>
  <c r="C290" i="17"/>
  <c r="A287" i="16" s="1"/>
  <c r="C289" i="17"/>
  <c r="C288" i="17"/>
  <c r="C287" i="17"/>
  <c r="AS287" i="17" s="1"/>
  <c r="C286" i="17"/>
  <c r="C285" i="17"/>
  <c r="C284" i="17"/>
  <c r="AS284" i="17" s="1"/>
  <c r="C283" i="17"/>
  <c r="C282" i="17"/>
  <c r="C281" i="17"/>
  <c r="C280" i="17"/>
  <c r="C279" i="17"/>
  <c r="C278" i="17"/>
  <c r="AS278" i="17" s="1"/>
  <c r="C277" i="17"/>
  <c r="C276" i="17"/>
  <c r="AS276" i="17" s="1"/>
  <c r="C275" i="17"/>
  <c r="C274" i="17"/>
  <c r="C273" i="17"/>
  <c r="C272" i="17"/>
  <c r="C271" i="17"/>
  <c r="C270" i="17"/>
  <c r="C269" i="17"/>
  <c r="A266" i="16" s="1"/>
  <c r="C268" i="17"/>
  <c r="A265" i="16" s="1"/>
  <c r="C267" i="17"/>
  <c r="C266" i="17"/>
  <c r="A263" i="16" s="1"/>
  <c r="C265" i="17"/>
  <c r="C264" i="17"/>
  <c r="A261" i="16" s="1"/>
  <c r="C263" i="17"/>
  <c r="C262" i="17"/>
  <c r="C261" i="17"/>
  <c r="C260" i="17"/>
  <c r="AS260" i="17" s="1"/>
  <c r="C259" i="17"/>
  <c r="C258" i="17"/>
  <c r="C257" i="17"/>
  <c r="A254" i="16" s="1"/>
  <c r="C256" i="17"/>
  <c r="C255" i="17"/>
  <c r="C254" i="17"/>
  <c r="C253" i="17"/>
  <c r="C252" i="17"/>
  <c r="AS252" i="17" s="1"/>
  <c r="C251" i="17"/>
  <c r="A248" i="16" s="1"/>
  <c r="C250" i="17"/>
  <c r="C249" i="17"/>
  <c r="C248" i="17"/>
  <c r="C247" i="17"/>
  <c r="C246" i="17"/>
  <c r="A243" i="16" s="1"/>
  <c r="C245" i="17"/>
  <c r="C244" i="17"/>
  <c r="C243" i="17"/>
  <c r="C242" i="17"/>
  <c r="C241" i="17"/>
  <c r="A238" i="16" s="1"/>
  <c r="C240" i="17"/>
  <c r="C239" i="17"/>
  <c r="C238" i="17"/>
  <c r="C237" i="17"/>
  <c r="C236" i="17"/>
  <c r="C235" i="17"/>
  <c r="C234" i="17"/>
  <c r="AS234" i="17" s="1"/>
  <c r="C233" i="17"/>
  <c r="C232" i="17"/>
  <c r="C231" i="17"/>
  <c r="C230" i="17"/>
  <c r="C229" i="17"/>
  <c r="C228" i="17"/>
  <c r="C227" i="17"/>
  <c r="C226" i="17"/>
  <c r="C225" i="17"/>
  <c r="C224" i="17"/>
  <c r="C223" i="17"/>
  <c r="C222" i="17"/>
  <c r="C221" i="17"/>
  <c r="C220" i="17"/>
  <c r="C219" i="17"/>
  <c r="C218" i="17"/>
  <c r="C217" i="17"/>
  <c r="C216" i="17"/>
  <c r="AS216" i="17" s="1"/>
  <c r="C215" i="17"/>
  <c r="C214" i="17"/>
  <c r="C213" i="17"/>
  <c r="AS213" i="17" s="1"/>
  <c r="C212" i="17"/>
  <c r="C211" i="17"/>
  <c r="C210" i="17"/>
  <c r="C209" i="17"/>
  <c r="C208" i="17"/>
  <c r="C207" i="17"/>
  <c r="AS207" i="17" s="1"/>
  <c r="C206" i="17"/>
  <c r="AS206" i="17" s="1"/>
  <c r="C205" i="17"/>
  <c r="C204" i="17"/>
  <c r="C203" i="17"/>
  <c r="C202" i="17"/>
  <c r="C201" i="17"/>
  <c r="C200" i="17"/>
  <c r="C199" i="17"/>
  <c r="AS199" i="17" s="1"/>
  <c r="C198" i="17"/>
  <c r="C197" i="17"/>
  <c r="C196" i="17"/>
  <c r="A193" i="16" s="1"/>
  <c r="C193" i="16" s="1"/>
  <c r="C195" i="17"/>
  <c r="C194" i="17"/>
  <c r="C193" i="17"/>
  <c r="C192" i="17"/>
  <c r="C191" i="17"/>
  <c r="AS191" i="17" s="1"/>
  <c r="C190" i="17"/>
  <c r="C189" i="17"/>
  <c r="C188" i="17"/>
  <c r="AS188" i="17" s="1"/>
  <c r="C187" i="17"/>
  <c r="C186" i="17"/>
  <c r="C185" i="17"/>
  <c r="C184" i="17"/>
  <c r="C183" i="17"/>
  <c r="C182" i="17"/>
  <c r="C181" i="17"/>
  <c r="A178" i="16" s="1"/>
  <c r="U178" i="16" s="1"/>
  <c r="C180" i="17"/>
  <c r="A177" i="16" s="1"/>
  <c r="C179" i="17"/>
  <c r="A176" i="16" s="1"/>
  <c r="C178" i="17"/>
  <c r="C177" i="17"/>
  <c r="C176" i="17"/>
  <c r="C175" i="17"/>
  <c r="C174" i="17"/>
  <c r="C173" i="17"/>
  <c r="C172" i="17"/>
  <c r="AS172" i="17" s="1"/>
  <c r="C171" i="17"/>
  <c r="C170" i="17"/>
  <c r="C169" i="17"/>
  <c r="C168" i="17"/>
  <c r="C167" i="17"/>
  <c r="A164" i="16" s="1"/>
  <c r="C166" i="17"/>
  <c r="AS166" i="17" s="1"/>
  <c r="C164" i="17"/>
  <c r="AS164" i="17" s="1"/>
  <c r="C163" i="17"/>
  <c r="C162" i="17"/>
  <c r="C161" i="17"/>
  <c r="C160" i="17"/>
  <c r="C159" i="17"/>
  <c r="C158" i="17"/>
  <c r="C157" i="17"/>
  <c r="C156" i="17"/>
  <c r="C155" i="17"/>
  <c r="C154" i="17"/>
  <c r="C153" i="17"/>
  <c r="C152" i="17"/>
  <c r="C151" i="17"/>
  <c r="C150" i="17"/>
  <c r="AS150" i="17" s="1"/>
  <c r="C149" i="17"/>
  <c r="C148" i="17"/>
  <c r="C147" i="17"/>
  <c r="C146" i="17"/>
  <c r="C145" i="17"/>
  <c r="C144" i="17"/>
  <c r="C143" i="17"/>
  <c r="C142" i="17"/>
  <c r="C141" i="17"/>
  <c r="C140" i="17"/>
  <c r="C139" i="17"/>
  <c r="C138" i="17"/>
  <c r="C137" i="17"/>
  <c r="C136" i="17"/>
  <c r="C135" i="17"/>
  <c r="C134" i="17"/>
  <c r="C133" i="17"/>
  <c r="C132" i="17"/>
  <c r="C131" i="17"/>
  <c r="C130" i="17"/>
  <c r="C129" i="17"/>
  <c r="C128" i="17"/>
  <c r="C127" i="17"/>
  <c r="C126" i="17"/>
  <c r="C125" i="17"/>
  <c r="C124" i="17"/>
  <c r="C123" i="17"/>
  <c r="C122" i="17"/>
  <c r="C121" i="17"/>
  <c r="C120" i="17"/>
  <c r="C119" i="17"/>
  <c r="C118" i="17"/>
  <c r="C117" i="17"/>
  <c r="AS117" i="17" s="1"/>
  <c r="C116" i="17"/>
  <c r="C115" i="17"/>
  <c r="C114" i="17"/>
  <c r="C113" i="17"/>
  <c r="C112" i="17"/>
  <c r="C111" i="17"/>
  <c r="C110" i="17"/>
  <c r="A107" i="16" s="1"/>
  <c r="D107" i="16" s="1"/>
  <c r="C109" i="17"/>
  <c r="C108" i="17"/>
  <c r="A105" i="16" s="1"/>
  <c r="C107" i="17"/>
  <c r="C106" i="17"/>
  <c r="C105" i="17"/>
  <c r="C104" i="17"/>
  <c r="C103" i="17"/>
  <c r="C102" i="17"/>
  <c r="C101" i="17"/>
  <c r="AS101" i="17" s="1"/>
  <c r="C100" i="17"/>
  <c r="A97" i="16" s="1"/>
  <c r="C99" i="17"/>
  <c r="C98" i="17"/>
  <c r="C97" i="17"/>
  <c r="A94" i="16" s="1"/>
  <c r="C96" i="17"/>
  <c r="C95" i="17"/>
  <c r="A92" i="16" s="1"/>
  <c r="C94" i="17"/>
  <c r="C93" i="17"/>
  <c r="A90" i="16" s="1"/>
  <c r="V90" i="16" s="1"/>
  <c r="C92" i="17"/>
  <c r="A89" i="16" s="1"/>
  <c r="C91" i="17"/>
  <c r="C90" i="17"/>
  <c r="C89" i="17"/>
  <c r="C88" i="17"/>
  <c r="A85" i="16" s="1"/>
  <c r="C87" i="17"/>
  <c r="AS87" i="17" s="1"/>
  <c r="C86" i="17"/>
  <c r="C84" i="17"/>
  <c r="AS84" i="17" s="1"/>
  <c r="C83" i="17"/>
  <c r="C82" i="17"/>
  <c r="C81" i="17"/>
  <c r="C80" i="17"/>
  <c r="C79" i="17"/>
  <c r="C78" i="17"/>
  <c r="C76" i="17"/>
  <c r="C75" i="17"/>
  <c r="A72" i="16" s="1"/>
  <c r="V72" i="16" s="1"/>
  <c r="C74" i="17"/>
  <c r="A71" i="16" s="1"/>
  <c r="C73" i="17"/>
  <c r="AS73" i="17" s="1"/>
  <c r="C72" i="17"/>
  <c r="C71" i="17"/>
  <c r="AS71" i="17" s="1"/>
  <c r="C70" i="17"/>
  <c r="AS70" i="17" s="1"/>
  <c r="C69" i="17"/>
  <c r="A66" i="16" s="1"/>
  <c r="C68" i="17"/>
  <c r="A65" i="16" s="1"/>
  <c r="C67" i="17"/>
  <c r="C66" i="17"/>
  <c r="C65" i="17"/>
  <c r="C64" i="17"/>
  <c r="A61" i="16" s="1"/>
  <c r="C63" i="17"/>
  <c r="C62" i="17"/>
  <c r="C61" i="17"/>
  <c r="C60" i="17"/>
  <c r="C59" i="17"/>
  <c r="AS59" i="17" s="1"/>
  <c r="C58" i="17"/>
  <c r="C57" i="17"/>
  <c r="C56" i="17"/>
  <c r="C55" i="17"/>
  <c r="C54" i="17"/>
  <c r="C53" i="17"/>
  <c r="C52" i="17"/>
  <c r="C51" i="17"/>
  <c r="A48" i="16" s="1"/>
  <c r="G48" i="16" s="1"/>
  <c r="C50" i="17"/>
  <c r="C49" i="17"/>
  <c r="C48" i="17"/>
  <c r="C47" i="17"/>
  <c r="C46" i="17"/>
  <c r="AS46" i="17" s="1"/>
  <c r="C45" i="17"/>
  <c r="C44" i="17"/>
  <c r="A41" i="16" s="1"/>
  <c r="C43" i="17"/>
  <c r="C42" i="17"/>
  <c r="C41" i="17"/>
  <c r="C40" i="17"/>
  <c r="C39" i="17"/>
  <c r="C38" i="17"/>
  <c r="C37" i="17"/>
  <c r="C36" i="17"/>
  <c r="C35" i="17"/>
  <c r="A32" i="16" s="1"/>
  <c r="C34" i="17"/>
  <c r="C33" i="17"/>
  <c r="C32" i="17"/>
  <c r="C31" i="17"/>
  <c r="C30" i="17"/>
  <c r="C29" i="17"/>
  <c r="C28" i="17"/>
  <c r="AS28" i="17" s="1"/>
  <c r="C27" i="17"/>
  <c r="A24" i="16" s="1"/>
  <c r="H24" i="16" s="1"/>
  <c r="C26" i="17"/>
  <c r="C25" i="17"/>
  <c r="C24" i="17"/>
  <c r="C23" i="17"/>
  <c r="C22" i="17"/>
  <c r="C21" i="17"/>
  <c r="C20" i="17"/>
  <c r="AS20" i="17" s="1"/>
  <c r="C19" i="17"/>
  <c r="A16" i="16" s="1"/>
  <c r="C18" i="17"/>
  <c r="C17" i="17"/>
  <c r="C16" i="17"/>
  <c r="C15" i="17"/>
  <c r="C14" i="17"/>
  <c r="C13" i="17"/>
  <c r="AS13" i="17" s="1"/>
  <c r="C12" i="17"/>
  <c r="C11" i="17"/>
  <c r="C10" i="17"/>
  <c r="C9" i="17"/>
  <c r="A6" i="16" s="1"/>
  <c r="C8" i="17"/>
  <c r="C7" i="17"/>
  <c r="AS7" i="17" s="1"/>
  <c r="C6" i="17"/>
  <c r="AS6" i="17" s="1"/>
  <c r="C5" i="17"/>
  <c r="B23" i="6"/>
  <c r="A23" i="6"/>
  <c r="B22" i="6"/>
  <c r="A22" i="6"/>
  <c r="B21" i="6"/>
  <c r="A21" i="6"/>
  <c r="B20" i="6"/>
  <c r="A20" i="6"/>
  <c r="B19" i="6"/>
  <c r="A19" i="6"/>
  <c r="B18" i="6"/>
  <c r="A18" i="6"/>
  <c r="B17" i="6"/>
  <c r="A17" i="6"/>
  <c r="B16" i="6"/>
  <c r="A16" i="6"/>
  <c r="B15" i="6"/>
  <c r="A15" i="6"/>
  <c r="B14" i="6"/>
  <c r="A14" i="6"/>
  <c r="AO1004" i="17"/>
  <c r="AO1003" i="17"/>
  <c r="AO1002" i="17"/>
  <c r="AO1001" i="17"/>
  <c r="AO1000" i="17"/>
  <c r="AO999" i="17"/>
  <c r="AO998" i="17"/>
  <c r="AO997" i="17"/>
  <c r="AO996" i="17"/>
  <c r="AO995" i="17"/>
  <c r="AO994" i="17"/>
  <c r="AO993" i="17"/>
  <c r="AO992" i="17"/>
  <c r="AO991" i="17"/>
  <c r="AO990" i="17"/>
  <c r="AO989" i="17"/>
  <c r="AO988" i="17"/>
  <c r="AO987" i="17"/>
  <c r="AO986" i="17"/>
  <c r="AO985" i="17"/>
  <c r="AO984" i="17"/>
  <c r="AO983" i="17"/>
  <c r="AO982" i="17"/>
  <c r="AO981" i="17"/>
  <c r="AO980" i="17"/>
  <c r="AO979" i="17"/>
  <c r="AO978" i="17"/>
  <c r="AO977" i="17"/>
  <c r="AO976" i="17"/>
  <c r="AO975" i="17"/>
  <c r="AO974" i="17"/>
  <c r="AO973" i="17"/>
  <c r="AO972" i="17"/>
  <c r="AO971" i="17"/>
  <c r="AO970" i="17"/>
  <c r="AO969" i="17"/>
  <c r="AO968" i="17"/>
  <c r="AO967" i="17"/>
  <c r="AO966" i="17"/>
  <c r="AO965" i="17"/>
  <c r="AO964" i="17"/>
  <c r="AO963" i="17"/>
  <c r="AO962" i="17"/>
  <c r="AO961" i="17"/>
  <c r="AO960" i="17"/>
  <c r="AO959" i="17"/>
  <c r="AO958" i="17"/>
  <c r="AO957" i="17"/>
  <c r="AO956" i="17"/>
  <c r="AO955" i="17"/>
  <c r="AO954" i="17"/>
  <c r="AO953" i="17"/>
  <c r="AO952" i="17"/>
  <c r="AO951" i="17"/>
  <c r="AO950" i="17"/>
  <c r="AO949" i="17"/>
  <c r="AO948" i="17"/>
  <c r="AO947" i="17"/>
  <c r="AO946" i="17"/>
  <c r="AO945" i="17"/>
  <c r="AO944" i="17"/>
  <c r="AO943" i="17"/>
  <c r="AO942" i="17"/>
  <c r="AO941" i="17"/>
  <c r="AO940" i="17"/>
  <c r="AO939" i="17"/>
  <c r="AO938" i="17"/>
  <c r="AO937" i="17"/>
  <c r="AO936" i="17"/>
  <c r="AO935" i="17"/>
  <c r="AO934" i="17"/>
  <c r="AO933" i="17"/>
  <c r="AO932" i="17"/>
  <c r="AO931" i="17"/>
  <c r="AO930" i="17"/>
  <c r="AO929" i="17"/>
  <c r="AO928" i="17"/>
  <c r="AO927" i="17"/>
  <c r="AO926" i="17"/>
  <c r="AO925" i="17"/>
  <c r="AO924" i="17"/>
  <c r="AO923" i="17"/>
  <c r="AO922" i="17"/>
  <c r="AO921" i="17"/>
  <c r="AO920" i="17"/>
  <c r="AO919" i="17"/>
  <c r="AO918" i="17"/>
  <c r="AO917" i="17"/>
  <c r="AO916" i="17"/>
  <c r="AO915" i="17"/>
  <c r="AO914" i="17"/>
  <c r="AO913" i="17"/>
  <c r="AO912" i="17"/>
  <c r="AO911" i="17"/>
  <c r="AO910" i="17"/>
  <c r="AO909" i="17"/>
  <c r="AO908" i="17"/>
  <c r="AO907" i="17"/>
  <c r="AO906" i="17"/>
  <c r="AO905" i="17"/>
  <c r="AO904" i="17"/>
  <c r="AO903" i="17"/>
  <c r="AO902" i="17"/>
  <c r="AO901" i="17"/>
  <c r="AO900" i="17"/>
  <c r="AO899" i="17"/>
  <c r="AO898" i="17"/>
  <c r="AO897" i="17"/>
  <c r="AO896" i="17"/>
  <c r="AO895" i="17"/>
  <c r="AO894" i="17"/>
  <c r="AO893" i="17"/>
  <c r="AO892" i="17"/>
  <c r="AO891" i="17"/>
  <c r="AO890" i="17"/>
  <c r="AO889" i="17"/>
  <c r="AO888" i="17"/>
  <c r="AO887" i="17"/>
  <c r="AO886" i="17"/>
  <c r="AO885" i="17"/>
  <c r="AO884" i="17"/>
  <c r="AO883" i="17"/>
  <c r="AO882" i="17"/>
  <c r="AO881" i="17"/>
  <c r="AO880" i="17"/>
  <c r="AO879" i="17"/>
  <c r="AO878" i="17"/>
  <c r="AO877" i="17"/>
  <c r="AO876" i="17"/>
  <c r="AO875" i="17"/>
  <c r="AO874" i="17"/>
  <c r="AO873" i="17"/>
  <c r="AO872" i="17"/>
  <c r="AO871" i="17"/>
  <c r="AO870" i="17"/>
  <c r="AO869" i="17"/>
  <c r="AO868" i="17"/>
  <c r="AO867" i="17"/>
  <c r="AO866" i="17"/>
  <c r="AO865" i="17"/>
  <c r="AO864" i="17"/>
  <c r="AO863" i="17"/>
  <c r="AO862" i="17"/>
  <c r="AO861" i="17"/>
  <c r="AO860" i="17"/>
  <c r="AO859" i="17"/>
  <c r="AO858" i="17"/>
  <c r="AO857" i="17"/>
  <c r="AO856" i="17"/>
  <c r="AO855" i="17"/>
  <c r="AO854" i="17"/>
  <c r="AO853" i="17"/>
  <c r="AO852" i="17"/>
  <c r="AO851" i="17"/>
  <c r="AO850" i="17"/>
  <c r="AO849" i="17"/>
  <c r="AO848" i="17"/>
  <c r="AO847" i="17"/>
  <c r="AO846" i="17"/>
  <c r="AO845" i="17"/>
  <c r="AO844" i="17"/>
  <c r="AO843" i="17"/>
  <c r="AO842" i="17"/>
  <c r="AO841" i="17"/>
  <c r="AO840" i="17"/>
  <c r="AO839" i="17"/>
  <c r="AO838" i="17"/>
  <c r="AO837" i="17"/>
  <c r="AO836" i="17"/>
  <c r="AO835" i="17"/>
  <c r="AO834" i="17"/>
  <c r="AO833" i="17"/>
  <c r="AO832" i="17"/>
  <c r="AO831" i="17"/>
  <c r="AO830" i="17"/>
  <c r="AO829" i="17"/>
  <c r="AO828" i="17"/>
  <c r="AO827" i="17"/>
  <c r="AO826" i="17"/>
  <c r="AO825" i="17"/>
  <c r="AO824" i="17"/>
  <c r="AO823" i="17"/>
  <c r="AO822" i="17"/>
  <c r="AO821" i="17"/>
  <c r="AO820" i="17"/>
  <c r="AO819" i="17"/>
  <c r="AO818" i="17"/>
  <c r="AO817" i="17"/>
  <c r="AO816" i="17"/>
  <c r="AO815" i="17"/>
  <c r="AO814" i="17"/>
  <c r="AO813" i="17"/>
  <c r="AO812" i="17"/>
  <c r="AO811" i="17"/>
  <c r="AO810" i="17"/>
  <c r="AO809" i="17"/>
  <c r="AO808" i="17"/>
  <c r="AO807" i="17"/>
  <c r="AO806" i="17"/>
  <c r="AO805" i="17"/>
  <c r="AO804" i="17"/>
  <c r="AO803" i="17"/>
  <c r="AO802" i="17"/>
  <c r="AO801" i="17"/>
  <c r="AO800" i="17"/>
  <c r="AO799" i="17"/>
  <c r="AO798" i="17"/>
  <c r="AO797" i="17"/>
  <c r="AO796" i="17"/>
  <c r="AO795" i="17"/>
  <c r="AO794" i="17"/>
  <c r="AO793" i="17"/>
  <c r="AO792" i="17"/>
  <c r="AO791" i="17"/>
  <c r="AO790" i="17"/>
  <c r="AO789" i="17"/>
  <c r="AO788" i="17"/>
  <c r="AO787" i="17"/>
  <c r="AO786" i="17"/>
  <c r="AO785" i="17"/>
  <c r="AO784" i="17"/>
  <c r="AO783" i="17"/>
  <c r="AO782" i="17"/>
  <c r="AO781" i="17"/>
  <c r="AO780" i="17"/>
  <c r="AO779" i="17"/>
  <c r="AO778" i="17"/>
  <c r="AO777" i="17"/>
  <c r="AO776" i="17"/>
  <c r="AO775" i="17"/>
  <c r="AO774" i="17"/>
  <c r="AO773" i="17"/>
  <c r="AO772" i="17"/>
  <c r="AO771" i="17"/>
  <c r="AO770" i="17"/>
  <c r="AO769" i="17"/>
  <c r="AO768" i="17"/>
  <c r="AO767" i="17"/>
  <c r="AO766" i="17"/>
  <c r="AO765" i="17"/>
  <c r="AO764" i="17"/>
  <c r="AO763" i="17"/>
  <c r="AO762" i="17"/>
  <c r="AO761" i="17"/>
  <c r="AO760" i="17"/>
  <c r="AO759" i="17"/>
  <c r="AO758" i="17"/>
  <c r="AO757" i="17"/>
  <c r="AO756" i="17"/>
  <c r="AO755" i="17"/>
  <c r="AO754" i="17"/>
  <c r="AO753" i="17"/>
  <c r="AO752" i="17"/>
  <c r="AO751" i="17"/>
  <c r="AO750" i="17"/>
  <c r="AO749" i="17"/>
  <c r="AO748" i="17"/>
  <c r="AO747" i="17"/>
  <c r="AO746" i="17"/>
  <c r="AO745" i="17"/>
  <c r="AO744" i="17"/>
  <c r="AO743" i="17"/>
  <c r="AO742" i="17"/>
  <c r="AO741" i="17"/>
  <c r="AO740" i="17"/>
  <c r="AO739" i="17"/>
  <c r="AO738" i="17"/>
  <c r="AO737" i="17"/>
  <c r="AO736" i="17"/>
  <c r="AO735" i="17"/>
  <c r="AO734" i="17"/>
  <c r="AO733" i="17"/>
  <c r="AO732" i="17"/>
  <c r="AO731" i="17"/>
  <c r="AO730" i="17"/>
  <c r="AO729" i="17"/>
  <c r="AO728" i="17"/>
  <c r="AO727" i="17"/>
  <c r="AO726" i="17"/>
  <c r="AO725" i="17"/>
  <c r="AO724" i="17"/>
  <c r="AO723" i="17"/>
  <c r="AO722" i="17"/>
  <c r="AO721" i="17"/>
  <c r="AO720" i="17"/>
  <c r="AO719" i="17"/>
  <c r="AO718" i="17"/>
  <c r="AO717" i="17"/>
  <c r="AO716" i="17"/>
  <c r="AO715" i="17"/>
  <c r="AO714" i="17"/>
  <c r="AO713" i="17"/>
  <c r="AO712" i="17"/>
  <c r="AO711" i="17"/>
  <c r="AO710" i="17"/>
  <c r="AO709" i="17"/>
  <c r="AO708" i="17"/>
  <c r="AO707" i="17"/>
  <c r="AO706" i="17"/>
  <c r="AO705" i="17"/>
  <c r="AO704" i="17"/>
  <c r="AO703" i="17"/>
  <c r="AO702" i="17"/>
  <c r="AO701" i="17"/>
  <c r="AO700" i="17"/>
  <c r="AO699" i="17"/>
  <c r="AO698" i="17"/>
  <c r="AO697" i="17"/>
  <c r="AO696" i="17"/>
  <c r="AO695" i="17"/>
  <c r="AO694" i="17"/>
  <c r="AO693" i="17"/>
  <c r="AO692" i="17"/>
  <c r="AO691" i="17"/>
  <c r="AO690" i="17"/>
  <c r="AO689" i="17"/>
  <c r="AO688" i="17"/>
  <c r="AO687" i="17"/>
  <c r="AO686" i="17"/>
  <c r="AO685" i="17"/>
  <c r="AO684" i="17"/>
  <c r="AO683" i="17"/>
  <c r="AO682" i="17"/>
  <c r="AO681" i="17"/>
  <c r="AO680" i="17"/>
  <c r="AO679" i="17"/>
  <c r="AO678" i="17"/>
  <c r="AO677" i="17"/>
  <c r="AO676" i="17"/>
  <c r="AO675" i="17"/>
  <c r="AO674" i="17"/>
  <c r="AO673" i="17"/>
  <c r="AO672" i="17"/>
  <c r="AO671" i="17"/>
  <c r="AO670" i="17"/>
  <c r="AO669" i="17"/>
  <c r="AO668" i="17"/>
  <c r="AO667" i="17"/>
  <c r="AO666" i="17"/>
  <c r="AO665" i="17"/>
  <c r="AO664" i="17"/>
  <c r="AO663" i="17"/>
  <c r="AO662" i="17"/>
  <c r="AO661" i="17"/>
  <c r="AO660" i="17"/>
  <c r="AO659" i="17"/>
  <c r="AO658" i="17"/>
  <c r="AO657" i="17"/>
  <c r="AO656" i="17"/>
  <c r="AO655" i="17"/>
  <c r="AO654" i="17"/>
  <c r="AO653" i="17"/>
  <c r="AO652" i="17"/>
  <c r="AO651" i="17"/>
  <c r="AO650" i="17"/>
  <c r="AO649" i="17"/>
  <c r="AO648" i="17"/>
  <c r="AO647" i="17"/>
  <c r="AO646" i="17"/>
  <c r="AO645" i="17"/>
  <c r="AO644" i="17"/>
  <c r="AO643" i="17"/>
  <c r="AO642" i="17"/>
  <c r="AO641" i="17"/>
  <c r="AO640" i="17"/>
  <c r="AO639" i="17"/>
  <c r="AO638" i="17"/>
  <c r="AO637" i="17"/>
  <c r="AO636" i="17"/>
  <c r="AO635" i="17"/>
  <c r="AO634" i="17"/>
  <c r="AO633" i="17"/>
  <c r="AO632" i="17"/>
  <c r="AO631" i="17"/>
  <c r="AO630" i="17"/>
  <c r="AO629" i="17"/>
  <c r="AO628" i="17"/>
  <c r="AO627" i="17"/>
  <c r="AO626" i="17"/>
  <c r="AO625" i="17"/>
  <c r="AO624" i="17"/>
  <c r="AO623" i="17"/>
  <c r="AO622" i="17"/>
  <c r="AO621" i="17"/>
  <c r="AO620" i="17"/>
  <c r="AO619" i="17"/>
  <c r="AO618" i="17"/>
  <c r="AO617" i="17"/>
  <c r="AO616" i="17"/>
  <c r="AO615" i="17"/>
  <c r="AO614" i="17"/>
  <c r="AO613" i="17"/>
  <c r="AO612" i="17"/>
  <c r="AO611" i="17"/>
  <c r="AO610" i="17"/>
  <c r="AO609" i="17"/>
  <c r="AO608" i="17"/>
  <c r="AO607" i="17"/>
  <c r="AO606" i="17"/>
  <c r="AO605" i="17"/>
  <c r="AO604" i="17"/>
  <c r="AO603" i="17"/>
  <c r="AO602" i="17"/>
  <c r="AO601" i="17"/>
  <c r="AO600" i="17"/>
  <c r="AO599" i="17"/>
  <c r="AO598" i="17"/>
  <c r="AO597" i="17"/>
  <c r="AO596" i="17"/>
  <c r="AO595" i="17"/>
  <c r="AO594" i="17"/>
  <c r="AO593" i="17"/>
  <c r="AO592" i="17"/>
  <c r="AO591" i="17"/>
  <c r="AO590" i="17"/>
  <c r="AO589" i="17"/>
  <c r="AO588" i="17"/>
  <c r="AO587" i="17"/>
  <c r="AO586" i="17"/>
  <c r="AO585" i="17"/>
  <c r="AO584" i="17"/>
  <c r="AO583" i="17"/>
  <c r="AO582" i="17"/>
  <c r="AO581" i="17"/>
  <c r="AO580" i="17"/>
  <c r="AO579" i="17"/>
  <c r="AO578" i="17"/>
  <c r="AO577" i="17"/>
  <c r="AO576" i="17"/>
  <c r="AO575" i="17"/>
  <c r="AO574" i="17"/>
  <c r="AO573" i="17"/>
  <c r="AO572" i="17"/>
  <c r="AO571" i="17"/>
  <c r="AO570" i="17"/>
  <c r="AO569" i="17"/>
  <c r="AO568" i="17"/>
  <c r="AO567" i="17"/>
  <c r="AO566" i="17"/>
  <c r="AO565" i="17"/>
  <c r="AO564" i="17"/>
  <c r="AO563" i="17"/>
  <c r="AO562" i="17"/>
  <c r="AO561" i="17"/>
  <c r="AO560" i="17"/>
  <c r="AO559" i="17"/>
  <c r="AO558" i="17"/>
  <c r="AO557" i="17"/>
  <c r="AO556" i="17"/>
  <c r="AO555" i="17"/>
  <c r="AO554" i="17"/>
  <c r="AO553" i="17"/>
  <c r="AO552" i="17"/>
  <c r="AO551" i="17"/>
  <c r="AO550" i="17"/>
  <c r="AO549" i="17"/>
  <c r="AO548" i="17"/>
  <c r="AO547" i="17"/>
  <c r="AO546" i="17"/>
  <c r="AO545" i="17"/>
  <c r="AO544" i="17"/>
  <c r="AO543" i="17"/>
  <c r="AO542" i="17"/>
  <c r="AO541" i="17"/>
  <c r="AO540" i="17"/>
  <c r="AO539" i="17"/>
  <c r="AO538" i="17"/>
  <c r="AO537" i="17"/>
  <c r="AO536" i="17"/>
  <c r="AO535" i="17"/>
  <c r="AO534" i="17"/>
  <c r="AO533" i="17"/>
  <c r="AO532" i="17"/>
  <c r="AO531" i="17"/>
  <c r="AO530" i="17"/>
  <c r="AO529" i="17"/>
  <c r="AO528" i="17"/>
  <c r="AO527" i="17"/>
  <c r="AO526" i="17"/>
  <c r="AO525" i="17"/>
  <c r="AO524" i="17"/>
  <c r="AO523" i="17"/>
  <c r="AO522" i="17"/>
  <c r="AO521" i="17"/>
  <c r="AO520" i="17"/>
  <c r="AO519" i="17"/>
  <c r="AO518" i="17"/>
  <c r="AO517" i="17"/>
  <c r="AO516" i="17"/>
  <c r="AO515" i="17"/>
  <c r="AO514" i="17"/>
  <c r="AO513" i="17"/>
  <c r="AO512" i="17"/>
  <c r="AO511" i="17"/>
  <c r="AO510" i="17"/>
  <c r="AO509" i="17"/>
  <c r="AO508" i="17"/>
  <c r="AO507" i="17"/>
  <c r="AO506" i="17"/>
  <c r="AO505" i="17"/>
  <c r="AO504" i="17"/>
  <c r="AO503" i="17"/>
  <c r="AO502" i="17"/>
  <c r="AO501" i="17"/>
  <c r="AO500" i="17"/>
  <c r="AO499" i="17"/>
  <c r="AO498" i="17"/>
  <c r="AO497" i="17"/>
  <c r="AO496" i="17"/>
  <c r="AO495" i="17"/>
  <c r="AO494" i="17"/>
  <c r="AO493" i="17"/>
  <c r="AO492" i="17"/>
  <c r="AO491" i="17"/>
  <c r="AO490" i="17"/>
  <c r="AO489" i="17"/>
  <c r="AO488" i="17"/>
  <c r="AO487" i="17"/>
  <c r="AO486" i="17"/>
  <c r="AO485" i="17"/>
  <c r="AO484" i="17"/>
  <c r="AO483" i="17"/>
  <c r="AO482" i="17"/>
  <c r="AO481" i="17"/>
  <c r="AO480" i="17"/>
  <c r="AO479" i="17"/>
  <c r="AO478" i="17"/>
  <c r="AO477" i="17"/>
  <c r="AO476" i="17"/>
  <c r="AO475" i="17"/>
  <c r="AO474" i="17"/>
  <c r="AO473" i="17"/>
  <c r="AO472" i="17"/>
  <c r="AO471" i="17"/>
  <c r="AO470" i="17"/>
  <c r="AO469" i="17"/>
  <c r="AO468" i="17"/>
  <c r="AO467" i="17"/>
  <c r="AO466" i="17"/>
  <c r="AO465" i="17"/>
  <c r="AO464" i="17"/>
  <c r="AO463" i="17"/>
  <c r="AO462" i="17"/>
  <c r="AO461" i="17"/>
  <c r="AO460" i="17"/>
  <c r="AO459" i="17"/>
  <c r="AO458" i="17"/>
  <c r="AO457" i="17"/>
  <c r="AO456" i="17"/>
  <c r="AO455" i="17"/>
  <c r="AO454" i="17"/>
  <c r="AO453" i="17"/>
  <c r="AO452" i="17"/>
  <c r="AO451" i="17"/>
  <c r="AO450" i="17"/>
  <c r="AO449" i="17"/>
  <c r="AO448" i="17"/>
  <c r="AO447" i="17"/>
  <c r="AO446" i="17"/>
  <c r="AO445" i="17"/>
  <c r="AO444" i="17"/>
  <c r="AO443" i="17"/>
  <c r="AO442" i="17"/>
  <c r="AO441" i="17"/>
  <c r="AO440" i="17"/>
  <c r="AO439" i="17"/>
  <c r="AO438" i="17"/>
  <c r="AO437" i="17"/>
  <c r="AO436" i="17"/>
  <c r="AO435" i="17"/>
  <c r="AO434" i="17"/>
  <c r="AO433" i="17"/>
  <c r="AO432" i="17"/>
  <c r="AO431" i="17"/>
  <c r="AO430" i="17"/>
  <c r="AO429" i="17"/>
  <c r="AO428" i="17"/>
  <c r="AO427" i="17"/>
  <c r="AO426" i="17"/>
  <c r="AO425" i="17"/>
  <c r="AO424" i="17"/>
  <c r="AO423" i="17"/>
  <c r="AO422" i="17"/>
  <c r="AO421" i="17"/>
  <c r="AO420" i="17"/>
  <c r="AO419" i="17"/>
  <c r="AO418" i="17"/>
  <c r="AO417" i="17"/>
  <c r="AO416" i="17"/>
  <c r="AO415" i="17"/>
  <c r="AO414" i="17"/>
  <c r="AO413" i="17"/>
  <c r="AO412" i="17"/>
  <c r="AO411" i="17"/>
  <c r="AO410" i="17"/>
  <c r="AO409" i="17"/>
  <c r="AO408" i="17"/>
  <c r="AO407" i="17"/>
  <c r="AO406" i="17"/>
  <c r="AO405" i="17"/>
  <c r="AO404" i="17"/>
  <c r="AO403" i="17"/>
  <c r="AO402" i="17"/>
  <c r="AO401" i="17"/>
  <c r="AO400" i="17"/>
  <c r="AO399" i="17"/>
  <c r="AO398" i="17"/>
  <c r="AO397" i="17"/>
  <c r="AO396" i="17"/>
  <c r="AO395" i="17"/>
  <c r="AO394" i="17"/>
  <c r="AO393" i="17"/>
  <c r="AO392" i="17"/>
  <c r="AO391" i="17"/>
  <c r="AO390" i="17"/>
  <c r="AO389" i="17"/>
  <c r="AO388" i="17"/>
  <c r="AO387" i="17"/>
  <c r="AO386" i="17"/>
  <c r="AO385" i="17"/>
  <c r="AO384" i="17"/>
  <c r="AO383" i="17"/>
  <c r="AO382" i="17"/>
  <c r="AO381" i="17"/>
  <c r="AO380" i="17"/>
  <c r="AO379" i="17"/>
  <c r="AO378" i="17"/>
  <c r="AO377" i="17"/>
  <c r="AO376" i="17"/>
  <c r="AO375" i="17"/>
  <c r="AO374" i="17"/>
  <c r="AO373" i="17"/>
  <c r="AO372" i="17"/>
  <c r="AO371" i="17"/>
  <c r="AO370" i="17"/>
  <c r="AO369" i="17"/>
  <c r="AO368" i="17"/>
  <c r="AO367" i="17"/>
  <c r="AO366" i="17"/>
  <c r="AO365" i="17"/>
  <c r="AO364" i="17"/>
  <c r="AO363" i="17"/>
  <c r="AO362" i="17"/>
  <c r="AO361" i="17"/>
  <c r="AO360" i="17"/>
  <c r="AO359" i="17"/>
  <c r="AO358" i="17"/>
  <c r="AO357" i="17"/>
  <c r="AO356" i="17"/>
  <c r="AO355" i="17"/>
  <c r="AO354" i="17"/>
  <c r="AO353" i="17"/>
  <c r="AO352" i="17"/>
  <c r="AO351" i="17"/>
  <c r="AO350" i="17"/>
  <c r="AO349" i="17"/>
  <c r="AO348" i="17"/>
  <c r="AO347" i="17"/>
  <c r="AO346" i="17"/>
  <c r="AO345" i="17"/>
  <c r="AO344" i="17"/>
  <c r="AO343" i="17"/>
  <c r="AO342" i="17"/>
  <c r="AO341" i="17"/>
  <c r="AO340" i="17"/>
  <c r="AO339" i="17"/>
  <c r="AO338" i="17"/>
  <c r="AO337" i="17"/>
  <c r="AO336" i="17"/>
  <c r="AO335" i="17"/>
  <c r="AO334" i="17"/>
  <c r="AO333" i="17"/>
  <c r="AO332" i="17"/>
  <c r="AO331" i="17"/>
  <c r="AO330" i="17"/>
  <c r="AO329" i="17"/>
  <c r="AO328" i="17"/>
  <c r="AO327" i="17"/>
  <c r="AO326" i="17"/>
  <c r="AO325" i="17"/>
  <c r="AO324" i="17"/>
  <c r="AO323" i="17"/>
  <c r="AO322" i="17"/>
  <c r="AO321" i="17"/>
  <c r="AO320" i="17"/>
  <c r="AO319" i="17"/>
  <c r="AO318" i="17"/>
  <c r="AO317" i="17"/>
  <c r="AO316" i="17"/>
  <c r="AO315" i="17"/>
  <c r="AO314" i="17"/>
  <c r="AO313" i="17"/>
  <c r="AO312" i="17"/>
  <c r="AO311" i="17"/>
  <c r="AO310" i="17"/>
  <c r="AO309" i="17"/>
  <c r="AO308" i="17"/>
  <c r="AO307" i="17"/>
  <c r="AO306" i="17"/>
  <c r="AO305" i="17"/>
  <c r="AO304" i="17"/>
  <c r="AO303" i="17"/>
  <c r="AO302" i="17"/>
  <c r="AO301" i="17"/>
  <c r="AO300" i="17"/>
  <c r="AO299" i="17"/>
  <c r="AO298" i="17"/>
  <c r="AO297" i="17"/>
  <c r="AO296" i="17"/>
  <c r="AO295" i="17"/>
  <c r="AO294" i="17"/>
  <c r="AO293" i="17"/>
  <c r="AO292" i="17"/>
  <c r="AO291" i="17"/>
  <c r="AO290" i="17"/>
  <c r="AO289" i="17"/>
  <c r="AO288" i="17"/>
  <c r="AO287" i="17"/>
  <c r="AO286" i="17"/>
  <c r="AO285" i="17"/>
  <c r="AO284" i="17"/>
  <c r="AO283" i="17"/>
  <c r="AO282" i="17"/>
  <c r="AO281" i="17"/>
  <c r="AO280" i="17"/>
  <c r="AO279" i="17"/>
  <c r="AO278" i="17"/>
  <c r="AO277" i="17"/>
  <c r="AO276" i="17"/>
  <c r="AO275" i="17"/>
  <c r="AO274" i="17"/>
  <c r="AO273" i="17"/>
  <c r="AO272" i="17"/>
  <c r="AO271" i="17"/>
  <c r="AO270" i="17"/>
  <c r="AO269" i="17"/>
  <c r="AO268" i="17"/>
  <c r="AO267" i="17"/>
  <c r="AO266" i="17"/>
  <c r="AO265" i="17"/>
  <c r="AO264" i="17"/>
  <c r="AO263" i="17"/>
  <c r="AO262" i="17"/>
  <c r="AO261" i="17"/>
  <c r="AO260" i="17"/>
  <c r="AO259" i="17"/>
  <c r="AO258" i="17"/>
  <c r="AO257" i="17"/>
  <c r="AO256" i="17"/>
  <c r="AO255" i="17"/>
  <c r="AO254" i="17"/>
  <c r="AO253" i="17"/>
  <c r="AO252" i="17"/>
  <c r="AO251" i="17"/>
  <c r="AO250" i="17"/>
  <c r="AO249" i="17"/>
  <c r="AO248" i="17"/>
  <c r="AO247" i="17"/>
  <c r="AO246" i="17"/>
  <c r="AO245" i="17"/>
  <c r="AO244" i="17"/>
  <c r="AO243" i="17"/>
  <c r="AO242" i="17"/>
  <c r="AO241" i="17"/>
  <c r="AO240" i="17"/>
  <c r="AO239" i="17"/>
  <c r="AO238" i="17"/>
  <c r="AO237" i="17"/>
  <c r="AO236" i="17"/>
  <c r="AO235" i="17"/>
  <c r="AO234" i="17"/>
  <c r="AO233" i="17"/>
  <c r="AO232" i="17"/>
  <c r="AO231" i="17"/>
  <c r="AO230" i="17"/>
  <c r="AO229" i="17"/>
  <c r="AO228" i="17"/>
  <c r="AO227" i="17"/>
  <c r="AO226" i="17"/>
  <c r="AO225" i="17"/>
  <c r="AO224" i="17"/>
  <c r="AO223" i="17"/>
  <c r="AO222" i="17"/>
  <c r="AO221" i="17"/>
  <c r="AO220" i="17"/>
  <c r="AO219" i="17"/>
  <c r="AO218" i="17"/>
  <c r="AO217" i="17"/>
  <c r="AO216" i="17"/>
  <c r="AO215" i="17"/>
  <c r="AO214" i="17"/>
  <c r="AO213" i="17"/>
  <c r="AO212" i="17"/>
  <c r="AO211" i="17"/>
  <c r="AO210" i="17"/>
  <c r="AO209" i="17"/>
  <c r="AO208" i="17"/>
  <c r="AO207" i="17"/>
  <c r="AO206" i="17"/>
  <c r="AO205" i="17"/>
  <c r="AO204" i="17"/>
  <c r="AO203" i="17"/>
  <c r="AO202" i="17"/>
  <c r="AO201" i="17"/>
  <c r="AO200" i="17"/>
  <c r="AO199" i="17"/>
  <c r="AO198" i="17"/>
  <c r="AO197" i="17"/>
  <c r="AO196" i="17"/>
  <c r="AO195" i="17"/>
  <c r="AO194" i="17"/>
  <c r="AO193" i="17"/>
  <c r="AO192" i="17"/>
  <c r="AO191" i="17"/>
  <c r="AO190" i="17"/>
  <c r="AO189" i="17"/>
  <c r="AO188" i="17"/>
  <c r="AO187" i="17"/>
  <c r="AO186" i="17"/>
  <c r="AO185" i="17"/>
  <c r="AO184" i="17"/>
  <c r="AO183" i="17"/>
  <c r="AO182" i="17"/>
  <c r="AO181" i="17"/>
  <c r="AO180" i="17"/>
  <c r="AO179" i="17"/>
  <c r="AO178" i="17"/>
  <c r="AO177" i="17"/>
  <c r="AO176" i="17"/>
  <c r="AO175" i="17"/>
  <c r="AO174" i="17"/>
  <c r="AO173" i="17"/>
  <c r="AO172" i="17"/>
  <c r="AO171" i="17"/>
  <c r="AO170" i="17"/>
  <c r="AO169" i="17"/>
  <c r="AO168" i="17"/>
  <c r="AO167" i="17"/>
  <c r="AO166" i="17"/>
  <c r="AO165" i="17"/>
  <c r="AO164" i="17"/>
  <c r="AO163" i="17"/>
  <c r="AO162" i="17"/>
  <c r="AO161" i="17"/>
  <c r="AO160" i="17"/>
  <c r="AO159" i="17"/>
  <c r="AO158" i="17"/>
  <c r="AO157" i="17"/>
  <c r="AO156" i="17"/>
  <c r="AO155" i="17"/>
  <c r="AO154" i="17"/>
  <c r="AO153" i="17"/>
  <c r="AO152" i="17"/>
  <c r="AO151" i="17"/>
  <c r="AO150" i="17"/>
  <c r="AO149" i="17"/>
  <c r="AO148" i="17"/>
  <c r="AO147" i="17"/>
  <c r="AO146" i="17"/>
  <c r="AO145" i="17"/>
  <c r="AO144" i="17"/>
  <c r="AO143" i="17"/>
  <c r="AO142" i="17"/>
  <c r="AO141" i="17"/>
  <c r="AO140" i="17"/>
  <c r="AO139" i="17"/>
  <c r="AO138" i="17"/>
  <c r="AO137" i="17"/>
  <c r="AO136" i="17"/>
  <c r="AO135" i="17"/>
  <c r="AO134" i="17"/>
  <c r="AO133" i="17"/>
  <c r="AO132" i="17"/>
  <c r="AO131" i="17"/>
  <c r="AO130" i="17"/>
  <c r="AO129" i="17"/>
  <c r="AO128" i="17"/>
  <c r="AO127" i="17"/>
  <c r="AO126" i="17"/>
  <c r="AO125" i="17"/>
  <c r="AO124" i="17"/>
  <c r="AO123" i="17"/>
  <c r="AO122" i="17"/>
  <c r="AO121" i="17"/>
  <c r="AO120" i="17"/>
  <c r="AO119" i="17"/>
  <c r="AO118" i="17"/>
  <c r="AO117" i="17"/>
  <c r="AO116" i="17"/>
  <c r="AO115" i="17"/>
  <c r="AO114" i="17"/>
  <c r="AO113" i="17"/>
  <c r="AO112" i="17"/>
  <c r="AO111" i="17"/>
  <c r="AO110" i="17"/>
  <c r="AO109" i="17"/>
  <c r="AO108" i="17"/>
  <c r="AO107" i="17"/>
  <c r="AO106" i="17"/>
  <c r="AO105" i="17"/>
  <c r="AO104" i="17"/>
  <c r="AO103" i="17"/>
  <c r="AO102" i="17"/>
  <c r="AO101" i="17"/>
  <c r="AO100" i="17"/>
  <c r="AO99" i="17"/>
  <c r="AO98" i="17"/>
  <c r="AO97" i="17"/>
  <c r="AO96" i="17"/>
  <c r="AO95" i="17"/>
  <c r="AO94" i="17"/>
  <c r="AO93" i="17"/>
  <c r="AO92" i="17"/>
  <c r="AO91" i="17"/>
  <c r="AO90" i="17"/>
  <c r="AO89" i="17"/>
  <c r="AO88" i="17"/>
  <c r="AO87" i="17"/>
  <c r="AO86" i="17"/>
  <c r="AO85" i="17"/>
  <c r="AO84" i="17"/>
  <c r="AO83" i="17"/>
  <c r="AO82" i="17"/>
  <c r="AO81" i="17"/>
  <c r="AO80" i="17"/>
  <c r="AO79" i="17"/>
  <c r="AO78" i="17"/>
  <c r="AO77" i="17"/>
  <c r="AO76" i="17"/>
  <c r="AO75" i="17"/>
  <c r="AO74" i="17"/>
  <c r="AO73" i="17"/>
  <c r="AO72" i="17"/>
  <c r="AO71" i="17"/>
  <c r="AO70" i="17"/>
  <c r="AO69" i="17"/>
  <c r="AO68" i="17"/>
  <c r="AO67" i="17"/>
  <c r="AO66" i="17"/>
  <c r="AO65" i="17"/>
  <c r="AO64" i="17"/>
  <c r="AO63" i="17"/>
  <c r="AO62" i="17"/>
  <c r="AO61" i="17"/>
  <c r="AO60" i="17"/>
  <c r="AO59" i="17"/>
  <c r="AO58" i="17"/>
  <c r="AO57" i="17"/>
  <c r="AO56" i="17"/>
  <c r="AO55" i="17"/>
  <c r="AO54" i="17"/>
  <c r="AO53" i="17"/>
  <c r="AO52" i="17"/>
  <c r="AO51" i="17"/>
  <c r="AO50" i="17"/>
  <c r="AO49" i="17"/>
  <c r="AO48" i="17"/>
  <c r="AO47" i="17"/>
  <c r="AO46" i="17"/>
  <c r="AO45" i="17"/>
  <c r="AO44" i="17"/>
  <c r="AO43" i="17"/>
  <c r="AO42" i="17"/>
  <c r="AO41" i="17"/>
  <c r="AO40" i="17"/>
  <c r="AO39" i="17"/>
  <c r="AO38" i="17"/>
  <c r="AO37" i="17"/>
  <c r="AO36" i="17"/>
  <c r="AO35" i="17"/>
  <c r="AO34" i="17"/>
  <c r="AO33" i="17"/>
  <c r="AO32" i="17"/>
  <c r="AO31" i="17"/>
  <c r="AO30" i="17"/>
  <c r="AO29" i="17"/>
  <c r="AO28" i="17"/>
  <c r="AO27" i="17"/>
  <c r="AO26" i="17"/>
  <c r="AO25" i="17"/>
  <c r="AO24" i="17"/>
  <c r="AO23" i="17"/>
  <c r="AO22" i="17"/>
  <c r="AO21" i="17"/>
  <c r="AO20" i="17"/>
  <c r="AO19" i="17"/>
  <c r="AO18" i="17"/>
  <c r="AO17" i="17"/>
  <c r="AO16" i="17"/>
  <c r="AO15" i="17"/>
  <c r="AO14" i="17"/>
  <c r="AO13" i="17"/>
  <c r="AO12" i="17"/>
  <c r="AO11" i="17"/>
  <c r="AO10" i="17"/>
  <c r="AO9" i="17"/>
  <c r="AO8" i="17"/>
  <c r="AO7" i="17"/>
  <c r="AO6" i="17"/>
  <c r="K16" i="9"/>
  <c r="G1983" i="9"/>
  <c r="G1982" i="9"/>
  <c r="G1981" i="9"/>
  <c r="G1980" i="9"/>
  <c r="G1979" i="9"/>
  <c r="G1978" i="9"/>
  <c r="G1977" i="9"/>
  <c r="G1976" i="9"/>
  <c r="G1975" i="9"/>
  <c r="G1974" i="9"/>
  <c r="G1973" i="9"/>
  <c r="G1972" i="9"/>
  <c r="G1971" i="9"/>
  <c r="G1970" i="9"/>
  <c r="G1969" i="9"/>
  <c r="G1968" i="9"/>
  <c r="G1967" i="9"/>
  <c r="G1966" i="9"/>
  <c r="G1965" i="9"/>
  <c r="G1964" i="9"/>
  <c r="G1963" i="9"/>
  <c r="G1962" i="9"/>
  <c r="G1961" i="9"/>
  <c r="G1960" i="9"/>
  <c r="G1959" i="9"/>
  <c r="G1958" i="9"/>
  <c r="G1957" i="9"/>
  <c r="G1956" i="9"/>
  <c r="G1955" i="9"/>
  <c r="G1954" i="9"/>
  <c r="G1953" i="9"/>
  <c r="G1952" i="9"/>
  <c r="G1951" i="9"/>
  <c r="G1950" i="9"/>
  <c r="G1949" i="9"/>
  <c r="G1948" i="9"/>
  <c r="G1947" i="9"/>
  <c r="G1946" i="9"/>
  <c r="G1945" i="9"/>
  <c r="G1944" i="9"/>
  <c r="G1943" i="9"/>
  <c r="G1942" i="9"/>
  <c r="G1941" i="9"/>
  <c r="G1940" i="9"/>
  <c r="G1939" i="9"/>
  <c r="G1938" i="9"/>
  <c r="G1937" i="9"/>
  <c r="G1936" i="9"/>
  <c r="G1935" i="9"/>
  <c r="G1934" i="9"/>
  <c r="G1933" i="9"/>
  <c r="G1932" i="9"/>
  <c r="G1931" i="9"/>
  <c r="G1930" i="9"/>
  <c r="G1929" i="9"/>
  <c r="G1928" i="9"/>
  <c r="G1927" i="9"/>
  <c r="G1926" i="9"/>
  <c r="G1925" i="9"/>
  <c r="G1924" i="9"/>
  <c r="G1923" i="9"/>
  <c r="G1922" i="9"/>
  <c r="G1921" i="9"/>
  <c r="G1920" i="9"/>
  <c r="G1919" i="9"/>
  <c r="G1918" i="9"/>
  <c r="G1917" i="9"/>
  <c r="G1916" i="9"/>
  <c r="G1915" i="9"/>
  <c r="G1914" i="9"/>
  <c r="G1913" i="9"/>
  <c r="G1912" i="9"/>
  <c r="G1911" i="9"/>
  <c r="G1910" i="9"/>
  <c r="G1909" i="9"/>
  <c r="G1908" i="9"/>
  <c r="G1907" i="9"/>
  <c r="G1906" i="9"/>
  <c r="G1905" i="9"/>
  <c r="G1904" i="9"/>
  <c r="G1903" i="9"/>
  <c r="G1902" i="9"/>
  <c r="G1901" i="9"/>
  <c r="G1900" i="9"/>
  <c r="G1899" i="9"/>
  <c r="G1898" i="9"/>
  <c r="G1897" i="9"/>
  <c r="G1896" i="9"/>
  <c r="G1895" i="9"/>
  <c r="G1894" i="9"/>
  <c r="G1893" i="9"/>
  <c r="G1892" i="9"/>
  <c r="G1891" i="9"/>
  <c r="G1890" i="9"/>
  <c r="G1889" i="9"/>
  <c r="G1888" i="9"/>
  <c r="G1887" i="9"/>
  <c r="G1886" i="9"/>
  <c r="G1885" i="9"/>
  <c r="G1884" i="9"/>
  <c r="G1883" i="9"/>
  <c r="G1882" i="9"/>
  <c r="G1881" i="9"/>
  <c r="G1880" i="9"/>
  <c r="G1879" i="9"/>
  <c r="G1878" i="9"/>
  <c r="G1877" i="9"/>
  <c r="G1876" i="9"/>
  <c r="G1875" i="9"/>
  <c r="G1874" i="9"/>
  <c r="G1873" i="9"/>
  <c r="G1872" i="9"/>
  <c r="G1871" i="9"/>
  <c r="G1870" i="9"/>
  <c r="G1869" i="9"/>
  <c r="G1868" i="9"/>
  <c r="G1867" i="9"/>
  <c r="G1866" i="9"/>
  <c r="G1865" i="9"/>
  <c r="G1864" i="9"/>
  <c r="G1863" i="9"/>
  <c r="G1862" i="9"/>
  <c r="G1861" i="9"/>
  <c r="G1860" i="9"/>
  <c r="G1859" i="9"/>
  <c r="G1858" i="9"/>
  <c r="G1857" i="9"/>
  <c r="G1856" i="9"/>
  <c r="G1855" i="9"/>
  <c r="G1854" i="9"/>
  <c r="G1853" i="9"/>
  <c r="G1852" i="9"/>
  <c r="G1851" i="9"/>
  <c r="G1850" i="9"/>
  <c r="G1849" i="9"/>
  <c r="G1848" i="9"/>
  <c r="G1847" i="9"/>
  <c r="G1846" i="9"/>
  <c r="G1845" i="9"/>
  <c r="G1844" i="9"/>
  <c r="G1843" i="9"/>
  <c r="G1842" i="9"/>
  <c r="G1841" i="9"/>
  <c r="G1840" i="9"/>
  <c r="G1839" i="9"/>
  <c r="G1838" i="9"/>
  <c r="G1837" i="9"/>
  <c r="G1836" i="9"/>
  <c r="G1835" i="9"/>
  <c r="G1834" i="9"/>
  <c r="G1833" i="9"/>
  <c r="G1832" i="9"/>
  <c r="G1831" i="9"/>
  <c r="G1830" i="9"/>
  <c r="G1829" i="9"/>
  <c r="G1828" i="9"/>
  <c r="G1827" i="9"/>
  <c r="G1826" i="9"/>
  <c r="G1825" i="9"/>
  <c r="G1824" i="9"/>
  <c r="G1823" i="9"/>
  <c r="G1822" i="9"/>
  <c r="G1821" i="9"/>
  <c r="G1820" i="9"/>
  <c r="G1819" i="9"/>
  <c r="G1818" i="9"/>
  <c r="G1817" i="9"/>
  <c r="G1816" i="9"/>
  <c r="G1815" i="9"/>
  <c r="G1814" i="9"/>
  <c r="G1813" i="9"/>
  <c r="G1812" i="9"/>
  <c r="G1811" i="9"/>
  <c r="G1810" i="9"/>
  <c r="G1809" i="9"/>
  <c r="G1808" i="9"/>
  <c r="G1807" i="9"/>
  <c r="G1806" i="9"/>
  <c r="G1805" i="9"/>
  <c r="G1804" i="9"/>
  <c r="G1803" i="9"/>
  <c r="G1802" i="9"/>
  <c r="G1801" i="9"/>
  <c r="G1800" i="9"/>
  <c r="G1799" i="9"/>
  <c r="G1798" i="9"/>
  <c r="G1797" i="9"/>
  <c r="G1796" i="9"/>
  <c r="G1795" i="9"/>
  <c r="G1794" i="9"/>
  <c r="G1793" i="9"/>
  <c r="G1792" i="9"/>
  <c r="G1791" i="9"/>
  <c r="G1790" i="9"/>
  <c r="G1789" i="9"/>
  <c r="G1788" i="9"/>
  <c r="G1787" i="9"/>
  <c r="G1786" i="9"/>
  <c r="G1785" i="9"/>
  <c r="G1784" i="9"/>
  <c r="G1783" i="9"/>
  <c r="G1782" i="9"/>
  <c r="G1781" i="9"/>
  <c r="G1780" i="9"/>
  <c r="G1779" i="9"/>
  <c r="G1778" i="9"/>
  <c r="G1777" i="9"/>
  <c r="G1776" i="9"/>
  <c r="G1775" i="9"/>
  <c r="G1774" i="9"/>
  <c r="G1773" i="9"/>
  <c r="G1772" i="9"/>
  <c r="G1771" i="9"/>
  <c r="G1770" i="9"/>
  <c r="G1769" i="9"/>
  <c r="G1768" i="9"/>
  <c r="G1767" i="9"/>
  <c r="G1766" i="9"/>
  <c r="G1765" i="9"/>
  <c r="G1764" i="9"/>
  <c r="G1763" i="9"/>
  <c r="G1762" i="9"/>
  <c r="G1761" i="9"/>
  <c r="G1760" i="9"/>
  <c r="G1759" i="9"/>
  <c r="G1758" i="9"/>
  <c r="G1757" i="9"/>
  <c r="G1756" i="9"/>
  <c r="G1755" i="9"/>
  <c r="G1754" i="9"/>
  <c r="G1753" i="9"/>
  <c r="G1752" i="9"/>
  <c r="G1751" i="9"/>
  <c r="G1750" i="9"/>
  <c r="G1749" i="9"/>
  <c r="G1748" i="9"/>
  <c r="G1747" i="9"/>
  <c r="G1746" i="9"/>
  <c r="G1745" i="9"/>
  <c r="G1744" i="9"/>
  <c r="G1743" i="9"/>
  <c r="G1742" i="9"/>
  <c r="G1741" i="9"/>
  <c r="G1740" i="9"/>
  <c r="G1739" i="9"/>
  <c r="G1738" i="9"/>
  <c r="G1737" i="9"/>
  <c r="G1736" i="9"/>
  <c r="G1735" i="9"/>
  <c r="G1734" i="9"/>
  <c r="G1733" i="9"/>
  <c r="G1732" i="9"/>
  <c r="G1731" i="9"/>
  <c r="G1730" i="9"/>
  <c r="G1729" i="9"/>
  <c r="G1728" i="9"/>
  <c r="G1727" i="9"/>
  <c r="G1726" i="9"/>
  <c r="G1725" i="9"/>
  <c r="G1724" i="9"/>
  <c r="G1723" i="9"/>
  <c r="G1722" i="9"/>
  <c r="G1721" i="9"/>
  <c r="G1720" i="9"/>
  <c r="G1719" i="9"/>
  <c r="G1718" i="9"/>
  <c r="G1717" i="9"/>
  <c r="G1716" i="9"/>
  <c r="G1715" i="9"/>
  <c r="G1714" i="9"/>
  <c r="G1713" i="9"/>
  <c r="G1712" i="9"/>
  <c r="G1711" i="9"/>
  <c r="G1710" i="9"/>
  <c r="G1709" i="9"/>
  <c r="G1708" i="9"/>
  <c r="G1707" i="9"/>
  <c r="G1706" i="9"/>
  <c r="G1705" i="9"/>
  <c r="G1704" i="9"/>
  <c r="G1703" i="9"/>
  <c r="G1702" i="9"/>
  <c r="G1701" i="9"/>
  <c r="G1700" i="9"/>
  <c r="G1699" i="9"/>
  <c r="G1698" i="9"/>
  <c r="G1697" i="9"/>
  <c r="G1696" i="9"/>
  <c r="G1695" i="9"/>
  <c r="G1694" i="9"/>
  <c r="G1693" i="9"/>
  <c r="G1692" i="9"/>
  <c r="G1691" i="9"/>
  <c r="G1690" i="9"/>
  <c r="G1689" i="9"/>
  <c r="G1688" i="9"/>
  <c r="G1687" i="9"/>
  <c r="G1686" i="9"/>
  <c r="G1685" i="9"/>
  <c r="G1684" i="9"/>
  <c r="G1683" i="9"/>
  <c r="G1682" i="9"/>
  <c r="G1681" i="9"/>
  <c r="G1680" i="9"/>
  <c r="G1679" i="9"/>
  <c r="G1678" i="9"/>
  <c r="G1677" i="9"/>
  <c r="G1676" i="9"/>
  <c r="G1675" i="9"/>
  <c r="G1674" i="9"/>
  <c r="G1673" i="9"/>
  <c r="G1672" i="9"/>
  <c r="G1671" i="9"/>
  <c r="G1670" i="9"/>
  <c r="G1669" i="9"/>
  <c r="G1668" i="9"/>
  <c r="G1667" i="9"/>
  <c r="G1666" i="9"/>
  <c r="G1665" i="9"/>
  <c r="G1664" i="9"/>
  <c r="G1663" i="9"/>
  <c r="G1662" i="9"/>
  <c r="G1661" i="9"/>
  <c r="G1660" i="9"/>
  <c r="G1659" i="9"/>
  <c r="G1658" i="9"/>
  <c r="G1657" i="9"/>
  <c r="G1656" i="9"/>
  <c r="G1655" i="9"/>
  <c r="G1654" i="9"/>
  <c r="G1653" i="9"/>
  <c r="G1652" i="9"/>
  <c r="G1651" i="9"/>
  <c r="G1650" i="9"/>
  <c r="G1649" i="9"/>
  <c r="G1648" i="9"/>
  <c r="G1647" i="9"/>
  <c r="G1646" i="9"/>
  <c r="G1645" i="9"/>
  <c r="G1644" i="9"/>
  <c r="G1643" i="9"/>
  <c r="G1642" i="9"/>
  <c r="G1641" i="9"/>
  <c r="G1640" i="9"/>
  <c r="G1639" i="9"/>
  <c r="G1638" i="9"/>
  <c r="G1637" i="9"/>
  <c r="G1636" i="9"/>
  <c r="G1635" i="9"/>
  <c r="G1634" i="9"/>
  <c r="G1633" i="9"/>
  <c r="G1632" i="9"/>
  <c r="G1631" i="9"/>
  <c r="G1630" i="9"/>
  <c r="G1629" i="9"/>
  <c r="G1628" i="9"/>
  <c r="G1627" i="9"/>
  <c r="G1626" i="9"/>
  <c r="G1625" i="9"/>
  <c r="G1624" i="9"/>
  <c r="G1623" i="9"/>
  <c r="G1622" i="9"/>
  <c r="G1621" i="9"/>
  <c r="G1620" i="9"/>
  <c r="G1619" i="9"/>
  <c r="G1618" i="9"/>
  <c r="G1617" i="9"/>
  <c r="G1616" i="9"/>
  <c r="G1615" i="9"/>
  <c r="G1614" i="9"/>
  <c r="G1613" i="9"/>
  <c r="G1612" i="9"/>
  <c r="G1611" i="9"/>
  <c r="G1610" i="9"/>
  <c r="G1609" i="9"/>
  <c r="G1608" i="9"/>
  <c r="G1607" i="9"/>
  <c r="G1606" i="9"/>
  <c r="G1605" i="9"/>
  <c r="G1604" i="9"/>
  <c r="G1603" i="9"/>
  <c r="G1602" i="9"/>
  <c r="G1601" i="9"/>
  <c r="G1600" i="9"/>
  <c r="G1599" i="9"/>
  <c r="G1598" i="9"/>
  <c r="G1597" i="9"/>
  <c r="G1596" i="9"/>
  <c r="G1595" i="9"/>
  <c r="G1594" i="9"/>
  <c r="G1593" i="9"/>
  <c r="G1592" i="9"/>
  <c r="G1591" i="9"/>
  <c r="G1590" i="9"/>
  <c r="G1589" i="9"/>
  <c r="G1588" i="9"/>
  <c r="G1587" i="9"/>
  <c r="G1586" i="9"/>
  <c r="G1585" i="9"/>
  <c r="G1584" i="9"/>
  <c r="G1583" i="9"/>
  <c r="G1582" i="9"/>
  <c r="G1581" i="9"/>
  <c r="G1580" i="9"/>
  <c r="G1579" i="9"/>
  <c r="G1578" i="9"/>
  <c r="G1577" i="9"/>
  <c r="G1576" i="9"/>
  <c r="G1575" i="9"/>
  <c r="G1574" i="9"/>
  <c r="G1573" i="9"/>
  <c r="G1572" i="9"/>
  <c r="G1571" i="9"/>
  <c r="G1570" i="9"/>
  <c r="G1569" i="9"/>
  <c r="G1568" i="9"/>
  <c r="G1567" i="9"/>
  <c r="G1566" i="9"/>
  <c r="G1565" i="9"/>
  <c r="G1564" i="9"/>
  <c r="G1563" i="9"/>
  <c r="G1562" i="9"/>
  <c r="G1561" i="9"/>
  <c r="G1560" i="9"/>
  <c r="G1559" i="9"/>
  <c r="G1558" i="9"/>
  <c r="G1557" i="9"/>
  <c r="G1556" i="9"/>
  <c r="G1555" i="9"/>
  <c r="G1554" i="9"/>
  <c r="G1553" i="9"/>
  <c r="G1552" i="9"/>
  <c r="G1551" i="9"/>
  <c r="G1550" i="9"/>
  <c r="G1549" i="9"/>
  <c r="G1548" i="9"/>
  <c r="G1547" i="9"/>
  <c r="G1546" i="9"/>
  <c r="G1545" i="9"/>
  <c r="G1544" i="9"/>
  <c r="G1543" i="9"/>
  <c r="G1542" i="9"/>
  <c r="G1541" i="9"/>
  <c r="G1540" i="9"/>
  <c r="G1539" i="9"/>
  <c r="G1538" i="9"/>
  <c r="G1537" i="9"/>
  <c r="G1536" i="9"/>
  <c r="G1535" i="9"/>
  <c r="G1534" i="9"/>
  <c r="G1533" i="9"/>
  <c r="G1532" i="9"/>
  <c r="G1531" i="9"/>
  <c r="G1530" i="9"/>
  <c r="G1529" i="9"/>
  <c r="G1528" i="9"/>
  <c r="G1527" i="9"/>
  <c r="G1526" i="9"/>
  <c r="G1525" i="9"/>
  <c r="G1524" i="9"/>
  <c r="G1523" i="9"/>
  <c r="G1522" i="9"/>
  <c r="G1521" i="9"/>
  <c r="G1520" i="9"/>
  <c r="G1519" i="9"/>
  <c r="G1518" i="9"/>
  <c r="G1517" i="9"/>
  <c r="G1516" i="9"/>
  <c r="G1515" i="9"/>
  <c r="G1514" i="9"/>
  <c r="G1513" i="9"/>
  <c r="G1512" i="9"/>
  <c r="G1511" i="9"/>
  <c r="G1510" i="9"/>
  <c r="G1509" i="9"/>
  <c r="G1508" i="9"/>
  <c r="G1507" i="9"/>
  <c r="G1506" i="9"/>
  <c r="G1505" i="9"/>
  <c r="G1504" i="9"/>
  <c r="G1503" i="9"/>
  <c r="G1502" i="9"/>
  <c r="G1501" i="9"/>
  <c r="G1500" i="9"/>
  <c r="G1499" i="9"/>
  <c r="G1498" i="9"/>
  <c r="G1497" i="9"/>
  <c r="G1496" i="9"/>
  <c r="G1495" i="9"/>
  <c r="G1494" i="9"/>
  <c r="G1493" i="9"/>
  <c r="G1492" i="9"/>
  <c r="G1491" i="9"/>
  <c r="G1490" i="9"/>
  <c r="G1489" i="9"/>
  <c r="G1488" i="9"/>
  <c r="G1487" i="9"/>
  <c r="G1486" i="9"/>
  <c r="G1485" i="9"/>
  <c r="G1484" i="9"/>
  <c r="G1483" i="9"/>
  <c r="G1482" i="9"/>
  <c r="G1481" i="9"/>
  <c r="G1480" i="9"/>
  <c r="G1479" i="9"/>
  <c r="G1478" i="9"/>
  <c r="G1477" i="9"/>
  <c r="G1476" i="9"/>
  <c r="G1475" i="9"/>
  <c r="G1474" i="9"/>
  <c r="G1473" i="9"/>
  <c r="G1472" i="9"/>
  <c r="G1471" i="9"/>
  <c r="G1470" i="9"/>
  <c r="G1469" i="9"/>
  <c r="G1468" i="9"/>
  <c r="G1467" i="9"/>
  <c r="G1466" i="9"/>
  <c r="G1465" i="9"/>
  <c r="G1464" i="9"/>
  <c r="G1463" i="9"/>
  <c r="G1462" i="9"/>
  <c r="G1461" i="9"/>
  <c r="G1460" i="9"/>
  <c r="G1459" i="9"/>
  <c r="G1458" i="9"/>
  <c r="G1457" i="9"/>
  <c r="G1456" i="9"/>
  <c r="G1455" i="9"/>
  <c r="G1454" i="9"/>
  <c r="G1453" i="9"/>
  <c r="G1452" i="9"/>
  <c r="G1451" i="9"/>
  <c r="G1450" i="9"/>
  <c r="G1449" i="9"/>
  <c r="G1448" i="9"/>
  <c r="G1447" i="9"/>
  <c r="G1446" i="9"/>
  <c r="G1445" i="9"/>
  <c r="G1444" i="9"/>
  <c r="G1443" i="9"/>
  <c r="G1442" i="9"/>
  <c r="G1441" i="9"/>
  <c r="G1440" i="9"/>
  <c r="G1439" i="9"/>
  <c r="G1438" i="9"/>
  <c r="G1437" i="9"/>
  <c r="G1436" i="9"/>
  <c r="G1435" i="9"/>
  <c r="G1434" i="9"/>
  <c r="G1433" i="9"/>
  <c r="G1432" i="9"/>
  <c r="G1431" i="9"/>
  <c r="G1430" i="9"/>
  <c r="G1429" i="9"/>
  <c r="G1428" i="9"/>
  <c r="G1427" i="9"/>
  <c r="G1426" i="9"/>
  <c r="G1425" i="9"/>
  <c r="G1424" i="9"/>
  <c r="G1423" i="9"/>
  <c r="G1422" i="9"/>
  <c r="G1421" i="9"/>
  <c r="G1420" i="9"/>
  <c r="G1419" i="9"/>
  <c r="G1418" i="9"/>
  <c r="G1417" i="9"/>
  <c r="G1416" i="9"/>
  <c r="G1415" i="9"/>
  <c r="G1414" i="9"/>
  <c r="G1413" i="9"/>
  <c r="G1412" i="9"/>
  <c r="G1411" i="9"/>
  <c r="G1410" i="9"/>
  <c r="G1409" i="9"/>
  <c r="G1408" i="9"/>
  <c r="G1407" i="9"/>
  <c r="G1406" i="9"/>
  <c r="G1405" i="9"/>
  <c r="G1404" i="9"/>
  <c r="G1403" i="9"/>
  <c r="G1402" i="9"/>
  <c r="G1401" i="9"/>
  <c r="G1400" i="9"/>
  <c r="G1399" i="9"/>
  <c r="G1398" i="9"/>
  <c r="G1397" i="9"/>
  <c r="G1396" i="9"/>
  <c r="G1395" i="9"/>
  <c r="G1394" i="9"/>
  <c r="G1393" i="9"/>
  <c r="G1392" i="9"/>
  <c r="G1391" i="9"/>
  <c r="G1390" i="9"/>
  <c r="G1389" i="9"/>
  <c r="G1388" i="9"/>
  <c r="G1387" i="9"/>
  <c r="G1386" i="9"/>
  <c r="G1385" i="9"/>
  <c r="G1384" i="9"/>
  <c r="G1383" i="9"/>
  <c r="G1382" i="9"/>
  <c r="G1381" i="9"/>
  <c r="G1380" i="9"/>
  <c r="G1379" i="9"/>
  <c r="G1378" i="9"/>
  <c r="G1377" i="9"/>
  <c r="G1376" i="9"/>
  <c r="G1375" i="9"/>
  <c r="G1374" i="9"/>
  <c r="G1373" i="9"/>
  <c r="G1372" i="9"/>
  <c r="G1371" i="9"/>
  <c r="G1370" i="9"/>
  <c r="G1369" i="9"/>
  <c r="G1368" i="9"/>
  <c r="G1367" i="9"/>
  <c r="G1366" i="9"/>
  <c r="G1365" i="9"/>
  <c r="G1364" i="9"/>
  <c r="G1363" i="9"/>
  <c r="G1362" i="9"/>
  <c r="G1361" i="9"/>
  <c r="G1360" i="9"/>
  <c r="G1359" i="9"/>
  <c r="G1358" i="9"/>
  <c r="G1357" i="9"/>
  <c r="G1356" i="9"/>
  <c r="G1355" i="9"/>
  <c r="G1354" i="9"/>
  <c r="G1353" i="9"/>
  <c r="G1352" i="9"/>
  <c r="G1351" i="9"/>
  <c r="G1350" i="9"/>
  <c r="G1349" i="9"/>
  <c r="G1348" i="9"/>
  <c r="G1347" i="9"/>
  <c r="G1346" i="9"/>
  <c r="G1345" i="9"/>
  <c r="G1344" i="9"/>
  <c r="G1343" i="9"/>
  <c r="G1342" i="9"/>
  <c r="G1341" i="9"/>
  <c r="G1340" i="9"/>
  <c r="G1339" i="9"/>
  <c r="G1338" i="9"/>
  <c r="G1337" i="9"/>
  <c r="G1336" i="9"/>
  <c r="G1335" i="9"/>
  <c r="G1334" i="9"/>
  <c r="G1333" i="9"/>
  <c r="G1332" i="9"/>
  <c r="G1331" i="9"/>
  <c r="G1330" i="9"/>
  <c r="G1329" i="9"/>
  <c r="G1328" i="9"/>
  <c r="G1327" i="9"/>
  <c r="G1326" i="9"/>
  <c r="G1325" i="9"/>
  <c r="G1324" i="9"/>
  <c r="G1323" i="9"/>
  <c r="G1322" i="9"/>
  <c r="G1321" i="9"/>
  <c r="G1320" i="9"/>
  <c r="G1319" i="9"/>
  <c r="G1318" i="9"/>
  <c r="G1317" i="9"/>
  <c r="G1316" i="9"/>
  <c r="G1315" i="9"/>
  <c r="G1314" i="9"/>
  <c r="G1313" i="9"/>
  <c r="G1312" i="9"/>
  <c r="G1311" i="9"/>
  <c r="G1310" i="9"/>
  <c r="G1309" i="9"/>
  <c r="G1308" i="9"/>
  <c r="G1307" i="9"/>
  <c r="G1306" i="9"/>
  <c r="G1305" i="9"/>
  <c r="G1304" i="9"/>
  <c r="G1303" i="9"/>
  <c r="G1302" i="9"/>
  <c r="G1301" i="9"/>
  <c r="G1300" i="9"/>
  <c r="G1299" i="9"/>
  <c r="G1298" i="9"/>
  <c r="G1297" i="9"/>
  <c r="G1296" i="9"/>
  <c r="G1295" i="9"/>
  <c r="G1294" i="9"/>
  <c r="G1293" i="9"/>
  <c r="G1292" i="9"/>
  <c r="G1291" i="9"/>
  <c r="G1290" i="9"/>
  <c r="G1289" i="9"/>
  <c r="G1288" i="9"/>
  <c r="G1287" i="9"/>
  <c r="G1286" i="9"/>
  <c r="G1285" i="9"/>
  <c r="G1284" i="9"/>
  <c r="G1283" i="9"/>
  <c r="G1282" i="9"/>
  <c r="G1281" i="9"/>
  <c r="G1280" i="9"/>
  <c r="G1279" i="9"/>
  <c r="G1278" i="9"/>
  <c r="G1277" i="9"/>
  <c r="G1276" i="9"/>
  <c r="G1275" i="9"/>
  <c r="G1274" i="9"/>
  <c r="G1273" i="9"/>
  <c r="G1272" i="9"/>
  <c r="G1271" i="9"/>
  <c r="G1270" i="9"/>
  <c r="G1269" i="9"/>
  <c r="G1268" i="9"/>
  <c r="G1267" i="9"/>
  <c r="G1266" i="9"/>
  <c r="G1265" i="9"/>
  <c r="G1264" i="9"/>
  <c r="G1263" i="9"/>
  <c r="G1262" i="9"/>
  <c r="G1261" i="9"/>
  <c r="G1260" i="9"/>
  <c r="G1259" i="9"/>
  <c r="G1258" i="9"/>
  <c r="G1257" i="9"/>
  <c r="G1256" i="9"/>
  <c r="G1255" i="9"/>
  <c r="G1254" i="9"/>
  <c r="G1253" i="9"/>
  <c r="G1252" i="9"/>
  <c r="G1251" i="9"/>
  <c r="G1250" i="9"/>
  <c r="G1249" i="9"/>
  <c r="G1248" i="9"/>
  <c r="G1247" i="9"/>
  <c r="G1246" i="9"/>
  <c r="G1245" i="9"/>
  <c r="G1244" i="9"/>
  <c r="G1243" i="9"/>
  <c r="G1242" i="9"/>
  <c r="G1241" i="9"/>
  <c r="G1240" i="9"/>
  <c r="G1239" i="9"/>
  <c r="G1238" i="9"/>
  <c r="G1237" i="9"/>
  <c r="G1236" i="9"/>
  <c r="G1235" i="9"/>
  <c r="G1234" i="9"/>
  <c r="G1233" i="9"/>
  <c r="G1232" i="9"/>
  <c r="G1231" i="9"/>
  <c r="G1230" i="9"/>
  <c r="G1229" i="9"/>
  <c r="G1228" i="9"/>
  <c r="G1227" i="9"/>
  <c r="G1226" i="9"/>
  <c r="G1225" i="9"/>
  <c r="G1224" i="9"/>
  <c r="G1223" i="9"/>
  <c r="G1222" i="9"/>
  <c r="G1221" i="9"/>
  <c r="G1220" i="9"/>
  <c r="G1219" i="9"/>
  <c r="G1218" i="9"/>
  <c r="G1217" i="9"/>
  <c r="G1216" i="9"/>
  <c r="G1215" i="9"/>
  <c r="G1214" i="9"/>
  <c r="G1213" i="9"/>
  <c r="G1212" i="9"/>
  <c r="G1211" i="9"/>
  <c r="G1210" i="9"/>
  <c r="G1209" i="9"/>
  <c r="G1208" i="9"/>
  <c r="G1207" i="9"/>
  <c r="G1206" i="9"/>
  <c r="G1205" i="9"/>
  <c r="G1204" i="9"/>
  <c r="G1203" i="9"/>
  <c r="G1202" i="9"/>
  <c r="G1201" i="9"/>
  <c r="G1200" i="9"/>
  <c r="G1199" i="9"/>
  <c r="G1198" i="9"/>
  <c r="G1197" i="9"/>
  <c r="G1196" i="9"/>
  <c r="G1195" i="9"/>
  <c r="G1194" i="9"/>
  <c r="G1193" i="9"/>
  <c r="G1192" i="9"/>
  <c r="G1191" i="9"/>
  <c r="G1190" i="9"/>
  <c r="G1189" i="9"/>
  <c r="G1188" i="9"/>
  <c r="G1187" i="9"/>
  <c r="G1186" i="9"/>
  <c r="G1185" i="9"/>
  <c r="G1184" i="9"/>
  <c r="G1183" i="9"/>
  <c r="G1182" i="9"/>
  <c r="G1181" i="9"/>
  <c r="G1180" i="9"/>
  <c r="G1179" i="9"/>
  <c r="G1178" i="9"/>
  <c r="G1177" i="9"/>
  <c r="G1176" i="9"/>
  <c r="G1175" i="9"/>
  <c r="G1174" i="9"/>
  <c r="G1173" i="9"/>
  <c r="G1172" i="9"/>
  <c r="G1171" i="9"/>
  <c r="G1170" i="9"/>
  <c r="G1169" i="9"/>
  <c r="G1168" i="9"/>
  <c r="G1167" i="9"/>
  <c r="G1166" i="9"/>
  <c r="G1165" i="9"/>
  <c r="G1164" i="9"/>
  <c r="G1163" i="9"/>
  <c r="G1162" i="9"/>
  <c r="G1161" i="9"/>
  <c r="G1160" i="9"/>
  <c r="G1159" i="9"/>
  <c r="G1158" i="9"/>
  <c r="G1157" i="9"/>
  <c r="G1156" i="9"/>
  <c r="G1155" i="9"/>
  <c r="G1154" i="9"/>
  <c r="G1153" i="9"/>
  <c r="G1152" i="9"/>
  <c r="G1151" i="9"/>
  <c r="G1150" i="9"/>
  <c r="G1149" i="9"/>
  <c r="G1148" i="9"/>
  <c r="G1147" i="9"/>
  <c r="G1146" i="9"/>
  <c r="G1145" i="9"/>
  <c r="G1144" i="9"/>
  <c r="G1143" i="9"/>
  <c r="G1142" i="9"/>
  <c r="G1141" i="9"/>
  <c r="G1140" i="9"/>
  <c r="G1139" i="9"/>
  <c r="G1138" i="9"/>
  <c r="G1137" i="9"/>
  <c r="G1136" i="9"/>
  <c r="G1135" i="9"/>
  <c r="G1134" i="9"/>
  <c r="G1133" i="9"/>
  <c r="G1132" i="9"/>
  <c r="G1131" i="9"/>
  <c r="G1130" i="9"/>
  <c r="G1129" i="9"/>
  <c r="G1128" i="9"/>
  <c r="G1127" i="9"/>
  <c r="G1126" i="9"/>
  <c r="G1125" i="9"/>
  <c r="G1124" i="9"/>
  <c r="G1123" i="9"/>
  <c r="G1122" i="9"/>
  <c r="G1121" i="9"/>
  <c r="G1120" i="9"/>
  <c r="G1119" i="9"/>
  <c r="G1118" i="9"/>
  <c r="G1117" i="9"/>
  <c r="G1116" i="9"/>
  <c r="G1115" i="9"/>
  <c r="G1114" i="9"/>
  <c r="G1113" i="9"/>
  <c r="G1112" i="9"/>
  <c r="G1111" i="9"/>
  <c r="G1110" i="9"/>
  <c r="G1109" i="9"/>
  <c r="G1108" i="9"/>
  <c r="G1107" i="9"/>
  <c r="G1106" i="9"/>
  <c r="G1105" i="9"/>
  <c r="G1104" i="9"/>
  <c r="G1103" i="9"/>
  <c r="G1102" i="9"/>
  <c r="G1101" i="9"/>
  <c r="G1100" i="9"/>
  <c r="G1099" i="9"/>
  <c r="G1098" i="9"/>
  <c r="G1097" i="9"/>
  <c r="G1096" i="9"/>
  <c r="G1095" i="9"/>
  <c r="G1094" i="9"/>
  <c r="G1093" i="9"/>
  <c r="G1092" i="9"/>
  <c r="G1091" i="9"/>
  <c r="G1090" i="9"/>
  <c r="G1089" i="9"/>
  <c r="G1088" i="9"/>
  <c r="G1087" i="9"/>
  <c r="G1086" i="9"/>
  <c r="G1085" i="9"/>
  <c r="G1084" i="9"/>
  <c r="G1083" i="9"/>
  <c r="G1082" i="9"/>
  <c r="G1081" i="9"/>
  <c r="G1080" i="9"/>
  <c r="G1079" i="9"/>
  <c r="G1078" i="9"/>
  <c r="G1077" i="9"/>
  <c r="G1076" i="9"/>
  <c r="G1075" i="9"/>
  <c r="G1074" i="9"/>
  <c r="G1073" i="9"/>
  <c r="G1072" i="9"/>
  <c r="G1071" i="9"/>
  <c r="G1070" i="9"/>
  <c r="G1069" i="9"/>
  <c r="G1068" i="9"/>
  <c r="G1067" i="9"/>
  <c r="G1066" i="9"/>
  <c r="G1065" i="9"/>
  <c r="G1064" i="9"/>
  <c r="G1063" i="9"/>
  <c r="G1062" i="9"/>
  <c r="G1061" i="9"/>
  <c r="G1060" i="9"/>
  <c r="G1059" i="9"/>
  <c r="G1058" i="9"/>
  <c r="G1057" i="9"/>
  <c r="G1056" i="9"/>
  <c r="G1055" i="9"/>
  <c r="G1054" i="9"/>
  <c r="G1053" i="9"/>
  <c r="G1052" i="9"/>
  <c r="G1051" i="9"/>
  <c r="G1050" i="9"/>
  <c r="G1049" i="9"/>
  <c r="G1048" i="9"/>
  <c r="G1047" i="9"/>
  <c r="G1046" i="9"/>
  <c r="G1045" i="9"/>
  <c r="G1044" i="9"/>
  <c r="G1043" i="9"/>
  <c r="G1042" i="9"/>
  <c r="G1041" i="9"/>
  <c r="G1040" i="9"/>
  <c r="G1039" i="9"/>
  <c r="G1038" i="9"/>
  <c r="G1037" i="9"/>
  <c r="G1036" i="9"/>
  <c r="G1035" i="9"/>
  <c r="G1034" i="9"/>
  <c r="G1033" i="9"/>
  <c r="G1032" i="9"/>
  <c r="G1031" i="9"/>
  <c r="G1030" i="9"/>
  <c r="G1029" i="9"/>
  <c r="G1028" i="9"/>
  <c r="G1027" i="9"/>
  <c r="G1026" i="9"/>
  <c r="G1025" i="9"/>
  <c r="G1024" i="9"/>
  <c r="G1023" i="9"/>
  <c r="G1022" i="9"/>
  <c r="G1021" i="9"/>
  <c r="G1020" i="9"/>
  <c r="G1019" i="9"/>
  <c r="G1018" i="9"/>
  <c r="G1017" i="9"/>
  <c r="G1016" i="9"/>
  <c r="G1015" i="9"/>
  <c r="G1014" i="9"/>
  <c r="G1013" i="9"/>
  <c r="G1012" i="9"/>
  <c r="G1011" i="9"/>
  <c r="G1010" i="9"/>
  <c r="G1009" i="9"/>
  <c r="G1008" i="9"/>
  <c r="G1007" i="9"/>
  <c r="G1006" i="9"/>
  <c r="G1005"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G5" i="9"/>
  <c r="G4" i="9"/>
  <c r="K15" i="9"/>
  <c r="A20" i="14"/>
  <c r="A19" i="14"/>
  <c r="A18" i="14"/>
  <c r="A17" i="14"/>
  <c r="A16" i="14"/>
  <c r="A15" i="14"/>
  <c r="A14" i="14"/>
  <c r="A13" i="14"/>
  <c r="A12" i="14"/>
  <c r="A11" i="14"/>
  <c r="A10" i="14"/>
  <c r="A9" i="14"/>
  <c r="A8" i="14"/>
  <c r="A7" i="14"/>
  <c r="C32" i="15"/>
  <c r="C31" i="15"/>
  <c r="C30" i="15"/>
  <c r="C29" i="15"/>
  <c r="C28" i="15"/>
  <c r="C27" i="15"/>
  <c r="C26" i="15"/>
  <c r="C25" i="15"/>
  <c r="C24" i="15"/>
  <c r="C23" i="15"/>
  <c r="C22" i="15"/>
  <c r="C21" i="15"/>
  <c r="C20" i="15"/>
  <c r="C19" i="15"/>
  <c r="C18" i="15"/>
  <c r="C17" i="15"/>
  <c r="C16" i="15"/>
  <c r="C15" i="15"/>
  <c r="C14" i="15"/>
  <c r="C13" i="15"/>
  <c r="C12" i="15"/>
  <c r="C11" i="15"/>
  <c r="C10" i="15"/>
  <c r="C9" i="15"/>
  <c r="C8" i="15"/>
  <c r="C7" i="15"/>
  <c r="C6" i="15"/>
  <c r="C5" i="15"/>
  <c r="C4" i="15"/>
  <c r="H1983" i="9"/>
  <c r="F1983" i="9"/>
  <c r="E1983" i="9"/>
  <c r="D1983" i="9"/>
  <c r="C1983" i="9"/>
  <c r="B1983" i="9"/>
  <c r="A1983" i="9"/>
  <c r="H1982" i="9"/>
  <c r="F1982" i="9"/>
  <c r="E1982" i="9"/>
  <c r="D1982" i="9"/>
  <c r="C1982" i="9"/>
  <c r="B1982" i="9"/>
  <c r="A1982" i="9"/>
  <c r="H1981" i="9"/>
  <c r="F1981" i="9"/>
  <c r="E1981" i="9"/>
  <c r="D1981" i="9"/>
  <c r="C1981" i="9"/>
  <c r="B1981" i="9"/>
  <c r="A1981" i="9"/>
  <c r="H1980" i="9"/>
  <c r="F1980" i="9"/>
  <c r="E1980" i="9"/>
  <c r="D1980" i="9"/>
  <c r="C1980" i="9"/>
  <c r="B1980" i="9"/>
  <c r="A1980" i="9"/>
  <c r="H1979" i="9"/>
  <c r="F1979" i="9"/>
  <c r="E1979" i="9"/>
  <c r="D1979" i="9"/>
  <c r="C1979" i="9"/>
  <c r="B1979" i="9"/>
  <c r="A1979" i="9"/>
  <c r="H1978" i="9"/>
  <c r="F1978" i="9"/>
  <c r="E1978" i="9"/>
  <c r="D1978" i="9"/>
  <c r="C1978" i="9"/>
  <c r="B1978" i="9"/>
  <c r="A1978" i="9"/>
  <c r="H1977" i="9"/>
  <c r="F1977" i="9"/>
  <c r="E1977" i="9"/>
  <c r="D1977" i="9"/>
  <c r="C1977" i="9"/>
  <c r="B1977" i="9"/>
  <c r="A1977" i="9"/>
  <c r="H1976" i="9"/>
  <c r="F1976" i="9"/>
  <c r="E1976" i="9"/>
  <c r="D1976" i="9"/>
  <c r="C1976" i="9"/>
  <c r="B1976" i="9"/>
  <c r="A1976" i="9"/>
  <c r="H1975" i="9"/>
  <c r="F1975" i="9"/>
  <c r="E1975" i="9"/>
  <c r="D1975" i="9"/>
  <c r="C1975" i="9"/>
  <c r="B1975" i="9"/>
  <c r="A1975" i="9"/>
  <c r="H1974" i="9"/>
  <c r="F1974" i="9"/>
  <c r="E1974" i="9"/>
  <c r="D1974" i="9"/>
  <c r="C1974" i="9"/>
  <c r="B1974" i="9"/>
  <c r="A1974" i="9"/>
  <c r="H1973" i="9"/>
  <c r="F1973" i="9"/>
  <c r="E1973" i="9"/>
  <c r="D1973" i="9"/>
  <c r="C1973" i="9"/>
  <c r="B1973" i="9"/>
  <c r="A1973" i="9"/>
  <c r="H1972" i="9"/>
  <c r="F1972" i="9"/>
  <c r="E1972" i="9"/>
  <c r="D1972" i="9"/>
  <c r="C1972" i="9"/>
  <c r="B1972" i="9"/>
  <c r="A1972" i="9"/>
  <c r="H1971" i="9"/>
  <c r="F1971" i="9"/>
  <c r="E1971" i="9"/>
  <c r="D1971" i="9"/>
  <c r="C1971" i="9"/>
  <c r="B1971" i="9"/>
  <c r="A1971" i="9"/>
  <c r="H1970" i="9"/>
  <c r="F1970" i="9"/>
  <c r="E1970" i="9"/>
  <c r="D1970" i="9"/>
  <c r="C1970" i="9"/>
  <c r="B1970" i="9"/>
  <c r="A1970" i="9"/>
  <c r="H1969" i="9"/>
  <c r="F1969" i="9"/>
  <c r="E1969" i="9"/>
  <c r="D1969" i="9"/>
  <c r="C1969" i="9"/>
  <c r="B1969" i="9"/>
  <c r="A1969" i="9"/>
  <c r="H1968" i="9"/>
  <c r="F1968" i="9"/>
  <c r="E1968" i="9"/>
  <c r="D1968" i="9"/>
  <c r="C1968" i="9"/>
  <c r="B1968" i="9"/>
  <c r="A1968" i="9"/>
  <c r="H1967" i="9"/>
  <c r="F1967" i="9"/>
  <c r="E1967" i="9"/>
  <c r="D1967" i="9"/>
  <c r="C1967" i="9"/>
  <c r="B1967" i="9"/>
  <c r="A1967" i="9"/>
  <c r="H1966" i="9"/>
  <c r="F1966" i="9"/>
  <c r="E1966" i="9"/>
  <c r="D1966" i="9"/>
  <c r="C1966" i="9"/>
  <c r="B1966" i="9"/>
  <c r="A1966" i="9"/>
  <c r="H1965" i="9"/>
  <c r="F1965" i="9"/>
  <c r="E1965" i="9"/>
  <c r="D1965" i="9"/>
  <c r="C1965" i="9"/>
  <c r="B1965" i="9"/>
  <c r="A1965" i="9"/>
  <c r="H1964" i="9"/>
  <c r="F1964" i="9"/>
  <c r="E1964" i="9"/>
  <c r="D1964" i="9"/>
  <c r="C1964" i="9"/>
  <c r="B1964" i="9"/>
  <c r="A1964" i="9"/>
  <c r="H1963" i="9"/>
  <c r="F1963" i="9"/>
  <c r="E1963" i="9"/>
  <c r="D1963" i="9"/>
  <c r="C1963" i="9"/>
  <c r="B1963" i="9"/>
  <c r="A1963" i="9"/>
  <c r="H1962" i="9"/>
  <c r="F1962" i="9"/>
  <c r="E1962" i="9"/>
  <c r="D1962" i="9"/>
  <c r="C1962" i="9"/>
  <c r="B1962" i="9"/>
  <c r="A1962" i="9"/>
  <c r="H1961" i="9"/>
  <c r="F1961" i="9"/>
  <c r="E1961" i="9"/>
  <c r="D1961" i="9"/>
  <c r="C1961" i="9"/>
  <c r="B1961" i="9"/>
  <c r="A1961" i="9"/>
  <c r="H1960" i="9"/>
  <c r="F1960" i="9"/>
  <c r="E1960" i="9"/>
  <c r="D1960" i="9"/>
  <c r="C1960" i="9"/>
  <c r="B1960" i="9"/>
  <c r="A1960" i="9"/>
  <c r="H1959" i="9"/>
  <c r="F1959" i="9"/>
  <c r="E1959" i="9"/>
  <c r="D1959" i="9"/>
  <c r="C1959" i="9"/>
  <c r="B1959" i="9"/>
  <c r="A1959" i="9"/>
  <c r="H1958" i="9"/>
  <c r="F1958" i="9"/>
  <c r="E1958" i="9"/>
  <c r="D1958" i="9"/>
  <c r="C1958" i="9"/>
  <c r="B1958" i="9"/>
  <c r="A1958" i="9"/>
  <c r="H1957" i="9"/>
  <c r="F1957" i="9"/>
  <c r="E1957" i="9"/>
  <c r="D1957" i="9"/>
  <c r="C1957" i="9"/>
  <c r="B1957" i="9"/>
  <c r="A1957" i="9"/>
  <c r="H1956" i="9"/>
  <c r="F1956" i="9"/>
  <c r="E1956" i="9"/>
  <c r="D1956" i="9"/>
  <c r="C1956" i="9"/>
  <c r="B1956" i="9"/>
  <c r="A1956" i="9"/>
  <c r="H1955" i="9"/>
  <c r="F1955" i="9"/>
  <c r="E1955" i="9"/>
  <c r="D1955" i="9"/>
  <c r="C1955" i="9"/>
  <c r="B1955" i="9"/>
  <c r="A1955" i="9"/>
  <c r="H1954" i="9"/>
  <c r="F1954" i="9"/>
  <c r="E1954" i="9"/>
  <c r="D1954" i="9"/>
  <c r="C1954" i="9"/>
  <c r="B1954" i="9"/>
  <c r="A1954" i="9"/>
  <c r="H1953" i="9"/>
  <c r="F1953" i="9"/>
  <c r="E1953" i="9"/>
  <c r="D1953" i="9"/>
  <c r="C1953" i="9"/>
  <c r="B1953" i="9"/>
  <c r="A1953" i="9"/>
  <c r="H1952" i="9"/>
  <c r="F1952" i="9"/>
  <c r="E1952" i="9"/>
  <c r="D1952" i="9"/>
  <c r="C1952" i="9"/>
  <c r="B1952" i="9"/>
  <c r="A1952" i="9"/>
  <c r="H1951" i="9"/>
  <c r="F1951" i="9"/>
  <c r="E1951" i="9"/>
  <c r="D1951" i="9"/>
  <c r="C1951" i="9"/>
  <c r="B1951" i="9"/>
  <c r="A1951" i="9"/>
  <c r="H1950" i="9"/>
  <c r="F1950" i="9"/>
  <c r="E1950" i="9"/>
  <c r="D1950" i="9"/>
  <c r="C1950" i="9"/>
  <c r="B1950" i="9"/>
  <c r="A1950" i="9"/>
  <c r="H1949" i="9"/>
  <c r="F1949" i="9"/>
  <c r="E1949" i="9"/>
  <c r="D1949" i="9"/>
  <c r="C1949" i="9"/>
  <c r="B1949" i="9"/>
  <c r="A1949" i="9"/>
  <c r="H1948" i="9"/>
  <c r="F1948" i="9"/>
  <c r="E1948" i="9"/>
  <c r="D1948" i="9"/>
  <c r="C1948" i="9"/>
  <c r="B1948" i="9"/>
  <c r="A1948" i="9"/>
  <c r="H1947" i="9"/>
  <c r="F1947" i="9"/>
  <c r="E1947" i="9"/>
  <c r="D1947" i="9"/>
  <c r="C1947" i="9"/>
  <c r="B1947" i="9"/>
  <c r="A1947" i="9"/>
  <c r="H1946" i="9"/>
  <c r="F1946" i="9"/>
  <c r="E1946" i="9"/>
  <c r="D1946" i="9"/>
  <c r="C1946" i="9"/>
  <c r="B1946" i="9"/>
  <c r="A1946" i="9"/>
  <c r="H1945" i="9"/>
  <c r="F1945" i="9"/>
  <c r="E1945" i="9"/>
  <c r="D1945" i="9"/>
  <c r="C1945" i="9"/>
  <c r="B1945" i="9"/>
  <c r="A1945" i="9"/>
  <c r="H1944" i="9"/>
  <c r="F1944" i="9"/>
  <c r="E1944" i="9"/>
  <c r="D1944" i="9"/>
  <c r="C1944" i="9"/>
  <c r="B1944" i="9"/>
  <c r="A1944" i="9"/>
  <c r="H1943" i="9"/>
  <c r="F1943" i="9"/>
  <c r="E1943" i="9"/>
  <c r="D1943" i="9"/>
  <c r="C1943" i="9"/>
  <c r="B1943" i="9"/>
  <c r="A1943" i="9"/>
  <c r="H1942" i="9"/>
  <c r="F1942" i="9"/>
  <c r="E1942" i="9"/>
  <c r="D1942" i="9"/>
  <c r="C1942" i="9"/>
  <c r="B1942" i="9"/>
  <c r="A1942" i="9"/>
  <c r="H1941" i="9"/>
  <c r="F1941" i="9"/>
  <c r="E1941" i="9"/>
  <c r="D1941" i="9"/>
  <c r="C1941" i="9"/>
  <c r="B1941" i="9"/>
  <c r="A1941" i="9"/>
  <c r="H1940" i="9"/>
  <c r="F1940" i="9"/>
  <c r="E1940" i="9"/>
  <c r="D1940" i="9"/>
  <c r="C1940" i="9"/>
  <c r="B1940" i="9"/>
  <c r="A1940" i="9"/>
  <c r="H1939" i="9"/>
  <c r="F1939" i="9"/>
  <c r="E1939" i="9"/>
  <c r="D1939" i="9"/>
  <c r="C1939" i="9"/>
  <c r="B1939" i="9"/>
  <c r="A1939" i="9"/>
  <c r="H1938" i="9"/>
  <c r="F1938" i="9"/>
  <c r="E1938" i="9"/>
  <c r="D1938" i="9"/>
  <c r="C1938" i="9"/>
  <c r="B1938" i="9"/>
  <c r="A1938" i="9"/>
  <c r="H1937" i="9"/>
  <c r="F1937" i="9"/>
  <c r="E1937" i="9"/>
  <c r="D1937" i="9"/>
  <c r="C1937" i="9"/>
  <c r="B1937" i="9"/>
  <c r="A1937" i="9"/>
  <c r="H1936" i="9"/>
  <c r="F1936" i="9"/>
  <c r="E1936" i="9"/>
  <c r="D1936" i="9"/>
  <c r="C1936" i="9"/>
  <c r="B1936" i="9"/>
  <c r="A1936" i="9"/>
  <c r="H1935" i="9"/>
  <c r="F1935" i="9"/>
  <c r="E1935" i="9"/>
  <c r="D1935" i="9"/>
  <c r="C1935" i="9"/>
  <c r="B1935" i="9"/>
  <c r="A1935" i="9"/>
  <c r="H1934" i="9"/>
  <c r="F1934" i="9"/>
  <c r="E1934" i="9"/>
  <c r="D1934" i="9"/>
  <c r="C1934" i="9"/>
  <c r="B1934" i="9"/>
  <c r="A1934" i="9"/>
  <c r="H1933" i="9"/>
  <c r="F1933" i="9"/>
  <c r="E1933" i="9"/>
  <c r="D1933" i="9"/>
  <c r="C1933" i="9"/>
  <c r="B1933" i="9"/>
  <c r="A1933" i="9"/>
  <c r="H1932" i="9"/>
  <c r="F1932" i="9"/>
  <c r="E1932" i="9"/>
  <c r="D1932" i="9"/>
  <c r="C1932" i="9"/>
  <c r="B1932" i="9"/>
  <c r="A1932" i="9"/>
  <c r="H1931" i="9"/>
  <c r="F1931" i="9"/>
  <c r="E1931" i="9"/>
  <c r="D1931" i="9"/>
  <c r="C1931" i="9"/>
  <c r="B1931" i="9"/>
  <c r="A1931" i="9"/>
  <c r="H1930" i="9"/>
  <c r="F1930" i="9"/>
  <c r="E1930" i="9"/>
  <c r="D1930" i="9"/>
  <c r="C1930" i="9"/>
  <c r="B1930" i="9"/>
  <c r="A1930" i="9"/>
  <c r="H1929" i="9"/>
  <c r="F1929" i="9"/>
  <c r="E1929" i="9"/>
  <c r="D1929" i="9"/>
  <c r="C1929" i="9"/>
  <c r="B1929" i="9"/>
  <c r="A1929" i="9"/>
  <c r="H1928" i="9"/>
  <c r="F1928" i="9"/>
  <c r="E1928" i="9"/>
  <c r="D1928" i="9"/>
  <c r="C1928" i="9"/>
  <c r="B1928" i="9"/>
  <c r="A1928" i="9"/>
  <c r="H1927" i="9"/>
  <c r="F1927" i="9"/>
  <c r="E1927" i="9"/>
  <c r="D1927" i="9"/>
  <c r="C1927" i="9"/>
  <c r="B1927" i="9"/>
  <c r="A1927" i="9"/>
  <c r="H1926" i="9"/>
  <c r="F1926" i="9"/>
  <c r="E1926" i="9"/>
  <c r="D1926" i="9"/>
  <c r="C1926" i="9"/>
  <c r="B1926" i="9"/>
  <c r="A1926" i="9"/>
  <c r="H1925" i="9"/>
  <c r="F1925" i="9"/>
  <c r="E1925" i="9"/>
  <c r="D1925" i="9"/>
  <c r="C1925" i="9"/>
  <c r="B1925" i="9"/>
  <c r="A1925" i="9"/>
  <c r="H1924" i="9"/>
  <c r="F1924" i="9"/>
  <c r="E1924" i="9"/>
  <c r="D1924" i="9"/>
  <c r="C1924" i="9"/>
  <c r="B1924" i="9"/>
  <c r="A1924" i="9"/>
  <c r="H1923" i="9"/>
  <c r="F1923" i="9"/>
  <c r="E1923" i="9"/>
  <c r="D1923" i="9"/>
  <c r="C1923" i="9"/>
  <c r="B1923" i="9"/>
  <c r="A1923" i="9"/>
  <c r="H1922" i="9"/>
  <c r="F1922" i="9"/>
  <c r="E1922" i="9"/>
  <c r="D1922" i="9"/>
  <c r="C1922" i="9"/>
  <c r="B1922" i="9"/>
  <c r="A1922" i="9"/>
  <c r="H1921" i="9"/>
  <c r="F1921" i="9"/>
  <c r="E1921" i="9"/>
  <c r="D1921" i="9"/>
  <c r="C1921" i="9"/>
  <c r="B1921" i="9"/>
  <c r="A1921" i="9"/>
  <c r="H1920" i="9"/>
  <c r="F1920" i="9"/>
  <c r="E1920" i="9"/>
  <c r="D1920" i="9"/>
  <c r="C1920" i="9"/>
  <c r="B1920" i="9"/>
  <c r="A1920" i="9"/>
  <c r="H1919" i="9"/>
  <c r="F1919" i="9"/>
  <c r="E1919" i="9"/>
  <c r="D1919" i="9"/>
  <c r="C1919" i="9"/>
  <c r="B1919" i="9"/>
  <c r="A1919" i="9"/>
  <c r="H1918" i="9"/>
  <c r="F1918" i="9"/>
  <c r="E1918" i="9"/>
  <c r="D1918" i="9"/>
  <c r="C1918" i="9"/>
  <c r="B1918" i="9"/>
  <c r="A1918" i="9"/>
  <c r="H1917" i="9"/>
  <c r="F1917" i="9"/>
  <c r="E1917" i="9"/>
  <c r="D1917" i="9"/>
  <c r="C1917" i="9"/>
  <c r="B1917" i="9"/>
  <c r="A1917" i="9"/>
  <c r="H1916" i="9"/>
  <c r="F1916" i="9"/>
  <c r="E1916" i="9"/>
  <c r="D1916" i="9"/>
  <c r="C1916" i="9"/>
  <c r="B1916" i="9"/>
  <c r="A1916" i="9"/>
  <c r="H1915" i="9"/>
  <c r="F1915" i="9"/>
  <c r="E1915" i="9"/>
  <c r="D1915" i="9"/>
  <c r="C1915" i="9"/>
  <c r="B1915" i="9"/>
  <c r="A1915" i="9"/>
  <c r="H1914" i="9"/>
  <c r="F1914" i="9"/>
  <c r="E1914" i="9"/>
  <c r="D1914" i="9"/>
  <c r="C1914" i="9"/>
  <c r="B1914" i="9"/>
  <c r="A1914" i="9"/>
  <c r="H1913" i="9"/>
  <c r="F1913" i="9"/>
  <c r="E1913" i="9"/>
  <c r="D1913" i="9"/>
  <c r="C1913" i="9"/>
  <c r="B1913" i="9"/>
  <c r="A1913" i="9"/>
  <c r="H1912" i="9"/>
  <c r="F1912" i="9"/>
  <c r="E1912" i="9"/>
  <c r="D1912" i="9"/>
  <c r="C1912" i="9"/>
  <c r="B1912" i="9"/>
  <c r="A1912" i="9"/>
  <c r="H1911" i="9"/>
  <c r="F1911" i="9"/>
  <c r="E1911" i="9"/>
  <c r="D1911" i="9"/>
  <c r="C1911" i="9"/>
  <c r="B1911" i="9"/>
  <c r="A1911" i="9"/>
  <c r="H1910" i="9"/>
  <c r="F1910" i="9"/>
  <c r="E1910" i="9"/>
  <c r="D1910" i="9"/>
  <c r="C1910" i="9"/>
  <c r="B1910" i="9"/>
  <c r="A1910" i="9"/>
  <c r="H1909" i="9"/>
  <c r="F1909" i="9"/>
  <c r="E1909" i="9"/>
  <c r="D1909" i="9"/>
  <c r="C1909" i="9"/>
  <c r="B1909" i="9"/>
  <c r="A1909" i="9"/>
  <c r="H1908" i="9"/>
  <c r="F1908" i="9"/>
  <c r="E1908" i="9"/>
  <c r="D1908" i="9"/>
  <c r="C1908" i="9"/>
  <c r="B1908" i="9"/>
  <c r="A1908" i="9"/>
  <c r="H1907" i="9"/>
  <c r="F1907" i="9"/>
  <c r="E1907" i="9"/>
  <c r="D1907" i="9"/>
  <c r="C1907" i="9"/>
  <c r="B1907" i="9"/>
  <c r="A1907" i="9"/>
  <c r="H1906" i="9"/>
  <c r="F1906" i="9"/>
  <c r="E1906" i="9"/>
  <c r="D1906" i="9"/>
  <c r="C1906" i="9"/>
  <c r="B1906" i="9"/>
  <c r="A1906" i="9"/>
  <c r="H1905" i="9"/>
  <c r="F1905" i="9"/>
  <c r="E1905" i="9"/>
  <c r="D1905" i="9"/>
  <c r="C1905" i="9"/>
  <c r="B1905" i="9"/>
  <c r="A1905" i="9"/>
  <c r="H1904" i="9"/>
  <c r="F1904" i="9"/>
  <c r="E1904" i="9"/>
  <c r="D1904" i="9"/>
  <c r="C1904" i="9"/>
  <c r="B1904" i="9"/>
  <c r="A1904" i="9"/>
  <c r="H1903" i="9"/>
  <c r="F1903" i="9"/>
  <c r="E1903" i="9"/>
  <c r="D1903" i="9"/>
  <c r="C1903" i="9"/>
  <c r="B1903" i="9"/>
  <c r="A1903" i="9"/>
  <c r="H1902" i="9"/>
  <c r="F1902" i="9"/>
  <c r="E1902" i="9"/>
  <c r="D1902" i="9"/>
  <c r="C1902" i="9"/>
  <c r="B1902" i="9"/>
  <c r="A1902" i="9"/>
  <c r="H1901" i="9"/>
  <c r="F1901" i="9"/>
  <c r="E1901" i="9"/>
  <c r="D1901" i="9"/>
  <c r="C1901" i="9"/>
  <c r="B1901" i="9"/>
  <c r="A1901" i="9"/>
  <c r="H1900" i="9"/>
  <c r="F1900" i="9"/>
  <c r="E1900" i="9"/>
  <c r="D1900" i="9"/>
  <c r="C1900" i="9"/>
  <c r="B1900" i="9"/>
  <c r="A1900" i="9"/>
  <c r="H1899" i="9"/>
  <c r="F1899" i="9"/>
  <c r="E1899" i="9"/>
  <c r="D1899" i="9"/>
  <c r="C1899" i="9"/>
  <c r="B1899" i="9"/>
  <c r="A1899" i="9"/>
  <c r="H1898" i="9"/>
  <c r="F1898" i="9"/>
  <c r="E1898" i="9"/>
  <c r="D1898" i="9"/>
  <c r="C1898" i="9"/>
  <c r="B1898" i="9"/>
  <c r="A1898" i="9"/>
  <c r="H1897" i="9"/>
  <c r="F1897" i="9"/>
  <c r="E1897" i="9"/>
  <c r="D1897" i="9"/>
  <c r="C1897" i="9"/>
  <c r="B1897" i="9"/>
  <c r="A1897" i="9"/>
  <c r="H1896" i="9"/>
  <c r="F1896" i="9"/>
  <c r="E1896" i="9"/>
  <c r="D1896" i="9"/>
  <c r="C1896" i="9"/>
  <c r="B1896" i="9"/>
  <c r="A1896" i="9"/>
  <c r="H1895" i="9"/>
  <c r="F1895" i="9"/>
  <c r="E1895" i="9"/>
  <c r="D1895" i="9"/>
  <c r="C1895" i="9"/>
  <c r="B1895" i="9"/>
  <c r="A1895" i="9"/>
  <c r="H1894" i="9"/>
  <c r="F1894" i="9"/>
  <c r="E1894" i="9"/>
  <c r="D1894" i="9"/>
  <c r="C1894" i="9"/>
  <c r="B1894" i="9"/>
  <c r="A1894" i="9"/>
  <c r="H1893" i="9"/>
  <c r="F1893" i="9"/>
  <c r="E1893" i="9"/>
  <c r="D1893" i="9"/>
  <c r="C1893" i="9"/>
  <c r="B1893" i="9"/>
  <c r="A1893" i="9"/>
  <c r="H1892" i="9"/>
  <c r="F1892" i="9"/>
  <c r="E1892" i="9"/>
  <c r="D1892" i="9"/>
  <c r="C1892" i="9"/>
  <c r="B1892" i="9"/>
  <c r="A1892" i="9"/>
  <c r="H1891" i="9"/>
  <c r="F1891" i="9"/>
  <c r="E1891" i="9"/>
  <c r="D1891" i="9"/>
  <c r="C1891" i="9"/>
  <c r="B1891" i="9"/>
  <c r="A1891" i="9"/>
  <c r="H1890" i="9"/>
  <c r="F1890" i="9"/>
  <c r="E1890" i="9"/>
  <c r="D1890" i="9"/>
  <c r="C1890" i="9"/>
  <c r="B1890" i="9"/>
  <c r="A1890" i="9"/>
  <c r="H1889" i="9"/>
  <c r="F1889" i="9"/>
  <c r="E1889" i="9"/>
  <c r="D1889" i="9"/>
  <c r="C1889" i="9"/>
  <c r="B1889" i="9"/>
  <c r="A1889" i="9"/>
  <c r="H1888" i="9"/>
  <c r="F1888" i="9"/>
  <c r="E1888" i="9"/>
  <c r="D1888" i="9"/>
  <c r="C1888" i="9"/>
  <c r="B1888" i="9"/>
  <c r="A1888" i="9"/>
  <c r="H1887" i="9"/>
  <c r="F1887" i="9"/>
  <c r="E1887" i="9"/>
  <c r="D1887" i="9"/>
  <c r="C1887" i="9"/>
  <c r="B1887" i="9"/>
  <c r="A1887" i="9"/>
  <c r="H1886" i="9"/>
  <c r="F1886" i="9"/>
  <c r="E1886" i="9"/>
  <c r="D1886" i="9"/>
  <c r="C1886" i="9"/>
  <c r="B1886" i="9"/>
  <c r="A1886" i="9"/>
  <c r="H1885" i="9"/>
  <c r="F1885" i="9"/>
  <c r="E1885" i="9"/>
  <c r="D1885" i="9"/>
  <c r="C1885" i="9"/>
  <c r="B1885" i="9"/>
  <c r="A1885" i="9"/>
  <c r="H1884" i="9"/>
  <c r="F1884" i="9"/>
  <c r="E1884" i="9"/>
  <c r="D1884" i="9"/>
  <c r="C1884" i="9"/>
  <c r="B1884" i="9"/>
  <c r="A1884" i="9"/>
  <c r="H1883" i="9"/>
  <c r="F1883" i="9"/>
  <c r="E1883" i="9"/>
  <c r="D1883" i="9"/>
  <c r="C1883" i="9"/>
  <c r="B1883" i="9"/>
  <c r="A1883" i="9"/>
  <c r="H1882" i="9"/>
  <c r="F1882" i="9"/>
  <c r="E1882" i="9"/>
  <c r="D1882" i="9"/>
  <c r="C1882" i="9"/>
  <c r="B1882" i="9"/>
  <c r="A1882" i="9"/>
  <c r="H1881" i="9"/>
  <c r="F1881" i="9"/>
  <c r="E1881" i="9"/>
  <c r="D1881" i="9"/>
  <c r="C1881" i="9"/>
  <c r="B1881" i="9"/>
  <c r="A1881" i="9"/>
  <c r="H1880" i="9"/>
  <c r="F1880" i="9"/>
  <c r="E1880" i="9"/>
  <c r="D1880" i="9"/>
  <c r="C1880" i="9"/>
  <c r="B1880" i="9"/>
  <c r="A1880" i="9"/>
  <c r="H1879" i="9"/>
  <c r="F1879" i="9"/>
  <c r="E1879" i="9"/>
  <c r="D1879" i="9"/>
  <c r="C1879" i="9"/>
  <c r="B1879" i="9"/>
  <c r="A1879" i="9"/>
  <c r="H1878" i="9"/>
  <c r="F1878" i="9"/>
  <c r="E1878" i="9"/>
  <c r="D1878" i="9"/>
  <c r="C1878" i="9"/>
  <c r="B1878" i="9"/>
  <c r="A1878" i="9"/>
  <c r="H1877" i="9"/>
  <c r="F1877" i="9"/>
  <c r="E1877" i="9"/>
  <c r="D1877" i="9"/>
  <c r="C1877" i="9"/>
  <c r="B1877" i="9"/>
  <c r="A1877" i="9"/>
  <c r="H1876" i="9"/>
  <c r="F1876" i="9"/>
  <c r="E1876" i="9"/>
  <c r="D1876" i="9"/>
  <c r="C1876" i="9"/>
  <c r="B1876" i="9"/>
  <c r="A1876" i="9"/>
  <c r="H1875" i="9"/>
  <c r="F1875" i="9"/>
  <c r="E1875" i="9"/>
  <c r="D1875" i="9"/>
  <c r="C1875" i="9"/>
  <c r="B1875" i="9"/>
  <c r="A1875" i="9"/>
  <c r="H1874" i="9"/>
  <c r="F1874" i="9"/>
  <c r="E1874" i="9"/>
  <c r="D1874" i="9"/>
  <c r="C1874" i="9"/>
  <c r="B1874" i="9"/>
  <c r="A1874" i="9"/>
  <c r="H1873" i="9"/>
  <c r="F1873" i="9"/>
  <c r="E1873" i="9"/>
  <c r="D1873" i="9"/>
  <c r="C1873" i="9"/>
  <c r="B1873" i="9"/>
  <c r="A1873" i="9"/>
  <c r="H1872" i="9"/>
  <c r="F1872" i="9"/>
  <c r="E1872" i="9"/>
  <c r="D1872" i="9"/>
  <c r="C1872" i="9"/>
  <c r="B1872" i="9"/>
  <c r="A1872" i="9"/>
  <c r="H1871" i="9"/>
  <c r="F1871" i="9"/>
  <c r="E1871" i="9"/>
  <c r="D1871" i="9"/>
  <c r="C1871" i="9"/>
  <c r="B1871" i="9"/>
  <c r="A1871" i="9"/>
  <c r="H1870" i="9"/>
  <c r="F1870" i="9"/>
  <c r="E1870" i="9"/>
  <c r="D1870" i="9"/>
  <c r="C1870" i="9"/>
  <c r="B1870" i="9"/>
  <c r="A1870" i="9"/>
  <c r="H1869" i="9"/>
  <c r="F1869" i="9"/>
  <c r="E1869" i="9"/>
  <c r="D1869" i="9"/>
  <c r="C1869" i="9"/>
  <c r="B1869" i="9"/>
  <c r="A1869" i="9"/>
  <c r="H1868" i="9"/>
  <c r="F1868" i="9"/>
  <c r="E1868" i="9"/>
  <c r="D1868" i="9"/>
  <c r="C1868" i="9"/>
  <c r="B1868" i="9"/>
  <c r="A1868" i="9"/>
  <c r="H1867" i="9"/>
  <c r="F1867" i="9"/>
  <c r="E1867" i="9"/>
  <c r="D1867" i="9"/>
  <c r="C1867" i="9"/>
  <c r="B1867" i="9"/>
  <c r="A1867" i="9"/>
  <c r="H1866" i="9"/>
  <c r="F1866" i="9"/>
  <c r="E1866" i="9"/>
  <c r="D1866" i="9"/>
  <c r="C1866" i="9"/>
  <c r="B1866" i="9"/>
  <c r="A1866" i="9"/>
  <c r="H1865" i="9"/>
  <c r="F1865" i="9"/>
  <c r="E1865" i="9"/>
  <c r="D1865" i="9"/>
  <c r="C1865" i="9"/>
  <c r="B1865" i="9"/>
  <c r="A1865" i="9"/>
  <c r="H1864" i="9"/>
  <c r="F1864" i="9"/>
  <c r="E1864" i="9"/>
  <c r="D1864" i="9"/>
  <c r="C1864" i="9"/>
  <c r="B1864" i="9"/>
  <c r="A1864" i="9"/>
  <c r="H1863" i="9"/>
  <c r="F1863" i="9"/>
  <c r="E1863" i="9"/>
  <c r="D1863" i="9"/>
  <c r="C1863" i="9"/>
  <c r="B1863" i="9"/>
  <c r="A1863" i="9"/>
  <c r="H1862" i="9"/>
  <c r="F1862" i="9"/>
  <c r="E1862" i="9"/>
  <c r="D1862" i="9"/>
  <c r="C1862" i="9"/>
  <c r="B1862" i="9"/>
  <c r="A1862" i="9"/>
  <c r="H1861" i="9"/>
  <c r="F1861" i="9"/>
  <c r="E1861" i="9"/>
  <c r="D1861" i="9"/>
  <c r="C1861" i="9"/>
  <c r="B1861" i="9"/>
  <c r="A1861" i="9"/>
  <c r="H1860" i="9"/>
  <c r="F1860" i="9"/>
  <c r="E1860" i="9"/>
  <c r="D1860" i="9"/>
  <c r="C1860" i="9"/>
  <c r="B1860" i="9"/>
  <c r="A1860" i="9"/>
  <c r="H1859" i="9"/>
  <c r="F1859" i="9"/>
  <c r="E1859" i="9"/>
  <c r="D1859" i="9"/>
  <c r="C1859" i="9"/>
  <c r="B1859" i="9"/>
  <c r="A1859" i="9"/>
  <c r="H1858" i="9"/>
  <c r="F1858" i="9"/>
  <c r="E1858" i="9"/>
  <c r="D1858" i="9"/>
  <c r="C1858" i="9"/>
  <c r="B1858" i="9"/>
  <c r="A1858" i="9"/>
  <c r="H1857" i="9"/>
  <c r="F1857" i="9"/>
  <c r="E1857" i="9"/>
  <c r="D1857" i="9"/>
  <c r="C1857" i="9"/>
  <c r="B1857" i="9"/>
  <c r="A1857" i="9"/>
  <c r="H1856" i="9"/>
  <c r="F1856" i="9"/>
  <c r="E1856" i="9"/>
  <c r="D1856" i="9"/>
  <c r="C1856" i="9"/>
  <c r="B1856" i="9"/>
  <c r="A1856" i="9"/>
  <c r="H1855" i="9"/>
  <c r="F1855" i="9"/>
  <c r="E1855" i="9"/>
  <c r="D1855" i="9"/>
  <c r="C1855" i="9"/>
  <c r="B1855" i="9"/>
  <c r="A1855" i="9"/>
  <c r="H1854" i="9"/>
  <c r="F1854" i="9"/>
  <c r="E1854" i="9"/>
  <c r="D1854" i="9"/>
  <c r="C1854" i="9"/>
  <c r="B1854" i="9"/>
  <c r="A1854" i="9"/>
  <c r="H1853" i="9"/>
  <c r="F1853" i="9"/>
  <c r="E1853" i="9"/>
  <c r="D1853" i="9"/>
  <c r="C1853" i="9"/>
  <c r="B1853" i="9"/>
  <c r="A1853" i="9"/>
  <c r="H1852" i="9"/>
  <c r="F1852" i="9"/>
  <c r="E1852" i="9"/>
  <c r="D1852" i="9"/>
  <c r="C1852" i="9"/>
  <c r="B1852" i="9"/>
  <c r="A1852" i="9"/>
  <c r="H1851" i="9"/>
  <c r="F1851" i="9"/>
  <c r="E1851" i="9"/>
  <c r="D1851" i="9"/>
  <c r="C1851" i="9"/>
  <c r="B1851" i="9"/>
  <c r="A1851" i="9"/>
  <c r="H1850" i="9"/>
  <c r="F1850" i="9"/>
  <c r="E1850" i="9"/>
  <c r="D1850" i="9"/>
  <c r="C1850" i="9"/>
  <c r="B1850" i="9"/>
  <c r="A1850" i="9"/>
  <c r="H1849" i="9"/>
  <c r="F1849" i="9"/>
  <c r="E1849" i="9"/>
  <c r="D1849" i="9"/>
  <c r="C1849" i="9"/>
  <c r="B1849" i="9"/>
  <c r="A1849" i="9"/>
  <c r="H1848" i="9"/>
  <c r="F1848" i="9"/>
  <c r="E1848" i="9"/>
  <c r="D1848" i="9"/>
  <c r="C1848" i="9"/>
  <c r="B1848" i="9"/>
  <c r="A1848" i="9"/>
  <c r="H1847" i="9"/>
  <c r="F1847" i="9"/>
  <c r="E1847" i="9"/>
  <c r="D1847" i="9"/>
  <c r="C1847" i="9"/>
  <c r="B1847" i="9"/>
  <c r="A1847" i="9"/>
  <c r="H1846" i="9"/>
  <c r="F1846" i="9"/>
  <c r="E1846" i="9"/>
  <c r="D1846" i="9"/>
  <c r="C1846" i="9"/>
  <c r="B1846" i="9"/>
  <c r="A1846" i="9"/>
  <c r="H1845" i="9"/>
  <c r="F1845" i="9"/>
  <c r="E1845" i="9"/>
  <c r="D1845" i="9"/>
  <c r="C1845" i="9"/>
  <c r="B1845" i="9"/>
  <c r="A1845" i="9"/>
  <c r="H1844" i="9"/>
  <c r="F1844" i="9"/>
  <c r="E1844" i="9"/>
  <c r="D1844" i="9"/>
  <c r="C1844" i="9"/>
  <c r="B1844" i="9"/>
  <c r="A1844" i="9"/>
  <c r="H1843" i="9"/>
  <c r="F1843" i="9"/>
  <c r="E1843" i="9"/>
  <c r="D1843" i="9"/>
  <c r="C1843" i="9"/>
  <c r="B1843" i="9"/>
  <c r="A1843" i="9"/>
  <c r="H1842" i="9"/>
  <c r="F1842" i="9"/>
  <c r="E1842" i="9"/>
  <c r="D1842" i="9"/>
  <c r="C1842" i="9"/>
  <c r="B1842" i="9"/>
  <c r="A1842" i="9"/>
  <c r="H1841" i="9"/>
  <c r="F1841" i="9"/>
  <c r="E1841" i="9"/>
  <c r="D1841" i="9"/>
  <c r="C1841" i="9"/>
  <c r="B1841" i="9"/>
  <c r="A1841" i="9"/>
  <c r="H1840" i="9"/>
  <c r="F1840" i="9"/>
  <c r="E1840" i="9"/>
  <c r="D1840" i="9"/>
  <c r="C1840" i="9"/>
  <c r="B1840" i="9"/>
  <c r="A1840" i="9"/>
  <c r="H1839" i="9"/>
  <c r="F1839" i="9"/>
  <c r="E1839" i="9"/>
  <c r="D1839" i="9"/>
  <c r="C1839" i="9"/>
  <c r="B1839" i="9"/>
  <c r="A1839" i="9"/>
  <c r="H1838" i="9"/>
  <c r="F1838" i="9"/>
  <c r="E1838" i="9"/>
  <c r="D1838" i="9"/>
  <c r="C1838" i="9"/>
  <c r="B1838" i="9"/>
  <c r="A1838" i="9"/>
  <c r="H1837" i="9"/>
  <c r="F1837" i="9"/>
  <c r="E1837" i="9"/>
  <c r="D1837" i="9"/>
  <c r="C1837" i="9"/>
  <c r="B1837" i="9"/>
  <c r="A1837" i="9"/>
  <c r="H1836" i="9"/>
  <c r="F1836" i="9"/>
  <c r="E1836" i="9"/>
  <c r="D1836" i="9"/>
  <c r="C1836" i="9"/>
  <c r="B1836" i="9"/>
  <c r="A1836" i="9"/>
  <c r="H1835" i="9"/>
  <c r="F1835" i="9"/>
  <c r="E1835" i="9"/>
  <c r="D1835" i="9"/>
  <c r="C1835" i="9"/>
  <c r="B1835" i="9"/>
  <c r="A1835" i="9"/>
  <c r="H1834" i="9"/>
  <c r="F1834" i="9"/>
  <c r="E1834" i="9"/>
  <c r="D1834" i="9"/>
  <c r="C1834" i="9"/>
  <c r="B1834" i="9"/>
  <c r="A1834" i="9"/>
  <c r="H1833" i="9"/>
  <c r="F1833" i="9"/>
  <c r="E1833" i="9"/>
  <c r="D1833" i="9"/>
  <c r="C1833" i="9"/>
  <c r="B1833" i="9"/>
  <c r="A1833" i="9"/>
  <c r="H1832" i="9"/>
  <c r="F1832" i="9"/>
  <c r="E1832" i="9"/>
  <c r="D1832" i="9"/>
  <c r="C1832" i="9"/>
  <c r="B1832" i="9"/>
  <c r="A1832" i="9"/>
  <c r="H1831" i="9"/>
  <c r="F1831" i="9"/>
  <c r="E1831" i="9"/>
  <c r="D1831" i="9"/>
  <c r="C1831" i="9"/>
  <c r="B1831" i="9"/>
  <c r="A1831" i="9"/>
  <c r="H1830" i="9"/>
  <c r="F1830" i="9"/>
  <c r="E1830" i="9"/>
  <c r="D1830" i="9"/>
  <c r="C1830" i="9"/>
  <c r="B1830" i="9"/>
  <c r="A1830" i="9"/>
  <c r="H1829" i="9"/>
  <c r="F1829" i="9"/>
  <c r="E1829" i="9"/>
  <c r="D1829" i="9"/>
  <c r="C1829" i="9"/>
  <c r="B1829" i="9"/>
  <c r="A1829" i="9"/>
  <c r="H1828" i="9"/>
  <c r="F1828" i="9"/>
  <c r="E1828" i="9"/>
  <c r="D1828" i="9"/>
  <c r="C1828" i="9"/>
  <c r="B1828" i="9"/>
  <c r="A1828" i="9"/>
  <c r="H1827" i="9"/>
  <c r="F1827" i="9"/>
  <c r="E1827" i="9"/>
  <c r="D1827" i="9"/>
  <c r="C1827" i="9"/>
  <c r="B1827" i="9"/>
  <c r="A1827" i="9"/>
  <c r="H1826" i="9"/>
  <c r="F1826" i="9"/>
  <c r="E1826" i="9"/>
  <c r="D1826" i="9"/>
  <c r="C1826" i="9"/>
  <c r="B1826" i="9"/>
  <c r="A1826" i="9"/>
  <c r="H1825" i="9"/>
  <c r="F1825" i="9"/>
  <c r="E1825" i="9"/>
  <c r="D1825" i="9"/>
  <c r="C1825" i="9"/>
  <c r="B1825" i="9"/>
  <c r="A1825" i="9"/>
  <c r="H1824" i="9"/>
  <c r="F1824" i="9"/>
  <c r="E1824" i="9"/>
  <c r="D1824" i="9"/>
  <c r="C1824" i="9"/>
  <c r="B1824" i="9"/>
  <c r="A1824" i="9"/>
  <c r="H1823" i="9"/>
  <c r="F1823" i="9"/>
  <c r="E1823" i="9"/>
  <c r="D1823" i="9"/>
  <c r="C1823" i="9"/>
  <c r="B1823" i="9"/>
  <c r="A1823" i="9"/>
  <c r="H1822" i="9"/>
  <c r="F1822" i="9"/>
  <c r="E1822" i="9"/>
  <c r="D1822" i="9"/>
  <c r="C1822" i="9"/>
  <c r="B1822" i="9"/>
  <c r="A1822" i="9"/>
  <c r="H1821" i="9"/>
  <c r="F1821" i="9"/>
  <c r="E1821" i="9"/>
  <c r="D1821" i="9"/>
  <c r="C1821" i="9"/>
  <c r="B1821" i="9"/>
  <c r="A1821" i="9"/>
  <c r="H1820" i="9"/>
  <c r="F1820" i="9"/>
  <c r="E1820" i="9"/>
  <c r="D1820" i="9"/>
  <c r="C1820" i="9"/>
  <c r="B1820" i="9"/>
  <c r="A1820" i="9"/>
  <c r="H1819" i="9"/>
  <c r="F1819" i="9"/>
  <c r="E1819" i="9"/>
  <c r="D1819" i="9"/>
  <c r="C1819" i="9"/>
  <c r="B1819" i="9"/>
  <c r="A1819" i="9"/>
  <c r="H1818" i="9"/>
  <c r="F1818" i="9"/>
  <c r="E1818" i="9"/>
  <c r="D1818" i="9"/>
  <c r="C1818" i="9"/>
  <c r="B1818" i="9"/>
  <c r="A1818" i="9"/>
  <c r="H1817" i="9"/>
  <c r="F1817" i="9"/>
  <c r="E1817" i="9"/>
  <c r="D1817" i="9"/>
  <c r="C1817" i="9"/>
  <c r="B1817" i="9"/>
  <c r="A1817" i="9"/>
  <c r="H1816" i="9"/>
  <c r="F1816" i="9"/>
  <c r="E1816" i="9"/>
  <c r="D1816" i="9"/>
  <c r="C1816" i="9"/>
  <c r="B1816" i="9"/>
  <c r="A1816" i="9"/>
  <c r="H1815" i="9"/>
  <c r="F1815" i="9"/>
  <c r="E1815" i="9"/>
  <c r="D1815" i="9"/>
  <c r="C1815" i="9"/>
  <c r="B1815" i="9"/>
  <c r="A1815" i="9"/>
  <c r="H1814" i="9"/>
  <c r="F1814" i="9"/>
  <c r="E1814" i="9"/>
  <c r="D1814" i="9"/>
  <c r="C1814" i="9"/>
  <c r="B1814" i="9"/>
  <c r="A1814" i="9"/>
  <c r="H1813" i="9"/>
  <c r="F1813" i="9"/>
  <c r="E1813" i="9"/>
  <c r="D1813" i="9"/>
  <c r="C1813" i="9"/>
  <c r="B1813" i="9"/>
  <c r="A1813" i="9"/>
  <c r="H1812" i="9"/>
  <c r="F1812" i="9"/>
  <c r="E1812" i="9"/>
  <c r="D1812" i="9"/>
  <c r="C1812" i="9"/>
  <c r="B1812" i="9"/>
  <c r="A1812" i="9"/>
  <c r="H1811" i="9"/>
  <c r="F1811" i="9"/>
  <c r="E1811" i="9"/>
  <c r="D1811" i="9"/>
  <c r="C1811" i="9"/>
  <c r="B1811" i="9"/>
  <c r="A1811" i="9"/>
  <c r="H1810" i="9"/>
  <c r="F1810" i="9"/>
  <c r="E1810" i="9"/>
  <c r="D1810" i="9"/>
  <c r="C1810" i="9"/>
  <c r="B1810" i="9"/>
  <c r="A1810" i="9"/>
  <c r="H1809" i="9"/>
  <c r="F1809" i="9"/>
  <c r="E1809" i="9"/>
  <c r="D1809" i="9"/>
  <c r="C1809" i="9"/>
  <c r="B1809" i="9"/>
  <c r="A1809" i="9"/>
  <c r="H1808" i="9"/>
  <c r="F1808" i="9"/>
  <c r="E1808" i="9"/>
  <c r="D1808" i="9"/>
  <c r="C1808" i="9"/>
  <c r="B1808" i="9"/>
  <c r="A1808" i="9"/>
  <c r="H1807" i="9"/>
  <c r="F1807" i="9"/>
  <c r="E1807" i="9"/>
  <c r="D1807" i="9"/>
  <c r="C1807" i="9"/>
  <c r="B1807" i="9"/>
  <c r="A1807" i="9"/>
  <c r="H1806" i="9"/>
  <c r="F1806" i="9"/>
  <c r="E1806" i="9"/>
  <c r="D1806" i="9"/>
  <c r="C1806" i="9"/>
  <c r="B1806" i="9"/>
  <c r="A1806" i="9"/>
  <c r="H1805" i="9"/>
  <c r="F1805" i="9"/>
  <c r="E1805" i="9"/>
  <c r="D1805" i="9"/>
  <c r="C1805" i="9"/>
  <c r="B1805" i="9"/>
  <c r="A1805" i="9"/>
  <c r="H1804" i="9"/>
  <c r="F1804" i="9"/>
  <c r="E1804" i="9"/>
  <c r="D1804" i="9"/>
  <c r="C1804" i="9"/>
  <c r="B1804" i="9"/>
  <c r="A1804" i="9"/>
  <c r="H1803" i="9"/>
  <c r="F1803" i="9"/>
  <c r="E1803" i="9"/>
  <c r="D1803" i="9"/>
  <c r="C1803" i="9"/>
  <c r="B1803" i="9"/>
  <c r="A1803" i="9"/>
  <c r="H1802" i="9"/>
  <c r="F1802" i="9"/>
  <c r="E1802" i="9"/>
  <c r="D1802" i="9"/>
  <c r="C1802" i="9"/>
  <c r="B1802" i="9"/>
  <c r="A1802" i="9"/>
  <c r="H1801" i="9"/>
  <c r="F1801" i="9"/>
  <c r="E1801" i="9"/>
  <c r="D1801" i="9"/>
  <c r="C1801" i="9"/>
  <c r="B1801" i="9"/>
  <c r="A1801" i="9"/>
  <c r="H1800" i="9"/>
  <c r="F1800" i="9"/>
  <c r="E1800" i="9"/>
  <c r="D1800" i="9"/>
  <c r="C1800" i="9"/>
  <c r="B1800" i="9"/>
  <c r="A1800" i="9"/>
  <c r="H1799" i="9"/>
  <c r="F1799" i="9"/>
  <c r="E1799" i="9"/>
  <c r="D1799" i="9"/>
  <c r="C1799" i="9"/>
  <c r="B1799" i="9"/>
  <c r="A1799" i="9"/>
  <c r="H1798" i="9"/>
  <c r="F1798" i="9"/>
  <c r="E1798" i="9"/>
  <c r="D1798" i="9"/>
  <c r="C1798" i="9"/>
  <c r="B1798" i="9"/>
  <c r="A1798" i="9"/>
  <c r="H1797" i="9"/>
  <c r="F1797" i="9"/>
  <c r="E1797" i="9"/>
  <c r="D1797" i="9"/>
  <c r="C1797" i="9"/>
  <c r="B1797" i="9"/>
  <c r="A1797" i="9"/>
  <c r="H1796" i="9"/>
  <c r="F1796" i="9"/>
  <c r="E1796" i="9"/>
  <c r="D1796" i="9"/>
  <c r="C1796" i="9"/>
  <c r="B1796" i="9"/>
  <c r="A1796" i="9"/>
  <c r="H1795" i="9"/>
  <c r="F1795" i="9"/>
  <c r="E1795" i="9"/>
  <c r="D1795" i="9"/>
  <c r="C1795" i="9"/>
  <c r="B1795" i="9"/>
  <c r="A1795" i="9"/>
  <c r="H1794" i="9"/>
  <c r="F1794" i="9"/>
  <c r="E1794" i="9"/>
  <c r="D1794" i="9"/>
  <c r="C1794" i="9"/>
  <c r="B1794" i="9"/>
  <c r="A1794" i="9"/>
  <c r="H1793" i="9"/>
  <c r="F1793" i="9"/>
  <c r="E1793" i="9"/>
  <c r="D1793" i="9"/>
  <c r="C1793" i="9"/>
  <c r="B1793" i="9"/>
  <c r="A1793" i="9"/>
  <c r="H1792" i="9"/>
  <c r="F1792" i="9"/>
  <c r="E1792" i="9"/>
  <c r="D1792" i="9"/>
  <c r="C1792" i="9"/>
  <c r="B1792" i="9"/>
  <c r="A1792" i="9"/>
  <c r="H1791" i="9"/>
  <c r="F1791" i="9"/>
  <c r="E1791" i="9"/>
  <c r="D1791" i="9"/>
  <c r="C1791" i="9"/>
  <c r="B1791" i="9"/>
  <c r="A1791" i="9"/>
  <c r="H1790" i="9"/>
  <c r="F1790" i="9"/>
  <c r="E1790" i="9"/>
  <c r="D1790" i="9"/>
  <c r="C1790" i="9"/>
  <c r="B1790" i="9"/>
  <c r="A1790" i="9"/>
  <c r="H1789" i="9"/>
  <c r="F1789" i="9"/>
  <c r="E1789" i="9"/>
  <c r="D1789" i="9"/>
  <c r="C1789" i="9"/>
  <c r="B1789" i="9"/>
  <c r="A1789" i="9"/>
  <c r="H1788" i="9"/>
  <c r="F1788" i="9"/>
  <c r="E1788" i="9"/>
  <c r="D1788" i="9"/>
  <c r="C1788" i="9"/>
  <c r="B1788" i="9"/>
  <c r="A1788" i="9"/>
  <c r="H1787" i="9"/>
  <c r="F1787" i="9"/>
  <c r="E1787" i="9"/>
  <c r="D1787" i="9"/>
  <c r="C1787" i="9"/>
  <c r="B1787" i="9"/>
  <c r="A1787" i="9"/>
  <c r="H1786" i="9"/>
  <c r="F1786" i="9"/>
  <c r="E1786" i="9"/>
  <c r="D1786" i="9"/>
  <c r="C1786" i="9"/>
  <c r="B1786" i="9"/>
  <c r="A1786" i="9"/>
  <c r="H1785" i="9"/>
  <c r="F1785" i="9"/>
  <c r="E1785" i="9"/>
  <c r="D1785" i="9"/>
  <c r="C1785" i="9"/>
  <c r="B1785" i="9"/>
  <c r="A1785" i="9"/>
  <c r="H1784" i="9"/>
  <c r="F1784" i="9"/>
  <c r="E1784" i="9"/>
  <c r="D1784" i="9"/>
  <c r="C1784" i="9"/>
  <c r="B1784" i="9"/>
  <c r="A1784" i="9"/>
  <c r="B2103" i="9"/>
  <c r="A2103" i="9"/>
  <c r="B2102" i="9"/>
  <c r="A2102" i="9"/>
  <c r="B2101" i="9"/>
  <c r="A2101" i="9"/>
  <c r="B2100" i="9"/>
  <c r="A2100" i="9"/>
  <c r="B2099" i="9"/>
  <c r="A2099" i="9"/>
  <c r="B2098" i="9"/>
  <c r="A2098" i="9"/>
  <c r="B2097" i="9"/>
  <c r="A2097" i="9"/>
  <c r="B2096" i="9"/>
  <c r="A2096" i="9"/>
  <c r="B2095" i="9"/>
  <c r="A2095" i="9"/>
  <c r="B2094" i="9"/>
  <c r="A2094" i="9"/>
  <c r="B2093" i="9"/>
  <c r="A2093" i="9"/>
  <c r="B2092" i="9"/>
  <c r="A2092" i="9"/>
  <c r="B2091" i="9"/>
  <c r="A2091" i="9"/>
  <c r="B2090" i="9"/>
  <c r="A2090" i="9"/>
  <c r="B2089" i="9"/>
  <c r="A2089" i="9"/>
  <c r="B2088" i="9"/>
  <c r="A2088" i="9"/>
  <c r="B2087" i="9"/>
  <c r="A2087" i="9"/>
  <c r="B2086" i="9"/>
  <c r="A2086" i="9"/>
  <c r="B2085" i="9"/>
  <c r="A2085" i="9"/>
  <c r="B2084" i="9"/>
  <c r="A2084" i="9"/>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AA1004" i="17"/>
  <c r="AA1003" i="17"/>
  <c r="AA1002" i="17"/>
  <c r="AA1001" i="17"/>
  <c r="AA1000" i="17"/>
  <c r="AA999" i="17"/>
  <c r="AA998" i="17"/>
  <c r="AA997" i="17"/>
  <c r="AA996" i="17"/>
  <c r="AA995" i="17"/>
  <c r="AA994" i="17"/>
  <c r="AA993" i="17"/>
  <c r="AA992" i="17"/>
  <c r="AA991" i="17"/>
  <c r="AA990" i="17"/>
  <c r="AA989" i="17"/>
  <c r="AA988" i="17"/>
  <c r="AA987" i="17"/>
  <c r="AA986" i="17"/>
  <c r="AA985" i="17"/>
  <c r="AA984" i="17"/>
  <c r="AA983" i="17"/>
  <c r="AA982" i="17"/>
  <c r="AA981" i="17"/>
  <c r="AA980" i="17"/>
  <c r="AA979" i="17"/>
  <c r="AA978" i="17"/>
  <c r="AA977" i="17"/>
  <c r="AA976" i="17"/>
  <c r="AA975" i="17"/>
  <c r="AA974" i="17"/>
  <c r="AA973" i="17"/>
  <c r="AA972" i="17"/>
  <c r="AA971" i="17"/>
  <c r="AA970" i="17"/>
  <c r="AA969" i="17"/>
  <c r="AA968" i="17"/>
  <c r="AA967" i="17"/>
  <c r="AA966" i="17"/>
  <c r="AA965" i="17"/>
  <c r="AA964" i="17"/>
  <c r="AA963" i="17"/>
  <c r="AA962" i="17"/>
  <c r="AA961" i="17"/>
  <c r="AA960" i="17"/>
  <c r="AA959" i="17"/>
  <c r="AA958" i="17"/>
  <c r="AA957" i="17"/>
  <c r="AA956" i="17"/>
  <c r="AA955" i="17"/>
  <c r="AA954" i="17"/>
  <c r="AA953" i="17"/>
  <c r="AA952" i="17"/>
  <c r="AA951" i="17"/>
  <c r="AA950" i="17"/>
  <c r="AA949" i="17"/>
  <c r="AA948" i="17"/>
  <c r="AA947" i="17"/>
  <c r="AA946" i="17"/>
  <c r="AA945" i="17"/>
  <c r="AA944" i="17"/>
  <c r="AA943" i="17"/>
  <c r="AA942" i="17"/>
  <c r="AA941" i="17"/>
  <c r="AA940" i="17"/>
  <c r="AA939" i="17"/>
  <c r="AA938" i="17"/>
  <c r="AA937" i="17"/>
  <c r="AA936" i="17"/>
  <c r="AA935" i="17"/>
  <c r="AA934" i="17"/>
  <c r="AA933" i="17"/>
  <c r="AA932" i="17"/>
  <c r="AA931" i="17"/>
  <c r="AA930" i="17"/>
  <c r="AA929" i="17"/>
  <c r="AA928" i="17"/>
  <c r="AA927" i="17"/>
  <c r="AA926" i="17"/>
  <c r="AA925" i="17"/>
  <c r="AA924" i="17"/>
  <c r="AA923" i="17"/>
  <c r="AA922" i="17"/>
  <c r="AA921" i="17"/>
  <c r="AA920" i="17"/>
  <c r="AA919" i="17"/>
  <c r="AA918" i="17"/>
  <c r="AA917" i="17"/>
  <c r="AA916" i="17"/>
  <c r="AA915" i="17"/>
  <c r="AA914" i="17"/>
  <c r="AA913" i="17"/>
  <c r="AA912" i="17"/>
  <c r="AA911" i="17"/>
  <c r="AA910" i="17"/>
  <c r="AA909" i="17"/>
  <c r="AA908" i="17"/>
  <c r="AA907" i="17"/>
  <c r="AA906" i="17"/>
  <c r="AA905" i="17"/>
  <c r="AA904" i="17"/>
  <c r="AA903" i="17"/>
  <c r="AA902" i="17"/>
  <c r="AA901" i="17"/>
  <c r="AA900" i="17"/>
  <c r="AA899" i="17"/>
  <c r="AA898" i="17"/>
  <c r="AA897" i="17"/>
  <c r="AA896" i="17"/>
  <c r="AA895" i="17"/>
  <c r="AA894" i="17"/>
  <c r="AA893" i="17"/>
  <c r="AA892" i="17"/>
  <c r="AA891" i="17"/>
  <c r="AA890" i="17"/>
  <c r="AA889" i="17"/>
  <c r="AA888" i="17"/>
  <c r="AA887" i="17"/>
  <c r="AA886" i="17"/>
  <c r="AA885" i="17"/>
  <c r="AA884" i="17"/>
  <c r="AA883" i="17"/>
  <c r="AA882" i="17"/>
  <c r="AA881" i="17"/>
  <c r="AA880" i="17"/>
  <c r="AA879" i="17"/>
  <c r="AA878" i="17"/>
  <c r="AA877" i="17"/>
  <c r="AA876" i="17"/>
  <c r="AA875" i="17"/>
  <c r="AA874" i="17"/>
  <c r="AA873" i="17"/>
  <c r="AA872" i="17"/>
  <c r="AA871" i="17"/>
  <c r="AA870" i="17"/>
  <c r="AA869" i="17"/>
  <c r="AA868" i="17"/>
  <c r="AA867" i="17"/>
  <c r="AA866" i="17"/>
  <c r="AA865" i="17"/>
  <c r="AA864" i="17"/>
  <c r="AA863" i="17"/>
  <c r="AA862" i="17"/>
  <c r="AA861" i="17"/>
  <c r="AA860" i="17"/>
  <c r="AA859" i="17"/>
  <c r="AA858" i="17"/>
  <c r="AA857" i="17"/>
  <c r="AA856" i="17"/>
  <c r="AA855" i="17"/>
  <c r="AA854" i="17"/>
  <c r="AA853" i="17"/>
  <c r="AA852" i="17"/>
  <c r="AA851" i="17"/>
  <c r="AA850" i="17"/>
  <c r="AA849" i="17"/>
  <c r="AA848" i="17"/>
  <c r="AA847" i="17"/>
  <c r="AA846" i="17"/>
  <c r="AA845" i="17"/>
  <c r="AA844" i="17"/>
  <c r="AA843" i="17"/>
  <c r="AA842" i="17"/>
  <c r="AA841" i="17"/>
  <c r="AA840" i="17"/>
  <c r="AA839" i="17"/>
  <c r="AA838" i="17"/>
  <c r="AA837" i="17"/>
  <c r="AA836" i="17"/>
  <c r="AA835" i="17"/>
  <c r="AA834" i="17"/>
  <c r="AA833" i="17"/>
  <c r="AA832" i="17"/>
  <c r="AA831" i="17"/>
  <c r="AA830" i="17"/>
  <c r="AA829" i="17"/>
  <c r="AA828" i="17"/>
  <c r="AA827" i="17"/>
  <c r="AA826" i="17"/>
  <c r="AA825" i="17"/>
  <c r="AA824" i="17"/>
  <c r="AA823" i="17"/>
  <c r="AA822" i="17"/>
  <c r="AA821" i="17"/>
  <c r="AA820" i="17"/>
  <c r="AA819" i="17"/>
  <c r="AA818" i="17"/>
  <c r="AA817" i="17"/>
  <c r="AA816" i="17"/>
  <c r="AA815" i="17"/>
  <c r="AA814" i="17"/>
  <c r="AA813" i="17"/>
  <c r="AA812" i="17"/>
  <c r="AA811" i="17"/>
  <c r="AA810" i="17"/>
  <c r="AA809" i="17"/>
  <c r="AA808" i="17"/>
  <c r="AA807" i="17"/>
  <c r="AA806" i="17"/>
  <c r="AA805" i="17"/>
  <c r="AA804" i="17"/>
  <c r="AA803" i="17"/>
  <c r="AA802" i="17"/>
  <c r="AA801" i="17"/>
  <c r="AA800" i="17"/>
  <c r="AA799" i="17"/>
  <c r="AA798" i="17"/>
  <c r="AA797" i="17"/>
  <c r="AA796" i="17"/>
  <c r="AA795" i="17"/>
  <c r="AA794" i="17"/>
  <c r="AA793" i="17"/>
  <c r="AA792" i="17"/>
  <c r="AA791" i="17"/>
  <c r="AA790" i="17"/>
  <c r="AA789" i="17"/>
  <c r="AA788" i="17"/>
  <c r="AA787" i="17"/>
  <c r="AA786" i="17"/>
  <c r="AA785" i="17"/>
  <c r="AA784" i="17"/>
  <c r="AA783" i="17"/>
  <c r="AA782" i="17"/>
  <c r="AA781" i="17"/>
  <c r="AA780" i="17"/>
  <c r="AA779" i="17"/>
  <c r="AA778" i="17"/>
  <c r="AA777" i="17"/>
  <c r="AA776" i="17"/>
  <c r="AA775" i="17"/>
  <c r="AA774" i="17"/>
  <c r="AA773" i="17"/>
  <c r="AA772" i="17"/>
  <c r="AA771" i="17"/>
  <c r="AA770" i="17"/>
  <c r="AA769" i="17"/>
  <c r="AA768" i="17"/>
  <c r="AA767" i="17"/>
  <c r="AA766" i="17"/>
  <c r="AA765" i="17"/>
  <c r="AA764" i="17"/>
  <c r="AA763" i="17"/>
  <c r="AA762" i="17"/>
  <c r="AA761" i="17"/>
  <c r="AA760" i="17"/>
  <c r="AA759" i="17"/>
  <c r="AA758" i="17"/>
  <c r="AA757" i="17"/>
  <c r="AA756" i="17"/>
  <c r="AA755" i="17"/>
  <c r="AA754" i="17"/>
  <c r="AA753" i="17"/>
  <c r="AA752" i="17"/>
  <c r="AA751" i="17"/>
  <c r="AA750" i="17"/>
  <c r="AA749" i="17"/>
  <c r="AA748" i="17"/>
  <c r="AA747" i="17"/>
  <c r="AA746" i="17"/>
  <c r="AA745" i="17"/>
  <c r="AA744" i="17"/>
  <c r="AA743" i="17"/>
  <c r="AA742" i="17"/>
  <c r="AA741" i="17"/>
  <c r="AA740" i="17"/>
  <c r="AA739" i="17"/>
  <c r="AA738" i="17"/>
  <c r="AA737" i="17"/>
  <c r="AA736" i="17"/>
  <c r="AA735" i="17"/>
  <c r="AA734" i="17"/>
  <c r="AA733" i="17"/>
  <c r="AA732" i="17"/>
  <c r="AA731" i="17"/>
  <c r="AA730" i="17"/>
  <c r="AA729" i="17"/>
  <c r="AA728" i="17"/>
  <c r="AA727" i="17"/>
  <c r="AA726" i="17"/>
  <c r="AA725" i="17"/>
  <c r="AA724" i="17"/>
  <c r="AA723" i="17"/>
  <c r="AA722" i="17"/>
  <c r="AA721" i="17"/>
  <c r="AA720" i="17"/>
  <c r="AA719" i="17"/>
  <c r="AA718" i="17"/>
  <c r="AA717" i="17"/>
  <c r="AA716" i="17"/>
  <c r="AA715" i="17"/>
  <c r="AA714" i="17"/>
  <c r="AA713" i="17"/>
  <c r="AA712" i="17"/>
  <c r="AA711" i="17"/>
  <c r="AA710" i="17"/>
  <c r="AA709" i="17"/>
  <c r="AA708" i="17"/>
  <c r="AA707" i="17"/>
  <c r="AA706" i="17"/>
  <c r="AA705" i="17"/>
  <c r="AA704" i="17"/>
  <c r="AA703" i="17"/>
  <c r="AA702" i="17"/>
  <c r="AA701" i="17"/>
  <c r="AA700" i="17"/>
  <c r="AA699" i="17"/>
  <c r="AA698" i="17"/>
  <c r="AA697" i="17"/>
  <c r="AA696" i="17"/>
  <c r="AA695" i="17"/>
  <c r="AA694" i="17"/>
  <c r="AA693" i="17"/>
  <c r="AA692" i="17"/>
  <c r="AA691" i="17"/>
  <c r="AA690" i="17"/>
  <c r="AA689" i="17"/>
  <c r="AA688" i="17"/>
  <c r="AA687" i="17"/>
  <c r="AA686" i="17"/>
  <c r="AA685" i="17"/>
  <c r="AA684" i="17"/>
  <c r="AA683" i="17"/>
  <c r="AA682" i="17"/>
  <c r="AA681" i="17"/>
  <c r="AA680" i="17"/>
  <c r="AA679" i="17"/>
  <c r="AA678" i="17"/>
  <c r="AA677" i="17"/>
  <c r="AA676" i="17"/>
  <c r="AA675" i="17"/>
  <c r="AA674" i="17"/>
  <c r="AA673" i="17"/>
  <c r="AA672" i="17"/>
  <c r="AA671" i="17"/>
  <c r="AA670" i="17"/>
  <c r="AA669" i="17"/>
  <c r="AA668" i="17"/>
  <c r="AA667" i="17"/>
  <c r="AA666" i="17"/>
  <c r="AA665" i="17"/>
  <c r="AA664" i="17"/>
  <c r="AA663" i="17"/>
  <c r="AA662" i="17"/>
  <c r="AA661" i="17"/>
  <c r="AA660" i="17"/>
  <c r="AA659" i="17"/>
  <c r="AA658" i="17"/>
  <c r="AA657" i="17"/>
  <c r="AA656" i="17"/>
  <c r="AA655" i="17"/>
  <c r="AA654" i="17"/>
  <c r="AA653" i="17"/>
  <c r="AA652" i="17"/>
  <c r="AA651" i="17"/>
  <c r="AA650" i="17"/>
  <c r="AA649" i="17"/>
  <c r="AA648" i="17"/>
  <c r="AA647" i="17"/>
  <c r="AA646" i="17"/>
  <c r="AA645" i="17"/>
  <c r="AA644" i="17"/>
  <c r="AA643" i="17"/>
  <c r="AA642" i="17"/>
  <c r="AA641" i="17"/>
  <c r="AA640" i="17"/>
  <c r="AA639" i="17"/>
  <c r="AA638" i="17"/>
  <c r="AA637" i="17"/>
  <c r="AA636" i="17"/>
  <c r="AA635" i="17"/>
  <c r="AA634" i="17"/>
  <c r="AA633" i="17"/>
  <c r="AA632" i="17"/>
  <c r="AA631" i="17"/>
  <c r="AA630" i="17"/>
  <c r="AA629" i="17"/>
  <c r="AA628" i="17"/>
  <c r="AA627" i="17"/>
  <c r="AA626" i="17"/>
  <c r="AA625" i="17"/>
  <c r="AA624" i="17"/>
  <c r="AA623" i="17"/>
  <c r="AA622" i="17"/>
  <c r="AA621" i="17"/>
  <c r="AA620" i="17"/>
  <c r="AA619" i="17"/>
  <c r="AA618" i="17"/>
  <c r="AA617" i="17"/>
  <c r="AA616" i="17"/>
  <c r="AA615" i="17"/>
  <c r="AA614" i="17"/>
  <c r="AA613" i="17"/>
  <c r="AA612" i="17"/>
  <c r="AA611" i="17"/>
  <c r="AA610" i="17"/>
  <c r="AA609" i="17"/>
  <c r="AA608" i="17"/>
  <c r="AA607" i="17"/>
  <c r="AA606" i="17"/>
  <c r="AA605" i="17"/>
  <c r="AA604" i="17"/>
  <c r="AA603" i="17"/>
  <c r="AA602" i="17"/>
  <c r="AA601" i="17"/>
  <c r="AA600" i="17"/>
  <c r="AA599" i="17"/>
  <c r="AA598" i="17"/>
  <c r="AA597" i="17"/>
  <c r="AA596" i="17"/>
  <c r="AA595" i="17"/>
  <c r="AA594" i="17"/>
  <c r="AA593" i="17"/>
  <c r="AA592" i="17"/>
  <c r="AA591" i="17"/>
  <c r="AA590" i="17"/>
  <c r="AA589" i="17"/>
  <c r="AA588" i="17"/>
  <c r="AA587" i="17"/>
  <c r="AA586" i="17"/>
  <c r="AA585" i="17"/>
  <c r="AA584" i="17"/>
  <c r="AA583" i="17"/>
  <c r="AA582" i="17"/>
  <c r="AA581" i="17"/>
  <c r="AA580" i="17"/>
  <c r="AA579" i="17"/>
  <c r="AA578" i="17"/>
  <c r="AA577" i="17"/>
  <c r="AA576" i="17"/>
  <c r="AA575" i="17"/>
  <c r="AA574" i="17"/>
  <c r="AA573" i="17"/>
  <c r="AA572" i="17"/>
  <c r="AA571" i="17"/>
  <c r="AA570" i="17"/>
  <c r="AA569" i="17"/>
  <c r="AA568" i="17"/>
  <c r="AA567" i="17"/>
  <c r="AA566" i="17"/>
  <c r="AA565" i="17"/>
  <c r="AA564" i="17"/>
  <c r="AA563" i="17"/>
  <c r="AA562" i="17"/>
  <c r="AA561" i="17"/>
  <c r="AA560" i="17"/>
  <c r="AA559" i="17"/>
  <c r="AA558" i="17"/>
  <c r="AA557" i="17"/>
  <c r="AA556" i="17"/>
  <c r="AA555" i="17"/>
  <c r="AA554" i="17"/>
  <c r="AA553" i="17"/>
  <c r="AA552" i="17"/>
  <c r="AA551" i="17"/>
  <c r="AA550" i="17"/>
  <c r="AA549" i="17"/>
  <c r="AA548" i="17"/>
  <c r="AA547" i="17"/>
  <c r="AA546" i="17"/>
  <c r="AA545" i="17"/>
  <c r="AA544" i="17"/>
  <c r="AA543" i="17"/>
  <c r="AA542" i="17"/>
  <c r="AA541" i="17"/>
  <c r="AA540" i="17"/>
  <c r="AA539" i="17"/>
  <c r="AA538" i="17"/>
  <c r="AA537" i="17"/>
  <c r="AA536" i="17"/>
  <c r="AA535" i="17"/>
  <c r="AA534" i="17"/>
  <c r="AA533" i="17"/>
  <c r="AA532" i="17"/>
  <c r="AA531" i="17"/>
  <c r="AA530" i="17"/>
  <c r="AA529" i="17"/>
  <c r="AA528" i="17"/>
  <c r="AA527" i="17"/>
  <c r="AA526" i="17"/>
  <c r="AA525" i="17"/>
  <c r="AA524" i="17"/>
  <c r="AA523" i="17"/>
  <c r="AA522" i="17"/>
  <c r="AA521" i="17"/>
  <c r="AA520" i="17"/>
  <c r="AA519" i="17"/>
  <c r="AA518" i="17"/>
  <c r="AA517" i="17"/>
  <c r="AA516" i="17"/>
  <c r="AA515" i="17"/>
  <c r="AA514" i="17"/>
  <c r="AA513" i="17"/>
  <c r="AA512" i="17"/>
  <c r="AA511" i="17"/>
  <c r="AA510" i="17"/>
  <c r="AA509" i="17"/>
  <c r="AA508" i="17"/>
  <c r="AA507" i="17"/>
  <c r="AA506" i="17"/>
  <c r="AA505" i="17"/>
  <c r="AA504" i="17"/>
  <c r="AA503" i="17"/>
  <c r="AA502" i="17"/>
  <c r="AA501" i="17"/>
  <c r="AA500" i="17"/>
  <c r="AA499" i="17"/>
  <c r="AA498" i="17"/>
  <c r="AA497" i="17"/>
  <c r="AA496" i="17"/>
  <c r="AA495" i="17"/>
  <c r="AA494" i="17"/>
  <c r="AA493" i="17"/>
  <c r="AA492" i="17"/>
  <c r="AA491" i="17"/>
  <c r="AA490" i="17"/>
  <c r="AA489" i="17"/>
  <c r="AA488" i="17"/>
  <c r="AA487" i="17"/>
  <c r="AA486" i="17"/>
  <c r="AA485" i="17"/>
  <c r="AA484" i="17"/>
  <c r="AA483" i="17"/>
  <c r="AA482" i="17"/>
  <c r="AA481" i="17"/>
  <c r="AA480" i="17"/>
  <c r="AA479" i="17"/>
  <c r="AA478" i="17"/>
  <c r="AA477" i="17"/>
  <c r="AA476" i="17"/>
  <c r="AA475" i="17"/>
  <c r="AA474" i="17"/>
  <c r="AA473" i="17"/>
  <c r="AA472" i="17"/>
  <c r="AA471" i="17"/>
  <c r="AA470" i="17"/>
  <c r="AA469" i="17"/>
  <c r="AA468" i="17"/>
  <c r="AA467" i="17"/>
  <c r="AA466" i="17"/>
  <c r="AA465" i="17"/>
  <c r="AA464" i="17"/>
  <c r="AA463" i="17"/>
  <c r="AA462" i="17"/>
  <c r="AA461" i="17"/>
  <c r="AA460" i="17"/>
  <c r="AA459" i="17"/>
  <c r="AA458" i="17"/>
  <c r="AA457" i="17"/>
  <c r="AA456" i="17"/>
  <c r="AA455" i="17"/>
  <c r="AA454" i="17"/>
  <c r="AA453" i="17"/>
  <c r="AA452" i="17"/>
  <c r="AA451" i="17"/>
  <c r="AA450" i="17"/>
  <c r="AA449" i="17"/>
  <c r="AA448" i="17"/>
  <c r="AA447" i="17"/>
  <c r="AA446" i="17"/>
  <c r="AA445" i="17"/>
  <c r="AA444" i="17"/>
  <c r="AA443" i="17"/>
  <c r="AA442" i="17"/>
  <c r="AA441" i="17"/>
  <c r="AA440" i="17"/>
  <c r="AA439" i="17"/>
  <c r="AA438" i="17"/>
  <c r="AA437" i="17"/>
  <c r="AA436" i="17"/>
  <c r="AA435" i="17"/>
  <c r="AA434" i="17"/>
  <c r="AA433" i="17"/>
  <c r="AA432" i="17"/>
  <c r="AA431" i="17"/>
  <c r="AA430" i="17"/>
  <c r="AA429" i="17"/>
  <c r="AA428" i="17"/>
  <c r="AA427" i="17"/>
  <c r="AA426" i="17"/>
  <c r="AA425" i="17"/>
  <c r="AA424" i="17"/>
  <c r="AA423" i="17"/>
  <c r="AA422" i="17"/>
  <c r="AA421" i="17"/>
  <c r="AA420" i="17"/>
  <c r="AA419" i="17"/>
  <c r="AA418" i="17"/>
  <c r="AA417" i="17"/>
  <c r="AA416" i="17"/>
  <c r="AA415" i="17"/>
  <c r="AA414" i="17"/>
  <c r="AA413" i="17"/>
  <c r="AA412" i="17"/>
  <c r="AA411" i="17"/>
  <c r="AA410" i="17"/>
  <c r="AA409" i="17"/>
  <c r="AA408" i="17"/>
  <c r="AA407" i="17"/>
  <c r="AA406" i="17"/>
  <c r="AA405" i="17"/>
  <c r="AA404" i="17"/>
  <c r="AA403" i="17"/>
  <c r="AA402" i="17"/>
  <c r="AA401" i="17"/>
  <c r="AA400" i="17"/>
  <c r="AA399" i="17"/>
  <c r="AA398" i="17"/>
  <c r="AA397" i="17"/>
  <c r="AA396" i="17"/>
  <c r="AA395" i="17"/>
  <c r="AA394" i="17"/>
  <c r="AA393" i="17"/>
  <c r="AA392" i="17"/>
  <c r="AA391" i="17"/>
  <c r="AA390" i="17"/>
  <c r="AA389" i="17"/>
  <c r="AA388" i="17"/>
  <c r="AA387" i="17"/>
  <c r="AA386" i="17"/>
  <c r="AA385" i="17"/>
  <c r="AA384" i="17"/>
  <c r="AA383" i="17"/>
  <c r="AA382" i="17"/>
  <c r="AA381" i="17"/>
  <c r="AA380" i="17"/>
  <c r="AA379" i="17"/>
  <c r="AA378" i="17"/>
  <c r="AA377" i="17"/>
  <c r="AA376" i="17"/>
  <c r="AA375" i="17"/>
  <c r="AA374" i="17"/>
  <c r="AA373" i="17"/>
  <c r="AA372" i="17"/>
  <c r="AA371" i="17"/>
  <c r="AA370" i="17"/>
  <c r="AA369" i="17"/>
  <c r="AA368" i="17"/>
  <c r="AA367" i="17"/>
  <c r="AA366" i="17"/>
  <c r="AA365" i="17"/>
  <c r="AA364" i="17"/>
  <c r="AA363" i="17"/>
  <c r="AA362" i="17"/>
  <c r="AA361" i="17"/>
  <c r="AA360" i="17"/>
  <c r="AA359" i="17"/>
  <c r="AA358" i="17"/>
  <c r="AA357" i="17"/>
  <c r="AA356" i="17"/>
  <c r="AA355" i="17"/>
  <c r="AA354" i="17"/>
  <c r="AA353" i="17"/>
  <c r="AA352" i="17"/>
  <c r="AA351" i="17"/>
  <c r="AA350" i="17"/>
  <c r="AA349" i="17"/>
  <c r="AA348" i="17"/>
  <c r="AA347" i="17"/>
  <c r="AA346" i="17"/>
  <c r="AA345" i="17"/>
  <c r="AA344" i="17"/>
  <c r="AA343" i="17"/>
  <c r="AA342" i="17"/>
  <c r="AA341" i="17"/>
  <c r="AA340" i="17"/>
  <c r="AA339" i="17"/>
  <c r="AA338" i="17"/>
  <c r="AA337" i="17"/>
  <c r="AA336" i="17"/>
  <c r="AA335" i="17"/>
  <c r="AA334" i="17"/>
  <c r="AA333" i="17"/>
  <c r="AA332" i="17"/>
  <c r="AA331" i="17"/>
  <c r="AA330" i="17"/>
  <c r="AA329" i="17"/>
  <c r="AA328" i="17"/>
  <c r="AA327" i="17"/>
  <c r="AA326" i="17"/>
  <c r="AA325" i="17"/>
  <c r="AA324" i="17"/>
  <c r="AA323" i="17"/>
  <c r="AA322" i="17"/>
  <c r="AA321" i="17"/>
  <c r="AA320" i="17"/>
  <c r="AA319" i="17"/>
  <c r="AA318" i="17"/>
  <c r="AA317" i="17"/>
  <c r="AA316" i="17"/>
  <c r="AA315" i="17"/>
  <c r="AA314" i="17"/>
  <c r="AA313" i="17"/>
  <c r="AA312" i="17"/>
  <c r="AA311" i="17"/>
  <c r="AA310" i="17"/>
  <c r="AA309" i="17"/>
  <c r="AA308" i="17"/>
  <c r="AA307" i="17"/>
  <c r="AA306" i="17"/>
  <c r="AA305" i="17"/>
  <c r="AA304" i="17"/>
  <c r="AA303" i="17"/>
  <c r="AA302" i="17"/>
  <c r="AA301" i="17"/>
  <c r="AA300" i="17"/>
  <c r="AA299" i="17"/>
  <c r="AA298" i="17"/>
  <c r="AA297" i="17"/>
  <c r="AA296" i="17"/>
  <c r="AA295" i="17"/>
  <c r="AA294" i="17"/>
  <c r="AA293" i="17"/>
  <c r="AA292" i="17"/>
  <c r="AA291" i="17"/>
  <c r="AA290" i="17"/>
  <c r="AA289" i="17"/>
  <c r="AA288" i="17"/>
  <c r="AA287" i="17"/>
  <c r="AA286" i="17"/>
  <c r="AA285" i="17"/>
  <c r="AA284" i="17"/>
  <c r="AA283" i="17"/>
  <c r="AA282" i="17"/>
  <c r="AA281" i="17"/>
  <c r="AA280" i="17"/>
  <c r="AA279" i="17"/>
  <c r="AA278" i="17"/>
  <c r="AA277" i="17"/>
  <c r="AA276" i="17"/>
  <c r="AA275" i="17"/>
  <c r="AA274" i="17"/>
  <c r="AA273" i="17"/>
  <c r="AA272" i="17"/>
  <c r="AA271" i="17"/>
  <c r="AA270" i="17"/>
  <c r="AA269" i="17"/>
  <c r="AA268" i="17"/>
  <c r="AA267" i="17"/>
  <c r="AA266" i="17"/>
  <c r="AA265" i="17"/>
  <c r="AA264" i="17"/>
  <c r="AA263" i="17"/>
  <c r="AA262" i="17"/>
  <c r="AA261" i="17"/>
  <c r="AA260" i="17"/>
  <c r="AA259" i="17"/>
  <c r="AA258" i="17"/>
  <c r="AA257" i="17"/>
  <c r="AA256" i="17"/>
  <c r="AA255" i="17"/>
  <c r="AA254" i="17"/>
  <c r="AA253" i="17"/>
  <c r="AA252" i="17"/>
  <c r="AA251" i="17"/>
  <c r="AA250" i="17"/>
  <c r="AA249" i="17"/>
  <c r="AA248" i="17"/>
  <c r="AA247" i="17"/>
  <c r="AA246" i="17"/>
  <c r="AA245" i="17"/>
  <c r="AA244" i="17"/>
  <c r="AA243" i="17"/>
  <c r="AA242" i="17"/>
  <c r="AA241" i="17"/>
  <c r="AA240" i="17"/>
  <c r="AA239" i="17"/>
  <c r="AA238" i="17"/>
  <c r="AA237" i="17"/>
  <c r="AA236" i="17"/>
  <c r="AA235" i="17"/>
  <c r="AA234" i="17"/>
  <c r="AA233" i="17"/>
  <c r="AA232" i="17"/>
  <c r="AA231" i="17"/>
  <c r="AA230" i="17"/>
  <c r="AA229" i="17"/>
  <c r="AA228" i="17"/>
  <c r="AA227" i="17"/>
  <c r="AA226" i="17"/>
  <c r="AA225" i="17"/>
  <c r="AA224" i="17"/>
  <c r="AA223" i="17"/>
  <c r="AA222" i="17"/>
  <c r="AA221" i="17"/>
  <c r="AA220" i="17"/>
  <c r="AA219" i="17"/>
  <c r="AA218" i="17"/>
  <c r="AA217" i="17"/>
  <c r="AA216" i="17"/>
  <c r="AA215" i="17"/>
  <c r="AA214" i="17"/>
  <c r="AA213" i="17"/>
  <c r="AA212" i="17"/>
  <c r="AA211" i="17"/>
  <c r="AA210" i="17"/>
  <c r="AA209" i="17"/>
  <c r="AA208" i="17"/>
  <c r="AA207" i="17"/>
  <c r="AA206" i="17"/>
  <c r="AA205" i="17"/>
  <c r="AA204" i="17"/>
  <c r="AA203" i="17"/>
  <c r="AA202" i="17"/>
  <c r="AA201" i="17"/>
  <c r="AA200" i="17"/>
  <c r="AA199" i="17"/>
  <c r="AA198" i="17"/>
  <c r="AA197" i="17"/>
  <c r="AA196" i="17"/>
  <c r="AA195" i="17"/>
  <c r="AA194" i="17"/>
  <c r="AA193" i="17"/>
  <c r="AA192" i="17"/>
  <c r="AA191" i="17"/>
  <c r="AA190" i="17"/>
  <c r="AA189" i="17"/>
  <c r="AA188" i="17"/>
  <c r="AA187" i="17"/>
  <c r="AA186" i="17"/>
  <c r="AA185" i="17"/>
  <c r="AA184" i="17"/>
  <c r="AA183" i="17"/>
  <c r="AA182" i="17"/>
  <c r="AA181" i="17"/>
  <c r="AA180" i="17"/>
  <c r="AA179" i="17"/>
  <c r="AA178" i="17"/>
  <c r="AA177" i="17"/>
  <c r="AA176" i="17"/>
  <c r="AA175" i="17"/>
  <c r="AA174" i="17"/>
  <c r="AA173" i="17"/>
  <c r="AA172" i="17"/>
  <c r="AA171" i="17"/>
  <c r="AA170" i="17"/>
  <c r="AA169" i="17"/>
  <c r="AA168" i="17"/>
  <c r="AA167" i="17"/>
  <c r="AA166" i="17"/>
  <c r="AA165" i="17"/>
  <c r="AA164" i="17"/>
  <c r="AA163" i="17"/>
  <c r="AA162" i="17"/>
  <c r="AA161" i="17"/>
  <c r="AA160" i="17"/>
  <c r="AA159" i="17"/>
  <c r="AA158" i="17"/>
  <c r="AA157" i="17"/>
  <c r="AA156" i="17"/>
  <c r="AA155" i="17"/>
  <c r="AA154" i="17"/>
  <c r="AA153" i="17"/>
  <c r="AA152" i="17"/>
  <c r="AA151" i="17"/>
  <c r="AA150" i="17"/>
  <c r="AA149" i="17"/>
  <c r="AA148" i="17"/>
  <c r="AA147" i="17"/>
  <c r="AA146" i="17"/>
  <c r="AA145" i="17"/>
  <c r="AA144" i="17"/>
  <c r="AA143" i="17"/>
  <c r="AA142" i="17"/>
  <c r="AA141" i="17"/>
  <c r="AA140" i="17"/>
  <c r="AA139" i="17"/>
  <c r="AA138" i="17"/>
  <c r="AA137" i="17"/>
  <c r="AA136" i="17"/>
  <c r="AA135" i="17"/>
  <c r="AA134" i="17"/>
  <c r="AA133" i="17"/>
  <c r="AA132" i="17"/>
  <c r="AA131" i="17"/>
  <c r="AA130" i="17"/>
  <c r="AA129" i="17"/>
  <c r="AA128" i="17"/>
  <c r="AA127" i="17"/>
  <c r="AA126" i="17"/>
  <c r="AA125" i="17"/>
  <c r="AA124" i="17"/>
  <c r="AA123" i="17"/>
  <c r="AA122" i="17"/>
  <c r="AA121" i="17"/>
  <c r="AA120" i="17"/>
  <c r="AA119" i="17"/>
  <c r="AA118" i="17"/>
  <c r="AA117" i="17"/>
  <c r="AA116" i="17"/>
  <c r="AA115" i="17"/>
  <c r="AA114" i="17"/>
  <c r="AA113" i="17"/>
  <c r="AA112" i="17"/>
  <c r="AA111" i="17"/>
  <c r="AA110" i="17"/>
  <c r="AA109" i="17"/>
  <c r="AA108" i="17"/>
  <c r="AA107" i="17"/>
  <c r="AA106" i="17"/>
  <c r="AA105" i="17"/>
  <c r="AA104" i="17"/>
  <c r="AA103" i="17"/>
  <c r="AA102" i="17"/>
  <c r="AA101" i="17"/>
  <c r="AA100" i="17"/>
  <c r="AA99" i="17"/>
  <c r="AA98" i="17"/>
  <c r="AA97" i="17"/>
  <c r="AA96" i="17"/>
  <c r="AA95" i="17"/>
  <c r="AA94" i="17"/>
  <c r="AA93" i="17"/>
  <c r="AA92" i="17"/>
  <c r="AA91" i="17"/>
  <c r="AA90" i="17"/>
  <c r="AA89" i="17"/>
  <c r="AA88" i="17"/>
  <c r="AA87" i="17"/>
  <c r="AA86" i="17"/>
  <c r="AA85" i="17"/>
  <c r="AA84" i="17"/>
  <c r="AA83" i="17"/>
  <c r="AA82" i="17"/>
  <c r="AA81" i="17"/>
  <c r="AA80" i="17"/>
  <c r="AA79" i="17"/>
  <c r="AA78" i="17"/>
  <c r="AA77" i="17"/>
  <c r="AA76" i="17"/>
  <c r="AA75" i="17"/>
  <c r="AA74" i="17"/>
  <c r="AA73" i="17"/>
  <c r="AA72" i="17"/>
  <c r="AA71" i="17"/>
  <c r="AA70" i="17"/>
  <c r="AA69" i="17"/>
  <c r="AA68" i="17"/>
  <c r="AA67" i="17"/>
  <c r="AA66" i="17"/>
  <c r="AA65" i="17"/>
  <c r="AA64" i="17"/>
  <c r="AA63" i="17"/>
  <c r="AA62" i="17"/>
  <c r="AA61" i="17"/>
  <c r="AA60" i="17"/>
  <c r="AA59" i="17"/>
  <c r="AA58" i="17"/>
  <c r="AA57" i="17"/>
  <c r="AA56" i="17"/>
  <c r="AA55" i="17"/>
  <c r="AA54" i="17"/>
  <c r="AA53" i="17"/>
  <c r="AA52" i="17"/>
  <c r="AA51" i="17"/>
  <c r="AA50" i="17"/>
  <c r="AA49" i="17"/>
  <c r="AA48" i="17"/>
  <c r="AA47" i="17"/>
  <c r="AA46" i="17"/>
  <c r="AA45" i="17"/>
  <c r="AA44" i="17"/>
  <c r="AA43" i="17"/>
  <c r="AA42" i="17"/>
  <c r="AA41" i="17"/>
  <c r="AA40" i="17"/>
  <c r="AA39" i="17"/>
  <c r="AA38" i="17"/>
  <c r="AA37" i="17"/>
  <c r="AA36" i="17"/>
  <c r="AA35" i="17"/>
  <c r="AA34" i="17"/>
  <c r="AA33" i="17"/>
  <c r="AA32" i="17"/>
  <c r="AA31" i="17"/>
  <c r="AA30" i="17"/>
  <c r="AA29" i="17"/>
  <c r="AA28" i="17"/>
  <c r="AA27" i="17"/>
  <c r="AA26" i="17"/>
  <c r="AA25" i="17"/>
  <c r="AA24" i="17"/>
  <c r="AA23" i="17"/>
  <c r="AA22" i="17"/>
  <c r="AA21" i="17"/>
  <c r="AA20" i="17"/>
  <c r="AA19" i="17"/>
  <c r="AA18" i="17"/>
  <c r="AA17" i="17"/>
  <c r="AA16" i="17"/>
  <c r="AA15" i="17"/>
  <c r="AA14" i="17"/>
  <c r="AA13" i="17"/>
  <c r="AA12" i="17"/>
  <c r="AA11" i="17"/>
  <c r="AA10" i="17"/>
  <c r="AA9" i="17"/>
  <c r="AA8" i="17"/>
  <c r="AA7" i="17"/>
  <c r="AA6" i="17"/>
  <c r="AA5" i="17"/>
  <c r="C3320" i="10"/>
  <c r="B3320" i="10"/>
  <c r="A3320" i="10"/>
  <c r="C3319" i="10"/>
  <c r="B3319" i="10"/>
  <c r="A3319" i="10"/>
  <c r="C3318" i="10"/>
  <c r="B3318" i="10"/>
  <c r="A3318" i="10"/>
  <c r="C3317" i="10"/>
  <c r="B3317" i="10"/>
  <c r="A3317" i="10"/>
  <c r="C3316" i="10"/>
  <c r="B3316" i="10"/>
  <c r="A3316" i="10"/>
  <c r="C3315" i="10"/>
  <c r="B3315" i="10"/>
  <c r="A3315" i="10"/>
  <c r="C3314" i="10"/>
  <c r="B3314" i="10"/>
  <c r="A3314" i="10"/>
  <c r="C3313" i="10"/>
  <c r="B3313" i="10"/>
  <c r="A3313" i="10"/>
  <c r="C3312" i="10"/>
  <c r="B3312" i="10"/>
  <c r="A3312" i="10"/>
  <c r="C3311" i="10"/>
  <c r="B3311" i="10"/>
  <c r="A3311" i="10"/>
  <c r="C3310" i="10"/>
  <c r="B3310" i="10"/>
  <c r="A3310" i="10"/>
  <c r="C3309" i="10"/>
  <c r="B3309" i="10"/>
  <c r="A3309" i="10"/>
  <c r="C3308" i="10"/>
  <c r="B3308" i="10"/>
  <c r="A3308" i="10"/>
  <c r="C3307" i="10"/>
  <c r="B3307" i="10"/>
  <c r="A3307" i="10"/>
  <c r="C3306" i="10"/>
  <c r="B3306" i="10"/>
  <c r="A3306" i="10"/>
  <c r="C3305" i="10"/>
  <c r="B3305" i="10"/>
  <c r="A3305" i="10"/>
  <c r="C3304" i="10"/>
  <c r="B3304" i="10"/>
  <c r="A3304" i="10"/>
  <c r="C3303" i="10"/>
  <c r="B3303" i="10"/>
  <c r="A3303" i="10"/>
  <c r="C3302" i="10"/>
  <c r="B3302" i="10"/>
  <c r="A3302" i="10"/>
  <c r="C3301" i="10"/>
  <c r="B3301" i="10"/>
  <c r="A3301" i="10"/>
  <c r="C3300" i="10"/>
  <c r="B3300" i="10"/>
  <c r="A3300" i="10"/>
  <c r="C3299" i="10"/>
  <c r="B3299" i="10"/>
  <c r="A3299" i="10"/>
  <c r="C3298" i="10"/>
  <c r="B3298" i="10"/>
  <c r="A3298" i="10"/>
  <c r="C3403" i="10"/>
  <c r="B3403" i="10"/>
  <c r="A3403" i="10"/>
  <c r="C3402" i="10"/>
  <c r="B3402" i="10"/>
  <c r="A3402" i="10"/>
  <c r="C3401" i="10"/>
  <c r="B3401" i="10"/>
  <c r="A3401" i="10"/>
  <c r="C3400" i="10"/>
  <c r="B3400" i="10"/>
  <c r="A3400" i="10"/>
  <c r="C3399" i="10"/>
  <c r="B3399" i="10"/>
  <c r="A3399" i="10"/>
  <c r="C3398" i="10"/>
  <c r="B3398" i="10"/>
  <c r="A3398" i="10"/>
  <c r="C3397" i="10"/>
  <c r="B3397" i="10"/>
  <c r="A3397" i="10"/>
  <c r="C3396" i="10"/>
  <c r="B3396" i="10"/>
  <c r="A3396" i="10"/>
  <c r="C3395" i="10"/>
  <c r="B3395" i="10"/>
  <c r="A3395" i="10"/>
  <c r="C3394" i="10"/>
  <c r="B3394" i="10"/>
  <c r="A3394" i="10"/>
  <c r="C3393" i="10"/>
  <c r="B3393" i="10"/>
  <c r="A3393" i="10"/>
  <c r="C3392" i="10"/>
  <c r="B3392" i="10"/>
  <c r="A3392" i="10"/>
  <c r="C3391" i="10"/>
  <c r="B3391" i="10"/>
  <c r="A3391" i="10"/>
  <c r="C3390" i="10"/>
  <c r="B3390" i="10"/>
  <c r="A3390" i="10"/>
  <c r="C3389" i="10"/>
  <c r="B3389" i="10"/>
  <c r="A3389" i="10"/>
  <c r="C3388" i="10"/>
  <c r="B3388" i="10"/>
  <c r="A3388" i="10"/>
  <c r="C3387" i="10"/>
  <c r="B3387" i="10"/>
  <c r="A3387" i="10"/>
  <c r="C3386" i="10"/>
  <c r="B3386" i="10"/>
  <c r="A3386" i="10"/>
  <c r="C3385" i="10"/>
  <c r="B3385" i="10"/>
  <c r="A3385" i="10"/>
  <c r="C3384" i="10"/>
  <c r="B3384" i="10"/>
  <c r="A3384" i="10"/>
  <c r="C3383" i="10"/>
  <c r="B3383" i="10"/>
  <c r="A3383" i="10"/>
  <c r="C3382" i="10"/>
  <c r="B3382" i="10"/>
  <c r="A3382" i="10"/>
  <c r="C3381" i="10"/>
  <c r="B3381" i="10"/>
  <c r="A3381" i="10"/>
  <c r="C3380" i="10"/>
  <c r="B3380" i="10"/>
  <c r="A3380" i="10"/>
  <c r="C3379" i="10"/>
  <c r="B3379" i="10"/>
  <c r="A3379" i="10"/>
  <c r="C3378" i="10"/>
  <c r="B3378" i="10"/>
  <c r="A3378" i="10"/>
  <c r="C3377" i="10"/>
  <c r="B3377" i="10"/>
  <c r="A3377" i="10"/>
  <c r="C3376" i="10"/>
  <c r="B3376" i="10"/>
  <c r="A3376" i="10"/>
  <c r="C3375" i="10"/>
  <c r="B3375" i="10"/>
  <c r="A3375" i="10"/>
  <c r="C3374" i="10"/>
  <c r="B3374" i="10"/>
  <c r="A3374" i="10"/>
  <c r="C3373" i="10"/>
  <c r="B3373" i="10"/>
  <c r="A3373" i="10"/>
  <c r="C3372" i="10"/>
  <c r="B3372" i="10"/>
  <c r="A3372" i="10"/>
  <c r="C3371" i="10"/>
  <c r="B3371" i="10"/>
  <c r="A3371" i="10"/>
  <c r="C3370" i="10"/>
  <c r="B3370" i="10"/>
  <c r="A3370" i="10"/>
  <c r="C3369" i="10"/>
  <c r="B3369" i="10"/>
  <c r="A3369" i="10"/>
  <c r="C3368" i="10"/>
  <c r="B3368" i="10"/>
  <c r="A3368" i="10"/>
  <c r="C3367" i="10"/>
  <c r="B3367" i="10"/>
  <c r="A3367" i="10"/>
  <c r="C3366" i="10"/>
  <c r="B3366" i="10"/>
  <c r="A3366" i="10"/>
  <c r="C3365" i="10"/>
  <c r="B3365" i="10"/>
  <c r="A3365" i="10"/>
  <c r="C3364" i="10"/>
  <c r="B3364" i="10"/>
  <c r="A3364" i="10"/>
  <c r="C3363" i="10"/>
  <c r="B3363" i="10"/>
  <c r="A3363" i="10"/>
  <c r="C3362" i="10"/>
  <c r="B3362" i="10"/>
  <c r="A3362" i="10"/>
  <c r="C3361" i="10"/>
  <c r="B3361" i="10"/>
  <c r="A3361" i="10"/>
  <c r="C3360" i="10"/>
  <c r="B3360" i="10"/>
  <c r="A3360" i="10"/>
  <c r="C3359" i="10"/>
  <c r="B3359" i="10"/>
  <c r="A3359" i="10"/>
  <c r="C3358" i="10"/>
  <c r="B3358" i="10"/>
  <c r="A3358" i="10"/>
  <c r="C3357" i="10"/>
  <c r="B3357" i="10"/>
  <c r="A3357" i="10"/>
  <c r="C3356" i="10"/>
  <c r="B3356" i="10"/>
  <c r="A3356" i="10"/>
  <c r="C3355" i="10"/>
  <c r="B3355" i="10"/>
  <c r="A3355" i="10"/>
  <c r="C3354" i="10"/>
  <c r="B3354" i="10"/>
  <c r="A3354" i="10"/>
  <c r="C3353" i="10"/>
  <c r="B3353" i="10"/>
  <c r="A3353" i="10"/>
  <c r="C3352" i="10"/>
  <c r="B3352" i="10"/>
  <c r="A3352" i="10"/>
  <c r="C3351" i="10"/>
  <c r="B3351" i="10"/>
  <c r="A3351" i="10"/>
  <c r="C3350" i="10"/>
  <c r="B3350" i="10"/>
  <c r="A3350" i="10"/>
  <c r="C3349" i="10"/>
  <c r="B3349" i="10"/>
  <c r="A3349" i="10"/>
  <c r="C3348" i="10"/>
  <c r="B3348" i="10"/>
  <c r="A3348" i="10"/>
  <c r="C3347" i="10"/>
  <c r="B3347" i="10"/>
  <c r="A3347" i="10"/>
  <c r="C3346" i="10"/>
  <c r="B3346" i="10"/>
  <c r="A3346" i="10"/>
  <c r="C3345" i="10"/>
  <c r="B3345" i="10"/>
  <c r="A3345" i="10"/>
  <c r="C3344" i="10"/>
  <c r="B3344" i="10"/>
  <c r="A3344" i="10"/>
  <c r="C3343" i="10"/>
  <c r="B3343" i="10"/>
  <c r="A3343" i="10"/>
  <c r="C3342" i="10"/>
  <c r="B3342" i="10"/>
  <c r="A3342" i="10"/>
  <c r="C3341" i="10"/>
  <c r="B3341" i="10"/>
  <c r="A3341" i="10"/>
  <c r="C3340" i="10"/>
  <c r="B3340" i="10"/>
  <c r="A3340" i="10"/>
  <c r="C3339" i="10"/>
  <c r="B3339" i="10"/>
  <c r="A3339" i="10"/>
  <c r="C3338" i="10"/>
  <c r="B3338" i="10"/>
  <c r="A3338" i="10"/>
  <c r="C3337" i="10"/>
  <c r="B3337" i="10"/>
  <c r="A3337" i="10"/>
  <c r="C3336" i="10"/>
  <c r="B3336" i="10"/>
  <c r="A3336" i="10"/>
  <c r="C3335" i="10"/>
  <c r="B3335" i="10"/>
  <c r="A3335" i="10"/>
  <c r="C3334" i="10"/>
  <c r="B3334" i="10"/>
  <c r="A3334" i="10"/>
  <c r="C3333" i="10"/>
  <c r="B3333" i="10"/>
  <c r="A3333" i="10"/>
  <c r="C3332" i="10"/>
  <c r="B3332" i="10"/>
  <c r="A3332" i="10"/>
  <c r="C3331" i="10"/>
  <c r="B3331" i="10"/>
  <c r="A3331" i="10"/>
  <c r="C3330" i="10"/>
  <c r="B3330" i="10"/>
  <c r="A3330" i="10"/>
  <c r="C3329" i="10"/>
  <c r="B3329" i="10"/>
  <c r="A3329" i="10"/>
  <c r="C3328" i="10"/>
  <c r="B3328" i="10"/>
  <c r="A3328" i="10"/>
  <c r="C3327" i="10"/>
  <c r="B3327" i="10"/>
  <c r="A3327" i="10"/>
  <c r="C3326" i="10"/>
  <c r="B3326" i="10"/>
  <c r="A3326" i="10"/>
  <c r="C3325" i="10"/>
  <c r="B3325" i="10"/>
  <c r="A3325" i="10"/>
  <c r="C3324" i="10"/>
  <c r="B3324" i="10"/>
  <c r="A3324" i="10"/>
  <c r="C3323" i="10"/>
  <c r="B3323" i="10"/>
  <c r="A3323" i="10"/>
  <c r="C3322" i="10"/>
  <c r="B3322" i="10"/>
  <c r="A3322" i="10"/>
  <c r="C3321" i="10"/>
  <c r="B3321" i="10"/>
  <c r="A3321" i="10"/>
  <c r="AD8" i="17"/>
  <c r="AI8" i="17"/>
  <c r="Z8" i="17"/>
  <c r="B4" i="4"/>
  <c r="D4" i="4" s="1"/>
  <c r="C4" i="4"/>
  <c r="B5" i="4"/>
  <c r="D5" i="4" s="1"/>
  <c r="C5" i="4"/>
  <c r="B6" i="4"/>
  <c r="C6" i="4"/>
  <c r="B7" i="4"/>
  <c r="C7" i="4"/>
  <c r="B8" i="4"/>
  <c r="D8" i="4" s="1"/>
  <c r="C8" i="4"/>
  <c r="B9" i="4"/>
  <c r="D9" i="4" s="1"/>
  <c r="C9" i="4"/>
  <c r="B10" i="4"/>
  <c r="D10" i="4" s="1"/>
  <c r="C10" i="4"/>
  <c r="B11" i="4"/>
  <c r="C11" i="4"/>
  <c r="B12" i="4"/>
  <c r="C12" i="4"/>
  <c r="B13" i="4"/>
  <c r="C13" i="4"/>
  <c r="B14" i="4"/>
  <c r="C14" i="4"/>
  <c r="B15" i="4"/>
  <c r="C15" i="4"/>
  <c r="D15" i="4" s="1"/>
  <c r="B16" i="4"/>
  <c r="C16" i="4"/>
  <c r="D16" i="4" s="1"/>
  <c r="B17" i="4"/>
  <c r="C17" i="4"/>
  <c r="B18" i="4"/>
  <c r="C18" i="4"/>
  <c r="B19" i="4"/>
  <c r="D19" i="4"/>
  <c r="C19" i="4"/>
  <c r="B20" i="4"/>
  <c r="D20" i="4" s="1"/>
  <c r="C20" i="4"/>
  <c r="B21" i="4"/>
  <c r="C21" i="4"/>
  <c r="B22" i="4"/>
  <c r="C22" i="4"/>
  <c r="B23" i="4"/>
  <c r="D23" i="4" s="1"/>
  <c r="C23" i="4"/>
  <c r="B24" i="4"/>
  <c r="D24" i="4" s="1"/>
  <c r="C24" i="4"/>
  <c r="B25" i="4"/>
  <c r="D25" i="4" s="1"/>
  <c r="C25" i="4"/>
  <c r="B26" i="4"/>
  <c r="D26" i="4"/>
  <c r="C26" i="4"/>
  <c r="B27" i="4"/>
  <c r="D27" i="4" s="1"/>
  <c r="C27" i="4"/>
  <c r="B28" i="4"/>
  <c r="C28" i="4"/>
  <c r="B29" i="4"/>
  <c r="C29" i="4"/>
  <c r="B30" i="4"/>
  <c r="C30" i="4"/>
  <c r="B31" i="4"/>
  <c r="D31" i="4" s="1"/>
  <c r="C31" i="4"/>
  <c r="B32" i="4"/>
  <c r="C32" i="4"/>
  <c r="B33" i="4"/>
  <c r="C33" i="4"/>
  <c r="B34" i="4"/>
  <c r="C34" i="4"/>
  <c r="B35" i="4"/>
  <c r="D35" i="4" s="1"/>
  <c r="C35" i="4"/>
  <c r="B36" i="4"/>
  <c r="C36" i="4"/>
  <c r="B37" i="4"/>
  <c r="C37" i="4"/>
  <c r="B38" i="4"/>
  <c r="D38" i="4" s="1"/>
  <c r="C38" i="4"/>
  <c r="B39" i="4"/>
  <c r="D39" i="4" s="1"/>
  <c r="C39" i="4"/>
  <c r="B40" i="4"/>
  <c r="C40" i="4"/>
  <c r="D40" i="4" s="1"/>
  <c r="B41" i="4"/>
  <c r="C41" i="4"/>
  <c r="B42" i="4"/>
  <c r="C42" i="4"/>
  <c r="B43" i="4"/>
  <c r="D43" i="4" s="1"/>
  <c r="C43" i="4"/>
  <c r="B44" i="4"/>
  <c r="C44" i="4"/>
  <c r="B45" i="4"/>
  <c r="C45" i="4"/>
  <c r="D45" i="4"/>
  <c r="B46" i="4"/>
  <c r="C46" i="4"/>
  <c r="D46" i="4" s="1"/>
  <c r="B47" i="4"/>
  <c r="C47" i="4"/>
  <c r="B48" i="4"/>
  <c r="C48" i="4"/>
  <c r="B49" i="4"/>
  <c r="C49" i="4"/>
  <c r="B50" i="4"/>
  <c r="C50" i="4"/>
  <c r="B51" i="4"/>
  <c r="C51" i="4"/>
  <c r="B52" i="4"/>
  <c r="C52" i="4"/>
  <c r="B53" i="4"/>
  <c r="D53" i="4"/>
  <c r="C53" i="4"/>
  <c r="B54" i="4"/>
  <c r="D54" i="4" s="1"/>
  <c r="C54" i="4"/>
  <c r="B55" i="4"/>
  <c r="C55" i="4"/>
  <c r="B56" i="4"/>
  <c r="C56" i="4"/>
  <c r="B57" i="4"/>
  <c r="C57" i="4"/>
  <c r="B58" i="4"/>
  <c r="D58" i="4" s="1"/>
  <c r="C58" i="4"/>
  <c r="B59" i="4"/>
  <c r="C59" i="4"/>
  <c r="B60" i="4"/>
  <c r="C60" i="4"/>
  <c r="D60" i="4" s="1"/>
  <c r="B61" i="4"/>
  <c r="D61" i="4" s="1"/>
  <c r="C61" i="4"/>
  <c r="B62" i="4"/>
  <c r="D62" i="4" s="1"/>
  <c r="C62" i="4"/>
  <c r="B63" i="4"/>
  <c r="D63" i="4" s="1"/>
  <c r="C63" i="4"/>
  <c r="B64" i="4"/>
  <c r="C64" i="4"/>
  <c r="B65" i="4"/>
  <c r="C65" i="4"/>
  <c r="D65" i="4" s="1"/>
  <c r="B66" i="4"/>
  <c r="C66" i="4"/>
  <c r="B67" i="4"/>
  <c r="C67" i="4"/>
  <c r="B68" i="4"/>
  <c r="C68" i="4"/>
  <c r="B69" i="4"/>
  <c r="C69" i="4"/>
  <c r="B70" i="4"/>
  <c r="C70" i="4"/>
  <c r="B71" i="4"/>
  <c r="C71" i="4"/>
  <c r="B72" i="4"/>
  <c r="C72" i="4"/>
  <c r="B73" i="4"/>
  <c r="C73" i="4"/>
  <c r="D73" i="4" s="1"/>
  <c r="B74" i="4"/>
  <c r="C74" i="4"/>
  <c r="B75" i="4"/>
  <c r="C75" i="4"/>
  <c r="B76" i="4"/>
  <c r="C76" i="4"/>
  <c r="B77" i="4"/>
  <c r="C77" i="4"/>
  <c r="D77" i="4" s="1"/>
  <c r="B78" i="4"/>
  <c r="C78" i="4"/>
  <c r="B79" i="4"/>
  <c r="D79" i="4" s="1"/>
  <c r="C79" i="4"/>
  <c r="B80" i="4"/>
  <c r="C80" i="4"/>
  <c r="B81" i="4"/>
  <c r="C81" i="4"/>
  <c r="D81" i="4" s="1"/>
  <c r="B82" i="4"/>
  <c r="C82" i="4"/>
  <c r="B83" i="4"/>
  <c r="C83" i="4"/>
  <c r="B84" i="4"/>
  <c r="C84" i="4"/>
  <c r="B85" i="4"/>
  <c r="C85" i="4"/>
  <c r="B86" i="4"/>
  <c r="C86" i="4"/>
  <c r="B87" i="4"/>
  <c r="D87" i="4" s="1"/>
  <c r="C87" i="4"/>
  <c r="B88" i="4"/>
  <c r="C88" i="4"/>
  <c r="B89" i="4"/>
  <c r="C89" i="4"/>
  <c r="B90" i="4"/>
  <c r="C90" i="4"/>
  <c r="B91" i="4"/>
  <c r="C91" i="4"/>
  <c r="B92" i="4"/>
  <c r="C92" i="4"/>
  <c r="B93" i="4"/>
  <c r="C93" i="4"/>
  <c r="B94" i="4"/>
  <c r="C94" i="4"/>
  <c r="B95" i="4"/>
  <c r="D95" i="4" s="1"/>
  <c r="C95" i="4"/>
  <c r="B96" i="4"/>
  <c r="D96" i="4" s="1"/>
  <c r="C96" i="4"/>
  <c r="B97" i="4"/>
  <c r="D97" i="4" s="1"/>
  <c r="C97" i="4"/>
  <c r="B98" i="4"/>
  <c r="C98" i="4"/>
  <c r="B99" i="4"/>
  <c r="C99" i="4"/>
  <c r="B100" i="4"/>
  <c r="C100" i="4"/>
  <c r="D100" i="4" s="1"/>
  <c r="B101" i="4"/>
  <c r="C101" i="4"/>
  <c r="B102" i="4"/>
  <c r="C102" i="4"/>
  <c r="B103" i="4"/>
  <c r="C103" i="4"/>
  <c r="B104" i="4"/>
  <c r="C104" i="4"/>
  <c r="D104" i="4" s="1"/>
  <c r="B105" i="4"/>
  <c r="C105" i="4"/>
  <c r="B106" i="4"/>
  <c r="C106" i="4"/>
  <c r="B107" i="4"/>
  <c r="C107" i="4"/>
  <c r="D107" i="4" s="1"/>
  <c r="B108" i="4"/>
  <c r="C108" i="4"/>
  <c r="D108" i="4" s="1"/>
  <c r="B109" i="4"/>
  <c r="C109" i="4"/>
  <c r="B110" i="4"/>
  <c r="C110" i="4"/>
  <c r="B111" i="4"/>
  <c r="C111" i="4"/>
  <c r="B112" i="4"/>
  <c r="C112" i="4"/>
  <c r="D112" i="4" s="1"/>
  <c r="B113" i="4"/>
  <c r="C113" i="4"/>
  <c r="B114" i="4"/>
  <c r="C114" i="4"/>
  <c r="B115" i="4"/>
  <c r="C115" i="4"/>
  <c r="B116" i="4"/>
  <c r="C116" i="4"/>
  <c r="D116" i="4" s="1"/>
  <c r="B117" i="4"/>
  <c r="C117" i="4"/>
  <c r="B118" i="4"/>
  <c r="C118" i="4"/>
  <c r="B119" i="4"/>
  <c r="C119" i="4"/>
  <c r="B120" i="4"/>
  <c r="C120" i="4"/>
  <c r="D120" i="4" s="1"/>
  <c r="B121" i="4"/>
  <c r="C121" i="4"/>
  <c r="B122" i="4"/>
  <c r="C122" i="4"/>
  <c r="B123" i="4"/>
  <c r="C123" i="4"/>
  <c r="B124" i="4"/>
  <c r="C124" i="4"/>
  <c r="B125" i="4"/>
  <c r="C125" i="4"/>
  <c r="B126" i="4"/>
  <c r="C126" i="4"/>
  <c r="B127" i="4"/>
  <c r="C127" i="4"/>
  <c r="D127" i="4" s="1"/>
  <c r="B128" i="4"/>
  <c r="C128" i="4"/>
  <c r="B129" i="4"/>
  <c r="C129" i="4"/>
  <c r="B130" i="4"/>
  <c r="C130" i="4"/>
  <c r="B131" i="4"/>
  <c r="C131" i="4"/>
  <c r="B132" i="4"/>
  <c r="D132" i="4" s="1"/>
  <c r="C132" i="4"/>
  <c r="B133" i="4"/>
  <c r="C133" i="4"/>
  <c r="B134" i="4"/>
  <c r="C134" i="4"/>
  <c r="B135" i="4"/>
  <c r="D135" i="4" s="1"/>
  <c r="C135" i="4"/>
  <c r="B136" i="4"/>
  <c r="D136" i="4" s="1"/>
  <c r="C136" i="4"/>
  <c r="B137" i="4"/>
  <c r="C137" i="4"/>
  <c r="B138" i="4"/>
  <c r="C138" i="4"/>
  <c r="B139" i="4"/>
  <c r="D139" i="4" s="1"/>
  <c r="C139" i="4"/>
  <c r="B140" i="4"/>
  <c r="D140" i="4" s="1"/>
  <c r="C140" i="4"/>
  <c r="B141" i="4"/>
  <c r="D141" i="4" s="1"/>
  <c r="C141" i="4"/>
  <c r="B142" i="4"/>
  <c r="C142" i="4"/>
  <c r="B143" i="4"/>
  <c r="C143" i="4"/>
  <c r="D143" i="4" s="1"/>
  <c r="B144" i="4"/>
  <c r="C144" i="4"/>
  <c r="B145" i="4"/>
  <c r="C145" i="4"/>
  <c r="B146" i="4"/>
  <c r="C146" i="4"/>
  <c r="B147" i="4"/>
  <c r="D147" i="4"/>
  <c r="C147" i="4"/>
  <c r="B148" i="4"/>
  <c r="C148" i="4"/>
  <c r="B149" i="4"/>
  <c r="D149" i="4" s="1"/>
  <c r="C149" i="4"/>
  <c r="B150" i="4"/>
  <c r="C150" i="4"/>
  <c r="B151" i="4"/>
  <c r="C151" i="4"/>
  <c r="B152" i="4"/>
  <c r="C152" i="4"/>
  <c r="D152" i="4" s="1"/>
  <c r="B153" i="4"/>
  <c r="C153" i="4"/>
  <c r="B154" i="4"/>
  <c r="C154" i="4"/>
  <c r="B155" i="4"/>
  <c r="C155" i="4"/>
  <c r="B156" i="4"/>
  <c r="C156" i="4"/>
  <c r="B157" i="4"/>
  <c r="C157" i="4"/>
  <c r="B158" i="4"/>
  <c r="C158" i="4"/>
  <c r="B159" i="4"/>
  <c r="C159" i="4"/>
  <c r="B160" i="4"/>
  <c r="C160" i="4"/>
  <c r="B161" i="4"/>
  <c r="C161" i="4"/>
  <c r="B162" i="4"/>
  <c r="D162" i="4"/>
  <c r="C162" i="4"/>
  <c r="B163" i="4"/>
  <c r="C163" i="4"/>
  <c r="B164" i="4"/>
  <c r="D164" i="4" s="1"/>
  <c r="C164" i="4"/>
  <c r="B165" i="4"/>
  <c r="D165" i="4" s="1"/>
  <c r="C165" i="4"/>
  <c r="B166" i="4"/>
  <c r="C166" i="4"/>
  <c r="B167" i="4"/>
  <c r="C167" i="4"/>
  <c r="B168" i="4"/>
  <c r="C168" i="4"/>
  <c r="B169" i="4"/>
  <c r="D169" i="4" s="1"/>
  <c r="C169" i="4"/>
  <c r="B170" i="4"/>
  <c r="C170" i="4"/>
  <c r="B171" i="4"/>
  <c r="C171" i="4"/>
  <c r="B172" i="4"/>
  <c r="D172" i="4" s="1"/>
  <c r="C172" i="4"/>
  <c r="B173" i="4"/>
  <c r="D173" i="4"/>
  <c r="C173" i="4"/>
  <c r="B174" i="4"/>
  <c r="C174" i="4"/>
  <c r="B175" i="4"/>
  <c r="D175" i="4" s="1"/>
  <c r="C175" i="4"/>
  <c r="B176" i="4"/>
  <c r="C176" i="4"/>
  <c r="B177" i="4"/>
  <c r="C177" i="4"/>
  <c r="B178" i="4"/>
  <c r="C178" i="4"/>
  <c r="B179" i="4"/>
  <c r="C179" i="4"/>
  <c r="B180" i="4"/>
  <c r="C180" i="4"/>
  <c r="B181" i="4"/>
  <c r="D181" i="4" s="1"/>
  <c r="C181" i="4"/>
  <c r="B182" i="4"/>
  <c r="D182" i="4" s="1"/>
  <c r="C182" i="4"/>
  <c r="B183" i="4"/>
  <c r="C183" i="4"/>
  <c r="B184" i="4"/>
  <c r="D184" i="4" s="1"/>
  <c r="C184" i="4"/>
  <c r="B185" i="4"/>
  <c r="C185" i="4"/>
  <c r="B186" i="4"/>
  <c r="C186" i="4"/>
  <c r="B187" i="4"/>
  <c r="C187" i="4"/>
  <c r="B188" i="4"/>
  <c r="D188" i="4" s="1"/>
  <c r="C188" i="4"/>
  <c r="B189" i="4"/>
  <c r="C189" i="4"/>
  <c r="B190" i="4"/>
  <c r="C190" i="4"/>
  <c r="B191" i="4"/>
  <c r="C191" i="4"/>
  <c r="B192" i="4"/>
  <c r="D192" i="4" s="1"/>
  <c r="C192" i="4"/>
  <c r="B193" i="4"/>
  <c r="C193" i="4"/>
  <c r="B194" i="4"/>
  <c r="C194" i="4"/>
  <c r="B195" i="4"/>
  <c r="C195" i="4"/>
  <c r="B196" i="4"/>
  <c r="C196" i="4"/>
  <c r="B197" i="4"/>
  <c r="C197" i="4"/>
  <c r="B198" i="4"/>
  <c r="C198" i="4"/>
  <c r="B199" i="4"/>
  <c r="C199" i="4"/>
  <c r="B200" i="4"/>
  <c r="C200" i="4"/>
  <c r="B201" i="4"/>
  <c r="C201" i="4"/>
  <c r="B202" i="4"/>
  <c r="C202" i="4"/>
  <c r="B203" i="4"/>
  <c r="D203" i="4"/>
  <c r="C203" i="4"/>
  <c r="B204" i="4"/>
  <c r="C204" i="4"/>
  <c r="B205" i="4"/>
  <c r="C205" i="4"/>
  <c r="B206" i="4"/>
  <c r="D206" i="4"/>
  <c r="C206" i="4"/>
  <c r="B207" i="4"/>
  <c r="C207" i="4"/>
  <c r="B208" i="4"/>
  <c r="C208" i="4"/>
  <c r="B209" i="4"/>
  <c r="D209" i="4" s="1"/>
  <c r="C209" i="4"/>
  <c r="B210" i="4"/>
  <c r="C210" i="4"/>
  <c r="B211" i="4"/>
  <c r="C211" i="4"/>
  <c r="B212" i="4"/>
  <c r="D212" i="4" s="1"/>
  <c r="C212" i="4"/>
  <c r="B213" i="4"/>
  <c r="D213" i="4" s="1"/>
  <c r="C213" i="4"/>
  <c r="B214" i="4"/>
  <c r="C214" i="4"/>
  <c r="B215" i="4"/>
  <c r="C215" i="4"/>
  <c r="B216" i="4"/>
  <c r="C216" i="4"/>
  <c r="B217" i="4"/>
  <c r="C217" i="4"/>
  <c r="B218" i="4"/>
  <c r="D218" i="4" s="1"/>
  <c r="C218" i="4"/>
  <c r="B219" i="4"/>
  <c r="C219" i="4"/>
  <c r="B220" i="4"/>
  <c r="C220" i="4"/>
  <c r="B221" i="4"/>
  <c r="C221" i="4"/>
  <c r="B222" i="4"/>
  <c r="C222" i="4"/>
  <c r="B223" i="4"/>
  <c r="C223" i="4"/>
  <c r="B224" i="4"/>
  <c r="C224" i="4"/>
  <c r="B225" i="4"/>
  <c r="C225" i="4"/>
  <c r="B226" i="4"/>
  <c r="D226" i="4" s="1"/>
  <c r="C226" i="4"/>
  <c r="B227" i="4"/>
  <c r="C227" i="4"/>
  <c r="B228" i="4"/>
  <c r="C228" i="4"/>
  <c r="B229" i="4"/>
  <c r="C229" i="4"/>
  <c r="B230" i="4"/>
  <c r="C230" i="4"/>
  <c r="B231" i="4"/>
  <c r="C231" i="4"/>
  <c r="B232" i="4"/>
  <c r="C232" i="4"/>
  <c r="B233" i="4"/>
  <c r="C233" i="4"/>
  <c r="B234" i="4"/>
  <c r="D234" i="4" s="1"/>
  <c r="C234" i="4"/>
  <c r="B235" i="4"/>
  <c r="C235" i="4"/>
  <c r="B236" i="4"/>
  <c r="C236" i="4"/>
  <c r="B237" i="4"/>
  <c r="C237" i="4"/>
  <c r="B238" i="4"/>
  <c r="D238" i="4" s="1"/>
  <c r="C238" i="4"/>
  <c r="B239" i="4"/>
  <c r="C239" i="4"/>
  <c r="B240" i="4"/>
  <c r="C240" i="4"/>
  <c r="B241" i="4"/>
  <c r="C241" i="4"/>
  <c r="B242" i="4"/>
  <c r="D242" i="4" s="1"/>
  <c r="C242" i="4"/>
  <c r="B243" i="4"/>
  <c r="C243" i="4"/>
  <c r="B244" i="4"/>
  <c r="C244" i="4"/>
  <c r="B245" i="4"/>
  <c r="C245" i="4"/>
  <c r="B246" i="4"/>
  <c r="C246" i="4"/>
  <c r="B247" i="4"/>
  <c r="C247" i="4"/>
  <c r="B248" i="4"/>
  <c r="C248" i="4"/>
  <c r="B249" i="4"/>
  <c r="C249" i="4"/>
  <c r="B250" i="4"/>
  <c r="D250" i="4" s="1"/>
  <c r="C250" i="4"/>
  <c r="B251" i="4"/>
  <c r="D251" i="4" s="1"/>
  <c r="C251" i="4"/>
  <c r="B252" i="4"/>
  <c r="D252" i="4" s="1"/>
  <c r="C252" i="4"/>
  <c r="B253" i="4"/>
  <c r="D253" i="4" s="1"/>
  <c r="C253" i="4"/>
  <c r="B254" i="4"/>
  <c r="C254" i="4"/>
  <c r="B255" i="4"/>
  <c r="D255" i="4" s="1"/>
  <c r="C255" i="4"/>
  <c r="B256" i="4"/>
  <c r="C256" i="4"/>
  <c r="B257" i="4"/>
  <c r="D257" i="4" s="1"/>
  <c r="C257" i="4"/>
  <c r="B258" i="4"/>
  <c r="D258" i="4" s="1"/>
  <c r="C258" i="4"/>
  <c r="B259" i="4"/>
  <c r="C259" i="4"/>
  <c r="B260" i="4"/>
  <c r="C260" i="4"/>
  <c r="B261" i="4"/>
  <c r="C261" i="4"/>
  <c r="B262" i="4"/>
  <c r="C262" i="4"/>
  <c r="B263" i="4"/>
  <c r="D263" i="4" s="1"/>
  <c r="C263" i="4"/>
  <c r="B264" i="4"/>
  <c r="C264" i="4"/>
  <c r="B265" i="4"/>
  <c r="C265" i="4"/>
  <c r="B266" i="4"/>
  <c r="C266" i="4"/>
  <c r="B267" i="4"/>
  <c r="C267" i="4"/>
  <c r="B268" i="4"/>
  <c r="C268" i="4"/>
  <c r="B269" i="4"/>
  <c r="C269" i="4"/>
  <c r="B270" i="4"/>
  <c r="C270" i="4"/>
  <c r="B271" i="4"/>
  <c r="C271" i="4"/>
  <c r="B272" i="4"/>
  <c r="C272" i="4"/>
  <c r="B273" i="4"/>
  <c r="C273" i="4"/>
  <c r="B274" i="4"/>
  <c r="C274" i="4"/>
  <c r="B275" i="4"/>
  <c r="D275" i="4" s="1"/>
  <c r="C275" i="4"/>
  <c r="B276" i="4"/>
  <c r="C276" i="4"/>
  <c r="B277" i="4"/>
  <c r="C277" i="4"/>
  <c r="B278" i="4"/>
  <c r="D278" i="4" s="1"/>
  <c r="C278" i="4"/>
  <c r="B279" i="4"/>
  <c r="C279" i="4"/>
  <c r="B280" i="4"/>
  <c r="C280" i="4"/>
  <c r="B281" i="4"/>
  <c r="C281" i="4"/>
  <c r="B282" i="4"/>
  <c r="C282" i="4"/>
  <c r="B283" i="4"/>
  <c r="D283" i="4"/>
  <c r="C283" i="4"/>
  <c r="B284" i="4"/>
  <c r="D284" i="4" s="1"/>
  <c r="C284" i="4"/>
  <c r="B285" i="4"/>
  <c r="C285" i="4"/>
  <c r="B286" i="4"/>
  <c r="C286" i="4"/>
  <c r="B287" i="4"/>
  <c r="C287" i="4"/>
  <c r="B288" i="4"/>
  <c r="D288" i="4" s="1"/>
  <c r="C288" i="4"/>
  <c r="B289" i="4"/>
  <c r="C289" i="4"/>
  <c r="B290" i="4"/>
  <c r="D290" i="4" s="1"/>
  <c r="C290" i="4"/>
  <c r="B291" i="4"/>
  <c r="C291" i="4"/>
  <c r="B292" i="4"/>
  <c r="D292" i="4" s="1"/>
  <c r="C292" i="4"/>
  <c r="B293" i="4"/>
  <c r="C293" i="4"/>
  <c r="B294" i="4"/>
  <c r="C294" i="4"/>
  <c r="B295" i="4"/>
  <c r="C295" i="4"/>
  <c r="B296" i="4"/>
  <c r="C296" i="4"/>
  <c r="B297" i="4"/>
  <c r="C297" i="4"/>
  <c r="B298" i="4"/>
  <c r="C298" i="4"/>
  <c r="B299" i="4"/>
  <c r="D299" i="4" s="1"/>
  <c r="C299" i="4"/>
  <c r="B300" i="4"/>
  <c r="C300" i="4"/>
  <c r="B301" i="4"/>
  <c r="C301" i="4"/>
  <c r="B302" i="4"/>
  <c r="C302" i="4"/>
  <c r="B303" i="4"/>
  <c r="D303" i="4"/>
  <c r="C303" i="4"/>
  <c r="B304" i="4"/>
  <c r="D304" i="4" s="1"/>
  <c r="C304" i="4"/>
  <c r="B305" i="4"/>
  <c r="C305" i="4"/>
  <c r="B306" i="4"/>
  <c r="C306" i="4"/>
  <c r="B307" i="4"/>
  <c r="D307" i="4" s="1"/>
  <c r="C307" i="4"/>
  <c r="B308" i="4"/>
  <c r="C308" i="4"/>
  <c r="B309" i="4"/>
  <c r="D309" i="4" s="1"/>
  <c r="C309" i="4"/>
  <c r="B310" i="4"/>
  <c r="D310" i="4" s="1"/>
  <c r="C310" i="4"/>
  <c r="B311" i="4"/>
  <c r="C311" i="4"/>
  <c r="B312" i="4"/>
  <c r="C312" i="4"/>
  <c r="B313" i="4"/>
  <c r="D313" i="4" s="1"/>
  <c r="C313" i="4"/>
  <c r="B314" i="4"/>
  <c r="C314" i="4"/>
  <c r="B315" i="4"/>
  <c r="C315" i="4"/>
  <c r="B316" i="4"/>
  <c r="C316" i="4"/>
  <c r="B317" i="4"/>
  <c r="D317" i="4" s="1"/>
  <c r="C317" i="4"/>
  <c r="B318" i="4"/>
  <c r="C318" i="4"/>
  <c r="B319" i="4"/>
  <c r="B320" i="4"/>
  <c r="B321" i="4"/>
  <c r="B322" i="4"/>
  <c r="B323" i="4"/>
  <c r="B324" i="4"/>
  <c r="B325" i="4"/>
  <c r="B326" i="4"/>
  <c r="D326" i="4" s="1"/>
  <c r="B327" i="4"/>
  <c r="B328" i="4"/>
  <c r="B329" i="4"/>
  <c r="B330" i="4"/>
  <c r="B331" i="4"/>
  <c r="B332" i="4"/>
  <c r="B333" i="4"/>
  <c r="B334" i="4"/>
  <c r="D334" i="4" s="1"/>
  <c r="B335" i="4"/>
  <c r="B336" i="4"/>
  <c r="B337" i="4"/>
  <c r="B338" i="4"/>
  <c r="B339" i="4"/>
  <c r="B340" i="4"/>
  <c r="B341" i="4"/>
  <c r="B342" i="4"/>
  <c r="D342" i="4" s="1"/>
  <c r="B343" i="4"/>
  <c r="B344" i="4"/>
  <c r="B345" i="4"/>
  <c r="B346" i="4"/>
  <c r="B347" i="4"/>
  <c r="B348" i="4"/>
  <c r="B349" i="4"/>
  <c r="B350" i="4"/>
  <c r="D350" i="4" s="1"/>
  <c r="B351" i="4"/>
  <c r="B352" i="4"/>
  <c r="B353" i="4"/>
  <c r="B354" i="4"/>
  <c r="B355" i="4"/>
  <c r="B356" i="4"/>
  <c r="B357" i="4"/>
  <c r="B358" i="4"/>
  <c r="D358" i="4" s="1"/>
  <c r="B359" i="4"/>
  <c r="B360" i="4"/>
  <c r="B361" i="4"/>
  <c r="B362" i="4"/>
  <c r="B363" i="4"/>
  <c r="B364" i="4"/>
  <c r="B365" i="4"/>
  <c r="B366" i="4"/>
  <c r="D366" i="4" s="1"/>
  <c r="B367" i="4"/>
  <c r="B368" i="4"/>
  <c r="B369" i="4"/>
  <c r="D369" i="4"/>
  <c r="B370" i="4"/>
  <c r="D370" i="4"/>
  <c r="B371" i="4"/>
  <c r="D371" i="4" s="1"/>
  <c r="B372" i="4"/>
  <c r="D372" i="4" s="1"/>
  <c r="B373" i="4"/>
  <c r="B374" i="4"/>
  <c r="B375" i="4"/>
  <c r="D375" i="4"/>
  <c r="B376" i="4"/>
  <c r="D376" i="4" s="1"/>
  <c r="B377" i="4"/>
  <c r="D377" i="4" s="1"/>
  <c r="B378" i="4"/>
  <c r="D378" i="4"/>
  <c r="B379" i="4"/>
  <c r="D379" i="4"/>
  <c r="B380" i="4"/>
  <c r="D380" i="4" s="1"/>
  <c r="B381" i="4"/>
  <c r="D381" i="4" s="1"/>
  <c r="B382" i="4"/>
  <c r="D382" i="4"/>
  <c r="B383" i="4"/>
  <c r="D383" i="4"/>
  <c r="B384" i="4"/>
  <c r="D384" i="4" s="1"/>
  <c r="B385" i="4"/>
  <c r="D385" i="4" s="1"/>
  <c r="B386" i="4"/>
  <c r="D386" i="4"/>
  <c r="B387" i="4"/>
  <c r="D387" i="4"/>
  <c r="B388" i="4"/>
  <c r="D388" i="4" s="1"/>
  <c r="B389" i="4"/>
  <c r="D389" i="4" s="1"/>
  <c r="B390" i="4"/>
  <c r="D390" i="4"/>
  <c r="B391" i="4"/>
  <c r="D391" i="4"/>
  <c r="B392" i="4"/>
  <c r="D392" i="4" s="1"/>
  <c r="B393" i="4"/>
  <c r="D393" i="4" s="1"/>
  <c r="B394" i="4"/>
  <c r="D394" i="4"/>
  <c r="B395" i="4"/>
  <c r="D395" i="4"/>
  <c r="B396" i="4"/>
  <c r="D396" i="4" s="1"/>
  <c r="B397" i="4"/>
  <c r="D397" i="4" s="1"/>
  <c r="B398" i="4"/>
  <c r="D398" i="4"/>
  <c r="B399" i="4"/>
  <c r="D399" i="4"/>
  <c r="B400" i="4"/>
  <c r="D400" i="4" s="1"/>
  <c r="B401" i="4"/>
  <c r="D401" i="4" s="1"/>
  <c r="B402" i="4"/>
  <c r="D402" i="4"/>
  <c r="B403" i="4"/>
  <c r="D403" i="4"/>
  <c r="B404" i="4"/>
  <c r="D404" i="4" s="1"/>
  <c r="B405" i="4"/>
  <c r="D405" i="4" s="1"/>
  <c r="B406" i="4"/>
  <c r="D406" i="4"/>
  <c r="B407" i="4"/>
  <c r="D407" i="4"/>
  <c r="B408" i="4"/>
  <c r="D408" i="4" s="1"/>
  <c r="B409" i="4"/>
  <c r="D409" i="4" s="1"/>
  <c r="B410" i="4"/>
  <c r="D410" i="4"/>
  <c r="B411" i="4"/>
  <c r="D411" i="4"/>
  <c r="B412" i="4"/>
  <c r="D412" i="4" s="1"/>
  <c r="B413" i="4"/>
  <c r="D413" i="4" s="1"/>
  <c r="B414" i="4"/>
  <c r="D414" i="4"/>
  <c r="B415" i="4"/>
  <c r="D415" i="4"/>
  <c r="B416" i="4"/>
  <c r="D416" i="4" s="1"/>
  <c r="B417" i="4"/>
  <c r="D417" i="4" s="1"/>
  <c r="B418" i="4"/>
  <c r="D418" i="4"/>
  <c r="B419" i="4"/>
  <c r="D419" i="4"/>
  <c r="B420" i="4"/>
  <c r="D420" i="4" s="1"/>
  <c r="B421" i="4"/>
  <c r="D421" i="4" s="1"/>
  <c r="B422" i="4"/>
  <c r="D422" i="4"/>
  <c r="B423" i="4"/>
  <c r="D423" i="4"/>
  <c r="B424" i="4"/>
  <c r="D424" i="4" s="1"/>
  <c r="B425" i="4"/>
  <c r="D425" i="4" s="1"/>
  <c r="B426" i="4"/>
  <c r="D426" i="4"/>
  <c r="B427" i="4"/>
  <c r="D427" i="4"/>
  <c r="B428" i="4"/>
  <c r="D428" i="4" s="1"/>
  <c r="B429" i="4"/>
  <c r="D429" i="4" s="1"/>
  <c r="B430" i="4"/>
  <c r="D430" i="4"/>
  <c r="B431" i="4"/>
  <c r="D431" i="4"/>
  <c r="B432" i="4"/>
  <c r="D432" i="4" s="1"/>
  <c r="B433" i="4"/>
  <c r="D433" i="4" s="1"/>
  <c r="B434" i="4"/>
  <c r="D434" i="4"/>
  <c r="B435" i="4"/>
  <c r="D435" i="4"/>
  <c r="B436" i="4"/>
  <c r="D436" i="4" s="1"/>
  <c r="B437" i="4"/>
  <c r="D437" i="4" s="1"/>
  <c r="B438" i="4"/>
  <c r="D438" i="4"/>
  <c r="B439" i="4"/>
  <c r="D439" i="4"/>
  <c r="B440" i="4"/>
  <c r="D440" i="4" s="1"/>
  <c r="B441" i="4"/>
  <c r="D441" i="4" s="1"/>
  <c r="B442" i="4"/>
  <c r="D442" i="4"/>
  <c r="B443" i="4"/>
  <c r="D443" i="4"/>
  <c r="B444" i="4"/>
  <c r="D444" i="4" s="1"/>
  <c r="B445" i="4"/>
  <c r="D445" i="4" s="1"/>
  <c r="B446" i="4"/>
  <c r="D446" i="4"/>
  <c r="B447" i="4"/>
  <c r="D447" i="4"/>
  <c r="B448" i="4"/>
  <c r="D448" i="4" s="1"/>
  <c r="B449" i="4"/>
  <c r="D449" i="4" s="1"/>
  <c r="B450" i="4"/>
  <c r="D450" i="4"/>
  <c r="B451" i="4"/>
  <c r="D451" i="4"/>
  <c r="B452" i="4"/>
  <c r="D452" i="4" s="1"/>
  <c r="B453" i="4"/>
  <c r="D453" i="4" s="1"/>
  <c r="B454" i="4"/>
  <c r="D454" i="4"/>
  <c r="B455" i="4"/>
  <c r="D455" i="4"/>
  <c r="B456" i="4"/>
  <c r="D456" i="4" s="1"/>
  <c r="B457" i="4"/>
  <c r="D457" i="4" s="1"/>
  <c r="B458" i="4"/>
  <c r="D458" i="4"/>
  <c r="AD7" i="17"/>
  <c r="AN7" i="17"/>
  <c r="AI7" i="17"/>
  <c r="Z7" i="17"/>
  <c r="AD6" i="17"/>
  <c r="AN6" i="17" s="1"/>
  <c r="AI6" i="17"/>
  <c r="Z6" i="17"/>
  <c r="Z5" i="17"/>
  <c r="Y5" i="17"/>
  <c r="AB5" i="17"/>
  <c r="AH5" i="17"/>
  <c r="B13" i="15"/>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Y8" i="17"/>
  <c r="AM8" i="17"/>
  <c r="AL8" i="17"/>
  <c r="AK8" i="17"/>
  <c r="AJ8" i="17"/>
  <c r="AH8" i="17"/>
  <c r="AF8" i="17"/>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AE8" i="17"/>
  <c r="AC8" i="17"/>
  <c r="AB8" i="17"/>
  <c r="Y7" i="17"/>
  <c r="AM7" i="17"/>
  <c r="AL7" i="17"/>
  <c r="AK7" i="17"/>
  <c r="AJ7" i="17"/>
  <c r="AH7" i="17"/>
  <c r="AF7" i="17"/>
  <c r="AE7" i="17"/>
  <c r="AC7" i="17"/>
  <c r="AB7" i="17"/>
  <c r="Y6" i="17"/>
  <c r="AM6" i="17"/>
  <c r="AL6" i="17"/>
  <c r="AK6" i="17"/>
  <c r="AJ6" i="17"/>
  <c r="AH6" i="17"/>
  <c r="AF6" i="17"/>
  <c r="AE6" i="17"/>
  <c r="AC6" i="17"/>
  <c r="AB6" i="17"/>
  <c r="H2" i="17"/>
  <c r="I2" i="17" s="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B490" i="18"/>
  <c r="B491" i="18"/>
  <c r="B492" i="18"/>
  <c r="B493" i="18"/>
  <c r="B494" i="18"/>
  <c r="B495" i="18"/>
  <c r="B496" i="18"/>
  <c r="B497" i="18"/>
  <c r="B498" i="18"/>
  <c r="B499" i="18"/>
  <c r="B500" i="18"/>
  <c r="B501" i="18"/>
  <c r="B502" i="18"/>
  <c r="B503" i="18"/>
  <c r="B504" i="18"/>
  <c r="B505" i="18"/>
  <c r="B506" i="18"/>
  <c r="B507" i="18"/>
  <c r="B508" i="18"/>
  <c r="B509" i="18"/>
  <c r="D8"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B9" i="1" s="1"/>
  <c r="E14" i="1"/>
  <c r="E13" i="1"/>
  <c r="E12" i="1"/>
  <c r="E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AC5" i="17"/>
  <c r="AD5" i="17"/>
  <c r="AE5" i="17"/>
  <c r="AF5" i="17"/>
  <c r="AI5" i="17"/>
  <c r="AN5" i="17" s="1"/>
  <c r="AJ5" i="17"/>
  <c r="AK5" i="17"/>
  <c r="AL5" i="17"/>
  <c r="AM5" i="17"/>
  <c r="Y9" i="17"/>
  <c r="Z9" i="17"/>
  <c r="AB9" i="17"/>
  <c r="AC9" i="17"/>
  <c r="AD9" i="17"/>
  <c r="AE9" i="17"/>
  <c r="AF9" i="17"/>
  <c r="AH9" i="17"/>
  <c r="AI9" i="17"/>
  <c r="AN9" i="17" s="1"/>
  <c r="AJ9" i="17"/>
  <c r="AK9" i="17"/>
  <c r="AL9" i="17"/>
  <c r="AM9" i="17"/>
  <c r="Y10" i="17"/>
  <c r="Z10" i="17"/>
  <c r="AB10" i="17"/>
  <c r="AC10" i="17"/>
  <c r="AD10" i="17"/>
  <c r="AE10" i="17"/>
  <c r="AF10" i="17"/>
  <c r="AH10" i="17"/>
  <c r="AI10" i="17"/>
  <c r="AJ10" i="17"/>
  <c r="AK10" i="17"/>
  <c r="AL10" i="17"/>
  <c r="AM10" i="17"/>
  <c r="Y11" i="17"/>
  <c r="Z11" i="17"/>
  <c r="AB11" i="17"/>
  <c r="AC11" i="17"/>
  <c r="AD11" i="17"/>
  <c r="AE11" i="17"/>
  <c r="AF11" i="17"/>
  <c r="AH11" i="17"/>
  <c r="AI11" i="17"/>
  <c r="AN11" i="17" s="1"/>
  <c r="AJ11" i="17"/>
  <c r="AK11" i="17"/>
  <c r="AL11" i="17"/>
  <c r="AM11" i="17"/>
  <c r="Y12" i="17"/>
  <c r="Z12" i="17"/>
  <c r="AB12" i="17"/>
  <c r="AC12" i="17"/>
  <c r="AD12" i="17"/>
  <c r="AE12" i="17"/>
  <c r="AF12" i="17"/>
  <c r="AH12" i="17"/>
  <c r="AI12" i="17"/>
  <c r="AJ12" i="17"/>
  <c r="AK12" i="17"/>
  <c r="AL12" i="17"/>
  <c r="AM12" i="17"/>
  <c r="Y13" i="17"/>
  <c r="Z13" i="17"/>
  <c r="AB13" i="17"/>
  <c r="AC13" i="17"/>
  <c r="AD13" i="17"/>
  <c r="AE13" i="17"/>
  <c r="AF13" i="17"/>
  <c r="AH13" i="17"/>
  <c r="AI13" i="17"/>
  <c r="AN13" i="17" s="1"/>
  <c r="AJ13" i="17"/>
  <c r="AK13" i="17"/>
  <c r="AL13" i="17"/>
  <c r="AM13" i="17"/>
  <c r="Y14" i="17"/>
  <c r="Z14" i="17"/>
  <c r="AB14" i="17"/>
  <c r="AC14" i="17"/>
  <c r="AD14" i="17"/>
  <c r="AE14" i="17"/>
  <c r="AF14" i="17"/>
  <c r="AH14" i="17"/>
  <c r="AI14" i="17"/>
  <c r="AN14" i="17" s="1"/>
  <c r="AJ14" i="17"/>
  <c r="AK14" i="17"/>
  <c r="AL14" i="17"/>
  <c r="AM14" i="17"/>
  <c r="Y15" i="17"/>
  <c r="Z15" i="17"/>
  <c r="AB15" i="17"/>
  <c r="AC15" i="17"/>
  <c r="AD15" i="17"/>
  <c r="AN15" i="17" s="1"/>
  <c r="AE15" i="17"/>
  <c r="AF15" i="17"/>
  <c r="AH15" i="17"/>
  <c r="AI15" i="17"/>
  <c r="AJ15" i="17"/>
  <c r="AK15" i="17"/>
  <c r="AL15" i="17"/>
  <c r="AM15" i="17"/>
  <c r="Y16" i="17"/>
  <c r="Z16" i="17"/>
  <c r="AB16" i="17"/>
  <c r="AC16" i="17"/>
  <c r="AD16" i="17"/>
  <c r="AE16" i="17"/>
  <c r="AF16" i="17"/>
  <c r="AH16" i="17"/>
  <c r="AI16" i="17"/>
  <c r="AJ16" i="17"/>
  <c r="AK16" i="17"/>
  <c r="AL16" i="17"/>
  <c r="AM16" i="17"/>
  <c r="Y17" i="17"/>
  <c r="Z17" i="17"/>
  <c r="AB17" i="17"/>
  <c r="AC17" i="17"/>
  <c r="AD17" i="17"/>
  <c r="AN17" i="17"/>
  <c r="AE17" i="17"/>
  <c r="AF17" i="17"/>
  <c r="AH17" i="17"/>
  <c r="AI17" i="17"/>
  <c r="AJ17" i="17"/>
  <c r="AK17" i="17"/>
  <c r="AL17" i="17"/>
  <c r="AM17" i="17"/>
  <c r="Y18" i="17"/>
  <c r="Z18" i="17"/>
  <c r="AB18" i="17"/>
  <c r="AC18" i="17"/>
  <c r="AD18" i="17"/>
  <c r="AE18" i="17"/>
  <c r="AF18" i="17"/>
  <c r="AH18" i="17"/>
  <c r="AI18" i="17"/>
  <c r="AN18" i="17" s="1"/>
  <c r="AJ18" i="17"/>
  <c r="AK18" i="17"/>
  <c r="AL18" i="17"/>
  <c r="AM18" i="17"/>
  <c r="Y19" i="17"/>
  <c r="Z19" i="17"/>
  <c r="AB19" i="17"/>
  <c r="AC19" i="17"/>
  <c r="AD19" i="17"/>
  <c r="AE19" i="17"/>
  <c r="AF19" i="17"/>
  <c r="AH19" i="17"/>
  <c r="AI19" i="17"/>
  <c r="AJ19" i="17"/>
  <c r="AK19" i="17"/>
  <c r="AL19" i="17"/>
  <c r="AM19" i="17"/>
  <c r="Y20" i="17"/>
  <c r="Z20" i="17"/>
  <c r="AB20" i="17"/>
  <c r="AC20" i="17"/>
  <c r="AD20" i="17"/>
  <c r="AE20" i="17"/>
  <c r="AF20" i="17"/>
  <c r="AH20" i="17"/>
  <c r="AI20" i="17"/>
  <c r="AJ20" i="17"/>
  <c r="AK20" i="17"/>
  <c r="AL20" i="17"/>
  <c r="AM20" i="17"/>
  <c r="Y21" i="17"/>
  <c r="Z21" i="17"/>
  <c r="AB21" i="17"/>
  <c r="AC21" i="17"/>
  <c r="AD21" i="17"/>
  <c r="AE21" i="17"/>
  <c r="AF21" i="17"/>
  <c r="AH21" i="17"/>
  <c r="AI21" i="17"/>
  <c r="AN21" i="17" s="1"/>
  <c r="AJ21" i="17"/>
  <c r="AK21" i="17"/>
  <c r="AL21" i="17"/>
  <c r="AM21" i="17"/>
  <c r="Y22" i="17"/>
  <c r="Z22" i="17"/>
  <c r="AB22" i="17"/>
  <c r="AC22" i="17"/>
  <c r="AD22" i="17"/>
  <c r="AE22" i="17"/>
  <c r="AF22" i="17"/>
  <c r="AH22" i="17"/>
  <c r="AI22" i="17"/>
  <c r="AJ22" i="17"/>
  <c r="AK22" i="17"/>
  <c r="AL22" i="17"/>
  <c r="AM22" i="17"/>
  <c r="Y23" i="17"/>
  <c r="Z23" i="17"/>
  <c r="AB23" i="17"/>
  <c r="AC23" i="17"/>
  <c r="AD23" i="17"/>
  <c r="AE23" i="17"/>
  <c r="AF23" i="17"/>
  <c r="AH23" i="17"/>
  <c r="AI23" i="17"/>
  <c r="AJ23" i="17"/>
  <c r="AK23" i="17"/>
  <c r="AL23" i="17"/>
  <c r="AM23" i="17"/>
  <c r="Y24" i="17"/>
  <c r="Z24" i="17"/>
  <c r="AB24" i="17"/>
  <c r="AC24" i="17"/>
  <c r="AD24" i="17"/>
  <c r="AE24" i="17"/>
  <c r="AF24" i="17"/>
  <c r="AH24" i="17"/>
  <c r="AI24" i="17"/>
  <c r="AN24" i="17" s="1"/>
  <c r="AJ24" i="17"/>
  <c r="AK24" i="17"/>
  <c r="AL24" i="17"/>
  <c r="AM24" i="17"/>
  <c r="Y25" i="17"/>
  <c r="Z25" i="17"/>
  <c r="AB25" i="17"/>
  <c r="AC25" i="17"/>
  <c r="AD25" i="17"/>
  <c r="AE25" i="17"/>
  <c r="AF25" i="17"/>
  <c r="AH25" i="17"/>
  <c r="AI25" i="17"/>
  <c r="AJ25" i="17"/>
  <c r="AK25" i="17"/>
  <c r="AL25" i="17"/>
  <c r="AM25" i="17"/>
  <c r="Y26" i="17"/>
  <c r="Z26" i="17"/>
  <c r="AB26" i="17"/>
  <c r="AC26" i="17"/>
  <c r="AD26" i="17"/>
  <c r="AE26" i="17"/>
  <c r="AF26" i="17"/>
  <c r="AH26" i="17"/>
  <c r="AI26" i="17"/>
  <c r="AJ26" i="17"/>
  <c r="AK26" i="17"/>
  <c r="AL26" i="17"/>
  <c r="AM26" i="17"/>
  <c r="Y27" i="17"/>
  <c r="Z27" i="17"/>
  <c r="AB27" i="17"/>
  <c r="AC27" i="17"/>
  <c r="AD27" i="17"/>
  <c r="AE27" i="17"/>
  <c r="AF27" i="17"/>
  <c r="AH27" i="17"/>
  <c r="AI27" i="17"/>
  <c r="AN27" i="17" s="1"/>
  <c r="AJ27" i="17"/>
  <c r="AK27" i="17"/>
  <c r="AL27" i="17"/>
  <c r="AM27" i="17"/>
  <c r="Y28" i="17"/>
  <c r="Z28" i="17"/>
  <c r="AB28" i="17"/>
  <c r="AC28" i="17"/>
  <c r="AD28" i="17"/>
  <c r="AE28" i="17"/>
  <c r="AF28" i="17"/>
  <c r="AH28" i="17"/>
  <c r="AI28" i="17"/>
  <c r="AJ28" i="17"/>
  <c r="AK28" i="17"/>
  <c r="AL28" i="17"/>
  <c r="AM28" i="17"/>
  <c r="Y29" i="17"/>
  <c r="Z29" i="17"/>
  <c r="AB29" i="17"/>
  <c r="AC29" i="17"/>
  <c r="AD29" i="17"/>
  <c r="AE29" i="17"/>
  <c r="AF29" i="17"/>
  <c r="AH29" i="17"/>
  <c r="AI29" i="17"/>
  <c r="AJ29" i="17"/>
  <c r="AK29" i="17"/>
  <c r="AL29" i="17"/>
  <c r="AM29" i="17"/>
  <c r="Y30" i="17"/>
  <c r="Z30" i="17"/>
  <c r="AB30" i="17"/>
  <c r="AC30" i="17"/>
  <c r="AD30" i="17"/>
  <c r="AE30" i="17"/>
  <c r="AF30" i="17"/>
  <c r="AH30" i="17"/>
  <c r="AI30" i="17"/>
  <c r="AN30" i="17"/>
  <c r="AJ30" i="17"/>
  <c r="AK30" i="17"/>
  <c r="AL30" i="17"/>
  <c r="AM30" i="17"/>
  <c r="Y31" i="17"/>
  <c r="Z31" i="17"/>
  <c r="AB31" i="17"/>
  <c r="AC31" i="17"/>
  <c r="AD31" i="17"/>
  <c r="AE31" i="17"/>
  <c r="AF31" i="17"/>
  <c r="AH31" i="17"/>
  <c r="AI31" i="17"/>
  <c r="AN31" i="17" s="1"/>
  <c r="AJ31" i="17"/>
  <c r="AK31" i="17"/>
  <c r="AL31" i="17"/>
  <c r="AM31" i="17"/>
  <c r="Y32" i="17"/>
  <c r="Z32" i="17"/>
  <c r="AB32" i="17"/>
  <c r="AC32" i="17"/>
  <c r="AD32" i="17"/>
  <c r="AE32" i="17"/>
  <c r="AF32" i="17"/>
  <c r="AH32" i="17"/>
  <c r="AI32" i="17"/>
  <c r="AJ32" i="17"/>
  <c r="AK32" i="17"/>
  <c r="AL32" i="17"/>
  <c r="AM32" i="17"/>
  <c r="Y33" i="17"/>
  <c r="Z33" i="17"/>
  <c r="AB33" i="17"/>
  <c r="AC33" i="17"/>
  <c r="AD33" i="17"/>
  <c r="AE33" i="17"/>
  <c r="AF33" i="17"/>
  <c r="AH33" i="17"/>
  <c r="AI33" i="17"/>
  <c r="AJ33" i="17"/>
  <c r="AK33" i="17"/>
  <c r="AL33" i="17"/>
  <c r="AM33" i="17"/>
  <c r="Y34" i="17"/>
  <c r="Z34" i="17"/>
  <c r="AB34" i="17"/>
  <c r="AC34" i="17"/>
  <c r="AD34" i="17"/>
  <c r="AE34" i="17"/>
  <c r="AF34" i="17"/>
  <c r="AH34" i="17"/>
  <c r="AI34" i="17"/>
  <c r="AN34" i="17" s="1"/>
  <c r="AJ34" i="17"/>
  <c r="AK34" i="17"/>
  <c r="AL34" i="17"/>
  <c r="AM34" i="17"/>
  <c r="Y35" i="17"/>
  <c r="Z35" i="17"/>
  <c r="AB35" i="17"/>
  <c r="AC35" i="17"/>
  <c r="AD35" i="17"/>
  <c r="AE35" i="17"/>
  <c r="AF35" i="17"/>
  <c r="AH35" i="17"/>
  <c r="AI35" i="17"/>
  <c r="AJ35" i="17"/>
  <c r="AK35" i="17"/>
  <c r="AL35" i="17"/>
  <c r="AM35" i="17"/>
  <c r="Y36" i="17"/>
  <c r="Z36" i="17"/>
  <c r="AB36" i="17"/>
  <c r="AC36" i="17"/>
  <c r="AD36" i="17"/>
  <c r="AE36" i="17"/>
  <c r="AF36" i="17"/>
  <c r="AH36" i="17"/>
  <c r="AI36" i="17"/>
  <c r="AJ36" i="17"/>
  <c r="AK36" i="17"/>
  <c r="AL36" i="17"/>
  <c r="AM36" i="17"/>
  <c r="Y37" i="17"/>
  <c r="Z37" i="17"/>
  <c r="AB37" i="17"/>
  <c r="AC37" i="17"/>
  <c r="AD37" i="17"/>
  <c r="AE37" i="17"/>
  <c r="AF37" i="17"/>
  <c r="AH37" i="17"/>
  <c r="AI37" i="17"/>
  <c r="AJ37" i="17"/>
  <c r="AK37" i="17"/>
  <c r="AL37" i="17"/>
  <c r="AM37" i="17"/>
  <c r="Y38" i="17"/>
  <c r="Z38" i="17"/>
  <c r="AB38" i="17"/>
  <c r="AC38" i="17"/>
  <c r="AD38" i="17"/>
  <c r="AE38" i="17"/>
  <c r="AF38" i="17"/>
  <c r="AH38" i="17"/>
  <c r="AI38" i="17"/>
  <c r="AJ38" i="17"/>
  <c r="AK38" i="17"/>
  <c r="AL38" i="17"/>
  <c r="AM38" i="17"/>
  <c r="Y39" i="17"/>
  <c r="Z39" i="17"/>
  <c r="AB39" i="17"/>
  <c r="AC39" i="17"/>
  <c r="AD39" i="17"/>
  <c r="AE39" i="17"/>
  <c r="AF39" i="17"/>
  <c r="AH39" i="17"/>
  <c r="AI39" i="17"/>
  <c r="AJ39" i="17"/>
  <c r="AK39" i="17"/>
  <c r="AL39" i="17"/>
  <c r="AM39" i="17"/>
  <c r="Y40" i="17"/>
  <c r="Z40" i="17"/>
  <c r="AB40" i="17"/>
  <c r="AC40" i="17"/>
  <c r="AD40" i="17"/>
  <c r="AE40" i="17"/>
  <c r="AF40" i="17"/>
  <c r="AH40" i="17"/>
  <c r="AI40" i="17"/>
  <c r="AJ40" i="17"/>
  <c r="AK40" i="17"/>
  <c r="AL40" i="17"/>
  <c r="AM40" i="17"/>
  <c r="Y41" i="17"/>
  <c r="Z41" i="17"/>
  <c r="AB41" i="17"/>
  <c r="AC41" i="17"/>
  <c r="AD41" i="17"/>
  <c r="AN41" i="17" s="1"/>
  <c r="AE41" i="17"/>
  <c r="AF41" i="17"/>
  <c r="AH41" i="17"/>
  <c r="AI41" i="17"/>
  <c r="AJ41" i="17"/>
  <c r="AK41" i="17"/>
  <c r="AL41" i="17"/>
  <c r="AM41" i="17"/>
  <c r="Y42" i="17"/>
  <c r="Z42" i="17"/>
  <c r="AB42" i="17"/>
  <c r="AC42" i="17"/>
  <c r="AD42" i="17"/>
  <c r="AE42" i="17"/>
  <c r="AF42" i="17"/>
  <c r="AH42" i="17"/>
  <c r="AI42" i="17"/>
  <c r="AJ42" i="17"/>
  <c r="AK42" i="17"/>
  <c r="AL42" i="17"/>
  <c r="AM42" i="17"/>
  <c r="Y43" i="17"/>
  <c r="Z43" i="17"/>
  <c r="AB43" i="17"/>
  <c r="AC43" i="17"/>
  <c r="AD43" i="17"/>
  <c r="AE43" i="17"/>
  <c r="AF43" i="17"/>
  <c r="AH43" i="17"/>
  <c r="AI43" i="17"/>
  <c r="AJ43" i="17"/>
  <c r="AK43" i="17"/>
  <c r="AL43" i="17"/>
  <c r="AM43" i="17"/>
  <c r="Y44" i="17"/>
  <c r="Z44" i="17"/>
  <c r="AB44" i="17"/>
  <c r="AC44" i="17"/>
  <c r="AD44" i="17"/>
  <c r="AN44" i="17" s="1"/>
  <c r="AE44" i="17"/>
  <c r="AF44" i="17"/>
  <c r="AH44" i="17"/>
  <c r="AI44" i="17"/>
  <c r="AJ44" i="17"/>
  <c r="AK44" i="17"/>
  <c r="AL44" i="17"/>
  <c r="AM44" i="17"/>
  <c r="Y45" i="17"/>
  <c r="Z45" i="17"/>
  <c r="AB45" i="17"/>
  <c r="AC45" i="17"/>
  <c r="AD45" i="17"/>
  <c r="AE45" i="17"/>
  <c r="AF45" i="17"/>
  <c r="AH45" i="17"/>
  <c r="AI45" i="17"/>
  <c r="AN45" i="17" s="1"/>
  <c r="AJ45" i="17"/>
  <c r="AK45" i="17"/>
  <c r="AL45" i="17"/>
  <c r="AM45" i="17"/>
  <c r="Y46" i="17"/>
  <c r="Z46" i="17"/>
  <c r="AB46" i="17"/>
  <c r="AC46" i="17"/>
  <c r="AD46" i="17"/>
  <c r="AE46" i="17"/>
  <c r="AF46" i="17"/>
  <c r="AH46" i="17"/>
  <c r="AI46" i="17"/>
  <c r="AN46" i="17" s="1"/>
  <c r="AJ46" i="17"/>
  <c r="AK46" i="17"/>
  <c r="AL46" i="17"/>
  <c r="AM46" i="17"/>
  <c r="Y47" i="17"/>
  <c r="Z47" i="17"/>
  <c r="AB47" i="17"/>
  <c r="AC47" i="17"/>
  <c r="AD47" i="17"/>
  <c r="AN47" i="17"/>
  <c r="AE47" i="17"/>
  <c r="AF47" i="17"/>
  <c r="AH47" i="17"/>
  <c r="AI47" i="17"/>
  <c r="AJ47" i="17"/>
  <c r="AK47" i="17"/>
  <c r="AL47" i="17"/>
  <c r="AM47" i="17"/>
  <c r="Y48" i="17"/>
  <c r="Z48" i="17"/>
  <c r="AB48" i="17"/>
  <c r="AC48" i="17"/>
  <c r="AD48" i="17"/>
  <c r="AE48" i="17"/>
  <c r="AF48" i="17"/>
  <c r="AH48" i="17"/>
  <c r="AI48" i="17"/>
  <c r="AJ48" i="17"/>
  <c r="AK48" i="17"/>
  <c r="AL48" i="17"/>
  <c r="AM48" i="17"/>
  <c r="Y49" i="17"/>
  <c r="Z49" i="17"/>
  <c r="AB49" i="17"/>
  <c r="AC49" i="17"/>
  <c r="AD49" i="17"/>
  <c r="AE49" i="17"/>
  <c r="AF49" i="17"/>
  <c r="AH49" i="17"/>
  <c r="AI49" i="17"/>
  <c r="AN49" i="17" s="1"/>
  <c r="AJ49" i="17"/>
  <c r="AK49" i="17"/>
  <c r="AL49" i="17"/>
  <c r="AM49" i="17"/>
  <c r="Y50" i="17"/>
  <c r="Z50" i="17"/>
  <c r="AB50" i="17"/>
  <c r="AC50" i="17"/>
  <c r="AD50" i="17"/>
  <c r="AE50" i="17"/>
  <c r="AF50" i="17"/>
  <c r="AH50" i="17"/>
  <c r="AI50" i="17"/>
  <c r="AJ50" i="17"/>
  <c r="AK50" i="17"/>
  <c r="AL50" i="17"/>
  <c r="AM50" i="17"/>
  <c r="Y51" i="17"/>
  <c r="Z51" i="17"/>
  <c r="AB51" i="17"/>
  <c r="AC51" i="17"/>
  <c r="AD51" i="17"/>
  <c r="AE51" i="17"/>
  <c r="AF51" i="17"/>
  <c r="AH51" i="17"/>
  <c r="AI51" i="17"/>
  <c r="AN51" i="17" s="1"/>
  <c r="AJ51" i="17"/>
  <c r="AK51" i="17"/>
  <c r="AL51" i="17"/>
  <c r="AM51" i="17"/>
  <c r="Y52" i="17"/>
  <c r="Z52" i="17"/>
  <c r="AB52" i="17"/>
  <c r="AC52" i="17"/>
  <c r="AD52" i="17"/>
  <c r="AE52" i="17"/>
  <c r="AF52" i="17"/>
  <c r="AH52" i="17"/>
  <c r="AI52" i="17"/>
  <c r="AJ52" i="17"/>
  <c r="AK52" i="17"/>
  <c r="AL52" i="17"/>
  <c r="AM52" i="17"/>
  <c r="Y53" i="17"/>
  <c r="Z53" i="17"/>
  <c r="AB53" i="17"/>
  <c r="AC53" i="17"/>
  <c r="AD53" i="17"/>
  <c r="AE53" i="17"/>
  <c r="AF53" i="17"/>
  <c r="AH53" i="17"/>
  <c r="AI53" i="17"/>
  <c r="AJ53" i="17"/>
  <c r="AK53" i="17"/>
  <c r="AL53" i="17"/>
  <c r="AM53" i="17"/>
  <c r="Y54" i="17"/>
  <c r="Z54" i="17"/>
  <c r="AB54" i="17"/>
  <c r="AC54" i="17"/>
  <c r="AD54" i="17"/>
  <c r="AE54" i="17"/>
  <c r="AF54" i="17"/>
  <c r="AH54" i="17"/>
  <c r="AI54" i="17"/>
  <c r="AJ54" i="17"/>
  <c r="AK54" i="17"/>
  <c r="AL54" i="17"/>
  <c r="AM54" i="17"/>
  <c r="Y55" i="17"/>
  <c r="Z55" i="17"/>
  <c r="AB55" i="17"/>
  <c r="AC55" i="17"/>
  <c r="AD55" i="17"/>
  <c r="AE55" i="17"/>
  <c r="AF55" i="17"/>
  <c r="AH55" i="17"/>
  <c r="AI55" i="17"/>
  <c r="AN55" i="17"/>
  <c r="AJ55" i="17"/>
  <c r="AK55" i="17"/>
  <c r="AL55" i="17"/>
  <c r="AM55" i="17"/>
  <c r="Y56" i="17"/>
  <c r="Z56" i="17"/>
  <c r="AB56" i="17"/>
  <c r="AC56" i="17"/>
  <c r="AD56" i="17"/>
  <c r="AN56" i="17" s="1"/>
  <c r="AE56" i="17"/>
  <c r="AF56" i="17"/>
  <c r="AH56" i="17"/>
  <c r="AI56" i="17"/>
  <c r="AJ56" i="17"/>
  <c r="AK56" i="17"/>
  <c r="AL56" i="17"/>
  <c r="AM56" i="17"/>
  <c r="Y57" i="17"/>
  <c r="Z57" i="17"/>
  <c r="AB57" i="17"/>
  <c r="AC57" i="17"/>
  <c r="AD57" i="17"/>
  <c r="AE57" i="17"/>
  <c r="AF57" i="17"/>
  <c r="AH57" i="17"/>
  <c r="AI57" i="17"/>
  <c r="AJ57" i="17"/>
  <c r="AK57" i="17"/>
  <c r="AL57" i="17"/>
  <c r="AM57" i="17"/>
  <c r="Y58" i="17"/>
  <c r="Z58" i="17"/>
  <c r="AB58" i="17"/>
  <c r="AC58" i="17"/>
  <c r="AD58" i="17"/>
  <c r="AE58" i="17"/>
  <c r="AF58" i="17"/>
  <c r="AH58" i="17"/>
  <c r="AI58" i="17"/>
  <c r="AN58" i="17" s="1"/>
  <c r="AJ58" i="17"/>
  <c r="AK58" i="17"/>
  <c r="AL58" i="17"/>
  <c r="AM58" i="17"/>
  <c r="Y59" i="17"/>
  <c r="Z59" i="17"/>
  <c r="AB59" i="17"/>
  <c r="AC59" i="17"/>
  <c r="AD59" i="17"/>
  <c r="AE59" i="17"/>
  <c r="AF59" i="17"/>
  <c r="AH59" i="17"/>
  <c r="AI59" i="17"/>
  <c r="AJ59" i="17"/>
  <c r="AK59" i="17"/>
  <c r="AL59" i="17"/>
  <c r="AM59" i="17"/>
  <c r="Y60" i="17"/>
  <c r="Z60" i="17"/>
  <c r="AB60" i="17"/>
  <c r="AC60" i="17"/>
  <c r="AD60" i="17"/>
  <c r="AE60" i="17"/>
  <c r="AF60" i="17"/>
  <c r="AH60" i="17"/>
  <c r="AI60" i="17"/>
  <c r="AN60" i="17" s="1"/>
  <c r="AJ60" i="17"/>
  <c r="AK60" i="17"/>
  <c r="AL60" i="17"/>
  <c r="AM60" i="17"/>
  <c r="Y61" i="17"/>
  <c r="Z61" i="17"/>
  <c r="AB61" i="17"/>
  <c r="AC61" i="17"/>
  <c r="AD61" i="17"/>
  <c r="AE61" i="17"/>
  <c r="AF61" i="17"/>
  <c r="AH61" i="17"/>
  <c r="AI61" i="17"/>
  <c r="AN61" i="17" s="1"/>
  <c r="AJ61" i="17"/>
  <c r="AK61" i="17"/>
  <c r="AL61" i="17"/>
  <c r="AM61" i="17"/>
  <c r="Y62" i="17"/>
  <c r="Z62" i="17"/>
  <c r="AB62" i="17"/>
  <c r="AC62" i="17"/>
  <c r="AD62" i="17"/>
  <c r="AE62" i="17"/>
  <c r="AF62" i="17"/>
  <c r="AH62" i="17"/>
  <c r="AI62" i="17"/>
  <c r="AJ62" i="17"/>
  <c r="AK62" i="17"/>
  <c r="AL62" i="17"/>
  <c r="AM62" i="17"/>
  <c r="Y63" i="17"/>
  <c r="Z63" i="17"/>
  <c r="AB63" i="17"/>
  <c r="AC63" i="17"/>
  <c r="AD63" i="17"/>
  <c r="AE63" i="17"/>
  <c r="AF63" i="17"/>
  <c r="AH63" i="17"/>
  <c r="AI63" i="17"/>
  <c r="AJ63" i="17"/>
  <c r="AK63" i="17"/>
  <c r="AL63" i="17"/>
  <c r="AM63" i="17"/>
  <c r="Y64" i="17"/>
  <c r="Z64" i="17"/>
  <c r="AB64" i="17"/>
  <c r="AC64" i="17"/>
  <c r="AD64" i="17"/>
  <c r="AE64" i="17"/>
  <c r="AF64" i="17"/>
  <c r="AH64" i="17"/>
  <c r="AI64" i="17"/>
  <c r="AJ64" i="17"/>
  <c r="AK64" i="17"/>
  <c r="AL64" i="17"/>
  <c r="AM64" i="17"/>
  <c r="Y65" i="17"/>
  <c r="Z65" i="17"/>
  <c r="AB65" i="17"/>
  <c r="AC65" i="17"/>
  <c r="AD65" i="17"/>
  <c r="AE65" i="17"/>
  <c r="AF65" i="17"/>
  <c r="AH65" i="17"/>
  <c r="AI65" i="17"/>
  <c r="AN65" i="17" s="1"/>
  <c r="AJ65" i="17"/>
  <c r="AK65" i="17"/>
  <c r="AL65" i="17"/>
  <c r="AM65" i="17"/>
  <c r="Y66" i="17"/>
  <c r="Z66" i="17"/>
  <c r="AB66" i="17"/>
  <c r="AC66" i="17"/>
  <c r="AD66" i="17"/>
  <c r="AE66" i="17"/>
  <c r="AF66" i="17"/>
  <c r="AH66" i="17"/>
  <c r="AI66" i="17"/>
  <c r="AN66" i="17" s="1"/>
  <c r="AJ66" i="17"/>
  <c r="AK66" i="17"/>
  <c r="AL66" i="17"/>
  <c r="AM66" i="17"/>
  <c r="Y67" i="17"/>
  <c r="Z67" i="17"/>
  <c r="AB67" i="17"/>
  <c r="AC67" i="17"/>
  <c r="AD67" i="17"/>
  <c r="AN67" i="17"/>
  <c r="AE67" i="17"/>
  <c r="AF67" i="17"/>
  <c r="AH67" i="17"/>
  <c r="AI67" i="17"/>
  <c r="AJ67" i="17"/>
  <c r="AK67" i="17"/>
  <c r="AL67" i="17"/>
  <c r="AM67" i="17"/>
  <c r="Y68" i="17"/>
  <c r="Z68" i="17"/>
  <c r="AB68" i="17"/>
  <c r="AC68" i="17"/>
  <c r="AD68" i="17"/>
  <c r="AE68" i="17"/>
  <c r="AF68" i="17"/>
  <c r="AH68" i="17"/>
  <c r="AI68" i="17"/>
  <c r="AN68" i="17" s="1"/>
  <c r="AJ68" i="17"/>
  <c r="AK68" i="17"/>
  <c r="AL68" i="17"/>
  <c r="AM68" i="17"/>
  <c r="Y69" i="17"/>
  <c r="Z69" i="17"/>
  <c r="AB69" i="17"/>
  <c r="AC69" i="17"/>
  <c r="AD69" i="17"/>
  <c r="AE69" i="17"/>
  <c r="I66" i="16" s="1"/>
  <c r="AF69" i="17"/>
  <c r="AH69" i="17"/>
  <c r="AI69" i="17"/>
  <c r="AN69" i="17" s="1"/>
  <c r="AJ69" i="17"/>
  <c r="AK69" i="17"/>
  <c r="AL69" i="17"/>
  <c r="AM69" i="17"/>
  <c r="Y70" i="17"/>
  <c r="Z70" i="17"/>
  <c r="AB70" i="17"/>
  <c r="AC70" i="17"/>
  <c r="AD70" i="17"/>
  <c r="AN70" i="17"/>
  <c r="AE70" i="17"/>
  <c r="AF70" i="17"/>
  <c r="AH70" i="17"/>
  <c r="AI70" i="17"/>
  <c r="AJ70" i="17"/>
  <c r="AK70" i="17"/>
  <c r="AL70" i="17"/>
  <c r="AM70" i="17"/>
  <c r="Y71" i="17"/>
  <c r="Z71" i="17"/>
  <c r="AB71" i="17"/>
  <c r="AC71" i="17"/>
  <c r="AD71" i="17"/>
  <c r="AN71" i="17"/>
  <c r="AE71" i="17"/>
  <c r="AF71" i="17"/>
  <c r="AH71" i="17"/>
  <c r="AI71" i="17"/>
  <c r="AJ71" i="17"/>
  <c r="AK71" i="17"/>
  <c r="AL71" i="17"/>
  <c r="AM71" i="17"/>
  <c r="Y72" i="17"/>
  <c r="Z72" i="17"/>
  <c r="AB72" i="17"/>
  <c r="AC72" i="17"/>
  <c r="AD72" i="17"/>
  <c r="AE72" i="17"/>
  <c r="AF72" i="17"/>
  <c r="AH72" i="17"/>
  <c r="AI72" i="17"/>
  <c r="AN72" i="17" s="1"/>
  <c r="AJ72" i="17"/>
  <c r="AK72" i="17"/>
  <c r="AL72" i="17"/>
  <c r="AM72" i="17"/>
  <c r="Y73" i="17"/>
  <c r="Z73" i="17"/>
  <c r="AB73" i="17"/>
  <c r="AC73" i="17"/>
  <c r="AD73" i="17"/>
  <c r="AN73" i="17" s="1"/>
  <c r="AE73" i="17"/>
  <c r="AF73" i="17"/>
  <c r="AH73" i="17"/>
  <c r="AI73" i="17"/>
  <c r="AJ73" i="17"/>
  <c r="AK73" i="17"/>
  <c r="AL73" i="17"/>
  <c r="AM73" i="17"/>
  <c r="Y74" i="17"/>
  <c r="Z74" i="17"/>
  <c r="AB74" i="17"/>
  <c r="AC74" i="17"/>
  <c r="AD74" i="17"/>
  <c r="AE74" i="17"/>
  <c r="AF74" i="17"/>
  <c r="AH74" i="17"/>
  <c r="M71" i="16" s="1"/>
  <c r="AI74" i="17"/>
  <c r="AJ74" i="17"/>
  <c r="AK74" i="17"/>
  <c r="AL74" i="17"/>
  <c r="AM74" i="17"/>
  <c r="Y75" i="17"/>
  <c r="Z75" i="17"/>
  <c r="AB75" i="17"/>
  <c r="AC75" i="17"/>
  <c r="AD75" i="17"/>
  <c r="AE75" i="17"/>
  <c r="AF75" i="17"/>
  <c r="AH75" i="17"/>
  <c r="AI75" i="17"/>
  <c r="AN75" i="17" s="1"/>
  <c r="AJ75" i="17"/>
  <c r="AK75" i="17"/>
  <c r="AL75" i="17"/>
  <c r="AM75" i="17"/>
  <c r="Y76" i="17"/>
  <c r="Z76" i="17"/>
  <c r="AB76" i="17"/>
  <c r="AC76" i="17"/>
  <c r="AD76" i="17"/>
  <c r="AE76" i="17"/>
  <c r="AF76" i="17"/>
  <c r="AH76" i="17"/>
  <c r="AI76" i="17"/>
  <c r="AN76" i="17" s="1"/>
  <c r="AJ76" i="17"/>
  <c r="AK76" i="17"/>
  <c r="AL76" i="17"/>
  <c r="AM76" i="17"/>
  <c r="Y77" i="17"/>
  <c r="Z77" i="17"/>
  <c r="AB77" i="17"/>
  <c r="AC77" i="17"/>
  <c r="AD77" i="17"/>
  <c r="AE77" i="17"/>
  <c r="AF77" i="17"/>
  <c r="AH77" i="17"/>
  <c r="AI77" i="17"/>
  <c r="AN77" i="17" s="1"/>
  <c r="AJ77" i="17"/>
  <c r="AK77" i="17"/>
  <c r="AL77" i="17"/>
  <c r="AM77" i="17"/>
  <c r="Y78" i="17"/>
  <c r="Z78" i="17"/>
  <c r="AB78" i="17"/>
  <c r="AC78" i="17"/>
  <c r="AD78" i="17"/>
  <c r="AE78" i="17"/>
  <c r="AF78" i="17"/>
  <c r="AH78" i="17"/>
  <c r="AI78" i="17"/>
  <c r="AN78" i="17"/>
  <c r="AJ78" i="17"/>
  <c r="AK78" i="17"/>
  <c r="AL78" i="17"/>
  <c r="AM78" i="17"/>
  <c r="Y79" i="17"/>
  <c r="Z79" i="17"/>
  <c r="AB79" i="17"/>
  <c r="AC79" i="17"/>
  <c r="AD79" i="17"/>
  <c r="AE79" i="17"/>
  <c r="AF79" i="17"/>
  <c r="AH79" i="17"/>
  <c r="AI79" i="17"/>
  <c r="AN79" i="17"/>
  <c r="AJ79" i="17"/>
  <c r="AK79" i="17"/>
  <c r="AL79" i="17"/>
  <c r="AM79" i="17"/>
  <c r="Y80" i="17"/>
  <c r="Z80" i="17"/>
  <c r="AB80" i="17"/>
  <c r="AC80" i="17"/>
  <c r="AD80" i="17"/>
  <c r="AE80" i="17"/>
  <c r="AF80" i="17"/>
  <c r="AH80" i="17"/>
  <c r="AI80" i="17"/>
  <c r="AJ80" i="17"/>
  <c r="AK80" i="17"/>
  <c r="AL80" i="17"/>
  <c r="AM80" i="17"/>
  <c r="Y81" i="17"/>
  <c r="Z81" i="17"/>
  <c r="AB81" i="17"/>
  <c r="AC81" i="17"/>
  <c r="AD81" i="17"/>
  <c r="AE81" i="17"/>
  <c r="AF81" i="17"/>
  <c r="AH81" i="17"/>
  <c r="AI81" i="17"/>
  <c r="AJ81" i="17"/>
  <c r="AK81" i="17"/>
  <c r="AL81" i="17"/>
  <c r="AM81" i="17"/>
  <c r="Y82" i="17"/>
  <c r="Z82" i="17"/>
  <c r="AB82" i="17"/>
  <c r="AC82" i="17"/>
  <c r="AD82" i="17"/>
  <c r="AE82" i="17"/>
  <c r="AF82" i="17"/>
  <c r="AH82" i="17"/>
  <c r="AI82" i="17"/>
  <c r="AN82" i="17" s="1"/>
  <c r="AJ82" i="17"/>
  <c r="AK82" i="17"/>
  <c r="AL82" i="17"/>
  <c r="AM82" i="17"/>
  <c r="Y83" i="17"/>
  <c r="Z83" i="17"/>
  <c r="AB83" i="17"/>
  <c r="AC83" i="17"/>
  <c r="AD83" i="17"/>
  <c r="AE83" i="17"/>
  <c r="AF83" i="17"/>
  <c r="AH83" i="17"/>
  <c r="AI83" i="17"/>
  <c r="AJ83" i="17"/>
  <c r="AK83" i="17"/>
  <c r="AL83" i="17"/>
  <c r="AM83" i="17"/>
  <c r="Y84" i="17"/>
  <c r="Z84" i="17"/>
  <c r="AB84" i="17"/>
  <c r="AC84" i="17"/>
  <c r="AD84" i="17"/>
  <c r="AE84" i="17"/>
  <c r="AF84" i="17"/>
  <c r="AH84" i="17"/>
  <c r="AI84" i="17"/>
  <c r="AJ84" i="17"/>
  <c r="AK84" i="17"/>
  <c r="AL84" i="17"/>
  <c r="AM84" i="17"/>
  <c r="Y85" i="17"/>
  <c r="Z85" i="17"/>
  <c r="AB85" i="17"/>
  <c r="AC85" i="17"/>
  <c r="AD85" i="17"/>
  <c r="AN85" i="17"/>
  <c r="AE85" i="17"/>
  <c r="AF85" i="17"/>
  <c r="AH85" i="17"/>
  <c r="AI85" i="17"/>
  <c r="AJ85" i="17"/>
  <c r="AK85" i="17"/>
  <c r="AL85" i="17"/>
  <c r="AM85" i="17"/>
  <c r="Y86" i="17"/>
  <c r="Z86" i="17"/>
  <c r="AB86" i="17"/>
  <c r="AC86" i="17"/>
  <c r="AD86" i="17"/>
  <c r="AE86" i="17"/>
  <c r="AF86" i="17"/>
  <c r="AH86" i="17"/>
  <c r="AI86" i="17"/>
  <c r="AN86" i="17" s="1"/>
  <c r="AJ86" i="17"/>
  <c r="AK86" i="17"/>
  <c r="AL86" i="17"/>
  <c r="AM86" i="17"/>
  <c r="Y87" i="17"/>
  <c r="Z87" i="17"/>
  <c r="AB87" i="17"/>
  <c r="AC87" i="17"/>
  <c r="AD87" i="17"/>
  <c r="AE87" i="17"/>
  <c r="AF87" i="17"/>
  <c r="AH87" i="17"/>
  <c r="AI87" i="17"/>
  <c r="AN87" i="17"/>
  <c r="AJ87" i="17"/>
  <c r="AK87" i="17"/>
  <c r="AL87" i="17"/>
  <c r="AM87" i="17"/>
  <c r="Y88" i="17"/>
  <c r="Z88" i="17"/>
  <c r="AB88" i="17"/>
  <c r="AC88" i="17"/>
  <c r="AD88" i="17"/>
  <c r="AE88" i="17"/>
  <c r="AF88" i="17"/>
  <c r="AH88" i="17"/>
  <c r="AI88" i="17"/>
  <c r="AJ88" i="17"/>
  <c r="AK88" i="17"/>
  <c r="AL88" i="17"/>
  <c r="AM88" i="17"/>
  <c r="Y89" i="17"/>
  <c r="Z89" i="17"/>
  <c r="AB89" i="17"/>
  <c r="AC89" i="17"/>
  <c r="AD89" i="17"/>
  <c r="AE89" i="17"/>
  <c r="AF89" i="17"/>
  <c r="AH89" i="17"/>
  <c r="AI89" i="17"/>
  <c r="AJ89" i="17"/>
  <c r="AK89" i="17"/>
  <c r="AL89" i="17"/>
  <c r="AM89" i="17"/>
  <c r="Y90" i="17"/>
  <c r="Z90" i="17"/>
  <c r="AB90" i="17"/>
  <c r="AC90" i="17"/>
  <c r="AD90" i="17"/>
  <c r="AE90" i="17"/>
  <c r="AF90" i="17"/>
  <c r="AH90" i="17"/>
  <c r="AI90" i="17"/>
  <c r="AJ90" i="17"/>
  <c r="AK90" i="17"/>
  <c r="AL90" i="17"/>
  <c r="AM90" i="17"/>
  <c r="Y91" i="17"/>
  <c r="Z91" i="17"/>
  <c r="AB91" i="17"/>
  <c r="AC91" i="17"/>
  <c r="AD91" i="17"/>
  <c r="AE91" i="17"/>
  <c r="AF91" i="17"/>
  <c r="AH91" i="17"/>
  <c r="AI91" i="17"/>
  <c r="AJ91" i="17"/>
  <c r="AK91" i="17"/>
  <c r="AL91" i="17"/>
  <c r="AM91" i="17"/>
  <c r="Y92" i="17"/>
  <c r="Z92" i="17"/>
  <c r="AB92" i="17"/>
  <c r="AC92" i="17"/>
  <c r="AD92" i="17"/>
  <c r="AE92" i="17"/>
  <c r="AF92" i="17"/>
  <c r="AH92" i="17"/>
  <c r="AI92" i="17"/>
  <c r="AN92" i="17" s="1"/>
  <c r="AJ92" i="17"/>
  <c r="AK92" i="17"/>
  <c r="AL92" i="17"/>
  <c r="AM92" i="17"/>
  <c r="Y93" i="17"/>
  <c r="Z93" i="17"/>
  <c r="AB93" i="17"/>
  <c r="AC93" i="17"/>
  <c r="AD93" i="17"/>
  <c r="AE93" i="17"/>
  <c r="AF93" i="17"/>
  <c r="AH93" i="17"/>
  <c r="AI93" i="17"/>
  <c r="AJ93" i="17"/>
  <c r="AK93" i="17"/>
  <c r="AL93" i="17"/>
  <c r="AM93" i="17"/>
  <c r="Y94" i="17"/>
  <c r="Z94" i="17"/>
  <c r="AB94" i="17"/>
  <c r="AC94" i="17"/>
  <c r="AD94" i="17"/>
  <c r="AN94" i="17"/>
  <c r="AE94" i="17"/>
  <c r="AF94" i="17"/>
  <c r="AH94" i="17"/>
  <c r="AI94" i="17"/>
  <c r="AJ94" i="17"/>
  <c r="AK94" i="17"/>
  <c r="AL94" i="17"/>
  <c r="AM94" i="17"/>
  <c r="Y95" i="17"/>
  <c r="Z95" i="17"/>
  <c r="AB95" i="17"/>
  <c r="AC95" i="17"/>
  <c r="AD95" i="17"/>
  <c r="AE95" i="17"/>
  <c r="AF95" i="17"/>
  <c r="AH95" i="17"/>
  <c r="AI95" i="17"/>
  <c r="AN95" i="17" s="1"/>
  <c r="AJ95" i="17"/>
  <c r="AK95" i="17"/>
  <c r="AL95" i="17"/>
  <c r="AM95" i="17"/>
  <c r="Y96" i="17"/>
  <c r="Z96" i="17"/>
  <c r="AB96" i="17"/>
  <c r="AC96" i="17"/>
  <c r="AD96" i="17"/>
  <c r="AE96" i="17"/>
  <c r="AF96" i="17"/>
  <c r="AH96" i="17"/>
  <c r="AI96" i="17"/>
  <c r="AJ96" i="17"/>
  <c r="AK96" i="17"/>
  <c r="AL96" i="17"/>
  <c r="AM96" i="17"/>
  <c r="Y97" i="17"/>
  <c r="Z97" i="17"/>
  <c r="AB97" i="17"/>
  <c r="AC97" i="17"/>
  <c r="AD97" i="17"/>
  <c r="AN97" i="17" s="1"/>
  <c r="AE97" i="17"/>
  <c r="AF97" i="17"/>
  <c r="AH97" i="17"/>
  <c r="AI97" i="17"/>
  <c r="AJ97" i="17"/>
  <c r="AK97" i="17"/>
  <c r="AL97" i="17"/>
  <c r="AM97" i="17"/>
  <c r="Y98" i="17"/>
  <c r="Z98" i="17"/>
  <c r="AB98" i="17"/>
  <c r="AC98" i="17"/>
  <c r="AD98" i="17"/>
  <c r="AE98" i="17"/>
  <c r="AF98" i="17"/>
  <c r="AH98" i="17"/>
  <c r="AI98" i="17"/>
  <c r="AN98" i="17" s="1"/>
  <c r="AJ98" i="17"/>
  <c r="AK98" i="17"/>
  <c r="AL98" i="17"/>
  <c r="AM98" i="17"/>
  <c r="Y99" i="17"/>
  <c r="Z99" i="17"/>
  <c r="AB99" i="17"/>
  <c r="AC99" i="17"/>
  <c r="AD99" i="17"/>
  <c r="AE99" i="17"/>
  <c r="AF99" i="17"/>
  <c r="AH99" i="17"/>
  <c r="AI99" i="17"/>
  <c r="AN99" i="17" s="1"/>
  <c r="AJ99" i="17"/>
  <c r="AK99" i="17"/>
  <c r="AL99" i="17"/>
  <c r="AM99" i="17"/>
  <c r="Y100" i="17"/>
  <c r="Z100" i="17"/>
  <c r="AB100" i="17"/>
  <c r="AC100" i="17"/>
  <c r="AD100" i="17"/>
  <c r="AN100" i="17"/>
  <c r="AE100" i="17"/>
  <c r="AF100" i="17"/>
  <c r="AH100" i="17"/>
  <c r="AI100" i="17"/>
  <c r="AJ100" i="17"/>
  <c r="AK100" i="17"/>
  <c r="AL100" i="17"/>
  <c r="AM100" i="17"/>
  <c r="Y101" i="17"/>
  <c r="Z101" i="17"/>
  <c r="AB101" i="17"/>
  <c r="AC101" i="17"/>
  <c r="AD101" i="17"/>
  <c r="AE101" i="17"/>
  <c r="AF101" i="17"/>
  <c r="AH101" i="17"/>
  <c r="AI101" i="17"/>
  <c r="AN101" i="17" s="1"/>
  <c r="AJ101" i="17"/>
  <c r="AK101" i="17"/>
  <c r="AL101" i="17"/>
  <c r="AM101" i="17"/>
  <c r="Y102" i="17"/>
  <c r="Z102" i="17"/>
  <c r="AB102" i="17"/>
  <c r="AC102" i="17"/>
  <c r="AD102" i="17"/>
  <c r="AE102" i="17"/>
  <c r="AF102" i="17"/>
  <c r="AH102" i="17"/>
  <c r="AI102" i="17"/>
  <c r="AN102" i="17" s="1"/>
  <c r="AJ102" i="17"/>
  <c r="AK102" i="17"/>
  <c r="AL102" i="17"/>
  <c r="AM102" i="17"/>
  <c r="Y103" i="17"/>
  <c r="Z103" i="17"/>
  <c r="AB103" i="17"/>
  <c r="AC103" i="17"/>
  <c r="AD103" i="17"/>
  <c r="AE103" i="17"/>
  <c r="AF103" i="17"/>
  <c r="AH103" i="17"/>
  <c r="AI103" i="17"/>
  <c r="AJ103" i="17"/>
  <c r="AK103" i="17"/>
  <c r="AL103" i="17"/>
  <c r="AM103" i="17"/>
  <c r="Y104" i="17"/>
  <c r="Z104" i="17"/>
  <c r="AB104" i="17"/>
  <c r="AC104" i="17"/>
  <c r="AD104" i="17"/>
  <c r="AE104" i="17"/>
  <c r="AF104" i="17"/>
  <c r="AH104" i="17"/>
  <c r="AI104" i="17"/>
  <c r="AN104" i="17" s="1"/>
  <c r="AJ104" i="17"/>
  <c r="AK104" i="17"/>
  <c r="AL104" i="17"/>
  <c r="AM104" i="17"/>
  <c r="Y105" i="17"/>
  <c r="Z105" i="17"/>
  <c r="AB105" i="17"/>
  <c r="AC105" i="17"/>
  <c r="AD105" i="17"/>
  <c r="AE105" i="17"/>
  <c r="AF105" i="17"/>
  <c r="AH105" i="17"/>
  <c r="AI105" i="17"/>
  <c r="AN105" i="17"/>
  <c r="AJ105" i="17"/>
  <c r="AK105" i="17"/>
  <c r="AL105" i="17"/>
  <c r="AM105" i="17"/>
  <c r="Y106" i="17"/>
  <c r="Z106" i="17"/>
  <c r="AB106" i="17"/>
  <c r="AC106" i="17"/>
  <c r="AD106" i="17"/>
  <c r="AE106" i="17"/>
  <c r="AF106" i="17"/>
  <c r="AH106" i="17"/>
  <c r="AI106" i="17"/>
  <c r="AN106" i="17" s="1"/>
  <c r="AJ106" i="17"/>
  <c r="AK106" i="17"/>
  <c r="AL106" i="17"/>
  <c r="AM106" i="17"/>
  <c r="Y107" i="17"/>
  <c r="Z107" i="17"/>
  <c r="AB107" i="17"/>
  <c r="AC107" i="17"/>
  <c r="AD107" i="17"/>
  <c r="AE107" i="17"/>
  <c r="AF107" i="17"/>
  <c r="AH107" i="17"/>
  <c r="AI107" i="17"/>
  <c r="AJ107" i="17"/>
  <c r="AK107" i="17"/>
  <c r="AL107" i="17"/>
  <c r="AM107" i="17"/>
  <c r="Y108" i="17"/>
  <c r="Z108" i="17"/>
  <c r="AB108" i="17"/>
  <c r="AC108" i="17"/>
  <c r="AD108" i="17"/>
  <c r="AE108" i="17"/>
  <c r="AF108" i="17"/>
  <c r="AH108" i="17"/>
  <c r="AI108" i="17"/>
  <c r="AN108" i="17" s="1"/>
  <c r="AJ108" i="17"/>
  <c r="AK108" i="17"/>
  <c r="AL108" i="17"/>
  <c r="AM108" i="17"/>
  <c r="Y109" i="17"/>
  <c r="Z109" i="17"/>
  <c r="AB109" i="17"/>
  <c r="AC109" i="17"/>
  <c r="AD109" i="17"/>
  <c r="AE109" i="17"/>
  <c r="AF109" i="17"/>
  <c r="AH109" i="17"/>
  <c r="AI109" i="17"/>
  <c r="AN109" i="17" s="1"/>
  <c r="AJ109" i="17"/>
  <c r="AK109" i="17"/>
  <c r="AL109" i="17"/>
  <c r="AM109" i="17"/>
  <c r="Y110" i="17"/>
  <c r="Z110" i="17"/>
  <c r="AB110" i="17"/>
  <c r="AC110" i="17"/>
  <c r="AD110" i="17"/>
  <c r="AN110" i="17" s="1"/>
  <c r="AE110" i="17"/>
  <c r="AF110" i="17"/>
  <c r="AH110" i="17"/>
  <c r="AI110" i="17"/>
  <c r="AJ110" i="17"/>
  <c r="AK110" i="17"/>
  <c r="AL110" i="17"/>
  <c r="AM110" i="17"/>
  <c r="Y111" i="17"/>
  <c r="Z111" i="17"/>
  <c r="AB111" i="17"/>
  <c r="AC111" i="17"/>
  <c r="AD111" i="17"/>
  <c r="AE111" i="17"/>
  <c r="AF111" i="17"/>
  <c r="AH111" i="17"/>
  <c r="AI111" i="17"/>
  <c r="AJ111" i="17"/>
  <c r="AK111" i="17"/>
  <c r="AL111" i="17"/>
  <c r="AM111" i="17"/>
  <c r="Y112" i="17"/>
  <c r="Z112" i="17"/>
  <c r="AB112" i="17"/>
  <c r="AC112" i="17"/>
  <c r="AD112" i="17"/>
  <c r="AE112" i="17"/>
  <c r="AF112" i="17"/>
  <c r="AH112" i="17"/>
  <c r="AI112" i="17"/>
  <c r="AJ112" i="17"/>
  <c r="AK112" i="17"/>
  <c r="AL112" i="17"/>
  <c r="AM112" i="17"/>
  <c r="Y113" i="17"/>
  <c r="Z113" i="17"/>
  <c r="AB113" i="17"/>
  <c r="AC113" i="17"/>
  <c r="AD113" i="17"/>
  <c r="AE113" i="17"/>
  <c r="AF113" i="17"/>
  <c r="AH113" i="17"/>
  <c r="AI113" i="17"/>
  <c r="AN113" i="17" s="1"/>
  <c r="AJ113" i="17"/>
  <c r="AK113" i="17"/>
  <c r="AL113" i="17"/>
  <c r="AM113" i="17"/>
  <c r="Y114" i="17"/>
  <c r="Z114" i="17"/>
  <c r="AB114" i="17"/>
  <c r="AC114" i="17"/>
  <c r="AD114" i="17"/>
  <c r="AE114" i="17"/>
  <c r="AF114" i="17"/>
  <c r="AH114" i="17"/>
  <c r="AI114" i="17"/>
  <c r="AJ114" i="17"/>
  <c r="AK114" i="17"/>
  <c r="AL114" i="17"/>
  <c r="AM114" i="17"/>
  <c r="Y115" i="17"/>
  <c r="Z115" i="17"/>
  <c r="AB115" i="17"/>
  <c r="AC115" i="17"/>
  <c r="AD115" i="17"/>
  <c r="AE115" i="17"/>
  <c r="AF115" i="17"/>
  <c r="AH115" i="17"/>
  <c r="AI115" i="17"/>
  <c r="AJ115" i="17"/>
  <c r="AK115" i="17"/>
  <c r="AL115" i="17"/>
  <c r="AM115" i="17"/>
  <c r="Y116" i="17"/>
  <c r="Z116" i="17"/>
  <c r="AB116" i="17"/>
  <c r="AC116" i="17"/>
  <c r="AD116" i="17"/>
  <c r="AE116" i="17"/>
  <c r="AF116" i="17"/>
  <c r="AH116" i="17"/>
  <c r="AI116" i="17"/>
  <c r="AN116" i="17" s="1"/>
  <c r="AJ116" i="17"/>
  <c r="AK116" i="17"/>
  <c r="AL116" i="17"/>
  <c r="AM116" i="17"/>
  <c r="Y117" i="17"/>
  <c r="Z117" i="17"/>
  <c r="AB117" i="17"/>
  <c r="AC117" i="17"/>
  <c r="AD117" i="17"/>
  <c r="AE117" i="17"/>
  <c r="AF117" i="17"/>
  <c r="AH117" i="17"/>
  <c r="AI117" i="17"/>
  <c r="AJ117" i="17"/>
  <c r="AK117" i="17"/>
  <c r="AL117" i="17"/>
  <c r="AM117" i="17"/>
  <c r="Y118" i="17"/>
  <c r="Z118" i="17"/>
  <c r="AB118" i="17"/>
  <c r="AC118" i="17"/>
  <c r="AD118" i="17"/>
  <c r="AE118" i="17"/>
  <c r="AF118" i="17"/>
  <c r="AH118" i="17"/>
  <c r="AI118" i="17"/>
  <c r="AN118" i="17" s="1"/>
  <c r="AJ118" i="17"/>
  <c r="AK118" i="17"/>
  <c r="AL118" i="17"/>
  <c r="AM118" i="17"/>
  <c r="Y119" i="17"/>
  <c r="Z119" i="17"/>
  <c r="AB119" i="17"/>
  <c r="AC119" i="17"/>
  <c r="AD119" i="17"/>
  <c r="AE119" i="17"/>
  <c r="AF119" i="17"/>
  <c r="AH119" i="17"/>
  <c r="AI119" i="17"/>
  <c r="AN119" i="17" s="1"/>
  <c r="AJ119" i="17"/>
  <c r="AK119" i="17"/>
  <c r="AL119" i="17"/>
  <c r="AM119" i="17"/>
  <c r="Y120" i="17"/>
  <c r="Z120" i="17"/>
  <c r="AB120" i="17"/>
  <c r="AC120" i="17"/>
  <c r="AD120" i="17"/>
  <c r="AE120" i="17"/>
  <c r="AF120" i="17"/>
  <c r="AH120" i="17"/>
  <c r="AI120" i="17"/>
  <c r="AN120" i="17" s="1"/>
  <c r="AJ120" i="17"/>
  <c r="AK120" i="17"/>
  <c r="AL120" i="17"/>
  <c r="AM120" i="17"/>
  <c r="Y121" i="17"/>
  <c r="Z121" i="17"/>
  <c r="AB121" i="17"/>
  <c r="AC121" i="17"/>
  <c r="AD121" i="17"/>
  <c r="AE121" i="17"/>
  <c r="AF121" i="17"/>
  <c r="AH121" i="17"/>
  <c r="AI121" i="17"/>
  <c r="AJ121" i="17"/>
  <c r="AK121" i="17"/>
  <c r="AL121" i="17"/>
  <c r="AM121" i="17"/>
  <c r="Y122" i="17"/>
  <c r="Z122" i="17"/>
  <c r="AB122" i="17"/>
  <c r="AC122" i="17"/>
  <c r="AD122" i="17"/>
  <c r="AE122" i="17"/>
  <c r="AF122" i="17"/>
  <c r="AH122" i="17"/>
  <c r="AI122" i="17"/>
  <c r="AJ122" i="17"/>
  <c r="AK122" i="17"/>
  <c r="AL122" i="17"/>
  <c r="AM122" i="17"/>
  <c r="Y123" i="17"/>
  <c r="Z123" i="17"/>
  <c r="AB123" i="17"/>
  <c r="AC123" i="17"/>
  <c r="AD123" i="17"/>
  <c r="AE123" i="17"/>
  <c r="AF123" i="17"/>
  <c r="AH123" i="17"/>
  <c r="AI123" i="17"/>
  <c r="AJ123" i="17"/>
  <c r="AK123" i="17"/>
  <c r="AL123" i="17"/>
  <c r="AM123" i="17"/>
  <c r="Y124" i="17"/>
  <c r="Z124" i="17"/>
  <c r="AB124" i="17"/>
  <c r="AC124" i="17"/>
  <c r="AD124" i="17"/>
  <c r="AE124" i="17"/>
  <c r="AF124" i="17"/>
  <c r="AH124" i="17"/>
  <c r="AI124" i="17"/>
  <c r="AJ124" i="17"/>
  <c r="AK124" i="17"/>
  <c r="AL124" i="17"/>
  <c r="AM124" i="17"/>
  <c r="Y125" i="17"/>
  <c r="Z125" i="17"/>
  <c r="AB125" i="17"/>
  <c r="AC125" i="17"/>
  <c r="AD125" i="17"/>
  <c r="AE125" i="17"/>
  <c r="AF125" i="17"/>
  <c r="AH125" i="17"/>
  <c r="AI125" i="17"/>
  <c r="AJ125" i="17"/>
  <c r="AK125" i="17"/>
  <c r="AL125" i="17"/>
  <c r="AM125" i="17"/>
  <c r="Y126" i="17"/>
  <c r="Z126" i="17"/>
  <c r="AB126" i="17"/>
  <c r="AC126" i="17"/>
  <c r="AD126" i="17"/>
  <c r="AE126" i="17"/>
  <c r="AF126" i="17"/>
  <c r="AH126" i="17"/>
  <c r="AI126" i="17"/>
  <c r="AN126" i="17" s="1"/>
  <c r="AJ126" i="17"/>
  <c r="AK126" i="17"/>
  <c r="AL126" i="17"/>
  <c r="AM126" i="17"/>
  <c r="Y127" i="17"/>
  <c r="Z127" i="17"/>
  <c r="AB127" i="17"/>
  <c r="AC127" i="17"/>
  <c r="AD127" i="17"/>
  <c r="AE127" i="17"/>
  <c r="AF127" i="17"/>
  <c r="AH127" i="17"/>
  <c r="AI127" i="17"/>
  <c r="AN127" i="17" s="1"/>
  <c r="AJ127" i="17"/>
  <c r="AK127" i="17"/>
  <c r="AL127" i="17"/>
  <c r="AM127" i="17"/>
  <c r="Y128" i="17"/>
  <c r="Z128" i="17"/>
  <c r="AB128" i="17"/>
  <c r="AC128" i="17"/>
  <c r="AD128" i="17"/>
  <c r="AE128" i="17"/>
  <c r="AF128" i="17"/>
  <c r="AH128" i="17"/>
  <c r="AI128" i="17"/>
  <c r="AN128" i="17" s="1"/>
  <c r="AJ128" i="17"/>
  <c r="AK128" i="17"/>
  <c r="AL128" i="17"/>
  <c r="AM128" i="17"/>
  <c r="Y129" i="17"/>
  <c r="Z129" i="17"/>
  <c r="AB129" i="17"/>
  <c r="AC129" i="17"/>
  <c r="AD129" i="17"/>
  <c r="AN129" i="17" s="1"/>
  <c r="AE129" i="17"/>
  <c r="AF129" i="17"/>
  <c r="AH129" i="17"/>
  <c r="AI129" i="17"/>
  <c r="AJ129" i="17"/>
  <c r="AK129" i="17"/>
  <c r="AL129" i="17"/>
  <c r="AM129" i="17"/>
  <c r="Y130" i="17"/>
  <c r="Z130" i="17"/>
  <c r="AB130" i="17"/>
  <c r="AC130" i="17"/>
  <c r="AD130" i="17"/>
  <c r="AE130" i="17"/>
  <c r="AF130" i="17"/>
  <c r="AH130" i="17"/>
  <c r="AI130" i="17"/>
  <c r="AN130" i="17" s="1"/>
  <c r="AJ130" i="17"/>
  <c r="AK130" i="17"/>
  <c r="AL130" i="17"/>
  <c r="AM130" i="17"/>
  <c r="Y131" i="17"/>
  <c r="Z131" i="17"/>
  <c r="AB131" i="17"/>
  <c r="AC131" i="17"/>
  <c r="AD131" i="17"/>
  <c r="AE131" i="17"/>
  <c r="AF131" i="17"/>
  <c r="AH131" i="17"/>
  <c r="AI131" i="17"/>
  <c r="AN131" i="17" s="1"/>
  <c r="AJ131" i="17"/>
  <c r="AK131" i="17"/>
  <c r="AL131" i="17"/>
  <c r="AM131" i="17"/>
  <c r="Y132" i="17"/>
  <c r="Z132" i="17"/>
  <c r="AB132" i="17"/>
  <c r="AC132" i="17"/>
  <c r="AD132" i="17"/>
  <c r="AN132" i="17" s="1"/>
  <c r="AE132" i="17"/>
  <c r="AF132" i="17"/>
  <c r="AH132" i="17"/>
  <c r="AI132" i="17"/>
  <c r="AJ132" i="17"/>
  <c r="AK132" i="17"/>
  <c r="AL132" i="17"/>
  <c r="AM132" i="17"/>
  <c r="Y133" i="17"/>
  <c r="Z133" i="17"/>
  <c r="AB133" i="17"/>
  <c r="AC133" i="17"/>
  <c r="AD133" i="17"/>
  <c r="AE133" i="17"/>
  <c r="AF133" i="17"/>
  <c r="AH133" i="17"/>
  <c r="AI133" i="17"/>
  <c r="AN133" i="17" s="1"/>
  <c r="AJ133" i="17"/>
  <c r="AK133" i="17"/>
  <c r="AL133" i="17"/>
  <c r="AM133" i="17"/>
  <c r="Y134" i="17"/>
  <c r="Z134" i="17"/>
  <c r="AB134" i="17"/>
  <c r="AC134" i="17"/>
  <c r="AD134" i="17"/>
  <c r="AE134" i="17"/>
  <c r="AF134" i="17"/>
  <c r="AH134" i="17"/>
  <c r="AI134" i="17"/>
  <c r="AN134" i="17"/>
  <c r="AJ134" i="17"/>
  <c r="AK134" i="17"/>
  <c r="AL134" i="17"/>
  <c r="AM134" i="17"/>
  <c r="Y135" i="17"/>
  <c r="Z135" i="17"/>
  <c r="AB135" i="17"/>
  <c r="AC135" i="17"/>
  <c r="AD135" i="17"/>
  <c r="AE135" i="17"/>
  <c r="AF135" i="17"/>
  <c r="AH135" i="17"/>
  <c r="AI135" i="17"/>
  <c r="AJ135" i="17"/>
  <c r="AK135" i="17"/>
  <c r="AL135" i="17"/>
  <c r="AM135" i="17"/>
  <c r="Y136" i="17"/>
  <c r="Z136" i="17"/>
  <c r="AB136" i="17"/>
  <c r="AC136" i="17"/>
  <c r="AD136" i="17"/>
  <c r="AE136" i="17"/>
  <c r="AF136" i="17"/>
  <c r="AH136" i="17"/>
  <c r="AI136" i="17"/>
  <c r="AJ136" i="17"/>
  <c r="AK136" i="17"/>
  <c r="AL136" i="17"/>
  <c r="AM136" i="17"/>
  <c r="Y137" i="17"/>
  <c r="Z137" i="17"/>
  <c r="AB137" i="17"/>
  <c r="AC137" i="17"/>
  <c r="AD137" i="17"/>
  <c r="AE137" i="17"/>
  <c r="AF137" i="17"/>
  <c r="AH137" i="17"/>
  <c r="AI137" i="17"/>
  <c r="AN137" i="17" s="1"/>
  <c r="AJ137" i="17"/>
  <c r="AK137" i="17"/>
  <c r="AL137" i="17"/>
  <c r="AM137" i="17"/>
  <c r="Y138" i="17"/>
  <c r="Z138" i="17"/>
  <c r="AB138" i="17"/>
  <c r="AC138" i="17"/>
  <c r="AD138" i="17"/>
  <c r="AE138" i="17"/>
  <c r="AF138" i="17"/>
  <c r="AH138" i="17"/>
  <c r="AI138" i="17"/>
  <c r="AN138" i="17" s="1"/>
  <c r="AJ138" i="17"/>
  <c r="AK138" i="17"/>
  <c r="AL138" i="17"/>
  <c r="AM138" i="17"/>
  <c r="Y139" i="17"/>
  <c r="Z139" i="17"/>
  <c r="AB139" i="17"/>
  <c r="AC139" i="17"/>
  <c r="AD139" i="17"/>
  <c r="AE139" i="17"/>
  <c r="AF139" i="17"/>
  <c r="AH139" i="17"/>
  <c r="AI139" i="17"/>
  <c r="AJ139" i="17"/>
  <c r="AK139" i="17"/>
  <c r="AL139" i="17"/>
  <c r="AM139" i="17"/>
  <c r="Y140" i="17"/>
  <c r="Z140" i="17"/>
  <c r="AB140" i="17"/>
  <c r="AC140" i="17"/>
  <c r="AD140" i="17"/>
  <c r="AE140" i="17"/>
  <c r="AF140" i="17"/>
  <c r="AH140" i="17"/>
  <c r="AI140" i="17"/>
  <c r="AJ140" i="17"/>
  <c r="AK140" i="17"/>
  <c r="AL140" i="17"/>
  <c r="AM140" i="17"/>
  <c r="Y141" i="17"/>
  <c r="Z141" i="17"/>
  <c r="AB141" i="17"/>
  <c r="AC141" i="17"/>
  <c r="AD141" i="17"/>
  <c r="AE141" i="17"/>
  <c r="AF141" i="17"/>
  <c r="AH141" i="17"/>
  <c r="AI141" i="17"/>
  <c r="AJ141" i="17"/>
  <c r="AK141" i="17"/>
  <c r="AL141" i="17"/>
  <c r="AM141" i="17"/>
  <c r="Y142" i="17"/>
  <c r="Z142" i="17"/>
  <c r="AB142" i="17"/>
  <c r="AC142" i="17"/>
  <c r="AD142" i="17"/>
  <c r="AE142" i="17"/>
  <c r="AF142" i="17"/>
  <c r="AH142" i="17"/>
  <c r="AI142" i="17"/>
  <c r="AN142" i="17" s="1"/>
  <c r="AJ142" i="17"/>
  <c r="AK142" i="17"/>
  <c r="AL142" i="17"/>
  <c r="AM142" i="17"/>
  <c r="Y143" i="17"/>
  <c r="Z143" i="17"/>
  <c r="AB143" i="17"/>
  <c r="AC143" i="17"/>
  <c r="AD143" i="17"/>
  <c r="AE143" i="17"/>
  <c r="AF143" i="17"/>
  <c r="AH143" i="17"/>
  <c r="AI143" i="17"/>
  <c r="AN143" i="17" s="1"/>
  <c r="AJ143" i="17"/>
  <c r="AK143" i="17"/>
  <c r="AL143" i="17"/>
  <c r="AM143" i="17"/>
  <c r="Y144" i="17"/>
  <c r="Z144" i="17"/>
  <c r="AB144" i="17"/>
  <c r="AC144" i="17"/>
  <c r="AD144" i="17"/>
  <c r="AE144" i="17"/>
  <c r="AF144" i="17"/>
  <c r="AH144" i="17"/>
  <c r="AI144" i="17"/>
  <c r="AN144" i="17" s="1"/>
  <c r="AJ144" i="17"/>
  <c r="AK144" i="17"/>
  <c r="AL144" i="17"/>
  <c r="AM144" i="17"/>
  <c r="Y145" i="17"/>
  <c r="Z145" i="17"/>
  <c r="AB145" i="17"/>
  <c r="AC145" i="17"/>
  <c r="AD145" i="17"/>
  <c r="AE145" i="17"/>
  <c r="AF145" i="17"/>
  <c r="AH145" i="17"/>
  <c r="AI145" i="17"/>
  <c r="AJ145" i="17"/>
  <c r="AK145" i="17"/>
  <c r="AL145" i="17"/>
  <c r="AM145" i="17"/>
  <c r="Y146" i="17"/>
  <c r="Z146" i="17"/>
  <c r="AB146" i="17"/>
  <c r="AC146" i="17"/>
  <c r="AD146" i="17"/>
  <c r="AE146" i="17"/>
  <c r="AF146" i="17"/>
  <c r="AH146" i="17"/>
  <c r="AI146" i="17"/>
  <c r="AN146" i="17" s="1"/>
  <c r="AJ146" i="17"/>
  <c r="AK146" i="17"/>
  <c r="AL146" i="17"/>
  <c r="AM146" i="17"/>
  <c r="Y147" i="17"/>
  <c r="Z147" i="17"/>
  <c r="AB147" i="17"/>
  <c r="AC147" i="17"/>
  <c r="AD147" i="17"/>
  <c r="AN147" i="17" s="1"/>
  <c r="AE147" i="17"/>
  <c r="AF147" i="17"/>
  <c r="AH147" i="17"/>
  <c r="AI147" i="17"/>
  <c r="AJ147" i="17"/>
  <c r="AK147" i="17"/>
  <c r="AL147" i="17"/>
  <c r="AM147" i="17"/>
  <c r="Y148" i="17"/>
  <c r="Z148" i="17"/>
  <c r="AB148" i="17"/>
  <c r="AC148" i="17"/>
  <c r="AD148" i="17"/>
  <c r="AE148" i="17"/>
  <c r="AF148" i="17"/>
  <c r="AH148" i="17"/>
  <c r="AI148" i="17"/>
  <c r="AN148" i="17" s="1"/>
  <c r="AJ148" i="17"/>
  <c r="AK148" i="17"/>
  <c r="AL148" i="17"/>
  <c r="AM148" i="17"/>
  <c r="Y149" i="17"/>
  <c r="Z149" i="17"/>
  <c r="AB149" i="17"/>
  <c r="AC149" i="17"/>
  <c r="AD149" i="17"/>
  <c r="AE149" i="17"/>
  <c r="AF149" i="17"/>
  <c r="AH149" i="17"/>
  <c r="AI149" i="17"/>
  <c r="AJ149" i="17"/>
  <c r="AK149" i="17"/>
  <c r="AL149" i="17"/>
  <c r="AM149" i="17"/>
  <c r="Y150" i="17"/>
  <c r="Z150" i="17"/>
  <c r="AB150" i="17"/>
  <c r="AC150" i="17"/>
  <c r="AD150" i="17"/>
  <c r="AN150" i="17"/>
  <c r="AE150" i="17"/>
  <c r="AF150" i="17"/>
  <c r="AH150" i="17"/>
  <c r="AI150" i="17"/>
  <c r="AJ150" i="17"/>
  <c r="AK150" i="17"/>
  <c r="AL150" i="17"/>
  <c r="AM150" i="17"/>
  <c r="Y151" i="17"/>
  <c r="Z151" i="17"/>
  <c r="AB151" i="17"/>
  <c r="AC151" i="17"/>
  <c r="AD151" i="17"/>
  <c r="AE151" i="17"/>
  <c r="AF151" i="17"/>
  <c r="AH151" i="17"/>
  <c r="AI151" i="17"/>
  <c r="AJ151" i="17"/>
  <c r="AK151" i="17"/>
  <c r="AL151" i="17"/>
  <c r="AM151" i="17"/>
  <c r="Y152" i="17"/>
  <c r="Z152" i="17"/>
  <c r="AB152" i="17"/>
  <c r="AC152" i="17"/>
  <c r="AD152" i="17"/>
  <c r="AE152" i="17"/>
  <c r="AF152" i="17"/>
  <c r="AH152" i="17"/>
  <c r="AI152" i="17"/>
  <c r="AJ152" i="17"/>
  <c r="AK152" i="17"/>
  <c r="AL152" i="17"/>
  <c r="AM152" i="17"/>
  <c r="Y153" i="17"/>
  <c r="Z153" i="17"/>
  <c r="AB153" i="17"/>
  <c r="AC153" i="17"/>
  <c r="AD153" i="17"/>
  <c r="AE153" i="17"/>
  <c r="AF153" i="17"/>
  <c r="AH153" i="17"/>
  <c r="AI153" i="17"/>
  <c r="AJ153" i="17"/>
  <c r="AK153" i="17"/>
  <c r="AL153" i="17"/>
  <c r="AM153" i="17"/>
  <c r="Y154" i="17"/>
  <c r="Z154" i="17"/>
  <c r="AB154" i="17"/>
  <c r="AC154" i="17"/>
  <c r="AD154" i="17"/>
  <c r="AE154" i="17"/>
  <c r="AF154" i="17"/>
  <c r="AH154" i="17"/>
  <c r="AI154" i="17"/>
  <c r="AN154" i="17" s="1"/>
  <c r="AJ154" i="17"/>
  <c r="AK154" i="17"/>
  <c r="AL154" i="17"/>
  <c r="AM154" i="17"/>
  <c r="Y155" i="17"/>
  <c r="Z155" i="17"/>
  <c r="AB155" i="17"/>
  <c r="AC155" i="17"/>
  <c r="AD155" i="17"/>
  <c r="AE155" i="17"/>
  <c r="AF155" i="17"/>
  <c r="AH155" i="17"/>
  <c r="AI155" i="17"/>
  <c r="AN155" i="17" s="1"/>
  <c r="AJ155" i="17"/>
  <c r="AK155" i="17"/>
  <c r="AL155" i="17"/>
  <c r="AM155" i="17"/>
  <c r="Y156" i="17"/>
  <c r="Z156" i="17"/>
  <c r="AB156" i="17"/>
  <c r="AC156" i="17"/>
  <c r="AD156" i="17"/>
  <c r="AE156" i="17"/>
  <c r="AF156" i="17"/>
  <c r="AH156" i="17"/>
  <c r="AI156" i="17"/>
  <c r="AJ156" i="17"/>
  <c r="AK156" i="17"/>
  <c r="AL156" i="17"/>
  <c r="AM156" i="17"/>
  <c r="Y157" i="17"/>
  <c r="Z157" i="17"/>
  <c r="AB157" i="17"/>
  <c r="AC157" i="17"/>
  <c r="AD157" i="17"/>
  <c r="AE157" i="17"/>
  <c r="AF157" i="17"/>
  <c r="AH157" i="17"/>
  <c r="AI157" i="17"/>
  <c r="AJ157" i="17"/>
  <c r="AK157" i="17"/>
  <c r="AL157" i="17"/>
  <c r="AM157" i="17"/>
  <c r="Y158" i="17"/>
  <c r="Z158" i="17"/>
  <c r="AB158" i="17"/>
  <c r="AC158" i="17"/>
  <c r="AD158" i="17"/>
  <c r="AE158" i="17"/>
  <c r="AF158" i="17"/>
  <c r="AH158" i="17"/>
  <c r="AI158" i="17"/>
  <c r="AJ158" i="17"/>
  <c r="AK158" i="17"/>
  <c r="AL158" i="17"/>
  <c r="AM158" i="17"/>
  <c r="Y159" i="17"/>
  <c r="Z159" i="17"/>
  <c r="AB159" i="17"/>
  <c r="AC159" i="17"/>
  <c r="AD159" i="17"/>
  <c r="AE159" i="17"/>
  <c r="AF159" i="17"/>
  <c r="AH159" i="17"/>
  <c r="AI159" i="17"/>
  <c r="AN159" i="17" s="1"/>
  <c r="AJ159" i="17"/>
  <c r="AK159" i="17"/>
  <c r="AL159" i="17"/>
  <c r="AM159" i="17"/>
  <c r="Y160" i="17"/>
  <c r="Z160" i="17"/>
  <c r="AB160" i="17"/>
  <c r="AC160" i="17"/>
  <c r="AD160" i="17"/>
  <c r="AE160" i="17"/>
  <c r="AF160" i="17"/>
  <c r="AH160" i="17"/>
  <c r="AI160" i="17"/>
  <c r="AN160" i="17" s="1"/>
  <c r="AJ160" i="17"/>
  <c r="AK160" i="17"/>
  <c r="AL160" i="17"/>
  <c r="AM160" i="17"/>
  <c r="Y161" i="17"/>
  <c r="Z161" i="17"/>
  <c r="AB161" i="17"/>
  <c r="AC161" i="17"/>
  <c r="AD161" i="17"/>
  <c r="AE161" i="17"/>
  <c r="AF161" i="17"/>
  <c r="AH161" i="17"/>
  <c r="AI161" i="17"/>
  <c r="AJ161" i="17"/>
  <c r="AK161" i="17"/>
  <c r="AL161" i="17"/>
  <c r="AM161" i="17"/>
  <c r="Y162" i="17"/>
  <c r="Z162" i="17"/>
  <c r="AB162" i="17"/>
  <c r="AC162" i="17"/>
  <c r="AD162" i="17"/>
  <c r="AN162" i="17"/>
  <c r="AE162" i="17"/>
  <c r="AF162" i="17"/>
  <c r="AH162" i="17"/>
  <c r="AI162" i="17"/>
  <c r="AJ162" i="17"/>
  <c r="AK162" i="17"/>
  <c r="AL162" i="17"/>
  <c r="AM162" i="17"/>
  <c r="Y163" i="17"/>
  <c r="Z163" i="17"/>
  <c r="AB163" i="17"/>
  <c r="AC163" i="17"/>
  <c r="AD163" i="17"/>
  <c r="AE163" i="17"/>
  <c r="AF163" i="17"/>
  <c r="AH163" i="17"/>
  <c r="AI163" i="17"/>
  <c r="AJ163" i="17"/>
  <c r="AK163" i="17"/>
  <c r="AL163" i="17"/>
  <c r="AM163" i="17"/>
  <c r="Y164" i="17"/>
  <c r="Z164" i="17"/>
  <c r="AB164" i="17"/>
  <c r="AC164" i="17"/>
  <c r="AD164" i="17"/>
  <c r="AE164" i="17"/>
  <c r="AF164" i="17"/>
  <c r="AH164" i="17"/>
  <c r="AI164" i="17"/>
  <c r="AJ164" i="17"/>
  <c r="AK164" i="17"/>
  <c r="AL164" i="17"/>
  <c r="AM164" i="17"/>
  <c r="Y165" i="17"/>
  <c r="Z165" i="17"/>
  <c r="AB165" i="17"/>
  <c r="AC165" i="17"/>
  <c r="AD165" i="17"/>
  <c r="AE165" i="17"/>
  <c r="AF165" i="17"/>
  <c r="AH165" i="17"/>
  <c r="AI165" i="17"/>
  <c r="AJ165" i="17"/>
  <c r="AK165" i="17"/>
  <c r="AL165" i="17"/>
  <c r="AM165" i="17"/>
  <c r="Y166" i="17"/>
  <c r="Z166" i="17"/>
  <c r="AB166" i="17"/>
  <c r="AC166" i="17"/>
  <c r="AD166" i="17"/>
  <c r="AE166" i="17"/>
  <c r="AF166" i="17"/>
  <c r="AH166" i="17"/>
  <c r="AI166" i="17"/>
  <c r="AN166" i="17" s="1"/>
  <c r="AJ166" i="17"/>
  <c r="AK166" i="17"/>
  <c r="AL166" i="17"/>
  <c r="AM166" i="17"/>
  <c r="Y167" i="17"/>
  <c r="Z167" i="17"/>
  <c r="AB167" i="17"/>
  <c r="AC167" i="17"/>
  <c r="AD167" i="17"/>
  <c r="AN167" i="17"/>
  <c r="AE167" i="17"/>
  <c r="AF167" i="17"/>
  <c r="AH167" i="17"/>
  <c r="M164" i="16" s="1"/>
  <c r="AI167" i="17"/>
  <c r="AJ167" i="17"/>
  <c r="AK167" i="17"/>
  <c r="AL167" i="17"/>
  <c r="AM167" i="17"/>
  <c r="Y168" i="17"/>
  <c r="Z168" i="17"/>
  <c r="AB168" i="17"/>
  <c r="AC168" i="17"/>
  <c r="AD168" i="17"/>
  <c r="AN168" i="17"/>
  <c r="AE168" i="17"/>
  <c r="AF168" i="17"/>
  <c r="AH168" i="17"/>
  <c r="AI168" i="17"/>
  <c r="AJ168" i="17"/>
  <c r="AK168" i="17"/>
  <c r="AL168" i="17"/>
  <c r="AM168" i="17"/>
  <c r="Y169" i="17"/>
  <c r="Z169" i="17"/>
  <c r="AB169" i="17"/>
  <c r="AC169" i="17"/>
  <c r="AD169" i="17"/>
  <c r="AE169" i="17"/>
  <c r="AF169" i="17"/>
  <c r="AH169" i="17"/>
  <c r="AI169" i="17"/>
  <c r="AJ169" i="17"/>
  <c r="AK169" i="17"/>
  <c r="AL169" i="17"/>
  <c r="AM169" i="17"/>
  <c r="Y170" i="17"/>
  <c r="Z170" i="17"/>
  <c r="AB170" i="17"/>
  <c r="AC170" i="17"/>
  <c r="AD170" i="17"/>
  <c r="AE170" i="17"/>
  <c r="AF170" i="17"/>
  <c r="AH170" i="17"/>
  <c r="AI170" i="17"/>
  <c r="AJ170" i="17"/>
  <c r="AK170" i="17"/>
  <c r="AL170" i="17"/>
  <c r="AM170" i="17"/>
  <c r="Y171" i="17"/>
  <c r="Z171" i="17"/>
  <c r="AB171" i="17"/>
  <c r="AC171" i="17"/>
  <c r="AD171" i="17"/>
  <c r="AE171" i="17"/>
  <c r="AF171" i="17"/>
  <c r="AH171" i="17"/>
  <c r="AI171" i="17"/>
  <c r="AN171" i="17" s="1"/>
  <c r="AJ171" i="17"/>
  <c r="AK171" i="17"/>
  <c r="AL171" i="17"/>
  <c r="AM171" i="17"/>
  <c r="Y172" i="17"/>
  <c r="Z172" i="17"/>
  <c r="AB172" i="17"/>
  <c r="AC172" i="17"/>
  <c r="AD172" i="17"/>
  <c r="AE172" i="17"/>
  <c r="AF172" i="17"/>
  <c r="AH172" i="17"/>
  <c r="AI172" i="17"/>
  <c r="AN172" i="17" s="1"/>
  <c r="AJ172" i="17"/>
  <c r="AK172" i="17"/>
  <c r="AL172" i="17"/>
  <c r="AM172" i="17"/>
  <c r="Y173" i="17"/>
  <c r="Z173" i="17"/>
  <c r="AB173" i="17"/>
  <c r="AC173" i="17"/>
  <c r="AD173" i="17"/>
  <c r="AE173" i="17"/>
  <c r="AF173" i="17"/>
  <c r="AH173" i="17"/>
  <c r="AI173" i="17"/>
  <c r="AJ173" i="17"/>
  <c r="AK173" i="17"/>
  <c r="AL173" i="17"/>
  <c r="AM173" i="17"/>
  <c r="Y174" i="17"/>
  <c r="Z174" i="17"/>
  <c r="AB174" i="17"/>
  <c r="AC174" i="17"/>
  <c r="AD174" i="17"/>
  <c r="AN174" i="17"/>
  <c r="AE174" i="17"/>
  <c r="AF174" i="17"/>
  <c r="AH174" i="17"/>
  <c r="AI174" i="17"/>
  <c r="AJ174" i="17"/>
  <c r="AK174" i="17"/>
  <c r="AL174" i="17"/>
  <c r="AM174" i="17"/>
  <c r="Y175" i="17"/>
  <c r="Z175" i="17"/>
  <c r="AB175" i="17"/>
  <c r="AC175" i="17"/>
  <c r="AD175" i="17"/>
  <c r="AE175" i="17"/>
  <c r="AF175" i="17"/>
  <c r="AH175" i="17"/>
  <c r="AI175" i="17"/>
  <c r="AJ175" i="17"/>
  <c r="AK175" i="17"/>
  <c r="AL175" i="17"/>
  <c r="AM175" i="17"/>
  <c r="Y176" i="17"/>
  <c r="Z176" i="17"/>
  <c r="AB176" i="17"/>
  <c r="AC176" i="17"/>
  <c r="AD176" i="17"/>
  <c r="AE176" i="17"/>
  <c r="AF176" i="17"/>
  <c r="AH176" i="17"/>
  <c r="AI176" i="17"/>
  <c r="AJ176" i="17"/>
  <c r="AK176" i="17"/>
  <c r="AL176" i="17"/>
  <c r="AM176" i="17"/>
  <c r="Y177" i="17"/>
  <c r="Z177" i="17"/>
  <c r="AB177" i="17"/>
  <c r="AC177" i="17"/>
  <c r="AD177" i="17"/>
  <c r="AE177" i="17"/>
  <c r="AF177" i="17"/>
  <c r="AH177" i="17"/>
  <c r="AI177" i="17"/>
  <c r="AJ177" i="17"/>
  <c r="AK177" i="17"/>
  <c r="AL177" i="17"/>
  <c r="AM177" i="17"/>
  <c r="Y178" i="17"/>
  <c r="Z178" i="17"/>
  <c r="AB178" i="17"/>
  <c r="AC178" i="17"/>
  <c r="AD178" i="17"/>
  <c r="AE178" i="17"/>
  <c r="AF178" i="17"/>
  <c r="AH178" i="17"/>
  <c r="AI178" i="17"/>
  <c r="AJ178" i="17"/>
  <c r="AK178" i="17"/>
  <c r="AL178" i="17"/>
  <c r="AM178" i="17"/>
  <c r="Y179" i="17"/>
  <c r="Z179" i="17"/>
  <c r="AB179" i="17"/>
  <c r="AC179" i="17"/>
  <c r="AD179" i="17"/>
  <c r="AE179" i="17"/>
  <c r="I176" i="16" s="1"/>
  <c r="AF179" i="17"/>
  <c r="AH179" i="17"/>
  <c r="AI179" i="17"/>
  <c r="AJ179" i="17"/>
  <c r="AK179" i="17"/>
  <c r="AL179" i="17"/>
  <c r="AM179" i="17"/>
  <c r="Y180" i="17"/>
  <c r="Z180" i="17"/>
  <c r="AB180" i="17"/>
  <c r="AC180" i="17"/>
  <c r="AD180" i="17"/>
  <c r="AE180" i="17"/>
  <c r="AF180" i="17"/>
  <c r="AH180" i="17"/>
  <c r="AI180" i="17"/>
  <c r="AN180" i="17" s="1"/>
  <c r="AJ180" i="17"/>
  <c r="AK180" i="17"/>
  <c r="AL180" i="17"/>
  <c r="AM180" i="17"/>
  <c r="Y181" i="17"/>
  <c r="Z181" i="17"/>
  <c r="AB181" i="17"/>
  <c r="AC181" i="17"/>
  <c r="AD181" i="17"/>
  <c r="AE181" i="17"/>
  <c r="AF181" i="17"/>
  <c r="AH181" i="17"/>
  <c r="AI181" i="17"/>
  <c r="AJ181" i="17"/>
  <c r="AK181" i="17"/>
  <c r="AL181" i="17"/>
  <c r="AM181" i="17"/>
  <c r="Y182" i="17"/>
  <c r="Z182" i="17"/>
  <c r="AB182" i="17"/>
  <c r="AC182" i="17"/>
  <c r="AD182" i="17"/>
  <c r="AN182" i="17" s="1"/>
  <c r="AE182" i="17"/>
  <c r="AF182" i="17"/>
  <c r="AH182" i="17"/>
  <c r="AI182" i="17"/>
  <c r="AJ182" i="17"/>
  <c r="AK182" i="17"/>
  <c r="AL182" i="17"/>
  <c r="AM182" i="17"/>
  <c r="Y183" i="17"/>
  <c r="Z183" i="17"/>
  <c r="AB183" i="17"/>
  <c r="AC183" i="17"/>
  <c r="AD183" i="17"/>
  <c r="AE183" i="17"/>
  <c r="AF183" i="17"/>
  <c r="AH183" i="17"/>
  <c r="AI183" i="17"/>
  <c r="AJ183" i="17"/>
  <c r="AK183" i="17"/>
  <c r="AL183" i="17"/>
  <c r="AM183" i="17"/>
  <c r="Y184" i="17"/>
  <c r="Z184" i="17"/>
  <c r="AB184" i="17"/>
  <c r="AC184" i="17"/>
  <c r="AD184" i="17"/>
  <c r="AE184" i="17"/>
  <c r="AF184" i="17"/>
  <c r="AH184" i="17"/>
  <c r="AI184" i="17"/>
  <c r="AN184" i="17"/>
  <c r="AJ184" i="17"/>
  <c r="AK184" i="17"/>
  <c r="AL184" i="17"/>
  <c r="AM184" i="17"/>
  <c r="Y185" i="17"/>
  <c r="Z185" i="17"/>
  <c r="AB185" i="17"/>
  <c r="AC185" i="17"/>
  <c r="AD185" i="17"/>
  <c r="AE185" i="17"/>
  <c r="AF185" i="17"/>
  <c r="AH185" i="17"/>
  <c r="AI185" i="17"/>
  <c r="AJ185" i="17"/>
  <c r="AK185" i="17"/>
  <c r="AL185" i="17"/>
  <c r="AM185" i="17"/>
  <c r="Y186" i="17"/>
  <c r="Z186" i="17"/>
  <c r="AB186" i="17"/>
  <c r="AC186" i="17"/>
  <c r="AD186" i="17"/>
  <c r="AE186" i="17"/>
  <c r="AF186" i="17"/>
  <c r="AH186" i="17"/>
  <c r="AI186" i="17"/>
  <c r="AJ186" i="17"/>
  <c r="AK186" i="17"/>
  <c r="AL186" i="17"/>
  <c r="AM186" i="17"/>
  <c r="Y187" i="17"/>
  <c r="Z187" i="17"/>
  <c r="AB187" i="17"/>
  <c r="AC187" i="17"/>
  <c r="AD187" i="17"/>
  <c r="AE187" i="17"/>
  <c r="AF187" i="17"/>
  <c r="AH187" i="17"/>
  <c r="AI187" i="17"/>
  <c r="AJ187" i="17"/>
  <c r="AK187" i="17"/>
  <c r="AL187" i="17"/>
  <c r="AM187" i="17"/>
  <c r="Y188" i="17"/>
  <c r="Z188" i="17"/>
  <c r="AB188" i="17"/>
  <c r="AC188" i="17"/>
  <c r="AD188" i="17"/>
  <c r="AE188" i="17"/>
  <c r="AF188" i="17"/>
  <c r="AH188" i="17"/>
  <c r="AI188" i="17"/>
  <c r="AJ188" i="17"/>
  <c r="AK188" i="17"/>
  <c r="AL188" i="17"/>
  <c r="AM188" i="17"/>
  <c r="Y189" i="17"/>
  <c r="Z189" i="17"/>
  <c r="AB189" i="17"/>
  <c r="AC189" i="17"/>
  <c r="AD189" i="17"/>
  <c r="AE189" i="17"/>
  <c r="AF189" i="17"/>
  <c r="AH189" i="17"/>
  <c r="AI189" i="17"/>
  <c r="AJ189" i="17"/>
  <c r="AK189" i="17"/>
  <c r="AL189" i="17"/>
  <c r="AM189" i="17"/>
  <c r="Y190" i="17"/>
  <c r="Z190" i="17"/>
  <c r="AB190" i="17"/>
  <c r="AC190" i="17"/>
  <c r="AD190" i="17"/>
  <c r="AE190" i="17"/>
  <c r="AF190" i="17"/>
  <c r="AH190" i="17"/>
  <c r="AI190" i="17"/>
  <c r="AN190" i="17" s="1"/>
  <c r="AJ190" i="17"/>
  <c r="AK190" i="17"/>
  <c r="AL190" i="17"/>
  <c r="AM190" i="17"/>
  <c r="Y191" i="17"/>
  <c r="Z191" i="17"/>
  <c r="AB191" i="17"/>
  <c r="AC191" i="17"/>
  <c r="AD191" i="17"/>
  <c r="AE191" i="17"/>
  <c r="AF191" i="17"/>
  <c r="AH191" i="17"/>
  <c r="AI191" i="17"/>
  <c r="AJ191" i="17"/>
  <c r="AK191" i="17"/>
  <c r="AL191" i="17"/>
  <c r="AM191" i="17"/>
  <c r="Y192" i="17"/>
  <c r="Z192" i="17"/>
  <c r="AB192" i="17"/>
  <c r="AC192" i="17"/>
  <c r="AD192" i="17"/>
  <c r="AE192" i="17"/>
  <c r="AF192" i="17"/>
  <c r="AH192" i="17"/>
  <c r="AI192" i="17"/>
  <c r="AN192" i="17" s="1"/>
  <c r="AJ192" i="17"/>
  <c r="AK192" i="17"/>
  <c r="AL192" i="17"/>
  <c r="AM192" i="17"/>
  <c r="Y193" i="17"/>
  <c r="Z193" i="17"/>
  <c r="AB193" i="17"/>
  <c r="AC193" i="17"/>
  <c r="AD193" i="17"/>
  <c r="AE193" i="17"/>
  <c r="AF193" i="17"/>
  <c r="AH193" i="17"/>
  <c r="AI193" i="17"/>
  <c r="AJ193" i="17"/>
  <c r="AK193" i="17"/>
  <c r="AL193" i="17"/>
  <c r="AM193" i="17"/>
  <c r="Y194" i="17"/>
  <c r="Z194" i="17"/>
  <c r="AB194" i="17"/>
  <c r="AC194" i="17"/>
  <c r="AD194" i="17"/>
  <c r="AN194" i="17"/>
  <c r="AE194" i="17"/>
  <c r="AF194" i="17"/>
  <c r="AH194" i="17"/>
  <c r="AI194" i="17"/>
  <c r="AJ194" i="17"/>
  <c r="AK194" i="17"/>
  <c r="AL194" i="17"/>
  <c r="AM194" i="17"/>
  <c r="Y195" i="17"/>
  <c r="Z195" i="17"/>
  <c r="AB195" i="17"/>
  <c r="AC195" i="17"/>
  <c r="AD195" i="17"/>
  <c r="AE195" i="17"/>
  <c r="AF195" i="17"/>
  <c r="AH195" i="17"/>
  <c r="AI195" i="17"/>
  <c r="AN195" i="17" s="1"/>
  <c r="AJ195" i="17"/>
  <c r="AK195" i="17"/>
  <c r="AL195" i="17"/>
  <c r="AM195" i="17"/>
  <c r="Y196" i="17"/>
  <c r="Z196" i="17"/>
  <c r="AB196" i="17"/>
  <c r="AC196" i="17"/>
  <c r="AD196" i="17"/>
  <c r="AE196" i="17"/>
  <c r="AF196" i="17"/>
  <c r="AH196" i="17"/>
  <c r="AI196" i="17"/>
  <c r="AN196" i="17" s="1"/>
  <c r="AJ196" i="17"/>
  <c r="AK196" i="17"/>
  <c r="AL196" i="17"/>
  <c r="AM196" i="17"/>
  <c r="Y197" i="17"/>
  <c r="Z197" i="17"/>
  <c r="AB197" i="17"/>
  <c r="AC197" i="17"/>
  <c r="AD197" i="17"/>
  <c r="AE197" i="17"/>
  <c r="AF197" i="17"/>
  <c r="AH197" i="17"/>
  <c r="AI197" i="17"/>
  <c r="AJ197" i="17"/>
  <c r="AK197" i="17"/>
  <c r="AL197" i="17"/>
  <c r="AM197" i="17"/>
  <c r="Y198" i="17"/>
  <c r="Z198" i="17"/>
  <c r="AB198" i="17"/>
  <c r="AC198" i="17"/>
  <c r="AD198" i="17"/>
  <c r="AE198" i="17"/>
  <c r="AF198" i="17"/>
  <c r="AH198" i="17"/>
  <c r="AI198" i="17"/>
  <c r="AJ198" i="17"/>
  <c r="AK198" i="17"/>
  <c r="AL198" i="17"/>
  <c r="AM198" i="17"/>
  <c r="Y199" i="17"/>
  <c r="Z199" i="17"/>
  <c r="AB199" i="17"/>
  <c r="AC199" i="17"/>
  <c r="AD199" i="17"/>
  <c r="AE199" i="17"/>
  <c r="AF199" i="17"/>
  <c r="AH199" i="17"/>
  <c r="AI199" i="17"/>
  <c r="AJ199" i="17"/>
  <c r="AK199" i="17"/>
  <c r="AL199" i="17"/>
  <c r="AM199" i="17"/>
  <c r="Y200" i="17"/>
  <c r="Z200" i="17"/>
  <c r="AB200" i="17"/>
  <c r="AC200" i="17"/>
  <c r="AD200" i="17"/>
  <c r="AN200" i="17"/>
  <c r="AE200" i="17"/>
  <c r="AF200" i="17"/>
  <c r="AH200" i="17"/>
  <c r="AI200" i="17"/>
  <c r="AJ200" i="17"/>
  <c r="AK200" i="17"/>
  <c r="AL200" i="17"/>
  <c r="AM200" i="17"/>
  <c r="Y201" i="17"/>
  <c r="Z201" i="17"/>
  <c r="AB201" i="17"/>
  <c r="AC201" i="17"/>
  <c r="AD201" i="17"/>
  <c r="AE201" i="17"/>
  <c r="AF201" i="17"/>
  <c r="AH201" i="17"/>
  <c r="AI201" i="17"/>
  <c r="AN201" i="17" s="1"/>
  <c r="AJ201" i="17"/>
  <c r="AK201" i="17"/>
  <c r="AL201" i="17"/>
  <c r="AM201" i="17"/>
  <c r="Y202" i="17"/>
  <c r="Z202" i="17"/>
  <c r="AB202" i="17"/>
  <c r="AC202" i="17"/>
  <c r="AD202" i="17"/>
  <c r="AE202" i="17"/>
  <c r="AF202" i="17"/>
  <c r="AH202" i="17"/>
  <c r="AI202" i="17"/>
  <c r="AN202" i="17" s="1"/>
  <c r="AJ202" i="17"/>
  <c r="AK202" i="17"/>
  <c r="AL202" i="17"/>
  <c r="AM202" i="17"/>
  <c r="Y203" i="17"/>
  <c r="Z203" i="17"/>
  <c r="AB203" i="17"/>
  <c r="AC203" i="17"/>
  <c r="AD203" i="17"/>
  <c r="AE203" i="17"/>
  <c r="AF203" i="17"/>
  <c r="AH203" i="17"/>
  <c r="AI203" i="17"/>
  <c r="AJ203" i="17"/>
  <c r="AK203" i="17"/>
  <c r="AL203" i="17"/>
  <c r="AM203" i="17"/>
  <c r="Y204" i="17"/>
  <c r="Z204" i="17"/>
  <c r="AB204" i="17"/>
  <c r="AC204" i="17"/>
  <c r="AD204" i="17"/>
  <c r="AE204" i="17"/>
  <c r="AF204" i="17"/>
  <c r="AH204" i="17"/>
  <c r="AI204" i="17"/>
  <c r="AN204" i="17" s="1"/>
  <c r="AJ204" i="17"/>
  <c r="AK204" i="17"/>
  <c r="AL204" i="17"/>
  <c r="AM204" i="17"/>
  <c r="Y205" i="17"/>
  <c r="Z205" i="17"/>
  <c r="AB205" i="17"/>
  <c r="AC205" i="17"/>
  <c r="AD205" i="17"/>
  <c r="AE205" i="17"/>
  <c r="AF205" i="17"/>
  <c r="AH205" i="17"/>
  <c r="AI205" i="17"/>
  <c r="AN205" i="17" s="1"/>
  <c r="AJ205" i="17"/>
  <c r="AK205" i="17"/>
  <c r="AL205" i="17"/>
  <c r="AM205" i="17"/>
  <c r="Y206" i="17"/>
  <c r="Z206" i="17"/>
  <c r="AB206" i="17"/>
  <c r="AC206" i="17"/>
  <c r="AD206" i="17"/>
  <c r="AN206" i="17"/>
  <c r="AE206" i="17"/>
  <c r="AF206" i="17"/>
  <c r="AH206" i="17"/>
  <c r="AI206" i="17"/>
  <c r="AJ206" i="17"/>
  <c r="AK206" i="17"/>
  <c r="AL206" i="17"/>
  <c r="AM206" i="17"/>
  <c r="Y207" i="17"/>
  <c r="Z207" i="17"/>
  <c r="AB207" i="17"/>
  <c r="AC207" i="17"/>
  <c r="AD207" i="17"/>
  <c r="AE207" i="17"/>
  <c r="AF207" i="17"/>
  <c r="AH207" i="17"/>
  <c r="AI207" i="17"/>
  <c r="AJ207" i="17"/>
  <c r="AK207" i="17"/>
  <c r="AL207" i="17"/>
  <c r="AM207" i="17"/>
  <c r="Y208" i="17"/>
  <c r="Z208" i="17"/>
  <c r="AB208" i="17"/>
  <c r="AC208" i="17"/>
  <c r="AD208" i="17"/>
  <c r="AE208" i="17"/>
  <c r="AF208" i="17"/>
  <c r="AH208" i="17"/>
  <c r="AI208" i="17"/>
  <c r="AN208" i="17" s="1"/>
  <c r="AJ208" i="17"/>
  <c r="AK208" i="17"/>
  <c r="AL208" i="17"/>
  <c r="AM208" i="17"/>
  <c r="Y209" i="17"/>
  <c r="Z209" i="17"/>
  <c r="AB209" i="17"/>
  <c r="AC209" i="17"/>
  <c r="AD209" i="17"/>
  <c r="AE209" i="17"/>
  <c r="AF209" i="17"/>
  <c r="AH209" i="17"/>
  <c r="AI209" i="17"/>
  <c r="AJ209" i="17"/>
  <c r="AK209" i="17"/>
  <c r="AL209" i="17"/>
  <c r="AM209" i="17"/>
  <c r="Y210" i="17"/>
  <c r="Z210" i="17"/>
  <c r="AB210" i="17"/>
  <c r="AC210" i="17"/>
  <c r="AD210" i="17"/>
  <c r="AE210" i="17"/>
  <c r="AF210" i="17"/>
  <c r="AH210" i="17"/>
  <c r="AI210" i="17"/>
  <c r="AN210" i="17" s="1"/>
  <c r="AJ210" i="17"/>
  <c r="AK210" i="17"/>
  <c r="AL210" i="17"/>
  <c r="AM210" i="17"/>
  <c r="Y211" i="17"/>
  <c r="Z211" i="17"/>
  <c r="AB211" i="17"/>
  <c r="AC211" i="17"/>
  <c r="AD211" i="17"/>
  <c r="AE211" i="17"/>
  <c r="AF211" i="17"/>
  <c r="AH211" i="17"/>
  <c r="AI211" i="17"/>
  <c r="AN211" i="17" s="1"/>
  <c r="AJ211" i="17"/>
  <c r="AK211" i="17"/>
  <c r="AL211" i="17"/>
  <c r="AM211" i="17"/>
  <c r="Y212" i="17"/>
  <c r="Z212" i="17"/>
  <c r="AB212" i="17"/>
  <c r="AC212" i="17"/>
  <c r="AD212" i="17"/>
  <c r="AE212" i="17"/>
  <c r="AF212" i="17"/>
  <c r="AH212" i="17"/>
  <c r="AI212" i="17"/>
  <c r="AJ212" i="17"/>
  <c r="AK212" i="17"/>
  <c r="AL212" i="17"/>
  <c r="AM212" i="17"/>
  <c r="Y213" i="17"/>
  <c r="Z213" i="17"/>
  <c r="AB213" i="17"/>
  <c r="AC213" i="17"/>
  <c r="AD213" i="17"/>
  <c r="AE213" i="17"/>
  <c r="AF213" i="17"/>
  <c r="AH213" i="17"/>
  <c r="AI213" i="17"/>
  <c r="AN213" i="17" s="1"/>
  <c r="AJ213" i="17"/>
  <c r="AK213" i="17"/>
  <c r="AL213" i="17"/>
  <c r="AM213" i="17"/>
  <c r="Y214" i="17"/>
  <c r="Z214" i="17"/>
  <c r="AB214" i="17"/>
  <c r="AC214" i="17"/>
  <c r="AD214" i="17"/>
  <c r="AE214" i="17"/>
  <c r="AF214" i="17"/>
  <c r="AH214" i="17"/>
  <c r="AI214" i="17"/>
  <c r="AJ214" i="17"/>
  <c r="AK214" i="17"/>
  <c r="AL214" i="17"/>
  <c r="AM214" i="17"/>
  <c r="Y215" i="17"/>
  <c r="Z215" i="17"/>
  <c r="AB215" i="17"/>
  <c r="AC215" i="17"/>
  <c r="AD215" i="17"/>
  <c r="AE215" i="17"/>
  <c r="AF215" i="17"/>
  <c r="AH215" i="17"/>
  <c r="AI215" i="17"/>
  <c r="AJ215" i="17"/>
  <c r="AK215" i="17"/>
  <c r="AL215" i="17"/>
  <c r="AM215" i="17"/>
  <c r="Y216" i="17"/>
  <c r="Z216" i="17"/>
  <c r="AB216" i="17"/>
  <c r="AC216" i="17"/>
  <c r="AD216" i="17"/>
  <c r="AE216" i="17"/>
  <c r="AF216" i="17"/>
  <c r="AH216" i="17"/>
  <c r="AI216" i="17"/>
  <c r="AN216" i="17" s="1"/>
  <c r="AJ216" i="17"/>
  <c r="AK216" i="17"/>
  <c r="AL216" i="17"/>
  <c r="AM216" i="17"/>
  <c r="Y217" i="17"/>
  <c r="Z217" i="17"/>
  <c r="AB217" i="17"/>
  <c r="AC217" i="17"/>
  <c r="AD217" i="17"/>
  <c r="AE217" i="17"/>
  <c r="AF217" i="17"/>
  <c r="AH217" i="17"/>
  <c r="AI217" i="17"/>
  <c r="AJ217" i="17"/>
  <c r="AK217" i="17"/>
  <c r="AL217" i="17"/>
  <c r="AM217" i="17"/>
  <c r="Y218" i="17"/>
  <c r="Z218" i="17"/>
  <c r="AB218" i="17"/>
  <c r="AC218" i="17"/>
  <c r="AD218" i="17"/>
  <c r="AE218" i="17"/>
  <c r="AF218" i="17"/>
  <c r="AH218" i="17"/>
  <c r="AI218" i="17"/>
  <c r="AN218" i="17" s="1"/>
  <c r="AJ218" i="17"/>
  <c r="AK218" i="17"/>
  <c r="AL218" i="17"/>
  <c r="AM218" i="17"/>
  <c r="Y219" i="17"/>
  <c r="Z219" i="17"/>
  <c r="AB219" i="17"/>
  <c r="AC219" i="17"/>
  <c r="AD219" i="17"/>
  <c r="AE219" i="17"/>
  <c r="AF219" i="17"/>
  <c r="AH219" i="17"/>
  <c r="AI219" i="17"/>
  <c r="AN219" i="17" s="1"/>
  <c r="AJ219" i="17"/>
  <c r="AK219" i="17"/>
  <c r="AL219" i="17"/>
  <c r="AM219" i="17"/>
  <c r="Y220" i="17"/>
  <c r="Z220" i="17"/>
  <c r="AB220" i="17"/>
  <c r="AC220" i="17"/>
  <c r="AD220" i="17"/>
  <c r="AE220" i="17"/>
  <c r="AF220" i="17"/>
  <c r="AH220" i="17"/>
  <c r="AI220" i="17"/>
  <c r="AJ220" i="17"/>
  <c r="AK220" i="17"/>
  <c r="AL220" i="17"/>
  <c r="AM220" i="17"/>
  <c r="Y221" i="17"/>
  <c r="Z221" i="17"/>
  <c r="AB221" i="17"/>
  <c r="AC221" i="17"/>
  <c r="AD221" i="17"/>
  <c r="AE221" i="17"/>
  <c r="AF221" i="17"/>
  <c r="AH221" i="17"/>
  <c r="AI221" i="17"/>
  <c r="AN221" i="17" s="1"/>
  <c r="AJ221" i="17"/>
  <c r="AK221" i="17"/>
  <c r="AL221" i="17"/>
  <c r="AM221" i="17"/>
  <c r="Y222" i="17"/>
  <c r="Z222" i="17"/>
  <c r="AB222" i="17"/>
  <c r="AC222" i="17"/>
  <c r="AD222" i="17"/>
  <c r="AE222" i="17"/>
  <c r="AF222" i="17"/>
  <c r="AH222" i="17"/>
  <c r="AI222" i="17"/>
  <c r="AJ222" i="17"/>
  <c r="AK222" i="17"/>
  <c r="AL222" i="17"/>
  <c r="AM222" i="17"/>
  <c r="Y223" i="17"/>
  <c r="Z223" i="17"/>
  <c r="AB223" i="17"/>
  <c r="AC223" i="17"/>
  <c r="AD223" i="17"/>
  <c r="AE223" i="17"/>
  <c r="AF223" i="17"/>
  <c r="AH223" i="17"/>
  <c r="AI223" i="17"/>
  <c r="AJ223" i="17"/>
  <c r="AK223" i="17"/>
  <c r="AL223" i="17"/>
  <c r="AM223" i="17"/>
  <c r="Y224" i="17"/>
  <c r="Z224" i="17"/>
  <c r="AB224" i="17"/>
  <c r="AC224" i="17"/>
  <c r="AD224" i="17"/>
  <c r="AE224" i="17"/>
  <c r="AF224" i="17"/>
  <c r="AH224" i="17"/>
  <c r="AI224" i="17"/>
  <c r="AJ224" i="17"/>
  <c r="AK224" i="17"/>
  <c r="AL224" i="17"/>
  <c r="AM224" i="17"/>
  <c r="Y225" i="17"/>
  <c r="Z225" i="17"/>
  <c r="AB225" i="17"/>
  <c r="AC225" i="17"/>
  <c r="AD225" i="17"/>
  <c r="AE225" i="17"/>
  <c r="AF225" i="17"/>
  <c r="AH225" i="17"/>
  <c r="AI225" i="17"/>
  <c r="AN225" i="17" s="1"/>
  <c r="AJ225" i="17"/>
  <c r="AK225" i="17"/>
  <c r="AL225" i="17"/>
  <c r="AM225" i="17"/>
  <c r="Y226" i="17"/>
  <c r="Z226" i="17"/>
  <c r="AB226" i="17"/>
  <c r="AC226" i="17"/>
  <c r="AD226" i="17"/>
  <c r="AE226" i="17"/>
  <c r="AF226" i="17"/>
  <c r="AH226" i="17"/>
  <c r="AI226" i="17"/>
  <c r="AJ226" i="17"/>
  <c r="AK226" i="17"/>
  <c r="AL226" i="17"/>
  <c r="AM226" i="17"/>
  <c r="Y227" i="17"/>
  <c r="Z227" i="17"/>
  <c r="AB227" i="17"/>
  <c r="AC227" i="17"/>
  <c r="AD227" i="17"/>
  <c r="AN227" i="17" s="1"/>
  <c r="AE227" i="17"/>
  <c r="AF227" i="17"/>
  <c r="AH227" i="17"/>
  <c r="AI227" i="17"/>
  <c r="AJ227" i="17"/>
  <c r="AK227" i="17"/>
  <c r="AL227" i="17"/>
  <c r="AM227" i="17"/>
  <c r="Y228" i="17"/>
  <c r="Z228" i="17"/>
  <c r="AB228" i="17"/>
  <c r="AC228" i="17"/>
  <c r="AD228" i="17"/>
  <c r="AE228" i="17"/>
  <c r="AF228" i="17"/>
  <c r="AH228" i="17"/>
  <c r="AI228" i="17"/>
  <c r="AN228" i="17" s="1"/>
  <c r="AJ228" i="17"/>
  <c r="AK228" i="17"/>
  <c r="AL228" i="17"/>
  <c r="AM228" i="17"/>
  <c r="Y229" i="17"/>
  <c r="Z229" i="17"/>
  <c r="AB229" i="17"/>
  <c r="AC229" i="17"/>
  <c r="AD229" i="17"/>
  <c r="AE229" i="17"/>
  <c r="AF229" i="17"/>
  <c r="AH229" i="17"/>
  <c r="AI229" i="17"/>
  <c r="AJ229" i="17"/>
  <c r="AK229" i="17"/>
  <c r="AL229" i="17"/>
  <c r="AM229" i="17"/>
  <c r="Y230" i="17"/>
  <c r="Z230" i="17"/>
  <c r="AB230" i="17"/>
  <c r="AC230" i="17"/>
  <c r="AD230" i="17"/>
  <c r="AN230" i="17" s="1"/>
  <c r="AE230" i="17"/>
  <c r="AF230" i="17"/>
  <c r="AH230" i="17"/>
  <c r="AI230" i="17"/>
  <c r="AJ230" i="17"/>
  <c r="AK230" i="17"/>
  <c r="AL230" i="17"/>
  <c r="AM230" i="17"/>
  <c r="Y231" i="17"/>
  <c r="Z231" i="17"/>
  <c r="AB231" i="17"/>
  <c r="AC231" i="17"/>
  <c r="AD231" i="17"/>
  <c r="AE231" i="17"/>
  <c r="AF231" i="17"/>
  <c r="AH231" i="17"/>
  <c r="AI231" i="17"/>
  <c r="AN231" i="17" s="1"/>
  <c r="AJ231" i="17"/>
  <c r="AK231" i="17"/>
  <c r="AL231" i="17"/>
  <c r="AM231" i="17"/>
  <c r="Y232" i="17"/>
  <c r="Z232" i="17"/>
  <c r="AB232" i="17"/>
  <c r="AC232" i="17"/>
  <c r="AD232" i="17"/>
  <c r="AE232" i="17"/>
  <c r="AF232" i="17"/>
  <c r="AH232" i="17"/>
  <c r="AI232" i="17"/>
  <c r="AN232" i="17" s="1"/>
  <c r="AJ232" i="17"/>
  <c r="AK232" i="17"/>
  <c r="AL232" i="17"/>
  <c r="AM232" i="17"/>
  <c r="Y233" i="17"/>
  <c r="Z233" i="17"/>
  <c r="AB233" i="17"/>
  <c r="AC233" i="17"/>
  <c r="AD233" i="17"/>
  <c r="AE233" i="17"/>
  <c r="AF233" i="17"/>
  <c r="AH233" i="17"/>
  <c r="AI233" i="17"/>
  <c r="AJ233" i="17"/>
  <c r="AK233" i="17"/>
  <c r="AL233" i="17"/>
  <c r="AM233" i="17"/>
  <c r="Y234" i="17"/>
  <c r="Z234" i="17"/>
  <c r="AB234" i="17"/>
  <c r="AC234" i="17"/>
  <c r="AD234" i="17"/>
  <c r="AE234" i="17"/>
  <c r="AF234" i="17"/>
  <c r="AH234" i="17"/>
  <c r="AI234" i="17"/>
  <c r="AN234" i="17" s="1"/>
  <c r="AJ234" i="17"/>
  <c r="AK234" i="17"/>
  <c r="AL234" i="17"/>
  <c r="AM234" i="17"/>
  <c r="Y235" i="17"/>
  <c r="Z235" i="17"/>
  <c r="AB235" i="17"/>
  <c r="AC235" i="17"/>
  <c r="AD235" i="17"/>
  <c r="AE235" i="17"/>
  <c r="AF235" i="17"/>
  <c r="AH235" i="17"/>
  <c r="AI235" i="17"/>
  <c r="AN235" i="17" s="1"/>
  <c r="AJ235" i="17"/>
  <c r="AK235" i="17"/>
  <c r="AL235" i="17"/>
  <c r="AM235" i="17"/>
  <c r="Y236" i="17"/>
  <c r="Z236" i="17"/>
  <c r="AB236" i="17"/>
  <c r="AC236" i="17"/>
  <c r="AD236" i="17"/>
  <c r="AE236" i="17"/>
  <c r="AF236" i="17"/>
  <c r="AH236" i="17"/>
  <c r="AI236" i="17"/>
  <c r="AJ236" i="17"/>
  <c r="AK236" i="17"/>
  <c r="AL236" i="17"/>
  <c r="AM236" i="17"/>
  <c r="Y237" i="17"/>
  <c r="Z237" i="17"/>
  <c r="AB237" i="17"/>
  <c r="AC237" i="17"/>
  <c r="AD237" i="17"/>
  <c r="AE237" i="17"/>
  <c r="AF237" i="17"/>
  <c r="AH237" i="17"/>
  <c r="AI237" i="17"/>
  <c r="AN237" i="17" s="1"/>
  <c r="AJ237" i="17"/>
  <c r="AK237" i="17"/>
  <c r="AL237" i="17"/>
  <c r="AM237" i="17"/>
  <c r="Y238" i="17"/>
  <c r="Z238" i="17"/>
  <c r="AB238" i="17"/>
  <c r="AC238" i="17"/>
  <c r="AD238" i="17"/>
  <c r="AE238" i="17"/>
  <c r="AF238" i="17"/>
  <c r="AH238" i="17"/>
  <c r="AI238" i="17"/>
  <c r="AN238" i="17"/>
  <c r="AJ238" i="17"/>
  <c r="AK238" i="17"/>
  <c r="AL238" i="17"/>
  <c r="AM238" i="17"/>
  <c r="Y239" i="17"/>
  <c r="Z239" i="17"/>
  <c r="AB239" i="17"/>
  <c r="AC239" i="17"/>
  <c r="AD239" i="17"/>
  <c r="AN239" i="17" s="1"/>
  <c r="AE239" i="17"/>
  <c r="AF239" i="17"/>
  <c r="AH239" i="17"/>
  <c r="AI239" i="17"/>
  <c r="AJ239" i="17"/>
  <c r="AK239" i="17"/>
  <c r="AL239" i="17"/>
  <c r="AM239" i="17"/>
  <c r="Y240" i="17"/>
  <c r="Z240" i="17"/>
  <c r="AB240" i="17"/>
  <c r="AC240" i="17"/>
  <c r="AD240" i="17"/>
  <c r="AE240" i="17"/>
  <c r="AF240" i="17"/>
  <c r="AH240" i="17"/>
  <c r="AI240" i="17"/>
  <c r="AN240" i="17" s="1"/>
  <c r="AJ240" i="17"/>
  <c r="AK240" i="17"/>
  <c r="AL240" i="17"/>
  <c r="AM240" i="17"/>
  <c r="Y241" i="17"/>
  <c r="Z241" i="17"/>
  <c r="AB241" i="17"/>
  <c r="AC241" i="17"/>
  <c r="AD241" i="17"/>
  <c r="AE241" i="17"/>
  <c r="AF241" i="17"/>
  <c r="AH241" i="17"/>
  <c r="AI241" i="17"/>
  <c r="AJ241" i="17"/>
  <c r="AK241" i="17"/>
  <c r="AL241" i="17"/>
  <c r="AM241" i="17"/>
  <c r="Y242" i="17"/>
  <c r="Z242" i="17"/>
  <c r="AB242" i="17"/>
  <c r="AC242" i="17"/>
  <c r="AD242" i="17"/>
  <c r="AN242" i="17" s="1"/>
  <c r="AE242" i="17"/>
  <c r="AF242" i="17"/>
  <c r="AH242" i="17"/>
  <c r="AI242" i="17"/>
  <c r="AJ242" i="17"/>
  <c r="AK242" i="17"/>
  <c r="AL242" i="17"/>
  <c r="AM242" i="17"/>
  <c r="Y243" i="17"/>
  <c r="Z243" i="17"/>
  <c r="AB243" i="17"/>
  <c r="AC243" i="17"/>
  <c r="AD243" i="17"/>
  <c r="AE243" i="17"/>
  <c r="AF243" i="17"/>
  <c r="AH243" i="17"/>
  <c r="AI243" i="17"/>
  <c r="AN243" i="17"/>
  <c r="AJ243" i="17"/>
  <c r="AK243" i="17"/>
  <c r="AL243" i="17"/>
  <c r="AM243" i="17"/>
  <c r="Y244" i="17"/>
  <c r="Z244" i="17"/>
  <c r="AB244" i="17"/>
  <c r="AC244" i="17"/>
  <c r="AD244" i="17"/>
  <c r="AE244" i="17"/>
  <c r="AF244" i="17"/>
  <c r="AH244" i="17"/>
  <c r="AI244" i="17"/>
  <c r="AN244" i="17" s="1"/>
  <c r="AJ244" i="17"/>
  <c r="AK244" i="17"/>
  <c r="AL244" i="17"/>
  <c r="AM244" i="17"/>
  <c r="Y245" i="17"/>
  <c r="Z245" i="17"/>
  <c r="AB245" i="17"/>
  <c r="AC245" i="17"/>
  <c r="AD245" i="17"/>
  <c r="AE245" i="17"/>
  <c r="AF245" i="17"/>
  <c r="AH245" i="17"/>
  <c r="AI245" i="17"/>
  <c r="AN245" i="17" s="1"/>
  <c r="AJ245" i="17"/>
  <c r="AK245" i="17"/>
  <c r="AL245" i="17"/>
  <c r="AM245" i="17"/>
  <c r="Y246" i="17"/>
  <c r="Z246" i="17"/>
  <c r="AB246" i="17"/>
  <c r="AC246" i="17"/>
  <c r="AD246" i="17"/>
  <c r="AE246" i="17"/>
  <c r="AF246" i="17"/>
  <c r="AH246" i="17"/>
  <c r="AI246" i="17"/>
  <c r="AJ246" i="17"/>
  <c r="AK246" i="17"/>
  <c r="AL246" i="17"/>
  <c r="AM246" i="17"/>
  <c r="Y247" i="17"/>
  <c r="Z247" i="17"/>
  <c r="AB247" i="17"/>
  <c r="AC247" i="17"/>
  <c r="AD247" i="17"/>
  <c r="AN247" i="17" s="1"/>
  <c r="AE247" i="17"/>
  <c r="AF247" i="17"/>
  <c r="AH247" i="17"/>
  <c r="AI247" i="17"/>
  <c r="AJ247" i="17"/>
  <c r="AK247" i="17"/>
  <c r="AL247" i="17"/>
  <c r="AM247" i="17"/>
  <c r="Y248" i="17"/>
  <c r="Z248" i="17"/>
  <c r="AB248" i="17"/>
  <c r="AC248" i="17"/>
  <c r="AD248" i="17"/>
  <c r="AE248" i="17"/>
  <c r="AF248" i="17"/>
  <c r="AH248" i="17"/>
  <c r="AI248" i="17"/>
  <c r="AJ248" i="17"/>
  <c r="AK248" i="17"/>
  <c r="AL248" i="17"/>
  <c r="AM248" i="17"/>
  <c r="Y249" i="17"/>
  <c r="Z249" i="17"/>
  <c r="AB249" i="17"/>
  <c r="AC249" i="17"/>
  <c r="AD249" i="17"/>
  <c r="AE249" i="17"/>
  <c r="AF249" i="17"/>
  <c r="AH249" i="17"/>
  <c r="AI249" i="17"/>
  <c r="AJ249" i="17"/>
  <c r="AK249" i="17"/>
  <c r="AL249" i="17"/>
  <c r="AM249" i="17"/>
  <c r="Y250" i="17"/>
  <c r="Z250" i="17"/>
  <c r="AB250" i="17"/>
  <c r="AC250" i="17"/>
  <c r="AD250" i="17"/>
  <c r="AN250" i="17" s="1"/>
  <c r="AE250" i="17"/>
  <c r="AF250" i="17"/>
  <c r="AH250" i="17"/>
  <c r="AI250" i="17"/>
  <c r="AJ250" i="17"/>
  <c r="AK250" i="17"/>
  <c r="AL250" i="17"/>
  <c r="AM250" i="17"/>
  <c r="Y251" i="17"/>
  <c r="Z251" i="17"/>
  <c r="AB251" i="17"/>
  <c r="AC251" i="17"/>
  <c r="AD251" i="17"/>
  <c r="AE251" i="17"/>
  <c r="AF251" i="17"/>
  <c r="AH251" i="17"/>
  <c r="L248" i="16" s="1"/>
  <c r="AI251" i="17"/>
  <c r="AN251" i="17" s="1"/>
  <c r="AJ251" i="17"/>
  <c r="AK251" i="17"/>
  <c r="AL251" i="17"/>
  <c r="AM251" i="17"/>
  <c r="Y252" i="17"/>
  <c r="Z252" i="17"/>
  <c r="AB252" i="17"/>
  <c r="AC252" i="17"/>
  <c r="AD252" i="17"/>
  <c r="AE252" i="17"/>
  <c r="AF252" i="17"/>
  <c r="AH252" i="17"/>
  <c r="AI252" i="17"/>
  <c r="AN252" i="17"/>
  <c r="AJ252" i="17"/>
  <c r="AK252" i="17"/>
  <c r="AL252" i="17"/>
  <c r="AM252" i="17"/>
  <c r="Y253" i="17"/>
  <c r="Z253" i="17"/>
  <c r="AB253" i="17"/>
  <c r="AC253" i="17"/>
  <c r="AD253" i="17"/>
  <c r="AE253" i="17"/>
  <c r="AF253" i="17"/>
  <c r="AH253" i="17"/>
  <c r="AI253" i="17"/>
  <c r="AJ253" i="17"/>
  <c r="AK253" i="17"/>
  <c r="AL253" i="17"/>
  <c r="AM253" i="17"/>
  <c r="Y254" i="17"/>
  <c r="Z254" i="17"/>
  <c r="AB254" i="17"/>
  <c r="AC254" i="17"/>
  <c r="AD254" i="17"/>
  <c r="AE254" i="17"/>
  <c r="AF254" i="17"/>
  <c r="AH254" i="17"/>
  <c r="AI254" i="17"/>
  <c r="AJ254" i="17"/>
  <c r="AK254" i="17"/>
  <c r="AL254" i="17"/>
  <c r="AM254" i="17"/>
  <c r="Y255" i="17"/>
  <c r="Z255" i="17"/>
  <c r="AB255" i="17"/>
  <c r="AC255" i="17"/>
  <c r="AD255" i="17"/>
  <c r="AE255" i="17"/>
  <c r="AF255" i="17"/>
  <c r="AH255" i="17"/>
  <c r="AI255" i="17"/>
  <c r="AN255" i="17" s="1"/>
  <c r="AJ255" i="17"/>
  <c r="AK255" i="17"/>
  <c r="AL255" i="17"/>
  <c r="AM255" i="17"/>
  <c r="Y256" i="17"/>
  <c r="Z256" i="17"/>
  <c r="AB256" i="17"/>
  <c r="AC256" i="17"/>
  <c r="AD256" i="17"/>
  <c r="AE256" i="17"/>
  <c r="AF256" i="17"/>
  <c r="AH256" i="17"/>
  <c r="AI256" i="17"/>
  <c r="AJ256" i="17"/>
  <c r="AK256" i="17"/>
  <c r="AL256" i="17"/>
  <c r="AM256" i="17"/>
  <c r="Y257" i="17"/>
  <c r="Z257" i="17"/>
  <c r="AB257" i="17"/>
  <c r="AC257" i="17"/>
  <c r="AD257" i="17"/>
  <c r="AE257" i="17"/>
  <c r="AF257" i="17"/>
  <c r="AH257" i="17"/>
  <c r="AI257" i="17"/>
  <c r="AJ257" i="17"/>
  <c r="AK257" i="17"/>
  <c r="AL257" i="17"/>
  <c r="AM257" i="17"/>
  <c r="Y258" i="17"/>
  <c r="Z258" i="17"/>
  <c r="AB258" i="17"/>
  <c r="AC258" i="17"/>
  <c r="AD258" i="17"/>
  <c r="AE258" i="17"/>
  <c r="AF258" i="17"/>
  <c r="AH258" i="17"/>
  <c r="AI258" i="17"/>
  <c r="AJ258" i="17"/>
  <c r="AK258" i="17"/>
  <c r="AL258" i="17"/>
  <c r="AM258" i="17"/>
  <c r="Y259" i="17"/>
  <c r="Z259" i="17"/>
  <c r="AB259" i="17"/>
  <c r="AC259" i="17"/>
  <c r="AD259" i="17"/>
  <c r="AE259" i="17"/>
  <c r="AF259" i="17"/>
  <c r="AH259" i="17"/>
  <c r="AI259" i="17"/>
  <c r="AN259" i="17" s="1"/>
  <c r="AJ259" i="17"/>
  <c r="AK259" i="17"/>
  <c r="AL259" i="17"/>
  <c r="AM259" i="17"/>
  <c r="Y260" i="17"/>
  <c r="Z260" i="17"/>
  <c r="AB260" i="17"/>
  <c r="AC260" i="17"/>
  <c r="AD260" i="17"/>
  <c r="AE260" i="17"/>
  <c r="AF260" i="17"/>
  <c r="AH260" i="17"/>
  <c r="AI260" i="17"/>
  <c r="AJ260" i="17"/>
  <c r="AK260" i="17"/>
  <c r="AL260" i="17"/>
  <c r="AM260" i="17"/>
  <c r="Y261" i="17"/>
  <c r="Z261" i="17"/>
  <c r="AB261" i="17"/>
  <c r="AC261" i="17"/>
  <c r="AD261" i="17"/>
  <c r="AE261" i="17"/>
  <c r="AF261" i="17"/>
  <c r="AH261" i="17"/>
  <c r="AI261" i="17"/>
  <c r="AN261" i="17" s="1"/>
  <c r="AJ261" i="17"/>
  <c r="AK261" i="17"/>
  <c r="AL261" i="17"/>
  <c r="AM261" i="17"/>
  <c r="Y262" i="17"/>
  <c r="Z262" i="17"/>
  <c r="AB262" i="17"/>
  <c r="AC262" i="17"/>
  <c r="AD262" i="17"/>
  <c r="AE262" i="17"/>
  <c r="AF262" i="17"/>
  <c r="AH262" i="17"/>
  <c r="AI262" i="17"/>
  <c r="AN262" i="17" s="1"/>
  <c r="AJ262" i="17"/>
  <c r="AK262" i="17"/>
  <c r="AL262" i="17"/>
  <c r="AM262" i="17"/>
  <c r="Y263" i="17"/>
  <c r="Z263" i="17"/>
  <c r="AB263" i="17"/>
  <c r="AC263" i="17"/>
  <c r="AD263" i="17"/>
  <c r="AE263" i="17"/>
  <c r="AF263" i="17"/>
  <c r="AH263" i="17"/>
  <c r="AI263" i="17"/>
  <c r="AJ263" i="17"/>
  <c r="AK263" i="17"/>
  <c r="AL263" i="17"/>
  <c r="AM263" i="17"/>
  <c r="Y264" i="17"/>
  <c r="Z264" i="17"/>
  <c r="AB264" i="17"/>
  <c r="AC264" i="17"/>
  <c r="AD264" i="17"/>
  <c r="AN264" i="17"/>
  <c r="AE264" i="17"/>
  <c r="AF264" i="17"/>
  <c r="AH264" i="17"/>
  <c r="AI264" i="17"/>
  <c r="AJ264" i="17"/>
  <c r="AK264" i="17"/>
  <c r="AL264" i="17"/>
  <c r="AM264" i="17"/>
  <c r="Y265" i="17"/>
  <c r="Z265" i="17"/>
  <c r="AB265" i="17"/>
  <c r="AC265" i="17"/>
  <c r="AD265" i="17"/>
  <c r="AE265" i="17"/>
  <c r="AF265" i="17"/>
  <c r="AH265" i="17"/>
  <c r="AI265" i="17"/>
  <c r="AN265" i="17" s="1"/>
  <c r="AJ265" i="17"/>
  <c r="AK265" i="17"/>
  <c r="AL265" i="17"/>
  <c r="AM265" i="17"/>
  <c r="Y266" i="17"/>
  <c r="Z266" i="17"/>
  <c r="AB266" i="17"/>
  <c r="AC266" i="17"/>
  <c r="AD266" i="17"/>
  <c r="AE266" i="17"/>
  <c r="AF266" i="17"/>
  <c r="AH266" i="17"/>
  <c r="AI266" i="17"/>
  <c r="AJ266" i="17"/>
  <c r="AK266" i="17"/>
  <c r="AL266" i="17"/>
  <c r="AM266" i="17"/>
  <c r="Y267" i="17"/>
  <c r="Z267" i="17"/>
  <c r="AB267" i="17"/>
  <c r="AC267" i="17"/>
  <c r="AD267" i="17"/>
  <c r="AE267" i="17"/>
  <c r="AF267" i="17"/>
  <c r="AH267" i="17"/>
  <c r="AI267" i="17"/>
  <c r="AJ267" i="17"/>
  <c r="AK267" i="17"/>
  <c r="AL267" i="17"/>
  <c r="AM267" i="17"/>
  <c r="Y268" i="17"/>
  <c r="Z268" i="17"/>
  <c r="AB268" i="17"/>
  <c r="AC268" i="17"/>
  <c r="AD268" i="17"/>
  <c r="AE268" i="17"/>
  <c r="AF268" i="17"/>
  <c r="AH268" i="17"/>
  <c r="AI268" i="17"/>
  <c r="AJ268" i="17"/>
  <c r="AK268" i="17"/>
  <c r="AL268" i="17"/>
  <c r="AM268" i="17"/>
  <c r="Y269" i="17"/>
  <c r="Z269" i="17"/>
  <c r="AB269" i="17"/>
  <c r="AC269" i="17"/>
  <c r="AD269" i="17"/>
  <c r="AE269" i="17"/>
  <c r="AF269" i="17"/>
  <c r="AH269" i="17"/>
  <c r="AI269" i="17"/>
  <c r="AJ269" i="17"/>
  <c r="AK269" i="17"/>
  <c r="AL269" i="17"/>
  <c r="AM269" i="17"/>
  <c r="Y270" i="17"/>
  <c r="Z270" i="17"/>
  <c r="AB270" i="17"/>
  <c r="AC270" i="17"/>
  <c r="AD270" i="17"/>
  <c r="AE270" i="17"/>
  <c r="AF270" i="17"/>
  <c r="AH270" i="17"/>
  <c r="AI270" i="17"/>
  <c r="AJ270" i="17"/>
  <c r="AK270" i="17"/>
  <c r="AL270" i="17"/>
  <c r="AM270" i="17"/>
  <c r="Y271" i="17"/>
  <c r="Z271" i="17"/>
  <c r="AB271" i="17"/>
  <c r="AC271" i="17"/>
  <c r="AD271" i="17"/>
  <c r="AE271" i="17"/>
  <c r="AF271" i="17"/>
  <c r="AH271" i="17"/>
  <c r="AI271" i="17"/>
  <c r="AN271" i="17" s="1"/>
  <c r="AJ271" i="17"/>
  <c r="AK271" i="17"/>
  <c r="AL271" i="17"/>
  <c r="AM271" i="17"/>
  <c r="Y272" i="17"/>
  <c r="Z272" i="17"/>
  <c r="AB272" i="17"/>
  <c r="AC272" i="17"/>
  <c r="AD272" i="17"/>
  <c r="AE272" i="17"/>
  <c r="AF272" i="17"/>
  <c r="AH272" i="17"/>
  <c r="AI272" i="17"/>
  <c r="AJ272" i="17"/>
  <c r="AK272" i="17"/>
  <c r="AL272" i="17"/>
  <c r="AM272" i="17"/>
  <c r="Y273" i="17"/>
  <c r="Z273" i="17"/>
  <c r="AB273" i="17"/>
  <c r="AC273" i="17"/>
  <c r="AD273" i="17"/>
  <c r="AN273" i="17" s="1"/>
  <c r="AE273" i="17"/>
  <c r="AF273" i="17"/>
  <c r="AH273" i="17"/>
  <c r="AI273" i="17"/>
  <c r="AJ273" i="17"/>
  <c r="AK273" i="17"/>
  <c r="AL273" i="17"/>
  <c r="AM273" i="17"/>
  <c r="Y274" i="17"/>
  <c r="Z274" i="17"/>
  <c r="AB274" i="17"/>
  <c r="AC274" i="17"/>
  <c r="AD274" i="17"/>
  <c r="AE274" i="17"/>
  <c r="AF274" i="17"/>
  <c r="AH274" i="17"/>
  <c r="AI274" i="17"/>
  <c r="AN274" i="17" s="1"/>
  <c r="AJ274" i="17"/>
  <c r="AK274" i="17"/>
  <c r="AL274" i="17"/>
  <c r="AM274" i="17"/>
  <c r="Y275" i="17"/>
  <c r="Z275" i="17"/>
  <c r="AB275" i="17"/>
  <c r="AC275" i="17"/>
  <c r="AD275" i="17"/>
  <c r="AN275" i="17" s="1"/>
  <c r="AE275" i="17"/>
  <c r="AF275" i="17"/>
  <c r="AH275" i="17"/>
  <c r="AI275" i="17"/>
  <c r="AJ275" i="17"/>
  <c r="AK275" i="17"/>
  <c r="AL275" i="17"/>
  <c r="AM275" i="17"/>
  <c r="Y276" i="17"/>
  <c r="Z276" i="17"/>
  <c r="AB276" i="17"/>
  <c r="AC276" i="17"/>
  <c r="AD276" i="17"/>
  <c r="AE276" i="17"/>
  <c r="AF276" i="17"/>
  <c r="AH276" i="17"/>
  <c r="AI276" i="17"/>
  <c r="AJ276" i="17"/>
  <c r="AK276" i="17"/>
  <c r="AL276" i="17"/>
  <c r="AM276" i="17"/>
  <c r="Y277" i="17"/>
  <c r="Z277" i="17"/>
  <c r="AB277" i="17"/>
  <c r="AC277" i="17"/>
  <c r="AD277" i="17"/>
  <c r="AE277" i="17"/>
  <c r="AF277" i="17"/>
  <c r="AH277" i="17"/>
  <c r="AI277" i="17"/>
  <c r="AN277" i="17" s="1"/>
  <c r="AJ277" i="17"/>
  <c r="AK277" i="17"/>
  <c r="AL277" i="17"/>
  <c r="AM277" i="17"/>
  <c r="Y278" i="17"/>
  <c r="Z278" i="17"/>
  <c r="AB278" i="17"/>
  <c r="AC278" i="17"/>
  <c r="AD278" i="17"/>
  <c r="AE278" i="17"/>
  <c r="AF278" i="17"/>
  <c r="AH278" i="17"/>
  <c r="AI278" i="17"/>
  <c r="AJ278" i="17"/>
  <c r="AK278" i="17"/>
  <c r="AL278" i="17"/>
  <c r="AM278" i="17"/>
  <c r="Y279" i="17"/>
  <c r="Z279" i="17"/>
  <c r="AB279" i="17"/>
  <c r="AC279" i="17"/>
  <c r="AD279" i="17"/>
  <c r="AE279" i="17"/>
  <c r="AF279" i="17"/>
  <c r="AH279" i="17"/>
  <c r="AI279" i="17"/>
  <c r="AN279" i="17" s="1"/>
  <c r="AJ279" i="17"/>
  <c r="AK279" i="17"/>
  <c r="AL279" i="17"/>
  <c r="AM279" i="17"/>
  <c r="Y280" i="17"/>
  <c r="Z280" i="17"/>
  <c r="AB280" i="17"/>
  <c r="AC280" i="17"/>
  <c r="AD280" i="17"/>
  <c r="AE280" i="17"/>
  <c r="AF280" i="17"/>
  <c r="AH280" i="17"/>
  <c r="AI280" i="17"/>
  <c r="AN280" i="17" s="1"/>
  <c r="AJ280" i="17"/>
  <c r="AK280" i="17"/>
  <c r="AL280" i="17"/>
  <c r="AM280" i="17"/>
  <c r="Y281" i="17"/>
  <c r="Z281" i="17"/>
  <c r="AB281" i="17"/>
  <c r="AC281" i="17"/>
  <c r="AD281" i="17"/>
  <c r="AE281" i="17"/>
  <c r="AF281" i="17"/>
  <c r="AH281" i="17"/>
  <c r="AI281" i="17"/>
  <c r="AN281" i="17" s="1"/>
  <c r="AJ281" i="17"/>
  <c r="AK281" i="17"/>
  <c r="AL281" i="17"/>
  <c r="AM281" i="17"/>
  <c r="Y282" i="17"/>
  <c r="Z282" i="17"/>
  <c r="AB282" i="17"/>
  <c r="AC282" i="17"/>
  <c r="AD282" i="17"/>
  <c r="AE282" i="17"/>
  <c r="AF282" i="17"/>
  <c r="AH282" i="17"/>
  <c r="AI282" i="17"/>
  <c r="AJ282" i="17"/>
  <c r="AK282" i="17"/>
  <c r="AL282" i="17"/>
  <c r="AM282" i="17"/>
  <c r="Y283" i="17"/>
  <c r="Z283" i="17"/>
  <c r="AB283" i="17"/>
  <c r="AC283" i="17"/>
  <c r="AD283" i="17"/>
  <c r="AE283" i="17"/>
  <c r="AF283" i="17"/>
  <c r="AH283" i="17"/>
  <c r="AI283" i="17"/>
  <c r="AJ283" i="17"/>
  <c r="AK283" i="17"/>
  <c r="AL283" i="17"/>
  <c r="AM283" i="17"/>
  <c r="Y284" i="17"/>
  <c r="Z284" i="17"/>
  <c r="AB284" i="17"/>
  <c r="AC284" i="17"/>
  <c r="AD284" i="17"/>
  <c r="AN284" i="17" s="1"/>
  <c r="AE284" i="17"/>
  <c r="AF284" i="17"/>
  <c r="AH284" i="17"/>
  <c r="AI284" i="17"/>
  <c r="AJ284" i="17"/>
  <c r="AK284" i="17"/>
  <c r="AL284" i="17"/>
  <c r="AM284" i="17"/>
  <c r="Y285" i="17"/>
  <c r="Z285" i="17"/>
  <c r="AB285" i="17"/>
  <c r="AC285" i="17"/>
  <c r="AD285" i="17"/>
  <c r="AE285" i="17"/>
  <c r="AF285" i="17"/>
  <c r="AH285" i="17"/>
  <c r="AI285" i="17"/>
  <c r="AN285" i="17" s="1"/>
  <c r="AJ285" i="17"/>
  <c r="AK285" i="17"/>
  <c r="AL285" i="17"/>
  <c r="AM285" i="17"/>
  <c r="Y286" i="17"/>
  <c r="Z286" i="17"/>
  <c r="AB286" i="17"/>
  <c r="AC286" i="17"/>
  <c r="AD286" i="17"/>
  <c r="AN286" i="17" s="1"/>
  <c r="AE286" i="17"/>
  <c r="AF286" i="17"/>
  <c r="AH286" i="17"/>
  <c r="AI286" i="17"/>
  <c r="AJ286" i="17"/>
  <c r="AK286" i="17"/>
  <c r="AL286" i="17"/>
  <c r="AM286" i="17"/>
  <c r="Y287" i="17"/>
  <c r="Z287" i="17"/>
  <c r="AB287" i="17"/>
  <c r="AC287" i="17"/>
  <c r="AD287" i="17"/>
  <c r="AE287" i="17"/>
  <c r="AF287" i="17"/>
  <c r="AH287" i="17"/>
  <c r="AI287" i="17"/>
  <c r="AJ287" i="17"/>
  <c r="AK287" i="17"/>
  <c r="AL287" i="17"/>
  <c r="AM287" i="17"/>
  <c r="Y288" i="17"/>
  <c r="Z288" i="17"/>
  <c r="AB288" i="17"/>
  <c r="AC288" i="17"/>
  <c r="AD288" i="17"/>
  <c r="AE288" i="17"/>
  <c r="AF288" i="17"/>
  <c r="AH288" i="17"/>
  <c r="AI288" i="17"/>
  <c r="AN288" i="17" s="1"/>
  <c r="AJ288" i="17"/>
  <c r="AK288" i="17"/>
  <c r="AL288" i="17"/>
  <c r="AM288" i="17"/>
  <c r="Y289" i="17"/>
  <c r="Z289" i="17"/>
  <c r="AB289" i="17"/>
  <c r="AC289" i="17"/>
  <c r="AD289" i="17"/>
  <c r="AE289" i="17"/>
  <c r="AF289" i="17"/>
  <c r="AH289" i="17"/>
  <c r="AI289" i="17"/>
  <c r="AN289" i="17" s="1"/>
  <c r="AJ289" i="17"/>
  <c r="AK289" i="17"/>
  <c r="AL289" i="17"/>
  <c r="AM289" i="17"/>
  <c r="Y290" i="17"/>
  <c r="Z290" i="17"/>
  <c r="AB290" i="17"/>
  <c r="AC290" i="17"/>
  <c r="AD290" i="17"/>
  <c r="AE290" i="17"/>
  <c r="AF290" i="17"/>
  <c r="AH290" i="17"/>
  <c r="AI290" i="17"/>
  <c r="AJ290" i="17"/>
  <c r="AK290" i="17"/>
  <c r="AL290" i="17"/>
  <c r="AM290" i="17"/>
  <c r="Y291" i="17"/>
  <c r="Z291" i="17"/>
  <c r="AB291" i="17"/>
  <c r="AC291" i="17"/>
  <c r="AD291" i="17"/>
  <c r="AE291" i="17"/>
  <c r="AF291" i="17"/>
  <c r="AH291" i="17"/>
  <c r="AI291" i="17"/>
  <c r="AN291" i="17" s="1"/>
  <c r="AJ291" i="17"/>
  <c r="AK291" i="17"/>
  <c r="AL291" i="17"/>
  <c r="AM291" i="17"/>
  <c r="Y292" i="17"/>
  <c r="Z292" i="17"/>
  <c r="AB292" i="17"/>
  <c r="AC292" i="17"/>
  <c r="AD292" i="17"/>
  <c r="AE292" i="17"/>
  <c r="AF292" i="17"/>
  <c r="AH292" i="17"/>
  <c r="AI292" i="17"/>
  <c r="AN292" i="17" s="1"/>
  <c r="AJ292" i="17"/>
  <c r="AK292" i="17"/>
  <c r="AL292" i="17"/>
  <c r="AM292" i="17"/>
  <c r="Y293" i="17"/>
  <c r="Z293" i="17"/>
  <c r="AB293" i="17"/>
  <c r="AC293" i="17"/>
  <c r="AD293" i="17"/>
  <c r="AE293" i="17"/>
  <c r="AF293" i="17"/>
  <c r="AH293" i="17"/>
  <c r="AI293" i="17"/>
  <c r="AJ293" i="17"/>
  <c r="AK293" i="17"/>
  <c r="AL293" i="17"/>
  <c r="AM293" i="17"/>
  <c r="Y294" i="17"/>
  <c r="Z294" i="17"/>
  <c r="AB294" i="17"/>
  <c r="AC294" i="17"/>
  <c r="AD294" i="17"/>
  <c r="AN294" i="17" s="1"/>
  <c r="AE294" i="17"/>
  <c r="AF294" i="17"/>
  <c r="AH294" i="17"/>
  <c r="AI294" i="17"/>
  <c r="AJ294" i="17"/>
  <c r="AK294" i="17"/>
  <c r="AL294" i="17"/>
  <c r="AM294" i="17"/>
  <c r="Y295" i="17"/>
  <c r="Z295" i="17"/>
  <c r="AB295" i="17"/>
  <c r="AC295" i="17"/>
  <c r="AD295" i="17"/>
  <c r="AE295" i="17"/>
  <c r="AF295" i="17"/>
  <c r="AH295" i="17"/>
  <c r="AI295" i="17"/>
  <c r="AJ295" i="17"/>
  <c r="AK295" i="17"/>
  <c r="AL295" i="17"/>
  <c r="AM295" i="17"/>
  <c r="Y296" i="17"/>
  <c r="Z296" i="17"/>
  <c r="AB296" i="17"/>
  <c r="AC296" i="17"/>
  <c r="AD296" i="17"/>
  <c r="AE296" i="17"/>
  <c r="AF296" i="17"/>
  <c r="AH296" i="17"/>
  <c r="AI296" i="17"/>
  <c r="AN296" i="17"/>
  <c r="AJ296" i="17"/>
  <c r="AK296" i="17"/>
  <c r="AL296" i="17"/>
  <c r="AM296" i="17"/>
  <c r="Y297" i="17"/>
  <c r="Z297" i="17"/>
  <c r="AB297" i="17"/>
  <c r="AC297" i="17"/>
  <c r="AD297" i="17"/>
  <c r="AE297" i="17"/>
  <c r="AF297" i="17"/>
  <c r="AH297" i="17"/>
  <c r="AI297" i="17"/>
  <c r="AN297" i="17"/>
  <c r="AJ297" i="17"/>
  <c r="AK297" i="17"/>
  <c r="AL297" i="17"/>
  <c r="AM297" i="17"/>
  <c r="Y298" i="17"/>
  <c r="Z298" i="17"/>
  <c r="AB298" i="17"/>
  <c r="AC298" i="17"/>
  <c r="AD298" i="17"/>
  <c r="AN298" i="17"/>
  <c r="AE298" i="17"/>
  <c r="AF298" i="17"/>
  <c r="AH298" i="17"/>
  <c r="AI298" i="17"/>
  <c r="AJ298" i="17"/>
  <c r="AK298" i="17"/>
  <c r="AL298" i="17"/>
  <c r="AM298" i="17"/>
  <c r="Y299" i="17"/>
  <c r="Z299" i="17"/>
  <c r="AB299" i="17"/>
  <c r="AC299" i="17"/>
  <c r="AD299" i="17"/>
  <c r="AE299" i="17"/>
  <c r="AF299" i="17"/>
  <c r="AH299" i="17"/>
  <c r="AI299" i="17"/>
  <c r="AN299" i="17" s="1"/>
  <c r="AJ299" i="17"/>
  <c r="AK299" i="17"/>
  <c r="AL299" i="17"/>
  <c r="AM299" i="17"/>
  <c r="Y300" i="17"/>
  <c r="Z300" i="17"/>
  <c r="AB300" i="17"/>
  <c r="AC300" i="17"/>
  <c r="AD300" i="17"/>
  <c r="AE300" i="17"/>
  <c r="AF300" i="17"/>
  <c r="AH300" i="17"/>
  <c r="AI300" i="17"/>
  <c r="AJ300" i="17"/>
  <c r="AK300" i="17"/>
  <c r="AL300" i="17"/>
  <c r="AM300" i="17"/>
  <c r="Y301" i="17"/>
  <c r="Z301" i="17"/>
  <c r="AB301" i="17"/>
  <c r="AC301" i="17"/>
  <c r="AD301" i="17"/>
  <c r="AE301" i="17"/>
  <c r="AF301" i="17"/>
  <c r="AH301" i="17"/>
  <c r="AI301" i="17"/>
  <c r="AJ301" i="17"/>
  <c r="AK301" i="17"/>
  <c r="AL301" i="17"/>
  <c r="AM301" i="17"/>
  <c r="Y302" i="17"/>
  <c r="Z302" i="17"/>
  <c r="AB302" i="17"/>
  <c r="AC302" i="17"/>
  <c r="AD302" i="17"/>
  <c r="AE302" i="17"/>
  <c r="AF302" i="17"/>
  <c r="AH302" i="17"/>
  <c r="AI302" i="17"/>
  <c r="AJ302" i="17"/>
  <c r="AK302" i="17"/>
  <c r="AL302" i="17"/>
  <c r="AM302" i="17"/>
  <c r="Y303" i="17"/>
  <c r="Z303" i="17"/>
  <c r="AB303" i="17"/>
  <c r="AC303" i="17"/>
  <c r="AD303" i="17"/>
  <c r="AE303" i="17"/>
  <c r="AF303" i="17"/>
  <c r="AH303" i="17"/>
  <c r="AI303" i="17"/>
  <c r="AJ303" i="17"/>
  <c r="AK303" i="17"/>
  <c r="AL303" i="17"/>
  <c r="AM303" i="17"/>
  <c r="Y304" i="17"/>
  <c r="Z304" i="17"/>
  <c r="AB304" i="17"/>
  <c r="AC304" i="17"/>
  <c r="AD304" i="17"/>
  <c r="AE304" i="17"/>
  <c r="AF304" i="17"/>
  <c r="AH304" i="17"/>
  <c r="AI304" i="17"/>
  <c r="AN304" i="17" s="1"/>
  <c r="AJ304" i="17"/>
  <c r="AK304" i="17"/>
  <c r="AL304" i="17"/>
  <c r="AM304" i="17"/>
  <c r="Y305" i="17"/>
  <c r="Z305" i="17"/>
  <c r="AB305" i="17"/>
  <c r="AC305" i="17"/>
  <c r="AD305" i="17"/>
  <c r="AE305" i="17"/>
  <c r="AF305" i="17"/>
  <c r="AH305" i="17"/>
  <c r="AI305" i="17"/>
  <c r="AN305" i="17" s="1"/>
  <c r="AJ305" i="17"/>
  <c r="AK305" i="17"/>
  <c r="AL305" i="17"/>
  <c r="AM305" i="17"/>
  <c r="Y306" i="17"/>
  <c r="Z306" i="17"/>
  <c r="AB306" i="17"/>
  <c r="AC306" i="17"/>
  <c r="AD306" i="17"/>
  <c r="AN306" i="17" s="1"/>
  <c r="AE306" i="17"/>
  <c r="AF306" i="17"/>
  <c r="AH306" i="17"/>
  <c r="AI306" i="17"/>
  <c r="AJ306" i="17"/>
  <c r="AK306" i="17"/>
  <c r="AL306" i="17"/>
  <c r="AM306" i="17"/>
  <c r="Y307" i="17"/>
  <c r="Z307" i="17"/>
  <c r="AB307" i="17"/>
  <c r="AC307" i="17"/>
  <c r="AD307" i="17"/>
  <c r="AE307" i="17"/>
  <c r="AF307" i="17"/>
  <c r="AH307" i="17"/>
  <c r="AI307" i="17"/>
  <c r="AN307" i="17" s="1"/>
  <c r="AJ307" i="17"/>
  <c r="AK307" i="17"/>
  <c r="AL307" i="17"/>
  <c r="AM307" i="17"/>
  <c r="Y308" i="17"/>
  <c r="Z308" i="17"/>
  <c r="AB308" i="17"/>
  <c r="AC308" i="17"/>
  <c r="AD308" i="17"/>
  <c r="AE308" i="17"/>
  <c r="AF308" i="17"/>
  <c r="AH308" i="17"/>
  <c r="AI308" i="17"/>
  <c r="AN308" i="17"/>
  <c r="AJ308" i="17"/>
  <c r="AK308" i="17"/>
  <c r="AL308" i="17"/>
  <c r="AM308" i="17"/>
  <c r="Y309" i="17"/>
  <c r="Z309" i="17"/>
  <c r="AB309" i="17"/>
  <c r="AC309" i="17"/>
  <c r="AD309" i="17"/>
  <c r="AE309" i="17"/>
  <c r="AF309" i="17"/>
  <c r="AH309" i="17"/>
  <c r="AI309" i="17"/>
  <c r="AJ309" i="17"/>
  <c r="AK309" i="17"/>
  <c r="AL309" i="17"/>
  <c r="AM309" i="17"/>
  <c r="Y310" i="17"/>
  <c r="Z310" i="17"/>
  <c r="AB310" i="17"/>
  <c r="AC310" i="17"/>
  <c r="AD310" i="17"/>
  <c r="AE310" i="17"/>
  <c r="AF310" i="17"/>
  <c r="AH310" i="17"/>
  <c r="AI310" i="17"/>
  <c r="AN310" i="17" s="1"/>
  <c r="AJ310" i="17"/>
  <c r="AK310" i="17"/>
  <c r="AL310" i="17"/>
  <c r="AM310" i="17"/>
  <c r="Y311" i="17"/>
  <c r="Z311" i="17"/>
  <c r="AB311" i="17"/>
  <c r="AC311" i="17"/>
  <c r="AD311" i="17"/>
  <c r="AE311" i="17"/>
  <c r="AF311" i="17"/>
  <c r="AH311" i="17"/>
  <c r="AI311" i="17"/>
  <c r="AN311" i="17" s="1"/>
  <c r="AJ311" i="17"/>
  <c r="AK311" i="17"/>
  <c r="AL311" i="17"/>
  <c r="AM311" i="17"/>
  <c r="Y312" i="17"/>
  <c r="Z312" i="17"/>
  <c r="AB312" i="17"/>
  <c r="AC312" i="17"/>
  <c r="AD312" i="17"/>
  <c r="AN312" i="17" s="1"/>
  <c r="AE312" i="17"/>
  <c r="AF312" i="17"/>
  <c r="AH312" i="17"/>
  <c r="AI312" i="17"/>
  <c r="AJ312" i="17"/>
  <c r="AK312" i="17"/>
  <c r="AL312" i="17"/>
  <c r="AM312" i="17"/>
  <c r="Y313" i="17"/>
  <c r="Z313" i="17"/>
  <c r="AB313" i="17"/>
  <c r="AC313" i="17"/>
  <c r="AD313" i="17"/>
  <c r="AE313" i="17"/>
  <c r="AF313" i="17"/>
  <c r="AH313" i="17"/>
  <c r="AI313" i="17"/>
  <c r="AN313" i="17" s="1"/>
  <c r="AJ313" i="17"/>
  <c r="AK313" i="17"/>
  <c r="AL313" i="17"/>
  <c r="AM313" i="17"/>
  <c r="Y314" i="17"/>
  <c r="Z314" i="17"/>
  <c r="AB314" i="17"/>
  <c r="AC314" i="17"/>
  <c r="AD314" i="17"/>
  <c r="AE314" i="17"/>
  <c r="AF314" i="17"/>
  <c r="AH314" i="17"/>
  <c r="AI314" i="17"/>
  <c r="AJ314" i="17"/>
  <c r="AK314" i="17"/>
  <c r="AL314" i="17"/>
  <c r="AM314" i="17"/>
  <c r="Y315" i="17"/>
  <c r="Z315" i="17"/>
  <c r="AB315" i="17"/>
  <c r="AC315" i="17"/>
  <c r="AD315" i="17"/>
  <c r="AN315" i="17" s="1"/>
  <c r="AE315" i="17"/>
  <c r="AF315" i="17"/>
  <c r="AH315" i="17"/>
  <c r="AI315" i="17"/>
  <c r="AJ315" i="17"/>
  <c r="AK315" i="17"/>
  <c r="AL315" i="17"/>
  <c r="AM315" i="17"/>
  <c r="Y316" i="17"/>
  <c r="Z316" i="17"/>
  <c r="AB316" i="17"/>
  <c r="AC316" i="17"/>
  <c r="AD316" i="17"/>
  <c r="AE316" i="17"/>
  <c r="AF316" i="17"/>
  <c r="AH316" i="17"/>
  <c r="AI316" i="17"/>
  <c r="AJ316" i="17"/>
  <c r="AK316" i="17"/>
  <c r="AL316" i="17"/>
  <c r="AM316" i="17"/>
  <c r="Y317" i="17"/>
  <c r="Z317" i="17"/>
  <c r="AB317" i="17"/>
  <c r="AC317" i="17"/>
  <c r="AD317" i="17"/>
  <c r="AE317" i="17"/>
  <c r="AF317" i="17"/>
  <c r="AH317" i="17"/>
  <c r="AI317" i="17"/>
  <c r="AN317" i="17" s="1"/>
  <c r="AJ317" i="17"/>
  <c r="AK317" i="17"/>
  <c r="AL317" i="17"/>
  <c r="AM317" i="17"/>
  <c r="R314" i="16" s="1"/>
  <c r="Y318" i="17"/>
  <c r="Z318" i="17"/>
  <c r="AB318" i="17"/>
  <c r="AC318" i="17"/>
  <c r="AD318" i="17"/>
  <c r="AE318" i="17"/>
  <c r="AF318" i="17"/>
  <c r="AH318" i="17"/>
  <c r="AI318" i="17"/>
  <c r="AJ318" i="17"/>
  <c r="AK318" i="17"/>
  <c r="AL318" i="17"/>
  <c r="AM318" i="17"/>
  <c r="Y319" i="17"/>
  <c r="Z319" i="17"/>
  <c r="AB319" i="17"/>
  <c r="AC319" i="17"/>
  <c r="AD319" i="17"/>
  <c r="AE319" i="17"/>
  <c r="AF319" i="17"/>
  <c r="AH319" i="17"/>
  <c r="AI319" i="17"/>
  <c r="AJ319" i="17"/>
  <c r="AK319" i="17"/>
  <c r="AL319" i="17"/>
  <c r="AM319" i="17"/>
  <c r="Y320" i="17"/>
  <c r="Z320" i="17"/>
  <c r="AB320" i="17"/>
  <c r="AC320" i="17"/>
  <c r="AD320" i="17"/>
  <c r="AE320" i="17"/>
  <c r="AF320" i="17"/>
  <c r="AH320" i="17"/>
  <c r="AI320" i="17"/>
  <c r="AN320" i="17" s="1"/>
  <c r="AJ320" i="17"/>
  <c r="AK320" i="17"/>
  <c r="AL320" i="17"/>
  <c r="AM320" i="17"/>
  <c r="Y321" i="17"/>
  <c r="Z321" i="17"/>
  <c r="AB321" i="17"/>
  <c r="AC321" i="17"/>
  <c r="AD321" i="17"/>
  <c r="AE321" i="17"/>
  <c r="AF321" i="17"/>
  <c r="AH321" i="17"/>
  <c r="AI321" i="17"/>
  <c r="AJ321" i="17"/>
  <c r="AK321" i="17"/>
  <c r="AL321" i="17"/>
  <c r="AM321" i="17"/>
  <c r="Y322" i="17"/>
  <c r="Z322" i="17"/>
  <c r="AB322" i="17"/>
  <c r="AC322" i="17"/>
  <c r="AD322" i="17"/>
  <c r="AN322" i="17" s="1"/>
  <c r="AE322" i="17"/>
  <c r="AF322" i="17"/>
  <c r="AH322" i="17"/>
  <c r="AI322" i="17"/>
  <c r="AJ322" i="17"/>
  <c r="AK322" i="17"/>
  <c r="AL322" i="17"/>
  <c r="AM322" i="17"/>
  <c r="Y323" i="17"/>
  <c r="Z323" i="17"/>
  <c r="AB323" i="17"/>
  <c r="AC323" i="17"/>
  <c r="AD323" i="17"/>
  <c r="AE323" i="17"/>
  <c r="AF323" i="17"/>
  <c r="AH323" i="17"/>
  <c r="AI323" i="17"/>
  <c r="AN323" i="17" s="1"/>
  <c r="AJ323" i="17"/>
  <c r="AK323" i="17"/>
  <c r="AL323" i="17"/>
  <c r="AM323" i="17"/>
  <c r="Y324" i="17"/>
  <c r="Z324" i="17"/>
  <c r="AB324" i="17"/>
  <c r="AC324" i="17"/>
  <c r="AD324" i="17"/>
  <c r="AE324" i="17"/>
  <c r="AF324" i="17"/>
  <c r="AH324" i="17"/>
  <c r="AI324" i="17"/>
  <c r="AJ324" i="17"/>
  <c r="AK324" i="17"/>
  <c r="AL324" i="17"/>
  <c r="AM324" i="17"/>
  <c r="Y325" i="17"/>
  <c r="Z325" i="17"/>
  <c r="AB325" i="17"/>
  <c r="AC325" i="17"/>
  <c r="AD325" i="17"/>
  <c r="AN325" i="17" s="1"/>
  <c r="AE325" i="17"/>
  <c r="AF325" i="17"/>
  <c r="AH325" i="17"/>
  <c r="AI325" i="17"/>
  <c r="AJ325" i="17"/>
  <c r="AK325" i="17"/>
  <c r="AL325" i="17"/>
  <c r="AM325" i="17"/>
  <c r="Y326" i="17"/>
  <c r="Z326" i="17"/>
  <c r="AB326" i="17"/>
  <c r="AC326" i="17"/>
  <c r="AD326" i="17"/>
  <c r="AE326" i="17"/>
  <c r="AF326" i="17"/>
  <c r="AH326" i="17"/>
  <c r="AI326" i="17"/>
  <c r="AJ326" i="17"/>
  <c r="AK326" i="17"/>
  <c r="AL326" i="17"/>
  <c r="AM326" i="17"/>
  <c r="Y327" i="17"/>
  <c r="Z327" i="17"/>
  <c r="AB327" i="17"/>
  <c r="AC327" i="17"/>
  <c r="AD327" i="17"/>
  <c r="AE327" i="17"/>
  <c r="AF327" i="17"/>
  <c r="AH327" i="17"/>
  <c r="AI327" i="17"/>
  <c r="AJ327" i="17"/>
  <c r="AK327" i="17"/>
  <c r="AL327" i="17"/>
  <c r="AM327" i="17"/>
  <c r="Y328" i="17"/>
  <c r="Z328" i="17"/>
  <c r="AB328" i="17"/>
  <c r="AC328" i="17"/>
  <c r="AD328" i="17"/>
  <c r="AN328" i="17" s="1"/>
  <c r="AE328" i="17"/>
  <c r="AF328" i="17"/>
  <c r="AH328" i="17"/>
  <c r="AI328" i="17"/>
  <c r="AJ328" i="17"/>
  <c r="AK328" i="17"/>
  <c r="AL328" i="17"/>
  <c r="AM328" i="17"/>
  <c r="Y329" i="17"/>
  <c r="Z329" i="17"/>
  <c r="AB329" i="17"/>
  <c r="AC329" i="17"/>
  <c r="AD329" i="17"/>
  <c r="AE329" i="17"/>
  <c r="AF329" i="17"/>
  <c r="AH329" i="17"/>
  <c r="AI329" i="17"/>
  <c r="AN329" i="17" s="1"/>
  <c r="AJ329" i="17"/>
  <c r="AK329" i="17"/>
  <c r="AL329" i="17"/>
  <c r="AM329" i="17"/>
  <c r="Y330" i="17"/>
  <c r="Z330" i="17"/>
  <c r="AB330" i="17"/>
  <c r="AC330" i="17"/>
  <c r="AD330" i="17"/>
  <c r="AE330" i="17"/>
  <c r="AF330" i="17"/>
  <c r="AH330" i="17"/>
  <c r="AI330" i="17"/>
  <c r="AN330" i="17" s="1"/>
  <c r="AJ330" i="17"/>
  <c r="AK330" i="17"/>
  <c r="AL330" i="17"/>
  <c r="AM330" i="17"/>
  <c r="Y331" i="17"/>
  <c r="Z331" i="17"/>
  <c r="AB331" i="17"/>
  <c r="AC331" i="17"/>
  <c r="AD331" i="17"/>
  <c r="AE331" i="17"/>
  <c r="AF331" i="17"/>
  <c r="AH331" i="17"/>
  <c r="AI331" i="17"/>
  <c r="AJ331" i="17"/>
  <c r="AK331" i="17"/>
  <c r="AL331" i="17"/>
  <c r="AM331" i="17"/>
  <c r="Y332" i="17"/>
  <c r="Z332" i="17"/>
  <c r="AB332" i="17"/>
  <c r="AC332" i="17"/>
  <c r="AD332" i="17"/>
  <c r="AE332" i="17"/>
  <c r="AF332" i="17"/>
  <c r="AH332" i="17"/>
  <c r="AI332" i="17"/>
  <c r="AJ332" i="17"/>
  <c r="AK332" i="17"/>
  <c r="AL332" i="17"/>
  <c r="AM332" i="17"/>
  <c r="Y333" i="17"/>
  <c r="Z333" i="17"/>
  <c r="AB333" i="17"/>
  <c r="AC333" i="17"/>
  <c r="AD333" i="17"/>
  <c r="AN333" i="17" s="1"/>
  <c r="AE333" i="17"/>
  <c r="AF333" i="17"/>
  <c r="AH333" i="17"/>
  <c r="AI333" i="17"/>
  <c r="AJ333" i="17"/>
  <c r="AK333" i="17"/>
  <c r="AL333" i="17"/>
  <c r="AM333" i="17"/>
  <c r="Y334" i="17"/>
  <c r="Z334" i="17"/>
  <c r="AB334" i="17"/>
  <c r="AC334" i="17"/>
  <c r="AD334" i="17"/>
  <c r="AE334" i="17"/>
  <c r="AF334" i="17"/>
  <c r="AH334" i="17"/>
  <c r="AI334" i="17"/>
  <c r="AJ334" i="17"/>
  <c r="AK334" i="17"/>
  <c r="AL334" i="17"/>
  <c r="AM334" i="17"/>
  <c r="Y335" i="17"/>
  <c r="Z335" i="17"/>
  <c r="AB335" i="17"/>
  <c r="AC335" i="17"/>
  <c r="AD335" i="17"/>
  <c r="AE335" i="17"/>
  <c r="AF335" i="17"/>
  <c r="AH335" i="17"/>
  <c r="AI335" i="17"/>
  <c r="AJ335" i="17"/>
  <c r="AK335" i="17"/>
  <c r="AL335" i="17"/>
  <c r="AM335" i="17"/>
  <c r="Y336" i="17"/>
  <c r="Z336" i="17"/>
  <c r="AB336" i="17"/>
  <c r="AC336" i="17"/>
  <c r="AD336" i="17"/>
  <c r="AN336" i="17"/>
  <c r="AE336" i="17"/>
  <c r="AF336" i="17"/>
  <c r="AH336" i="17"/>
  <c r="AI336" i="17"/>
  <c r="AJ336" i="17"/>
  <c r="AK336" i="17"/>
  <c r="AL336" i="17"/>
  <c r="AM336" i="17"/>
  <c r="Y337" i="17"/>
  <c r="Z337" i="17"/>
  <c r="AB337" i="17"/>
  <c r="AC337" i="17"/>
  <c r="AD337" i="17"/>
  <c r="AN337" i="17" s="1"/>
  <c r="AE337" i="17"/>
  <c r="AF337" i="17"/>
  <c r="AH337" i="17"/>
  <c r="AI337" i="17"/>
  <c r="AJ337" i="17"/>
  <c r="AK337" i="17"/>
  <c r="AL337" i="17"/>
  <c r="AM337" i="17"/>
  <c r="Y338" i="17"/>
  <c r="Z338" i="17"/>
  <c r="AB338" i="17"/>
  <c r="AC338" i="17"/>
  <c r="AD338" i="17"/>
  <c r="AE338" i="17"/>
  <c r="AF338" i="17"/>
  <c r="AH338" i="17"/>
  <c r="AI338" i="17"/>
  <c r="AN338" i="17" s="1"/>
  <c r="AJ338" i="17"/>
  <c r="AK338" i="17"/>
  <c r="AL338" i="17"/>
  <c r="AM338" i="17"/>
  <c r="Y339" i="17"/>
  <c r="Z339" i="17"/>
  <c r="AB339" i="17"/>
  <c r="AC339" i="17"/>
  <c r="AD339" i="17"/>
  <c r="AE339" i="17"/>
  <c r="AF339" i="17"/>
  <c r="AH339" i="17"/>
  <c r="AI339" i="17"/>
  <c r="AJ339" i="17"/>
  <c r="AK339" i="17"/>
  <c r="AL339" i="17"/>
  <c r="AM339" i="17"/>
  <c r="Y340" i="17"/>
  <c r="Z340" i="17"/>
  <c r="AB340" i="17"/>
  <c r="AC340" i="17"/>
  <c r="AD340" i="17"/>
  <c r="AE340" i="17"/>
  <c r="AF340" i="17"/>
  <c r="AH340" i="17"/>
  <c r="AI340" i="17"/>
  <c r="AJ340" i="17"/>
  <c r="AK340" i="17"/>
  <c r="AL340" i="17"/>
  <c r="AM340" i="17"/>
  <c r="Y341" i="17"/>
  <c r="Z341" i="17"/>
  <c r="AB341" i="17"/>
  <c r="AC341" i="17"/>
  <c r="AD341" i="17"/>
  <c r="AE341" i="17"/>
  <c r="AF341" i="17"/>
  <c r="AH341" i="17"/>
  <c r="AI341" i="17"/>
  <c r="AN341" i="17" s="1"/>
  <c r="AJ341" i="17"/>
  <c r="AK341" i="17"/>
  <c r="AL341" i="17"/>
  <c r="AM341" i="17"/>
  <c r="Y342" i="17"/>
  <c r="Z342" i="17"/>
  <c r="AB342" i="17"/>
  <c r="AC342" i="17"/>
  <c r="AD342" i="17"/>
  <c r="AE342" i="17"/>
  <c r="AF342" i="17"/>
  <c r="AH342" i="17"/>
  <c r="AI342" i="17"/>
  <c r="AJ342" i="17"/>
  <c r="AK342" i="17"/>
  <c r="AL342" i="17"/>
  <c r="AM342" i="17"/>
  <c r="Y343" i="17"/>
  <c r="Z343" i="17"/>
  <c r="AB343" i="17"/>
  <c r="AC343" i="17"/>
  <c r="AD343" i="17"/>
  <c r="AE343" i="17"/>
  <c r="AF343" i="17"/>
  <c r="AH343" i="17"/>
  <c r="AI343" i="17"/>
  <c r="AN343" i="17" s="1"/>
  <c r="AJ343" i="17"/>
  <c r="AK343" i="17"/>
  <c r="AL343" i="17"/>
  <c r="AM343" i="17"/>
  <c r="Y344" i="17"/>
  <c r="Z344" i="17"/>
  <c r="AB344" i="17"/>
  <c r="AC344" i="17"/>
  <c r="AD344" i="17"/>
  <c r="AE344" i="17"/>
  <c r="AF344" i="17"/>
  <c r="AH344" i="17"/>
  <c r="M341" i="16" s="1"/>
  <c r="AI344" i="17"/>
  <c r="AJ344" i="17"/>
  <c r="AK344" i="17"/>
  <c r="AL344" i="17"/>
  <c r="AM344" i="17"/>
  <c r="Y345" i="17"/>
  <c r="Z345" i="17"/>
  <c r="AB345" i="17"/>
  <c r="AC345" i="17"/>
  <c r="AD345" i="17"/>
  <c r="AE345" i="17"/>
  <c r="AF345" i="17"/>
  <c r="AH345" i="17"/>
  <c r="AI345" i="17"/>
  <c r="AJ345" i="17"/>
  <c r="AK345" i="17"/>
  <c r="AL345" i="17"/>
  <c r="AM345" i="17"/>
  <c r="Y346" i="17"/>
  <c r="Z346" i="17"/>
  <c r="AB346" i="17"/>
  <c r="AC346" i="17"/>
  <c r="AD346" i="17"/>
  <c r="AE346" i="17"/>
  <c r="AF346" i="17"/>
  <c r="AH346" i="17"/>
  <c r="AI346" i="17"/>
  <c r="AN346" i="17" s="1"/>
  <c r="AJ346" i="17"/>
  <c r="AK346" i="17"/>
  <c r="AL346" i="17"/>
  <c r="AM346" i="17"/>
  <c r="Y347" i="17"/>
  <c r="Z347" i="17"/>
  <c r="AB347" i="17"/>
  <c r="AC347" i="17"/>
  <c r="AD347" i="17"/>
  <c r="AE347" i="17"/>
  <c r="AF347" i="17"/>
  <c r="AH347" i="17"/>
  <c r="AI347" i="17"/>
  <c r="AN347" i="17"/>
  <c r="AJ347" i="17"/>
  <c r="AK347" i="17"/>
  <c r="AL347" i="17"/>
  <c r="AM347" i="17"/>
  <c r="Y348" i="17"/>
  <c r="Z348" i="17"/>
  <c r="AB348" i="17"/>
  <c r="AC348" i="17"/>
  <c r="AD348" i="17"/>
  <c r="AN348" i="17" s="1"/>
  <c r="AE348" i="17"/>
  <c r="AF348" i="17"/>
  <c r="AH348" i="17"/>
  <c r="AI348" i="17"/>
  <c r="AJ348" i="17"/>
  <c r="AK348" i="17"/>
  <c r="AL348" i="17"/>
  <c r="AM348" i="17"/>
  <c r="Y349" i="17"/>
  <c r="Z349" i="17"/>
  <c r="AB349" i="17"/>
  <c r="AC349" i="17"/>
  <c r="AD349" i="17"/>
  <c r="AE349" i="17"/>
  <c r="AF349" i="17"/>
  <c r="AH349" i="17"/>
  <c r="AI349" i="17"/>
  <c r="AN349" i="17" s="1"/>
  <c r="AJ349" i="17"/>
  <c r="AK349" i="17"/>
  <c r="AL349" i="17"/>
  <c r="AM349" i="17"/>
  <c r="Y350" i="17"/>
  <c r="Z350" i="17"/>
  <c r="AB350" i="17"/>
  <c r="AC350" i="17"/>
  <c r="AD350" i="17"/>
  <c r="AE350" i="17"/>
  <c r="AF350" i="17"/>
  <c r="AH350" i="17"/>
  <c r="AI350" i="17"/>
  <c r="AN350" i="17" s="1"/>
  <c r="AJ350" i="17"/>
  <c r="AK350" i="17"/>
  <c r="AL350" i="17"/>
  <c r="AM350" i="17"/>
  <c r="Y351" i="17"/>
  <c r="Z351" i="17"/>
  <c r="AB351" i="17"/>
  <c r="AC351" i="17"/>
  <c r="AD351" i="17"/>
  <c r="AE351" i="17"/>
  <c r="AF351" i="17"/>
  <c r="AH351" i="17"/>
  <c r="AI351" i="17"/>
  <c r="AJ351" i="17"/>
  <c r="AK351" i="17"/>
  <c r="AL351" i="17"/>
  <c r="AM351" i="17"/>
  <c r="Y352" i="17"/>
  <c r="Z352" i="17"/>
  <c r="AB352" i="17"/>
  <c r="AC352" i="17"/>
  <c r="AD352" i="17"/>
  <c r="AE352" i="17"/>
  <c r="AF352" i="17"/>
  <c r="AH352" i="17"/>
  <c r="AI352" i="17"/>
  <c r="AJ352" i="17"/>
  <c r="AK352" i="17"/>
  <c r="AL352" i="17"/>
  <c r="AM352" i="17"/>
  <c r="Y353" i="17"/>
  <c r="Z353" i="17"/>
  <c r="AB353" i="17"/>
  <c r="AC353" i="17"/>
  <c r="AD353" i="17"/>
  <c r="AE353" i="17"/>
  <c r="AF353" i="17"/>
  <c r="AH353" i="17"/>
  <c r="AI353" i="17"/>
  <c r="AN353" i="17" s="1"/>
  <c r="AJ353" i="17"/>
  <c r="AK353" i="17"/>
  <c r="AL353" i="17"/>
  <c r="AM353" i="17"/>
  <c r="Y354" i="17"/>
  <c r="Z354" i="17"/>
  <c r="AB354" i="17"/>
  <c r="AC354" i="17"/>
  <c r="AD354" i="17"/>
  <c r="AE354" i="17"/>
  <c r="AF354" i="17"/>
  <c r="AH354" i="17"/>
  <c r="AI354" i="17"/>
  <c r="AJ354" i="17"/>
  <c r="AK354" i="17"/>
  <c r="AL354" i="17"/>
  <c r="AM354" i="17"/>
  <c r="Y355" i="17"/>
  <c r="Z355" i="17"/>
  <c r="AB355" i="17"/>
  <c r="AC355" i="17"/>
  <c r="AD355" i="17"/>
  <c r="AE355" i="17"/>
  <c r="AF355" i="17"/>
  <c r="AH355" i="17"/>
  <c r="AI355" i="17"/>
  <c r="AJ355" i="17"/>
  <c r="AK355" i="17"/>
  <c r="AL355" i="17"/>
  <c r="AM355" i="17"/>
  <c r="Y356" i="17"/>
  <c r="Z356" i="17"/>
  <c r="AB356" i="17"/>
  <c r="AC356" i="17"/>
  <c r="AD356" i="17"/>
  <c r="AE356" i="17"/>
  <c r="AF356" i="17"/>
  <c r="AH356" i="17"/>
  <c r="AI356" i="17"/>
  <c r="AN356" i="17" s="1"/>
  <c r="AJ356" i="17"/>
  <c r="AK356" i="17"/>
  <c r="AL356" i="17"/>
  <c r="AM356" i="17"/>
  <c r="Y357" i="17"/>
  <c r="Z357" i="17"/>
  <c r="AB357" i="17"/>
  <c r="AC357" i="17"/>
  <c r="AD357" i="17"/>
  <c r="AE357" i="17"/>
  <c r="AF357" i="17"/>
  <c r="AH357" i="17"/>
  <c r="AI357" i="17"/>
  <c r="AJ357" i="17"/>
  <c r="AK357" i="17"/>
  <c r="AL357" i="17"/>
  <c r="AM357" i="17"/>
  <c r="Y358" i="17"/>
  <c r="Z358" i="17"/>
  <c r="AB358" i="17"/>
  <c r="AC358" i="17"/>
  <c r="AD358" i="17"/>
  <c r="AE358" i="17"/>
  <c r="AF358" i="17"/>
  <c r="AH358" i="17"/>
  <c r="AI358" i="17"/>
  <c r="AN358" i="17" s="1"/>
  <c r="AJ358" i="17"/>
  <c r="AK358" i="17"/>
  <c r="AL358" i="17"/>
  <c r="AM358" i="17"/>
  <c r="Y359" i="17"/>
  <c r="Z359" i="17"/>
  <c r="AB359" i="17"/>
  <c r="AC359" i="17"/>
  <c r="AD359" i="17"/>
  <c r="AE359" i="17"/>
  <c r="AF359" i="17"/>
  <c r="AH359" i="17"/>
  <c r="AI359" i="17"/>
  <c r="AJ359" i="17"/>
  <c r="AK359" i="17"/>
  <c r="AL359" i="17"/>
  <c r="AM359" i="17"/>
  <c r="Y360" i="17"/>
  <c r="Z360" i="17"/>
  <c r="AB360" i="17"/>
  <c r="AC360" i="17"/>
  <c r="AD360" i="17"/>
  <c r="AE360" i="17"/>
  <c r="AF360" i="17"/>
  <c r="AH360" i="17"/>
  <c r="AI360" i="17"/>
  <c r="AJ360" i="17"/>
  <c r="AK360" i="17"/>
  <c r="AL360" i="17"/>
  <c r="AM360" i="17"/>
  <c r="Y361" i="17"/>
  <c r="Z361" i="17"/>
  <c r="AB361" i="17"/>
  <c r="AC361" i="17"/>
  <c r="AD361" i="17"/>
  <c r="AE361" i="17"/>
  <c r="AF361" i="17"/>
  <c r="AH361" i="17"/>
  <c r="AI361" i="17"/>
  <c r="AJ361" i="17"/>
  <c r="AK361" i="17"/>
  <c r="AL361" i="17"/>
  <c r="AM361" i="17"/>
  <c r="Y362" i="17"/>
  <c r="Z362" i="17"/>
  <c r="AB362" i="17"/>
  <c r="AC362" i="17"/>
  <c r="AD362" i="17"/>
  <c r="AE362" i="17"/>
  <c r="AF362" i="17"/>
  <c r="AH362" i="17"/>
  <c r="AI362" i="17"/>
  <c r="AJ362" i="17"/>
  <c r="AK362" i="17"/>
  <c r="AL362" i="17"/>
  <c r="AM362" i="17"/>
  <c r="Y363" i="17"/>
  <c r="Z363" i="17"/>
  <c r="AB363" i="17"/>
  <c r="AC363" i="17"/>
  <c r="AD363" i="17"/>
  <c r="AE363" i="17"/>
  <c r="AF363" i="17"/>
  <c r="AH363" i="17"/>
  <c r="AI363" i="17"/>
  <c r="AN363" i="17" s="1"/>
  <c r="AJ363" i="17"/>
  <c r="AK363" i="17"/>
  <c r="AL363" i="17"/>
  <c r="AM363" i="17"/>
  <c r="Y364" i="17"/>
  <c r="Z364" i="17"/>
  <c r="AB364" i="17"/>
  <c r="AC364" i="17"/>
  <c r="AD364" i="17"/>
  <c r="AN364" i="17" s="1"/>
  <c r="AE364" i="17"/>
  <c r="AF364" i="17"/>
  <c r="AH364" i="17"/>
  <c r="AI364" i="17"/>
  <c r="AJ364" i="17"/>
  <c r="AK364" i="17"/>
  <c r="AL364" i="17"/>
  <c r="AM364" i="17"/>
  <c r="Y365" i="17"/>
  <c r="Z365" i="17"/>
  <c r="AB365" i="17"/>
  <c r="AC365" i="17"/>
  <c r="AD365" i="17"/>
  <c r="AE365" i="17"/>
  <c r="AF365" i="17"/>
  <c r="AH365" i="17"/>
  <c r="AI365" i="17"/>
  <c r="AJ365" i="17"/>
  <c r="AK365" i="17"/>
  <c r="AL365" i="17"/>
  <c r="AM365" i="17"/>
  <c r="Y366" i="17"/>
  <c r="Z366" i="17"/>
  <c r="AB366" i="17"/>
  <c r="AC366" i="17"/>
  <c r="AD366" i="17"/>
  <c r="AE366" i="17"/>
  <c r="AF366" i="17"/>
  <c r="AH366" i="17"/>
  <c r="AI366" i="17"/>
  <c r="AJ366" i="17"/>
  <c r="AK366" i="17"/>
  <c r="AL366" i="17"/>
  <c r="AM366" i="17"/>
  <c r="Y367" i="17"/>
  <c r="Z367" i="17"/>
  <c r="AB367" i="17"/>
  <c r="AC367" i="17"/>
  <c r="AD367" i="17"/>
  <c r="AN367" i="17" s="1"/>
  <c r="AE367" i="17"/>
  <c r="AF367" i="17"/>
  <c r="AH367" i="17"/>
  <c r="AI367" i="17"/>
  <c r="AJ367" i="17"/>
  <c r="AK367" i="17"/>
  <c r="AL367" i="17"/>
  <c r="AM367" i="17"/>
  <c r="Y368" i="17"/>
  <c r="Z368" i="17"/>
  <c r="AB368" i="17"/>
  <c r="AC368" i="17"/>
  <c r="AD368" i="17"/>
  <c r="AE368" i="17"/>
  <c r="AF368" i="17"/>
  <c r="AH368" i="17"/>
  <c r="K365" i="16" s="1"/>
  <c r="AI368" i="17"/>
  <c r="AJ368" i="17"/>
  <c r="AK368" i="17"/>
  <c r="AL368" i="17"/>
  <c r="AM368" i="17"/>
  <c r="Y369" i="17"/>
  <c r="Z369" i="17"/>
  <c r="AB369" i="17"/>
  <c r="AC369" i="17"/>
  <c r="AD369" i="17"/>
  <c r="AE369" i="17"/>
  <c r="AF369" i="17"/>
  <c r="AH369" i="17"/>
  <c r="AI369" i="17"/>
  <c r="AN369" i="17" s="1"/>
  <c r="AJ369" i="17"/>
  <c r="AK369" i="17"/>
  <c r="AL369" i="17"/>
  <c r="AM369" i="17"/>
  <c r="Y370" i="17"/>
  <c r="Z370" i="17"/>
  <c r="AB370" i="17"/>
  <c r="AC370" i="17"/>
  <c r="AD370" i="17"/>
  <c r="AE370" i="17"/>
  <c r="AF370" i="17"/>
  <c r="AH370" i="17"/>
  <c r="AI370" i="17"/>
  <c r="AJ370" i="17"/>
  <c r="AK370" i="17"/>
  <c r="AL370" i="17"/>
  <c r="AM370" i="17"/>
  <c r="Y371" i="17"/>
  <c r="Z371" i="17"/>
  <c r="AB371" i="17"/>
  <c r="AC371" i="17"/>
  <c r="AD371" i="17"/>
  <c r="AE371" i="17"/>
  <c r="AF371" i="17"/>
  <c r="AH371" i="17"/>
  <c r="AI371" i="17"/>
  <c r="N368" i="16" s="1"/>
  <c r="AJ371" i="17"/>
  <c r="AK371" i="17"/>
  <c r="AL371" i="17"/>
  <c r="AM371" i="17"/>
  <c r="Y372" i="17"/>
  <c r="Z372" i="17"/>
  <c r="AB372" i="17"/>
  <c r="AC372" i="17"/>
  <c r="AD372" i="17"/>
  <c r="AE372" i="17"/>
  <c r="AF372" i="17"/>
  <c r="AH372" i="17"/>
  <c r="AI372" i="17"/>
  <c r="AN372" i="17"/>
  <c r="AJ372" i="17"/>
  <c r="AK372" i="17"/>
  <c r="AL372" i="17"/>
  <c r="AM372" i="17"/>
  <c r="Y373" i="17"/>
  <c r="Z373" i="17"/>
  <c r="AB373" i="17"/>
  <c r="AC373" i="17"/>
  <c r="AD373" i="17"/>
  <c r="AE373" i="17"/>
  <c r="AF373" i="17"/>
  <c r="AH373" i="17"/>
  <c r="AI373" i="17"/>
  <c r="AJ373" i="17"/>
  <c r="AK373" i="17"/>
  <c r="AL373" i="17"/>
  <c r="AM373" i="17"/>
  <c r="Y374" i="17"/>
  <c r="Z374" i="17"/>
  <c r="AB374" i="17"/>
  <c r="AC374" i="17"/>
  <c r="AD374" i="17"/>
  <c r="AE374" i="17"/>
  <c r="AF374" i="17"/>
  <c r="AH374" i="17"/>
  <c r="AI374" i="17"/>
  <c r="AJ374" i="17"/>
  <c r="AK374" i="17"/>
  <c r="AL374" i="17"/>
  <c r="AM374" i="17"/>
  <c r="Y375" i="17"/>
  <c r="Z375" i="17"/>
  <c r="AB375" i="17"/>
  <c r="AC375" i="17"/>
  <c r="AD375" i="17"/>
  <c r="AE375" i="17"/>
  <c r="AF375" i="17"/>
  <c r="AH375" i="17"/>
  <c r="AI375" i="17"/>
  <c r="AN375" i="17" s="1"/>
  <c r="AJ375" i="17"/>
  <c r="AK375" i="17"/>
  <c r="AL375" i="17"/>
  <c r="AM375" i="17"/>
  <c r="Y376" i="17"/>
  <c r="Z376" i="17"/>
  <c r="AB376" i="17"/>
  <c r="AC376" i="17"/>
  <c r="AD376" i="17"/>
  <c r="AE376" i="17"/>
  <c r="AF376" i="17"/>
  <c r="AH376" i="17"/>
  <c r="AI376" i="17"/>
  <c r="AN376" i="17"/>
  <c r="AJ376" i="17"/>
  <c r="AK376" i="17"/>
  <c r="AL376" i="17"/>
  <c r="AM376" i="17"/>
  <c r="Y377" i="17"/>
  <c r="Z377" i="17"/>
  <c r="AB377" i="17"/>
  <c r="AC377" i="17"/>
  <c r="AD377" i="17"/>
  <c r="AE377" i="17"/>
  <c r="AF377" i="17"/>
  <c r="AH377" i="17"/>
  <c r="AI377" i="17"/>
  <c r="AJ377" i="17"/>
  <c r="AK377" i="17"/>
  <c r="AL377" i="17"/>
  <c r="AM377" i="17"/>
  <c r="Y378" i="17"/>
  <c r="Z378" i="17"/>
  <c r="AB378" i="17"/>
  <c r="AC378" i="17"/>
  <c r="AD378" i="17"/>
  <c r="AE378" i="17"/>
  <c r="AF378" i="17"/>
  <c r="AH378" i="17"/>
  <c r="AI378" i="17"/>
  <c r="AJ378" i="17"/>
  <c r="AK378" i="17"/>
  <c r="AL378" i="17"/>
  <c r="AM378" i="17"/>
  <c r="Y379" i="17"/>
  <c r="Z379" i="17"/>
  <c r="AB379" i="17"/>
  <c r="AC379" i="17"/>
  <c r="AD379" i="17"/>
  <c r="AN379" i="17" s="1"/>
  <c r="AE379" i="17"/>
  <c r="AF379" i="17"/>
  <c r="AH379" i="17"/>
  <c r="AI379" i="17"/>
  <c r="AJ379" i="17"/>
  <c r="AK379" i="17"/>
  <c r="AL379" i="17"/>
  <c r="AM379" i="17"/>
  <c r="Y380" i="17"/>
  <c r="Z380" i="17"/>
  <c r="AB380" i="17"/>
  <c r="AC380" i="17"/>
  <c r="AD380" i="17"/>
  <c r="AE380" i="17"/>
  <c r="AF380" i="17"/>
  <c r="AH380" i="17"/>
  <c r="AI380" i="17"/>
  <c r="AJ380" i="17"/>
  <c r="AK380" i="17"/>
  <c r="AL380" i="17"/>
  <c r="AM380" i="17"/>
  <c r="Y381" i="17"/>
  <c r="Z381" i="17"/>
  <c r="AB381" i="17"/>
  <c r="AC381" i="17"/>
  <c r="AD381" i="17"/>
  <c r="AE381" i="17"/>
  <c r="AF381" i="17"/>
  <c r="AH381" i="17"/>
  <c r="AI381" i="17"/>
  <c r="AN381" i="17" s="1"/>
  <c r="AJ381" i="17"/>
  <c r="AK381" i="17"/>
  <c r="AL381" i="17"/>
  <c r="AM381" i="17"/>
  <c r="Y382" i="17"/>
  <c r="Z382" i="17"/>
  <c r="AB382" i="17"/>
  <c r="AC382" i="17"/>
  <c r="AD382" i="17"/>
  <c r="AE382" i="17"/>
  <c r="AF382" i="17"/>
  <c r="AH382" i="17"/>
  <c r="AI382" i="17"/>
  <c r="AN382" i="17" s="1"/>
  <c r="AJ382" i="17"/>
  <c r="AK382" i="17"/>
  <c r="AL382" i="17"/>
  <c r="AM382" i="17"/>
  <c r="Y383" i="17"/>
  <c r="Z383" i="17"/>
  <c r="AB383" i="17"/>
  <c r="AC383" i="17"/>
  <c r="AD383" i="17"/>
  <c r="AE383" i="17"/>
  <c r="AF383" i="17"/>
  <c r="AH383" i="17"/>
  <c r="AI383" i="17"/>
  <c r="AJ383" i="17"/>
  <c r="AK383" i="17"/>
  <c r="AL383" i="17"/>
  <c r="AM383" i="17"/>
  <c r="Y384" i="17"/>
  <c r="Z384" i="17"/>
  <c r="AB384" i="17"/>
  <c r="AC384" i="17"/>
  <c r="AD384" i="17"/>
  <c r="AE384" i="17"/>
  <c r="AF384" i="17"/>
  <c r="AH384" i="17"/>
  <c r="AI384" i="17"/>
  <c r="AN384" i="17" s="1"/>
  <c r="AJ384" i="17"/>
  <c r="AK384" i="17"/>
  <c r="AL384" i="17"/>
  <c r="AM384" i="17"/>
  <c r="Y385" i="17"/>
  <c r="Z385" i="17"/>
  <c r="AB385" i="17"/>
  <c r="AC385" i="17"/>
  <c r="AD385" i="17"/>
  <c r="AE385" i="17"/>
  <c r="AF385" i="17"/>
  <c r="AH385" i="17"/>
  <c r="AI385" i="17"/>
  <c r="AJ385" i="17"/>
  <c r="AK385" i="17"/>
  <c r="AL385" i="17"/>
  <c r="AM385" i="17"/>
  <c r="Y386" i="17"/>
  <c r="Z386" i="17"/>
  <c r="AB386" i="17"/>
  <c r="AC386" i="17"/>
  <c r="AD386" i="17"/>
  <c r="AE386" i="17"/>
  <c r="AF386" i="17"/>
  <c r="AH386" i="17"/>
  <c r="AI386" i="17"/>
  <c r="AN386" i="17" s="1"/>
  <c r="AJ386" i="17"/>
  <c r="AK386" i="17"/>
  <c r="AL386" i="17"/>
  <c r="AM386" i="17"/>
  <c r="Y387" i="17"/>
  <c r="Z387" i="17"/>
  <c r="AB387" i="17"/>
  <c r="AC387" i="17"/>
  <c r="AD387" i="17"/>
  <c r="AE387" i="17"/>
  <c r="AF387" i="17"/>
  <c r="AH387" i="17"/>
  <c r="AI387" i="17"/>
  <c r="AJ387" i="17"/>
  <c r="AK387" i="17"/>
  <c r="AL387" i="17"/>
  <c r="AM387" i="17"/>
  <c r="Y388" i="17"/>
  <c r="Z388" i="17"/>
  <c r="AB388" i="17"/>
  <c r="AC388" i="17"/>
  <c r="AD388" i="17"/>
  <c r="AE388" i="17"/>
  <c r="AF388" i="17"/>
  <c r="AH388" i="17"/>
  <c r="AI388" i="17"/>
  <c r="AN388" i="17" s="1"/>
  <c r="AJ388" i="17"/>
  <c r="AK388" i="17"/>
  <c r="AL388" i="17"/>
  <c r="AM388" i="17"/>
  <c r="Y389" i="17"/>
  <c r="Z389" i="17"/>
  <c r="AB389" i="17"/>
  <c r="AC389" i="17"/>
  <c r="AD389" i="17"/>
  <c r="AE389" i="17"/>
  <c r="AF389" i="17"/>
  <c r="AH389" i="17"/>
  <c r="AI389" i="17"/>
  <c r="AN389" i="17" s="1"/>
  <c r="AJ389" i="17"/>
  <c r="AK389" i="17"/>
  <c r="AL389" i="17"/>
  <c r="AM389" i="17"/>
  <c r="Y390" i="17"/>
  <c r="Z390" i="17"/>
  <c r="AB390" i="17"/>
  <c r="AC390" i="17"/>
  <c r="AD390" i="17"/>
  <c r="AE390" i="17"/>
  <c r="AF390" i="17"/>
  <c r="AH390" i="17"/>
  <c r="AI390" i="17"/>
  <c r="AJ390" i="17"/>
  <c r="AK390" i="17"/>
  <c r="AL390" i="17"/>
  <c r="AM390" i="17"/>
  <c r="Y391" i="17"/>
  <c r="Z391" i="17"/>
  <c r="AB391" i="17"/>
  <c r="AC391" i="17"/>
  <c r="AD391" i="17"/>
  <c r="AE391" i="17"/>
  <c r="AF391" i="17"/>
  <c r="AH391" i="17"/>
  <c r="AI391" i="17"/>
  <c r="AJ391" i="17"/>
  <c r="AK391" i="17"/>
  <c r="AL391" i="17"/>
  <c r="AM391" i="17"/>
  <c r="Y392" i="17"/>
  <c r="Z392" i="17"/>
  <c r="AB392" i="17"/>
  <c r="AC392" i="17"/>
  <c r="AD392" i="17"/>
  <c r="AE392" i="17"/>
  <c r="AF392" i="17"/>
  <c r="AH392" i="17"/>
  <c r="AI392" i="17"/>
  <c r="AN392" i="17" s="1"/>
  <c r="AJ392" i="17"/>
  <c r="AK392" i="17"/>
  <c r="AL392" i="17"/>
  <c r="AM392" i="17"/>
  <c r="Y393" i="17"/>
  <c r="Z393" i="17"/>
  <c r="AB393" i="17"/>
  <c r="AC393" i="17"/>
  <c r="AD393" i="17"/>
  <c r="AE393" i="17"/>
  <c r="AF393" i="17"/>
  <c r="AH393" i="17"/>
  <c r="AI393" i="17"/>
  <c r="AN393" i="17" s="1"/>
  <c r="AJ393" i="17"/>
  <c r="AK393" i="17"/>
  <c r="AL393" i="17"/>
  <c r="AM393" i="17"/>
  <c r="Y394" i="17"/>
  <c r="Z394" i="17"/>
  <c r="AB394" i="17"/>
  <c r="AC394" i="17"/>
  <c r="AD394" i="17"/>
  <c r="AE394" i="17"/>
  <c r="AF394" i="17"/>
  <c r="AH394" i="17"/>
  <c r="AI394" i="17"/>
  <c r="AN394" i="17" s="1"/>
  <c r="AJ394" i="17"/>
  <c r="AK394" i="17"/>
  <c r="AL394" i="17"/>
  <c r="AM394" i="17"/>
  <c r="Y395" i="17"/>
  <c r="Z395" i="17"/>
  <c r="AB395" i="17"/>
  <c r="AC395" i="17"/>
  <c r="AD395" i="17"/>
  <c r="AE395" i="17"/>
  <c r="AF395" i="17"/>
  <c r="AH395" i="17"/>
  <c r="AI395" i="17"/>
  <c r="AN395" i="17" s="1"/>
  <c r="AJ395" i="17"/>
  <c r="AK395" i="17"/>
  <c r="AL395" i="17"/>
  <c r="AM395" i="17"/>
  <c r="Y396" i="17"/>
  <c r="Z396" i="17"/>
  <c r="AB396" i="17"/>
  <c r="AC396" i="17"/>
  <c r="AD396" i="17"/>
  <c r="AN396" i="17"/>
  <c r="AE396" i="17"/>
  <c r="AF396" i="17"/>
  <c r="AH396" i="17"/>
  <c r="AI396" i="17"/>
  <c r="AJ396" i="17"/>
  <c r="AK396" i="17"/>
  <c r="AL396" i="17"/>
  <c r="AM396" i="17"/>
  <c r="Y397" i="17"/>
  <c r="Z397" i="17"/>
  <c r="AB397" i="17"/>
  <c r="AC397" i="17"/>
  <c r="AD397" i="17"/>
  <c r="AE397" i="17"/>
  <c r="AF397" i="17"/>
  <c r="AH397" i="17"/>
  <c r="AI397" i="17"/>
  <c r="AJ397" i="17"/>
  <c r="AK397" i="17"/>
  <c r="AL397" i="17"/>
  <c r="AM397" i="17"/>
  <c r="Y398" i="17"/>
  <c r="Z398" i="17"/>
  <c r="AB398" i="17"/>
  <c r="AC398" i="17"/>
  <c r="AD398" i="17"/>
  <c r="AE398" i="17"/>
  <c r="AF398" i="17"/>
  <c r="AH398" i="17"/>
  <c r="AI398" i="17"/>
  <c r="AJ398" i="17"/>
  <c r="AK398" i="17"/>
  <c r="AL398" i="17"/>
  <c r="AM398" i="17"/>
  <c r="Y399" i="17"/>
  <c r="Z399" i="17"/>
  <c r="AB399" i="17"/>
  <c r="AC399" i="17"/>
  <c r="AD399" i="17"/>
  <c r="AN399" i="17" s="1"/>
  <c r="AE399" i="17"/>
  <c r="AF399" i="17"/>
  <c r="AH399" i="17"/>
  <c r="AI399" i="17"/>
  <c r="AJ399" i="17"/>
  <c r="AK399" i="17"/>
  <c r="AL399" i="17"/>
  <c r="AM399" i="17"/>
  <c r="Y400" i="17"/>
  <c r="Z400" i="17"/>
  <c r="AB400" i="17"/>
  <c r="AC400" i="17"/>
  <c r="AD400" i="17"/>
  <c r="AE400" i="17"/>
  <c r="AF400" i="17"/>
  <c r="AH400" i="17"/>
  <c r="AI400" i="17"/>
  <c r="AN400" i="17" s="1"/>
  <c r="AJ400" i="17"/>
  <c r="AK400" i="17"/>
  <c r="AL400" i="17"/>
  <c r="AM400" i="17"/>
  <c r="Y401" i="17"/>
  <c r="Z401" i="17"/>
  <c r="AB401" i="17"/>
  <c r="AC401" i="17"/>
  <c r="AD401" i="17"/>
  <c r="AN401" i="17" s="1"/>
  <c r="AE401" i="17"/>
  <c r="AF401" i="17"/>
  <c r="AH401" i="17"/>
  <c r="AI401" i="17"/>
  <c r="AJ401" i="17"/>
  <c r="AK401" i="17"/>
  <c r="AL401" i="17"/>
  <c r="AM401" i="17"/>
  <c r="Y402" i="17"/>
  <c r="Z402" i="17"/>
  <c r="AB402" i="17"/>
  <c r="AC402" i="17"/>
  <c r="AD402" i="17"/>
  <c r="AN402" i="17" s="1"/>
  <c r="AE402" i="17"/>
  <c r="AF402" i="17"/>
  <c r="AH402" i="17"/>
  <c r="AI402" i="17"/>
  <c r="AJ402" i="17"/>
  <c r="AK402" i="17"/>
  <c r="AL402" i="17"/>
  <c r="AM402" i="17"/>
  <c r="Y403" i="17"/>
  <c r="Z403" i="17"/>
  <c r="AB403" i="17"/>
  <c r="AC403" i="17"/>
  <c r="AD403" i="17"/>
  <c r="AE403" i="17"/>
  <c r="AF403" i="17"/>
  <c r="AH403" i="17"/>
  <c r="AI403" i="17"/>
  <c r="AJ403" i="17"/>
  <c r="AK403" i="17"/>
  <c r="AL403" i="17"/>
  <c r="AM403" i="17"/>
  <c r="Y404" i="17"/>
  <c r="Z404" i="17"/>
  <c r="AB404" i="17"/>
  <c r="AC404" i="17"/>
  <c r="AD404" i="17"/>
  <c r="AE404" i="17"/>
  <c r="AF404" i="17"/>
  <c r="AH404" i="17"/>
  <c r="AI404" i="17"/>
  <c r="AN404" i="17" s="1"/>
  <c r="AJ404" i="17"/>
  <c r="AK404" i="17"/>
  <c r="AL404" i="17"/>
  <c r="AM404" i="17"/>
  <c r="Y405" i="17"/>
  <c r="Z405" i="17"/>
  <c r="AB405" i="17"/>
  <c r="AC405" i="17"/>
  <c r="AD405" i="17"/>
  <c r="AE405" i="17"/>
  <c r="AF405" i="17"/>
  <c r="AH405" i="17"/>
  <c r="AI405" i="17"/>
  <c r="AJ405" i="17"/>
  <c r="AK405" i="17"/>
  <c r="AL405" i="17"/>
  <c r="AM405" i="17"/>
  <c r="Y406" i="17"/>
  <c r="Z406" i="17"/>
  <c r="AB406" i="17"/>
  <c r="AC406" i="17"/>
  <c r="AD406" i="17"/>
  <c r="AE406" i="17"/>
  <c r="AF406" i="17"/>
  <c r="AH406" i="17"/>
  <c r="AI406" i="17"/>
  <c r="AJ406" i="17"/>
  <c r="AK406" i="17"/>
  <c r="AL406" i="17"/>
  <c r="AM406" i="17"/>
  <c r="Y407" i="17"/>
  <c r="Z407" i="17"/>
  <c r="AB407" i="17"/>
  <c r="AC407" i="17"/>
  <c r="AD407" i="17"/>
  <c r="AN407" i="17" s="1"/>
  <c r="AE407" i="17"/>
  <c r="AF407" i="17"/>
  <c r="AH407" i="17"/>
  <c r="AI407" i="17"/>
  <c r="AJ407" i="17"/>
  <c r="AK407" i="17"/>
  <c r="AL407" i="17"/>
  <c r="AM407" i="17"/>
  <c r="Y408" i="17"/>
  <c r="Z408" i="17"/>
  <c r="AB408" i="17"/>
  <c r="AC408" i="17"/>
  <c r="AD408" i="17"/>
  <c r="AE408" i="17"/>
  <c r="AF408" i="17"/>
  <c r="AH408" i="17"/>
  <c r="AI408" i="17"/>
  <c r="AJ408" i="17"/>
  <c r="AK408" i="17"/>
  <c r="AL408" i="17"/>
  <c r="AM408" i="17"/>
  <c r="Y409" i="17"/>
  <c r="Z409" i="17"/>
  <c r="AB409" i="17"/>
  <c r="AC409" i="17"/>
  <c r="AD409" i="17"/>
  <c r="AN409" i="17" s="1"/>
  <c r="AE409" i="17"/>
  <c r="AF409" i="17"/>
  <c r="AH409" i="17"/>
  <c r="AI409" i="17"/>
  <c r="AJ409" i="17"/>
  <c r="AK409" i="17"/>
  <c r="AL409" i="17"/>
  <c r="AM409" i="17"/>
  <c r="Y410" i="17"/>
  <c r="Z410" i="17"/>
  <c r="AB410" i="17"/>
  <c r="AC410" i="17"/>
  <c r="AD410" i="17"/>
  <c r="AN410" i="17" s="1"/>
  <c r="AE410" i="17"/>
  <c r="AF410" i="17"/>
  <c r="AH410" i="17"/>
  <c r="AI410" i="17"/>
  <c r="AJ410" i="17"/>
  <c r="AK410" i="17"/>
  <c r="AL410" i="17"/>
  <c r="AM410" i="17"/>
  <c r="Y411" i="17"/>
  <c r="Z411" i="17"/>
  <c r="AB411" i="17"/>
  <c r="AC411" i="17"/>
  <c r="AD411" i="17"/>
  <c r="AE411" i="17"/>
  <c r="AF411" i="17"/>
  <c r="AH411" i="17"/>
  <c r="AI411" i="17"/>
  <c r="AN411" i="17" s="1"/>
  <c r="AJ411" i="17"/>
  <c r="AK411" i="17"/>
  <c r="AL411" i="17"/>
  <c r="AM411" i="17"/>
  <c r="Y412" i="17"/>
  <c r="Z412" i="17"/>
  <c r="AB412" i="17"/>
  <c r="AC412" i="17"/>
  <c r="AD412" i="17"/>
  <c r="AN412" i="17" s="1"/>
  <c r="AE412" i="17"/>
  <c r="AF412" i="17"/>
  <c r="AH412" i="17"/>
  <c r="AI412" i="17"/>
  <c r="AJ412" i="17"/>
  <c r="AK412" i="17"/>
  <c r="AL412" i="17"/>
  <c r="AM412" i="17"/>
  <c r="Y413" i="17"/>
  <c r="Z413" i="17"/>
  <c r="AB413" i="17"/>
  <c r="AC413" i="17"/>
  <c r="AD413" i="17"/>
  <c r="AE413" i="17"/>
  <c r="AF413" i="17"/>
  <c r="AH413" i="17"/>
  <c r="AI413" i="17"/>
  <c r="AJ413" i="17"/>
  <c r="AK413" i="17"/>
  <c r="AL413" i="17"/>
  <c r="AM413" i="17"/>
  <c r="Y414" i="17"/>
  <c r="Z414" i="17"/>
  <c r="AB414" i="17"/>
  <c r="AC414" i="17"/>
  <c r="AD414" i="17"/>
  <c r="AE414" i="17"/>
  <c r="AF414" i="17"/>
  <c r="AH414" i="17"/>
  <c r="AI414" i="17"/>
  <c r="AN414" i="17" s="1"/>
  <c r="AJ414" i="17"/>
  <c r="AK414" i="17"/>
  <c r="AL414" i="17"/>
  <c r="AM414" i="17"/>
  <c r="Y415" i="17"/>
  <c r="Z415" i="17"/>
  <c r="AB415" i="17"/>
  <c r="AC415" i="17"/>
  <c r="AD415" i="17"/>
  <c r="AE415" i="17"/>
  <c r="AF415" i="17"/>
  <c r="AH415" i="17"/>
  <c r="AI415" i="17"/>
  <c r="AN415" i="17" s="1"/>
  <c r="AJ415" i="17"/>
  <c r="AK415" i="17"/>
  <c r="AL415" i="17"/>
  <c r="AM415" i="17"/>
  <c r="Y416" i="17"/>
  <c r="Z416" i="17"/>
  <c r="AB416" i="17"/>
  <c r="AC416" i="17"/>
  <c r="AD416" i="17"/>
  <c r="AE416" i="17"/>
  <c r="AF416" i="17"/>
  <c r="AH416" i="17"/>
  <c r="AI416" i="17"/>
  <c r="AJ416" i="17"/>
  <c r="AK416" i="17"/>
  <c r="AL416" i="17"/>
  <c r="AM416" i="17"/>
  <c r="Y417" i="17"/>
  <c r="Z417" i="17"/>
  <c r="AB417" i="17"/>
  <c r="AC417" i="17"/>
  <c r="AD417" i="17"/>
  <c r="AE417" i="17"/>
  <c r="AF417" i="17"/>
  <c r="AH417" i="17"/>
  <c r="AI417" i="17"/>
  <c r="AN417" i="17" s="1"/>
  <c r="AJ417" i="17"/>
  <c r="AK417" i="17"/>
  <c r="AL417" i="17"/>
  <c r="AM417" i="17"/>
  <c r="Y418" i="17"/>
  <c r="Z418" i="17"/>
  <c r="AB418" i="17"/>
  <c r="AC418" i="17"/>
  <c r="AD418" i="17"/>
  <c r="AE418" i="17"/>
  <c r="AF418" i="17"/>
  <c r="AH418" i="17"/>
  <c r="AI418" i="17"/>
  <c r="AN418" i="17" s="1"/>
  <c r="AJ418" i="17"/>
  <c r="AK418" i="17"/>
  <c r="AL418" i="17"/>
  <c r="AM418" i="17"/>
  <c r="Y419" i="17"/>
  <c r="Z419" i="17"/>
  <c r="AB419" i="17"/>
  <c r="AC419" i="17"/>
  <c r="AD419" i="17"/>
  <c r="AE419" i="17"/>
  <c r="AF419" i="17"/>
  <c r="AH419" i="17"/>
  <c r="AI419" i="17"/>
  <c r="AN419" i="17" s="1"/>
  <c r="AJ419" i="17"/>
  <c r="AK419" i="17"/>
  <c r="AL419" i="17"/>
  <c r="AM419" i="17"/>
  <c r="Y420" i="17"/>
  <c r="Z420" i="17"/>
  <c r="AB420" i="17"/>
  <c r="AC420" i="17"/>
  <c r="AD420" i="17"/>
  <c r="AE420" i="17"/>
  <c r="AF420" i="17"/>
  <c r="AH420" i="17"/>
  <c r="AI420" i="17"/>
  <c r="AJ420" i="17"/>
  <c r="AK420" i="17"/>
  <c r="AL420" i="17"/>
  <c r="AM420" i="17"/>
  <c r="Y421" i="17"/>
  <c r="Z421" i="17"/>
  <c r="AB421" i="17"/>
  <c r="AC421" i="17"/>
  <c r="AD421" i="17"/>
  <c r="AE421" i="17"/>
  <c r="AF421" i="17"/>
  <c r="AH421" i="17"/>
  <c r="AI421" i="17"/>
  <c r="AJ421" i="17"/>
  <c r="AK421" i="17"/>
  <c r="AL421" i="17"/>
  <c r="AM421" i="17"/>
  <c r="Y422" i="17"/>
  <c r="Z422" i="17"/>
  <c r="AB422" i="17"/>
  <c r="AC422" i="17"/>
  <c r="AD422" i="17"/>
  <c r="AE422" i="17"/>
  <c r="AF422" i="17"/>
  <c r="AH422" i="17"/>
  <c r="AI422" i="17"/>
  <c r="AN422" i="17" s="1"/>
  <c r="AJ422" i="17"/>
  <c r="AK422" i="17"/>
  <c r="AL422" i="17"/>
  <c r="AM422" i="17"/>
  <c r="Y423" i="17"/>
  <c r="Z423" i="17"/>
  <c r="AB423" i="17"/>
  <c r="AC423" i="17"/>
  <c r="AD423" i="17"/>
  <c r="AE423" i="17"/>
  <c r="AF423" i="17"/>
  <c r="AH423" i="17"/>
  <c r="AI423" i="17"/>
  <c r="AJ423" i="17"/>
  <c r="AK423" i="17"/>
  <c r="AL423" i="17"/>
  <c r="AM423" i="17"/>
  <c r="Y424" i="17"/>
  <c r="Z424" i="17"/>
  <c r="AB424" i="17"/>
  <c r="AC424" i="17"/>
  <c r="AD424" i="17"/>
  <c r="AE424" i="17"/>
  <c r="AF424" i="17"/>
  <c r="AH424" i="17"/>
  <c r="AI424" i="17"/>
  <c r="AN424" i="17" s="1"/>
  <c r="AJ424" i="17"/>
  <c r="AK424" i="17"/>
  <c r="AL424" i="17"/>
  <c r="AM424" i="17"/>
  <c r="Y425" i="17"/>
  <c r="Z425" i="17"/>
  <c r="AB425" i="17"/>
  <c r="AC425" i="17"/>
  <c r="AD425" i="17"/>
  <c r="AE425" i="17"/>
  <c r="AF425" i="17"/>
  <c r="AH425" i="17"/>
  <c r="AI425" i="17"/>
  <c r="AJ425" i="17"/>
  <c r="AK425" i="17"/>
  <c r="AL425" i="17"/>
  <c r="AM425" i="17"/>
  <c r="Y426" i="17"/>
  <c r="Z426" i="17"/>
  <c r="AB426" i="17"/>
  <c r="AC426" i="17"/>
  <c r="AD426" i="17"/>
  <c r="AN426" i="17" s="1"/>
  <c r="AE426" i="17"/>
  <c r="AF426" i="17"/>
  <c r="AH426" i="17"/>
  <c r="AI426" i="17"/>
  <c r="AJ426" i="17"/>
  <c r="AK426" i="17"/>
  <c r="AL426" i="17"/>
  <c r="AM426" i="17"/>
  <c r="Y427" i="17"/>
  <c r="Z427" i="17"/>
  <c r="AB427" i="17"/>
  <c r="AC427" i="17"/>
  <c r="AD427" i="17"/>
  <c r="AE427" i="17"/>
  <c r="AF427" i="17"/>
  <c r="AH427" i="17"/>
  <c r="AI427" i="17"/>
  <c r="AJ427" i="17"/>
  <c r="AK427" i="17"/>
  <c r="AL427" i="17"/>
  <c r="AM427" i="17"/>
  <c r="Y428" i="17"/>
  <c r="Z428" i="17"/>
  <c r="AB428" i="17"/>
  <c r="AC428" i="17"/>
  <c r="AD428" i="17"/>
  <c r="AE428" i="17"/>
  <c r="AF428" i="17"/>
  <c r="AH428" i="17"/>
  <c r="AI428" i="17"/>
  <c r="AJ428" i="17"/>
  <c r="AK428" i="17"/>
  <c r="AL428" i="17"/>
  <c r="AM428" i="17"/>
  <c r="Y429" i="17"/>
  <c r="Z429" i="17"/>
  <c r="AB429" i="17"/>
  <c r="AC429" i="17"/>
  <c r="AD429" i="17"/>
  <c r="AE429" i="17"/>
  <c r="AF429" i="17"/>
  <c r="AH429" i="17"/>
  <c r="AI429" i="17"/>
  <c r="AJ429" i="17"/>
  <c r="AK429" i="17"/>
  <c r="AL429" i="17"/>
  <c r="AM429" i="17"/>
  <c r="Y430" i="17"/>
  <c r="Z430" i="17"/>
  <c r="AB430" i="17"/>
  <c r="AC430" i="17"/>
  <c r="AD430" i="17"/>
  <c r="AE430" i="17"/>
  <c r="AF430" i="17"/>
  <c r="AH430" i="17"/>
  <c r="AI430" i="17"/>
  <c r="AJ430" i="17"/>
  <c r="AK430" i="17"/>
  <c r="AL430" i="17"/>
  <c r="AM430" i="17"/>
  <c r="Y431" i="17"/>
  <c r="Z431" i="17"/>
  <c r="AB431" i="17"/>
  <c r="AC431" i="17"/>
  <c r="AD431" i="17"/>
  <c r="AE431" i="17"/>
  <c r="AF431" i="17"/>
  <c r="AH431" i="17"/>
  <c r="AI431" i="17"/>
  <c r="AJ431" i="17"/>
  <c r="AK431" i="17"/>
  <c r="AL431" i="17"/>
  <c r="AM431" i="17"/>
  <c r="Y432" i="17"/>
  <c r="Z432" i="17"/>
  <c r="AB432" i="17"/>
  <c r="AC432" i="17"/>
  <c r="AD432" i="17"/>
  <c r="AE432" i="17"/>
  <c r="AF432" i="17"/>
  <c r="AH432" i="17"/>
  <c r="AI432" i="17"/>
  <c r="AJ432" i="17"/>
  <c r="AK432" i="17"/>
  <c r="AL432" i="17"/>
  <c r="AM432" i="17"/>
  <c r="Y433" i="17"/>
  <c r="Z433" i="17"/>
  <c r="AB433" i="17"/>
  <c r="AC433" i="17"/>
  <c r="AD433" i="17"/>
  <c r="AE433" i="17"/>
  <c r="AF433" i="17"/>
  <c r="AH433" i="17"/>
  <c r="AI433" i="17"/>
  <c r="AJ433" i="17"/>
  <c r="AK433" i="17"/>
  <c r="AL433" i="17"/>
  <c r="AM433" i="17"/>
  <c r="Y434" i="17"/>
  <c r="Z434" i="17"/>
  <c r="AB434" i="17"/>
  <c r="AC434" i="17"/>
  <c r="AD434" i="17"/>
  <c r="AE434" i="17"/>
  <c r="AF434" i="17"/>
  <c r="AH434" i="17"/>
  <c r="AI434" i="17"/>
  <c r="AJ434" i="17"/>
  <c r="AK434" i="17"/>
  <c r="AL434" i="17"/>
  <c r="AM434" i="17"/>
  <c r="Y435" i="17"/>
  <c r="Z435" i="17"/>
  <c r="AB435" i="17"/>
  <c r="AC435" i="17"/>
  <c r="AD435" i="17"/>
  <c r="AN435" i="17" s="1"/>
  <c r="AE435" i="17"/>
  <c r="AF435" i="17"/>
  <c r="AH435" i="17"/>
  <c r="AI435" i="17"/>
  <c r="AJ435" i="17"/>
  <c r="AK435" i="17"/>
  <c r="AL435" i="17"/>
  <c r="AM435" i="17"/>
  <c r="Y436" i="17"/>
  <c r="Z436" i="17"/>
  <c r="AB436" i="17"/>
  <c r="AC436" i="17"/>
  <c r="AD436" i="17"/>
  <c r="AE436" i="17"/>
  <c r="AF436" i="17"/>
  <c r="AH436" i="17"/>
  <c r="AI436" i="17"/>
  <c r="AN436" i="17" s="1"/>
  <c r="AJ436" i="17"/>
  <c r="AK436" i="17"/>
  <c r="AL436" i="17"/>
  <c r="AM436" i="17"/>
  <c r="Y437" i="17"/>
  <c r="Z437" i="17"/>
  <c r="AB437" i="17"/>
  <c r="AC437" i="17"/>
  <c r="AD437" i="17"/>
  <c r="AE437" i="17"/>
  <c r="AF437" i="17"/>
  <c r="AH437" i="17"/>
  <c r="AI437" i="17"/>
  <c r="AJ437" i="17"/>
  <c r="AK437" i="17"/>
  <c r="AL437" i="17"/>
  <c r="AM437" i="17"/>
  <c r="Y438" i="17"/>
  <c r="Z438" i="17"/>
  <c r="AB438" i="17"/>
  <c r="AC438" i="17"/>
  <c r="AD438" i="17"/>
  <c r="AE438" i="17"/>
  <c r="AF438" i="17"/>
  <c r="AH438" i="17"/>
  <c r="AI438" i="17"/>
  <c r="AJ438" i="17"/>
  <c r="AK438" i="17"/>
  <c r="AL438" i="17"/>
  <c r="AM438" i="17"/>
  <c r="Y439" i="17"/>
  <c r="Z439" i="17"/>
  <c r="AB439" i="17"/>
  <c r="AC439" i="17"/>
  <c r="AD439" i="17"/>
  <c r="AE439" i="17"/>
  <c r="AF439" i="17"/>
  <c r="AH439" i="17"/>
  <c r="AI439" i="17"/>
  <c r="AN439" i="17" s="1"/>
  <c r="AJ439" i="17"/>
  <c r="AK439" i="17"/>
  <c r="AL439" i="17"/>
  <c r="AM439" i="17"/>
  <c r="Y440" i="17"/>
  <c r="Z440" i="17"/>
  <c r="AB440" i="17"/>
  <c r="AC440" i="17"/>
  <c r="AD440" i="17"/>
  <c r="AN440" i="17" s="1"/>
  <c r="AE440" i="17"/>
  <c r="AF440" i="17"/>
  <c r="AH440" i="17"/>
  <c r="AI440" i="17"/>
  <c r="AJ440" i="17"/>
  <c r="AK440" i="17"/>
  <c r="AL440" i="17"/>
  <c r="AM440" i="17"/>
  <c r="Y441" i="17"/>
  <c r="Z441" i="17"/>
  <c r="AB441" i="17"/>
  <c r="AC441" i="17"/>
  <c r="AD441" i="17"/>
  <c r="AE441" i="17"/>
  <c r="AF441" i="17"/>
  <c r="AH441" i="17"/>
  <c r="AI441" i="17"/>
  <c r="AN441" i="17" s="1"/>
  <c r="AJ441" i="17"/>
  <c r="AK441" i="17"/>
  <c r="AL441" i="17"/>
  <c r="AM441" i="17"/>
  <c r="Y442" i="17"/>
  <c r="Z442" i="17"/>
  <c r="AB442" i="17"/>
  <c r="AC442" i="17"/>
  <c r="AD442" i="17"/>
  <c r="AE442" i="17"/>
  <c r="AF442" i="17"/>
  <c r="AH442" i="17"/>
  <c r="AI442" i="17"/>
  <c r="AJ442" i="17"/>
  <c r="AK442" i="17"/>
  <c r="AL442" i="17"/>
  <c r="AM442" i="17"/>
  <c r="Y443" i="17"/>
  <c r="Z443" i="17"/>
  <c r="AB443" i="17"/>
  <c r="AC443" i="17"/>
  <c r="AD443" i="17"/>
  <c r="AN443" i="17" s="1"/>
  <c r="AE443" i="17"/>
  <c r="AF443" i="17"/>
  <c r="AH443" i="17"/>
  <c r="AI443" i="17"/>
  <c r="AJ443" i="17"/>
  <c r="AK443" i="17"/>
  <c r="AL443" i="17"/>
  <c r="AM443" i="17"/>
  <c r="Y444" i="17"/>
  <c r="Z444" i="17"/>
  <c r="AB444" i="17"/>
  <c r="AC444" i="17"/>
  <c r="AD444" i="17"/>
  <c r="AE444" i="17"/>
  <c r="AF444" i="17"/>
  <c r="AH444" i="17"/>
  <c r="AI444" i="17"/>
  <c r="AJ444" i="17"/>
  <c r="AK444" i="17"/>
  <c r="AL444" i="17"/>
  <c r="AM444" i="17"/>
  <c r="Y445" i="17"/>
  <c r="Z445" i="17"/>
  <c r="AB445" i="17"/>
  <c r="AC445" i="17"/>
  <c r="AD445" i="17"/>
  <c r="AN445" i="17" s="1"/>
  <c r="AE445" i="17"/>
  <c r="AF445" i="17"/>
  <c r="AH445" i="17"/>
  <c r="AI445" i="17"/>
  <c r="AJ445" i="17"/>
  <c r="AK445" i="17"/>
  <c r="AL445" i="17"/>
  <c r="AM445" i="17"/>
  <c r="Y446" i="17"/>
  <c r="Z446" i="17"/>
  <c r="AB446" i="17"/>
  <c r="AC446" i="17"/>
  <c r="AD446" i="17"/>
  <c r="AE446" i="17"/>
  <c r="AF446" i="17"/>
  <c r="AH446" i="17"/>
  <c r="AI446" i="17"/>
  <c r="AN446" i="17" s="1"/>
  <c r="AJ446" i="17"/>
  <c r="AK446" i="17"/>
  <c r="AL446" i="17"/>
  <c r="AM446" i="17"/>
  <c r="Y447" i="17"/>
  <c r="Z447" i="17"/>
  <c r="AB447" i="17"/>
  <c r="AC447" i="17"/>
  <c r="AD447" i="17"/>
  <c r="AE447" i="17"/>
  <c r="AF447" i="17"/>
  <c r="AH447" i="17"/>
  <c r="AI447" i="17"/>
  <c r="AJ447" i="17"/>
  <c r="AK447" i="17"/>
  <c r="AL447" i="17"/>
  <c r="AM447" i="17"/>
  <c r="Y448" i="17"/>
  <c r="Z448" i="17"/>
  <c r="AB448" i="17"/>
  <c r="AC448" i="17"/>
  <c r="AD448" i="17"/>
  <c r="AN448" i="17" s="1"/>
  <c r="AE448" i="17"/>
  <c r="AF448" i="17"/>
  <c r="AH448" i="17"/>
  <c r="AI448" i="17"/>
  <c r="AJ448" i="17"/>
  <c r="AK448" i="17"/>
  <c r="AL448" i="17"/>
  <c r="AM448" i="17"/>
  <c r="Y449" i="17"/>
  <c r="Z449" i="17"/>
  <c r="AB449" i="17"/>
  <c r="AC449" i="17"/>
  <c r="AD449" i="17"/>
  <c r="AE449" i="17"/>
  <c r="AF449" i="17"/>
  <c r="AH449" i="17"/>
  <c r="AI449" i="17"/>
  <c r="AJ449" i="17"/>
  <c r="AK449" i="17"/>
  <c r="AL449" i="17"/>
  <c r="AM449" i="17"/>
  <c r="Y450" i="17"/>
  <c r="Z450" i="17"/>
  <c r="AB450" i="17"/>
  <c r="AC450" i="17"/>
  <c r="AD450" i="17"/>
  <c r="AE450" i="17"/>
  <c r="AF450" i="17"/>
  <c r="AH450" i="17"/>
  <c r="AI450" i="17"/>
  <c r="AJ450" i="17"/>
  <c r="AK450" i="17"/>
  <c r="AL450" i="17"/>
  <c r="AM450" i="17"/>
  <c r="Y451" i="17"/>
  <c r="Z451" i="17"/>
  <c r="AB451" i="17"/>
  <c r="AC451" i="17"/>
  <c r="AD451" i="17"/>
  <c r="AN451" i="17" s="1"/>
  <c r="AE451" i="17"/>
  <c r="AF451" i="17"/>
  <c r="AH451" i="17"/>
  <c r="AI451" i="17"/>
  <c r="AJ451" i="17"/>
  <c r="AK451" i="17"/>
  <c r="AL451" i="17"/>
  <c r="AM451" i="17"/>
  <c r="Y452" i="17"/>
  <c r="Z452" i="17"/>
  <c r="AB452" i="17"/>
  <c r="AC452" i="17"/>
  <c r="AD452" i="17"/>
  <c r="AE452" i="17"/>
  <c r="AF452" i="17"/>
  <c r="AH452" i="17"/>
  <c r="AI452" i="17"/>
  <c r="AN452" i="17" s="1"/>
  <c r="AJ452" i="17"/>
  <c r="AK452" i="17"/>
  <c r="AL452" i="17"/>
  <c r="AM452" i="17"/>
  <c r="Y453" i="17"/>
  <c r="Z453" i="17"/>
  <c r="AB453" i="17"/>
  <c r="AC453" i="17"/>
  <c r="AD453" i="17"/>
  <c r="AE453" i="17"/>
  <c r="AF453" i="17"/>
  <c r="AH453" i="17"/>
  <c r="AI453" i="17"/>
  <c r="AJ453" i="17"/>
  <c r="AK453" i="17"/>
  <c r="AL453" i="17"/>
  <c r="AM453" i="17"/>
  <c r="Y454" i="17"/>
  <c r="Z454" i="17"/>
  <c r="AB454" i="17"/>
  <c r="AC454" i="17"/>
  <c r="AD454" i="17"/>
  <c r="AE454" i="17"/>
  <c r="AF454" i="17"/>
  <c r="AH454" i="17"/>
  <c r="AI454" i="17"/>
  <c r="AJ454" i="17"/>
  <c r="AK454" i="17"/>
  <c r="AL454" i="17"/>
  <c r="AM454" i="17"/>
  <c r="Y455" i="17"/>
  <c r="Z455" i="17"/>
  <c r="AB455" i="17"/>
  <c r="AC455" i="17"/>
  <c r="AD455" i="17"/>
  <c r="AE455" i="17"/>
  <c r="AF455" i="17"/>
  <c r="AH455" i="17"/>
  <c r="AI455" i="17"/>
  <c r="AN455" i="17" s="1"/>
  <c r="AJ455" i="17"/>
  <c r="AK455" i="17"/>
  <c r="AL455" i="17"/>
  <c r="AM455" i="17"/>
  <c r="Y456" i="17"/>
  <c r="Z456" i="17"/>
  <c r="AB456" i="17"/>
  <c r="AC456" i="17"/>
  <c r="AD456" i="17"/>
  <c r="AE456" i="17"/>
  <c r="AF456" i="17"/>
  <c r="AH456" i="17"/>
  <c r="AI456" i="17"/>
  <c r="AN456" i="17" s="1"/>
  <c r="AJ456" i="17"/>
  <c r="AK456" i="17"/>
  <c r="AL456" i="17"/>
  <c r="AM456" i="17"/>
  <c r="Y457" i="17"/>
  <c r="Z457" i="17"/>
  <c r="AB457" i="17"/>
  <c r="AC457" i="17"/>
  <c r="AD457" i="17"/>
  <c r="AE457" i="17"/>
  <c r="AF457" i="17"/>
  <c r="AH457" i="17"/>
  <c r="AI457" i="17"/>
  <c r="AJ457" i="17"/>
  <c r="AK457" i="17"/>
  <c r="AL457" i="17"/>
  <c r="AM457" i="17"/>
  <c r="Y458" i="17"/>
  <c r="Z458" i="17"/>
  <c r="AB458" i="17"/>
  <c r="AC458" i="17"/>
  <c r="AD458" i="17"/>
  <c r="AE458" i="17"/>
  <c r="AF458" i="17"/>
  <c r="AH458" i="17"/>
  <c r="AI458" i="17"/>
  <c r="AN458" i="17" s="1"/>
  <c r="AJ458" i="17"/>
  <c r="AK458" i="17"/>
  <c r="AL458" i="17"/>
  <c r="AM458" i="17"/>
  <c r="Y459" i="17"/>
  <c r="Z459" i="17"/>
  <c r="AB459" i="17"/>
  <c r="AC459" i="17"/>
  <c r="AD459" i="17"/>
  <c r="AE459" i="17"/>
  <c r="AF459" i="17"/>
  <c r="AH459" i="17"/>
  <c r="AI459" i="17"/>
  <c r="AN459" i="17" s="1"/>
  <c r="AJ459" i="17"/>
  <c r="AK459" i="17"/>
  <c r="AL459" i="17"/>
  <c r="AM459" i="17"/>
  <c r="Y460" i="17"/>
  <c r="Z460" i="17"/>
  <c r="AB460" i="17"/>
  <c r="AC460" i="17"/>
  <c r="AD460" i="17"/>
  <c r="AE460" i="17"/>
  <c r="AF460" i="17"/>
  <c r="AH460" i="17"/>
  <c r="AI460" i="17"/>
  <c r="AN460" i="17" s="1"/>
  <c r="AJ460" i="17"/>
  <c r="AK460" i="17"/>
  <c r="AL460" i="17"/>
  <c r="AM460" i="17"/>
  <c r="Y461" i="17"/>
  <c r="Z461" i="17"/>
  <c r="AB461" i="17"/>
  <c r="AC461" i="17"/>
  <c r="AD461" i="17"/>
  <c r="AE461" i="17"/>
  <c r="AF461" i="17"/>
  <c r="AH461" i="17"/>
  <c r="AI461" i="17"/>
  <c r="AJ461" i="17"/>
  <c r="AK461" i="17"/>
  <c r="AL461" i="17"/>
  <c r="AM461" i="17"/>
  <c r="Y462" i="17"/>
  <c r="Z462" i="17"/>
  <c r="AB462" i="17"/>
  <c r="AC462" i="17"/>
  <c r="AD462" i="17"/>
  <c r="AE462" i="17"/>
  <c r="AF462" i="17"/>
  <c r="AH462" i="17"/>
  <c r="AI462" i="17"/>
  <c r="AN462" i="17" s="1"/>
  <c r="AJ462" i="17"/>
  <c r="AK462" i="17"/>
  <c r="AL462" i="17"/>
  <c r="AM462" i="17"/>
  <c r="Y463" i="17"/>
  <c r="Z463" i="17"/>
  <c r="AB463" i="17"/>
  <c r="AC463" i="17"/>
  <c r="AD463" i="17"/>
  <c r="AE463" i="17"/>
  <c r="AF463" i="17"/>
  <c r="AH463" i="17"/>
  <c r="AI463" i="17"/>
  <c r="AJ463" i="17"/>
  <c r="AK463" i="17"/>
  <c r="AL463" i="17"/>
  <c r="AM463" i="17"/>
  <c r="Y464" i="17"/>
  <c r="Z464" i="17"/>
  <c r="AB464" i="17"/>
  <c r="AC464" i="17"/>
  <c r="AD464" i="17"/>
  <c r="AE464" i="17"/>
  <c r="AF464" i="17"/>
  <c r="AH464" i="17"/>
  <c r="AI464" i="17"/>
  <c r="AN464" i="17" s="1"/>
  <c r="AJ464" i="17"/>
  <c r="AK464" i="17"/>
  <c r="AL464" i="17"/>
  <c r="AM464" i="17"/>
  <c r="Y465" i="17"/>
  <c r="Z465" i="17"/>
  <c r="AB465" i="17"/>
  <c r="AC465" i="17"/>
  <c r="AD465" i="17"/>
  <c r="AE465" i="17"/>
  <c r="AF465" i="17"/>
  <c r="AH465" i="17"/>
  <c r="AI465" i="17"/>
  <c r="AJ465" i="17"/>
  <c r="AK465" i="17"/>
  <c r="AL465" i="17"/>
  <c r="AM465" i="17"/>
  <c r="Y466" i="17"/>
  <c r="Z466" i="17"/>
  <c r="AB466" i="17"/>
  <c r="AC466" i="17"/>
  <c r="AD466" i="17"/>
  <c r="AE466" i="17"/>
  <c r="AF466" i="17"/>
  <c r="AH466" i="17"/>
  <c r="AI466" i="17"/>
  <c r="AJ466" i="17"/>
  <c r="AK466" i="17"/>
  <c r="AL466" i="17"/>
  <c r="AM466" i="17"/>
  <c r="Y467" i="17"/>
  <c r="Z467" i="17"/>
  <c r="AB467" i="17"/>
  <c r="AC467" i="17"/>
  <c r="AD467" i="17"/>
  <c r="AE467" i="17"/>
  <c r="AF467" i="17"/>
  <c r="AH467" i="17"/>
  <c r="AI467" i="17"/>
  <c r="AJ467" i="17"/>
  <c r="AK467" i="17"/>
  <c r="AL467" i="17"/>
  <c r="AM467" i="17"/>
  <c r="Y468" i="17"/>
  <c r="Z468" i="17"/>
  <c r="AB468" i="17"/>
  <c r="AC468" i="17"/>
  <c r="AD468" i="17"/>
  <c r="AE468" i="17"/>
  <c r="AF468" i="17"/>
  <c r="AH468" i="17"/>
  <c r="AI468" i="17"/>
  <c r="AN468" i="17" s="1"/>
  <c r="AJ468" i="17"/>
  <c r="AK468" i="17"/>
  <c r="AL468" i="17"/>
  <c r="AM468" i="17"/>
  <c r="Y469" i="17"/>
  <c r="Z469" i="17"/>
  <c r="AB469" i="17"/>
  <c r="AC469" i="17"/>
  <c r="AD469" i="17"/>
  <c r="AE469" i="17"/>
  <c r="AF469" i="17"/>
  <c r="AH469" i="17"/>
  <c r="AI469" i="17"/>
  <c r="AJ469" i="17"/>
  <c r="AK469" i="17"/>
  <c r="AL469" i="17"/>
  <c r="AM469" i="17"/>
  <c r="Y470" i="17"/>
  <c r="Z470" i="17"/>
  <c r="AB470" i="17"/>
  <c r="AC470" i="17"/>
  <c r="AD470" i="17"/>
  <c r="AE470" i="17"/>
  <c r="AF470" i="17"/>
  <c r="AH470" i="17"/>
  <c r="AI470" i="17"/>
  <c r="AN470" i="17" s="1"/>
  <c r="AJ470" i="17"/>
  <c r="AK470" i="17"/>
  <c r="AL470" i="17"/>
  <c r="AM470" i="17"/>
  <c r="Y471" i="17"/>
  <c r="Z471" i="17"/>
  <c r="AB471" i="17"/>
  <c r="AC471" i="17"/>
  <c r="AD471" i="17"/>
  <c r="AE471" i="17"/>
  <c r="AF471" i="17"/>
  <c r="AH471" i="17"/>
  <c r="AI471" i="17"/>
  <c r="AN471" i="17" s="1"/>
  <c r="AJ471" i="17"/>
  <c r="AK471" i="17"/>
  <c r="AL471" i="17"/>
  <c r="AM471" i="17"/>
  <c r="Y472" i="17"/>
  <c r="Z472" i="17"/>
  <c r="AB472" i="17"/>
  <c r="AC472" i="17"/>
  <c r="AD472" i="17"/>
  <c r="AE472" i="17"/>
  <c r="AF472" i="17"/>
  <c r="AH472" i="17"/>
  <c r="AI472" i="17"/>
  <c r="AJ472" i="17"/>
  <c r="AK472" i="17"/>
  <c r="AL472" i="17"/>
  <c r="AM472" i="17"/>
  <c r="Y473" i="17"/>
  <c r="Z473" i="17"/>
  <c r="AB473" i="17"/>
  <c r="AC473" i="17"/>
  <c r="AD473" i="17"/>
  <c r="AE473" i="17"/>
  <c r="AF473" i="17"/>
  <c r="AH473" i="17"/>
  <c r="AI473" i="17"/>
  <c r="AJ473" i="17"/>
  <c r="AK473" i="17"/>
  <c r="AL473" i="17"/>
  <c r="AM473" i="17"/>
  <c r="Y474" i="17"/>
  <c r="Z474" i="17"/>
  <c r="AB474" i="17"/>
  <c r="AC474" i="17"/>
  <c r="AD474" i="17"/>
  <c r="AE474" i="17"/>
  <c r="AF474" i="17"/>
  <c r="AH474" i="17"/>
  <c r="AI474" i="17"/>
  <c r="AJ474" i="17"/>
  <c r="AK474" i="17"/>
  <c r="AL474" i="17"/>
  <c r="AM474" i="17"/>
  <c r="Y475" i="17"/>
  <c r="Z475" i="17"/>
  <c r="AB475" i="17"/>
  <c r="AC475" i="17"/>
  <c r="AD475" i="17"/>
  <c r="AE475" i="17"/>
  <c r="AF475" i="17"/>
  <c r="AH475" i="17"/>
  <c r="AI475" i="17"/>
  <c r="AJ475" i="17"/>
  <c r="AK475" i="17"/>
  <c r="AL475" i="17"/>
  <c r="AM475" i="17"/>
  <c r="Y476" i="17"/>
  <c r="Z476" i="17"/>
  <c r="AB476" i="17"/>
  <c r="AC476" i="17"/>
  <c r="AD476" i="17"/>
  <c r="AE476" i="17"/>
  <c r="AF476" i="17"/>
  <c r="AH476" i="17"/>
  <c r="AI476" i="17"/>
  <c r="AN476" i="17" s="1"/>
  <c r="AJ476" i="17"/>
  <c r="AK476" i="17"/>
  <c r="AL476" i="17"/>
  <c r="AM476" i="17"/>
  <c r="Y477" i="17"/>
  <c r="Z477" i="17"/>
  <c r="AB477" i="17"/>
  <c r="AC477" i="17"/>
  <c r="AD477" i="17"/>
  <c r="AE477" i="17"/>
  <c r="AF477" i="17"/>
  <c r="AH477" i="17"/>
  <c r="AI477" i="17"/>
  <c r="AJ477" i="17"/>
  <c r="AK477" i="17"/>
  <c r="AL477" i="17"/>
  <c r="AM477" i="17"/>
  <c r="Y478" i="17"/>
  <c r="Z478" i="17"/>
  <c r="AB478" i="17"/>
  <c r="AC478" i="17"/>
  <c r="AD478" i="17"/>
  <c r="AN478" i="17" s="1"/>
  <c r="AE478" i="17"/>
  <c r="AF478" i="17"/>
  <c r="AH478" i="17"/>
  <c r="AI478" i="17"/>
  <c r="AJ478" i="17"/>
  <c r="AK478" i="17"/>
  <c r="AL478" i="17"/>
  <c r="AM478" i="17"/>
  <c r="Y479" i="17"/>
  <c r="Z479" i="17"/>
  <c r="AB479" i="17"/>
  <c r="AC479" i="17"/>
  <c r="AD479" i="17"/>
  <c r="AE479" i="17"/>
  <c r="AF479" i="17"/>
  <c r="AH479" i="17"/>
  <c r="AI479" i="17"/>
  <c r="AJ479" i="17"/>
  <c r="AK479" i="17"/>
  <c r="AL479" i="17"/>
  <c r="AM479" i="17"/>
  <c r="Y480" i="17"/>
  <c r="Z480" i="17"/>
  <c r="AB480" i="17"/>
  <c r="AC480" i="17"/>
  <c r="AD480" i="17"/>
  <c r="AN480" i="17" s="1"/>
  <c r="AE480" i="17"/>
  <c r="AF480" i="17"/>
  <c r="AH480" i="17"/>
  <c r="AI480" i="17"/>
  <c r="AJ480" i="17"/>
  <c r="AK480" i="17"/>
  <c r="AL480" i="17"/>
  <c r="AM480" i="17"/>
  <c r="Y481" i="17"/>
  <c r="Z481" i="17"/>
  <c r="AB481" i="17"/>
  <c r="AC481" i="17"/>
  <c r="AD481" i="17"/>
  <c r="AE481" i="17"/>
  <c r="AF481" i="17"/>
  <c r="AH481" i="17"/>
  <c r="AI481" i="17"/>
  <c r="AJ481" i="17"/>
  <c r="AK481" i="17"/>
  <c r="AL481" i="17"/>
  <c r="AM481" i="17"/>
  <c r="Y482" i="17"/>
  <c r="Z482" i="17"/>
  <c r="AB482" i="17"/>
  <c r="AC482" i="17"/>
  <c r="AD482" i="17"/>
  <c r="AE482" i="17"/>
  <c r="AF482" i="17"/>
  <c r="AH482" i="17"/>
  <c r="AI482" i="17"/>
  <c r="AN482" i="17"/>
  <c r="AJ482" i="17"/>
  <c r="AK482" i="17"/>
  <c r="AL482" i="17"/>
  <c r="AM482" i="17"/>
  <c r="Y483" i="17"/>
  <c r="Z483" i="17"/>
  <c r="AB483" i="17"/>
  <c r="AC483" i="17"/>
  <c r="AD483" i="17"/>
  <c r="AN483" i="17" s="1"/>
  <c r="AE483" i="17"/>
  <c r="AF483" i="17"/>
  <c r="AH483" i="17"/>
  <c r="AI483" i="17"/>
  <c r="AJ483" i="17"/>
  <c r="AK483" i="17"/>
  <c r="AL483" i="17"/>
  <c r="AM483" i="17"/>
  <c r="Y484" i="17"/>
  <c r="Z484" i="17"/>
  <c r="AB484" i="17"/>
  <c r="AC484" i="17"/>
  <c r="AD484" i="17"/>
  <c r="AE484" i="17"/>
  <c r="AF484" i="17"/>
  <c r="AH484" i="17"/>
  <c r="AI484" i="17"/>
  <c r="AJ484" i="17"/>
  <c r="AK484" i="17"/>
  <c r="AL484" i="17"/>
  <c r="AM484" i="17"/>
  <c r="Y485" i="17"/>
  <c r="Z485" i="17"/>
  <c r="AB485" i="17"/>
  <c r="AC485" i="17"/>
  <c r="AD485" i="17"/>
  <c r="AE485" i="17"/>
  <c r="AF485" i="17"/>
  <c r="AH485" i="17"/>
  <c r="AI485" i="17"/>
  <c r="AJ485" i="17"/>
  <c r="AK485" i="17"/>
  <c r="AL485" i="17"/>
  <c r="AM485" i="17"/>
  <c r="Y486" i="17"/>
  <c r="Z486" i="17"/>
  <c r="AB486" i="17"/>
  <c r="AC486" i="17"/>
  <c r="AD486" i="17"/>
  <c r="AE486" i="17"/>
  <c r="AF486" i="17"/>
  <c r="AH486" i="17"/>
  <c r="AI486" i="17"/>
  <c r="AN486" i="17" s="1"/>
  <c r="AJ486" i="17"/>
  <c r="AK486" i="17"/>
  <c r="AL486" i="17"/>
  <c r="AM486" i="17"/>
  <c r="Y487" i="17"/>
  <c r="Z487" i="17"/>
  <c r="AB487" i="17"/>
  <c r="AC487" i="17"/>
  <c r="AD487" i="17"/>
  <c r="AE487" i="17"/>
  <c r="AF487" i="17"/>
  <c r="AH487" i="17"/>
  <c r="AI487" i="17"/>
  <c r="AJ487" i="17"/>
  <c r="AK487" i="17"/>
  <c r="AL487" i="17"/>
  <c r="AM487" i="17"/>
  <c r="Y488" i="17"/>
  <c r="Z488" i="17"/>
  <c r="AB488" i="17"/>
  <c r="AC488" i="17"/>
  <c r="AD488" i="17"/>
  <c r="AE488" i="17"/>
  <c r="AF488" i="17"/>
  <c r="AH488" i="17"/>
  <c r="AI488" i="17"/>
  <c r="AJ488" i="17"/>
  <c r="AK488" i="17"/>
  <c r="AL488" i="17"/>
  <c r="AM488" i="17"/>
  <c r="Y489" i="17"/>
  <c r="Z489" i="17"/>
  <c r="AB489" i="17"/>
  <c r="AC489" i="17"/>
  <c r="AD489" i="17"/>
  <c r="AE489" i="17"/>
  <c r="AF489" i="17"/>
  <c r="AH489" i="17"/>
  <c r="AI489" i="17"/>
  <c r="AN489" i="17" s="1"/>
  <c r="AJ489" i="17"/>
  <c r="AK489" i="17"/>
  <c r="AL489" i="17"/>
  <c r="AM489" i="17"/>
  <c r="Y490" i="17"/>
  <c r="Z490" i="17"/>
  <c r="AB490" i="17"/>
  <c r="AC490" i="17"/>
  <c r="AD490" i="17"/>
  <c r="AE490" i="17"/>
  <c r="AF490" i="17"/>
  <c r="AH490" i="17"/>
  <c r="AI490" i="17"/>
  <c r="AJ490" i="17"/>
  <c r="AK490" i="17"/>
  <c r="AL490" i="17"/>
  <c r="AM490" i="17"/>
  <c r="Y491" i="17"/>
  <c r="Z491" i="17"/>
  <c r="AB491" i="17"/>
  <c r="AC491" i="17"/>
  <c r="AD491" i="17"/>
  <c r="AE491" i="17"/>
  <c r="AF491" i="17"/>
  <c r="AH491" i="17"/>
  <c r="AI491" i="17"/>
  <c r="AJ491" i="17"/>
  <c r="AK491" i="17"/>
  <c r="AL491" i="17"/>
  <c r="AM491" i="17"/>
  <c r="Y492" i="17"/>
  <c r="Z492" i="17"/>
  <c r="AB492" i="17"/>
  <c r="AC492" i="17"/>
  <c r="AD492" i="17"/>
  <c r="AE492" i="17"/>
  <c r="AF492" i="17"/>
  <c r="AH492" i="17"/>
  <c r="AI492" i="17"/>
  <c r="AJ492" i="17"/>
  <c r="AK492" i="17"/>
  <c r="AL492" i="17"/>
  <c r="AM492" i="17"/>
  <c r="Y493" i="17"/>
  <c r="Z493" i="17"/>
  <c r="AB493" i="17"/>
  <c r="AC493" i="17"/>
  <c r="AD493" i="17"/>
  <c r="AE493" i="17"/>
  <c r="AF493" i="17"/>
  <c r="AH493" i="17"/>
  <c r="AI493" i="17"/>
  <c r="AN493" i="17" s="1"/>
  <c r="AJ493" i="17"/>
  <c r="AK493" i="17"/>
  <c r="AL493" i="17"/>
  <c r="AM493" i="17"/>
  <c r="Y494" i="17"/>
  <c r="Z494" i="17"/>
  <c r="AB494" i="17"/>
  <c r="AC494" i="17"/>
  <c r="AD494" i="17"/>
  <c r="AN494" i="17" s="1"/>
  <c r="AE494" i="17"/>
  <c r="AF494" i="17"/>
  <c r="AH494" i="17"/>
  <c r="AI494" i="17"/>
  <c r="AJ494" i="17"/>
  <c r="AK494" i="17"/>
  <c r="AL494" i="17"/>
  <c r="AM494" i="17"/>
  <c r="Y495" i="17"/>
  <c r="Z495" i="17"/>
  <c r="AB495" i="17"/>
  <c r="AC495" i="17"/>
  <c r="AD495" i="17"/>
  <c r="AE495" i="17"/>
  <c r="AF495" i="17"/>
  <c r="AH495" i="17"/>
  <c r="AI495" i="17"/>
  <c r="AJ495" i="17"/>
  <c r="AK495" i="17"/>
  <c r="AL495" i="17"/>
  <c r="AM495" i="17"/>
  <c r="Y496" i="17"/>
  <c r="Z496" i="17"/>
  <c r="AB496" i="17"/>
  <c r="AC496" i="17"/>
  <c r="AD496" i="17"/>
  <c r="AE496" i="17"/>
  <c r="AF496" i="17"/>
  <c r="AH496" i="17"/>
  <c r="AI496" i="17"/>
  <c r="AN496" i="17" s="1"/>
  <c r="AJ496" i="17"/>
  <c r="AK496" i="17"/>
  <c r="AL496" i="17"/>
  <c r="AM496" i="17"/>
  <c r="Y497" i="17"/>
  <c r="Z497" i="17"/>
  <c r="AB497" i="17"/>
  <c r="AC497" i="17"/>
  <c r="AD497" i="17"/>
  <c r="AE497" i="17"/>
  <c r="AF497" i="17"/>
  <c r="AH497" i="17"/>
  <c r="AI497" i="17"/>
  <c r="AJ497" i="17"/>
  <c r="AK497" i="17"/>
  <c r="AL497" i="17"/>
  <c r="AM497" i="17"/>
  <c r="Y498" i="17"/>
  <c r="Z498" i="17"/>
  <c r="AB498" i="17"/>
  <c r="AC498" i="17"/>
  <c r="AD498" i="17"/>
  <c r="AE498" i="17"/>
  <c r="AF498" i="17"/>
  <c r="AH498" i="17"/>
  <c r="AI498" i="17"/>
  <c r="AN498" i="17" s="1"/>
  <c r="AJ498" i="17"/>
  <c r="AK498" i="17"/>
  <c r="AL498" i="17"/>
  <c r="AM498" i="17"/>
  <c r="Y499" i="17"/>
  <c r="Z499" i="17"/>
  <c r="AB499" i="17"/>
  <c r="AC499" i="17"/>
  <c r="AD499" i="17"/>
  <c r="AE499" i="17"/>
  <c r="AF499" i="17"/>
  <c r="AH499" i="17"/>
  <c r="AI499" i="17"/>
  <c r="AJ499" i="17"/>
  <c r="AK499" i="17"/>
  <c r="AL499" i="17"/>
  <c r="AM499" i="17"/>
  <c r="Y500" i="17"/>
  <c r="Z500" i="17"/>
  <c r="AB500" i="17"/>
  <c r="AC500" i="17"/>
  <c r="AD500" i="17"/>
  <c r="AE500" i="17"/>
  <c r="AF500" i="17"/>
  <c r="AH500" i="17"/>
  <c r="AI500" i="17"/>
  <c r="AJ500" i="17"/>
  <c r="AK500" i="17"/>
  <c r="AL500" i="17"/>
  <c r="AM500" i="17"/>
  <c r="Y501" i="17"/>
  <c r="Z501" i="17"/>
  <c r="AB501" i="17"/>
  <c r="AC501" i="17"/>
  <c r="AD501" i="17"/>
  <c r="AE501" i="17"/>
  <c r="AF501" i="17"/>
  <c r="AH501" i="17"/>
  <c r="AI501" i="17"/>
  <c r="AJ501" i="17"/>
  <c r="AK501" i="17"/>
  <c r="AL501" i="17"/>
  <c r="AM501" i="17"/>
  <c r="Y502" i="17"/>
  <c r="Z502" i="17"/>
  <c r="AB502" i="17"/>
  <c r="AC502" i="17"/>
  <c r="AD502" i="17"/>
  <c r="AE502" i="17"/>
  <c r="AF502" i="17"/>
  <c r="AH502" i="17"/>
  <c r="AI502" i="17"/>
  <c r="AN502" i="17" s="1"/>
  <c r="AJ502" i="17"/>
  <c r="AK502" i="17"/>
  <c r="AL502" i="17"/>
  <c r="AM502" i="17"/>
  <c r="Y503" i="17"/>
  <c r="Z503" i="17"/>
  <c r="AB503" i="17"/>
  <c r="AC503" i="17"/>
  <c r="AD503" i="17"/>
  <c r="AE503" i="17"/>
  <c r="AF503" i="17"/>
  <c r="AH503" i="17"/>
  <c r="AI503" i="17"/>
  <c r="AJ503" i="17"/>
  <c r="AK503" i="17"/>
  <c r="AL503" i="17"/>
  <c r="AM503" i="17"/>
  <c r="Y504" i="17"/>
  <c r="Z504" i="17"/>
  <c r="AB504" i="17"/>
  <c r="AC504" i="17"/>
  <c r="AD504" i="17"/>
  <c r="AE504" i="17"/>
  <c r="AF504" i="17"/>
  <c r="AH504" i="17"/>
  <c r="AI504" i="17"/>
  <c r="AN504" i="17" s="1"/>
  <c r="AJ504" i="17"/>
  <c r="AK504" i="17"/>
  <c r="AL504" i="17"/>
  <c r="AM504" i="17"/>
  <c r="Y505" i="17"/>
  <c r="Z505" i="17"/>
  <c r="AB505" i="17"/>
  <c r="AC505" i="17"/>
  <c r="AD505" i="17"/>
  <c r="AN505" i="17" s="1"/>
  <c r="AE505" i="17"/>
  <c r="AF505" i="17"/>
  <c r="AH505" i="17"/>
  <c r="AI505" i="17"/>
  <c r="AJ505" i="17"/>
  <c r="AK505" i="17"/>
  <c r="AL505" i="17"/>
  <c r="AM505" i="17"/>
  <c r="Y506" i="17"/>
  <c r="Z506" i="17"/>
  <c r="AB506" i="17"/>
  <c r="AC506" i="17"/>
  <c r="AD506" i="17"/>
  <c r="AE506" i="17"/>
  <c r="AF506" i="17"/>
  <c r="AH506" i="17"/>
  <c r="AI506" i="17"/>
  <c r="AJ506" i="17"/>
  <c r="AK506" i="17"/>
  <c r="AL506" i="17"/>
  <c r="AM506" i="17"/>
  <c r="Y507" i="17"/>
  <c r="Z507" i="17"/>
  <c r="AB507" i="17"/>
  <c r="AC507" i="17"/>
  <c r="AD507" i="17"/>
  <c r="AE507" i="17"/>
  <c r="AF507" i="17"/>
  <c r="AH507" i="17"/>
  <c r="AI507" i="17"/>
  <c r="AJ507" i="17"/>
  <c r="AK507" i="17"/>
  <c r="AL507" i="17"/>
  <c r="AM507" i="17"/>
  <c r="Y508" i="17"/>
  <c r="Z508" i="17"/>
  <c r="AB508" i="17"/>
  <c r="AC508" i="17"/>
  <c r="AD508" i="17"/>
  <c r="AE508" i="17"/>
  <c r="AF508" i="17"/>
  <c r="AH508" i="17"/>
  <c r="AI508" i="17"/>
  <c r="AJ508" i="17"/>
  <c r="AK508" i="17"/>
  <c r="AL508" i="17"/>
  <c r="AM508" i="17"/>
  <c r="Y509" i="17"/>
  <c r="Z509" i="17"/>
  <c r="AB509" i="17"/>
  <c r="AC509" i="17"/>
  <c r="AD509" i="17"/>
  <c r="AE509" i="17"/>
  <c r="AF509" i="17"/>
  <c r="AH509" i="17"/>
  <c r="AI509" i="17"/>
  <c r="AJ509" i="17"/>
  <c r="AK509" i="17"/>
  <c r="AL509" i="17"/>
  <c r="AM509" i="17"/>
  <c r="Y510" i="17"/>
  <c r="Z510" i="17"/>
  <c r="AB510" i="17"/>
  <c r="AC510" i="17"/>
  <c r="AD510" i="17"/>
  <c r="AE510" i="17"/>
  <c r="AF510" i="17"/>
  <c r="AH510" i="17"/>
  <c r="AI510" i="17"/>
  <c r="AJ510" i="17"/>
  <c r="AK510" i="17"/>
  <c r="AL510" i="17"/>
  <c r="AM510" i="17"/>
  <c r="Y511" i="17"/>
  <c r="Z511" i="17"/>
  <c r="AB511" i="17"/>
  <c r="AC511" i="17"/>
  <c r="AD511" i="17"/>
  <c r="AE511" i="17"/>
  <c r="AF511" i="17"/>
  <c r="AH511" i="17"/>
  <c r="AI511" i="17"/>
  <c r="AJ511" i="17"/>
  <c r="AK511" i="17"/>
  <c r="AL511" i="17"/>
  <c r="AM511" i="17"/>
  <c r="Y512" i="17"/>
  <c r="Z512" i="17"/>
  <c r="AB512" i="17"/>
  <c r="AC512" i="17"/>
  <c r="AD512" i="17"/>
  <c r="AE512" i="17"/>
  <c r="AF512" i="17"/>
  <c r="AH512" i="17"/>
  <c r="AI512" i="17"/>
  <c r="AJ512" i="17"/>
  <c r="AK512" i="17"/>
  <c r="AL512" i="17"/>
  <c r="AM512" i="17"/>
  <c r="Y513" i="17"/>
  <c r="Z513" i="17"/>
  <c r="AB513" i="17"/>
  <c r="AC513" i="17"/>
  <c r="AD513" i="17"/>
  <c r="AE513" i="17"/>
  <c r="AF513" i="17"/>
  <c r="AH513" i="17"/>
  <c r="AI513" i="17"/>
  <c r="AJ513" i="17"/>
  <c r="AK513" i="17"/>
  <c r="AL513" i="17"/>
  <c r="AM513" i="17"/>
  <c r="Y514" i="17"/>
  <c r="Z514" i="17"/>
  <c r="AB514" i="17"/>
  <c r="AC514" i="17"/>
  <c r="AD514" i="17"/>
  <c r="AE514" i="17"/>
  <c r="AF514" i="17"/>
  <c r="AH514" i="17"/>
  <c r="AI514" i="17"/>
  <c r="AJ514" i="17"/>
  <c r="AK514" i="17"/>
  <c r="AL514" i="17"/>
  <c r="AM514" i="17"/>
  <c r="Y515" i="17"/>
  <c r="Z515" i="17"/>
  <c r="AB515" i="17"/>
  <c r="AC515" i="17"/>
  <c r="AD515" i="17"/>
  <c r="AE515" i="17"/>
  <c r="AF515" i="17"/>
  <c r="AH515" i="17"/>
  <c r="AI515" i="17"/>
  <c r="AJ515" i="17"/>
  <c r="AK515" i="17"/>
  <c r="AL515" i="17"/>
  <c r="AM515" i="17"/>
  <c r="Y516" i="17"/>
  <c r="Z516" i="17"/>
  <c r="AB516" i="17"/>
  <c r="AC516" i="17"/>
  <c r="AD516" i="17"/>
  <c r="AE516" i="17"/>
  <c r="AF516" i="17"/>
  <c r="AH516" i="17"/>
  <c r="AI516" i="17"/>
  <c r="AJ516" i="17"/>
  <c r="AK516" i="17"/>
  <c r="AL516" i="17"/>
  <c r="AM516" i="17"/>
  <c r="Y517" i="17"/>
  <c r="Z517" i="17"/>
  <c r="AB517" i="17"/>
  <c r="AC517" i="17"/>
  <c r="AD517" i="17"/>
  <c r="AE517" i="17"/>
  <c r="AF517" i="17"/>
  <c r="AH517" i="17"/>
  <c r="AI517" i="17"/>
  <c r="AN517" i="17" s="1"/>
  <c r="AJ517" i="17"/>
  <c r="AK517" i="17"/>
  <c r="AL517" i="17"/>
  <c r="AM517" i="17"/>
  <c r="Y518" i="17"/>
  <c r="Z518" i="17"/>
  <c r="AB518" i="17"/>
  <c r="AC518" i="17"/>
  <c r="AD518" i="17"/>
  <c r="AE518" i="17"/>
  <c r="AF518" i="17"/>
  <c r="AH518" i="17"/>
  <c r="AI518" i="17"/>
  <c r="AJ518" i="17"/>
  <c r="AK518" i="17"/>
  <c r="AL518" i="17"/>
  <c r="AM518" i="17"/>
  <c r="Y519" i="17"/>
  <c r="Z519" i="17"/>
  <c r="AB519" i="17"/>
  <c r="AC519" i="17"/>
  <c r="AD519" i="17"/>
  <c r="AE519" i="17"/>
  <c r="AF519" i="17"/>
  <c r="AH519" i="17"/>
  <c r="AI519" i="17"/>
  <c r="AJ519" i="17"/>
  <c r="AK519" i="17"/>
  <c r="AL519" i="17"/>
  <c r="AM519" i="17"/>
  <c r="Y520" i="17"/>
  <c r="Z520" i="17"/>
  <c r="AB520" i="17"/>
  <c r="AC520" i="17"/>
  <c r="AD520" i="17"/>
  <c r="AE520" i="17"/>
  <c r="AF520" i="17"/>
  <c r="AH520" i="17"/>
  <c r="AI520" i="17"/>
  <c r="AN520" i="17" s="1"/>
  <c r="AJ520" i="17"/>
  <c r="AK520" i="17"/>
  <c r="AL520" i="17"/>
  <c r="AM520" i="17"/>
  <c r="Y521" i="17"/>
  <c r="Z521" i="17"/>
  <c r="AB521" i="17"/>
  <c r="AC521" i="17"/>
  <c r="AD521" i="17"/>
  <c r="AE521" i="17"/>
  <c r="AF521" i="17"/>
  <c r="AH521" i="17"/>
  <c r="AI521" i="17"/>
  <c r="AJ521" i="17"/>
  <c r="AK521" i="17"/>
  <c r="AL521" i="17"/>
  <c r="AM521" i="17"/>
  <c r="Y522" i="17"/>
  <c r="Z522" i="17"/>
  <c r="AB522" i="17"/>
  <c r="AC522" i="17"/>
  <c r="AD522" i="17"/>
  <c r="AE522" i="17"/>
  <c r="AF522" i="17"/>
  <c r="AH522" i="17"/>
  <c r="AI522" i="17"/>
  <c r="AN522" i="17" s="1"/>
  <c r="AJ522" i="17"/>
  <c r="AK522" i="17"/>
  <c r="AL522" i="17"/>
  <c r="AM522" i="17"/>
  <c r="Y523" i="17"/>
  <c r="Z523" i="17"/>
  <c r="AB523" i="17"/>
  <c r="AC523" i="17"/>
  <c r="AD523" i="17"/>
  <c r="AE523" i="17"/>
  <c r="AF523" i="17"/>
  <c r="AH523" i="17"/>
  <c r="AI523" i="17"/>
  <c r="AJ523" i="17"/>
  <c r="AK523" i="17"/>
  <c r="AL523" i="17"/>
  <c r="AM523" i="17"/>
  <c r="Y524" i="17"/>
  <c r="Z524" i="17"/>
  <c r="AB524" i="17"/>
  <c r="AC524" i="17"/>
  <c r="AD524" i="17"/>
  <c r="AN524" i="17" s="1"/>
  <c r="AE524" i="17"/>
  <c r="AF524" i="17"/>
  <c r="AH524" i="17"/>
  <c r="AI524" i="17"/>
  <c r="AJ524" i="17"/>
  <c r="AK524" i="17"/>
  <c r="AL524" i="17"/>
  <c r="AM524" i="17"/>
  <c r="Y525" i="17"/>
  <c r="Z525" i="17"/>
  <c r="AB525" i="17"/>
  <c r="AC525" i="17"/>
  <c r="AD525" i="17"/>
  <c r="AE525" i="17"/>
  <c r="AF525" i="17"/>
  <c r="AH525" i="17"/>
  <c r="AI525" i="17"/>
  <c r="AJ525" i="17"/>
  <c r="AK525" i="17"/>
  <c r="AL525" i="17"/>
  <c r="AM525" i="17"/>
  <c r="Y526" i="17"/>
  <c r="Z526" i="17"/>
  <c r="AB526" i="17"/>
  <c r="AC526" i="17"/>
  <c r="AD526" i="17"/>
  <c r="AE526" i="17"/>
  <c r="AF526" i="17"/>
  <c r="AH526" i="17"/>
  <c r="AI526" i="17"/>
  <c r="AJ526" i="17"/>
  <c r="AK526" i="17"/>
  <c r="AL526" i="17"/>
  <c r="AM526" i="17"/>
  <c r="Y527" i="17"/>
  <c r="Z527" i="17"/>
  <c r="AB527" i="17"/>
  <c r="AC527" i="17"/>
  <c r="AD527" i="17"/>
  <c r="AN527" i="17" s="1"/>
  <c r="AE527" i="17"/>
  <c r="AF527" i="17"/>
  <c r="AH527" i="17"/>
  <c r="AI527" i="17"/>
  <c r="AJ527" i="17"/>
  <c r="AK527" i="17"/>
  <c r="AL527" i="17"/>
  <c r="AM527" i="17"/>
  <c r="Y528" i="17"/>
  <c r="Z528" i="17"/>
  <c r="AB528" i="17"/>
  <c r="AC528" i="17"/>
  <c r="AD528" i="17"/>
  <c r="AE528" i="17"/>
  <c r="AF528" i="17"/>
  <c r="AH528" i="17"/>
  <c r="AI528" i="17"/>
  <c r="AN528" i="17" s="1"/>
  <c r="AJ528" i="17"/>
  <c r="AK528" i="17"/>
  <c r="AL528" i="17"/>
  <c r="AM528" i="17"/>
  <c r="Y529" i="17"/>
  <c r="Z529" i="17"/>
  <c r="AB529" i="17"/>
  <c r="AC529" i="17"/>
  <c r="AD529" i="17"/>
  <c r="AN529" i="17" s="1"/>
  <c r="AE529" i="17"/>
  <c r="AF529" i="17"/>
  <c r="AH529" i="17"/>
  <c r="AI529" i="17"/>
  <c r="AJ529" i="17"/>
  <c r="AK529" i="17"/>
  <c r="AL529" i="17"/>
  <c r="AM529" i="17"/>
  <c r="Y530" i="17"/>
  <c r="Z530" i="17"/>
  <c r="AB530" i="17"/>
  <c r="AC530" i="17"/>
  <c r="AD530" i="17"/>
  <c r="AE530" i="17"/>
  <c r="AF530" i="17"/>
  <c r="AH530" i="17"/>
  <c r="AI530" i="17"/>
  <c r="AJ530" i="17"/>
  <c r="AK530" i="17"/>
  <c r="AL530" i="17"/>
  <c r="AM530" i="17"/>
  <c r="Y531" i="17"/>
  <c r="Z531" i="17"/>
  <c r="AB531" i="17"/>
  <c r="AC531" i="17"/>
  <c r="AD531" i="17"/>
  <c r="AE531" i="17"/>
  <c r="AF531" i="17"/>
  <c r="AH531" i="17"/>
  <c r="AI531" i="17"/>
  <c r="AJ531" i="17"/>
  <c r="AK531" i="17"/>
  <c r="AL531" i="17"/>
  <c r="AM531" i="17"/>
  <c r="Y532" i="17"/>
  <c r="Z532" i="17"/>
  <c r="AB532" i="17"/>
  <c r="AC532" i="17"/>
  <c r="AD532" i="17"/>
  <c r="AE532" i="17"/>
  <c r="AF532" i="17"/>
  <c r="AH532" i="17"/>
  <c r="AI532" i="17"/>
  <c r="AN532" i="17" s="1"/>
  <c r="AJ532" i="17"/>
  <c r="AK532" i="17"/>
  <c r="AL532" i="17"/>
  <c r="AM532" i="17"/>
  <c r="Y533" i="17"/>
  <c r="Z533" i="17"/>
  <c r="AB533" i="17"/>
  <c r="AC533" i="17"/>
  <c r="AD533" i="17"/>
  <c r="AE533" i="17"/>
  <c r="AF533" i="17"/>
  <c r="AH533" i="17"/>
  <c r="AI533" i="17"/>
  <c r="AJ533" i="17"/>
  <c r="AK533" i="17"/>
  <c r="AL533" i="17"/>
  <c r="AM533" i="17"/>
  <c r="Y534" i="17"/>
  <c r="Z534" i="17"/>
  <c r="AB534" i="17"/>
  <c r="AC534" i="17"/>
  <c r="AD534" i="17"/>
  <c r="AE534" i="17"/>
  <c r="AF534" i="17"/>
  <c r="AH534" i="17"/>
  <c r="AI534" i="17"/>
  <c r="AN534" i="17" s="1"/>
  <c r="AJ534" i="17"/>
  <c r="AK534" i="17"/>
  <c r="AL534" i="17"/>
  <c r="AM534" i="17"/>
  <c r="Y535" i="17"/>
  <c r="Z535" i="17"/>
  <c r="AB535" i="17"/>
  <c r="AC535" i="17"/>
  <c r="AD535" i="17"/>
  <c r="AE535" i="17"/>
  <c r="AF535" i="17"/>
  <c r="AH535" i="17"/>
  <c r="AI535" i="17"/>
  <c r="AN535" i="17" s="1"/>
  <c r="AJ535" i="17"/>
  <c r="AK535" i="17"/>
  <c r="AL535" i="17"/>
  <c r="AM535" i="17"/>
  <c r="Y536" i="17"/>
  <c r="Z536" i="17"/>
  <c r="AB536" i="17"/>
  <c r="AC536" i="17"/>
  <c r="AD536" i="17"/>
  <c r="AE536" i="17"/>
  <c r="AF536" i="17"/>
  <c r="AH536" i="17"/>
  <c r="AI536" i="17"/>
  <c r="AN536" i="17" s="1"/>
  <c r="AJ536" i="17"/>
  <c r="AK536" i="17"/>
  <c r="AL536" i="17"/>
  <c r="AM536" i="17"/>
  <c r="Y537" i="17"/>
  <c r="Z537" i="17"/>
  <c r="AB537" i="17"/>
  <c r="AC537" i="17"/>
  <c r="AD537" i="17"/>
  <c r="AE537" i="17"/>
  <c r="AF537" i="17"/>
  <c r="AH537" i="17"/>
  <c r="AI537" i="17"/>
  <c r="AJ537" i="17"/>
  <c r="AK537" i="17"/>
  <c r="AL537" i="17"/>
  <c r="AM537" i="17"/>
  <c r="Y538" i="17"/>
  <c r="Z538" i="17"/>
  <c r="AB538" i="17"/>
  <c r="AC538" i="17"/>
  <c r="AD538" i="17"/>
  <c r="AE538" i="17"/>
  <c r="AF538" i="17"/>
  <c r="AH538" i="17"/>
  <c r="AI538" i="17"/>
  <c r="AJ538" i="17"/>
  <c r="AK538" i="17"/>
  <c r="AL538" i="17"/>
  <c r="AM538" i="17"/>
  <c r="Y539" i="17"/>
  <c r="Z539" i="17"/>
  <c r="AB539" i="17"/>
  <c r="AC539" i="17"/>
  <c r="AD539" i="17"/>
  <c r="AE539" i="17"/>
  <c r="AF539" i="17"/>
  <c r="AH539" i="17"/>
  <c r="AI539" i="17"/>
  <c r="AJ539" i="17"/>
  <c r="AK539" i="17"/>
  <c r="AL539" i="17"/>
  <c r="AM539" i="17"/>
  <c r="Y540" i="17"/>
  <c r="Z540" i="17"/>
  <c r="AB540" i="17"/>
  <c r="AC540" i="17"/>
  <c r="AD540" i="17"/>
  <c r="AE540" i="17"/>
  <c r="AF540" i="17"/>
  <c r="AH540" i="17"/>
  <c r="AI540" i="17"/>
  <c r="AJ540" i="17"/>
  <c r="AK540" i="17"/>
  <c r="AL540" i="17"/>
  <c r="AM540" i="17"/>
  <c r="Y541" i="17"/>
  <c r="Z541" i="17"/>
  <c r="AB541" i="17"/>
  <c r="AC541" i="17"/>
  <c r="AD541" i="17"/>
  <c r="AE541" i="17"/>
  <c r="AF541" i="17"/>
  <c r="AH541" i="17"/>
  <c r="AI541" i="17"/>
  <c r="AN541" i="17" s="1"/>
  <c r="AJ541" i="17"/>
  <c r="AK541" i="17"/>
  <c r="AL541" i="17"/>
  <c r="AM541" i="17"/>
  <c r="Y542" i="17"/>
  <c r="Z542" i="17"/>
  <c r="AB542" i="17"/>
  <c r="AC542" i="17"/>
  <c r="AD542" i="17"/>
  <c r="AE542" i="17"/>
  <c r="AF542" i="17"/>
  <c r="AH542" i="17"/>
  <c r="AI542" i="17"/>
  <c r="AJ542" i="17"/>
  <c r="AK542" i="17"/>
  <c r="AL542" i="17"/>
  <c r="AM542" i="17"/>
  <c r="Y543" i="17"/>
  <c r="Z543" i="17"/>
  <c r="AB543" i="17"/>
  <c r="AC543" i="17"/>
  <c r="AD543" i="17"/>
  <c r="AE543" i="17"/>
  <c r="AF543" i="17"/>
  <c r="AH543" i="17"/>
  <c r="AI543" i="17"/>
  <c r="AJ543" i="17"/>
  <c r="AK543" i="17"/>
  <c r="AL543" i="17"/>
  <c r="AM543" i="17"/>
  <c r="Y544" i="17"/>
  <c r="Z544" i="17"/>
  <c r="AB544" i="17"/>
  <c r="AC544" i="17"/>
  <c r="AD544" i="17"/>
  <c r="AE544" i="17"/>
  <c r="AF544" i="17"/>
  <c r="AH544" i="17"/>
  <c r="AI544" i="17"/>
  <c r="AN544" i="17" s="1"/>
  <c r="AJ544" i="17"/>
  <c r="AK544" i="17"/>
  <c r="AL544" i="17"/>
  <c r="AM544" i="17"/>
  <c r="Y545" i="17"/>
  <c r="Z545" i="17"/>
  <c r="AB545" i="17"/>
  <c r="AC545" i="17"/>
  <c r="AD545" i="17"/>
  <c r="AE545" i="17"/>
  <c r="AF545" i="17"/>
  <c r="AH545" i="17"/>
  <c r="AI545" i="17"/>
  <c r="AJ545" i="17"/>
  <c r="AK545" i="17"/>
  <c r="AL545" i="17"/>
  <c r="AM545" i="17"/>
  <c r="Y546" i="17"/>
  <c r="Z546" i="17"/>
  <c r="AB546" i="17"/>
  <c r="AC546" i="17"/>
  <c r="AD546" i="17"/>
  <c r="AN546" i="17" s="1"/>
  <c r="AE546" i="17"/>
  <c r="AF546" i="17"/>
  <c r="AH546" i="17"/>
  <c r="AI546" i="17"/>
  <c r="AJ546" i="17"/>
  <c r="AK546" i="17"/>
  <c r="AL546" i="17"/>
  <c r="AM546" i="17"/>
  <c r="Y547" i="17"/>
  <c r="Z547" i="17"/>
  <c r="AB547" i="17"/>
  <c r="AC547" i="17"/>
  <c r="AD547" i="17"/>
  <c r="AE547" i="17"/>
  <c r="AF547" i="17"/>
  <c r="AH547" i="17"/>
  <c r="AI547" i="17"/>
  <c r="AJ547" i="17"/>
  <c r="AK547" i="17"/>
  <c r="AL547" i="17"/>
  <c r="AM547" i="17"/>
  <c r="Y548" i="17"/>
  <c r="Z548" i="17"/>
  <c r="AB548" i="17"/>
  <c r="AC548" i="17"/>
  <c r="AD548" i="17"/>
  <c r="AE548" i="17"/>
  <c r="AF548" i="17"/>
  <c r="AH548" i="17"/>
  <c r="AI548" i="17"/>
  <c r="AJ548" i="17"/>
  <c r="AK548" i="17"/>
  <c r="AL548" i="17"/>
  <c r="AM548" i="17"/>
  <c r="Y549" i="17"/>
  <c r="Z549" i="17"/>
  <c r="AB549" i="17"/>
  <c r="AC549" i="17"/>
  <c r="AD549" i="17"/>
  <c r="AN549" i="17" s="1"/>
  <c r="AE549" i="17"/>
  <c r="AF549" i="17"/>
  <c r="AH549" i="17"/>
  <c r="AI549" i="17"/>
  <c r="AJ549" i="17"/>
  <c r="AK549" i="17"/>
  <c r="AL549" i="17"/>
  <c r="AM549" i="17"/>
  <c r="Y550" i="17"/>
  <c r="Z550" i="17"/>
  <c r="AB550" i="17"/>
  <c r="AC550" i="17"/>
  <c r="AD550" i="17"/>
  <c r="AE550" i="17"/>
  <c r="AF550" i="17"/>
  <c r="AH550" i="17"/>
  <c r="AI550" i="17"/>
  <c r="AN550" i="17" s="1"/>
  <c r="AJ550" i="17"/>
  <c r="AK550" i="17"/>
  <c r="AL550" i="17"/>
  <c r="AM550" i="17"/>
  <c r="Y551" i="17"/>
  <c r="Z551" i="17"/>
  <c r="AB551" i="17"/>
  <c r="AC551" i="17"/>
  <c r="AD551" i="17"/>
  <c r="AE551" i="17"/>
  <c r="AF551" i="17"/>
  <c r="AH551" i="17"/>
  <c r="AI551" i="17"/>
  <c r="AN551" i="17" s="1"/>
  <c r="AJ551" i="17"/>
  <c r="AK551" i="17"/>
  <c r="AL551" i="17"/>
  <c r="AM551" i="17"/>
  <c r="Y552" i="17"/>
  <c r="Z552" i="17"/>
  <c r="AB552" i="17"/>
  <c r="AC552" i="17"/>
  <c r="AD552" i="17"/>
  <c r="AN552" i="17"/>
  <c r="AE552" i="17"/>
  <c r="AF552" i="17"/>
  <c r="AH552" i="17"/>
  <c r="AI552" i="17"/>
  <c r="AJ552" i="17"/>
  <c r="AK552" i="17"/>
  <c r="AL552" i="17"/>
  <c r="AM552" i="17"/>
  <c r="Y553" i="17"/>
  <c r="Z553" i="17"/>
  <c r="AB553" i="17"/>
  <c r="AC553" i="17"/>
  <c r="AD553" i="17"/>
  <c r="AE553" i="17"/>
  <c r="AF553" i="17"/>
  <c r="AH553" i="17"/>
  <c r="AI553" i="17"/>
  <c r="AN553" i="17" s="1"/>
  <c r="AJ553" i="17"/>
  <c r="AK553" i="17"/>
  <c r="AL553" i="17"/>
  <c r="AM553" i="17"/>
  <c r="Y554" i="17"/>
  <c r="Z554" i="17"/>
  <c r="AB554" i="17"/>
  <c r="AC554" i="17"/>
  <c r="AD554" i="17"/>
  <c r="AE554" i="17"/>
  <c r="AF554" i="17"/>
  <c r="AH554" i="17"/>
  <c r="AI554" i="17"/>
  <c r="AN554" i="17" s="1"/>
  <c r="AJ554" i="17"/>
  <c r="AK554" i="17"/>
  <c r="AL554" i="17"/>
  <c r="AM554" i="17"/>
  <c r="Y555" i="17"/>
  <c r="Z555" i="17"/>
  <c r="AB555" i="17"/>
  <c r="AC555" i="17"/>
  <c r="AD555" i="17"/>
  <c r="AE555" i="17"/>
  <c r="AF555" i="17"/>
  <c r="AH555" i="17"/>
  <c r="AI555" i="17"/>
  <c r="AJ555" i="17"/>
  <c r="AK555" i="17"/>
  <c r="AL555" i="17"/>
  <c r="AM555" i="17"/>
  <c r="Y556" i="17"/>
  <c r="Z556" i="17"/>
  <c r="AB556" i="17"/>
  <c r="AC556" i="17"/>
  <c r="AD556" i="17"/>
  <c r="AE556" i="17"/>
  <c r="AF556" i="17"/>
  <c r="AH556" i="17"/>
  <c r="AI556" i="17"/>
  <c r="AN556" i="17" s="1"/>
  <c r="AJ556" i="17"/>
  <c r="AK556" i="17"/>
  <c r="AL556" i="17"/>
  <c r="AM556" i="17"/>
  <c r="Y557" i="17"/>
  <c r="Z557" i="17"/>
  <c r="AB557" i="17"/>
  <c r="AC557" i="17"/>
  <c r="AD557" i="17"/>
  <c r="AE557" i="17"/>
  <c r="AF557" i="17"/>
  <c r="AH557" i="17"/>
  <c r="AI557" i="17"/>
  <c r="AN557" i="17"/>
  <c r="AJ557" i="17"/>
  <c r="AK557" i="17"/>
  <c r="AL557" i="17"/>
  <c r="AM557" i="17"/>
  <c r="Y558" i="17"/>
  <c r="Z558" i="17"/>
  <c r="AB558" i="17"/>
  <c r="AC558" i="17"/>
  <c r="AD558" i="17"/>
  <c r="AE558" i="17"/>
  <c r="AF558" i="17"/>
  <c r="AH558" i="17"/>
  <c r="AI558" i="17"/>
  <c r="AJ558" i="17"/>
  <c r="AK558" i="17"/>
  <c r="AL558" i="17"/>
  <c r="AM558" i="17"/>
  <c r="Y559" i="17"/>
  <c r="Z559" i="17"/>
  <c r="AB559" i="17"/>
  <c r="AC559" i="17"/>
  <c r="AD559" i="17"/>
  <c r="AE559" i="17"/>
  <c r="AF559" i="17"/>
  <c r="AH559" i="17"/>
  <c r="AI559" i="17"/>
  <c r="AJ559" i="17"/>
  <c r="AK559" i="17"/>
  <c r="AL559" i="17"/>
  <c r="AM559" i="17"/>
  <c r="Y560" i="17"/>
  <c r="Z560" i="17"/>
  <c r="AB560" i="17"/>
  <c r="AC560" i="17"/>
  <c r="AD560" i="17"/>
  <c r="AE560" i="17"/>
  <c r="AF560" i="17"/>
  <c r="AH560" i="17"/>
  <c r="AI560" i="17"/>
  <c r="AN560" i="17"/>
  <c r="AJ560" i="17"/>
  <c r="AK560" i="17"/>
  <c r="AL560" i="17"/>
  <c r="AM560" i="17"/>
  <c r="Y561" i="17"/>
  <c r="Z561" i="17"/>
  <c r="AB561" i="17"/>
  <c r="AC561" i="17"/>
  <c r="AD561" i="17"/>
  <c r="AE561" i="17"/>
  <c r="AF561" i="17"/>
  <c r="AH561" i="17"/>
  <c r="AI561" i="17"/>
  <c r="AJ561" i="17"/>
  <c r="AK561" i="17"/>
  <c r="AL561" i="17"/>
  <c r="AM561" i="17"/>
  <c r="Y562" i="17"/>
  <c r="Z562" i="17"/>
  <c r="AB562" i="17"/>
  <c r="AC562" i="17"/>
  <c r="AD562" i="17"/>
  <c r="AE562" i="17"/>
  <c r="AF562" i="17"/>
  <c r="AH562" i="17"/>
  <c r="AI562" i="17"/>
  <c r="AJ562" i="17"/>
  <c r="AK562" i="17"/>
  <c r="AL562" i="17"/>
  <c r="AM562" i="17"/>
  <c r="Y563" i="17"/>
  <c r="Z563" i="17"/>
  <c r="AB563" i="17"/>
  <c r="AC563" i="17"/>
  <c r="AD563" i="17"/>
  <c r="AE563" i="17"/>
  <c r="AF563" i="17"/>
  <c r="AH563" i="17"/>
  <c r="AI563" i="17"/>
  <c r="AN563" i="17" s="1"/>
  <c r="AJ563" i="17"/>
  <c r="AK563" i="17"/>
  <c r="AL563" i="17"/>
  <c r="AM563" i="17"/>
  <c r="Y564" i="17"/>
  <c r="Z564" i="17"/>
  <c r="AB564" i="17"/>
  <c r="AC564" i="17"/>
  <c r="AD564" i="17"/>
  <c r="AN564" i="17"/>
  <c r="AE564" i="17"/>
  <c r="AF564" i="17"/>
  <c r="AH564" i="17"/>
  <c r="AI564" i="17"/>
  <c r="AJ564" i="17"/>
  <c r="AK564" i="17"/>
  <c r="AL564" i="17"/>
  <c r="AM564" i="17"/>
  <c r="Y565" i="17"/>
  <c r="Z565" i="17"/>
  <c r="AB565" i="17"/>
  <c r="AC565" i="17"/>
  <c r="AD565" i="17"/>
  <c r="AE565" i="17"/>
  <c r="AF565" i="17"/>
  <c r="AH565" i="17"/>
  <c r="AI565" i="17"/>
  <c r="AJ565" i="17"/>
  <c r="AK565" i="17"/>
  <c r="AL565" i="17"/>
  <c r="AM565" i="17"/>
  <c r="Y566" i="17"/>
  <c r="Z566" i="17"/>
  <c r="AB566" i="17"/>
  <c r="AC566" i="17"/>
  <c r="AD566" i="17"/>
  <c r="AE566" i="17"/>
  <c r="AF566" i="17"/>
  <c r="AH566" i="17"/>
  <c r="AI566" i="17"/>
  <c r="AJ566" i="17"/>
  <c r="AK566" i="17"/>
  <c r="AL566" i="17"/>
  <c r="AM566" i="17"/>
  <c r="Y567" i="17"/>
  <c r="Z567" i="17"/>
  <c r="AB567" i="17"/>
  <c r="AC567" i="17"/>
  <c r="AD567" i="17"/>
  <c r="AE567" i="17"/>
  <c r="AF567" i="17"/>
  <c r="AH567" i="17"/>
  <c r="AI567" i="17"/>
  <c r="AJ567" i="17"/>
  <c r="AK567" i="17"/>
  <c r="AL567" i="17"/>
  <c r="AM567" i="17"/>
  <c r="Y568" i="17"/>
  <c r="Z568" i="17"/>
  <c r="AB568" i="17"/>
  <c r="AC568" i="17"/>
  <c r="AD568" i="17"/>
  <c r="AE568" i="17"/>
  <c r="AF568" i="17"/>
  <c r="AH568" i="17"/>
  <c r="AI568" i="17"/>
  <c r="AJ568" i="17"/>
  <c r="AK568" i="17"/>
  <c r="AL568" i="17"/>
  <c r="AM568" i="17"/>
  <c r="Y569" i="17"/>
  <c r="Z569" i="17"/>
  <c r="AB569" i="17"/>
  <c r="AC569" i="17"/>
  <c r="AD569" i="17"/>
  <c r="AE569" i="17"/>
  <c r="AF569" i="17"/>
  <c r="AH569" i="17"/>
  <c r="AI569" i="17"/>
  <c r="AJ569" i="17"/>
  <c r="AK569" i="17"/>
  <c r="AL569" i="17"/>
  <c r="AM569" i="17"/>
  <c r="Y570" i="17"/>
  <c r="Z570" i="17"/>
  <c r="AB570" i="17"/>
  <c r="AC570" i="17"/>
  <c r="AD570" i="17"/>
  <c r="AE570" i="17"/>
  <c r="AF570" i="17"/>
  <c r="AH570" i="17"/>
  <c r="AI570" i="17"/>
  <c r="AJ570" i="17"/>
  <c r="AK570" i="17"/>
  <c r="AL570" i="17"/>
  <c r="AM570" i="17"/>
  <c r="Y571" i="17"/>
  <c r="Z571" i="17"/>
  <c r="AB571" i="17"/>
  <c r="AC571" i="17"/>
  <c r="AD571" i="17"/>
  <c r="AE571" i="17"/>
  <c r="AF571" i="17"/>
  <c r="AH571" i="17"/>
  <c r="AI571" i="17"/>
  <c r="AJ571" i="17"/>
  <c r="AK571" i="17"/>
  <c r="AL571" i="17"/>
  <c r="AM571" i="17"/>
  <c r="Y572" i="17"/>
  <c r="Z572" i="17"/>
  <c r="AB572" i="17"/>
  <c r="AC572" i="17"/>
  <c r="AD572" i="17"/>
  <c r="AE572" i="17"/>
  <c r="AF572" i="17"/>
  <c r="AH572" i="17"/>
  <c r="AI572" i="17"/>
  <c r="AN572" i="17" s="1"/>
  <c r="AJ572" i="17"/>
  <c r="AK572" i="17"/>
  <c r="AL572" i="17"/>
  <c r="AM572" i="17"/>
  <c r="Y573" i="17"/>
  <c r="Z573" i="17"/>
  <c r="AB573" i="17"/>
  <c r="AC573" i="17"/>
  <c r="AD573" i="17"/>
  <c r="AE573" i="17"/>
  <c r="AF573" i="17"/>
  <c r="AH573" i="17"/>
  <c r="AI573" i="17"/>
  <c r="AJ573" i="17"/>
  <c r="AK573" i="17"/>
  <c r="AL573" i="17"/>
  <c r="AM573" i="17"/>
  <c r="Y574" i="17"/>
  <c r="Z574" i="17"/>
  <c r="AB574" i="17"/>
  <c r="AC574" i="17"/>
  <c r="AD574" i="17"/>
  <c r="AE574" i="17"/>
  <c r="AF574" i="17"/>
  <c r="AH574" i="17"/>
  <c r="AI574" i="17"/>
  <c r="AJ574" i="17"/>
  <c r="AK574" i="17"/>
  <c r="AL574" i="17"/>
  <c r="AM574" i="17"/>
  <c r="Y575" i="17"/>
  <c r="Z575" i="17"/>
  <c r="AB575" i="17"/>
  <c r="AC575" i="17"/>
  <c r="AD575" i="17"/>
  <c r="AE575" i="17"/>
  <c r="AF575" i="17"/>
  <c r="AH575" i="17"/>
  <c r="AI575" i="17"/>
  <c r="AN575" i="17" s="1"/>
  <c r="AJ575" i="17"/>
  <c r="AK575" i="17"/>
  <c r="AL575" i="17"/>
  <c r="AM575" i="17"/>
  <c r="Y576" i="17"/>
  <c r="Z576" i="17"/>
  <c r="AB576" i="17"/>
  <c r="AC576" i="17"/>
  <c r="AD576" i="17"/>
  <c r="AE576" i="17"/>
  <c r="AF576" i="17"/>
  <c r="AH576" i="17"/>
  <c r="AI576" i="17"/>
  <c r="AJ576" i="17"/>
  <c r="AK576" i="17"/>
  <c r="AL576" i="17"/>
  <c r="AM576" i="17"/>
  <c r="Y577" i="17"/>
  <c r="Z577" i="17"/>
  <c r="AB577" i="17"/>
  <c r="AC577" i="17"/>
  <c r="AD577" i="17"/>
  <c r="AE577" i="17"/>
  <c r="AF577" i="17"/>
  <c r="AH577" i="17"/>
  <c r="AI577" i="17"/>
  <c r="AJ577" i="17"/>
  <c r="AK577" i="17"/>
  <c r="AL577" i="17"/>
  <c r="AM577" i="17"/>
  <c r="Y578" i="17"/>
  <c r="Z578" i="17"/>
  <c r="AB578" i="17"/>
  <c r="AC578" i="17"/>
  <c r="AD578" i="17"/>
  <c r="AE578" i="17"/>
  <c r="AF578" i="17"/>
  <c r="AH578" i="17"/>
  <c r="AI578" i="17"/>
  <c r="AN578" i="17" s="1"/>
  <c r="AJ578" i="17"/>
  <c r="AK578" i="17"/>
  <c r="AL578" i="17"/>
  <c r="AM578" i="17"/>
  <c r="Y579" i="17"/>
  <c r="Z579" i="17"/>
  <c r="AB579" i="17"/>
  <c r="AC579" i="17"/>
  <c r="AD579" i="17"/>
  <c r="AE579" i="17"/>
  <c r="AF579" i="17"/>
  <c r="AH579" i="17"/>
  <c r="AI579" i="17"/>
  <c r="AN579" i="17" s="1"/>
  <c r="AJ579" i="17"/>
  <c r="AK579" i="17"/>
  <c r="AL579" i="17"/>
  <c r="AM579" i="17"/>
  <c r="Y580" i="17"/>
  <c r="Z580" i="17"/>
  <c r="AB580" i="17"/>
  <c r="AC580" i="17"/>
  <c r="AD580" i="17"/>
  <c r="AE580" i="17"/>
  <c r="AF580" i="17"/>
  <c r="AH580" i="17"/>
  <c r="AI580" i="17"/>
  <c r="AN580" i="17" s="1"/>
  <c r="AJ580" i="17"/>
  <c r="AK580" i="17"/>
  <c r="AL580" i="17"/>
  <c r="AM580" i="17"/>
  <c r="Y581" i="17"/>
  <c r="Z581" i="17"/>
  <c r="AB581" i="17"/>
  <c r="AC581" i="17"/>
  <c r="AD581" i="17"/>
  <c r="AE581" i="17"/>
  <c r="AF581" i="17"/>
  <c r="AH581" i="17"/>
  <c r="AI581" i="17"/>
  <c r="AJ581" i="17"/>
  <c r="AK581" i="17"/>
  <c r="AL581" i="17"/>
  <c r="AM581" i="17"/>
  <c r="Y582" i="17"/>
  <c r="Z582" i="17"/>
  <c r="AB582" i="17"/>
  <c r="AC582" i="17"/>
  <c r="AD582" i="17"/>
  <c r="AE582" i="17"/>
  <c r="AF582" i="17"/>
  <c r="AH582" i="17"/>
  <c r="AI582" i="17"/>
  <c r="AJ582" i="17"/>
  <c r="AK582" i="17"/>
  <c r="AL582" i="17"/>
  <c r="AM582" i="17"/>
  <c r="Y583" i="17"/>
  <c r="Z583" i="17"/>
  <c r="AB583" i="17"/>
  <c r="AC583" i="17"/>
  <c r="AD583" i="17"/>
  <c r="AE583" i="17"/>
  <c r="AF583" i="17"/>
  <c r="AH583" i="17"/>
  <c r="AI583" i="17"/>
  <c r="AJ583" i="17"/>
  <c r="AK583" i="17"/>
  <c r="AL583" i="17"/>
  <c r="AM583" i="17"/>
  <c r="Y584" i="17"/>
  <c r="Z584" i="17"/>
  <c r="AB584" i="17"/>
  <c r="AC584" i="17"/>
  <c r="AD584" i="17"/>
  <c r="AE584" i="17"/>
  <c r="AF584" i="17"/>
  <c r="AH584" i="17"/>
  <c r="AI584" i="17"/>
  <c r="AN584" i="17" s="1"/>
  <c r="AJ584" i="17"/>
  <c r="AK584" i="17"/>
  <c r="AL584" i="17"/>
  <c r="AM584" i="17"/>
  <c r="Y585" i="17"/>
  <c r="Z585" i="17"/>
  <c r="AB585" i="17"/>
  <c r="AC585" i="17"/>
  <c r="AD585" i="17"/>
  <c r="AE585" i="17"/>
  <c r="AF585" i="17"/>
  <c r="AH585" i="17"/>
  <c r="AI585" i="17"/>
  <c r="AJ585" i="17"/>
  <c r="AK585" i="17"/>
  <c r="AL585" i="17"/>
  <c r="AM585" i="17"/>
  <c r="Y586" i="17"/>
  <c r="Z586" i="17"/>
  <c r="AB586" i="17"/>
  <c r="AC586" i="17"/>
  <c r="AD586" i="17"/>
  <c r="AE586" i="17"/>
  <c r="AF586" i="17"/>
  <c r="AH586" i="17"/>
  <c r="AI586" i="17"/>
  <c r="AN586" i="17" s="1"/>
  <c r="AJ586" i="17"/>
  <c r="AK586" i="17"/>
  <c r="AL586" i="17"/>
  <c r="AM586" i="17"/>
  <c r="Y587" i="17"/>
  <c r="Z587" i="17"/>
  <c r="AB587" i="17"/>
  <c r="AC587" i="17"/>
  <c r="AD587" i="17"/>
  <c r="AE587" i="17"/>
  <c r="I584" i="16" s="1"/>
  <c r="AF587" i="17"/>
  <c r="AH587" i="17"/>
  <c r="AI587" i="17"/>
  <c r="AN587" i="17" s="1"/>
  <c r="AJ587" i="17"/>
  <c r="AK587" i="17"/>
  <c r="AL587" i="17"/>
  <c r="AM587" i="17"/>
  <c r="Y588" i="17"/>
  <c r="Z588" i="17"/>
  <c r="AB588" i="17"/>
  <c r="AC588" i="17"/>
  <c r="AD588" i="17"/>
  <c r="AE588" i="17"/>
  <c r="AF588" i="17"/>
  <c r="AH588" i="17"/>
  <c r="AI588" i="17"/>
  <c r="AJ588" i="17"/>
  <c r="AK588" i="17"/>
  <c r="AL588" i="17"/>
  <c r="AM588" i="17"/>
  <c r="Y589" i="17"/>
  <c r="Z589" i="17"/>
  <c r="AB589" i="17"/>
  <c r="AC589" i="17"/>
  <c r="AD589" i="17"/>
  <c r="AE589" i="17"/>
  <c r="AF589" i="17"/>
  <c r="AH589" i="17"/>
  <c r="AI589" i="17"/>
  <c r="AJ589" i="17"/>
  <c r="AK589" i="17"/>
  <c r="AL589" i="17"/>
  <c r="AM589" i="17"/>
  <c r="Y590" i="17"/>
  <c r="Z590" i="17"/>
  <c r="AB590" i="17"/>
  <c r="AC590" i="17"/>
  <c r="AD590" i="17"/>
  <c r="AE590" i="17"/>
  <c r="AF590" i="17"/>
  <c r="AH590" i="17"/>
  <c r="AI590" i="17"/>
  <c r="AJ590" i="17"/>
  <c r="AK590" i="17"/>
  <c r="AL590" i="17"/>
  <c r="AM590" i="17"/>
  <c r="Y591" i="17"/>
  <c r="Z591" i="17"/>
  <c r="AB591" i="17"/>
  <c r="AC591" i="17"/>
  <c r="AD591" i="17"/>
  <c r="AE591" i="17"/>
  <c r="AF591" i="17"/>
  <c r="AH591" i="17"/>
  <c r="AI591" i="17"/>
  <c r="AJ591" i="17"/>
  <c r="AK591" i="17"/>
  <c r="AL591" i="17"/>
  <c r="AM591" i="17"/>
  <c r="Y592" i="17"/>
  <c r="Z592" i="17"/>
  <c r="AB592" i="17"/>
  <c r="AC592" i="17"/>
  <c r="AD592" i="17"/>
  <c r="AE592" i="17"/>
  <c r="AF592" i="17"/>
  <c r="AH592" i="17"/>
  <c r="AI592" i="17"/>
  <c r="AN592" i="17" s="1"/>
  <c r="AJ592" i="17"/>
  <c r="AK592" i="17"/>
  <c r="AL592" i="17"/>
  <c r="AM592" i="17"/>
  <c r="Y593" i="17"/>
  <c r="Z593" i="17"/>
  <c r="AB593" i="17"/>
  <c r="AC593" i="17"/>
  <c r="AD593" i="17"/>
  <c r="AE593" i="17"/>
  <c r="AF593" i="17"/>
  <c r="AH593" i="17"/>
  <c r="AI593" i="17"/>
  <c r="AJ593" i="17"/>
  <c r="AK593" i="17"/>
  <c r="AL593" i="17"/>
  <c r="AM593" i="17"/>
  <c r="Y594" i="17"/>
  <c r="Z594" i="17"/>
  <c r="AB594" i="17"/>
  <c r="AC594" i="17"/>
  <c r="AD594" i="17"/>
  <c r="AE594" i="17"/>
  <c r="AF594" i="17"/>
  <c r="AH594" i="17"/>
  <c r="AI594" i="17"/>
  <c r="AJ594" i="17"/>
  <c r="AK594" i="17"/>
  <c r="AL594" i="17"/>
  <c r="AM594" i="17"/>
  <c r="Y595" i="17"/>
  <c r="Z595" i="17"/>
  <c r="AB595" i="17"/>
  <c r="AC595" i="17"/>
  <c r="AD595" i="17"/>
  <c r="AE595" i="17"/>
  <c r="AF595" i="17"/>
  <c r="AH595" i="17"/>
  <c r="AI595" i="17"/>
  <c r="AN595" i="17" s="1"/>
  <c r="AJ595" i="17"/>
  <c r="AK595" i="17"/>
  <c r="AL595" i="17"/>
  <c r="AM595" i="17"/>
  <c r="Y596" i="17"/>
  <c r="Z596" i="17"/>
  <c r="AB596" i="17"/>
  <c r="AC596" i="17"/>
  <c r="AD596" i="17"/>
  <c r="AN596" i="17" s="1"/>
  <c r="AE596" i="17"/>
  <c r="AF596" i="17"/>
  <c r="AH596" i="17"/>
  <c r="AI596" i="17"/>
  <c r="AJ596" i="17"/>
  <c r="AK596" i="17"/>
  <c r="AL596" i="17"/>
  <c r="AM596" i="17"/>
  <c r="Y597" i="17"/>
  <c r="Z597" i="17"/>
  <c r="AB597" i="17"/>
  <c r="AC597" i="17"/>
  <c r="AD597" i="17"/>
  <c r="AE597" i="17"/>
  <c r="AF597" i="17"/>
  <c r="AH597" i="17"/>
  <c r="AI597" i="17"/>
  <c r="AJ597" i="17"/>
  <c r="AK597" i="17"/>
  <c r="AL597" i="17"/>
  <c r="AM597" i="17"/>
  <c r="Y598" i="17"/>
  <c r="Z598" i="17"/>
  <c r="AB598" i="17"/>
  <c r="AC598" i="17"/>
  <c r="AD598" i="17"/>
  <c r="AE598" i="17"/>
  <c r="AF598" i="17"/>
  <c r="AH598" i="17"/>
  <c r="AI598" i="17"/>
  <c r="AN598" i="17"/>
  <c r="AJ598" i="17"/>
  <c r="AK598" i="17"/>
  <c r="AL598" i="17"/>
  <c r="AM598" i="17"/>
  <c r="Y599" i="17"/>
  <c r="Z599" i="17"/>
  <c r="AB599" i="17"/>
  <c r="AC599" i="17"/>
  <c r="AD599" i="17"/>
  <c r="AE599" i="17"/>
  <c r="AF599" i="17"/>
  <c r="AH599" i="17"/>
  <c r="AI599" i="17"/>
  <c r="AJ599" i="17"/>
  <c r="AK599" i="17"/>
  <c r="AL599" i="17"/>
  <c r="AM599" i="17"/>
  <c r="Y600" i="17"/>
  <c r="Z600" i="17"/>
  <c r="AB600" i="17"/>
  <c r="AC600" i="17"/>
  <c r="AD600" i="17"/>
  <c r="AE600" i="17"/>
  <c r="AF600" i="17"/>
  <c r="AH600" i="17"/>
  <c r="AI600" i="17"/>
  <c r="AJ600" i="17"/>
  <c r="AK600" i="17"/>
  <c r="AL600" i="17"/>
  <c r="AM600" i="17"/>
  <c r="Y601" i="17"/>
  <c r="Z601" i="17"/>
  <c r="AB601" i="17"/>
  <c r="AC601" i="17"/>
  <c r="AD601" i="17"/>
  <c r="AE601" i="17"/>
  <c r="AF601" i="17"/>
  <c r="AH601" i="17"/>
  <c r="AI601" i="17"/>
  <c r="AJ601" i="17"/>
  <c r="AK601" i="17"/>
  <c r="AL601" i="17"/>
  <c r="AM601" i="17"/>
  <c r="Y602" i="17"/>
  <c r="Z602" i="17"/>
  <c r="AB602" i="17"/>
  <c r="AC602" i="17"/>
  <c r="AD602" i="17"/>
  <c r="AE602" i="17"/>
  <c r="AF602" i="17"/>
  <c r="AH602" i="17"/>
  <c r="AI602" i="17"/>
  <c r="AJ602" i="17"/>
  <c r="AK602" i="17"/>
  <c r="AL602" i="17"/>
  <c r="AM602" i="17"/>
  <c r="Y603" i="17"/>
  <c r="Z603" i="17"/>
  <c r="AB603" i="17"/>
  <c r="AC603" i="17"/>
  <c r="AD603" i="17"/>
  <c r="AE603" i="17"/>
  <c r="AF603" i="17"/>
  <c r="AH603" i="17"/>
  <c r="AI603" i="17"/>
  <c r="AJ603" i="17"/>
  <c r="AK603" i="17"/>
  <c r="AL603" i="17"/>
  <c r="AM603" i="17"/>
  <c r="Y604" i="17"/>
  <c r="Z604" i="17"/>
  <c r="AB604" i="17"/>
  <c r="AC604" i="17"/>
  <c r="AD604" i="17"/>
  <c r="AE604" i="17"/>
  <c r="AF604" i="17"/>
  <c r="AH604" i="17"/>
  <c r="AI604" i="17"/>
  <c r="AN604" i="17" s="1"/>
  <c r="AJ604" i="17"/>
  <c r="AK604" i="17"/>
  <c r="AL604" i="17"/>
  <c r="AM604" i="17"/>
  <c r="Y605" i="17"/>
  <c r="Z605" i="17"/>
  <c r="AB605" i="17"/>
  <c r="AC605" i="17"/>
  <c r="AD605" i="17"/>
  <c r="AE605" i="17"/>
  <c r="AF605" i="17"/>
  <c r="AH605" i="17"/>
  <c r="AI605" i="17"/>
  <c r="AJ605" i="17"/>
  <c r="AK605" i="17"/>
  <c r="AL605" i="17"/>
  <c r="AM605" i="17"/>
  <c r="Y606" i="17"/>
  <c r="Z606" i="17"/>
  <c r="AB606" i="17"/>
  <c r="AC606" i="17"/>
  <c r="AD606" i="17"/>
  <c r="AE606" i="17"/>
  <c r="AF606" i="17"/>
  <c r="AH606" i="17"/>
  <c r="AI606" i="17"/>
  <c r="AN606" i="17" s="1"/>
  <c r="AJ606" i="17"/>
  <c r="AK606" i="17"/>
  <c r="AL606" i="17"/>
  <c r="AM606" i="17"/>
  <c r="Y607" i="17"/>
  <c r="Z607" i="17"/>
  <c r="AB607" i="17"/>
  <c r="AC607" i="17"/>
  <c r="AD607" i="17"/>
  <c r="AE607" i="17"/>
  <c r="AF607" i="17"/>
  <c r="AH607" i="17"/>
  <c r="AI607" i="17"/>
  <c r="AN607" i="17" s="1"/>
  <c r="AJ607" i="17"/>
  <c r="AK607" i="17"/>
  <c r="AL607" i="17"/>
  <c r="AM607" i="17"/>
  <c r="Y608" i="17"/>
  <c r="Z608" i="17"/>
  <c r="AB608" i="17"/>
  <c r="AC608" i="17"/>
  <c r="AD608" i="17"/>
  <c r="AN608" i="17" s="1"/>
  <c r="AE608" i="17"/>
  <c r="AF608" i="17"/>
  <c r="AH608" i="17"/>
  <c r="AI608" i="17"/>
  <c r="AJ608" i="17"/>
  <c r="AK608" i="17"/>
  <c r="AL608" i="17"/>
  <c r="AM608" i="17"/>
  <c r="Y609" i="17"/>
  <c r="Z609" i="17"/>
  <c r="AB609" i="17"/>
  <c r="AC609" i="17"/>
  <c r="AD609" i="17"/>
  <c r="AE609" i="17"/>
  <c r="AF609" i="17"/>
  <c r="AH609" i="17"/>
  <c r="AI609" i="17"/>
  <c r="AJ609" i="17"/>
  <c r="AK609" i="17"/>
  <c r="AL609" i="17"/>
  <c r="AM609" i="17"/>
  <c r="Y610" i="17"/>
  <c r="Z610" i="17"/>
  <c r="AB610" i="17"/>
  <c r="AC610" i="17"/>
  <c r="AD610" i="17"/>
  <c r="AN610" i="17" s="1"/>
  <c r="AE610" i="17"/>
  <c r="AF610" i="17"/>
  <c r="AH610" i="17"/>
  <c r="AI610" i="17"/>
  <c r="AJ610" i="17"/>
  <c r="AK610" i="17"/>
  <c r="AL610" i="17"/>
  <c r="AM610" i="17"/>
  <c r="Y611" i="17"/>
  <c r="Z611" i="17"/>
  <c r="AB611" i="17"/>
  <c r="AC611" i="17"/>
  <c r="AD611" i="17"/>
  <c r="AE611" i="17"/>
  <c r="AF611" i="17"/>
  <c r="AH611" i="17"/>
  <c r="AI611" i="17"/>
  <c r="AJ611" i="17"/>
  <c r="AK611" i="17"/>
  <c r="AL611" i="17"/>
  <c r="AM611" i="17"/>
  <c r="Y612" i="17"/>
  <c r="Z612" i="17"/>
  <c r="AB612" i="17"/>
  <c r="AC612" i="17"/>
  <c r="AD612" i="17"/>
  <c r="AE612" i="17"/>
  <c r="AF612" i="17"/>
  <c r="AH612" i="17"/>
  <c r="AI612" i="17"/>
  <c r="AJ612" i="17"/>
  <c r="AK612" i="17"/>
  <c r="AL612" i="17"/>
  <c r="AM612" i="17"/>
  <c r="Y613" i="17"/>
  <c r="Z613" i="17"/>
  <c r="AB613" i="17"/>
  <c r="AC613" i="17"/>
  <c r="AD613" i="17"/>
  <c r="AE613" i="17"/>
  <c r="AF613" i="17"/>
  <c r="AH613" i="17"/>
  <c r="AI613" i="17"/>
  <c r="AN613" i="17" s="1"/>
  <c r="AJ613" i="17"/>
  <c r="AK613" i="17"/>
  <c r="AL613" i="17"/>
  <c r="AM613" i="17"/>
  <c r="Y614" i="17"/>
  <c r="Z614" i="17"/>
  <c r="AB614" i="17"/>
  <c r="AC614" i="17"/>
  <c r="AD614" i="17"/>
  <c r="AE614" i="17"/>
  <c r="AF614" i="17"/>
  <c r="AH614" i="17"/>
  <c r="AI614" i="17"/>
  <c r="AJ614" i="17"/>
  <c r="AK614" i="17"/>
  <c r="AL614" i="17"/>
  <c r="AM614" i="17"/>
  <c r="Y615" i="17"/>
  <c r="Z615" i="17"/>
  <c r="AB615" i="17"/>
  <c r="AC615" i="17"/>
  <c r="AD615" i="17"/>
  <c r="AE615" i="17"/>
  <c r="AF615" i="17"/>
  <c r="AH615" i="17"/>
  <c r="AI615" i="17"/>
  <c r="AJ615" i="17"/>
  <c r="AK615" i="17"/>
  <c r="AL615" i="17"/>
  <c r="AM615" i="17"/>
  <c r="Y616" i="17"/>
  <c r="Z616" i="17"/>
  <c r="AB616" i="17"/>
  <c r="AC616" i="17"/>
  <c r="AD616" i="17"/>
  <c r="AE616" i="17"/>
  <c r="AF616" i="17"/>
  <c r="AH616" i="17"/>
  <c r="AI616" i="17"/>
  <c r="AN616" i="17" s="1"/>
  <c r="AJ616" i="17"/>
  <c r="AK616" i="17"/>
  <c r="AL616" i="17"/>
  <c r="AM616" i="17"/>
  <c r="Y617" i="17"/>
  <c r="Z617" i="17"/>
  <c r="AB617" i="17"/>
  <c r="AC617" i="17"/>
  <c r="AD617" i="17"/>
  <c r="AE617" i="17"/>
  <c r="AF617" i="17"/>
  <c r="AH617" i="17"/>
  <c r="AI617" i="17"/>
  <c r="AN617" i="17" s="1"/>
  <c r="AJ617" i="17"/>
  <c r="AK617" i="17"/>
  <c r="AL617" i="17"/>
  <c r="AM617" i="17"/>
  <c r="Y618" i="17"/>
  <c r="Z618" i="17"/>
  <c r="AB618" i="17"/>
  <c r="AC618" i="17"/>
  <c r="AD618" i="17"/>
  <c r="AN618" i="17"/>
  <c r="AE618" i="17"/>
  <c r="AF618" i="17"/>
  <c r="AH618" i="17"/>
  <c r="AI618" i="17"/>
  <c r="AJ618" i="17"/>
  <c r="AK618" i="17"/>
  <c r="AL618" i="17"/>
  <c r="AM618" i="17"/>
  <c r="Y619" i="17"/>
  <c r="Z619" i="17"/>
  <c r="AB619" i="17"/>
  <c r="AC619" i="17"/>
  <c r="AD619" i="17"/>
  <c r="AE619" i="17"/>
  <c r="AF619" i="17"/>
  <c r="AH619" i="17"/>
  <c r="AI619" i="17"/>
  <c r="AN619" i="17" s="1"/>
  <c r="AJ619" i="17"/>
  <c r="AK619" i="17"/>
  <c r="AL619" i="17"/>
  <c r="AM619" i="17"/>
  <c r="Y620" i="17"/>
  <c r="Z620" i="17"/>
  <c r="AB620" i="17"/>
  <c r="AC620" i="17"/>
  <c r="AD620" i="17"/>
  <c r="AE620" i="17"/>
  <c r="AF620" i="17"/>
  <c r="AH620" i="17"/>
  <c r="AI620" i="17"/>
  <c r="AN620" i="17" s="1"/>
  <c r="AJ620" i="17"/>
  <c r="AK620" i="17"/>
  <c r="AL620" i="17"/>
  <c r="AM620" i="17"/>
  <c r="Y621" i="17"/>
  <c r="Z621" i="17"/>
  <c r="AB621" i="17"/>
  <c r="AC621" i="17"/>
  <c r="AD621" i="17"/>
  <c r="AE621" i="17"/>
  <c r="AF621" i="17"/>
  <c r="AH621" i="17"/>
  <c r="AI621" i="17"/>
  <c r="AJ621" i="17"/>
  <c r="AK621" i="17"/>
  <c r="AL621" i="17"/>
  <c r="AM621" i="17"/>
  <c r="Y622" i="17"/>
  <c r="Z622" i="17"/>
  <c r="AB622" i="17"/>
  <c r="AC622" i="17"/>
  <c r="AD622" i="17"/>
  <c r="AE622" i="17"/>
  <c r="AF622" i="17"/>
  <c r="AH622" i="17"/>
  <c r="AI622" i="17"/>
  <c r="AN622" i="17" s="1"/>
  <c r="AJ622" i="17"/>
  <c r="AK622" i="17"/>
  <c r="AL622" i="17"/>
  <c r="AM622" i="17"/>
  <c r="Y623" i="17"/>
  <c r="Z623" i="17"/>
  <c r="AB623" i="17"/>
  <c r="AC623" i="17"/>
  <c r="AD623" i="17"/>
  <c r="AE623" i="17"/>
  <c r="AF623" i="17"/>
  <c r="AH623" i="17"/>
  <c r="AI623" i="17"/>
  <c r="AN623" i="17" s="1"/>
  <c r="AJ623" i="17"/>
  <c r="AK623" i="17"/>
  <c r="AL623" i="17"/>
  <c r="AM623" i="17"/>
  <c r="Y624" i="17"/>
  <c r="Z624" i="17"/>
  <c r="AB624" i="17"/>
  <c r="AC624" i="17"/>
  <c r="AD624" i="17"/>
  <c r="AN624" i="17" s="1"/>
  <c r="AE624" i="17"/>
  <c r="AF624" i="17"/>
  <c r="AH624" i="17"/>
  <c r="AI624" i="17"/>
  <c r="AJ624" i="17"/>
  <c r="AK624" i="17"/>
  <c r="AL624" i="17"/>
  <c r="AM624" i="17"/>
  <c r="Y625" i="17"/>
  <c r="Z625" i="17"/>
  <c r="AB625" i="17"/>
  <c r="AC625" i="17"/>
  <c r="AD625" i="17"/>
  <c r="AE625" i="17"/>
  <c r="AF625" i="17"/>
  <c r="AH625" i="17"/>
  <c r="AI625" i="17"/>
  <c r="AN625" i="17" s="1"/>
  <c r="AJ625" i="17"/>
  <c r="AK625" i="17"/>
  <c r="AL625" i="17"/>
  <c r="AM625" i="17"/>
  <c r="Y626" i="17"/>
  <c r="Z626" i="17"/>
  <c r="AB626" i="17"/>
  <c r="AC626" i="17"/>
  <c r="AD626" i="17"/>
  <c r="AE626" i="17"/>
  <c r="AF626" i="17"/>
  <c r="AH626" i="17"/>
  <c r="AI626" i="17"/>
  <c r="AJ626" i="17"/>
  <c r="AK626" i="17"/>
  <c r="AL626" i="17"/>
  <c r="AM626" i="17"/>
  <c r="Y627" i="17"/>
  <c r="Z627" i="17"/>
  <c r="AB627" i="17"/>
  <c r="AC627" i="17"/>
  <c r="AD627" i="17"/>
  <c r="AN627" i="17" s="1"/>
  <c r="AE627" i="17"/>
  <c r="AF627" i="17"/>
  <c r="AH627" i="17"/>
  <c r="AI627" i="17"/>
  <c r="AJ627" i="17"/>
  <c r="AK627" i="17"/>
  <c r="AL627" i="17"/>
  <c r="AM627" i="17"/>
  <c r="Y628" i="17"/>
  <c r="Z628" i="17"/>
  <c r="AB628" i="17"/>
  <c r="AC628" i="17"/>
  <c r="AD628" i="17"/>
  <c r="AE628" i="17"/>
  <c r="AF628" i="17"/>
  <c r="AH628" i="17"/>
  <c r="AI628" i="17"/>
  <c r="AN628" i="17" s="1"/>
  <c r="AJ628" i="17"/>
  <c r="AK628" i="17"/>
  <c r="AL628" i="17"/>
  <c r="AM628" i="17"/>
  <c r="Y629" i="17"/>
  <c r="Z629" i="17"/>
  <c r="AB629" i="17"/>
  <c r="AC629" i="17"/>
  <c r="AD629" i="17"/>
  <c r="AE629" i="17"/>
  <c r="AF629" i="17"/>
  <c r="AH629" i="17"/>
  <c r="AI629" i="17"/>
  <c r="AJ629" i="17"/>
  <c r="AK629" i="17"/>
  <c r="AL629" i="17"/>
  <c r="AM629" i="17"/>
  <c r="Y630" i="17"/>
  <c r="Z630" i="17"/>
  <c r="AB630" i="17"/>
  <c r="AC630" i="17"/>
  <c r="AD630" i="17"/>
  <c r="AE630" i="17"/>
  <c r="AF630" i="17"/>
  <c r="AH630" i="17"/>
  <c r="AI630" i="17"/>
  <c r="AJ630" i="17"/>
  <c r="AK630" i="17"/>
  <c r="AL630" i="17"/>
  <c r="AM630" i="17"/>
  <c r="Y631" i="17"/>
  <c r="Z631" i="17"/>
  <c r="AB631" i="17"/>
  <c r="AC631" i="17"/>
  <c r="AD631" i="17"/>
  <c r="AE631" i="17"/>
  <c r="AF631" i="17"/>
  <c r="AH631" i="17"/>
  <c r="AI631" i="17"/>
  <c r="AJ631" i="17"/>
  <c r="AK631" i="17"/>
  <c r="AL631" i="17"/>
  <c r="AM631" i="17"/>
  <c r="Y632" i="17"/>
  <c r="Z632" i="17"/>
  <c r="AB632" i="17"/>
  <c r="AC632" i="17"/>
  <c r="AD632" i="17"/>
  <c r="AN632" i="17" s="1"/>
  <c r="AE632" i="17"/>
  <c r="AF632" i="17"/>
  <c r="AH632" i="17"/>
  <c r="AI632" i="17"/>
  <c r="AJ632" i="17"/>
  <c r="AK632" i="17"/>
  <c r="AL632" i="17"/>
  <c r="AM632" i="17"/>
  <c r="Y633" i="17"/>
  <c r="Z633" i="17"/>
  <c r="AB633" i="17"/>
  <c r="AC633" i="17"/>
  <c r="AD633" i="17"/>
  <c r="AE633" i="17"/>
  <c r="AF633" i="17"/>
  <c r="AH633" i="17"/>
  <c r="AI633" i="17"/>
  <c r="AN633" i="17" s="1"/>
  <c r="AJ633" i="17"/>
  <c r="AK633" i="17"/>
  <c r="AL633" i="17"/>
  <c r="AM633" i="17"/>
  <c r="Y634" i="17"/>
  <c r="Z634" i="17"/>
  <c r="AB634" i="17"/>
  <c r="AC634" i="17"/>
  <c r="AD634" i="17"/>
  <c r="AN634" i="17" s="1"/>
  <c r="AE634" i="17"/>
  <c r="AF634" i="17"/>
  <c r="AH634" i="17"/>
  <c r="AI634" i="17"/>
  <c r="AJ634" i="17"/>
  <c r="AK634" i="17"/>
  <c r="AL634" i="17"/>
  <c r="AM634" i="17"/>
  <c r="Y635" i="17"/>
  <c r="Z635" i="17"/>
  <c r="AB635" i="17"/>
  <c r="AC635" i="17"/>
  <c r="AD635" i="17"/>
  <c r="AE635" i="17"/>
  <c r="AF635" i="17"/>
  <c r="AH635" i="17"/>
  <c r="AI635" i="17"/>
  <c r="AN635" i="17" s="1"/>
  <c r="AJ635" i="17"/>
  <c r="AK635" i="17"/>
  <c r="AL635" i="17"/>
  <c r="AM635" i="17"/>
  <c r="Y636" i="17"/>
  <c r="Z636" i="17"/>
  <c r="AB636" i="17"/>
  <c r="AC636" i="17"/>
  <c r="AD636" i="17"/>
  <c r="AE636" i="17"/>
  <c r="AF636" i="17"/>
  <c r="AH636" i="17"/>
  <c r="AI636" i="17"/>
  <c r="AN636" i="17" s="1"/>
  <c r="AJ636" i="17"/>
  <c r="AK636" i="17"/>
  <c r="AL636" i="17"/>
  <c r="AM636" i="17"/>
  <c r="Y637" i="17"/>
  <c r="Z637" i="17"/>
  <c r="AB637" i="17"/>
  <c r="AC637" i="17"/>
  <c r="AD637" i="17"/>
  <c r="AN637" i="17" s="1"/>
  <c r="AE637" i="17"/>
  <c r="AF637" i="17"/>
  <c r="AH637" i="17"/>
  <c r="AI637" i="17"/>
  <c r="AJ637" i="17"/>
  <c r="AK637" i="17"/>
  <c r="AL637" i="17"/>
  <c r="AM637" i="17"/>
  <c r="Y638" i="17"/>
  <c r="Z638" i="17"/>
  <c r="AB638" i="17"/>
  <c r="AC638" i="17"/>
  <c r="AD638" i="17"/>
  <c r="AE638" i="17"/>
  <c r="AF638" i="17"/>
  <c r="AH638" i="17"/>
  <c r="AI638" i="17"/>
  <c r="AN638" i="17" s="1"/>
  <c r="AJ638" i="17"/>
  <c r="AK638" i="17"/>
  <c r="AL638" i="17"/>
  <c r="AM638" i="17"/>
  <c r="Y639" i="17"/>
  <c r="Z639" i="17"/>
  <c r="AB639" i="17"/>
  <c r="AC639" i="17"/>
  <c r="AD639" i="17"/>
  <c r="AE639" i="17"/>
  <c r="AF639" i="17"/>
  <c r="AH639" i="17"/>
  <c r="AI639" i="17"/>
  <c r="AJ639" i="17"/>
  <c r="AK639" i="17"/>
  <c r="AL639" i="17"/>
  <c r="AM639" i="17"/>
  <c r="Y640" i="17"/>
  <c r="Z640" i="17"/>
  <c r="AB640" i="17"/>
  <c r="AC640" i="17"/>
  <c r="AD640" i="17"/>
  <c r="AE640" i="17"/>
  <c r="AF640" i="17"/>
  <c r="AH640" i="17"/>
  <c r="AI640" i="17"/>
  <c r="AJ640" i="17"/>
  <c r="AK640" i="17"/>
  <c r="AL640" i="17"/>
  <c r="AM640" i="17"/>
  <c r="Y641" i="17"/>
  <c r="Z641" i="17"/>
  <c r="AB641" i="17"/>
  <c r="AC641" i="17"/>
  <c r="AD641" i="17"/>
  <c r="AE641" i="17"/>
  <c r="AF641" i="17"/>
  <c r="AH641" i="17"/>
  <c r="AI641" i="17"/>
  <c r="AN641" i="17" s="1"/>
  <c r="AJ641" i="17"/>
  <c r="AK641" i="17"/>
  <c r="AL641" i="17"/>
  <c r="AM641" i="17"/>
  <c r="Y642" i="17"/>
  <c r="Z642" i="17"/>
  <c r="AB642" i="17"/>
  <c r="AC642" i="17"/>
  <c r="AD642" i="17"/>
  <c r="AE642" i="17"/>
  <c r="AF642" i="17"/>
  <c r="AH642" i="17"/>
  <c r="AI642" i="17"/>
  <c r="AN642" i="17" s="1"/>
  <c r="AJ642" i="17"/>
  <c r="AK642" i="17"/>
  <c r="AL642" i="17"/>
  <c r="AM642" i="17"/>
  <c r="Y643" i="17"/>
  <c r="Z643" i="17"/>
  <c r="AB643" i="17"/>
  <c r="AC643" i="17"/>
  <c r="AD643" i="17"/>
  <c r="AN643" i="17" s="1"/>
  <c r="AE643" i="17"/>
  <c r="AF643" i="17"/>
  <c r="AH643" i="17"/>
  <c r="AI643" i="17"/>
  <c r="AJ643" i="17"/>
  <c r="AK643" i="17"/>
  <c r="AL643" i="17"/>
  <c r="AM643" i="17"/>
  <c r="Y644" i="17"/>
  <c r="Z644" i="17"/>
  <c r="AB644" i="17"/>
  <c r="AC644" i="17"/>
  <c r="AD644" i="17"/>
  <c r="AE644" i="17"/>
  <c r="AF644" i="17"/>
  <c r="AH644" i="17"/>
  <c r="AI644" i="17"/>
  <c r="AJ644" i="17"/>
  <c r="AK644" i="17"/>
  <c r="AL644" i="17"/>
  <c r="AM644" i="17"/>
  <c r="Y645" i="17"/>
  <c r="Z645" i="17"/>
  <c r="AB645" i="17"/>
  <c r="AC645" i="17"/>
  <c r="AD645" i="17"/>
  <c r="AE645" i="17"/>
  <c r="AF645" i="17"/>
  <c r="AH645" i="17"/>
  <c r="AI645" i="17"/>
  <c r="AN645" i="17"/>
  <c r="AJ645" i="17"/>
  <c r="AK645" i="17"/>
  <c r="AL645" i="17"/>
  <c r="AM645" i="17"/>
  <c r="Y646" i="17"/>
  <c r="Z646" i="17"/>
  <c r="AB646" i="17"/>
  <c r="AC646" i="17"/>
  <c r="AD646" i="17"/>
  <c r="AE646" i="17"/>
  <c r="AF646" i="17"/>
  <c r="AH646" i="17"/>
  <c r="AI646" i="17"/>
  <c r="AJ646" i="17"/>
  <c r="AK646" i="17"/>
  <c r="AL646" i="17"/>
  <c r="AM646" i="17"/>
  <c r="Y647" i="17"/>
  <c r="Z647" i="17"/>
  <c r="AB647" i="17"/>
  <c r="AC647" i="17"/>
  <c r="AD647" i="17"/>
  <c r="AE647" i="17"/>
  <c r="AF647" i="17"/>
  <c r="AH647" i="17"/>
  <c r="AI647" i="17"/>
  <c r="AJ647" i="17"/>
  <c r="AK647" i="17"/>
  <c r="AL647" i="17"/>
  <c r="AM647" i="17"/>
  <c r="Y648" i="17"/>
  <c r="Z648" i="17"/>
  <c r="AB648" i="17"/>
  <c r="AC648" i="17"/>
  <c r="AD648" i="17"/>
  <c r="AE648" i="17"/>
  <c r="AF648" i="17"/>
  <c r="AH648" i="17"/>
  <c r="AI648" i="17"/>
  <c r="AN648" i="17" s="1"/>
  <c r="AJ648" i="17"/>
  <c r="AK648" i="17"/>
  <c r="AL648" i="17"/>
  <c r="AM648" i="17"/>
  <c r="Y649" i="17"/>
  <c r="Z649" i="17"/>
  <c r="AB649" i="17"/>
  <c r="AC649" i="17"/>
  <c r="AD649" i="17"/>
  <c r="AE649" i="17"/>
  <c r="AF649" i="17"/>
  <c r="AH649" i="17"/>
  <c r="AI649" i="17"/>
  <c r="AJ649" i="17"/>
  <c r="AK649" i="17"/>
  <c r="AL649" i="17"/>
  <c r="AM649" i="17"/>
  <c r="Y650" i="17"/>
  <c r="Z650" i="17"/>
  <c r="AB650" i="17"/>
  <c r="AC650" i="17"/>
  <c r="AD650" i="17"/>
  <c r="AE650" i="17"/>
  <c r="AF650" i="17"/>
  <c r="AH650" i="17"/>
  <c r="AI650" i="17"/>
  <c r="AJ650" i="17"/>
  <c r="AK650" i="17"/>
  <c r="AL650" i="17"/>
  <c r="AM650" i="17"/>
  <c r="Y651" i="17"/>
  <c r="Z651" i="17"/>
  <c r="AB651" i="17"/>
  <c r="AC651" i="17"/>
  <c r="AD651" i="17"/>
  <c r="AE651" i="17"/>
  <c r="AF651" i="17"/>
  <c r="AH651" i="17"/>
  <c r="AI651" i="17"/>
  <c r="AN651" i="17" s="1"/>
  <c r="AJ651" i="17"/>
  <c r="AK651" i="17"/>
  <c r="AL651" i="17"/>
  <c r="AM651" i="17"/>
  <c r="Y652" i="17"/>
  <c r="Z652" i="17"/>
  <c r="AB652" i="17"/>
  <c r="AC652" i="17"/>
  <c r="AD652" i="17"/>
  <c r="AE652" i="17"/>
  <c r="AF652" i="17"/>
  <c r="AH652" i="17"/>
  <c r="AI652" i="17"/>
  <c r="AJ652" i="17"/>
  <c r="AK652" i="17"/>
  <c r="AL652" i="17"/>
  <c r="AM652" i="17"/>
  <c r="Y653" i="17"/>
  <c r="Z653" i="17"/>
  <c r="AB653" i="17"/>
  <c r="AC653" i="17"/>
  <c r="AD653" i="17"/>
  <c r="AN653" i="17" s="1"/>
  <c r="AE653" i="17"/>
  <c r="AF653" i="17"/>
  <c r="AH653" i="17"/>
  <c r="AI653" i="17"/>
  <c r="AJ653" i="17"/>
  <c r="AK653" i="17"/>
  <c r="AL653" i="17"/>
  <c r="AM653" i="17"/>
  <c r="Y654" i="17"/>
  <c r="Z654" i="17"/>
  <c r="AB654" i="17"/>
  <c r="AC654" i="17"/>
  <c r="AD654" i="17"/>
  <c r="AE654" i="17"/>
  <c r="AF654" i="17"/>
  <c r="AH654" i="17"/>
  <c r="AI654" i="17"/>
  <c r="AN654" i="17" s="1"/>
  <c r="AJ654" i="17"/>
  <c r="AK654" i="17"/>
  <c r="AL654" i="17"/>
  <c r="AM654" i="17"/>
  <c r="Y655" i="17"/>
  <c r="Z655" i="17"/>
  <c r="AB655" i="17"/>
  <c r="AC655" i="17"/>
  <c r="AD655" i="17"/>
  <c r="AE655" i="17"/>
  <c r="AF655" i="17"/>
  <c r="AH655" i="17"/>
  <c r="AI655" i="17"/>
  <c r="AN655" i="17" s="1"/>
  <c r="AJ655" i="17"/>
  <c r="AK655" i="17"/>
  <c r="AL655" i="17"/>
  <c r="AM655" i="17"/>
  <c r="Y656" i="17"/>
  <c r="Z656" i="17"/>
  <c r="AB656" i="17"/>
  <c r="AC656" i="17"/>
  <c r="AD656" i="17"/>
  <c r="AE656" i="17"/>
  <c r="AF656" i="17"/>
  <c r="AH656" i="17"/>
  <c r="AI656" i="17"/>
  <c r="AJ656" i="17"/>
  <c r="AK656" i="17"/>
  <c r="AL656" i="17"/>
  <c r="AM656" i="17"/>
  <c r="Y657" i="17"/>
  <c r="Z657" i="17"/>
  <c r="AB657" i="17"/>
  <c r="AC657" i="17"/>
  <c r="AD657" i="17"/>
  <c r="AE657" i="17"/>
  <c r="AF657" i="17"/>
  <c r="AH657" i="17"/>
  <c r="AI657" i="17"/>
  <c r="AJ657" i="17"/>
  <c r="AK657" i="17"/>
  <c r="AL657" i="17"/>
  <c r="AM657" i="17"/>
  <c r="Y658" i="17"/>
  <c r="Z658" i="17"/>
  <c r="AB658" i="17"/>
  <c r="AC658" i="17"/>
  <c r="AD658" i="17"/>
  <c r="AE658" i="17"/>
  <c r="AF658" i="17"/>
  <c r="AH658" i="17"/>
  <c r="AI658" i="17"/>
  <c r="AJ658" i="17"/>
  <c r="AK658" i="17"/>
  <c r="AL658" i="17"/>
  <c r="AM658" i="17"/>
  <c r="R655" i="16" s="1"/>
  <c r="Y659" i="17"/>
  <c r="Z659" i="17"/>
  <c r="AB659" i="17"/>
  <c r="AC659" i="17"/>
  <c r="AD659" i="17"/>
  <c r="AE659" i="17"/>
  <c r="AF659" i="17"/>
  <c r="AH659" i="17"/>
  <c r="AI659" i="17"/>
  <c r="AJ659" i="17"/>
  <c r="AK659" i="17"/>
  <c r="AL659" i="17"/>
  <c r="AM659" i="17"/>
  <c r="Y660" i="17"/>
  <c r="Z660" i="17"/>
  <c r="AB660" i="17"/>
  <c r="AC660" i="17"/>
  <c r="AD660" i="17"/>
  <c r="AE660" i="17"/>
  <c r="AF660" i="17"/>
  <c r="AH660" i="17"/>
  <c r="AI660" i="17"/>
  <c r="AN660" i="17" s="1"/>
  <c r="AJ660" i="17"/>
  <c r="AK660" i="17"/>
  <c r="AL660" i="17"/>
  <c r="AM660" i="17"/>
  <c r="Y661" i="17"/>
  <c r="Z661" i="17"/>
  <c r="AB661" i="17"/>
  <c r="AC661" i="17"/>
  <c r="AD661" i="17"/>
  <c r="AE661" i="17"/>
  <c r="AF661" i="17"/>
  <c r="AH661" i="17"/>
  <c r="AI661" i="17"/>
  <c r="AJ661" i="17"/>
  <c r="AK661" i="17"/>
  <c r="AL661" i="17"/>
  <c r="AM661" i="17"/>
  <c r="Y662" i="17"/>
  <c r="Z662" i="17"/>
  <c r="AB662" i="17"/>
  <c r="AC662" i="17"/>
  <c r="AD662" i="17"/>
  <c r="AE662" i="17"/>
  <c r="AF662" i="17"/>
  <c r="AH662" i="17"/>
  <c r="AI662" i="17"/>
  <c r="AJ662" i="17"/>
  <c r="AK662" i="17"/>
  <c r="AL662" i="17"/>
  <c r="AM662" i="17"/>
  <c r="Y663" i="17"/>
  <c r="Z663" i="17"/>
  <c r="AB663" i="17"/>
  <c r="AC663" i="17"/>
  <c r="AD663" i="17"/>
  <c r="AE663" i="17"/>
  <c r="AF663" i="17"/>
  <c r="AH663" i="17"/>
  <c r="AI663" i="17"/>
  <c r="AN663" i="17" s="1"/>
  <c r="AJ663" i="17"/>
  <c r="AK663" i="17"/>
  <c r="AL663" i="17"/>
  <c r="AM663" i="17"/>
  <c r="Y664" i="17"/>
  <c r="Z664" i="17"/>
  <c r="AB664" i="17"/>
  <c r="AC664" i="17"/>
  <c r="AD664" i="17"/>
  <c r="AE664" i="17"/>
  <c r="AF664" i="17"/>
  <c r="AH664" i="17"/>
  <c r="AI664" i="17"/>
  <c r="AJ664" i="17"/>
  <c r="AK664" i="17"/>
  <c r="AL664" i="17"/>
  <c r="AM664" i="17"/>
  <c r="Y665" i="17"/>
  <c r="Z665" i="17"/>
  <c r="AB665" i="17"/>
  <c r="AC665" i="17"/>
  <c r="AD665" i="17"/>
  <c r="AE665" i="17"/>
  <c r="AF665" i="17"/>
  <c r="AH665" i="17"/>
  <c r="AI665" i="17"/>
  <c r="AJ665" i="17"/>
  <c r="AK665" i="17"/>
  <c r="AL665" i="17"/>
  <c r="AM665" i="17"/>
  <c r="Y666" i="17"/>
  <c r="Z666" i="17"/>
  <c r="AB666" i="17"/>
  <c r="AC666" i="17"/>
  <c r="AD666" i="17"/>
  <c r="AE666" i="17"/>
  <c r="AF666" i="17"/>
  <c r="AH666" i="17"/>
  <c r="AI666" i="17"/>
  <c r="AN666" i="17" s="1"/>
  <c r="AJ666" i="17"/>
  <c r="AK666" i="17"/>
  <c r="AL666" i="17"/>
  <c r="AM666" i="17"/>
  <c r="Y667" i="17"/>
  <c r="Z667" i="17"/>
  <c r="AB667" i="17"/>
  <c r="AC667" i="17"/>
  <c r="AD667" i="17"/>
  <c r="AN667" i="17" s="1"/>
  <c r="AE667" i="17"/>
  <c r="AF667" i="17"/>
  <c r="AH667" i="17"/>
  <c r="AI667" i="17"/>
  <c r="AJ667" i="17"/>
  <c r="AK667" i="17"/>
  <c r="AL667" i="17"/>
  <c r="AM667" i="17"/>
  <c r="Y668" i="17"/>
  <c r="Z668" i="17"/>
  <c r="AB668" i="17"/>
  <c r="AC668" i="17"/>
  <c r="AD668" i="17"/>
  <c r="AN668" i="17" s="1"/>
  <c r="AE668" i="17"/>
  <c r="AF668" i="17"/>
  <c r="AH668" i="17"/>
  <c r="AI668" i="17"/>
  <c r="AJ668" i="17"/>
  <c r="AK668" i="17"/>
  <c r="AL668" i="17"/>
  <c r="AM668" i="17"/>
  <c r="Y669" i="17"/>
  <c r="Z669" i="17"/>
  <c r="AB669" i="17"/>
  <c r="AC669" i="17"/>
  <c r="AD669" i="17"/>
  <c r="AE669" i="17"/>
  <c r="AF669" i="17"/>
  <c r="AH669" i="17"/>
  <c r="AI669" i="17"/>
  <c r="AJ669" i="17"/>
  <c r="AK669" i="17"/>
  <c r="AL669" i="17"/>
  <c r="AM669" i="17"/>
  <c r="Y670" i="17"/>
  <c r="Z670" i="17"/>
  <c r="AB670" i="17"/>
  <c r="AC670" i="17"/>
  <c r="AD670" i="17"/>
  <c r="AN670" i="17" s="1"/>
  <c r="AE670" i="17"/>
  <c r="AF670" i="17"/>
  <c r="AH670" i="17"/>
  <c r="AI670" i="17"/>
  <c r="AJ670" i="17"/>
  <c r="AK670" i="17"/>
  <c r="AL670" i="17"/>
  <c r="AM670" i="17"/>
  <c r="Y671" i="17"/>
  <c r="Z671" i="17"/>
  <c r="AB671" i="17"/>
  <c r="AC671" i="17"/>
  <c r="AD671" i="17"/>
  <c r="AE671" i="17"/>
  <c r="AF671" i="17"/>
  <c r="AH671" i="17"/>
  <c r="AI671" i="17"/>
  <c r="AJ671" i="17"/>
  <c r="AK671" i="17"/>
  <c r="AL671" i="17"/>
  <c r="AM671" i="17"/>
  <c r="Y672" i="17"/>
  <c r="Z672" i="17"/>
  <c r="AB672" i="17"/>
  <c r="AC672" i="17"/>
  <c r="AD672" i="17"/>
  <c r="AE672" i="17"/>
  <c r="AF672" i="17"/>
  <c r="AH672" i="17"/>
  <c r="AI672" i="17"/>
  <c r="AJ672" i="17"/>
  <c r="AK672" i="17"/>
  <c r="AL672" i="17"/>
  <c r="AM672" i="17"/>
  <c r="Y673" i="17"/>
  <c r="Z673" i="17"/>
  <c r="AB673" i="17"/>
  <c r="AC673" i="17"/>
  <c r="AD673" i="17"/>
  <c r="AE673" i="17"/>
  <c r="AF673" i="17"/>
  <c r="AH673" i="17"/>
  <c r="AI673" i="17"/>
  <c r="AJ673" i="17"/>
  <c r="AK673" i="17"/>
  <c r="AL673" i="17"/>
  <c r="AM673" i="17"/>
  <c r="Y674" i="17"/>
  <c r="Z674" i="17"/>
  <c r="AB674" i="17"/>
  <c r="AC674" i="17"/>
  <c r="AD674" i="17"/>
  <c r="AE674" i="17"/>
  <c r="AF674" i="17"/>
  <c r="AH674" i="17"/>
  <c r="AI674" i="17"/>
  <c r="AJ674" i="17"/>
  <c r="AK674" i="17"/>
  <c r="AL674" i="17"/>
  <c r="AM674" i="17"/>
  <c r="Y675" i="17"/>
  <c r="Z675" i="17"/>
  <c r="AB675" i="17"/>
  <c r="AC675" i="17"/>
  <c r="AD675" i="17"/>
  <c r="AE675" i="17"/>
  <c r="AF675" i="17"/>
  <c r="AH675" i="17"/>
  <c r="AI675" i="17"/>
  <c r="AN675" i="17" s="1"/>
  <c r="AJ675" i="17"/>
  <c r="AK675" i="17"/>
  <c r="AL675" i="17"/>
  <c r="AM675" i="17"/>
  <c r="Y676" i="17"/>
  <c r="Z676" i="17"/>
  <c r="AB676" i="17"/>
  <c r="AC676" i="17"/>
  <c r="AD676" i="17"/>
  <c r="AN676" i="17" s="1"/>
  <c r="AE676" i="17"/>
  <c r="AF676" i="17"/>
  <c r="AH676" i="17"/>
  <c r="AI676" i="17"/>
  <c r="AJ676" i="17"/>
  <c r="AK676" i="17"/>
  <c r="AL676" i="17"/>
  <c r="AM676" i="17"/>
  <c r="Y677" i="17"/>
  <c r="Z677" i="17"/>
  <c r="AB677" i="17"/>
  <c r="AC677" i="17"/>
  <c r="AD677" i="17"/>
  <c r="AE677" i="17"/>
  <c r="AF677" i="17"/>
  <c r="AH677" i="17"/>
  <c r="AI677" i="17"/>
  <c r="AJ677" i="17"/>
  <c r="AK677" i="17"/>
  <c r="AL677" i="17"/>
  <c r="AM677" i="17"/>
  <c r="Y678" i="17"/>
  <c r="Z678" i="17"/>
  <c r="AB678" i="17"/>
  <c r="AC678" i="17"/>
  <c r="AD678" i="17"/>
  <c r="AN678" i="17" s="1"/>
  <c r="AE678" i="17"/>
  <c r="AF678" i="17"/>
  <c r="AH678" i="17"/>
  <c r="AI678" i="17"/>
  <c r="AJ678" i="17"/>
  <c r="AK678" i="17"/>
  <c r="AL678" i="17"/>
  <c r="AM678" i="17"/>
  <c r="Y679" i="17"/>
  <c r="Z679" i="17"/>
  <c r="AB679" i="17"/>
  <c r="AC679" i="17"/>
  <c r="AD679" i="17"/>
  <c r="AE679" i="17"/>
  <c r="AF679" i="17"/>
  <c r="AH679" i="17"/>
  <c r="AI679" i="17"/>
  <c r="AN679" i="17" s="1"/>
  <c r="AJ679" i="17"/>
  <c r="AK679" i="17"/>
  <c r="AL679" i="17"/>
  <c r="AM679" i="17"/>
  <c r="Y680" i="17"/>
  <c r="Z680" i="17"/>
  <c r="AB680" i="17"/>
  <c r="AC680" i="17"/>
  <c r="AD680" i="17"/>
  <c r="AE680" i="17"/>
  <c r="AF680" i="17"/>
  <c r="AH680" i="17"/>
  <c r="AI680" i="17"/>
  <c r="AJ680" i="17"/>
  <c r="AK680" i="17"/>
  <c r="AL680" i="17"/>
  <c r="AM680" i="17"/>
  <c r="Y681" i="17"/>
  <c r="Z681" i="17"/>
  <c r="AB681" i="17"/>
  <c r="AC681" i="17"/>
  <c r="AD681" i="17"/>
  <c r="AE681" i="17"/>
  <c r="AF681" i="17"/>
  <c r="AH681" i="17"/>
  <c r="AI681" i="17"/>
  <c r="AJ681" i="17"/>
  <c r="AK681" i="17"/>
  <c r="AL681" i="17"/>
  <c r="AM681" i="17"/>
  <c r="Y682" i="17"/>
  <c r="Z682" i="17"/>
  <c r="AB682" i="17"/>
  <c r="AC682" i="17"/>
  <c r="AD682" i="17"/>
  <c r="AE682" i="17"/>
  <c r="AF682" i="17"/>
  <c r="AH682" i="17"/>
  <c r="AI682" i="17"/>
  <c r="AN682" i="17" s="1"/>
  <c r="AJ682" i="17"/>
  <c r="AK682" i="17"/>
  <c r="AL682" i="17"/>
  <c r="AM682" i="17"/>
  <c r="Y683" i="17"/>
  <c r="Z683" i="17"/>
  <c r="AB683" i="17"/>
  <c r="AC683" i="17"/>
  <c r="AD683" i="17"/>
  <c r="AN683" i="17" s="1"/>
  <c r="AE683" i="17"/>
  <c r="AF683" i="17"/>
  <c r="AH683" i="17"/>
  <c r="AI683" i="17"/>
  <c r="AJ683" i="17"/>
  <c r="AK683" i="17"/>
  <c r="AL683" i="17"/>
  <c r="AM683" i="17"/>
  <c r="Y684" i="17"/>
  <c r="Z684" i="17"/>
  <c r="AB684" i="17"/>
  <c r="AC684" i="17"/>
  <c r="AD684" i="17"/>
  <c r="AE684" i="17"/>
  <c r="AF684" i="17"/>
  <c r="AH684" i="17"/>
  <c r="AI684" i="17"/>
  <c r="AJ684" i="17"/>
  <c r="AK684" i="17"/>
  <c r="AL684" i="17"/>
  <c r="AM684" i="17"/>
  <c r="Y685" i="17"/>
  <c r="Z685" i="17"/>
  <c r="AB685" i="17"/>
  <c r="AC685" i="17"/>
  <c r="AD685" i="17"/>
  <c r="AE685" i="17"/>
  <c r="AF685" i="17"/>
  <c r="AH685" i="17"/>
  <c r="AI685" i="17"/>
  <c r="AN685" i="17" s="1"/>
  <c r="AJ685" i="17"/>
  <c r="AK685" i="17"/>
  <c r="AL685" i="17"/>
  <c r="AM685" i="17"/>
  <c r="Y686" i="17"/>
  <c r="Z686" i="17"/>
  <c r="AB686" i="17"/>
  <c r="AC686" i="17"/>
  <c r="AD686" i="17"/>
  <c r="AE686" i="17"/>
  <c r="AF686" i="17"/>
  <c r="AH686" i="17"/>
  <c r="AI686" i="17"/>
  <c r="AN686" i="17" s="1"/>
  <c r="AJ686" i="17"/>
  <c r="AK686" i="17"/>
  <c r="AL686" i="17"/>
  <c r="AM686" i="17"/>
  <c r="Y687" i="17"/>
  <c r="Z687" i="17"/>
  <c r="AB687" i="17"/>
  <c r="AC687" i="17"/>
  <c r="AD687" i="17"/>
  <c r="AN687" i="17"/>
  <c r="AE687" i="17"/>
  <c r="AF687" i="17"/>
  <c r="AH687" i="17"/>
  <c r="AI687" i="17"/>
  <c r="AJ687" i="17"/>
  <c r="AK687" i="17"/>
  <c r="AL687" i="17"/>
  <c r="AM687" i="17"/>
  <c r="Y688" i="17"/>
  <c r="Z688" i="17"/>
  <c r="AB688" i="17"/>
  <c r="AC688" i="17"/>
  <c r="AD688" i="17"/>
  <c r="AE688" i="17"/>
  <c r="AF688" i="17"/>
  <c r="AH688" i="17"/>
  <c r="AI688" i="17"/>
  <c r="AN688" i="17" s="1"/>
  <c r="AJ688" i="17"/>
  <c r="AK688" i="17"/>
  <c r="AL688" i="17"/>
  <c r="AM688" i="17"/>
  <c r="Y689" i="17"/>
  <c r="Z689" i="17"/>
  <c r="AB689" i="17"/>
  <c r="AC689" i="17"/>
  <c r="AD689" i="17"/>
  <c r="AE689" i="17"/>
  <c r="AF689" i="17"/>
  <c r="AH689" i="17"/>
  <c r="AI689" i="17"/>
  <c r="AJ689" i="17"/>
  <c r="AK689" i="17"/>
  <c r="AL689" i="17"/>
  <c r="AM689" i="17"/>
  <c r="Y690" i="17"/>
  <c r="Z690" i="17"/>
  <c r="AB690" i="17"/>
  <c r="AC690" i="17"/>
  <c r="AD690" i="17"/>
  <c r="AE690" i="17"/>
  <c r="AF690" i="17"/>
  <c r="AH690" i="17"/>
  <c r="AI690" i="17"/>
  <c r="AJ690" i="17"/>
  <c r="AK690" i="17"/>
  <c r="AL690" i="17"/>
  <c r="AM690" i="17"/>
  <c r="Y691" i="17"/>
  <c r="Z691" i="17"/>
  <c r="AB691" i="17"/>
  <c r="AC691" i="17"/>
  <c r="AD691" i="17"/>
  <c r="AE691" i="17"/>
  <c r="AF691" i="17"/>
  <c r="AH691" i="17"/>
  <c r="AI691" i="17"/>
  <c r="AN691" i="17" s="1"/>
  <c r="AJ691" i="17"/>
  <c r="AK691" i="17"/>
  <c r="AL691" i="17"/>
  <c r="AM691" i="17"/>
  <c r="Y692" i="17"/>
  <c r="Z692" i="17"/>
  <c r="AB692" i="17"/>
  <c r="AC692" i="17"/>
  <c r="AD692" i="17"/>
  <c r="AE692" i="17"/>
  <c r="AF692" i="17"/>
  <c r="AH692" i="17"/>
  <c r="AI692" i="17"/>
  <c r="AN692" i="17" s="1"/>
  <c r="AJ692" i="17"/>
  <c r="AK692" i="17"/>
  <c r="AL692" i="17"/>
  <c r="AM692" i="17"/>
  <c r="Y693" i="17"/>
  <c r="Z693" i="17"/>
  <c r="AB693" i="17"/>
  <c r="AC693" i="17"/>
  <c r="AD693" i="17"/>
  <c r="AE693" i="17"/>
  <c r="AF693" i="17"/>
  <c r="AH693" i="17"/>
  <c r="AI693" i="17"/>
  <c r="AJ693" i="17"/>
  <c r="AK693" i="17"/>
  <c r="AL693" i="17"/>
  <c r="AM693" i="17"/>
  <c r="Y694" i="17"/>
  <c r="Z694" i="17"/>
  <c r="AB694" i="17"/>
  <c r="AC694" i="17"/>
  <c r="AD694" i="17"/>
  <c r="AE694" i="17"/>
  <c r="AF694" i="17"/>
  <c r="AH694" i="17"/>
  <c r="AI694" i="17"/>
  <c r="AJ694" i="17"/>
  <c r="AK694" i="17"/>
  <c r="AL694" i="17"/>
  <c r="AM694" i="17"/>
  <c r="Y695" i="17"/>
  <c r="Z695" i="17"/>
  <c r="AB695" i="17"/>
  <c r="AC695" i="17"/>
  <c r="AD695" i="17"/>
  <c r="AE695" i="17"/>
  <c r="AF695" i="17"/>
  <c r="AH695" i="17"/>
  <c r="AI695" i="17"/>
  <c r="AN695" i="17" s="1"/>
  <c r="AJ695" i="17"/>
  <c r="AK695" i="17"/>
  <c r="AL695" i="17"/>
  <c r="AM695" i="17"/>
  <c r="Y696" i="17"/>
  <c r="Z696" i="17"/>
  <c r="AB696" i="17"/>
  <c r="AC696" i="17"/>
  <c r="AD696" i="17"/>
  <c r="AE696" i="17"/>
  <c r="AF696" i="17"/>
  <c r="AH696" i="17"/>
  <c r="AI696" i="17"/>
  <c r="AJ696" i="17"/>
  <c r="AK696" i="17"/>
  <c r="AL696" i="17"/>
  <c r="AM696" i="17"/>
  <c r="Y697" i="17"/>
  <c r="Z697" i="17"/>
  <c r="AB697" i="17"/>
  <c r="AC697" i="17"/>
  <c r="AD697" i="17"/>
  <c r="AE697" i="17"/>
  <c r="AF697" i="17"/>
  <c r="AH697" i="17"/>
  <c r="AI697" i="17"/>
  <c r="AN697" i="17" s="1"/>
  <c r="AJ697" i="17"/>
  <c r="AK697" i="17"/>
  <c r="AL697" i="17"/>
  <c r="AM697" i="17"/>
  <c r="Y698" i="17"/>
  <c r="Z698" i="17"/>
  <c r="AB698" i="17"/>
  <c r="AC698" i="17"/>
  <c r="AD698" i="17"/>
  <c r="AE698" i="17"/>
  <c r="AF698" i="17"/>
  <c r="AH698" i="17"/>
  <c r="AI698" i="17"/>
  <c r="AJ698" i="17"/>
  <c r="AK698" i="17"/>
  <c r="AL698" i="17"/>
  <c r="AM698" i="17"/>
  <c r="Y699" i="17"/>
  <c r="Z699" i="17"/>
  <c r="AB699" i="17"/>
  <c r="AC699" i="17"/>
  <c r="AD699" i="17"/>
  <c r="AE699" i="17"/>
  <c r="AF699" i="17"/>
  <c r="AH699" i="17"/>
  <c r="AI699" i="17"/>
  <c r="AJ699" i="17"/>
  <c r="AK699" i="17"/>
  <c r="AL699" i="17"/>
  <c r="AM699" i="17"/>
  <c r="Y700" i="17"/>
  <c r="Z700" i="17"/>
  <c r="AB700" i="17"/>
  <c r="AC700" i="17"/>
  <c r="AD700" i="17"/>
  <c r="AE700" i="17"/>
  <c r="AF700" i="17"/>
  <c r="AH700" i="17"/>
  <c r="AI700" i="17"/>
  <c r="AN700" i="17" s="1"/>
  <c r="AJ700" i="17"/>
  <c r="AK700" i="17"/>
  <c r="AL700" i="17"/>
  <c r="AM700" i="17"/>
  <c r="Y701" i="17"/>
  <c r="Z701" i="17"/>
  <c r="AB701" i="17"/>
  <c r="AC701" i="17"/>
  <c r="AD701" i="17"/>
  <c r="AE701" i="17"/>
  <c r="AF701" i="17"/>
  <c r="AH701" i="17"/>
  <c r="AI701" i="17"/>
  <c r="AN701" i="17" s="1"/>
  <c r="AJ701" i="17"/>
  <c r="AK701" i="17"/>
  <c r="AL701" i="17"/>
  <c r="AM701" i="17"/>
  <c r="Y702" i="17"/>
  <c r="Z702" i="17"/>
  <c r="AB702" i="17"/>
  <c r="AC702" i="17"/>
  <c r="AD702" i="17"/>
  <c r="AE702" i="17"/>
  <c r="AF702" i="17"/>
  <c r="AH702" i="17"/>
  <c r="AI702" i="17"/>
  <c r="AJ702" i="17"/>
  <c r="AK702" i="17"/>
  <c r="AL702" i="17"/>
  <c r="AM702" i="17"/>
  <c r="Y703" i="17"/>
  <c r="Z703" i="17"/>
  <c r="AB703" i="17"/>
  <c r="AC703" i="17"/>
  <c r="AD703" i="17"/>
  <c r="AE703" i="17"/>
  <c r="AF703" i="17"/>
  <c r="AH703" i="17"/>
  <c r="AI703" i="17"/>
  <c r="AN703" i="17" s="1"/>
  <c r="AJ703" i="17"/>
  <c r="AK703" i="17"/>
  <c r="AL703" i="17"/>
  <c r="AM703" i="17"/>
  <c r="Y704" i="17"/>
  <c r="Z704" i="17"/>
  <c r="AB704" i="17"/>
  <c r="AC704" i="17"/>
  <c r="AD704" i="17"/>
  <c r="AE704" i="17"/>
  <c r="AF704" i="17"/>
  <c r="AH704" i="17"/>
  <c r="AI704" i="17"/>
  <c r="AJ704" i="17"/>
  <c r="AK704" i="17"/>
  <c r="AL704" i="17"/>
  <c r="AM704" i="17"/>
  <c r="Y705" i="17"/>
  <c r="Z705" i="17"/>
  <c r="AB705" i="17"/>
  <c r="AC705" i="17"/>
  <c r="AD705" i="17"/>
  <c r="AE705" i="17"/>
  <c r="AF705" i="17"/>
  <c r="AH705" i="17"/>
  <c r="AI705" i="17"/>
  <c r="AJ705" i="17"/>
  <c r="AK705" i="17"/>
  <c r="AL705" i="17"/>
  <c r="AM705" i="17"/>
  <c r="Y706" i="17"/>
  <c r="Z706" i="17"/>
  <c r="AB706" i="17"/>
  <c r="AC706" i="17"/>
  <c r="AD706" i="17"/>
  <c r="AE706" i="17"/>
  <c r="AF706" i="17"/>
  <c r="AH706" i="17"/>
  <c r="AI706" i="17"/>
  <c r="AJ706" i="17"/>
  <c r="AK706" i="17"/>
  <c r="AL706" i="17"/>
  <c r="AM706" i="17"/>
  <c r="Y707" i="17"/>
  <c r="Z707" i="17"/>
  <c r="AB707" i="17"/>
  <c r="AC707" i="17"/>
  <c r="AD707" i="17"/>
  <c r="AE707" i="17"/>
  <c r="AF707" i="17"/>
  <c r="AH707" i="17"/>
  <c r="AI707" i="17"/>
  <c r="AJ707" i="17"/>
  <c r="AK707" i="17"/>
  <c r="AL707" i="17"/>
  <c r="AM707" i="17"/>
  <c r="Y708" i="17"/>
  <c r="Z708" i="17"/>
  <c r="AB708" i="17"/>
  <c r="AC708" i="17"/>
  <c r="AD708" i="17"/>
  <c r="AN708" i="17"/>
  <c r="AE708" i="17"/>
  <c r="AF708" i="17"/>
  <c r="AH708" i="17"/>
  <c r="AI708" i="17"/>
  <c r="AJ708" i="17"/>
  <c r="AK708" i="17"/>
  <c r="AL708" i="17"/>
  <c r="AM708" i="17"/>
  <c r="Y709" i="17"/>
  <c r="Z709" i="17"/>
  <c r="AB709" i="17"/>
  <c r="AC709" i="17"/>
  <c r="AD709" i="17"/>
  <c r="AE709" i="17"/>
  <c r="AF709" i="17"/>
  <c r="AH709" i="17"/>
  <c r="AI709" i="17"/>
  <c r="AJ709" i="17"/>
  <c r="AK709" i="17"/>
  <c r="AL709" i="17"/>
  <c r="AM709" i="17"/>
  <c r="Y710" i="17"/>
  <c r="Z710" i="17"/>
  <c r="AB710" i="17"/>
  <c r="AC710" i="17"/>
  <c r="AD710" i="17"/>
  <c r="AE710" i="17"/>
  <c r="AF710" i="17"/>
  <c r="AH710" i="17"/>
  <c r="AI710" i="17"/>
  <c r="AJ710" i="17"/>
  <c r="AK710" i="17"/>
  <c r="AL710" i="17"/>
  <c r="AM710" i="17"/>
  <c r="Y711" i="17"/>
  <c r="Z711" i="17"/>
  <c r="AB711" i="17"/>
  <c r="AC711" i="17"/>
  <c r="AD711" i="17"/>
  <c r="AN711" i="17"/>
  <c r="AE711" i="17"/>
  <c r="AF711" i="17"/>
  <c r="AH711" i="17"/>
  <c r="AI711" i="17"/>
  <c r="AJ711" i="17"/>
  <c r="AK711" i="17"/>
  <c r="AL711" i="17"/>
  <c r="AM711" i="17"/>
  <c r="Y712" i="17"/>
  <c r="Z712" i="17"/>
  <c r="AB712" i="17"/>
  <c r="AC712" i="17"/>
  <c r="AD712" i="17"/>
  <c r="AE712" i="17"/>
  <c r="AF712" i="17"/>
  <c r="AI712" i="17"/>
  <c r="N709" i="16" s="1"/>
  <c r="AJ712" i="17"/>
  <c r="AK712" i="17"/>
  <c r="AL712" i="17"/>
  <c r="AM712" i="17"/>
  <c r="Y713" i="17"/>
  <c r="Z713" i="17"/>
  <c r="AB713" i="17"/>
  <c r="AC713" i="17"/>
  <c r="AD713" i="17"/>
  <c r="AN713" i="17" s="1"/>
  <c r="AE713" i="17"/>
  <c r="AF713" i="17"/>
  <c r="AH713" i="17"/>
  <c r="AI713" i="17"/>
  <c r="AJ713" i="17"/>
  <c r="AK713" i="17"/>
  <c r="AL713" i="17"/>
  <c r="AM713" i="17"/>
  <c r="Y714" i="17"/>
  <c r="Z714" i="17"/>
  <c r="AB714" i="17"/>
  <c r="AC714" i="17"/>
  <c r="AD714" i="17"/>
  <c r="AN714" i="17" s="1"/>
  <c r="AE714" i="17"/>
  <c r="AF714" i="17"/>
  <c r="AH714" i="17"/>
  <c r="AI714" i="17"/>
  <c r="AJ714" i="17"/>
  <c r="AK714" i="17"/>
  <c r="AL714" i="17"/>
  <c r="AM714" i="17"/>
  <c r="Y715" i="17"/>
  <c r="Z715" i="17"/>
  <c r="AB715" i="17"/>
  <c r="AC715" i="17"/>
  <c r="AD715" i="17"/>
  <c r="AE715" i="17"/>
  <c r="AF715" i="17"/>
  <c r="AH715" i="17"/>
  <c r="AI715" i="17"/>
  <c r="AJ715" i="17"/>
  <c r="AK715" i="17"/>
  <c r="AL715" i="17"/>
  <c r="AM715" i="17"/>
  <c r="Y716" i="17"/>
  <c r="Z716" i="17"/>
  <c r="AB716" i="17"/>
  <c r="AC716" i="17"/>
  <c r="AD716" i="17"/>
  <c r="AN716" i="17" s="1"/>
  <c r="AE716" i="17"/>
  <c r="AF716" i="17"/>
  <c r="AH716" i="17"/>
  <c r="AI716" i="17"/>
  <c r="AJ716" i="17"/>
  <c r="AK716" i="17"/>
  <c r="AL716" i="17"/>
  <c r="AM716" i="17"/>
  <c r="Y717" i="17"/>
  <c r="Z717" i="17"/>
  <c r="AB717" i="17"/>
  <c r="AC717" i="17"/>
  <c r="AD717" i="17"/>
  <c r="AE717" i="17"/>
  <c r="AF717" i="17"/>
  <c r="AH717" i="17"/>
  <c r="AI717" i="17"/>
  <c r="AJ717" i="17"/>
  <c r="AK717" i="17"/>
  <c r="AL717" i="17"/>
  <c r="AM717" i="17"/>
  <c r="Y718" i="17"/>
  <c r="Z718" i="17"/>
  <c r="AB718" i="17"/>
  <c r="AC718" i="17"/>
  <c r="AD718" i="17"/>
  <c r="AE718" i="17"/>
  <c r="AF718" i="17"/>
  <c r="AH718" i="17"/>
  <c r="AI718" i="17"/>
  <c r="AJ718" i="17"/>
  <c r="AK718" i="17"/>
  <c r="AL718" i="17"/>
  <c r="AM718" i="17"/>
  <c r="Y719" i="17"/>
  <c r="Z719" i="17"/>
  <c r="AB719" i="17"/>
  <c r="AC719" i="17"/>
  <c r="AD719" i="17"/>
  <c r="AN719" i="17" s="1"/>
  <c r="AE719" i="17"/>
  <c r="AF719" i="17"/>
  <c r="AH719" i="17"/>
  <c r="AI719" i="17"/>
  <c r="AJ719" i="17"/>
  <c r="AK719" i="17"/>
  <c r="AL719" i="17"/>
  <c r="AM719" i="17"/>
  <c r="Y720" i="17"/>
  <c r="Z720" i="17"/>
  <c r="AB720" i="17"/>
  <c r="AC720" i="17"/>
  <c r="AD720" i="17"/>
  <c r="AE720" i="17"/>
  <c r="AF720" i="17"/>
  <c r="AH720" i="17"/>
  <c r="AI720" i="17"/>
  <c r="AJ720" i="17"/>
  <c r="AK720" i="17"/>
  <c r="AL720" i="17"/>
  <c r="AM720" i="17"/>
  <c r="Y721" i="17"/>
  <c r="Z721" i="17"/>
  <c r="AB721" i="17"/>
  <c r="AC721" i="17"/>
  <c r="AD721" i="17"/>
  <c r="AN721" i="17" s="1"/>
  <c r="AE721" i="17"/>
  <c r="AF721" i="17"/>
  <c r="AH721" i="17"/>
  <c r="AI721" i="17"/>
  <c r="AJ721" i="17"/>
  <c r="AK721" i="17"/>
  <c r="AL721" i="17"/>
  <c r="AM721" i="17"/>
  <c r="Y722" i="17"/>
  <c r="Z722" i="17"/>
  <c r="AB722" i="17"/>
  <c r="AC722" i="17"/>
  <c r="AD722" i="17"/>
  <c r="AN722" i="17" s="1"/>
  <c r="AE722" i="17"/>
  <c r="AF722" i="17"/>
  <c r="AH722" i="17"/>
  <c r="AI722" i="17"/>
  <c r="AJ722" i="17"/>
  <c r="AK722" i="17"/>
  <c r="AL722" i="17"/>
  <c r="AM722" i="17"/>
  <c r="Y723" i="17"/>
  <c r="Z723" i="17"/>
  <c r="AB723" i="17"/>
  <c r="AC723" i="17"/>
  <c r="AD723" i="17"/>
  <c r="AE723" i="17"/>
  <c r="AF723" i="17"/>
  <c r="AH723" i="17"/>
  <c r="AI723" i="17"/>
  <c r="AN723" i="17" s="1"/>
  <c r="AJ723" i="17"/>
  <c r="AK723" i="17"/>
  <c r="AL723" i="17"/>
  <c r="AM723" i="17"/>
  <c r="Y724" i="17"/>
  <c r="Z724" i="17"/>
  <c r="AB724" i="17"/>
  <c r="AC724" i="17"/>
  <c r="AD724" i="17"/>
  <c r="AN724" i="17" s="1"/>
  <c r="AE724" i="17"/>
  <c r="AF724" i="17"/>
  <c r="AH724" i="17"/>
  <c r="AI724" i="17"/>
  <c r="AJ724" i="17"/>
  <c r="AK724" i="17"/>
  <c r="AL724" i="17"/>
  <c r="AM724" i="17"/>
  <c r="Y725" i="17"/>
  <c r="Z725" i="17"/>
  <c r="AB725" i="17"/>
  <c r="AC725" i="17"/>
  <c r="AD725" i="17"/>
  <c r="AE725" i="17"/>
  <c r="AF725" i="17"/>
  <c r="AH725" i="17"/>
  <c r="AI725" i="17"/>
  <c r="AJ725" i="17"/>
  <c r="AK725" i="17"/>
  <c r="AL725" i="17"/>
  <c r="AM725" i="17"/>
  <c r="Y726" i="17"/>
  <c r="Z726" i="17"/>
  <c r="AB726" i="17"/>
  <c r="AC726" i="17"/>
  <c r="AD726" i="17"/>
  <c r="AE726" i="17"/>
  <c r="AF726" i="17"/>
  <c r="AH726" i="17"/>
  <c r="AI726" i="17"/>
  <c r="AN726" i="17" s="1"/>
  <c r="AJ726" i="17"/>
  <c r="AK726" i="17"/>
  <c r="AL726" i="17"/>
  <c r="AM726" i="17"/>
  <c r="Y727" i="17"/>
  <c r="Z727" i="17"/>
  <c r="AB727" i="17"/>
  <c r="AC727" i="17"/>
  <c r="AD727" i="17"/>
  <c r="AE727" i="17"/>
  <c r="AF727" i="17"/>
  <c r="AH727" i="17"/>
  <c r="AI727" i="17"/>
  <c r="AN727" i="17" s="1"/>
  <c r="AJ727" i="17"/>
  <c r="AK727" i="17"/>
  <c r="AL727" i="17"/>
  <c r="AM727" i="17"/>
  <c r="Y728" i="17"/>
  <c r="Z728" i="17"/>
  <c r="AB728" i="17"/>
  <c r="AC728" i="17"/>
  <c r="AD728" i="17"/>
  <c r="AE728" i="17"/>
  <c r="AF728" i="17"/>
  <c r="AH728" i="17"/>
  <c r="AI728" i="17"/>
  <c r="AJ728" i="17"/>
  <c r="AK728" i="17"/>
  <c r="AL728" i="17"/>
  <c r="AM728" i="17"/>
  <c r="Y729" i="17"/>
  <c r="Z729" i="17"/>
  <c r="AB729" i="17"/>
  <c r="AC729" i="17"/>
  <c r="AD729" i="17"/>
  <c r="AE729" i="17"/>
  <c r="AF729" i="17"/>
  <c r="AH729" i="17"/>
  <c r="AI729" i="17"/>
  <c r="AN729" i="17" s="1"/>
  <c r="AJ729" i="17"/>
  <c r="AK729" i="17"/>
  <c r="AL729" i="17"/>
  <c r="AM729" i="17"/>
  <c r="Y730" i="17"/>
  <c r="Z730" i="17"/>
  <c r="AB730" i="17"/>
  <c r="AC730" i="17"/>
  <c r="AD730" i="17"/>
  <c r="AE730" i="17"/>
  <c r="AF730" i="17"/>
  <c r="AH730" i="17"/>
  <c r="AI730" i="17"/>
  <c r="AJ730" i="17"/>
  <c r="AK730" i="17"/>
  <c r="AL730" i="17"/>
  <c r="AM730" i="17"/>
  <c r="Y731" i="17"/>
  <c r="Z731" i="17"/>
  <c r="AB731" i="17"/>
  <c r="AC731" i="17"/>
  <c r="AD731" i="17"/>
  <c r="AE731" i="17"/>
  <c r="AF731" i="17"/>
  <c r="AH731" i="17"/>
  <c r="AI731" i="17"/>
  <c r="AJ731" i="17"/>
  <c r="AK731" i="17"/>
  <c r="AL731" i="17"/>
  <c r="AM731" i="17"/>
  <c r="Y732" i="17"/>
  <c r="Z732" i="17"/>
  <c r="AB732" i="17"/>
  <c r="AC732" i="17"/>
  <c r="AD732" i="17"/>
  <c r="AE732" i="17"/>
  <c r="AF732" i="17"/>
  <c r="AH732" i="17"/>
  <c r="AI732" i="17"/>
  <c r="AN732" i="17"/>
  <c r="AJ732" i="17"/>
  <c r="AK732" i="17"/>
  <c r="AL732" i="17"/>
  <c r="AM732" i="17"/>
  <c r="Y733" i="17"/>
  <c r="Z733" i="17"/>
  <c r="AB733" i="17"/>
  <c r="AC733" i="17"/>
  <c r="AD733" i="17"/>
  <c r="AE733" i="17"/>
  <c r="AF733" i="17"/>
  <c r="AH733" i="17"/>
  <c r="AI733" i="17"/>
  <c r="AJ733" i="17"/>
  <c r="AK733" i="17"/>
  <c r="AL733" i="17"/>
  <c r="AM733" i="17"/>
  <c r="Y734" i="17"/>
  <c r="Z734" i="17"/>
  <c r="AB734" i="17"/>
  <c r="AC734" i="17"/>
  <c r="AD734" i="17"/>
  <c r="AE734" i="17"/>
  <c r="AF734" i="17"/>
  <c r="AH734" i="17"/>
  <c r="AI734" i="17"/>
  <c r="AJ734" i="17"/>
  <c r="AK734" i="17"/>
  <c r="AL734" i="17"/>
  <c r="AM734" i="17"/>
  <c r="Y735" i="17"/>
  <c r="Z735" i="17"/>
  <c r="AB735" i="17"/>
  <c r="AC735" i="17"/>
  <c r="AD735" i="17"/>
  <c r="AE735" i="17"/>
  <c r="AF735" i="17"/>
  <c r="AH735" i="17"/>
  <c r="AI735" i="17"/>
  <c r="AJ735" i="17"/>
  <c r="AK735" i="17"/>
  <c r="AL735" i="17"/>
  <c r="AM735" i="17"/>
  <c r="Y736" i="17"/>
  <c r="Z736" i="17"/>
  <c r="AB736" i="17"/>
  <c r="AC736" i="17"/>
  <c r="AD736" i="17"/>
  <c r="AE736" i="17"/>
  <c r="AF736" i="17"/>
  <c r="AH736" i="17"/>
  <c r="AI736" i="17"/>
  <c r="AJ736" i="17"/>
  <c r="AK736" i="17"/>
  <c r="AL736" i="17"/>
  <c r="AM736" i="17"/>
  <c r="Y737" i="17"/>
  <c r="Z737" i="17"/>
  <c r="AB737" i="17"/>
  <c r="AC737" i="17"/>
  <c r="AD737" i="17"/>
  <c r="AE737" i="17"/>
  <c r="AF737" i="17"/>
  <c r="AH737" i="17"/>
  <c r="AI737" i="17"/>
  <c r="AJ737" i="17"/>
  <c r="AK737" i="17"/>
  <c r="AL737" i="17"/>
  <c r="AM737" i="17"/>
  <c r="Y738" i="17"/>
  <c r="Z738" i="17"/>
  <c r="AB738" i="17"/>
  <c r="AC738" i="17"/>
  <c r="AD738" i="17"/>
  <c r="AE738" i="17"/>
  <c r="AF738" i="17"/>
  <c r="AH738" i="17"/>
  <c r="AI738" i="17"/>
  <c r="AN738" i="17" s="1"/>
  <c r="AJ738" i="17"/>
  <c r="AK738" i="17"/>
  <c r="AL738" i="17"/>
  <c r="AM738" i="17"/>
  <c r="Y739" i="17"/>
  <c r="Z739" i="17"/>
  <c r="AB739" i="17"/>
  <c r="AC739" i="17"/>
  <c r="AD739" i="17"/>
  <c r="AE739" i="17"/>
  <c r="AF739" i="17"/>
  <c r="AH739" i="17"/>
  <c r="AI739" i="17"/>
  <c r="AJ739" i="17"/>
  <c r="AK739" i="17"/>
  <c r="AL739" i="17"/>
  <c r="AM739" i="17"/>
  <c r="Y740" i="17"/>
  <c r="Z740" i="17"/>
  <c r="AB740" i="17"/>
  <c r="AC740" i="17"/>
  <c r="AD740" i="17"/>
  <c r="AE740" i="17"/>
  <c r="AF740" i="17"/>
  <c r="AH740" i="17"/>
  <c r="AI740" i="17"/>
  <c r="AJ740" i="17"/>
  <c r="AK740" i="17"/>
  <c r="AL740" i="17"/>
  <c r="AM740" i="17"/>
  <c r="Y741" i="17"/>
  <c r="Z741" i="17"/>
  <c r="AB741" i="17"/>
  <c r="AC741" i="17"/>
  <c r="AD741" i="17"/>
  <c r="AE741" i="17"/>
  <c r="AF741" i="17"/>
  <c r="AH741" i="17"/>
  <c r="AI741" i="17"/>
  <c r="AN741" i="17" s="1"/>
  <c r="AJ741" i="17"/>
  <c r="AK741" i="17"/>
  <c r="AL741" i="17"/>
  <c r="AM741" i="17"/>
  <c r="Y742" i="17"/>
  <c r="Z742" i="17"/>
  <c r="AB742" i="17"/>
  <c r="AC742" i="17"/>
  <c r="AD742" i="17"/>
  <c r="AE742" i="17"/>
  <c r="AF742" i="17"/>
  <c r="AH742" i="17"/>
  <c r="AI742" i="17"/>
  <c r="AJ742" i="17"/>
  <c r="AK742" i="17"/>
  <c r="AL742" i="17"/>
  <c r="AM742" i="17"/>
  <c r="Y743" i="17"/>
  <c r="Z743" i="17"/>
  <c r="AB743" i="17"/>
  <c r="AC743" i="17"/>
  <c r="AD743" i="17"/>
  <c r="AE743" i="17"/>
  <c r="AF743" i="17"/>
  <c r="AH743" i="17"/>
  <c r="AI743" i="17"/>
  <c r="AJ743" i="17"/>
  <c r="AK743" i="17"/>
  <c r="AL743" i="17"/>
  <c r="AM743" i="17"/>
  <c r="Y744" i="17"/>
  <c r="Z744" i="17"/>
  <c r="AB744" i="17"/>
  <c r="AC744" i="17"/>
  <c r="AD744" i="17"/>
  <c r="AE744" i="17"/>
  <c r="AF744" i="17"/>
  <c r="AH744" i="17"/>
  <c r="AI744" i="17"/>
  <c r="AN744" i="17" s="1"/>
  <c r="AJ744" i="17"/>
  <c r="AK744" i="17"/>
  <c r="AL744" i="17"/>
  <c r="AM744" i="17"/>
  <c r="Y745" i="17"/>
  <c r="Z745" i="17"/>
  <c r="AB745" i="17"/>
  <c r="AC745" i="17"/>
  <c r="AD745" i="17"/>
  <c r="AE745" i="17"/>
  <c r="AF745" i="17"/>
  <c r="AH745" i="17"/>
  <c r="AI745" i="17"/>
  <c r="AJ745" i="17"/>
  <c r="AK745" i="17"/>
  <c r="AL745" i="17"/>
  <c r="AM745" i="17"/>
  <c r="Y746" i="17"/>
  <c r="Z746" i="17"/>
  <c r="AB746" i="17"/>
  <c r="AC746" i="17"/>
  <c r="AD746" i="17"/>
  <c r="AN746" i="17" s="1"/>
  <c r="AE746" i="17"/>
  <c r="AF746" i="17"/>
  <c r="AH746" i="17"/>
  <c r="AI746" i="17"/>
  <c r="AJ746" i="17"/>
  <c r="AK746" i="17"/>
  <c r="AL746" i="17"/>
  <c r="AM746" i="17"/>
  <c r="Y747" i="17"/>
  <c r="Z747" i="17"/>
  <c r="AB747" i="17"/>
  <c r="AC747" i="17"/>
  <c r="AD747" i="17"/>
  <c r="AE747" i="17"/>
  <c r="AF747" i="17"/>
  <c r="AH747" i="17"/>
  <c r="AI747" i="17"/>
  <c r="AN747" i="17" s="1"/>
  <c r="AJ747" i="17"/>
  <c r="AK747" i="17"/>
  <c r="AL747" i="17"/>
  <c r="AM747" i="17"/>
  <c r="Y748" i="17"/>
  <c r="Z748" i="17"/>
  <c r="AB748" i="17"/>
  <c r="AC748" i="17"/>
  <c r="AD748" i="17"/>
  <c r="AE748" i="17"/>
  <c r="AF748" i="17"/>
  <c r="AH748" i="17"/>
  <c r="AI748" i="17"/>
  <c r="AJ748" i="17"/>
  <c r="AK748" i="17"/>
  <c r="AL748" i="17"/>
  <c r="AM748" i="17"/>
  <c r="Y749" i="17"/>
  <c r="Z749" i="17"/>
  <c r="AB749" i="17"/>
  <c r="AC749" i="17"/>
  <c r="AD749" i="17"/>
  <c r="AE749" i="17"/>
  <c r="AF749" i="17"/>
  <c r="AH749" i="17"/>
  <c r="AI749" i="17"/>
  <c r="AJ749" i="17"/>
  <c r="AK749" i="17"/>
  <c r="AL749" i="17"/>
  <c r="AM749" i="17"/>
  <c r="Y750" i="17"/>
  <c r="Z750" i="17"/>
  <c r="AB750" i="17"/>
  <c r="AC750" i="17"/>
  <c r="AD750" i="17"/>
  <c r="AE750" i="17"/>
  <c r="AF750" i="17"/>
  <c r="AH750" i="17"/>
  <c r="AI750" i="17"/>
  <c r="AN750" i="17" s="1"/>
  <c r="AJ750" i="17"/>
  <c r="AK750" i="17"/>
  <c r="AL750" i="17"/>
  <c r="AM750" i="17"/>
  <c r="Y751" i="17"/>
  <c r="Z751" i="17"/>
  <c r="AB751" i="17"/>
  <c r="AC751" i="17"/>
  <c r="AD751" i="17"/>
  <c r="AE751" i="17"/>
  <c r="AF751" i="17"/>
  <c r="AH751" i="17"/>
  <c r="AI751" i="17"/>
  <c r="AJ751" i="17"/>
  <c r="AK751" i="17"/>
  <c r="AL751" i="17"/>
  <c r="AM751" i="17"/>
  <c r="Y752" i="17"/>
  <c r="Z752" i="17"/>
  <c r="AB752" i="17"/>
  <c r="AC752" i="17"/>
  <c r="AD752" i="17"/>
  <c r="AE752" i="17"/>
  <c r="AF752" i="17"/>
  <c r="AH752" i="17"/>
  <c r="AI752" i="17"/>
  <c r="AN752" i="17" s="1"/>
  <c r="AJ752" i="17"/>
  <c r="AK752" i="17"/>
  <c r="AL752" i="17"/>
  <c r="AM752" i="17"/>
  <c r="Y753" i="17"/>
  <c r="Z753" i="17"/>
  <c r="AB753" i="17"/>
  <c r="AC753" i="17"/>
  <c r="AD753" i="17"/>
  <c r="AE753" i="17"/>
  <c r="AF753" i="17"/>
  <c r="AH753" i="17"/>
  <c r="AI753" i="17"/>
  <c r="AJ753" i="17"/>
  <c r="AK753" i="17"/>
  <c r="AL753" i="17"/>
  <c r="AM753" i="17"/>
  <c r="Y754" i="17"/>
  <c r="Z754" i="17"/>
  <c r="AB754" i="17"/>
  <c r="AC754" i="17"/>
  <c r="AD754" i="17"/>
  <c r="AN754" i="17" s="1"/>
  <c r="AE754" i="17"/>
  <c r="I751" i="16" s="1"/>
  <c r="AF754" i="17"/>
  <c r="AH754" i="17"/>
  <c r="AI754" i="17"/>
  <c r="AJ754" i="17"/>
  <c r="AK754" i="17"/>
  <c r="AL754" i="17"/>
  <c r="AM754" i="17"/>
  <c r="Y755" i="17"/>
  <c r="Z755" i="17"/>
  <c r="AB755" i="17"/>
  <c r="AC755" i="17"/>
  <c r="AD755" i="17"/>
  <c r="AE755" i="17"/>
  <c r="AF755" i="17"/>
  <c r="AH755" i="17"/>
  <c r="AI755" i="17"/>
  <c r="AN755" i="17" s="1"/>
  <c r="AJ755" i="17"/>
  <c r="AK755" i="17"/>
  <c r="AL755" i="17"/>
  <c r="AM755" i="17"/>
  <c r="Y756" i="17"/>
  <c r="Z756" i="17"/>
  <c r="AB756" i="17"/>
  <c r="AC756" i="17"/>
  <c r="AD756" i="17"/>
  <c r="AE756" i="17"/>
  <c r="AF756" i="17"/>
  <c r="AH756" i="17"/>
  <c r="AI756" i="17"/>
  <c r="AJ756" i="17"/>
  <c r="AK756" i="17"/>
  <c r="AL756" i="17"/>
  <c r="AM756" i="17"/>
  <c r="Y757" i="17"/>
  <c r="Z757" i="17"/>
  <c r="AB757" i="17"/>
  <c r="AC757" i="17"/>
  <c r="AD757" i="17"/>
  <c r="AE757" i="17"/>
  <c r="AF757" i="17"/>
  <c r="AH757" i="17"/>
  <c r="AI757" i="17"/>
  <c r="AJ757" i="17"/>
  <c r="AK757" i="17"/>
  <c r="AL757" i="17"/>
  <c r="AM757" i="17"/>
  <c r="Y758" i="17"/>
  <c r="Z758" i="17"/>
  <c r="AB758" i="17"/>
  <c r="AC758" i="17"/>
  <c r="AD758" i="17"/>
  <c r="AE758" i="17"/>
  <c r="AF758" i="17"/>
  <c r="AH758" i="17"/>
  <c r="AI758" i="17"/>
  <c r="AN758" i="17" s="1"/>
  <c r="AJ758" i="17"/>
  <c r="AK758" i="17"/>
  <c r="AL758" i="17"/>
  <c r="AM758" i="17"/>
  <c r="Y759" i="17"/>
  <c r="Z759" i="17"/>
  <c r="AB759" i="17"/>
  <c r="AC759" i="17"/>
  <c r="AD759" i="17"/>
  <c r="AE759" i="17"/>
  <c r="AF759" i="17"/>
  <c r="AH759" i="17"/>
  <c r="AI759" i="17"/>
  <c r="AN759" i="17" s="1"/>
  <c r="AJ759" i="17"/>
  <c r="AK759" i="17"/>
  <c r="AL759" i="17"/>
  <c r="AM759" i="17"/>
  <c r="Y760" i="17"/>
  <c r="Z760" i="17"/>
  <c r="AB760" i="17"/>
  <c r="AC760" i="17"/>
  <c r="AD760" i="17"/>
  <c r="AN760" i="17" s="1"/>
  <c r="AE760" i="17"/>
  <c r="AF760" i="17"/>
  <c r="AH760" i="17"/>
  <c r="AI760" i="17"/>
  <c r="AJ760" i="17"/>
  <c r="AK760" i="17"/>
  <c r="AL760" i="17"/>
  <c r="AM760" i="17"/>
  <c r="Y761" i="17"/>
  <c r="Z761" i="17"/>
  <c r="AB761" i="17"/>
  <c r="AC761" i="17"/>
  <c r="AD761" i="17"/>
  <c r="AE761" i="17"/>
  <c r="AF761" i="17"/>
  <c r="AH761" i="17"/>
  <c r="AI761" i="17"/>
  <c r="AJ761" i="17"/>
  <c r="AK761" i="17"/>
  <c r="AL761" i="17"/>
  <c r="AM761" i="17"/>
  <c r="Y762" i="17"/>
  <c r="Z762" i="17"/>
  <c r="AB762" i="17"/>
  <c r="AC762" i="17"/>
  <c r="AD762" i="17"/>
  <c r="AE762" i="17"/>
  <c r="AF762" i="17"/>
  <c r="AH762" i="17"/>
  <c r="AI762" i="17"/>
  <c r="AN762" i="17" s="1"/>
  <c r="AJ762" i="17"/>
  <c r="AK762" i="17"/>
  <c r="AL762" i="17"/>
  <c r="AM762" i="17"/>
  <c r="Y763" i="17"/>
  <c r="Z763" i="17"/>
  <c r="AB763" i="17"/>
  <c r="AC763" i="17"/>
  <c r="AD763" i="17"/>
  <c r="AE763" i="17"/>
  <c r="AF763" i="17"/>
  <c r="AH763" i="17"/>
  <c r="AI763" i="17"/>
  <c r="AJ763" i="17"/>
  <c r="AK763" i="17"/>
  <c r="AL763" i="17"/>
  <c r="AM763" i="17"/>
  <c r="Y764" i="17"/>
  <c r="Z764" i="17"/>
  <c r="AB764" i="17"/>
  <c r="AC764" i="17"/>
  <c r="AD764" i="17"/>
  <c r="AE764" i="17"/>
  <c r="AF764" i="17"/>
  <c r="AH764" i="17"/>
  <c r="K761" i="16" s="1"/>
  <c r="AI764" i="17"/>
  <c r="AN764" i="17" s="1"/>
  <c r="AJ764" i="17"/>
  <c r="AK764" i="17"/>
  <c r="AL764" i="17"/>
  <c r="AM764" i="17"/>
  <c r="Y765" i="17"/>
  <c r="Z765" i="17"/>
  <c r="AB765" i="17"/>
  <c r="AC765" i="17"/>
  <c r="AD765" i="17"/>
  <c r="AE765" i="17"/>
  <c r="AF765" i="17"/>
  <c r="AH765" i="17"/>
  <c r="AI765" i="17"/>
  <c r="AN765" i="17" s="1"/>
  <c r="AJ765" i="17"/>
  <c r="AK765" i="17"/>
  <c r="AL765" i="17"/>
  <c r="AM765" i="17"/>
  <c r="Y766" i="17"/>
  <c r="Z766" i="17"/>
  <c r="AB766" i="17"/>
  <c r="AC766" i="17"/>
  <c r="AD766" i="17"/>
  <c r="AE766" i="17"/>
  <c r="AF766" i="17"/>
  <c r="AH766" i="17"/>
  <c r="AI766" i="17"/>
  <c r="AJ766" i="17"/>
  <c r="AK766" i="17"/>
  <c r="AL766" i="17"/>
  <c r="AM766" i="17"/>
  <c r="Y767" i="17"/>
  <c r="Z767" i="17"/>
  <c r="AB767" i="17"/>
  <c r="AC767" i="17"/>
  <c r="AD767" i="17"/>
  <c r="AE767" i="17"/>
  <c r="AF767" i="17"/>
  <c r="AH767" i="17"/>
  <c r="AI767" i="17"/>
  <c r="AN767" i="17" s="1"/>
  <c r="AJ767" i="17"/>
  <c r="AK767" i="17"/>
  <c r="AL767" i="17"/>
  <c r="AM767" i="17"/>
  <c r="Y768" i="17"/>
  <c r="Z768" i="17"/>
  <c r="AB768" i="17"/>
  <c r="AC768" i="17"/>
  <c r="AD768" i="17"/>
  <c r="AE768" i="17"/>
  <c r="AF768" i="17"/>
  <c r="AH768" i="17"/>
  <c r="AI768" i="17"/>
  <c r="AN768" i="17" s="1"/>
  <c r="AJ768" i="17"/>
  <c r="AK768" i="17"/>
  <c r="AL768" i="17"/>
  <c r="AM768" i="17"/>
  <c r="Y769" i="17"/>
  <c r="Z769" i="17"/>
  <c r="AB769" i="17"/>
  <c r="AC769" i="17"/>
  <c r="AD769" i="17"/>
  <c r="AE769" i="17"/>
  <c r="AF769" i="17"/>
  <c r="AH769" i="17"/>
  <c r="AI769" i="17"/>
  <c r="AJ769" i="17"/>
  <c r="AK769" i="17"/>
  <c r="AL769" i="17"/>
  <c r="AM769" i="17"/>
  <c r="Y770" i="17"/>
  <c r="Z770" i="17"/>
  <c r="AB770" i="17"/>
  <c r="AC770" i="17"/>
  <c r="AD770" i="17"/>
  <c r="AE770" i="17"/>
  <c r="AF770" i="17"/>
  <c r="AH770" i="17"/>
  <c r="AI770" i="17"/>
  <c r="AN770" i="17" s="1"/>
  <c r="AJ770" i="17"/>
  <c r="AK770" i="17"/>
  <c r="AL770" i="17"/>
  <c r="AM770" i="17"/>
  <c r="Y771" i="17"/>
  <c r="Z771" i="17"/>
  <c r="AB771" i="17"/>
  <c r="AC771" i="17"/>
  <c r="AD771" i="17"/>
  <c r="AN771" i="17" s="1"/>
  <c r="AE771" i="17"/>
  <c r="AF771" i="17"/>
  <c r="AH771" i="17"/>
  <c r="AI771" i="17"/>
  <c r="AJ771" i="17"/>
  <c r="AK771" i="17"/>
  <c r="AL771" i="17"/>
  <c r="AM771" i="17"/>
  <c r="Y772" i="17"/>
  <c r="Z772" i="17"/>
  <c r="AB772" i="17"/>
  <c r="AC772" i="17"/>
  <c r="AD772" i="17"/>
  <c r="AE772" i="17"/>
  <c r="AF772" i="17"/>
  <c r="AH772" i="17"/>
  <c r="AI772" i="17"/>
  <c r="AJ772" i="17"/>
  <c r="AK772" i="17"/>
  <c r="AL772" i="17"/>
  <c r="AM772" i="17"/>
  <c r="Y773" i="17"/>
  <c r="Z773" i="17"/>
  <c r="AB773" i="17"/>
  <c r="AC773" i="17"/>
  <c r="AD773" i="17"/>
  <c r="AE773" i="17"/>
  <c r="AF773" i="17"/>
  <c r="AH773" i="17"/>
  <c r="AI773" i="17"/>
  <c r="AJ773" i="17"/>
  <c r="AK773" i="17"/>
  <c r="AL773" i="17"/>
  <c r="AM773" i="17"/>
  <c r="Y774" i="17"/>
  <c r="Z774" i="17"/>
  <c r="AB774" i="17"/>
  <c r="AC774" i="17"/>
  <c r="AD774" i="17"/>
  <c r="AN774" i="17" s="1"/>
  <c r="AE774" i="17"/>
  <c r="AF774" i="17"/>
  <c r="AH774" i="17"/>
  <c r="AI774" i="17"/>
  <c r="AJ774" i="17"/>
  <c r="AK774" i="17"/>
  <c r="AL774" i="17"/>
  <c r="AM774" i="17"/>
  <c r="Y775" i="17"/>
  <c r="Z775" i="17"/>
  <c r="AB775" i="17"/>
  <c r="AC775" i="17"/>
  <c r="AD775" i="17"/>
  <c r="AE775" i="17"/>
  <c r="AF775" i="17"/>
  <c r="AH775" i="17"/>
  <c r="AI775" i="17"/>
  <c r="AJ775" i="17"/>
  <c r="AK775" i="17"/>
  <c r="AL775" i="17"/>
  <c r="AM775" i="17"/>
  <c r="Y776" i="17"/>
  <c r="Z776" i="17"/>
  <c r="AB776" i="17"/>
  <c r="AC776" i="17"/>
  <c r="AD776" i="17"/>
  <c r="AE776" i="17"/>
  <c r="I773" i="16" s="1"/>
  <c r="AF776" i="17"/>
  <c r="AH776" i="17"/>
  <c r="K773" i="16" s="1"/>
  <c r="AI776" i="17"/>
  <c r="AN776" i="17" s="1"/>
  <c r="AJ776" i="17"/>
  <c r="AK776" i="17"/>
  <c r="AL776" i="17"/>
  <c r="AM776" i="17"/>
  <c r="Y777" i="17"/>
  <c r="Z777" i="17"/>
  <c r="AB777" i="17"/>
  <c r="AC777" i="17"/>
  <c r="AD777" i="17"/>
  <c r="AE777" i="17"/>
  <c r="AF777" i="17"/>
  <c r="AH777" i="17"/>
  <c r="AI777" i="17"/>
  <c r="AJ777" i="17"/>
  <c r="AK777" i="17"/>
  <c r="AL777" i="17"/>
  <c r="AM777" i="17"/>
  <c r="Y778" i="17"/>
  <c r="Z778" i="17"/>
  <c r="AB778" i="17"/>
  <c r="AC778" i="17"/>
  <c r="AD778" i="17"/>
  <c r="AE778" i="17"/>
  <c r="AF778" i="17"/>
  <c r="AH778" i="17"/>
  <c r="AI778" i="17"/>
  <c r="AJ778" i="17"/>
  <c r="AK778" i="17"/>
  <c r="AL778" i="17"/>
  <c r="AM778" i="17"/>
  <c r="Y779" i="17"/>
  <c r="Z779" i="17"/>
  <c r="AB779" i="17"/>
  <c r="AC779" i="17"/>
  <c r="AD779" i="17"/>
  <c r="AE779" i="17"/>
  <c r="AF779" i="17"/>
  <c r="AH779" i="17"/>
  <c r="AI779" i="17"/>
  <c r="AJ779" i="17"/>
  <c r="AK779" i="17"/>
  <c r="AL779" i="17"/>
  <c r="AM779" i="17"/>
  <c r="Y780" i="17"/>
  <c r="Z780" i="17"/>
  <c r="AB780" i="17"/>
  <c r="AC780" i="17"/>
  <c r="AD780" i="17"/>
  <c r="AE780" i="17"/>
  <c r="AF780" i="17"/>
  <c r="AH780" i="17"/>
  <c r="AI780" i="17"/>
  <c r="AN780" i="17" s="1"/>
  <c r="AJ780" i="17"/>
  <c r="AK780" i="17"/>
  <c r="AL780" i="17"/>
  <c r="AM780" i="17"/>
  <c r="Y781" i="17"/>
  <c r="Z781" i="17"/>
  <c r="AB781" i="17"/>
  <c r="AC781" i="17"/>
  <c r="AD781" i="17"/>
  <c r="AE781" i="17"/>
  <c r="AF781" i="17"/>
  <c r="AH781" i="17"/>
  <c r="AI781" i="17"/>
  <c r="AJ781" i="17"/>
  <c r="AK781" i="17"/>
  <c r="AL781" i="17"/>
  <c r="AM781" i="17"/>
  <c r="Y782" i="17"/>
  <c r="Z782" i="17"/>
  <c r="AB782" i="17"/>
  <c r="AC782" i="17"/>
  <c r="AD782" i="17"/>
  <c r="AE782" i="17"/>
  <c r="AF782" i="17"/>
  <c r="AH782" i="17"/>
  <c r="AI782" i="17"/>
  <c r="AN782" i="17" s="1"/>
  <c r="AJ782" i="17"/>
  <c r="AK782" i="17"/>
  <c r="AL782" i="17"/>
  <c r="AM782" i="17"/>
  <c r="Y783" i="17"/>
  <c r="Z783" i="17"/>
  <c r="AB783" i="17"/>
  <c r="AC783" i="17"/>
  <c r="AD783" i="17"/>
  <c r="AE783" i="17"/>
  <c r="AF783" i="17"/>
  <c r="AH783" i="17"/>
  <c r="AI783" i="17"/>
  <c r="AJ783" i="17"/>
  <c r="AK783" i="17"/>
  <c r="AL783" i="17"/>
  <c r="AM783" i="17"/>
  <c r="Y784" i="17"/>
  <c r="Z784" i="17"/>
  <c r="AB784" i="17"/>
  <c r="AC784" i="17"/>
  <c r="AD784" i="17"/>
  <c r="AE784" i="17"/>
  <c r="AF784" i="17"/>
  <c r="AH784" i="17"/>
  <c r="AI784" i="17"/>
  <c r="AJ784" i="17"/>
  <c r="AK784" i="17"/>
  <c r="AL784" i="17"/>
  <c r="AM784" i="17"/>
  <c r="Y785" i="17"/>
  <c r="Z785" i="17"/>
  <c r="AB785" i="17"/>
  <c r="AC785" i="17"/>
  <c r="AD785" i="17"/>
  <c r="AE785" i="17"/>
  <c r="AF785" i="17"/>
  <c r="AH785" i="17"/>
  <c r="AI785" i="17"/>
  <c r="AJ785" i="17"/>
  <c r="AK785" i="17"/>
  <c r="AL785" i="17"/>
  <c r="AM785" i="17"/>
  <c r="Y786" i="17"/>
  <c r="Z786" i="17"/>
  <c r="AB786" i="17"/>
  <c r="AC786" i="17"/>
  <c r="AD786" i="17"/>
  <c r="AE786" i="17"/>
  <c r="AF786" i="17"/>
  <c r="AH786" i="17"/>
  <c r="AI786" i="17"/>
  <c r="AJ786" i="17"/>
  <c r="AK786" i="17"/>
  <c r="AL786" i="17"/>
  <c r="AM786" i="17"/>
  <c r="Y787" i="17"/>
  <c r="Z787" i="17"/>
  <c r="AB787" i="17"/>
  <c r="AC787" i="17"/>
  <c r="AD787" i="17"/>
  <c r="AE787" i="17"/>
  <c r="AF787" i="17"/>
  <c r="AH787" i="17"/>
  <c r="AI787" i="17"/>
  <c r="AJ787" i="17"/>
  <c r="AK787" i="17"/>
  <c r="AL787" i="17"/>
  <c r="AM787" i="17"/>
  <c r="Y788" i="17"/>
  <c r="Z788" i="17"/>
  <c r="AB788" i="17"/>
  <c r="AC788" i="17"/>
  <c r="AD788" i="17"/>
  <c r="AE788" i="17"/>
  <c r="AF788" i="17"/>
  <c r="AH788" i="17"/>
  <c r="AI788" i="17"/>
  <c r="AN788" i="17" s="1"/>
  <c r="AJ788" i="17"/>
  <c r="AK788" i="17"/>
  <c r="AL788" i="17"/>
  <c r="AM788" i="17"/>
  <c r="Y789" i="17"/>
  <c r="Z789" i="17"/>
  <c r="AB789" i="17"/>
  <c r="AC789" i="17"/>
  <c r="AD789" i="17"/>
  <c r="AE789" i="17"/>
  <c r="AF789" i="17"/>
  <c r="AH789" i="17"/>
  <c r="AI789" i="17"/>
  <c r="AJ789" i="17"/>
  <c r="AK789" i="17"/>
  <c r="AL789" i="17"/>
  <c r="AM789" i="17"/>
  <c r="Y790" i="17"/>
  <c r="Z790" i="17"/>
  <c r="AB790" i="17"/>
  <c r="AC790" i="17"/>
  <c r="AD790" i="17"/>
  <c r="AE790" i="17"/>
  <c r="AF790" i="17"/>
  <c r="AH790" i="17"/>
  <c r="AI790" i="17"/>
  <c r="AJ790" i="17"/>
  <c r="AK790" i="17"/>
  <c r="AL790" i="17"/>
  <c r="AM790" i="17"/>
  <c r="Y791" i="17"/>
  <c r="Z791" i="17"/>
  <c r="AB791" i="17"/>
  <c r="AC791" i="17"/>
  <c r="AD791" i="17"/>
  <c r="AE791" i="17"/>
  <c r="AF791" i="17"/>
  <c r="AH791" i="17"/>
  <c r="AI791" i="17"/>
  <c r="AN791" i="17" s="1"/>
  <c r="AJ791" i="17"/>
  <c r="AK791" i="17"/>
  <c r="AL791" i="17"/>
  <c r="AM791" i="17"/>
  <c r="Y792" i="17"/>
  <c r="Z792" i="17"/>
  <c r="AB792" i="17"/>
  <c r="AC792" i="17"/>
  <c r="AD792" i="17"/>
  <c r="AE792" i="17"/>
  <c r="AF792" i="17"/>
  <c r="AH792" i="17"/>
  <c r="AI792" i="17"/>
  <c r="AN792" i="17" s="1"/>
  <c r="AJ792" i="17"/>
  <c r="AK792" i="17"/>
  <c r="AL792" i="17"/>
  <c r="AM792" i="17"/>
  <c r="Y793" i="17"/>
  <c r="Z793" i="17"/>
  <c r="AB793" i="17"/>
  <c r="AC793" i="17"/>
  <c r="AD793" i="17"/>
  <c r="AE793" i="17"/>
  <c r="AF793" i="17"/>
  <c r="AH793" i="17"/>
  <c r="AI793" i="17"/>
  <c r="AJ793" i="17"/>
  <c r="AK793" i="17"/>
  <c r="AL793" i="17"/>
  <c r="AM793" i="17"/>
  <c r="Y794" i="17"/>
  <c r="Z794" i="17"/>
  <c r="AB794" i="17"/>
  <c r="AC794" i="17"/>
  <c r="AD794" i="17"/>
  <c r="AE794" i="17"/>
  <c r="AF794" i="17"/>
  <c r="AH794" i="17"/>
  <c r="AI794" i="17"/>
  <c r="AN794" i="17" s="1"/>
  <c r="AJ794" i="17"/>
  <c r="AK794" i="17"/>
  <c r="AL794" i="17"/>
  <c r="AM794" i="17"/>
  <c r="Y795" i="17"/>
  <c r="Z795" i="17"/>
  <c r="AB795" i="17"/>
  <c r="AC795" i="17"/>
  <c r="AD795" i="17"/>
  <c r="AN795" i="17" s="1"/>
  <c r="AE795" i="17"/>
  <c r="AF795" i="17"/>
  <c r="AH795" i="17"/>
  <c r="AI795" i="17"/>
  <c r="AJ795" i="17"/>
  <c r="AK795" i="17"/>
  <c r="AL795" i="17"/>
  <c r="AM795" i="17"/>
  <c r="Y796" i="17"/>
  <c r="Z796" i="17"/>
  <c r="AB796" i="17"/>
  <c r="AC796" i="17"/>
  <c r="AD796" i="17"/>
  <c r="AE796" i="17"/>
  <c r="AF796" i="17"/>
  <c r="AH796" i="17"/>
  <c r="AI796" i="17"/>
  <c r="AJ796" i="17"/>
  <c r="AK796" i="17"/>
  <c r="AL796" i="17"/>
  <c r="AM796" i="17"/>
  <c r="Y797" i="17"/>
  <c r="Z797" i="17"/>
  <c r="AB797" i="17"/>
  <c r="AC797" i="17"/>
  <c r="AD797" i="17"/>
  <c r="AE797" i="17"/>
  <c r="AF797" i="17"/>
  <c r="AH797" i="17"/>
  <c r="AI797" i="17"/>
  <c r="AJ797" i="17"/>
  <c r="AK797" i="17"/>
  <c r="AL797" i="17"/>
  <c r="AM797" i="17"/>
  <c r="Y798" i="17"/>
  <c r="Z798" i="17"/>
  <c r="AB798" i="17"/>
  <c r="AC798" i="17"/>
  <c r="AD798" i="17"/>
  <c r="AE798" i="17"/>
  <c r="AF798" i="17"/>
  <c r="AH798" i="17"/>
  <c r="AI798" i="17"/>
  <c r="AJ798" i="17"/>
  <c r="AK798" i="17"/>
  <c r="AL798" i="17"/>
  <c r="AM798" i="17"/>
  <c r="Y799" i="17"/>
  <c r="Z799" i="17"/>
  <c r="AB799" i="17"/>
  <c r="AC799" i="17"/>
  <c r="AD799" i="17"/>
  <c r="AE799" i="17"/>
  <c r="AF799" i="17"/>
  <c r="AH799" i="17"/>
  <c r="AI799" i="17"/>
  <c r="AJ799" i="17"/>
  <c r="AK799" i="17"/>
  <c r="AL799" i="17"/>
  <c r="AM799" i="17"/>
  <c r="Y800" i="17"/>
  <c r="Z800" i="17"/>
  <c r="AB800" i="17"/>
  <c r="AC800" i="17"/>
  <c r="AD800" i="17"/>
  <c r="AE800" i="17"/>
  <c r="AF800" i="17"/>
  <c r="AH800" i="17"/>
  <c r="AI800" i="17"/>
  <c r="AN800" i="17" s="1"/>
  <c r="AJ800" i="17"/>
  <c r="AK800" i="17"/>
  <c r="AL800" i="17"/>
  <c r="AM800" i="17"/>
  <c r="Y801" i="17"/>
  <c r="Z801" i="17"/>
  <c r="AB801" i="17"/>
  <c r="AC801" i="17"/>
  <c r="AD801" i="17"/>
  <c r="AE801" i="17"/>
  <c r="AF801" i="17"/>
  <c r="AH801" i="17"/>
  <c r="AI801" i="17"/>
  <c r="AJ801" i="17"/>
  <c r="AK801" i="17"/>
  <c r="AL801" i="17"/>
  <c r="AM801" i="17"/>
  <c r="Y802" i="17"/>
  <c r="Z802" i="17"/>
  <c r="AB802" i="17"/>
  <c r="AC802" i="17"/>
  <c r="AD802" i="17"/>
  <c r="AE802" i="17"/>
  <c r="AF802" i="17"/>
  <c r="AH802" i="17"/>
  <c r="AI802" i="17"/>
  <c r="AJ802" i="17"/>
  <c r="AK802" i="17"/>
  <c r="AL802" i="17"/>
  <c r="AM802" i="17"/>
  <c r="Y803" i="17"/>
  <c r="Z803" i="17"/>
  <c r="AB803" i="17"/>
  <c r="AC803" i="17"/>
  <c r="AD803" i="17"/>
  <c r="AE803" i="17"/>
  <c r="AF803" i="17"/>
  <c r="AH803" i="17"/>
  <c r="AI803" i="17"/>
  <c r="AJ803" i="17"/>
  <c r="AK803" i="17"/>
  <c r="AL803" i="17"/>
  <c r="AM803" i="17"/>
  <c r="Y804" i="17"/>
  <c r="Z804" i="17"/>
  <c r="AB804" i="17"/>
  <c r="AC804" i="17"/>
  <c r="AD804" i="17"/>
  <c r="AE804" i="17"/>
  <c r="AF804" i="17"/>
  <c r="AH804" i="17"/>
  <c r="AI804" i="17"/>
  <c r="AN804" i="17" s="1"/>
  <c r="AJ804" i="17"/>
  <c r="AK804" i="17"/>
  <c r="AL804" i="17"/>
  <c r="AM804" i="17"/>
  <c r="Y805" i="17"/>
  <c r="Z805" i="17"/>
  <c r="AB805" i="17"/>
  <c r="AC805" i="17"/>
  <c r="AD805" i="17"/>
  <c r="AE805" i="17"/>
  <c r="AF805" i="17"/>
  <c r="AH805" i="17"/>
  <c r="AI805" i="17"/>
  <c r="AJ805" i="17"/>
  <c r="AK805" i="17"/>
  <c r="AL805" i="17"/>
  <c r="AM805" i="17"/>
  <c r="Y806" i="17"/>
  <c r="Z806" i="17"/>
  <c r="AB806" i="17"/>
  <c r="AC806" i="17"/>
  <c r="AD806" i="17"/>
  <c r="AE806" i="17"/>
  <c r="AF806" i="17"/>
  <c r="AH806" i="17"/>
  <c r="AI806" i="17"/>
  <c r="AN806" i="17" s="1"/>
  <c r="AJ806" i="17"/>
  <c r="AK806" i="17"/>
  <c r="AL806" i="17"/>
  <c r="AM806" i="17"/>
  <c r="Y807" i="17"/>
  <c r="Z807" i="17"/>
  <c r="AB807" i="17"/>
  <c r="AC807" i="17"/>
  <c r="AD807" i="17"/>
  <c r="AE807" i="17"/>
  <c r="AF807" i="17"/>
  <c r="AH807" i="17"/>
  <c r="AI807" i="17"/>
  <c r="AN807" i="17" s="1"/>
  <c r="AJ807" i="17"/>
  <c r="AK807" i="17"/>
  <c r="AL807" i="17"/>
  <c r="AM807" i="17"/>
  <c r="Y808" i="17"/>
  <c r="Z808" i="17"/>
  <c r="AB808" i="17"/>
  <c r="AC808" i="17"/>
  <c r="AD808" i="17"/>
  <c r="AE808" i="17"/>
  <c r="AF808" i="17"/>
  <c r="AH808" i="17"/>
  <c r="AI808" i="17"/>
  <c r="AJ808" i="17"/>
  <c r="AK808" i="17"/>
  <c r="AL808" i="17"/>
  <c r="AM808" i="17"/>
  <c r="Y809" i="17"/>
  <c r="Z809" i="17"/>
  <c r="AB809" i="17"/>
  <c r="AC809" i="17"/>
  <c r="AD809" i="17"/>
  <c r="AN809" i="17"/>
  <c r="AE809" i="17"/>
  <c r="AF809" i="17"/>
  <c r="AH809" i="17"/>
  <c r="AI809" i="17"/>
  <c r="AJ809" i="17"/>
  <c r="AK809" i="17"/>
  <c r="AL809" i="17"/>
  <c r="AM809" i="17"/>
  <c r="Y810" i="17"/>
  <c r="Z810" i="17"/>
  <c r="AB810" i="17"/>
  <c r="AC810" i="17"/>
  <c r="AD810" i="17"/>
  <c r="AE810" i="17"/>
  <c r="AF810" i="17"/>
  <c r="AH810" i="17"/>
  <c r="AI810" i="17"/>
  <c r="AN810" i="17" s="1"/>
  <c r="AJ810" i="17"/>
  <c r="AK810" i="17"/>
  <c r="AL810" i="17"/>
  <c r="AM810" i="17"/>
  <c r="Y811" i="17"/>
  <c r="Z811" i="17"/>
  <c r="AB811" i="17"/>
  <c r="AC811" i="17"/>
  <c r="AD811" i="17"/>
  <c r="AN811" i="17" s="1"/>
  <c r="AE811" i="17"/>
  <c r="AF811" i="17"/>
  <c r="AH811" i="17"/>
  <c r="AI811" i="17"/>
  <c r="AJ811" i="17"/>
  <c r="AK811" i="17"/>
  <c r="AL811" i="17"/>
  <c r="AM811" i="17"/>
  <c r="Y812" i="17"/>
  <c r="Z812" i="17"/>
  <c r="AB812" i="17"/>
  <c r="AC812" i="17"/>
  <c r="AD812" i="17"/>
  <c r="AE812" i="17"/>
  <c r="AF812" i="17"/>
  <c r="AH812" i="17"/>
  <c r="AI812" i="17"/>
  <c r="AN812" i="17" s="1"/>
  <c r="AJ812" i="17"/>
  <c r="AK812" i="17"/>
  <c r="AL812" i="17"/>
  <c r="AM812" i="17"/>
  <c r="Y813" i="17"/>
  <c r="Z813" i="17"/>
  <c r="AB813" i="17"/>
  <c r="AC813" i="17"/>
  <c r="AD813" i="17"/>
  <c r="AE813" i="17"/>
  <c r="AF813" i="17"/>
  <c r="AH813" i="17"/>
  <c r="AI813" i="17"/>
  <c r="AJ813" i="17"/>
  <c r="AK813" i="17"/>
  <c r="AL813" i="17"/>
  <c r="AM813" i="17"/>
  <c r="Y814" i="17"/>
  <c r="Z814" i="17"/>
  <c r="AB814" i="17"/>
  <c r="AC814" i="17"/>
  <c r="AD814" i="17"/>
  <c r="AE814" i="17"/>
  <c r="AF814" i="17"/>
  <c r="AH814" i="17"/>
  <c r="AI814" i="17"/>
  <c r="AJ814" i="17"/>
  <c r="AK814" i="17"/>
  <c r="AL814" i="17"/>
  <c r="AM814" i="17"/>
  <c r="Y815" i="17"/>
  <c r="Z815" i="17"/>
  <c r="AB815" i="17"/>
  <c r="AC815" i="17"/>
  <c r="AD815" i="17"/>
  <c r="AE815" i="17"/>
  <c r="AF815" i="17"/>
  <c r="AH815" i="17"/>
  <c r="AI815" i="17"/>
  <c r="AN815" i="17" s="1"/>
  <c r="AJ815" i="17"/>
  <c r="AK815" i="17"/>
  <c r="AL815" i="17"/>
  <c r="AM815" i="17"/>
  <c r="Y816" i="17"/>
  <c r="Z816" i="17"/>
  <c r="AB816" i="17"/>
  <c r="AC816" i="17"/>
  <c r="AD816" i="17"/>
  <c r="AE816" i="17"/>
  <c r="AF816" i="17"/>
  <c r="AH816" i="17"/>
  <c r="AI816" i="17"/>
  <c r="AJ816" i="17"/>
  <c r="AK816" i="17"/>
  <c r="AL816" i="17"/>
  <c r="AM816" i="17"/>
  <c r="Y817" i="17"/>
  <c r="Z817" i="17"/>
  <c r="AB817" i="17"/>
  <c r="AC817" i="17"/>
  <c r="AD817" i="17"/>
  <c r="AN817" i="17" s="1"/>
  <c r="AE817" i="17"/>
  <c r="AF817" i="17"/>
  <c r="AH817" i="17"/>
  <c r="AI817" i="17"/>
  <c r="AJ817" i="17"/>
  <c r="AK817" i="17"/>
  <c r="AL817" i="17"/>
  <c r="AM817" i="17"/>
  <c r="Y818" i="17"/>
  <c r="Z818" i="17"/>
  <c r="AB818" i="17"/>
  <c r="AC818" i="17"/>
  <c r="AD818" i="17"/>
  <c r="AE818" i="17"/>
  <c r="AF818" i="17"/>
  <c r="AH818" i="17"/>
  <c r="AI818" i="17"/>
  <c r="AN818" i="17" s="1"/>
  <c r="AJ818" i="17"/>
  <c r="AK818" i="17"/>
  <c r="AL818" i="17"/>
  <c r="AM818" i="17"/>
  <c r="Y819" i="17"/>
  <c r="Z819" i="17"/>
  <c r="AB819" i="17"/>
  <c r="AC819" i="17"/>
  <c r="AD819" i="17"/>
  <c r="AE819" i="17"/>
  <c r="AF819" i="17"/>
  <c r="AH819" i="17"/>
  <c r="AI819" i="17"/>
  <c r="AJ819" i="17"/>
  <c r="AK819" i="17"/>
  <c r="AL819" i="17"/>
  <c r="AM819" i="17"/>
  <c r="Y820" i="17"/>
  <c r="Z820" i="17"/>
  <c r="AB820" i="17"/>
  <c r="AC820" i="17"/>
  <c r="AD820" i="17"/>
  <c r="AE820" i="17"/>
  <c r="AF820" i="17"/>
  <c r="AH820" i="17"/>
  <c r="AI820" i="17"/>
  <c r="AJ820" i="17"/>
  <c r="AK820" i="17"/>
  <c r="AL820" i="17"/>
  <c r="AM820" i="17"/>
  <c r="Y821" i="17"/>
  <c r="Z821" i="17"/>
  <c r="AB821" i="17"/>
  <c r="AC821" i="17"/>
  <c r="AD821" i="17"/>
  <c r="AE821" i="17"/>
  <c r="AF821" i="17"/>
  <c r="AH821" i="17"/>
  <c r="AI821" i="17"/>
  <c r="AJ821" i="17"/>
  <c r="AK821" i="17"/>
  <c r="AL821" i="17"/>
  <c r="AM821" i="17"/>
  <c r="Y822" i="17"/>
  <c r="Z822" i="17"/>
  <c r="AB822" i="17"/>
  <c r="AC822" i="17"/>
  <c r="AD822" i="17"/>
  <c r="AE822" i="17"/>
  <c r="AF822" i="17"/>
  <c r="AH822" i="17"/>
  <c r="AI822" i="17"/>
  <c r="AN822" i="17" s="1"/>
  <c r="AJ822" i="17"/>
  <c r="AK822" i="17"/>
  <c r="AL822" i="17"/>
  <c r="AM822" i="17"/>
  <c r="Y823" i="17"/>
  <c r="Z823" i="17"/>
  <c r="AB823" i="17"/>
  <c r="AC823" i="17"/>
  <c r="AD823" i="17"/>
  <c r="AE823" i="17"/>
  <c r="AF823" i="17"/>
  <c r="AH823" i="17"/>
  <c r="AI823" i="17"/>
  <c r="AJ823" i="17"/>
  <c r="AK823" i="17"/>
  <c r="AL823" i="17"/>
  <c r="AM823" i="17"/>
  <c r="Y824" i="17"/>
  <c r="Z824" i="17"/>
  <c r="AB824" i="17"/>
  <c r="AC824" i="17"/>
  <c r="AD824" i="17"/>
  <c r="AE824" i="17"/>
  <c r="AF824" i="17"/>
  <c r="AH824" i="17"/>
  <c r="AI824" i="17"/>
  <c r="AJ824" i="17"/>
  <c r="AK824" i="17"/>
  <c r="AL824" i="17"/>
  <c r="AM824" i="17"/>
  <c r="Y825" i="17"/>
  <c r="Z825" i="17"/>
  <c r="AB825" i="17"/>
  <c r="AC825" i="17"/>
  <c r="AD825" i="17"/>
  <c r="AE825" i="17"/>
  <c r="AF825" i="17"/>
  <c r="AH825" i="17"/>
  <c r="AI825" i="17"/>
  <c r="AN825" i="17" s="1"/>
  <c r="AJ825" i="17"/>
  <c r="AK825" i="17"/>
  <c r="AL825" i="17"/>
  <c r="AM825" i="17"/>
  <c r="Y826" i="17"/>
  <c r="Z826" i="17"/>
  <c r="AB826" i="17"/>
  <c r="AC826" i="17"/>
  <c r="AD826" i="17"/>
  <c r="AE826" i="17"/>
  <c r="AF826" i="17"/>
  <c r="AH826" i="17"/>
  <c r="AI826" i="17"/>
  <c r="AN826" i="17" s="1"/>
  <c r="AJ826" i="17"/>
  <c r="AK826" i="17"/>
  <c r="AL826" i="17"/>
  <c r="AM826" i="17"/>
  <c r="Y827" i="17"/>
  <c r="Z827" i="17"/>
  <c r="AB827" i="17"/>
  <c r="AC827" i="17"/>
  <c r="AD827" i="17"/>
  <c r="AE827" i="17"/>
  <c r="AF827" i="17"/>
  <c r="AH827" i="17"/>
  <c r="AI827" i="17"/>
  <c r="AN827" i="17" s="1"/>
  <c r="AJ827" i="17"/>
  <c r="AK827" i="17"/>
  <c r="AL827" i="17"/>
  <c r="AM827" i="17"/>
  <c r="Y828" i="17"/>
  <c r="Z828" i="17"/>
  <c r="AB828" i="17"/>
  <c r="AC828" i="17"/>
  <c r="AD828" i="17"/>
  <c r="AE828" i="17"/>
  <c r="AF828" i="17"/>
  <c r="AH828" i="17"/>
  <c r="AI828" i="17"/>
  <c r="AJ828" i="17"/>
  <c r="AK828" i="17"/>
  <c r="AL828" i="17"/>
  <c r="AM828" i="17"/>
  <c r="Y829" i="17"/>
  <c r="Z829" i="17"/>
  <c r="AB829" i="17"/>
  <c r="AC829" i="17"/>
  <c r="AD829" i="17"/>
  <c r="AE829" i="17"/>
  <c r="AF829" i="17"/>
  <c r="AH829" i="17"/>
  <c r="AI829" i="17"/>
  <c r="AJ829" i="17"/>
  <c r="AK829" i="17"/>
  <c r="AL829" i="17"/>
  <c r="AM829" i="17"/>
  <c r="Y830" i="17"/>
  <c r="Z830" i="17"/>
  <c r="AB830" i="17"/>
  <c r="AC830" i="17"/>
  <c r="AD830" i="17"/>
  <c r="AE830" i="17"/>
  <c r="AF830" i="17"/>
  <c r="AH830" i="17"/>
  <c r="AI830" i="17"/>
  <c r="AN830" i="17" s="1"/>
  <c r="AJ830" i="17"/>
  <c r="AK830" i="17"/>
  <c r="AL830" i="17"/>
  <c r="AM830" i="17"/>
  <c r="Y831" i="17"/>
  <c r="Z831" i="17"/>
  <c r="AB831" i="17"/>
  <c r="AC831" i="17"/>
  <c r="AD831" i="17"/>
  <c r="AE831" i="17"/>
  <c r="AF831" i="17"/>
  <c r="AH831" i="17"/>
  <c r="AI831" i="17"/>
  <c r="AJ831" i="17"/>
  <c r="AK831" i="17"/>
  <c r="AL831" i="17"/>
  <c r="AM831" i="17"/>
  <c r="Y832" i="17"/>
  <c r="Z832" i="17"/>
  <c r="AB832" i="17"/>
  <c r="AC832" i="17"/>
  <c r="AD832" i="17"/>
  <c r="AE832" i="17"/>
  <c r="AF832" i="17"/>
  <c r="AH832" i="17"/>
  <c r="AI832" i="17"/>
  <c r="AN832" i="17" s="1"/>
  <c r="AJ832" i="17"/>
  <c r="AK832" i="17"/>
  <c r="AL832" i="17"/>
  <c r="AM832" i="17"/>
  <c r="Y833" i="17"/>
  <c r="Z833" i="17"/>
  <c r="AB833" i="17"/>
  <c r="AC833" i="17"/>
  <c r="AD833" i="17"/>
  <c r="AE833" i="17"/>
  <c r="AF833" i="17"/>
  <c r="AH833" i="17"/>
  <c r="AI833" i="17"/>
  <c r="AN833" i="17" s="1"/>
  <c r="AJ833" i="17"/>
  <c r="AK833" i="17"/>
  <c r="AL833" i="17"/>
  <c r="AM833" i="17"/>
  <c r="Y834" i="17"/>
  <c r="Z834" i="17"/>
  <c r="AB834" i="17"/>
  <c r="AC834" i="17"/>
  <c r="AD834" i="17"/>
  <c r="AE834" i="17"/>
  <c r="AF834" i="17"/>
  <c r="AH834" i="17"/>
  <c r="AI834" i="17"/>
  <c r="AJ834" i="17"/>
  <c r="AK834" i="17"/>
  <c r="AL834" i="17"/>
  <c r="AM834" i="17"/>
  <c r="Y835" i="17"/>
  <c r="Z835" i="17"/>
  <c r="AB835" i="17"/>
  <c r="AC835" i="17"/>
  <c r="AD835" i="17"/>
  <c r="AE835" i="17"/>
  <c r="AF835" i="17"/>
  <c r="AH835" i="17"/>
  <c r="AI835" i="17"/>
  <c r="AJ835" i="17"/>
  <c r="AK835" i="17"/>
  <c r="AL835" i="17"/>
  <c r="AM835" i="17"/>
  <c r="Y836" i="17"/>
  <c r="Z836" i="17"/>
  <c r="AB836" i="17"/>
  <c r="AC836" i="17"/>
  <c r="AD836" i="17"/>
  <c r="AE836" i="17"/>
  <c r="AF836" i="17"/>
  <c r="AH836" i="17"/>
  <c r="AI836" i="17"/>
  <c r="AJ836" i="17"/>
  <c r="AK836" i="17"/>
  <c r="AL836" i="17"/>
  <c r="AM836" i="17"/>
  <c r="Y837" i="17"/>
  <c r="Z837" i="17"/>
  <c r="AB837" i="17"/>
  <c r="AC837" i="17"/>
  <c r="AD837" i="17"/>
  <c r="AE837" i="17"/>
  <c r="AF837" i="17"/>
  <c r="AH837" i="17"/>
  <c r="AI837" i="17"/>
  <c r="AJ837" i="17"/>
  <c r="AK837" i="17"/>
  <c r="AL837" i="17"/>
  <c r="AM837" i="17"/>
  <c r="Y838" i="17"/>
  <c r="Z838" i="17"/>
  <c r="AB838" i="17"/>
  <c r="AC838" i="17"/>
  <c r="AD838" i="17"/>
  <c r="AN838" i="17" s="1"/>
  <c r="AE838" i="17"/>
  <c r="AF838" i="17"/>
  <c r="AH838" i="17"/>
  <c r="AI838" i="17"/>
  <c r="AJ838" i="17"/>
  <c r="AK838" i="17"/>
  <c r="AL838" i="17"/>
  <c r="AM838" i="17"/>
  <c r="Y839" i="17"/>
  <c r="Z839" i="17"/>
  <c r="AB839" i="17"/>
  <c r="AC839" i="17"/>
  <c r="AD839" i="17"/>
  <c r="AE839" i="17"/>
  <c r="AF839" i="17"/>
  <c r="AH839" i="17"/>
  <c r="AI839" i="17"/>
  <c r="AN839" i="17" s="1"/>
  <c r="AJ839" i="17"/>
  <c r="AK839" i="17"/>
  <c r="AL839" i="17"/>
  <c r="AM839" i="17"/>
  <c r="Y840" i="17"/>
  <c r="Z840" i="17"/>
  <c r="AB840" i="17"/>
  <c r="AC840" i="17"/>
  <c r="AD840" i="17"/>
  <c r="AE840" i="17"/>
  <c r="AF840" i="17"/>
  <c r="AH840" i="17"/>
  <c r="AI840" i="17"/>
  <c r="AJ840" i="17"/>
  <c r="AK840" i="17"/>
  <c r="AL840" i="17"/>
  <c r="AM840" i="17"/>
  <c r="Y841" i="17"/>
  <c r="Z841" i="17"/>
  <c r="AB841" i="17"/>
  <c r="AC841" i="17"/>
  <c r="AD841" i="17"/>
  <c r="AE841" i="17"/>
  <c r="AF841" i="17"/>
  <c r="AH841" i="17"/>
  <c r="AI841" i="17"/>
  <c r="AJ841" i="17"/>
  <c r="AK841" i="17"/>
  <c r="AL841" i="17"/>
  <c r="AM841" i="17"/>
  <c r="Y842" i="17"/>
  <c r="Z842" i="17"/>
  <c r="AB842" i="17"/>
  <c r="AC842" i="17"/>
  <c r="AD842" i="17"/>
  <c r="AE842" i="17"/>
  <c r="AF842" i="17"/>
  <c r="AH842" i="17"/>
  <c r="AI842" i="17"/>
  <c r="AN842" i="17" s="1"/>
  <c r="AJ842" i="17"/>
  <c r="AK842" i="17"/>
  <c r="AL842" i="17"/>
  <c r="AM842" i="17"/>
  <c r="Y843" i="17"/>
  <c r="Z843" i="17"/>
  <c r="AB843" i="17"/>
  <c r="AC843" i="17"/>
  <c r="AD843" i="17"/>
  <c r="AE843" i="17"/>
  <c r="AF843" i="17"/>
  <c r="AH843" i="17"/>
  <c r="AI843" i="17"/>
  <c r="AN843" i="17" s="1"/>
  <c r="AJ843" i="17"/>
  <c r="AK843" i="17"/>
  <c r="AL843" i="17"/>
  <c r="AM843" i="17"/>
  <c r="Y844" i="17"/>
  <c r="Z844" i="17"/>
  <c r="AB844" i="17"/>
  <c r="AC844" i="17"/>
  <c r="AD844" i="17"/>
  <c r="AN844" i="17"/>
  <c r="AE844" i="17"/>
  <c r="AF844" i="17"/>
  <c r="AH844" i="17"/>
  <c r="AI844" i="17"/>
  <c r="AJ844" i="17"/>
  <c r="AK844" i="17"/>
  <c r="AL844" i="17"/>
  <c r="AM844" i="17"/>
  <c r="Y845" i="17"/>
  <c r="Z845" i="17"/>
  <c r="AB845" i="17"/>
  <c r="AC845" i="17"/>
  <c r="AD845" i="17"/>
  <c r="AE845" i="17"/>
  <c r="AF845" i="17"/>
  <c r="AH845" i="17"/>
  <c r="AI845" i="17"/>
  <c r="AN845" i="17" s="1"/>
  <c r="AJ845" i="17"/>
  <c r="AK845" i="17"/>
  <c r="AL845" i="17"/>
  <c r="AM845" i="17"/>
  <c r="Y846" i="17"/>
  <c r="Z846" i="17"/>
  <c r="AB846" i="17"/>
  <c r="AC846" i="17"/>
  <c r="AD846" i="17"/>
  <c r="AE846" i="17"/>
  <c r="AF846" i="17"/>
  <c r="AH846" i="17"/>
  <c r="AI846" i="17"/>
  <c r="AN846" i="17" s="1"/>
  <c r="AJ846" i="17"/>
  <c r="AK846" i="17"/>
  <c r="AL846" i="17"/>
  <c r="AM846" i="17"/>
  <c r="Y847" i="17"/>
  <c r="Z847" i="17"/>
  <c r="AB847" i="17"/>
  <c r="AC847" i="17"/>
  <c r="AD847" i="17"/>
  <c r="AN847" i="17"/>
  <c r="AE847" i="17"/>
  <c r="AF847" i="17"/>
  <c r="AH847" i="17"/>
  <c r="AI847" i="17"/>
  <c r="AJ847" i="17"/>
  <c r="AK847" i="17"/>
  <c r="AL847" i="17"/>
  <c r="AM847" i="17"/>
  <c r="Y848" i="17"/>
  <c r="Z848" i="17"/>
  <c r="AB848" i="17"/>
  <c r="AC848" i="17"/>
  <c r="AD848" i="17"/>
  <c r="AE848" i="17"/>
  <c r="AF848" i="17"/>
  <c r="AH848" i="17"/>
  <c r="AI848" i="17"/>
  <c r="AN848" i="17" s="1"/>
  <c r="AJ848" i="17"/>
  <c r="AK848" i="17"/>
  <c r="AL848" i="17"/>
  <c r="AM848" i="17"/>
  <c r="Y849" i="17"/>
  <c r="Z849" i="17"/>
  <c r="AB849" i="17"/>
  <c r="AC849" i="17"/>
  <c r="AD849" i="17"/>
  <c r="AE849" i="17"/>
  <c r="I846" i="16" s="1"/>
  <c r="AF849" i="17"/>
  <c r="AH849" i="17"/>
  <c r="AI849" i="17"/>
  <c r="AN849" i="17"/>
  <c r="AJ849" i="17"/>
  <c r="AK849" i="17"/>
  <c r="AL849" i="17"/>
  <c r="AM849" i="17"/>
  <c r="Y850" i="17"/>
  <c r="Z850" i="17"/>
  <c r="AB850" i="17"/>
  <c r="AC850" i="17"/>
  <c r="AD850" i="17"/>
  <c r="AE850" i="17"/>
  <c r="AF850" i="17"/>
  <c r="AH850" i="17"/>
  <c r="AI850" i="17"/>
  <c r="AJ850" i="17"/>
  <c r="AK850" i="17"/>
  <c r="AL850" i="17"/>
  <c r="AM850" i="17"/>
  <c r="Y851" i="17"/>
  <c r="Z851" i="17"/>
  <c r="AB851" i="17"/>
  <c r="AC851" i="17"/>
  <c r="AD851" i="17"/>
  <c r="AE851" i="17"/>
  <c r="AF851" i="17"/>
  <c r="AH851" i="17"/>
  <c r="AI851" i="17"/>
  <c r="AJ851" i="17"/>
  <c r="AK851" i="17"/>
  <c r="AL851" i="17"/>
  <c r="AM851" i="17"/>
  <c r="Y852" i="17"/>
  <c r="Z852" i="17"/>
  <c r="AB852" i="17"/>
  <c r="AC852" i="17"/>
  <c r="AD852" i="17"/>
  <c r="AE852" i="17"/>
  <c r="AF852" i="17"/>
  <c r="AH852" i="17"/>
  <c r="AI852" i="17"/>
  <c r="AN852" i="17" s="1"/>
  <c r="AJ852" i="17"/>
  <c r="AK852" i="17"/>
  <c r="AL852" i="17"/>
  <c r="AM852" i="17"/>
  <c r="Y853" i="17"/>
  <c r="Z853" i="17"/>
  <c r="AB853" i="17"/>
  <c r="AC853" i="17"/>
  <c r="AD853" i="17"/>
  <c r="AN853" i="17" s="1"/>
  <c r="AE853" i="17"/>
  <c r="AF853" i="17"/>
  <c r="AH853" i="17"/>
  <c r="AI853" i="17"/>
  <c r="AJ853" i="17"/>
  <c r="AK853" i="17"/>
  <c r="AL853" i="17"/>
  <c r="AM853" i="17"/>
  <c r="Y854" i="17"/>
  <c r="Z854" i="17"/>
  <c r="AB854" i="17"/>
  <c r="AC854" i="17"/>
  <c r="AD854" i="17"/>
  <c r="AE854" i="17"/>
  <c r="AF854" i="17"/>
  <c r="AH854" i="17"/>
  <c r="AI854" i="17"/>
  <c r="AJ854" i="17"/>
  <c r="AK854" i="17"/>
  <c r="AL854" i="17"/>
  <c r="AM854" i="17"/>
  <c r="Y855" i="17"/>
  <c r="Z855" i="17"/>
  <c r="AB855" i="17"/>
  <c r="AC855" i="17"/>
  <c r="AD855" i="17"/>
  <c r="AN855" i="17" s="1"/>
  <c r="AE855" i="17"/>
  <c r="AF855" i="17"/>
  <c r="AH855" i="17"/>
  <c r="AI855" i="17"/>
  <c r="AJ855" i="17"/>
  <c r="AK855" i="17"/>
  <c r="AL855" i="17"/>
  <c r="AM855" i="17"/>
  <c r="Y856" i="17"/>
  <c r="Z856" i="17"/>
  <c r="AB856" i="17"/>
  <c r="AC856" i="17"/>
  <c r="AD856" i="17"/>
  <c r="AE856" i="17"/>
  <c r="AF856" i="17"/>
  <c r="AH856" i="17"/>
  <c r="AI856" i="17"/>
  <c r="AJ856" i="17"/>
  <c r="AK856" i="17"/>
  <c r="AL856" i="17"/>
  <c r="AM856" i="17"/>
  <c r="Y857" i="17"/>
  <c r="Z857" i="17"/>
  <c r="AB857" i="17"/>
  <c r="AC857" i="17"/>
  <c r="AD857" i="17"/>
  <c r="AE857" i="17"/>
  <c r="AF857" i="17"/>
  <c r="AH857" i="17"/>
  <c r="AI857" i="17"/>
  <c r="AN857" i="17" s="1"/>
  <c r="AJ857" i="17"/>
  <c r="AK857" i="17"/>
  <c r="AL857" i="17"/>
  <c r="AM857" i="17"/>
  <c r="Y858" i="17"/>
  <c r="Z858" i="17"/>
  <c r="AB858" i="17"/>
  <c r="AC858" i="17"/>
  <c r="AD858" i="17"/>
  <c r="AE858" i="17"/>
  <c r="AF858" i="17"/>
  <c r="AH858" i="17"/>
  <c r="AI858" i="17"/>
  <c r="AN858" i="17" s="1"/>
  <c r="AJ858" i="17"/>
  <c r="AK858" i="17"/>
  <c r="AL858" i="17"/>
  <c r="AM858" i="17"/>
  <c r="Y859" i="17"/>
  <c r="Z859" i="17"/>
  <c r="AB859" i="17"/>
  <c r="AC859" i="17"/>
  <c r="AD859" i="17"/>
  <c r="AN859" i="17"/>
  <c r="AE859" i="17"/>
  <c r="AF859" i="17"/>
  <c r="AH859" i="17"/>
  <c r="AI859" i="17"/>
  <c r="AJ859" i="17"/>
  <c r="AK859" i="17"/>
  <c r="AL859" i="17"/>
  <c r="AM859" i="17"/>
  <c r="Y860" i="17"/>
  <c r="Z860" i="17"/>
  <c r="AB860" i="17"/>
  <c r="AC860" i="17"/>
  <c r="AD860" i="17"/>
  <c r="AE860" i="17"/>
  <c r="AF860" i="17"/>
  <c r="AH860" i="17"/>
  <c r="AI860" i="17"/>
  <c r="AJ860" i="17"/>
  <c r="AK860" i="17"/>
  <c r="AL860" i="17"/>
  <c r="AM860" i="17"/>
  <c r="Y861" i="17"/>
  <c r="Z861" i="17"/>
  <c r="AB861" i="17"/>
  <c r="AC861" i="17"/>
  <c r="AD861" i="17"/>
  <c r="AE861" i="17"/>
  <c r="AF861" i="17"/>
  <c r="AH861" i="17"/>
  <c r="AI861" i="17"/>
  <c r="AJ861" i="17"/>
  <c r="AK861" i="17"/>
  <c r="AL861" i="17"/>
  <c r="AM861" i="17"/>
  <c r="Y862" i="17"/>
  <c r="Z862" i="17"/>
  <c r="AB862" i="17"/>
  <c r="AC862" i="17"/>
  <c r="AD862" i="17"/>
  <c r="AN862" i="17"/>
  <c r="AE862" i="17"/>
  <c r="AF862" i="17"/>
  <c r="AH862" i="17"/>
  <c r="AI862" i="17"/>
  <c r="AJ862" i="17"/>
  <c r="AK862" i="17"/>
  <c r="AL862" i="17"/>
  <c r="AM862" i="17"/>
  <c r="Y863" i="17"/>
  <c r="Z863" i="17"/>
  <c r="AB863" i="17"/>
  <c r="AC863" i="17"/>
  <c r="AD863" i="17"/>
  <c r="AE863" i="17"/>
  <c r="AF863" i="17"/>
  <c r="AH863" i="17"/>
  <c r="AI863" i="17"/>
  <c r="AJ863" i="17"/>
  <c r="AK863" i="17"/>
  <c r="AL863" i="17"/>
  <c r="AM863" i="17"/>
  <c r="Y864" i="17"/>
  <c r="Z864" i="17"/>
  <c r="AB864" i="17"/>
  <c r="AC864" i="17"/>
  <c r="AD864" i="17"/>
  <c r="AE864" i="17"/>
  <c r="AF864" i="17"/>
  <c r="AH864" i="17"/>
  <c r="AI864" i="17"/>
  <c r="AN864" i="17" s="1"/>
  <c r="AJ864" i="17"/>
  <c r="AK864" i="17"/>
  <c r="AL864" i="17"/>
  <c r="AM864" i="17"/>
  <c r="Y865" i="17"/>
  <c r="Z865" i="17"/>
  <c r="AB865" i="17"/>
  <c r="AC865" i="17"/>
  <c r="AD865" i="17"/>
  <c r="AE865" i="17"/>
  <c r="AF865" i="17"/>
  <c r="AH865" i="17"/>
  <c r="AI865" i="17"/>
  <c r="AJ865" i="17"/>
  <c r="AK865" i="17"/>
  <c r="AL865" i="17"/>
  <c r="AM865" i="17"/>
  <c r="Y866" i="17"/>
  <c r="Z866" i="17"/>
  <c r="AB866" i="17"/>
  <c r="AC866" i="17"/>
  <c r="AD866" i="17"/>
  <c r="AE866" i="17"/>
  <c r="AF866" i="17"/>
  <c r="AH866" i="17"/>
  <c r="AI866" i="17"/>
  <c r="AN866" i="17" s="1"/>
  <c r="AJ866" i="17"/>
  <c r="AK866" i="17"/>
  <c r="AL866" i="17"/>
  <c r="AM866" i="17"/>
  <c r="Y867" i="17"/>
  <c r="Z867" i="17"/>
  <c r="AB867" i="17"/>
  <c r="AC867" i="17"/>
  <c r="AD867" i="17"/>
  <c r="AE867" i="17"/>
  <c r="AF867" i="17"/>
  <c r="AH867" i="17"/>
  <c r="AI867" i="17"/>
  <c r="AN867" i="17" s="1"/>
  <c r="AJ867" i="17"/>
  <c r="AK867" i="17"/>
  <c r="AL867" i="17"/>
  <c r="AM867" i="17"/>
  <c r="Y868" i="17"/>
  <c r="Z868" i="17"/>
  <c r="AB868" i="17"/>
  <c r="AC868" i="17"/>
  <c r="AD868" i="17"/>
  <c r="AE868" i="17"/>
  <c r="AF868" i="17"/>
  <c r="AH868" i="17"/>
  <c r="AI868" i="17"/>
  <c r="AJ868" i="17"/>
  <c r="AK868" i="17"/>
  <c r="AL868" i="17"/>
  <c r="AM868" i="17"/>
  <c r="Y869" i="17"/>
  <c r="Z869" i="17"/>
  <c r="AB869" i="17"/>
  <c r="AC869" i="17"/>
  <c r="AD869" i="17"/>
  <c r="AE869" i="17"/>
  <c r="AF869" i="17"/>
  <c r="AH869" i="17"/>
  <c r="AI869" i="17"/>
  <c r="AJ869" i="17"/>
  <c r="AK869" i="17"/>
  <c r="AL869" i="17"/>
  <c r="AM869" i="17"/>
  <c r="Y870" i="17"/>
  <c r="Z870" i="17"/>
  <c r="AB870" i="17"/>
  <c r="AC870" i="17"/>
  <c r="AD870" i="17"/>
  <c r="AE870" i="17"/>
  <c r="AF870" i="17"/>
  <c r="AH870" i="17"/>
  <c r="AI870" i="17"/>
  <c r="AN870" i="17" s="1"/>
  <c r="AJ870" i="17"/>
  <c r="AK870" i="17"/>
  <c r="AL870" i="17"/>
  <c r="AM870" i="17"/>
  <c r="Y871" i="17"/>
  <c r="Z871" i="17"/>
  <c r="AB871" i="17"/>
  <c r="AC871" i="17"/>
  <c r="AD871" i="17"/>
  <c r="AE871" i="17"/>
  <c r="AF871" i="17"/>
  <c r="AH871" i="17"/>
  <c r="AI871" i="17"/>
  <c r="AJ871" i="17"/>
  <c r="AK871" i="17"/>
  <c r="AL871" i="17"/>
  <c r="AM871" i="17"/>
  <c r="Y872" i="17"/>
  <c r="Z872" i="17"/>
  <c r="AB872" i="17"/>
  <c r="AC872" i="17"/>
  <c r="AD872" i="17"/>
  <c r="AE872" i="17"/>
  <c r="AF872" i="17"/>
  <c r="AH872" i="17"/>
  <c r="AI872" i="17"/>
  <c r="AJ872" i="17"/>
  <c r="AK872" i="17"/>
  <c r="AL872" i="17"/>
  <c r="AM872" i="17"/>
  <c r="Y873" i="17"/>
  <c r="Z873" i="17"/>
  <c r="AB873" i="17"/>
  <c r="AC873" i="17"/>
  <c r="AD873" i="17"/>
  <c r="AE873" i="17"/>
  <c r="AF873" i="17"/>
  <c r="AH873" i="17"/>
  <c r="AI873" i="17"/>
  <c r="AJ873" i="17"/>
  <c r="AK873" i="17"/>
  <c r="AL873" i="17"/>
  <c r="AM873" i="17"/>
  <c r="Y874" i="17"/>
  <c r="Z874" i="17"/>
  <c r="AB874" i="17"/>
  <c r="AC874" i="17"/>
  <c r="AD874" i="17"/>
  <c r="AE874" i="17"/>
  <c r="AF874" i="17"/>
  <c r="AH874" i="17"/>
  <c r="AI874" i="17"/>
  <c r="AJ874" i="17"/>
  <c r="AK874" i="17"/>
  <c r="AL874" i="17"/>
  <c r="AM874" i="17"/>
  <c r="Y875" i="17"/>
  <c r="Z875" i="17"/>
  <c r="AB875" i="17"/>
  <c r="AC875" i="17"/>
  <c r="AD875" i="17"/>
  <c r="AE875" i="17"/>
  <c r="AF875" i="17"/>
  <c r="AH875" i="17"/>
  <c r="AI875" i="17"/>
  <c r="AN875" i="17" s="1"/>
  <c r="AJ875" i="17"/>
  <c r="AK875" i="17"/>
  <c r="AL875" i="17"/>
  <c r="AM875" i="17"/>
  <c r="Y876" i="17"/>
  <c r="Z876" i="17"/>
  <c r="AB876" i="17"/>
  <c r="AC876" i="17"/>
  <c r="AD876" i="17"/>
  <c r="AE876" i="17"/>
  <c r="AF876" i="17"/>
  <c r="AH876" i="17"/>
  <c r="AI876" i="17"/>
  <c r="AJ876" i="17"/>
  <c r="AK876" i="17"/>
  <c r="AL876" i="17"/>
  <c r="AM876" i="17"/>
  <c r="Y877" i="17"/>
  <c r="Z877" i="17"/>
  <c r="AB877" i="17"/>
  <c r="AC877" i="17"/>
  <c r="AD877" i="17"/>
  <c r="AE877" i="17"/>
  <c r="AF877" i="17"/>
  <c r="AH877" i="17"/>
  <c r="AI877" i="17"/>
  <c r="AJ877" i="17"/>
  <c r="AK877" i="17"/>
  <c r="AL877" i="17"/>
  <c r="AM877" i="17"/>
  <c r="Y878" i="17"/>
  <c r="Z878" i="17"/>
  <c r="AB878" i="17"/>
  <c r="AC878" i="17"/>
  <c r="AD878" i="17"/>
  <c r="AE878" i="17"/>
  <c r="AF878" i="17"/>
  <c r="AH878" i="17"/>
  <c r="AI878" i="17"/>
  <c r="AJ878" i="17"/>
  <c r="AK878" i="17"/>
  <c r="AL878" i="17"/>
  <c r="AM878" i="17"/>
  <c r="Y879" i="17"/>
  <c r="Z879" i="17"/>
  <c r="AB879" i="17"/>
  <c r="AC879" i="17"/>
  <c r="AD879" i="17"/>
  <c r="AE879" i="17"/>
  <c r="AF879" i="17"/>
  <c r="AH879" i="17"/>
  <c r="AI879" i="17"/>
  <c r="AJ879" i="17"/>
  <c r="AK879" i="17"/>
  <c r="AL879" i="17"/>
  <c r="AM879" i="17"/>
  <c r="Y880" i="17"/>
  <c r="Z880" i="17"/>
  <c r="AB880" i="17"/>
  <c r="AC880" i="17"/>
  <c r="AD880" i="17"/>
  <c r="AE880" i="17"/>
  <c r="AF880" i="17"/>
  <c r="AH880" i="17"/>
  <c r="AI880" i="17"/>
  <c r="AJ880" i="17"/>
  <c r="AK880" i="17"/>
  <c r="AL880" i="17"/>
  <c r="AM880" i="17"/>
  <c r="Y881" i="17"/>
  <c r="Z881" i="17"/>
  <c r="AB881" i="17"/>
  <c r="AC881" i="17"/>
  <c r="AD881" i="17"/>
  <c r="AN881" i="17" s="1"/>
  <c r="AE881" i="17"/>
  <c r="AF881" i="17"/>
  <c r="AH881" i="17"/>
  <c r="AI881" i="17"/>
  <c r="AJ881" i="17"/>
  <c r="AK881" i="17"/>
  <c r="AL881" i="17"/>
  <c r="AM881" i="17"/>
  <c r="Y882" i="17"/>
  <c r="Z882" i="17"/>
  <c r="AB882" i="17"/>
  <c r="AC882" i="17"/>
  <c r="AD882" i="17"/>
  <c r="AE882" i="17"/>
  <c r="AF882" i="17"/>
  <c r="AH882" i="17"/>
  <c r="AI882" i="17"/>
  <c r="AN882" i="17" s="1"/>
  <c r="AJ882" i="17"/>
  <c r="AK882" i="17"/>
  <c r="AL882" i="17"/>
  <c r="AM882" i="17"/>
  <c r="Y883" i="17"/>
  <c r="Z883" i="17"/>
  <c r="AB883" i="17"/>
  <c r="AC883" i="17"/>
  <c r="AD883" i="17"/>
  <c r="AE883" i="17"/>
  <c r="AF883" i="17"/>
  <c r="AH883" i="17"/>
  <c r="AI883" i="17"/>
  <c r="AN883" i="17" s="1"/>
  <c r="AJ883" i="17"/>
  <c r="AK883" i="17"/>
  <c r="AL883" i="17"/>
  <c r="AM883" i="17"/>
  <c r="Y884" i="17"/>
  <c r="Z884" i="17"/>
  <c r="AB884" i="17"/>
  <c r="AC884" i="17"/>
  <c r="AD884" i="17"/>
  <c r="AE884" i="17"/>
  <c r="AF884" i="17"/>
  <c r="AH884" i="17"/>
  <c r="AI884" i="17"/>
  <c r="AJ884" i="17"/>
  <c r="AK884" i="17"/>
  <c r="AL884" i="17"/>
  <c r="AM884" i="17"/>
  <c r="Y885" i="17"/>
  <c r="Z885" i="17"/>
  <c r="AB885" i="17"/>
  <c r="AC885" i="17"/>
  <c r="AD885" i="17"/>
  <c r="AE885" i="17"/>
  <c r="I882" i="16" s="1"/>
  <c r="AF885" i="17"/>
  <c r="AH885" i="17"/>
  <c r="AI885" i="17"/>
  <c r="AJ885" i="17"/>
  <c r="AK885" i="17"/>
  <c r="AL885" i="17"/>
  <c r="AM885" i="17"/>
  <c r="Y886" i="17"/>
  <c r="Z886" i="17"/>
  <c r="AB886" i="17"/>
  <c r="AC886" i="17"/>
  <c r="AD886" i="17"/>
  <c r="AE886" i="17"/>
  <c r="AF886" i="17"/>
  <c r="AH886" i="17"/>
  <c r="AI886" i="17"/>
  <c r="AJ886" i="17"/>
  <c r="AK886" i="17"/>
  <c r="AL886" i="17"/>
  <c r="AM886" i="17"/>
  <c r="Y887" i="17"/>
  <c r="Z887" i="17"/>
  <c r="AB887" i="17"/>
  <c r="AC887" i="17"/>
  <c r="AD887" i="17"/>
  <c r="AN887" i="17"/>
  <c r="AE887" i="17"/>
  <c r="AF887" i="17"/>
  <c r="AH887" i="17"/>
  <c r="AI887" i="17"/>
  <c r="AJ887" i="17"/>
  <c r="AK887" i="17"/>
  <c r="AL887" i="17"/>
  <c r="AM887" i="17"/>
  <c r="Y888" i="17"/>
  <c r="Z888" i="17"/>
  <c r="AB888" i="17"/>
  <c r="AC888" i="17"/>
  <c r="AD888" i="17"/>
  <c r="AE888" i="17"/>
  <c r="AF888" i="17"/>
  <c r="AH888" i="17"/>
  <c r="AI888" i="17"/>
  <c r="AN888" i="17" s="1"/>
  <c r="AJ888" i="17"/>
  <c r="AK888" i="17"/>
  <c r="AL888" i="17"/>
  <c r="AM888" i="17"/>
  <c r="Y889" i="17"/>
  <c r="Z889" i="17"/>
  <c r="AB889" i="17"/>
  <c r="AC889" i="17"/>
  <c r="AD889" i="17"/>
  <c r="AE889" i="17"/>
  <c r="AF889" i="17"/>
  <c r="AH889" i="17"/>
  <c r="AI889" i="17"/>
  <c r="AN889" i="17" s="1"/>
  <c r="AJ889" i="17"/>
  <c r="AK889" i="17"/>
  <c r="AL889" i="17"/>
  <c r="AM889" i="17"/>
  <c r="Y890" i="17"/>
  <c r="Z890" i="17"/>
  <c r="AB890" i="17"/>
  <c r="AC890" i="17"/>
  <c r="AD890" i="17"/>
  <c r="AE890" i="17"/>
  <c r="AF890" i="17"/>
  <c r="AH890" i="17"/>
  <c r="AI890" i="17"/>
  <c r="AJ890" i="17"/>
  <c r="AK890" i="17"/>
  <c r="AL890" i="17"/>
  <c r="AM890" i="17"/>
  <c r="Y891" i="17"/>
  <c r="Z891" i="17"/>
  <c r="AB891" i="17"/>
  <c r="AC891" i="17"/>
  <c r="AD891" i="17"/>
  <c r="AE891" i="17"/>
  <c r="AF891" i="17"/>
  <c r="AH891" i="17"/>
  <c r="AI891" i="17"/>
  <c r="AN891" i="17" s="1"/>
  <c r="AJ891" i="17"/>
  <c r="AK891" i="17"/>
  <c r="AL891" i="17"/>
  <c r="AM891" i="17"/>
  <c r="Y892" i="17"/>
  <c r="Z892" i="17"/>
  <c r="AB892" i="17"/>
  <c r="AC892" i="17"/>
  <c r="AD892" i="17"/>
  <c r="AE892" i="17"/>
  <c r="AF892" i="17"/>
  <c r="AH892" i="17"/>
  <c r="AI892" i="17"/>
  <c r="AJ892" i="17"/>
  <c r="AK892" i="17"/>
  <c r="AL892" i="17"/>
  <c r="AM892" i="17"/>
  <c r="Y893" i="17"/>
  <c r="Z893" i="17"/>
  <c r="AB893" i="17"/>
  <c r="AC893" i="17"/>
  <c r="AD893" i="17"/>
  <c r="AE893" i="17"/>
  <c r="AF893" i="17"/>
  <c r="AH893" i="17"/>
  <c r="AI893" i="17"/>
  <c r="AJ893" i="17"/>
  <c r="AK893" i="17"/>
  <c r="AL893" i="17"/>
  <c r="AM893" i="17"/>
  <c r="Y894" i="17"/>
  <c r="Z894" i="17"/>
  <c r="AB894" i="17"/>
  <c r="AC894" i="17"/>
  <c r="AD894" i="17"/>
  <c r="AE894" i="17"/>
  <c r="AF894" i="17"/>
  <c r="AH894" i="17"/>
  <c r="AI894" i="17"/>
  <c r="AN894" i="17" s="1"/>
  <c r="AJ894" i="17"/>
  <c r="AK894" i="17"/>
  <c r="AL894" i="17"/>
  <c r="AM894" i="17"/>
  <c r="Y895" i="17"/>
  <c r="Z895" i="17"/>
  <c r="AB895" i="17"/>
  <c r="AC895" i="17"/>
  <c r="AD895" i="17"/>
  <c r="AE895" i="17"/>
  <c r="AF895" i="17"/>
  <c r="AH895" i="17"/>
  <c r="AI895" i="17"/>
  <c r="AJ895" i="17"/>
  <c r="AK895" i="17"/>
  <c r="AL895" i="17"/>
  <c r="AM895" i="17"/>
  <c r="Y896" i="17"/>
  <c r="Z896" i="17"/>
  <c r="AB896" i="17"/>
  <c r="AC896" i="17"/>
  <c r="AD896" i="17"/>
  <c r="AE896" i="17"/>
  <c r="AF896" i="17"/>
  <c r="AH896" i="17"/>
  <c r="AI896" i="17"/>
  <c r="AJ896" i="17"/>
  <c r="AK896" i="17"/>
  <c r="AL896" i="17"/>
  <c r="AM896" i="17"/>
  <c r="Y897" i="17"/>
  <c r="Z897" i="17"/>
  <c r="AB897" i="17"/>
  <c r="AC897" i="17"/>
  <c r="AD897" i="17"/>
  <c r="AE897" i="17"/>
  <c r="AF897" i="17"/>
  <c r="AH897" i="17"/>
  <c r="AI897" i="17"/>
  <c r="AN897" i="17" s="1"/>
  <c r="AJ897" i="17"/>
  <c r="AK897" i="17"/>
  <c r="AL897" i="17"/>
  <c r="AM897" i="17"/>
  <c r="Y898" i="17"/>
  <c r="Z898" i="17"/>
  <c r="AB898" i="17"/>
  <c r="AC898" i="17"/>
  <c r="AD898" i="17"/>
  <c r="AE898" i="17"/>
  <c r="AF898" i="17"/>
  <c r="AH898" i="17"/>
  <c r="AI898" i="17"/>
  <c r="AJ898" i="17"/>
  <c r="AK898" i="17"/>
  <c r="AL898" i="17"/>
  <c r="AM898" i="17"/>
  <c r="Y899" i="17"/>
  <c r="Z899" i="17"/>
  <c r="AB899" i="17"/>
  <c r="AC899" i="17"/>
  <c r="AD899" i="17"/>
  <c r="AE899" i="17"/>
  <c r="AF899" i="17"/>
  <c r="AH899" i="17"/>
  <c r="AI899" i="17"/>
  <c r="AJ899" i="17"/>
  <c r="AK899" i="17"/>
  <c r="AL899" i="17"/>
  <c r="AM899" i="17"/>
  <c r="Y900" i="17"/>
  <c r="Z900" i="17"/>
  <c r="AB900" i="17"/>
  <c r="AC900" i="17"/>
  <c r="AD900" i="17"/>
  <c r="AE900" i="17"/>
  <c r="AF900" i="17"/>
  <c r="AH900" i="17"/>
  <c r="AI900" i="17"/>
  <c r="AN900" i="17" s="1"/>
  <c r="AJ900" i="17"/>
  <c r="AK900" i="17"/>
  <c r="AL900" i="17"/>
  <c r="AM900" i="17"/>
  <c r="Y901" i="17"/>
  <c r="Z901" i="17"/>
  <c r="AB901" i="17"/>
  <c r="AC901" i="17"/>
  <c r="AD901" i="17"/>
  <c r="AE901" i="17"/>
  <c r="AF901" i="17"/>
  <c r="AH901" i="17"/>
  <c r="AI901" i="17"/>
  <c r="AJ901" i="17"/>
  <c r="AK901" i="17"/>
  <c r="AL901" i="17"/>
  <c r="AM901" i="17"/>
  <c r="Y902" i="17"/>
  <c r="Z902" i="17"/>
  <c r="AB902" i="17"/>
  <c r="AC902" i="17"/>
  <c r="AD902" i="17"/>
  <c r="AE902" i="17"/>
  <c r="AF902" i="17"/>
  <c r="AH902" i="17"/>
  <c r="AI902" i="17"/>
  <c r="AJ902" i="17"/>
  <c r="AK902" i="17"/>
  <c r="AL902" i="17"/>
  <c r="AM902" i="17"/>
  <c r="Y903" i="17"/>
  <c r="Z903" i="17"/>
  <c r="AB903" i="17"/>
  <c r="AC903" i="17"/>
  <c r="AD903" i="17"/>
  <c r="AE903" i="17"/>
  <c r="AF903" i="17"/>
  <c r="AH903" i="17"/>
  <c r="AI903" i="17"/>
  <c r="AN903" i="17" s="1"/>
  <c r="AJ903" i="17"/>
  <c r="AK903" i="17"/>
  <c r="AL903" i="17"/>
  <c r="AM903" i="17"/>
  <c r="Y904" i="17"/>
  <c r="Z904" i="17"/>
  <c r="AB904" i="17"/>
  <c r="AC904" i="17"/>
  <c r="AD904" i="17"/>
  <c r="AN904" i="17" s="1"/>
  <c r="AE904" i="17"/>
  <c r="AF904" i="17"/>
  <c r="AH904" i="17"/>
  <c r="AI904" i="17"/>
  <c r="AJ904" i="17"/>
  <c r="AK904" i="17"/>
  <c r="AL904" i="17"/>
  <c r="AM904" i="17"/>
  <c r="Y905" i="17"/>
  <c r="Z905" i="17"/>
  <c r="AB905" i="17"/>
  <c r="AC905" i="17"/>
  <c r="AD905" i="17"/>
  <c r="AE905" i="17"/>
  <c r="AF905" i="17"/>
  <c r="AH905" i="17"/>
  <c r="AI905" i="17"/>
  <c r="AJ905" i="17"/>
  <c r="AK905" i="17"/>
  <c r="AL905" i="17"/>
  <c r="AM905" i="17"/>
  <c r="Y906" i="17"/>
  <c r="Z906" i="17"/>
  <c r="AB906" i="17"/>
  <c r="AC906" i="17"/>
  <c r="AD906" i="17"/>
  <c r="AE906" i="17"/>
  <c r="AF906" i="17"/>
  <c r="AH906" i="17"/>
  <c r="AI906" i="17"/>
  <c r="AN906" i="17" s="1"/>
  <c r="AJ906" i="17"/>
  <c r="AK906" i="17"/>
  <c r="AL906" i="17"/>
  <c r="AM906" i="17"/>
  <c r="Y907" i="17"/>
  <c r="Z907" i="17"/>
  <c r="AB907" i="17"/>
  <c r="AC907" i="17"/>
  <c r="AD907" i="17"/>
  <c r="AE907" i="17"/>
  <c r="AF907" i="17"/>
  <c r="AH907" i="17"/>
  <c r="AI907" i="17"/>
  <c r="AJ907" i="17"/>
  <c r="AK907" i="17"/>
  <c r="AL907" i="17"/>
  <c r="AM907" i="17"/>
  <c r="Y908" i="17"/>
  <c r="Z908" i="17"/>
  <c r="AB908" i="17"/>
  <c r="AC908" i="17"/>
  <c r="AD908" i="17"/>
  <c r="AE908" i="17"/>
  <c r="AF908" i="17"/>
  <c r="AH908" i="17"/>
  <c r="AI908" i="17"/>
  <c r="AJ908" i="17"/>
  <c r="AK908" i="17"/>
  <c r="AL908" i="17"/>
  <c r="AM908" i="17"/>
  <c r="Y909" i="17"/>
  <c r="Z909" i="17"/>
  <c r="AB909" i="17"/>
  <c r="AC909" i="17"/>
  <c r="AD909" i="17"/>
  <c r="AE909" i="17"/>
  <c r="AF909" i="17"/>
  <c r="AH909" i="17"/>
  <c r="AI909" i="17"/>
  <c r="AJ909" i="17"/>
  <c r="AK909" i="17"/>
  <c r="AL909" i="17"/>
  <c r="AM909" i="17"/>
  <c r="Y910" i="17"/>
  <c r="Z910" i="17"/>
  <c r="AB910" i="17"/>
  <c r="AC910" i="17"/>
  <c r="AD910" i="17"/>
  <c r="AE910" i="17"/>
  <c r="AF910" i="17"/>
  <c r="AH910" i="17"/>
  <c r="AI910" i="17"/>
  <c r="AJ910" i="17"/>
  <c r="AK910" i="17"/>
  <c r="AL910" i="17"/>
  <c r="AM910" i="17"/>
  <c r="Y911" i="17"/>
  <c r="Z911" i="17"/>
  <c r="AB911" i="17"/>
  <c r="AC911" i="17"/>
  <c r="AD911" i="17"/>
  <c r="AN911" i="17" s="1"/>
  <c r="AE911" i="17"/>
  <c r="AF911" i="17"/>
  <c r="AH911" i="17"/>
  <c r="AI911" i="17"/>
  <c r="AJ911" i="17"/>
  <c r="AK911" i="17"/>
  <c r="AL911" i="17"/>
  <c r="AM911" i="17"/>
  <c r="Y912" i="17"/>
  <c r="Z912" i="17"/>
  <c r="AB912" i="17"/>
  <c r="AC912" i="17"/>
  <c r="AD912" i="17"/>
  <c r="AE912" i="17"/>
  <c r="AF912" i="17"/>
  <c r="AH912" i="17"/>
  <c r="AI912" i="17"/>
  <c r="AN912" i="17" s="1"/>
  <c r="AJ912" i="17"/>
  <c r="AK912" i="17"/>
  <c r="AL912" i="17"/>
  <c r="AM912" i="17"/>
  <c r="Y913" i="17"/>
  <c r="Z913" i="17"/>
  <c r="AB913" i="17"/>
  <c r="AC913" i="17"/>
  <c r="AD913" i="17"/>
  <c r="AE913" i="17"/>
  <c r="AF913" i="17"/>
  <c r="AH913" i="17"/>
  <c r="AI913" i="17"/>
  <c r="AJ913" i="17"/>
  <c r="AK913" i="17"/>
  <c r="AL913" i="17"/>
  <c r="AM913" i="17"/>
  <c r="Y914" i="17"/>
  <c r="Z914" i="17"/>
  <c r="AB914" i="17"/>
  <c r="AC914" i="17"/>
  <c r="AD914" i="17"/>
  <c r="AE914" i="17"/>
  <c r="AF914" i="17"/>
  <c r="AH914" i="17"/>
  <c r="AI914" i="17"/>
  <c r="AJ914" i="17"/>
  <c r="AK914" i="17"/>
  <c r="AL914" i="17"/>
  <c r="AM914" i="17"/>
  <c r="Y915" i="17"/>
  <c r="Z915" i="17"/>
  <c r="AB915" i="17"/>
  <c r="AC915" i="17"/>
  <c r="AD915" i="17"/>
  <c r="AE915" i="17"/>
  <c r="AF915" i="17"/>
  <c r="AH915" i="17"/>
  <c r="AI915" i="17"/>
  <c r="AN915" i="17" s="1"/>
  <c r="AJ915" i="17"/>
  <c r="AK915" i="17"/>
  <c r="AL915" i="17"/>
  <c r="AM915" i="17"/>
  <c r="Y916" i="17"/>
  <c r="Z916" i="17"/>
  <c r="AB916" i="17"/>
  <c r="AC916" i="17"/>
  <c r="AD916" i="17"/>
  <c r="AE916" i="17"/>
  <c r="AF916" i="17"/>
  <c r="AH916" i="17"/>
  <c r="AI916" i="17"/>
  <c r="AN916" i="17" s="1"/>
  <c r="AJ916" i="17"/>
  <c r="AK916" i="17"/>
  <c r="AL916" i="17"/>
  <c r="AM916" i="17"/>
  <c r="Y917" i="17"/>
  <c r="Z917" i="17"/>
  <c r="AB917" i="17"/>
  <c r="AC917" i="17"/>
  <c r="AD917" i="17"/>
  <c r="AE917" i="17"/>
  <c r="AF917" i="17"/>
  <c r="AH917" i="17"/>
  <c r="AI917" i="17"/>
  <c r="AJ917" i="17"/>
  <c r="AK917" i="17"/>
  <c r="AL917" i="17"/>
  <c r="AM917" i="17"/>
  <c r="Y918" i="17"/>
  <c r="Z918" i="17"/>
  <c r="AB918" i="17"/>
  <c r="AC918" i="17"/>
  <c r="AD918" i="17"/>
  <c r="AE918" i="17"/>
  <c r="AF918" i="17"/>
  <c r="AH918" i="17"/>
  <c r="AI918" i="17"/>
  <c r="AN918" i="17" s="1"/>
  <c r="AJ918" i="17"/>
  <c r="AK918" i="17"/>
  <c r="AL918" i="17"/>
  <c r="AM918" i="17"/>
  <c r="Y919" i="17"/>
  <c r="Z919" i="17"/>
  <c r="AB919" i="17"/>
  <c r="AC919" i="17"/>
  <c r="AD919" i="17"/>
  <c r="AE919" i="17"/>
  <c r="AF919" i="17"/>
  <c r="AH919" i="17"/>
  <c r="AI919" i="17"/>
  <c r="AN919" i="17" s="1"/>
  <c r="AJ919" i="17"/>
  <c r="AK919" i="17"/>
  <c r="AL919" i="17"/>
  <c r="AM919" i="17"/>
  <c r="Y920" i="17"/>
  <c r="Z920" i="17"/>
  <c r="AB920" i="17"/>
  <c r="AC920" i="17"/>
  <c r="AD920" i="17"/>
  <c r="AN920" i="17"/>
  <c r="AE920" i="17"/>
  <c r="AF920" i="17"/>
  <c r="AH920" i="17"/>
  <c r="AI920" i="17"/>
  <c r="AJ920" i="17"/>
  <c r="AK920" i="17"/>
  <c r="AL920" i="17"/>
  <c r="AM920" i="17"/>
  <c r="Y921" i="17"/>
  <c r="Z921" i="17"/>
  <c r="AB921" i="17"/>
  <c r="AC921" i="17"/>
  <c r="AD921" i="17"/>
  <c r="AE921" i="17"/>
  <c r="AF921" i="17"/>
  <c r="AH921" i="17"/>
  <c r="AI921" i="17"/>
  <c r="AN921" i="17" s="1"/>
  <c r="AJ921" i="17"/>
  <c r="AK921" i="17"/>
  <c r="AL921" i="17"/>
  <c r="AM921" i="17"/>
  <c r="Y922" i="17"/>
  <c r="Z922" i="17"/>
  <c r="AB922" i="17"/>
  <c r="AC922" i="17"/>
  <c r="AD922" i="17"/>
  <c r="AE922" i="17"/>
  <c r="AF922" i="17"/>
  <c r="AH922" i="17"/>
  <c r="AI922" i="17"/>
  <c r="AN922" i="17" s="1"/>
  <c r="AJ922" i="17"/>
  <c r="AK922" i="17"/>
  <c r="AL922" i="17"/>
  <c r="AM922" i="17"/>
  <c r="Y923" i="17"/>
  <c r="Z923" i="17"/>
  <c r="AB923" i="17"/>
  <c r="AC923" i="17"/>
  <c r="AD923" i="17"/>
  <c r="AE923" i="17"/>
  <c r="AF923" i="17"/>
  <c r="AH923" i="17"/>
  <c r="AI923" i="17"/>
  <c r="AJ923" i="17"/>
  <c r="AK923" i="17"/>
  <c r="AL923" i="17"/>
  <c r="AM923" i="17"/>
  <c r="Y924" i="17"/>
  <c r="Z924" i="17"/>
  <c r="AB924" i="17"/>
  <c r="AC924" i="17"/>
  <c r="AD924" i="17"/>
  <c r="AE924" i="17"/>
  <c r="AF924" i="17"/>
  <c r="AH924" i="17"/>
  <c r="AI924" i="17"/>
  <c r="AN924" i="17" s="1"/>
  <c r="AJ924" i="17"/>
  <c r="AK924" i="17"/>
  <c r="AL924" i="17"/>
  <c r="AM924" i="17"/>
  <c r="Y925" i="17"/>
  <c r="Z925" i="17"/>
  <c r="AB925" i="17"/>
  <c r="AC925" i="17"/>
  <c r="AD925" i="17"/>
  <c r="AE925" i="17"/>
  <c r="AF925" i="17"/>
  <c r="AH925" i="17"/>
  <c r="AI925" i="17"/>
  <c r="AJ925" i="17"/>
  <c r="AK925" i="17"/>
  <c r="AL925" i="17"/>
  <c r="AM925" i="17"/>
  <c r="Y926" i="17"/>
  <c r="Z926" i="17"/>
  <c r="AB926" i="17"/>
  <c r="AC926" i="17"/>
  <c r="AD926" i="17"/>
  <c r="AE926" i="17"/>
  <c r="AF926" i="17"/>
  <c r="AH926" i="17"/>
  <c r="AI926" i="17"/>
  <c r="AJ926" i="17"/>
  <c r="AK926" i="17"/>
  <c r="AL926" i="17"/>
  <c r="AM926" i="17"/>
  <c r="Y927" i="17"/>
  <c r="Z927" i="17"/>
  <c r="AB927" i="17"/>
  <c r="AC927" i="17"/>
  <c r="AD927" i="17"/>
  <c r="AE927" i="17"/>
  <c r="AF927" i="17"/>
  <c r="AH927" i="17"/>
  <c r="AI927" i="17"/>
  <c r="AJ927" i="17"/>
  <c r="AK927" i="17"/>
  <c r="AL927" i="17"/>
  <c r="AM927" i="17"/>
  <c r="Y928" i="17"/>
  <c r="Z928" i="17"/>
  <c r="AB928" i="17"/>
  <c r="AC928" i="17"/>
  <c r="AD928" i="17"/>
  <c r="AE928" i="17"/>
  <c r="AF928" i="17"/>
  <c r="AH928" i="17"/>
  <c r="AI928" i="17"/>
  <c r="AN928" i="17" s="1"/>
  <c r="AJ928" i="17"/>
  <c r="AK928" i="17"/>
  <c r="AL928" i="17"/>
  <c r="AM928" i="17"/>
  <c r="Y929" i="17"/>
  <c r="Z929" i="17"/>
  <c r="AB929" i="17"/>
  <c r="AC929" i="17"/>
  <c r="AD929" i="17"/>
  <c r="AE929" i="17"/>
  <c r="AF929" i="17"/>
  <c r="AH929" i="17"/>
  <c r="AI929" i="17"/>
  <c r="AN929" i="17" s="1"/>
  <c r="AJ929" i="17"/>
  <c r="AK929" i="17"/>
  <c r="AL929" i="17"/>
  <c r="AM929" i="17"/>
  <c r="Y930" i="17"/>
  <c r="Z930" i="17"/>
  <c r="AB930" i="17"/>
  <c r="AC930" i="17"/>
  <c r="AD930" i="17"/>
  <c r="AE930" i="17"/>
  <c r="AF930" i="17"/>
  <c r="AH930" i="17"/>
  <c r="AI930" i="17"/>
  <c r="AN930" i="17" s="1"/>
  <c r="AJ930" i="17"/>
  <c r="AK930" i="17"/>
  <c r="AL930" i="17"/>
  <c r="AM930" i="17"/>
  <c r="Y931" i="17"/>
  <c r="Z931" i="17"/>
  <c r="AB931" i="17"/>
  <c r="AC931" i="17"/>
  <c r="AD931" i="17"/>
  <c r="AN931" i="17"/>
  <c r="AE931" i="17"/>
  <c r="AF931" i="17"/>
  <c r="AH931" i="17"/>
  <c r="AI931" i="17"/>
  <c r="AJ931" i="17"/>
  <c r="AK931" i="17"/>
  <c r="AL931" i="17"/>
  <c r="AM931" i="17"/>
  <c r="Y932" i="17"/>
  <c r="Z932" i="17"/>
  <c r="AB932" i="17"/>
  <c r="AC932" i="17"/>
  <c r="AD932" i="17"/>
  <c r="AE932" i="17"/>
  <c r="AF932" i="17"/>
  <c r="AH932" i="17"/>
  <c r="AI932" i="17"/>
  <c r="AN932" i="17" s="1"/>
  <c r="AJ932" i="17"/>
  <c r="AK932" i="17"/>
  <c r="AL932" i="17"/>
  <c r="AM932" i="17"/>
  <c r="Y933" i="17"/>
  <c r="Z933" i="17"/>
  <c r="AB933" i="17"/>
  <c r="AC933" i="17"/>
  <c r="AD933" i="17"/>
  <c r="AE933" i="17"/>
  <c r="AF933" i="17"/>
  <c r="AH933" i="17"/>
  <c r="AI933" i="17"/>
  <c r="AJ933" i="17"/>
  <c r="AK933" i="17"/>
  <c r="AL933" i="17"/>
  <c r="AM933" i="17"/>
  <c r="Y934" i="17"/>
  <c r="Z934" i="17"/>
  <c r="AB934" i="17"/>
  <c r="AC934" i="17"/>
  <c r="AD934" i="17"/>
  <c r="AE934" i="17"/>
  <c r="AF934" i="17"/>
  <c r="AH934" i="17"/>
  <c r="AI934" i="17"/>
  <c r="AN934" i="17" s="1"/>
  <c r="AJ934" i="17"/>
  <c r="AK934" i="17"/>
  <c r="AL934" i="17"/>
  <c r="AM934" i="17"/>
  <c r="Y935" i="17"/>
  <c r="Z935" i="17"/>
  <c r="AB935" i="17"/>
  <c r="AC935" i="17"/>
  <c r="AD935" i="17"/>
  <c r="AE935" i="17"/>
  <c r="AF935" i="17"/>
  <c r="AH935" i="17"/>
  <c r="AI935" i="17"/>
  <c r="AN935" i="17" s="1"/>
  <c r="AJ935" i="17"/>
  <c r="AK935" i="17"/>
  <c r="AL935" i="17"/>
  <c r="AM935" i="17"/>
  <c r="Y936" i="17"/>
  <c r="Z936" i="17"/>
  <c r="AB936" i="17"/>
  <c r="AC936" i="17"/>
  <c r="AD936" i="17"/>
  <c r="AE936" i="17"/>
  <c r="AF936" i="17"/>
  <c r="AH936" i="17"/>
  <c r="AI936" i="17"/>
  <c r="AN936" i="17" s="1"/>
  <c r="AJ936" i="17"/>
  <c r="AK936" i="17"/>
  <c r="AL936" i="17"/>
  <c r="AM936" i="17"/>
  <c r="Y937" i="17"/>
  <c r="Z937" i="17"/>
  <c r="AB937" i="17"/>
  <c r="AC937" i="17"/>
  <c r="AD937" i="17"/>
  <c r="AE937" i="17"/>
  <c r="AF937" i="17"/>
  <c r="AH937" i="17"/>
  <c r="AI937" i="17"/>
  <c r="AN937" i="17" s="1"/>
  <c r="AJ937" i="17"/>
  <c r="AK937" i="17"/>
  <c r="AL937" i="17"/>
  <c r="AM937" i="17"/>
  <c r="Y938" i="17"/>
  <c r="Z938" i="17"/>
  <c r="AB938" i="17"/>
  <c r="AC938" i="17"/>
  <c r="AD938" i="17"/>
  <c r="AE938" i="17"/>
  <c r="AF938" i="17"/>
  <c r="AH938" i="17"/>
  <c r="AI938" i="17"/>
  <c r="AN938" i="17" s="1"/>
  <c r="AJ938" i="17"/>
  <c r="AK938" i="17"/>
  <c r="AL938" i="17"/>
  <c r="AM938" i="17"/>
  <c r="Y939" i="17"/>
  <c r="Z939" i="17"/>
  <c r="AB939" i="17"/>
  <c r="AC939" i="17"/>
  <c r="AD939" i="17"/>
  <c r="AN939" i="17"/>
  <c r="AE939" i="17"/>
  <c r="AF939" i="17"/>
  <c r="AH939" i="17"/>
  <c r="AI939" i="17"/>
  <c r="AJ939" i="17"/>
  <c r="AK939" i="17"/>
  <c r="AL939" i="17"/>
  <c r="AM939" i="17"/>
  <c r="Y940" i="17"/>
  <c r="Z940" i="17"/>
  <c r="AB940" i="17"/>
  <c r="AC940" i="17"/>
  <c r="AD940" i="17"/>
  <c r="AE940" i="17"/>
  <c r="AF940" i="17"/>
  <c r="AH940" i="17"/>
  <c r="AI940" i="17"/>
  <c r="AJ940" i="17"/>
  <c r="AK940" i="17"/>
  <c r="AL940" i="17"/>
  <c r="AM940" i="17"/>
  <c r="Y941" i="17"/>
  <c r="Z941" i="17"/>
  <c r="AB941" i="17"/>
  <c r="AC941" i="17"/>
  <c r="AD941" i="17"/>
  <c r="AE941" i="17"/>
  <c r="AF941" i="17"/>
  <c r="AH941" i="17"/>
  <c r="AI941" i="17"/>
  <c r="AJ941" i="17"/>
  <c r="AK941" i="17"/>
  <c r="AL941" i="17"/>
  <c r="AM941" i="17"/>
  <c r="Y942" i="17"/>
  <c r="Z942" i="17"/>
  <c r="AB942" i="17"/>
  <c r="AC942" i="17"/>
  <c r="AD942" i="17"/>
  <c r="AE942" i="17"/>
  <c r="AF942" i="17"/>
  <c r="AH942" i="17"/>
  <c r="AI942" i="17"/>
  <c r="AJ942" i="17"/>
  <c r="AK942" i="17"/>
  <c r="AL942" i="17"/>
  <c r="AM942" i="17"/>
  <c r="Y943" i="17"/>
  <c r="Z943" i="17"/>
  <c r="AB943" i="17"/>
  <c r="AC943" i="17"/>
  <c r="AD943" i="17"/>
  <c r="AE943" i="17"/>
  <c r="AF943" i="17"/>
  <c r="AH943" i="17"/>
  <c r="AI943" i="17"/>
  <c r="AN943" i="17" s="1"/>
  <c r="AJ943" i="17"/>
  <c r="AK943" i="17"/>
  <c r="AL943" i="17"/>
  <c r="AM943" i="17"/>
  <c r="Y944" i="17"/>
  <c r="Z944" i="17"/>
  <c r="AB944" i="17"/>
  <c r="AC944" i="17"/>
  <c r="AD944" i="17"/>
  <c r="AE944" i="17"/>
  <c r="AF944" i="17"/>
  <c r="AH944" i="17"/>
  <c r="AI944" i="17"/>
  <c r="AJ944" i="17"/>
  <c r="AK944" i="17"/>
  <c r="AL944" i="17"/>
  <c r="AM944" i="17"/>
  <c r="Y945" i="17"/>
  <c r="Z945" i="17"/>
  <c r="AB945" i="17"/>
  <c r="AC945" i="17"/>
  <c r="AD945" i="17"/>
  <c r="AN945" i="17" s="1"/>
  <c r="AE945" i="17"/>
  <c r="AF945" i="17"/>
  <c r="AH945" i="17"/>
  <c r="AI945" i="17"/>
  <c r="AJ945" i="17"/>
  <c r="AK945" i="17"/>
  <c r="AL945" i="17"/>
  <c r="AM945" i="17"/>
  <c r="Y946" i="17"/>
  <c r="Z946" i="17"/>
  <c r="AB946" i="17"/>
  <c r="AC946" i="17"/>
  <c r="AD946" i="17"/>
  <c r="AE946" i="17"/>
  <c r="AF946" i="17"/>
  <c r="AH946" i="17"/>
  <c r="AI946" i="17"/>
  <c r="AJ946" i="17"/>
  <c r="AK946" i="17"/>
  <c r="AL946" i="17"/>
  <c r="AM946" i="17"/>
  <c r="Y947" i="17"/>
  <c r="Z947" i="17"/>
  <c r="AB947" i="17"/>
  <c r="AC947" i="17"/>
  <c r="AD947" i="17"/>
  <c r="AE947" i="17"/>
  <c r="AF947" i="17"/>
  <c r="AH947" i="17"/>
  <c r="AI947" i="17"/>
  <c r="AN947" i="17" s="1"/>
  <c r="AJ947" i="17"/>
  <c r="AK947" i="17"/>
  <c r="AL947" i="17"/>
  <c r="AM947" i="17"/>
  <c r="Y948" i="17"/>
  <c r="Z948" i="17"/>
  <c r="AB948" i="17"/>
  <c r="AC948" i="17"/>
  <c r="AD948" i="17"/>
  <c r="AE948" i="17"/>
  <c r="AF948" i="17"/>
  <c r="AH948" i="17"/>
  <c r="AI948" i="17"/>
  <c r="AN948" i="17" s="1"/>
  <c r="AJ948" i="17"/>
  <c r="AK948" i="17"/>
  <c r="AL948" i="17"/>
  <c r="AM948" i="17"/>
  <c r="Y949" i="17"/>
  <c r="Z949" i="17"/>
  <c r="AB949" i="17"/>
  <c r="AC949" i="17"/>
  <c r="AD949" i="17"/>
  <c r="AE949" i="17"/>
  <c r="AF949" i="17"/>
  <c r="AH949" i="17"/>
  <c r="AI949" i="17"/>
  <c r="AN949" i="17" s="1"/>
  <c r="AJ949" i="17"/>
  <c r="AK949" i="17"/>
  <c r="AL949" i="17"/>
  <c r="AM949" i="17"/>
  <c r="Y950" i="17"/>
  <c r="Z950" i="17"/>
  <c r="AB950" i="17"/>
  <c r="AC950" i="17"/>
  <c r="AD950" i="17"/>
  <c r="AE950" i="17"/>
  <c r="AF950" i="17"/>
  <c r="AH950" i="17"/>
  <c r="AI950" i="17"/>
  <c r="AN950" i="17" s="1"/>
  <c r="AJ950" i="17"/>
  <c r="AK950" i="17"/>
  <c r="AL950" i="17"/>
  <c r="AM950" i="17"/>
  <c r="Y951" i="17"/>
  <c r="Z951" i="17"/>
  <c r="AB951" i="17"/>
  <c r="AC951" i="17"/>
  <c r="AD951" i="17"/>
  <c r="AE951" i="17"/>
  <c r="AF951" i="17"/>
  <c r="AH951" i="17"/>
  <c r="AI951" i="17"/>
  <c r="AN951" i="17" s="1"/>
  <c r="AJ951" i="17"/>
  <c r="AK951" i="17"/>
  <c r="AL951" i="17"/>
  <c r="AM951" i="17"/>
  <c r="Y952" i="17"/>
  <c r="Z952" i="17"/>
  <c r="AB952" i="17"/>
  <c r="AC952" i="17"/>
  <c r="AD952" i="17"/>
  <c r="AE952" i="17"/>
  <c r="AF952" i="17"/>
  <c r="AH952" i="17"/>
  <c r="AI952" i="17"/>
  <c r="AJ952" i="17"/>
  <c r="AK952" i="17"/>
  <c r="AL952" i="17"/>
  <c r="AM952" i="17"/>
  <c r="Y953" i="17"/>
  <c r="Z953" i="17"/>
  <c r="AB953" i="17"/>
  <c r="AC953" i="17"/>
  <c r="AD953" i="17"/>
  <c r="AE953" i="17"/>
  <c r="AF953" i="17"/>
  <c r="AH953" i="17"/>
  <c r="AI953" i="17"/>
  <c r="AJ953" i="17"/>
  <c r="AK953" i="17"/>
  <c r="AL953" i="17"/>
  <c r="AM953" i="17"/>
  <c r="Y954" i="17"/>
  <c r="Z954" i="17"/>
  <c r="AB954" i="17"/>
  <c r="AC954" i="17"/>
  <c r="AD954" i="17"/>
  <c r="AE954" i="17"/>
  <c r="AF954" i="17"/>
  <c r="AH954" i="17"/>
  <c r="AI954" i="17"/>
  <c r="AN954" i="17" s="1"/>
  <c r="AJ954" i="17"/>
  <c r="AK954" i="17"/>
  <c r="AL954" i="17"/>
  <c r="AM954" i="17"/>
  <c r="Y955" i="17"/>
  <c r="Z955" i="17"/>
  <c r="AB955" i="17"/>
  <c r="AC955" i="17"/>
  <c r="AD955" i="17"/>
  <c r="AE955" i="17"/>
  <c r="AF955" i="17"/>
  <c r="AH955" i="17"/>
  <c r="AI955" i="17"/>
  <c r="AN955" i="17" s="1"/>
  <c r="AJ955" i="17"/>
  <c r="AK955" i="17"/>
  <c r="AL955" i="17"/>
  <c r="AM955" i="17"/>
  <c r="Y956" i="17"/>
  <c r="Z956" i="17"/>
  <c r="AB956" i="17"/>
  <c r="AC956" i="17"/>
  <c r="AD956" i="17"/>
  <c r="AE956" i="17"/>
  <c r="AF956" i="17"/>
  <c r="AH956" i="17"/>
  <c r="AI956" i="17"/>
  <c r="AN956" i="17" s="1"/>
  <c r="AJ956" i="17"/>
  <c r="AK956" i="17"/>
  <c r="AL956" i="17"/>
  <c r="AM956" i="17"/>
  <c r="Y957" i="17"/>
  <c r="Z957" i="17"/>
  <c r="AB957" i="17"/>
  <c r="AC957" i="17"/>
  <c r="AD957" i="17"/>
  <c r="AE957" i="17"/>
  <c r="AF957" i="17"/>
  <c r="AH957" i="17"/>
  <c r="AI957" i="17"/>
  <c r="AN957" i="17" s="1"/>
  <c r="AJ957" i="17"/>
  <c r="AK957" i="17"/>
  <c r="AL957" i="17"/>
  <c r="AM957" i="17"/>
  <c r="Y958" i="17"/>
  <c r="Z958" i="17"/>
  <c r="AB958" i="17"/>
  <c r="AC958" i="17"/>
  <c r="AD958" i="17"/>
  <c r="AE958" i="17"/>
  <c r="AF958" i="17"/>
  <c r="AH958" i="17"/>
  <c r="AI958" i="17"/>
  <c r="AN958" i="17" s="1"/>
  <c r="AJ958" i="17"/>
  <c r="AK958" i="17"/>
  <c r="AL958" i="17"/>
  <c r="AM958" i="17"/>
  <c r="Y959" i="17"/>
  <c r="Z959" i="17"/>
  <c r="AB959" i="17"/>
  <c r="AC959" i="17"/>
  <c r="AD959" i="17"/>
  <c r="AE959" i="17"/>
  <c r="I956" i="16" s="1"/>
  <c r="AF959" i="17"/>
  <c r="AH959" i="17"/>
  <c r="AI959" i="17"/>
  <c r="AN959" i="17" s="1"/>
  <c r="AJ959" i="17"/>
  <c r="AK959" i="17"/>
  <c r="AL959" i="17"/>
  <c r="AM959" i="17"/>
  <c r="Y960" i="17"/>
  <c r="Z960" i="17"/>
  <c r="AB960" i="17"/>
  <c r="AC960" i="17"/>
  <c r="AD960" i="17"/>
  <c r="AE960" i="17"/>
  <c r="AF960" i="17"/>
  <c r="AH960" i="17"/>
  <c r="AI960" i="17"/>
  <c r="AN960" i="17" s="1"/>
  <c r="AJ960" i="17"/>
  <c r="AK960" i="17"/>
  <c r="AL960" i="17"/>
  <c r="AM960" i="17"/>
  <c r="Y961" i="17"/>
  <c r="Z961" i="17"/>
  <c r="AB961" i="17"/>
  <c r="AC961" i="17"/>
  <c r="AD961" i="17"/>
  <c r="AN961" i="17"/>
  <c r="AE961" i="17"/>
  <c r="AF961" i="17"/>
  <c r="AH961" i="17"/>
  <c r="AI961" i="17"/>
  <c r="AJ961" i="17"/>
  <c r="AK961" i="17"/>
  <c r="AL961" i="17"/>
  <c r="AM961" i="17"/>
  <c r="Y962" i="17"/>
  <c r="Z962" i="17"/>
  <c r="AB962" i="17"/>
  <c r="AC962" i="17"/>
  <c r="AD962" i="17"/>
  <c r="AE962" i="17"/>
  <c r="AF962" i="17"/>
  <c r="AH962" i="17"/>
  <c r="AI962" i="17"/>
  <c r="AJ962" i="17"/>
  <c r="AK962" i="17"/>
  <c r="AL962" i="17"/>
  <c r="AM962" i="17"/>
  <c r="Y963" i="17"/>
  <c r="Z963" i="17"/>
  <c r="AB963" i="17"/>
  <c r="AC963" i="17"/>
  <c r="AD963" i="17"/>
  <c r="AE963" i="17"/>
  <c r="AF963" i="17"/>
  <c r="AH963" i="17"/>
  <c r="AI963" i="17"/>
  <c r="AJ963" i="17"/>
  <c r="AK963" i="17"/>
  <c r="AL963" i="17"/>
  <c r="AM963" i="17"/>
  <c r="Y964" i="17"/>
  <c r="Z964" i="17"/>
  <c r="AB964" i="17"/>
  <c r="AC964" i="17"/>
  <c r="AD964" i="17"/>
  <c r="AE964" i="17"/>
  <c r="AF964" i="17"/>
  <c r="AH964" i="17"/>
  <c r="AI964" i="17"/>
  <c r="AJ964" i="17"/>
  <c r="AK964" i="17"/>
  <c r="AL964" i="17"/>
  <c r="AM964" i="17"/>
  <c r="Y965" i="17"/>
  <c r="Z965" i="17"/>
  <c r="AB965" i="17"/>
  <c r="AC965" i="17"/>
  <c r="AD965" i="17"/>
  <c r="AE965" i="17"/>
  <c r="AF965" i="17"/>
  <c r="AH965" i="17"/>
  <c r="AI965" i="17"/>
  <c r="AN965" i="17" s="1"/>
  <c r="AJ965" i="17"/>
  <c r="AK965" i="17"/>
  <c r="AL965" i="17"/>
  <c r="AM965" i="17"/>
  <c r="Y966" i="17"/>
  <c r="Z966" i="17"/>
  <c r="AB966" i="17"/>
  <c r="AC966" i="17"/>
  <c r="AD966" i="17"/>
  <c r="AE966" i="17"/>
  <c r="AF966" i="17"/>
  <c r="AH966" i="17"/>
  <c r="AI966" i="17"/>
  <c r="AN966" i="17" s="1"/>
  <c r="AJ966" i="17"/>
  <c r="AK966" i="17"/>
  <c r="AL966" i="17"/>
  <c r="AM966" i="17"/>
  <c r="Y967" i="17"/>
  <c r="Z967" i="17"/>
  <c r="AB967" i="17"/>
  <c r="AC967" i="17"/>
  <c r="AD967" i="17"/>
  <c r="AE967" i="17"/>
  <c r="AF967" i="17"/>
  <c r="AH967" i="17"/>
  <c r="AI967" i="17"/>
  <c r="AN967" i="17"/>
  <c r="AJ967" i="17"/>
  <c r="AK967" i="17"/>
  <c r="AL967" i="17"/>
  <c r="AM967" i="17"/>
  <c r="Y968" i="17"/>
  <c r="Z968" i="17"/>
  <c r="AB968" i="17"/>
  <c r="AC968" i="17"/>
  <c r="AD968" i="17"/>
  <c r="AE968" i="17"/>
  <c r="AF968" i="17"/>
  <c r="AH968" i="17"/>
  <c r="AI968" i="17"/>
  <c r="AJ968" i="17"/>
  <c r="AK968" i="17"/>
  <c r="AL968" i="17"/>
  <c r="AM968" i="17"/>
  <c r="Y969" i="17"/>
  <c r="Z969" i="17"/>
  <c r="AB969" i="17"/>
  <c r="AC969" i="17"/>
  <c r="AD969" i="17"/>
  <c r="AE969" i="17"/>
  <c r="AF969" i="17"/>
  <c r="AH969" i="17"/>
  <c r="AI969" i="17"/>
  <c r="AN969" i="17" s="1"/>
  <c r="AJ969" i="17"/>
  <c r="AK969" i="17"/>
  <c r="AL969" i="17"/>
  <c r="AM969" i="17"/>
  <c r="Y970" i="17"/>
  <c r="Z970" i="17"/>
  <c r="AB970" i="17"/>
  <c r="AC970" i="17"/>
  <c r="AD970" i="17"/>
  <c r="AE970" i="17"/>
  <c r="AF970" i="17"/>
  <c r="AH970" i="17"/>
  <c r="AI970" i="17"/>
  <c r="AJ970" i="17"/>
  <c r="AK970" i="17"/>
  <c r="AL970" i="17"/>
  <c r="AM970" i="17"/>
  <c r="Y971" i="17"/>
  <c r="Z971" i="17"/>
  <c r="AB971" i="17"/>
  <c r="AC971" i="17"/>
  <c r="AD971" i="17"/>
  <c r="AE971" i="17"/>
  <c r="AF971" i="17"/>
  <c r="AH971" i="17"/>
  <c r="AI971" i="17"/>
  <c r="AJ971" i="17"/>
  <c r="AK971" i="17"/>
  <c r="AL971" i="17"/>
  <c r="AM971" i="17"/>
  <c r="Y972" i="17"/>
  <c r="Z972" i="17"/>
  <c r="AB972" i="17"/>
  <c r="AC972" i="17"/>
  <c r="AD972" i="17"/>
  <c r="AE972" i="17"/>
  <c r="AF972" i="17"/>
  <c r="AH972" i="17"/>
  <c r="AI972" i="17"/>
  <c r="AN972" i="17" s="1"/>
  <c r="AJ972" i="17"/>
  <c r="AK972" i="17"/>
  <c r="AL972" i="17"/>
  <c r="AM972" i="17"/>
  <c r="Y973" i="17"/>
  <c r="Z973" i="17"/>
  <c r="AB973" i="17"/>
  <c r="AC973" i="17"/>
  <c r="AD973" i="17"/>
  <c r="AN973" i="17" s="1"/>
  <c r="AE973" i="17"/>
  <c r="AF973" i="17"/>
  <c r="AH973" i="17"/>
  <c r="AI973" i="17"/>
  <c r="AJ973" i="17"/>
  <c r="AK973" i="17"/>
  <c r="AL973" i="17"/>
  <c r="AM973" i="17"/>
  <c r="Y974" i="17"/>
  <c r="Z974" i="17"/>
  <c r="AB974" i="17"/>
  <c r="AC974" i="17"/>
  <c r="AD974" i="17"/>
  <c r="AE974" i="17"/>
  <c r="AF974" i="17"/>
  <c r="AH974" i="17"/>
  <c r="AI974" i="17"/>
  <c r="AJ974" i="17"/>
  <c r="AK974" i="17"/>
  <c r="AL974" i="17"/>
  <c r="AM974" i="17"/>
  <c r="Y975" i="17"/>
  <c r="Z975" i="17"/>
  <c r="AB975" i="17"/>
  <c r="AC975" i="17"/>
  <c r="AD975" i="17"/>
  <c r="AE975" i="17"/>
  <c r="AF975" i="17"/>
  <c r="AH975" i="17"/>
  <c r="AI975" i="17"/>
  <c r="AN975" i="17" s="1"/>
  <c r="AJ975" i="17"/>
  <c r="AK975" i="17"/>
  <c r="AL975" i="17"/>
  <c r="AM975" i="17"/>
  <c r="Y976" i="17"/>
  <c r="Z976" i="17"/>
  <c r="AB976" i="17"/>
  <c r="AC976" i="17"/>
  <c r="AD976" i="17"/>
  <c r="AE976" i="17"/>
  <c r="AF976" i="17"/>
  <c r="AH976" i="17"/>
  <c r="AI976" i="17"/>
  <c r="AN976" i="17" s="1"/>
  <c r="AJ976" i="17"/>
  <c r="AK976" i="17"/>
  <c r="AL976" i="17"/>
  <c r="AM976" i="17"/>
  <c r="Y977" i="17"/>
  <c r="Z977" i="17"/>
  <c r="AB977" i="17"/>
  <c r="AC977" i="17"/>
  <c r="AD977" i="17"/>
  <c r="AE977" i="17"/>
  <c r="AF977" i="17"/>
  <c r="AH977" i="17"/>
  <c r="AI977" i="17"/>
  <c r="AN977" i="17" s="1"/>
  <c r="AJ977" i="17"/>
  <c r="AK977" i="17"/>
  <c r="AL977" i="17"/>
  <c r="AM977" i="17"/>
  <c r="Y978" i="17"/>
  <c r="Z978" i="17"/>
  <c r="AB978" i="17"/>
  <c r="AC978" i="17"/>
  <c r="AD978" i="17"/>
  <c r="AE978" i="17"/>
  <c r="AF978" i="17"/>
  <c r="AH978" i="17"/>
  <c r="AI978" i="17"/>
  <c r="AN978" i="17" s="1"/>
  <c r="AJ978" i="17"/>
  <c r="AK978" i="17"/>
  <c r="AL978" i="17"/>
  <c r="AM978" i="17"/>
  <c r="Y979" i="17"/>
  <c r="Z979" i="17"/>
  <c r="AB979" i="17"/>
  <c r="AC979" i="17"/>
  <c r="AD979" i="17"/>
  <c r="AE979" i="17"/>
  <c r="AF979" i="17"/>
  <c r="AH979" i="17"/>
  <c r="AI979" i="17"/>
  <c r="AN979" i="17" s="1"/>
  <c r="AJ979" i="17"/>
  <c r="AK979" i="17"/>
  <c r="AL979" i="17"/>
  <c r="AM979" i="17"/>
  <c r="Y980" i="17"/>
  <c r="Z980" i="17"/>
  <c r="AB980" i="17"/>
  <c r="AC980" i="17"/>
  <c r="AD980" i="17"/>
  <c r="AE980" i="17"/>
  <c r="AF980" i="17"/>
  <c r="AH980" i="17"/>
  <c r="AI980" i="17"/>
  <c r="AJ980" i="17"/>
  <c r="AK980" i="17"/>
  <c r="AL980" i="17"/>
  <c r="AM980" i="17"/>
  <c r="Y981" i="17"/>
  <c r="Z981" i="17"/>
  <c r="AB981" i="17"/>
  <c r="AC981" i="17"/>
  <c r="AD981" i="17"/>
  <c r="AE981" i="17"/>
  <c r="AF981" i="17"/>
  <c r="AH981" i="17"/>
  <c r="AI981" i="17"/>
  <c r="AN981" i="17" s="1"/>
  <c r="AJ981" i="17"/>
  <c r="AK981" i="17"/>
  <c r="AL981" i="17"/>
  <c r="AM981" i="17"/>
  <c r="Y982" i="17"/>
  <c r="Z982" i="17"/>
  <c r="AB982" i="17"/>
  <c r="AC982" i="17"/>
  <c r="AD982" i="17"/>
  <c r="AE982" i="17"/>
  <c r="AF982" i="17"/>
  <c r="AH982" i="17"/>
  <c r="AI982" i="17"/>
  <c r="AN982" i="17" s="1"/>
  <c r="AJ982" i="17"/>
  <c r="AK982" i="17"/>
  <c r="AL982" i="17"/>
  <c r="AM982" i="17"/>
  <c r="Y983" i="17"/>
  <c r="Z983" i="17"/>
  <c r="AB983" i="17"/>
  <c r="AC983" i="17"/>
  <c r="AD983" i="17"/>
  <c r="AE983" i="17"/>
  <c r="AF983" i="17"/>
  <c r="AH983" i="17"/>
  <c r="AI983" i="17"/>
  <c r="AN983" i="17" s="1"/>
  <c r="AJ983" i="17"/>
  <c r="AK983" i="17"/>
  <c r="AL983" i="17"/>
  <c r="AM983" i="17"/>
  <c r="Y984" i="17"/>
  <c r="Z984" i="17"/>
  <c r="AB984" i="17"/>
  <c r="AC984" i="17"/>
  <c r="AD984" i="17"/>
  <c r="AN984" i="17"/>
  <c r="AE984" i="17"/>
  <c r="AF984" i="17"/>
  <c r="AH984" i="17"/>
  <c r="AI984" i="17"/>
  <c r="AJ984" i="17"/>
  <c r="AK984" i="17"/>
  <c r="AL984" i="17"/>
  <c r="AM984" i="17"/>
  <c r="Y985" i="17"/>
  <c r="Z985" i="17"/>
  <c r="AB985" i="17"/>
  <c r="AC985" i="17"/>
  <c r="AD985" i="17"/>
  <c r="AE985" i="17"/>
  <c r="AF985" i="17"/>
  <c r="AH985" i="17"/>
  <c r="AI985" i="17"/>
  <c r="AN985" i="17" s="1"/>
  <c r="AJ985" i="17"/>
  <c r="AK985" i="17"/>
  <c r="AL985" i="17"/>
  <c r="AM985" i="17"/>
  <c r="Y986" i="17"/>
  <c r="Z986" i="17"/>
  <c r="AB986" i="17"/>
  <c r="AC986" i="17"/>
  <c r="AD986" i="17"/>
  <c r="AE986" i="17"/>
  <c r="AF986" i="17"/>
  <c r="AH986" i="17"/>
  <c r="AI986" i="17"/>
  <c r="AN986" i="17" s="1"/>
  <c r="AJ986" i="17"/>
  <c r="AK986" i="17"/>
  <c r="AL986" i="17"/>
  <c r="AM986" i="17"/>
  <c r="Y987" i="17"/>
  <c r="Z987" i="17"/>
  <c r="AB987" i="17"/>
  <c r="AC987" i="17"/>
  <c r="AD987" i="17"/>
  <c r="AE987" i="17"/>
  <c r="AF987" i="17"/>
  <c r="AH987" i="17"/>
  <c r="AI987" i="17"/>
  <c r="AJ987" i="17"/>
  <c r="AK987" i="17"/>
  <c r="AL987" i="17"/>
  <c r="AM987" i="17"/>
  <c r="Y988" i="17"/>
  <c r="Z988" i="17"/>
  <c r="AB988" i="17"/>
  <c r="AC988" i="17"/>
  <c r="AD988" i="17"/>
  <c r="AE988" i="17"/>
  <c r="AF988" i="17"/>
  <c r="AH988" i="17"/>
  <c r="AI988" i="17"/>
  <c r="AJ988" i="17"/>
  <c r="AK988" i="17"/>
  <c r="AL988" i="17"/>
  <c r="AM988" i="17"/>
  <c r="Y989" i="17"/>
  <c r="Z989" i="17"/>
  <c r="AB989" i="17"/>
  <c r="AC989" i="17"/>
  <c r="AD989" i="17"/>
  <c r="AE989" i="17"/>
  <c r="AF989" i="17"/>
  <c r="AH989" i="17"/>
  <c r="AI989" i="17"/>
  <c r="AJ989" i="17"/>
  <c r="AK989" i="17"/>
  <c r="AL989" i="17"/>
  <c r="AM989" i="17"/>
  <c r="Y990" i="17"/>
  <c r="Z990" i="17"/>
  <c r="AB990" i="17"/>
  <c r="AC990" i="17"/>
  <c r="AD990" i="17"/>
  <c r="AN990" i="17" s="1"/>
  <c r="AE990" i="17"/>
  <c r="AF990" i="17"/>
  <c r="AH990" i="17"/>
  <c r="AI990" i="17"/>
  <c r="AJ990" i="17"/>
  <c r="AK990" i="17"/>
  <c r="AL990" i="17"/>
  <c r="AM990" i="17"/>
  <c r="Y991" i="17"/>
  <c r="Z991" i="17"/>
  <c r="AB991" i="17"/>
  <c r="AC991" i="17"/>
  <c r="AD991" i="17"/>
  <c r="AE991" i="17"/>
  <c r="AF991" i="17"/>
  <c r="AH991" i="17"/>
  <c r="AI991" i="17"/>
  <c r="AN991" i="17" s="1"/>
  <c r="AJ991" i="17"/>
  <c r="AK991" i="17"/>
  <c r="AL991" i="17"/>
  <c r="AM991" i="17"/>
  <c r="Y992" i="17"/>
  <c r="Z992" i="17"/>
  <c r="AB992" i="17"/>
  <c r="AC992" i="17"/>
  <c r="AD992" i="17"/>
  <c r="AE992" i="17"/>
  <c r="AF992" i="17"/>
  <c r="AH992" i="17"/>
  <c r="AI992" i="17"/>
  <c r="AJ992" i="17"/>
  <c r="AK992" i="17"/>
  <c r="AL992" i="17"/>
  <c r="AM992" i="17"/>
  <c r="Y993" i="17"/>
  <c r="Z993" i="17"/>
  <c r="AB993" i="17"/>
  <c r="AC993" i="17"/>
  <c r="AD993" i="17"/>
  <c r="AE993" i="17"/>
  <c r="AF993" i="17"/>
  <c r="AH993" i="17"/>
  <c r="AI993" i="17"/>
  <c r="AJ993" i="17"/>
  <c r="AK993" i="17"/>
  <c r="AL993" i="17"/>
  <c r="AM993" i="17"/>
  <c r="Y994" i="17"/>
  <c r="Z994" i="17"/>
  <c r="AB994" i="17"/>
  <c r="AC994" i="17"/>
  <c r="AD994" i="17"/>
  <c r="AE994" i="17"/>
  <c r="AF994" i="17"/>
  <c r="AH994" i="17"/>
  <c r="AI994" i="17"/>
  <c r="AN994" i="17" s="1"/>
  <c r="AJ994" i="17"/>
  <c r="AK994" i="17"/>
  <c r="AL994" i="17"/>
  <c r="AM994" i="17"/>
  <c r="Y995" i="17"/>
  <c r="Z995" i="17"/>
  <c r="AB995" i="17"/>
  <c r="AC995" i="17"/>
  <c r="AD995" i="17"/>
  <c r="AE995" i="17"/>
  <c r="AF995" i="17"/>
  <c r="AH995" i="17"/>
  <c r="AI995" i="17"/>
  <c r="AN995" i="17" s="1"/>
  <c r="AJ995" i="17"/>
  <c r="AK995" i="17"/>
  <c r="AL995" i="17"/>
  <c r="AM995" i="17"/>
  <c r="Y996" i="17"/>
  <c r="Z996" i="17"/>
  <c r="AB996" i="17"/>
  <c r="AC996" i="17"/>
  <c r="AD996" i="17"/>
  <c r="AN996" i="17" s="1"/>
  <c r="AE996" i="17"/>
  <c r="AF996" i="17"/>
  <c r="AH996" i="17"/>
  <c r="AI996" i="17"/>
  <c r="AJ996" i="17"/>
  <c r="AK996" i="17"/>
  <c r="AL996" i="17"/>
  <c r="AM996" i="17"/>
  <c r="Y997" i="17"/>
  <c r="Z997" i="17"/>
  <c r="AB997" i="17"/>
  <c r="AC997" i="17"/>
  <c r="AD997" i="17"/>
  <c r="AE997" i="17"/>
  <c r="AF997" i="17"/>
  <c r="AH997" i="17"/>
  <c r="AI997" i="17"/>
  <c r="AN997" i="17" s="1"/>
  <c r="AJ997" i="17"/>
  <c r="AK997" i="17"/>
  <c r="AL997" i="17"/>
  <c r="AM997" i="17"/>
  <c r="Y998" i="17"/>
  <c r="Z998" i="17"/>
  <c r="AB998" i="17"/>
  <c r="AC998" i="17"/>
  <c r="AD998" i="17"/>
  <c r="AE998" i="17"/>
  <c r="AF998" i="17"/>
  <c r="AH998" i="17"/>
  <c r="AI998" i="17"/>
  <c r="AN998" i="17" s="1"/>
  <c r="AJ998" i="17"/>
  <c r="AK998" i="17"/>
  <c r="AL998" i="17"/>
  <c r="AM998" i="17"/>
  <c r="Y999" i="17"/>
  <c r="Z999" i="17"/>
  <c r="AB999" i="17"/>
  <c r="AC999" i="17"/>
  <c r="AD999" i="17"/>
  <c r="AE999" i="17"/>
  <c r="AF999" i="17"/>
  <c r="AH999" i="17"/>
  <c r="AI999" i="17"/>
  <c r="AN999" i="17" s="1"/>
  <c r="AJ999" i="17"/>
  <c r="AK999" i="17"/>
  <c r="AL999" i="17"/>
  <c r="AM999" i="17"/>
  <c r="Y1000" i="17"/>
  <c r="Z1000" i="17"/>
  <c r="AB1000" i="17"/>
  <c r="AC1000" i="17"/>
  <c r="AD1000" i="17"/>
  <c r="AE1000" i="17"/>
  <c r="AF1000" i="17"/>
  <c r="AH1000" i="17"/>
  <c r="AI1000" i="17"/>
  <c r="AN1000" i="17" s="1"/>
  <c r="AJ1000" i="17"/>
  <c r="AK1000" i="17"/>
  <c r="AL1000" i="17"/>
  <c r="AM1000" i="17"/>
  <c r="Y1001" i="17"/>
  <c r="Z1001" i="17"/>
  <c r="AB1001" i="17"/>
  <c r="AC1001" i="17"/>
  <c r="AD1001" i="17"/>
  <c r="AE1001" i="17"/>
  <c r="AF1001" i="17"/>
  <c r="AH1001" i="17"/>
  <c r="AI1001" i="17"/>
  <c r="AN1001" i="17" s="1"/>
  <c r="AJ1001" i="17"/>
  <c r="AK1001" i="17"/>
  <c r="AL1001" i="17"/>
  <c r="AM1001" i="17"/>
  <c r="Y1002" i="17"/>
  <c r="Z1002" i="17"/>
  <c r="AB1002" i="17"/>
  <c r="AC1002" i="17"/>
  <c r="AD1002" i="17"/>
  <c r="AE1002" i="17"/>
  <c r="AF1002" i="17"/>
  <c r="AH1002" i="17"/>
  <c r="AI1002" i="17"/>
  <c r="AN1002" i="17" s="1"/>
  <c r="AJ1002" i="17"/>
  <c r="AK1002" i="17"/>
  <c r="AL1002" i="17"/>
  <c r="AM1002" i="17"/>
  <c r="Y1003" i="17"/>
  <c r="Z1003" i="17"/>
  <c r="AB1003" i="17"/>
  <c r="AC1003" i="17"/>
  <c r="AD1003" i="17"/>
  <c r="AE1003" i="17"/>
  <c r="AF1003" i="17"/>
  <c r="AH1003" i="17"/>
  <c r="AI1003" i="17"/>
  <c r="AJ1003" i="17"/>
  <c r="AK1003" i="17"/>
  <c r="AL1003" i="17"/>
  <c r="AM1003" i="17"/>
  <c r="Y1004" i="17"/>
  <c r="Z1004" i="17"/>
  <c r="AB1004" i="17"/>
  <c r="AC1004" i="17"/>
  <c r="AD1004" i="17"/>
  <c r="AN1004" i="17" s="1"/>
  <c r="AE1004" i="17"/>
  <c r="AF1004" i="17"/>
  <c r="AH1004" i="17"/>
  <c r="AI1004" i="17"/>
  <c r="AJ1004" i="17"/>
  <c r="AK1004" i="17"/>
  <c r="AL1004" i="17"/>
  <c r="AM1004" i="17"/>
  <c r="A1" i="16"/>
  <c r="D1" i="16"/>
  <c r="E1" i="16"/>
  <c r="A4" i="15"/>
  <c r="B4" i="15"/>
  <c r="A5" i="15"/>
  <c r="B5" i="15"/>
  <c r="A6" i="15"/>
  <c r="B6" i="15"/>
  <c r="A7" i="15"/>
  <c r="B7" i="15"/>
  <c r="A8" i="15"/>
  <c r="B8" i="15"/>
  <c r="A9" i="15"/>
  <c r="B9" i="15"/>
  <c r="A10" i="15"/>
  <c r="B10" i="15"/>
  <c r="A11" i="15"/>
  <c r="B11" i="15"/>
  <c r="A12" i="15"/>
  <c r="B12" i="15"/>
  <c r="A13" i="15"/>
  <c r="A14" i="15"/>
  <c r="B14" i="15"/>
  <c r="A15" i="15"/>
  <c r="B15" i="15"/>
  <c r="A16" i="15"/>
  <c r="B16" i="15"/>
  <c r="A17" i="15"/>
  <c r="B17" i="15"/>
  <c r="A18" i="15"/>
  <c r="B18" i="15"/>
  <c r="A19" i="15"/>
  <c r="B19" i="15"/>
  <c r="A20" i="15"/>
  <c r="B20" i="15"/>
  <c r="A21" i="15"/>
  <c r="B21" i="15"/>
  <c r="A22" i="15"/>
  <c r="B22" i="15"/>
  <c r="A23" i="15"/>
  <c r="B23" i="15"/>
  <c r="A24" i="15"/>
  <c r="B24" i="15"/>
  <c r="A25" i="15"/>
  <c r="B25" i="15"/>
  <c r="A26" i="15"/>
  <c r="B26" i="15"/>
  <c r="A27" i="15"/>
  <c r="B27" i="15"/>
  <c r="A28" i="15"/>
  <c r="B28" i="15"/>
  <c r="A29" i="15"/>
  <c r="B29" i="15"/>
  <c r="A30" i="15"/>
  <c r="B30" i="15"/>
  <c r="A31" i="15"/>
  <c r="B31" i="15"/>
  <c r="A32" i="15"/>
  <c r="B32" i="15"/>
  <c r="A488" i="15"/>
  <c r="A489" i="15"/>
  <c r="A490" i="15"/>
  <c r="A491" i="15"/>
  <c r="A492" i="15"/>
  <c r="A493" i="15"/>
  <c r="A494" i="15"/>
  <c r="A495" i="15"/>
  <c r="A496" i="15"/>
  <c r="A497" i="15"/>
  <c r="A498" i="15"/>
  <c r="A499" i="15"/>
  <c r="A500" i="15"/>
  <c r="A501" i="15"/>
  <c r="A502" i="15"/>
  <c r="A503" i="15"/>
  <c r="A504" i="15"/>
  <c r="A505" i="15"/>
  <c r="A506" i="15"/>
  <c r="A507" i="15"/>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C319" i="4"/>
  <c r="D319" i="4"/>
  <c r="A320" i="4"/>
  <c r="C320" i="4"/>
  <c r="D320" i="4"/>
  <c r="A321" i="4"/>
  <c r="C321" i="4"/>
  <c r="A322" i="4"/>
  <c r="C322" i="4"/>
  <c r="A323" i="4"/>
  <c r="C323" i="4"/>
  <c r="A324" i="4"/>
  <c r="C324" i="4"/>
  <c r="A325" i="4"/>
  <c r="C325" i="4"/>
  <c r="A326" i="4"/>
  <c r="C326" i="4"/>
  <c r="A327" i="4"/>
  <c r="C327" i="4"/>
  <c r="D327" i="4" s="1"/>
  <c r="A328" i="4"/>
  <c r="C328" i="4"/>
  <c r="D328" i="4"/>
  <c r="A329" i="4"/>
  <c r="C329" i="4"/>
  <c r="D329" i="4" s="1"/>
  <c r="A330" i="4"/>
  <c r="C330" i="4"/>
  <c r="A331" i="4"/>
  <c r="C331" i="4"/>
  <c r="D331" i="4"/>
  <c r="A332" i="4"/>
  <c r="C332" i="4"/>
  <c r="A333" i="4"/>
  <c r="C333" i="4"/>
  <c r="A334" i="4"/>
  <c r="C334" i="4"/>
  <c r="A335" i="4"/>
  <c r="C335" i="4"/>
  <c r="A336" i="4"/>
  <c r="C336" i="4"/>
  <c r="D336" i="4" s="1"/>
  <c r="A337" i="4"/>
  <c r="C337" i="4"/>
  <c r="A338" i="4"/>
  <c r="C338" i="4"/>
  <c r="A339" i="4"/>
  <c r="C339" i="4"/>
  <c r="A340" i="4"/>
  <c r="C340" i="4"/>
  <c r="D340" i="4"/>
  <c r="A341" i="4"/>
  <c r="C341" i="4"/>
  <c r="D341" i="4"/>
  <c r="A342" i="4"/>
  <c r="C342" i="4"/>
  <c r="A343" i="4"/>
  <c r="C343" i="4"/>
  <c r="D343" i="4" s="1"/>
  <c r="A344" i="4"/>
  <c r="C344" i="4"/>
  <c r="D344" i="4" s="1"/>
  <c r="A345" i="4"/>
  <c r="C345" i="4"/>
  <c r="D345" i="4" s="1"/>
  <c r="A346" i="4"/>
  <c r="C346" i="4"/>
  <c r="A347" i="4"/>
  <c r="C347" i="4"/>
  <c r="A348" i="4"/>
  <c r="C348" i="4"/>
  <c r="D348" i="4" s="1"/>
  <c r="A349" i="4"/>
  <c r="C349" i="4"/>
  <c r="D349" i="4" s="1"/>
  <c r="A350" i="4"/>
  <c r="C350" i="4"/>
  <c r="A351" i="4"/>
  <c r="C351" i="4"/>
  <c r="D351" i="4" s="1"/>
  <c r="A352" i="4"/>
  <c r="C352" i="4"/>
  <c r="D352" i="4"/>
  <c r="A353" i="4"/>
  <c r="C353" i="4"/>
  <c r="A354" i="4"/>
  <c r="C354" i="4"/>
  <c r="A355" i="4"/>
  <c r="C355" i="4"/>
  <c r="D355" i="4"/>
  <c r="A356" i="4"/>
  <c r="C356" i="4"/>
  <c r="D356" i="4"/>
  <c r="A357" i="4"/>
  <c r="C357" i="4"/>
  <c r="A358" i="4"/>
  <c r="C358" i="4"/>
  <c r="A359" i="4"/>
  <c r="C359" i="4"/>
  <c r="A360" i="4"/>
  <c r="C360" i="4"/>
  <c r="D360" i="4"/>
  <c r="A361" i="4"/>
  <c r="C361" i="4"/>
  <c r="A362" i="4"/>
  <c r="C362" i="4"/>
  <c r="A363" i="4"/>
  <c r="C363" i="4"/>
  <c r="A364" i="4"/>
  <c r="C364" i="4"/>
  <c r="D364" i="4" s="1"/>
  <c r="A365" i="4"/>
  <c r="C365" i="4"/>
  <c r="D365" i="4"/>
  <c r="A366" i="4"/>
  <c r="C366" i="4"/>
  <c r="A367" i="4"/>
  <c r="C367" i="4"/>
  <c r="A368" i="4"/>
  <c r="C368" i="4"/>
  <c r="A369" i="4"/>
  <c r="C369" i="4"/>
  <c r="A370" i="4"/>
  <c r="C370" i="4"/>
  <c r="A371" i="4"/>
  <c r="C371" i="4"/>
  <c r="A372" i="4"/>
  <c r="C372" i="4"/>
  <c r="A373" i="4"/>
  <c r="C373" i="4"/>
  <c r="A374" i="4"/>
  <c r="C374" i="4"/>
  <c r="A375" i="4"/>
  <c r="C375" i="4"/>
  <c r="A376" i="4"/>
  <c r="C376" i="4"/>
  <c r="A377" i="4"/>
  <c r="C377" i="4"/>
  <c r="A378" i="4"/>
  <c r="C378" i="4"/>
  <c r="A379" i="4"/>
  <c r="C379" i="4"/>
  <c r="A380" i="4"/>
  <c r="C380" i="4"/>
  <c r="A381" i="4"/>
  <c r="C381" i="4"/>
  <c r="A382" i="4"/>
  <c r="C382" i="4"/>
  <c r="A383" i="4"/>
  <c r="C383" i="4"/>
  <c r="A384" i="4"/>
  <c r="C384" i="4"/>
  <c r="A385" i="4"/>
  <c r="C385" i="4"/>
  <c r="A386" i="4"/>
  <c r="C386" i="4"/>
  <c r="A387" i="4"/>
  <c r="C387" i="4"/>
  <c r="A388" i="4"/>
  <c r="C388" i="4"/>
  <c r="A389" i="4"/>
  <c r="C389" i="4"/>
  <c r="A390" i="4"/>
  <c r="C390" i="4"/>
  <c r="A391" i="4"/>
  <c r="C391" i="4"/>
  <c r="A392" i="4"/>
  <c r="C392" i="4"/>
  <c r="A393" i="4"/>
  <c r="C393" i="4"/>
  <c r="A394" i="4"/>
  <c r="C394" i="4"/>
  <c r="A395" i="4"/>
  <c r="C395" i="4"/>
  <c r="A396" i="4"/>
  <c r="C396" i="4"/>
  <c r="A397" i="4"/>
  <c r="C397" i="4"/>
  <c r="A398" i="4"/>
  <c r="C398" i="4"/>
  <c r="A399" i="4"/>
  <c r="C399" i="4"/>
  <c r="A400" i="4"/>
  <c r="C400" i="4"/>
  <c r="A401" i="4"/>
  <c r="C401" i="4"/>
  <c r="A402" i="4"/>
  <c r="C402" i="4"/>
  <c r="A403" i="4"/>
  <c r="C403" i="4"/>
  <c r="A404" i="4"/>
  <c r="C404" i="4"/>
  <c r="A405" i="4"/>
  <c r="C405" i="4"/>
  <c r="A406" i="4"/>
  <c r="C406" i="4"/>
  <c r="A407" i="4"/>
  <c r="C407" i="4"/>
  <c r="A408" i="4"/>
  <c r="C408" i="4"/>
  <c r="A409" i="4"/>
  <c r="C409" i="4"/>
  <c r="A410" i="4"/>
  <c r="C410" i="4"/>
  <c r="A411" i="4"/>
  <c r="C411" i="4"/>
  <c r="A412" i="4"/>
  <c r="C412" i="4"/>
  <c r="A413" i="4"/>
  <c r="C413" i="4"/>
  <c r="A414" i="4"/>
  <c r="C414" i="4"/>
  <c r="A415" i="4"/>
  <c r="C415" i="4"/>
  <c r="A416" i="4"/>
  <c r="C416" i="4"/>
  <c r="A417" i="4"/>
  <c r="C417" i="4"/>
  <c r="A418" i="4"/>
  <c r="C418" i="4"/>
  <c r="A419" i="4"/>
  <c r="C419" i="4"/>
  <c r="A420" i="4"/>
  <c r="C420" i="4"/>
  <c r="A421" i="4"/>
  <c r="C421" i="4"/>
  <c r="A422" i="4"/>
  <c r="C422" i="4"/>
  <c r="A423" i="4"/>
  <c r="C423" i="4"/>
  <c r="A424" i="4"/>
  <c r="C424" i="4"/>
  <c r="A425" i="4"/>
  <c r="C425" i="4"/>
  <c r="A426" i="4"/>
  <c r="C426" i="4"/>
  <c r="A427" i="4"/>
  <c r="C427" i="4"/>
  <c r="A428" i="4"/>
  <c r="C428" i="4"/>
  <c r="A429" i="4"/>
  <c r="C429" i="4"/>
  <c r="A430" i="4"/>
  <c r="C430" i="4"/>
  <c r="A431" i="4"/>
  <c r="C431" i="4"/>
  <c r="A432" i="4"/>
  <c r="C432" i="4"/>
  <c r="A433" i="4"/>
  <c r="C433" i="4"/>
  <c r="A434" i="4"/>
  <c r="C434" i="4"/>
  <c r="A435" i="4"/>
  <c r="C435" i="4"/>
  <c r="A436" i="4"/>
  <c r="C436" i="4"/>
  <c r="A437" i="4"/>
  <c r="C437" i="4"/>
  <c r="A438" i="4"/>
  <c r="C438" i="4"/>
  <c r="A439" i="4"/>
  <c r="C439" i="4"/>
  <c r="A440" i="4"/>
  <c r="C440" i="4"/>
  <c r="A441" i="4"/>
  <c r="C441" i="4"/>
  <c r="A442" i="4"/>
  <c r="C442" i="4"/>
  <c r="A443" i="4"/>
  <c r="C443" i="4"/>
  <c r="A444" i="4"/>
  <c r="C444" i="4"/>
  <c r="A445" i="4"/>
  <c r="C445" i="4"/>
  <c r="A446" i="4"/>
  <c r="C446" i="4"/>
  <c r="A447" i="4"/>
  <c r="C447" i="4"/>
  <c r="A448" i="4"/>
  <c r="C448" i="4"/>
  <c r="A449" i="4"/>
  <c r="C449" i="4"/>
  <c r="A450" i="4"/>
  <c r="C450" i="4"/>
  <c r="A451" i="4"/>
  <c r="C451" i="4"/>
  <c r="A452" i="4"/>
  <c r="C452" i="4"/>
  <c r="A453" i="4"/>
  <c r="C453" i="4"/>
  <c r="A454" i="4"/>
  <c r="C454" i="4"/>
  <c r="A455" i="4"/>
  <c r="C455" i="4"/>
  <c r="A456" i="4"/>
  <c r="C456" i="4"/>
  <c r="A457" i="4"/>
  <c r="C457" i="4"/>
  <c r="A458" i="4"/>
  <c r="C458" i="4"/>
  <c r="A459" i="4"/>
  <c r="B459" i="4"/>
  <c r="D459" i="4" s="1"/>
  <c r="C459" i="4"/>
  <c r="A460" i="4"/>
  <c r="B460" i="4"/>
  <c r="D460" i="4" s="1"/>
  <c r="C460" i="4"/>
  <c r="A461" i="4"/>
  <c r="B461" i="4"/>
  <c r="D461" i="4" s="1"/>
  <c r="C461" i="4"/>
  <c r="A462" i="4"/>
  <c r="B462" i="4"/>
  <c r="D462" i="4" s="1"/>
  <c r="C462" i="4"/>
  <c r="A463" i="4"/>
  <c r="B463" i="4"/>
  <c r="D463" i="4" s="1"/>
  <c r="C463" i="4"/>
  <c r="A464" i="4"/>
  <c r="B464" i="4"/>
  <c r="D464" i="4" s="1"/>
  <c r="C464" i="4"/>
  <c r="A465" i="4"/>
  <c r="B465" i="4"/>
  <c r="D465" i="4" s="1"/>
  <c r="C465" i="4"/>
  <c r="A466" i="4"/>
  <c r="B466" i="4"/>
  <c r="D466" i="4" s="1"/>
  <c r="C466" i="4"/>
  <c r="A467" i="4"/>
  <c r="B467" i="4"/>
  <c r="D467" i="4" s="1"/>
  <c r="C467" i="4"/>
  <c r="A468" i="4"/>
  <c r="B468" i="4"/>
  <c r="D468" i="4" s="1"/>
  <c r="C468" i="4"/>
  <c r="A469" i="4"/>
  <c r="B469" i="4"/>
  <c r="D469" i="4" s="1"/>
  <c r="C469" i="4"/>
  <c r="A470" i="4"/>
  <c r="B470" i="4"/>
  <c r="D470" i="4" s="1"/>
  <c r="C470" i="4"/>
  <c r="A471" i="4"/>
  <c r="B471" i="4"/>
  <c r="D471" i="4" s="1"/>
  <c r="C471" i="4"/>
  <c r="A472" i="4"/>
  <c r="B472" i="4"/>
  <c r="D472" i="4" s="1"/>
  <c r="C472" i="4"/>
  <c r="A473" i="4"/>
  <c r="B473" i="4"/>
  <c r="D473" i="4" s="1"/>
  <c r="C473" i="4"/>
  <c r="A474" i="4"/>
  <c r="B474" i="4"/>
  <c r="D474" i="4" s="1"/>
  <c r="C474" i="4"/>
  <c r="A475" i="4"/>
  <c r="B475" i="4"/>
  <c r="D475" i="4" s="1"/>
  <c r="C475" i="4"/>
  <c r="A476" i="4"/>
  <c r="B476" i="4"/>
  <c r="D476" i="4" s="1"/>
  <c r="C476" i="4"/>
  <c r="A477" i="4"/>
  <c r="B477" i="4"/>
  <c r="D477" i="4" s="1"/>
  <c r="C477" i="4"/>
  <c r="A478" i="4"/>
  <c r="B478" i="4"/>
  <c r="D478" i="4" s="1"/>
  <c r="C478" i="4"/>
  <c r="A479" i="4"/>
  <c r="B479" i="4"/>
  <c r="D479" i="4" s="1"/>
  <c r="C479" i="4"/>
  <c r="A480" i="4"/>
  <c r="B480" i="4"/>
  <c r="D480" i="4" s="1"/>
  <c r="C480" i="4"/>
  <c r="A481" i="4"/>
  <c r="B481" i="4"/>
  <c r="D481" i="4" s="1"/>
  <c r="C481" i="4"/>
  <c r="A482" i="4"/>
  <c r="B482" i="4"/>
  <c r="D482" i="4" s="1"/>
  <c r="C482" i="4"/>
  <c r="A483" i="4"/>
  <c r="B483" i="4"/>
  <c r="D483" i="4" s="1"/>
  <c r="C483" i="4"/>
  <c r="A484" i="4"/>
  <c r="B484" i="4"/>
  <c r="D484" i="4" s="1"/>
  <c r="C484" i="4"/>
  <c r="A485" i="4"/>
  <c r="B485" i="4"/>
  <c r="D485" i="4" s="1"/>
  <c r="C485" i="4"/>
  <c r="A486" i="4"/>
  <c r="B486" i="4"/>
  <c r="D486" i="4" s="1"/>
  <c r="C486" i="4"/>
  <c r="A487" i="4"/>
  <c r="B487" i="4"/>
  <c r="D487" i="4" s="1"/>
  <c r="C487" i="4"/>
  <c r="A488" i="4"/>
  <c r="B488" i="4"/>
  <c r="D488" i="4" s="1"/>
  <c r="C488" i="4"/>
  <c r="A489" i="4"/>
  <c r="B489" i="4"/>
  <c r="D489" i="4" s="1"/>
  <c r="C489" i="4"/>
  <c r="A490" i="4"/>
  <c r="B490" i="4"/>
  <c r="D490" i="4" s="1"/>
  <c r="C490" i="4"/>
  <c r="A491" i="4"/>
  <c r="B491" i="4"/>
  <c r="D491" i="4" s="1"/>
  <c r="C491" i="4"/>
  <c r="A492" i="4"/>
  <c r="B492" i="4"/>
  <c r="D492" i="4" s="1"/>
  <c r="C492" i="4"/>
  <c r="A493" i="4"/>
  <c r="B493" i="4"/>
  <c r="D493" i="4" s="1"/>
  <c r="C493" i="4"/>
  <c r="A494" i="4"/>
  <c r="B494" i="4"/>
  <c r="D494" i="4" s="1"/>
  <c r="C494" i="4"/>
  <c r="A495" i="4"/>
  <c r="B495" i="4"/>
  <c r="D495" i="4" s="1"/>
  <c r="C495" i="4"/>
  <c r="A496" i="4"/>
  <c r="B496" i="4"/>
  <c r="D496" i="4" s="1"/>
  <c r="C496" i="4"/>
  <c r="A497" i="4"/>
  <c r="B497" i="4"/>
  <c r="D497" i="4" s="1"/>
  <c r="C497" i="4"/>
  <c r="A498" i="4"/>
  <c r="B498" i="4"/>
  <c r="D498" i="4" s="1"/>
  <c r="C498" i="4"/>
  <c r="A499" i="4"/>
  <c r="B499" i="4"/>
  <c r="D499" i="4" s="1"/>
  <c r="C499" i="4"/>
  <c r="A500" i="4"/>
  <c r="B500" i="4"/>
  <c r="D500" i="4" s="1"/>
  <c r="C500" i="4"/>
  <c r="A501" i="4"/>
  <c r="B501" i="4"/>
  <c r="D501" i="4" s="1"/>
  <c r="C501" i="4"/>
  <c r="A502" i="4"/>
  <c r="B502" i="4"/>
  <c r="D502" i="4" s="1"/>
  <c r="C502" i="4"/>
  <c r="A503" i="4"/>
  <c r="B503" i="4"/>
  <c r="D503" i="4" s="1"/>
  <c r="C503" i="4"/>
  <c r="A504" i="4"/>
  <c r="B504" i="4"/>
  <c r="D504" i="4" s="1"/>
  <c r="C504" i="4"/>
  <c r="A505" i="4"/>
  <c r="B505" i="4"/>
  <c r="D505" i="4" s="1"/>
  <c r="C505" i="4"/>
  <c r="A506" i="4"/>
  <c r="B506" i="4"/>
  <c r="D506" i="4" s="1"/>
  <c r="C506" i="4"/>
  <c r="A507" i="4"/>
  <c r="B507" i="4"/>
  <c r="D507" i="4" s="1"/>
  <c r="C507" i="4"/>
  <c r="A508" i="4"/>
  <c r="B508" i="4"/>
  <c r="D508" i="4" s="1"/>
  <c r="C508" i="4"/>
  <c r="A509" i="4"/>
  <c r="B509" i="4"/>
  <c r="D509" i="4" s="1"/>
  <c r="C509" i="4"/>
  <c r="A510" i="4"/>
  <c r="B510" i="4"/>
  <c r="D510" i="4" s="1"/>
  <c r="C510" i="4"/>
  <c r="A511" i="4"/>
  <c r="B511" i="4"/>
  <c r="D511" i="4" s="1"/>
  <c r="C511" i="4"/>
  <c r="A512" i="4"/>
  <c r="B512" i="4"/>
  <c r="D512" i="4" s="1"/>
  <c r="C512" i="4"/>
  <c r="A513" i="4"/>
  <c r="B513" i="4"/>
  <c r="D513" i="4" s="1"/>
  <c r="C513" i="4"/>
  <c r="A514" i="4"/>
  <c r="B514" i="4"/>
  <c r="D514" i="4" s="1"/>
  <c r="C514" i="4"/>
  <c r="A515" i="4"/>
  <c r="B515" i="4"/>
  <c r="D515" i="4" s="1"/>
  <c r="C515" i="4"/>
  <c r="A516" i="4"/>
  <c r="B516" i="4"/>
  <c r="D516" i="4" s="1"/>
  <c r="C516" i="4"/>
  <c r="A517" i="4"/>
  <c r="B517" i="4"/>
  <c r="D517" i="4" s="1"/>
  <c r="C517" i="4"/>
  <c r="A518" i="4"/>
  <c r="B518" i="4"/>
  <c r="D518" i="4" s="1"/>
  <c r="C518" i="4"/>
  <c r="A519" i="4"/>
  <c r="B519" i="4"/>
  <c r="D519" i="4" s="1"/>
  <c r="C519" i="4"/>
  <c r="A520" i="4"/>
  <c r="B520" i="4"/>
  <c r="D520" i="4" s="1"/>
  <c r="C520" i="4"/>
  <c r="A521" i="4"/>
  <c r="B521" i="4"/>
  <c r="D521" i="4" s="1"/>
  <c r="C521" i="4"/>
  <c r="A522" i="4"/>
  <c r="B522" i="4"/>
  <c r="D522" i="4" s="1"/>
  <c r="C522" i="4"/>
  <c r="A523" i="4"/>
  <c r="B523" i="4"/>
  <c r="D523" i="4" s="1"/>
  <c r="C523" i="4"/>
  <c r="A524" i="4"/>
  <c r="B524" i="4"/>
  <c r="D524" i="4" s="1"/>
  <c r="C524" i="4"/>
  <c r="A525" i="4"/>
  <c r="B525" i="4"/>
  <c r="D525" i="4" s="1"/>
  <c r="C525" i="4"/>
  <c r="A526" i="4"/>
  <c r="B526" i="4"/>
  <c r="D526" i="4" s="1"/>
  <c r="C526" i="4"/>
  <c r="A527" i="4"/>
  <c r="B527" i="4"/>
  <c r="D527" i="4" s="1"/>
  <c r="C527" i="4"/>
  <c r="A528" i="4"/>
  <c r="B528" i="4"/>
  <c r="D528" i="4" s="1"/>
  <c r="C528" i="4"/>
  <c r="A529" i="4"/>
  <c r="B529" i="4"/>
  <c r="D529" i="4" s="1"/>
  <c r="C529" i="4"/>
  <c r="A530" i="4"/>
  <c r="B530" i="4"/>
  <c r="D530" i="4" s="1"/>
  <c r="C530" i="4"/>
  <c r="A531" i="4"/>
  <c r="B531" i="4"/>
  <c r="D531" i="4" s="1"/>
  <c r="C531" i="4"/>
  <c r="A532" i="4"/>
  <c r="B532" i="4"/>
  <c r="D532" i="4" s="1"/>
  <c r="C532" i="4"/>
  <c r="A533" i="4"/>
  <c r="B533" i="4"/>
  <c r="D533" i="4" s="1"/>
  <c r="C533" i="4"/>
  <c r="A534" i="4"/>
  <c r="B534" i="4"/>
  <c r="D534" i="4" s="1"/>
  <c r="C534" i="4"/>
  <c r="A535" i="4"/>
  <c r="B535" i="4"/>
  <c r="D535" i="4" s="1"/>
  <c r="C535" i="4"/>
  <c r="A536" i="4"/>
  <c r="B536" i="4"/>
  <c r="D536" i="4" s="1"/>
  <c r="C536" i="4"/>
  <c r="A537" i="4"/>
  <c r="B537" i="4"/>
  <c r="D537" i="4" s="1"/>
  <c r="C537" i="4"/>
  <c r="A538" i="4"/>
  <c r="B538" i="4"/>
  <c r="D538" i="4" s="1"/>
  <c r="C538" i="4"/>
  <c r="A539" i="4"/>
  <c r="B539" i="4"/>
  <c r="D539" i="4" s="1"/>
  <c r="C539" i="4"/>
  <c r="A540" i="4"/>
  <c r="B540" i="4"/>
  <c r="D540" i="4" s="1"/>
  <c r="C540" i="4"/>
  <c r="A541" i="4"/>
  <c r="B541" i="4"/>
  <c r="D541" i="4" s="1"/>
  <c r="C541" i="4"/>
  <c r="A542" i="4"/>
  <c r="B542" i="4"/>
  <c r="D542" i="4" s="1"/>
  <c r="C542" i="4"/>
  <c r="A543" i="4"/>
  <c r="B543" i="4"/>
  <c r="D543" i="4" s="1"/>
  <c r="C543" i="4"/>
  <c r="A544" i="4"/>
  <c r="B544" i="4"/>
  <c r="D544" i="4" s="1"/>
  <c r="C544" i="4"/>
  <c r="A545" i="4"/>
  <c r="B545" i="4"/>
  <c r="D545" i="4" s="1"/>
  <c r="C545" i="4"/>
  <c r="A546" i="4"/>
  <c r="B546" i="4"/>
  <c r="D546" i="4" s="1"/>
  <c r="C546" i="4"/>
  <c r="A547" i="4"/>
  <c r="B547" i="4"/>
  <c r="D547" i="4" s="1"/>
  <c r="C547" i="4"/>
  <c r="A548" i="4"/>
  <c r="B548" i="4"/>
  <c r="D548" i="4" s="1"/>
  <c r="C548" i="4"/>
  <c r="A549" i="4"/>
  <c r="B549" i="4"/>
  <c r="D549" i="4" s="1"/>
  <c r="C549" i="4"/>
  <c r="A550" i="4"/>
  <c r="B550" i="4"/>
  <c r="D550" i="4" s="1"/>
  <c r="C550" i="4"/>
  <c r="A551" i="4"/>
  <c r="B551" i="4"/>
  <c r="D551" i="4" s="1"/>
  <c r="C551" i="4"/>
  <c r="A552" i="4"/>
  <c r="B552" i="4"/>
  <c r="D552" i="4" s="1"/>
  <c r="C552" i="4"/>
  <c r="A553" i="4"/>
  <c r="B553" i="4"/>
  <c r="D553" i="4" s="1"/>
  <c r="C553" i="4"/>
  <c r="A554" i="4"/>
  <c r="B554" i="4"/>
  <c r="D554" i="4" s="1"/>
  <c r="C554" i="4"/>
  <c r="A555" i="4"/>
  <c r="B555" i="4"/>
  <c r="D555" i="4" s="1"/>
  <c r="C555" i="4"/>
  <c r="A556" i="4"/>
  <c r="B556" i="4"/>
  <c r="D556" i="4" s="1"/>
  <c r="C556" i="4"/>
  <c r="A557" i="4"/>
  <c r="B557" i="4"/>
  <c r="D557" i="4" s="1"/>
  <c r="C557" i="4"/>
  <c r="A558" i="4"/>
  <c r="B558" i="4"/>
  <c r="D558" i="4" s="1"/>
  <c r="C558" i="4"/>
  <c r="A559" i="4"/>
  <c r="B559" i="4"/>
  <c r="D559" i="4" s="1"/>
  <c r="C559" i="4"/>
  <c r="A560" i="4"/>
  <c r="B560" i="4"/>
  <c r="D560" i="4" s="1"/>
  <c r="C560" i="4"/>
  <c r="A561" i="4"/>
  <c r="B561" i="4"/>
  <c r="D561" i="4" s="1"/>
  <c r="C561" i="4"/>
  <c r="A562" i="4"/>
  <c r="B562" i="4"/>
  <c r="D562" i="4" s="1"/>
  <c r="C562" i="4"/>
  <c r="A563" i="4"/>
  <c r="B563" i="4"/>
  <c r="D563" i="4" s="1"/>
  <c r="C563" i="4"/>
  <c r="A564" i="4"/>
  <c r="B564" i="4"/>
  <c r="D564" i="4" s="1"/>
  <c r="C564" i="4"/>
  <c r="A565" i="4"/>
  <c r="B565" i="4"/>
  <c r="D565" i="4" s="1"/>
  <c r="C565" i="4"/>
  <c r="A566" i="4"/>
  <c r="B566" i="4"/>
  <c r="D566" i="4" s="1"/>
  <c r="C566" i="4"/>
  <c r="A567" i="4"/>
  <c r="B567" i="4"/>
  <c r="D567" i="4" s="1"/>
  <c r="C567" i="4"/>
  <c r="A568" i="4"/>
  <c r="B568" i="4"/>
  <c r="D568" i="4" s="1"/>
  <c r="C568" i="4"/>
  <c r="A569" i="4"/>
  <c r="B569" i="4"/>
  <c r="D569" i="4" s="1"/>
  <c r="C569" i="4"/>
  <c r="A570" i="4"/>
  <c r="B570" i="4"/>
  <c r="D570" i="4" s="1"/>
  <c r="C570" i="4"/>
  <c r="A571" i="4"/>
  <c r="B571" i="4"/>
  <c r="D571" i="4" s="1"/>
  <c r="C571" i="4"/>
  <c r="A572" i="4"/>
  <c r="B572" i="4"/>
  <c r="D572" i="4" s="1"/>
  <c r="C572" i="4"/>
  <c r="A573" i="4"/>
  <c r="B573" i="4"/>
  <c r="D573" i="4" s="1"/>
  <c r="C573" i="4"/>
  <c r="A574" i="4"/>
  <c r="B574" i="4"/>
  <c r="D574" i="4" s="1"/>
  <c r="C574" i="4"/>
  <c r="A575" i="4"/>
  <c r="B575" i="4"/>
  <c r="D575" i="4" s="1"/>
  <c r="C575" i="4"/>
  <c r="A576" i="4"/>
  <c r="B576" i="4"/>
  <c r="D576" i="4" s="1"/>
  <c r="C576" i="4"/>
  <c r="A577" i="4"/>
  <c r="B577" i="4"/>
  <c r="D577" i="4" s="1"/>
  <c r="C577" i="4"/>
  <c r="A578" i="4"/>
  <c r="B578" i="4"/>
  <c r="D578" i="4" s="1"/>
  <c r="C578" i="4"/>
  <c r="A579" i="4"/>
  <c r="B579" i="4"/>
  <c r="D579" i="4" s="1"/>
  <c r="C579" i="4"/>
  <c r="A580" i="4"/>
  <c r="B580" i="4"/>
  <c r="D580" i="4" s="1"/>
  <c r="C580" i="4"/>
  <c r="A581" i="4"/>
  <c r="B581" i="4"/>
  <c r="D581" i="4" s="1"/>
  <c r="C581" i="4"/>
  <c r="A582" i="4"/>
  <c r="B582" i="4"/>
  <c r="D582" i="4" s="1"/>
  <c r="C582" i="4"/>
  <c r="A583" i="4"/>
  <c r="B583" i="4"/>
  <c r="D583" i="4" s="1"/>
  <c r="C583" i="4"/>
  <c r="A584" i="4"/>
  <c r="B584" i="4"/>
  <c r="D584" i="4" s="1"/>
  <c r="C584" i="4"/>
  <c r="A585" i="4"/>
  <c r="B585" i="4"/>
  <c r="D585" i="4" s="1"/>
  <c r="C585" i="4"/>
  <c r="A586" i="4"/>
  <c r="B586" i="4"/>
  <c r="D586" i="4" s="1"/>
  <c r="C586" i="4"/>
  <c r="A587" i="4"/>
  <c r="B587" i="4"/>
  <c r="D587" i="4" s="1"/>
  <c r="C587" i="4"/>
  <c r="A588" i="4"/>
  <c r="B588" i="4"/>
  <c r="D588" i="4" s="1"/>
  <c r="C588" i="4"/>
  <c r="A589" i="4"/>
  <c r="B589" i="4"/>
  <c r="D589" i="4" s="1"/>
  <c r="C589" i="4"/>
  <c r="A590" i="4"/>
  <c r="B590" i="4"/>
  <c r="D590" i="4" s="1"/>
  <c r="C590" i="4"/>
  <c r="A591" i="4"/>
  <c r="B591" i="4"/>
  <c r="D591" i="4"/>
  <c r="C591" i="4"/>
  <c r="A592" i="4"/>
  <c r="B592" i="4"/>
  <c r="D592" i="4" s="1"/>
  <c r="C592" i="4"/>
  <c r="A593" i="4"/>
  <c r="B593" i="4"/>
  <c r="D593" i="4"/>
  <c r="C593" i="4"/>
  <c r="A594" i="4"/>
  <c r="B594" i="4"/>
  <c r="D594" i="4" s="1"/>
  <c r="C594" i="4"/>
  <c r="A595" i="4"/>
  <c r="B595" i="4"/>
  <c r="D595" i="4"/>
  <c r="C595" i="4"/>
  <c r="A596" i="4"/>
  <c r="B596" i="4"/>
  <c r="D596" i="4" s="1"/>
  <c r="C596" i="4"/>
  <c r="A597" i="4"/>
  <c r="B597" i="4"/>
  <c r="D597" i="4" s="1"/>
  <c r="C597" i="4"/>
  <c r="A598" i="4"/>
  <c r="B598" i="4"/>
  <c r="D598" i="4" s="1"/>
  <c r="C598" i="4"/>
  <c r="A599" i="4"/>
  <c r="B599" i="4"/>
  <c r="D599" i="4" s="1"/>
  <c r="C599" i="4"/>
  <c r="A600" i="4"/>
  <c r="B600" i="4"/>
  <c r="D600" i="4" s="1"/>
  <c r="C600" i="4"/>
  <c r="A601" i="4"/>
  <c r="B601" i="4"/>
  <c r="D601" i="4"/>
  <c r="C601" i="4"/>
  <c r="A602" i="4"/>
  <c r="B602" i="4"/>
  <c r="D602" i="4" s="1"/>
  <c r="C602" i="4"/>
  <c r="A603" i="4"/>
  <c r="B603" i="4"/>
  <c r="D603" i="4" s="1"/>
  <c r="C603" i="4"/>
  <c r="A604" i="4"/>
  <c r="B604" i="4"/>
  <c r="D604" i="4" s="1"/>
  <c r="C604" i="4"/>
  <c r="A605" i="4"/>
  <c r="B605" i="4"/>
  <c r="D605" i="4"/>
  <c r="C605" i="4"/>
  <c r="A606" i="4"/>
  <c r="B606" i="4"/>
  <c r="D606" i="4" s="1"/>
  <c r="C606" i="4"/>
  <c r="A607" i="4"/>
  <c r="B607" i="4"/>
  <c r="D607" i="4"/>
  <c r="C607" i="4"/>
  <c r="A608" i="4"/>
  <c r="B608" i="4"/>
  <c r="D608" i="4" s="1"/>
  <c r="C608" i="4"/>
  <c r="A609" i="4"/>
  <c r="B609" i="4"/>
  <c r="D609" i="4"/>
  <c r="C609" i="4"/>
  <c r="A610" i="4"/>
  <c r="B610" i="4"/>
  <c r="D610" i="4" s="1"/>
  <c r="C610" i="4"/>
  <c r="A611" i="4"/>
  <c r="B611" i="4"/>
  <c r="D611" i="4"/>
  <c r="C611" i="4"/>
  <c r="A612" i="4"/>
  <c r="B612" i="4"/>
  <c r="D612" i="4" s="1"/>
  <c r="C612" i="4"/>
  <c r="A613" i="4"/>
  <c r="B613" i="4"/>
  <c r="D613" i="4" s="1"/>
  <c r="C613" i="4"/>
  <c r="A614" i="4"/>
  <c r="B614" i="4"/>
  <c r="D614" i="4" s="1"/>
  <c r="C614" i="4"/>
  <c r="A615" i="4"/>
  <c r="B615" i="4"/>
  <c r="D615" i="4" s="1"/>
  <c r="C615" i="4"/>
  <c r="A616" i="4"/>
  <c r="B616" i="4"/>
  <c r="D616" i="4" s="1"/>
  <c r="C616" i="4"/>
  <c r="A617" i="4"/>
  <c r="B617" i="4"/>
  <c r="D617" i="4"/>
  <c r="C617" i="4"/>
  <c r="A618" i="4"/>
  <c r="B618" i="4"/>
  <c r="D618" i="4" s="1"/>
  <c r="C618" i="4"/>
  <c r="A619" i="4"/>
  <c r="B619" i="4"/>
  <c r="D619" i="4" s="1"/>
  <c r="C619" i="4"/>
  <c r="A620" i="4"/>
  <c r="B620" i="4"/>
  <c r="D620" i="4" s="1"/>
  <c r="C620" i="4"/>
  <c r="A621" i="4"/>
  <c r="B621" i="4"/>
  <c r="D621" i="4"/>
  <c r="C621" i="4"/>
  <c r="A622" i="4"/>
  <c r="B622" i="4"/>
  <c r="D622" i="4" s="1"/>
  <c r="C622" i="4"/>
  <c r="A623" i="4"/>
  <c r="B623" i="4"/>
  <c r="D623" i="4"/>
  <c r="C623" i="4"/>
  <c r="A624" i="4"/>
  <c r="B624" i="4"/>
  <c r="D624" i="4" s="1"/>
  <c r="C624" i="4"/>
  <c r="A625" i="4"/>
  <c r="B625" i="4"/>
  <c r="D625" i="4"/>
  <c r="C625" i="4"/>
  <c r="A626" i="4"/>
  <c r="B626" i="4"/>
  <c r="D626" i="4" s="1"/>
  <c r="C626" i="4"/>
  <c r="A627" i="4"/>
  <c r="B627" i="4"/>
  <c r="D627" i="4"/>
  <c r="C627" i="4"/>
  <c r="A628" i="4"/>
  <c r="B628" i="4"/>
  <c r="D628" i="4" s="1"/>
  <c r="C628" i="4"/>
  <c r="A629" i="4"/>
  <c r="B629" i="4"/>
  <c r="D629" i="4" s="1"/>
  <c r="C629" i="4"/>
  <c r="A630" i="4"/>
  <c r="B630" i="4"/>
  <c r="D630" i="4" s="1"/>
  <c r="C630" i="4"/>
  <c r="A631" i="4"/>
  <c r="B631" i="4"/>
  <c r="D631" i="4" s="1"/>
  <c r="C631" i="4"/>
  <c r="A632" i="4"/>
  <c r="B632" i="4"/>
  <c r="D632" i="4" s="1"/>
  <c r="C632" i="4"/>
  <c r="A633" i="4"/>
  <c r="B633" i="4"/>
  <c r="D633" i="4"/>
  <c r="C633" i="4"/>
  <c r="A634" i="4"/>
  <c r="B634" i="4"/>
  <c r="D634" i="4" s="1"/>
  <c r="C634" i="4"/>
  <c r="A635" i="4"/>
  <c r="B635" i="4"/>
  <c r="D635" i="4" s="1"/>
  <c r="C635" i="4"/>
  <c r="A636" i="4"/>
  <c r="B636" i="4"/>
  <c r="D636" i="4" s="1"/>
  <c r="C636" i="4"/>
  <c r="A637" i="4"/>
  <c r="B637" i="4"/>
  <c r="D637" i="4"/>
  <c r="C637" i="4"/>
  <c r="A638" i="4"/>
  <c r="B638" i="4"/>
  <c r="D638" i="4" s="1"/>
  <c r="C638" i="4"/>
  <c r="A639" i="4"/>
  <c r="B639" i="4"/>
  <c r="D639" i="4"/>
  <c r="C639" i="4"/>
  <c r="A640" i="4"/>
  <c r="B640" i="4"/>
  <c r="D640" i="4" s="1"/>
  <c r="C640" i="4"/>
  <c r="A641" i="4"/>
  <c r="B641" i="4"/>
  <c r="D641" i="4"/>
  <c r="C641" i="4"/>
  <c r="A642" i="4"/>
  <c r="B642" i="4"/>
  <c r="D642" i="4" s="1"/>
  <c r="C642" i="4"/>
  <c r="A643" i="4"/>
  <c r="B643" i="4"/>
  <c r="D643" i="4"/>
  <c r="C643" i="4"/>
  <c r="A644" i="4"/>
  <c r="B644" i="4"/>
  <c r="D644" i="4" s="1"/>
  <c r="C644" i="4"/>
  <c r="A645" i="4"/>
  <c r="B645" i="4"/>
  <c r="D645" i="4" s="1"/>
  <c r="C645" i="4"/>
  <c r="A646" i="4"/>
  <c r="B646" i="4"/>
  <c r="D646" i="4" s="1"/>
  <c r="C646" i="4"/>
  <c r="A647" i="4"/>
  <c r="B647" i="4"/>
  <c r="D647" i="4" s="1"/>
  <c r="C647" i="4"/>
  <c r="A648" i="4"/>
  <c r="B648" i="4"/>
  <c r="D648" i="4" s="1"/>
  <c r="C648" i="4"/>
  <c r="A649" i="4"/>
  <c r="B649" i="4"/>
  <c r="D649" i="4"/>
  <c r="C649" i="4"/>
  <c r="A650" i="4"/>
  <c r="B650" i="4"/>
  <c r="D650" i="4" s="1"/>
  <c r="C650" i="4"/>
  <c r="A651" i="4"/>
  <c r="B651" i="4"/>
  <c r="D651" i="4" s="1"/>
  <c r="C651" i="4"/>
  <c r="A652" i="4"/>
  <c r="B652" i="4"/>
  <c r="D652" i="4" s="1"/>
  <c r="C652" i="4"/>
  <c r="A653" i="4"/>
  <c r="B653" i="4"/>
  <c r="D653" i="4"/>
  <c r="C653" i="4"/>
  <c r="A654" i="4"/>
  <c r="B654" i="4"/>
  <c r="D654" i="4" s="1"/>
  <c r="C654" i="4"/>
  <c r="A655" i="4"/>
  <c r="B655" i="4"/>
  <c r="D655" i="4"/>
  <c r="C655" i="4"/>
  <c r="A656" i="4"/>
  <c r="B656" i="4"/>
  <c r="D656" i="4" s="1"/>
  <c r="C656" i="4"/>
  <c r="A657" i="4"/>
  <c r="B657" i="4"/>
  <c r="D657" i="4"/>
  <c r="C657" i="4"/>
  <c r="A658" i="4"/>
  <c r="B658" i="4"/>
  <c r="D658" i="4" s="1"/>
  <c r="C658" i="4"/>
  <c r="A659" i="4"/>
  <c r="B659" i="4"/>
  <c r="D659" i="4"/>
  <c r="C659" i="4"/>
  <c r="A660" i="4"/>
  <c r="B660" i="4"/>
  <c r="D660" i="4" s="1"/>
  <c r="C660" i="4"/>
  <c r="A661" i="4"/>
  <c r="B661" i="4"/>
  <c r="D661" i="4" s="1"/>
  <c r="C661" i="4"/>
  <c r="A662" i="4"/>
  <c r="B662" i="4"/>
  <c r="D662" i="4" s="1"/>
  <c r="C662" i="4"/>
  <c r="A663" i="4"/>
  <c r="B663" i="4"/>
  <c r="D663" i="4" s="1"/>
  <c r="C663" i="4"/>
  <c r="A664" i="4"/>
  <c r="B664" i="4"/>
  <c r="D664" i="4" s="1"/>
  <c r="C664" i="4"/>
  <c r="A665" i="4"/>
  <c r="B665" i="4"/>
  <c r="D665" i="4"/>
  <c r="C665" i="4"/>
  <c r="A666" i="4"/>
  <c r="B666" i="4"/>
  <c r="D666" i="4" s="1"/>
  <c r="C666" i="4"/>
  <c r="A667" i="4"/>
  <c r="B667" i="4"/>
  <c r="D667" i="4" s="1"/>
  <c r="C667" i="4"/>
  <c r="A668" i="4"/>
  <c r="B668" i="4"/>
  <c r="D668" i="4" s="1"/>
  <c r="C668" i="4"/>
  <c r="A669" i="4"/>
  <c r="B669" i="4"/>
  <c r="D669" i="4"/>
  <c r="C669" i="4"/>
  <c r="A670" i="4"/>
  <c r="B670" i="4"/>
  <c r="D670" i="4" s="1"/>
  <c r="C670" i="4"/>
  <c r="A671" i="4"/>
  <c r="B671" i="4"/>
  <c r="D671" i="4"/>
  <c r="C671" i="4"/>
  <c r="A672" i="4"/>
  <c r="B672" i="4"/>
  <c r="D672" i="4" s="1"/>
  <c r="C672" i="4"/>
  <c r="A673" i="4"/>
  <c r="B673" i="4"/>
  <c r="D673" i="4"/>
  <c r="C673" i="4"/>
  <c r="A674" i="4"/>
  <c r="B674" i="4"/>
  <c r="D674" i="4" s="1"/>
  <c r="C674" i="4"/>
  <c r="A675" i="4"/>
  <c r="B675" i="4"/>
  <c r="D675" i="4"/>
  <c r="C675" i="4"/>
  <c r="A676" i="4"/>
  <c r="B676" i="4"/>
  <c r="D676" i="4" s="1"/>
  <c r="C676" i="4"/>
  <c r="A677" i="4"/>
  <c r="B677" i="4"/>
  <c r="D677" i="4" s="1"/>
  <c r="C677" i="4"/>
  <c r="A678" i="4"/>
  <c r="B678" i="4"/>
  <c r="D678" i="4" s="1"/>
  <c r="C678" i="4"/>
  <c r="A679" i="4"/>
  <c r="B679" i="4"/>
  <c r="D679" i="4" s="1"/>
  <c r="C679" i="4"/>
  <c r="A680" i="4"/>
  <c r="B680" i="4"/>
  <c r="D680" i="4" s="1"/>
  <c r="C680" i="4"/>
  <c r="A681" i="4"/>
  <c r="B681" i="4"/>
  <c r="D681" i="4"/>
  <c r="C681" i="4"/>
  <c r="A682" i="4"/>
  <c r="B682" i="4"/>
  <c r="D682" i="4" s="1"/>
  <c r="C682" i="4"/>
  <c r="A683" i="4"/>
  <c r="B683" i="4"/>
  <c r="D683" i="4" s="1"/>
  <c r="C683" i="4"/>
  <c r="A684" i="4"/>
  <c r="B684" i="4"/>
  <c r="D684" i="4" s="1"/>
  <c r="C684" i="4"/>
  <c r="A685" i="4"/>
  <c r="B685" i="4"/>
  <c r="D685" i="4"/>
  <c r="C685" i="4"/>
  <c r="A686" i="4"/>
  <c r="B686" i="4"/>
  <c r="D686" i="4" s="1"/>
  <c r="C686" i="4"/>
  <c r="A687" i="4"/>
  <c r="B687" i="4"/>
  <c r="D687" i="4"/>
  <c r="C687" i="4"/>
  <c r="A688" i="4"/>
  <c r="B688" i="4"/>
  <c r="D688" i="4" s="1"/>
  <c r="C688" i="4"/>
  <c r="A689" i="4"/>
  <c r="B689" i="4"/>
  <c r="D689" i="4"/>
  <c r="C689" i="4"/>
  <c r="A690" i="4"/>
  <c r="B690" i="4"/>
  <c r="D690" i="4" s="1"/>
  <c r="C690" i="4"/>
  <c r="A691" i="4"/>
  <c r="B691" i="4"/>
  <c r="D691" i="4"/>
  <c r="C691" i="4"/>
  <c r="A692" i="4"/>
  <c r="B692" i="4"/>
  <c r="D692" i="4" s="1"/>
  <c r="C692" i="4"/>
  <c r="A693" i="4"/>
  <c r="B693" i="4"/>
  <c r="D693" i="4" s="1"/>
  <c r="C693" i="4"/>
  <c r="A694" i="4"/>
  <c r="B694" i="4"/>
  <c r="D694" i="4" s="1"/>
  <c r="C694" i="4"/>
  <c r="A695" i="4"/>
  <c r="B695" i="4"/>
  <c r="D695" i="4" s="1"/>
  <c r="C695" i="4"/>
  <c r="A696" i="4"/>
  <c r="B696" i="4"/>
  <c r="D696" i="4" s="1"/>
  <c r="C696" i="4"/>
  <c r="A697" i="4"/>
  <c r="B697" i="4"/>
  <c r="D697" i="4"/>
  <c r="C697" i="4"/>
  <c r="A698" i="4"/>
  <c r="B698" i="4"/>
  <c r="D698" i="4" s="1"/>
  <c r="C698" i="4"/>
  <c r="A699" i="4"/>
  <c r="B699" i="4"/>
  <c r="D699" i="4" s="1"/>
  <c r="C699" i="4"/>
  <c r="A700" i="4"/>
  <c r="B700" i="4"/>
  <c r="D700" i="4" s="1"/>
  <c r="C700" i="4"/>
  <c r="A701" i="4"/>
  <c r="B701" i="4"/>
  <c r="D701" i="4"/>
  <c r="C701" i="4"/>
  <c r="A702" i="4"/>
  <c r="B702" i="4"/>
  <c r="D702" i="4" s="1"/>
  <c r="C702" i="4"/>
  <c r="A703" i="4"/>
  <c r="B703" i="4"/>
  <c r="D703" i="4"/>
  <c r="C703" i="4"/>
  <c r="A704" i="4"/>
  <c r="B704" i="4"/>
  <c r="D704" i="4" s="1"/>
  <c r="C704" i="4"/>
  <c r="A705" i="4"/>
  <c r="B705" i="4"/>
  <c r="D705" i="4"/>
  <c r="C705" i="4"/>
  <c r="A706" i="4"/>
  <c r="B706" i="4"/>
  <c r="D706" i="4" s="1"/>
  <c r="C706" i="4"/>
  <c r="A707" i="4"/>
  <c r="B707" i="4"/>
  <c r="D707" i="4"/>
  <c r="C707" i="4"/>
  <c r="A708" i="4"/>
  <c r="B708" i="4"/>
  <c r="D708" i="4" s="1"/>
  <c r="C708" i="4"/>
  <c r="A709" i="4"/>
  <c r="B709" i="4"/>
  <c r="D709" i="4" s="1"/>
  <c r="C709" i="4"/>
  <c r="A710" i="4"/>
  <c r="B710" i="4"/>
  <c r="D710" i="4" s="1"/>
  <c r="C710" i="4"/>
  <c r="A711" i="4"/>
  <c r="B711" i="4"/>
  <c r="D711" i="4" s="1"/>
  <c r="C711" i="4"/>
  <c r="A712" i="4"/>
  <c r="B712" i="4"/>
  <c r="D712" i="4" s="1"/>
  <c r="C712" i="4"/>
  <c r="A713" i="4"/>
  <c r="B713" i="4"/>
  <c r="D713" i="4"/>
  <c r="C713" i="4"/>
  <c r="A714" i="4"/>
  <c r="B714" i="4"/>
  <c r="D714" i="4" s="1"/>
  <c r="C714" i="4"/>
  <c r="A715" i="4"/>
  <c r="B715" i="4"/>
  <c r="D715" i="4" s="1"/>
  <c r="C715" i="4"/>
  <c r="A716" i="4"/>
  <c r="B716" i="4"/>
  <c r="D716" i="4" s="1"/>
  <c r="C716" i="4"/>
  <c r="A717" i="4"/>
  <c r="B717" i="4"/>
  <c r="D717" i="4"/>
  <c r="C717" i="4"/>
  <c r="A718" i="4"/>
  <c r="B718" i="4"/>
  <c r="D718" i="4" s="1"/>
  <c r="C718" i="4"/>
  <c r="A719" i="4"/>
  <c r="B719" i="4"/>
  <c r="D719" i="4"/>
  <c r="C719" i="4"/>
  <c r="A720" i="4"/>
  <c r="B720" i="4"/>
  <c r="D720" i="4" s="1"/>
  <c r="C720" i="4"/>
  <c r="A721" i="4"/>
  <c r="B721" i="4"/>
  <c r="D721" i="4"/>
  <c r="C721" i="4"/>
  <c r="A722" i="4"/>
  <c r="B722" i="4"/>
  <c r="D722" i="4" s="1"/>
  <c r="C722" i="4"/>
  <c r="A723" i="4"/>
  <c r="B723" i="4"/>
  <c r="D723" i="4"/>
  <c r="C723" i="4"/>
  <c r="A724" i="4"/>
  <c r="B724" i="4"/>
  <c r="D724" i="4" s="1"/>
  <c r="C724" i="4"/>
  <c r="A725" i="4"/>
  <c r="B725" i="4"/>
  <c r="D725" i="4" s="1"/>
  <c r="C725" i="4"/>
  <c r="A726" i="4"/>
  <c r="B726" i="4"/>
  <c r="D726" i="4" s="1"/>
  <c r="C726" i="4"/>
  <c r="A727" i="4"/>
  <c r="B727" i="4"/>
  <c r="D727" i="4" s="1"/>
  <c r="C727" i="4"/>
  <c r="A728" i="4"/>
  <c r="B728" i="4"/>
  <c r="D728" i="4" s="1"/>
  <c r="C728" i="4"/>
  <c r="A729" i="4"/>
  <c r="B729" i="4"/>
  <c r="D729" i="4"/>
  <c r="C729" i="4"/>
  <c r="A730" i="4"/>
  <c r="B730" i="4"/>
  <c r="D730" i="4" s="1"/>
  <c r="C730" i="4"/>
  <c r="A731" i="4"/>
  <c r="B731" i="4"/>
  <c r="D731" i="4" s="1"/>
  <c r="C731" i="4"/>
  <c r="A732" i="4"/>
  <c r="B732" i="4"/>
  <c r="D732" i="4" s="1"/>
  <c r="C732" i="4"/>
  <c r="A733" i="4"/>
  <c r="B733" i="4"/>
  <c r="D733" i="4"/>
  <c r="C733" i="4"/>
  <c r="A734" i="4"/>
  <c r="B734" i="4"/>
  <c r="D734" i="4" s="1"/>
  <c r="C734" i="4"/>
  <c r="A735" i="4"/>
  <c r="B735" i="4"/>
  <c r="D735" i="4"/>
  <c r="C735" i="4"/>
  <c r="A736" i="4"/>
  <c r="B736" i="4"/>
  <c r="D736" i="4" s="1"/>
  <c r="C736" i="4"/>
  <c r="A737" i="4"/>
  <c r="B737" i="4"/>
  <c r="D737" i="4"/>
  <c r="C737" i="4"/>
  <c r="A738" i="4"/>
  <c r="B738" i="4"/>
  <c r="D738" i="4" s="1"/>
  <c r="C738" i="4"/>
  <c r="A739" i="4"/>
  <c r="B739" i="4"/>
  <c r="D739" i="4"/>
  <c r="C739" i="4"/>
  <c r="A740" i="4"/>
  <c r="B740" i="4"/>
  <c r="D740" i="4" s="1"/>
  <c r="C740" i="4"/>
  <c r="A741" i="4"/>
  <c r="B741" i="4"/>
  <c r="D741" i="4" s="1"/>
  <c r="C741" i="4"/>
  <c r="A742" i="4"/>
  <c r="B742" i="4"/>
  <c r="D742" i="4" s="1"/>
  <c r="C742" i="4"/>
  <c r="A743" i="4"/>
  <c r="B743" i="4"/>
  <c r="D743" i="4" s="1"/>
  <c r="C743" i="4"/>
  <c r="A744" i="4"/>
  <c r="B744" i="4"/>
  <c r="D744" i="4" s="1"/>
  <c r="C744" i="4"/>
  <c r="A745" i="4"/>
  <c r="B745" i="4"/>
  <c r="D745" i="4"/>
  <c r="C745" i="4"/>
  <c r="A746" i="4"/>
  <c r="B746" i="4"/>
  <c r="D746" i="4" s="1"/>
  <c r="C746" i="4"/>
  <c r="A747" i="4"/>
  <c r="B747" i="4"/>
  <c r="D747" i="4" s="1"/>
  <c r="C747" i="4"/>
  <c r="A748" i="4"/>
  <c r="B748" i="4"/>
  <c r="D748" i="4" s="1"/>
  <c r="C748" i="4"/>
  <c r="A749" i="4"/>
  <c r="B749" i="4"/>
  <c r="D749" i="4"/>
  <c r="C749" i="4"/>
  <c r="A750" i="4"/>
  <c r="B750" i="4"/>
  <c r="D750" i="4" s="1"/>
  <c r="C750" i="4"/>
  <c r="A751" i="4"/>
  <c r="B751" i="4"/>
  <c r="D751" i="4"/>
  <c r="C751" i="4"/>
  <c r="A752" i="4"/>
  <c r="B752" i="4"/>
  <c r="D752" i="4" s="1"/>
  <c r="C752" i="4"/>
  <c r="A753" i="4"/>
  <c r="B753" i="4"/>
  <c r="D753" i="4"/>
  <c r="C753" i="4"/>
  <c r="A754" i="4"/>
  <c r="B754" i="4"/>
  <c r="D754" i="4" s="1"/>
  <c r="C754" i="4"/>
  <c r="A755" i="4"/>
  <c r="B755" i="4"/>
  <c r="D755" i="4"/>
  <c r="C755" i="4"/>
  <c r="A756" i="4"/>
  <c r="B756" i="4"/>
  <c r="D756" i="4" s="1"/>
  <c r="C756" i="4"/>
  <c r="A757" i="4"/>
  <c r="B757" i="4"/>
  <c r="D757" i="4" s="1"/>
  <c r="C757" i="4"/>
  <c r="A758" i="4"/>
  <c r="B758" i="4"/>
  <c r="D758" i="4" s="1"/>
  <c r="C758" i="4"/>
  <c r="A759" i="4"/>
  <c r="B759" i="4"/>
  <c r="D759" i="4" s="1"/>
  <c r="C759" i="4"/>
  <c r="A760" i="4"/>
  <c r="B760" i="4"/>
  <c r="D760" i="4" s="1"/>
  <c r="C760" i="4"/>
  <c r="A761" i="4"/>
  <c r="B761" i="4"/>
  <c r="D761" i="4"/>
  <c r="C761" i="4"/>
  <c r="A762" i="4"/>
  <c r="B762" i="4"/>
  <c r="D762" i="4" s="1"/>
  <c r="C762" i="4"/>
  <c r="A763" i="4"/>
  <c r="B763" i="4"/>
  <c r="D763" i="4" s="1"/>
  <c r="C763" i="4"/>
  <c r="A764" i="4"/>
  <c r="B764" i="4"/>
  <c r="D764" i="4" s="1"/>
  <c r="C764" i="4"/>
  <c r="A765" i="4"/>
  <c r="B765" i="4"/>
  <c r="D765" i="4"/>
  <c r="C765" i="4"/>
  <c r="A766" i="4"/>
  <c r="B766" i="4"/>
  <c r="D766" i="4" s="1"/>
  <c r="C766" i="4"/>
  <c r="A767" i="4"/>
  <c r="B767" i="4"/>
  <c r="D767" i="4"/>
  <c r="C767" i="4"/>
  <c r="A768" i="4"/>
  <c r="B768" i="4"/>
  <c r="D768" i="4" s="1"/>
  <c r="C768" i="4"/>
  <c r="A769" i="4"/>
  <c r="B769" i="4"/>
  <c r="D769" i="4"/>
  <c r="C769" i="4"/>
  <c r="A770" i="4"/>
  <c r="B770" i="4"/>
  <c r="D770" i="4" s="1"/>
  <c r="C770" i="4"/>
  <c r="A771" i="4"/>
  <c r="B771" i="4"/>
  <c r="D771" i="4"/>
  <c r="C771" i="4"/>
  <c r="A772" i="4"/>
  <c r="B772" i="4"/>
  <c r="D772" i="4" s="1"/>
  <c r="C772" i="4"/>
  <c r="A773" i="4"/>
  <c r="B773" i="4"/>
  <c r="D773" i="4" s="1"/>
  <c r="C773" i="4"/>
  <c r="A774" i="4"/>
  <c r="B774" i="4"/>
  <c r="D774" i="4" s="1"/>
  <c r="C774" i="4"/>
  <c r="A775" i="4"/>
  <c r="B775" i="4"/>
  <c r="D775" i="4" s="1"/>
  <c r="C775" i="4"/>
  <c r="A776" i="4"/>
  <c r="B776" i="4"/>
  <c r="D776" i="4" s="1"/>
  <c r="C776" i="4"/>
  <c r="A777" i="4"/>
  <c r="B777" i="4"/>
  <c r="D777" i="4"/>
  <c r="C777" i="4"/>
  <c r="A778" i="4"/>
  <c r="B778" i="4"/>
  <c r="D778" i="4" s="1"/>
  <c r="C778" i="4"/>
  <c r="A779" i="4"/>
  <c r="B779" i="4"/>
  <c r="D779" i="4" s="1"/>
  <c r="C779" i="4"/>
  <c r="A780" i="4"/>
  <c r="B780" i="4"/>
  <c r="D780" i="4" s="1"/>
  <c r="C780" i="4"/>
  <c r="A781" i="4"/>
  <c r="B781" i="4"/>
  <c r="D781" i="4"/>
  <c r="C781" i="4"/>
  <c r="A782" i="4"/>
  <c r="B782" i="4"/>
  <c r="D782" i="4" s="1"/>
  <c r="C782" i="4"/>
  <c r="A783" i="4"/>
  <c r="B783" i="4"/>
  <c r="D783" i="4"/>
  <c r="C783" i="4"/>
  <c r="A784" i="4"/>
  <c r="B784" i="4"/>
  <c r="D784" i="4" s="1"/>
  <c r="C784" i="4"/>
  <c r="A785" i="4"/>
  <c r="B785" i="4"/>
  <c r="D785" i="4"/>
  <c r="C785" i="4"/>
  <c r="A786" i="4"/>
  <c r="B786" i="4"/>
  <c r="D786" i="4" s="1"/>
  <c r="C786" i="4"/>
  <c r="A787" i="4"/>
  <c r="B787" i="4"/>
  <c r="D787" i="4"/>
  <c r="C787" i="4"/>
  <c r="A788" i="4"/>
  <c r="B788" i="4"/>
  <c r="D788" i="4" s="1"/>
  <c r="C788" i="4"/>
  <c r="A789" i="4"/>
  <c r="B789" i="4"/>
  <c r="D789" i="4" s="1"/>
  <c r="C789" i="4"/>
  <c r="A790" i="4"/>
  <c r="B790" i="4"/>
  <c r="D790" i="4" s="1"/>
  <c r="C790" i="4"/>
  <c r="A791" i="4"/>
  <c r="B791" i="4"/>
  <c r="D791" i="4" s="1"/>
  <c r="C791" i="4"/>
  <c r="A792" i="4"/>
  <c r="B792" i="4"/>
  <c r="D792" i="4" s="1"/>
  <c r="C792" i="4"/>
  <c r="A793" i="4"/>
  <c r="B793" i="4"/>
  <c r="D793" i="4"/>
  <c r="C793" i="4"/>
  <c r="A794" i="4"/>
  <c r="B794" i="4"/>
  <c r="D794" i="4" s="1"/>
  <c r="C794" i="4"/>
  <c r="A795" i="4"/>
  <c r="B795" i="4"/>
  <c r="D795" i="4" s="1"/>
  <c r="C795" i="4"/>
  <c r="A796" i="4"/>
  <c r="B796" i="4"/>
  <c r="D796" i="4" s="1"/>
  <c r="C796" i="4"/>
  <c r="A797" i="4"/>
  <c r="B797" i="4"/>
  <c r="D797" i="4"/>
  <c r="C797" i="4"/>
  <c r="A798" i="4"/>
  <c r="B798" i="4"/>
  <c r="D798" i="4" s="1"/>
  <c r="C798" i="4"/>
  <c r="A799" i="4"/>
  <c r="B799" i="4"/>
  <c r="D799" i="4"/>
  <c r="C799" i="4"/>
  <c r="A800" i="4"/>
  <c r="B800" i="4"/>
  <c r="D800" i="4" s="1"/>
  <c r="C800" i="4"/>
  <c r="A801" i="4"/>
  <c r="B801" i="4"/>
  <c r="D801" i="4"/>
  <c r="C801" i="4"/>
  <c r="A802" i="4"/>
  <c r="B802" i="4"/>
  <c r="D802" i="4" s="1"/>
  <c r="C802" i="4"/>
  <c r="A803" i="4"/>
  <c r="B803" i="4"/>
  <c r="D803" i="4"/>
  <c r="C803" i="4"/>
  <c r="A804" i="4"/>
  <c r="B804" i="4"/>
  <c r="D804" i="4" s="1"/>
  <c r="C804" i="4"/>
  <c r="A805" i="4"/>
  <c r="B805" i="4"/>
  <c r="D805" i="4" s="1"/>
  <c r="C805" i="4"/>
  <c r="A806" i="4"/>
  <c r="B806" i="4"/>
  <c r="D806" i="4" s="1"/>
  <c r="C806" i="4"/>
  <c r="A807" i="4"/>
  <c r="B807" i="4"/>
  <c r="D807" i="4" s="1"/>
  <c r="C807" i="4"/>
  <c r="A808" i="4"/>
  <c r="B808" i="4"/>
  <c r="D808" i="4" s="1"/>
  <c r="C808" i="4"/>
  <c r="A809" i="4"/>
  <c r="B809" i="4"/>
  <c r="D809" i="4"/>
  <c r="C809" i="4"/>
  <c r="A810" i="4"/>
  <c r="B810" i="4"/>
  <c r="D810" i="4" s="1"/>
  <c r="C810" i="4"/>
  <c r="A811" i="4"/>
  <c r="B811" i="4"/>
  <c r="D811" i="4" s="1"/>
  <c r="C811" i="4"/>
  <c r="A812" i="4"/>
  <c r="B812" i="4"/>
  <c r="D812" i="4" s="1"/>
  <c r="C812" i="4"/>
  <c r="A813" i="4"/>
  <c r="B813" i="4"/>
  <c r="D813" i="4"/>
  <c r="C813" i="4"/>
  <c r="A814" i="4"/>
  <c r="B814" i="4"/>
  <c r="D814" i="4" s="1"/>
  <c r="C814" i="4"/>
  <c r="A815" i="4"/>
  <c r="B815" i="4"/>
  <c r="D815" i="4"/>
  <c r="C815" i="4"/>
  <c r="A816" i="4"/>
  <c r="B816" i="4"/>
  <c r="D816" i="4" s="1"/>
  <c r="C816" i="4"/>
  <c r="A817" i="4"/>
  <c r="B817" i="4"/>
  <c r="D817" i="4"/>
  <c r="C817" i="4"/>
  <c r="A818" i="4"/>
  <c r="B818" i="4"/>
  <c r="D818" i="4" s="1"/>
  <c r="C818" i="4"/>
  <c r="A819" i="4"/>
  <c r="B819" i="4"/>
  <c r="D819" i="4"/>
  <c r="C819" i="4"/>
  <c r="A820" i="4"/>
  <c r="B820" i="4"/>
  <c r="D820" i="4" s="1"/>
  <c r="C820" i="4"/>
  <c r="A821" i="4"/>
  <c r="B821" i="4"/>
  <c r="D821" i="4" s="1"/>
  <c r="C821" i="4"/>
  <c r="A822" i="4"/>
  <c r="B822" i="4"/>
  <c r="D822" i="4" s="1"/>
  <c r="C822" i="4"/>
  <c r="A823" i="4"/>
  <c r="B823" i="4"/>
  <c r="D823" i="4" s="1"/>
  <c r="C823" i="4"/>
  <c r="A824" i="4"/>
  <c r="B824" i="4"/>
  <c r="D824" i="4" s="1"/>
  <c r="C824" i="4"/>
  <c r="A825" i="4"/>
  <c r="B825" i="4"/>
  <c r="D825" i="4"/>
  <c r="C825" i="4"/>
  <c r="A826" i="4"/>
  <c r="B826" i="4"/>
  <c r="D826" i="4" s="1"/>
  <c r="C826" i="4"/>
  <c r="A827" i="4"/>
  <c r="B827" i="4"/>
  <c r="D827" i="4" s="1"/>
  <c r="C827" i="4"/>
  <c r="A828" i="4"/>
  <c r="B828" i="4"/>
  <c r="D828" i="4" s="1"/>
  <c r="C828" i="4"/>
  <c r="A829" i="4"/>
  <c r="B829" i="4"/>
  <c r="D829" i="4"/>
  <c r="C829" i="4"/>
  <c r="A830" i="4"/>
  <c r="B830" i="4"/>
  <c r="D830" i="4" s="1"/>
  <c r="C830" i="4"/>
  <c r="A831" i="4"/>
  <c r="B831" i="4"/>
  <c r="D831" i="4"/>
  <c r="C831" i="4"/>
  <c r="A832" i="4"/>
  <c r="B832" i="4"/>
  <c r="D832" i="4" s="1"/>
  <c r="C832" i="4"/>
  <c r="A833" i="4"/>
  <c r="B833" i="4"/>
  <c r="D833" i="4"/>
  <c r="C833" i="4"/>
  <c r="A834" i="4"/>
  <c r="B834" i="4"/>
  <c r="D834" i="4" s="1"/>
  <c r="C834" i="4"/>
  <c r="A835" i="4"/>
  <c r="B835" i="4"/>
  <c r="D835" i="4"/>
  <c r="C835" i="4"/>
  <c r="A836" i="4"/>
  <c r="B836" i="4"/>
  <c r="D836" i="4" s="1"/>
  <c r="C836" i="4"/>
  <c r="A837" i="4"/>
  <c r="B837" i="4"/>
  <c r="D837" i="4" s="1"/>
  <c r="C837" i="4"/>
  <c r="A838" i="4"/>
  <c r="B838" i="4"/>
  <c r="D838" i="4" s="1"/>
  <c r="C838" i="4"/>
  <c r="A839" i="4"/>
  <c r="B839" i="4"/>
  <c r="D839" i="4" s="1"/>
  <c r="C839" i="4"/>
  <c r="A840" i="4"/>
  <c r="B840" i="4"/>
  <c r="D840" i="4" s="1"/>
  <c r="C840" i="4"/>
  <c r="A841" i="4"/>
  <c r="B841" i="4"/>
  <c r="D841" i="4"/>
  <c r="C841" i="4"/>
  <c r="A842" i="4"/>
  <c r="B842" i="4"/>
  <c r="D842" i="4" s="1"/>
  <c r="C842" i="4"/>
  <c r="A843" i="4"/>
  <c r="B843" i="4"/>
  <c r="D843" i="4" s="1"/>
  <c r="C843" i="4"/>
  <c r="A844" i="4"/>
  <c r="B844" i="4"/>
  <c r="D844" i="4" s="1"/>
  <c r="C844" i="4"/>
  <c r="A845" i="4"/>
  <c r="B845" i="4"/>
  <c r="D845" i="4"/>
  <c r="C845" i="4"/>
  <c r="A846" i="4"/>
  <c r="B846" i="4"/>
  <c r="D846" i="4" s="1"/>
  <c r="C846" i="4"/>
  <c r="A847" i="4"/>
  <c r="B847" i="4"/>
  <c r="D847" i="4"/>
  <c r="C847" i="4"/>
  <c r="A848" i="4"/>
  <c r="B848" i="4"/>
  <c r="D848" i="4" s="1"/>
  <c r="C848" i="4"/>
  <c r="A849" i="4"/>
  <c r="B849" i="4"/>
  <c r="D849" i="4"/>
  <c r="C849" i="4"/>
  <c r="A850" i="4"/>
  <c r="B850" i="4"/>
  <c r="D850" i="4" s="1"/>
  <c r="C850" i="4"/>
  <c r="A851" i="4"/>
  <c r="B851" i="4"/>
  <c r="D851" i="4"/>
  <c r="C851" i="4"/>
  <c r="A852" i="4"/>
  <c r="B852" i="4"/>
  <c r="D852" i="4" s="1"/>
  <c r="C852" i="4"/>
  <c r="A853" i="4"/>
  <c r="B853" i="4"/>
  <c r="D853" i="4" s="1"/>
  <c r="C853" i="4"/>
  <c r="A854" i="4"/>
  <c r="B854" i="4"/>
  <c r="D854" i="4" s="1"/>
  <c r="C854" i="4"/>
  <c r="A855" i="4"/>
  <c r="B855" i="4"/>
  <c r="D855" i="4" s="1"/>
  <c r="C855" i="4"/>
  <c r="A856" i="4"/>
  <c r="B856" i="4"/>
  <c r="D856" i="4" s="1"/>
  <c r="C856" i="4"/>
  <c r="A857" i="4"/>
  <c r="B857" i="4"/>
  <c r="D857" i="4"/>
  <c r="C857" i="4"/>
  <c r="A858" i="4"/>
  <c r="B858" i="4"/>
  <c r="D858" i="4" s="1"/>
  <c r="C858" i="4"/>
  <c r="A859" i="4"/>
  <c r="B859" i="4"/>
  <c r="D859" i="4" s="1"/>
  <c r="C859" i="4"/>
  <c r="A860" i="4"/>
  <c r="B860" i="4"/>
  <c r="D860" i="4" s="1"/>
  <c r="C860" i="4"/>
  <c r="A861" i="4"/>
  <c r="B861" i="4"/>
  <c r="D861" i="4"/>
  <c r="C861" i="4"/>
  <c r="A862" i="4"/>
  <c r="B862" i="4"/>
  <c r="D862" i="4" s="1"/>
  <c r="C862" i="4"/>
  <c r="A863" i="4"/>
  <c r="B863" i="4"/>
  <c r="D863" i="4"/>
  <c r="C863" i="4"/>
  <c r="A864" i="4"/>
  <c r="B864" i="4"/>
  <c r="D864" i="4" s="1"/>
  <c r="C864" i="4"/>
  <c r="A865" i="4"/>
  <c r="B865" i="4"/>
  <c r="D865" i="4"/>
  <c r="C865" i="4"/>
  <c r="A866" i="4"/>
  <c r="B866" i="4"/>
  <c r="D866" i="4" s="1"/>
  <c r="C866" i="4"/>
  <c r="A867" i="4"/>
  <c r="B867" i="4"/>
  <c r="D867" i="4"/>
  <c r="C867" i="4"/>
  <c r="A868" i="4"/>
  <c r="B868" i="4"/>
  <c r="D868" i="4" s="1"/>
  <c r="C868" i="4"/>
  <c r="A869" i="4"/>
  <c r="B869" i="4"/>
  <c r="D869" i="4" s="1"/>
  <c r="C869" i="4"/>
  <c r="A870" i="4"/>
  <c r="B870" i="4"/>
  <c r="D870" i="4" s="1"/>
  <c r="C870" i="4"/>
  <c r="A871" i="4"/>
  <c r="B871" i="4"/>
  <c r="D871" i="4" s="1"/>
  <c r="C871" i="4"/>
  <c r="A872" i="4"/>
  <c r="B872" i="4"/>
  <c r="D872" i="4" s="1"/>
  <c r="C872" i="4"/>
  <c r="A873" i="4"/>
  <c r="B873" i="4"/>
  <c r="D873" i="4"/>
  <c r="C873" i="4"/>
  <c r="A874" i="4"/>
  <c r="B874" i="4"/>
  <c r="D874" i="4" s="1"/>
  <c r="C874" i="4"/>
  <c r="A875" i="4"/>
  <c r="B875" i="4"/>
  <c r="D875" i="4" s="1"/>
  <c r="C875" i="4"/>
  <c r="A876" i="4"/>
  <c r="B876" i="4"/>
  <c r="D876" i="4" s="1"/>
  <c r="C876" i="4"/>
  <c r="A877" i="4"/>
  <c r="B877" i="4"/>
  <c r="D877" i="4"/>
  <c r="C877" i="4"/>
  <c r="A878" i="4"/>
  <c r="B878" i="4"/>
  <c r="D878" i="4" s="1"/>
  <c r="C878" i="4"/>
  <c r="A879" i="4"/>
  <c r="B879" i="4"/>
  <c r="D879" i="4"/>
  <c r="C879" i="4"/>
  <c r="A880" i="4"/>
  <c r="B880" i="4"/>
  <c r="D880" i="4" s="1"/>
  <c r="C880" i="4"/>
  <c r="A881" i="4"/>
  <c r="B881" i="4"/>
  <c r="D881" i="4"/>
  <c r="C881" i="4"/>
  <c r="A882" i="4"/>
  <c r="B882" i="4"/>
  <c r="D882" i="4" s="1"/>
  <c r="C882" i="4"/>
  <c r="A883" i="4"/>
  <c r="B883" i="4"/>
  <c r="D883" i="4"/>
  <c r="C883" i="4"/>
  <c r="A884" i="4"/>
  <c r="B884" i="4"/>
  <c r="D884" i="4" s="1"/>
  <c r="C884" i="4"/>
  <c r="A885" i="4"/>
  <c r="B885" i="4"/>
  <c r="D885" i="4" s="1"/>
  <c r="C885" i="4"/>
  <c r="A886" i="4"/>
  <c r="B886" i="4"/>
  <c r="D886" i="4" s="1"/>
  <c r="C886" i="4"/>
  <c r="A887" i="4"/>
  <c r="B887" i="4"/>
  <c r="D887" i="4" s="1"/>
  <c r="C887" i="4"/>
  <c r="A888" i="4"/>
  <c r="B888" i="4"/>
  <c r="D888" i="4" s="1"/>
  <c r="C888" i="4"/>
  <c r="A889" i="4"/>
  <c r="B889" i="4"/>
  <c r="D889" i="4"/>
  <c r="C889" i="4"/>
  <c r="A890" i="4"/>
  <c r="B890" i="4"/>
  <c r="D890" i="4" s="1"/>
  <c r="C890" i="4"/>
  <c r="A891" i="4"/>
  <c r="B891" i="4"/>
  <c r="D891" i="4" s="1"/>
  <c r="C891" i="4"/>
  <c r="A892" i="4"/>
  <c r="B892" i="4"/>
  <c r="D892" i="4" s="1"/>
  <c r="C892" i="4"/>
  <c r="A893" i="4"/>
  <c r="B893" i="4"/>
  <c r="D893" i="4"/>
  <c r="C893" i="4"/>
  <c r="A894" i="4"/>
  <c r="B894" i="4"/>
  <c r="D894" i="4" s="1"/>
  <c r="C894" i="4"/>
  <c r="A895" i="4"/>
  <c r="B895" i="4"/>
  <c r="D895" i="4"/>
  <c r="C895" i="4"/>
  <c r="A896" i="4"/>
  <c r="B896" i="4"/>
  <c r="D896" i="4" s="1"/>
  <c r="C896" i="4"/>
  <c r="A897" i="4"/>
  <c r="B897" i="4"/>
  <c r="D897" i="4"/>
  <c r="C897" i="4"/>
  <c r="A898" i="4"/>
  <c r="B898" i="4"/>
  <c r="D898" i="4" s="1"/>
  <c r="C898" i="4"/>
  <c r="A899" i="4"/>
  <c r="B899" i="4"/>
  <c r="D899" i="4"/>
  <c r="C899" i="4"/>
  <c r="A900" i="4"/>
  <c r="B900" i="4"/>
  <c r="D900" i="4" s="1"/>
  <c r="C900" i="4"/>
  <c r="A901" i="4"/>
  <c r="B901" i="4"/>
  <c r="D901" i="4" s="1"/>
  <c r="C901" i="4"/>
  <c r="A902" i="4"/>
  <c r="B902" i="4"/>
  <c r="D902" i="4" s="1"/>
  <c r="C902" i="4"/>
  <c r="A903" i="4"/>
  <c r="B903" i="4"/>
  <c r="D903" i="4" s="1"/>
  <c r="C903" i="4"/>
  <c r="A904" i="4"/>
  <c r="B904" i="4"/>
  <c r="D904" i="4" s="1"/>
  <c r="C904" i="4"/>
  <c r="A905" i="4"/>
  <c r="B905" i="4"/>
  <c r="D905" i="4"/>
  <c r="C905" i="4"/>
  <c r="A906" i="4"/>
  <c r="B906" i="4"/>
  <c r="D906" i="4" s="1"/>
  <c r="C906" i="4"/>
  <c r="A907" i="4"/>
  <c r="B907" i="4"/>
  <c r="D907" i="4" s="1"/>
  <c r="C907" i="4"/>
  <c r="A908" i="4"/>
  <c r="B908" i="4"/>
  <c r="D908" i="4" s="1"/>
  <c r="C908" i="4"/>
  <c r="A909" i="4"/>
  <c r="B909" i="4"/>
  <c r="D909" i="4"/>
  <c r="C909" i="4"/>
  <c r="A910" i="4"/>
  <c r="B910" i="4"/>
  <c r="D910" i="4" s="1"/>
  <c r="C910" i="4"/>
  <c r="A911" i="4"/>
  <c r="B911" i="4"/>
  <c r="D911" i="4"/>
  <c r="C911" i="4"/>
  <c r="A912" i="4"/>
  <c r="B912" i="4"/>
  <c r="D912" i="4" s="1"/>
  <c r="C912" i="4"/>
  <c r="A913" i="4"/>
  <c r="B913" i="4"/>
  <c r="D913" i="4"/>
  <c r="C913" i="4"/>
  <c r="A914" i="4"/>
  <c r="B914" i="4"/>
  <c r="D914" i="4" s="1"/>
  <c r="C914" i="4"/>
  <c r="A915" i="4"/>
  <c r="B915" i="4"/>
  <c r="D915" i="4"/>
  <c r="C915" i="4"/>
  <c r="A916" i="4"/>
  <c r="B916" i="4"/>
  <c r="D916" i="4" s="1"/>
  <c r="C916" i="4"/>
  <c r="A917" i="4"/>
  <c r="B917" i="4"/>
  <c r="D917" i="4" s="1"/>
  <c r="C917" i="4"/>
  <c r="A918" i="4"/>
  <c r="B918" i="4"/>
  <c r="D918" i="4" s="1"/>
  <c r="C918" i="4"/>
  <c r="A919" i="4"/>
  <c r="B919" i="4"/>
  <c r="D919" i="4" s="1"/>
  <c r="C919" i="4"/>
  <c r="A920" i="4"/>
  <c r="B920" i="4"/>
  <c r="D920" i="4" s="1"/>
  <c r="C920" i="4"/>
  <c r="A921" i="4"/>
  <c r="B921" i="4"/>
  <c r="D921" i="4"/>
  <c r="C921" i="4"/>
  <c r="A922" i="4"/>
  <c r="B922" i="4"/>
  <c r="D922" i="4"/>
  <c r="C922" i="4"/>
  <c r="A923" i="4"/>
  <c r="B923" i="4"/>
  <c r="D923" i="4"/>
  <c r="C923" i="4"/>
  <c r="A924" i="4"/>
  <c r="B924" i="4"/>
  <c r="D924" i="4"/>
  <c r="C924" i="4"/>
  <c r="A925" i="4"/>
  <c r="B925" i="4"/>
  <c r="D925" i="4"/>
  <c r="C925" i="4"/>
  <c r="A926" i="4"/>
  <c r="B926" i="4"/>
  <c r="D926" i="4"/>
  <c r="C926" i="4"/>
  <c r="A927" i="4"/>
  <c r="B927" i="4"/>
  <c r="D927" i="4"/>
  <c r="C927" i="4"/>
  <c r="A928" i="4"/>
  <c r="B928" i="4"/>
  <c r="D928" i="4"/>
  <c r="C928" i="4"/>
  <c r="A929" i="4"/>
  <c r="B929" i="4"/>
  <c r="D929" i="4"/>
  <c r="C929" i="4"/>
  <c r="A930" i="4"/>
  <c r="B930" i="4"/>
  <c r="D930" i="4"/>
  <c r="C930" i="4"/>
  <c r="A931" i="4"/>
  <c r="B931" i="4"/>
  <c r="D931" i="4"/>
  <c r="C931" i="4"/>
  <c r="A932" i="4"/>
  <c r="B932" i="4"/>
  <c r="D932" i="4"/>
  <c r="C932" i="4"/>
  <c r="A933" i="4"/>
  <c r="B933" i="4"/>
  <c r="D933" i="4"/>
  <c r="C933" i="4"/>
  <c r="A934" i="4"/>
  <c r="B934" i="4"/>
  <c r="D934" i="4"/>
  <c r="C934" i="4"/>
  <c r="A935" i="4"/>
  <c r="B935" i="4"/>
  <c r="D935" i="4"/>
  <c r="C935" i="4"/>
  <c r="A936" i="4"/>
  <c r="B936" i="4"/>
  <c r="D936" i="4"/>
  <c r="C936" i="4"/>
  <c r="A937" i="4"/>
  <c r="B937" i="4"/>
  <c r="D937" i="4"/>
  <c r="C937" i="4"/>
  <c r="A938" i="4"/>
  <c r="B938" i="4"/>
  <c r="D938" i="4"/>
  <c r="C938" i="4"/>
  <c r="A939" i="4"/>
  <c r="B939" i="4"/>
  <c r="D939" i="4"/>
  <c r="C939" i="4"/>
  <c r="A940" i="4"/>
  <c r="B940" i="4"/>
  <c r="D940" i="4"/>
  <c r="C940" i="4"/>
  <c r="A941" i="4"/>
  <c r="B941" i="4"/>
  <c r="D941" i="4"/>
  <c r="C941" i="4"/>
  <c r="A942" i="4"/>
  <c r="B942" i="4"/>
  <c r="D942" i="4"/>
  <c r="C942" i="4"/>
  <c r="A943" i="4"/>
  <c r="B943" i="4"/>
  <c r="D943" i="4"/>
  <c r="C943" i="4"/>
  <c r="A944" i="4"/>
  <c r="B944" i="4"/>
  <c r="D944" i="4"/>
  <c r="C944" i="4"/>
  <c r="A945" i="4"/>
  <c r="B945" i="4"/>
  <c r="D945" i="4"/>
  <c r="C945" i="4"/>
  <c r="A946" i="4"/>
  <c r="B946" i="4"/>
  <c r="D946" i="4"/>
  <c r="C946" i="4"/>
  <c r="A947" i="4"/>
  <c r="B947" i="4"/>
  <c r="D947" i="4"/>
  <c r="C947" i="4"/>
  <c r="A948" i="4"/>
  <c r="B948" i="4"/>
  <c r="D948" i="4"/>
  <c r="C948" i="4"/>
  <c r="A949" i="4"/>
  <c r="B949" i="4"/>
  <c r="D949" i="4"/>
  <c r="C949" i="4"/>
  <c r="A950" i="4"/>
  <c r="B950" i="4"/>
  <c r="D950" i="4"/>
  <c r="C950" i="4"/>
  <c r="A951" i="4"/>
  <c r="B951" i="4"/>
  <c r="D951" i="4"/>
  <c r="C951" i="4"/>
  <c r="A952" i="4"/>
  <c r="B952" i="4"/>
  <c r="D952" i="4"/>
  <c r="C952" i="4"/>
  <c r="A953" i="4"/>
  <c r="B953" i="4"/>
  <c r="D953" i="4"/>
  <c r="C953" i="4"/>
  <c r="A954" i="4"/>
  <c r="B954" i="4"/>
  <c r="D954" i="4"/>
  <c r="C954" i="4"/>
  <c r="A955" i="4"/>
  <c r="B955" i="4"/>
  <c r="D955" i="4"/>
  <c r="C955" i="4"/>
  <c r="A956" i="4"/>
  <c r="B956" i="4"/>
  <c r="D956" i="4"/>
  <c r="C956" i="4"/>
  <c r="A957" i="4"/>
  <c r="B957" i="4"/>
  <c r="D957" i="4"/>
  <c r="C957" i="4"/>
  <c r="A958" i="4"/>
  <c r="B958" i="4"/>
  <c r="D958" i="4"/>
  <c r="C958" i="4"/>
  <c r="A959" i="4"/>
  <c r="B959" i="4"/>
  <c r="D959" i="4"/>
  <c r="C959" i="4"/>
  <c r="A960" i="4"/>
  <c r="B960" i="4"/>
  <c r="D960" i="4"/>
  <c r="C960" i="4"/>
  <c r="A961" i="4"/>
  <c r="B961" i="4"/>
  <c r="D961" i="4"/>
  <c r="C961" i="4"/>
  <c r="A962" i="4"/>
  <c r="B962" i="4"/>
  <c r="D962" i="4"/>
  <c r="C962" i="4"/>
  <c r="A963" i="4"/>
  <c r="B963" i="4"/>
  <c r="D963" i="4"/>
  <c r="C963" i="4"/>
  <c r="A964" i="4"/>
  <c r="B964" i="4"/>
  <c r="D964" i="4"/>
  <c r="C964" i="4"/>
  <c r="A965" i="4"/>
  <c r="B965" i="4"/>
  <c r="D965" i="4"/>
  <c r="C965" i="4"/>
  <c r="A966" i="4"/>
  <c r="B966" i="4"/>
  <c r="D966" i="4"/>
  <c r="C966" i="4"/>
  <c r="A967" i="4"/>
  <c r="B967" i="4"/>
  <c r="D967" i="4"/>
  <c r="C967" i="4"/>
  <c r="A968" i="4"/>
  <c r="B968" i="4"/>
  <c r="D968" i="4"/>
  <c r="C968" i="4"/>
  <c r="A969" i="4"/>
  <c r="B969" i="4"/>
  <c r="D969" i="4"/>
  <c r="C969" i="4"/>
  <c r="A970" i="4"/>
  <c r="B970" i="4"/>
  <c r="D970" i="4"/>
  <c r="C970" i="4"/>
  <c r="A488" i="20"/>
  <c r="A489" i="20"/>
  <c r="A490" i="20"/>
  <c r="A491" i="20"/>
  <c r="A492" i="20"/>
  <c r="A493" i="20"/>
  <c r="A494" i="20"/>
  <c r="A495" i="20"/>
  <c r="A496" i="20"/>
  <c r="A497" i="20"/>
  <c r="A498" i="20"/>
  <c r="A499" i="20"/>
  <c r="A500" i="20"/>
  <c r="A501" i="20"/>
  <c r="A502" i="20"/>
  <c r="A503" i="20"/>
  <c r="A504" i="20"/>
  <c r="A505" i="20"/>
  <c r="A506" i="20"/>
  <c r="A507" i="20"/>
  <c r="A4" i="2"/>
  <c r="B4" i="2"/>
  <c r="A5" i="2"/>
  <c r="B5" i="2"/>
  <c r="A6" i="2"/>
  <c r="B6" i="2"/>
  <c r="A7" i="2"/>
  <c r="B7" i="2"/>
  <c r="A8" i="2"/>
  <c r="B8" i="2"/>
  <c r="A9" i="2"/>
  <c r="B9" i="2"/>
  <c r="A10" i="2"/>
  <c r="B10" i="2"/>
  <c r="A11" i="2"/>
  <c r="B11" i="2"/>
  <c r="A12" i="2"/>
  <c r="B12" i="2"/>
  <c r="A13" i="2"/>
  <c r="B13" i="2"/>
  <c r="B4" i="14"/>
  <c r="B5" i="14"/>
  <c r="B6" i="14"/>
  <c r="B7" i="14"/>
  <c r="B8" i="14"/>
  <c r="B9" i="14"/>
  <c r="B10" i="14"/>
  <c r="B11" i="14"/>
  <c r="B12" i="14"/>
  <c r="B13" i="14"/>
  <c r="B14" i="14"/>
  <c r="B15" i="14"/>
  <c r="B16" i="14"/>
  <c r="B17" i="14"/>
  <c r="B18" i="14"/>
  <c r="B19" i="14"/>
  <c r="B20" i="14"/>
  <c r="B488" i="14"/>
  <c r="B489" i="14"/>
  <c r="B490" i="14"/>
  <c r="B491" i="14"/>
  <c r="B492" i="14"/>
  <c r="B493" i="14"/>
  <c r="B494" i="14"/>
  <c r="B495" i="14"/>
  <c r="B496" i="14"/>
  <c r="B497" i="14"/>
  <c r="B498" i="14"/>
  <c r="B499" i="14"/>
  <c r="B500" i="14"/>
  <c r="B501" i="14"/>
  <c r="B502" i="14"/>
  <c r="B503" i="14"/>
  <c r="B504" i="14"/>
  <c r="B505" i="14"/>
  <c r="B506" i="14"/>
  <c r="B507" i="14"/>
  <c r="A4" i="13"/>
  <c r="B4" i="13"/>
  <c r="A5" i="13"/>
  <c r="B5" i="13"/>
  <c r="A488" i="13"/>
  <c r="A489" i="13"/>
  <c r="A490" i="13"/>
  <c r="A491" i="13"/>
  <c r="A492" i="13"/>
  <c r="A493" i="13"/>
  <c r="A494" i="13"/>
  <c r="A495" i="13"/>
  <c r="A496" i="13"/>
  <c r="A497" i="13"/>
  <c r="A498" i="13"/>
  <c r="A499" i="13"/>
  <c r="A500" i="13"/>
  <c r="A501" i="13"/>
  <c r="A502" i="13"/>
  <c r="A503" i="13"/>
  <c r="A504" i="13"/>
  <c r="A505" i="13"/>
  <c r="A506" i="13"/>
  <c r="A507" i="13"/>
  <c r="A4" i="12"/>
  <c r="B4" i="12"/>
  <c r="A5" i="12"/>
  <c r="B5" i="12"/>
  <c r="A6" i="12"/>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314" i="12"/>
  <c r="B314" i="12"/>
  <c r="A315" i="12"/>
  <c r="B315" i="12"/>
  <c r="A316" i="12"/>
  <c r="B316" i="12"/>
  <c r="A317" i="12"/>
  <c r="B317" i="12"/>
  <c r="A318" i="12"/>
  <c r="B318" i="12"/>
  <c r="A319" i="12"/>
  <c r="B319" i="12"/>
  <c r="A4" i="11"/>
  <c r="B4" i="11"/>
  <c r="A5" i="11"/>
  <c r="B5" i="11"/>
  <c r="A6" i="11"/>
  <c r="B6" i="11"/>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488" i="11"/>
  <c r="A489" i="11"/>
  <c r="A490" i="11"/>
  <c r="A491" i="11"/>
  <c r="A492" i="11"/>
  <c r="A493" i="11"/>
  <c r="A494" i="11"/>
  <c r="A495" i="11"/>
  <c r="A496" i="11"/>
  <c r="A497" i="11"/>
  <c r="A498" i="11"/>
  <c r="A499" i="11"/>
  <c r="A500" i="11"/>
  <c r="A501" i="11"/>
  <c r="A502" i="11"/>
  <c r="A503" i="11"/>
  <c r="A504" i="11"/>
  <c r="A505" i="11"/>
  <c r="A506" i="11"/>
  <c r="A507" i="11"/>
  <c r="A4" i="10"/>
  <c r="B4" i="10"/>
  <c r="C4" i="10"/>
  <c r="A5" i="10"/>
  <c r="B5" i="10"/>
  <c r="C5" i="10"/>
  <c r="A6" i="10"/>
  <c r="B6" i="10"/>
  <c r="C6" i="10"/>
  <c r="A7" i="10"/>
  <c r="B7" i="10"/>
  <c r="C7" i="10"/>
  <c r="A8" i="10"/>
  <c r="B8" i="10"/>
  <c r="C8" i="10"/>
  <c r="A9" i="10"/>
  <c r="B9" i="10"/>
  <c r="C9" i="10"/>
  <c r="A10" i="10"/>
  <c r="B10" i="10"/>
  <c r="C10" i="10"/>
  <c r="A11" i="10"/>
  <c r="B11" i="10"/>
  <c r="C11" i="10"/>
  <c r="A12" i="10"/>
  <c r="B12" i="10"/>
  <c r="C12" i="10"/>
  <c r="A13" i="10"/>
  <c r="B13" i="10"/>
  <c r="C13" i="10"/>
  <c r="A14" i="10"/>
  <c r="B14" i="10"/>
  <c r="C14" i="10"/>
  <c r="A15" i="10"/>
  <c r="B15" i="10"/>
  <c r="C15" i="10"/>
  <c r="A16" i="10"/>
  <c r="B16" i="10"/>
  <c r="C16" i="10"/>
  <c r="A17" i="10"/>
  <c r="B17" i="10"/>
  <c r="C17" i="10"/>
  <c r="A18" i="10"/>
  <c r="B18" i="10"/>
  <c r="C18" i="10"/>
  <c r="A19" i="10"/>
  <c r="B19" i="10"/>
  <c r="C19" i="10"/>
  <c r="A20" i="10"/>
  <c r="B20" i="10"/>
  <c r="C20" i="10"/>
  <c r="A21" i="10"/>
  <c r="B21" i="10"/>
  <c r="C21" i="10"/>
  <c r="A22" i="10"/>
  <c r="B22" i="10"/>
  <c r="C22" i="10"/>
  <c r="A23" i="10"/>
  <c r="B23" i="10"/>
  <c r="C23" i="10"/>
  <c r="A24" i="10"/>
  <c r="B24" i="10"/>
  <c r="C24" i="10"/>
  <c r="A25" i="10"/>
  <c r="B25" i="10"/>
  <c r="C25" i="10"/>
  <c r="A26" i="10"/>
  <c r="B26" i="10"/>
  <c r="C26" i="10"/>
  <c r="A27" i="10"/>
  <c r="B27" i="10"/>
  <c r="C27" i="10"/>
  <c r="A28" i="10"/>
  <c r="B28" i="10"/>
  <c r="C28" i="10"/>
  <c r="A29" i="10"/>
  <c r="B29" i="10"/>
  <c r="C29" i="10"/>
  <c r="A30" i="10"/>
  <c r="B30" i="10"/>
  <c r="C30" i="10"/>
  <c r="A31" i="10"/>
  <c r="B31" i="10"/>
  <c r="C31" i="10"/>
  <c r="A32" i="10"/>
  <c r="B32" i="10"/>
  <c r="C32" i="10"/>
  <c r="A33" i="10"/>
  <c r="B33" i="10"/>
  <c r="C33" i="10"/>
  <c r="A34" i="10"/>
  <c r="B34" i="10"/>
  <c r="C34" i="10"/>
  <c r="A35" i="10"/>
  <c r="B35" i="10"/>
  <c r="C35" i="10"/>
  <c r="A36" i="10"/>
  <c r="B36" i="10"/>
  <c r="C36" i="10"/>
  <c r="A37" i="10"/>
  <c r="B37" i="10"/>
  <c r="C37" i="10"/>
  <c r="A38" i="10"/>
  <c r="B38" i="10"/>
  <c r="C38" i="10"/>
  <c r="A39" i="10"/>
  <c r="B39" i="10"/>
  <c r="C39" i="10"/>
  <c r="A40" i="10"/>
  <c r="B40" i="10"/>
  <c r="C40" i="10"/>
  <c r="A41" i="10"/>
  <c r="B41" i="10"/>
  <c r="C41" i="10"/>
  <c r="A42" i="10"/>
  <c r="B42" i="10"/>
  <c r="C42" i="10"/>
  <c r="A43" i="10"/>
  <c r="B43" i="10"/>
  <c r="C43" i="10"/>
  <c r="A44" i="10"/>
  <c r="B44" i="10"/>
  <c r="C44" i="10"/>
  <c r="A45" i="10"/>
  <c r="B45" i="10"/>
  <c r="C45" i="10"/>
  <c r="A46" i="10"/>
  <c r="B46" i="10"/>
  <c r="C46" i="10"/>
  <c r="A47" i="10"/>
  <c r="B47" i="10"/>
  <c r="C47" i="10"/>
  <c r="A48" i="10"/>
  <c r="B48" i="10"/>
  <c r="C48" i="10"/>
  <c r="A49" i="10"/>
  <c r="B49" i="10"/>
  <c r="C49" i="10"/>
  <c r="A50" i="10"/>
  <c r="B50" i="10"/>
  <c r="C50" i="10"/>
  <c r="A51" i="10"/>
  <c r="B51" i="10"/>
  <c r="C51" i="10"/>
  <c r="A52" i="10"/>
  <c r="B52" i="10"/>
  <c r="C52" i="10"/>
  <c r="A53" i="10"/>
  <c r="B53" i="10"/>
  <c r="C53" i="10"/>
  <c r="A54" i="10"/>
  <c r="B54" i="10"/>
  <c r="C54" i="10"/>
  <c r="A55" i="10"/>
  <c r="B55" i="10"/>
  <c r="C55" i="10"/>
  <c r="A56" i="10"/>
  <c r="B56" i="10"/>
  <c r="C56" i="10"/>
  <c r="A57" i="10"/>
  <c r="B57" i="10"/>
  <c r="C57" i="10"/>
  <c r="A58" i="10"/>
  <c r="B58" i="10"/>
  <c r="C58" i="10"/>
  <c r="A59" i="10"/>
  <c r="B59" i="10"/>
  <c r="C59" i="10"/>
  <c r="A60" i="10"/>
  <c r="B60" i="10"/>
  <c r="C60" i="10"/>
  <c r="A61" i="10"/>
  <c r="B61" i="10"/>
  <c r="C61" i="10"/>
  <c r="A62" i="10"/>
  <c r="B62" i="10"/>
  <c r="C62" i="10"/>
  <c r="A63" i="10"/>
  <c r="B63" i="10"/>
  <c r="C63" i="10"/>
  <c r="A64" i="10"/>
  <c r="B64" i="10"/>
  <c r="C64" i="10"/>
  <c r="A65" i="10"/>
  <c r="B65" i="10"/>
  <c r="C65" i="10"/>
  <c r="A66" i="10"/>
  <c r="B66" i="10"/>
  <c r="C66" i="10"/>
  <c r="A67" i="10"/>
  <c r="B67" i="10"/>
  <c r="C67" i="10"/>
  <c r="A68" i="10"/>
  <c r="B68" i="10"/>
  <c r="C68" i="10"/>
  <c r="A69" i="10"/>
  <c r="B69" i="10"/>
  <c r="C69" i="10"/>
  <c r="A70" i="10"/>
  <c r="B70" i="10"/>
  <c r="C70" i="10"/>
  <c r="A71" i="10"/>
  <c r="B71" i="10"/>
  <c r="C71" i="10"/>
  <c r="A72" i="10"/>
  <c r="B72" i="10"/>
  <c r="C72" i="10"/>
  <c r="A73" i="10"/>
  <c r="B73" i="10"/>
  <c r="C73" i="10"/>
  <c r="A74" i="10"/>
  <c r="B74" i="10"/>
  <c r="C74" i="10"/>
  <c r="A75" i="10"/>
  <c r="B75" i="10"/>
  <c r="C75" i="10"/>
  <c r="A76" i="10"/>
  <c r="B76" i="10"/>
  <c r="C76" i="10"/>
  <c r="A77" i="10"/>
  <c r="B77" i="10"/>
  <c r="C77" i="10"/>
  <c r="A78" i="10"/>
  <c r="B78" i="10"/>
  <c r="C78" i="10"/>
  <c r="A79" i="10"/>
  <c r="B79" i="10"/>
  <c r="C79" i="10"/>
  <c r="A80" i="10"/>
  <c r="B80" i="10"/>
  <c r="C80" i="10"/>
  <c r="A81" i="10"/>
  <c r="B81" i="10"/>
  <c r="C81" i="10"/>
  <c r="A82" i="10"/>
  <c r="B82" i="10"/>
  <c r="C82" i="10"/>
  <c r="A83" i="10"/>
  <c r="B83" i="10"/>
  <c r="C83" i="10"/>
  <c r="A84" i="10"/>
  <c r="B84" i="10"/>
  <c r="C84" i="10"/>
  <c r="A85" i="10"/>
  <c r="B85" i="10"/>
  <c r="C85" i="10"/>
  <c r="A86" i="10"/>
  <c r="B86" i="10"/>
  <c r="C86" i="10"/>
  <c r="A87" i="10"/>
  <c r="B87" i="10"/>
  <c r="C87" i="10"/>
  <c r="A88" i="10"/>
  <c r="B88" i="10"/>
  <c r="C88" i="10"/>
  <c r="A89" i="10"/>
  <c r="B89" i="10"/>
  <c r="C89" i="10"/>
  <c r="A90" i="10"/>
  <c r="B90" i="10"/>
  <c r="C90" i="10"/>
  <c r="A91" i="10"/>
  <c r="B91" i="10"/>
  <c r="C91" i="10"/>
  <c r="A92" i="10"/>
  <c r="B92" i="10"/>
  <c r="C92" i="10"/>
  <c r="A93" i="10"/>
  <c r="B93" i="10"/>
  <c r="C93" i="10"/>
  <c r="A94" i="10"/>
  <c r="B94" i="10"/>
  <c r="C94" i="10"/>
  <c r="A95" i="10"/>
  <c r="B95" i="10"/>
  <c r="C95" i="10"/>
  <c r="A96" i="10"/>
  <c r="B96" i="10"/>
  <c r="C96" i="10"/>
  <c r="A97" i="10"/>
  <c r="B97" i="10"/>
  <c r="C97" i="10"/>
  <c r="A98" i="10"/>
  <c r="B98" i="10"/>
  <c r="C98" i="10"/>
  <c r="A99" i="10"/>
  <c r="B99" i="10"/>
  <c r="C99" i="10"/>
  <c r="A100" i="10"/>
  <c r="B100" i="10"/>
  <c r="C100" i="10"/>
  <c r="A101" i="10"/>
  <c r="B101" i="10"/>
  <c r="C101" i="10"/>
  <c r="A102" i="10"/>
  <c r="B102" i="10"/>
  <c r="C102" i="10"/>
  <c r="A103" i="10"/>
  <c r="B103" i="10"/>
  <c r="C103" i="10"/>
  <c r="A104" i="10"/>
  <c r="B104" i="10"/>
  <c r="C104" i="10"/>
  <c r="A105" i="10"/>
  <c r="B105" i="10"/>
  <c r="C105" i="10"/>
  <c r="A106" i="10"/>
  <c r="B106" i="10"/>
  <c r="C106" i="10"/>
  <c r="A107" i="10"/>
  <c r="B107" i="10"/>
  <c r="C107" i="10"/>
  <c r="A108" i="10"/>
  <c r="B108" i="10"/>
  <c r="C108" i="10"/>
  <c r="A109" i="10"/>
  <c r="B109" i="10"/>
  <c r="C109" i="10"/>
  <c r="A110" i="10"/>
  <c r="B110" i="10"/>
  <c r="C110" i="10"/>
  <c r="A111" i="10"/>
  <c r="B111" i="10"/>
  <c r="C111" i="10"/>
  <c r="A112" i="10"/>
  <c r="B112" i="10"/>
  <c r="C112" i="10"/>
  <c r="A113" i="10"/>
  <c r="B113" i="10"/>
  <c r="C113" i="10"/>
  <c r="A114" i="10"/>
  <c r="B114" i="10"/>
  <c r="C114" i="10"/>
  <c r="A115" i="10"/>
  <c r="B115" i="10"/>
  <c r="C115" i="10"/>
  <c r="A116" i="10"/>
  <c r="B116" i="10"/>
  <c r="C116" i="10"/>
  <c r="A117" i="10"/>
  <c r="B117" i="10"/>
  <c r="C117" i="10"/>
  <c r="A118" i="10"/>
  <c r="B118" i="10"/>
  <c r="C118" i="10"/>
  <c r="A119" i="10"/>
  <c r="B119" i="10"/>
  <c r="C119" i="10"/>
  <c r="A120" i="10"/>
  <c r="B120" i="10"/>
  <c r="C120" i="10"/>
  <c r="A121" i="10"/>
  <c r="B121" i="10"/>
  <c r="C121" i="10"/>
  <c r="A122" i="10"/>
  <c r="B122" i="10"/>
  <c r="C122" i="10"/>
  <c r="A123" i="10"/>
  <c r="B123" i="10"/>
  <c r="C123" i="10"/>
  <c r="A124" i="10"/>
  <c r="B124" i="10"/>
  <c r="C124" i="10"/>
  <c r="A125" i="10"/>
  <c r="B125" i="10"/>
  <c r="C125" i="10"/>
  <c r="A126" i="10"/>
  <c r="B126" i="10"/>
  <c r="C126" i="10"/>
  <c r="A127" i="10"/>
  <c r="B127" i="10"/>
  <c r="C127" i="10"/>
  <c r="A128" i="10"/>
  <c r="B128" i="10"/>
  <c r="C128" i="10"/>
  <c r="A129" i="10"/>
  <c r="B129" i="10"/>
  <c r="C129" i="10"/>
  <c r="A130" i="10"/>
  <c r="B130" i="10"/>
  <c r="C130" i="10"/>
  <c r="A131" i="10"/>
  <c r="B131" i="10"/>
  <c r="C131" i="10"/>
  <c r="A132" i="10"/>
  <c r="B132" i="10"/>
  <c r="C132" i="10"/>
  <c r="A133" i="10"/>
  <c r="B133" i="10"/>
  <c r="C133" i="10"/>
  <c r="A134" i="10"/>
  <c r="B134" i="10"/>
  <c r="C134" i="10"/>
  <c r="A135" i="10"/>
  <c r="B135" i="10"/>
  <c r="C135" i="10"/>
  <c r="A136" i="10"/>
  <c r="B136" i="10"/>
  <c r="C136" i="10"/>
  <c r="A137" i="10"/>
  <c r="B137" i="10"/>
  <c r="C137" i="10"/>
  <c r="A138" i="10"/>
  <c r="B138" i="10"/>
  <c r="C138" i="10"/>
  <c r="A139" i="10"/>
  <c r="B139" i="10"/>
  <c r="C139" i="10"/>
  <c r="A140" i="10"/>
  <c r="B140" i="10"/>
  <c r="C140" i="10"/>
  <c r="A141" i="10"/>
  <c r="B141" i="10"/>
  <c r="C141" i="10"/>
  <c r="A142" i="10"/>
  <c r="B142" i="10"/>
  <c r="C142" i="10"/>
  <c r="A143" i="10"/>
  <c r="B143" i="10"/>
  <c r="C143" i="10"/>
  <c r="A144" i="10"/>
  <c r="B144" i="10"/>
  <c r="C144" i="10"/>
  <c r="A145" i="10"/>
  <c r="B145" i="10"/>
  <c r="C145" i="10"/>
  <c r="A146" i="10"/>
  <c r="B146" i="10"/>
  <c r="C146" i="10"/>
  <c r="A147" i="10"/>
  <c r="B147" i="10"/>
  <c r="C147" i="10"/>
  <c r="A148" i="10"/>
  <c r="B148" i="10"/>
  <c r="C148" i="10"/>
  <c r="A149" i="10"/>
  <c r="B149" i="10"/>
  <c r="C149" i="10"/>
  <c r="A150" i="10"/>
  <c r="B150" i="10"/>
  <c r="C150" i="10"/>
  <c r="A151" i="10"/>
  <c r="B151" i="10"/>
  <c r="C151" i="10"/>
  <c r="A152" i="10"/>
  <c r="B152" i="10"/>
  <c r="C152" i="10"/>
  <c r="A153" i="10"/>
  <c r="B153" i="10"/>
  <c r="C153" i="10"/>
  <c r="A154" i="10"/>
  <c r="B154" i="10"/>
  <c r="C154" i="10"/>
  <c r="A155" i="10"/>
  <c r="B155" i="10"/>
  <c r="C155" i="10"/>
  <c r="A156" i="10"/>
  <c r="B156" i="10"/>
  <c r="C156" i="10"/>
  <c r="A157" i="10"/>
  <c r="B157" i="10"/>
  <c r="C157" i="10"/>
  <c r="A158" i="10"/>
  <c r="B158" i="10"/>
  <c r="C158" i="10"/>
  <c r="A159" i="10"/>
  <c r="B159" i="10"/>
  <c r="C159" i="10"/>
  <c r="A160" i="10"/>
  <c r="B160" i="10"/>
  <c r="C160" i="10"/>
  <c r="A161" i="10"/>
  <c r="B161" i="10"/>
  <c r="C161" i="10"/>
  <c r="A162" i="10"/>
  <c r="B162" i="10"/>
  <c r="C162" i="10"/>
  <c r="A163" i="10"/>
  <c r="B163" i="10"/>
  <c r="C163" i="10"/>
  <c r="A164" i="10"/>
  <c r="B164" i="10"/>
  <c r="C164" i="10"/>
  <c r="A165" i="10"/>
  <c r="B165" i="10"/>
  <c r="C165" i="10"/>
  <c r="A166" i="10"/>
  <c r="B166" i="10"/>
  <c r="C166" i="10"/>
  <c r="A167" i="10"/>
  <c r="B167" i="10"/>
  <c r="C167" i="10"/>
  <c r="A168" i="10"/>
  <c r="B168" i="10"/>
  <c r="C168" i="10"/>
  <c r="A169" i="10"/>
  <c r="B169" i="10"/>
  <c r="C169" i="10"/>
  <c r="A170" i="10"/>
  <c r="B170" i="10"/>
  <c r="C170" i="10"/>
  <c r="A171" i="10"/>
  <c r="B171" i="10"/>
  <c r="C171" i="10"/>
  <c r="A172" i="10"/>
  <c r="B172" i="10"/>
  <c r="C172" i="10"/>
  <c r="A173" i="10"/>
  <c r="B173" i="10"/>
  <c r="C173" i="10"/>
  <c r="A174" i="10"/>
  <c r="B174" i="10"/>
  <c r="C174" i="10"/>
  <c r="A175" i="10"/>
  <c r="B175" i="10"/>
  <c r="C175" i="10"/>
  <c r="A176" i="10"/>
  <c r="B176" i="10"/>
  <c r="C176" i="10"/>
  <c r="A177" i="10"/>
  <c r="B177" i="10"/>
  <c r="C177" i="10"/>
  <c r="A178" i="10"/>
  <c r="B178" i="10"/>
  <c r="C178" i="10"/>
  <c r="A179" i="10"/>
  <c r="B179" i="10"/>
  <c r="C179" i="10"/>
  <c r="A180" i="10"/>
  <c r="B180" i="10"/>
  <c r="C180" i="10"/>
  <c r="A181" i="10"/>
  <c r="B181" i="10"/>
  <c r="C181" i="10"/>
  <c r="A182" i="10"/>
  <c r="B182" i="10"/>
  <c r="C182" i="10"/>
  <c r="A183" i="10"/>
  <c r="B183" i="10"/>
  <c r="C183" i="10"/>
  <c r="A184" i="10"/>
  <c r="B184" i="10"/>
  <c r="C184" i="10"/>
  <c r="A185" i="10"/>
  <c r="B185" i="10"/>
  <c r="C185" i="10"/>
  <c r="A186" i="10"/>
  <c r="B186" i="10"/>
  <c r="C186" i="10"/>
  <c r="A187" i="10"/>
  <c r="B187" i="10"/>
  <c r="C187" i="10"/>
  <c r="A188" i="10"/>
  <c r="B188" i="10"/>
  <c r="C188" i="10"/>
  <c r="A189" i="10"/>
  <c r="B189" i="10"/>
  <c r="C189" i="10"/>
  <c r="A190" i="10"/>
  <c r="B190" i="10"/>
  <c r="C190" i="10"/>
  <c r="A191" i="10"/>
  <c r="B191" i="10"/>
  <c r="C191" i="10"/>
  <c r="A192" i="10"/>
  <c r="B192" i="10"/>
  <c r="C192" i="10"/>
  <c r="A193" i="10"/>
  <c r="B193" i="10"/>
  <c r="C193" i="10"/>
  <c r="A194" i="10"/>
  <c r="B194" i="10"/>
  <c r="C194" i="10"/>
  <c r="A195" i="10"/>
  <c r="B195" i="10"/>
  <c r="C195" i="10"/>
  <c r="A196" i="10"/>
  <c r="B196" i="10"/>
  <c r="C196" i="10"/>
  <c r="A197" i="10"/>
  <c r="B197" i="10"/>
  <c r="C197" i="10"/>
  <c r="A198" i="10"/>
  <c r="B198" i="10"/>
  <c r="C198" i="10"/>
  <c r="A199" i="10"/>
  <c r="B199" i="10"/>
  <c r="C199" i="10"/>
  <c r="A200" i="10"/>
  <c r="B200" i="10"/>
  <c r="C200" i="10"/>
  <c r="A201" i="10"/>
  <c r="B201" i="10"/>
  <c r="C201" i="10"/>
  <c r="A202" i="10"/>
  <c r="B202" i="10"/>
  <c r="C202" i="10"/>
  <c r="A203" i="10"/>
  <c r="B203" i="10"/>
  <c r="C203" i="10"/>
  <c r="A204" i="10"/>
  <c r="B204" i="10"/>
  <c r="C204" i="10"/>
  <c r="A205" i="10"/>
  <c r="B205" i="10"/>
  <c r="C205" i="10"/>
  <c r="A206" i="10"/>
  <c r="B206" i="10"/>
  <c r="C206" i="10"/>
  <c r="A207" i="10"/>
  <c r="B207" i="10"/>
  <c r="C207" i="10"/>
  <c r="A208" i="10"/>
  <c r="B208" i="10"/>
  <c r="C208" i="10"/>
  <c r="A209" i="10"/>
  <c r="B209" i="10"/>
  <c r="C209" i="10"/>
  <c r="A210" i="10"/>
  <c r="B210" i="10"/>
  <c r="C210" i="10"/>
  <c r="A211" i="10"/>
  <c r="B211" i="10"/>
  <c r="C211" i="10"/>
  <c r="A212" i="10"/>
  <c r="B212" i="10"/>
  <c r="C212" i="10"/>
  <c r="A213" i="10"/>
  <c r="B213" i="10"/>
  <c r="C213" i="10"/>
  <c r="A214" i="10"/>
  <c r="B214" i="10"/>
  <c r="C214" i="10"/>
  <c r="A215" i="10"/>
  <c r="B215" i="10"/>
  <c r="C215" i="10"/>
  <c r="A216" i="10"/>
  <c r="B216" i="10"/>
  <c r="C216" i="10"/>
  <c r="A217" i="10"/>
  <c r="B217" i="10"/>
  <c r="C217" i="10"/>
  <c r="A218" i="10"/>
  <c r="B218" i="10"/>
  <c r="C218" i="10"/>
  <c r="A219" i="10"/>
  <c r="B219" i="10"/>
  <c r="C219" i="10"/>
  <c r="A220" i="10"/>
  <c r="B220" i="10"/>
  <c r="C220" i="10"/>
  <c r="A221" i="10"/>
  <c r="B221" i="10"/>
  <c r="C221" i="10"/>
  <c r="A222" i="10"/>
  <c r="B222" i="10"/>
  <c r="C222" i="10"/>
  <c r="A223" i="10"/>
  <c r="B223" i="10"/>
  <c r="C223" i="10"/>
  <c r="A224" i="10"/>
  <c r="B224" i="10"/>
  <c r="C224" i="10"/>
  <c r="A225" i="10"/>
  <c r="B225" i="10"/>
  <c r="C225" i="10"/>
  <c r="A226" i="10"/>
  <c r="B226" i="10"/>
  <c r="C226" i="10"/>
  <c r="A227" i="10"/>
  <c r="B227" i="10"/>
  <c r="C227" i="10"/>
  <c r="A228" i="10"/>
  <c r="B228" i="10"/>
  <c r="C228" i="10"/>
  <c r="A229" i="10"/>
  <c r="B229" i="10"/>
  <c r="C229" i="10"/>
  <c r="A230" i="10"/>
  <c r="B230" i="10"/>
  <c r="C230" i="10"/>
  <c r="A231" i="10"/>
  <c r="B231" i="10"/>
  <c r="C231" i="10"/>
  <c r="A232" i="10"/>
  <c r="B232" i="10"/>
  <c r="C232" i="10"/>
  <c r="A233" i="10"/>
  <c r="B233" i="10"/>
  <c r="C233" i="10"/>
  <c r="A234" i="10"/>
  <c r="B234" i="10"/>
  <c r="C234" i="10"/>
  <c r="A235" i="10"/>
  <c r="B235" i="10"/>
  <c r="C235" i="10"/>
  <c r="A236" i="10"/>
  <c r="B236" i="10"/>
  <c r="C236" i="10"/>
  <c r="A237" i="10"/>
  <c r="B237" i="10"/>
  <c r="C237" i="10"/>
  <c r="A238" i="10"/>
  <c r="B238" i="10"/>
  <c r="C238" i="10"/>
  <c r="A239" i="10"/>
  <c r="B239" i="10"/>
  <c r="C239" i="10"/>
  <c r="A240" i="10"/>
  <c r="B240" i="10"/>
  <c r="C240" i="10"/>
  <c r="A241" i="10"/>
  <c r="B241" i="10"/>
  <c r="C241" i="10"/>
  <c r="A242" i="10"/>
  <c r="B242" i="10"/>
  <c r="C242" i="10"/>
  <c r="A243" i="10"/>
  <c r="B243" i="10"/>
  <c r="C243" i="10"/>
  <c r="A244" i="10"/>
  <c r="B244" i="10"/>
  <c r="C244" i="10"/>
  <c r="A245" i="10"/>
  <c r="B245" i="10"/>
  <c r="C245" i="10"/>
  <c r="A246" i="10"/>
  <c r="B246" i="10"/>
  <c r="C246" i="10"/>
  <c r="A247" i="10"/>
  <c r="B247" i="10"/>
  <c r="C247" i="10"/>
  <c r="A248" i="10"/>
  <c r="B248" i="10"/>
  <c r="C248" i="10"/>
  <c r="A249" i="10"/>
  <c r="B249" i="10"/>
  <c r="C249" i="10"/>
  <c r="A250" i="10"/>
  <c r="B250" i="10"/>
  <c r="C250" i="10"/>
  <c r="A251" i="10"/>
  <c r="B251" i="10"/>
  <c r="C251" i="10"/>
  <c r="A252" i="10"/>
  <c r="B252" i="10"/>
  <c r="C252" i="10"/>
  <c r="A253" i="10"/>
  <c r="B253" i="10"/>
  <c r="C253" i="10"/>
  <c r="A254" i="10"/>
  <c r="B254" i="10"/>
  <c r="C254" i="10"/>
  <c r="A255" i="10"/>
  <c r="B255" i="10"/>
  <c r="C255" i="10"/>
  <c r="A256" i="10"/>
  <c r="B256" i="10"/>
  <c r="C256" i="10"/>
  <c r="A257" i="10"/>
  <c r="B257" i="10"/>
  <c r="C257" i="10"/>
  <c r="A258" i="10"/>
  <c r="B258" i="10"/>
  <c r="C258" i="10"/>
  <c r="A259" i="10"/>
  <c r="B259" i="10"/>
  <c r="C259" i="10"/>
  <c r="A260" i="10"/>
  <c r="B260" i="10"/>
  <c r="C260" i="10"/>
  <c r="A261" i="10"/>
  <c r="B261" i="10"/>
  <c r="C261" i="10"/>
  <c r="A262" i="10"/>
  <c r="B262" i="10"/>
  <c r="C262" i="10"/>
  <c r="A263" i="10"/>
  <c r="B263" i="10"/>
  <c r="C263" i="10"/>
  <c r="A264" i="10"/>
  <c r="B264" i="10"/>
  <c r="C264" i="10"/>
  <c r="A265" i="10"/>
  <c r="B265" i="10"/>
  <c r="C265" i="10"/>
  <c r="A266" i="10"/>
  <c r="B266" i="10"/>
  <c r="C266" i="10"/>
  <c r="A267" i="10"/>
  <c r="B267" i="10"/>
  <c r="C267" i="10"/>
  <c r="A268" i="10"/>
  <c r="B268" i="10"/>
  <c r="C268" i="10"/>
  <c r="A269" i="10"/>
  <c r="B269" i="10"/>
  <c r="C269" i="10"/>
  <c r="A270" i="10"/>
  <c r="B270" i="10"/>
  <c r="C270" i="10"/>
  <c r="A271" i="10"/>
  <c r="B271" i="10"/>
  <c r="C271" i="10"/>
  <c r="A272" i="10"/>
  <c r="B272" i="10"/>
  <c r="C272" i="10"/>
  <c r="A273" i="10"/>
  <c r="B273" i="10"/>
  <c r="C273" i="10"/>
  <c r="A274" i="10"/>
  <c r="B274" i="10"/>
  <c r="C274" i="10"/>
  <c r="A275" i="10"/>
  <c r="B275" i="10"/>
  <c r="C275" i="10"/>
  <c r="A276" i="10"/>
  <c r="B276" i="10"/>
  <c r="C276" i="10"/>
  <c r="A277" i="10"/>
  <c r="B277" i="10"/>
  <c r="C277" i="10"/>
  <c r="A278" i="10"/>
  <c r="B278" i="10"/>
  <c r="C278" i="10"/>
  <c r="A279" i="10"/>
  <c r="B279" i="10"/>
  <c r="C279" i="10"/>
  <c r="A280" i="10"/>
  <c r="B280" i="10"/>
  <c r="C280" i="10"/>
  <c r="A281" i="10"/>
  <c r="B281" i="10"/>
  <c r="C281" i="10"/>
  <c r="A282" i="10"/>
  <c r="B282" i="10"/>
  <c r="C282" i="10"/>
  <c r="A283" i="10"/>
  <c r="B283" i="10"/>
  <c r="C283" i="10"/>
  <c r="A284" i="10"/>
  <c r="B284" i="10"/>
  <c r="C284" i="10"/>
  <c r="A285" i="10"/>
  <c r="B285" i="10"/>
  <c r="C285" i="10"/>
  <c r="A286" i="10"/>
  <c r="B286" i="10"/>
  <c r="C286" i="10"/>
  <c r="A287" i="10"/>
  <c r="B287" i="10"/>
  <c r="C287" i="10"/>
  <c r="A288" i="10"/>
  <c r="B288" i="10"/>
  <c r="C288" i="10"/>
  <c r="A289" i="10"/>
  <c r="B289" i="10"/>
  <c r="C289" i="10"/>
  <c r="A290" i="10"/>
  <c r="B290" i="10"/>
  <c r="C290" i="10"/>
  <c r="A291" i="10"/>
  <c r="B291" i="10"/>
  <c r="C291" i="10"/>
  <c r="A292" i="10"/>
  <c r="B292" i="10"/>
  <c r="C292" i="10"/>
  <c r="A293" i="10"/>
  <c r="B293" i="10"/>
  <c r="C293" i="10"/>
  <c r="A294" i="10"/>
  <c r="B294" i="10"/>
  <c r="C294" i="10"/>
  <c r="A295" i="10"/>
  <c r="B295" i="10"/>
  <c r="C295" i="10"/>
  <c r="A296" i="10"/>
  <c r="B296" i="10"/>
  <c r="C296" i="10"/>
  <c r="A297" i="10"/>
  <c r="B297" i="10"/>
  <c r="C297" i="10"/>
  <c r="A298" i="10"/>
  <c r="B298" i="10"/>
  <c r="C298" i="10"/>
  <c r="A299" i="10"/>
  <c r="B299" i="10"/>
  <c r="C299" i="10"/>
  <c r="A300" i="10"/>
  <c r="B300" i="10"/>
  <c r="C300" i="10"/>
  <c r="A301" i="10"/>
  <c r="B301" i="10"/>
  <c r="C301" i="10"/>
  <c r="A302" i="10"/>
  <c r="B302" i="10"/>
  <c r="C302" i="10"/>
  <c r="A303" i="10"/>
  <c r="B303" i="10"/>
  <c r="C303" i="10"/>
  <c r="A304" i="10"/>
  <c r="B304" i="10"/>
  <c r="C304" i="10"/>
  <c r="A305" i="10"/>
  <c r="B305" i="10"/>
  <c r="C305" i="10"/>
  <c r="A306" i="10"/>
  <c r="B306" i="10"/>
  <c r="C306" i="10"/>
  <c r="A307" i="10"/>
  <c r="B307" i="10"/>
  <c r="C307" i="10"/>
  <c r="A308" i="10"/>
  <c r="B308" i="10"/>
  <c r="C308" i="10"/>
  <c r="A309" i="10"/>
  <c r="B309" i="10"/>
  <c r="C309" i="10"/>
  <c r="A310" i="10"/>
  <c r="B310" i="10"/>
  <c r="C310" i="10"/>
  <c r="A311" i="10"/>
  <c r="B311" i="10"/>
  <c r="C311" i="10"/>
  <c r="A312" i="10"/>
  <c r="B312" i="10"/>
  <c r="C312" i="10"/>
  <c r="A313" i="10"/>
  <c r="B313" i="10"/>
  <c r="C313" i="10"/>
  <c r="A314" i="10"/>
  <c r="B314" i="10"/>
  <c r="C314" i="10"/>
  <c r="A315" i="10"/>
  <c r="B315" i="10"/>
  <c r="C315" i="10"/>
  <c r="A316" i="10"/>
  <c r="B316" i="10"/>
  <c r="C316" i="10"/>
  <c r="A317" i="10"/>
  <c r="B317" i="10"/>
  <c r="C317" i="10"/>
  <c r="A318" i="10"/>
  <c r="B318" i="10"/>
  <c r="C318" i="10"/>
  <c r="A319" i="10"/>
  <c r="B319" i="10"/>
  <c r="C319" i="10"/>
  <c r="A320" i="10"/>
  <c r="B320" i="10"/>
  <c r="C320" i="10"/>
  <c r="A321" i="10"/>
  <c r="B321" i="10"/>
  <c r="C321" i="10"/>
  <c r="A322" i="10"/>
  <c r="B322" i="10"/>
  <c r="C322" i="10"/>
  <c r="A323" i="10"/>
  <c r="B323" i="10"/>
  <c r="C323" i="10"/>
  <c r="A324" i="10"/>
  <c r="B324" i="10"/>
  <c r="C324" i="10"/>
  <c r="A325" i="10"/>
  <c r="B325" i="10"/>
  <c r="C325" i="10"/>
  <c r="A326" i="10"/>
  <c r="B326" i="10"/>
  <c r="C326" i="10"/>
  <c r="A327" i="10"/>
  <c r="B327" i="10"/>
  <c r="C327" i="10"/>
  <c r="A328" i="10"/>
  <c r="B328" i="10"/>
  <c r="C328" i="10"/>
  <c r="A329" i="10"/>
  <c r="B329" i="10"/>
  <c r="C329" i="10"/>
  <c r="A330" i="10"/>
  <c r="B330" i="10"/>
  <c r="C330" i="10"/>
  <c r="A331" i="10"/>
  <c r="B331" i="10"/>
  <c r="C331" i="10"/>
  <c r="A332" i="10"/>
  <c r="B332" i="10"/>
  <c r="C332" i="10"/>
  <c r="A333" i="10"/>
  <c r="B333" i="10"/>
  <c r="C333" i="10"/>
  <c r="A334" i="10"/>
  <c r="B334" i="10"/>
  <c r="C334" i="10"/>
  <c r="A335" i="10"/>
  <c r="B335" i="10"/>
  <c r="C335" i="10"/>
  <c r="A336" i="10"/>
  <c r="B336" i="10"/>
  <c r="C336" i="10"/>
  <c r="A337" i="10"/>
  <c r="B337" i="10"/>
  <c r="C337" i="10"/>
  <c r="A338" i="10"/>
  <c r="B338" i="10"/>
  <c r="C338" i="10"/>
  <c r="A339" i="10"/>
  <c r="B339" i="10"/>
  <c r="C339" i="10"/>
  <c r="A340" i="10"/>
  <c r="B340" i="10"/>
  <c r="C340" i="10"/>
  <c r="A341" i="10"/>
  <c r="B341" i="10"/>
  <c r="C341" i="10"/>
  <c r="A342" i="10"/>
  <c r="B342" i="10"/>
  <c r="C342" i="10"/>
  <c r="A343" i="10"/>
  <c r="B343" i="10"/>
  <c r="C343" i="10"/>
  <c r="A344" i="10"/>
  <c r="B344" i="10"/>
  <c r="C344" i="10"/>
  <c r="A345" i="10"/>
  <c r="B345" i="10"/>
  <c r="C345" i="10"/>
  <c r="A346" i="10"/>
  <c r="B346" i="10"/>
  <c r="C346" i="10"/>
  <c r="A347" i="10"/>
  <c r="B347" i="10"/>
  <c r="C347" i="10"/>
  <c r="A348" i="10"/>
  <c r="B348" i="10"/>
  <c r="C348" i="10"/>
  <c r="A349" i="10"/>
  <c r="B349" i="10"/>
  <c r="C349" i="10"/>
  <c r="A350" i="10"/>
  <c r="B350" i="10"/>
  <c r="C350" i="10"/>
  <c r="A351" i="10"/>
  <c r="B351" i="10"/>
  <c r="C351" i="10"/>
  <c r="A352" i="10"/>
  <c r="B352" i="10"/>
  <c r="C352" i="10"/>
  <c r="A353" i="10"/>
  <c r="B353" i="10"/>
  <c r="C353" i="10"/>
  <c r="A354" i="10"/>
  <c r="B354" i="10"/>
  <c r="C354" i="10"/>
  <c r="A355" i="10"/>
  <c r="B355" i="10"/>
  <c r="C355" i="10"/>
  <c r="A356" i="10"/>
  <c r="B356" i="10"/>
  <c r="C356" i="10"/>
  <c r="A357" i="10"/>
  <c r="B357" i="10"/>
  <c r="C357" i="10"/>
  <c r="A358" i="10"/>
  <c r="B358" i="10"/>
  <c r="C358" i="10"/>
  <c r="A359" i="10"/>
  <c r="B359" i="10"/>
  <c r="C359" i="10"/>
  <c r="A360" i="10"/>
  <c r="B360" i="10"/>
  <c r="C360" i="10"/>
  <c r="A361" i="10"/>
  <c r="B361" i="10"/>
  <c r="C361" i="10"/>
  <c r="A362" i="10"/>
  <c r="B362" i="10"/>
  <c r="C362" i="10"/>
  <c r="A363" i="10"/>
  <c r="B363" i="10"/>
  <c r="C363" i="10"/>
  <c r="A364" i="10"/>
  <c r="B364" i="10"/>
  <c r="C364" i="10"/>
  <c r="A365" i="10"/>
  <c r="B365" i="10"/>
  <c r="C365" i="10"/>
  <c r="A366" i="10"/>
  <c r="B366" i="10"/>
  <c r="C366" i="10"/>
  <c r="A367" i="10"/>
  <c r="B367" i="10"/>
  <c r="C367" i="10"/>
  <c r="A368" i="10"/>
  <c r="B368" i="10"/>
  <c r="C368" i="10"/>
  <c r="A369" i="10"/>
  <c r="B369" i="10"/>
  <c r="C369" i="10"/>
  <c r="A370" i="10"/>
  <c r="B370" i="10"/>
  <c r="C370" i="10"/>
  <c r="A371" i="10"/>
  <c r="B371" i="10"/>
  <c r="C371" i="10"/>
  <c r="A372" i="10"/>
  <c r="B372" i="10"/>
  <c r="C372" i="10"/>
  <c r="A373" i="10"/>
  <c r="B373" i="10"/>
  <c r="C373" i="10"/>
  <c r="A374" i="10"/>
  <c r="B374" i="10"/>
  <c r="C374" i="10"/>
  <c r="A375" i="10"/>
  <c r="B375" i="10"/>
  <c r="C375" i="10"/>
  <c r="A376" i="10"/>
  <c r="B376" i="10"/>
  <c r="C376" i="10"/>
  <c r="A377" i="10"/>
  <c r="B377" i="10"/>
  <c r="C377" i="10"/>
  <c r="A378" i="10"/>
  <c r="B378" i="10"/>
  <c r="C378" i="10"/>
  <c r="A379" i="10"/>
  <c r="B379" i="10"/>
  <c r="C379" i="10"/>
  <c r="A380" i="10"/>
  <c r="B380" i="10"/>
  <c r="C380" i="10"/>
  <c r="A381" i="10"/>
  <c r="B381" i="10"/>
  <c r="C381" i="10"/>
  <c r="A382" i="10"/>
  <c r="B382" i="10"/>
  <c r="C382" i="10"/>
  <c r="A383" i="10"/>
  <c r="B383" i="10"/>
  <c r="C383" i="10"/>
  <c r="A384" i="10"/>
  <c r="B384" i="10"/>
  <c r="C384" i="10"/>
  <c r="A385" i="10"/>
  <c r="B385" i="10"/>
  <c r="C385" i="10"/>
  <c r="A386" i="10"/>
  <c r="B386" i="10"/>
  <c r="C386" i="10"/>
  <c r="A387" i="10"/>
  <c r="B387" i="10"/>
  <c r="C387" i="10"/>
  <c r="A388" i="10"/>
  <c r="B388" i="10"/>
  <c r="C388" i="10"/>
  <c r="A389" i="10"/>
  <c r="B389" i="10"/>
  <c r="C389" i="10"/>
  <c r="A390" i="10"/>
  <c r="B390" i="10"/>
  <c r="C390" i="10"/>
  <c r="A391" i="10"/>
  <c r="B391" i="10"/>
  <c r="C391" i="10"/>
  <c r="A392" i="10"/>
  <c r="B392" i="10"/>
  <c r="C392" i="10"/>
  <c r="A393" i="10"/>
  <c r="B393" i="10"/>
  <c r="C393" i="10"/>
  <c r="A394" i="10"/>
  <c r="B394" i="10"/>
  <c r="C394" i="10"/>
  <c r="A395" i="10"/>
  <c r="B395" i="10"/>
  <c r="C395" i="10"/>
  <c r="A396" i="10"/>
  <c r="B396" i="10"/>
  <c r="C396" i="10"/>
  <c r="A397" i="10"/>
  <c r="B397" i="10"/>
  <c r="C397" i="10"/>
  <c r="A398" i="10"/>
  <c r="B398" i="10"/>
  <c r="C398" i="10"/>
  <c r="A399" i="10"/>
  <c r="B399" i="10"/>
  <c r="C399" i="10"/>
  <c r="A400" i="10"/>
  <c r="B400" i="10"/>
  <c r="C400" i="10"/>
  <c r="A401" i="10"/>
  <c r="B401" i="10"/>
  <c r="C401" i="10"/>
  <c r="A402" i="10"/>
  <c r="B402" i="10"/>
  <c r="C402" i="10"/>
  <c r="A403" i="10"/>
  <c r="B403" i="10"/>
  <c r="C403" i="10"/>
  <c r="A404" i="10"/>
  <c r="B404" i="10"/>
  <c r="C404" i="10"/>
  <c r="A405" i="10"/>
  <c r="B405" i="10"/>
  <c r="C405" i="10"/>
  <c r="A406" i="10"/>
  <c r="B406" i="10"/>
  <c r="C406" i="10"/>
  <c r="A407" i="10"/>
  <c r="B407" i="10"/>
  <c r="C407" i="10"/>
  <c r="A408" i="10"/>
  <c r="B408" i="10"/>
  <c r="C408" i="10"/>
  <c r="A409" i="10"/>
  <c r="B409" i="10"/>
  <c r="C409" i="10"/>
  <c r="A410" i="10"/>
  <c r="B410" i="10"/>
  <c r="C410" i="10"/>
  <c r="A411" i="10"/>
  <c r="B411" i="10"/>
  <c r="C411" i="10"/>
  <c r="A412" i="10"/>
  <c r="B412" i="10"/>
  <c r="C412" i="10"/>
  <c r="A413" i="10"/>
  <c r="B413" i="10"/>
  <c r="C413" i="10"/>
  <c r="A414" i="10"/>
  <c r="B414" i="10"/>
  <c r="C414" i="10"/>
  <c r="A415" i="10"/>
  <c r="B415" i="10"/>
  <c r="C415" i="10"/>
  <c r="A416" i="10"/>
  <c r="B416" i="10"/>
  <c r="C416" i="10"/>
  <c r="A417" i="10"/>
  <c r="B417" i="10"/>
  <c r="C417" i="10"/>
  <c r="A418" i="10"/>
  <c r="B418" i="10"/>
  <c r="C418" i="10"/>
  <c r="A419" i="10"/>
  <c r="B419" i="10"/>
  <c r="C419" i="10"/>
  <c r="A420" i="10"/>
  <c r="B420" i="10"/>
  <c r="C420" i="10"/>
  <c r="A421" i="10"/>
  <c r="B421" i="10"/>
  <c r="C421" i="10"/>
  <c r="A422" i="10"/>
  <c r="B422" i="10"/>
  <c r="C422" i="10"/>
  <c r="A423" i="10"/>
  <c r="B423" i="10"/>
  <c r="C423" i="10"/>
  <c r="A424" i="10"/>
  <c r="B424" i="10"/>
  <c r="C424" i="10"/>
  <c r="A425" i="10"/>
  <c r="B425" i="10"/>
  <c r="C425" i="10"/>
  <c r="A426" i="10"/>
  <c r="B426" i="10"/>
  <c r="C426" i="10"/>
  <c r="A427" i="10"/>
  <c r="B427" i="10"/>
  <c r="C427" i="10"/>
  <c r="A428" i="10"/>
  <c r="B428" i="10"/>
  <c r="C428" i="10"/>
  <c r="A429" i="10"/>
  <c r="B429" i="10"/>
  <c r="C429" i="10"/>
  <c r="A430" i="10"/>
  <c r="B430" i="10"/>
  <c r="C430" i="10"/>
  <c r="A431" i="10"/>
  <c r="B431" i="10"/>
  <c r="C431" i="10"/>
  <c r="A432" i="10"/>
  <c r="B432" i="10"/>
  <c r="C432" i="10"/>
  <c r="A433" i="10"/>
  <c r="B433" i="10"/>
  <c r="C433" i="10"/>
  <c r="A434" i="10"/>
  <c r="B434" i="10"/>
  <c r="C434" i="10"/>
  <c r="A435" i="10"/>
  <c r="B435" i="10"/>
  <c r="C435" i="10"/>
  <c r="A436" i="10"/>
  <c r="B436" i="10"/>
  <c r="C436" i="10"/>
  <c r="A437" i="10"/>
  <c r="B437" i="10"/>
  <c r="C437" i="10"/>
  <c r="A438" i="10"/>
  <c r="B438" i="10"/>
  <c r="C438" i="10"/>
  <c r="A439" i="10"/>
  <c r="B439" i="10"/>
  <c r="C439" i="10"/>
  <c r="A440" i="10"/>
  <c r="B440" i="10"/>
  <c r="C440" i="10"/>
  <c r="A441" i="10"/>
  <c r="B441" i="10"/>
  <c r="C441" i="10"/>
  <c r="A442" i="10"/>
  <c r="B442" i="10"/>
  <c r="C442" i="10"/>
  <c r="A443" i="10"/>
  <c r="B443" i="10"/>
  <c r="C443" i="10"/>
  <c r="A444" i="10"/>
  <c r="B444" i="10"/>
  <c r="C444" i="10"/>
  <c r="A445" i="10"/>
  <c r="B445" i="10"/>
  <c r="C445" i="10"/>
  <c r="A446" i="10"/>
  <c r="B446" i="10"/>
  <c r="C446" i="10"/>
  <c r="A447" i="10"/>
  <c r="B447" i="10"/>
  <c r="C447" i="10"/>
  <c r="A448" i="10"/>
  <c r="B448" i="10"/>
  <c r="C448" i="10"/>
  <c r="A449" i="10"/>
  <c r="B449" i="10"/>
  <c r="C449" i="10"/>
  <c r="A450" i="10"/>
  <c r="B450" i="10"/>
  <c r="C450" i="10"/>
  <c r="A451" i="10"/>
  <c r="B451" i="10"/>
  <c r="C451" i="10"/>
  <c r="A452" i="10"/>
  <c r="B452" i="10"/>
  <c r="C452" i="10"/>
  <c r="A453" i="10"/>
  <c r="B453" i="10"/>
  <c r="C453" i="10"/>
  <c r="A454" i="10"/>
  <c r="B454" i="10"/>
  <c r="C454" i="10"/>
  <c r="A455" i="10"/>
  <c r="B455" i="10"/>
  <c r="C455" i="10"/>
  <c r="A456" i="10"/>
  <c r="B456" i="10"/>
  <c r="C456" i="10"/>
  <c r="A457" i="10"/>
  <c r="B457" i="10"/>
  <c r="C457" i="10"/>
  <c r="A458" i="10"/>
  <c r="B458" i="10"/>
  <c r="C458" i="10"/>
  <c r="A459" i="10"/>
  <c r="B459" i="10"/>
  <c r="C459" i="10"/>
  <c r="A460" i="10"/>
  <c r="B460" i="10"/>
  <c r="C460" i="10"/>
  <c r="A461" i="10"/>
  <c r="B461" i="10"/>
  <c r="C461" i="10"/>
  <c r="A462" i="10"/>
  <c r="B462" i="10"/>
  <c r="C462" i="10"/>
  <c r="A463" i="10"/>
  <c r="B463" i="10"/>
  <c r="C463" i="10"/>
  <c r="A464" i="10"/>
  <c r="B464" i="10"/>
  <c r="C464" i="10"/>
  <c r="A465" i="10"/>
  <c r="B465" i="10"/>
  <c r="C465" i="10"/>
  <c r="A466" i="10"/>
  <c r="B466" i="10"/>
  <c r="C466" i="10"/>
  <c r="A467" i="10"/>
  <c r="B467" i="10"/>
  <c r="C467" i="10"/>
  <c r="A468" i="10"/>
  <c r="B468" i="10"/>
  <c r="C468" i="10"/>
  <c r="A469" i="10"/>
  <c r="B469" i="10"/>
  <c r="C469" i="10"/>
  <c r="A470" i="10"/>
  <c r="B470" i="10"/>
  <c r="C470" i="10"/>
  <c r="A471" i="10"/>
  <c r="B471" i="10"/>
  <c r="C471" i="10"/>
  <c r="A472" i="10"/>
  <c r="B472" i="10"/>
  <c r="C472" i="10"/>
  <c r="A473" i="10"/>
  <c r="B473" i="10"/>
  <c r="C473" i="10"/>
  <c r="A474" i="10"/>
  <c r="B474" i="10"/>
  <c r="C474" i="10"/>
  <c r="A475" i="10"/>
  <c r="B475" i="10"/>
  <c r="C475" i="10"/>
  <c r="A476" i="10"/>
  <c r="B476" i="10"/>
  <c r="C476" i="10"/>
  <c r="A477" i="10"/>
  <c r="B477" i="10"/>
  <c r="C477" i="10"/>
  <c r="A478" i="10"/>
  <c r="B478" i="10"/>
  <c r="C478" i="10"/>
  <c r="A479" i="10"/>
  <c r="B479" i="10"/>
  <c r="C479" i="10"/>
  <c r="A480" i="10"/>
  <c r="B480" i="10"/>
  <c r="C480" i="10"/>
  <c r="A481" i="10"/>
  <c r="B481" i="10"/>
  <c r="C481" i="10"/>
  <c r="A482" i="10"/>
  <c r="B482" i="10"/>
  <c r="C482" i="10"/>
  <c r="A483" i="10"/>
  <c r="B483" i="10"/>
  <c r="C483" i="10"/>
  <c r="A484" i="10"/>
  <c r="B484" i="10"/>
  <c r="C484" i="10"/>
  <c r="A485" i="10"/>
  <c r="B485" i="10"/>
  <c r="C485" i="10"/>
  <c r="A486" i="10"/>
  <c r="B486" i="10"/>
  <c r="C486" i="10"/>
  <c r="A487" i="10"/>
  <c r="B487" i="10"/>
  <c r="C487" i="10"/>
  <c r="A488" i="10"/>
  <c r="B488" i="10"/>
  <c r="C488" i="10"/>
  <c r="A489" i="10"/>
  <c r="B489" i="10"/>
  <c r="C489" i="10"/>
  <c r="A490" i="10"/>
  <c r="B490" i="10"/>
  <c r="C490" i="10"/>
  <c r="A491" i="10"/>
  <c r="B491" i="10"/>
  <c r="C491" i="10"/>
  <c r="A492" i="10"/>
  <c r="B492" i="10"/>
  <c r="C492" i="10"/>
  <c r="A493" i="10"/>
  <c r="B493" i="10"/>
  <c r="C493" i="10"/>
  <c r="A494" i="10"/>
  <c r="B494" i="10"/>
  <c r="C494" i="10"/>
  <c r="A495" i="10"/>
  <c r="B495" i="10"/>
  <c r="C495" i="10"/>
  <c r="A496" i="10"/>
  <c r="B496" i="10"/>
  <c r="C496" i="10"/>
  <c r="A497" i="10"/>
  <c r="B497" i="10"/>
  <c r="C497" i="10"/>
  <c r="A498" i="10"/>
  <c r="B498" i="10"/>
  <c r="C498" i="10"/>
  <c r="A499" i="10"/>
  <c r="B499" i="10"/>
  <c r="C499" i="10"/>
  <c r="A500" i="10"/>
  <c r="B500" i="10"/>
  <c r="C500" i="10"/>
  <c r="A501" i="10"/>
  <c r="B501" i="10"/>
  <c r="C501" i="10"/>
  <c r="A502" i="10"/>
  <c r="B502" i="10"/>
  <c r="C502" i="10"/>
  <c r="A503" i="10"/>
  <c r="B503" i="10"/>
  <c r="C503" i="10"/>
  <c r="A504" i="10"/>
  <c r="B504" i="10"/>
  <c r="C504" i="10"/>
  <c r="A505" i="10"/>
  <c r="B505" i="10"/>
  <c r="C505" i="10"/>
  <c r="A506" i="10"/>
  <c r="B506" i="10"/>
  <c r="C506" i="10"/>
  <c r="A507" i="10"/>
  <c r="B507" i="10"/>
  <c r="C507" i="10"/>
  <c r="A508" i="10"/>
  <c r="B508" i="10"/>
  <c r="C508" i="10"/>
  <c r="A509" i="10"/>
  <c r="B509" i="10"/>
  <c r="C509" i="10"/>
  <c r="A510" i="10"/>
  <c r="B510" i="10"/>
  <c r="C510" i="10"/>
  <c r="A511" i="10"/>
  <c r="B511" i="10"/>
  <c r="C511" i="10"/>
  <c r="A512" i="10"/>
  <c r="B512" i="10"/>
  <c r="C512" i="10"/>
  <c r="A513" i="10"/>
  <c r="B513" i="10"/>
  <c r="C513" i="10"/>
  <c r="A514" i="10"/>
  <c r="B514" i="10"/>
  <c r="C514" i="10"/>
  <c r="A515" i="10"/>
  <c r="B515" i="10"/>
  <c r="C515" i="10"/>
  <c r="A516" i="10"/>
  <c r="B516" i="10"/>
  <c r="C516" i="10"/>
  <c r="A517" i="10"/>
  <c r="B517" i="10"/>
  <c r="C517" i="10"/>
  <c r="A518" i="10"/>
  <c r="B518" i="10"/>
  <c r="C518" i="10"/>
  <c r="A519" i="10"/>
  <c r="B519" i="10"/>
  <c r="C519" i="10"/>
  <c r="A520" i="10"/>
  <c r="B520" i="10"/>
  <c r="C520" i="10"/>
  <c r="A521" i="10"/>
  <c r="B521" i="10"/>
  <c r="C521" i="10"/>
  <c r="A522" i="10"/>
  <c r="B522" i="10"/>
  <c r="C522" i="10"/>
  <c r="A523" i="10"/>
  <c r="B523" i="10"/>
  <c r="C523" i="10"/>
  <c r="A524" i="10"/>
  <c r="B524" i="10"/>
  <c r="C524" i="10"/>
  <c r="A525" i="10"/>
  <c r="B525" i="10"/>
  <c r="C525" i="10"/>
  <c r="A526" i="10"/>
  <c r="B526" i="10"/>
  <c r="C526" i="10"/>
  <c r="A527" i="10"/>
  <c r="B527" i="10"/>
  <c r="C527" i="10"/>
  <c r="A528" i="10"/>
  <c r="B528" i="10"/>
  <c r="C528" i="10"/>
  <c r="A529" i="10"/>
  <c r="B529" i="10"/>
  <c r="C529" i="10"/>
  <c r="A530" i="10"/>
  <c r="B530" i="10"/>
  <c r="C530" i="10"/>
  <c r="A531" i="10"/>
  <c r="B531" i="10"/>
  <c r="C531" i="10"/>
  <c r="A532" i="10"/>
  <c r="B532" i="10"/>
  <c r="C532" i="10"/>
  <c r="A533" i="10"/>
  <c r="B533" i="10"/>
  <c r="C533" i="10"/>
  <c r="A534" i="10"/>
  <c r="B534" i="10"/>
  <c r="C534" i="10"/>
  <c r="A535" i="10"/>
  <c r="B535" i="10"/>
  <c r="C535" i="10"/>
  <c r="A536" i="10"/>
  <c r="B536" i="10"/>
  <c r="C536" i="10"/>
  <c r="A537" i="10"/>
  <c r="B537" i="10"/>
  <c r="C537" i="10"/>
  <c r="A538" i="10"/>
  <c r="B538" i="10"/>
  <c r="C538" i="10"/>
  <c r="A539" i="10"/>
  <c r="B539" i="10"/>
  <c r="C539" i="10"/>
  <c r="A540" i="10"/>
  <c r="B540" i="10"/>
  <c r="C540" i="10"/>
  <c r="A541" i="10"/>
  <c r="B541" i="10"/>
  <c r="C541" i="10"/>
  <c r="A542" i="10"/>
  <c r="B542" i="10"/>
  <c r="C542" i="10"/>
  <c r="A543" i="10"/>
  <c r="B543" i="10"/>
  <c r="C543" i="10"/>
  <c r="A544" i="10"/>
  <c r="B544" i="10"/>
  <c r="C544" i="10"/>
  <c r="A545" i="10"/>
  <c r="B545" i="10"/>
  <c r="C545" i="10"/>
  <c r="A546" i="10"/>
  <c r="B546" i="10"/>
  <c r="C546" i="10"/>
  <c r="A547" i="10"/>
  <c r="B547" i="10"/>
  <c r="C547" i="10"/>
  <c r="A548" i="10"/>
  <c r="B548" i="10"/>
  <c r="C548" i="10"/>
  <c r="A549" i="10"/>
  <c r="B549" i="10"/>
  <c r="C549" i="10"/>
  <c r="A550" i="10"/>
  <c r="B550" i="10"/>
  <c r="C550" i="10"/>
  <c r="A551" i="10"/>
  <c r="B551" i="10"/>
  <c r="C551" i="10"/>
  <c r="A552" i="10"/>
  <c r="B552" i="10"/>
  <c r="C552" i="10"/>
  <c r="A553" i="10"/>
  <c r="B553" i="10"/>
  <c r="C553" i="10"/>
  <c r="A554" i="10"/>
  <c r="B554" i="10"/>
  <c r="C554" i="10"/>
  <c r="A555" i="10"/>
  <c r="B555" i="10"/>
  <c r="C555" i="10"/>
  <c r="A556" i="10"/>
  <c r="B556" i="10"/>
  <c r="C556" i="10"/>
  <c r="A557" i="10"/>
  <c r="B557" i="10"/>
  <c r="C557" i="10"/>
  <c r="A558" i="10"/>
  <c r="B558" i="10"/>
  <c r="C558" i="10"/>
  <c r="A559" i="10"/>
  <c r="B559" i="10"/>
  <c r="C559" i="10"/>
  <c r="A560" i="10"/>
  <c r="B560" i="10"/>
  <c r="C560" i="10"/>
  <c r="A561" i="10"/>
  <c r="B561" i="10"/>
  <c r="C561" i="10"/>
  <c r="A562" i="10"/>
  <c r="B562" i="10"/>
  <c r="C562" i="10"/>
  <c r="A563" i="10"/>
  <c r="B563" i="10"/>
  <c r="C563" i="10"/>
  <c r="A564" i="10"/>
  <c r="B564" i="10"/>
  <c r="C564" i="10"/>
  <c r="A565" i="10"/>
  <c r="B565" i="10"/>
  <c r="C565" i="10"/>
  <c r="A566" i="10"/>
  <c r="B566" i="10"/>
  <c r="C566" i="10"/>
  <c r="A567" i="10"/>
  <c r="B567" i="10"/>
  <c r="C567" i="10"/>
  <c r="A568" i="10"/>
  <c r="B568" i="10"/>
  <c r="C568" i="10"/>
  <c r="A569" i="10"/>
  <c r="B569" i="10"/>
  <c r="C569" i="10"/>
  <c r="A570" i="10"/>
  <c r="B570" i="10"/>
  <c r="C570" i="10"/>
  <c r="A571" i="10"/>
  <c r="B571" i="10"/>
  <c r="C571" i="10"/>
  <c r="A572" i="10"/>
  <c r="B572" i="10"/>
  <c r="C572" i="10"/>
  <c r="A573" i="10"/>
  <c r="B573" i="10"/>
  <c r="C573" i="10"/>
  <c r="A574" i="10"/>
  <c r="B574" i="10"/>
  <c r="C574" i="10"/>
  <c r="A575" i="10"/>
  <c r="B575" i="10"/>
  <c r="C575" i="10"/>
  <c r="A576" i="10"/>
  <c r="B576" i="10"/>
  <c r="C576" i="10"/>
  <c r="A577" i="10"/>
  <c r="B577" i="10"/>
  <c r="C577" i="10"/>
  <c r="A578" i="10"/>
  <c r="B578" i="10"/>
  <c r="C578" i="10"/>
  <c r="A579" i="10"/>
  <c r="B579" i="10"/>
  <c r="C579" i="10"/>
  <c r="A580" i="10"/>
  <c r="B580" i="10"/>
  <c r="C580" i="10"/>
  <c r="A581" i="10"/>
  <c r="B581" i="10"/>
  <c r="C581" i="10"/>
  <c r="A582" i="10"/>
  <c r="B582" i="10"/>
  <c r="C582" i="10"/>
  <c r="A583" i="10"/>
  <c r="B583" i="10"/>
  <c r="C583" i="10"/>
  <c r="A584" i="10"/>
  <c r="B584" i="10"/>
  <c r="C584" i="10"/>
  <c r="A585" i="10"/>
  <c r="B585" i="10"/>
  <c r="C585" i="10"/>
  <c r="A586" i="10"/>
  <c r="B586" i="10"/>
  <c r="C586" i="10"/>
  <c r="A587" i="10"/>
  <c r="B587" i="10"/>
  <c r="C587" i="10"/>
  <c r="A588" i="10"/>
  <c r="B588" i="10"/>
  <c r="C588" i="10"/>
  <c r="A589" i="10"/>
  <c r="B589" i="10"/>
  <c r="C589" i="10"/>
  <c r="A590" i="10"/>
  <c r="B590" i="10"/>
  <c r="C590" i="10"/>
  <c r="A591" i="10"/>
  <c r="B591" i="10"/>
  <c r="C591" i="10"/>
  <c r="A592" i="10"/>
  <c r="B592" i="10"/>
  <c r="C592" i="10"/>
  <c r="A593" i="10"/>
  <c r="B593" i="10"/>
  <c r="C593" i="10"/>
  <c r="A594" i="10"/>
  <c r="B594" i="10"/>
  <c r="C594" i="10"/>
  <c r="A595" i="10"/>
  <c r="B595" i="10"/>
  <c r="C595" i="10"/>
  <c r="A596" i="10"/>
  <c r="B596" i="10"/>
  <c r="C596" i="10"/>
  <c r="A597" i="10"/>
  <c r="B597" i="10"/>
  <c r="C597" i="10"/>
  <c r="A598" i="10"/>
  <c r="B598" i="10"/>
  <c r="C598" i="10"/>
  <c r="A599" i="10"/>
  <c r="B599" i="10"/>
  <c r="C599" i="10"/>
  <c r="A600" i="10"/>
  <c r="B600" i="10"/>
  <c r="C600" i="10"/>
  <c r="A601" i="10"/>
  <c r="B601" i="10"/>
  <c r="C601" i="10"/>
  <c r="A602" i="10"/>
  <c r="B602" i="10"/>
  <c r="C602" i="10"/>
  <c r="A603" i="10"/>
  <c r="B603" i="10"/>
  <c r="C603" i="10"/>
  <c r="A604" i="10"/>
  <c r="B604" i="10"/>
  <c r="C604" i="10"/>
  <c r="A605" i="10"/>
  <c r="B605" i="10"/>
  <c r="C605" i="10"/>
  <c r="A606" i="10"/>
  <c r="B606" i="10"/>
  <c r="C606" i="10"/>
  <c r="A607" i="10"/>
  <c r="B607" i="10"/>
  <c r="C607" i="10"/>
  <c r="A608" i="10"/>
  <c r="B608" i="10"/>
  <c r="C608" i="10"/>
  <c r="A609" i="10"/>
  <c r="B609" i="10"/>
  <c r="C609" i="10"/>
  <c r="A610" i="10"/>
  <c r="B610" i="10"/>
  <c r="C610" i="10"/>
  <c r="A611" i="10"/>
  <c r="B611" i="10"/>
  <c r="C611" i="10"/>
  <c r="A612" i="10"/>
  <c r="B612" i="10"/>
  <c r="C612" i="10"/>
  <c r="A613" i="10"/>
  <c r="B613" i="10"/>
  <c r="C613" i="10"/>
  <c r="A614" i="10"/>
  <c r="B614" i="10"/>
  <c r="C614" i="10"/>
  <c r="A615" i="10"/>
  <c r="B615" i="10"/>
  <c r="C615" i="10"/>
  <c r="A616" i="10"/>
  <c r="B616" i="10"/>
  <c r="C616" i="10"/>
  <c r="A617" i="10"/>
  <c r="B617" i="10"/>
  <c r="C617" i="10"/>
  <c r="A618" i="10"/>
  <c r="B618" i="10"/>
  <c r="C618" i="10"/>
  <c r="A619" i="10"/>
  <c r="B619" i="10"/>
  <c r="C619" i="10"/>
  <c r="A620" i="10"/>
  <c r="B620" i="10"/>
  <c r="C620" i="10"/>
  <c r="A621" i="10"/>
  <c r="B621" i="10"/>
  <c r="C621" i="10"/>
  <c r="A622" i="10"/>
  <c r="B622" i="10"/>
  <c r="C622" i="10"/>
  <c r="A623" i="10"/>
  <c r="B623" i="10"/>
  <c r="C623" i="10"/>
  <c r="A624" i="10"/>
  <c r="B624" i="10"/>
  <c r="C624" i="10"/>
  <c r="A625" i="10"/>
  <c r="B625" i="10"/>
  <c r="C625" i="10"/>
  <c r="A626" i="10"/>
  <c r="B626" i="10"/>
  <c r="C626" i="10"/>
  <c r="A627" i="10"/>
  <c r="B627" i="10"/>
  <c r="C627" i="10"/>
  <c r="A628" i="10"/>
  <c r="B628" i="10"/>
  <c r="C628" i="10"/>
  <c r="A629" i="10"/>
  <c r="B629" i="10"/>
  <c r="C629" i="10"/>
  <c r="A630" i="10"/>
  <c r="B630" i="10"/>
  <c r="C630" i="10"/>
  <c r="A631" i="10"/>
  <c r="B631" i="10"/>
  <c r="C631" i="10"/>
  <c r="A632" i="10"/>
  <c r="B632" i="10"/>
  <c r="C632" i="10"/>
  <c r="A633" i="10"/>
  <c r="B633" i="10"/>
  <c r="C633" i="10"/>
  <c r="A634" i="10"/>
  <c r="B634" i="10"/>
  <c r="C634" i="10"/>
  <c r="A635" i="10"/>
  <c r="B635" i="10"/>
  <c r="C635" i="10"/>
  <c r="A636" i="10"/>
  <c r="B636" i="10"/>
  <c r="C636" i="10"/>
  <c r="A637" i="10"/>
  <c r="B637" i="10"/>
  <c r="C637" i="10"/>
  <c r="A638" i="10"/>
  <c r="B638" i="10"/>
  <c r="C638" i="10"/>
  <c r="A639" i="10"/>
  <c r="B639" i="10"/>
  <c r="C639" i="10"/>
  <c r="A640" i="10"/>
  <c r="B640" i="10"/>
  <c r="C640" i="10"/>
  <c r="A641" i="10"/>
  <c r="B641" i="10"/>
  <c r="C641" i="10"/>
  <c r="A642" i="10"/>
  <c r="B642" i="10"/>
  <c r="C642" i="10"/>
  <c r="A643" i="10"/>
  <c r="B643" i="10"/>
  <c r="C643" i="10"/>
  <c r="A644" i="10"/>
  <c r="B644" i="10"/>
  <c r="C644" i="10"/>
  <c r="A645" i="10"/>
  <c r="B645" i="10"/>
  <c r="C645" i="10"/>
  <c r="A646" i="10"/>
  <c r="B646" i="10"/>
  <c r="C646" i="10"/>
  <c r="A647" i="10"/>
  <c r="B647" i="10"/>
  <c r="C647" i="10"/>
  <c r="A648" i="10"/>
  <c r="B648" i="10"/>
  <c r="C648" i="10"/>
  <c r="A649" i="10"/>
  <c r="B649" i="10"/>
  <c r="C649" i="10"/>
  <c r="A650" i="10"/>
  <c r="B650" i="10"/>
  <c r="C650" i="10"/>
  <c r="A651" i="10"/>
  <c r="B651" i="10"/>
  <c r="C651" i="10"/>
  <c r="A652" i="10"/>
  <c r="B652" i="10"/>
  <c r="C652" i="10"/>
  <c r="A653" i="10"/>
  <c r="B653" i="10"/>
  <c r="C653" i="10"/>
  <c r="A654" i="10"/>
  <c r="B654" i="10"/>
  <c r="C654" i="10"/>
  <c r="A655" i="10"/>
  <c r="B655" i="10"/>
  <c r="C655" i="10"/>
  <c r="A656" i="10"/>
  <c r="B656" i="10"/>
  <c r="C656" i="10"/>
  <c r="A657" i="10"/>
  <c r="B657" i="10"/>
  <c r="C657" i="10"/>
  <c r="A658" i="10"/>
  <c r="B658" i="10"/>
  <c r="C658" i="10"/>
  <c r="A659" i="10"/>
  <c r="B659" i="10"/>
  <c r="C659" i="10"/>
  <c r="A660" i="10"/>
  <c r="B660" i="10"/>
  <c r="C660" i="10"/>
  <c r="A661" i="10"/>
  <c r="B661" i="10"/>
  <c r="C661" i="10"/>
  <c r="A662" i="10"/>
  <c r="B662" i="10"/>
  <c r="C662" i="10"/>
  <c r="A663" i="10"/>
  <c r="B663" i="10"/>
  <c r="C663" i="10"/>
  <c r="A664" i="10"/>
  <c r="B664" i="10"/>
  <c r="C664" i="10"/>
  <c r="A665" i="10"/>
  <c r="B665" i="10"/>
  <c r="C665" i="10"/>
  <c r="A666" i="10"/>
  <c r="B666" i="10"/>
  <c r="C666" i="10"/>
  <c r="A667" i="10"/>
  <c r="B667" i="10"/>
  <c r="C667" i="10"/>
  <c r="A668" i="10"/>
  <c r="B668" i="10"/>
  <c r="C668" i="10"/>
  <c r="A669" i="10"/>
  <c r="B669" i="10"/>
  <c r="C669" i="10"/>
  <c r="A670" i="10"/>
  <c r="B670" i="10"/>
  <c r="C670" i="10"/>
  <c r="A671" i="10"/>
  <c r="B671" i="10"/>
  <c r="C671" i="10"/>
  <c r="A672" i="10"/>
  <c r="B672" i="10"/>
  <c r="C672" i="10"/>
  <c r="A673" i="10"/>
  <c r="B673" i="10"/>
  <c r="C673" i="10"/>
  <c r="A674" i="10"/>
  <c r="B674" i="10"/>
  <c r="C674" i="10"/>
  <c r="A675" i="10"/>
  <c r="B675" i="10"/>
  <c r="C675" i="10"/>
  <c r="A676" i="10"/>
  <c r="B676" i="10"/>
  <c r="C676" i="10"/>
  <c r="A677" i="10"/>
  <c r="B677" i="10"/>
  <c r="C677" i="10"/>
  <c r="A678" i="10"/>
  <c r="B678" i="10"/>
  <c r="C678" i="10"/>
  <c r="A679" i="10"/>
  <c r="B679" i="10"/>
  <c r="C679" i="10"/>
  <c r="A680" i="10"/>
  <c r="B680" i="10"/>
  <c r="C680" i="10"/>
  <c r="A681" i="10"/>
  <c r="B681" i="10"/>
  <c r="C681" i="10"/>
  <c r="A682" i="10"/>
  <c r="B682" i="10"/>
  <c r="C682" i="10"/>
  <c r="A683" i="10"/>
  <c r="B683" i="10"/>
  <c r="C683" i="10"/>
  <c r="A684" i="10"/>
  <c r="B684" i="10"/>
  <c r="C684" i="10"/>
  <c r="A685" i="10"/>
  <c r="B685" i="10"/>
  <c r="C685" i="10"/>
  <c r="A686" i="10"/>
  <c r="B686" i="10"/>
  <c r="C686" i="10"/>
  <c r="A687" i="10"/>
  <c r="B687" i="10"/>
  <c r="C687" i="10"/>
  <c r="A688" i="10"/>
  <c r="B688" i="10"/>
  <c r="C688" i="10"/>
  <c r="A689" i="10"/>
  <c r="B689" i="10"/>
  <c r="C689" i="10"/>
  <c r="A690" i="10"/>
  <c r="B690" i="10"/>
  <c r="C690" i="10"/>
  <c r="A691" i="10"/>
  <c r="B691" i="10"/>
  <c r="C691" i="10"/>
  <c r="A692" i="10"/>
  <c r="B692" i="10"/>
  <c r="C692" i="10"/>
  <c r="A693" i="10"/>
  <c r="B693" i="10"/>
  <c r="C693" i="10"/>
  <c r="A694" i="10"/>
  <c r="B694" i="10"/>
  <c r="C694" i="10"/>
  <c r="A695" i="10"/>
  <c r="B695" i="10"/>
  <c r="C695" i="10"/>
  <c r="A696" i="10"/>
  <c r="B696" i="10"/>
  <c r="C696" i="10"/>
  <c r="A697" i="10"/>
  <c r="B697" i="10"/>
  <c r="C697" i="10"/>
  <c r="A698" i="10"/>
  <c r="B698" i="10"/>
  <c r="C698" i="10"/>
  <c r="A699" i="10"/>
  <c r="B699" i="10"/>
  <c r="C699" i="10"/>
  <c r="A700" i="10"/>
  <c r="B700" i="10"/>
  <c r="C700" i="10"/>
  <c r="A701" i="10"/>
  <c r="B701" i="10"/>
  <c r="C701" i="10"/>
  <c r="A702" i="10"/>
  <c r="B702" i="10"/>
  <c r="C702" i="10"/>
  <c r="A703" i="10"/>
  <c r="B703" i="10"/>
  <c r="C703" i="10"/>
  <c r="A704" i="10"/>
  <c r="B704" i="10"/>
  <c r="C704" i="10"/>
  <c r="A705" i="10"/>
  <c r="B705" i="10"/>
  <c r="C705" i="10"/>
  <c r="A706" i="10"/>
  <c r="B706" i="10"/>
  <c r="C706" i="10"/>
  <c r="A707" i="10"/>
  <c r="B707" i="10"/>
  <c r="C707" i="10"/>
  <c r="A708" i="10"/>
  <c r="B708" i="10"/>
  <c r="C708" i="10"/>
  <c r="A709" i="10"/>
  <c r="B709" i="10"/>
  <c r="C709" i="10"/>
  <c r="A710" i="10"/>
  <c r="B710" i="10"/>
  <c r="C710" i="10"/>
  <c r="A711" i="10"/>
  <c r="B711" i="10"/>
  <c r="C711" i="10"/>
  <c r="A712" i="10"/>
  <c r="B712" i="10"/>
  <c r="C712" i="10"/>
  <c r="A713" i="10"/>
  <c r="B713" i="10"/>
  <c r="C713" i="10"/>
  <c r="A714" i="10"/>
  <c r="B714" i="10"/>
  <c r="C714" i="10"/>
  <c r="A715" i="10"/>
  <c r="B715" i="10"/>
  <c r="C715" i="10"/>
  <c r="A716" i="10"/>
  <c r="B716" i="10"/>
  <c r="C716" i="10"/>
  <c r="A717" i="10"/>
  <c r="B717" i="10"/>
  <c r="C717" i="10"/>
  <c r="A718" i="10"/>
  <c r="B718" i="10"/>
  <c r="C718" i="10"/>
  <c r="A719" i="10"/>
  <c r="B719" i="10"/>
  <c r="C719" i="10"/>
  <c r="A720" i="10"/>
  <c r="B720" i="10"/>
  <c r="C720" i="10"/>
  <c r="A721" i="10"/>
  <c r="B721" i="10"/>
  <c r="C721" i="10"/>
  <c r="A722" i="10"/>
  <c r="B722" i="10"/>
  <c r="C722" i="10"/>
  <c r="A723" i="10"/>
  <c r="B723" i="10"/>
  <c r="C723" i="10"/>
  <c r="A724" i="10"/>
  <c r="B724" i="10"/>
  <c r="C724" i="10"/>
  <c r="A725" i="10"/>
  <c r="B725" i="10"/>
  <c r="C725" i="10"/>
  <c r="A726" i="10"/>
  <c r="B726" i="10"/>
  <c r="C726" i="10"/>
  <c r="A727" i="10"/>
  <c r="B727" i="10"/>
  <c r="C727" i="10"/>
  <c r="A728" i="10"/>
  <c r="B728" i="10"/>
  <c r="C728" i="10"/>
  <c r="A729" i="10"/>
  <c r="B729" i="10"/>
  <c r="C729" i="10"/>
  <c r="A730" i="10"/>
  <c r="B730" i="10"/>
  <c r="C730" i="10"/>
  <c r="A731" i="10"/>
  <c r="B731" i="10"/>
  <c r="C731" i="10"/>
  <c r="A732" i="10"/>
  <c r="B732" i="10"/>
  <c r="C732" i="10"/>
  <c r="A733" i="10"/>
  <c r="B733" i="10"/>
  <c r="C733" i="10"/>
  <c r="A734" i="10"/>
  <c r="B734" i="10"/>
  <c r="C734" i="10"/>
  <c r="A735" i="10"/>
  <c r="B735" i="10"/>
  <c r="C735" i="10"/>
  <c r="A736" i="10"/>
  <c r="B736" i="10"/>
  <c r="C736" i="10"/>
  <c r="A737" i="10"/>
  <c r="B737" i="10"/>
  <c r="C737" i="10"/>
  <c r="A738" i="10"/>
  <c r="B738" i="10"/>
  <c r="C738" i="10"/>
  <c r="A739" i="10"/>
  <c r="B739" i="10"/>
  <c r="C739" i="10"/>
  <c r="A740" i="10"/>
  <c r="B740" i="10"/>
  <c r="C740" i="10"/>
  <c r="A741" i="10"/>
  <c r="B741" i="10"/>
  <c r="C741" i="10"/>
  <c r="A742" i="10"/>
  <c r="B742" i="10"/>
  <c r="C742" i="10"/>
  <c r="A743" i="10"/>
  <c r="B743" i="10"/>
  <c r="C743" i="10"/>
  <c r="A744" i="10"/>
  <c r="B744" i="10"/>
  <c r="C744" i="10"/>
  <c r="A745" i="10"/>
  <c r="B745" i="10"/>
  <c r="C745" i="10"/>
  <c r="A746" i="10"/>
  <c r="B746" i="10"/>
  <c r="C746" i="10"/>
  <c r="A747" i="10"/>
  <c r="B747" i="10"/>
  <c r="C747" i="10"/>
  <c r="A748" i="10"/>
  <c r="B748" i="10"/>
  <c r="C748" i="10"/>
  <c r="A749" i="10"/>
  <c r="B749" i="10"/>
  <c r="C749" i="10"/>
  <c r="A750" i="10"/>
  <c r="B750" i="10"/>
  <c r="C750" i="10"/>
  <c r="A751" i="10"/>
  <c r="B751" i="10"/>
  <c r="C751" i="10"/>
  <c r="A752" i="10"/>
  <c r="B752" i="10"/>
  <c r="C752" i="10"/>
  <c r="A753" i="10"/>
  <c r="B753" i="10"/>
  <c r="C753" i="10"/>
  <c r="A754" i="10"/>
  <c r="B754" i="10"/>
  <c r="C754" i="10"/>
  <c r="A755" i="10"/>
  <c r="B755" i="10"/>
  <c r="C755" i="10"/>
  <c r="A756" i="10"/>
  <c r="B756" i="10"/>
  <c r="C756" i="10"/>
  <c r="A757" i="10"/>
  <c r="B757" i="10"/>
  <c r="C757" i="10"/>
  <c r="A758" i="10"/>
  <c r="B758" i="10"/>
  <c r="C758" i="10"/>
  <c r="A759" i="10"/>
  <c r="B759" i="10"/>
  <c r="C759" i="10"/>
  <c r="A760" i="10"/>
  <c r="B760" i="10"/>
  <c r="C760" i="10"/>
  <c r="A761" i="10"/>
  <c r="B761" i="10"/>
  <c r="C761" i="10"/>
  <c r="A762" i="10"/>
  <c r="B762" i="10"/>
  <c r="C762" i="10"/>
  <c r="A763" i="10"/>
  <c r="B763" i="10"/>
  <c r="C763" i="10"/>
  <c r="A764" i="10"/>
  <c r="B764" i="10"/>
  <c r="C764" i="10"/>
  <c r="A765" i="10"/>
  <c r="B765" i="10"/>
  <c r="C765" i="10"/>
  <c r="A766" i="10"/>
  <c r="B766" i="10"/>
  <c r="C766" i="10"/>
  <c r="A767" i="10"/>
  <c r="B767" i="10"/>
  <c r="C767" i="10"/>
  <c r="A768" i="10"/>
  <c r="B768" i="10"/>
  <c r="C768" i="10"/>
  <c r="A769" i="10"/>
  <c r="B769" i="10"/>
  <c r="C769" i="10"/>
  <c r="A770" i="10"/>
  <c r="B770" i="10"/>
  <c r="C770" i="10"/>
  <c r="A771" i="10"/>
  <c r="B771" i="10"/>
  <c r="C771" i="10"/>
  <c r="A772" i="10"/>
  <c r="B772" i="10"/>
  <c r="C772" i="10"/>
  <c r="A773" i="10"/>
  <c r="B773" i="10"/>
  <c r="C773" i="10"/>
  <c r="A774" i="10"/>
  <c r="B774" i="10"/>
  <c r="C774" i="10"/>
  <c r="A775" i="10"/>
  <c r="B775" i="10"/>
  <c r="C775" i="10"/>
  <c r="A776" i="10"/>
  <c r="B776" i="10"/>
  <c r="C776" i="10"/>
  <c r="A777" i="10"/>
  <c r="B777" i="10"/>
  <c r="C777" i="10"/>
  <c r="A778" i="10"/>
  <c r="B778" i="10"/>
  <c r="C778" i="10"/>
  <c r="A779" i="10"/>
  <c r="B779" i="10"/>
  <c r="C779" i="10"/>
  <c r="A780" i="10"/>
  <c r="B780" i="10"/>
  <c r="C780" i="10"/>
  <c r="A781" i="10"/>
  <c r="B781" i="10"/>
  <c r="C781" i="10"/>
  <c r="A782" i="10"/>
  <c r="B782" i="10"/>
  <c r="C782" i="10"/>
  <c r="A783" i="10"/>
  <c r="B783" i="10"/>
  <c r="C783" i="10"/>
  <c r="A784" i="10"/>
  <c r="B784" i="10"/>
  <c r="C784" i="10"/>
  <c r="A785" i="10"/>
  <c r="B785" i="10"/>
  <c r="C785" i="10"/>
  <c r="A786" i="10"/>
  <c r="B786" i="10"/>
  <c r="C786" i="10"/>
  <c r="A787" i="10"/>
  <c r="B787" i="10"/>
  <c r="C787" i="10"/>
  <c r="A788" i="10"/>
  <c r="B788" i="10"/>
  <c r="C788" i="10"/>
  <c r="A789" i="10"/>
  <c r="B789" i="10"/>
  <c r="C789" i="10"/>
  <c r="A790" i="10"/>
  <c r="B790" i="10"/>
  <c r="C790" i="10"/>
  <c r="A791" i="10"/>
  <c r="B791" i="10"/>
  <c r="C791" i="10"/>
  <c r="A792" i="10"/>
  <c r="B792" i="10"/>
  <c r="C792" i="10"/>
  <c r="A793" i="10"/>
  <c r="B793" i="10"/>
  <c r="C793" i="10"/>
  <c r="A794" i="10"/>
  <c r="B794" i="10"/>
  <c r="C794" i="10"/>
  <c r="A795" i="10"/>
  <c r="B795" i="10"/>
  <c r="C795" i="10"/>
  <c r="A796" i="10"/>
  <c r="B796" i="10"/>
  <c r="C796" i="10"/>
  <c r="A797" i="10"/>
  <c r="B797" i="10"/>
  <c r="C797" i="10"/>
  <c r="A798" i="10"/>
  <c r="B798" i="10"/>
  <c r="C798" i="10"/>
  <c r="A799" i="10"/>
  <c r="B799" i="10"/>
  <c r="C799" i="10"/>
  <c r="A800" i="10"/>
  <c r="B800" i="10"/>
  <c r="C800" i="10"/>
  <c r="A801" i="10"/>
  <c r="B801" i="10"/>
  <c r="C801" i="10"/>
  <c r="A802" i="10"/>
  <c r="B802" i="10"/>
  <c r="C802" i="10"/>
  <c r="A803" i="10"/>
  <c r="B803" i="10"/>
  <c r="C803" i="10"/>
  <c r="A804" i="10"/>
  <c r="B804" i="10"/>
  <c r="C804" i="10"/>
  <c r="A805" i="10"/>
  <c r="B805" i="10"/>
  <c r="C805" i="10"/>
  <c r="A806" i="10"/>
  <c r="B806" i="10"/>
  <c r="C806" i="10"/>
  <c r="A807" i="10"/>
  <c r="B807" i="10"/>
  <c r="C807" i="10"/>
  <c r="A808" i="10"/>
  <c r="B808" i="10"/>
  <c r="C808" i="10"/>
  <c r="A809" i="10"/>
  <c r="B809" i="10"/>
  <c r="C809" i="10"/>
  <c r="A810" i="10"/>
  <c r="B810" i="10"/>
  <c r="C810" i="10"/>
  <c r="A811" i="10"/>
  <c r="B811" i="10"/>
  <c r="C811" i="10"/>
  <c r="A812" i="10"/>
  <c r="B812" i="10"/>
  <c r="C812" i="10"/>
  <c r="A813" i="10"/>
  <c r="B813" i="10"/>
  <c r="C813" i="10"/>
  <c r="A814" i="10"/>
  <c r="B814" i="10"/>
  <c r="C814" i="10"/>
  <c r="A815" i="10"/>
  <c r="B815" i="10"/>
  <c r="C815" i="10"/>
  <c r="A816" i="10"/>
  <c r="B816" i="10"/>
  <c r="C816" i="10"/>
  <c r="A817" i="10"/>
  <c r="B817" i="10"/>
  <c r="C817" i="10"/>
  <c r="A818" i="10"/>
  <c r="B818" i="10"/>
  <c r="C818" i="10"/>
  <c r="A819" i="10"/>
  <c r="B819" i="10"/>
  <c r="C819" i="10"/>
  <c r="A820" i="10"/>
  <c r="B820" i="10"/>
  <c r="C820" i="10"/>
  <c r="A821" i="10"/>
  <c r="B821" i="10"/>
  <c r="C821" i="10"/>
  <c r="A822" i="10"/>
  <c r="B822" i="10"/>
  <c r="C822" i="10"/>
  <c r="A823" i="10"/>
  <c r="B823" i="10"/>
  <c r="C823" i="10"/>
  <c r="A824" i="10"/>
  <c r="B824" i="10"/>
  <c r="C824" i="10"/>
  <c r="A825" i="10"/>
  <c r="B825" i="10"/>
  <c r="C825" i="10"/>
  <c r="A826" i="10"/>
  <c r="B826" i="10"/>
  <c r="C826" i="10"/>
  <c r="A827" i="10"/>
  <c r="B827" i="10"/>
  <c r="C827" i="10"/>
  <c r="A828" i="10"/>
  <c r="B828" i="10"/>
  <c r="C828" i="10"/>
  <c r="A829" i="10"/>
  <c r="B829" i="10"/>
  <c r="C829" i="10"/>
  <c r="A830" i="10"/>
  <c r="B830" i="10"/>
  <c r="C830" i="10"/>
  <c r="A831" i="10"/>
  <c r="B831" i="10"/>
  <c r="C831" i="10"/>
  <c r="A832" i="10"/>
  <c r="B832" i="10"/>
  <c r="C832" i="10"/>
  <c r="A833" i="10"/>
  <c r="B833" i="10"/>
  <c r="C833" i="10"/>
  <c r="A834" i="10"/>
  <c r="B834" i="10"/>
  <c r="C834" i="10"/>
  <c r="A835" i="10"/>
  <c r="B835" i="10"/>
  <c r="C835" i="10"/>
  <c r="A836" i="10"/>
  <c r="B836" i="10"/>
  <c r="C836" i="10"/>
  <c r="A837" i="10"/>
  <c r="B837" i="10"/>
  <c r="C837" i="10"/>
  <c r="A838" i="10"/>
  <c r="B838" i="10"/>
  <c r="C838" i="10"/>
  <c r="A839" i="10"/>
  <c r="B839" i="10"/>
  <c r="C839" i="10"/>
  <c r="A840" i="10"/>
  <c r="B840" i="10"/>
  <c r="C840" i="10"/>
  <c r="A841" i="10"/>
  <c r="B841" i="10"/>
  <c r="C841" i="10"/>
  <c r="A842" i="10"/>
  <c r="B842" i="10"/>
  <c r="C842" i="10"/>
  <c r="A843" i="10"/>
  <c r="B843" i="10"/>
  <c r="C843" i="10"/>
  <c r="A844" i="10"/>
  <c r="B844" i="10"/>
  <c r="C844" i="10"/>
  <c r="A845" i="10"/>
  <c r="B845" i="10"/>
  <c r="C845" i="10"/>
  <c r="A846" i="10"/>
  <c r="B846" i="10"/>
  <c r="C846" i="10"/>
  <c r="A847" i="10"/>
  <c r="B847" i="10"/>
  <c r="C847" i="10"/>
  <c r="A848" i="10"/>
  <c r="B848" i="10"/>
  <c r="C848" i="10"/>
  <c r="A849" i="10"/>
  <c r="B849" i="10"/>
  <c r="C849" i="10"/>
  <c r="A850" i="10"/>
  <c r="B850" i="10"/>
  <c r="C850" i="10"/>
  <c r="A851" i="10"/>
  <c r="B851" i="10"/>
  <c r="C851" i="10"/>
  <c r="A852" i="10"/>
  <c r="B852" i="10"/>
  <c r="C852" i="10"/>
  <c r="A853" i="10"/>
  <c r="B853" i="10"/>
  <c r="C853" i="10"/>
  <c r="A854" i="10"/>
  <c r="B854" i="10"/>
  <c r="C854" i="10"/>
  <c r="A855" i="10"/>
  <c r="B855" i="10"/>
  <c r="C855" i="10"/>
  <c r="A856" i="10"/>
  <c r="B856" i="10"/>
  <c r="C856" i="10"/>
  <c r="A857" i="10"/>
  <c r="B857" i="10"/>
  <c r="C857" i="10"/>
  <c r="A858" i="10"/>
  <c r="B858" i="10"/>
  <c r="C858" i="10"/>
  <c r="A859" i="10"/>
  <c r="B859" i="10"/>
  <c r="C859" i="10"/>
  <c r="A860" i="10"/>
  <c r="B860" i="10"/>
  <c r="C860" i="10"/>
  <c r="A861" i="10"/>
  <c r="B861" i="10"/>
  <c r="C861" i="10"/>
  <c r="A862" i="10"/>
  <c r="B862" i="10"/>
  <c r="C862" i="10"/>
  <c r="A863" i="10"/>
  <c r="B863" i="10"/>
  <c r="C863" i="10"/>
  <c r="A864" i="10"/>
  <c r="B864" i="10"/>
  <c r="C864" i="10"/>
  <c r="A865" i="10"/>
  <c r="B865" i="10"/>
  <c r="C865" i="10"/>
  <c r="A866" i="10"/>
  <c r="B866" i="10"/>
  <c r="C866" i="10"/>
  <c r="A867" i="10"/>
  <c r="B867" i="10"/>
  <c r="C867" i="10"/>
  <c r="A868" i="10"/>
  <c r="B868" i="10"/>
  <c r="C868" i="10"/>
  <c r="A869" i="10"/>
  <c r="B869" i="10"/>
  <c r="C869" i="10"/>
  <c r="A870" i="10"/>
  <c r="B870" i="10"/>
  <c r="C870" i="10"/>
  <c r="A871" i="10"/>
  <c r="B871" i="10"/>
  <c r="C871" i="10"/>
  <c r="A872" i="10"/>
  <c r="B872" i="10"/>
  <c r="C872" i="10"/>
  <c r="A873" i="10"/>
  <c r="B873" i="10"/>
  <c r="C873" i="10"/>
  <c r="A874" i="10"/>
  <c r="B874" i="10"/>
  <c r="C874" i="10"/>
  <c r="A875" i="10"/>
  <c r="B875" i="10"/>
  <c r="C875" i="10"/>
  <c r="A876" i="10"/>
  <c r="B876" i="10"/>
  <c r="C876" i="10"/>
  <c r="A877" i="10"/>
  <c r="B877" i="10"/>
  <c r="C877" i="10"/>
  <c r="A878" i="10"/>
  <c r="B878" i="10"/>
  <c r="C878" i="10"/>
  <c r="A879" i="10"/>
  <c r="B879" i="10"/>
  <c r="C879" i="10"/>
  <c r="A880" i="10"/>
  <c r="B880" i="10"/>
  <c r="C880" i="10"/>
  <c r="A881" i="10"/>
  <c r="B881" i="10"/>
  <c r="C881" i="10"/>
  <c r="A882" i="10"/>
  <c r="B882" i="10"/>
  <c r="C882" i="10"/>
  <c r="A883" i="10"/>
  <c r="B883" i="10"/>
  <c r="C883" i="10"/>
  <c r="A884" i="10"/>
  <c r="B884" i="10"/>
  <c r="C884" i="10"/>
  <c r="A885" i="10"/>
  <c r="B885" i="10"/>
  <c r="C885" i="10"/>
  <c r="A886" i="10"/>
  <c r="B886" i="10"/>
  <c r="C886" i="10"/>
  <c r="A887" i="10"/>
  <c r="B887" i="10"/>
  <c r="C887" i="10"/>
  <c r="A888" i="10"/>
  <c r="B888" i="10"/>
  <c r="C888" i="10"/>
  <c r="A889" i="10"/>
  <c r="B889" i="10"/>
  <c r="C889" i="10"/>
  <c r="A890" i="10"/>
  <c r="B890" i="10"/>
  <c r="C890" i="10"/>
  <c r="A891" i="10"/>
  <c r="B891" i="10"/>
  <c r="C891" i="10"/>
  <c r="A892" i="10"/>
  <c r="B892" i="10"/>
  <c r="C892" i="10"/>
  <c r="A893" i="10"/>
  <c r="B893" i="10"/>
  <c r="C893" i="10"/>
  <c r="A894" i="10"/>
  <c r="B894" i="10"/>
  <c r="C894" i="10"/>
  <c r="A895" i="10"/>
  <c r="B895" i="10"/>
  <c r="C895" i="10"/>
  <c r="A896" i="10"/>
  <c r="B896" i="10"/>
  <c r="C896" i="10"/>
  <c r="A897" i="10"/>
  <c r="B897" i="10"/>
  <c r="C897" i="10"/>
  <c r="A898" i="10"/>
  <c r="B898" i="10"/>
  <c r="C898" i="10"/>
  <c r="A899" i="10"/>
  <c r="B899" i="10"/>
  <c r="C899" i="10"/>
  <c r="A900" i="10"/>
  <c r="B900" i="10"/>
  <c r="C900" i="10"/>
  <c r="A901" i="10"/>
  <c r="B901" i="10"/>
  <c r="C901" i="10"/>
  <c r="A902" i="10"/>
  <c r="B902" i="10"/>
  <c r="C902" i="10"/>
  <c r="A903" i="10"/>
  <c r="B903" i="10"/>
  <c r="C903" i="10"/>
  <c r="A904" i="10"/>
  <c r="B904" i="10"/>
  <c r="C904" i="10"/>
  <c r="A905" i="10"/>
  <c r="B905" i="10"/>
  <c r="C905" i="10"/>
  <c r="A906" i="10"/>
  <c r="B906" i="10"/>
  <c r="C906" i="10"/>
  <c r="A907" i="10"/>
  <c r="B907" i="10"/>
  <c r="C907" i="10"/>
  <c r="A908" i="10"/>
  <c r="B908" i="10"/>
  <c r="C908" i="10"/>
  <c r="A909" i="10"/>
  <c r="B909" i="10"/>
  <c r="C909" i="10"/>
  <c r="A910" i="10"/>
  <c r="B910" i="10"/>
  <c r="C910" i="10"/>
  <c r="A911" i="10"/>
  <c r="B911" i="10"/>
  <c r="C911" i="10"/>
  <c r="A912" i="10"/>
  <c r="B912" i="10"/>
  <c r="C912" i="10"/>
  <c r="A913" i="10"/>
  <c r="B913" i="10"/>
  <c r="C913" i="10"/>
  <c r="A914" i="10"/>
  <c r="B914" i="10"/>
  <c r="C914" i="10"/>
  <c r="A915" i="10"/>
  <c r="B915" i="10"/>
  <c r="C915" i="10"/>
  <c r="A916" i="10"/>
  <c r="B916" i="10"/>
  <c r="C916" i="10"/>
  <c r="A917" i="10"/>
  <c r="B917" i="10"/>
  <c r="C917" i="10"/>
  <c r="A918" i="10"/>
  <c r="B918" i="10"/>
  <c r="C918" i="10"/>
  <c r="A919" i="10"/>
  <c r="B919" i="10"/>
  <c r="C919" i="10"/>
  <c r="A920" i="10"/>
  <c r="B920" i="10"/>
  <c r="C920" i="10"/>
  <c r="A921" i="10"/>
  <c r="B921" i="10"/>
  <c r="C921" i="10"/>
  <c r="A922" i="10"/>
  <c r="B922" i="10"/>
  <c r="C922" i="10"/>
  <c r="A923" i="10"/>
  <c r="B923" i="10"/>
  <c r="C923" i="10"/>
  <c r="A924" i="10"/>
  <c r="B924" i="10"/>
  <c r="C924" i="10"/>
  <c r="A925" i="10"/>
  <c r="B925" i="10"/>
  <c r="C925" i="10"/>
  <c r="A926" i="10"/>
  <c r="B926" i="10"/>
  <c r="C926" i="10"/>
  <c r="A927" i="10"/>
  <c r="B927" i="10"/>
  <c r="C927" i="10"/>
  <c r="A928" i="10"/>
  <c r="B928" i="10"/>
  <c r="C928" i="10"/>
  <c r="A929" i="10"/>
  <c r="B929" i="10"/>
  <c r="C929" i="10"/>
  <c r="A930" i="10"/>
  <c r="B930" i="10"/>
  <c r="C930" i="10"/>
  <c r="A931" i="10"/>
  <c r="B931" i="10"/>
  <c r="C931" i="10"/>
  <c r="A932" i="10"/>
  <c r="B932" i="10"/>
  <c r="C932" i="10"/>
  <c r="A933" i="10"/>
  <c r="B933" i="10"/>
  <c r="C933" i="10"/>
  <c r="A934" i="10"/>
  <c r="B934" i="10"/>
  <c r="C934" i="10"/>
  <c r="A935" i="10"/>
  <c r="B935" i="10"/>
  <c r="C935" i="10"/>
  <c r="A936" i="10"/>
  <c r="B936" i="10"/>
  <c r="C936" i="10"/>
  <c r="A937" i="10"/>
  <c r="B937" i="10"/>
  <c r="C937" i="10"/>
  <c r="A938" i="10"/>
  <c r="B938" i="10"/>
  <c r="C938" i="10"/>
  <c r="A939" i="10"/>
  <c r="B939" i="10"/>
  <c r="C939" i="10"/>
  <c r="A940" i="10"/>
  <c r="B940" i="10"/>
  <c r="C940" i="10"/>
  <c r="A941" i="10"/>
  <c r="B941" i="10"/>
  <c r="C941" i="10"/>
  <c r="A942" i="10"/>
  <c r="B942" i="10"/>
  <c r="C942" i="10"/>
  <c r="A943" i="10"/>
  <c r="B943" i="10"/>
  <c r="C943" i="10"/>
  <c r="A944" i="10"/>
  <c r="B944" i="10"/>
  <c r="C944" i="10"/>
  <c r="A945" i="10"/>
  <c r="B945" i="10"/>
  <c r="C945" i="10"/>
  <c r="A946" i="10"/>
  <c r="B946" i="10"/>
  <c r="C946" i="10"/>
  <c r="A947" i="10"/>
  <c r="B947" i="10"/>
  <c r="C947" i="10"/>
  <c r="A948" i="10"/>
  <c r="B948" i="10"/>
  <c r="C948" i="10"/>
  <c r="A949" i="10"/>
  <c r="B949" i="10"/>
  <c r="C949" i="10"/>
  <c r="A950" i="10"/>
  <c r="B950" i="10"/>
  <c r="C950" i="10"/>
  <c r="A951" i="10"/>
  <c r="B951" i="10"/>
  <c r="C951" i="10"/>
  <c r="A952" i="10"/>
  <c r="B952" i="10"/>
  <c r="C952" i="10"/>
  <c r="A953" i="10"/>
  <c r="B953" i="10"/>
  <c r="C953" i="10"/>
  <c r="A954" i="10"/>
  <c r="B954" i="10"/>
  <c r="C954" i="10"/>
  <c r="A955" i="10"/>
  <c r="B955" i="10"/>
  <c r="C955" i="10"/>
  <c r="A956" i="10"/>
  <c r="B956" i="10"/>
  <c r="C956" i="10"/>
  <c r="A957" i="10"/>
  <c r="B957" i="10"/>
  <c r="C957" i="10"/>
  <c r="A958" i="10"/>
  <c r="B958" i="10"/>
  <c r="C958" i="10"/>
  <c r="A959" i="10"/>
  <c r="B959" i="10"/>
  <c r="C959" i="10"/>
  <c r="A960" i="10"/>
  <c r="B960" i="10"/>
  <c r="C960" i="10"/>
  <c r="A961" i="10"/>
  <c r="B961" i="10"/>
  <c r="C961" i="10"/>
  <c r="A962" i="10"/>
  <c r="B962" i="10"/>
  <c r="C962" i="10"/>
  <c r="A963" i="10"/>
  <c r="B963" i="10"/>
  <c r="C963" i="10"/>
  <c r="A964" i="10"/>
  <c r="B964" i="10"/>
  <c r="C964" i="10"/>
  <c r="A965" i="10"/>
  <c r="B965" i="10"/>
  <c r="C965" i="10"/>
  <c r="A966" i="10"/>
  <c r="B966" i="10"/>
  <c r="C966" i="10"/>
  <c r="A967" i="10"/>
  <c r="B967" i="10"/>
  <c r="C967" i="10"/>
  <c r="A968" i="10"/>
  <c r="B968" i="10"/>
  <c r="C968" i="10"/>
  <c r="A969" i="10"/>
  <c r="B969" i="10"/>
  <c r="C969" i="10"/>
  <c r="A970" i="10"/>
  <c r="B970" i="10"/>
  <c r="C970" i="10"/>
  <c r="A971" i="10"/>
  <c r="B971" i="10"/>
  <c r="C971" i="10"/>
  <c r="A972" i="10"/>
  <c r="B972" i="10"/>
  <c r="C972" i="10"/>
  <c r="A973" i="10"/>
  <c r="B973" i="10"/>
  <c r="C973" i="10"/>
  <c r="A974" i="10"/>
  <c r="B974" i="10"/>
  <c r="C974" i="10"/>
  <c r="A975" i="10"/>
  <c r="B975" i="10"/>
  <c r="C975" i="10"/>
  <c r="A976" i="10"/>
  <c r="B976" i="10"/>
  <c r="C976" i="10"/>
  <c r="A977" i="10"/>
  <c r="B977" i="10"/>
  <c r="C977" i="10"/>
  <c r="A978" i="10"/>
  <c r="B978" i="10"/>
  <c r="C978" i="10"/>
  <c r="A979" i="10"/>
  <c r="B979" i="10"/>
  <c r="C979" i="10"/>
  <c r="A980" i="10"/>
  <c r="B980" i="10"/>
  <c r="C980" i="10"/>
  <c r="A981" i="10"/>
  <c r="B981" i="10"/>
  <c r="C981" i="10"/>
  <c r="A982" i="10"/>
  <c r="B982" i="10"/>
  <c r="C982" i="10"/>
  <c r="A983" i="10"/>
  <c r="B983" i="10"/>
  <c r="C983" i="10"/>
  <c r="A984" i="10"/>
  <c r="B984" i="10"/>
  <c r="C984" i="10"/>
  <c r="A985" i="10"/>
  <c r="B985" i="10"/>
  <c r="C985" i="10"/>
  <c r="A986" i="10"/>
  <c r="B986" i="10"/>
  <c r="C986" i="10"/>
  <c r="A987" i="10"/>
  <c r="B987" i="10"/>
  <c r="C987" i="10"/>
  <c r="A988" i="10"/>
  <c r="B988" i="10"/>
  <c r="C988" i="10"/>
  <c r="A989" i="10"/>
  <c r="B989" i="10"/>
  <c r="C989" i="10"/>
  <c r="A990" i="10"/>
  <c r="B990" i="10"/>
  <c r="C990" i="10"/>
  <c r="A991" i="10"/>
  <c r="B991" i="10"/>
  <c r="C991" i="10"/>
  <c r="A992" i="10"/>
  <c r="B992" i="10"/>
  <c r="C992" i="10"/>
  <c r="A993" i="10"/>
  <c r="B993" i="10"/>
  <c r="C993" i="10"/>
  <c r="A994" i="10"/>
  <c r="B994" i="10"/>
  <c r="C994" i="10"/>
  <c r="A995" i="10"/>
  <c r="B995" i="10"/>
  <c r="C995" i="10"/>
  <c r="A996" i="10"/>
  <c r="B996" i="10"/>
  <c r="C996" i="10"/>
  <c r="A997" i="10"/>
  <c r="B997" i="10"/>
  <c r="C997" i="10"/>
  <c r="A998" i="10"/>
  <c r="B998" i="10"/>
  <c r="C998" i="10"/>
  <c r="A999" i="10"/>
  <c r="B999" i="10"/>
  <c r="C999" i="10"/>
  <c r="A1000" i="10"/>
  <c r="B1000" i="10"/>
  <c r="C1000" i="10"/>
  <c r="A1001" i="10"/>
  <c r="B1001" i="10"/>
  <c r="C1001" i="10"/>
  <c r="A1002" i="10"/>
  <c r="B1002" i="10"/>
  <c r="C1002" i="10"/>
  <c r="A1003" i="10"/>
  <c r="B1003" i="10"/>
  <c r="C1003" i="10"/>
  <c r="A1004" i="10"/>
  <c r="B1004" i="10"/>
  <c r="C1004" i="10"/>
  <c r="A1005" i="10"/>
  <c r="B1005" i="10"/>
  <c r="C1005" i="10"/>
  <c r="A1006" i="10"/>
  <c r="B1006" i="10"/>
  <c r="C1006" i="10"/>
  <c r="A1007" i="10"/>
  <c r="B1007" i="10"/>
  <c r="C1007" i="10"/>
  <c r="A1008" i="10"/>
  <c r="B1008" i="10"/>
  <c r="C1008" i="10"/>
  <c r="A1009" i="10"/>
  <c r="B1009" i="10"/>
  <c r="C1009" i="10"/>
  <c r="A1010" i="10"/>
  <c r="B1010" i="10"/>
  <c r="C1010" i="10"/>
  <c r="A1011" i="10"/>
  <c r="B1011" i="10"/>
  <c r="C1011" i="10"/>
  <c r="A1012" i="10"/>
  <c r="B1012" i="10"/>
  <c r="C1012" i="10"/>
  <c r="A1013" i="10"/>
  <c r="B1013" i="10"/>
  <c r="C1013" i="10"/>
  <c r="A1014" i="10"/>
  <c r="B1014" i="10"/>
  <c r="C1014" i="10"/>
  <c r="A1015" i="10"/>
  <c r="B1015" i="10"/>
  <c r="C1015" i="10"/>
  <c r="A1016" i="10"/>
  <c r="B1016" i="10"/>
  <c r="C1016" i="10"/>
  <c r="A1017" i="10"/>
  <c r="B1017" i="10"/>
  <c r="C1017" i="10"/>
  <c r="A1018" i="10"/>
  <c r="B1018" i="10"/>
  <c r="C1018" i="10"/>
  <c r="A1019" i="10"/>
  <c r="B1019" i="10"/>
  <c r="C1019" i="10"/>
  <c r="A1020" i="10"/>
  <c r="B1020" i="10"/>
  <c r="C1020" i="10"/>
  <c r="A1021" i="10"/>
  <c r="B1021" i="10"/>
  <c r="C1021" i="10"/>
  <c r="A1022" i="10"/>
  <c r="B1022" i="10"/>
  <c r="C1022" i="10"/>
  <c r="A1023" i="10"/>
  <c r="B1023" i="10"/>
  <c r="C1023" i="10"/>
  <c r="A1024" i="10"/>
  <c r="B1024" i="10"/>
  <c r="C1024" i="10"/>
  <c r="A1025" i="10"/>
  <c r="B1025" i="10"/>
  <c r="C1025" i="10"/>
  <c r="A1026" i="10"/>
  <c r="B1026" i="10"/>
  <c r="C1026" i="10"/>
  <c r="A1027" i="10"/>
  <c r="B1027" i="10"/>
  <c r="C1027" i="10"/>
  <c r="A1028" i="10"/>
  <c r="B1028" i="10"/>
  <c r="C1028" i="10"/>
  <c r="A1029" i="10"/>
  <c r="B1029" i="10"/>
  <c r="C1029" i="10"/>
  <c r="A1030" i="10"/>
  <c r="B1030" i="10"/>
  <c r="C1030" i="10"/>
  <c r="A1031" i="10"/>
  <c r="B1031" i="10"/>
  <c r="C1031" i="10"/>
  <c r="A1032" i="10"/>
  <c r="B1032" i="10"/>
  <c r="C1032" i="10"/>
  <c r="A1033" i="10"/>
  <c r="B1033" i="10"/>
  <c r="C1033" i="10"/>
  <c r="A1034" i="10"/>
  <c r="B1034" i="10"/>
  <c r="C1034" i="10"/>
  <c r="A1035" i="10"/>
  <c r="B1035" i="10"/>
  <c r="C1035" i="10"/>
  <c r="A1036" i="10"/>
  <c r="B1036" i="10"/>
  <c r="C1036" i="10"/>
  <c r="A1037" i="10"/>
  <c r="B1037" i="10"/>
  <c r="C1037" i="10"/>
  <c r="A1038" i="10"/>
  <c r="B1038" i="10"/>
  <c r="C1038" i="10"/>
  <c r="A1039" i="10"/>
  <c r="B1039" i="10"/>
  <c r="C1039" i="10"/>
  <c r="A1040" i="10"/>
  <c r="B1040" i="10"/>
  <c r="C1040" i="10"/>
  <c r="A1041" i="10"/>
  <c r="B1041" i="10"/>
  <c r="C1041" i="10"/>
  <c r="A1042" i="10"/>
  <c r="B1042" i="10"/>
  <c r="C1042" i="10"/>
  <c r="A1043" i="10"/>
  <c r="B1043" i="10"/>
  <c r="C1043" i="10"/>
  <c r="A1044" i="10"/>
  <c r="B1044" i="10"/>
  <c r="C1044" i="10"/>
  <c r="A1045" i="10"/>
  <c r="B1045" i="10"/>
  <c r="C1045" i="10"/>
  <c r="A1046" i="10"/>
  <c r="B1046" i="10"/>
  <c r="C1046" i="10"/>
  <c r="A1047" i="10"/>
  <c r="B1047" i="10"/>
  <c r="C1047" i="10"/>
  <c r="A1048" i="10"/>
  <c r="B1048" i="10"/>
  <c r="C1048" i="10"/>
  <c r="A1049" i="10"/>
  <c r="B1049" i="10"/>
  <c r="C1049" i="10"/>
  <c r="A1050" i="10"/>
  <c r="B1050" i="10"/>
  <c r="C1050" i="10"/>
  <c r="A1051" i="10"/>
  <c r="B1051" i="10"/>
  <c r="C1051" i="10"/>
  <c r="A1052" i="10"/>
  <c r="B1052" i="10"/>
  <c r="C1052" i="10"/>
  <c r="A1053" i="10"/>
  <c r="B1053" i="10"/>
  <c r="C1053" i="10"/>
  <c r="A1054" i="10"/>
  <c r="B1054" i="10"/>
  <c r="C1054" i="10"/>
  <c r="A1055" i="10"/>
  <c r="B1055" i="10"/>
  <c r="C1055" i="10"/>
  <c r="A1056" i="10"/>
  <c r="B1056" i="10"/>
  <c r="C1056" i="10"/>
  <c r="A1057" i="10"/>
  <c r="B1057" i="10"/>
  <c r="C1057" i="10"/>
  <c r="A1058" i="10"/>
  <c r="B1058" i="10"/>
  <c r="C1058" i="10"/>
  <c r="A1059" i="10"/>
  <c r="B1059" i="10"/>
  <c r="C1059" i="10"/>
  <c r="A1060" i="10"/>
  <c r="B1060" i="10"/>
  <c r="C1060" i="10"/>
  <c r="A1061" i="10"/>
  <c r="B1061" i="10"/>
  <c r="C1061" i="10"/>
  <c r="A1062" i="10"/>
  <c r="B1062" i="10"/>
  <c r="C1062" i="10"/>
  <c r="A1063" i="10"/>
  <c r="B1063" i="10"/>
  <c r="C1063" i="10"/>
  <c r="A1064" i="10"/>
  <c r="B1064" i="10"/>
  <c r="C1064" i="10"/>
  <c r="A1065" i="10"/>
  <c r="B1065" i="10"/>
  <c r="C1065" i="10"/>
  <c r="A1066" i="10"/>
  <c r="B1066" i="10"/>
  <c r="C1066" i="10"/>
  <c r="A1067" i="10"/>
  <c r="B1067" i="10"/>
  <c r="C1067" i="10"/>
  <c r="A1068" i="10"/>
  <c r="B1068" i="10"/>
  <c r="C1068" i="10"/>
  <c r="A1069" i="10"/>
  <c r="B1069" i="10"/>
  <c r="C1069" i="10"/>
  <c r="A1070" i="10"/>
  <c r="B1070" i="10"/>
  <c r="C1070" i="10"/>
  <c r="A1071" i="10"/>
  <c r="B1071" i="10"/>
  <c r="C1071" i="10"/>
  <c r="A1072" i="10"/>
  <c r="B1072" i="10"/>
  <c r="C1072" i="10"/>
  <c r="A1073" i="10"/>
  <c r="B1073" i="10"/>
  <c r="C1073" i="10"/>
  <c r="A1074" i="10"/>
  <c r="B1074" i="10"/>
  <c r="C1074" i="10"/>
  <c r="A1075" i="10"/>
  <c r="B1075" i="10"/>
  <c r="C1075" i="10"/>
  <c r="A1076" i="10"/>
  <c r="B1076" i="10"/>
  <c r="C1076" i="10"/>
  <c r="A1077" i="10"/>
  <c r="B1077" i="10"/>
  <c r="C1077" i="10"/>
  <c r="A1078" i="10"/>
  <c r="B1078" i="10"/>
  <c r="C1078" i="10"/>
  <c r="A1079" i="10"/>
  <c r="B1079" i="10"/>
  <c r="C1079" i="10"/>
  <c r="A1080" i="10"/>
  <c r="B1080" i="10"/>
  <c r="C1080" i="10"/>
  <c r="A1081" i="10"/>
  <c r="B1081" i="10"/>
  <c r="C1081" i="10"/>
  <c r="A1082" i="10"/>
  <c r="B1082" i="10"/>
  <c r="C1082" i="10"/>
  <c r="A1083" i="10"/>
  <c r="B1083" i="10"/>
  <c r="C1083" i="10"/>
  <c r="A1084" i="10"/>
  <c r="B1084" i="10"/>
  <c r="C1084" i="10"/>
  <c r="A1085" i="10"/>
  <c r="B1085" i="10"/>
  <c r="C1085" i="10"/>
  <c r="A1086" i="10"/>
  <c r="B1086" i="10"/>
  <c r="C1086" i="10"/>
  <c r="A1087" i="10"/>
  <c r="B1087" i="10"/>
  <c r="C1087" i="10"/>
  <c r="A1088" i="10"/>
  <c r="B1088" i="10"/>
  <c r="C1088" i="10"/>
  <c r="A1089" i="10"/>
  <c r="B1089" i="10"/>
  <c r="C1089" i="10"/>
  <c r="A1090" i="10"/>
  <c r="B1090" i="10"/>
  <c r="C1090" i="10"/>
  <c r="A1091" i="10"/>
  <c r="B1091" i="10"/>
  <c r="C1091" i="10"/>
  <c r="A1092" i="10"/>
  <c r="B1092" i="10"/>
  <c r="C1092" i="10"/>
  <c r="A1093" i="10"/>
  <c r="B1093" i="10"/>
  <c r="C1093" i="10"/>
  <c r="A1094" i="10"/>
  <c r="B1094" i="10"/>
  <c r="C1094" i="10"/>
  <c r="A1095" i="10"/>
  <c r="B1095" i="10"/>
  <c r="C1095" i="10"/>
  <c r="A1096" i="10"/>
  <c r="B1096" i="10"/>
  <c r="C1096" i="10"/>
  <c r="A1097" i="10"/>
  <c r="B1097" i="10"/>
  <c r="C1097" i="10"/>
  <c r="A1098" i="10"/>
  <c r="B1098" i="10"/>
  <c r="C1098" i="10"/>
  <c r="A1099" i="10"/>
  <c r="B1099" i="10"/>
  <c r="C1099" i="10"/>
  <c r="A1100" i="10"/>
  <c r="B1100" i="10"/>
  <c r="C1100" i="10"/>
  <c r="A1101" i="10"/>
  <c r="B1101" i="10"/>
  <c r="C1101" i="10"/>
  <c r="A1102" i="10"/>
  <c r="B1102" i="10"/>
  <c r="C1102" i="10"/>
  <c r="A1103" i="10"/>
  <c r="B1103" i="10"/>
  <c r="C1103" i="10"/>
  <c r="A1104" i="10"/>
  <c r="B1104" i="10"/>
  <c r="C1104" i="10"/>
  <c r="A1105" i="10"/>
  <c r="B1105" i="10"/>
  <c r="C1105" i="10"/>
  <c r="A1106" i="10"/>
  <c r="B1106" i="10"/>
  <c r="C1106" i="10"/>
  <c r="A1107" i="10"/>
  <c r="B1107" i="10"/>
  <c r="C1107" i="10"/>
  <c r="A1108" i="10"/>
  <c r="B1108" i="10"/>
  <c r="C1108" i="10"/>
  <c r="A1109" i="10"/>
  <c r="B1109" i="10"/>
  <c r="C1109" i="10"/>
  <c r="A1110" i="10"/>
  <c r="B1110" i="10"/>
  <c r="C1110" i="10"/>
  <c r="A1111" i="10"/>
  <c r="B1111" i="10"/>
  <c r="C1111" i="10"/>
  <c r="A1112" i="10"/>
  <c r="B1112" i="10"/>
  <c r="C1112" i="10"/>
  <c r="A1113" i="10"/>
  <c r="B1113" i="10"/>
  <c r="C1113" i="10"/>
  <c r="A1114" i="10"/>
  <c r="B1114" i="10"/>
  <c r="C1114" i="10"/>
  <c r="A1115" i="10"/>
  <c r="B1115" i="10"/>
  <c r="C1115" i="10"/>
  <c r="A1116" i="10"/>
  <c r="B1116" i="10"/>
  <c r="C1116" i="10"/>
  <c r="A1117" i="10"/>
  <c r="B1117" i="10"/>
  <c r="C1117" i="10"/>
  <c r="A1118" i="10"/>
  <c r="B1118" i="10"/>
  <c r="C1118" i="10"/>
  <c r="A1119" i="10"/>
  <c r="B1119" i="10"/>
  <c r="C1119" i="10"/>
  <c r="A1120" i="10"/>
  <c r="B1120" i="10"/>
  <c r="C1120" i="10"/>
  <c r="A1121" i="10"/>
  <c r="B1121" i="10"/>
  <c r="C1121" i="10"/>
  <c r="A1122" i="10"/>
  <c r="B1122" i="10"/>
  <c r="C1122" i="10"/>
  <c r="A1123" i="10"/>
  <c r="B1123" i="10"/>
  <c r="C1123" i="10"/>
  <c r="A1124" i="10"/>
  <c r="B1124" i="10"/>
  <c r="C1124" i="10"/>
  <c r="A1125" i="10"/>
  <c r="B1125" i="10"/>
  <c r="C1125" i="10"/>
  <c r="A1126" i="10"/>
  <c r="B1126" i="10"/>
  <c r="C1126" i="10"/>
  <c r="A1127" i="10"/>
  <c r="B1127" i="10"/>
  <c r="C1127" i="10"/>
  <c r="A1128" i="10"/>
  <c r="B1128" i="10"/>
  <c r="C1128" i="10"/>
  <c r="A1129" i="10"/>
  <c r="B1129" i="10"/>
  <c r="C1129" i="10"/>
  <c r="A1130" i="10"/>
  <c r="B1130" i="10"/>
  <c r="C1130" i="10"/>
  <c r="A1131" i="10"/>
  <c r="B1131" i="10"/>
  <c r="C1131" i="10"/>
  <c r="A1132" i="10"/>
  <c r="B1132" i="10"/>
  <c r="C1132" i="10"/>
  <c r="A1133" i="10"/>
  <c r="B1133" i="10"/>
  <c r="C1133" i="10"/>
  <c r="A1134" i="10"/>
  <c r="B1134" i="10"/>
  <c r="C1134" i="10"/>
  <c r="A1135" i="10"/>
  <c r="B1135" i="10"/>
  <c r="C1135" i="10"/>
  <c r="A1136" i="10"/>
  <c r="B1136" i="10"/>
  <c r="C1136" i="10"/>
  <c r="A1137" i="10"/>
  <c r="B1137" i="10"/>
  <c r="C1137" i="10"/>
  <c r="A1138" i="10"/>
  <c r="B1138" i="10"/>
  <c r="C1138" i="10"/>
  <c r="A1139" i="10"/>
  <c r="B1139" i="10"/>
  <c r="C1139" i="10"/>
  <c r="A1140" i="10"/>
  <c r="B1140" i="10"/>
  <c r="C1140" i="10"/>
  <c r="A1141" i="10"/>
  <c r="B1141" i="10"/>
  <c r="C1141" i="10"/>
  <c r="A1142" i="10"/>
  <c r="B1142" i="10"/>
  <c r="C1142" i="10"/>
  <c r="A1143" i="10"/>
  <c r="B1143" i="10"/>
  <c r="C1143" i="10"/>
  <c r="A1144" i="10"/>
  <c r="B1144" i="10"/>
  <c r="C1144" i="10"/>
  <c r="A1145" i="10"/>
  <c r="B1145" i="10"/>
  <c r="C1145" i="10"/>
  <c r="A1146" i="10"/>
  <c r="B1146" i="10"/>
  <c r="C1146" i="10"/>
  <c r="A1147" i="10"/>
  <c r="B1147" i="10"/>
  <c r="C1147" i="10"/>
  <c r="A1148" i="10"/>
  <c r="B1148" i="10"/>
  <c r="C1148" i="10"/>
  <c r="A1149" i="10"/>
  <c r="B1149" i="10"/>
  <c r="C1149" i="10"/>
  <c r="A1150" i="10"/>
  <c r="B1150" i="10"/>
  <c r="C1150" i="10"/>
  <c r="A1151" i="10"/>
  <c r="B1151" i="10"/>
  <c r="C1151" i="10"/>
  <c r="A1152" i="10"/>
  <c r="B1152" i="10"/>
  <c r="C1152" i="10"/>
  <c r="A1153" i="10"/>
  <c r="B1153" i="10"/>
  <c r="C1153" i="10"/>
  <c r="A1154" i="10"/>
  <c r="B1154" i="10"/>
  <c r="C1154" i="10"/>
  <c r="A1155" i="10"/>
  <c r="B1155" i="10"/>
  <c r="C1155" i="10"/>
  <c r="A1156" i="10"/>
  <c r="B1156" i="10"/>
  <c r="C1156" i="10"/>
  <c r="A1157" i="10"/>
  <c r="B1157" i="10"/>
  <c r="C1157" i="10"/>
  <c r="A1158" i="10"/>
  <c r="B1158" i="10"/>
  <c r="C1158" i="10"/>
  <c r="A1159" i="10"/>
  <c r="B1159" i="10"/>
  <c r="C1159" i="10"/>
  <c r="A1160" i="10"/>
  <c r="B1160" i="10"/>
  <c r="C1160" i="10"/>
  <c r="A1161" i="10"/>
  <c r="B1161" i="10"/>
  <c r="C1161" i="10"/>
  <c r="A1162" i="10"/>
  <c r="B1162" i="10"/>
  <c r="C1162" i="10"/>
  <c r="A1163" i="10"/>
  <c r="B1163" i="10"/>
  <c r="C1163" i="10"/>
  <c r="A1164" i="10"/>
  <c r="B1164" i="10"/>
  <c r="C1164" i="10"/>
  <c r="A1165" i="10"/>
  <c r="B1165" i="10"/>
  <c r="C1165" i="10"/>
  <c r="A1166" i="10"/>
  <c r="B1166" i="10"/>
  <c r="C1166" i="10"/>
  <c r="A1167" i="10"/>
  <c r="B1167" i="10"/>
  <c r="C1167" i="10"/>
  <c r="A1168" i="10"/>
  <c r="B1168" i="10"/>
  <c r="C1168" i="10"/>
  <c r="A1169" i="10"/>
  <c r="B1169" i="10"/>
  <c r="C1169" i="10"/>
  <c r="A1170" i="10"/>
  <c r="B1170" i="10"/>
  <c r="C1170" i="10"/>
  <c r="A1171" i="10"/>
  <c r="B1171" i="10"/>
  <c r="C1171" i="10"/>
  <c r="A1172" i="10"/>
  <c r="B1172" i="10"/>
  <c r="C1172" i="10"/>
  <c r="A1173" i="10"/>
  <c r="B1173" i="10"/>
  <c r="C1173" i="10"/>
  <c r="A1174" i="10"/>
  <c r="B1174" i="10"/>
  <c r="C1174" i="10"/>
  <c r="A1175" i="10"/>
  <c r="B1175" i="10"/>
  <c r="C1175" i="10"/>
  <c r="A1176" i="10"/>
  <c r="B1176" i="10"/>
  <c r="C1176" i="10"/>
  <c r="A1177" i="10"/>
  <c r="B1177" i="10"/>
  <c r="C1177" i="10"/>
  <c r="A1178" i="10"/>
  <c r="B1178" i="10"/>
  <c r="C1178" i="10"/>
  <c r="A1179" i="10"/>
  <c r="B1179" i="10"/>
  <c r="C1179" i="10"/>
  <c r="A1180" i="10"/>
  <c r="B1180" i="10"/>
  <c r="C1180" i="10"/>
  <c r="A1181" i="10"/>
  <c r="B1181" i="10"/>
  <c r="C1181" i="10"/>
  <c r="A1182" i="10"/>
  <c r="B1182" i="10"/>
  <c r="C1182" i="10"/>
  <c r="A1183" i="10"/>
  <c r="B1183" i="10"/>
  <c r="C1183" i="10"/>
  <c r="A1184" i="10"/>
  <c r="B1184" i="10"/>
  <c r="C1184" i="10"/>
  <c r="A1185" i="10"/>
  <c r="B1185" i="10"/>
  <c r="C1185" i="10"/>
  <c r="A1186" i="10"/>
  <c r="B1186" i="10"/>
  <c r="C1186" i="10"/>
  <c r="A1187" i="10"/>
  <c r="B1187" i="10"/>
  <c r="C1187" i="10"/>
  <c r="A1188" i="10"/>
  <c r="B1188" i="10"/>
  <c r="C1188" i="10"/>
  <c r="A1189" i="10"/>
  <c r="B1189" i="10"/>
  <c r="C1189" i="10"/>
  <c r="A1190" i="10"/>
  <c r="B1190" i="10"/>
  <c r="C1190" i="10"/>
  <c r="A1191" i="10"/>
  <c r="B1191" i="10"/>
  <c r="C1191" i="10"/>
  <c r="A1192" i="10"/>
  <c r="B1192" i="10"/>
  <c r="C1192" i="10"/>
  <c r="A1193" i="10"/>
  <c r="B1193" i="10"/>
  <c r="C1193" i="10"/>
  <c r="A1194" i="10"/>
  <c r="B1194" i="10"/>
  <c r="C1194" i="10"/>
  <c r="A1195" i="10"/>
  <c r="B1195" i="10"/>
  <c r="C1195" i="10"/>
  <c r="A1196" i="10"/>
  <c r="B1196" i="10"/>
  <c r="C1196" i="10"/>
  <c r="A1197" i="10"/>
  <c r="B1197" i="10"/>
  <c r="C1197" i="10"/>
  <c r="A1198" i="10"/>
  <c r="B1198" i="10"/>
  <c r="C1198" i="10"/>
  <c r="A1199" i="10"/>
  <c r="B1199" i="10"/>
  <c r="C1199" i="10"/>
  <c r="A1200" i="10"/>
  <c r="B1200" i="10"/>
  <c r="C1200" i="10"/>
  <c r="A1201" i="10"/>
  <c r="B1201" i="10"/>
  <c r="C1201" i="10"/>
  <c r="A1202" i="10"/>
  <c r="B1202" i="10"/>
  <c r="C1202" i="10"/>
  <c r="A1203" i="10"/>
  <c r="B1203" i="10"/>
  <c r="C1203" i="10"/>
  <c r="A1204" i="10"/>
  <c r="B1204" i="10"/>
  <c r="C1204" i="10"/>
  <c r="A1205" i="10"/>
  <c r="B1205" i="10"/>
  <c r="C1205" i="10"/>
  <c r="A1206" i="10"/>
  <c r="B1206" i="10"/>
  <c r="C1206" i="10"/>
  <c r="A1207" i="10"/>
  <c r="B1207" i="10"/>
  <c r="C1207" i="10"/>
  <c r="A1208" i="10"/>
  <c r="B1208" i="10"/>
  <c r="C1208" i="10"/>
  <c r="A1209" i="10"/>
  <c r="B1209" i="10"/>
  <c r="C1209" i="10"/>
  <c r="A1210" i="10"/>
  <c r="B1210" i="10"/>
  <c r="C1210" i="10"/>
  <c r="A1211" i="10"/>
  <c r="B1211" i="10"/>
  <c r="C1211" i="10"/>
  <c r="A1212" i="10"/>
  <c r="B1212" i="10"/>
  <c r="C1212" i="10"/>
  <c r="A1213" i="10"/>
  <c r="B1213" i="10"/>
  <c r="C1213" i="10"/>
  <c r="A1214" i="10"/>
  <c r="B1214" i="10"/>
  <c r="C1214" i="10"/>
  <c r="A1215" i="10"/>
  <c r="B1215" i="10"/>
  <c r="C1215" i="10"/>
  <c r="A1216" i="10"/>
  <c r="B1216" i="10"/>
  <c r="C1216" i="10"/>
  <c r="A1217" i="10"/>
  <c r="B1217" i="10"/>
  <c r="C1217" i="10"/>
  <c r="A1218" i="10"/>
  <c r="B1218" i="10"/>
  <c r="C1218" i="10"/>
  <c r="A1219" i="10"/>
  <c r="B1219" i="10"/>
  <c r="C1219" i="10"/>
  <c r="A1220" i="10"/>
  <c r="B1220" i="10"/>
  <c r="C1220" i="10"/>
  <c r="A1221" i="10"/>
  <c r="B1221" i="10"/>
  <c r="C1221" i="10"/>
  <c r="A1222" i="10"/>
  <c r="B1222" i="10"/>
  <c r="C1222" i="10"/>
  <c r="A1223" i="10"/>
  <c r="B1223" i="10"/>
  <c r="C1223" i="10"/>
  <c r="A1224" i="10"/>
  <c r="B1224" i="10"/>
  <c r="C1224" i="10"/>
  <c r="A1225" i="10"/>
  <c r="B1225" i="10"/>
  <c r="C1225" i="10"/>
  <c r="A1226" i="10"/>
  <c r="B1226" i="10"/>
  <c r="C1226" i="10"/>
  <c r="A1227" i="10"/>
  <c r="B1227" i="10"/>
  <c r="C1227" i="10"/>
  <c r="A1228" i="10"/>
  <c r="B1228" i="10"/>
  <c r="C1228" i="10"/>
  <c r="A1229" i="10"/>
  <c r="B1229" i="10"/>
  <c r="C1229" i="10"/>
  <c r="A1230" i="10"/>
  <c r="B1230" i="10"/>
  <c r="C1230" i="10"/>
  <c r="A1231" i="10"/>
  <c r="B1231" i="10"/>
  <c r="C1231" i="10"/>
  <c r="A1232" i="10"/>
  <c r="B1232" i="10"/>
  <c r="C1232" i="10"/>
  <c r="A1233" i="10"/>
  <c r="B1233" i="10"/>
  <c r="C1233" i="10"/>
  <c r="A1234" i="10"/>
  <c r="B1234" i="10"/>
  <c r="C1234" i="10"/>
  <c r="A1235" i="10"/>
  <c r="B1235" i="10"/>
  <c r="C1235" i="10"/>
  <c r="A1236" i="10"/>
  <c r="B1236" i="10"/>
  <c r="C1236" i="10"/>
  <c r="A1237" i="10"/>
  <c r="B1237" i="10"/>
  <c r="C1237" i="10"/>
  <c r="A1238" i="10"/>
  <c r="B1238" i="10"/>
  <c r="C1238" i="10"/>
  <c r="A1239" i="10"/>
  <c r="B1239" i="10"/>
  <c r="C1239" i="10"/>
  <c r="A1240" i="10"/>
  <c r="B1240" i="10"/>
  <c r="C1240" i="10"/>
  <c r="A1241" i="10"/>
  <c r="B1241" i="10"/>
  <c r="C1241" i="10"/>
  <c r="A1242" i="10"/>
  <c r="B1242" i="10"/>
  <c r="C1242" i="10"/>
  <c r="A1243" i="10"/>
  <c r="B1243" i="10"/>
  <c r="C1243" i="10"/>
  <c r="A1244" i="10"/>
  <c r="B1244" i="10"/>
  <c r="C1244" i="10"/>
  <c r="A1245" i="10"/>
  <c r="B1245" i="10"/>
  <c r="C1245" i="10"/>
  <c r="A1246" i="10"/>
  <c r="B1246" i="10"/>
  <c r="C1246" i="10"/>
  <c r="A1247" i="10"/>
  <c r="B1247" i="10"/>
  <c r="C1247" i="10"/>
  <c r="A1248" i="10"/>
  <c r="B1248" i="10"/>
  <c r="C1248" i="10"/>
  <c r="A1249" i="10"/>
  <c r="B1249" i="10"/>
  <c r="C1249" i="10"/>
  <c r="A1250" i="10"/>
  <c r="B1250" i="10"/>
  <c r="C1250" i="10"/>
  <c r="A1251" i="10"/>
  <c r="B1251" i="10"/>
  <c r="C1251" i="10"/>
  <c r="A1252" i="10"/>
  <c r="B1252" i="10"/>
  <c r="C1252" i="10"/>
  <c r="A1253" i="10"/>
  <c r="B1253" i="10"/>
  <c r="C1253" i="10"/>
  <c r="A1254" i="10"/>
  <c r="B1254" i="10"/>
  <c r="C1254" i="10"/>
  <c r="A1255" i="10"/>
  <c r="B1255" i="10"/>
  <c r="C1255" i="10"/>
  <c r="A1256" i="10"/>
  <c r="B1256" i="10"/>
  <c r="C1256" i="10"/>
  <c r="A1257" i="10"/>
  <c r="B1257" i="10"/>
  <c r="C1257" i="10"/>
  <c r="A1258" i="10"/>
  <c r="B1258" i="10"/>
  <c r="C1258" i="10"/>
  <c r="A1259" i="10"/>
  <c r="B1259" i="10"/>
  <c r="C1259" i="10"/>
  <c r="A1260" i="10"/>
  <c r="B1260" i="10"/>
  <c r="C1260" i="10"/>
  <c r="A1261" i="10"/>
  <c r="B1261" i="10"/>
  <c r="C1261" i="10"/>
  <c r="A1262" i="10"/>
  <c r="B1262" i="10"/>
  <c r="C1262" i="10"/>
  <c r="A1263" i="10"/>
  <c r="B1263" i="10"/>
  <c r="C1263" i="10"/>
  <c r="A1264" i="10"/>
  <c r="B1264" i="10"/>
  <c r="C1264" i="10"/>
  <c r="A1265" i="10"/>
  <c r="B1265" i="10"/>
  <c r="C1265" i="10"/>
  <c r="A1266" i="10"/>
  <c r="B1266" i="10"/>
  <c r="C1266" i="10"/>
  <c r="A1267" i="10"/>
  <c r="B1267" i="10"/>
  <c r="C1267" i="10"/>
  <c r="A1268" i="10"/>
  <c r="B1268" i="10"/>
  <c r="C1268" i="10"/>
  <c r="A1269" i="10"/>
  <c r="B1269" i="10"/>
  <c r="C1269" i="10"/>
  <c r="A1270" i="10"/>
  <c r="B1270" i="10"/>
  <c r="C1270" i="10"/>
  <c r="A1271" i="10"/>
  <c r="B1271" i="10"/>
  <c r="C1271" i="10"/>
  <c r="A1272" i="10"/>
  <c r="B1272" i="10"/>
  <c r="C1272" i="10"/>
  <c r="A1273" i="10"/>
  <c r="B1273" i="10"/>
  <c r="C1273" i="10"/>
  <c r="A1274" i="10"/>
  <c r="B1274" i="10"/>
  <c r="C1274" i="10"/>
  <c r="A1275" i="10"/>
  <c r="B1275" i="10"/>
  <c r="C1275" i="10"/>
  <c r="A1276" i="10"/>
  <c r="B1276" i="10"/>
  <c r="C1276" i="10"/>
  <c r="A1277" i="10"/>
  <c r="B1277" i="10"/>
  <c r="C1277" i="10"/>
  <c r="A1278" i="10"/>
  <c r="B1278" i="10"/>
  <c r="C1278" i="10"/>
  <c r="A1279" i="10"/>
  <c r="B1279" i="10"/>
  <c r="C1279" i="10"/>
  <c r="A1280" i="10"/>
  <c r="B1280" i="10"/>
  <c r="C1280" i="10"/>
  <c r="A1281" i="10"/>
  <c r="B1281" i="10"/>
  <c r="C1281" i="10"/>
  <c r="A1282" i="10"/>
  <c r="B1282" i="10"/>
  <c r="C1282" i="10"/>
  <c r="A1283" i="10"/>
  <c r="B1283" i="10"/>
  <c r="C1283" i="10"/>
  <c r="A1284" i="10"/>
  <c r="B1284" i="10"/>
  <c r="C1284" i="10"/>
  <c r="A1285" i="10"/>
  <c r="B1285" i="10"/>
  <c r="C1285" i="10"/>
  <c r="A1286" i="10"/>
  <c r="B1286" i="10"/>
  <c r="C1286" i="10"/>
  <c r="A1287" i="10"/>
  <c r="B1287" i="10"/>
  <c r="C1287" i="10"/>
  <c r="A1288" i="10"/>
  <c r="B1288" i="10"/>
  <c r="C1288" i="10"/>
  <c r="A1289" i="10"/>
  <c r="B1289" i="10"/>
  <c r="C1289" i="10"/>
  <c r="A1290" i="10"/>
  <c r="B1290" i="10"/>
  <c r="C1290" i="10"/>
  <c r="A1291" i="10"/>
  <c r="B1291" i="10"/>
  <c r="C1291" i="10"/>
  <c r="A1292" i="10"/>
  <c r="B1292" i="10"/>
  <c r="C1292" i="10"/>
  <c r="A1293" i="10"/>
  <c r="B1293" i="10"/>
  <c r="C1293" i="10"/>
  <c r="A1294" i="10"/>
  <c r="B1294" i="10"/>
  <c r="C1294" i="10"/>
  <c r="A1295" i="10"/>
  <c r="B1295" i="10"/>
  <c r="C1295" i="10"/>
  <c r="A1296" i="10"/>
  <c r="B1296" i="10"/>
  <c r="C1296" i="10"/>
  <c r="A1297" i="10"/>
  <c r="B1297" i="10"/>
  <c r="C1297" i="10"/>
  <c r="A1298" i="10"/>
  <c r="B1298" i="10"/>
  <c r="C1298" i="10"/>
  <c r="A1299" i="10"/>
  <c r="B1299" i="10"/>
  <c r="C1299" i="10"/>
  <c r="A1300" i="10"/>
  <c r="B1300" i="10"/>
  <c r="C1300" i="10"/>
  <c r="A1301" i="10"/>
  <c r="B1301" i="10"/>
  <c r="C1301" i="10"/>
  <c r="A1302" i="10"/>
  <c r="B1302" i="10"/>
  <c r="C1302" i="10"/>
  <c r="A1303" i="10"/>
  <c r="B1303" i="10"/>
  <c r="C1303" i="10"/>
  <c r="A1304" i="10"/>
  <c r="B1304" i="10"/>
  <c r="C1304" i="10"/>
  <c r="A1305" i="10"/>
  <c r="B1305" i="10"/>
  <c r="C1305" i="10"/>
  <c r="A1306" i="10"/>
  <c r="B1306" i="10"/>
  <c r="C1306" i="10"/>
  <c r="A1307" i="10"/>
  <c r="B1307" i="10"/>
  <c r="C1307" i="10"/>
  <c r="A1308" i="10"/>
  <c r="B1308" i="10"/>
  <c r="C1308" i="10"/>
  <c r="A1309" i="10"/>
  <c r="B1309" i="10"/>
  <c r="C1309" i="10"/>
  <c r="A1310" i="10"/>
  <c r="B1310" i="10"/>
  <c r="C1310" i="10"/>
  <c r="A1311" i="10"/>
  <c r="B1311" i="10"/>
  <c r="C1311" i="10"/>
  <c r="A1312" i="10"/>
  <c r="B1312" i="10"/>
  <c r="C1312" i="10"/>
  <c r="A1313" i="10"/>
  <c r="B1313" i="10"/>
  <c r="C1313" i="10"/>
  <c r="A1314" i="10"/>
  <c r="B1314" i="10"/>
  <c r="C1314" i="10"/>
  <c r="A1315" i="10"/>
  <c r="B1315" i="10"/>
  <c r="C1315" i="10"/>
  <c r="A1316" i="10"/>
  <c r="B1316" i="10"/>
  <c r="C1316" i="10"/>
  <c r="A1317" i="10"/>
  <c r="B1317" i="10"/>
  <c r="C1317" i="10"/>
  <c r="A1318" i="10"/>
  <c r="B1318" i="10"/>
  <c r="C1318" i="10"/>
  <c r="A1319" i="10"/>
  <c r="B1319" i="10"/>
  <c r="C1319" i="10"/>
  <c r="A1320" i="10"/>
  <c r="B1320" i="10"/>
  <c r="C1320" i="10"/>
  <c r="A1321" i="10"/>
  <c r="B1321" i="10"/>
  <c r="C1321" i="10"/>
  <c r="A1322" i="10"/>
  <c r="B1322" i="10"/>
  <c r="C1322" i="10"/>
  <c r="A1323" i="10"/>
  <c r="B1323" i="10"/>
  <c r="C1323" i="10"/>
  <c r="A1324" i="10"/>
  <c r="B1324" i="10"/>
  <c r="C1324" i="10"/>
  <c r="A1325" i="10"/>
  <c r="B1325" i="10"/>
  <c r="C1325" i="10"/>
  <c r="A1326" i="10"/>
  <c r="B1326" i="10"/>
  <c r="C1326" i="10"/>
  <c r="A1327" i="10"/>
  <c r="B1327" i="10"/>
  <c r="C1327" i="10"/>
  <c r="A1328" i="10"/>
  <c r="B1328" i="10"/>
  <c r="C1328" i="10"/>
  <c r="A1329" i="10"/>
  <c r="B1329" i="10"/>
  <c r="C1329" i="10"/>
  <c r="A1330" i="10"/>
  <c r="B1330" i="10"/>
  <c r="C1330" i="10"/>
  <c r="A1331" i="10"/>
  <c r="B1331" i="10"/>
  <c r="C1331" i="10"/>
  <c r="A1332" i="10"/>
  <c r="B1332" i="10"/>
  <c r="C1332" i="10"/>
  <c r="A1333" i="10"/>
  <c r="B1333" i="10"/>
  <c r="C1333" i="10"/>
  <c r="A1334" i="10"/>
  <c r="B1334" i="10"/>
  <c r="C1334" i="10"/>
  <c r="A1335" i="10"/>
  <c r="B1335" i="10"/>
  <c r="C1335" i="10"/>
  <c r="A1336" i="10"/>
  <c r="B1336" i="10"/>
  <c r="C1336" i="10"/>
  <c r="A1337" i="10"/>
  <c r="B1337" i="10"/>
  <c r="C1337" i="10"/>
  <c r="A1338" i="10"/>
  <c r="B1338" i="10"/>
  <c r="C1338" i="10"/>
  <c r="A1339" i="10"/>
  <c r="B1339" i="10"/>
  <c r="C1339" i="10"/>
  <c r="A1340" i="10"/>
  <c r="B1340" i="10"/>
  <c r="C1340" i="10"/>
  <c r="A1341" i="10"/>
  <c r="B1341" i="10"/>
  <c r="C1341" i="10"/>
  <c r="A1342" i="10"/>
  <c r="B1342" i="10"/>
  <c r="C1342" i="10"/>
  <c r="A1343" i="10"/>
  <c r="B1343" i="10"/>
  <c r="C1343" i="10"/>
  <c r="A1344" i="10"/>
  <c r="B1344" i="10"/>
  <c r="C1344" i="10"/>
  <c r="A1345" i="10"/>
  <c r="B1345" i="10"/>
  <c r="C1345" i="10"/>
  <c r="A1346" i="10"/>
  <c r="B1346" i="10"/>
  <c r="C1346" i="10"/>
  <c r="A1347" i="10"/>
  <c r="B1347" i="10"/>
  <c r="C1347" i="10"/>
  <c r="A1348" i="10"/>
  <c r="B1348" i="10"/>
  <c r="C1348" i="10"/>
  <c r="A1349" i="10"/>
  <c r="B1349" i="10"/>
  <c r="C1349" i="10"/>
  <c r="A1350" i="10"/>
  <c r="B1350" i="10"/>
  <c r="C1350" i="10"/>
  <c r="A1351" i="10"/>
  <c r="B1351" i="10"/>
  <c r="C1351" i="10"/>
  <c r="A1352" i="10"/>
  <c r="B1352" i="10"/>
  <c r="C1352" i="10"/>
  <c r="A1353" i="10"/>
  <c r="B1353" i="10"/>
  <c r="C1353" i="10"/>
  <c r="A1354" i="10"/>
  <c r="B1354" i="10"/>
  <c r="C1354" i="10"/>
  <c r="A1355" i="10"/>
  <c r="B1355" i="10"/>
  <c r="C1355" i="10"/>
  <c r="A1356" i="10"/>
  <c r="B1356" i="10"/>
  <c r="C1356" i="10"/>
  <c r="A1357" i="10"/>
  <c r="B1357" i="10"/>
  <c r="C1357" i="10"/>
  <c r="A1358" i="10"/>
  <c r="B1358" i="10"/>
  <c r="C1358" i="10"/>
  <c r="A1359" i="10"/>
  <c r="B1359" i="10"/>
  <c r="C1359" i="10"/>
  <c r="A1360" i="10"/>
  <c r="B1360" i="10"/>
  <c r="C1360" i="10"/>
  <c r="A1361" i="10"/>
  <c r="B1361" i="10"/>
  <c r="C1361" i="10"/>
  <c r="A1362" i="10"/>
  <c r="B1362" i="10"/>
  <c r="C1362" i="10"/>
  <c r="A1363" i="10"/>
  <c r="B1363" i="10"/>
  <c r="C1363" i="10"/>
  <c r="A1364" i="10"/>
  <c r="B1364" i="10"/>
  <c r="C1364" i="10"/>
  <c r="A1365" i="10"/>
  <c r="B1365" i="10"/>
  <c r="C1365" i="10"/>
  <c r="A1366" i="10"/>
  <c r="B1366" i="10"/>
  <c r="C1366" i="10"/>
  <c r="A1367" i="10"/>
  <c r="B1367" i="10"/>
  <c r="C1367" i="10"/>
  <c r="A1368" i="10"/>
  <c r="B1368" i="10"/>
  <c r="C1368" i="10"/>
  <c r="A1369" i="10"/>
  <c r="B1369" i="10"/>
  <c r="C1369" i="10"/>
  <c r="A1370" i="10"/>
  <c r="B1370" i="10"/>
  <c r="C1370" i="10"/>
  <c r="A1371" i="10"/>
  <c r="B1371" i="10"/>
  <c r="C1371" i="10"/>
  <c r="A1372" i="10"/>
  <c r="B1372" i="10"/>
  <c r="C1372" i="10"/>
  <c r="A1373" i="10"/>
  <c r="B1373" i="10"/>
  <c r="C1373" i="10"/>
  <c r="A1374" i="10"/>
  <c r="B1374" i="10"/>
  <c r="C1374" i="10"/>
  <c r="A1375" i="10"/>
  <c r="B1375" i="10"/>
  <c r="C1375" i="10"/>
  <c r="A1376" i="10"/>
  <c r="B1376" i="10"/>
  <c r="C1376" i="10"/>
  <c r="A1377" i="10"/>
  <c r="B1377" i="10"/>
  <c r="C1377" i="10"/>
  <c r="A1378" i="10"/>
  <c r="B1378" i="10"/>
  <c r="C1378" i="10"/>
  <c r="A1379" i="10"/>
  <c r="B1379" i="10"/>
  <c r="C1379" i="10"/>
  <c r="A1380" i="10"/>
  <c r="B1380" i="10"/>
  <c r="C1380" i="10"/>
  <c r="A1381" i="10"/>
  <c r="B1381" i="10"/>
  <c r="C1381" i="10"/>
  <c r="A1382" i="10"/>
  <c r="B1382" i="10"/>
  <c r="C1382" i="10"/>
  <c r="A1383" i="10"/>
  <c r="B1383" i="10"/>
  <c r="C1383" i="10"/>
  <c r="A1384" i="10"/>
  <c r="B1384" i="10"/>
  <c r="C1384" i="10"/>
  <c r="A1385" i="10"/>
  <c r="B1385" i="10"/>
  <c r="C1385" i="10"/>
  <c r="A1386" i="10"/>
  <c r="B1386" i="10"/>
  <c r="C1386" i="10"/>
  <c r="A1387" i="10"/>
  <c r="B1387" i="10"/>
  <c r="C1387" i="10"/>
  <c r="A1388" i="10"/>
  <c r="B1388" i="10"/>
  <c r="C1388" i="10"/>
  <c r="A1389" i="10"/>
  <c r="B1389" i="10"/>
  <c r="C1389" i="10"/>
  <c r="A1390" i="10"/>
  <c r="B1390" i="10"/>
  <c r="C1390" i="10"/>
  <c r="A1391" i="10"/>
  <c r="B1391" i="10"/>
  <c r="C1391" i="10"/>
  <c r="A1392" i="10"/>
  <c r="B1392" i="10"/>
  <c r="C1392" i="10"/>
  <c r="A1393" i="10"/>
  <c r="B1393" i="10"/>
  <c r="C1393" i="10"/>
  <c r="A1394" i="10"/>
  <c r="B1394" i="10"/>
  <c r="C1394" i="10"/>
  <c r="A1395" i="10"/>
  <c r="B1395" i="10"/>
  <c r="C1395" i="10"/>
  <c r="A1396" i="10"/>
  <c r="B1396" i="10"/>
  <c r="C1396" i="10"/>
  <c r="A1397" i="10"/>
  <c r="B1397" i="10"/>
  <c r="C1397" i="10"/>
  <c r="A1398" i="10"/>
  <c r="B1398" i="10"/>
  <c r="C1398" i="10"/>
  <c r="A1399" i="10"/>
  <c r="B1399" i="10"/>
  <c r="C1399" i="10"/>
  <c r="A1400" i="10"/>
  <c r="B1400" i="10"/>
  <c r="C1400" i="10"/>
  <c r="A1401" i="10"/>
  <c r="B1401" i="10"/>
  <c r="C1401" i="10"/>
  <c r="A1402" i="10"/>
  <c r="B1402" i="10"/>
  <c r="C1402" i="10"/>
  <c r="A1403" i="10"/>
  <c r="B1403" i="10"/>
  <c r="C1403" i="10"/>
  <c r="A1404" i="10"/>
  <c r="B1404" i="10"/>
  <c r="C1404" i="10"/>
  <c r="A1405" i="10"/>
  <c r="B1405" i="10"/>
  <c r="C1405" i="10"/>
  <c r="A1406" i="10"/>
  <c r="B1406" i="10"/>
  <c r="C1406" i="10"/>
  <c r="A1407" i="10"/>
  <c r="B1407" i="10"/>
  <c r="C1407" i="10"/>
  <c r="A1408" i="10"/>
  <c r="B1408" i="10"/>
  <c r="C1408" i="10"/>
  <c r="A1409" i="10"/>
  <c r="B1409" i="10"/>
  <c r="C1409" i="10"/>
  <c r="A1410" i="10"/>
  <c r="B1410" i="10"/>
  <c r="C1410" i="10"/>
  <c r="A1411" i="10"/>
  <c r="B1411" i="10"/>
  <c r="C1411" i="10"/>
  <c r="A1412" i="10"/>
  <c r="B1412" i="10"/>
  <c r="C1412" i="10"/>
  <c r="A1413" i="10"/>
  <c r="B1413" i="10"/>
  <c r="C1413" i="10"/>
  <c r="A1414" i="10"/>
  <c r="B1414" i="10"/>
  <c r="C1414" i="10"/>
  <c r="A1415" i="10"/>
  <c r="B1415" i="10"/>
  <c r="C1415" i="10"/>
  <c r="A1416" i="10"/>
  <c r="B1416" i="10"/>
  <c r="C1416" i="10"/>
  <c r="A1417" i="10"/>
  <c r="B1417" i="10"/>
  <c r="C1417" i="10"/>
  <c r="A1418" i="10"/>
  <c r="B1418" i="10"/>
  <c r="C1418" i="10"/>
  <c r="A1419" i="10"/>
  <c r="B1419" i="10"/>
  <c r="C1419" i="10"/>
  <c r="A1420" i="10"/>
  <c r="B1420" i="10"/>
  <c r="C1420" i="10"/>
  <c r="A1421" i="10"/>
  <c r="B1421" i="10"/>
  <c r="C1421" i="10"/>
  <c r="A1422" i="10"/>
  <c r="B1422" i="10"/>
  <c r="C1422" i="10"/>
  <c r="A1423" i="10"/>
  <c r="B1423" i="10"/>
  <c r="C1423" i="10"/>
  <c r="A1424" i="10"/>
  <c r="B1424" i="10"/>
  <c r="C1424" i="10"/>
  <c r="A1425" i="10"/>
  <c r="B1425" i="10"/>
  <c r="C1425" i="10"/>
  <c r="A1426" i="10"/>
  <c r="B1426" i="10"/>
  <c r="C1426" i="10"/>
  <c r="A1427" i="10"/>
  <c r="B1427" i="10"/>
  <c r="C1427" i="10"/>
  <c r="A1428" i="10"/>
  <c r="B1428" i="10"/>
  <c r="C1428" i="10"/>
  <c r="A1429" i="10"/>
  <c r="B1429" i="10"/>
  <c r="C1429" i="10"/>
  <c r="A1430" i="10"/>
  <c r="B1430" i="10"/>
  <c r="C1430" i="10"/>
  <c r="A1431" i="10"/>
  <c r="B1431" i="10"/>
  <c r="C1431" i="10"/>
  <c r="A1432" i="10"/>
  <c r="B1432" i="10"/>
  <c r="C1432" i="10"/>
  <c r="A1433" i="10"/>
  <c r="B1433" i="10"/>
  <c r="C1433" i="10"/>
  <c r="A1434" i="10"/>
  <c r="B1434" i="10"/>
  <c r="C1434" i="10"/>
  <c r="A1435" i="10"/>
  <c r="B1435" i="10"/>
  <c r="C1435" i="10"/>
  <c r="A1436" i="10"/>
  <c r="B1436" i="10"/>
  <c r="C1436" i="10"/>
  <c r="A1437" i="10"/>
  <c r="B1437" i="10"/>
  <c r="C1437" i="10"/>
  <c r="A1438" i="10"/>
  <c r="B1438" i="10"/>
  <c r="C1438" i="10"/>
  <c r="A1439" i="10"/>
  <c r="B1439" i="10"/>
  <c r="C1439" i="10"/>
  <c r="A1440" i="10"/>
  <c r="B1440" i="10"/>
  <c r="C1440" i="10"/>
  <c r="A1441" i="10"/>
  <c r="B1441" i="10"/>
  <c r="C1441" i="10"/>
  <c r="A1442" i="10"/>
  <c r="B1442" i="10"/>
  <c r="C1442" i="10"/>
  <c r="A1443" i="10"/>
  <c r="B1443" i="10"/>
  <c r="C1443" i="10"/>
  <c r="A1444" i="10"/>
  <c r="B1444" i="10"/>
  <c r="C1444" i="10"/>
  <c r="A1445" i="10"/>
  <c r="B1445" i="10"/>
  <c r="C1445" i="10"/>
  <c r="A1446" i="10"/>
  <c r="B1446" i="10"/>
  <c r="C1446" i="10"/>
  <c r="A1447" i="10"/>
  <c r="B1447" i="10"/>
  <c r="C1447" i="10"/>
  <c r="A1448" i="10"/>
  <c r="B1448" i="10"/>
  <c r="C1448" i="10"/>
  <c r="A1449" i="10"/>
  <c r="B1449" i="10"/>
  <c r="C1449" i="10"/>
  <c r="A1450" i="10"/>
  <c r="B1450" i="10"/>
  <c r="C1450" i="10"/>
  <c r="A1451" i="10"/>
  <c r="B1451" i="10"/>
  <c r="C1451" i="10"/>
  <c r="A1452" i="10"/>
  <c r="B1452" i="10"/>
  <c r="C1452" i="10"/>
  <c r="A1453" i="10"/>
  <c r="B1453" i="10"/>
  <c r="C1453" i="10"/>
  <c r="A1454" i="10"/>
  <c r="B1454" i="10"/>
  <c r="C1454" i="10"/>
  <c r="A1455" i="10"/>
  <c r="B1455" i="10"/>
  <c r="C1455" i="10"/>
  <c r="A1456" i="10"/>
  <c r="B1456" i="10"/>
  <c r="C1456" i="10"/>
  <c r="A1457" i="10"/>
  <c r="B1457" i="10"/>
  <c r="C1457" i="10"/>
  <c r="A1458" i="10"/>
  <c r="B1458" i="10"/>
  <c r="C1458" i="10"/>
  <c r="A1459" i="10"/>
  <c r="B1459" i="10"/>
  <c r="C1459" i="10"/>
  <c r="A1460" i="10"/>
  <c r="B1460" i="10"/>
  <c r="C1460" i="10"/>
  <c r="A1461" i="10"/>
  <c r="B1461" i="10"/>
  <c r="C1461" i="10"/>
  <c r="A1462" i="10"/>
  <c r="B1462" i="10"/>
  <c r="C1462" i="10"/>
  <c r="A1463" i="10"/>
  <c r="B1463" i="10"/>
  <c r="C1463" i="10"/>
  <c r="A1464" i="10"/>
  <c r="B1464" i="10"/>
  <c r="C1464" i="10"/>
  <c r="A1465" i="10"/>
  <c r="B1465" i="10"/>
  <c r="C1465" i="10"/>
  <c r="A1466" i="10"/>
  <c r="B1466" i="10"/>
  <c r="C1466" i="10"/>
  <c r="A1467" i="10"/>
  <c r="B1467" i="10"/>
  <c r="C1467" i="10"/>
  <c r="A1468" i="10"/>
  <c r="B1468" i="10"/>
  <c r="C1468" i="10"/>
  <c r="A1469" i="10"/>
  <c r="B1469" i="10"/>
  <c r="C1469" i="10"/>
  <c r="A1470" i="10"/>
  <c r="B1470" i="10"/>
  <c r="C1470" i="10"/>
  <c r="A1471" i="10"/>
  <c r="B1471" i="10"/>
  <c r="C1471" i="10"/>
  <c r="A1472" i="10"/>
  <c r="B1472" i="10"/>
  <c r="C1472" i="10"/>
  <c r="A1473" i="10"/>
  <c r="B1473" i="10"/>
  <c r="C1473" i="10"/>
  <c r="A1474" i="10"/>
  <c r="B1474" i="10"/>
  <c r="C1474" i="10"/>
  <c r="A1475" i="10"/>
  <c r="B1475" i="10"/>
  <c r="C1475" i="10"/>
  <c r="A1476" i="10"/>
  <c r="B1476" i="10"/>
  <c r="C1476" i="10"/>
  <c r="A1477" i="10"/>
  <c r="B1477" i="10"/>
  <c r="C1477" i="10"/>
  <c r="A1478" i="10"/>
  <c r="B1478" i="10"/>
  <c r="C1478" i="10"/>
  <c r="A1479" i="10"/>
  <c r="B1479" i="10"/>
  <c r="C1479" i="10"/>
  <c r="A1480" i="10"/>
  <c r="B1480" i="10"/>
  <c r="C1480" i="10"/>
  <c r="A1481" i="10"/>
  <c r="B1481" i="10"/>
  <c r="C1481" i="10"/>
  <c r="A1482" i="10"/>
  <c r="B1482" i="10"/>
  <c r="C1482" i="10"/>
  <c r="A1483" i="10"/>
  <c r="B1483" i="10"/>
  <c r="C1483" i="10"/>
  <c r="A1484" i="10"/>
  <c r="B1484" i="10"/>
  <c r="C1484" i="10"/>
  <c r="A1485" i="10"/>
  <c r="B1485" i="10"/>
  <c r="C1485" i="10"/>
  <c r="A1486" i="10"/>
  <c r="B1486" i="10"/>
  <c r="C1486" i="10"/>
  <c r="A1487" i="10"/>
  <c r="B1487" i="10"/>
  <c r="C1487" i="10"/>
  <c r="A1488" i="10"/>
  <c r="B1488" i="10"/>
  <c r="C1488" i="10"/>
  <c r="A1489" i="10"/>
  <c r="B1489" i="10"/>
  <c r="C1489" i="10"/>
  <c r="A1490" i="10"/>
  <c r="B1490" i="10"/>
  <c r="C1490" i="10"/>
  <c r="A1491" i="10"/>
  <c r="B1491" i="10"/>
  <c r="C1491" i="10"/>
  <c r="A1492" i="10"/>
  <c r="B1492" i="10"/>
  <c r="C1492" i="10"/>
  <c r="A1493" i="10"/>
  <c r="B1493" i="10"/>
  <c r="C1493" i="10"/>
  <c r="A1494" i="10"/>
  <c r="B1494" i="10"/>
  <c r="C1494" i="10"/>
  <c r="A1495" i="10"/>
  <c r="B1495" i="10"/>
  <c r="C1495" i="10"/>
  <c r="A1496" i="10"/>
  <c r="B1496" i="10"/>
  <c r="C1496" i="10"/>
  <c r="A1497" i="10"/>
  <c r="B1497" i="10"/>
  <c r="C1497" i="10"/>
  <c r="A1498" i="10"/>
  <c r="B1498" i="10"/>
  <c r="C1498" i="10"/>
  <c r="A1499" i="10"/>
  <c r="B1499" i="10"/>
  <c r="C1499" i="10"/>
  <c r="A1500" i="10"/>
  <c r="B1500" i="10"/>
  <c r="C1500" i="10"/>
  <c r="A1501" i="10"/>
  <c r="B1501" i="10"/>
  <c r="C1501" i="10"/>
  <c r="A1502" i="10"/>
  <c r="B1502" i="10"/>
  <c r="C1502" i="10"/>
  <c r="A1503" i="10"/>
  <c r="B1503" i="10"/>
  <c r="C1503" i="10"/>
  <c r="A1504" i="10"/>
  <c r="B1504" i="10"/>
  <c r="C1504" i="10"/>
  <c r="A1505" i="10"/>
  <c r="B1505" i="10"/>
  <c r="C1505" i="10"/>
  <c r="A1506" i="10"/>
  <c r="B1506" i="10"/>
  <c r="C1506" i="10"/>
  <c r="A1507" i="10"/>
  <c r="B1507" i="10"/>
  <c r="C1507" i="10"/>
  <c r="A1508" i="10"/>
  <c r="B1508" i="10"/>
  <c r="C1508" i="10"/>
  <c r="A1509" i="10"/>
  <c r="B1509" i="10"/>
  <c r="C1509" i="10"/>
  <c r="A1510" i="10"/>
  <c r="B1510" i="10"/>
  <c r="C1510" i="10"/>
  <c r="A1511" i="10"/>
  <c r="B1511" i="10"/>
  <c r="C1511" i="10"/>
  <c r="A1512" i="10"/>
  <c r="B1512" i="10"/>
  <c r="C1512" i="10"/>
  <c r="A1513" i="10"/>
  <c r="B1513" i="10"/>
  <c r="C1513" i="10"/>
  <c r="A1514" i="10"/>
  <c r="B1514" i="10"/>
  <c r="C1514" i="10"/>
  <c r="A1515" i="10"/>
  <c r="B1515" i="10"/>
  <c r="C1515" i="10"/>
  <c r="A1516" i="10"/>
  <c r="B1516" i="10"/>
  <c r="C1516" i="10"/>
  <c r="A1517" i="10"/>
  <c r="B1517" i="10"/>
  <c r="C1517" i="10"/>
  <c r="A1518" i="10"/>
  <c r="B1518" i="10"/>
  <c r="C1518" i="10"/>
  <c r="A1519" i="10"/>
  <c r="B1519" i="10"/>
  <c r="C1519" i="10"/>
  <c r="A1520" i="10"/>
  <c r="B1520" i="10"/>
  <c r="C1520" i="10"/>
  <c r="A1521" i="10"/>
  <c r="B1521" i="10"/>
  <c r="C1521" i="10"/>
  <c r="A1522" i="10"/>
  <c r="B1522" i="10"/>
  <c r="C1522" i="10"/>
  <c r="A1523" i="10"/>
  <c r="B1523" i="10"/>
  <c r="C1523" i="10"/>
  <c r="A1524" i="10"/>
  <c r="B1524" i="10"/>
  <c r="C1524" i="10"/>
  <c r="A1525" i="10"/>
  <c r="B1525" i="10"/>
  <c r="C1525" i="10"/>
  <c r="A1526" i="10"/>
  <c r="B1526" i="10"/>
  <c r="C1526" i="10"/>
  <c r="A1527" i="10"/>
  <c r="B1527" i="10"/>
  <c r="C1527" i="10"/>
  <c r="A1528" i="10"/>
  <c r="B1528" i="10"/>
  <c r="C1528" i="10"/>
  <c r="A1529" i="10"/>
  <c r="B1529" i="10"/>
  <c r="C1529" i="10"/>
  <c r="A1530" i="10"/>
  <c r="B1530" i="10"/>
  <c r="C1530" i="10"/>
  <c r="A1531" i="10"/>
  <c r="B1531" i="10"/>
  <c r="C1531" i="10"/>
  <c r="A1532" i="10"/>
  <c r="B1532" i="10"/>
  <c r="C1532" i="10"/>
  <c r="A1533" i="10"/>
  <c r="B1533" i="10"/>
  <c r="C1533" i="10"/>
  <c r="A1534" i="10"/>
  <c r="B1534" i="10"/>
  <c r="C1534" i="10"/>
  <c r="A1535" i="10"/>
  <c r="B1535" i="10"/>
  <c r="C1535" i="10"/>
  <c r="A1536" i="10"/>
  <c r="B1536" i="10"/>
  <c r="C1536" i="10"/>
  <c r="A1537" i="10"/>
  <c r="B1537" i="10"/>
  <c r="C1537" i="10"/>
  <c r="A1538" i="10"/>
  <c r="B1538" i="10"/>
  <c r="C1538" i="10"/>
  <c r="A1539" i="10"/>
  <c r="B1539" i="10"/>
  <c r="C1539" i="10"/>
  <c r="A1540" i="10"/>
  <c r="B1540" i="10"/>
  <c r="C1540" i="10"/>
  <c r="A1541" i="10"/>
  <c r="B1541" i="10"/>
  <c r="C1541" i="10"/>
  <c r="A1542" i="10"/>
  <c r="B1542" i="10"/>
  <c r="C1542" i="10"/>
  <c r="A1543" i="10"/>
  <c r="B1543" i="10"/>
  <c r="C1543" i="10"/>
  <c r="A1544" i="10"/>
  <c r="B1544" i="10"/>
  <c r="C1544" i="10"/>
  <c r="A1545" i="10"/>
  <c r="B1545" i="10"/>
  <c r="C1545" i="10"/>
  <c r="A1546" i="10"/>
  <c r="B1546" i="10"/>
  <c r="C1546" i="10"/>
  <c r="A1547" i="10"/>
  <c r="B1547" i="10"/>
  <c r="C1547" i="10"/>
  <c r="A1548" i="10"/>
  <c r="B1548" i="10"/>
  <c r="C1548" i="10"/>
  <c r="A1549" i="10"/>
  <c r="B1549" i="10"/>
  <c r="C1549" i="10"/>
  <c r="A1550" i="10"/>
  <c r="B1550" i="10"/>
  <c r="C1550" i="10"/>
  <c r="A1551" i="10"/>
  <c r="B1551" i="10"/>
  <c r="C1551" i="10"/>
  <c r="A1552" i="10"/>
  <c r="B1552" i="10"/>
  <c r="C1552" i="10"/>
  <c r="A1553" i="10"/>
  <c r="B1553" i="10"/>
  <c r="C1553" i="10"/>
  <c r="A1554" i="10"/>
  <c r="B1554" i="10"/>
  <c r="C1554" i="10"/>
  <c r="A1555" i="10"/>
  <c r="B1555" i="10"/>
  <c r="C1555" i="10"/>
  <c r="A1556" i="10"/>
  <c r="B1556" i="10"/>
  <c r="C1556" i="10"/>
  <c r="A1557" i="10"/>
  <c r="B1557" i="10"/>
  <c r="C1557" i="10"/>
  <c r="A1558" i="10"/>
  <c r="B1558" i="10"/>
  <c r="C1558" i="10"/>
  <c r="A1559" i="10"/>
  <c r="B1559" i="10"/>
  <c r="C1559" i="10"/>
  <c r="A1560" i="10"/>
  <c r="B1560" i="10"/>
  <c r="C1560" i="10"/>
  <c r="A1561" i="10"/>
  <c r="B1561" i="10"/>
  <c r="C1561" i="10"/>
  <c r="A1562" i="10"/>
  <c r="B1562" i="10"/>
  <c r="C1562" i="10"/>
  <c r="A1563" i="10"/>
  <c r="B1563" i="10"/>
  <c r="C1563" i="10"/>
  <c r="A1564" i="10"/>
  <c r="B1564" i="10"/>
  <c r="C1564" i="10"/>
  <c r="A1565" i="10"/>
  <c r="B1565" i="10"/>
  <c r="C1565" i="10"/>
  <c r="A1566" i="10"/>
  <c r="B1566" i="10"/>
  <c r="C1566" i="10"/>
  <c r="A1567" i="10"/>
  <c r="B1567" i="10"/>
  <c r="C1567" i="10"/>
  <c r="A1568" i="10"/>
  <c r="B1568" i="10"/>
  <c r="C1568" i="10"/>
  <c r="A1569" i="10"/>
  <c r="B1569" i="10"/>
  <c r="C1569" i="10"/>
  <c r="A1570" i="10"/>
  <c r="B1570" i="10"/>
  <c r="C1570" i="10"/>
  <c r="A1571" i="10"/>
  <c r="B1571" i="10"/>
  <c r="C1571" i="10"/>
  <c r="A1572" i="10"/>
  <c r="B1572" i="10"/>
  <c r="C1572" i="10"/>
  <c r="A1573" i="10"/>
  <c r="B1573" i="10"/>
  <c r="C1573" i="10"/>
  <c r="A1574" i="10"/>
  <c r="B1574" i="10"/>
  <c r="C1574" i="10"/>
  <c r="A1575" i="10"/>
  <c r="B1575" i="10"/>
  <c r="C1575" i="10"/>
  <c r="A1576" i="10"/>
  <c r="B1576" i="10"/>
  <c r="C1576" i="10"/>
  <c r="A1577" i="10"/>
  <c r="B1577" i="10"/>
  <c r="C1577" i="10"/>
  <c r="A1578" i="10"/>
  <c r="B1578" i="10"/>
  <c r="C1578" i="10"/>
  <c r="A1579" i="10"/>
  <c r="B1579" i="10"/>
  <c r="C1579" i="10"/>
  <c r="A1580" i="10"/>
  <c r="B1580" i="10"/>
  <c r="C1580" i="10"/>
  <c r="A1581" i="10"/>
  <c r="B1581" i="10"/>
  <c r="C1581" i="10"/>
  <c r="A1582" i="10"/>
  <c r="B1582" i="10"/>
  <c r="C1582" i="10"/>
  <c r="A1583" i="10"/>
  <c r="B1583" i="10"/>
  <c r="C1583" i="10"/>
  <c r="A1584" i="10"/>
  <c r="B1584" i="10"/>
  <c r="C1584" i="10"/>
  <c r="A1585" i="10"/>
  <c r="B1585" i="10"/>
  <c r="C1585" i="10"/>
  <c r="A1586" i="10"/>
  <c r="B1586" i="10"/>
  <c r="C1586" i="10"/>
  <c r="A1587" i="10"/>
  <c r="B1587" i="10"/>
  <c r="C1587" i="10"/>
  <c r="A1588" i="10"/>
  <c r="B1588" i="10"/>
  <c r="C1588" i="10"/>
  <c r="A1589" i="10"/>
  <c r="B1589" i="10"/>
  <c r="C1589" i="10"/>
  <c r="A1590" i="10"/>
  <c r="B1590" i="10"/>
  <c r="C1590" i="10"/>
  <c r="A1591" i="10"/>
  <c r="B1591" i="10"/>
  <c r="C1591" i="10"/>
  <c r="A1592" i="10"/>
  <c r="B1592" i="10"/>
  <c r="C1592" i="10"/>
  <c r="A1593" i="10"/>
  <c r="B1593" i="10"/>
  <c r="C1593" i="10"/>
  <c r="A1594" i="10"/>
  <c r="B1594" i="10"/>
  <c r="C1594" i="10"/>
  <c r="A1595" i="10"/>
  <c r="B1595" i="10"/>
  <c r="C1595" i="10"/>
  <c r="A1596" i="10"/>
  <c r="B1596" i="10"/>
  <c r="C1596" i="10"/>
  <c r="A1597" i="10"/>
  <c r="B1597" i="10"/>
  <c r="C1597" i="10"/>
  <c r="A1598" i="10"/>
  <c r="B1598" i="10"/>
  <c r="C1598" i="10"/>
  <c r="A1599" i="10"/>
  <c r="B1599" i="10"/>
  <c r="C1599" i="10"/>
  <c r="A1600" i="10"/>
  <c r="B1600" i="10"/>
  <c r="C1600" i="10"/>
  <c r="A1601" i="10"/>
  <c r="B1601" i="10"/>
  <c r="C1601" i="10"/>
  <c r="A1602" i="10"/>
  <c r="B1602" i="10"/>
  <c r="C1602" i="10"/>
  <c r="A1603" i="10"/>
  <c r="B1603" i="10"/>
  <c r="C1603" i="10"/>
  <c r="A1604" i="10"/>
  <c r="B1604" i="10"/>
  <c r="C1604" i="10"/>
  <c r="A1605" i="10"/>
  <c r="B1605" i="10"/>
  <c r="C1605" i="10"/>
  <c r="A1606" i="10"/>
  <c r="B1606" i="10"/>
  <c r="C1606" i="10"/>
  <c r="A1607" i="10"/>
  <c r="B1607" i="10"/>
  <c r="C1607" i="10"/>
  <c r="A1608" i="10"/>
  <c r="B1608" i="10"/>
  <c r="C1608" i="10"/>
  <c r="A1609" i="10"/>
  <c r="B1609" i="10"/>
  <c r="C1609" i="10"/>
  <c r="A1610" i="10"/>
  <c r="B1610" i="10"/>
  <c r="C1610" i="10"/>
  <c r="A1611" i="10"/>
  <c r="B1611" i="10"/>
  <c r="C1611" i="10"/>
  <c r="A1612" i="10"/>
  <c r="B1612" i="10"/>
  <c r="C1612" i="10"/>
  <c r="A1613" i="10"/>
  <c r="B1613" i="10"/>
  <c r="C1613" i="10"/>
  <c r="A1614" i="10"/>
  <c r="B1614" i="10"/>
  <c r="C1614" i="10"/>
  <c r="A1615" i="10"/>
  <c r="B1615" i="10"/>
  <c r="C1615" i="10"/>
  <c r="A1616" i="10"/>
  <c r="B1616" i="10"/>
  <c r="C1616" i="10"/>
  <c r="A1617" i="10"/>
  <c r="B1617" i="10"/>
  <c r="C1617" i="10"/>
  <c r="A1618" i="10"/>
  <c r="B1618" i="10"/>
  <c r="C1618" i="10"/>
  <c r="A1619" i="10"/>
  <c r="B1619" i="10"/>
  <c r="C1619" i="10"/>
  <c r="A1620" i="10"/>
  <c r="B1620" i="10"/>
  <c r="C1620" i="10"/>
  <c r="A1621" i="10"/>
  <c r="B1621" i="10"/>
  <c r="C1621" i="10"/>
  <c r="A1622" i="10"/>
  <c r="B1622" i="10"/>
  <c r="C1622" i="10"/>
  <c r="A1623" i="10"/>
  <c r="B1623" i="10"/>
  <c r="C1623" i="10"/>
  <c r="A1624" i="10"/>
  <c r="B1624" i="10"/>
  <c r="C1624" i="10"/>
  <c r="A1625" i="10"/>
  <c r="B1625" i="10"/>
  <c r="C1625" i="10"/>
  <c r="A1626" i="10"/>
  <c r="B1626" i="10"/>
  <c r="C1626" i="10"/>
  <c r="A1627" i="10"/>
  <c r="B1627" i="10"/>
  <c r="C1627" i="10"/>
  <c r="A1628" i="10"/>
  <c r="B1628" i="10"/>
  <c r="C1628" i="10"/>
  <c r="A1629" i="10"/>
  <c r="B1629" i="10"/>
  <c r="C1629" i="10"/>
  <c r="A1630" i="10"/>
  <c r="B1630" i="10"/>
  <c r="C1630" i="10"/>
  <c r="A1631" i="10"/>
  <c r="B1631" i="10"/>
  <c r="C1631" i="10"/>
  <c r="A1632" i="10"/>
  <c r="B1632" i="10"/>
  <c r="C1632" i="10"/>
  <c r="A1633" i="10"/>
  <c r="B1633" i="10"/>
  <c r="C1633" i="10"/>
  <c r="A1634" i="10"/>
  <c r="B1634" i="10"/>
  <c r="C1634" i="10"/>
  <c r="A1635" i="10"/>
  <c r="B1635" i="10"/>
  <c r="C1635" i="10"/>
  <c r="A1636" i="10"/>
  <c r="B1636" i="10"/>
  <c r="C1636" i="10"/>
  <c r="A1637" i="10"/>
  <c r="B1637" i="10"/>
  <c r="C1637" i="10"/>
  <c r="A1638" i="10"/>
  <c r="B1638" i="10"/>
  <c r="C1638" i="10"/>
  <c r="A1639" i="10"/>
  <c r="B1639" i="10"/>
  <c r="C1639" i="10"/>
  <c r="A1640" i="10"/>
  <c r="B1640" i="10"/>
  <c r="C1640" i="10"/>
  <c r="A1641" i="10"/>
  <c r="B1641" i="10"/>
  <c r="C1641" i="10"/>
  <c r="A1642" i="10"/>
  <c r="B1642" i="10"/>
  <c r="C1642" i="10"/>
  <c r="A1643" i="10"/>
  <c r="B1643" i="10"/>
  <c r="C1643" i="10"/>
  <c r="A1644" i="10"/>
  <c r="B1644" i="10"/>
  <c r="C1644" i="10"/>
  <c r="A1645" i="10"/>
  <c r="B1645" i="10"/>
  <c r="C1645" i="10"/>
  <c r="A1646" i="10"/>
  <c r="B1646" i="10"/>
  <c r="C1646" i="10"/>
  <c r="A1647" i="10"/>
  <c r="B1647" i="10"/>
  <c r="C1647" i="10"/>
  <c r="A1648" i="10"/>
  <c r="B1648" i="10"/>
  <c r="C1648" i="10"/>
  <c r="A1649" i="10"/>
  <c r="B1649" i="10"/>
  <c r="C1649" i="10"/>
  <c r="A1650" i="10"/>
  <c r="B1650" i="10"/>
  <c r="C1650" i="10"/>
  <c r="A1651" i="10"/>
  <c r="B1651" i="10"/>
  <c r="C1651" i="10"/>
  <c r="A1652" i="10"/>
  <c r="B1652" i="10"/>
  <c r="C1652" i="10"/>
  <c r="A1653" i="10"/>
  <c r="B1653" i="10"/>
  <c r="C1653" i="10"/>
  <c r="A1654" i="10"/>
  <c r="B1654" i="10"/>
  <c r="C1654" i="10"/>
  <c r="A1655" i="10"/>
  <c r="B1655" i="10"/>
  <c r="C1655" i="10"/>
  <c r="A1656" i="10"/>
  <c r="B1656" i="10"/>
  <c r="C1656" i="10"/>
  <c r="A1657" i="10"/>
  <c r="B1657" i="10"/>
  <c r="C1657" i="10"/>
  <c r="A1658" i="10"/>
  <c r="B1658" i="10"/>
  <c r="C1658" i="10"/>
  <c r="A1659" i="10"/>
  <c r="B1659" i="10"/>
  <c r="C1659" i="10"/>
  <c r="A1660" i="10"/>
  <c r="B1660" i="10"/>
  <c r="C1660" i="10"/>
  <c r="A1661" i="10"/>
  <c r="B1661" i="10"/>
  <c r="C1661" i="10"/>
  <c r="A1662" i="10"/>
  <c r="B1662" i="10"/>
  <c r="C1662" i="10"/>
  <c r="A1663" i="10"/>
  <c r="B1663" i="10"/>
  <c r="C1663" i="10"/>
  <c r="A1664" i="10"/>
  <c r="B1664" i="10"/>
  <c r="C1664" i="10"/>
  <c r="A1665" i="10"/>
  <c r="B1665" i="10"/>
  <c r="C1665" i="10"/>
  <c r="A1666" i="10"/>
  <c r="B1666" i="10"/>
  <c r="C1666" i="10"/>
  <c r="A1667" i="10"/>
  <c r="B1667" i="10"/>
  <c r="C1667" i="10"/>
  <c r="A1668" i="10"/>
  <c r="B1668" i="10"/>
  <c r="C1668" i="10"/>
  <c r="A1669" i="10"/>
  <c r="B1669" i="10"/>
  <c r="C1669" i="10"/>
  <c r="A1670" i="10"/>
  <c r="B1670" i="10"/>
  <c r="C1670" i="10"/>
  <c r="A1671" i="10"/>
  <c r="B1671" i="10"/>
  <c r="C1671" i="10"/>
  <c r="A1672" i="10"/>
  <c r="B1672" i="10"/>
  <c r="C1672" i="10"/>
  <c r="A1673" i="10"/>
  <c r="B1673" i="10"/>
  <c r="C1673" i="10"/>
  <c r="A1674" i="10"/>
  <c r="B1674" i="10"/>
  <c r="C1674" i="10"/>
  <c r="A1675" i="10"/>
  <c r="B1675" i="10"/>
  <c r="C1675" i="10"/>
  <c r="A1676" i="10"/>
  <c r="B1676" i="10"/>
  <c r="C1676" i="10"/>
  <c r="A1677" i="10"/>
  <c r="B1677" i="10"/>
  <c r="C1677" i="10"/>
  <c r="A1678" i="10"/>
  <c r="B1678" i="10"/>
  <c r="C1678" i="10"/>
  <c r="A1679" i="10"/>
  <c r="B1679" i="10"/>
  <c r="C1679" i="10"/>
  <c r="A1680" i="10"/>
  <c r="B1680" i="10"/>
  <c r="C1680" i="10"/>
  <c r="A1681" i="10"/>
  <c r="B1681" i="10"/>
  <c r="C1681" i="10"/>
  <c r="A1682" i="10"/>
  <c r="B1682" i="10"/>
  <c r="C1682" i="10"/>
  <c r="A1683" i="10"/>
  <c r="B1683" i="10"/>
  <c r="C1683" i="10"/>
  <c r="A1684" i="10"/>
  <c r="B1684" i="10"/>
  <c r="C1684" i="10"/>
  <c r="A1685" i="10"/>
  <c r="B1685" i="10"/>
  <c r="C1685" i="10"/>
  <c r="A1686" i="10"/>
  <c r="B1686" i="10"/>
  <c r="C1686" i="10"/>
  <c r="A1687" i="10"/>
  <c r="B1687" i="10"/>
  <c r="C1687" i="10"/>
  <c r="A1688" i="10"/>
  <c r="B1688" i="10"/>
  <c r="C1688" i="10"/>
  <c r="A1689" i="10"/>
  <c r="B1689" i="10"/>
  <c r="C1689" i="10"/>
  <c r="A1690" i="10"/>
  <c r="B1690" i="10"/>
  <c r="C1690" i="10"/>
  <c r="A1691" i="10"/>
  <c r="B1691" i="10"/>
  <c r="C1691" i="10"/>
  <c r="A1692" i="10"/>
  <c r="B1692" i="10"/>
  <c r="C1692" i="10"/>
  <c r="A1693" i="10"/>
  <c r="B1693" i="10"/>
  <c r="C1693" i="10"/>
  <c r="A1694" i="10"/>
  <c r="B1694" i="10"/>
  <c r="C1694" i="10"/>
  <c r="A1695" i="10"/>
  <c r="B1695" i="10"/>
  <c r="C1695" i="10"/>
  <c r="A1696" i="10"/>
  <c r="B1696" i="10"/>
  <c r="C1696" i="10"/>
  <c r="A1697" i="10"/>
  <c r="B1697" i="10"/>
  <c r="C1697" i="10"/>
  <c r="A1698" i="10"/>
  <c r="B1698" i="10"/>
  <c r="C1698" i="10"/>
  <c r="A1699" i="10"/>
  <c r="B1699" i="10"/>
  <c r="C1699" i="10"/>
  <c r="A1700" i="10"/>
  <c r="B1700" i="10"/>
  <c r="C1700" i="10"/>
  <c r="A1701" i="10"/>
  <c r="B1701" i="10"/>
  <c r="C1701" i="10"/>
  <c r="A1702" i="10"/>
  <c r="B1702" i="10"/>
  <c r="C1702" i="10"/>
  <c r="A1703" i="10"/>
  <c r="B1703" i="10"/>
  <c r="C1703" i="10"/>
  <c r="A1704" i="10"/>
  <c r="B1704" i="10"/>
  <c r="C1704" i="10"/>
  <c r="A1705" i="10"/>
  <c r="B1705" i="10"/>
  <c r="C1705" i="10"/>
  <c r="A1706" i="10"/>
  <c r="B1706" i="10"/>
  <c r="C1706" i="10"/>
  <c r="A1707" i="10"/>
  <c r="B1707" i="10"/>
  <c r="C1707" i="10"/>
  <c r="A1708" i="10"/>
  <c r="B1708" i="10"/>
  <c r="C1708" i="10"/>
  <c r="A1709" i="10"/>
  <c r="B1709" i="10"/>
  <c r="C1709" i="10"/>
  <c r="A1710" i="10"/>
  <c r="B1710" i="10"/>
  <c r="C1710" i="10"/>
  <c r="A1711" i="10"/>
  <c r="B1711" i="10"/>
  <c r="C1711" i="10"/>
  <c r="A1712" i="10"/>
  <c r="B1712" i="10"/>
  <c r="C1712" i="10"/>
  <c r="A1713" i="10"/>
  <c r="B1713" i="10"/>
  <c r="C1713" i="10"/>
  <c r="A1714" i="10"/>
  <c r="B1714" i="10"/>
  <c r="C1714" i="10"/>
  <c r="A1715" i="10"/>
  <c r="B1715" i="10"/>
  <c r="C1715" i="10"/>
  <c r="A1716" i="10"/>
  <c r="B1716" i="10"/>
  <c r="C1716" i="10"/>
  <c r="A1717" i="10"/>
  <c r="B1717" i="10"/>
  <c r="C1717" i="10"/>
  <c r="A1718" i="10"/>
  <c r="B1718" i="10"/>
  <c r="C1718" i="10"/>
  <c r="A1719" i="10"/>
  <c r="B1719" i="10"/>
  <c r="C1719" i="10"/>
  <c r="A1720" i="10"/>
  <c r="B1720" i="10"/>
  <c r="C1720" i="10"/>
  <c r="A1721" i="10"/>
  <c r="B1721" i="10"/>
  <c r="C1721" i="10"/>
  <c r="A1722" i="10"/>
  <c r="B1722" i="10"/>
  <c r="C1722" i="10"/>
  <c r="A1723" i="10"/>
  <c r="B1723" i="10"/>
  <c r="C1723" i="10"/>
  <c r="A1724" i="10"/>
  <c r="B1724" i="10"/>
  <c r="C1724" i="10"/>
  <c r="A1725" i="10"/>
  <c r="B1725" i="10"/>
  <c r="C1725" i="10"/>
  <c r="A1726" i="10"/>
  <c r="B1726" i="10"/>
  <c r="C1726" i="10"/>
  <c r="A1727" i="10"/>
  <c r="B1727" i="10"/>
  <c r="C1727" i="10"/>
  <c r="A1728" i="10"/>
  <c r="B1728" i="10"/>
  <c r="C1728" i="10"/>
  <c r="A1729" i="10"/>
  <c r="B1729" i="10"/>
  <c r="C1729" i="10"/>
  <c r="A1730" i="10"/>
  <c r="B1730" i="10"/>
  <c r="C1730" i="10"/>
  <c r="A1731" i="10"/>
  <c r="B1731" i="10"/>
  <c r="C1731" i="10"/>
  <c r="A1732" i="10"/>
  <c r="B1732" i="10"/>
  <c r="C1732" i="10"/>
  <c r="A1733" i="10"/>
  <c r="B1733" i="10"/>
  <c r="C1733" i="10"/>
  <c r="A1734" i="10"/>
  <c r="B1734" i="10"/>
  <c r="C1734" i="10"/>
  <c r="A1735" i="10"/>
  <c r="B1735" i="10"/>
  <c r="C1735" i="10"/>
  <c r="A1736" i="10"/>
  <c r="B1736" i="10"/>
  <c r="C1736" i="10"/>
  <c r="A1737" i="10"/>
  <c r="B1737" i="10"/>
  <c r="C1737" i="10"/>
  <c r="A1738" i="10"/>
  <c r="B1738" i="10"/>
  <c r="C1738" i="10"/>
  <c r="A1739" i="10"/>
  <c r="B1739" i="10"/>
  <c r="C1739" i="10"/>
  <c r="A1740" i="10"/>
  <c r="B1740" i="10"/>
  <c r="C1740" i="10"/>
  <c r="A1741" i="10"/>
  <c r="B1741" i="10"/>
  <c r="C1741" i="10"/>
  <c r="A1742" i="10"/>
  <c r="B1742" i="10"/>
  <c r="C1742" i="10"/>
  <c r="A1743" i="10"/>
  <c r="B1743" i="10"/>
  <c r="C1743" i="10"/>
  <c r="A1744" i="10"/>
  <c r="B1744" i="10"/>
  <c r="C1744" i="10"/>
  <c r="A1745" i="10"/>
  <c r="B1745" i="10"/>
  <c r="C1745" i="10"/>
  <c r="A1746" i="10"/>
  <c r="B1746" i="10"/>
  <c r="C1746" i="10"/>
  <c r="A1747" i="10"/>
  <c r="B1747" i="10"/>
  <c r="C1747" i="10"/>
  <c r="A1748" i="10"/>
  <c r="B1748" i="10"/>
  <c r="C1748" i="10"/>
  <c r="A1749" i="10"/>
  <c r="B1749" i="10"/>
  <c r="C1749" i="10"/>
  <c r="A1750" i="10"/>
  <c r="B1750" i="10"/>
  <c r="C1750" i="10"/>
  <c r="A1751" i="10"/>
  <c r="B1751" i="10"/>
  <c r="C1751" i="10"/>
  <c r="A1752" i="10"/>
  <c r="B1752" i="10"/>
  <c r="C1752" i="10"/>
  <c r="A1753" i="10"/>
  <c r="B1753" i="10"/>
  <c r="C1753" i="10"/>
  <c r="A1754" i="10"/>
  <c r="B1754" i="10"/>
  <c r="C1754" i="10"/>
  <c r="A1755" i="10"/>
  <c r="B1755" i="10"/>
  <c r="C1755" i="10"/>
  <c r="A1756" i="10"/>
  <c r="B1756" i="10"/>
  <c r="C1756" i="10"/>
  <c r="A1757" i="10"/>
  <c r="B1757" i="10"/>
  <c r="C1757" i="10"/>
  <c r="A1758" i="10"/>
  <c r="B1758" i="10"/>
  <c r="C1758" i="10"/>
  <c r="A1759" i="10"/>
  <c r="B1759" i="10"/>
  <c r="C1759" i="10"/>
  <c r="A1760" i="10"/>
  <c r="B1760" i="10"/>
  <c r="C1760" i="10"/>
  <c r="A1761" i="10"/>
  <c r="B1761" i="10"/>
  <c r="C1761" i="10"/>
  <c r="A1762" i="10"/>
  <c r="B1762" i="10"/>
  <c r="C1762" i="10"/>
  <c r="A1763" i="10"/>
  <c r="B1763" i="10"/>
  <c r="C1763" i="10"/>
  <c r="A1764" i="10"/>
  <c r="B1764" i="10"/>
  <c r="C1764" i="10"/>
  <c r="A1765" i="10"/>
  <c r="B1765" i="10"/>
  <c r="C1765" i="10"/>
  <c r="A1766" i="10"/>
  <c r="B1766" i="10"/>
  <c r="C1766" i="10"/>
  <c r="A1767" i="10"/>
  <c r="B1767" i="10"/>
  <c r="C1767" i="10"/>
  <c r="A1768" i="10"/>
  <c r="B1768" i="10"/>
  <c r="C1768" i="10"/>
  <c r="A1769" i="10"/>
  <c r="B1769" i="10"/>
  <c r="C1769" i="10"/>
  <c r="A1770" i="10"/>
  <c r="B1770" i="10"/>
  <c r="C1770" i="10"/>
  <c r="A1771" i="10"/>
  <c r="B1771" i="10"/>
  <c r="C1771" i="10"/>
  <c r="A1772" i="10"/>
  <c r="B1772" i="10"/>
  <c r="C1772" i="10"/>
  <c r="A1773" i="10"/>
  <c r="B1773" i="10"/>
  <c r="C1773" i="10"/>
  <c r="A1774" i="10"/>
  <c r="B1774" i="10"/>
  <c r="C1774" i="10"/>
  <c r="A1775" i="10"/>
  <c r="B1775" i="10"/>
  <c r="C1775" i="10"/>
  <c r="A1776" i="10"/>
  <c r="B1776" i="10"/>
  <c r="C1776" i="10"/>
  <c r="A1777" i="10"/>
  <c r="B1777" i="10"/>
  <c r="C1777" i="10"/>
  <c r="A1778" i="10"/>
  <c r="B1778" i="10"/>
  <c r="C1778" i="10"/>
  <c r="A1779" i="10"/>
  <c r="B1779" i="10"/>
  <c r="C1779" i="10"/>
  <c r="A1780" i="10"/>
  <c r="B1780" i="10"/>
  <c r="C1780" i="10"/>
  <c r="A1781" i="10"/>
  <c r="B1781" i="10"/>
  <c r="C1781" i="10"/>
  <c r="A1782" i="10"/>
  <c r="B1782" i="10"/>
  <c r="C1782" i="10"/>
  <c r="A1783" i="10"/>
  <c r="B1783" i="10"/>
  <c r="C1783" i="10"/>
  <c r="A1784" i="10"/>
  <c r="B1784" i="10"/>
  <c r="C1784" i="10"/>
  <c r="A1785" i="10"/>
  <c r="B1785" i="10"/>
  <c r="C1785" i="10"/>
  <c r="A1786" i="10"/>
  <c r="B1786" i="10"/>
  <c r="C1786" i="10"/>
  <c r="A1787" i="10"/>
  <c r="B1787" i="10"/>
  <c r="C1787" i="10"/>
  <c r="A1788" i="10"/>
  <c r="B1788" i="10"/>
  <c r="C1788" i="10"/>
  <c r="A1789" i="10"/>
  <c r="B1789" i="10"/>
  <c r="C1789" i="10"/>
  <c r="A1790" i="10"/>
  <c r="B1790" i="10"/>
  <c r="C1790" i="10"/>
  <c r="A1791" i="10"/>
  <c r="B1791" i="10"/>
  <c r="C1791" i="10"/>
  <c r="A1792" i="10"/>
  <c r="B1792" i="10"/>
  <c r="C1792" i="10"/>
  <c r="A1793" i="10"/>
  <c r="B1793" i="10"/>
  <c r="C1793" i="10"/>
  <c r="A1794" i="10"/>
  <c r="B1794" i="10"/>
  <c r="C1794" i="10"/>
  <c r="A1795" i="10"/>
  <c r="B1795" i="10"/>
  <c r="C1795" i="10"/>
  <c r="A1796" i="10"/>
  <c r="B1796" i="10"/>
  <c r="C1796" i="10"/>
  <c r="A1797" i="10"/>
  <c r="B1797" i="10"/>
  <c r="C1797" i="10"/>
  <c r="A1798" i="10"/>
  <c r="B1798" i="10"/>
  <c r="C1798" i="10"/>
  <c r="A1799" i="10"/>
  <c r="B1799" i="10"/>
  <c r="C1799" i="10"/>
  <c r="A1800" i="10"/>
  <c r="B1800" i="10"/>
  <c r="C1800" i="10"/>
  <c r="A1801" i="10"/>
  <c r="B1801" i="10"/>
  <c r="C1801" i="10"/>
  <c r="A1802" i="10"/>
  <c r="B1802" i="10"/>
  <c r="C1802" i="10"/>
  <c r="A1803" i="10"/>
  <c r="B1803" i="10"/>
  <c r="C1803" i="10"/>
  <c r="A1804" i="10"/>
  <c r="B1804" i="10"/>
  <c r="C1804" i="10"/>
  <c r="A1805" i="10"/>
  <c r="B1805" i="10"/>
  <c r="C1805" i="10"/>
  <c r="A1806" i="10"/>
  <c r="B1806" i="10"/>
  <c r="C1806" i="10"/>
  <c r="A1807" i="10"/>
  <c r="B1807" i="10"/>
  <c r="C1807" i="10"/>
  <c r="A1808" i="10"/>
  <c r="B1808" i="10"/>
  <c r="C1808" i="10"/>
  <c r="A1809" i="10"/>
  <c r="B1809" i="10"/>
  <c r="C1809" i="10"/>
  <c r="A1810" i="10"/>
  <c r="B1810" i="10"/>
  <c r="C1810" i="10"/>
  <c r="A1811" i="10"/>
  <c r="B1811" i="10"/>
  <c r="C1811" i="10"/>
  <c r="A1812" i="10"/>
  <c r="B1812" i="10"/>
  <c r="C1812" i="10"/>
  <c r="A1813" i="10"/>
  <c r="B1813" i="10"/>
  <c r="C1813" i="10"/>
  <c r="A1814" i="10"/>
  <c r="B1814" i="10"/>
  <c r="C1814" i="10"/>
  <c r="A1815" i="10"/>
  <c r="B1815" i="10"/>
  <c r="C1815" i="10"/>
  <c r="A1816" i="10"/>
  <c r="B1816" i="10"/>
  <c r="C1816" i="10"/>
  <c r="A1817" i="10"/>
  <c r="B1817" i="10"/>
  <c r="C1817" i="10"/>
  <c r="A1818" i="10"/>
  <c r="B1818" i="10"/>
  <c r="C1818" i="10"/>
  <c r="A1819" i="10"/>
  <c r="B1819" i="10"/>
  <c r="C1819" i="10"/>
  <c r="A1820" i="10"/>
  <c r="B1820" i="10"/>
  <c r="C1820" i="10"/>
  <c r="A1821" i="10"/>
  <c r="B1821" i="10"/>
  <c r="C1821" i="10"/>
  <c r="A1822" i="10"/>
  <c r="B1822" i="10"/>
  <c r="C1822" i="10"/>
  <c r="A1823" i="10"/>
  <c r="B1823" i="10"/>
  <c r="C1823" i="10"/>
  <c r="A1824" i="10"/>
  <c r="B1824" i="10"/>
  <c r="C1824" i="10"/>
  <c r="A1825" i="10"/>
  <c r="B1825" i="10"/>
  <c r="C1825" i="10"/>
  <c r="A1826" i="10"/>
  <c r="B1826" i="10"/>
  <c r="C1826" i="10"/>
  <c r="A1827" i="10"/>
  <c r="B1827" i="10"/>
  <c r="C1827" i="10"/>
  <c r="A1828" i="10"/>
  <c r="B1828" i="10"/>
  <c r="C1828" i="10"/>
  <c r="A1829" i="10"/>
  <c r="B1829" i="10"/>
  <c r="C1829" i="10"/>
  <c r="A1830" i="10"/>
  <c r="B1830" i="10"/>
  <c r="C1830" i="10"/>
  <c r="A1831" i="10"/>
  <c r="B1831" i="10"/>
  <c r="C1831" i="10"/>
  <c r="A1832" i="10"/>
  <c r="B1832" i="10"/>
  <c r="C1832" i="10"/>
  <c r="A1833" i="10"/>
  <c r="B1833" i="10"/>
  <c r="C1833" i="10"/>
  <c r="A1834" i="10"/>
  <c r="B1834" i="10"/>
  <c r="C1834" i="10"/>
  <c r="A1835" i="10"/>
  <c r="B1835" i="10"/>
  <c r="C1835" i="10"/>
  <c r="A1836" i="10"/>
  <c r="B1836" i="10"/>
  <c r="C1836" i="10"/>
  <c r="A1837" i="10"/>
  <c r="B1837" i="10"/>
  <c r="C1837" i="10"/>
  <c r="A1838" i="10"/>
  <c r="B1838" i="10"/>
  <c r="C1838" i="10"/>
  <c r="A1839" i="10"/>
  <c r="B1839" i="10"/>
  <c r="C1839" i="10"/>
  <c r="A1840" i="10"/>
  <c r="B1840" i="10"/>
  <c r="C1840" i="10"/>
  <c r="A1841" i="10"/>
  <c r="B1841" i="10"/>
  <c r="C1841" i="10"/>
  <c r="A1842" i="10"/>
  <c r="B1842" i="10"/>
  <c r="C1842" i="10"/>
  <c r="A1843" i="10"/>
  <c r="B1843" i="10"/>
  <c r="C1843" i="10"/>
  <c r="A1844" i="10"/>
  <c r="B1844" i="10"/>
  <c r="C1844" i="10"/>
  <c r="A1845" i="10"/>
  <c r="B1845" i="10"/>
  <c r="C1845" i="10"/>
  <c r="A1846" i="10"/>
  <c r="B1846" i="10"/>
  <c r="C1846" i="10"/>
  <c r="A1847" i="10"/>
  <c r="B1847" i="10"/>
  <c r="C1847" i="10"/>
  <c r="A1848" i="10"/>
  <c r="B1848" i="10"/>
  <c r="C1848" i="10"/>
  <c r="A1849" i="10"/>
  <c r="B1849" i="10"/>
  <c r="C1849" i="10"/>
  <c r="A1850" i="10"/>
  <c r="B1850" i="10"/>
  <c r="C1850" i="10"/>
  <c r="A1851" i="10"/>
  <c r="B1851" i="10"/>
  <c r="C1851" i="10"/>
  <c r="A1852" i="10"/>
  <c r="B1852" i="10"/>
  <c r="C1852" i="10"/>
  <c r="A1853" i="10"/>
  <c r="B1853" i="10"/>
  <c r="C1853" i="10"/>
  <c r="A1854" i="10"/>
  <c r="B1854" i="10"/>
  <c r="C1854" i="10"/>
  <c r="A1855" i="10"/>
  <c r="B1855" i="10"/>
  <c r="C1855" i="10"/>
  <c r="A1856" i="10"/>
  <c r="B1856" i="10"/>
  <c r="C1856" i="10"/>
  <c r="A1857" i="10"/>
  <c r="B1857" i="10"/>
  <c r="C1857" i="10"/>
  <c r="A1858" i="10"/>
  <c r="B1858" i="10"/>
  <c r="C1858" i="10"/>
  <c r="A1859" i="10"/>
  <c r="B1859" i="10"/>
  <c r="C1859" i="10"/>
  <c r="A1860" i="10"/>
  <c r="B1860" i="10"/>
  <c r="C1860" i="10"/>
  <c r="A1861" i="10"/>
  <c r="B1861" i="10"/>
  <c r="C1861" i="10"/>
  <c r="A1862" i="10"/>
  <c r="B1862" i="10"/>
  <c r="C1862" i="10"/>
  <c r="A1863" i="10"/>
  <c r="B1863" i="10"/>
  <c r="C1863" i="10"/>
  <c r="A1864" i="10"/>
  <c r="B1864" i="10"/>
  <c r="C1864" i="10"/>
  <c r="A1865" i="10"/>
  <c r="B1865" i="10"/>
  <c r="C1865" i="10"/>
  <c r="A1866" i="10"/>
  <c r="B1866" i="10"/>
  <c r="C1866" i="10"/>
  <c r="A1867" i="10"/>
  <c r="B1867" i="10"/>
  <c r="C1867" i="10"/>
  <c r="A1868" i="10"/>
  <c r="B1868" i="10"/>
  <c r="C1868" i="10"/>
  <c r="A1869" i="10"/>
  <c r="B1869" i="10"/>
  <c r="C1869" i="10"/>
  <c r="A1870" i="10"/>
  <c r="B1870" i="10"/>
  <c r="C1870" i="10"/>
  <c r="A1871" i="10"/>
  <c r="B1871" i="10"/>
  <c r="C1871" i="10"/>
  <c r="A1872" i="10"/>
  <c r="B1872" i="10"/>
  <c r="C1872" i="10"/>
  <c r="A1873" i="10"/>
  <c r="B1873" i="10"/>
  <c r="C1873" i="10"/>
  <c r="A1874" i="10"/>
  <c r="B1874" i="10"/>
  <c r="C1874" i="10"/>
  <c r="A1875" i="10"/>
  <c r="B1875" i="10"/>
  <c r="C1875" i="10"/>
  <c r="A1876" i="10"/>
  <c r="B1876" i="10"/>
  <c r="C1876" i="10"/>
  <c r="A1877" i="10"/>
  <c r="B1877" i="10"/>
  <c r="C1877" i="10"/>
  <c r="A1878" i="10"/>
  <c r="B1878" i="10"/>
  <c r="C1878" i="10"/>
  <c r="A1879" i="10"/>
  <c r="B1879" i="10"/>
  <c r="C1879" i="10"/>
  <c r="A1880" i="10"/>
  <c r="B1880" i="10"/>
  <c r="C1880" i="10"/>
  <c r="A1881" i="10"/>
  <c r="B1881" i="10"/>
  <c r="C1881" i="10"/>
  <c r="A1882" i="10"/>
  <c r="B1882" i="10"/>
  <c r="C1882" i="10"/>
  <c r="A1883" i="10"/>
  <c r="B1883" i="10"/>
  <c r="C1883" i="10"/>
  <c r="A1884" i="10"/>
  <c r="B1884" i="10"/>
  <c r="C1884" i="10"/>
  <c r="A1885" i="10"/>
  <c r="B1885" i="10"/>
  <c r="C1885" i="10"/>
  <c r="A1886" i="10"/>
  <c r="B1886" i="10"/>
  <c r="C1886" i="10"/>
  <c r="A1887" i="10"/>
  <c r="B1887" i="10"/>
  <c r="C1887" i="10"/>
  <c r="A1888" i="10"/>
  <c r="B1888" i="10"/>
  <c r="C1888" i="10"/>
  <c r="A1889" i="10"/>
  <c r="B1889" i="10"/>
  <c r="C1889" i="10"/>
  <c r="A1890" i="10"/>
  <c r="B1890" i="10"/>
  <c r="C1890" i="10"/>
  <c r="A1891" i="10"/>
  <c r="B1891" i="10"/>
  <c r="C1891" i="10"/>
  <c r="A1892" i="10"/>
  <c r="B1892" i="10"/>
  <c r="C1892" i="10"/>
  <c r="A1893" i="10"/>
  <c r="B1893" i="10"/>
  <c r="C1893" i="10"/>
  <c r="A1894" i="10"/>
  <c r="B1894" i="10"/>
  <c r="C1894" i="10"/>
  <c r="A1895" i="10"/>
  <c r="B1895" i="10"/>
  <c r="C1895" i="10"/>
  <c r="A1896" i="10"/>
  <c r="B1896" i="10"/>
  <c r="C1896" i="10"/>
  <c r="A1897" i="10"/>
  <c r="B1897" i="10"/>
  <c r="C1897" i="10"/>
  <c r="A1898" i="10"/>
  <c r="B1898" i="10"/>
  <c r="C1898" i="10"/>
  <c r="A1899" i="10"/>
  <c r="B1899" i="10"/>
  <c r="C1899" i="10"/>
  <c r="A1900" i="10"/>
  <c r="B1900" i="10"/>
  <c r="C1900" i="10"/>
  <c r="A1901" i="10"/>
  <c r="B1901" i="10"/>
  <c r="C1901" i="10"/>
  <c r="A1902" i="10"/>
  <c r="B1902" i="10"/>
  <c r="C1902" i="10"/>
  <c r="A1903" i="10"/>
  <c r="B1903" i="10"/>
  <c r="C1903" i="10"/>
  <c r="A1904" i="10"/>
  <c r="B1904" i="10"/>
  <c r="C1904" i="10"/>
  <c r="A1905" i="10"/>
  <c r="B1905" i="10"/>
  <c r="C1905" i="10"/>
  <c r="A1906" i="10"/>
  <c r="B1906" i="10"/>
  <c r="C1906" i="10"/>
  <c r="A1907" i="10"/>
  <c r="B1907" i="10"/>
  <c r="C1907" i="10"/>
  <c r="A1908" i="10"/>
  <c r="B1908" i="10"/>
  <c r="C1908" i="10"/>
  <c r="A1909" i="10"/>
  <c r="B1909" i="10"/>
  <c r="C1909" i="10"/>
  <c r="A1910" i="10"/>
  <c r="B1910" i="10"/>
  <c r="C1910" i="10"/>
  <c r="A1911" i="10"/>
  <c r="B1911" i="10"/>
  <c r="C1911" i="10"/>
  <c r="A1912" i="10"/>
  <c r="B1912" i="10"/>
  <c r="C1912" i="10"/>
  <c r="A1913" i="10"/>
  <c r="B1913" i="10"/>
  <c r="C1913" i="10"/>
  <c r="A1914" i="10"/>
  <c r="B1914" i="10"/>
  <c r="C1914" i="10"/>
  <c r="A1915" i="10"/>
  <c r="B1915" i="10"/>
  <c r="C1915" i="10"/>
  <c r="A1916" i="10"/>
  <c r="B1916" i="10"/>
  <c r="C1916" i="10"/>
  <c r="A1917" i="10"/>
  <c r="B1917" i="10"/>
  <c r="C1917" i="10"/>
  <c r="A1918" i="10"/>
  <c r="B1918" i="10"/>
  <c r="C1918" i="10"/>
  <c r="A1919" i="10"/>
  <c r="B1919" i="10"/>
  <c r="C1919" i="10"/>
  <c r="A1920" i="10"/>
  <c r="B1920" i="10"/>
  <c r="C1920" i="10"/>
  <c r="A1921" i="10"/>
  <c r="B1921" i="10"/>
  <c r="C1921" i="10"/>
  <c r="A1922" i="10"/>
  <c r="B1922" i="10"/>
  <c r="C1922" i="10"/>
  <c r="A1923" i="10"/>
  <c r="B1923" i="10"/>
  <c r="C1923" i="10"/>
  <c r="A1924" i="10"/>
  <c r="B1924" i="10"/>
  <c r="C1924" i="10"/>
  <c r="A1925" i="10"/>
  <c r="B1925" i="10"/>
  <c r="C1925" i="10"/>
  <c r="A1926" i="10"/>
  <c r="B1926" i="10"/>
  <c r="C1926" i="10"/>
  <c r="A1927" i="10"/>
  <c r="B1927" i="10"/>
  <c r="C1927" i="10"/>
  <c r="A1928" i="10"/>
  <c r="B1928" i="10"/>
  <c r="C1928" i="10"/>
  <c r="A1929" i="10"/>
  <c r="B1929" i="10"/>
  <c r="C1929" i="10"/>
  <c r="A1930" i="10"/>
  <c r="B1930" i="10"/>
  <c r="C1930" i="10"/>
  <c r="A1931" i="10"/>
  <c r="B1931" i="10"/>
  <c r="C1931" i="10"/>
  <c r="A1932" i="10"/>
  <c r="B1932" i="10"/>
  <c r="C1932" i="10"/>
  <c r="A1933" i="10"/>
  <c r="B1933" i="10"/>
  <c r="C1933" i="10"/>
  <c r="A1934" i="10"/>
  <c r="B1934" i="10"/>
  <c r="C1934" i="10"/>
  <c r="A1935" i="10"/>
  <c r="B1935" i="10"/>
  <c r="C1935" i="10"/>
  <c r="A1936" i="10"/>
  <c r="B1936" i="10"/>
  <c r="C1936" i="10"/>
  <c r="A1937" i="10"/>
  <c r="B1937" i="10"/>
  <c r="C1937" i="10"/>
  <c r="A1938" i="10"/>
  <c r="B1938" i="10"/>
  <c r="C1938" i="10"/>
  <c r="A1939" i="10"/>
  <c r="B1939" i="10"/>
  <c r="C1939" i="10"/>
  <c r="A1940" i="10"/>
  <c r="B1940" i="10"/>
  <c r="C1940" i="10"/>
  <c r="A1941" i="10"/>
  <c r="B1941" i="10"/>
  <c r="C1941" i="10"/>
  <c r="A1942" i="10"/>
  <c r="B1942" i="10"/>
  <c r="C1942" i="10"/>
  <c r="A1943" i="10"/>
  <c r="B1943" i="10"/>
  <c r="C1943" i="10"/>
  <c r="A1944" i="10"/>
  <c r="B1944" i="10"/>
  <c r="C1944" i="10"/>
  <c r="A1945" i="10"/>
  <c r="B1945" i="10"/>
  <c r="C1945" i="10"/>
  <c r="A1946" i="10"/>
  <c r="B1946" i="10"/>
  <c r="C1946" i="10"/>
  <c r="A1947" i="10"/>
  <c r="B1947" i="10"/>
  <c r="C1947" i="10"/>
  <c r="A1948" i="10"/>
  <c r="B1948" i="10"/>
  <c r="C1948" i="10"/>
  <c r="A1949" i="10"/>
  <c r="B1949" i="10"/>
  <c r="C1949" i="10"/>
  <c r="A1950" i="10"/>
  <c r="B1950" i="10"/>
  <c r="C1950" i="10"/>
  <c r="A1951" i="10"/>
  <c r="B1951" i="10"/>
  <c r="C1951" i="10"/>
  <c r="A1952" i="10"/>
  <c r="B1952" i="10"/>
  <c r="C1952" i="10"/>
  <c r="A1953" i="10"/>
  <c r="B1953" i="10"/>
  <c r="C1953" i="10"/>
  <c r="A1954" i="10"/>
  <c r="B1954" i="10"/>
  <c r="C1954" i="10"/>
  <c r="A1955" i="10"/>
  <c r="B1955" i="10"/>
  <c r="C1955" i="10"/>
  <c r="A1956" i="10"/>
  <c r="B1956" i="10"/>
  <c r="C1956" i="10"/>
  <c r="A1957" i="10"/>
  <c r="B1957" i="10"/>
  <c r="C1957" i="10"/>
  <c r="A1958" i="10"/>
  <c r="B1958" i="10"/>
  <c r="C1958" i="10"/>
  <c r="A1959" i="10"/>
  <c r="B1959" i="10"/>
  <c r="C1959" i="10"/>
  <c r="A1960" i="10"/>
  <c r="B1960" i="10"/>
  <c r="C1960" i="10"/>
  <c r="A1961" i="10"/>
  <c r="B1961" i="10"/>
  <c r="C1961" i="10"/>
  <c r="A1962" i="10"/>
  <c r="B1962" i="10"/>
  <c r="C1962" i="10"/>
  <c r="A1963" i="10"/>
  <c r="B1963" i="10"/>
  <c r="C1963" i="10"/>
  <c r="A1964" i="10"/>
  <c r="B1964" i="10"/>
  <c r="C1964" i="10"/>
  <c r="A1965" i="10"/>
  <c r="B1965" i="10"/>
  <c r="C1965" i="10"/>
  <c r="A1966" i="10"/>
  <c r="B1966" i="10"/>
  <c r="C1966" i="10"/>
  <c r="A1967" i="10"/>
  <c r="B1967" i="10"/>
  <c r="C1967" i="10"/>
  <c r="A1968" i="10"/>
  <c r="B1968" i="10"/>
  <c r="C1968" i="10"/>
  <c r="A1969" i="10"/>
  <c r="B1969" i="10"/>
  <c r="C1969" i="10"/>
  <c r="A1970" i="10"/>
  <c r="B1970" i="10"/>
  <c r="C1970" i="10"/>
  <c r="A1971" i="10"/>
  <c r="B1971" i="10"/>
  <c r="C1971" i="10"/>
  <c r="A1972" i="10"/>
  <c r="B1972" i="10"/>
  <c r="C1972" i="10"/>
  <c r="A1973" i="10"/>
  <c r="B1973" i="10"/>
  <c r="C1973" i="10"/>
  <c r="A1974" i="10"/>
  <c r="B1974" i="10"/>
  <c r="C1974" i="10"/>
  <c r="A1975" i="10"/>
  <c r="B1975" i="10"/>
  <c r="C1975" i="10"/>
  <c r="A1976" i="10"/>
  <c r="B1976" i="10"/>
  <c r="C1976" i="10"/>
  <c r="A1977" i="10"/>
  <c r="B1977" i="10"/>
  <c r="C1977" i="10"/>
  <c r="A1978" i="10"/>
  <c r="B1978" i="10"/>
  <c r="C1978" i="10"/>
  <c r="A1979" i="10"/>
  <c r="B1979" i="10"/>
  <c r="C1979" i="10"/>
  <c r="A1980" i="10"/>
  <c r="B1980" i="10"/>
  <c r="C1980" i="10"/>
  <c r="A1981" i="10"/>
  <c r="B1981" i="10"/>
  <c r="C1981" i="10"/>
  <c r="A1982" i="10"/>
  <c r="B1982" i="10"/>
  <c r="C1982" i="10"/>
  <c r="A1983" i="10"/>
  <c r="B1983" i="10"/>
  <c r="C1983" i="10"/>
  <c r="A1984" i="10"/>
  <c r="B1984" i="10"/>
  <c r="C1984" i="10"/>
  <c r="A1985" i="10"/>
  <c r="B1985" i="10"/>
  <c r="C1985" i="10"/>
  <c r="A1986" i="10"/>
  <c r="B1986" i="10"/>
  <c r="C1986" i="10"/>
  <c r="A1987" i="10"/>
  <c r="B1987" i="10"/>
  <c r="C1987" i="10"/>
  <c r="A1988" i="10"/>
  <c r="B1988" i="10"/>
  <c r="C1988" i="10"/>
  <c r="A1989" i="10"/>
  <c r="B1989" i="10"/>
  <c r="C1989" i="10"/>
  <c r="A1990" i="10"/>
  <c r="B1990" i="10"/>
  <c r="C1990" i="10"/>
  <c r="A1991" i="10"/>
  <c r="B1991" i="10"/>
  <c r="C1991" i="10"/>
  <c r="A1992" i="10"/>
  <c r="B1992" i="10"/>
  <c r="C1992" i="10"/>
  <c r="A1993" i="10"/>
  <c r="B1993" i="10"/>
  <c r="C1993" i="10"/>
  <c r="A1994" i="10"/>
  <c r="B1994" i="10"/>
  <c r="C1994" i="10"/>
  <c r="A1995" i="10"/>
  <c r="B1995" i="10"/>
  <c r="C1995" i="10"/>
  <c r="A1996" i="10"/>
  <c r="B1996" i="10"/>
  <c r="C1996" i="10"/>
  <c r="A1997" i="10"/>
  <c r="B1997" i="10"/>
  <c r="C1997" i="10"/>
  <c r="A1998" i="10"/>
  <c r="B1998" i="10"/>
  <c r="C1998" i="10"/>
  <c r="A1999" i="10"/>
  <c r="B1999" i="10"/>
  <c r="C1999" i="10"/>
  <c r="A2000" i="10"/>
  <c r="B2000" i="10"/>
  <c r="C2000" i="10"/>
  <c r="A2001" i="10"/>
  <c r="B2001" i="10"/>
  <c r="C2001" i="10"/>
  <c r="A2002" i="10"/>
  <c r="B2002" i="10"/>
  <c r="C2002" i="10"/>
  <c r="A2003" i="10"/>
  <c r="B2003" i="10"/>
  <c r="C2003" i="10"/>
  <c r="A2004" i="10"/>
  <c r="B2004" i="10"/>
  <c r="C2004" i="10"/>
  <c r="A2005" i="10"/>
  <c r="B2005" i="10"/>
  <c r="C2005" i="10"/>
  <c r="A2006" i="10"/>
  <c r="B2006" i="10"/>
  <c r="C2006" i="10"/>
  <c r="A2007" i="10"/>
  <c r="B2007" i="10"/>
  <c r="C2007" i="10"/>
  <c r="A2008" i="10"/>
  <c r="B2008" i="10"/>
  <c r="C2008" i="10"/>
  <c r="A2009" i="10"/>
  <c r="B2009" i="10"/>
  <c r="C2009" i="10"/>
  <c r="A2010" i="10"/>
  <c r="B2010" i="10"/>
  <c r="C2010" i="10"/>
  <c r="A2011" i="10"/>
  <c r="B2011" i="10"/>
  <c r="C2011" i="10"/>
  <c r="A2012" i="10"/>
  <c r="B2012" i="10"/>
  <c r="C2012" i="10"/>
  <c r="A2013" i="10"/>
  <c r="B2013" i="10"/>
  <c r="C2013" i="10"/>
  <c r="A2014" i="10"/>
  <c r="B2014" i="10"/>
  <c r="C2014" i="10"/>
  <c r="A2015" i="10"/>
  <c r="B2015" i="10"/>
  <c r="C2015" i="10"/>
  <c r="A2016" i="10"/>
  <c r="B2016" i="10"/>
  <c r="C2016" i="10"/>
  <c r="A2017" i="10"/>
  <c r="B2017" i="10"/>
  <c r="C2017" i="10"/>
  <c r="A2018" i="10"/>
  <c r="B2018" i="10"/>
  <c r="C2018" i="10"/>
  <c r="A2019" i="10"/>
  <c r="B2019" i="10"/>
  <c r="C2019" i="10"/>
  <c r="A2020" i="10"/>
  <c r="B2020" i="10"/>
  <c r="C2020" i="10"/>
  <c r="A2021" i="10"/>
  <c r="B2021" i="10"/>
  <c r="C2021" i="10"/>
  <c r="A2022" i="10"/>
  <c r="B2022" i="10"/>
  <c r="C2022" i="10"/>
  <c r="A2023" i="10"/>
  <c r="B2023" i="10"/>
  <c r="C2023" i="10"/>
  <c r="A2024" i="10"/>
  <c r="B2024" i="10"/>
  <c r="C2024" i="10"/>
  <c r="A2025" i="10"/>
  <c r="B2025" i="10"/>
  <c r="C2025" i="10"/>
  <c r="A2026" i="10"/>
  <c r="B2026" i="10"/>
  <c r="C2026" i="10"/>
  <c r="A2027" i="10"/>
  <c r="B2027" i="10"/>
  <c r="C2027" i="10"/>
  <c r="A2028" i="10"/>
  <c r="B2028" i="10"/>
  <c r="C2028" i="10"/>
  <c r="A2029" i="10"/>
  <c r="B2029" i="10"/>
  <c r="C2029" i="10"/>
  <c r="A2030" i="10"/>
  <c r="B2030" i="10"/>
  <c r="C2030" i="10"/>
  <c r="A2031" i="10"/>
  <c r="B2031" i="10"/>
  <c r="C2031" i="10"/>
  <c r="A2032" i="10"/>
  <c r="B2032" i="10"/>
  <c r="C2032" i="10"/>
  <c r="A2033" i="10"/>
  <c r="B2033" i="10"/>
  <c r="C2033" i="10"/>
  <c r="A2034" i="10"/>
  <c r="B2034" i="10"/>
  <c r="C2034" i="10"/>
  <c r="A2035" i="10"/>
  <c r="B2035" i="10"/>
  <c r="C2035" i="10"/>
  <c r="A2036" i="10"/>
  <c r="B2036" i="10"/>
  <c r="C2036" i="10"/>
  <c r="A2037" i="10"/>
  <c r="B2037" i="10"/>
  <c r="C2037" i="10"/>
  <c r="A2038" i="10"/>
  <c r="B2038" i="10"/>
  <c r="C2038" i="10"/>
  <c r="A2039" i="10"/>
  <c r="B2039" i="10"/>
  <c r="C2039" i="10"/>
  <c r="A2040" i="10"/>
  <c r="B2040" i="10"/>
  <c r="C2040" i="10"/>
  <c r="A2041" i="10"/>
  <c r="B2041" i="10"/>
  <c r="C2041" i="10"/>
  <c r="A2042" i="10"/>
  <c r="B2042" i="10"/>
  <c r="C2042" i="10"/>
  <c r="A2043" i="10"/>
  <c r="B2043" i="10"/>
  <c r="C2043" i="10"/>
  <c r="A2044" i="10"/>
  <c r="B2044" i="10"/>
  <c r="C2044" i="10"/>
  <c r="A2045" i="10"/>
  <c r="B2045" i="10"/>
  <c r="C2045" i="10"/>
  <c r="A2046" i="10"/>
  <c r="B2046" i="10"/>
  <c r="C2046" i="10"/>
  <c r="A2047" i="10"/>
  <c r="B2047" i="10"/>
  <c r="C2047" i="10"/>
  <c r="A2048" i="10"/>
  <c r="B2048" i="10"/>
  <c r="C2048" i="10"/>
  <c r="A2049" i="10"/>
  <c r="B2049" i="10"/>
  <c r="C2049" i="10"/>
  <c r="A2050" i="10"/>
  <c r="B2050" i="10"/>
  <c r="C2050" i="10"/>
  <c r="A2051" i="10"/>
  <c r="B2051" i="10"/>
  <c r="C2051" i="10"/>
  <c r="A2052" i="10"/>
  <c r="B2052" i="10"/>
  <c r="C2052" i="10"/>
  <c r="A2053" i="10"/>
  <c r="B2053" i="10"/>
  <c r="C2053" i="10"/>
  <c r="A2054" i="10"/>
  <c r="B2054" i="10"/>
  <c r="C2054" i="10"/>
  <c r="A2055" i="10"/>
  <c r="B2055" i="10"/>
  <c r="C2055" i="10"/>
  <c r="A2056" i="10"/>
  <c r="B2056" i="10"/>
  <c r="C2056" i="10"/>
  <c r="A2057" i="10"/>
  <c r="B2057" i="10"/>
  <c r="C2057" i="10"/>
  <c r="A2058" i="10"/>
  <c r="B2058" i="10"/>
  <c r="C2058" i="10"/>
  <c r="A2059" i="10"/>
  <c r="B2059" i="10"/>
  <c r="C2059" i="10"/>
  <c r="A2060" i="10"/>
  <c r="B2060" i="10"/>
  <c r="C2060" i="10"/>
  <c r="A2061" i="10"/>
  <c r="B2061" i="10"/>
  <c r="C2061" i="10"/>
  <c r="A2062" i="10"/>
  <c r="B2062" i="10"/>
  <c r="C2062" i="10"/>
  <c r="A2063" i="10"/>
  <c r="B2063" i="10"/>
  <c r="C2063" i="10"/>
  <c r="A2064" i="10"/>
  <c r="B2064" i="10"/>
  <c r="C2064" i="10"/>
  <c r="A2065" i="10"/>
  <c r="B2065" i="10"/>
  <c r="C2065" i="10"/>
  <c r="A2066" i="10"/>
  <c r="B2066" i="10"/>
  <c r="C2066" i="10"/>
  <c r="A2067" i="10"/>
  <c r="B2067" i="10"/>
  <c r="C2067" i="10"/>
  <c r="A2068" i="10"/>
  <c r="B2068" i="10"/>
  <c r="C2068" i="10"/>
  <c r="A2069" i="10"/>
  <c r="B2069" i="10"/>
  <c r="C2069" i="10"/>
  <c r="A2070" i="10"/>
  <c r="B2070" i="10"/>
  <c r="C2070" i="10"/>
  <c r="A2071" i="10"/>
  <c r="B2071" i="10"/>
  <c r="C2071" i="10"/>
  <c r="A2072" i="10"/>
  <c r="B2072" i="10"/>
  <c r="C2072" i="10"/>
  <c r="A2073" i="10"/>
  <c r="B2073" i="10"/>
  <c r="C2073" i="10"/>
  <c r="A2074" i="10"/>
  <c r="B2074" i="10"/>
  <c r="C2074" i="10"/>
  <c r="A2075" i="10"/>
  <c r="B2075" i="10"/>
  <c r="C2075" i="10"/>
  <c r="A2076" i="10"/>
  <c r="B2076" i="10"/>
  <c r="C2076" i="10"/>
  <c r="A2077" i="10"/>
  <c r="B2077" i="10"/>
  <c r="C2077" i="10"/>
  <c r="A2078" i="10"/>
  <c r="B2078" i="10"/>
  <c r="C2078" i="10"/>
  <c r="A2079" i="10"/>
  <c r="B2079" i="10"/>
  <c r="C2079" i="10"/>
  <c r="A2080" i="10"/>
  <c r="B2080" i="10"/>
  <c r="C2080" i="10"/>
  <c r="A2081" i="10"/>
  <c r="B2081" i="10"/>
  <c r="C2081" i="10"/>
  <c r="A2082" i="10"/>
  <c r="B2082" i="10"/>
  <c r="C2082" i="10"/>
  <c r="A2083" i="10"/>
  <c r="B2083" i="10"/>
  <c r="C2083" i="10"/>
  <c r="A2084" i="10"/>
  <c r="B2084" i="10"/>
  <c r="C2084" i="10"/>
  <c r="A2085" i="10"/>
  <c r="B2085" i="10"/>
  <c r="C2085" i="10"/>
  <c r="A2086" i="10"/>
  <c r="B2086" i="10"/>
  <c r="C2086" i="10"/>
  <c r="A2087" i="10"/>
  <c r="B2087" i="10"/>
  <c r="C2087" i="10"/>
  <c r="A2088" i="10"/>
  <c r="B2088" i="10"/>
  <c r="C2088" i="10"/>
  <c r="A2089" i="10"/>
  <c r="B2089" i="10"/>
  <c r="C2089" i="10"/>
  <c r="A2090" i="10"/>
  <c r="B2090" i="10"/>
  <c r="C2090" i="10"/>
  <c r="A2091" i="10"/>
  <c r="B2091" i="10"/>
  <c r="C2091" i="10"/>
  <c r="A2092" i="10"/>
  <c r="B2092" i="10"/>
  <c r="C2092" i="10"/>
  <c r="A2093" i="10"/>
  <c r="B2093" i="10"/>
  <c r="C2093" i="10"/>
  <c r="A2094" i="10"/>
  <c r="B2094" i="10"/>
  <c r="C2094" i="10"/>
  <c r="A2095" i="10"/>
  <c r="B2095" i="10"/>
  <c r="C2095" i="10"/>
  <c r="A2096" i="10"/>
  <c r="B2096" i="10"/>
  <c r="C2096" i="10"/>
  <c r="A2097" i="10"/>
  <c r="B2097" i="10"/>
  <c r="C2097" i="10"/>
  <c r="A2098" i="10"/>
  <c r="B2098" i="10"/>
  <c r="C2098" i="10"/>
  <c r="A2099" i="10"/>
  <c r="B2099" i="10"/>
  <c r="C2099" i="10"/>
  <c r="A2100" i="10"/>
  <c r="B2100" i="10"/>
  <c r="C2100" i="10"/>
  <c r="A2101" i="10"/>
  <c r="B2101" i="10"/>
  <c r="C2101" i="10"/>
  <c r="A2102" i="10"/>
  <c r="B2102" i="10"/>
  <c r="C2102" i="10"/>
  <c r="A2103" i="10"/>
  <c r="B2103" i="10"/>
  <c r="C2103" i="10"/>
  <c r="A2104" i="10"/>
  <c r="B2104" i="10"/>
  <c r="C2104" i="10"/>
  <c r="A2105" i="10"/>
  <c r="B2105" i="10"/>
  <c r="C2105" i="10"/>
  <c r="A2106" i="10"/>
  <c r="B2106" i="10"/>
  <c r="C2106" i="10"/>
  <c r="A2107" i="10"/>
  <c r="B2107" i="10"/>
  <c r="C2107" i="10"/>
  <c r="A2108" i="10"/>
  <c r="B2108" i="10"/>
  <c r="C2108" i="10"/>
  <c r="A2109" i="10"/>
  <c r="B2109" i="10"/>
  <c r="C2109" i="10"/>
  <c r="A2110" i="10"/>
  <c r="B2110" i="10"/>
  <c r="C2110" i="10"/>
  <c r="A2111" i="10"/>
  <c r="B2111" i="10"/>
  <c r="C2111" i="10"/>
  <c r="A2112" i="10"/>
  <c r="B2112" i="10"/>
  <c r="C2112" i="10"/>
  <c r="A2113" i="10"/>
  <c r="B2113" i="10"/>
  <c r="C2113" i="10"/>
  <c r="A2114" i="10"/>
  <c r="B2114" i="10"/>
  <c r="C2114" i="10"/>
  <c r="A2115" i="10"/>
  <c r="B2115" i="10"/>
  <c r="C2115" i="10"/>
  <c r="A2116" i="10"/>
  <c r="B2116" i="10"/>
  <c r="C2116" i="10"/>
  <c r="A2117" i="10"/>
  <c r="B2117" i="10"/>
  <c r="C2117" i="10"/>
  <c r="A2118" i="10"/>
  <c r="B2118" i="10"/>
  <c r="C2118" i="10"/>
  <c r="A2119" i="10"/>
  <c r="B2119" i="10"/>
  <c r="C2119" i="10"/>
  <c r="A2120" i="10"/>
  <c r="B2120" i="10"/>
  <c r="C2120" i="10"/>
  <c r="A2121" i="10"/>
  <c r="B2121" i="10"/>
  <c r="C2121" i="10"/>
  <c r="A2122" i="10"/>
  <c r="B2122" i="10"/>
  <c r="C2122" i="10"/>
  <c r="A2123" i="10"/>
  <c r="B2123" i="10"/>
  <c r="C2123" i="10"/>
  <c r="A2124" i="10"/>
  <c r="B2124" i="10"/>
  <c r="C2124" i="10"/>
  <c r="A2125" i="10"/>
  <c r="B2125" i="10"/>
  <c r="C2125" i="10"/>
  <c r="A2126" i="10"/>
  <c r="B2126" i="10"/>
  <c r="C2126" i="10"/>
  <c r="A2127" i="10"/>
  <c r="B2127" i="10"/>
  <c r="C2127" i="10"/>
  <c r="A2128" i="10"/>
  <c r="B2128" i="10"/>
  <c r="C2128" i="10"/>
  <c r="A2129" i="10"/>
  <c r="B2129" i="10"/>
  <c r="C2129" i="10"/>
  <c r="A2130" i="10"/>
  <c r="B2130" i="10"/>
  <c r="C2130" i="10"/>
  <c r="A2131" i="10"/>
  <c r="B2131" i="10"/>
  <c r="C2131" i="10"/>
  <c r="A2132" i="10"/>
  <c r="B2132" i="10"/>
  <c r="C2132" i="10"/>
  <c r="A2133" i="10"/>
  <c r="B2133" i="10"/>
  <c r="C2133" i="10"/>
  <c r="A2134" i="10"/>
  <c r="B2134" i="10"/>
  <c r="C2134" i="10"/>
  <c r="A2135" i="10"/>
  <c r="B2135" i="10"/>
  <c r="C2135" i="10"/>
  <c r="A2136" i="10"/>
  <c r="B2136" i="10"/>
  <c r="C2136" i="10"/>
  <c r="A2137" i="10"/>
  <c r="B2137" i="10"/>
  <c r="C2137" i="10"/>
  <c r="A2138" i="10"/>
  <c r="B2138" i="10"/>
  <c r="C2138" i="10"/>
  <c r="A2139" i="10"/>
  <c r="B2139" i="10"/>
  <c r="C2139" i="10"/>
  <c r="A2140" i="10"/>
  <c r="B2140" i="10"/>
  <c r="C2140" i="10"/>
  <c r="A2141" i="10"/>
  <c r="B2141" i="10"/>
  <c r="C2141" i="10"/>
  <c r="A2142" i="10"/>
  <c r="B2142" i="10"/>
  <c r="C2142" i="10"/>
  <c r="A2143" i="10"/>
  <c r="B2143" i="10"/>
  <c r="C2143" i="10"/>
  <c r="A2144" i="10"/>
  <c r="B2144" i="10"/>
  <c r="C2144" i="10"/>
  <c r="A2145" i="10"/>
  <c r="B2145" i="10"/>
  <c r="C2145" i="10"/>
  <c r="A2146" i="10"/>
  <c r="B2146" i="10"/>
  <c r="C2146" i="10"/>
  <c r="A2147" i="10"/>
  <c r="B2147" i="10"/>
  <c r="C2147" i="10"/>
  <c r="A2148" i="10"/>
  <c r="B2148" i="10"/>
  <c r="C2148" i="10"/>
  <c r="A2149" i="10"/>
  <c r="B2149" i="10"/>
  <c r="C2149" i="10"/>
  <c r="A2150" i="10"/>
  <c r="B2150" i="10"/>
  <c r="C2150" i="10"/>
  <c r="A2151" i="10"/>
  <c r="B2151" i="10"/>
  <c r="C2151" i="10"/>
  <c r="A2152" i="10"/>
  <c r="B2152" i="10"/>
  <c r="C2152" i="10"/>
  <c r="A2153" i="10"/>
  <c r="B2153" i="10"/>
  <c r="C2153" i="10"/>
  <c r="A2154" i="10"/>
  <c r="B2154" i="10"/>
  <c r="C2154" i="10"/>
  <c r="A2155" i="10"/>
  <c r="B2155" i="10"/>
  <c r="C2155" i="10"/>
  <c r="A2156" i="10"/>
  <c r="B2156" i="10"/>
  <c r="C2156" i="10"/>
  <c r="A2157" i="10"/>
  <c r="B2157" i="10"/>
  <c r="C2157" i="10"/>
  <c r="A2158" i="10"/>
  <c r="B2158" i="10"/>
  <c r="C2158" i="10"/>
  <c r="A2159" i="10"/>
  <c r="B2159" i="10"/>
  <c r="C2159" i="10"/>
  <c r="A2160" i="10"/>
  <c r="B2160" i="10"/>
  <c r="C2160" i="10"/>
  <c r="A2161" i="10"/>
  <c r="B2161" i="10"/>
  <c r="C2161" i="10"/>
  <c r="A2162" i="10"/>
  <c r="B2162" i="10"/>
  <c r="C2162" i="10"/>
  <c r="A2163" i="10"/>
  <c r="B2163" i="10"/>
  <c r="C2163" i="10"/>
  <c r="A2164" i="10"/>
  <c r="B2164" i="10"/>
  <c r="C2164" i="10"/>
  <c r="A2165" i="10"/>
  <c r="B2165" i="10"/>
  <c r="C2165" i="10"/>
  <c r="A2166" i="10"/>
  <c r="B2166" i="10"/>
  <c r="C2166" i="10"/>
  <c r="A2167" i="10"/>
  <c r="B2167" i="10"/>
  <c r="C2167" i="10"/>
  <c r="A2168" i="10"/>
  <c r="B2168" i="10"/>
  <c r="C2168" i="10"/>
  <c r="A2169" i="10"/>
  <c r="B2169" i="10"/>
  <c r="C2169" i="10"/>
  <c r="A2170" i="10"/>
  <c r="B2170" i="10"/>
  <c r="C2170" i="10"/>
  <c r="A2171" i="10"/>
  <c r="B2171" i="10"/>
  <c r="C2171" i="10"/>
  <c r="A2172" i="10"/>
  <c r="B2172" i="10"/>
  <c r="C2172" i="10"/>
  <c r="A2173" i="10"/>
  <c r="B2173" i="10"/>
  <c r="C2173" i="10"/>
  <c r="A2174" i="10"/>
  <c r="B2174" i="10"/>
  <c r="C2174" i="10"/>
  <c r="A2175" i="10"/>
  <c r="B2175" i="10"/>
  <c r="C2175" i="10"/>
  <c r="A2176" i="10"/>
  <c r="B2176" i="10"/>
  <c r="C2176" i="10"/>
  <c r="A2177" i="10"/>
  <c r="B2177" i="10"/>
  <c r="C2177" i="10"/>
  <c r="A2178" i="10"/>
  <c r="B2178" i="10"/>
  <c r="C2178" i="10"/>
  <c r="A2179" i="10"/>
  <c r="B2179" i="10"/>
  <c r="C2179" i="10"/>
  <c r="A2180" i="10"/>
  <c r="B2180" i="10"/>
  <c r="C2180" i="10"/>
  <c r="A2181" i="10"/>
  <c r="B2181" i="10"/>
  <c r="C2181" i="10"/>
  <c r="A2182" i="10"/>
  <c r="B2182" i="10"/>
  <c r="C2182" i="10"/>
  <c r="A2183" i="10"/>
  <c r="B2183" i="10"/>
  <c r="C2183" i="10"/>
  <c r="A2184" i="10"/>
  <c r="B2184" i="10"/>
  <c r="C2184" i="10"/>
  <c r="A2185" i="10"/>
  <c r="B2185" i="10"/>
  <c r="C2185" i="10"/>
  <c r="A2186" i="10"/>
  <c r="B2186" i="10"/>
  <c r="C2186" i="10"/>
  <c r="A2187" i="10"/>
  <c r="B2187" i="10"/>
  <c r="C2187" i="10"/>
  <c r="A2188" i="10"/>
  <c r="B2188" i="10"/>
  <c r="C2188" i="10"/>
  <c r="A2189" i="10"/>
  <c r="B2189" i="10"/>
  <c r="C2189" i="10"/>
  <c r="A2190" i="10"/>
  <c r="B2190" i="10"/>
  <c r="C2190" i="10"/>
  <c r="A2191" i="10"/>
  <c r="B2191" i="10"/>
  <c r="C2191" i="10"/>
  <c r="A2192" i="10"/>
  <c r="B2192" i="10"/>
  <c r="C2192" i="10"/>
  <c r="A2193" i="10"/>
  <c r="B2193" i="10"/>
  <c r="C2193" i="10"/>
  <c r="A2194" i="10"/>
  <c r="B2194" i="10"/>
  <c r="C2194" i="10"/>
  <c r="A2195" i="10"/>
  <c r="B2195" i="10"/>
  <c r="C2195" i="10"/>
  <c r="A2196" i="10"/>
  <c r="B2196" i="10"/>
  <c r="C2196" i="10"/>
  <c r="A2197" i="10"/>
  <c r="B2197" i="10"/>
  <c r="C2197" i="10"/>
  <c r="A2198" i="10"/>
  <c r="B2198" i="10"/>
  <c r="C2198" i="10"/>
  <c r="A2199" i="10"/>
  <c r="B2199" i="10"/>
  <c r="C2199" i="10"/>
  <c r="A2200" i="10"/>
  <c r="B2200" i="10"/>
  <c r="C2200" i="10"/>
  <c r="A2201" i="10"/>
  <c r="B2201" i="10"/>
  <c r="C2201" i="10"/>
  <c r="A2202" i="10"/>
  <c r="B2202" i="10"/>
  <c r="C2202" i="10"/>
  <c r="A2203" i="10"/>
  <c r="B2203" i="10"/>
  <c r="C2203" i="10"/>
  <c r="A2204" i="10"/>
  <c r="B2204" i="10"/>
  <c r="C2204" i="10"/>
  <c r="A2205" i="10"/>
  <c r="B2205" i="10"/>
  <c r="C2205" i="10"/>
  <c r="A2206" i="10"/>
  <c r="B2206" i="10"/>
  <c r="C2206" i="10"/>
  <c r="A2207" i="10"/>
  <c r="B2207" i="10"/>
  <c r="C2207" i="10"/>
  <c r="A2208" i="10"/>
  <c r="B2208" i="10"/>
  <c r="C2208" i="10"/>
  <c r="A2209" i="10"/>
  <c r="B2209" i="10"/>
  <c r="C2209" i="10"/>
  <c r="A2210" i="10"/>
  <c r="B2210" i="10"/>
  <c r="C2210" i="10"/>
  <c r="A2211" i="10"/>
  <c r="B2211" i="10"/>
  <c r="C2211" i="10"/>
  <c r="A2212" i="10"/>
  <c r="B2212" i="10"/>
  <c r="C2212" i="10"/>
  <c r="A2213" i="10"/>
  <c r="B2213" i="10"/>
  <c r="C2213" i="10"/>
  <c r="A2214" i="10"/>
  <c r="B2214" i="10"/>
  <c r="C2214" i="10"/>
  <c r="A2215" i="10"/>
  <c r="B2215" i="10"/>
  <c r="C2215" i="10"/>
  <c r="A2216" i="10"/>
  <c r="B2216" i="10"/>
  <c r="C2216" i="10"/>
  <c r="A2217" i="10"/>
  <c r="B2217" i="10"/>
  <c r="C2217" i="10"/>
  <c r="A2218" i="10"/>
  <c r="B2218" i="10"/>
  <c r="C2218" i="10"/>
  <c r="A2219" i="10"/>
  <c r="B2219" i="10"/>
  <c r="C2219" i="10"/>
  <c r="A2220" i="10"/>
  <c r="B2220" i="10"/>
  <c r="C2220" i="10"/>
  <c r="A2221" i="10"/>
  <c r="B2221" i="10"/>
  <c r="C2221" i="10"/>
  <c r="A2222" i="10"/>
  <c r="B2222" i="10"/>
  <c r="C2222" i="10"/>
  <c r="A2223" i="10"/>
  <c r="B2223" i="10"/>
  <c r="C2223" i="10"/>
  <c r="A2224" i="10"/>
  <c r="B2224" i="10"/>
  <c r="C2224" i="10"/>
  <c r="A2225" i="10"/>
  <c r="B2225" i="10"/>
  <c r="C2225" i="10"/>
  <c r="A2226" i="10"/>
  <c r="B2226" i="10"/>
  <c r="C2226" i="10"/>
  <c r="A2227" i="10"/>
  <c r="B2227" i="10"/>
  <c r="C2227" i="10"/>
  <c r="A2228" i="10"/>
  <c r="B2228" i="10"/>
  <c r="C2228" i="10"/>
  <c r="A2229" i="10"/>
  <c r="B2229" i="10"/>
  <c r="C2229" i="10"/>
  <c r="A2230" i="10"/>
  <c r="B2230" i="10"/>
  <c r="C2230" i="10"/>
  <c r="A2231" i="10"/>
  <c r="B2231" i="10"/>
  <c r="C2231" i="10"/>
  <c r="A2232" i="10"/>
  <c r="B2232" i="10"/>
  <c r="C2232" i="10"/>
  <c r="A2233" i="10"/>
  <c r="B2233" i="10"/>
  <c r="C2233" i="10"/>
  <c r="A2234" i="10"/>
  <c r="B2234" i="10"/>
  <c r="C2234" i="10"/>
  <c r="A2235" i="10"/>
  <c r="B2235" i="10"/>
  <c r="C2235" i="10"/>
  <c r="A2236" i="10"/>
  <c r="B2236" i="10"/>
  <c r="C2236" i="10"/>
  <c r="A2237" i="10"/>
  <c r="B2237" i="10"/>
  <c r="C2237" i="10"/>
  <c r="A2238" i="10"/>
  <c r="B2238" i="10"/>
  <c r="C2238" i="10"/>
  <c r="A2239" i="10"/>
  <c r="B2239" i="10"/>
  <c r="C2239" i="10"/>
  <c r="A2240" i="10"/>
  <c r="B2240" i="10"/>
  <c r="C2240" i="10"/>
  <c r="A2241" i="10"/>
  <c r="B2241" i="10"/>
  <c r="C2241" i="10"/>
  <c r="A2242" i="10"/>
  <c r="B2242" i="10"/>
  <c r="C2242" i="10"/>
  <c r="A2243" i="10"/>
  <c r="B2243" i="10"/>
  <c r="C2243" i="10"/>
  <c r="A2244" i="10"/>
  <c r="B2244" i="10"/>
  <c r="C2244" i="10"/>
  <c r="A2245" i="10"/>
  <c r="B2245" i="10"/>
  <c r="C2245" i="10"/>
  <c r="A2246" i="10"/>
  <c r="B2246" i="10"/>
  <c r="C2246" i="10"/>
  <c r="A2247" i="10"/>
  <c r="B2247" i="10"/>
  <c r="C2247" i="10"/>
  <c r="A2248" i="10"/>
  <c r="B2248" i="10"/>
  <c r="C2248" i="10"/>
  <c r="A2249" i="10"/>
  <c r="B2249" i="10"/>
  <c r="C2249" i="10"/>
  <c r="A2250" i="10"/>
  <c r="B2250" i="10"/>
  <c r="C2250" i="10"/>
  <c r="A2251" i="10"/>
  <c r="B2251" i="10"/>
  <c r="C2251" i="10"/>
  <c r="A2252" i="10"/>
  <c r="B2252" i="10"/>
  <c r="C2252" i="10"/>
  <c r="A2253" i="10"/>
  <c r="B2253" i="10"/>
  <c r="C2253" i="10"/>
  <c r="A2254" i="10"/>
  <c r="B2254" i="10"/>
  <c r="C2254" i="10"/>
  <c r="A2255" i="10"/>
  <c r="B2255" i="10"/>
  <c r="C2255" i="10"/>
  <c r="A2256" i="10"/>
  <c r="B2256" i="10"/>
  <c r="C2256" i="10"/>
  <c r="A2257" i="10"/>
  <c r="B2257" i="10"/>
  <c r="C2257" i="10"/>
  <c r="A2258" i="10"/>
  <c r="B2258" i="10"/>
  <c r="C2258" i="10"/>
  <c r="A2259" i="10"/>
  <c r="B2259" i="10"/>
  <c r="C2259" i="10"/>
  <c r="A2260" i="10"/>
  <c r="B2260" i="10"/>
  <c r="C2260" i="10"/>
  <c r="A2261" i="10"/>
  <c r="B2261" i="10"/>
  <c r="C2261" i="10"/>
  <c r="A2262" i="10"/>
  <c r="B2262" i="10"/>
  <c r="C2262" i="10"/>
  <c r="A2263" i="10"/>
  <c r="B2263" i="10"/>
  <c r="C2263" i="10"/>
  <c r="A2264" i="10"/>
  <c r="B2264" i="10"/>
  <c r="C2264" i="10"/>
  <c r="A2265" i="10"/>
  <c r="B2265" i="10"/>
  <c r="C2265" i="10"/>
  <c r="A2266" i="10"/>
  <c r="B2266" i="10"/>
  <c r="C2266" i="10"/>
  <c r="A2267" i="10"/>
  <c r="B2267" i="10"/>
  <c r="C2267" i="10"/>
  <c r="A2268" i="10"/>
  <c r="B2268" i="10"/>
  <c r="C2268" i="10"/>
  <c r="A2269" i="10"/>
  <c r="B2269" i="10"/>
  <c r="C2269" i="10"/>
  <c r="A2270" i="10"/>
  <c r="B2270" i="10"/>
  <c r="C2270" i="10"/>
  <c r="A2271" i="10"/>
  <c r="B2271" i="10"/>
  <c r="C2271" i="10"/>
  <c r="A2272" i="10"/>
  <c r="B2272" i="10"/>
  <c r="C2272" i="10"/>
  <c r="A2273" i="10"/>
  <c r="B2273" i="10"/>
  <c r="C2273" i="10"/>
  <c r="A2274" i="10"/>
  <c r="B2274" i="10"/>
  <c r="C2274" i="10"/>
  <c r="A2275" i="10"/>
  <c r="B2275" i="10"/>
  <c r="C2275" i="10"/>
  <c r="A2276" i="10"/>
  <c r="B2276" i="10"/>
  <c r="C2276" i="10"/>
  <c r="A2277" i="10"/>
  <c r="B2277" i="10"/>
  <c r="C2277" i="10"/>
  <c r="A2278" i="10"/>
  <c r="B2278" i="10"/>
  <c r="C2278" i="10"/>
  <c r="A2279" i="10"/>
  <c r="B2279" i="10"/>
  <c r="C2279" i="10"/>
  <c r="A2280" i="10"/>
  <c r="B2280" i="10"/>
  <c r="C2280" i="10"/>
  <c r="A2281" i="10"/>
  <c r="B2281" i="10"/>
  <c r="C2281" i="10"/>
  <c r="A2282" i="10"/>
  <c r="B2282" i="10"/>
  <c r="C2282" i="10"/>
  <c r="A2283" i="10"/>
  <c r="B2283" i="10"/>
  <c r="C2283" i="10"/>
  <c r="A2284" i="10"/>
  <c r="B2284" i="10"/>
  <c r="C2284" i="10"/>
  <c r="A2285" i="10"/>
  <c r="B2285" i="10"/>
  <c r="C2285" i="10"/>
  <c r="A2286" i="10"/>
  <c r="B2286" i="10"/>
  <c r="C2286" i="10"/>
  <c r="A2287" i="10"/>
  <c r="B2287" i="10"/>
  <c r="C2287" i="10"/>
  <c r="A2288" i="10"/>
  <c r="B2288" i="10"/>
  <c r="C2288" i="10"/>
  <c r="A2289" i="10"/>
  <c r="B2289" i="10"/>
  <c r="C2289" i="10"/>
  <c r="A2290" i="10"/>
  <c r="B2290" i="10"/>
  <c r="C2290" i="10"/>
  <c r="A2291" i="10"/>
  <c r="B2291" i="10"/>
  <c r="C2291" i="10"/>
  <c r="A2292" i="10"/>
  <c r="B2292" i="10"/>
  <c r="C2292" i="10"/>
  <c r="A2293" i="10"/>
  <c r="B2293" i="10"/>
  <c r="C2293" i="10"/>
  <c r="A2294" i="10"/>
  <c r="B2294" i="10"/>
  <c r="C2294" i="10"/>
  <c r="A2295" i="10"/>
  <c r="B2295" i="10"/>
  <c r="C2295" i="10"/>
  <c r="A2296" i="10"/>
  <c r="B2296" i="10"/>
  <c r="C2296" i="10"/>
  <c r="A2297" i="10"/>
  <c r="B2297" i="10"/>
  <c r="C2297" i="10"/>
  <c r="A2298" i="10"/>
  <c r="B2298" i="10"/>
  <c r="C2298" i="10"/>
  <c r="A2299" i="10"/>
  <c r="B2299" i="10"/>
  <c r="C2299" i="10"/>
  <c r="A2300" i="10"/>
  <c r="B2300" i="10"/>
  <c r="C2300" i="10"/>
  <c r="A2301" i="10"/>
  <c r="B2301" i="10"/>
  <c r="C2301" i="10"/>
  <c r="A2302" i="10"/>
  <c r="B2302" i="10"/>
  <c r="C2302" i="10"/>
  <c r="A2303" i="10"/>
  <c r="B2303" i="10"/>
  <c r="C2303" i="10"/>
  <c r="A2304" i="10"/>
  <c r="B2304" i="10"/>
  <c r="C2304" i="10"/>
  <c r="A2305" i="10"/>
  <c r="B2305" i="10"/>
  <c r="C2305" i="10"/>
  <c r="A2306" i="10"/>
  <c r="B2306" i="10"/>
  <c r="C2306" i="10"/>
  <c r="A2307" i="10"/>
  <c r="B2307" i="10"/>
  <c r="C2307" i="10"/>
  <c r="A2308" i="10"/>
  <c r="B2308" i="10"/>
  <c r="C2308" i="10"/>
  <c r="A2309" i="10"/>
  <c r="B2309" i="10"/>
  <c r="C2309" i="10"/>
  <c r="A2310" i="10"/>
  <c r="B2310" i="10"/>
  <c r="C2310" i="10"/>
  <c r="A2311" i="10"/>
  <c r="B2311" i="10"/>
  <c r="C2311" i="10"/>
  <c r="A2312" i="10"/>
  <c r="B2312" i="10"/>
  <c r="C2312" i="10"/>
  <c r="A2313" i="10"/>
  <c r="B2313" i="10"/>
  <c r="C2313" i="10"/>
  <c r="A2314" i="10"/>
  <c r="B2314" i="10"/>
  <c r="C2314" i="10"/>
  <c r="A2315" i="10"/>
  <c r="B2315" i="10"/>
  <c r="C2315" i="10"/>
  <c r="A2316" i="10"/>
  <c r="B2316" i="10"/>
  <c r="C2316" i="10"/>
  <c r="A2317" i="10"/>
  <c r="B2317" i="10"/>
  <c r="C2317" i="10"/>
  <c r="A2318" i="10"/>
  <c r="B2318" i="10"/>
  <c r="C2318" i="10"/>
  <c r="A2319" i="10"/>
  <c r="B2319" i="10"/>
  <c r="C2319" i="10"/>
  <c r="A2320" i="10"/>
  <c r="B2320" i="10"/>
  <c r="C2320" i="10"/>
  <c r="A2321" i="10"/>
  <c r="B2321" i="10"/>
  <c r="C2321" i="10"/>
  <c r="A2322" i="10"/>
  <c r="B2322" i="10"/>
  <c r="C2322" i="10"/>
  <c r="A2323" i="10"/>
  <c r="B2323" i="10"/>
  <c r="C2323" i="10"/>
  <c r="A2324" i="10"/>
  <c r="B2324" i="10"/>
  <c r="C2324" i="10"/>
  <c r="A2325" i="10"/>
  <c r="B2325" i="10"/>
  <c r="C2325" i="10"/>
  <c r="A2326" i="10"/>
  <c r="B2326" i="10"/>
  <c r="C2326" i="10"/>
  <c r="A2327" i="10"/>
  <c r="B2327" i="10"/>
  <c r="C2327" i="10"/>
  <c r="A2328" i="10"/>
  <c r="B2328" i="10"/>
  <c r="C2328" i="10"/>
  <c r="A2329" i="10"/>
  <c r="B2329" i="10"/>
  <c r="C2329" i="10"/>
  <c r="A2330" i="10"/>
  <c r="B2330" i="10"/>
  <c r="C2330" i="10"/>
  <c r="A2331" i="10"/>
  <c r="B2331" i="10"/>
  <c r="C2331" i="10"/>
  <c r="A2332" i="10"/>
  <c r="B2332" i="10"/>
  <c r="C2332" i="10"/>
  <c r="A2333" i="10"/>
  <c r="B2333" i="10"/>
  <c r="C2333" i="10"/>
  <c r="A2334" i="10"/>
  <c r="B2334" i="10"/>
  <c r="C2334" i="10"/>
  <c r="A2335" i="10"/>
  <c r="B2335" i="10"/>
  <c r="C2335" i="10"/>
  <c r="A2336" i="10"/>
  <c r="B2336" i="10"/>
  <c r="C2336" i="10"/>
  <c r="A2337" i="10"/>
  <c r="B2337" i="10"/>
  <c r="C2337" i="10"/>
  <c r="A2338" i="10"/>
  <c r="B2338" i="10"/>
  <c r="C2338" i="10"/>
  <c r="A2339" i="10"/>
  <c r="B2339" i="10"/>
  <c r="C2339" i="10"/>
  <c r="A2340" i="10"/>
  <c r="B2340" i="10"/>
  <c r="C2340" i="10"/>
  <c r="A2341" i="10"/>
  <c r="B2341" i="10"/>
  <c r="C2341" i="10"/>
  <c r="A2342" i="10"/>
  <c r="B2342" i="10"/>
  <c r="C2342" i="10"/>
  <c r="A2343" i="10"/>
  <c r="B2343" i="10"/>
  <c r="C2343" i="10"/>
  <c r="A2344" i="10"/>
  <c r="B2344" i="10"/>
  <c r="C2344" i="10"/>
  <c r="A2345" i="10"/>
  <c r="B2345" i="10"/>
  <c r="C2345" i="10"/>
  <c r="A2346" i="10"/>
  <c r="B2346" i="10"/>
  <c r="C2346" i="10"/>
  <c r="A2347" i="10"/>
  <c r="B2347" i="10"/>
  <c r="C2347" i="10"/>
  <c r="A2348" i="10"/>
  <c r="B2348" i="10"/>
  <c r="C2348" i="10"/>
  <c r="A2349" i="10"/>
  <c r="B2349" i="10"/>
  <c r="C2349" i="10"/>
  <c r="A2350" i="10"/>
  <c r="B2350" i="10"/>
  <c r="C2350" i="10"/>
  <c r="A2351" i="10"/>
  <c r="B2351" i="10"/>
  <c r="C2351" i="10"/>
  <c r="A2352" i="10"/>
  <c r="B2352" i="10"/>
  <c r="C2352" i="10"/>
  <c r="A2353" i="10"/>
  <c r="B2353" i="10"/>
  <c r="C2353" i="10"/>
  <c r="A2354" i="10"/>
  <c r="B2354" i="10"/>
  <c r="C2354" i="10"/>
  <c r="A2355" i="10"/>
  <c r="B2355" i="10"/>
  <c r="C2355" i="10"/>
  <c r="A2356" i="10"/>
  <c r="B2356" i="10"/>
  <c r="C2356" i="10"/>
  <c r="A2357" i="10"/>
  <c r="B2357" i="10"/>
  <c r="C2357" i="10"/>
  <c r="A2358" i="10"/>
  <c r="B2358" i="10"/>
  <c r="C2358" i="10"/>
  <c r="A2359" i="10"/>
  <c r="B2359" i="10"/>
  <c r="C2359" i="10"/>
  <c r="A2360" i="10"/>
  <c r="B2360" i="10"/>
  <c r="C2360" i="10"/>
  <c r="A2361" i="10"/>
  <c r="B2361" i="10"/>
  <c r="C2361" i="10"/>
  <c r="A2362" i="10"/>
  <c r="B2362" i="10"/>
  <c r="C2362" i="10"/>
  <c r="A2363" i="10"/>
  <c r="B2363" i="10"/>
  <c r="C2363" i="10"/>
  <c r="A2364" i="10"/>
  <c r="B2364" i="10"/>
  <c r="C2364" i="10"/>
  <c r="A2365" i="10"/>
  <c r="B2365" i="10"/>
  <c r="C2365" i="10"/>
  <c r="A2366" i="10"/>
  <c r="B2366" i="10"/>
  <c r="C2366" i="10"/>
  <c r="A2367" i="10"/>
  <c r="B2367" i="10"/>
  <c r="C2367" i="10"/>
  <c r="A2368" i="10"/>
  <c r="B2368" i="10"/>
  <c r="C2368" i="10"/>
  <c r="A2369" i="10"/>
  <c r="B2369" i="10"/>
  <c r="C2369" i="10"/>
  <c r="A2370" i="10"/>
  <c r="B2370" i="10"/>
  <c r="C2370" i="10"/>
  <c r="A2371" i="10"/>
  <c r="B2371" i="10"/>
  <c r="C2371" i="10"/>
  <c r="A2372" i="10"/>
  <c r="B2372" i="10"/>
  <c r="C2372" i="10"/>
  <c r="A2373" i="10"/>
  <c r="B2373" i="10"/>
  <c r="C2373" i="10"/>
  <c r="A2374" i="10"/>
  <c r="B2374" i="10"/>
  <c r="C2374" i="10"/>
  <c r="A2375" i="10"/>
  <c r="B2375" i="10"/>
  <c r="C2375" i="10"/>
  <c r="A2376" i="10"/>
  <c r="B2376" i="10"/>
  <c r="C2376" i="10"/>
  <c r="A2377" i="10"/>
  <c r="B2377" i="10"/>
  <c r="C2377" i="10"/>
  <c r="A2378" i="10"/>
  <c r="B2378" i="10"/>
  <c r="C2378" i="10"/>
  <c r="A2379" i="10"/>
  <c r="B2379" i="10"/>
  <c r="C2379" i="10"/>
  <c r="A2380" i="10"/>
  <c r="B2380" i="10"/>
  <c r="C2380" i="10"/>
  <c r="A2381" i="10"/>
  <c r="B2381" i="10"/>
  <c r="C2381" i="10"/>
  <c r="A2382" i="10"/>
  <c r="B2382" i="10"/>
  <c r="C2382" i="10"/>
  <c r="A2383" i="10"/>
  <c r="B2383" i="10"/>
  <c r="C2383" i="10"/>
  <c r="A2384" i="10"/>
  <c r="B2384" i="10"/>
  <c r="C2384" i="10"/>
  <c r="A2385" i="10"/>
  <c r="B2385" i="10"/>
  <c r="C2385" i="10"/>
  <c r="A2386" i="10"/>
  <c r="B2386" i="10"/>
  <c r="C2386" i="10"/>
  <c r="A2387" i="10"/>
  <c r="B2387" i="10"/>
  <c r="C2387" i="10"/>
  <c r="A2388" i="10"/>
  <c r="B2388" i="10"/>
  <c r="C2388" i="10"/>
  <c r="A2389" i="10"/>
  <c r="B2389" i="10"/>
  <c r="C2389" i="10"/>
  <c r="A2390" i="10"/>
  <c r="B2390" i="10"/>
  <c r="C2390" i="10"/>
  <c r="A2391" i="10"/>
  <c r="B2391" i="10"/>
  <c r="C2391" i="10"/>
  <c r="A2392" i="10"/>
  <c r="B2392" i="10"/>
  <c r="C2392" i="10"/>
  <c r="A2393" i="10"/>
  <c r="B2393" i="10"/>
  <c r="C2393" i="10"/>
  <c r="A2394" i="10"/>
  <c r="B2394" i="10"/>
  <c r="C2394" i="10"/>
  <c r="A2395" i="10"/>
  <c r="B2395" i="10"/>
  <c r="C2395" i="10"/>
  <c r="A2396" i="10"/>
  <c r="B2396" i="10"/>
  <c r="C2396" i="10"/>
  <c r="A2397" i="10"/>
  <c r="B2397" i="10"/>
  <c r="C2397" i="10"/>
  <c r="A2398" i="10"/>
  <c r="B2398" i="10"/>
  <c r="C2398" i="10"/>
  <c r="A2399" i="10"/>
  <c r="B2399" i="10"/>
  <c r="C2399" i="10"/>
  <c r="A2400" i="10"/>
  <c r="B2400" i="10"/>
  <c r="C2400" i="10"/>
  <c r="A2401" i="10"/>
  <c r="B2401" i="10"/>
  <c r="C2401" i="10"/>
  <c r="A2402" i="10"/>
  <c r="B2402" i="10"/>
  <c r="C2402" i="10"/>
  <c r="A2403" i="10"/>
  <c r="B2403" i="10"/>
  <c r="C2403" i="10"/>
  <c r="A2404" i="10"/>
  <c r="B2404" i="10"/>
  <c r="C2404" i="10"/>
  <c r="A2405" i="10"/>
  <c r="B2405" i="10"/>
  <c r="C2405" i="10"/>
  <c r="A2406" i="10"/>
  <c r="B2406" i="10"/>
  <c r="C2406" i="10"/>
  <c r="A2407" i="10"/>
  <c r="B2407" i="10"/>
  <c r="C2407" i="10"/>
  <c r="A2408" i="10"/>
  <c r="B2408" i="10"/>
  <c r="C2408" i="10"/>
  <c r="A2409" i="10"/>
  <c r="B2409" i="10"/>
  <c r="C2409" i="10"/>
  <c r="A2410" i="10"/>
  <c r="B2410" i="10"/>
  <c r="C2410" i="10"/>
  <c r="A2411" i="10"/>
  <c r="B2411" i="10"/>
  <c r="C2411" i="10"/>
  <c r="A2412" i="10"/>
  <c r="B2412" i="10"/>
  <c r="C2412" i="10"/>
  <c r="A2413" i="10"/>
  <c r="B2413" i="10"/>
  <c r="C2413" i="10"/>
  <c r="A2414" i="10"/>
  <c r="B2414" i="10"/>
  <c r="C2414" i="10"/>
  <c r="A2415" i="10"/>
  <c r="B2415" i="10"/>
  <c r="C2415" i="10"/>
  <c r="A2416" i="10"/>
  <c r="B2416" i="10"/>
  <c r="C2416" i="10"/>
  <c r="A2417" i="10"/>
  <c r="B2417" i="10"/>
  <c r="C2417" i="10"/>
  <c r="A2418" i="10"/>
  <c r="B2418" i="10"/>
  <c r="C2418" i="10"/>
  <c r="A2419" i="10"/>
  <c r="B2419" i="10"/>
  <c r="C2419" i="10"/>
  <c r="A2420" i="10"/>
  <c r="B2420" i="10"/>
  <c r="C2420" i="10"/>
  <c r="A2421" i="10"/>
  <c r="B2421" i="10"/>
  <c r="C2421" i="10"/>
  <c r="A2422" i="10"/>
  <c r="B2422" i="10"/>
  <c r="C2422" i="10"/>
  <c r="A2423" i="10"/>
  <c r="B2423" i="10"/>
  <c r="C2423" i="10"/>
  <c r="A2424" i="10"/>
  <c r="B2424" i="10"/>
  <c r="C2424" i="10"/>
  <c r="A2425" i="10"/>
  <c r="B2425" i="10"/>
  <c r="C2425" i="10"/>
  <c r="A2426" i="10"/>
  <c r="B2426" i="10"/>
  <c r="C2426" i="10"/>
  <c r="A2427" i="10"/>
  <c r="B2427" i="10"/>
  <c r="C2427" i="10"/>
  <c r="A2428" i="10"/>
  <c r="B2428" i="10"/>
  <c r="C2428" i="10"/>
  <c r="A2429" i="10"/>
  <c r="B2429" i="10"/>
  <c r="C2429" i="10"/>
  <c r="A2430" i="10"/>
  <c r="B2430" i="10"/>
  <c r="C2430" i="10"/>
  <c r="A2431" i="10"/>
  <c r="B2431" i="10"/>
  <c r="C2431" i="10"/>
  <c r="A2432" i="10"/>
  <c r="B2432" i="10"/>
  <c r="C2432" i="10"/>
  <c r="A2433" i="10"/>
  <c r="B2433" i="10"/>
  <c r="C2433" i="10"/>
  <c r="A2434" i="10"/>
  <c r="B2434" i="10"/>
  <c r="C2434" i="10"/>
  <c r="A2435" i="10"/>
  <c r="B2435" i="10"/>
  <c r="C2435" i="10"/>
  <c r="A2436" i="10"/>
  <c r="B2436" i="10"/>
  <c r="C2436" i="10"/>
  <c r="A2437" i="10"/>
  <c r="B2437" i="10"/>
  <c r="C2437" i="10"/>
  <c r="A2438" i="10"/>
  <c r="B2438" i="10"/>
  <c r="C2438" i="10"/>
  <c r="A2439" i="10"/>
  <c r="B2439" i="10"/>
  <c r="C2439" i="10"/>
  <c r="A2440" i="10"/>
  <c r="B2440" i="10"/>
  <c r="C2440" i="10"/>
  <c r="A2441" i="10"/>
  <c r="B2441" i="10"/>
  <c r="C2441" i="10"/>
  <c r="A2442" i="10"/>
  <c r="B2442" i="10"/>
  <c r="C2442" i="10"/>
  <c r="A2443" i="10"/>
  <c r="B2443" i="10"/>
  <c r="C2443" i="10"/>
  <c r="A2444" i="10"/>
  <c r="B2444" i="10"/>
  <c r="C2444" i="10"/>
  <c r="A2445" i="10"/>
  <c r="B2445" i="10"/>
  <c r="C2445" i="10"/>
  <c r="A2446" i="10"/>
  <c r="B2446" i="10"/>
  <c r="C2446" i="10"/>
  <c r="A2447" i="10"/>
  <c r="B2447" i="10"/>
  <c r="C2447" i="10"/>
  <c r="A2448" i="10"/>
  <c r="B2448" i="10"/>
  <c r="C2448" i="10"/>
  <c r="A2449" i="10"/>
  <c r="B2449" i="10"/>
  <c r="C2449" i="10"/>
  <c r="A2450" i="10"/>
  <c r="B2450" i="10"/>
  <c r="C2450" i="10"/>
  <c r="A2451" i="10"/>
  <c r="B2451" i="10"/>
  <c r="C2451" i="10"/>
  <c r="A2452" i="10"/>
  <c r="B2452" i="10"/>
  <c r="C2452" i="10"/>
  <c r="A2453" i="10"/>
  <c r="B2453" i="10"/>
  <c r="C2453" i="10"/>
  <c r="A2454" i="10"/>
  <c r="B2454" i="10"/>
  <c r="C2454" i="10"/>
  <c r="A2455" i="10"/>
  <c r="B2455" i="10"/>
  <c r="C2455" i="10"/>
  <c r="A2456" i="10"/>
  <c r="B2456" i="10"/>
  <c r="C2456" i="10"/>
  <c r="A2457" i="10"/>
  <c r="B2457" i="10"/>
  <c r="C2457" i="10"/>
  <c r="A2458" i="10"/>
  <c r="B2458" i="10"/>
  <c r="C2458" i="10"/>
  <c r="A2459" i="10"/>
  <c r="B2459" i="10"/>
  <c r="C2459" i="10"/>
  <c r="A2460" i="10"/>
  <c r="B2460" i="10"/>
  <c r="C2460" i="10"/>
  <c r="A2461" i="10"/>
  <c r="B2461" i="10"/>
  <c r="C2461" i="10"/>
  <c r="A2462" i="10"/>
  <c r="B2462" i="10"/>
  <c r="C2462" i="10"/>
  <c r="A2463" i="10"/>
  <c r="B2463" i="10"/>
  <c r="C2463" i="10"/>
  <c r="A2464" i="10"/>
  <c r="B2464" i="10"/>
  <c r="C2464" i="10"/>
  <c r="A2465" i="10"/>
  <c r="B2465" i="10"/>
  <c r="C2465" i="10"/>
  <c r="A2466" i="10"/>
  <c r="B2466" i="10"/>
  <c r="C2466" i="10"/>
  <c r="A2467" i="10"/>
  <c r="B2467" i="10"/>
  <c r="C2467" i="10"/>
  <c r="A2468" i="10"/>
  <c r="B2468" i="10"/>
  <c r="C2468" i="10"/>
  <c r="A2469" i="10"/>
  <c r="B2469" i="10"/>
  <c r="C2469" i="10"/>
  <c r="A2470" i="10"/>
  <c r="B2470" i="10"/>
  <c r="C2470" i="10"/>
  <c r="A2471" i="10"/>
  <c r="B2471" i="10"/>
  <c r="C2471" i="10"/>
  <c r="A2472" i="10"/>
  <c r="B2472" i="10"/>
  <c r="C2472" i="10"/>
  <c r="A2473" i="10"/>
  <c r="B2473" i="10"/>
  <c r="C2473" i="10"/>
  <c r="A2474" i="10"/>
  <c r="B2474" i="10"/>
  <c r="C2474" i="10"/>
  <c r="A2475" i="10"/>
  <c r="B2475" i="10"/>
  <c r="C2475" i="10"/>
  <c r="A2476" i="10"/>
  <c r="B2476" i="10"/>
  <c r="C2476" i="10"/>
  <c r="A2477" i="10"/>
  <c r="B2477" i="10"/>
  <c r="C2477" i="10"/>
  <c r="A2478" i="10"/>
  <c r="B2478" i="10"/>
  <c r="C2478" i="10"/>
  <c r="A2479" i="10"/>
  <c r="B2479" i="10"/>
  <c r="C2479" i="10"/>
  <c r="A2480" i="10"/>
  <c r="B2480" i="10"/>
  <c r="C2480" i="10"/>
  <c r="A2481" i="10"/>
  <c r="B2481" i="10"/>
  <c r="C2481" i="10"/>
  <c r="A2482" i="10"/>
  <c r="B2482" i="10"/>
  <c r="C2482" i="10"/>
  <c r="A2483" i="10"/>
  <c r="B2483" i="10"/>
  <c r="C2483" i="10"/>
  <c r="A2484" i="10"/>
  <c r="B2484" i="10"/>
  <c r="C2484" i="10"/>
  <c r="A2485" i="10"/>
  <c r="B2485" i="10"/>
  <c r="C2485" i="10"/>
  <c r="A2486" i="10"/>
  <c r="B2486" i="10"/>
  <c r="C2486" i="10"/>
  <c r="A2487" i="10"/>
  <c r="B2487" i="10"/>
  <c r="C2487" i="10"/>
  <c r="A2488" i="10"/>
  <c r="B2488" i="10"/>
  <c r="C2488" i="10"/>
  <c r="A2489" i="10"/>
  <c r="B2489" i="10"/>
  <c r="C2489" i="10"/>
  <c r="A2490" i="10"/>
  <c r="B2490" i="10"/>
  <c r="C2490" i="10"/>
  <c r="A2491" i="10"/>
  <c r="B2491" i="10"/>
  <c r="C2491" i="10"/>
  <c r="A2492" i="10"/>
  <c r="B2492" i="10"/>
  <c r="C2492" i="10"/>
  <c r="A2493" i="10"/>
  <c r="B2493" i="10"/>
  <c r="C2493" i="10"/>
  <c r="A2494" i="10"/>
  <c r="B2494" i="10"/>
  <c r="C2494" i="10"/>
  <c r="A2495" i="10"/>
  <c r="B2495" i="10"/>
  <c r="C2495" i="10"/>
  <c r="A2496" i="10"/>
  <c r="B2496" i="10"/>
  <c r="C2496" i="10"/>
  <c r="A2497" i="10"/>
  <c r="B2497" i="10"/>
  <c r="C2497" i="10"/>
  <c r="A2498" i="10"/>
  <c r="B2498" i="10"/>
  <c r="C2498" i="10"/>
  <c r="A2499" i="10"/>
  <c r="B2499" i="10"/>
  <c r="C2499" i="10"/>
  <c r="A2500" i="10"/>
  <c r="B2500" i="10"/>
  <c r="C2500" i="10"/>
  <c r="A2501" i="10"/>
  <c r="B2501" i="10"/>
  <c r="C2501" i="10"/>
  <c r="A2502" i="10"/>
  <c r="B2502" i="10"/>
  <c r="C2502" i="10"/>
  <c r="A2503" i="10"/>
  <c r="B2503" i="10"/>
  <c r="C2503" i="10"/>
  <c r="A2504" i="10"/>
  <c r="B2504" i="10"/>
  <c r="C2504" i="10"/>
  <c r="A2505" i="10"/>
  <c r="B2505" i="10"/>
  <c r="C2505" i="10"/>
  <c r="A2506" i="10"/>
  <c r="B2506" i="10"/>
  <c r="C2506" i="10"/>
  <c r="A2507" i="10"/>
  <c r="B2507" i="10"/>
  <c r="C2507" i="10"/>
  <c r="A2508" i="10"/>
  <c r="B2508" i="10"/>
  <c r="C2508" i="10"/>
  <c r="A2509" i="10"/>
  <c r="B2509" i="10"/>
  <c r="C2509" i="10"/>
  <c r="A2510" i="10"/>
  <c r="B2510" i="10"/>
  <c r="C2510" i="10"/>
  <c r="A2511" i="10"/>
  <c r="B2511" i="10"/>
  <c r="C2511" i="10"/>
  <c r="A2512" i="10"/>
  <c r="B2512" i="10"/>
  <c r="C2512" i="10"/>
  <c r="A2513" i="10"/>
  <c r="B2513" i="10"/>
  <c r="C2513" i="10"/>
  <c r="A2514" i="10"/>
  <c r="B2514" i="10"/>
  <c r="C2514" i="10"/>
  <c r="A2515" i="10"/>
  <c r="B2515" i="10"/>
  <c r="C2515" i="10"/>
  <c r="A2516" i="10"/>
  <c r="B2516" i="10"/>
  <c r="C2516" i="10"/>
  <c r="A2517" i="10"/>
  <c r="B2517" i="10"/>
  <c r="C2517" i="10"/>
  <c r="A2518" i="10"/>
  <c r="B2518" i="10"/>
  <c r="C2518" i="10"/>
  <c r="A2519" i="10"/>
  <c r="B2519" i="10"/>
  <c r="C2519" i="10"/>
  <c r="A2520" i="10"/>
  <c r="B2520" i="10"/>
  <c r="C2520" i="10"/>
  <c r="A2521" i="10"/>
  <c r="B2521" i="10"/>
  <c r="C2521" i="10"/>
  <c r="A2522" i="10"/>
  <c r="B2522" i="10"/>
  <c r="C2522" i="10"/>
  <c r="A2523" i="10"/>
  <c r="B2523" i="10"/>
  <c r="C2523" i="10"/>
  <c r="A2524" i="10"/>
  <c r="B2524" i="10"/>
  <c r="C2524" i="10"/>
  <c r="A2525" i="10"/>
  <c r="B2525" i="10"/>
  <c r="C2525" i="10"/>
  <c r="A2526" i="10"/>
  <c r="B2526" i="10"/>
  <c r="C2526" i="10"/>
  <c r="A2527" i="10"/>
  <c r="B2527" i="10"/>
  <c r="C2527" i="10"/>
  <c r="A2528" i="10"/>
  <c r="B2528" i="10"/>
  <c r="C2528" i="10"/>
  <c r="A2529" i="10"/>
  <c r="B2529" i="10"/>
  <c r="C2529" i="10"/>
  <c r="A2530" i="10"/>
  <c r="B2530" i="10"/>
  <c r="C2530" i="10"/>
  <c r="A2531" i="10"/>
  <c r="B2531" i="10"/>
  <c r="C2531" i="10"/>
  <c r="A2532" i="10"/>
  <c r="B2532" i="10"/>
  <c r="C2532" i="10"/>
  <c r="A2533" i="10"/>
  <c r="B2533" i="10"/>
  <c r="C2533" i="10"/>
  <c r="A2534" i="10"/>
  <c r="B2534" i="10"/>
  <c r="C2534" i="10"/>
  <c r="A2535" i="10"/>
  <c r="B2535" i="10"/>
  <c r="C2535" i="10"/>
  <c r="A2536" i="10"/>
  <c r="B2536" i="10"/>
  <c r="C2536" i="10"/>
  <c r="A2537" i="10"/>
  <c r="B2537" i="10"/>
  <c r="C2537" i="10"/>
  <c r="A2538" i="10"/>
  <c r="B2538" i="10"/>
  <c r="C2538" i="10"/>
  <c r="A2539" i="10"/>
  <c r="B2539" i="10"/>
  <c r="C2539" i="10"/>
  <c r="A2540" i="10"/>
  <c r="B2540" i="10"/>
  <c r="C2540" i="10"/>
  <c r="A2541" i="10"/>
  <c r="B2541" i="10"/>
  <c r="C2541" i="10"/>
  <c r="A2542" i="10"/>
  <c r="B2542" i="10"/>
  <c r="C2542" i="10"/>
  <c r="A2543" i="10"/>
  <c r="B2543" i="10"/>
  <c r="C2543" i="10"/>
  <c r="A2544" i="10"/>
  <c r="B2544" i="10"/>
  <c r="C2544" i="10"/>
  <c r="A2545" i="10"/>
  <c r="B2545" i="10"/>
  <c r="C2545" i="10"/>
  <c r="A2546" i="10"/>
  <c r="B2546" i="10"/>
  <c r="C2546" i="10"/>
  <c r="A2547" i="10"/>
  <c r="B2547" i="10"/>
  <c r="C2547" i="10"/>
  <c r="A2548" i="10"/>
  <c r="B2548" i="10"/>
  <c r="C2548" i="10"/>
  <c r="A2549" i="10"/>
  <c r="B2549" i="10"/>
  <c r="C2549" i="10"/>
  <c r="A2550" i="10"/>
  <c r="B2550" i="10"/>
  <c r="C2550" i="10"/>
  <c r="A2551" i="10"/>
  <c r="B2551" i="10"/>
  <c r="C2551" i="10"/>
  <c r="A2552" i="10"/>
  <c r="B2552" i="10"/>
  <c r="C2552" i="10"/>
  <c r="A2553" i="10"/>
  <c r="B2553" i="10"/>
  <c r="C2553" i="10"/>
  <c r="A2554" i="10"/>
  <c r="B2554" i="10"/>
  <c r="C2554" i="10"/>
  <c r="A2555" i="10"/>
  <c r="B2555" i="10"/>
  <c r="C2555" i="10"/>
  <c r="A2556" i="10"/>
  <c r="B2556" i="10"/>
  <c r="C2556" i="10"/>
  <c r="A2557" i="10"/>
  <c r="B2557" i="10"/>
  <c r="C2557" i="10"/>
  <c r="A2558" i="10"/>
  <c r="B2558" i="10"/>
  <c r="C2558" i="10"/>
  <c r="A2559" i="10"/>
  <c r="B2559" i="10"/>
  <c r="C2559" i="10"/>
  <c r="A2560" i="10"/>
  <c r="B2560" i="10"/>
  <c r="C2560" i="10"/>
  <c r="A2561" i="10"/>
  <c r="B2561" i="10"/>
  <c r="C2561" i="10"/>
  <c r="A2562" i="10"/>
  <c r="B2562" i="10"/>
  <c r="C2562" i="10"/>
  <c r="A2563" i="10"/>
  <c r="B2563" i="10"/>
  <c r="C2563" i="10"/>
  <c r="A2564" i="10"/>
  <c r="B2564" i="10"/>
  <c r="C2564" i="10"/>
  <c r="A2565" i="10"/>
  <c r="B2565" i="10"/>
  <c r="C2565" i="10"/>
  <c r="A2566" i="10"/>
  <c r="B2566" i="10"/>
  <c r="C2566" i="10"/>
  <c r="A2567" i="10"/>
  <c r="B2567" i="10"/>
  <c r="C2567" i="10"/>
  <c r="A2568" i="10"/>
  <c r="B2568" i="10"/>
  <c r="C2568" i="10"/>
  <c r="A2569" i="10"/>
  <c r="B2569" i="10"/>
  <c r="C2569" i="10"/>
  <c r="A2570" i="10"/>
  <c r="B2570" i="10"/>
  <c r="C2570" i="10"/>
  <c r="A2571" i="10"/>
  <c r="B2571" i="10"/>
  <c r="C2571" i="10"/>
  <c r="A2572" i="10"/>
  <c r="B2572" i="10"/>
  <c r="C2572" i="10"/>
  <c r="A2573" i="10"/>
  <c r="B2573" i="10"/>
  <c r="C2573" i="10"/>
  <c r="A2574" i="10"/>
  <c r="B2574" i="10"/>
  <c r="C2574" i="10"/>
  <c r="A2575" i="10"/>
  <c r="B2575" i="10"/>
  <c r="C2575" i="10"/>
  <c r="A2576" i="10"/>
  <c r="B2576" i="10"/>
  <c r="C2576" i="10"/>
  <c r="A2577" i="10"/>
  <c r="B2577" i="10"/>
  <c r="C2577" i="10"/>
  <c r="A2578" i="10"/>
  <c r="B2578" i="10"/>
  <c r="C2578" i="10"/>
  <c r="A2579" i="10"/>
  <c r="B2579" i="10"/>
  <c r="C2579" i="10"/>
  <c r="A2580" i="10"/>
  <c r="B2580" i="10"/>
  <c r="C2580" i="10"/>
  <c r="A2581" i="10"/>
  <c r="B2581" i="10"/>
  <c r="C2581" i="10"/>
  <c r="A2582" i="10"/>
  <c r="B2582" i="10"/>
  <c r="C2582" i="10"/>
  <c r="A2583" i="10"/>
  <c r="B2583" i="10"/>
  <c r="C2583" i="10"/>
  <c r="A2584" i="10"/>
  <c r="B2584" i="10"/>
  <c r="C2584" i="10"/>
  <c r="A2585" i="10"/>
  <c r="B2585" i="10"/>
  <c r="C2585" i="10"/>
  <c r="A2586" i="10"/>
  <c r="B2586" i="10"/>
  <c r="C2586" i="10"/>
  <c r="A2587" i="10"/>
  <c r="B2587" i="10"/>
  <c r="C2587" i="10"/>
  <c r="A2588" i="10"/>
  <c r="B2588" i="10"/>
  <c r="C2588" i="10"/>
  <c r="A2589" i="10"/>
  <c r="B2589" i="10"/>
  <c r="C2589" i="10"/>
  <c r="A2590" i="10"/>
  <c r="B2590" i="10"/>
  <c r="C2590" i="10"/>
  <c r="A2591" i="10"/>
  <c r="B2591" i="10"/>
  <c r="C2591" i="10"/>
  <c r="A2592" i="10"/>
  <c r="B2592" i="10"/>
  <c r="C2592" i="10"/>
  <c r="A2593" i="10"/>
  <c r="B2593" i="10"/>
  <c r="C2593" i="10"/>
  <c r="A2594" i="10"/>
  <c r="B2594" i="10"/>
  <c r="C2594" i="10"/>
  <c r="A2595" i="10"/>
  <c r="B2595" i="10"/>
  <c r="C2595" i="10"/>
  <c r="A2596" i="10"/>
  <c r="B2596" i="10"/>
  <c r="C2596" i="10"/>
  <c r="A2597" i="10"/>
  <c r="B2597" i="10"/>
  <c r="C2597" i="10"/>
  <c r="A2598" i="10"/>
  <c r="B2598" i="10"/>
  <c r="C2598" i="10"/>
  <c r="A2599" i="10"/>
  <c r="B2599" i="10"/>
  <c r="C2599" i="10"/>
  <c r="A2600" i="10"/>
  <c r="B2600" i="10"/>
  <c r="C2600" i="10"/>
  <c r="A2601" i="10"/>
  <c r="B2601" i="10"/>
  <c r="C2601" i="10"/>
  <c r="A2602" i="10"/>
  <c r="B2602" i="10"/>
  <c r="C2602" i="10"/>
  <c r="A2603" i="10"/>
  <c r="B2603" i="10"/>
  <c r="C2603" i="10"/>
  <c r="A2604" i="10"/>
  <c r="B2604" i="10"/>
  <c r="C2604" i="10"/>
  <c r="A2605" i="10"/>
  <c r="B2605" i="10"/>
  <c r="C2605" i="10"/>
  <c r="A2606" i="10"/>
  <c r="B2606" i="10"/>
  <c r="C2606" i="10"/>
  <c r="A2607" i="10"/>
  <c r="B2607" i="10"/>
  <c r="C2607" i="10"/>
  <c r="A2608" i="10"/>
  <c r="B2608" i="10"/>
  <c r="C2608" i="10"/>
  <c r="A2609" i="10"/>
  <c r="B2609" i="10"/>
  <c r="C2609" i="10"/>
  <c r="A2610" i="10"/>
  <c r="B2610" i="10"/>
  <c r="C2610" i="10"/>
  <c r="A2611" i="10"/>
  <c r="B2611" i="10"/>
  <c r="C2611" i="10"/>
  <c r="A2612" i="10"/>
  <c r="B2612" i="10"/>
  <c r="C2612" i="10"/>
  <c r="A2613" i="10"/>
  <c r="B2613" i="10"/>
  <c r="C2613" i="10"/>
  <c r="A2614" i="10"/>
  <c r="B2614" i="10"/>
  <c r="C2614" i="10"/>
  <c r="A2615" i="10"/>
  <c r="B2615" i="10"/>
  <c r="C2615" i="10"/>
  <c r="A2616" i="10"/>
  <c r="B2616" i="10"/>
  <c r="C2616" i="10"/>
  <c r="A2617" i="10"/>
  <c r="B2617" i="10"/>
  <c r="C2617" i="10"/>
  <c r="A2618" i="10"/>
  <c r="B2618" i="10"/>
  <c r="C2618" i="10"/>
  <c r="A2619" i="10"/>
  <c r="B2619" i="10"/>
  <c r="C2619" i="10"/>
  <c r="A2620" i="10"/>
  <c r="B2620" i="10"/>
  <c r="C2620" i="10"/>
  <c r="A2621" i="10"/>
  <c r="B2621" i="10"/>
  <c r="C2621" i="10"/>
  <c r="A2622" i="10"/>
  <c r="B2622" i="10"/>
  <c r="C2622" i="10"/>
  <c r="A2623" i="10"/>
  <c r="B2623" i="10"/>
  <c r="C2623" i="10"/>
  <c r="A2624" i="10"/>
  <c r="B2624" i="10"/>
  <c r="C2624" i="10"/>
  <c r="A2625" i="10"/>
  <c r="B2625" i="10"/>
  <c r="C2625" i="10"/>
  <c r="A2626" i="10"/>
  <c r="B2626" i="10"/>
  <c r="C2626" i="10"/>
  <c r="A2627" i="10"/>
  <c r="B2627" i="10"/>
  <c r="C2627" i="10"/>
  <c r="A2628" i="10"/>
  <c r="B2628" i="10"/>
  <c r="C2628" i="10"/>
  <c r="A2629" i="10"/>
  <c r="B2629" i="10"/>
  <c r="C2629" i="10"/>
  <c r="A2630" i="10"/>
  <c r="B2630" i="10"/>
  <c r="C2630" i="10"/>
  <c r="A2631" i="10"/>
  <c r="B2631" i="10"/>
  <c r="C2631" i="10"/>
  <c r="A2632" i="10"/>
  <c r="B2632" i="10"/>
  <c r="C2632" i="10"/>
  <c r="A2633" i="10"/>
  <c r="B2633" i="10"/>
  <c r="C2633" i="10"/>
  <c r="A2634" i="10"/>
  <c r="B2634" i="10"/>
  <c r="C2634" i="10"/>
  <c r="A2635" i="10"/>
  <c r="B2635" i="10"/>
  <c r="C2635" i="10"/>
  <c r="A2636" i="10"/>
  <c r="B2636" i="10"/>
  <c r="C2636" i="10"/>
  <c r="A2637" i="10"/>
  <c r="B2637" i="10"/>
  <c r="C2637" i="10"/>
  <c r="A2638" i="10"/>
  <c r="B2638" i="10"/>
  <c r="C2638" i="10"/>
  <c r="A2639" i="10"/>
  <c r="B2639" i="10"/>
  <c r="C2639" i="10"/>
  <c r="A2640" i="10"/>
  <c r="B2640" i="10"/>
  <c r="C2640" i="10"/>
  <c r="A2641" i="10"/>
  <c r="B2641" i="10"/>
  <c r="C2641" i="10"/>
  <c r="A2642" i="10"/>
  <c r="B2642" i="10"/>
  <c r="C2642" i="10"/>
  <c r="A2643" i="10"/>
  <c r="B2643" i="10"/>
  <c r="C2643" i="10"/>
  <c r="A2644" i="10"/>
  <c r="B2644" i="10"/>
  <c r="C2644" i="10"/>
  <c r="A2645" i="10"/>
  <c r="B2645" i="10"/>
  <c r="C2645" i="10"/>
  <c r="A2646" i="10"/>
  <c r="B2646" i="10"/>
  <c r="C2646" i="10"/>
  <c r="A2647" i="10"/>
  <c r="B2647" i="10"/>
  <c r="C2647" i="10"/>
  <c r="A2648" i="10"/>
  <c r="B2648" i="10"/>
  <c r="C2648" i="10"/>
  <c r="A2649" i="10"/>
  <c r="B2649" i="10"/>
  <c r="C2649" i="10"/>
  <c r="A2650" i="10"/>
  <c r="B2650" i="10"/>
  <c r="C2650" i="10"/>
  <c r="A2651" i="10"/>
  <c r="B2651" i="10"/>
  <c r="C2651" i="10"/>
  <c r="A2652" i="10"/>
  <c r="B2652" i="10"/>
  <c r="C2652" i="10"/>
  <c r="A2653" i="10"/>
  <c r="B2653" i="10"/>
  <c r="C2653" i="10"/>
  <c r="A2654" i="10"/>
  <c r="B2654" i="10"/>
  <c r="C2654" i="10"/>
  <c r="A2655" i="10"/>
  <c r="B2655" i="10"/>
  <c r="C2655" i="10"/>
  <c r="A2656" i="10"/>
  <c r="B2656" i="10"/>
  <c r="C2656" i="10"/>
  <c r="A2657" i="10"/>
  <c r="B2657" i="10"/>
  <c r="C2657" i="10"/>
  <c r="A2658" i="10"/>
  <c r="B2658" i="10"/>
  <c r="C2658" i="10"/>
  <c r="A2659" i="10"/>
  <c r="B2659" i="10"/>
  <c r="C2659" i="10"/>
  <c r="A2660" i="10"/>
  <c r="B2660" i="10"/>
  <c r="C2660" i="10"/>
  <c r="A2661" i="10"/>
  <c r="B2661" i="10"/>
  <c r="C2661" i="10"/>
  <c r="A2662" i="10"/>
  <c r="B2662" i="10"/>
  <c r="C2662" i="10"/>
  <c r="A2663" i="10"/>
  <c r="B2663" i="10"/>
  <c r="C2663" i="10"/>
  <c r="A2664" i="10"/>
  <c r="B2664" i="10"/>
  <c r="C2664" i="10"/>
  <c r="A2665" i="10"/>
  <c r="B2665" i="10"/>
  <c r="C2665" i="10"/>
  <c r="A2666" i="10"/>
  <c r="B2666" i="10"/>
  <c r="C2666" i="10"/>
  <c r="A2667" i="10"/>
  <c r="B2667" i="10"/>
  <c r="C2667" i="10"/>
  <c r="A2668" i="10"/>
  <c r="B2668" i="10"/>
  <c r="C2668" i="10"/>
  <c r="A2669" i="10"/>
  <c r="B2669" i="10"/>
  <c r="C2669" i="10"/>
  <c r="A2670" i="10"/>
  <c r="B2670" i="10"/>
  <c r="C2670" i="10"/>
  <c r="A2671" i="10"/>
  <c r="B2671" i="10"/>
  <c r="C2671" i="10"/>
  <c r="A2672" i="10"/>
  <c r="B2672" i="10"/>
  <c r="C2672" i="10"/>
  <c r="A2673" i="10"/>
  <c r="B2673" i="10"/>
  <c r="C2673" i="10"/>
  <c r="A2674" i="10"/>
  <c r="B2674" i="10"/>
  <c r="C2674" i="10"/>
  <c r="A2675" i="10"/>
  <c r="B2675" i="10"/>
  <c r="C2675" i="10"/>
  <c r="A2676" i="10"/>
  <c r="B2676" i="10"/>
  <c r="C2676" i="10"/>
  <c r="A2677" i="10"/>
  <c r="B2677" i="10"/>
  <c r="C2677" i="10"/>
  <c r="A2678" i="10"/>
  <c r="B2678" i="10"/>
  <c r="C2678" i="10"/>
  <c r="A2679" i="10"/>
  <c r="B2679" i="10"/>
  <c r="C2679" i="10"/>
  <c r="A2680" i="10"/>
  <c r="B2680" i="10"/>
  <c r="C2680" i="10"/>
  <c r="A2681" i="10"/>
  <c r="B2681" i="10"/>
  <c r="C2681" i="10"/>
  <c r="A2682" i="10"/>
  <c r="B2682" i="10"/>
  <c r="C2682" i="10"/>
  <c r="A2683" i="10"/>
  <c r="B2683" i="10"/>
  <c r="C2683" i="10"/>
  <c r="A2684" i="10"/>
  <c r="B2684" i="10"/>
  <c r="C2684" i="10"/>
  <c r="A2685" i="10"/>
  <c r="B2685" i="10"/>
  <c r="C2685" i="10"/>
  <c r="A2686" i="10"/>
  <c r="B2686" i="10"/>
  <c r="C2686" i="10"/>
  <c r="A2687" i="10"/>
  <c r="B2687" i="10"/>
  <c r="C2687" i="10"/>
  <c r="A2688" i="10"/>
  <c r="B2688" i="10"/>
  <c r="C2688" i="10"/>
  <c r="A2689" i="10"/>
  <c r="B2689" i="10"/>
  <c r="C2689" i="10"/>
  <c r="A2690" i="10"/>
  <c r="B2690" i="10"/>
  <c r="C2690" i="10"/>
  <c r="A2691" i="10"/>
  <c r="B2691" i="10"/>
  <c r="C2691" i="10"/>
  <c r="A2692" i="10"/>
  <c r="B2692" i="10"/>
  <c r="C2692" i="10"/>
  <c r="A2693" i="10"/>
  <c r="B2693" i="10"/>
  <c r="C2693" i="10"/>
  <c r="A2694" i="10"/>
  <c r="B2694" i="10"/>
  <c r="C2694" i="10"/>
  <c r="A2695" i="10"/>
  <c r="B2695" i="10"/>
  <c r="C2695" i="10"/>
  <c r="A2696" i="10"/>
  <c r="B2696" i="10"/>
  <c r="C2696" i="10"/>
  <c r="A2697" i="10"/>
  <c r="B2697" i="10"/>
  <c r="C2697" i="10"/>
  <c r="A2698" i="10"/>
  <c r="B2698" i="10"/>
  <c r="C2698" i="10"/>
  <c r="A2699" i="10"/>
  <c r="B2699" i="10"/>
  <c r="C2699" i="10"/>
  <c r="A2700" i="10"/>
  <c r="B2700" i="10"/>
  <c r="C2700" i="10"/>
  <c r="A2701" i="10"/>
  <c r="B2701" i="10"/>
  <c r="C2701" i="10"/>
  <c r="A2702" i="10"/>
  <c r="B2702" i="10"/>
  <c r="C2702" i="10"/>
  <c r="A2703" i="10"/>
  <c r="B2703" i="10"/>
  <c r="C2703" i="10"/>
  <c r="A2704" i="10"/>
  <c r="B2704" i="10"/>
  <c r="C2704" i="10"/>
  <c r="A2705" i="10"/>
  <c r="B2705" i="10"/>
  <c r="C2705" i="10"/>
  <c r="A2706" i="10"/>
  <c r="B2706" i="10"/>
  <c r="C2706" i="10"/>
  <c r="A2707" i="10"/>
  <c r="B2707" i="10"/>
  <c r="C2707" i="10"/>
  <c r="A2708" i="10"/>
  <c r="B2708" i="10"/>
  <c r="C2708" i="10"/>
  <c r="A2709" i="10"/>
  <c r="B2709" i="10"/>
  <c r="C2709" i="10"/>
  <c r="A2710" i="10"/>
  <c r="B2710" i="10"/>
  <c r="C2710" i="10"/>
  <c r="A2711" i="10"/>
  <c r="B2711" i="10"/>
  <c r="C2711" i="10"/>
  <c r="A2712" i="10"/>
  <c r="B2712" i="10"/>
  <c r="C2712" i="10"/>
  <c r="A2713" i="10"/>
  <c r="B2713" i="10"/>
  <c r="C2713" i="10"/>
  <c r="A2714" i="10"/>
  <c r="B2714" i="10"/>
  <c r="C2714" i="10"/>
  <c r="A2715" i="10"/>
  <c r="B2715" i="10"/>
  <c r="C2715" i="10"/>
  <c r="A2716" i="10"/>
  <c r="B2716" i="10"/>
  <c r="C2716" i="10"/>
  <c r="A2717" i="10"/>
  <c r="B2717" i="10"/>
  <c r="C2717" i="10"/>
  <c r="A2718" i="10"/>
  <c r="B2718" i="10"/>
  <c r="C2718" i="10"/>
  <c r="A2719" i="10"/>
  <c r="B2719" i="10"/>
  <c r="C2719" i="10"/>
  <c r="A2720" i="10"/>
  <c r="B2720" i="10"/>
  <c r="C2720" i="10"/>
  <c r="A2721" i="10"/>
  <c r="B2721" i="10"/>
  <c r="C2721" i="10"/>
  <c r="A2722" i="10"/>
  <c r="B2722" i="10"/>
  <c r="C2722" i="10"/>
  <c r="A2723" i="10"/>
  <c r="B2723" i="10"/>
  <c r="C2723" i="10"/>
  <c r="A2724" i="10"/>
  <c r="B2724" i="10"/>
  <c r="C2724" i="10"/>
  <c r="A2725" i="10"/>
  <c r="B2725" i="10"/>
  <c r="C2725" i="10"/>
  <c r="A2726" i="10"/>
  <c r="B2726" i="10"/>
  <c r="C2726" i="10"/>
  <c r="A2727" i="10"/>
  <c r="B2727" i="10"/>
  <c r="C2727" i="10"/>
  <c r="A2728" i="10"/>
  <c r="B2728" i="10"/>
  <c r="C2728" i="10"/>
  <c r="A2729" i="10"/>
  <c r="B2729" i="10"/>
  <c r="C2729" i="10"/>
  <c r="A2730" i="10"/>
  <c r="B2730" i="10"/>
  <c r="C2730" i="10"/>
  <c r="A2731" i="10"/>
  <c r="B2731" i="10"/>
  <c r="C2731" i="10"/>
  <c r="A2732" i="10"/>
  <c r="B2732" i="10"/>
  <c r="C2732" i="10"/>
  <c r="A2733" i="10"/>
  <c r="B2733" i="10"/>
  <c r="C2733" i="10"/>
  <c r="A2734" i="10"/>
  <c r="B2734" i="10"/>
  <c r="C2734" i="10"/>
  <c r="A2735" i="10"/>
  <c r="B2735" i="10"/>
  <c r="C2735" i="10"/>
  <c r="A2736" i="10"/>
  <c r="B2736" i="10"/>
  <c r="C2736" i="10"/>
  <c r="A2737" i="10"/>
  <c r="B2737" i="10"/>
  <c r="C2737" i="10"/>
  <c r="A2738" i="10"/>
  <c r="B2738" i="10"/>
  <c r="C2738" i="10"/>
  <c r="A2739" i="10"/>
  <c r="B2739" i="10"/>
  <c r="C2739" i="10"/>
  <c r="A2740" i="10"/>
  <c r="B2740" i="10"/>
  <c r="C2740" i="10"/>
  <c r="A2741" i="10"/>
  <c r="B2741" i="10"/>
  <c r="C2741" i="10"/>
  <c r="A2742" i="10"/>
  <c r="B2742" i="10"/>
  <c r="C2742" i="10"/>
  <c r="A2743" i="10"/>
  <c r="B2743" i="10"/>
  <c r="C2743" i="10"/>
  <c r="A2744" i="10"/>
  <c r="B2744" i="10"/>
  <c r="C2744" i="10"/>
  <c r="A2745" i="10"/>
  <c r="B2745" i="10"/>
  <c r="C2745" i="10"/>
  <c r="A2746" i="10"/>
  <c r="B2746" i="10"/>
  <c r="C2746" i="10"/>
  <c r="A2747" i="10"/>
  <c r="B2747" i="10"/>
  <c r="C2747" i="10"/>
  <c r="A2748" i="10"/>
  <c r="B2748" i="10"/>
  <c r="C2748" i="10"/>
  <c r="A2749" i="10"/>
  <c r="B2749" i="10"/>
  <c r="C2749" i="10"/>
  <c r="A2750" i="10"/>
  <c r="B2750" i="10"/>
  <c r="C2750" i="10"/>
  <c r="A2751" i="10"/>
  <c r="B2751" i="10"/>
  <c r="C2751" i="10"/>
  <c r="A2752" i="10"/>
  <c r="B2752" i="10"/>
  <c r="C2752" i="10"/>
  <c r="A2753" i="10"/>
  <c r="B2753" i="10"/>
  <c r="C2753" i="10"/>
  <c r="A2754" i="10"/>
  <c r="B2754" i="10"/>
  <c r="C2754" i="10"/>
  <c r="A2755" i="10"/>
  <c r="B2755" i="10"/>
  <c r="C2755" i="10"/>
  <c r="A2756" i="10"/>
  <c r="B2756" i="10"/>
  <c r="C2756" i="10"/>
  <c r="A2757" i="10"/>
  <c r="B2757" i="10"/>
  <c r="C2757" i="10"/>
  <c r="A2758" i="10"/>
  <c r="B2758" i="10"/>
  <c r="C2758" i="10"/>
  <c r="A2759" i="10"/>
  <c r="B2759" i="10"/>
  <c r="C2759" i="10"/>
  <c r="A2760" i="10"/>
  <c r="B2760" i="10"/>
  <c r="C2760" i="10"/>
  <c r="A2761" i="10"/>
  <c r="B2761" i="10"/>
  <c r="C2761" i="10"/>
  <c r="A2762" i="10"/>
  <c r="B2762" i="10"/>
  <c r="C2762" i="10"/>
  <c r="A2763" i="10"/>
  <c r="B2763" i="10"/>
  <c r="C2763" i="10"/>
  <c r="A2764" i="10"/>
  <c r="B2764" i="10"/>
  <c r="C2764" i="10"/>
  <c r="A2765" i="10"/>
  <c r="B2765" i="10"/>
  <c r="C2765" i="10"/>
  <c r="A2766" i="10"/>
  <c r="B2766" i="10"/>
  <c r="C2766" i="10"/>
  <c r="A2767" i="10"/>
  <c r="B2767" i="10"/>
  <c r="C2767" i="10"/>
  <c r="A2768" i="10"/>
  <c r="B2768" i="10"/>
  <c r="C2768" i="10"/>
  <c r="A2769" i="10"/>
  <c r="B2769" i="10"/>
  <c r="C2769" i="10"/>
  <c r="A2770" i="10"/>
  <c r="B2770" i="10"/>
  <c r="C2770" i="10"/>
  <c r="A2771" i="10"/>
  <c r="B2771" i="10"/>
  <c r="C2771" i="10"/>
  <c r="A2772" i="10"/>
  <c r="B2772" i="10"/>
  <c r="C2772" i="10"/>
  <c r="A2773" i="10"/>
  <c r="B2773" i="10"/>
  <c r="C2773" i="10"/>
  <c r="A2774" i="10"/>
  <c r="B2774" i="10"/>
  <c r="C2774" i="10"/>
  <c r="A2775" i="10"/>
  <c r="B2775" i="10"/>
  <c r="C2775" i="10"/>
  <c r="A2776" i="10"/>
  <c r="B2776" i="10"/>
  <c r="C2776" i="10"/>
  <c r="A2777" i="10"/>
  <c r="B2777" i="10"/>
  <c r="C2777" i="10"/>
  <c r="A2778" i="10"/>
  <c r="B2778" i="10"/>
  <c r="C2778" i="10"/>
  <c r="A2779" i="10"/>
  <c r="B2779" i="10"/>
  <c r="C2779" i="10"/>
  <c r="A2780" i="10"/>
  <c r="B2780" i="10"/>
  <c r="C2780" i="10"/>
  <c r="A2781" i="10"/>
  <c r="B2781" i="10"/>
  <c r="C2781" i="10"/>
  <c r="A2782" i="10"/>
  <c r="B2782" i="10"/>
  <c r="C2782" i="10"/>
  <c r="A2783" i="10"/>
  <c r="B2783" i="10"/>
  <c r="C2783" i="10"/>
  <c r="A2784" i="10"/>
  <c r="B2784" i="10"/>
  <c r="C2784" i="10"/>
  <c r="A2785" i="10"/>
  <c r="B2785" i="10"/>
  <c r="C2785" i="10"/>
  <c r="A2786" i="10"/>
  <c r="B2786" i="10"/>
  <c r="C2786" i="10"/>
  <c r="A2787" i="10"/>
  <c r="B2787" i="10"/>
  <c r="C2787" i="10"/>
  <c r="A2788" i="10"/>
  <c r="B2788" i="10"/>
  <c r="C2788" i="10"/>
  <c r="A2789" i="10"/>
  <c r="B2789" i="10"/>
  <c r="C2789" i="10"/>
  <c r="A2790" i="10"/>
  <c r="B2790" i="10"/>
  <c r="C2790" i="10"/>
  <c r="A2791" i="10"/>
  <c r="B2791" i="10"/>
  <c r="C2791" i="10"/>
  <c r="A2792" i="10"/>
  <c r="B2792" i="10"/>
  <c r="C2792" i="10"/>
  <c r="A2793" i="10"/>
  <c r="B2793" i="10"/>
  <c r="C2793" i="10"/>
  <c r="A2794" i="10"/>
  <c r="B2794" i="10"/>
  <c r="C2794" i="10"/>
  <c r="A2795" i="10"/>
  <c r="B2795" i="10"/>
  <c r="C2795" i="10"/>
  <c r="A2796" i="10"/>
  <c r="B2796" i="10"/>
  <c r="C2796" i="10"/>
  <c r="A2797" i="10"/>
  <c r="B2797" i="10"/>
  <c r="C2797" i="10"/>
  <c r="A2798" i="10"/>
  <c r="B2798" i="10"/>
  <c r="C2798" i="10"/>
  <c r="A2799" i="10"/>
  <c r="B2799" i="10"/>
  <c r="C2799" i="10"/>
  <c r="A2800" i="10"/>
  <c r="B2800" i="10"/>
  <c r="C2800" i="10"/>
  <c r="A2801" i="10"/>
  <c r="B2801" i="10"/>
  <c r="C2801" i="10"/>
  <c r="A2802" i="10"/>
  <c r="B2802" i="10"/>
  <c r="C2802" i="10"/>
  <c r="A2803" i="10"/>
  <c r="B2803" i="10"/>
  <c r="C2803" i="10"/>
  <c r="A2804" i="10"/>
  <c r="B2804" i="10"/>
  <c r="C2804" i="10"/>
  <c r="A2805" i="10"/>
  <c r="B2805" i="10"/>
  <c r="C2805" i="10"/>
  <c r="A2806" i="10"/>
  <c r="B2806" i="10"/>
  <c r="C2806" i="10"/>
  <c r="A2807" i="10"/>
  <c r="B2807" i="10"/>
  <c r="C2807" i="10"/>
  <c r="A2808" i="10"/>
  <c r="B2808" i="10"/>
  <c r="C2808" i="10"/>
  <c r="A2809" i="10"/>
  <c r="B2809" i="10"/>
  <c r="C2809" i="10"/>
  <c r="A2810" i="10"/>
  <c r="B2810" i="10"/>
  <c r="C2810" i="10"/>
  <c r="A2811" i="10"/>
  <c r="B2811" i="10"/>
  <c r="C2811" i="10"/>
  <c r="A2812" i="10"/>
  <c r="B2812" i="10"/>
  <c r="C2812" i="10"/>
  <c r="A2813" i="10"/>
  <c r="B2813" i="10"/>
  <c r="C2813" i="10"/>
  <c r="A2814" i="10"/>
  <c r="B2814" i="10"/>
  <c r="C2814" i="10"/>
  <c r="A2815" i="10"/>
  <c r="B2815" i="10"/>
  <c r="C2815" i="10"/>
  <c r="A2816" i="10"/>
  <c r="B2816" i="10"/>
  <c r="C2816" i="10"/>
  <c r="A2817" i="10"/>
  <c r="B2817" i="10"/>
  <c r="C2817" i="10"/>
  <c r="A2818" i="10"/>
  <c r="B2818" i="10"/>
  <c r="C2818" i="10"/>
  <c r="A2819" i="10"/>
  <c r="B2819" i="10"/>
  <c r="C2819" i="10"/>
  <c r="A2820" i="10"/>
  <c r="B2820" i="10"/>
  <c r="C2820" i="10"/>
  <c r="A2821" i="10"/>
  <c r="B2821" i="10"/>
  <c r="C2821" i="10"/>
  <c r="A2822" i="10"/>
  <c r="B2822" i="10"/>
  <c r="C2822" i="10"/>
  <c r="A2823" i="10"/>
  <c r="B2823" i="10"/>
  <c r="C2823" i="10"/>
  <c r="A2824" i="10"/>
  <c r="B2824" i="10"/>
  <c r="C2824" i="10"/>
  <c r="A2825" i="10"/>
  <c r="B2825" i="10"/>
  <c r="C2825" i="10"/>
  <c r="A2826" i="10"/>
  <c r="B2826" i="10"/>
  <c r="C2826" i="10"/>
  <c r="A2827" i="10"/>
  <c r="B2827" i="10"/>
  <c r="C2827" i="10"/>
  <c r="A2828" i="10"/>
  <c r="B2828" i="10"/>
  <c r="C2828" i="10"/>
  <c r="A2829" i="10"/>
  <c r="B2829" i="10"/>
  <c r="C2829" i="10"/>
  <c r="A2830" i="10"/>
  <c r="B2830" i="10"/>
  <c r="C2830" i="10"/>
  <c r="A2831" i="10"/>
  <c r="B2831" i="10"/>
  <c r="C2831" i="10"/>
  <c r="A2832" i="10"/>
  <c r="B2832" i="10"/>
  <c r="C2832" i="10"/>
  <c r="A2833" i="10"/>
  <c r="B2833" i="10"/>
  <c r="C2833" i="10"/>
  <c r="A2834" i="10"/>
  <c r="B2834" i="10"/>
  <c r="C2834" i="10"/>
  <c r="A2835" i="10"/>
  <c r="B2835" i="10"/>
  <c r="C2835" i="10"/>
  <c r="A2836" i="10"/>
  <c r="B2836" i="10"/>
  <c r="C2836" i="10"/>
  <c r="A2837" i="10"/>
  <c r="B2837" i="10"/>
  <c r="C2837" i="10"/>
  <c r="A2838" i="10"/>
  <c r="B2838" i="10"/>
  <c r="C2838" i="10"/>
  <c r="A2839" i="10"/>
  <c r="B2839" i="10"/>
  <c r="C2839" i="10"/>
  <c r="A2840" i="10"/>
  <c r="B2840" i="10"/>
  <c r="C2840" i="10"/>
  <c r="A2841" i="10"/>
  <c r="B2841" i="10"/>
  <c r="C2841" i="10"/>
  <c r="A2842" i="10"/>
  <c r="B2842" i="10"/>
  <c r="C2842" i="10"/>
  <c r="A2843" i="10"/>
  <c r="B2843" i="10"/>
  <c r="C2843" i="10"/>
  <c r="A2844" i="10"/>
  <c r="B2844" i="10"/>
  <c r="C2844" i="10"/>
  <c r="A2845" i="10"/>
  <c r="B2845" i="10"/>
  <c r="C2845" i="10"/>
  <c r="A2846" i="10"/>
  <c r="B2846" i="10"/>
  <c r="C2846" i="10"/>
  <c r="A2847" i="10"/>
  <c r="B2847" i="10"/>
  <c r="C2847" i="10"/>
  <c r="A2848" i="10"/>
  <c r="B2848" i="10"/>
  <c r="C2848" i="10"/>
  <c r="A2849" i="10"/>
  <c r="B2849" i="10"/>
  <c r="C2849" i="10"/>
  <c r="A2850" i="10"/>
  <c r="B2850" i="10"/>
  <c r="C2850" i="10"/>
  <c r="A2851" i="10"/>
  <c r="B2851" i="10"/>
  <c r="C2851" i="10"/>
  <c r="A2852" i="10"/>
  <c r="B2852" i="10"/>
  <c r="C2852" i="10"/>
  <c r="A2853" i="10"/>
  <c r="B2853" i="10"/>
  <c r="C2853" i="10"/>
  <c r="A2854" i="10"/>
  <c r="B2854" i="10"/>
  <c r="C2854" i="10"/>
  <c r="A2855" i="10"/>
  <c r="B2855" i="10"/>
  <c r="C2855" i="10"/>
  <c r="A2856" i="10"/>
  <c r="B2856" i="10"/>
  <c r="C2856" i="10"/>
  <c r="A2857" i="10"/>
  <c r="B2857" i="10"/>
  <c r="C2857" i="10"/>
  <c r="A2858" i="10"/>
  <c r="B2858" i="10"/>
  <c r="C2858" i="10"/>
  <c r="A2859" i="10"/>
  <c r="B2859" i="10"/>
  <c r="C2859" i="10"/>
  <c r="A2860" i="10"/>
  <c r="B2860" i="10"/>
  <c r="C2860" i="10"/>
  <c r="A2861" i="10"/>
  <c r="B2861" i="10"/>
  <c r="C2861" i="10"/>
  <c r="A2862" i="10"/>
  <c r="B2862" i="10"/>
  <c r="C2862" i="10"/>
  <c r="A2863" i="10"/>
  <c r="B2863" i="10"/>
  <c r="C2863" i="10"/>
  <c r="A2864" i="10"/>
  <c r="B2864" i="10"/>
  <c r="C2864" i="10"/>
  <c r="A2865" i="10"/>
  <c r="B2865" i="10"/>
  <c r="C2865" i="10"/>
  <c r="A2866" i="10"/>
  <c r="B2866" i="10"/>
  <c r="C2866" i="10"/>
  <c r="A2867" i="10"/>
  <c r="B2867" i="10"/>
  <c r="C2867" i="10"/>
  <c r="A2868" i="10"/>
  <c r="B2868" i="10"/>
  <c r="C2868" i="10"/>
  <c r="A2869" i="10"/>
  <c r="B2869" i="10"/>
  <c r="C2869" i="10"/>
  <c r="A2870" i="10"/>
  <c r="B2870" i="10"/>
  <c r="C2870" i="10"/>
  <c r="A2871" i="10"/>
  <c r="B2871" i="10"/>
  <c r="C2871" i="10"/>
  <c r="A2872" i="10"/>
  <c r="B2872" i="10"/>
  <c r="C2872" i="10"/>
  <c r="A2873" i="10"/>
  <c r="B2873" i="10"/>
  <c r="C2873" i="10"/>
  <c r="A2874" i="10"/>
  <c r="B2874" i="10"/>
  <c r="C2874" i="10"/>
  <c r="A2875" i="10"/>
  <c r="B2875" i="10"/>
  <c r="C2875" i="10"/>
  <c r="A2876" i="10"/>
  <c r="B2876" i="10"/>
  <c r="C2876" i="10"/>
  <c r="A2877" i="10"/>
  <c r="B2877" i="10"/>
  <c r="C2877" i="10"/>
  <c r="A2878" i="10"/>
  <c r="B2878" i="10"/>
  <c r="C2878" i="10"/>
  <c r="A2879" i="10"/>
  <c r="B2879" i="10"/>
  <c r="C2879" i="10"/>
  <c r="A2880" i="10"/>
  <c r="B2880" i="10"/>
  <c r="C2880" i="10"/>
  <c r="A2881" i="10"/>
  <c r="B2881" i="10"/>
  <c r="C2881" i="10"/>
  <c r="A2882" i="10"/>
  <c r="B2882" i="10"/>
  <c r="C2882" i="10"/>
  <c r="A2883" i="10"/>
  <c r="B2883" i="10"/>
  <c r="C2883" i="10"/>
  <c r="A2884" i="10"/>
  <c r="B2884" i="10"/>
  <c r="C2884" i="10"/>
  <c r="A2885" i="10"/>
  <c r="B2885" i="10"/>
  <c r="C2885" i="10"/>
  <c r="A2886" i="10"/>
  <c r="B2886" i="10"/>
  <c r="C2886" i="10"/>
  <c r="A2887" i="10"/>
  <c r="B2887" i="10"/>
  <c r="C2887" i="10"/>
  <c r="A2888" i="10"/>
  <c r="B2888" i="10"/>
  <c r="C2888" i="10"/>
  <c r="A2889" i="10"/>
  <c r="B2889" i="10"/>
  <c r="C2889" i="10"/>
  <c r="A2890" i="10"/>
  <c r="B2890" i="10"/>
  <c r="C2890" i="10"/>
  <c r="A2891" i="10"/>
  <c r="B2891" i="10"/>
  <c r="C2891" i="10"/>
  <c r="A2892" i="10"/>
  <c r="B2892" i="10"/>
  <c r="C2892" i="10"/>
  <c r="A2893" i="10"/>
  <c r="B2893" i="10"/>
  <c r="C2893" i="10"/>
  <c r="A2894" i="10"/>
  <c r="B2894" i="10"/>
  <c r="C2894" i="10"/>
  <c r="A2895" i="10"/>
  <c r="B2895" i="10"/>
  <c r="C2895" i="10"/>
  <c r="A2896" i="10"/>
  <c r="B2896" i="10"/>
  <c r="C2896" i="10"/>
  <c r="A2897" i="10"/>
  <c r="B2897" i="10"/>
  <c r="C2897" i="10"/>
  <c r="A2898" i="10"/>
  <c r="B2898" i="10"/>
  <c r="C2898" i="10"/>
  <c r="A2899" i="10"/>
  <c r="B2899" i="10"/>
  <c r="C2899" i="10"/>
  <c r="A2900" i="10"/>
  <c r="B2900" i="10"/>
  <c r="C2900" i="10"/>
  <c r="A2901" i="10"/>
  <c r="B2901" i="10"/>
  <c r="C2901" i="10"/>
  <c r="A2902" i="10"/>
  <c r="B2902" i="10"/>
  <c r="C2902" i="10"/>
  <c r="A2903" i="10"/>
  <c r="B2903" i="10"/>
  <c r="C2903" i="10"/>
  <c r="A2904" i="10"/>
  <c r="B2904" i="10"/>
  <c r="C2904" i="10"/>
  <c r="A2905" i="10"/>
  <c r="B2905" i="10"/>
  <c r="C2905" i="10"/>
  <c r="A2906" i="10"/>
  <c r="B2906" i="10"/>
  <c r="C2906" i="10"/>
  <c r="A2907" i="10"/>
  <c r="B2907" i="10"/>
  <c r="C2907" i="10"/>
  <c r="A2908" i="10"/>
  <c r="B2908" i="10"/>
  <c r="C2908" i="10"/>
  <c r="A2909" i="10"/>
  <c r="B2909" i="10"/>
  <c r="C2909" i="10"/>
  <c r="A2910" i="10"/>
  <c r="B2910" i="10"/>
  <c r="C2910" i="10"/>
  <c r="A2911" i="10"/>
  <c r="B2911" i="10"/>
  <c r="C2911" i="10"/>
  <c r="A2912" i="10"/>
  <c r="B2912" i="10"/>
  <c r="C2912" i="10"/>
  <c r="A2913" i="10"/>
  <c r="B2913" i="10"/>
  <c r="C2913" i="10"/>
  <c r="A2914" i="10"/>
  <c r="B2914" i="10"/>
  <c r="C2914" i="10"/>
  <c r="A2915" i="10"/>
  <c r="B2915" i="10"/>
  <c r="C2915" i="10"/>
  <c r="A2916" i="10"/>
  <c r="B2916" i="10"/>
  <c r="C2916" i="10"/>
  <c r="A2917" i="10"/>
  <c r="B2917" i="10"/>
  <c r="C2917" i="10"/>
  <c r="A2918" i="10"/>
  <c r="B2918" i="10"/>
  <c r="C2918" i="10"/>
  <c r="A2919" i="10"/>
  <c r="B2919" i="10"/>
  <c r="C2919" i="10"/>
  <c r="A2920" i="10"/>
  <c r="B2920" i="10"/>
  <c r="C2920" i="10"/>
  <c r="A2921" i="10"/>
  <c r="B2921" i="10"/>
  <c r="C2921" i="10"/>
  <c r="A2922" i="10"/>
  <c r="B2922" i="10"/>
  <c r="C2922" i="10"/>
  <c r="A2923" i="10"/>
  <c r="B2923" i="10"/>
  <c r="C2923" i="10"/>
  <c r="A2924" i="10"/>
  <c r="B2924" i="10"/>
  <c r="C2924" i="10"/>
  <c r="A2925" i="10"/>
  <c r="B2925" i="10"/>
  <c r="C2925" i="10"/>
  <c r="A2926" i="10"/>
  <c r="B2926" i="10"/>
  <c r="C2926" i="10"/>
  <c r="A2927" i="10"/>
  <c r="B2927" i="10"/>
  <c r="C2927" i="10"/>
  <c r="A2928" i="10"/>
  <c r="B2928" i="10"/>
  <c r="C2928" i="10"/>
  <c r="A2929" i="10"/>
  <c r="B2929" i="10"/>
  <c r="C2929" i="10"/>
  <c r="A2930" i="10"/>
  <c r="B2930" i="10"/>
  <c r="C2930" i="10"/>
  <c r="A2931" i="10"/>
  <c r="B2931" i="10"/>
  <c r="C2931" i="10"/>
  <c r="A2932" i="10"/>
  <c r="B2932" i="10"/>
  <c r="C2932" i="10"/>
  <c r="A2933" i="10"/>
  <c r="B2933" i="10"/>
  <c r="C2933" i="10"/>
  <c r="A2934" i="10"/>
  <c r="B2934" i="10"/>
  <c r="C2934" i="10"/>
  <c r="A2935" i="10"/>
  <c r="B2935" i="10"/>
  <c r="C2935" i="10"/>
  <c r="A2936" i="10"/>
  <c r="B2936" i="10"/>
  <c r="C2936" i="10"/>
  <c r="A2937" i="10"/>
  <c r="B2937" i="10"/>
  <c r="C2937" i="10"/>
  <c r="A2938" i="10"/>
  <c r="B2938" i="10"/>
  <c r="C2938" i="10"/>
  <c r="A2939" i="10"/>
  <c r="B2939" i="10"/>
  <c r="C2939" i="10"/>
  <c r="A2940" i="10"/>
  <c r="B2940" i="10"/>
  <c r="C2940" i="10"/>
  <c r="A2941" i="10"/>
  <c r="B2941" i="10"/>
  <c r="C2941" i="10"/>
  <c r="A2942" i="10"/>
  <c r="B2942" i="10"/>
  <c r="C2942" i="10"/>
  <c r="A2943" i="10"/>
  <c r="B2943" i="10"/>
  <c r="C2943" i="10"/>
  <c r="A2944" i="10"/>
  <c r="B2944" i="10"/>
  <c r="C2944" i="10"/>
  <c r="A2945" i="10"/>
  <c r="B2945" i="10"/>
  <c r="C2945" i="10"/>
  <c r="A2946" i="10"/>
  <c r="B2946" i="10"/>
  <c r="C2946" i="10"/>
  <c r="A2947" i="10"/>
  <c r="B2947" i="10"/>
  <c r="C2947" i="10"/>
  <c r="A2948" i="10"/>
  <c r="B2948" i="10"/>
  <c r="C2948" i="10"/>
  <c r="A2949" i="10"/>
  <c r="B2949" i="10"/>
  <c r="C2949" i="10"/>
  <c r="A2950" i="10"/>
  <c r="B2950" i="10"/>
  <c r="C2950" i="10"/>
  <c r="A2951" i="10"/>
  <c r="B2951" i="10"/>
  <c r="C2951" i="10"/>
  <c r="A2952" i="10"/>
  <c r="B2952" i="10"/>
  <c r="C2952" i="10"/>
  <c r="A2953" i="10"/>
  <c r="B2953" i="10"/>
  <c r="C2953" i="10"/>
  <c r="A2954" i="10"/>
  <c r="B2954" i="10"/>
  <c r="C2954" i="10"/>
  <c r="A2955" i="10"/>
  <c r="B2955" i="10"/>
  <c r="C2955" i="10"/>
  <c r="A2956" i="10"/>
  <c r="B2956" i="10"/>
  <c r="C2956" i="10"/>
  <c r="A2957" i="10"/>
  <c r="B2957" i="10"/>
  <c r="C2957" i="10"/>
  <c r="A2958" i="10"/>
  <c r="B2958" i="10"/>
  <c r="C2958" i="10"/>
  <c r="A2959" i="10"/>
  <c r="B2959" i="10"/>
  <c r="C2959" i="10"/>
  <c r="A2960" i="10"/>
  <c r="B2960" i="10"/>
  <c r="C2960" i="10"/>
  <c r="A2961" i="10"/>
  <c r="B2961" i="10"/>
  <c r="C2961" i="10"/>
  <c r="A2962" i="10"/>
  <c r="B2962" i="10"/>
  <c r="C2962" i="10"/>
  <c r="A2963" i="10"/>
  <c r="B2963" i="10"/>
  <c r="C2963" i="10"/>
  <c r="A2964" i="10"/>
  <c r="B2964" i="10"/>
  <c r="C2964" i="10"/>
  <c r="A2965" i="10"/>
  <c r="B2965" i="10"/>
  <c r="C2965" i="10"/>
  <c r="A2966" i="10"/>
  <c r="B2966" i="10"/>
  <c r="C2966" i="10"/>
  <c r="A2967" i="10"/>
  <c r="B2967" i="10"/>
  <c r="C2967" i="10"/>
  <c r="A2968" i="10"/>
  <c r="B2968" i="10"/>
  <c r="C2968" i="10"/>
  <c r="A2969" i="10"/>
  <c r="B2969" i="10"/>
  <c r="C2969" i="10"/>
  <c r="A2970" i="10"/>
  <c r="B2970" i="10"/>
  <c r="C2970" i="10"/>
  <c r="A2971" i="10"/>
  <c r="B2971" i="10"/>
  <c r="C2971" i="10"/>
  <c r="A2972" i="10"/>
  <c r="B2972" i="10"/>
  <c r="C2972" i="10"/>
  <c r="A2973" i="10"/>
  <c r="B2973" i="10"/>
  <c r="C2973" i="10"/>
  <c r="A2974" i="10"/>
  <c r="B2974" i="10"/>
  <c r="C2974" i="10"/>
  <c r="A2975" i="10"/>
  <c r="B2975" i="10"/>
  <c r="C2975" i="10"/>
  <c r="A2976" i="10"/>
  <c r="B2976" i="10"/>
  <c r="C2976" i="10"/>
  <c r="A2977" i="10"/>
  <c r="B2977" i="10"/>
  <c r="C2977" i="10"/>
  <c r="A2978" i="10"/>
  <c r="B2978" i="10"/>
  <c r="C2978" i="10"/>
  <c r="A2979" i="10"/>
  <c r="B2979" i="10"/>
  <c r="C2979" i="10"/>
  <c r="A2980" i="10"/>
  <c r="B2980" i="10"/>
  <c r="C2980" i="10"/>
  <c r="A2981" i="10"/>
  <c r="B2981" i="10"/>
  <c r="C2981" i="10"/>
  <c r="A2982" i="10"/>
  <c r="B2982" i="10"/>
  <c r="C2982" i="10"/>
  <c r="A2983" i="10"/>
  <c r="B2983" i="10"/>
  <c r="C2983" i="10"/>
  <c r="A2984" i="10"/>
  <c r="B2984" i="10"/>
  <c r="C2984" i="10"/>
  <c r="A2985" i="10"/>
  <c r="B2985" i="10"/>
  <c r="C2985" i="10"/>
  <c r="A2986" i="10"/>
  <c r="B2986" i="10"/>
  <c r="C2986" i="10"/>
  <c r="A2987" i="10"/>
  <c r="B2987" i="10"/>
  <c r="C2987" i="10"/>
  <c r="A2988" i="10"/>
  <c r="B2988" i="10"/>
  <c r="C2988" i="10"/>
  <c r="A2989" i="10"/>
  <c r="B2989" i="10"/>
  <c r="C2989" i="10"/>
  <c r="A2990" i="10"/>
  <c r="B2990" i="10"/>
  <c r="C2990" i="10"/>
  <c r="A2991" i="10"/>
  <c r="B2991" i="10"/>
  <c r="C2991" i="10"/>
  <c r="A2992" i="10"/>
  <c r="B2992" i="10"/>
  <c r="C2992" i="10"/>
  <c r="A2993" i="10"/>
  <c r="B2993" i="10"/>
  <c r="C2993" i="10"/>
  <c r="A2994" i="10"/>
  <c r="B2994" i="10"/>
  <c r="C2994" i="10"/>
  <c r="A2995" i="10"/>
  <c r="B2995" i="10"/>
  <c r="C2995" i="10"/>
  <c r="A2996" i="10"/>
  <c r="B2996" i="10"/>
  <c r="C2996" i="10"/>
  <c r="A2997" i="10"/>
  <c r="B2997" i="10"/>
  <c r="C2997" i="10"/>
  <c r="A2998" i="10"/>
  <c r="B2998" i="10"/>
  <c r="C2998" i="10"/>
  <c r="A2999" i="10"/>
  <c r="B2999" i="10"/>
  <c r="C2999" i="10"/>
  <c r="A3000" i="10"/>
  <c r="B3000" i="10"/>
  <c r="C3000" i="10"/>
  <c r="A3001" i="10"/>
  <c r="B3001" i="10"/>
  <c r="C3001" i="10"/>
  <c r="A3002" i="10"/>
  <c r="B3002" i="10"/>
  <c r="C3002" i="10"/>
  <c r="A3003" i="10"/>
  <c r="B3003" i="10"/>
  <c r="C3003" i="10"/>
  <c r="A3004" i="10"/>
  <c r="B3004" i="10"/>
  <c r="C3004" i="10"/>
  <c r="A3005" i="10"/>
  <c r="B3005" i="10"/>
  <c r="C3005" i="10"/>
  <c r="A3006" i="10"/>
  <c r="B3006" i="10"/>
  <c r="C3006" i="10"/>
  <c r="A3007" i="10"/>
  <c r="B3007" i="10"/>
  <c r="C3007" i="10"/>
  <c r="A3008" i="10"/>
  <c r="B3008" i="10"/>
  <c r="C3008" i="10"/>
  <c r="A3009" i="10"/>
  <c r="B3009" i="10"/>
  <c r="C3009" i="10"/>
  <c r="A3010" i="10"/>
  <c r="B3010" i="10"/>
  <c r="C3010" i="10"/>
  <c r="A3011" i="10"/>
  <c r="B3011" i="10"/>
  <c r="C3011" i="10"/>
  <c r="A3012" i="10"/>
  <c r="B3012" i="10"/>
  <c r="C3012" i="10"/>
  <c r="A3013" i="10"/>
  <c r="B3013" i="10"/>
  <c r="C3013" i="10"/>
  <c r="A3014" i="10"/>
  <c r="B3014" i="10"/>
  <c r="C3014" i="10"/>
  <c r="A3015" i="10"/>
  <c r="B3015" i="10"/>
  <c r="C3015" i="10"/>
  <c r="A3016" i="10"/>
  <c r="B3016" i="10"/>
  <c r="C3016" i="10"/>
  <c r="A3017" i="10"/>
  <c r="B3017" i="10"/>
  <c r="C3017" i="10"/>
  <c r="A3018" i="10"/>
  <c r="B3018" i="10"/>
  <c r="C3018" i="10"/>
  <c r="A3019" i="10"/>
  <c r="B3019" i="10"/>
  <c r="C3019" i="10"/>
  <c r="A3020" i="10"/>
  <c r="B3020" i="10"/>
  <c r="C3020" i="10"/>
  <c r="A3021" i="10"/>
  <c r="B3021" i="10"/>
  <c r="C3021" i="10"/>
  <c r="A3022" i="10"/>
  <c r="B3022" i="10"/>
  <c r="C3022" i="10"/>
  <c r="A3023" i="10"/>
  <c r="B3023" i="10"/>
  <c r="C3023" i="10"/>
  <c r="A3024" i="10"/>
  <c r="B3024" i="10"/>
  <c r="C3024" i="10"/>
  <c r="A3025" i="10"/>
  <c r="B3025" i="10"/>
  <c r="C3025" i="10"/>
  <c r="A3026" i="10"/>
  <c r="B3026" i="10"/>
  <c r="C3026" i="10"/>
  <c r="A3027" i="10"/>
  <c r="B3027" i="10"/>
  <c r="C3027" i="10"/>
  <c r="A3028" i="10"/>
  <c r="B3028" i="10"/>
  <c r="C3028" i="10"/>
  <c r="A3029" i="10"/>
  <c r="B3029" i="10"/>
  <c r="C3029" i="10"/>
  <c r="A3030" i="10"/>
  <c r="B3030" i="10"/>
  <c r="C3030" i="10"/>
  <c r="A3031" i="10"/>
  <c r="B3031" i="10"/>
  <c r="C3031" i="10"/>
  <c r="A3032" i="10"/>
  <c r="B3032" i="10"/>
  <c r="C3032" i="10"/>
  <c r="A3033" i="10"/>
  <c r="B3033" i="10"/>
  <c r="C3033" i="10"/>
  <c r="A3034" i="10"/>
  <c r="B3034" i="10"/>
  <c r="C3034" i="10"/>
  <c r="A3035" i="10"/>
  <c r="B3035" i="10"/>
  <c r="C3035" i="10"/>
  <c r="A3036" i="10"/>
  <c r="B3036" i="10"/>
  <c r="C3036" i="10"/>
  <c r="A3037" i="10"/>
  <c r="B3037" i="10"/>
  <c r="C3037" i="10"/>
  <c r="A3038" i="10"/>
  <c r="B3038" i="10"/>
  <c r="C3038" i="10"/>
  <c r="A3039" i="10"/>
  <c r="B3039" i="10"/>
  <c r="C3039" i="10"/>
  <c r="A3040" i="10"/>
  <c r="B3040" i="10"/>
  <c r="C3040" i="10"/>
  <c r="A3041" i="10"/>
  <c r="B3041" i="10"/>
  <c r="C3041" i="10"/>
  <c r="A3042" i="10"/>
  <c r="B3042" i="10"/>
  <c r="C3042" i="10"/>
  <c r="A3043" i="10"/>
  <c r="B3043" i="10"/>
  <c r="C3043" i="10"/>
  <c r="A3044" i="10"/>
  <c r="B3044" i="10"/>
  <c r="C3044" i="10"/>
  <c r="A3045" i="10"/>
  <c r="B3045" i="10"/>
  <c r="C3045" i="10"/>
  <c r="A3046" i="10"/>
  <c r="B3046" i="10"/>
  <c r="C3046" i="10"/>
  <c r="A3047" i="10"/>
  <c r="B3047" i="10"/>
  <c r="C3047" i="10"/>
  <c r="A3048" i="10"/>
  <c r="B3048" i="10"/>
  <c r="C3048" i="10"/>
  <c r="A3049" i="10"/>
  <c r="B3049" i="10"/>
  <c r="C3049" i="10"/>
  <c r="A3050" i="10"/>
  <c r="B3050" i="10"/>
  <c r="C3050" i="10"/>
  <c r="A3051" i="10"/>
  <c r="B3051" i="10"/>
  <c r="C3051" i="10"/>
  <c r="A3052" i="10"/>
  <c r="B3052" i="10"/>
  <c r="C3052" i="10"/>
  <c r="A3053" i="10"/>
  <c r="B3053" i="10"/>
  <c r="C3053" i="10"/>
  <c r="A3054" i="10"/>
  <c r="B3054" i="10"/>
  <c r="C3054" i="10"/>
  <c r="A3055" i="10"/>
  <c r="B3055" i="10"/>
  <c r="C3055" i="10"/>
  <c r="A3056" i="10"/>
  <c r="B3056" i="10"/>
  <c r="C3056" i="10"/>
  <c r="A3057" i="10"/>
  <c r="B3057" i="10"/>
  <c r="C3057" i="10"/>
  <c r="A3058" i="10"/>
  <c r="B3058" i="10"/>
  <c r="C3058" i="10"/>
  <c r="A3059" i="10"/>
  <c r="B3059" i="10"/>
  <c r="C3059" i="10"/>
  <c r="A3060" i="10"/>
  <c r="B3060" i="10"/>
  <c r="C3060" i="10"/>
  <c r="A3061" i="10"/>
  <c r="B3061" i="10"/>
  <c r="C3061" i="10"/>
  <c r="A3062" i="10"/>
  <c r="B3062" i="10"/>
  <c r="C3062" i="10"/>
  <c r="A3063" i="10"/>
  <c r="B3063" i="10"/>
  <c r="C3063" i="10"/>
  <c r="A3064" i="10"/>
  <c r="B3064" i="10"/>
  <c r="C3064" i="10"/>
  <c r="A3065" i="10"/>
  <c r="B3065" i="10"/>
  <c r="C3065" i="10"/>
  <c r="A3066" i="10"/>
  <c r="B3066" i="10"/>
  <c r="C3066" i="10"/>
  <c r="A3067" i="10"/>
  <c r="B3067" i="10"/>
  <c r="C3067" i="10"/>
  <c r="A3068" i="10"/>
  <c r="B3068" i="10"/>
  <c r="C3068" i="10"/>
  <c r="A3069" i="10"/>
  <c r="B3069" i="10"/>
  <c r="C3069" i="10"/>
  <c r="A3070" i="10"/>
  <c r="B3070" i="10"/>
  <c r="C3070" i="10"/>
  <c r="A3071" i="10"/>
  <c r="B3071" i="10"/>
  <c r="C3071" i="10"/>
  <c r="A3072" i="10"/>
  <c r="B3072" i="10"/>
  <c r="C3072" i="10"/>
  <c r="A3073" i="10"/>
  <c r="B3073" i="10"/>
  <c r="C3073" i="10"/>
  <c r="A3074" i="10"/>
  <c r="B3074" i="10"/>
  <c r="C3074" i="10"/>
  <c r="A3075" i="10"/>
  <c r="B3075" i="10"/>
  <c r="C3075" i="10"/>
  <c r="A3076" i="10"/>
  <c r="B3076" i="10"/>
  <c r="C3076" i="10"/>
  <c r="A3077" i="10"/>
  <c r="B3077" i="10"/>
  <c r="C3077" i="10"/>
  <c r="A3078" i="10"/>
  <c r="B3078" i="10"/>
  <c r="C3078" i="10"/>
  <c r="A3079" i="10"/>
  <c r="B3079" i="10"/>
  <c r="C3079" i="10"/>
  <c r="A3080" i="10"/>
  <c r="B3080" i="10"/>
  <c r="C3080" i="10"/>
  <c r="A3081" i="10"/>
  <c r="B3081" i="10"/>
  <c r="C3081" i="10"/>
  <c r="A3082" i="10"/>
  <c r="B3082" i="10"/>
  <c r="C3082" i="10"/>
  <c r="A3083" i="10"/>
  <c r="B3083" i="10"/>
  <c r="C3083" i="10"/>
  <c r="A3084" i="10"/>
  <c r="B3084" i="10"/>
  <c r="C3084" i="10"/>
  <c r="A3085" i="10"/>
  <c r="B3085" i="10"/>
  <c r="C3085" i="10"/>
  <c r="A3086" i="10"/>
  <c r="B3086" i="10"/>
  <c r="C3086" i="10"/>
  <c r="A3087" i="10"/>
  <c r="B3087" i="10"/>
  <c r="C3087" i="10"/>
  <c r="A3088" i="10"/>
  <c r="B3088" i="10"/>
  <c r="C3088" i="10"/>
  <c r="A3089" i="10"/>
  <c r="B3089" i="10"/>
  <c r="C3089" i="10"/>
  <c r="A3090" i="10"/>
  <c r="B3090" i="10"/>
  <c r="C3090" i="10"/>
  <c r="A3091" i="10"/>
  <c r="B3091" i="10"/>
  <c r="C3091" i="10"/>
  <c r="A3092" i="10"/>
  <c r="B3092" i="10"/>
  <c r="C3092" i="10"/>
  <c r="A3093" i="10"/>
  <c r="B3093" i="10"/>
  <c r="C3093" i="10"/>
  <c r="A3094" i="10"/>
  <c r="B3094" i="10"/>
  <c r="C3094" i="10"/>
  <c r="A3095" i="10"/>
  <c r="B3095" i="10"/>
  <c r="C3095" i="10"/>
  <c r="A3096" i="10"/>
  <c r="B3096" i="10"/>
  <c r="C3096" i="10"/>
  <c r="A3097" i="10"/>
  <c r="B3097" i="10"/>
  <c r="C3097" i="10"/>
  <c r="A3098" i="10"/>
  <c r="B3098" i="10"/>
  <c r="C3098" i="10"/>
  <c r="A3099" i="10"/>
  <c r="B3099" i="10"/>
  <c r="C3099" i="10"/>
  <c r="A3100" i="10"/>
  <c r="B3100" i="10"/>
  <c r="C3100" i="10"/>
  <c r="A3101" i="10"/>
  <c r="B3101" i="10"/>
  <c r="C3101" i="10"/>
  <c r="A3102" i="10"/>
  <c r="B3102" i="10"/>
  <c r="C3102" i="10"/>
  <c r="A3103" i="10"/>
  <c r="B3103" i="10"/>
  <c r="C3103" i="10"/>
  <c r="A3104" i="10"/>
  <c r="B3104" i="10"/>
  <c r="C3104" i="10"/>
  <c r="A3105" i="10"/>
  <c r="B3105" i="10"/>
  <c r="C3105" i="10"/>
  <c r="A3106" i="10"/>
  <c r="B3106" i="10"/>
  <c r="C3106" i="10"/>
  <c r="A3107" i="10"/>
  <c r="B3107" i="10"/>
  <c r="C3107" i="10"/>
  <c r="A3108" i="10"/>
  <c r="B3108" i="10"/>
  <c r="C3108" i="10"/>
  <c r="A3109" i="10"/>
  <c r="B3109" i="10"/>
  <c r="C3109" i="10"/>
  <c r="A3110" i="10"/>
  <c r="B3110" i="10"/>
  <c r="C3110" i="10"/>
  <c r="A3111" i="10"/>
  <c r="B3111" i="10"/>
  <c r="C3111" i="10"/>
  <c r="A3112" i="10"/>
  <c r="B3112" i="10"/>
  <c r="C3112" i="10"/>
  <c r="A3113" i="10"/>
  <c r="B3113" i="10"/>
  <c r="C3113" i="10"/>
  <c r="A3114" i="10"/>
  <c r="B3114" i="10"/>
  <c r="C3114" i="10"/>
  <c r="A3115" i="10"/>
  <c r="B3115" i="10"/>
  <c r="C3115" i="10"/>
  <c r="A3116" i="10"/>
  <c r="B3116" i="10"/>
  <c r="C3116" i="10"/>
  <c r="A3117" i="10"/>
  <c r="B3117" i="10"/>
  <c r="C3117" i="10"/>
  <c r="A3118" i="10"/>
  <c r="B3118" i="10"/>
  <c r="C3118" i="10"/>
  <c r="A3119" i="10"/>
  <c r="B3119" i="10"/>
  <c r="C3119" i="10"/>
  <c r="A3120" i="10"/>
  <c r="B3120" i="10"/>
  <c r="C3120" i="10"/>
  <c r="A3121" i="10"/>
  <c r="B3121" i="10"/>
  <c r="C3121" i="10"/>
  <c r="A3122" i="10"/>
  <c r="B3122" i="10"/>
  <c r="C3122" i="10"/>
  <c r="A3123" i="10"/>
  <c r="B3123" i="10"/>
  <c r="C3123" i="10"/>
  <c r="A3124" i="10"/>
  <c r="B3124" i="10"/>
  <c r="C3124" i="10"/>
  <c r="A3125" i="10"/>
  <c r="B3125" i="10"/>
  <c r="C3125" i="10"/>
  <c r="A3126" i="10"/>
  <c r="B3126" i="10"/>
  <c r="C3126" i="10"/>
  <c r="A3127" i="10"/>
  <c r="B3127" i="10"/>
  <c r="C3127" i="10"/>
  <c r="A3128" i="10"/>
  <c r="B3128" i="10"/>
  <c r="C3128" i="10"/>
  <c r="A3129" i="10"/>
  <c r="B3129" i="10"/>
  <c r="C3129" i="10"/>
  <c r="A3130" i="10"/>
  <c r="B3130" i="10"/>
  <c r="C3130" i="10"/>
  <c r="A3131" i="10"/>
  <c r="B3131" i="10"/>
  <c r="C3131" i="10"/>
  <c r="A3132" i="10"/>
  <c r="B3132" i="10"/>
  <c r="C3132" i="10"/>
  <c r="A3133" i="10"/>
  <c r="B3133" i="10"/>
  <c r="C3133" i="10"/>
  <c r="A3134" i="10"/>
  <c r="B3134" i="10"/>
  <c r="C3134" i="10"/>
  <c r="A3135" i="10"/>
  <c r="B3135" i="10"/>
  <c r="C3135" i="10"/>
  <c r="A3136" i="10"/>
  <c r="B3136" i="10"/>
  <c r="C3136" i="10"/>
  <c r="A3137" i="10"/>
  <c r="B3137" i="10"/>
  <c r="C3137" i="10"/>
  <c r="A3138" i="10"/>
  <c r="B3138" i="10"/>
  <c r="C3138" i="10"/>
  <c r="A3139" i="10"/>
  <c r="B3139" i="10"/>
  <c r="C3139" i="10"/>
  <c r="A3140" i="10"/>
  <c r="B3140" i="10"/>
  <c r="C3140" i="10"/>
  <c r="A3141" i="10"/>
  <c r="B3141" i="10"/>
  <c r="C3141" i="10"/>
  <c r="A3142" i="10"/>
  <c r="B3142" i="10"/>
  <c r="C3142" i="10"/>
  <c r="A3143" i="10"/>
  <c r="B3143" i="10"/>
  <c r="C3143" i="10"/>
  <c r="A3144" i="10"/>
  <c r="B3144" i="10"/>
  <c r="C3144" i="10"/>
  <c r="A3145" i="10"/>
  <c r="B3145" i="10"/>
  <c r="C3145" i="10"/>
  <c r="A3146" i="10"/>
  <c r="B3146" i="10"/>
  <c r="C3146" i="10"/>
  <c r="A3147" i="10"/>
  <c r="B3147" i="10"/>
  <c r="C3147" i="10"/>
  <c r="A3148" i="10"/>
  <c r="B3148" i="10"/>
  <c r="C3148" i="10"/>
  <c r="A3149" i="10"/>
  <c r="B3149" i="10"/>
  <c r="C3149" i="10"/>
  <c r="A3150" i="10"/>
  <c r="B3150" i="10"/>
  <c r="C3150" i="10"/>
  <c r="A3151" i="10"/>
  <c r="B3151" i="10"/>
  <c r="C3151" i="10"/>
  <c r="A3152" i="10"/>
  <c r="B3152" i="10"/>
  <c r="C3152" i="10"/>
  <c r="A3153" i="10"/>
  <c r="B3153" i="10"/>
  <c r="C3153" i="10"/>
  <c r="A3154" i="10"/>
  <c r="B3154" i="10"/>
  <c r="C3154" i="10"/>
  <c r="A3155" i="10"/>
  <c r="B3155" i="10"/>
  <c r="C3155" i="10"/>
  <c r="A3156" i="10"/>
  <c r="B3156" i="10"/>
  <c r="C3156" i="10"/>
  <c r="A3157" i="10"/>
  <c r="B3157" i="10"/>
  <c r="C3157" i="10"/>
  <c r="A3158" i="10"/>
  <c r="B3158" i="10"/>
  <c r="C3158" i="10"/>
  <c r="A3159" i="10"/>
  <c r="B3159" i="10"/>
  <c r="C3159" i="10"/>
  <c r="A3160" i="10"/>
  <c r="B3160" i="10"/>
  <c r="C3160" i="10"/>
  <c r="A3161" i="10"/>
  <c r="B3161" i="10"/>
  <c r="C3161" i="10"/>
  <c r="A3162" i="10"/>
  <c r="B3162" i="10"/>
  <c r="C3162" i="10"/>
  <c r="A3163" i="10"/>
  <c r="B3163" i="10"/>
  <c r="C3163" i="10"/>
  <c r="A3164" i="10"/>
  <c r="B3164" i="10"/>
  <c r="C3164" i="10"/>
  <c r="A3165" i="10"/>
  <c r="B3165" i="10"/>
  <c r="C3165" i="10"/>
  <c r="A3166" i="10"/>
  <c r="B3166" i="10"/>
  <c r="C3166" i="10"/>
  <c r="A3167" i="10"/>
  <c r="B3167" i="10"/>
  <c r="C3167" i="10"/>
  <c r="A3168" i="10"/>
  <c r="B3168" i="10"/>
  <c r="C3168" i="10"/>
  <c r="A3169" i="10"/>
  <c r="B3169" i="10"/>
  <c r="C3169" i="10"/>
  <c r="A3170" i="10"/>
  <c r="B3170" i="10"/>
  <c r="C3170" i="10"/>
  <c r="A3171" i="10"/>
  <c r="B3171" i="10"/>
  <c r="C3171" i="10"/>
  <c r="A3172" i="10"/>
  <c r="B3172" i="10"/>
  <c r="C3172" i="10"/>
  <c r="A3173" i="10"/>
  <c r="B3173" i="10"/>
  <c r="C3173" i="10"/>
  <c r="A3174" i="10"/>
  <c r="B3174" i="10"/>
  <c r="C3174" i="10"/>
  <c r="A3175" i="10"/>
  <c r="B3175" i="10"/>
  <c r="C3175" i="10"/>
  <c r="A3176" i="10"/>
  <c r="B3176" i="10"/>
  <c r="C3176" i="10"/>
  <c r="A3177" i="10"/>
  <c r="B3177" i="10"/>
  <c r="C3177" i="10"/>
  <c r="A3178" i="10"/>
  <c r="B3178" i="10"/>
  <c r="C3178" i="10"/>
  <c r="A3179" i="10"/>
  <c r="B3179" i="10"/>
  <c r="C3179" i="10"/>
  <c r="A3180" i="10"/>
  <c r="B3180" i="10"/>
  <c r="C3180" i="10"/>
  <c r="A3181" i="10"/>
  <c r="B3181" i="10"/>
  <c r="C3181" i="10"/>
  <c r="A3182" i="10"/>
  <c r="B3182" i="10"/>
  <c r="C3182" i="10"/>
  <c r="A3183" i="10"/>
  <c r="B3183" i="10"/>
  <c r="C3183" i="10"/>
  <c r="A3184" i="10"/>
  <c r="B3184" i="10"/>
  <c r="C3184" i="10"/>
  <c r="A3185" i="10"/>
  <c r="B3185" i="10"/>
  <c r="C3185" i="10"/>
  <c r="A3186" i="10"/>
  <c r="B3186" i="10"/>
  <c r="C3186" i="10"/>
  <c r="A3187" i="10"/>
  <c r="B3187" i="10"/>
  <c r="C3187" i="10"/>
  <c r="A3188" i="10"/>
  <c r="B3188" i="10"/>
  <c r="C3188" i="10"/>
  <c r="A3189" i="10"/>
  <c r="B3189" i="10"/>
  <c r="C3189" i="10"/>
  <c r="A3190" i="10"/>
  <c r="B3190" i="10"/>
  <c r="C3190" i="10"/>
  <c r="A3191" i="10"/>
  <c r="B3191" i="10"/>
  <c r="C3191" i="10"/>
  <c r="A3192" i="10"/>
  <c r="B3192" i="10"/>
  <c r="C3192" i="10"/>
  <c r="A3193" i="10"/>
  <c r="B3193" i="10"/>
  <c r="C3193" i="10"/>
  <c r="A3194" i="10"/>
  <c r="B3194" i="10"/>
  <c r="C3194" i="10"/>
  <c r="A3195" i="10"/>
  <c r="B3195" i="10"/>
  <c r="C3195" i="10"/>
  <c r="A3196" i="10"/>
  <c r="B3196" i="10"/>
  <c r="C3196" i="10"/>
  <c r="A3197" i="10"/>
  <c r="B3197" i="10"/>
  <c r="C3197" i="10"/>
  <c r="A3198" i="10"/>
  <c r="B3198" i="10"/>
  <c r="C3198" i="10"/>
  <c r="A3199" i="10"/>
  <c r="B3199" i="10"/>
  <c r="C3199" i="10"/>
  <c r="A3200" i="10"/>
  <c r="B3200" i="10"/>
  <c r="C3200" i="10"/>
  <c r="A3201" i="10"/>
  <c r="B3201" i="10"/>
  <c r="C3201" i="10"/>
  <c r="A3202" i="10"/>
  <c r="B3202" i="10"/>
  <c r="C3202" i="10"/>
  <c r="A3203" i="10"/>
  <c r="B3203" i="10"/>
  <c r="C3203" i="10"/>
  <c r="A3204" i="10"/>
  <c r="B3204" i="10"/>
  <c r="C3204" i="10"/>
  <c r="A3205" i="10"/>
  <c r="B3205" i="10"/>
  <c r="C3205" i="10"/>
  <c r="A3206" i="10"/>
  <c r="B3206" i="10"/>
  <c r="C3206" i="10"/>
  <c r="A3207" i="10"/>
  <c r="B3207" i="10"/>
  <c r="C3207" i="10"/>
  <c r="A3208" i="10"/>
  <c r="B3208" i="10"/>
  <c r="C3208" i="10"/>
  <c r="A3209" i="10"/>
  <c r="B3209" i="10"/>
  <c r="C3209" i="10"/>
  <c r="A3210" i="10"/>
  <c r="B3210" i="10"/>
  <c r="C3210" i="10"/>
  <c r="A3211" i="10"/>
  <c r="B3211" i="10"/>
  <c r="C3211" i="10"/>
  <c r="A3212" i="10"/>
  <c r="B3212" i="10"/>
  <c r="C3212" i="10"/>
  <c r="A3213" i="10"/>
  <c r="B3213" i="10"/>
  <c r="C3213" i="10"/>
  <c r="A3214" i="10"/>
  <c r="B3214" i="10"/>
  <c r="C3214" i="10"/>
  <c r="A3215" i="10"/>
  <c r="B3215" i="10"/>
  <c r="C3215" i="10"/>
  <c r="A3216" i="10"/>
  <c r="B3216" i="10"/>
  <c r="C3216" i="10"/>
  <c r="A3217" i="10"/>
  <c r="B3217" i="10"/>
  <c r="C3217" i="10"/>
  <c r="A3218" i="10"/>
  <c r="B3218" i="10"/>
  <c r="C3218" i="10"/>
  <c r="A3219" i="10"/>
  <c r="B3219" i="10"/>
  <c r="C3219" i="10"/>
  <c r="A3220" i="10"/>
  <c r="B3220" i="10"/>
  <c r="C3220" i="10"/>
  <c r="A3221" i="10"/>
  <c r="B3221" i="10"/>
  <c r="C3221" i="10"/>
  <c r="A3222" i="10"/>
  <c r="B3222" i="10"/>
  <c r="C3222" i="10"/>
  <c r="A3223" i="10"/>
  <c r="B3223" i="10"/>
  <c r="C3223" i="10"/>
  <c r="A3224" i="10"/>
  <c r="B3224" i="10"/>
  <c r="C3224" i="10"/>
  <c r="A3225" i="10"/>
  <c r="B3225" i="10"/>
  <c r="C3225" i="10"/>
  <c r="A3226" i="10"/>
  <c r="B3226" i="10"/>
  <c r="C3226" i="10"/>
  <c r="A3227" i="10"/>
  <c r="B3227" i="10"/>
  <c r="C3227" i="10"/>
  <c r="A3228" i="10"/>
  <c r="B3228" i="10"/>
  <c r="C3228" i="10"/>
  <c r="A3229" i="10"/>
  <c r="B3229" i="10"/>
  <c r="C3229" i="10"/>
  <c r="A3230" i="10"/>
  <c r="B3230" i="10"/>
  <c r="C3230" i="10"/>
  <c r="A3231" i="10"/>
  <c r="B3231" i="10"/>
  <c r="C3231" i="10"/>
  <c r="A3232" i="10"/>
  <c r="B3232" i="10"/>
  <c r="C3232" i="10"/>
  <c r="A3233" i="10"/>
  <c r="B3233" i="10"/>
  <c r="C3233" i="10"/>
  <c r="A3234" i="10"/>
  <c r="B3234" i="10"/>
  <c r="C3234" i="10"/>
  <c r="A3235" i="10"/>
  <c r="B3235" i="10"/>
  <c r="C3235" i="10"/>
  <c r="A3236" i="10"/>
  <c r="B3236" i="10"/>
  <c r="C3236" i="10"/>
  <c r="A3237" i="10"/>
  <c r="B3237" i="10"/>
  <c r="C3237" i="10"/>
  <c r="A3238" i="10"/>
  <c r="B3238" i="10"/>
  <c r="C3238" i="10"/>
  <c r="A3239" i="10"/>
  <c r="B3239" i="10"/>
  <c r="C3239" i="10"/>
  <c r="A3240" i="10"/>
  <c r="B3240" i="10"/>
  <c r="C3240" i="10"/>
  <c r="A3241" i="10"/>
  <c r="B3241" i="10"/>
  <c r="C3241" i="10"/>
  <c r="A3242" i="10"/>
  <c r="B3242" i="10"/>
  <c r="C3242" i="10"/>
  <c r="A3243" i="10"/>
  <c r="B3243" i="10"/>
  <c r="C3243" i="10"/>
  <c r="A3244" i="10"/>
  <c r="B3244" i="10"/>
  <c r="C3244" i="10"/>
  <c r="A3245" i="10"/>
  <c r="B3245" i="10"/>
  <c r="C3245" i="10"/>
  <c r="A3246" i="10"/>
  <c r="B3246" i="10"/>
  <c r="C3246" i="10"/>
  <c r="A3247" i="10"/>
  <c r="B3247" i="10"/>
  <c r="C3247" i="10"/>
  <c r="A3248" i="10"/>
  <c r="B3248" i="10"/>
  <c r="C3248" i="10"/>
  <c r="A3249" i="10"/>
  <c r="B3249" i="10"/>
  <c r="C3249" i="10"/>
  <c r="A3250" i="10"/>
  <c r="B3250" i="10"/>
  <c r="C3250" i="10"/>
  <c r="A3251" i="10"/>
  <c r="B3251" i="10"/>
  <c r="C3251" i="10"/>
  <c r="A3252" i="10"/>
  <c r="B3252" i="10"/>
  <c r="C3252" i="10"/>
  <c r="A3253" i="10"/>
  <c r="B3253" i="10"/>
  <c r="C3253" i="10"/>
  <c r="A3254" i="10"/>
  <c r="B3254" i="10"/>
  <c r="C3254" i="10"/>
  <c r="A3255" i="10"/>
  <c r="B3255" i="10"/>
  <c r="C3255" i="10"/>
  <c r="A3256" i="10"/>
  <c r="B3256" i="10"/>
  <c r="C3256" i="10"/>
  <c r="A3257" i="10"/>
  <c r="B3257" i="10"/>
  <c r="C3257" i="10"/>
  <c r="A3258" i="10"/>
  <c r="B3258" i="10"/>
  <c r="C3258" i="10"/>
  <c r="A3259" i="10"/>
  <c r="B3259" i="10"/>
  <c r="C3259" i="10"/>
  <c r="A3260" i="10"/>
  <c r="B3260" i="10"/>
  <c r="C3260" i="10"/>
  <c r="A3261" i="10"/>
  <c r="B3261" i="10"/>
  <c r="C3261" i="10"/>
  <c r="A3262" i="10"/>
  <c r="B3262" i="10"/>
  <c r="C3262" i="10"/>
  <c r="A3263" i="10"/>
  <c r="B3263" i="10"/>
  <c r="C3263" i="10"/>
  <c r="A3264" i="10"/>
  <c r="B3264" i="10"/>
  <c r="C3264" i="10"/>
  <c r="A3265" i="10"/>
  <c r="B3265" i="10"/>
  <c r="C3265" i="10"/>
  <c r="A3266" i="10"/>
  <c r="B3266" i="10"/>
  <c r="C3266" i="10"/>
  <c r="A3267" i="10"/>
  <c r="B3267" i="10"/>
  <c r="C3267" i="10"/>
  <c r="A3268" i="10"/>
  <c r="B3268" i="10"/>
  <c r="C3268" i="10"/>
  <c r="A3269" i="10"/>
  <c r="B3269" i="10"/>
  <c r="C3269" i="10"/>
  <c r="A3270" i="10"/>
  <c r="B3270" i="10"/>
  <c r="C3270" i="10"/>
  <c r="A3271" i="10"/>
  <c r="B3271" i="10"/>
  <c r="C3271" i="10"/>
  <c r="A3272" i="10"/>
  <c r="B3272" i="10"/>
  <c r="C3272" i="10"/>
  <c r="A3273" i="10"/>
  <c r="B3273" i="10"/>
  <c r="C3273" i="10"/>
  <c r="A3274" i="10"/>
  <c r="B3274" i="10"/>
  <c r="C3274" i="10"/>
  <c r="A3275" i="10"/>
  <c r="B3275" i="10"/>
  <c r="C3275" i="10"/>
  <c r="A3276" i="10"/>
  <c r="B3276" i="10"/>
  <c r="C3276" i="10"/>
  <c r="A3277" i="10"/>
  <c r="B3277" i="10"/>
  <c r="C3277" i="10"/>
  <c r="A3278" i="10"/>
  <c r="B3278" i="10"/>
  <c r="C3278" i="10"/>
  <c r="A3279" i="10"/>
  <c r="B3279" i="10"/>
  <c r="C3279" i="10"/>
  <c r="A3280" i="10"/>
  <c r="B3280" i="10"/>
  <c r="C3280" i="10"/>
  <c r="A3281" i="10"/>
  <c r="B3281" i="10"/>
  <c r="C3281" i="10"/>
  <c r="A3282" i="10"/>
  <c r="B3282" i="10"/>
  <c r="C3282" i="10"/>
  <c r="A3283" i="10"/>
  <c r="B3283" i="10"/>
  <c r="C3283" i="10"/>
  <c r="A3284" i="10"/>
  <c r="B3284" i="10"/>
  <c r="C3284" i="10"/>
  <c r="A3285" i="10"/>
  <c r="B3285" i="10"/>
  <c r="C3285" i="10"/>
  <c r="A3286" i="10"/>
  <c r="B3286" i="10"/>
  <c r="C3286" i="10"/>
  <c r="A3287" i="10"/>
  <c r="B3287" i="10"/>
  <c r="C3287" i="10"/>
  <c r="A3288" i="10"/>
  <c r="B3288" i="10"/>
  <c r="C3288" i="10"/>
  <c r="A3289" i="10"/>
  <c r="B3289" i="10"/>
  <c r="C3289" i="10"/>
  <c r="A3290" i="10"/>
  <c r="B3290" i="10"/>
  <c r="C3290" i="10"/>
  <c r="A3291" i="10"/>
  <c r="B3291" i="10"/>
  <c r="C3291" i="10"/>
  <c r="A3292" i="10"/>
  <c r="B3292" i="10"/>
  <c r="C3292" i="10"/>
  <c r="A3293" i="10"/>
  <c r="B3293" i="10"/>
  <c r="C3293" i="10"/>
  <c r="A3294" i="10"/>
  <c r="B3294" i="10"/>
  <c r="C3294" i="10"/>
  <c r="A3295" i="10"/>
  <c r="B3295" i="10"/>
  <c r="C3295" i="10"/>
  <c r="A3296" i="10"/>
  <c r="B3296" i="10"/>
  <c r="C3296" i="10"/>
  <c r="A3297" i="10"/>
  <c r="B3297" i="10"/>
  <c r="C3297" i="10"/>
  <c r="A4" i="9"/>
  <c r="C4" i="9"/>
  <c r="D4" i="9"/>
  <c r="E4" i="9"/>
  <c r="F4" i="9"/>
  <c r="H4" i="9"/>
  <c r="K4" i="9"/>
  <c r="L4" i="9"/>
  <c r="M4" i="9"/>
  <c r="A5" i="9"/>
  <c r="C5" i="9"/>
  <c r="D5" i="9"/>
  <c r="E5" i="9"/>
  <c r="F5" i="9"/>
  <c r="H5" i="9"/>
  <c r="K5" i="9"/>
  <c r="L5" i="9"/>
  <c r="M5" i="9"/>
  <c r="A6" i="9"/>
  <c r="C6" i="9"/>
  <c r="D6" i="9"/>
  <c r="E6" i="9"/>
  <c r="F6" i="9"/>
  <c r="H6" i="9"/>
  <c r="K6" i="9"/>
  <c r="L6" i="9"/>
  <c r="M6" i="9"/>
  <c r="A7" i="9"/>
  <c r="C7" i="9"/>
  <c r="D7" i="9"/>
  <c r="E7" i="9"/>
  <c r="F7" i="9"/>
  <c r="H7" i="9"/>
  <c r="K7" i="9"/>
  <c r="L7" i="9"/>
  <c r="M7" i="9"/>
  <c r="A8" i="9"/>
  <c r="C8" i="9"/>
  <c r="D8" i="9"/>
  <c r="E8" i="9"/>
  <c r="F8" i="9"/>
  <c r="H8" i="9"/>
  <c r="K8" i="9"/>
  <c r="L8" i="9"/>
  <c r="M8" i="9"/>
  <c r="A9" i="9"/>
  <c r="C9" i="9"/>
  <c r="D9" i="9"/>
  <c r="E9" i="9"/>
  <c r="F9" i="9"/>
  <c r="H9" i="9"/>
  <c r="K9" i="9"/>
  <c r="L9" i="9"/>
  <c r="M9" i="9"/>
  <c r="A10" i="9"/>
  <c r="C10" i="9"/>
  <c r="D10" i="9"/>
  <c r="E10" i="9"/>
  <c r="F10" i="9"/>
  <c r="H10" i="9"/>
  <c r="K10" i="9"/>
  <c r="L10" i="9"/>
  <c r="M10" i="9"/>
  <c r="A11" i="9"/>
  <c r="C11" i="9"/>
  <c r="D11" i="9"/>
  <c r="E11" i="9"/>
  <c r="F11" i="9"/>
  <c r="H11" i="9"/>
  <c r="K11" i="9"/>
  <c r="L11" i="9"/>
  <c r="M11" i="9"/>
  <c r="A12" i="9"/>
  <c r="C12" i="9"/>
  <c r="D12" i="9"/>
  <c r="E12" i="9"/>
  <c r="F12" i="9"/>
  <c r="H12" i="9"/>
  <c r="K12" i="9"/>
  <c r="L12" i="9"/>
  <c r="M12" i="9"/>
  <c r="A13" i="9"/>
  <c r="C13" i="9"/>
  <c r="D13" i="9"/>
  <c r="E13" i="9"/>
  <c r="F13" i="9"/>
  <c r="H13" i="9"/>
  <c r="K13" i="9"/>
  <c r="L13" i="9"/>
  <c r="M13" i="9"/>
  <c r="A14" i="9"/>
  <c r="C14" i="9"/>
  <c r="D14" i="9"/>
  <c r="E14" i="9"/>
  <c r="F14" i="9"/>
  <c r="H14" i="9"/>
  <c r="K14" i="9"/>
  <c r="L14" i="9"/>
  <c r="M14" i="9"/>
  <c r="A15" i="9"/>
  <c r="C15" i="9"/>
  <c r="D15" i="9"/>
  <c r="E15" i="9"/>
  <c r="F15" i="9"/>
  <c r="H15" i="9"/>
  <c r="L15" i="9"/>
  <c r="M15" i="9"/>
  <c r="A16" i="9"/>
  <c r="C16" i="9"/>
  <c r="D16" i="9"/>
  <c r="E16" i="9"/>
  <c r="F16" i="9"/>
  <c r="H16" i="9"/>
  <c r="L16" i="9"/>
  <c r="M16" i="9"/>
  <c r="A17" i="9"/>
  <c r="C17" i="9"/>
  <c r="D17" i="9"/>
  <c r="E17" i="9"/>
  <c r="F17" i="9"/>
  <c r="H17" i="9"/>
  <c r="L17" i="9"/>
  <c r="M17" i="9"/>
  <c r="A18" i="9"/>
  <c r="C18" i="9"/>
  <c r="D18" i="9"/>
  <c r="E18" i="9"/>
  <c r="F18" i="9"/>
  <c r="H18" i="9"/>
  <c r="L18" i="9"/>
  <c r="M18" i="9"/>
  <c r="A19" i="9"/>
  <c r="C19" i="9"/>
  <c r="D19" i="9"/>
  <c r="E19" i="9"/>
  <c r="F19" i="9"/>
  <c r="H19" i="9"/>
  <c r="L19" i="9"/>
  <c r="M19" i="9"/>
  <c r="A20" i="9"/>
  <c r="C20" i="9"/>
  <c r="D20" i="9"/>
  <c r="E20" i="9"/>
  <c r="F20" i="9"/>
  <c r="H20" i="9"/>
  <c r="L20" i="9"/>
  <c r="M20" i="9"/>
  <c r="A21" i="9"/>
  <c r="C21" i="9"/>
  <c r="D21" i="9"/>
  <c r="E21" i="9"/>
  <c r="F21" i="9"/>
  <c r="H21" i="9"/>
  <c r="L21" i="9"/>
  <c r="M21" i="9"/>
  <c r="A22" i="9"/>
  <c r="C22" i="9"/>
  <c r="D22" i="9"/>
  <c r="E22" i="9"/>
  <c r="F22" i="9"/>
  <c r="H22" i="9"/>
  <c r="L22" i="9"/>
  <c r="M22" i="9"/>
  <c r="A23" i="9"/>
  <c r="C23" i="9"/>
  <c r="D23" i="9"/>
  <c r="E23" i="9"/>
  <c r="F23" i="9"/>
  <c r="H23" i="9"/>
  <c r="L23" i="9"/>
  <c r="M23" i="9"/>
  <c r="A24" i="9"/>
  <c r="C24" i="9"/>
  <c r="D24" i="9"/>
  <c r="E24" i="9"/>
  <c r="F24" i="9"/>
  <c r="H24" i="9"/>
  <c r="L24" i="9"/>
  <c r="M24" i="9"/>
  <c r="A25" i="9"/>
  <c r="C25" i="9"/>
  <c r="D25" i="9"/>
  <c r="E25" i="9"/>
  <c r="F25" i="9"/>
  <c r="H25" i="9"/>
  <c r="L25" i="9"/>
  <c r="M25" i="9"/>
  <c r="A26" i="9"/>
  <c r="C26" i="9"/>
  <c r="D26" i="9"/>
  <c r="E26" i="9"/>
  <c r="F26" i="9"/>
  <c r="H26" i="9"/>
  <c r="L26" i="9"/>
  <c r="M26" i="9"/>
  <c r="A27" i="9"/>
  <c r="C27" i="9"/>
  <c r="D27" i="9"/>
  <c r="E27" i="9"/>
  <c r="F27" i="9"/>
  <c r="H27" i="9"/>
  <c r="L27" i="9"/>
  <c r="M27" i="9"/>
  <c r="A28" i="9"/>
  <c r="C28" i="9"/>
  <c r="D28" i="9"/>
  <c r="E28" i="9"/>
  <c r="F28" i="9"/>
  <c r="H28" i="9"/>
  <c r="L28" i="9"/>
  <c r="M28" i="9"/>
  <c r="A29" i="9"/>
  <c r="C29" i="9"/>
  <c r="D29" i="9"/>
  <c r="E29" i="9"/>
  <c r="F29" i="9"/>
  <c r="H29" i="9"/>
  <c r="L29" i="9"/>
  <c r="M29" i="9"/>
  <c r="A30" i="9"/>
  <c r="C30" i="9"/>
  <c r="D30" i="9"/>
  <c r="E30" i="9"/>
  <c r="F30" i="9"/>
  <c r="H30" i="9"/>
  <c r="L30" i="9"/>
  <c r="M30" i="9"/>
  <c r="A31" i="9"/>
  <c r="C31" i="9"/>
  <c r="D31" i="9"/>
  <c r="E31" i="9"/>
  <c r="F31" i="9"/>
  <c r="H31" i="9"/>
  <c r="L31" i="9"/>
  <c r="M31" i="9"/>
  <c r="A32" i="9"/>
  <c r="C32" i="9"/>
  <c r="D32" i="9"/>
  <c r="E32" i="9"/>
  <c r="F32" i="9"/>
  <c r="H32" i="9"/>
  <c r="L32" i="9"/>
  <c r="M32" i="9"/>
  <c r="A33" i="9"/>
  <c r="C33" i="9"/>
  <c r="D33" i="9"/>
  <c r="E33" i="9"/>
  <c r="F33" i="9"/>
  <c r="H33" i="9"/>
  <c r="L33" i="9"/>
  <c r="M33" i="9"/>
  <c r="A34" i="9"/>
  <c r="C34" i="9"/>
  <c r="D34" i="9"/>
  <c r="E34" i="9"/>
  <c r="F34" i="9"/>
  <c r="H34" i="9"/>
  <c r="L34" i="9"/>
  <c r="M34" i="9"/>
  <c r="A35" i="9"/>
  <c r="C35" i="9"/>
  <c r="D35" i="9"/>
  <c r="E35" i="9"/>
  <c r="F35" i="9"/>
  <c r="H35" i="9"/>
  <c r="L35" i="9"/>
  <c r="M35" i="9"/>
  <c r="A36" i="9"/>
  <c r="C36" i="9"/>
  <c r="D36" i="9"/>
  <c r="E36" i="9"/>
  <c r="F36" i="9"/>
  <c r="H36" i="9"/>
  <c r="L36" i="9"/>
  <c r="M36" i="9"/>
  <c r="A37" i="9"/>
  <c r="C37" i="9"/>
  <c r="D37" i="9"/>
  <c r="E37" i="9"/>
  <c r="F37" i="9"/>
  <c r="H37" i="9"/>
  <c r="L37" i="9"/>
  <c r="M37" i="9"/>
  <c r="A38" i="9"/>
  <c r="C38" i="9"/>
  <c r="D38" i="9"/>
  <c r="E38" i="9"/>
  <c r="F38" i="9"/>
  <c r="H38" i="9"/>
  <c r="L38" i="9"/>
  <c r="M38" i="9"/>
  <c r="A39" i="9"/>
  <c r="C39" i="9"/>
  <c r="D39" i="9"/>
  <c r="E39" i="9"/>
  <c r="F39" i="9"/>
  <c r="H39" i="9"/>
  <c r="L39" i="9"/>
  <c r="M39" i="9"/>
  <c r="A40" i="9"/>
  <c r="C40" i="9"/>
  <c r="D40" i="9"/>
  <c r="E40" i="9"/>
  <c r="F40" i="9"/>
  <c r="H40" i="9"/>
  <c r="L40" i="9"/>
  <c r="M40" i="9"/>
  <c r="A41" i="9"/>
  <c r="C41" i="9"/>
  <c r="D41" i="9"/>
  <c r="E41" i="9"/>
  <c r="F41" i="9"/>
  <c r="H41" i="9"/>
  <c r="L41" i="9"/>
  <c r="M41" i="9"/>
  <c r="A42" i="9"/>
  <c r="C42" i="9"/>
  <c r="D42" i="9"/>
  <c r="E42" i="9"/>
  <c r="F42" i="9"/>
  <c r="H42" i="9"/>
  <c r="L42" i="9"/>
  <c r="M42" i="9"/>
  <c r="A43" i="9"/>
  <c r="C43" i="9"/>
  <c r="D43" i="9"/>
  <c r="E43" i="9"/>
  <c r="F43" i="9"/>
  <c r="H43" i="9"/>
  <c r="L43" i="9"/>
  <c r="M43" i="9"/>
  <c r="A44" i="9"/>
  <c r="C44" i="9"/>
  <c r="D44" i="9"/>
  <c r="E44" i="9"/>
  <c r="F44" i="9"/>
  <c r="H44" i="9"/>
  <c r="L44" i="9"/>
  <c r="M44" i="9"/>
  <c r="A45" i="9"/>
  <c r="C45" i="9"/>
  <c r="D45" i="9"/>
  <c r="E45" i="9"/>
  <c r="F45" i="9"/>
  <c r="H45" i="9"/>
  <c r="L45" i="9"/>
  <c r="M45" i="9"/>
  <c r="A46" i="9"/>
  <c r="C46" i="9"/>
  <c r="D46" i="9"/>
  <c r="E46" i="9"/>
  <c r="F46" i="9"/>
  <c r="H46" i="9"/>
  <c r="L46" i="9"/>
  <c r="M46" i="9"/>
  <c r="A47" i="9"/>
  <c r="C47" i="9"/>
  <c r="D47" i="9"/>
  <c r="E47" i="9"/>
  <c r="F47" i="9"/>
  <c r="H47" i="9"/>
  <c r="L47" i="9"/>
  <c r="M47" i="9"/>
  <c r="A48" i="9"/>
  <c r="C48" i="9"/>
  <c r="D48" i="9"/>
  <c r="E48" i="9"/>
  <c r="F48" i="9"/>
  <c r="H48" i="9"/>
  <c r="L48" i="9"/>
  <c r="M48" i="9"/>
  <c r="A49" i="9"/>
  <c r="C49" i="9"/>
  <c r="D49" i="9"/>
  <c r="E49" i="9"/>
  <c r="F49" i="9"/>
  <c r="H49" i="9"/>
  <c r="L49" i="9"/>
  <c r="M49" i="9"/>
  <c r="A50" i="9"/>
  <c r="C50" i="9"/>
  <c r="D50" i="9"/>
  <c r="E50" i="9"/>
  <c r="F50" i="9"/>
  <c r="H50" i="9"/>
  <c r="L50" i="9"/>
  <c r="M50" i="9"/>
  <c r="A51" i="9"/>
  <c r="C51" i="9"/>
  <c r="D51" i="9"/>
  <c r="E51" i="9"/>
  <c r="F51" i="9"/>
  <c r="H51" i="9"/>
  <c r="L51" i="9"/>
  <c r="M51" i="9"/>
  <c r="A52" i="9"/>
  <c r="C52" i="9"/>
  <c r="D52" i="9"/>
  <c r="E52" i="9"/>
  <c r="F52" i="9"/>
  <c r="H52" i="9"/>
  <c r="L52" i="9"/>
  <c r="M52" i="9"/>
  <c r="A53" i="9"/>
  <c r="C53" i="9"/>
  <c r="D53" i="9"/>
  <c r="E53" i="9"/>
  <c r="F53" i="9"/>
  <c r="H53" i="9"/>
  <c r="L53" i="9"/>
  <c r="M53" i="9"/>
  <c r="A54" i="9"/>
  <c r="C54" i="9"/>
  <c r="D54" i="9"/>
  <c r="E54" i="9"/>
  <c r="F54" i="9"/>
  <c r="H54" i="9"/>
  <c r="L54" i="9"/>
  <c r="M54" i="9"/>
  <c r="A55" i="9"/>
  <c r="C55" i="9"/>
  <c r="D55" i="9"/>
  <c r="E55" i="9"/>
  <c r="F55" i="9"/>
  <c r="H55" i="9"/>
  <c r="L55" i="9"/>
  <c r="M55" i="9"/>
  <c r="A56" i="9"/>
  <c r="C56" i="9"/>
  <c r="D56" i="9"/>
  <c r="E56" i="9"/>
  <c r="F56" i="9"/>
  <c r="H56" i="9"/>
  <c r="L56" i="9"/>
  <c r="M56" i="9"/>
  <c r="A57" i="9"/>
  <c r="C57" i="9"/>
  <c r="D57" i="9"/>
  <c r="E57" i="9"/>
  <c r="F57" i="9"/>
  <c r="H57" i="9"/>
  <c r="L57" i="9"/>
  <c r="M57" i="9"/>
  <c r="A58" i="9"/>
  <c r="C58" i="9"/>
  <c r="D58" i="9"/>
  <c r="E58" i="9"/>
  <c r="F58" i="9"/>
  <c r="H58" i="9"/>
  <c r="L58" i="9"/>
  <c r="M58" i="9"/>
  <c r="A59" i="9"/>
  <c r="C59" i="9"/>
  <c r="D59" i="9"/>
  <c r="E59" i="9"/>
  <c r="F59" i="9"/>
  <c r="H59" i="9"/>
  <c r="L59" i="9"/>
  <c r="M59" i="9"/>
  <c r="A60" i="9"/>
  <c r="C60" i="9"/>
  <c r="D60" i="9"/>
  <c r="E60" i="9"/>
  <c r="F60" i="9"/>
  <c r="H60" i="9"/>
  <c r="L60" i="9"/>
  <c r="M60" i="9"/>
  <c r="A61" i="9"/>
  <c r="C61" i="9"/>
  <c r="D61" i="9"/>
  <c r="E61" i="9"/>
  <c r="F61" i="9"/>
  <c r="H61" i="9"/>
  <c r="L61" i="9"/>
  <c r="M61" i="9"/>
  <c r="A62" i="9"/>
  <c r="C62" i="9"/>
  <c r="D62" i="9"/>
  <c r="E62" i="9"/>
  <c r="F62" i="9"/>
  <c r="H62" i="9"/>
  <c r="L62" i="9"/>
  <c r="M62" i="9"/>
  <c r="A63" i="9"/>
  <c r="C63" i="9"/>
  <c r="D63" i="9"/>
  <c r="E63" i="9"/>
  <c r="F63" i="9"/>
  <c r="H63" i="9"/>
  <c r="L63" i="9"/>
  <c r="M63" i="9"/>
  <c r="A64" i="9"/>
  <c r="C64" i="9"/>
  <c r="D64" i="9"/>
  <c r="E64" i="9"/>
  <c r="F64" i="9"/>
  <c r="H64" i="9"/>
  <c r="L64" i="9"/>
  <c r="M64" i="9"/>
  <c r="A65" i="9"/>
  <c r="C65" i="9"/>
  <c r="D65" i="9"/>
  <c r="E65" i="9"/>
  <c r="F65" i="9"/>
  <c r="H65" i="9"/>
  <c r="L65" i="9"/>
  <c r="M65" i="9"/>
  <c r="A66" i="9"/>
  <c r="C66" i="9"/>
  <c r="D66" i="9"/>
  <c r="E66" i="9"/>
  <c r="F66" i="9"/>
  <c r="H66" i="9"/>
  <c r="L66" i="9"/>
  <c r="M66" i="9"/>
  <c r="A67" i="9"/>
  <c r="C67" i="9"/>
  <c r="D67" i="9"/>
  <c r="E67" i="9"/>
  <c r="F67" i="9"/>
  <c r="H67" i="9"/>
  <c r="L67" i="9"/>
  <c r="M67" i="9"/>
  <c r="A68" i="9"/>
  <c r="C68" i="9"/>
  <c r="D68" i="9"/>
  <c r="E68" i="9"/>
  <c r="F68" i="9"/>
  <c r="H68" i="9"/>
  <c r="L68" i="9"/>
  <c r="M68" i="9"/>
  <c r="A69" i="9"/>
  <c r="C69" i="9"/>
  <c r="D69" i="9"/>
  <c r="E69" i="9"/>
  <c r="F69" i="9"/>
  <c r="H69" i="9"/>
  <c r="L69" i="9"/>
  <c r="M69" i="9"/>
  <c r="A70" i="9"/>
  <c r="C70" i="9"/>
  <c r="D70" i="9"/>
  <c r="E70" i="9"/>
  <c r="F70" i="9"/>
  <c r="H70" i="9"/>
  <c r="L70" i="9"/>
  <c r="M70" i="9"/>
  <c r="A71" i="9"/>
  <c r="C71" i="9"/>
  <c r="D71" i="9"/>
  <c r="E71" i="9"/>
  <c r="F71" i="9"/>
  <c r="H71" i="9"/>
  <c r="L71" i="9"/>
  <c r="M71" i="9"/>
  <c r="A72" i="9"/>
  <c r="C72" i="9"/>
  <c r="D72" i="9"/>
  <c r="E72" i="9"/>
  <c r="F72" i="9"/>
  <c r="H72" i="9"/>
  <c r="L72" i="9"/>
  <c r="M72" i="9"/>
  <c r="A73" i="9"/>
  <c r="C73" i="9"/>
  <c r="D73" i="9"/>
  <c r="E73" i="9"/>
  <c r="F73" i="9"/>
  <c r="H73" i="9"/>
  <c r="L73" i="9"/>
  <c r="M73" i="9"/>
  <c r="A74" i="9"/>
  <c r="C74" i="9"/>
  <c r="D74" i="9"/>
  <c r="E74" i="9"/>
  <c r="F74" i="9"/>
  <c r="H74" i="9"/>
  <c r="L74" i="9"/>
  <c r="M74" i="9"/>
  <c r="A75" i="9"/>
  <c r="C75" i="9"/>
  <c r="D75" i="9"/>
  <c r="E75" i="9"/>
  <c r="F75" i="9"/>
  <c r="H75" i="9"/>
  <c r="L75" i="9"/>
  <c r="M75" i="9"/>
  <c r="A76" i="9"/>
  <c r="C76" i="9"/>
  <c r="D76" i="9"/>
  <c r="E76" i="9"/>
  <c r="F76" i="9"/>
  <c r="H76" i="9"/>
  <c r="L76" i="9"/>
  <c r="M76" i="9"/>
  <c r="A77" i="9"/>
  <c r="C77" i="9"/>
  <c r="D77" i="9"/>
  <c r="E77" i="9"/>
  <c r="F77" i="9"/>
  <c r="H77" i="9"/>
  <c r="L77" i="9"/>
  <c r="M77" i="9"/>
  <c r="A78" i="9"/>
  <c r="C78" i="9"/>
  <c r="D78" i="9"/>
  <c r="E78" i="9"/>
  <c r="F78" i="9"/>
  <c r="H78" i="9"/>
  <c r="L78" i="9"/>
  <c r="M78" i="9"/>
  <c r="A79" i="9"/>
  <c r="C79" i="9"/>
  <c r="D79" i="9"/>
  <c r="E79" i="9"/>
  <c r="F79" i="9"/>
  <c r="H79" i="9"/>
  <c r="L79" i="9"/>
  <c r="M79" i="9"/>
  <c r="A80" i="9"/>
  <c r="C80" i="9"/>
  <c r="D80" i="9"/>
  <c r="E80" i="9"/>
  <c r="F80" i="9"/>
  <c r="H80" i="9"/>
  <c r="L80" i="9"/>
  <c r="M80" i="9"/>
  <c r="A81" i="9"/>
  <c r="C81" i="9"/>
  <c r="D81" i="9"/>
  <c r="E81" i="9"/>
  <c r="F81" i="9"/>
  <c r="H81" i="9"/>
  <c r="L81" i="9"/>
  <c r="M81" i="9"/>
  <c r="A82" i="9"/>
  <c r="C82" i="9"/>
  <c r="D82" i="9"/>
  <c r="E82" i="9"/>
  <c r="F82" i="9"/>
  <c r="H82" i="9"/>
  <c r="L82" i="9"/>
  <c r="M82" i="9"/>
  <c r="A83" i="9"/>
  <c r="C83" i="9"/>
  <c r="D83" i="9"/>
  <c r="E83" i="9"/>
  <c r="F83" i="9"/>
  <c r="H83" i="9"/>
  <c r="L83" i="9"/>
  <c r="M83" i="9"/>
  <c r="A84" i="9"/>
  <c r="C84" i="9"/>
  <c r="D84" i="9"/>
  <c r="E84" i="9"/>
  <c r="F84" i="9"/>
  <c r="H84" i="9"/>
  <c r="L84" i="9"/>
  <c r="M84" i="9"/>
  <c r="A85" i="9"/>
  <c r="C85" i="9"/>
  <c r="D85" i="9"/>
  <c r="E85" i="9"/>
  <c r="F85" i="9"/>
  <c r="H85" i="9"/>
  <c r="L85" i="9"/>
  <c r="M85" i="9"/>
  <c r="A86" i="9"/>
  <c r="C86" i="9"/>
  <c r="D86" i="9"/>
  <c r="E86" i="9"/>
  <c r="F86" i="9"/>
  <c r="H86" i="9"/>
  <c r="L86" i="9"/>
  <c r="M86" i="9"/>
  <c r="A87" i="9"/>
  <c r="C87" i="9"/>
  <c r="D87" i="9"/>
  <c r="E87" i="9"/>
  <c r="F87" i="9"/>
  <c r="H87" i="9"/>
  <c r="L87" i="9"/>
  <c r="M87" i="9"/>
  <c r="A88" i="9"/>
  <c r="C88" i="9"/>
  <c r="D88" i="9"/>
  <c r="E88" i="9"/>
  <c r="F88" i="9"/>
  <c r="H88" i="9"/>
  <c r="L88" i="9"/>
  <c r="M88" i="9"/>
  <c r="A89" i="9"/>
  <c r="C89" i="9"/>
  <c r="D89" i="9"/>
  <c r="E89" i="9"/>
  <c r="F89" i="9"/>
  <c r="H89" i="9"/>
  <c r="L89" i="9"/>
  <c r="M89" i="9"/>
  <c r="A90" i="9"/>
  <c r="C90" i="9"/>
  <c r="D90" i="9"/>
  <c r="E90" i="9"/>
  <c r="F90" i="9"/>
  <c r="H90" i="9"/>
  <c r="L90" i="9"/>
  <c r="M90" i="9"/>
  <c r="A91" i="9"/>
  <c r="C91" i="9"/>
  <c r="D91" i="9"/>
  <c r="E91" i="9"/>
  <c r="F91" i="9"/>
  <c r="H91" i="9"/>
  <c r="L91" i="9"/>
  <c r="M91" i="9"/>
  <c r="A92" i="9"/>
  <c r="C92" i="9"/>
  <c r="D92" i="9"/>
  <c r="E92" i="9"/>
  <c r="F92" i="9"/>
  <c r="H92" i="9"/>
  <c r="L92" i="9"/>
  <c r="M92" i="9"/>
  <c r="A93" i="9"/>
  <c r="C93" i="9"/>
  <c r="D93" i="9"/>
  <c r="E93" i="9"/>
  <c r="F93" i="9"/>
  <c r="H93" i="9"/>
  <c r="L93" i="9"/>
  <c r="M93" i="9"/>
  <c r="A94" i="9"/>
  <c r="C94" i="9"/>
  <c r="D94" i="9"/>
  <c r="E94" i="9"/>
  <c r="F94" i="9"/>
  <c r="H94" i="9"/>
  <c r="L94" i="9"/>
  <c r="M94" i="9"/>
  <c r="A95" i="9"/>
  <c r="C95" i="9"/>
  <c r="D95" i="9"/>
  <c r="E95" i="9"/>
  <c r="F95" i="9"/>
  <c r="H95" i="9"/>
  <c r="L95" i="9"/>
  <c r="M95" i="9"/>
  <c r="A96" i="9"/>
  <c r="C96" i="9"/>
  <c r="D96" i="9"/>
  <c r="E96" i="9"/>
  <c r="F96" i="9"/>
  <c r="H96" i="9"/>
  <c r="L96" i="9"/>
  <c r="M96" i="9"/>
  <c r="A97" i="9"/>
  <c r="C97" i="9"/>
  <c r="D97" i="9"/>
  <c r="E97" i="9"/>
  <c r="F97" i="9"/>
  <c r="H97" i="9"/>
  <c r="L97" i="9"/>
  <c r="M97" i="9"/>
  <c r="A98" i="9"/>
  <c r="C98" i="9"/>
  <c r="D98" i="9"/>
  <c r="E98" i="9"/>
  <c r="F98" i="9"/>
  <c r="H98" i="9"/>
  <c r="L98" i="9"/>
  <c r="M98" i="9"/>
  <c r="A99" i="9"/>
  <c r="C99" i="9"/>
  <c r="D99" i="9"/>
  <c r="E99" i="9"/>
  <c r="F99" i="9"/>
  <c r="H99" i="9"/>
  <c r="L99" i="9"/>
  <c r="M99" i="9"/>
  <c r="A100" i="9"/>
  <c r="C100" i="9"/>
  <c r="D100" i="9"/>
  <c r="E100" i="9"/>
  <c r="F100" i="9"/>
  <c r="H100" i="9"/>
  <c r="L100" i="9"/>
  <c r="M100" i="9"/>
  <c r="A101" i="9"/>
  <c r="C101" i="9"/>
  <c r="D101" i="9"/>
  <c r="E101" i="9"/>
  <c r="F101" i="9"/>
  <c r="H101" i="9"/>
  <c r="L101" i="9"/>
  <c r="M101" i="9"/>
  <c r="A102" i="9"/>
  <c r="C102" i="9"/>
  <c r="D102" i="9"/>
  <c r="E102" i="9"/>
  <c r="F102" i="9"/>
  <c r="H102" i="9"/>
  <c r="L102" i="9"/>
  <c r="M102" i="9"/>
  <c r="A103" i="9"/>
  <c r="C103" i="9"/>
  <c r="D103" i="9"/>
  <c r="E103" i="9"/>
  <c r="F103" i="9"/>
  <c r="H103" i="9"/>
  <c r="L103" i="9"/>
  <c r="M103" i="9"/>
  <c r="A104" i="9"/>
  <c r="C104" i="9"/>
  <c r="D104" i="9"/>
  <c r="E104" i="9"/>
  <c r="F104" i="9"/>
  <c r="H104" i="9"/>
  <c r="L104" i="9"/>
  <c r="M104" i="9"/>
  <c r="A105" i="9"/>
  <c r="C105" i="9"/>
  <c r="D105" i="9"/>
  <c r="E105" i="9"/>
  <c r="F105" i="9"/>
  <c r="H105" i="9"/>
  <c r="L105" i="9"/>
  <c r="M105" i="9"/>
  <c r="A106" i="9"/>
  <c r="C106" i="9"/>
  <c r="D106" i="9"/>
  <c r="E106" i="9"/>
  <c r="F106" i="9"/>
  <c r="H106" i="9"/>
  <c r="L106" i="9"/>
  <c r="M106" i="9"/>
  <c r="A107" i="9"/>
  <c r="C107" i="9"/>
  <c r="D107" i="9"/>
  <c r="E107" i="9"/>
  <c r="F107" i="9"/>
  <c r="H107" i="9"/>
  <c r="L107" i="9"/>
  <c r="M107" i="9"/>
  <c r="A108" i="9"/>
  <c r="C108" i="9"/>
  <c r="D108" i="9"/>
  <c r="E108" i="9"/>
  <c r="F108" i="9"/>
  <c r="H108" i="9"/>
  <c r="L108" i="9"/>
  <c r="M108" i="9"/>
  <c r="A109" i="9"/>
  <c r="C109" i="9"/>
  <c r="D109" i="9"/>
  <c r="E109" i="9"/>
  <c r="F109" i="9"/>
  <c r="H109" i="9"/>
  <c r="L109" i="9"/>
  <c r="M109" i="9"/>
  <c r="A110" i="9"/>
  <c r="C110" i="9"/>
  <c r="D110" i="9"/>
  <c r="E110" i="9"/>
  <c r="F110" i="9"/>
  <c r="H110" i="9"/>
  <c r="L110" i="9"/>
  <c r="M110" i="9"/>
  <c r="A111" i="9"/>
  <c r="C111" i="9"/>
  <c r="D111" i="9"/>
  <c r="E111" i="9"/>
  <c r="F111" i="9"/>
  <c r="H111" i="9"/>
  <c r="L111" i="9"/>
  <c r="M111" i="9"/>
  <c r="A112" i="9"/>
  <c r="C112" i="9"/>
  <c r="D112" i="9"/>
  <c r="E112" i="9"/>
  <c r="F112" i="9"/>
  <c r="H112" i="9"/>
  <c r="L112" i="9"/>
  <c r="M112" i="9"/>
  <c r="A113" i="9"/>
  <c r="C113" i="9"/>
  <c r="D113" i="9"/>
  <c r="E113" i="9"/>
  <c r="F113" i="9"/>
  <c r="H113" i="9"/>
  <c r="L113" i="9"/>
  <c r="M113" i="9"/>
  <c r="A114" i="9"/>
  <c r="C114" i="9"/>
  <c r="D114" i="9"/>
  <c r="E114" i="9"/>
  <c r="F114" i="9"/>
  <c r="H114" i="9"/>
  <c r="L114" i="9"/>
  <c r="M114" i="9"/>
  <c r="A115" i="9"/>
  <c r="C115" i="9"/>
  <c r="D115" i="9"/>
  <c r="E115" i="9"/>
  <c r="F115" i="9"/>
  <c r="H115" i="9"/>
  <c r="L115" i="9"/>
  <c r="M115" i="9"/>
  <c r="A116" i="9"/>
  <c r="C116" i="9"/>
  <c r="D116" i="9"/>
  <c r="E116" i="9"/>
  <c r="F116" i="9"/>
  <c r="H116" i="9"/>
  <c r="L116" i="9"/>
  <c r="M116" i="9"/>
  <c r="A117" i="9"/>
  <c r="C117" i="9"/>
  <c r="D117" i="9"/>
  <c r="E117" i="9"/>
  <c r="F117" i="9"/>
  <c r="H117" i="9"/>
  <c r="L117" i="9"/>
  <c r="M117" i="9"/>
  <c r="A118" i="9"/>
  <c r="C118" i="9"/>
  <c r="D118" i="9"/>
  <c r="E118" i="9"/>
  <c r="F118" i="9"/>
  <c r="H118" i="9"/>
  <c r="L118" i="9"/>
  <c r="M118" i="9"/>
  <c r="A119" i="9"/>
  <c r="C119" i="9"/>
  <c r="D119" i="9"/>
  <c r="E119" i="9"/>
  <c r="F119" i="9"/>
  <c r="H119" i="9"/>
  <c r="L119" i="9"/>
  <c r="M119" i="9"/>
  <c r="A120" i="9"/>
  <c r="C120" i="9"/>
  <c r="D120" i="9"/>
  <c r="E120" i="9"/>
  <c r="F120" i="9"/>
  <c r="H120" i="9"/>
  <c r="L120" i="9"/>
  <c r="M120" i="9"/>
  <c r="A121" i="9"/>
  <c r="C121" i="9"/>
  <c r="D121" i="9"/>
  <c r="E121" i="9"/>
  <c r="F121" i="9"/>
  <c r="H121" i="9"/>
  <c r="L121" i="9"/>
  <c r="M121" i="9"/>
  <c r="A122" i="9"/>
  <c r="C122" i="9"/>
  <c r="D122" i="9"/>
  <c r="E122" i="9"/>
  <c r="F122" i="9"/>
  <c r="H122" i="9"/>
  <c r="L122" i="9"/>
  <c r="M122" i="9"/>
  <c r="A123" i="9"/>
  <c r="C123" i="9"/>
  <c r="D123" i="9"/>
  <c r="E123" i="9"/>
  <c r="F123" i="9"/>
  <c r="H123" i="9"/>
  <c r="L123" i="9"/>
  <c r="M123" i="9"/>
  <c r="A124" i="9"/>
  <c r="C124" i="9"/>
  <c r="D124" i="9"/>
  <c r="E124" i="9"/>
  <c r="F124" i="9"/>
  <c r="H124" i="9"/>
  <c r="L124" i="9"/>
  <c r="M124" i="9"/>
  <c r="A125" i="9"/>
  <c r="C125" i="9"/>
  <c r="D125" i="9"/>
  <c r="E125" i="9"/>
  <c r="F125" i="9"/>
  <c r="H125" i="9"/>
  <c r="L125" i="9"/>
  <c r="M125" i="9"/>
  <c r="A126" i="9"/>
  <c r="C126" i="9"/>
  <c r="D126" i="9"/>
  <c r="E126" i="9"/>
  <c r="F126" i="9"/>
  <c r="H126" i="9"/>
  <c r="L126" i="9"/>
  <c r="M126" i="9"/>
  <c r="A127" i="9"/>
  <c r="C127" i="9"/>
  <c r="D127" i="9"/>
  <c r="E127" i="9"/>
  <c r="F127" i="9"/>
  <c r="H127" i="9"/>
  <c r="L127" i="9"/>
  <c r="M127" i="9"/>
  <c r="A128" i="9"/>
  <c r="C128" i="9"/>
  <c r="D128" i="9"/>
  <c r="E128" i="9"/>
  <c r="F128" i="9"/>
  <c r="H128" i="9"/>
  <c r="L128" i="9"/>
  <c r="M128" i="9"/>
  <c r="A129" i="9"/>
  <c r="C129" i="9"/>
  <c r="D129" i="9"/>
  <c r="E129" i="9"/>
  <c r="F129" i="9"/>
  <c r="H129" i="9"/>
  <c r="L129" i="9"/>
  <c r="M129" i="9"/>
  <c r="A130" i="9"/>
  <c r="C130" i="9"/>
  <c r="D130" i="9"/>
  <c r="E130" i="9"/>
  <c r="F130" i="9"/>
  <c r="H130" i="9"/>
  <c r="L130" i="9"/>
  <c r="M130" i="9"/>
  <c r="A131" i="9"/>
  <c r="C131" i="9"/>
  <c r="D131" i="9"/>
  <c r="E131" i="9"/>
  <c r="F131" i="9"/>
  <c r="H131" i="9"/>
  <c r="L131" i="9"/>
  <c r="M131" i="9"/>
  <c r="A132" i="9"/>
  <c r="C132" i="9"/>
  <c r="D132" i="9"/>
  <c r="E132" i="9"/>
  <c r="F132" i="9"/>
  <c r="H132" i="9"/>
  <c r="L132" i="9"/>
  <c r="M132" i="9"/>
  <c r="A133" i="9"/>
  <c r="C133" i="9"/>
  <c r="D133" i="9"/>
  <c r="E133" i="9"/>
  <c r="F133" i="9"/>
  <c r="H133" i="9"/>
  <c r="L133" i="9"/>
  <c r="M133" i="9"/>
  <c r="A134" i="9"/>
  <c r="C134" i="9"/>
  <c r="D134" i="9"/>
  <c r="E134" i="9"/>
  <c r="F134" i="9"/>
  <c r="H134" i="9"/>
  <c r="L134" i="9"/>
  <c r="M134" i="9"/>
  <c r="A135" i="9"/>
  <c r="C135" i="9"/>
  <c r="D135" i="9"/>
  <c r="E135" i="9"/>
  <c r="F135" i="9"/>
  <c r="H135" i="9"/>
  <c r="L135" i="9"/>
  <c r="M135" i="9"/>
  <c r="A136" i="9"/>
  <c r="C136" i="9"/>
  <c r="D136" i="9"/>
  <c r="E136" i="9"/>
  <c r="F136" i="9"/>
  <c r="H136" i="9"/>
  <c r="L136" i="9"/>
  <c r="M136" i="9"/>
  <c r="A137" i="9"/>
  <c r="C137" i="9"/>
  <c r="D137" i="9"/>
  <c r="E137" i="9"/>
  <c r="F137" i="9"/>
  <c r="H137" i="9"/>
  <c r="L137" i="9"/>
  <c r="M137" i="9"/>
  <c r="A138" i="9"/>
  <c r="C138" i="9"/>
  <c r="D138" i="9"/>
  <c r="E138" i="9"/>
  <c r="F138" i="9"/>
  <c r="H138" i="9"/>
  <c r="L138" i="9"/>
  <c r="M138" i="9"/>
  <c r="A139" i="9"/>
  <c r="C139" i="9"/>
  <c r="D139" i="9"/>
  <c r="E139" i="9"/>
  <c r="F139" i="9"/>
  <c r="H139" i="9"/>
  <c r="L139" i="9"/>
  <c r="M139" i="9"/>
  <c r="A140" i="9"/>
  <c r="C140" i="9"/>
  <c r="D140" i="9"/>
  <c r="E140" i="9"/>
  <c r="F140" i="9"/>
  <c r="H140" i="9"/>
  <c r="L140" i="9"/>
  <c r="M140" i="9"/>
  <c r="A141" i="9"/>
  <c r="C141" i="9"/>
  <c r="D141" i="9"/>
  <c r="E141" i="9"/>
  <c r="F141" i="9"/>
  <c r="H141" i="9"/>
  <c r="L141" i="9"/>
  <c r="M141" i="9"/>
  <c r="A142" i="9"/>
  <c r="C142" i="9"/>
  <c r="D142" i="9"/>
  <c r="E142" i="9"/>
  <c r="F142" i="9"/>
  <c r="H142" i="9"/>
  <c r="L142" i="9"/>
  <c r="M142" i="9"/>
  <c r="A143" i="9"/>
  <c r="C143" i="9"/>
  <c r="D143" i="9"/>
  <c r="E143" i="9"/>
  <c r="F143" i="9"/>
  <c r="H143" i="9"/>
  <c r="L143" i="9"/>
  <c r="M143" i="9"/>
  <c r="A144" i="9"/>
  <c r="C144" i="9"/>
  <c r="D144" i="9"/>
  <c r="E144" i="9"/>
  <c r="F144" i="9"/>
  <c r="H144" i="9"/>
  <c r="L144" i="9"/>
  <c r="M144" i="9"/>
  <c r="A145" i="9"/>
  <c r="C145" i="9"/>
  <c r="D145" i="9"/>
  <c r="E145" i="9"/>
  <c r="F145" i="9"/>
  <c r="H145" i="9"/>
  <c r="L145" i="9"/>
  <c r="M145" i="9"/>
  <c r="A146" i="9"/>
  <c r="C146" i="9"/>
  <c r="D146" i="9"/>
  <c r="E146" i="9"/>
  <c r="F146" i="9"/>
  <c r="H146" i="9"/>
  <c r="L146" i="9"/>
  <c r="M146" i="9"/>
  <c r="A147" i="9"/>
  <c r="C147" i="9"/>
  <c r="D147" i="9"/>
  <c r="E147" i="9"/>
  <c r="F147" i="9"/>
  <c r="H147" i="9"/>
  <c r="L147" i="9"/>
  <c r="M147" i="9"/>
  <c r="A148" i="9"/>
  <c r="C148" i="9"/>
  <c r="D148" i="9"/>
  <c r="E148" i="9"/>
  <c r="F148" i="9"/>
  <c r="H148" i="9"/>
  <c r="L148" i="9"/>
  <c r="M148" i="9"/>
  <c r="A149" i="9"/>
  <c r="C149" i="9"/>
  <c r="D149" i="9"/>
  <c r="E149" i="9"/>
  <c r="F149" i="9"/>
  <c r="H149" i="9"/>
  <c r="L149" i="9"/>
  <c r="M149" i="9"/>
  <c r="A150" i="9"/>
  <c r="C150" i="9"/>
  <c r="D150" i="9"/>
  <c r="E150" i="9"/>
  <c r="F150" i="9"/>
  <c r="H150" i="9"/>
  <c r="L150" i="9"/>
  <c r="M150" i="9"/>
  <c r="A151" i="9"/>
  <c r="C151" i="9"/>
  <c r="D151" i="9"/>
  <c r="E151" i="9"/>
  <c r="F151" i="9"/>
  <c r="H151" i="9"/>
  <c r="L151" i="9"/>
  <c r="M151" i="9"/>
  <c r="A152" i="9"/>
  <c r="C152" i="9"/>
  <c r="D152" i="9"/>
  <c r="E152" i="9"/>
  <c r="F152" i="9"/>
  <c r="H152" i="9"/>
  <c r="L152" i="9"/>
  <c r="M152" i="9"/>
  <c r="A153" i="9"/>
  <c r="C153" i="9"/>
  <c r="D153" i="9"/>
  <c r="E153" i="9"/>
  <c r="F153" i="9"/>
  <c r="H153" i="9"/>
  <c r="L153" i="9"/>
  <c r="M153" i="9"/>
  <c r="A154" i="9"/>
  <c r="C154" i="9"/>
  <c r="D154" i="9"/>
  <c r="E154" i="9"/>
  <c r="F154" i="9"/>
  <c r="H154" i="9"/>
  <c r="L154" i="9"/>
  <c r="M154" i="9"/>
  <c r="A155" i="9"/>
  <c r="C155" i="9"/>
  <c r="D155" i="9"/>
  <c r="E155" i="9"/>
  <c r="F155" i="9"/>
  <c r="H155" i="9"/>
  <c r="L155" i="9"/>
  <c r="M155" i="9"/>
  <c r="A156" i="9"/>
  <c r="C156" i="9"/>
  <c r="D156" i="9"/>
  <c r="E156" i="9"/>
  <c r="F156" i="9"/>
  <c r="H156" i="9"/>
  <c r="L156" i="9"/>
  <c r="M156" i="9"/>
  <c r="A157" i="9"/>
  <c r="C157" i="9"/>
  <c r="D157" i="9"/>
  <c r="E157" i="9"/>
  <c r="F157" i="9"/>
  <c r="H157" i="9"/>
  <c r="L157" i="9"/>
  <c r="M157" i="9"/>
  <c r="A158" i="9"/>
  <c r="C158" i="9"/>
  <c r="D158" i="9"/>
  <c r="E158" i="9"/>
  <c r="F158" i="9"/>
  <c r="H158" i="9"/>
  <c r="L158" i="9"/>
  <c r="M158" i="9"/>
  <c r="A159" i="9"/>
  <c r="C159" i="9"/>
  <c r="D159" i="9"/>
  <c r="E159" i="9"/>
  <c r="F159" i="9"/>
  <c r="H159" i="9"/>
  <c r="L159" i="9"/>
  <c r="M159" i="9"/>
  <c r="A160" i="9"/>
  <c r="C160" i="9"/>
  <c r="D160" i="9"/>
  <c r="E160" i="9"/>
  <c r="F160" i="9"/>
  <c r="H160" i="9"/>
  <c r="L160" i="9"/>
  <c r="M160" i="9"/>
  <c r="A161" i="9"/>
  <c r="C161" i="9"/>
  <c r="D161" i="9"/>
  <c r="E161" i="9"/>
  <c r="F161" i="9"/>
  <c r="H161" i="9"/>
  <c r="L161" i="9"/>
  <c r="M161" i="9"/>
  <c r="A162" i="9"/>
  <c r="C162" i="9"/>
  <c r="D162" i="9"/>
  <c r="E162" i="9"/>
  <c r="F162" i="9"/>
  <c r="H162" i="9"/>
  <c r="L162" i="9"/>
  <c r="M162" i="9"/>
  <c r="A163" i="9"/>
  <c r="C163" i="9"/>
  <c r="D163" i="9"/>
  <c r="E163" i="9"/>
  <c r="F163" i="9"/>
  <c r="H163" i="9"/>
  <c r="L163" i="9"/>
  <c r="M163" i="9"/>
  <c r="A164" i="9"/>
  <c r="C164" i="9"/>
  <c r="D164" i="9"/>
  <c r="E164" i="9"/>
  <c r="F164" i="9"/>
  <c r="H164" i="9"/>
  <c r="L164" i="9"/>
  <c r="M164" i="9"/>
  <c r="A165" i="9"/>
  <c r="C165" i="9"/>
  <c r="D165" i="9"/>
  <c r="E165" i="9"/>
  <c r="F165" i="9"/>
  <c r="H165" i="9"/>
  <c r="L165" i="9"/>
  <c r="M165" i="9"/>
  <c r="A166" i="9"/>
  <c r="C166" i="9"/>
  <c r="D166" i="9"/>
  <c r="E166" i="9"/>
  <c r="F166" i="9"/>
  <c r="H166" i="9"/>
  <c r="L166" i="9"/>
  <c r="M166" i="9"/>
  <c r="A167" i="9"/>
  <c r="C167" i="9"/>
  <c r="D167" i="9"/>
  <c r="E167" i="9"/>
  <c r="F167" i="9"/>
  <c r="H167" i="9"/>
  <c r="L167" i="9"/>
  <c r="M167" i="9"/>
  <c r="A168" i="9"/>
  <c r="C168" i="9"/>
  <c r="D168" i="9"/>
  <c r="E168" i="9"/>
  <c r="F168" i="9"/>
  <c r="H168" i="9"/>
  <c r="L168" i="9"/>
  <c r="M168" i="9"/>
  <c r="A169" i="9"/>
  <c r="C169" i="9"/>
  <c r="D169" i="9"/>
  <c r="E169" i="9"/>
  <c r="F169" i="9"/>
  <c r="H169" i="9"/>
  <c r="L169" i="9"/>
  <c r="M169" i="9"/>
  <c r="A170" i="9"/>
  <c r="C170" i="9"/>
  <c r="D170" i="9"/>
  <c r="E170" i="9"/>
  <c r="F170" i="9"/>
  <c r="H170" i="9"/>
  <c r="L170" i="9"/>
  <c r="M170" i="9"/>
  <c r="A171" i="9"/>
  <c r="C171" i="9"/>
  <c r="D171" i="9"/>
  <c r="E171" i="9"/>
  <c r="F171" i="9"/>
  <c r="H171" i="9"/>
  <c r="L171" i="9"/>
  <c r="M171" i="9"/>
  <c r="A172" i="9"/>
  <c r="C172" i="9"/>
  <c r="D172" i="9"/>
  <c r="E172" i="9"/>
  <c r="F172" i="9"/>
  <c r="H172" i="9"/>
  <c r="L172" i="9"/>
  <c r="M172" i="9"/>
  <c r="A173" i="9"/>
  <c r="C173" i="9"/>
  <c r="D173" i="9"/>
  <c r="E173" i="9"/>
  <c r="F173" i="9"/>
  <c r="H173" i="9"/>
  <c r="L173" i="9"/>
  <c r="M173" i="9"/>
  <c r="A174" i="9"/>
  <c r="C174" i="9"/>
  <c r="D174" i="9"/>
  <c r="E174" i="9"/>
  <c r="F174" i="9"/>
  <c r="H174" i="9"/>
  <c r="L174" i="9"/>
  <c r="M174" i="9"/>
  <c r="A175" i="9"/>
  <c r="C175" i="9"/>
  <c r="D175" i="9"/>
  <c r="E175" i="9"/>
  <c r="F175" i="9"/>
  <c r="H175" i="9"/>
  <c r="L175" i="9"/>
  <c r="M175" i="9"/>
  <c r="A176" i="9"/>
  <c r="C176" i="9"/>
  <c r="D176" i="9"/>
  <c r="E176" i="9"/>
  <c r="F176" i="9"/>
  <c r="H176" i="9"/>
  <c r="L176" i="9"/>
  <c r="M176" i="9"/>
  <c r="A177" i="9"/>
  <c r="C177" i="9"/>
  <c r="D177" i="9"/>
  <c r="E177" i="9"/>
  <c r="F177" i="9"/>
  <c r="H177" i="9"/>
  <c r="L177" i="9"/>
  <c r="M177" i="9"/>
  <c r="A178" i="9"/>
  <c r="C178" i="9"/>
  <c r="D178" i="9"/>
  <c r="E178" i="9"/>
  <c r="F178" i="9"/>
  <c r="H178" i="9"/>
  <c r="L178" i="9"/>
  <c r="M178" i="9"/>
  <c r="A179" i="9"/>
  <c r="C179" i="9"/>
  <c r="D179" i="9"/>
  <c r="E179" i="9"/>
  <c r="F179" i="9"/>
  <c r="H179" i="9"/>
  <c r="L179" i="9"/>
  <c r="M179" i="9"/>
  <c r="A180" i="9"/>
  <c r="C180" i="9"/>
  <c r="D180" i="9"/>
  <c r="E180" i="9"/>
  <c r="F180" i="9"/>
  <c r="H180" i="9"/>
  <c r="L180" i="9"/>
  <c r="M180" i="9"/>
  <c r="A181" i="9"/>
  <c r="C181" i="9"/>
  <c r="D181" i="9"/>
  <c r="E181" i="9"/>
  <c r="F181" i="9"/>
  <c r="H181" i="9"/>
  <c r="L181" i="9"/>
  <c r="M181" i="9"/>
  <c r="A182" i="9"/>
  <c r="C182" i="9"/>
  <c r="D182" i="9"/>
  <c r="E182" i="9"/>
  <c r="F182" i="9"/>
  <c r="H182" i="9"/>
  <c r="L182" i="9"/>
  <c r="M182" i="9"/>
  <c r="A183" i="9"/>
  <c r="C183" i="9"/>
  <c r="D183" i="9"/>
  <c r="E183" i="9"/>
  <c r="F183" i="9"/>
  <c r="H183" i="9"/>
  <c r="L183" i="9"/>
  <c r="M183" i="9"/>
  <c r="A184" i="9"/>
  <c r="C184" i="9"/>
  <c r="D184" i="9"/>
  <c r="E184" i="9"/>
  <c r="F184" i="9"/>
  <c r="H184" i="9"/>
  <c r="L184" i="9"/>
  <c r="M184" i="9"/>
  <c r="A185" i="9"/>
  <c r="C185" i="9"/>
  <c r="D185" i="9"/>
  <c r="E185" i="9"/>
  <c r="F185" i="9"/>
  <c r="H185" i="9"/>
  <c r="L185" i="9"/>
  <c r="M185" i="9"/>
  <c r="A186" i="9"/>
  <c r="C186" i="9"/>
  <c r="D186" i="9"/>
  <c r="E186" i="9"/>
  <c r="F186" i="9"/>
  <c r="H186" i="9"/>
  <c r="L186" i="9"/>
  <c r="M186" i="9"/>
  <c r="A187" i="9"/>
  <c r="C187" i="9"/>
  <c r="D187" i="9"/>
  <c r="E187" i="9"/>
  <c r="F187" i="9"/>
  <c r="H187" i="9"/>
  <c r="L187" i="9"/>
  <c r="M187" i="9"/>
  <c r="A188" i="9"/>
  <c r="C188" i="9"/>
  <c r="D188" i="9"/>
  <c r="E188" i="9"/>
  <c r="F188" i="9"/>
  <c r="H188" i="9"/>
  <c r="L188" i="9"/>
  <c r="M188" i="9"/>
  <c r="A189" i="9"/>
  <c r="C189" i="9"/>
  <c r="D189" i="9"/>
  <c r="E189" i="9"/>
  <c r="F189" i="9"/>
  <c r="H189" i="9"/>
  <c r="L189" i="9"/>
  <c r="M189" i="9"/>
  <c r="A190" i="9"/>
  <c r="C190" i="9"/>
  <c r="D190" i="9"/>
  <c r="E190" i="9"/>
  <c r="F190" i="9"/>
  <c r="H190" i="9"/>
  <c r="L190" i="9"/>
  <c r="M190" i="9"/>
  <c r="A191" i="9"/>
  <c r="C191" i="9"/>
  <c r="D191" i="9"/>
  <c r="E191" i="9"/>
  <c r="F191" i="9"/>
  <c r="H191" i="9"/>
  <c r="L191" i="9"/>
  <c r="M191" i="9"/>
  <c r="A192" i="9"/>
  <c r="C192" i="9"/>
  <c r="D192" i="9"/>
  <c r="E192" i="9"/>
  <c r="F192" i="9"/>
  <c r="H192" i="9"/>
  <c r="L192" i="9"/>
  <c r="M192" i="9"/>
  <c r="A193" i="9"/>
  <c r="C193" i="9"/>
  <c r="D193" i="9"/>
  <c r="E193" i="9"/>
  <c r="F193" i="9"/>
  <c r="H193" i="9"/>
  <c r="L193" i="9"/>
  <c r="M193" i="9"/>
  <c r="A194" i="9"/>
  <c r="C194" i="9"/>
  <c r="D194" i="9"/>
  <c r="E194" i="9"/>
  <c r="F194" i="9"/>
  <c r="H194" i="9"/>
  <c r="L194" i="9"/>
  <c r="M194" i="9"/>
  <c r="A195" i="9"/>
  <c r="C195" i="9"/>
  <c r="D195" i="9"/>
  <c r="E195" i="9"/>
  <c r="F195" i="9"/>
  <c r="H195" i="9"/>
  <c r="L195" i="9"/>
  <c r="M195" i="9"/>
  <c r="A196" i="9"/>
  <c r="C196" i="9"/>
  <c r="D196" i="9"/>
  <c r="E196" i="9"/>
  <c r="F196" i="9"/>
  <c r="H196" i="9"/>
  <c r="L196" i="9"/>
  <c r="M196" i="9"/>
  <c r="A197" i="9"/>
  <c r="C197" i="9"/>
  <c r="D197" i="9"/>
  <c r="E197" i="9"/>
  <c r="F197" i="9"/>
  <c r="H197" i="9"/>
  <c r="L197" i="9"/>
  <c r="M197" i="9"/>
  <c r="A198" i="9"/>
  <c r="C198" i="9"/>
  <c r="D198" i="9"/>
  <c r="E198" i="9"/>
  <c r="F198" i="9"/>
  <c r="H198" i="9"/>
  <c r="L198" i="9"/>
  <c r="M198" i="9"/>
  <c r="A199" i="9"/>
  <c r="C199" i="9"/>
  <c r="D199" i="9"/>
  <c r="E199" i="9"/>
  <c r="F199" i="9"/>
  <c r="H199" i="9"/>
  <c r="L199" i="9"/>
  <c r="M199" i="9"/>
  <c r="A200" i="9"/>
  <c r="C200" i="9"/>
  <c r="D200" i="9"/>
  <c r="E200" i="9"/>
  <c r="F200" i="9"/>
  <c r="H200" i="9"/>
  <c r="L200" i="9"/>
  <c r="M200" i="9"/>
  <c r="A201" i="9"/>
  <c r="C201" i="9"/>
  <c r="D201" i="9"/>
  <c r="E201" i="9"/>
  <c r="F201" i="9"/>
  <c r="H201" i="9"/>
  <c r="L201" i="9"/>
  <c r="M201" i="9"/>
  <c r="A202" i="9"/>
  <c r="C202" i="9"/>
  <c r="D202" i="9"/>
  <c r="E202" i="9"/>
  <c r="F202" i="9"/>
  <c r="H202" i="9"/>
  <c r="L202" i="9"/>
  <c r="M202" i="9"/>
  <c r="A203" i="9"/>
  <c r="C203" i="9"/>
  <c r="D203" i="9"/>
  <c r="E203" i="9"/>
  <c r="F203" i="9"/>
  <c r="H203" i="9"/>
  <c r="L203" i="9"/>
  <c r="M203" i="9"/>
  <c r="A204" i="9"/>
  <c r="C204" i="9"/>
  <c r="D204" i="9"/>
  <c r="E204" i="9"/>
  <c r="F204" i="9"/>
  <c r="H204" i="9"/>
  <c r="L204" i="9"/>
  <c r="M204" i="9"/>
  <c r="A205" i="9"/>
  <c r="C205" i="9"/>
  <c r="D205" i="9"/>
  <c r="E205" i="9"/>
  <c r="F205" i="9"/>
  <c r="H205" i="9"/>
  <c r="L205" i="9"/>
  <c r="M205" i="9"/>
  <c r="A206" i="9"/>
  <c r="C206" i="9"/>
  <c r="D206" i="9"/>
  <c r="E206" i="9"/>
  <c r="F206" i="9"/>
  <c r="H206" i="9"/>
  <c r="L206" i="9"/>
  <c r="M206" i="9"/>
  <c r="A207" i="9"/>
  <c r="C207" i="9"/>
  <c r="D207" i="9"/>
  <c r="E207" i="9"/>
  <c r="F207" i="9"/>
  <c r="H207" i="9"/>
  <c r="L207" i="9"/>
  <c r="M207" i="9"/>
  <c r="A208" i="9"/>
  <c r="C208" i="9"/>
  <c r="D208" i="9"/>
  <c r="E208" i="9"/>
  <c r="F208" i="9"/>
  <c r="H208" i="9"/>
  <c r="L208" i="9"/>
  <c r="M208" i="9"/>
  <c r="A209" i="9"/>
  <c r="C209" i="9"/>
  <c r="D209" i="9"/>
  <c r="E209" i="9"/>
  <c r="F209" i="9"/>
  <c r="H209" i="9"/>
  <c r="L209" i="9"/>
  <c r="M209" i="9"/>
  <c r="A210" i="9"/>
  <c r="C210" i="9"/>
  <c r="D210" i="9"/>
  <c r="E210" i="9"/>
  <c r="F210" i="9"/>
  <c r="H210" i="9"/>
  <c r="L210" i="9"/>
  <c r="M210" i="9"/>
  <c r="A211" i="9"/>
  <c r="C211" i="9"/>
  <c r="D211" i="9"/>
  <c r="E211" i="9"/>
  <c r="F211" i="9"/>
  <c r="H211" i="9"/>
  <c r="L211" i="9"/>
  <c r="M211" i="9"/>
  <c r="A212" i="9"/>
  <c r="C212" i="9"/>
  <c r="D212" i="9"/>
  <c r="E212" i="9"/>
  <c r="F212" i="9"/>
  <c r="H212" i="9"/>
  <c r="L212" i="9"/>
  <c r="M212" i="9"/>
  <c r="A213" i="9"/>
  <c r="C213" i="9"/>
  <c r="D213" i="9"/>
  <c r="E213" i="9"/>
  <c r="F213" i="9"/>
  <c r="H213" i="9"/>
  <c r="L213" i="9"/>
  <c r="M213" i="9"/>
  <c r="A214" i="9"/>
  <c r="C214" i="9"/>
  <c r="D214" i="9"/>
  <c r="E214" i="9"/>
  <c r="F214" i="9"/>
  <c r="H214" i="9"/>
  <c r="L214" i="9"/>
  <c r="M214" i="9"/>
  <c r="A215" i="9"/>
  <c r="C215" i="9"/>
  <c r="D215" i="9"/>
  <c r="E215" i="9"/>
  <c r="F215" i="9"/>
  <c r="H215" i="9"/>
  <c r="L215" i="9"/>
  <c r="M215" i="9"/>
  <c r="A216" i="9"/>
  <c r="C216" i="9"/>
  <c r="D216" i="9"/>
  <c r="E216" i="9"/>
  <c r="F216" i="9"/>
  <c r="H216" i="9"/>
  <c r="L216" i="9"/>
  <c r="M216" i="9"/>
  <c r="A217" i="9"/>
  <c r="C217" i="9"/>
  <c r="D217" i="9"/>
  <c r="E217" i="9"/>
  <c r="F217" i="9"/>
  <c r="H217" i="9"/>
  <c r="L217" i="9"/>
  <c r="M217" i="9"/>
  <c r="A218" i="9"/>
  <c r="C218" i="9"/>
  <c r="D218" i="9"/>
  <c r="E218" i="9"/>
  <c r="F218" i="9"/>
  <c r="H218" i="9"/>
  <c r="L218" i="9"/>
  <c r="M218" i="9"/>
  <c r="A219" i="9"/>
  <c r="C219" i="9"/>
  <c r="D219" i="9"/>
  <c r="E219" i="9"/>
  <c r="F219" i="9"/>
  <c r="H219" i="9"/>
  <c r="L219" i="9"/>
  <c r="M219" i="9"/>
  <c r="A220" i="9"/>
  <c r="C220" i="9"/>
  <c r="D220" i="9"/>
  <c r="E220" i="9"/>
  <c r="F220" i="9"/>
  <c r="H220" i="9"/>
  <c r="L220" i="9"/>
  <c r="M220" i="9"/>
  <c r="A221" i="9"/>
  <c r="C221" i="9"/>
  <c r="D221" i="9"/>
  <c r="E221" i="9"/>
  <c r="F221" i="9"/>
  <c r="H221" i="9"/>
  <c r="L221" i="9"/>
  <c r="M221" i="9"/>
  <c r="A222" i="9"/>
  <c r="C222" i="9"/>
  <c r="D222" i="9"/>
  <c r="E222" i="9"/>
  <c r="F222" i="9"/>
  <c r="H222" i="9"/>
  <c r="L222" i="9"/>
  <c r="M222" i="9"/>
  <c r="A223" i="9"/>
  <c r="C223" i="9"/>
  <c r="D223" i="9"/>
  <c r="E223" i="9"/>
  <c r="F223" i="9"/>
  <c r="H223" i="9"/>
  <c r="L223" i="9"/>
  <c r="M223" i="9"/>
  <c r="A224" i="9"/>
  <c r="C224" i="9"/>
  <c r="D224" i="9"/>
  <c r="E224" i="9"/>
  <c r="F224" i="9"/>
  <c r="H224" i="9"/>
  <c r="L224" i="9"/>
  <c r="M224" i="9"/>
  <c r="A225" i="9"/>
  <c r="C225" i="9"/>
  <c r="D225" i="9"/>
  <c r="E225" i="9"/>
  <c r="F225" i="9"/>
  <c r="H225" i="9"/>
  <c r="L225" i="9"/>
  <c r="M225" i="9"/>
  <c r="A226" i="9"/>
  <c r="C226" i="9"/>
  <c r="D226" i="9"/>
  <c r="E226" i="9"/>
  <c r="F226" i="9"/>
  <c r="H226" i="9"/>
  <c r="L226" i="9"/>
  <c r="M226" i="9"/>
  <c r="A227" i="9"/>
  <c r="C227" i="9"/>
  <c r="D227" i="9"/>
  <c r="E227" i="9"/>
  <c r="F227" i="9"/>
  <c r="H227" i="9"/>
  <c r="L227" i="9"/>
  <c r="M227" i="9"/>
  <c r="A228" i="9"/>
  <c r="C228" i="9"/>
  <c r="D228" i="9"/>
  <c r="E228" i="9"/>
  <c r="F228" i="9"/>
  <c r="H228" i="9"/>
  <c r="L228" i="9"/>
  <c r="M228" i="9"/>
  <c r="A229" i="9"/>
  <c r="C229" i="9"/>
  <c r="D229" i="9"/>
  <c r="E229" i="9"/>
  <c r="F229" i="9"/>
  <c r="H229" i="9"/>
  <c r="L229" i="9"/>
  <c r="M229" i="9"/>
  <c r="A230" i="9"/>
  <c r="C230" i="9"/>
  <c r="D230" i="9"/>
  <c r="E230" i="9"/>
  <c r="F230" i="9"/>
  <c r="H230" i="9"/>
  <c r="L230" i="9"/>
  <c r="M230" i="9"/>
  <c r="A231" i="9"/>
  <c r="C231" i="9"/>
  <c r="D231" i="9"/>
  <c r="E231" i="9"/>
  <c r="F231" i="9"/>
  <c r="H231" i="9"/>
  <c r="L231" i="9"/>
  <c r="M231" i="9"/>
  <c r="A232" i="9"/>
  <c r="C232" i="9"/>
  <c r="D232" i="9"/>
  <c r="E232" i="9"/>
  <c r="F232" i="9"/>
  <c r="H232" i="9"/>
  <c r="L232" i="9"/>
  <c r="M232" i="9"/>
  <c r="A233" i="9"/>
  <c r="C233" i="9"/>
  <c r="D233" i="9"/>
  <c r="E233" i="9"/>
  <c r="F233" i="9"/>
  <c r="H233" i="9"/>
  <c r="L233" i="9"/>
  <c r="M233" i="9"/>
  <c r="A234" i="9"/>
  <c r="C234" i="9"/>
  <c r="D234" i="9"/>
  <c r="E234" i="9"/>
  <c r="F234" i="9"/>
  <c r="H234" i="9"/>
  <c r="L234" i="9"/>
  <c r="M234" i="9"/>
  <c r="A235" i="9"/>
  <c r="C235" i="9"/>
  <c r="D235" i="9"/>
  <c r="E235" i="9"/>
  <c r="F235" i="9"/>
  <c r="H235" i="9"/>
  <c r="L235" i="9"/>
  <c r="M235" i="9"/>
  <c r="A236" i="9"/>
  <c r="C236" i="9"/>
  <c r="D236" i="9"/>
  <c r="E236" i="9"/>
  <c r="F236" i="9"/>
  <c r="H236" i="9"/>
  <c r="L236" i="9"/>
  <c r="M236" i="9"/>
  <c r="A237" i="9"/>
  <c r="C237" i="9"/>
  <c r="D237" i="9"/>
  <c r="E237" i="9"/>
  <c r="F237" i="9"/>
  <c r="H237" i="9"/>
  <c r="L237" i="9"/>
  <c r="M237" i="9"/>
  <c r="A238" i="9"/>
  <c r="C238" i="9"/>
  <c r="D238" i="9"/>
  <c r="E238" i="9"/>
  <c r="F238" i="9"/>
  <c r="H238" i="9"/>
  <c r="L238" i="9"/>
  <c r="M238" i="9"/>
  <c r="A239" i="9"/>
  <c r="C239" i="9"/>
  <c r="D239" i="9"/>
  <c r="E239" i="9"/>
  <c r="F239" i="9"/>
  <c r="H239" i="9"/>
  <c r="L239" i="9"/>
  <c r="M239" i="9"/>
  <c r="A240" i="9"/>
  <c r="C240" i="9"/>
  <c r="D240" i="9"/>
  <c r="E240" i="9"/>
  <c r="F240" i="9"/>
  <c r="H240" i="9"/>
  <c r="L240" i="9"/>
  <c r="M240" i="9"/>
  <c r="A241" i="9"/>
  <c r="C241" i="9"/>
  <c r="D241" i="9"/>
  <c r="E241" i="9"/>
  <c r="F241" i="9"/>
  <c r="H241" i="9"/>
  <c r="L241" i="9"/>
  <c r="M241" i="9"/>
  <c r="A242" i="9"/>
  <c r="C242" i="9"/>
  <c r="D242" i="9"/>
  <c r="E242" i="9"/>
  <c r="F242" i="9"/>
  <c r="H242" i="9"/>
  <c r="L242" i="9"/>
  <c r="M242" i="9"/>
  <c r="A243" i="9"/>
  <c r="C243" i="9"/>
  <c r="D243" i="9"/>
  <c r="E243" i="9"/>
  <c r="F243" i="9"/>
  <c r="H243" i="9"/>
  <c r="L243" i="9"/>
  <c r="M243" i="9"/>
  <c r="A244" i="9"/>
  <c r="C244" i="9"/>
  <c r="D244" i="9"/>
  <c r="E244" i="9"/>
  <c r="F244" i="9"/>
  <c r="H244" i="9"/>
  <c r="L244" i="9"/>
  <c r="M244" i="9"/>
  <c r="A245" i="9"/>
  <c r="C245" i="9"/>
  <c r="D245" i="9"/>
  <c r="E245" i="9"/>
  <c r="F245" i="9"/>
  <c r="H245" i="9"/>
  <c r="L245" i="9"/>
  <c r="M245" i="9"/>
  <c r="A246" i="9"/>
  <c r="C246" i="9"/>
  <c r="D246" i="9"/>
  <c r="E246" i="9"/>
  <c r="F246" i="9"/>
  <c r="H246" i="9"/>
  <c r="L246" i="9"/>
  <c r="M246" i="9"/>
  <c r="A247" i="9"/>
  <c r="C247" i="9"/>
  <c r="D247" i="9"/>
  <c r="E247" i="9"/>
  <c r="F247" i="9"/>
  <c r="H247" i="9"/>
  <c r="L247" i="9"/>
  <c r="M247" i="9"/>
  <c r="A248" i="9"/>
  <c r="C248" i="9"/>
  <c r="D248" i="9"/>
  <c r="E248" i="9"/>
  <c r="F248" i="9"/>
  <c r="H248" i="9"/>
  <c r="L248" i="9"/>
  <c r="M248" i="9"/>
  <c r="A249" i="9"/>
  <c r="C249" i="9"/>
  <c r="D249" i="9"/>
  <c r="E249" i="9"/>
  <c r="F249" i="9"/>
  <c r="H249" i="9"/>
  <c r="L249" i="9"/>
  <c r="M249" i="9"/>
  <c r="A250" i="9"/>
  <c r="C250" i="9"/>
  <c r="D250" i="9"/>
  <c r="E250" i="9"/>
  <c r="F250" i="9"/>
  <c r="H250" i="9"/>
  <c r="L250" i="9"/>
  <c r="M250" i="9"/>
  <c r="A251" i="9"/>
  <c r="C251" i="9"/>
  <c r="D251" i="9"/>
  <c r="E251" i="9"/>
  <c r="F251" i="9"/>
  <c r="H251" i="9"/>
  <c r="L251" i="9"/>
  <c r="M251" i="9"/>
  <c r="A252" i="9"/>
  <c r="C252" i="9"/>
  <c r="D252" i="9"/>
  <c r="E252" i="9"/>
  <c r="F252" i="9"/>
  <c r="H252" i="9"/>
  <c r="L252" i="9"/>
  <c r="M252" i="9"/>
  <c r="A253" i="9"/>
  <c r="C253" i="9"/>
  <c r="D253" i="9"/>
  <c r="E253" i="9"/>
  <c r="F253" i="9"/>
  <c r="H253" i="9"/>
  <c r="L253" i="9"/>
  <c r="M253" i="9"/>
  <c r="A254" i="9"/>
  <c r="C254" i="9"/>
  <c r="D254" i="9"/>
  <c r="E254" i="9"/>
  <c r="F254" i="9"/>
  <c r="H254" i="9"/>
  <c r="L254" i="9"/>
  <c r="M254" i="9"/>
  <c r="A255" i="9"/>
  <c r="C255" i="9"/>
  <c r="D255" i="9"/>
  <c r="E255" i="9"/>
  <c r="F255" i="9"/>
  <c r="H255" i="9"/>
  <c r="L255" i="9"/>
  <c r="M255" i="9"/>
  <c r="A256" i="9"/>
  <c r="C256" i="9"/>
  <c r="D256" i="9"/>
  <c r="E256" i="9"/>
  <c r="F256" i="9"/>
  <c r="H256" i="9"/>
  <c r="L256" i="9"/>
  <c r="M256" i="9"/>
  <c r="A257" i="9"/>
  <c r="C257" i="9"/>
  <c r="D257" i="9"/>
  <c r="E257" i="9"/>
  <c r="F257" i="9"/>
  <c r="H257" i="9"/>
  <c r="L257" i="9"/>
  <c r="M257" i="9"/>
  <c r="A258" i="9"/>
  <c r="C258" i="9"/>
  <c r="D258" i="9"/>
  <c r="E258" i="9"/>
  <c r="F258" i="9"/>
  <c r="H258" i="9"/>
  <c r="L258" i="9"/>
  <c r="M258" i="9"/>
  <c r="A259" i="9"/>
  <c r="C259" i="9"/>
  <c r="D259" i="9"/>
  <c r="E259" i="9"/>
  <c r="F259" i="9"/>
  <c r="H259" i="9"/>
  <c r="L259" i="9"/>
  <c r="M259" i="9"/>
  <c r="A260" i="9"/>
  <c r="C260" i="9"/>
  <c r="D260" i="9"/>
  <c r="E260" i="9"/>
  <c r="F260" i="9"/>
  <c r="H260" i="9"/>
  <c r="L260" i="9"/>
  <c r="M260" i="9"/>
  <c r="A261" i="9"/>
  <c r="C261" i="9"/>
  <c r="D261" i="9"/>
  <c r="E261" i="9"/>
  <c r="F261" i="9"/>
  <c r="H261" i="9"/>
  <c r="L261" i="9"/>
  <c r="M261" i="9"/>
  <c r="A262" i="9"/>
  <c r="C262" i="9"/>
  <c r="D262" i="9"/>
  <c r="E262" i="9"/>
  <c r="F262" i="9"/>
  <c r="H262" i="9"/>
  <c r="L262" i="9"/>
  <c r="M262" i="9"/>
  <c r="A263" i="9"/>
  <c r="C263" i="9"/>
  <c r="D263" i="9"/>
  <c r="E263" i="9"/>
  <c r="F263" i="9"/>
  <c r="H263" i="9"/>
  <c r="L263" i="9"/>
  <c r="M263" i="9"/>
  <c r="A264" i="9"/>
  <c r="C264" i="9"/>
  <c r="D264" i="9"/>
  <c r="E264" i="9"/>
  <c r="F264" i="9"/>
  <c r="H264" i="9"/>
  <c r="L264" i="9"/>
  <c r="M264" i="9"/>
  <c r="A265" i="9"/>
  <c r="C265" i="9"/>
  <c r="D265" i="9"/>
  <c r="E265" i="9"/>
  <c r="F265" i="9"/>
  <c r="H265" i="9"/>
  <c r="L265" i="9"/>
  <c r="M265" i="9"/>
  <c r="A266" i="9"/>
  <c r="C266" i="9"/>
  <c r="D266" i="9"/>
  <c r="E266" i="9"/>
  <c r="F266" i="9"/>
  <c r="H266" i="9"/>
  <c r="L266" i="9"/>
  <c r="M266" i="9"/>
  <c r="A267" i="9"/>
  <c r="C267" i="9"/>
  <c r="D267" i="9"/>
  <c r="E267" i="9"/>
  <c r="F267" i="9"/>
  <c r="H267" i="9"/>
  <c r="L267" i="9"/>
  <c r="M267" i="9"/>
  <c r="A268" i="9"/>
  <c r="C268" i="9"/>
  <c r="D268" i="9"/>
  <c r="E268" i="9"/>
  <c r="F268" i="9"/>
  <c r="H268" i="9"/>
  <c r="L268" i="9"/>
  <c r="M268" i="9"/>
  <c r="A269" i="9"/>
  <c r="C269" i="9"/>
  <c r="D269" i="9"/>
  <c r="E269" i="9"/>
  <c r="F269" i="9"/>
  <c r="H269" i="9"/>
  <c r="L269" i="9"/>
  <c r="M269" i="9"/>
  <c r="A270" i="9"/>
  <c r="C270" i="9"/>
  <c r="D270" i="9"/>
  <c r="E270" i="9"/>
  <c r="F270" i="9"/>
  <c r="H270" i="9"/>
  <c r="L270" i="9"/>
  <c r="M270" i="9"/>
  <c r="A271" i="9"/>
  <c r="C271" i="9"/>
  <c r="D271" i="9"/>
  <c r="E271" i="9"/>
  <c r="F271" i="9"/>
  <c r="H271" i="9"/>
  <c r="L271" i="9"/>
  <c r="M271" i="9"/>
  <c r="A272" i="9"/>
  <c r="C272" i="9"/>
  <c r="D272" i="9"/>
  <c r="E272" i="9"/>
  <c r="F272" i="9"/>
  <c r="H272" i="9"/>
  <c r="L272" i="9"/>
  <c r="M272" i="9"/>
  <c r="A273" i="9"/>
  <c r="C273" i="9"/>
  <c r="D273" i="9"/>
  <c r="E273" i="9"/>
  <c r="F273" i="9"/>
  <c r="H273" i="9"/>
  <c r="L273" i="9"/>
  <c r="M273" i="9"/>
  <c r="A274" i="9"/>
  <c r="C274" i="9"/>
  <c r="D274" i="9"/>
  <c r="E274" i="9"/>
  <c r="F274" i="9"/>
  <c r="H274" i="9"/>
  <c r="L274" i="9"/>
  <c r="M274" i="9"/>
  <c r="A275" i="9"/>
  <c r="C275" i="9"/>
  <c r="D275" i="9"/>
  <c r="E275" i="9"/>
  <c r="F275" i="9"/>
  <c r="H275" i="9"/>
  <c r="L275" i="9"/>
  <c r="M275" i="9"/>
  <c r="A276" i="9"/>
  <c r="C276" i="9"/>
  <c r="D276" i="9"/>
  <c r="E276" i="9"/>
  <c r="F276" i="9"/>
  <c r="H276" i="9"/>
  <c r="L276" i="9"/>
  <c r="M276" i="9"/>
  <c r="A277" i="9"/>
  <c r="C277" i="9"/>
  <c r="D277" i="9"/>
  <c r="E277" i="9"/>
  <c r="F277" i="9"/>
  <c r="H277" i="9"/>
  <c r="L277" i="9"/>
  <c r="M277" i="9"/>
  <c r="A278" i="9"/>
  <c r="C278" i="9"/>
  <c r="D278" i="9"/>
  <c r="E278" i="9"/>
  <c r="F278" i="9"/>
  <c r="H278" i="9"/>
  <c r="L278" i="9"/>
  <c r="M278" i="9"/>
  <c r="A279" i="9"/>
  <c r="C279" i="9"/>
  <c r="D279" i="9"/>
  <c r="E279" i="9"/>
  <c r="F279" i="9"/>
  <c r="H279" i="9"/>
  <c r="L279" i="9"/>
  <c r="M279" i="9"/>
  <c r="A280" i="9"/>
  <c r="C280" i="9"/>
  <c r="D280" i="9"/>
  <c r="E280" i="9"/>
  <c r="F280" i="9"/>
  <c r="H280" i="9"/>
  <c r="L280" i="9"/>
  <c r="M280" i="9"/>
  <c r="A281" i="9"/>
  <c r="C281" i="9"/>
  <c r="D281" i="9"/>
  <c r="E281" i="9"/>
  <c r="F281" i="9"/>
  <c r="H281" i="9"/>
  <c r="L281" i="9"/>
  <c r="M281" i="9"/>
  <c r="A282" i="9"/>
  <c r="C282" i="9"/>
  <c r="D282" i="9"/>
  <c r="E282" i="9"/>
  <c r="F282" i="9"/>
  <c r="H282" i="9"/>
  <c r="L282" i="9"/>
  <c r="M282" i="9"/>
  <c r="A283" i="9"/>
  <c r="C283" i="9"/>
  <c r="D283" i="9"/>
  <c r="E283" i="9"/>
  <c r="F283" i="9"/>
  <c r="H283" i="9"/>
  <c r="L283" i="9"/>
  <c r="M283" i="9"/>
  <c r="A284" i="9"/>
  <c r="C284" i="9"/>
  <c r="D284" i="9"/>
  <c r="E284" i="9"/>
  <c r="F284" i="9"/>
  <c r="H284" i="9"/>
  <c r="L284" i="9"/>
  <c r="M284" i="9"/>
  <c r="A285" i="9"/>
  <c r="C285" i="9"/>
  <c r="D285" i="9"/>
  <c r="E285" i="9"/>
  <c r="F285" i="9"/>
  <c r="H285" i="9"/>
  <c r="L285" i="9"/>
  <c r="M285" i="9"/>
  <c r="A286" i="9"/>
  <c r="C286" i="9"/>
  <c r="D286" i="9"/>
  <c r="E286" i="9"/>
  <c r="F286" i="9"/>
  <c r="H286" i="9"/>
  <c r="L286" i="9"/>
  <c r="M286" i="9"/>
  <c r="A287" i="9"/>
  <c r="C287" i="9"/>
  <c r="D287" i="9"/>
  <c r="E287" i="9"/>
  <c r="F287" i="9"/>
  <c r="H287" i="9"/>
  <c r="L287" i="9"/>
  <c r="M287" i="9"/>
  <c r="A288" i="9"/>
  <c r="C288" i="9"/>
  <c r="D288" i="9"/>
  <c r="E288" i="9"/>
  <c r="F288" i="9"/>
  <c r="H288" i="9"/>
  <c r="L288" i="9"/>
  <c r="M288" i="9"/>
  <c r="A289" i="9"/>
  <c r="C289" i="9"/>
  <c r="D289" i="9"/>
  <c r="E289" i="9"/>
  <c r="F289" i="9"/>
  <c r="H289" i="9"/>
  <c r="L289" i="9"/>
  <c r="M289" i="9"/>
  <c r="A290" i="9"/>
  <c r="C290" i="9"/>
  <c r="D290" i="9"/>
  <c r="E290" i="9"/>
  <c r="F290" i="9"/>
  <c r="H290" i="9"/>
  <c r="L290" i="9"/>
  <c r="M290" i="9"/>
  <c r="A291" i="9"/>
  <c r="C291" i="9"/>
  <c r="D291" i="9"/>
  <c r="E291" i="9"/>
  <c r="F291" i="9"/>
  <c r="H291" i="9"/>
  <c r="L291" i="9"/>
  <c r="M291" i="9"/>
  <c r="A292" i="9"/>
  <c r="C292" i="9"/>
  <c r="D292" i="9"/>
  <c r="E292" i="9"/>
  <c r="F292" i="9"/>
  <c r="H292" i="9"/>
  <c r="L292" i="9"/>
  <c r="M292" i="9"/>
  <c r="A293" i="9"/>
  <c r="C293" i="9"/>
  <c r="D293" i="9"/>
  <c r="E293" i="9"/>
  <c r="F293" i="9"/>
  <c r="H293" i="9"/>
  <c r="L293" i="9"/>
  <c r="M293" i="9"/>
  <c r="A294" i="9"/>
  <c r="C294" i="9"/>
  <c r="D294" i="9"/>
  <c r="E294" i="9"/>
  <c r="F294" i="9"/>
  <c r="H294" i="9"/>
  <c r="L294" i="9"/>
  <c r="M294" i="9"/>
  <c r="A295" i="9"/>
  <c r="C295" i="9"/>
  <c r="D295" i="9"/>
  <c r="E295" i="9"/>
  <c r="F295" i="9"/>
  <c r="H295" i="9"/>
  <c r="L295" i="9"/>
  <c r="M295" i="9"/>
  <c r="A296" i="9"/>
  <c r="C296" i="9"/>
  <c r="D296" i="9"/>
  <c r="E296" i="9"/>
  <c r="F296" i="9"/>
  <c r="H296" i="9"/>
  <c r="L296" i="9"/>
  <c r="M296" i="9"/>
  <c r="A297" i="9"/>
  <c r="C297" i="9"/>
  <c r="D297" i="9"/>
  <c r="E297" i="9"/>
  <c r="F297" i="9"/>
  <c r="H297" i="9"/>
  <c r="L297" i="9"/>
  <c r="M297" i="9"/>
  <c r="A298" i="9"/>
  <c r="C298" i="9"/>
  <c r="D298" i="9"/>
  <c r="E298" i="9"/>
  <c r="F298" i="9"/>
  <c r="H298" i="9"/>
  <c r="L298" i="9"/>
  <c r="M298" i="9"/>
  <c r="A299" i="9"/>
  <c r="C299" i="9"/>
  <c r="D299" i="9"/>
  <c r="E299" i="9"/>
  <c r="F299" i="9"/>
  <c r="H299" i="9"/>
  <c r="L299" i="9"/>
  <c r="M299" i="9"/>
  <c r="A300" i="9"/>
  <c r="C300" i="9"/>
  <c r="D300" i="9"/>
  <c r="E300" i="9"/>
  <c r="F300" i="9"/>
  <c r="H300" i="9"/>
  <c r="L300" i="9"/>
  <c r="M300" i="9"/>
  <c r="A301" i="9"/>
  <c r="C301" i="9"/>
  <c r="D301" i="9"/>
  <c r="E301" i="9"/>
  <c r="F301" i="9"/>
  <c r="H301" i="9"/>
  <c r="L301" i="9"/>
  <c r="M301" i="9"/>
  <c r="A302" i="9"/>
  <c r="C302" i="9"/>
  <c r="D302" i="9"/>
  <c r="E302" i="9"/>
  <c r="F302" i="9"/>
  <c r="H302" i="9"/>
  <c r="L302" i="9"/>
  <c r="M302" i="9"/>
  <c r="A303" i="9"/>
  <c r="C303" i="9"/>
  <c r="D303" i="9"/>
  <c r="E303" i="9"/>
  <c r="F303" i="9"/>
  <c r="H303" i="9"/>
  <c r="L303" i="9"/>
  <c r="M303" i="9"/>
  <c r="A304" i="9"/>
  <c r="C304" i="9"/>
  <c r="D304" i="9"/>
  <c r="E304" i="9"/>
  <c r="F304" i="9"/>
  <c r="H304" i="9"/>
  <c r="L304" i="9"/>
  <c r="M304" i="9"/>
  <c r="A305" i="9"/>
  <c r="C305" i="9"/>
  <c r="D305" i="9"/>
  <c r="E305" i="9"/>
  <c r="F305" i="9"/>
  <c r="H305" i="9"/>
  <c r="L305" i="9"/>
  <c r="M305" i="9"/>
  <c r="A306" i="9"/>
  <c r="C306" i="9"/>
  <c r="D306" i="9"/>
  <c r="E306" i="9"/>
  <c r="F306" i="9"/>
  <c r="H306" i="9"/>
  <c r="L306" i="9"/>
  <c r="M306" i="9"/>
  <c r="A307" i="9"/>
  <c r="C307" i="9"/>
  <c r="D307" i="9"/>
  <c r="E307" i="9"/>
  <c r="F307" i="9"/>
  <c r="H307" i="9"/>
  <c r="L307" i="9"/>
  <c r="M307" i="9"/>
  <c r="A308" i="9"/>
  <c r="C308" i="9"/>
  <c r="D308" i="9"/>
  <c r="E308" i="9"/>
  <c r="F308" i="9"/>
  <c r="H308" i="9"/>
  <c r="L308" i="9"/>
  <c r="M308" i="9"/>
  <c r="A309" i="9"/>
  <c r="C309" i="9"/>
  <c r="D309" i="9"/>
  <c r="E309" i="9"/>
  <c r="F309" i="9"/>
  <c r="H309" i="9"/>
  <c r="L309" i="9"/>
  <c r="M309" i="9"/>
  <c r="A310" i="9"/>
  <c r="C310" i="9"/>
  <c r="D310" i="9"/>
  <c r="E310" i="9"/>
  <c r="F310" i="9"/>
  <c r="H310" i="9"/>
  <c r="L310" i="9"/>
  <c r="M310" i="9"/>
  <c r="A311" i="9"/>
  <c r="C311" i="9"/>
  <c r="D311" i="9"/>
  <c r="E311" i="9"/>
  <c r="F311" i="9"/>
  <c r="H311" i="9"/>
  <c r="L311" i="9"/>
  <c r="M311" i="9"/>
  <c r="A312" i="9"/>
  <c r="C312" i="9"/>
  <c r="D312" i="9"/>
  <c r="E312" i="9"/>
  <c r="F312" i="9"/>
  <c r="H312" i="9"/>
  <c r="L312" i="9"/>
  <c r="M312" i="9"/>
  <c r="A313" i="9"/>
  <c r="C313" i="9"/>
  <c r="D313" i="9"/>
  <c r="E313" i="9"/>
  <c r="F313" i="9"/>
  <c r="H313" i="9"/>
  <c r="L313" i="9"/>
  <c r="M313" i="9"/>
  <c r="A314" i="9"/>
  <c r="C314" i="9"/>
  <c r="D314" i="9"/>
  <c r="E314" i="9"/>
  <c r="F314" i="9"/>
  <c r="H314" i="9"/>
  <c r="L314" i="9"/>
  <c r="M314" i="9"/>
  <c r="A315" i="9"/>
  <c r="C315" i="9"/>
  <c r="D315" i="9"/>
  <c r="E315" i="9"/>
  <c r="F315" i="9"/>
  <c r="H315" i="9"/>
  <c r="L315" i="9"/>
  <c r="M315" i="9"/>
  <c r="A316" i="9"/>
  <c r="C316" i="9"/>
  <c r="D316" i="9"/>
  <c r="E316" i="9"/>
  <c r="F316" i="9"/>
  <c r="H316" i="9"/>
  <c r="L316" i="9"/>
  <c r="M316" i="9"/>
  <c r="A317" i="9"/>
  <c r="C317" i="9"/>
  <c r="D317" i="9"/>
  <c r="E317" i="9"/>
  <c r="F317" i="9"/>
  <c r="H317" i="9"/>
  <c r="L317" i="9"/>
  <c r="M317" i="9"/>
  <c r="A318" i="9"/>
  <c r="C318" i="9"/>
  <c r="D318" i="9"/>
  <c r="E318" i="9"/>
  <c r="F318" i="9"/>
  <c r="H318" i="9"/>
  <c r="L318" i="9"/>
  <c r="M318" i="9"/>
  <c r="A319" i="9"/>
  <c r="C319" i="9"/>
  <c r="D319" i="9"/>
  <c r="E319" i="9"/>
  <c r="F319" i="9"/>
  <c r="H319" i="9"/>
  <c r="L319" i="9"/>
  <c r="M319" i="9"/>
  <c r="A320" i="9"/>
  <c r="C320" i="9"/>
  <c r="D320" i="9"/>
  <c r="E320" i="9"/>
  <c r="F320" i="9"/>
  <c r="H320" i="9"/>
  <c r="L320" i="9"/>
  <c r="M320" i="9"/>
  <c r="A321" i="9"/>
  <c r="C321" i="9"/>
  <c r="D321" i="9"/>
  <c r="E321" i="9"/>
  <c r="F321" i="9"/>
  <c r="H321" i="9"/>
  <c r="L321" i="9"/>
  <c r="M321" i="9"/>
  <c r="A322" i="9"/>
  <c r="C322" i="9"/>
  <c r="D322" i="9"/>
  <c r="E322" i="9"/>
  <c r="F322" i="9"/>
  <c r="H322" i="9"/>
  <c r="L322" i="9"/>
  <c r="M322" i="9"/>
  <c r="A323" i="9"/>
  <c r="C323" i="9"/>
  <c r="D323" i="9"/>
  <c r="E323" i="9"/>
  <c r="F323" i="9"/>
  <c r="H323" i="9"/>
  <c r="L323" i="9"/>
  <c r="M323" i="9"/>
  <c r="A324" i="9"/>
  <c r="C324" i="9"/>
  <c r="D324" i="9"/>
  <c r="E324" i="9"/>
  <c r="F324" i="9"/>
  <c r="H324" i="9"/>
  <c r="L324" i="9"/>
  <c r="M324" i="9"/>
  <c r="A325" i="9"/>
  <c r="C325" i="9"/>
  <c r="D325" i="9"/>
  <c r="E325" i="9"/>
  <c r="F325" i="9"/>
  <c r="H325" i="9"/>
  <c r="L325" i="9"/>
  <c r="M325" i="9"/>
  <c r="A326" i="9"/>
  <c r="C326" i="9"/>
  <c r="D326" i="9"/>
  <c r="E326" i="9"/>
  <c r="F326" i="9"/>
  <c r="H326" i="9"/>
  <c r="L326" i="9"/>
  <c r="M326" i="9"/>
  <c r="A327" i="9"/>
  <c r="C327" i="9"/>
  <c r="D327" i="9"/>
  <c r="E327" i="9"/>
  <c r="F327" i="9"/>
  <c r="H327" i="9"/>
  <c r="L327" i="9"/>
  <c r="M327" i="9"/>
  <c r="A328" i="9"/>
  <c r="C328" i="9"/>
  <c r="D328" i="9"/>
  <c r="E328" i="9"/>
  <c r="F328" i="9"/>
  <c r="H328" i="9"/>
  <c r="L328" i="9"/>
  <c r="M328" i="9"/>
  <c r="A329" i="9"/>
  <c r="C329" i="9"/>
  <c r="D329" i="9"/>
  <c r="E329" i="9"/>
  <c r="F329" i="9"/>
  <c r="H329" i="9"/>
  <c r="L329" i="9"/>
  <c r="M329" i="9"/>
  <c r="A330" i="9"/>
  <c r="C330" i="9"/>
  <c r="D330" i="9"/>
  <c r="E330" i="9"/>
  <c r="F330" i="9"/>
  <c r="H330" i="9"/>
  <c r="L330" i="9"/>
  <c r="M330" i="9"/>
  <c r="A331" i="9"/>
  <c r="C331" i="9"/>
  <c r="D331" i="9"/>
  <c r="E331" i="9"/>
  <c r="F331" i="9"/>
  <c r="H331" i="9"/>
  <c r="L331" i="9"/>
  <c r="M331" i="9"/>
  <c r="A332" i="9"/>
  <c r="C332" i="9"/>
  <c r="D332" i="9"/>
  <c r="E332" i="9"/>
  <c r="F332" i="9"/>
  <c r="H332" i="9"/>
  <c r="L332" i="9"/>
  <c r="M332" i="9"/>
  <c r="A333" i="9"/>
  <c r="C333" i="9"/>
  <c r="D333" i="9"/>
  <c r="E333" i="9"/>
  <c r="F333" i="9"/>
  <c r="H333" i="9"/>
  <c r="L333" i="9"/>
  <c r="M333" i="9"/>
  <c r="A334" i="9"/>
  <c r="C334" i="9"/>
  <c r="D334" i="9"/>
  <c r="E334" i="9"/>
  <c r="F334" i="9"/>
  <c r="H334" i="9"/>
  <c r="L334" i="9"/>
  <c r="M334" i="9"/>
  <c r="A335" i="9"/>
  <c r="C335" i="9"/>
  <c r="D335" i="9"/>
  <c r="E335" i="9"/>
  <c r="F335" i="9"/>
  <c r="H335" i="9"/>
  <c r="L335" i="9"/>
  <c r="M335" i="9"/>
  <c r="A336" i="9"/>
  <c r="C336" i="9"/>
  <c r="D336" i="9"/>
  <c r="E336" i="9"/>
  <c r="F336" i="9"/>
  <c r="H336" i="9"/>
  <c r="L336" i="9"/>
  <c r="M336" i="9"/>
  <c r="A337" i="9"/>
  <c r="C337" i="9"/>
  <c r="D337" i="9"/>
  <c r="E337" i="9"/>
  <c r="F337" i="9"/>
  <c r="H337" i="9"/>
  <c r="L337" i="9"/>
  <c r="M337" i="9"/>
  <c r="A338" i="9"/>
  <c r="C338" i="9"/>
  <c r="D338" i="9"/>
  <c r="E338" i="9"/>
  <c r="F338" i="9"/>
  <c r="H338" i="9"/>
  <c r="L338" i="9"/>
  <c r="M338" i="9"/>
  <c r="A339" i="9"/>
  <c r="C339" i="9"/>
  <c r="D339" i="9"/>
  <c r="E339" i="9"/>
  <c r="F339" i="9"/>
  <c r="H339" i="9"/>
  <c r="L339" i="9"/>
  <c r="M339" i="9"/>
  <c r="A340" i="9"/>
  <c r="C340" i="9"/>
  <c r="D340" i="9"/>
  <c r="E340" i="9"/>
  <c r="F340" i="9"/>
  <c r="H340" i="9"/>
  <c r="L340" i="9"/>
  <c r="M340" i="9"/>
  <c r="A341" i="9"/>
  <c r="C341" i="9"/>
  <c r="D341" i="9"/>
  <c r="E341" i="9"/>
  <c r="F341" i="9"/>
  <c r="H341" i="9"/>
  <c r="L341" i="9"/>
  <c r="M341" i="9"/>
  <c r="A342" i="9"/>
  <c r="C342" i="9"/>
  <c r="D342" i="9"/>
  <c r="E342" i="9"/>
  <c r="F342" i="9"/>
  <c r="H342" i="9"/>
  <c r="L342" i="9"/>
  <c r="M342" i="9"/>
  <c r="A343" i="9"/>
  <c r="C343" i="9"/>
  <c r="D343" i="9"/>
  <c r="E343" i="9"/>
  <c r="F343" i="9"/>
  <c r="H343" i="9"/>
  <c r="L343" i="9"/>
  <c r="M343" i="9"/>
  <c r="A344" i="9"/>
  <c r="C344" i="9"/>
  <c r="D344" i="9"/>
  <c r="E344" i="9"/>
  <c r="F344" i="9"/>
  <c r="H344" i="9"/>
  <c r="L344" i="9"/>
  <c r="M344" i="9"/>
  <c r="A345" i="9"/>
  <c r="C345" i="9"/>
  <c r="D345" i="9"/>
  <c r="E345" i="9"/>
  <c r="F345" i="9"/>
  <c r="H345" i="9"/>
  <c r="L345" i="9"/>
  <c r="M345" i="9"/>
  <c r="A346" i="9"/>
  <c r="C346" i="9"/>
  <c r="D346" i="9"/>
  <c r="E346" i="9"/>
  <c r="F346" i="9"/>
  <c r="H346" i="9"/>
  <c r="L346" i="9"/>
  <c r="M346" i="9"/>
  <c r="A347" i="9"/>
  <c r="C347" i="9"/>
  <c r="D347" i="9"/>
  <c r="E347" i="9"/>
  <c r="F347" i="9"/>
  <c r="H347" i="9"/>
  <c r="L347" i="9"/>
  <c r="M347" i="9"/>
  <c r="A348" i="9"/>
  <c r="C348" i="9"/>
  <c r="D348" i="9"/>
  <c r="E348" i="9"/>
  <c r="F348" i="9"/>
  <c r="H348" i="9"/>
  <c r="L348" i="9"/>
  <c r="M348" i="9"/>
  <c r="A349" i="9"/>
  <c r="C349" i="9"/>
  <c r="D349" i="9"/>
  <c r="E349" i="9"/>
  <c r="F349" i="9"/>
  <c r="H349" i="9"/>
  <c r="L349" i="9"/>
  <c r="M349" i="9"/>
  <c r="A350" i="9"/>
  <c r="C350" i="9"/>
  <c r="D350" i="9"/>
  <c r="E350" i="9"/>
  <c r="F350" i="9"/>
  <c r="H350" i="9"/>
  <c r="L350" i="9"/>
  <c r="M350" i="9"/>
  <c r="A351" i="9"/>
  <c r="C351" i="9"/>
  <c r="D351" i="9"/>
  <c r="E351" i="9"/>
  <c r="F351" i="9"/>
  <c r="H351" i="9"/>
  <c r="L351" i="9"/>
  <c r="M351" i="9"/>
  <c r="A352" i="9"/>
  <c r="C352" i="9"/>
  <c r="D352" i="9"/>
  <c r="E352" i="9"/>
  <c r="F352" i="9"/>
  <c r="H352" i="9"/>
  <c r="L352" i="9"/>
  <c r="M352" i="9"/>
  <c r="A353" i="9"/>
  <c r="C353" i="9"/>
  <c r="D353" i="9"/>
  <c r="E353" i="9"/>
  <c r="F353" i="9"/>
  <c r="H353" i="9"/>
  <c r="L353" i="9"/>
  <c r="M353" i="9"/>
  <c r="A354" i="9"/>
  <c r="C354" i="9"/>
  <c r="D354" i="9"/>
  <c r="E354" i="9"/>
  <c r="F354" i="9"/>
  <c r="H354" i="9"/>
  <c r="L354" i="9"/>
  <c r="M354" i="9"/>
  <c r="A355" i="9"/>
  <c r="C355" i="9"/>
  <c r="D355" i="9"/>
  <c r="E355" i="9"/>
  <c r="F355" i="9"/>
  <c r="H355" i="9"/>
  <c r="L355" i="9"/>
  <c r="M355" i="9"/>
  <c r="A356" i="9"/>
  <c r="C356" i="9"/>
  <c r="D356" i="9"/>
  <c r="E356" i="9"/>
  <c r="F356" i="9"/>
  <c r="H356" i="9"/>
  <c r="L356" i="9"/>
  <c r="M356" i="9"/>
  <c r="A357" i="9"/>
  <c r="C357" i="9"/>
  <c r="D357" i="9"/>
  <c r="E357" i="9"/>
  <c r="F357" i="9"/>
  <c r="H357" i="9"/>
  <c r="L357" i="9"/>
  <c r="M357" i="9"/>
  <c r="A358" i="9"/>
  <c r="C358" i="9"/>
  <c r="D358" i="9"/>
  <c r="E358" i="9"/>
  <c r="F358" i="9"/>
  <c r="H358" i="9"/>
  <c r="L358" i="9"/>
  <c r="M358" i="9"/>
  <c r="A359" i="9"/>
  <c r="C359" i="9"/>
  <c r="D359" i="9"/>
  <c r="E359" i="9"/>
  <c r="F359" i="9"/>
  <c r="H359" i="9"/>
  <c r="L359" i="9"/>
  <c r="M359" i="9"/>
  <c r="A360" i="9"/>
  <c r="C360" i="9"/>
  <c r="D360" i="9"/>
  <c r="E360" i="9"/>
  <c r="F360" i="9"/>
  <c r="H360" i="9"/>
  <c r="L360" i="9"/>
  <c r="M360" i="9"/>
  <c r="A361" i="9"/>
  <c r="C361" i="9"/>
  <c r="D361" i="9"/>
  <c r="E361" i="9"/>
  <c r="F361" i="9"/>
  <c r="H361" i="9"/>
  <c r="L361" i="9"/>
  <c r="M361" i="9"/>
  <c r="A362" i="9"/>
  <c r="C362" i="9"/>
  <c r="D362" i="9"/>
  <c r="E362" i="9"/>
  <c r="F362" i="9"/>
  <c r="H362" i="9"/>
  <c r="L362" i="9"/>
  <c r="M362" i="9"/>
  <c r="A363" i="9"/>
  <c r="C363" i="9"/>
  <c r="D363" i="9"/>
  <c r="E363" i="9"/>
  <c r="F363" i="9"/>
  <c r="H363" i="9"/>
  <c r="L363" i="9"/>
  <c r="M363" i="9"/>
  <c r="A364" i="9"/>
  <c r="C364" i="9"/>
  <c r="D364" i="9"/>
  <c r="E364" i="9"/>
  <c r="F364" i="9"/>
  <c r="H364" i="9"/>
  <c r="L364" i="9"/>
  <c r="M364" i="9"/>
  <c r="A365" i="9"/>
  <c r="C365" i="9"/>
  <c r="D365" i="9"/>
  <c r="E365" i="9"/>
  <c r="F365" i="9"/>
  <c r="H365" i="9"/>
  <c r="L365" i="9"/>
  <c r="M365" i="9"/>
  <c r="A366" i="9"/>
  <c r="C366" i="9"/>
  <c r="D366" i="9"/>
  <c r="E366" i="9"/>
  <c r="F366" i="9"/>
  <c r="H366" i="9"/>
  <c r="L366" i="9"/>
  <c r="M366" i="9"/>
  <c r="A367" i="9"/>
  <c r="C367" i="9"/>
  <c r="D367" i="9"/>
  <c r="E367" i="9"/>
  <c r="F367" i="9"/>
  <c r="H367" i="9"/>
  <c r="L367" i="9"/>
  <c r="M367" i="9"/>
  <c r="A368" i="9"/>
  <c r="C368" i="9"/>
  <c r="D368" i="9"/>
  <c r="E368" i="9"/>
  <c r="F368" i="9"/>
  <c r="H368" i="9"/>
  <c r="L368" i="9"/>
  <c r="M368" i="9"/>
  <c r="A369" i="9"/>
  <c r="C369" i="9"/>
  <c r="D369" i="9"/>
  <c r="E369" i="9"/>
  <c r="F369" i="9"/>
  <c r="H369" i="9"/>
  <c r="L369" i="9"/>
  <c r="M369" i="9"/>
  <c r="A370" i="9"/>
  <c r="C370" i="9"/>
  <c r="D370" i="9"/>
  <c r="E370" i="9"/>
  <c r="F370" i="9"/>
  <c r="H370" i="9"/>
  <c r="L370" i="9"/>
  <c r="M370" i="9"/>
  <c r="A371" i="9"/>
  <c r="C371" i="9"/>
  <c r="D371" i="9"/>
  <c r="E371" i="9"/>
  <c r="F371" i="9"/>
  <c r="H371" i="9"/>
  <c r="L371" i="9"/>
  <c r="M371" i="9"/>
  <c r="A372" i="9"/>
  <c r="C372" i="9"/>
  <c r="D372" i="9"/>
  <c r="E372" i="9"/>
  <c r="F372" i="9"/>
  <c r="H372" i="9"/>
  <c r="L372" i="9"/>
  <c r="M372" i="9"/>
  <c r="A373" i="9"/>
  <c r="C373" i="9"/>
  <c r="D373" i="9"/>
  <c r="E373" i="9"/>
  <c r="F373" i="9"/>
  <c r="H373" i="9"/>
  <c r="L373" i="9"/>
  <c r="M373" i="9"/>
  <c r="A374" i="9"/>
  <c r="C374" i="9"/>
  <c r="D374" i="9"/>
  <c r="E374" i="9"/>
  <c r="F374" i="9"/>
  <c r="H374" i="9"/>
  <c r="L374" i="9"/>
  <c r="M374" i="9"/>
  <c r="A375" i="9"/>
  <c r="C375" i="9"/>
  <c r="D375" i="9"/>
  <c r="E375" i="9"/>
  <c r="F375" i="9"/>
  <c r="H375" i="9"/>
  <c r="L375" i="9"/>
  <c r="M375" i="9"/>
  <c r="A376" i="9"/>
  <c r="C376" i="9"/>
  <c r="D376" i="9"/>
  <c r="E376" i="9"/>
  <c r="F376" i="9"/>
  <c r="H376" i="9"/>
  <c r="L376" i="9"/>
  <c r="M376" i="9"/>
  <c r="A377" i="9"/>
  <c r="C377" i="9"/>
  <c r="D377" i="9"/>
  <c r="E377" i="9"/>
  <c r="F377" i="9"/>
  <c r="H377" i="9"/>
  <c r="L377" i="9"/>
  <c r="M377" i="9"/>
  <c r="A378" i="9"/>
  <c r="C378" i="9"/>
  <c r="D378" i="9"/>
  <c r="E378" i="9"/>
  <c r="F378" i="9"/>
  <c r="H378" i="9"/>
  <c r="L378" i="9"/>
  <c r="M378" i="9"/>
  <c r="A379" i="9"/>
  <c r="C379" i="9"/>
  <c r="D379" i="9"/>
  <c r="E379" i="9"/>
  <c r="F379" i="9"/>
  <c r="H379" i="9"/>
  <c r="L379" i="9"/>
  <c r="M379" i="9"/>
  <c r="A380" i="9"/>
  <c r="C380" i="9"/>
  <c r="D380" i="9"/>
  <c r="E380" i="9"/>
  <c r="F380" i="9"/>
  <c r="H380" i="9"/>
  <c r="L380" i="9"/>
  <c r="M380" i="9"/>
  <c r="A381" i="9"/>
  <c r="C381" i="9"/>
  <c r="D381" i="9"/>
  <c r="E381" i="9"/>
  <c r="F381" i="9"/>
  <c r="H381" i="9"/>
  <c r="L381" i="9"/>
  <c r="M381" i="9"/>
  <c r="A382" i="9"/>
  <c r="C382" i="9"/>
  <c r="D382" i="9"/>
  <c r="E382" i="9"/>
  <c r="F382" i="9"/>
  <c r="H382" i="9"/>
  <c r="L382" i="9"/>
  <c r="M382" i="9"/>
  <c r="A383" i="9"/>
  <c r="C383" i="9"/>
  <c r="D383" i="9"/>
  <c r="E383" i="9"/>
  <c r="F383" i="9"/>
  <c r="H383" i="9"/>
  <c r="L383" i="9"/>
  <c r="M383" i="9"/>
  <c r="A384" i="9"/>
  <c r="C384" i="9"/>
  <c r="D384" i="9"/>
  <c r="E384" i="9"/>
  <c r="F384" i="9"/>
  <c r="H384" i="9"/>
  <c r="L384" i="9"/>
  <c r="M384" i="9"/>
  <c r="A385" i="9"/>
  <c r="C385" i="9"/>
  <c r="D385" i="9"/>
  <c r="E385" i="9"/>
  <c r="F385" i="9"/>
  <c r="H385" i="9"/>
  <c r="L385" i="9"/>
  <c r="M385" i="9"/>
  <c r="A386" i="9"/>
  <c r="C386" i="9"/>
  <c r="D386" i="9"/>
  <c r="E386" i="9"/>
  <c r="F386" i="9"/>
  <c r="H386" i="9"/>
  <c r="L386" i="9"/>
  <c r="M386" i="9"/>
  <c r="A387" i="9"/>
  <c r="C387" i="9"/>
  <c r="D387" i="9"/>
  <c r="E387" i="9"/>
  <c r="F387" i="9"/>
  <c r="H387" i="9"/>
  <c r="L387" i="9"/>
  <c r="M387" i="9"/>
  <c r="A388" i="9"/>
  <c r="C388" i="9"/>
  <c r="D388" i="9"/>
  <c r="E388" i="9"/>
  <c r="F388" i="9"/>
  <c r="H388" i="9"/>
  <c r="L388" i="9"/>
  <c r="M388" i="9"/>
  <c r="A389" i="9"/>
  <c r="C389" i="9"/>
  <c r="D389" i="9"/>
  <c r="E389" i="9"/>
  <c r="F389" i="9"/>
  <c r="H389" i="9"/>
  <c r="L389" i="9"/>
  <c r="M389" i="9"/>
  <c r="A390" i="9"/>
  <c r="C390" i="9"/>
  <c r="D390" i="9"/>
  <c r="E390" i="9"/>
  <c r="F390" i="9"/>
  <c r="H390" i="9"/>
  <c r="L390" i="9"/>
  <c r="M390" i="9"/>
  <c r="A391" i="9"/>
  <c r="C391" i="9"/>
  <c r="D391" i="9"/>
  <c r="E391" i="9"/>
  <c r="F391" i="9"/>
  <c r="H391" i="9"/>
  <c r="L391" i="9"/>
  <c r="M391" i="9"/>
  <c r="A392" i="9"/>
  <c r="C392" i="9"/>
  <c r="D392" i="9"/>
  <c r="E392" i="9"/>
  <c r="F392" i="9"/>
  <c r="H392" i="9"/>
  <c r="L392" i="9"/>
  <c r="M392" i="9"/>
  <c r="A393" i="9"/>
  <c r="C393" i="9"/>
  <c r="D393" i="9"/>
  <c r="E393" i="9"/>
  <c r="F393" i="9"/>
  <c r="H393" i="9"/>
  <c r="L393" i="9"/>
  <c r="M393" i="9"/>
  <c r="A394" i="9"/>
  <c r="C394" i="9"/>
  <c r="D394" i="9"/>
  <c r="E394" i="9"/>
  <c r="F394" i="9"/>
  <c r="H394" i="9"/>
  <c r="L394" i="9"/>
  <c r="M394" i="9"/>
  <c r="A395" i="9"/>
  <c r="C395" i="9"/>
  <c r="D395" i="9"/>
  <c r="E395" i="9"/>
  <c r="F395" i="9"/>
  <c r="H395" i="9"/>
  <c r="L395" i="9"/>
  <c r="M395" i="9"/>
  <c r="A396" i="9"/>
  <c r="C396" i="9"/>
  <c r="D396" i="9"/>
  <c r="E396" i="9"/>
  <c r="F396" i="9"/>
  <c r="H396" i="9"/>
  <c r="L396" i="9"/>
  <c r="M396" i="9"/>
  <c r="A397" i="9"/>
  <c r="C397" i="9"/>
  <c r="D397" i="9"/>
  <c r="E397" i="9"/>
  <c r="F397" i="9"/>
  <c r="H397" i="9"/>
  <c r="L397" i="9"/>
  <c r="M397" i="9"/>
  <c r="A398" i="9"/>
  <c r="C398" i="9"/>
  <c r="D398" i="9"/>
  <c r="E398" i="9"/>
  <c r="F398" i="9"/>
  <c r="H398" i="9"/>
  <c r="L398" i="9"/>
  <c r="M398" i="9"/>
  <c r="A399" i="9"/>
  <c r="C399" i="9"/>
  <c r="D399" i="9"/>
  <c r="E399" i="9"/>
  <c r="F399" i="9"/>
  <c r="H399" i="9"/>
  <c r="L399" i="9"/>
  <c r="M399" i="9"/>
  <c r="A400" i="9"/>
  <c r="C400" i="9"/>
  <c r="D400" i="9"/>
  <c r="E400" i="9"/>
  <c r="F400" i="9"/>
  <c r="H400" i="9"/>
  <c r="L400" i="9"/>
  <c r="M400" i="9"/>
  <c r="A401" i="9"/>
  <c r="C401" i="9"/>
  <c r="D401" i="9"/>
  <c r="E401" i="9"/>
  <c r="F401" i="9"/>
  <c r="H401" i="9"/>
  <c r="L401" i="9"/>
  <c r="M401" i="9"/>
  <c r="A402" i="9"/>
  <c r="C402" i="9"/>
  <c r="D402" i="9"/>
  <c r="E402" i="9"/>
  <c r="F402" i="9"/>
  <c r="H402" i="9"/>
  <c r="L402" i="9"/>
  <c r="M402" i="9"/>
  <c r="A403" i="9"/>
  <c r="C403" i="9"/>
  <c r="D403" i="9"/>
  <c r="E403" i="9"/>
  <c r="F403" i="9"/>
  <c r="H403" i="9"/>
  <c r="L403" i="9"/>
  <c r="M403" i="9"/>
  <c r="A404" i="9"/>
  <c r="C404" i="9"/>
  <c r="D404" i="9"/>
  <c r="E404" i="9"/>
  <c r="F404" i="9"/>
  <c r="H404" i="9"/>
  <c r="L404" i="9"/>
  <c r="M404" i="9"/>
  <c r="A405" i="9"/>
  <c r="C405" i="9"/>
  <c r="D405" i="9"/>
  <c r="E405" i="9"/>
  <c r="F405" i="9"/>
  <c r="H405" i="9"/>
  <c r="L405" i="9"/>
  <c r="M405" i="9"/>
  <c r="A406" i="9"/>
  <c r="C406" i="9"/>
  <c r="D406" i="9"/>
  <c r="E406" i="9"/>
  <c r="F406" i="9"/>
  <c r="H406" i="9"/>
  <c r="L406" i="9"/>
  <c r="M406" i="9"/>
  <c r="A407" i="9"/>
  <c r="C407" i="9"/>
  <c r="D407" i="9"/>
  <c r="E407" i="9"/>
  <c r="F407" i="9"/>
  <c r="H407" i="9"/>
  <c r="L407" i="9"/>
  <c r="M407" i="9"/>
  <c r="A408" i="9"/>
  <c r="C408" i="9"/>
  <c r="D408" i="9"/>
  <c r="E408" i="9"/>
  <c r="F408" i="9"/>
  <c r="H408" i="9"/>
  <c r="L408" i="9"/>
  <c r="M408" i="9"/>
  <c r="A409" i="9"/>
  <c r="C409" i="9"/>
  <c r="D409" i="9"/>
  <c r="E409" i="9"/>
  <c r="F409" i="9"/>
  <c r="H409" i="9"/>
  <c r="L409" i="9"/>
  <c r="M409" i="9"/>
  <c r="A410" i="9"/>
  <c r="C410" i="9"/>
  <c r="D410" i="9"/>
  <c r="E410" i="9"/>
  <c r="F410" i="9"/>
  <c r="H410" i="9"/>
  <c r="L410" i="9"/>
  <c r="M410" i="9"/>
  <c r="A411" i="9"/>
  <c r="C411" i="9"/>
  <c r="D411" i="9"/>
  <c r="E411" i="9"/>
  <c r="F411" i="9"/>
  <c r="H411" i="9"/>
  <c r="L411" i="9"/>
  <c r="M411" i="9"/>
  <c r="A412" i="9"/>
  <c r="C412" i="9"/>
  <c r="D412" i="9"/>
  <c r="E412" i="9"/>
  <c r="F412" i="9"/>
  <c r="H412" i="9"/>
  <c r="L412" i="9"/>
  <c r="M412" i="9"/>
  <c r="A413" i="9"/>
  <c r="C413" i="9"/>
  <c r="D413" i="9"/>
  <c r="E413" i="9"/>
  <c r="F413" i="9"/>
  <c r="H413" i="9"/>
  <c r="L413" i="9"/>
  <c r="M413" i="9"/>
  <c r="A414" i="9"/>
  <c r="C414" i="9"/>
  <c r="D414" i="9"/>
  <c r="E414" i="9"/>
  <c r="F414" i="9"/>
  <c r="H414" i="9"/>
  <c r="L414" i="9"/>
  <c r="M414" i="9"/>
  <c r="A415" i="9"/>
  <c r="C415" i="9"/>
  <c r="D415" i="9"/>
  <c r="E415" i="9"/>
  <c r="F415" i="9"/>
  <c r="H415" i="9"/>
  <c r="L415" i="9"/>
  <c r="M415" i="9"/>
  <c r="A416" i="9"/>
  <c r="C416" i="9"/>
  <c r="D416" i="9"/>
  <c r="E416" i="9"/>
  <c r="F416" i="9"/>
  <c r="H416" i="9"/>
  <c r="L416" i="9"/>
  <c r="M416" i="9"/>
  <c r="A417" i="9"/>
  <c r="C417" i="9"/>
  <c r="D417" i="9"/>
  <c r="E417" i="9"/>
  <c r="F417" i="9"/>
  <c r="H417" i="9"/>
  <c r="L417" i="9"/>
  <c r="M417" i="9"/>
  <c r="A418" i="9"/>
  <c r="C418" i="9"/>
  <c r="D418" i="9"/>
  <c r="E418" i="9"/>
  <c r="F418" i="9"/>
  <c r="H418" i="9"/>
  <c r="L418" i="9"/>
  <c r="M418" i="9"/>
  <c r="A419" i="9"/>
  <c r="C419" i="9"/>
  <c r="D419" i="9"/>
  <c r="E419" i="9"/>
  <c r="F419" i="9"/>
  <c r="H419" i="9"/>
  <c r="L419" i="9"/>
  <c r="M419" i="9"/>
  <c r="A420" i="9"/>
  <c r="C420" i="9"/>
  <c r="D420" i="9"/>
  <c r="E420" i="9"/>
  <c r="F420" i="9"/>
  <c r="H420" i="9"/>
  <c r="L420" i="9"/>
  <c r="M420" i="9"/>
  <c r="A421" i="9"/>
  <c r="C421" i="9"/>
  <c r="D421" i="9"/>
  <c r="E421" i="9"/>
  <c r="F421" i="9"/>
  <c r="H421" i="9"/>
  <c r="L421" i="9"/>
  <c r="M421" i="9"/>
  <c r="A422" i="9"/>
  <c r="C422" i="9"/>
  <c r="D422" i="9"/>
  <c r="E422" i="9"/>
  <c r="F422" i="9"/>
  <c r="H422" i="9"/>
  <c r="L422" i="9"/>
  <c r="M422" i="9"/>
  <c r="A423" i="9"/>
  <c r="C423" i="9"/>
  <c r="D423" i="9"/>
  <c r="E423" i="9"/>
  <c r="F423" i="9"/>
  <c r="H423" i="9"/>
  <c r="L423" i="9"/>
  <c r="M423" i="9"/>
  <c r="A424" i="9"/>
  <c r="C424" i="9"/>
  <c r="D424" i="9"/>
  <c r="E424" i="9"/>
  <c r="F424" i="9"/>
  <c r="H424" i="9"/>
  <c r="L424" i="9"/>
  <c r="M424" i="9"/>
  <c r="A425" i="9"/>
  <c r="C425" i="9"/>
  <c r="D425" i="9"/>
  <c r="E425" i="9"/>
  <c r="F425" i="9"/>
  <c r="H425" i="9"/>
  <c r="L425" i="9"/>
  <c r="M425" i="9"/>
  <c r="A426" i="9"/>
  <c r="C426" i="9"/>
  <c r="D426" i="9"/>
  <c r="E426" i="9"/>
  <c r="F426" i="9"/>
  <c r="H426" i="9"/>
  <c r="L426" i="9"/>
  <c r="M426" i="9"/>
  <c r="A427" i="9"/>
  <c r="C427" i="9"/>
  <c r="D427" i="9"/>
  <c r="E427" i="9"/>
  <c r="F427" i="9"/>
  <c r="H427" i="9"/>
  <c r="L427" i="9"/>
  <c r="M427" i="9"/>
  <c r="A428" i="9"/>
  <c r="C428" i="9"/>
  <c r="D428" i="9"/>
  <c r="E428" i="9"/>
  <c r="F428" i="9"/>
  <c r="H428" i="9"/>
  <c r="L428" i="9"/>
  <c r="M428" i="9"/>
  <c r="A429" i="9"/>
  <c r="C429" i="9"/>
  <c r="D429" i="9"/>
  <c r="E429" i="9"/>
  <c r="F429" i="9"/>
  <c r="H429" i="9"/>
  <c r="L429" i="9"/>
  <c r="M429" i="9"/>
  <c r="A430" i="9"/>
  <c r="C430" i="9"/>
  <c r="D430" i="9"/>
  <c r="E430" i="9"/>
  <c r="F430" i="9"/>
  <c r="H430" i="9"/>
  <c r="L430" i="9"/>
  <c r="M430" i="9"/>
  <c r="A431" i="9"/>
  <c r="C431" i="9"/>
  <c r="D431" i="9"/>
  <c r="E431" i="9"/>
  <c r="F431" i="9"/>
  <c r="H431" i="9"/>
  <c r="L431" i="9"/>
  <c r="M431" i="9"/>
  <c r="A432" i="9"/>
  <c r="C432" i="9"/>
  <c r="D432" i="9"/>
  <c r="E432" i="9"/>
  <c r="F432" i="9"/>
  <c r="H432" i="9"/>
  <c r="L432" i="9"/>
  <c r="M432" i="9"/>
  <c r="A433" i="9"/>
  <c r="C433" i="9"/>
  <c r="D433" i="9"/>
  <c r="E433" i="9"/>
  <c r="F433" i="9"/>
  <c r="H433" i="9"/>
  <c r="L433" i="9"/>
  <c r="M433" i="9"/>
  <c r="A434" i="9"/>
  <c r="C434" i="9"/>
  <c r="D434" i="9"/>
  <c r="E434" i="9"/>
  <c r="F434" i="9"/>
  <c r="H434" i="9"/>
  <c r="L434" i="9"/>
  <c r="M434" i="9"/>
  <c r="A435" i="9"/>
  <c r="C435" i="9"/>
  <c r="D435" i="9"/>
  <c r="E435" i="9"/>
  <c r="F435" i="9"/>
  <c r="H435" i="9"/>
  <c r="L435" i="9"/>
  <c r="M435" i="9"/>
  <c r="A436" i="9"/>
  <c r="C436" i="9"/>
  <c r="D436" i="9"/>
  <c r="E436" i="9"/>
  <c r="F436" i="9"/>
  <c r="H436" i="9"/>
  <c r="L436" i="9"/>
  <c r="M436" i="9"/>
  <c r="A437" i="9"/>
  <c r="C437" i="9"/>
  <c r="D437" i="9"/>
  <c r="E437" i="9"/>
  <c r="F437" i="9"/>
  <c r="H437" i="9"/>
  <c r="L437" i="9"/>
  <c r="M437" i="9"/>
  <c r="A438" i="9"/>
  <c r="C438" i="9"/>
  <c r="D438" i="9"/>
  <c r="E438" i="9"/>
  <c r="F438" i="9"/>
  <c r="H438" i="9"/>
  <c r="L438" i="9"/>
  <c r="M438" i="9"/>
  <c r="A439" i="9"/>
  <c r="C439" i="9"/>
  <c r="D439" i="9"/>
  <c r="E439" i="9"/>
  <c r="F439" i="9"/>
  <c r="H439" i="9"/>
  <c r="L439" i="9"/>
  <c r="M439" i="9"/>
  <c r="A440" i="9"/>
  <c r="C440" i="9"/>
  <c r="D440" i="9"/>
  <c r="E440" i="9"/>
  <c r="F440" i="9"/>
  <c r="H440" i="9"/>
  <c r="L440" i="9"/>
  <c r="M440" i="9"/>
  <c r="A441" i="9"/>
  <c r="C441" i="9"/>
  <c r="D441" i="9"/>
  <c r="E441" i="9"/>
  <c r="F441" i="9"/>
  <c r="H441" i="9"/>
  <c r="L441" i="9"/>
  <c r="M441" i="9"/>
  <c r="A442" i="9"/>
  <c r="C442" i="9"/>
  <c r="D442" i="9"/>
  <c r="E442" i="9"/>
  <c r="F442" i="9"/>
  <c r="H442" i="9"/>
  <c r="L442" i="9"/>
  <c r="M442" i="9"/>
  <c r="A443" i="9"/>
  <c r="C443" i="9"/>
  <c r="D443" i="9"/>
  <c r="E443" i="9"/>
  <c r="F443" i="9"/>
  <c r="H443" i="9"/>
  <c r="L443" i="9"/>
  <c r="M443" i="9"/>
  <c r="A444" i="9"/>
  <c r="C444" i="9"/>
  <c r="D444" i="9"/>
  <c r="E444" i="9"/>
  <c r="F444" i="9"/>
  <c r="H444" i="9"/>
  <c r="L444" i="9"/>
  <c r="M444" i="9"/>
  <c r="A445" i="9"/>
  <c r="C445" i="9"/>
  <c r="D445" i="9"/>
  <c r="E445" i="9"/>
  <c r="F445" i="9"/>
  <c r="H445" i="9"/>
  <c r="L445" i="9"/>
  <c r="M445" i="9"/>
  <c r="A446" i="9"/>
  <c r="C446" i="9"/>
  <c r="D446" i="9"/>
  <c r="E446" i="9"/>
  <c r="F446" i="9"/>
  <c r="H446" i="9"/>
  <c r="L446" i="9"/>
  <c r="M446" i="9"/>
  <c r="A447" i="9"/>
  <c r="C447" i="9"/>
  <c r="D447" i="9"/>
  <c r="E447" i="9"/>
  <c r="F447" i="9"/>
  <c r="H447" i="9"/>
  <c r="L447" i="9"/>
  <c r="M447" i="9"/>
  <c r="A448" i="9"/>
  <c r="C448" i="9"/>
  <c r="D448" i="9"/>
  <c r="E448" i="9"/>
  <c r="F448" i="9"/>
  <c r="H448" i="9"/>
  <c r="L448" i="9"/>
  <c r="M448" i="9"/>
  <c r="A449" i="9"/>
  <c r="C449" i="9"/>
  <c r="D449" i="9"/>
  <c r="E449" i="9"/>
  <c r="F449" i="9"/>
  <c r="H449" i="9"/>
  <c r="L449" i="9"/>
  <c r="M449" i="9"/>
  <c r="A450" i="9"/>
  <c r="C450" i="9"/>
  <c r="D450" i="9"/>
  <c r="E450" i="9"/>
  <c r="F450" i="9"/>
  <c r="H450" i="9"/>
  <c r="L450" i="9"/>
  <c r="M450" i="9"/>
  <c r="A451" i="9"/>
  <c r="C451" i="9"/>
  <c r="D451" i="9"/>
  <c r="E451" i="9"/>
  <c r="F451" i="9"/>
  <c r="H451" i="9"/>
  <c r="L451" i="9"/>
  <c r="M451" i="9"/>
  <c r="A452" i="9"/>
  <c r="C452" i="9"/>
  <c r="D452" i="9"/>
  <c r="E452" i="9"/>
  <c r="F452" i="9"/>
  <c r="H452" i="9"/>
  <c r="L452" i="9"/>
  <c r="M452" i="9"/>
  <c r="A453" i="9"/>
  <c r="C453" i="9"/>
  <c r="D453" i="9"/>
  <c r="E453" i="9"/>
  <c r="F453" i="9"/>
  <c r="H453" i="9"/>
  <c r="L453" i="9"/>
  <c r="M453" i="9"/>
  <c r="A454" i="9"/>
  <c r="C454" i="9"/>
  <c r="D454" i="9"/>
  <c r="E454" i="9"/>
  <c r="F454" i="9"/>
  <c r="H454" i="9"/>
  <c r="L454" i="9"/>
  <c r="M454" i="9"/>
  <c r="A455" i="9"/>
  <c r="C455" i="9"/>
  <c r="D455" i="9"/>
  <c r="E455" i="9"/>
  <c r="F455" i="9"/>
  <c r="H455" i="9"/>
  <c r="L455" i="9"/>
  <c r="M455" i="9"/>
  <c r="A456" i="9"/>
  <c r="C456" i="9"/>
  <c r="D456" i="9"/>
  <c r="E456" i="9"/>
  <c r="F456" i="9"/>
  <c r="H456" i="9"/>
  <c r="L456" i="9"/>
  <c r="M456" i="9"/>
  <c r="A457" i="9"/>
  <c r="C457" i="9"/>
  <c r="D457" i="9"/>
  <c r="E457" i="9"/>
  <c r="F457" i="9"/>
  <c r="H457" i="9"/>
  <c r="L457" i="9"/>
  <c r="M457" i="9"/>
  <c r="A458" i="9"/>
  <c r="C458" i="9"/>
  <c r="D458" i="9"/>
  <c r="E458" i="9"/>
  <c r="F458" i="9"/>
  <c r="H458" i="9"/>
  <c r="L458" i="9"/>
  <c r="M458" i="9"/>
  <c r="A459" i="9"/>
  <c r="C459" i="9"/>
  <c r="D459" i="9"/>
  <c r="E459" i="9"/>
  <c r="F459" i="9"/>
  <c r="H459" i="9"/>
  <c r="L459" i="9"/>
  <c r="M459" i="9"/>
  <c r="A460" i="9"/>
  <c r="C460" i="9"/>
  <c r="D460" i="9"/>
  <c r="E460" i="9"/>
  <c r="F460" i="9"/>
  <c r="H460" i="9"/>
  <c r="L460" i="9"/>
  <c r="M460" i="9"/>
  <c r="A461" i="9"/>
  <c r="C461" i="9"/>
  <c r="D461" i="9"/>
  <c r="E461" i="9"/>
  <c r="F461" i="9"/>
  <c r="H461" i="9"/>
  <c r="L461" i="9"/>
  <c r="M461" i="9"/>
  <c r="A462" i="9"/>
  <c r="C462" i="9"/>
  <c r="D462" i="9"/>
  <c r="E462" i="9"/>
  <c r="F462" i="9"/>
  <c r="H462" i="9"/>
  <c r="L462" i="9"/>
  <c r="M462" i="9"/>
  <c r="A463" i="9"/>
  <c r="C463" i="9"/>
  <c r="D463" i="9"/>
  <c r="E463" i="9"/>
  <c r="F463" i="9"/>
  <c r="H463" i="9"/>
  <c r="L463" i="9"/>
  <c r="M463" i="9"/>
  <c r="A464" i="9"/>
  <c r="C464" i="9"/>
  <c r="D464" i="9"/>
  <c r="E464" i="9"/>
  <c r="F464" i="9"/>
  <c r="H464" i="9"/>
  <c r="L464" i="9"/>
  <c r="M464" i="9"/>
  <c r="A465" i="9"/>
  <c r="C465" i="9"/>
  <c r="D465" i="9"/>
  <c r="E465" i="9"/>
  <c r="F465" i="9"/>
  <c r="H465" i="9"/>
  <c r="L465" i="9"/>
  <c r="M465" i="9"/>
  <c r="A466" i="9"/>
  <c r="C466" i="9"/>
  <c r="D466" i="9"/>
  <c r="E466" i="9"/>
  <c r="F466" i="9"/>
  <c r="H466" i="9"/>
  <c r="L466" i="9"/>
  <c r="M466" i="9"/>
  <c r="A467" i="9"/>
  <c r="C467" i="9"/>
  <c r="D467" i="9"/>
  <c r="E467" i="9"/>
  <c r="F467" i="9"/>
  <c r="H467" i="9"/>
  <c r="L467" i="9"/>
  <c r="M467" i="9"/>
  <c r="A468" i="9"/>
  <c r="C468" i="9"/>
  <c r="D468" i="9"/>
  <c r="E468" i="9"/>
  <c r="F468" i="9"/>
  <c r="H468" i="9"/>
  <c r="L468" i="9"/>
  <c r="M468" i="9"/>
  <c r="A469" i="9"/>
  <c r="C469" i="9"/>
  <c r="D469" i="9"/>
  <c r="E469" i="9"/>
  <c r="F469" i="9"/>
  <c r="H469" i="9"/>
  <c r="L469" i="9"/>
  <c r="M469" i="9"/>
  <c r="A470" i="9"/>
  <c r="C470" i="9"/>
  <c r="D470" i="9"/>
  <c r="E470" i="9"/>
  <c r="F470" i="9"/>
  <c r="H470" i="9"/>
  <c r="L470" i="9"/>
  <c r="M470" i="9"/>
  <c r="A471" i="9"/>
  <c r="C471" i="9"/>
  <c r="D471" i="9"/>
  <c r="E471" i="9"/>
  <c r="F471" i="9"/>
  <c r="H471" i="9"/>
  <c r="L471" i="9"/>
  <c r="M471" i="9"/>
  <c r="A472" i="9"/>
  <c r="C472" i="9"/>
  <c r="D472" i="9"/>
  <c r="E472" i="9"/>
  <c r="F472" i="9"/>
  <c r="H472" i="9"/>
  <c r="L472" i="9"/>
  <c r="M472" i="9"/>
  <c r="A473" i="9"/>
  <c r="C473" i="9"/>
  <c r="D473" i="9"/>
  <c r="E473" i="9"/>
  <c r="F473" i="9"/>
  <c r="H473" i="9"/>
  <c r="L473" i="9"/>
  <c r="M473" i="9"/>
  <c r="A474" i="9"/>
  <c r="C474" i="9"/>
  <c r="D474" i="9"/>
  <c r="E474" i="9"/>
  <c r="F474" i="9"/>
  <c r="H474" i="9"/>
  <c r="L474" i="9"/>
  <c r="M474" i="9"/>
  <c r="A475" i="9"/>
  <c r="C475" i="9"/>
  <c r="D475" i="9"/>
  <c r="E475" i="9"/>
  <c r="F475" i="9"/>
  <c r="H475" i="9"/>
  <c r="L475" i="9"/>
  <c r="M475" i="9"/>
  <c r="A476" i="9"/>
  <c r="C476" i="9"/>
  <c r="D476" i="9"/>
  <c r="E476" i="9"/>
  <c r="F476" i="9"/>
  <c r="H476" i="9"/>
  <c r="L476" i="9"/>
  <c r="M476" i="9"/>
  <c r="A477" i="9"/>
  <c r="C477" i="9"/>
  <c r="D477" i="9"/>
  <c r="E477" i="9"/>
  <c r="F477" i="9"/>
  <c r="H477" i="9"/>
  <c r="L477" i="9"/>
  <c r="M477" i="9"/>
  <c r="A478" i="9"/>
  <c r="C478" i="9"/>
  <c r="D478" i="9"/>
  <c r="E478" i="9"/>
  <c r="F478" i="9"/>
  <c r="H478" i="9"/>
  <c r="L478" i="9"/>
  <c r="M478" i="9"/>
  <c r="A479" i="9"/>
  <c r="C479" i="9"/>
  <c r="D479" i="9"/>
  <c r="E479" i="9"/>
  <c r="F479" i="9"/>
  <c r="H479" i="9"/>
  <c r="L479" i="9"/>
  <c r="M479" i="9"/>
  <c r="A480" i="9"/>
  <c r="C480" i="9"/>
  <c r="D480" i="9"/>
  <c r="E480" i="9"/>
  <c r="F480" i="9"/>
  <c r="H480" i="9"/>
  <c r="L480" i="9"/>
  <c r="M480" i="9"/>
  <c r="A481" i="9"/>
  <c r="C481" i="9"/>
  <c r="D481" i="9"/>
  <c r="E481" i="9"/>
  <c r="F481" i="9"/>
  <c r="H481" i="9"/>
  <c r="L481" i="9"/>
  <c r="M481" i="9"/>
  <c r="A482" i="9"/>
  <c r="C482" i="9"/>
  <c r="D482" i="9"/>
  <c r="E482" i="9"/>
  <c r="F482" i="9"/>
  <c r="H482" i="9"/>
  <c r="L482" i="9"/>
  <c r="M482" i="9"/>
  <c r="A483" i="9"/>
  <c r="C483" i="9"/>
  <c r="D483" i="9"/>
  <c r="E483" i="9"/>
  <c r="F483" i="9"/>
  <c r="H483" i="9"/>
  <c r="L483" i="9"/>
  <c r="M483" i="9"/>
  <c r="A484" i="9"/>
  <c r="C484" i="9"/>
  <c r="D484" i="9"/>
  <c r="E484" i="9"/>
  <c r="F484" i="9"/>
  <c r="H484" i="9"/>
  <c r="L484" i="9"/>
  <c r="M484" i="9"/>
  <c r="A485" i="9"/>
  <c r="C485" i="9"/>
  <c r="D485" i="9"/>
  <c r="E485" i="9"/>
  <c r="F485" i="9"/>
  <c r="H485" i="9"/>
  <c r="L485" i="9"/>
  <c r="M485" i="9"/>
  <c r="A486" i="9"/>
  <c r="C486" i="9"/>
  <c r="D486" i="9"/>
  <c r="E486" i="9"/>
  <c r="F486" i="9"/>
  <c r="H486" i="9"/>
  <c r="L486" i="9"/>
  <c r="M486" i="9"/>
  <c r="A487" i="9"/>
  <c r="C487" i="9"/>
  <c r="D487" i="9"/>
  <c r="E487" i="9"/>
  <c r="F487" i="9"/>
  <c r="H487" i="9"/>
  <c r="A488" i="9"/>
  <c r="C488" i="9"/>
  <c r="D488" i="9"/>
  <c r="E488" i="9"/>
  <c r="F488" i="9"/>
  <c r="H488" i="9"/>
  <c r="L638" i="9"/>
  <c r="M638" i="9"/>
  <c r="A489" i="9"/>
  <c r="C489" i="9"/>
  <c r="D489" i="9"/>
  <c r="E489" i="9"/>
  <c r="F489" i="9"/>
  <c r="H489" i="9"/>
  <c r="L639" i="9"/>
  <c r="M639" i="9"/>
  <c r="A490" i="9"/>
  <c r="C490" i="9"/>
  <c r="D490" i="9"/>
  <c r="E490" i="9"/>
  <c r="F490" i="9"/>
  <c r="H490" i="9"/>
  <c r="L640" i="9"/>
  <c r="M640" i="9"/>
  <c r="A491" i="9"/>
  <c r="C491" i="9"/>
  <c r="D491" i="9"/>
  <c r="E491" i="9"/>
  <c r="F491" i="9"/>
  <c r="H491" i="9"/>
  <c r="L641" i="9"/>
  <c r="M641" i="9"/>
  <c r="A492" i="9"/>
  <c r="C492" i="9"/>
  <c r="D492" i="9"/>
  <c r="E492" i="9"/>
  <c r="F492" i="9"/>
  <c r="H492" i="9"/>
  <c r="L642" i="9"/>
  <c r="M642" i="9"/>
  <c r="A493" i="9"/>
  <c r="C493" i="9"/>
  <c r="D493" i="9"/>
  <c r="E493" i="9"/>
  <c r="F493" i="9"/>
  <c r="H493" i="9"/>
  <c r="L643" i="9"/>
  <c r="M643" i="9"/>
  <c r="A494" i="9"/>
  <c r="C494" i="9"/>
  <c r="D494" i="9"/>
  <c r="E494" i="9"/>
  <c r="F494" i="9"/>
  <c r="H494" i="9"/>
  <c r="L644" i="9"/>
  <c r="M644" i="9"/>
  <c r="A495" i="9"/>
  <c r="C495" i="9"/>
  <c r="D495" i="9"/>
  <c r="E495" i="9"/>
  <c r="F495" i="9"/>
  <c r="H495" i="9"/>
  <c r="L645" i="9"/>
  <c r="M645" i="9"/>
  <c r="A496" i="9"/>
  <c r="C496" i="9"/>
  <c r="D496" i="9"/>
  <c r="E496" i="9"/>
  <c r="F496" i="9"/>
  <c r="H496" i="9"/>
  <c r="L646" i="9"/>
  <c r="M646" i="9"/>
  <c r="A497" i="9"/>
  <c r="C497" i="9"/>
  <c r="D497" i="9"/>
  <c r="E497" i="9"/>
  <c r="F497" i="9"/>
  <c r="H497" i="9"/>
  <c r="L647" i="9"/>
  <c r="M647" i="9"/>
  <c r="A498" i="9"/>
  <c r="C498" i="9"/>
  <c r="D498" i="9"/>
  <c r="E498" i="9"/>
  <c r="F498" i="9"/>
  <c r="H498" i="9"/>
  <c r="L648" i="9"/>
  <c r="M648" i="9"/>
  <c r="A499" i="9"/>
  <c r="C499" i="9"/>
  <c r="D499" i="9"/>
  <c r="E499" i="9"/>
  <c r="F499" i="9"/>
  <c r="H499" i="9"/>
  <c r="L649" i="9"/>
  <c r="M649" i="9"/>
  <c r="A500" i="9"/>
  <c r="C500" i="9"/>
  <c r="D500" i="9"/>
  <c r="E500" i="9"/>
  <c r="F500" i="9"/>
  <c r="H500" i="9"/>
  <c r="L650" i="9"/>
  <c r="M650" i="9"/>
  <c r="A501" i="9"/>
  <c r="C501" i="9"/>
  <c r="D501" i="9"/>
  <c r="E501" i="9"/>
  <c r="F501" i="9"/>
  <c r="H501" i="9"/>
  <c r="L651" i="9"/>
  <c r="M651" i="9"/>
  <c r="A502" i="9"/>
  <c r="C502" i="9"/>
  <c r="D502" i="9"/>
  <c r="E502" i="9"/>
  <c r="F502" i="9"/>
  <c r="H502" i="9"/>
  <c r="L652" i="9"/>
  <c r="M652" i="9"/>
  <c r="A503" i="9"/>
  <c r="C503" i="9"/>
  <c r="D503" i="9"/>
  <c r="E503" i="9"/>
  <c r="F503" i="9"/>
  <c r="H503" i="9"/>
  <c r="L653" i="9"/>
  <c r="M653" i="9"/>
  <c r="A504" i="9"/>
  <c r="C504" i="9"/>
  <c r="D504" i="9"/>
  <c r="E504" i="9"/>
  <c r="F504" i="9"/>
  <c r="H504" i="9"/>
  <c r="L654" i="9"/>
  <c r="M654" i="9"/>
  <c r="A505" i="9"/>
  <c r="C505" i="9"/>
  <c r="D505" i="9"/>
  <c r="E505" i="9"/>
  <c r="F505" i="9"/>
  <c r="H505" i="9"/>
  <c r="L655" i="9"/>
  <c r="M655" i="9"/>
  <c r="A506" i="9"/>
  <c r="C506" i="9"/>
  <c r="D506" i="9"/>
  <c r="E506" i="9"/>
  <c r="F506" i="9"/>
  <c r="H506" i="9"/>
  <c r="L656" i="9"/>
  <c r="M656" i="9"/>
  <c r="A507" i="9"/>
  <c r="C507" i="9"/>
  <c r="D507" i="9"/>
  <c r="E507" i="9"/>
  <c r="F507" i="9"/>
  <c r="H507" i="9"/>
  <c r="L657" i="9"/>
  <c r="M657" i="9"/>
  <c r="A508" i="9"/>
  <c r="C508" i="9"/>
  <c r="D508" i="9"/>
  <c r="E508" i="9"/>
  <c r="F508" i="9"/>
  <c r="H508" i="9"/>
  <c r="A509" i="9"/>
  <c r="C509" i="9"/>
  <c r="D509" i="9"/>
  <c r="E509" i="9"/>
  <c r="F509" i="9"/>
  <c r="H509" i="9"/>
  <c r="A510" i="9"/>
  <c r="C510" i="9"/>
  <c r="D510" i="9"/>
  <c r="E510" i="9"/>
  <c r="F510" i="9"/>
  <c r="H510" i="9"/>
  <c r="A511" i="9"/>
  <c r="C511" i="9"/>
  <c r="D511" i="9"/>
  <c r="E511" i="9"/>
  <c r="F511" i="9"/>
  <c r="H511" i="9"/>
  <c r="A512" i="9"/>
  <c r="C512" i="9"/>
  <c r="D512" i="9"/>
  <c r="E512" i="9"/>
  <c r="F512" i="9"/>
  <c r="H512" i="9"/>
  <c r="A513" i="9"/>
  <c r="C513" i="9"/>
  <c r="D513" i="9"/>
  <c r="E513" i="9"/>
  <c r="F513" i="9"/>
  <c r="H513" i="9"/>
  <c r="A514" i="9"/>
  <c r="C514" i="9"/>
  <c r="D514" i="9"/>
  <c r="E514" i="9"/>
  <c r="F514" i="9"/>
  <c r="H514" i="9"/>
  <c r="A515" i="9"/>
  <c r="C515" i="9"/>
  <c r="D515" i="9"/>
  <c r="E515" i="9"/>
  <c r="F515" i="9"/>
  <c r="H515" i="9"/>
  <c r="A516" i="9"/>
  <c r="C516" i="9"/>
  <c r="D516" i="9"/>
  <c r="E516" i="9"/>
  <c r="F516" i="9"/>
  <c r="H516" i="9"/>
  <c r="A517" i="9"/>
  <c r="C517" i="9"/>
  <c r="D517" i="9"/>
  <c r="E517" i="9"/>
  <c r="F517" i="9"/>
  <c r="H517" i="9"/>
  <c r="A518" i="9"/>
  <c r="C518" i="9"/>
  <c r="D518" i="9"/>
  <c r="E518" i="9"/>
  <c r="F518" i="9"/>
  <c r="H518" i="9"/>
  <c r="A519" i="9"/>
  <c r="C519" i="9"/>
  <c r="D519" i="9"/>
  <c r="E519" i="9"/>
  <c r="F519" i="9"/>
  <c r="H519" i="9"/>
  <c r="A520" i="9"/>
  <c r="C520" i="9"/>
  <c r="D520" i="9"/>
  <c r="E520" i="9"/>
  <c r="F520" i="9"/>
  <c r="H520" i="9"/>
  <c r="A521" i="9"/>
  <c r="C521" i="9"/>
  <c r="D521" i="9"/>
  <c r="E521" i="9"/>
  <c r="F521" i="9"/>
  <c r="H521" i="9"/>
  <c r="A522" i="9"/>
  <c r="C522" i="9"/>
  <c r="D522" i="9"/>
  <c r="E522" i="9"/>
  <c r="F522" i="9"/>
  <c r="H522" i="9"/>
  <c r="A523" i="9"/>
  <c r="C523" i="9"/>
  <c r="D523" i="9"/>
  <c r="E523" i="9"/>
  <c r="F523" i="9"/>
  <c r="H523" i="9"/>
  <c r="A524" i="9"/>
  <c r="C524" i="9"/>
  <c r="D524" i="9"/>
  <c r="E524" i="9"/>
  <c r="F524" i="9"/>
  <c r="H524" i="9"/>
  <c r="A525" i="9"/>
  <c r="C525" i="9"/>
  <c r="D525" i="9"/>
  <c r="E525" i="9"/>
  <c r="F525" i="9"/>
  <c r="H525" i="9"/>
  <c r="A526" i="9"/>
  <c r="C526" i="9"/>
  <c r="D526" i="9"/>
  <c r="E526" i="9"/>
  <c r="F526" i="9"/>
  <c r="H526" i="9"/>
  <c r="A527" i="9"/>
  <c r="C527" i="9"/>
  <c r="D527" i="9"/>
  <c r="E527" i="9"/>
  <c r="F527" i="9"/>
  <c r="H527" i="9"/>
  <c r="A528" i="9"/>
  <c r="C528" i="9"/>
  <c r="D528" i="9"/>
  <c r="E528" i="9"/>
  <c r="F528" i="9"/>
  <c r="H528" i="9"/>
  <c r="A529" i="9"/>
  <c r="C529" i="9"/>
  <c r="D529" i="9"/>
  <c r="E529" i="9"/>
  <c r="F529" i="9"/>
  <c r="H529" i="9"/>
  <c r="A530" i="9"/>
  <c r="C530" i="9"/>
  <c r="D530" i="9"/>
  <c r="E530" i="9"/>
  <c r="F530" i="9"/>
  <c r="H530" i="9"/>
  <c r="A531" i="9"/>
  <c r="C531" i="9"/>
  <c r="D531" i="9"/>
  <c r="E531" i="9"/>
  <c r="F531" i="9"/>
  <c r="H531" i="9"/>
  <c r="A532" i="9"/>
  <c r="C532" i="9"/>
  <c r="D532" i="9"/>
  <c r="E532" i="9"/>
  <c r="F532" i="9"/>
  <c r="H532" i="9"/>
  <c r="A533" i="9"/>
  <c r="C533" i="9"/>
  <c r="D533" i="9"/>
  <c r="E533" i="9"/>
  <c r="F533" i="9"/>
  <c r="H533" i="9"/>
  <c r="A534" i="9"/>
  <c r="C534" i="9"/>
  <c r="D534" i="9"/>
  <c r="E534" i="9"/>
  <c r="F534" i="9"/>
  <c r="H534" i="9"/>
  <c r="A535" i="9"/>
  <c r="C535" i="9"/>
  <c r="D535" i="9"/>
  <c r="E535" i="9"/>
  <c r="F535" i="9"/>
  <c r="H535" i="9"/>
  <c r="A536" i="9"/>
  <c r="C536" i="9"/>
  <c r="D536" i="9"/>
  <c r="E536" i="9"/>
  <c r="F536" i="9"/>
  <c r="H536" i="9"/>
  <c r="A537" i="9"/>
  <c r="C537" i="9"/>
  <c r="D537" i="9"/>
  <c r="E537" i="9"/>
  <c r="F537" i="9"/>
  <c r="H537" i="9"/>
  <c r="A538" i="9"/>
  <c r="C538" i="9"/>
  <c r="D538" i="9"/>
  <c r="E538" i="9"/>
  <c r="F538" i="9"/>
  <c r="H538" i="9"/>
  <c r="A539" i="9"/>
  <c r="C539" i="9"/>
  <c r="D539" i="9"/>
  <c r="E539" i="9"/>
  <c r="F539" i="9"/>
  <c r="H539" i="9"/>
  <c r="A540" i="9"/>
  <c r="C540" i="9"/>
  <c r="D540" i="9"/>
  <c r="E540" i="9"/>
  <c r="F540" i="9"/>
  <c r="H540" i="9"/>
  <c r="A541" i="9"/>
  <c r="C541" i="9"/>
  <c r="D541" i="9"/>
  <c r="E541" i="9"/>
  <c r="F541" i="9"/>
  <c r="H541" i="9"/>
  <c r="A542" i="9"/>
  <c r="C542" i="9"/>
  <c r="D542" i="9"/>
  <c r="E542" i="9"/>
  <c r="F542" i="9"/>
  <c r="H542" i="9"/>
  <c r="A543" i="9"/>
  <c r="C543" i="9"/>
  <c r="D543" i="9"/>
  <c r="E543" i="9"/>
  <c r="F543" i="9"/>
  <c r="H543" i="9"/>
  <c r="A544" i="9"/>
  <c r="C544" i="9"/>
  <c r="D544" i="9"/>
  <c r="E544" i="9"/>
  <c r="F544" i="9"/>
  <c r="H544" i="9"/>
  <c r="A545" i="9"/>
  <c r="C545" i="9"/>
  <c r="D545" i="9"/>
  <c r="E545" i="9"/>
  <c r="F545" i="9"/>
  <c r="H545" i="9"/>
  <c r="A546" i="9"/>
  <c r="C546" i="9"/>
  <c r="D546" i="9"/>
  <c r="E546" i="9"/>
  <c r="F546" i="9"/>
  <c r="H546" i="9"/>
  <c r="A547" i="9"/>
  <c r="C547" i="9"/>
  <c r="D547" i="9"/>
  <c r="E547" i="9"/>
  <c r="F547" i="9"/>
  <c r="H547" i="9"/>
  <c r="A548" i="9"/>
  <c r="C548" i="9"/>
  <c r="D548" i="9"/>
  <c r="E548" i="9"/>
  <c r="F548" i="9"/>
  <c r="H548" i="9"/>
  <c r="A549" i="9"/>
  <c r="C549" i="9"/>
  <c r="D549" i="9"/>
  <c r="E549" i="9"/>
  <c r="F549" i="9"/>
  <c r="H549" i="9"/>
  <c r="A550" i="9"/>
  <c r="C550" i="9"/>
  <c r="D550" i="9"/>
  <c r="E550" i="9"/>
  <c r="F550" i="9"/>
  <c r="H550" i="9"/>
  <c r="A551" i="9"/>
  <c r="C551" i="9"/>
  <c r="D551" i="9"/>
  <c r="E551" i="9"/>
  <c r="F551" i="9"/>
  <c r="H551" i="9"/>
  <c r="A552" i="9"/>
  <c r="C552" i="9"/>
  <c r="D552" i="9"/>
  <c r="E552" i="9"/>
  <c r="F552" i="9"/>
  <c r="H552" i="9"/>
  <c r="A553" i="9"/>
  <c r="C553" i="9"/>
  <c r="D553" i="9"/>
  <c r="E553" i="9"/>
  <c r="F553" i="9"/>
  <c r="H553" i="9"/>
  <c r="A554" i="9"/>
  <c r="C554" i="9"/>
  <c r="D554" i="9"/>
  <c r="E554" i="9"/>
  <c r="F554" i="9"/>
  <c r="H554" i="9"/>
  <c r="A555" i="9"/>
  <c r="C555" i="9"/>
  <c r="D555" i="9"/>
  <c r="E555" i="9"/>
  <c r="F555" i="9"/>
  <c r="H555" i="9"/>
  <c r="A556" i="9"/>
  <c r="C556" i="9"/>
  <c r="D556" i="9"/>
  <c r="E556" i="9"/>
  <c r="F556" i="9"/>
  <c r="H556" i="9"/>
  <c r="A557" i="9"/>
  <c r="C557" i="9"/>
  <c r="D557" i="9"/>
  <c r="E557" i="9"/>
  <c r="F557" i="9"/>
  <c r="H557" i="9"/>
  <c r="A558" i="9"/>
  <c r="C558" i="9"/>
  <c r="D558" i="9"/>
  <c r="E558" i="9"/>
  <c r="F558" i="9"/>
  <c r="H558" i="9"/>
  <c r="A559" i="9"/>
  <c r="C559" i="9"/>
  <c r="D559" i="9"/>
  <c r="E559" i="9"/>
  <c r="F559" i="9"/>
  <c r="H559" i="9"/>
  <c r="A560" i="9"/>
  <c r="C560" i="9"/>
  <c r="D560" i="9"/>
  <c r="E560" i="9"/>
  <c r="F560" i="9"/>
  <c r="H560" i="9"/>
  <c r="A561" i="9"/>
  <c r="C561" i="9"/>
  <c r="D561" i="9"/>
  <c r="E561" i="9"/>
  <c r="F561" i="9"/>
  <c r="H561" i="9"/>
  <c r="A562" i="9"/>
  <c r="C562" i="9"/>
  <c r="D562" i="9"/>
  <c r="E562" i="9"/>
  <c r="F562" i="9"/>
  <c r="H562" i="9"/>
  <c r="A563" i="9"/>
  <c r="C563" i="9"/>
  <c r="D563" i="9"/>
  <c r="E563" i="9"/>
  <c r="F563" i="9"/>
  <c r="H563" i="9"/>
  <c r="A564" i="9"/>
  <c r="C564" i="9"/>
  <c r="D564" i="9"/>
  <c r="E564" i="9"/>
  <c r="F564" i="9"/>
  <c r="H564" i="9"/>
  <c r="A565" i="9"/>
  <c r="C565" i="9"/>
  <c r="D565" i="9"/>
  <c r="E565" i="9"/>
  <c r="F565" i="9"/>
  <c r="H565" i="9"/>
  <c r="A566" i="9"/>
  <c r="C566" i="9"/>
  <c r="D566" i="9"/>
  <c r="E566" i="9"/>
  <c r="F566" i="9"/>
  <c r="H566" i="9"/>
  <c r="A567" i="9"/>
  <c r="C567" i="9"/>
  <c r="D567" i="9"/>
  <c r="E567" i="9"/>
  <c r="F567" i="9"/>
  <c r="H567" i="9"/>
  <c r="A568" i="9"/>
  <c r="C568" i="9"/>
  <c r="D568" i="9"/>
  <c r="E568" i="9"/>
  <c r="F568" i="9"/>
  <c r="H568" i="9"/>
  <c r="A569" i="9"/>
  <c r="C569" i="9"/>
  <c r="D569" i="9"/>
  <c r="E569" i="9"/>
  <c r="F569" i="9"/>
  <c r="H569" i="9"/>
  <c r="A570" i="9"/>
  <c r="C570" i="9"/>
  <c r="D570" i="9"/>
  <c r="E570" i="9"/>
  <c r="F570" i="9"/>
  <c r="H570" i="9"/>
  <c r="A571" i="9"/>
  <c r="C571" i="9"/>
  <c r="D571" i="9"/>
  <c r="E571" i="9"/>
  <c r="F571" i="9"/>
  <c r="H571" i="9"/>
  <c r="A572" i="9"/>
  <c r="C572" i="9"/>
  <c r="D572" i="9"/>
  <c r="E572" i="9"/>
  <c r="F572" i="9"/>
  <c r="H572" i="9"/>
  <c r="A573" i="9"/>
  <c r="C573" i="9"/>
  <c r="D573" i="9"/>
  <c r="E573" i="9"/>
  <c r="F573" i="9"/>
  <c r="H573" i="9"/>
  <c r="A574" i="9"/>
  <c r="C574" i="9"/>
  <c r="D574" i="9"/>
  <c r="E574" i="9"/>
  <c r="F574" i="9"/>
  <c r="H574" i="9"/>
  <c r="A575" i="9"/>
  <c r="C575" i="9"/>
  <c r="D575" i="9"/>
  <c r="E575" i="9"/>
  <c r="F575" i="9"/>
  <c r="H575" i="9"/>
  <c r="A576" i="9"/>
  <c r="C576" i="9"/>
  <c r="D576" i="9"/>
  <c r="E576" i="9"/>
  <c r="F576" i="9"/>
  <c r="H576" i="9"/>
  <c r="A577" i="9"/>
  <c r="C577" i="9"/>
  <c r="D577" i="9"/>
  <c r="E577" i="9"/>
  <c r="F577" i="9"/>
  <c r="H577" i="9"/>
  <c r="A578" i="9"/>
  <c r="C578" i="9"/>
  <c r="D578" i="9"/>
  <c r="E578" i="9"/>
  <c r="F578" i="9"/>
  <c r="H578" i="9"/>
  <c r="A579" i="9"/>
  <c r="C579" i="9"/>
  <c r="D579" i="9"/>
  <c r="E579" i="9"/>
  <c r="F579" i="9"/>
  <c r="H579" i="9"/>
  <c r="A580" i="9"/>
  <c r="C580" i="9"/>
  <c r="D580" i="9"/>
  <c r="E580" i="9"/>
  <c r="F580" i="9"/>
  <c r="H580" i="9"/>
  <c r="A581" i="9"/>
  <c r="C581" i="9"/>
  <c r="D581" i="9"/>
  <c r="E581" i="9"/>
  <c r="F581" i="9"/>
  <c r="H581" i="9"/>
  <c r="A582" i="9"/>
  <c r="C582" i="9"/>
  <c r="D582" i="9"/>
  <c r="E582" i="9"/>
  <c r="F582" i="9"/>
  <c r="H582" i="9"/>
  <c r="A583" i="9"/>
  <c r="C583" i="9"/>
  <c r="D583" i="9"/>
  <c r="E583" i="9"/>
  <c r="F583" i="9"/>
  <c r="H583" i="9"/>
  <c r="A584" i="9"/>
  <c r="C584" i="9"/>
  <c r="D584" i="9"/>
  <c r="E584" i="9"/>
  <c r="F584" i="9"/>
  <c r="H584" i="9"/>
  <c r="A585" i="9"/>
  <c r="C585" i="9"/>
  <c r="D585" i="9"/>
  <c r="E585" i="9"/>
  <c r="F585" i="9"/>
  <c r="H585" i="9"/>
  <c r="A586" i="9"/>
  <c r="C586" i="9"/>
  <c r="D586" i="9"/>
  <c r="E586" i="9"/>
  <c r="F586" i="9"/>
  <c r="H586" i="9"/>
  <c r="A587" i="9"/>
  <c r="C587" i="9"/>
  <c r="D587" i="9"/>
  <c r="E587" i="9"/>
  <c r="F587" i="9"/>
  <c r="H587" i="9"/>
  <c r="A588" i="9"/>
  <c r="C588" i="9"/>
  <c r="D588" i="9"/>
  <c r="E588" i="9"/>
  <c r="F588" i="9"/>
  <c r="H588" i="9"/>
  <c r="A589" i="9"/>
  <c r="C589" i="9"/>
  <c r="D589" i="9"/>
  <c r="E589" i="9"/>
  <c r="F589" i="9"/>
  <c r="H589" i="9"/>
  <c r="A590" i="9"/>
  <c r="C590" i="9"/>
  <c r="D590" i="9"/>
  <c r="E590" i="9"/>
  <c r="F590" i="9"/>
  <c r="H590" i="9"/>
  <c r="A591" i="9"/>
  <c r="C591" i="9"/>
  <c r="D591" i="9"/>
  <c r="E591" i="9"/>
  <c r="F591" i="9"/>
  <c r="H591" i="9"/>
  <c r="A592" i="9"/>
  <c r="C592" i="9"/>
  <c r="D592" i="9"/>
  <c r="E592" i="9"/>
  <c r="F592" i="9"/>
  <c r="H592" i="9"/>
  <c r="A593" i="9"/>
  <c r="C593" i="9"/>
  <c r="D593" i="9"/>
  <c r="E593" i="9"/>
  <c r="F593" i="9"/>
  <c r="H593" i="9"/>
  <c r="A594" i="9"/>
  <c r="C594" i="9"/>
  <c r="D594" i="9"/>
  <c r="E594" i="9"/>
  <c r="F594" i="9"/>
  <c r="H594" i="9"/>
  <c r="A595" i="9"/>
  <c r="C595" i="9"/>
  <c r="D595" i="9"/>
  <c r="E595" i="9"/>
  <c r="F595" i="9"/>
  <c r="H595" i="9"/>
  <c r="A596" i="9"/>
  <c r="C596" i="9"/>
  <c r="D596" i="9"/>
  <c r="E596" i="9"/>
  <c r="F596" i="9"/>
  <c r="H596" i="9"/>
  <c r="A597" i="9"/>
  <c r="C597" i="9"/>
  <c r="D597" i="9"/>
  <c r="E597" i="9"/>
  <c r="F597" i="9"/>
  <c r="H597" i="9"/>
  <c r="A598" i="9"/>
  <c r="C598" i="9"/>
  <c r="D598" i="9"/>
  <c r="E598" i="9"/>
  <c r="F598" i="9"/>
  <c r="H598" i="9"/>
  <c r="A599" i="9"/>
  <c r="C599" i="9"/>
  <c r="D599" i="9"/>
  <c r="E599" i="9"/>
  <c r="F599" i="9"/>
  <c r="H599" i="9"/>
  <c r="A600" i="9"/>
  <c r="C600" i="9"/>
  <c r="D600" i="9"/>
  <c r="E600" i="9"/>
  <c r="F600" i="9"/>
  <c r="H600" i="9"/>
  <c r="A601" i="9"/>
  <c r="C601" i="9"/>
  <c r="D601" i="9"/>
  <c r="E601" i="9"/>
  <c r="F601" i="9"/>
  <c r="H601" i="9"/>
  <c r="A602" i="9"/>
  <c r="C602" i="9"/>
  <c r="D602" i="9"/>
  <c r="E602" i="9"/>
  <c r="F602" i="9"/>
  <c r="H602" i="9"/>
  <c r="A603" i="9"/>
  <c r="C603" i="9"/>
  <c r="D603" i="9"/>
  <c r="E603" i="9"/>
  <c r="F603" i="9"/>
  <c r="H603" i="9"/>
  <c r="A604" i="9"/>
  <c r="C604" i="9"/>
  <c r="D604" i="9"/>
  <c r="E604" i="9"/>
  <c r="F604" i="9"/>
  <c r="H604" i="9"/>
  <c r="A605" i="9"/>
  <c r="C605" i="9"/>
  <c r="D605" i="9"/>
  <c r="E605" i="9"/>
  <c r="F605" i="9"/>
  <c r="H605" i="9"/>
  <c r="A606" i="9"/>
  <c r="C606" i="9"/>
  <c r="D606" i="9"/>
  <c r="E606" i="9"/>
  <c r="F606" i="9"/>
  <c r="H606" i="9"/>
  <c r="A607" i="9"/>
  <c r="C607" i="9"/>
  <c r="D607" i="9"/>
  <c r="E607" i="9"/>
  <c r="F607" i="9"/>
  <c r="H607" i="9"/>
  <c r="A608" i="9"/>
  <c r="C608" i="9"/>
  <c r="D608" i="9"/>
  <c r="E608" i="9"/>
  <c r="F608" i="9"/>
  <c r="H608" i="9"/>
  <c r="A609" i="9"/>
  <c r="C609" i="9"/>
  <c r="D609" i="9"/>
  <c r="E609" i="9"/>
  <c r="F609" i="9"/>
  <c r="H609" i="9"/>
  <c r="A610" i="9"/>
  <c r="C610" i="9"/>
  <c r="D610" i="9"/>
  <c r="E610" i="9"/>
  <c r="F610" i="9"/>
  <c r="H610" i="9"/>
  <c r="A611" i="9"/>
  <c r="C611" i="9"/>
  <c r="D611" i="9"/>
  <c r="E611" i="9"/>
  <c r="F611" i="9"/>
  <c r="H611" i="9"/>
  <c r="A612" i="9"/>
  <c r="C612" i="9"/>
  <c r="D612" i="9"/>
  <c r="E612" i="9"/>
  <c r="F612" i="9"/>
  <c r="H612" i="9"/>
  <c r="A613" i="9"/>
  <c r="C613" i="9"/>
  <c r="D613" i="9"/>
  <c r="E613" i="9"/>
  <c r="F613" i="9"/>
  <c r="H613" i="9"/>
  <c r="A614" i="9"/>
  <c r="C614" i="9"/>
  <c r="D614" i="9"/>
  <c r="E614" i="9"/>
  <c r="F614" i="9"/>
  <c r="H614" i="9"/>
  <c r="A615" i="9"/>
  <c r="C615" i="9"/>
  <c r="D615" i="9"/>
  <c r="E615" i="9"/>
  <c r="F615" i="9"/>
  <c r="H615" i="9"/>
  <c r="A616" i="9"/>
  <c r="C616" i="9"/>
  <c r="D616" i="9"/>
  <c r="E616" i="9"/>
  <c r="F616" i="9"/>
  <c r="H616" i="9"/>
  <c r="A617" i="9"/>
  <c r="C617" i="9"/>
  <c r="D617" i="9"/>
  <c r="E617" i="9"/>
  <c r="F617" i="9"/>
  <c r="H617" i="9"/>
  <c r="A618" i="9"/>
  <c r="C618" i="9"/>
  <c r="D618" i="9"/>
  <c r="E618" i="9"/>
  <c r="F618" i="9"/>
  <c r="H618" i="9"/>
  <c r="A619" i="9"/>
  <c r="C619" i="9"/>
  <c r="D619" i="9"/>
  <c r="E619" i="9"/>
  <c r="F619" i="9"/>
  <c r="H619" i="9"/>
  <c r="A620" i="9"/>
  <c r="C620" i="9"/>
  <c r="D620" i="9"/>
  <c r="E620" i="9"/>
  <c r="F620" i="9"/>
  <c r="H620" i="9"/>
  <c r="A621" i="9"/>
  <c r="C621" i="9"/>
  <c r="D621" i="9"/>
  <c r="E621" i="9"/>
  <c r="F621" i="9"/>
  <c r="H621" i="9"/>
  <c r="A622" i="9"/>
  <c r="C622" i="9"/>
  <c r="D622" i="9"/>
  <c r="E622" i="9"/>
  <c r="F622" i="9"/>
  <c r="H622" i="9"/>
  <c r="A623" i="9"/>
  <c r="C623" i="9"/>
  <c r="D623" i="9"/>
  <c r="E623" i="9"/>
  <c r="F623" i="9"/>
  <c r="H623" i="9"/>
  <c r="A624" i="9"/>
  <c r="C624" i="9"/>
  <c r="D624" i="9"/>
  <c r="E624" i="9"/>
  <c r="F624" i="9"/>
  <c r="H624" i="9"/>
  <c r="A625" i="9"/>
  <c r="C625" i="9"/>
  <c r="D625" i="9"/>
  <c r="E625" i="9"/>
  <c r="F625" i="9"/>
  <c r="H625" i="9"/>
  <c r="A626" i="9"/>
  <c r="C626" i="9"/>
  <c r="D626" i="9"/>
  <c r="E626" i="9"/>
  <c r="F626" i="9"/>
  <c r="H626" i="9"/>
  <c r="A627" i="9"/>
  <c r="C627" i="9"/>
  <c r="D627" i="9"/>
  <c r="E627" i="9"/>
  <c r="F627" i="9"/>
  <c r="H627" i="9"/>
  <c r="A628" i="9"/>
  <c r="C628" i="9"/>
  <c r="D628" i="9"/>
  <c r="E628" i="9"/>
  <c r="F628" i="9"/>
  <c r="H628" i="9"/>
  <c r="A629" i="9"/>
  <c r="C629" i="9"/>
  <c r="D629" i="9"/>
  <c r="E629" i="9"/>
  <c r="F629" i="9"/>
  <c r="H629" i="9"/>
  <c r="A630" i="9"/>
  <c r="C630" i="9"/>
  <c r="D630" i="9"/>
  <c r="E630" i="9"/>
  <c r="F630" i="9"/>
  <c r="H630" i="9"/>
  <c r="A631" i="9"/>
  <c r="C631" i="9"/>
  <c r="D631" i="9"/>
  <c r="E631" i="9"/>
  <c r="F631" i="9"/>
  <c r="H631" i="9"/>
  <c r="A632" i="9"/>
  <c r="C632" i="9"/>
  <c r="D632" i="9"/>
  <c r="E632" i="9"/>
  <c r="F632" i="9"/>
  <c r="H632" i="9"/>
  <c r="A633" i="9"/>
  <c r="C633" i="9"/>
  <c r="D633" i="9"/>
  <c r="E633" i="9"/>
  <c r="F633" i="9"/>
  <c r="H633" i="9"/>
  <c r="A634" i="9"/>
  <c r="C634" i="9"/>
  <c r="D634" i="9"/>
  <c r="E634" i="9"/>
  <c r="F634" i="9"/>
  <c r="H634" i="9"/>
  <c r="A635" i="9"/>
  <c r="C635" i="9"/>
  <c r="D635" i="9"/>
  <c r="E635" i="9"/>
  <c r="F635" i="9"/>
  <c r="H635" i="9"/>
  <c r="A636" i="9"/>
  <c r="C636" i="9"/>
  <c r="D636" i="9"/>
  <c r="E636" i="9"/>
  <c r="F636" i="9"/>
  <c r="H636" i="9"/>
  <c r="A637" i="9"/>
  <c r="C637" i="9"/>
  <c r="D637" i="9"/>
  <c r="E637" i="9"/>
  <c r="F637" i="9"/>
  <c r="H637" i="9"/>
  <c r="A638" i="9"/>
  <c r="C638" i="9"/>
  <c r="D638" i="9"/>
  <c r="E638" i="9"/>
  <c r="F638" i="9"/>
  <c r="H638" i="9"/>
  <c r="A639" i="9"/>
  <c r="C639" i="9"/>
  <c r="D639" i="9"/>
  <c r="E639" i="9"/>
  <c r="F639" i="9"/>
  <c r="H639" i="9"/>
  <c r="A640" i="9"/>
  <c r="C640" i="9"/>
  <c r="D640" i="9"/>
  <c r="E640" i="9"/>
  <c r="F640" i="9"/>
  <c r="H640" i="9"/>
  <c r="A641" i="9"/>
  <c r="C641" i="9"/>
  <c r="D641" i="9"/>
  <c r="E641" i="9"/>
  <c r="F641" i="9"/>
  <c r="H641" i="9"/>
  <c r="A642" i="9"/>
  <c r="C642" i="9"/>
  <c r="D642" i="9"/>
  <c r="E642" i="9"/>
  <c r="F642" i="9"/>
  <c r="H642" i="9"/>
  <c r="A643" i="9"/>
  <c r="C643" i="9"/>
  <c r="D643" i="9"/>
  <c r="E643" i="9"/>
  <c r="F643" i="9"/>
  <c r="H643" i="9"/>
  <c r="A644" i="9"/>
  <c r="C644" i="9"/>
  <c r="D644" i="9"/>
  <c r="E644" i="9"/>
  <c r="F644" i="9"/>
  <c r="H644" i="9"/>
  <c r="A645" i="9"/>
  <c r="C645" i="9"/>
  <c r="D645" i="9"/>
  <c r="E645" i="9"/>
  <c r="F645" i="9"/>
  <c r="H645" i="9"/>
  <c r="A646" i="9"/>
  <c r="C646" i="9"/>
  <c r="D646" i="9"/>
  <c r="E646" i="9"/>
  <c r="F646" i="9"/>
  <c r="H646" i="9"/>
  <c r="A647" i="9"/>
  <c r="C647" i="9"/>
  <c r="D647" i="9"/>
  <c r="E647" i="9"/>
  <c r="F647" i="9"/>
  <c r="H647" i="9"/>
  <c r="A648" i="9"/>
  <c r="C648" i="9"/>
  <c r="D648" i="9"/>
  <c r="E648" i="9"/>
  <c r="F648" i="9"/>
  <c r="H648" i="9"/>
  <c r="A649" i="9"/>
  <c r="C649" i="9"/>
  <c r="D649" i="9"/>
  <c r="E649" i="9"/>
  <c r="F649" i="9"/>
  <c r="H649" i="9"/>
  <c r="A650" i="9"/>
  <c r="C650" i="9"/>
  <c r="D650" i="9"/>
  <c r="E650" i="9"/>
  <c r="F650" i="9"/>
  <c r="H650" i="9"/>
  <c r="A651" i="9"/>
  <c r="C651" i="9"/>
  <c r="D651" i="9"/>
  <c r="E651" i="9"/>
  <c r="F651" i="9"/>
  <c r="H651" i="9"/>
  <c r="A652" i="9"/>
  <c r="C652" i="9"/>
  <c r="D652" i="9"/>
  <c r="E652" i="9"/>
  <c r="F652" i="9"/>
  <c r="H652" i="9"/>
  <c r="A653" i="9"/>
  <c r="C653" i="9"/>
  <c r="D653" i="9"/>
  <c r="E653" i="9"/>
  <c r="F653" i="9"/>
  <c r="H653" i="9"/>
  <c r="A654" i="9"/>
  <c r="C654" i="9"/>
  <c r="D654" i="9"/>
  <c r="E654" i="9"/>
  <c r="F654" i="9"/>
  <c r="H654" i="9"/>
  <c r="A655" i="9"/>
  <c r="C655" i="9"/>
  <c r="D655" i="9"/>
  <c r="E655" i="9"/>
  <c r="F655" i="9"/>
  <c r="H655" i="9"/>
  <c r="A656" i="9"/>
  <c r="C656" i="9"/>
  <c r="D656" i="9"/>
  <c r="E656" i="9"/>
  <c r="F656" i="9"/>
  <c r="H656" i="9"/>
  <c r="A657" i="9"/>
  <c r="C657" i="9"/>
  <c r="D657" i="9"/>
  <c r="E657" i="9"/>
  <c r="F657" i="9"/>
  <c r="H657" i="9"/>
  <c r="A658" i="9"/>
  <c r="C658" i="9"/>
  <c r="D658" i="9"/>
  <c r="E658" i="9"/>
  <c r="F658" i="9"/>
  <c r="H658" i="9"/>
  <c r="A659" i="9"/>
  <c r="C659" i="9"/>
  <c r="D659" i="9"/>
  <c r="E659" i="9"/>
  <c r="F659" i="9"/>
  <c r="H659" i="9"/>
  <c r="A660" i="9"/>
  <c r="C660" i="9"/>
  <c r="D660" i="9"/>
  <c r="E660" i="9"/>
  <c r="F660" i="9"/>
  <c r="H660" i="9"/>
  <c r="A661" i="9"/>
  <c r="C661" i="9"/>
  <c r="D661" i="9"/>
  <c r="E661" i="9"/>
  <c r="F661" i="9"/>
  <c r="H661" i="9"/>
  <c r="A662" i="9"/>
  <c r="C662" i="9"/>
  <c r="D662" i="9"/>
  <c r="E662" i="9"/>
  <c r="F662" i="9"/>
  <c r="H662" i="9"/>
  <c r="A663" i="9"/>
  <c r="C663" i="9"/>
  <c r="D663" i="9"/>
  <c r="E663" i="9"/>
  <c r="F663" i="9"/>
  <c r="H663" i="9"/>
  <c r="A664" i="9"/>
  <c r="C664" i="9"/>
  <c r="D664" i="9"/>
  <c r="E664" i="9"/>
  <c r="F664" i="9"/>
  <c r="H664" i="9"/>
  <c r="A665" i="9"/>
  <c r="C665" i="9"/>
  <c r="D665" i="9"/>
  <c r="E665" i="9"/>
  <c r="F665" i="9"/>
  <c r="H665" i="9"/>
  <c r="A666" i="9"/>
  <c r="C666" i="9"/>
  <c r="D666" i="9"/>
  <c r="E666" i="9"/>
  <c r="F666" i="9"/>
  <c r="H666" i="9"/>
  <c r="A667" i="9"/>
  <c r="C667" i="9"/>
  <c r="D667" i="9"/>
  <c r="E667" i="9"/>
  <c r="F667" i="9"/>
  <c r="H667" i="9"/>
  <c r="A668" i="9"/>
  <c r="C668" i="9"/>
  <c r="D668" i="9"/>
  <c r="E668" i="9"/>
  <c r="F668" i="9"/>
  <c r="H668" i="9"/>
  <c r="A669" i="9"/>
  <c r="C669" i="9"/>
  <c r="D669" i="9"/>
  <c r="E669" i="9"/>
  <c r="F669" i="9"/>
  <c r="H669" i="9"/>
  <c r="A670" i="9"/>
  <c r="C670" i="9"/>
  <c r="D670" i="9"/>
  <c r="E670" i="9"/>
  <c r="F670" i="9"/>
  <c r="H670" i="9"/>
  <c r="A671" i="9"/>
  <c r="C671" i="9"/>
  <c r="D671" i="9"/>
  <c r="E671" i="9"/>
  <c r="F671" i="9"/>
  <c r="H671" i="9"/>
  <c r="A672" i="9"/>
  <c r="C672" i="9"/>
  <c r="D672" i="9"/>
  <c r="E672" i="9"/>
  <c r="F672" i="9"/>
  <c r="H672" i="9"/>
  <c r="A673" i="9"/>
  <c r="C673" i="9"/>
  <c r="D673" i="9"/>
  <c r="E673" i="9"/>
  <c r="F673" i="9"/>
  <c r="H673" i="9"/>
  <c r="A674" i="9"/>
  <c r="C674" i="9"/>
  <c r="D674" i="9"/>
  <c r="E674" i="9"/>
  <c r="F674" i="9"/>
  <c r="H674" i="9"/>
  <c r="A675" i="9"/>
  <c r="C675" i="9"/>
  <c r="D675" i="9"/>
  <c r="E675" i="9"/>
  <c r="F675" i="9"/>
  <c r="H675" i="9"/>
  <c r="A676" i="9"/>
  <c r="C676" i="9"/>
  <c r="D676" i="9"/>
  <c r="E676" i="9"/>
  <c r="F676" i="9"/>
  <c r="H676" i="9"/>
  <c r="A677" i="9"/>
  <c r="C677" i="9"/>
  <c r="D677" i="9"/>
  <c r="E677" i="9"/>
  <c r="F677" i="9"/>
  <c r="H677" i="9"/>
  <c r="A678" i="9"/>
  <c r="C678" i="9"/>
  <c r="D678" i="9"/>
  <c r="E678" i="9"/>
  <c r="F678" i="9"/>
  <c r="H678" i="9"/>
  <c r="A679" i="9"/>
  <c r="C679" i="9"/>
  <c r="D679" i="9"/>
  <c r="E679" i="9"/>
  <c r="F679" i="9"/>
  <c r="H679" i="9"/>
  <c r="A680" i="9"/>
  <c r="C680" i="9"/>
  <c r="D680" i="9"/>
  <c r="E680" i="9"/>
  <c r="F680" i="9"/>
  <c r="H680" i="9"/>
  <c r="A681" i="9"/>
  <c r="C681" i="9"/>
  <c r="D681" i="9"/>
  <c r="E681" i="9"/>
  <c r="F681" i="9"/>
  <c r="H681" i="9"/>
  <c r="A682" i="9"/>
  <c r="C682" i="9"/>
  <c r="D682" i="9"/>
  <c r="E682" i="9"/>
  <c r="F682" i="9"/>
  <c r="H682" i="9"/>
  <c r="A683" i="9"/>
  <c r="C683" i="9"/>
  <c r="D683" i="9"/>
  <c r="E683" i="9"/>
  <c r="F683" i="9"/>
  <c r="H683" i="9"/>
  <c r="A684" i="9"/>
  <c r="C684" i="9"/>
  <c r="D684" i="9"/>
  <c r="E684" i="9"/>
  <c r="F684" i="9"/>
  <c r="H684" i="9"/>
  <c r="A685" i="9"/>
  <c r="C685" i="9"/>
  <c r="D685" i="9"/>
  <c r="E685" i="9"/>
  <c r="F685" i="9"/>
  <c r="H685" i="9"/>
  <c r="A686" i="9"/>
  <c r="C686" i="9"/>
  <c r="D686" i="9"/>
  <c r="E686" i="9"/>
  <c r="F686" i="9"/>
  <c r="H686" i="9"/>
  <c r="A687" i="9"/>
  <c r="C687" i="9"/>
  <c r="D687" i="9"/>
  <c r="E687" i="9"/>
  <c r="F687" i="9"/>
  <c r="H687" i="9"/>
  <c r="A688" i="9"/>
  <c r="C688" i="9"/>
  <c r="D688" i="9"/>
  <c r="E688" i="9"/>
  <c r="F688" i="9"/>
  <c r="H688" i="9"/>
  <c r="A689" i="9"/>
  <c r="C689" i="9"/>
  <c r="D689" i="9"/>
  <c r="E689" i="9"/>
  <c r="F689" i="9"/>
  <c r="H689" i="9"/>
  <c r="A690" i="9"/>
  <c r="C690" i="9"/>
  <c r="D690" i="9"/>
  <c r="E690" i="9"/>
  <c r="F690" i="9"/>
  <c r="H690" i="9"/>
  <c r="A691" i="9"/>
  <c r="C691" i="9"/>
  <c r="D691" i="9"/>
  <c r="E691" i="9"/>
  <c r="F691" i="9"/>
  <c r="H691" i="9"/>
  <c r="A692" i="9"/>
  <c r="C692" i="9"/>
  <c r="D692" i="9"/>
  <c r="E692" i="9"/>
  <c r="F692" i="9"/>
  <c r="H692" i="9"/>
  <c r="A693" i="9"/>
  <c r="C693" i="9"/>
  <c r="D693" i="9"/>
  <c r="E693" i="9"/>
  <c r="F693" i="9"/>
  <c r="H693" i="9"/>
  <c r="A694" i="9"/>
  <c r="C694" i="9"/>
  <c r="D694" i="9"/>
  <c r="E694" i="9"/>
  <c r="F694" i="9"/>
  <c r="H694" i="9"/>
  <c r="A695" i="9"/>
  <c r="C695" i="9"/>
  <c r="D695" i="9"/>
  <c r="E695" i="9"/>
  <c r="F695" i="9"/>
  <c r="H695" i="9"/>
  <c r="A696" i="9"/>
  <c r="C696" i="9"/>
  <c r="D696" i="9"/>
  <c r="E696" i="9"/>
  <c r="F696" i="9"/>
  <c r="H696" i="9"/>
  <c r="A697" i="9"/>
  <c r="C697" i="9"/>
  <c r="D697" i="9"/>
  <c r="E697" i="9"/>
  <c r="F697" i="9"/>
  <c r="H697" i="9"/>
  <c r="A698" i="9"/>
  <c r="C698" i="9"/>
  <c r="D698" i="9"/>
  <c r="E698" i="9"/>
  <c r="F698" i="9"/>
  <c r="H698" i="9"/>
  <c r="A699" i="9"/>
  <c r="C699" i="9"/>
  <c r="D699" i="9"/>
  <c r="E699" i="9"/>
  <c r="F699" i="9"/>
  <c r="H699" i="9"/>
  <c r="A700" i="9"/>
  <c r="C700" i="9"/>
  <c r="D700" i="9"/>
  <c r="E700" i="9"/>
  <c r="F700" i="9"/>
  <c r="H700" i="9"/>
  <c r="A701" i="9"/>
  <c r="C701" i="9"/>
  <c r="D701" i="9"/>
  <c r="E701" i="9"/>
  <c r="F701" i="9"/>
  <c r="H701" i="9"/>
  <c r="A702" i="9"/>
  <c r="C702" i="9"/>
  <c r="D702" i="9"/>
  <c r="E702" i="9"/>
  <c r="F702" i="9"/>
  <c r="H702" i="9"/>
  <c r="A703" i="9"/>
  <c r="C703" i="9"/>
  <c r="D703" i="9"/>
  <c r="E703" i="9"/>
  <c r="F703" i="9"/>
  <c r="H703" i="9"/>
  <c r="A704" i="9"/>
  <c r="C704" i="9"/>
  <c r="D704" i="9"/>
  <c r="E704" i="9"/>
  <c r="F704" i="9"/>
  <c r="H704" i="9"/>
  <c r="A705" i="9"/>
  <c r="C705" i="9"/>
  <c r="D705" i="9"/>
  <c r="E705" i="9"/>
  <c r="F705" i="9"/>
  <c r="H705" i="9"/>
  <c r="A706" i="9"/>
  <c r="C706" i="9"/>
  <c r="D706" i="9"/>
  <c r="E706" i="9"/>
  <c r="F706" i="9"/>
  <c r="H706" i="9"/>
  <c r="A707" i="9"/>
  <c r="C707" i="9"/>
  <c r="D707" i="9"/>
  <c r="E707" i="9"/>
  <c r="F707" i="9"/>
  <c r="H707" i="9"/>
  <c r="A708" i="9"/>
  <c r="C708" i="9"/>
  <c r="D708" i="9"/>
  <c r="E708" i="9"/>
  <c r="F708" i="9"/>
  <c r="H708" i="9"/>
  <c r="A709" i="9"/>
  <c r="C709" i="9"/>
  <c r="D709" i="9"/>
  <c r="E709" i="9"/>
  <c r="F709" i="9"/>
  <c r="H709" i="9"/>
  <c r="A710" i="9"/>
  <c r="C710" i="9"/>
  <c r="D710" i="9"/>
  <c r="E710" i="9"/>
  <c r="F710" i="9"/>
  <c r="H710" i="9"/>
  <c r="A711" i="9"/>
  <c r="C711" i="9"/>
  <c r="D711" i="9"/>
  <c r="E711" i="9"/>
  <c r="F711" i="9"/>
  <c r="H711" i="9"/>
  <c r="A712" i="9"/>
  <c r="C712" i="9"/>
  <c r="D712" i="9"/>
  <c r="E712" i="9"/>
  <c r="F712" i="9"/>
  <c r="H712" i="9"/>
  <c r="A713" i="9"/>
  <c r="C713" i="9"/>
  <c r="D713" i="9"/>
  <c r="E713" i="9"/>
  <c r="F713" i="9"/>
  <c r="H713" i="9"/>
  <c r="A714" i="9"/>
  <c r="C714" i="9"/>
  <c r="D714" i="9"/>
  <c r="E714" i="9"/>
  <c r="F714" i="9"/>
  <c r="H714" i="9"/>
  <c r="A715" i="9"/>
  <c r="C715" i="9"/>
  <c r="D715" i="9"/>
  <c r="E715" i="9"/>
  <c r="F715" i="9"/>
  <c r="H715" i="9"/>
  <c r="A716" i="9"/>
  <c r="C716" i="9"/>
  <c r="D716" i="9"/>
  <c r="E716" i="9"/>
  <c r="F716" i="9"/>
  <c r="H716" i="9"/>
  <c r="A717" i="9"/>
  <c r="C717" i="9"/>
  <c r="D717" i="9"/>
  <c r="E717" i="9"/>
  <c r="F717" i="9"/>
  <c r="H717" i="9"/>
  <c r="A718" i="9"/>
  <c r="C718" i="9"/>
  <c r="D718" i="9"/>
  <c r="E718" i="9"/>
  <c r="F718" i="9"/>
  <c r="H718" i="9"/>
  <c r="A719" i="9"/>
  <c r="C719" i="9"/>
  <c r="D719" i="9"/>
  <c r="E719" i="9"/>
  <c r="F719" i="9"/>
  <c r="H719" i="9"/>
  <c r="A720" i="9"/>
  <c r="C720" i="9"/>
  <c r="D720" i="9"/>
  <c r="E720" i="9"/>
  <c r="F720" i="9"/>
  <c r="H720" i="9"/>
  <c r="A721" i="9"/>
  <c r="C721" i="9"/>
  <c r="D721" i="9"/>
  <c r="E721" i="9"/>
  <c r="F721" i="9"/>
  <c r="H721" i="9"/>
  <c r="A722" i="9"/>
  <c r="C722" i="9"/>
  <c r="D722" i="9"/>
  <c r="E722" i="9"/>
  <c r="F722" i="9"/>
  <c r="H722" i="9"/>
  <c r="A723" i="9"/>
  <c r="C723" i="9"/>
  <c r="D723" i="9"/>
  <c r="E723" i="9"/>
  <c r="F723" i="9"/>
  <c r="H723" i="9"/>
  <c r="A724" i="9"/>
  <c r="C724" i="9"/>
  <c r="D724" i="9"/>
  <c r="E724" i="9"/>
  <c r="F724" i="9"/>
  <c r="H724" i="9"/>
  <c r="A725" i="9"/>
  <c r="C725" i="9"/>
  <c r="D725" i="9"/>
  <c r="E725" i="9"/>
  <c r="F725" i="9"/>
  <c r="H725" i="9"/>
  <c r="A726" i="9"/>
  <c r="C726" i="9"/>
  <c r="D726" i="9"/>
  <c r="E726" i="9"/>
  <c r="F726" i="9"/>
  <c r="H726" i="9"/>
  <c r="A727" i="9"/>
  <c r="C727" i="9"/>
  <c r="D727" i="9"/>
  <c r="E727" i="9"/>
  <c r="F727" i="9"/>
  <c r="H727" i="9"/>
  <c r="A728" i="9"/>
  <c r="C728" i="9"/>
  <c r="D728" i="9"/>
  <c r="E728" i="9"/>
  <c r="F728" i="9"/>
  <c r="H728" i="9"/>
  <c r="A729" i="9"/>
  <c r="C729" i="9"/>
  <c r="D729" i="9"/>
  <c r="E729" i="9"/>
  <c r="F729" i="9"/>
  <c r="H729" i="9"/>
  <c r="A730" i="9"/>
  <c r="C730" i="9"/>
  <c r="D730" i="9"/>
  <c r="E730" i="9"/>
  <c r="F730" i="9"/>
  <c r="H730" i="9"/>
  <c r="A731" i="9"/>
  <c r="C731" i="9"/>
  <c r="D731" i="9"/>
  <c r="E731" i="9"/>
  <c r="F731" i="9"/>
  <c r="H731" i="9"/>
  <c r="A732" i="9"/>
  <c r="C732" i="9"/>
  <c r="D732" i="9"/>
  <c r="E732" i="9"/>
  <c r="F732" i="9"/>
  <c r="H732" i="9"/>
  <c r="A733" i="9"/>
  <c r="C733" i="9"/>
  <c r="D733" i="9"/>
  <c r="E733" i="9"/>
  <c r="F733" i="9"/>
  <c r="H733" i="9"/>
  <c r="A734" i="9"/>
  <c r="C734" i="9"/>
  <c r="D734" i="9"/>
  <c r="E734" i="9"/>
  <c r="F734" i="9"/>
  <c r="H734" i="9"/>
  <c r="A735" i="9"/>
  <c r="C735" i="9"/>
  <c r="D735" i="9"/>
  <c r="E735" i="9"/>
  <c r="F735" i="9"/>
  <c r="H735" i="9"/>
  <c r="A736" i="9"/>
  <c r="C736" i="9"/>
  <c r="D736" i="9"/>
  <c r="E736" i="9"/>
  <c r="F736" i="9"/>
  <c r="H736" i="9"/>
  <c r="A737" i="9"/>
  <c r="C737" i="9"/>
  <c r="D737" i="9"/>
  <c r="E737" i="9"/>
  <c r="F737" i="9"/>
  <c r="H737" i="9"/>
  <c r="A738" i="9"/>
  <c r="C738" i="9"/>
  <c r="D738" i="9"/>
  <c r="E738" i="9"/>
  <c r="F738" i="9"/>
  <c r="H738" i="9"/>
  <c r="A739" i="9"/>
  <c r="C739" i="9"/>
  <c r="D739" i="9"/>
  <c r="E739" i="9"/>
  <c r="F739" i="9"/>
  <c r="H739" i="9"/>
  <c r="A740" i="9"/>
  <c r="C740" i="9"/>
  <c r="D740" i="9"/>
  <c r="E740" i="9"/>
  <c r="F740" i="9"/>
  <c r="H740" i="9"/>
  <c r="A741" i="9"/>
  <c r="C741" i="9"/>
  <c r="D741" i="9"/>
  <c r="E741" i="9"/>
  <c r="F741" i="9"/>
  <c r="H741" i="9"/>
  <c r="A742" i="9"/>
  <c r="C742" i="9"/>
  <c r="D742" i="9"/>
  <c r="E742" i="9"/>
  <c r="F742" i="9"/>
  <c r="H742" i="9"/>
  <c r="A743" i="9"/>
  <c r="C743" i="9"/>
  <c r="D743" i="9"/>
  <c r="E743" i="9"/>
  <c r="F743" i="9"/>
  <c r="H743" i="9"/>
  <c r="A744" i="9"/>
  <c r="C744" i="9"/>
  <c r="D744" i="9"/>
  <c r="E744" i="9"/>
  <c r="F744" i="9"/>
  <c r="H744" i="9"/>
  <c r="A745" i="9"/>
  <c r="C745" i="9"/>
  <c r="D745" i="9"/>
  <c r="E745" i="9"/>
  <c r="F745" i="9"/>
  <c r="H745" i="9"/>
  <c r="A746" i="9"/>
  <c r="C746" i="9"/>
  <c r="D746" i="9"/>
  <c r="E746" i="9"/>
  <c r="F746" i="9"/>
  <c r="H746" i="9"/>
  <c r="A747" i="9"/>
  <c r="C747" i="9"/>
  <c r="D747" i="9"/>
  <c r="E747" i="9"/>
  <c r="F747" i="9"/>
  <c r="H747" i="9"/>
  <c r="A748" i="9"/>
  <c r="C748" i="9"/>
  <c r="D748" i="9"/>
  <c r="E748" i="9"/>
  <c r="F748" i="9"/>
  <c r="H748" i="9"/>
  <c r="A749" i="9"/>
  <c r="C749" i="9"/>
  <c r="D749" i="9"/>
  <c r="E749" i="9"/>
  <c r="F749" i="9"/>
  <c r="H749" i="9"/>
  <c r="A750" i="9"/>
  <c r="C750" i="9"/>
  <c r="D750" i="9"/>
  <c r="E750" i="9"/>
  <c r="F750" i="9"/>
  <c r="H750" i="9"/>
  <c r="A751" i="9"/>
  <c r="C751" i="9"/>
  <c r="D751" i="9"/>
  <c r="E751" i="9"/>
  <c r="F751" i="9"/>
  <c r="H751" i="9"/>
  <c r="A752" i="9"/>
  <c r="C752" i="9"/>
  <c r="D752" i="9"/>
  <c r="E752" i="9"/>
  <c r="F752" i="9"/>
  <c r="H752" i="9"/>
  <c r="A753" i="9"/>
  <c r="C753" i="9"/>
  <c r="D753" i="9"/>
  <c r="E753" i="9"/>
  <c r="F753" i="9"/>
  <c r="H753" i="9"/>
  <c r="A754" i="9"/>
  <c r="C754" i="9"/>
  <c r="D754" i="9"/>
  <c r="E754" i="9"/>
  <c r="F754" i="9"/>
  <c r="H754" i="9"/>
  <c r="A755" i="9"/>
  <c r="C755" i="9"/>
  <c r="D755" i="9"/>
  <c r="E755" i="9"/>
  <c r="F755" i="9"/>
  <c r="H755" i="9"/>
  <c r="A756" i="9"/>
  <c r="C756" i="9"/>
  <c r="D756" i="9"/>
  <c r="E756" i="9"/>
  <c r="F756" i="9"/>
  <c r="H756" i="9"/>
  <c r="A757" i="9"/>
  <c r="C757" i="9"/>
  <c r="D757" i="9"/>
  <c r="E757" i="9"/>
  <c r="F757" i="9"/>
  <c r="H757" i="9"/>
  <c r="A758" i="9"/>
  <c r="C758" i="9"/>
  <c r="D758" i="9"/>
  <c r="E758" i="9"/>
  <c r="F758" i="9"/>
  <c r="H758" i="9"/>
  <c r="A759" i="9"/>
  <c r="C759" i="9"/>
  <c r="D759" i="9"/>
  <c r="E759" i="9"/>
  <c r="F759" i="9"/>
  <c r="H759" i="9"/>
  <c r="A760" i="9"/>
  <c r="C760" i="9"/>
  <c r="D760" i="9"/>
  <c r="E760" i="9"/>
  <c r="F760" i="9"/>
  <c r="H760" i="9"/>
  <c r="A761" i="9"/>
  <c r="C761" i="9"/>
  <c r="D761" i="9"/>
  <c r="E761" i="9"/>
  <c r="F761" i="9"/>
  <c r="H761" i="9"/>
  <c r="A762" i="9"/>
  <c r="C762" i="9"/>
  <c r="D762" i="9"/>
  <c r="E762" i="9"/>
  <c r="F762" i="9"/>
  <c r="H762" i="9"/>
  <c r="A763" i="9"/>
  <c r="C763" i="9"/>
  <c r="D763" i="9"/>
  <c r="E763" i="9"/>
  <c r="F763" i="9"/>
  <c r="H763" i="9"/>
  <c r="A764" i="9"/>
  <c r="C764" i="9"/>
  <c r="D764" i="9"/>
  <c r="E764" i="9"/>
  <c r="F764" i="9"/>
  <c r="H764" i="9"/>
  <c r="A765" i="9"/>
  <c r="C765" i="9"/>
  <c r="D765" i="9"/>
  <c r="E765" i="9"/>
  <c r="F765" i="9"/>
  <c r="H765" i="9"/>
  <c r="A766" i="9"/>
  <c r="C766" i="9"/>
  <c r="D766" i="9"/>
  <c r="E766" i="9"/>
  <c r="F766" i="9"/>
  <c r="H766" i="9"/>
  <c r="A767" i="9"/>
  <c r="C767" i="9"/>
  <c r="D767" i="9"/>
  <c r="E767" i="9"/>
  <c r="F767" i="9"/>
  <c r="H767" i="9"/>
  <c r="A768" i="9"/>
  <c r="C768" i="9"/>
  <c r="D768" i="9"/>
  <c r="E768" i="9"/>
  <c r="F768" i="9"/>
  <c r="H768" i="9"/>
  <c r="A769" i="9"/>
  <c r="C769" i="9"/>
  <c r="D769" i="9"/>
  <c r="E769" i="9"/>
  <c r="F769" i="9"/>
  <c r="H769" i="9"/>
  <c r="A770" i="9"/>
  <c r="C770" i="9"/>
  <c r="D770" i="9"/>
  <c r="E770" i="9"/>
  <c r="F770" i="9"/>
  <c r="H770" i="9"/>
  <c r="A771" i="9"/>
  <c r="C771" i="9"/>
  <c r="D771" i="9"/>
  <c r="E771" i="9"/>
  <c r="F771" i="9"/>
  <c r="H771" i="9"/>
  <c r="A772" i="9"/>
  <c r="C772" i="9"/>
  <c r="D772" i="9"/>
  <c r="E772" i="9"/>
  <c r="F772" i="9"/>
  <c r="H772" i="9"/>
  <c r="A773" i="9"/>
  <c r="C773" i="9"/>
  <c r="D773" i="9"/>
  <c r="E773" i="9"/>
  <c r="F773" i="9"/>
  <c r="H773" i="9"/>
  <c r="A774" i="9"/>
  <c r="C774" i="9"/>
  <c r="D774" i="9"/>
  <c r="E774" i="9"/>
  <c r="F774" i="9"/>
  <c r="H774" i="9"/>
  <c r="A775" i="9"/>
  <c r="C775" i="9"/>
  <c r="D775" i="9"/>
  <c r="E775" i="9"/>
  <c r="F775" i="9"/>
  <c r="H775" i="9"/>
  <c r="A776" i="9"/>
  <c r="C776" i="9"/>
  <c r="D776" i="9"/>
  <c r="E776" i="9"/>
  <c r="F776" i="9"/>
  <c r="H776" i="9"/>
  <c r="A777" i="9"/>
  <c r="C777" i="9"/>
  <c r="D777" i="9"/>
  <c r="E777" i="9"/>
  <c r="F777" i="9"/>
  <c r="H777" i="9"/>
  <c r="A778" i="9"/>
  <c r="C778" i="9"/>
  <c r="D778" i="9"/>
  <c r="E778" i="9"/>
  <c r="F778" i="9"/>
  <c r="H778" i="9"/>
  <c r="A779" i="9"/>
  <c r="C779" i="9"/>
  <c r="D779" i="9"/>
  <c r="E779" i="9"/>
  <c r="F779" i="9"/>
  <c r="H779" i="9"/>
  <c r="A780" i="9"/>
  <c r="C780" i="9"/>
  <c r="D780" i="9"/>
  <c r="E780" i="9"/>
  <c r="F780" i="9"/>
  <c r="H780" i="9"/>
  <c r="A781" i="9"/>
  <c r="C781" i="9"/>
  <c r="D781" i="9"/>
  <c r="E781" i="9"/>
  <c r="F781" i="9"/>
  <c r="H781" i="9"/>
  <c r="A782" i="9"/>
  <c r="C782" i="9"/>
  <c r="D782" i="9"/>
  <c r="E782" i="9"/>
  <c r="F782" i="9"/>
  <c r="H782" i="9"/>
  <c r="A783" i="9"/>
  <c r="C783" i="9"/>
  <c r="D783" i="9"/>
  <c r="E783" i="9"/>
  <c r="F783" i="9"/>
  <c r="H783" i="9"/>
  <c r="A784" i="9"/>
  <c r="C784" i="9"/>
  <c r="D784" i="9"/>
  <c r="E784" i="9"/>
  <c r="F784" i="9"/>
  <c r="H784" i="9"/>
  <c r="A785" i="9"/>
  <c r="C785" i="9"/>
  <c r="D785" i="9"/>
  <c r="E785" i="9"/>
  <c r="F785" i="9"/>
  <c r="H785" i="9"/>
  <c r="A786" i="9"/>
  <c r="C786" i="9"/>
  <c r="D786" i="9"/>
  <c r="E786" i="9"/>
  <c r="F786" i="9"/>
  <c r="H786" i="9"/>
  <c r="A787" i="9"/>
  <c r="C787" i="9"/>
  <c r="D787" i="9"/>
  <c r="E787" i="9"/>
  <c r="F787" i="9"/>
  <c r="H787" i="9"/>
  <c r="A788" i="9"/>
  <c r="C788" i="9"/>
  <c r="D788" i="9"/>
  <c r="E788" i="9"/>
  <c r="F788" i="9"/>
  <c r="H788" i="9"/>
  <c r="A789" i="9"/>
  <c r="C789" i="9"/>
  <c r="D789" i="9"/>
  <c r="E789" i="9"/>
  <c r="F789" i="9"/>
  <c r="H789" i="9"/>
  <c r="A790" i="9"/>
  <c r="C790" i="9"/>
  <c r="D790" i="9"/>
  <c r="E790" i="9"/>
  <c r="F790" i="9"/>
  <c r="H790" i="9"/>
  <c r="A791" i="9"/>
  <c r="C791" i="9"/>
  <c r="D791" i="9"/>
  <c r="E791" i="9"/>
  <c r="F791" i="9"/>
  <c r="H791" i="9"/>
  <c r="A792" i="9"/>
  <c r="C792" i="9"/>
  <c r="D792" i="9"/>
  <c r="E792" i="9"/>
  <c r="F792" i="9"/>
  <c r="H792" i="9"/>
  <c r="A793" i="9"/>
  <c r="C793" i="9"/>
  <c r="D793" i="9"/>
  <c r="E793" i="9"/>
  <c r="F793" i="9"/>
  <c r="H793" i="9"/>
  <c r="A794" i="9"/>
  <c r="C794" i="9"/>
  <c r="D794" i="9"/>
  <c r="E794" i="9"/>
  <c r="F794" i="9"/>
  <c r="H794" i="9"/>
  <c r="A795" i="9"/>
  <c r="C795" i="9"/>
  <c r="D795" i="9"/>
  <c r="E795" i="9"/>
  <c r="F795" i="9"/>
  <c r="H795" i="9"/>
  <c r="A796" i="9"/>
  <c r="C796" i="9"/>
  <c r="D796" i="9"/>
  <c r="E796" i="9"/>
  <c r="F796" i="9"/>
  <c r="H796" i="9"/>
  <c r="A797" i="9"/>
  <c r="C797" i="9"/>
  <c r="D797" i="9"/>
  <c r="E797" i="9"/>
  <c r="F797" i="9"/>
  <c r="H797" i="9"/>
  <c r="A798" i="9"/>
  <c r="C798" i="9"/>
  <c r="D798" i="9"/>
  <c r="E798" i="9"/>
  <c r="F798" i="9"/>
  <c r="H798" i="9"/>
  <c r="A799" i="9"/>
  <c r="C799" i="9"/>
  <c r="D799" i="9"/>
  <c r="E799" i="9"/>
  <c r="F799" i="9"/>
  <c r="H799" i="9"/>
  <c r="A800" i="9"/>
  <c r="C800" i="9"/>
  <c r="D800" i="9"/>
  <c r="E800" i="9"/>
  <c r="F800" i="9"/>
  <c r="H800" i="9"/>
  <c r="A801" i="9"/>
  <c r="C801" i="9"/>
  <c r="D801" i="9"/>
  <c r="E801" i="9"/>
  <c r="F801" i="9"/>
  <c r="H801" i="9"/>
  <c r="A802" i="9"/>
  <c r="C802" i="9"/>
  <c r="D802" i="9"/>
  <c r="E802" i="9"/>
  <c r="F802" i="9"/>
  <c r="H802" i="9"/>
  <c r="A803" i="9"/>
  <c r="C803" i="9"/>
  <c r="D803" i="9"/>
  <c r="E803" i="9"/>
  <c r="F803" i="9"/>
  <c r="H803" i="9"/>
  <c r="A804" i="9"/>
  <c r="C804" i="9"/>
  <c r="D804" i="9"/>
  <c r="E804" i="9"/>
  <c r="F804" i="9"/>
  <c r="H804" i="9"/>
  <c r="A805" i="9"/>
  <c r="C805" i="9"/>
  <c r="D805" i="9"/>
  <c r="E805" i="9"/>
  <c r="F805" i="9"/>
  <c r="H805" i="9"/>
  <c r="A806" i="9"/>
  <c r="C806" i="9"/>
  <c r="D806" i="9"/>
  <c r="E806" i="9"/>
  <c r="F806" i="9"/>
  <c r="H806" i="9"/>
  <c r="A807" i="9"/>
  <c r="C807" i="9"/>
  <c r="D807" i="9"/>
  <c r="E807" i="9"/>
  <c r="F807" i="9"/>
  <c r="H807" i="9"/>
  <c r="A808" i="9"/>
  <c r="C808" i="9"/>
  <c r="D808" i="9"/>
  <c r="E808" i="9"/>
  <c r="F808" i="9"/>
  <c r="H808" i="9"/>
  <c r="A809" i="9"/>
  <c r="C809" i="9"/>
  <c r="D809" i="9"/>
  <c r="E809" i="9"/>
  <c r="F809" i="9"/>
  <c r="H809" i="9"/>
  <c r="A810" i="9"/>
  <c r="C810" i="9"/>
  <c r="D810" i="9"/>
  <c r="E810" i="9"/>
  <c r="F810" i="9"/>
  <c r="H810" i="9"/>
  <c r="A811" i="9"/>
  <c r="C811" i="9"/>
  <c r="D811" i="9"/>
  <c r="E811" i="9"/>
  <c r="F811" i="9"/>
  <c r="H811" i="9"/>
  <c r="A812" i="9"/>
  <c r="C812" i="9"/>
  <c r="D812" i="9"/>
  <c r="E812" i="9"/>
  <c r="F812" i="9"/>
  <c r="H812" i="9"/>
  <c r="A813" i="9"/>
  <c r="C813" i="9"/>
  <c r="D813" i="9"/>
  <c r="E813" i="9"/>
  <c r="F813" i="9"/>
  <c r="H813" i="9"/>
  <c r="A814" i="9"/>
  <c r="C814" i="9"/>
  <c r="D814" i="9"/>
  <c r="E814" i="9"/>
  <c r="F814" i="9"/>
  <c r="H814" i="9"/>
  <c r="A815" i="9"/>
  <c r="C815" i="9"/>
  <c r="D815" i="9"/>
  <c r="E815" i="9"/>
  <c r="F815" i="9"/>
  <c r="H815" i="9"/>
  <c r="A816" i="9"/>
  <c r="C816" i="9"/>
  <c r="D816" i="9"/>
  <c r="E816" i="9"/>
  <c r="F816" i="9"/>
  <c r="H816" i="9"/>
  <c r="A817" i="9"/>
  <c r="C817" i="9"/>
  <c r="D817" i="9"/>
  <c r="E817" i="9"/>
  <c r="F817" i="9"/>
  <c r="H817" i="9"/>
  <c r="A818" i="9"/>
  <c r="C818" i="9"/>
  <c r="D818" i="9"/>
  <c r="E818" i="9"/>
  <c r="F818" i="9"/>
  <c r="H818" i="9"/>
  <c r="A819" i="9"/>
  <c r="C819" i="9"/>
  <c r="D819" i="9"/>
  <c r="E819" i="9"/>
  <c r="F819" i="9"/>
  <c r="H819" i="9"/>
  <c r="A820" i="9"/>
  <c r="C820" i="9"/>
  <c r="D820" i="9"/>
  <c r="E820" i="9"/>
  <c r="F820" i="9"/>
  <c r="H820" i="9"/>
  <c r="A821" i="9"/>
  <c r="C821" i="9"/>
  <c r="D821" i="9"/>
  <c r="E821" i="9"/>
  <c r="F821" i="9"/>
  <c r="H821" i="9"/>
  <c r="A822" i="9"/>
  <c r="C822" i="9"/>
  <c r="D822" i="9"/>
  <c r="E822" i="9"/>
  <c r="F822" i="9"/>
  <c r="H822" i="9"/>
  <c r="A823" i="9"/>
  <c r="C823" i="9"/>
  <c r="D823" i="9"/>
  <c r="E823" i="9"/>
  <c r="F823" i="9"/>
  <c r="H823" i="9"/>
  <c r="A824" i="9"/>
  <c r="C824" i="9"/>
  <c r="D824" i="9"/>
  <c r="E824" i="9"/>
  <c r="F824" i="9"/>
  <c r="H824" i="9"/>
  <c r="A825" i="9"/>
  <c r="C825" i="9"/>
  <c r="D825" i="9"/>
  <c r="E825" i="9"/>
  <c r="F825" i="9"/>
  <c r="H825" i="9"/>
  <c r="A826" i="9"/>
  <c r="C826" i="9"/>
  <c r="D826" i="9"/>
  <c r="E826" i="9"/>
  <c r="F826" i="9"/>
  <c r="H826" i="9"/>
  <c r="A827" i="9"/>
  <c r="C827" i="9"/>
  <c r="D827" i="9"/>
  <c r="E827" i="9"/>
  <c r="F827" i="9"/>
  <c r="H827" i="9"/>
  <c r="A828" i="9"/>
  <c r="C828" i="9"/>
  <c r="D828" i="9"/>
  <c r="E828" i="9"/>
  <c r="F828" i="9"/>
  <c r="H828" i="9"/>
  <c r="A829" i="9"/>
  <c r="C829" i="9"/>
  <c r="D829" i="9"/>
  <c r="E829" i="9"/>
  <c r="F829" i="9"/>
  <c r="H829" i="9"/>
  <c r="A830" i="9"/>
  <c r="C830" i="9"/>
  <c r="D830" i="9"/>
  <c r="E830" i="9"/>
  <c r="F830" i="9"/>
  <c r="H830" i="9"/>
  <c r="A831" i="9"/>
  <c r="C831" i="9"/>
  <c r="D831" i="9"/>
  <c r="E831" i="9"/>
  <c r="F831" i="9"/>
  <c r="H831" i="9"/>
  <c r="A832" i="9"/>
  <c r="C832" i="9"/>
  <c r="D832" i="9"/>
  <c r="E832" i="9"/>
  <c r="F832" i="9"/>
  <c r="H832" i="9"/>
  <c r="A833" i="9"/>
  <c r="C833" i="9"/>
  <c r="D833" i="9"/>
  <c r="E833" i="9"/>
  <c r="F833" i="9"/>
  <c r="H833" i="9"/>
  <c r="A834" i="9"/>
  <c r="C834" i="9"/>
  <c r="D834" i="9"/>
  <c r="E834" i="9"/>
  <c r="F834" i="9"/>
  <c r="H834" i="9"/>
  <c r="A835" i="9"/>
  <c r="C835" i="9"/>
  <c r="D835" i="9"/>
  <c r="E835" i="9"/>
  <c r="F835" i="9"/>
  <c r="H835" i="9"/>
  <c r="A836" i="9"/>
  <c r="C836" i="9"/>
  <c r="D836" i="9"/>
  <c r="E836" i="9"/>
  <c r="F836" i="9"/>
  <c r="H836" i="9"/>
  <c r="A837" i="9"/>
  <c r="C837" i="9"/>
  <c r="D837" i="9"/>
  <c r="E837" i="9"/>
  <c r="F837" i="9"/>
  <c r="H837" i="9"/>
  <c r="A838" i="9"/>
  <c r="C838" i="9"/>
  <c r="D838" i="9"/>
  <c r="E838" i="9"/>
  <c r="F838" i="9"/>
  <c r="H838" i="9"/>
  <c r="A839" i="9"/>
  <c r="C839" i="9"/>
  <c r="D839" i="9"/>
  <c r="E839" i="9"/>
  <c r="F839" i="9"/>
  <c r="H839" i="9"/>
  <c r="A840" i="9"/>
  <c r="C840" i="9"/>
  <c r="D840" i="9"/>
  <c r="E840" i="9"/>
  <c r="F840" i="9"/>
  <c r="H840" i="9"/>
  <c r="A841" i="9"/>
  <c r="C841" i="9"/>
  <c r="D841" i="9"/>
  <c r="E841" i="9"/>
  <c r="F841" i="9"/>
  <c r="H841" i="9"/>
  <c r="A842" i="9"/>
  <c r="C842" i="9"/>
  <c r="D842" i="9"/>
  <c r="E842" i="9"/>
  <c r="F842" i="9"/>
  <c r="H842" i="9"/>
  <c r="A843" i="9"/>
  <c r="C843" i="9"/>
  <c r="D843" i="9"/>
  <c r="E843" i="9"/>
  <c r="F843" i="9"/>
  <c r="H843" i="9"/>
  <c r="A844" i="9"/>
  <c r="C844" i="9"/>
  <c r="D844" i="9"/>
  <c r="E844" i="9"/>
  <c r="F844" i="9"/>
  <c r="H844" i="9"/>
  <c r="A845" i="9"/>
  <c r="C845" i="9"/>
  <c r="D845" i="9"/>
  <c r="E845" i="9"/>
  <c r="F845" i="9"/>
  <c r="H845" i="9"/>
  <c r="A846" i="9"/>
  <c r="C846" i="9"/>
  <c r="D846" i="9"/>
  <c r="E846" i="9"/>
  <c r="F846" i="9"/>
  <c r="H846" i="9"/>
  <c r="A847" i="9"/>
  <c r="C847" i="9"/>
  <c r="D847" i="9"/>
  <c r="E847" i="9"/>
  <c r="F847" i="9"/>
  <c r="H847" i="9"/>
  <c r="A848" i="9"/>
  <c r="C848" i="9"/>
  <c r="D848" i="9"/>
  <c r="E848" i="9"/>
  <c r="F848" i="9"/>
  <c r="H848" i="9"/>
  <c r="A849" i="9"/>
  <c r="C849" i="9"/>
  <c r="D849" i="9"/>
  <c r="E849" i="9"/>
  <c r="F849" i="9"/>
  <c r="H849" i="9"/>
  <c r="A850" i="9"/>
  <c r="C850" i="9"/>
  <c r="D850" i="9"/>
  <c r="E850" i="9"/>
  <c r="F850" i="9"/>
  <c r="H850" i="9"/>
  <c r="A851" i="9"/>
  <c r="C851" i="9"/>
  <c r="D851" i="9"/>
  <c r="E851" i="9"/>
  <c r="F851" i="9"/>
  <c r="H851" i="9"/>
  <c r="A852" i="9"/>
  <c r="C852" i="9"/>
  <c r="D852" i="9"/>
  <c r="E852" i="9"/>
  <c r="F852" i="9"/>
  <c r="H852" i="9"/>
  <c r="A853" i="9"/>
  <c r="C853" i="9"/>
  <c r="D853" i="9"/>
  <c r="E853" i="9"/>
  <c r="F853" i="9"/>
  <c r="H853" i="9"/>
  <c r="A854" i="9"/>
  <c r="C854" i="9"/>
  <c r="D854" i="9"/>
  <c r="E854" i="9"/>
  <c r="F854" i="9"/>
  <c r="H854" i="9"/>
  <c r="A855" i="9"/>
  <c r="C855" i="9"/>
  <c r="D855" i="9"/>
  <c r="E855" i="9"/>
  <c r="F855" i="9"/>
  <c r="H855" i="9"/>
  <c r="A856" i="9"/>
  <c r="C856" i="9"/>
  <c r="D856" i="9"/>
  <c r="E856" i="9"/>
  <c r="F856" i="9"/>
  <c r="H856" i="9"/>
  <c r="A857" i="9"/>
  <c r="C857" i="9"/>
  <c r="D857" i="9"/>
  <c r="E857" i="9"/>
  <c r="F857" i="9"/>
  <c r="H857" i="9"/>
  <c r="A858" i="9"/>
  <c r="C858" i="9"/>
  <c r="D858" i="9"/>
  <c r="E858" i="9"/>
  <c r="F858" i="9"/>
  <c r="H858" i="9"/>
  <c r="A859" i="9"/>
  <c r="C859" i="9"/>
  <c r="D859" i="9"/>
  <c r="E859" i="9"/>
  <c r="F859" i="9"/>
  <c r="H859" i="9"/>
  <c r="A860" i="9"/>
  <c r="C860" i="9"/>
  <c r="D860" i="9"/>
  <c r="E860" i="9"/>
  <c r="F860" i="9"/>
  <c r="H860" i="9"/>
  <c r="A861" i="9"/>
  <c r="C861" i="9"/>
  <c r="D861" i="9"/>
  <c r="E861" i="9"/>
  <c r="F861" i="9"/>
  <c r="H861" i="9"/>
  <c r="A862" i="9"/>
  <c r="C862" i="9"/>
  <c r="D862" i="9"/>
  <c r="E862" i="9"/>
  <c r="F862" i="9"/>
  <c r="H862" i="9"/>
  <c r="A863" i="9"/>
  <c r="C863" i="9"/>
  <c r="D863" i="9"/>
  <c r="E863" i="9"/>
  <c r="F863" i="9"/>
  <c r="H863" i="9"/>
  <c r="A864" i="9"/>
  <c r="C864" i="9"/>
  <c r="D864" i="9"/>
  <c r="E864" i="9"/>
  <c r="F864" i="9"/>
  <c r="H864" i="9"/>
  <c r="A865" i="9"/>
  <c r="C865" i="9"/>
  <c r="D865" i="9"/>
  <c r="E865" i="9"/>
  <c r="F865" i="9"/>
  <c r="H865" i="9"/>
  <c r="A866" i="9"/>
  <c r="C866" i="9"/>
  <c r="D866" i="9"/>
  <c r="E866" i="9"/>
  <c r="F866" i="9"/>
  <c r="H866" i="9"/>
  <c r="A867" i="9"/>
  <c r="C867" i="9"/>
  <c r="D867" i="9"/>
  <c r="E867" i="9"/>
  <c r="F867" i="9"/>
  <c r="H867" i="9"/>
  <c r="A868" i="9"/>
  <c r="C868" i="9"/>
  <c r="D868" i="9"/>
  <c r="E868" i="9"/>
  <c r="F868" i="9"/>
  <c r="H868" i="9"/>
  <c r="A869" i="9"/>
  <c r="C869" i="9"/>
  <c r="D869" i="9"/>
  <c r="E869" i="9"/>
  <c r="F869" i="9"/>
  <c r="H869" i="9"/>
  <c r="A870" i="9"/>
  <c r="C870" i="9"/>
  <c r="D870" i="9"/>
  <c r="E870" i="9"/>
  <c r="F870" i="9"/>
  <c r="H870" i="9"/>
  <c r="A871" i="9"/>
  <c r="C871" i="9"/>
  <c r="D871" i="9"/>
  <c r="E871" i="9"/>
  <c r="F871" i="9"/>
  <c r="H871" i="9"/>
  <c r="A872" i="9"/>
  <c r="C872" i="9"/>
  <c r="D872" i="9"/>
  <c r="E872" i="9"/>
  <c r="F872" i="9"/>
  <c r="H872" i="9"/>
  <c r="A873" i="9"/>
  <c r="C873" i="9"/>
  <c r="D873" i="9"/>
  <c r="E873" i="9"/>
  <c r="F873" i="9"/>
  <c r="H873" i="9"/>
  <c r="A874" i="9"/>
  <c r="C874" i="9"/>
  <c r="D874" i="9"/>
  <c r="E874" i="9"/>
  <c r="F874" i="9"/>
  <c r="H874" i="9"/>
  <c r="A875" i="9"/>
  <c r="C875" i="9"/>
  <c r="D875" i="9"/>
  <c r="E875" i="9"/>
  <c r="F875" i="9"/>
  <c r="H875" i="9"/>
  <c r="A876" i="9"/>
  <c r="C876" i="9"/>
  <c r="D876" i="9"/>
  <c r="E876" i="9"/>
  <c r="F876" i="9"/>
  <c r="H876" i="9"/>
  <c r="A877" i="9"/>
  <c r="C877" i="9"/>
  <c r="D877" i="9"/>
  <c r="E877" i="9"/>
  <c r="F877" i="9"/>
  <c r="H877" i="9"/>
  <c r="A878" i="9"/>
  <c r="C878" i="9"/>
  <c r="D878" i="9"/>
  <c r="E878" i="9"/>
  <c r="F878" i="9"/>
  <c r="H878" i="9"/>
  <c r="A879" i="9"/>
  <c r="C879" i="9"/>
  <c r="D879" i="9"/>
  <c r="E879" i="9"/>
  <c r="F879" i="9"/>
  <c r="H879" i="9"/>
  <c r="A880" i="9"/>
  <c r="C880" i="9"/>
  <c r="D880" i="9"/>
  <c r="E880" i="9"/>
  <c r="F880" i="9"/>
  <c r="H880" i="9"/>
  <c r="A881" i="9"/>
  <c r="C881" i="9"/>
  <c r="D881" i="9"/>
  <c r="E881" i="9"/>
  <c r="F881" i="9"/>
  <c r="H881" i="9"/>
  <c r="A882" i="9"/>
  <c r="C882" i="9"/>
  <c r="D882" i="9"/>
  <c r="E882" i="9"/>
  <c r="F882" i="9"/>
  <c r="H882" i="9"/>
  <c r="A883" i="9"/>
  <c r="C883" i="9"/>
  <c r="D883" i="9"/>
  <c r="E883" i="9"/>
  <c r="F883" i="9"/>
  <c r="H883" i="9"/>
  <c r="A884" i="9"/>
  <c r="C884" i="9"/>
  <c r="D884" i="9"/>
  <c r="E884" i="9"/>
  <c r="F884" i="9"/>
  <c r="H884" i="9"/>
  <c r="A885" i="9"/>
  <c r="C885" i="9"/>
  <c r="D885" i="9"/>
  <c r="E885" i="9"/>
  <c r="F885" i="9"/>
  <c r="H885" i="9"/>
  <c r="A886" i="9"/>
  <c r="C886" i="9"/>
  <c r="D886" i="9"/>
  <c r="E886" i="9"/>
  <c r="F886" i="9"/>
  <c r="H886" i="9"/>
  <c r="A887" i="9"/>
  <c r="C887" i="9"/>
  <c r="D887" i="9"/>
  <c r="E887" i="9"/>
  <c r="F887" i="9"/>
  <c r="H887" i="9"/>
  <c r="A888" i="9"/>
  <c r="C888" i="9"/>
  <c r="D888" i="9"/>
  <c r="E888" i="9"/>
  <c r="F888" i="9"/>
  <c r="H888" i="9"/>
  <c r="A889" i="9"/>
  <c r="C889" i="9"/>
  <c r="D889" i="9"/>
  <c r="E889" i="9"/>
  <c r="F889" i="9"/>
  <c r="H889" i="9"/>
  <c r="A890" i="9"/>
  <c r="C890" i="9"/>
  <c r="D890" i="9"/>
  <c r="E890" i="9"/>
  <c r="F890" i="9"/>
  <c r="H890" i="9"/>
  <c r="A891" i="9"/>
  <c r="C891" i="9"/>
  <c r="D891" i="9"/>
  <c r="E891" i="9"/>
  <c r="F891" i="9"/>
  <c r="H891" i="9"/>
  <c r="A892" i="9"/>
  <c r="C892" i="9"/>
  <c r="D892" i="9"/>
  <c r="E892" i="9"/>
  <c r="F892" i="9"/>
  <c r="H892" i="9"/>
  <c r="A893" i="9"/>
  <c r="C893" i="9"/>
  <c r="D893" i="9"/>
  <c r="E893" i="9"/>
  <c r="F893" i="9"/>
  <c r="H893" i="9"/>
  <c r="A894" i="9"/>
  <c r="C894" i="9"/>
  <c r="D894" i="9"/>
  <c r="E894" i="9"/>
  <c r="F894" i="9"/>
  <c r="H894" i="9"/>
  <c r="A895" i="9"/>
  <c r="C895" i="9"/>
  <c r="D895" i="9"/>
  <c r="E895" i="9"/>
  <c r="F895" i="9"/>
  <c r="H895" i="9"/>
  <c r="A896" i="9"/>
  <c r="C896" i="9"/>
  <c r="D896" i="9"/>
  <c r="E896" i="9"/>
  <c r="F896" i="9"/>
  <c r="H896" i="9"/>
  <c r="A897" i="9"/>
  <c r="C897" i="9"/>
  <c r="D897" i="9"/>
  <c r="E897" i="9"/>
  <c r="F897" i="9"/>
  <c r="H897" i="9"/>
  <c r="A898" i="9"/>
  <c r="C898" i="9"/>
  <c r="D898" i="9"/>
  <c r="E898" i="9"/>
  <c r="F898" i="9"/>
  <c r="H898" i="9"/>
  <c r="A899" i="9"/>
  <c r="C899" i="9"/>
  <c r="D899" i="9"/>
  <c r="E899" i="9"/>
  <c r="F899" i="9"/>
  <c r="H899" i="9"/>
  <c r="A900" i="9"/>
  <c r="C900" i="9"/>
  <c r="D900" i="9"/>
  <c r="E900" i="9"/>
  <c r="F900" i="9"/>
  <c r="H900" i="9"/>
  <c r="A901" i="9"/>
  <c r="C901" i="9"/>
  <c r="D901" i="9"/>
  <c r="E901" i="9"/>
  <c r="F901" i="9"/>
  <c r="H901" i="9"/>
  <c r="A902" i="9"/>
  <c r="C902" i="9"/>
  <c r="D902" i="9"/>
  <c r="E902" i="9"/>
  <c r="F902" i="9"/>
  <c r="H902" i="9"/>
  <c r="A903" i="9"/>
  <c r="C903" i="9"/>
  <c r="D903" i="9"/>
  <c r="E903" i="9"/>
  <c r="F903" i="9"/>
  <c r="H903" i="9"/>
  <c r="A904" i="9"/>
  <c r="C904" i="9"/>
  <c r="D904" i="9"/>
  <c r="E904" i="9"/>
  <c r="F904" i="9"/>
  <c r="H904" i="9"/>
  <c r="A905" i="9"/>
  <c r="C905" i="9"/>
  <c r="D905" i="9"/>
  <c r="E905" i="9"/>
  <c r="F905" i="9"/>
  <c r="H905" i="9"/>
  <c r="A906" i="9"/>
  <c r="C906" i="9"/>
  <c r="D906" i="9"/>
  <c r="E906" i="9"/>
  <c r="F906" i="9"/>
  <c r="H906" i="9"/>
  <c r="A907" i="9"/>
  <c r="C907" i="9"/>
  <c r="D907" i="9"/>
  <c r="E907" i="9"/>
  <c r="F907" i="9"/>
  <c r="H907" i="9"/>
  <c r="A908" i="9"/>
  <c r="C908" i="9"/>
  <c r="D908" i="9"/>
  <c r="E908" i="9"/>
  <c r="F908" i="9"/>
  <c r="H908" i="9"/>
  <c r="A909" i="9"/>
  <c r="C909" i="9"/>
  <c r="D909" i="9"/>
  <c r="E909" i="9"/>
  <c r="F909" i="9"/>
  <c r="H909" i="9"/>
  <c r="A910" i="9"/>
  <c r="C910" i="9"/>
  <c r="D910" i="9"/>
  <c r="E910" i="9"/>
  <c r="F910" i="9"/>
  <c r="H910" i="9"/>
  <c r="A911" i="9"/>
  <c r="C911" i="9"/>
  <c r="D911" i="9"/>
  <c r="E911" i="9"/>
  <c r="F911" i="9"/>
  <c r="H911" i="9"/>
  <c r="A912" i="9"/>
  <c r="C912" i="9"/>
  <c r="D912" i="9"/>
  <c r="E912" i="9"/>
  <c r="F912" i="9"/>
  <c r="H912" i="9"/>
  <c r="A913" i="9"/>
  <c r="C913" i="9"/>
  <c r="D913" i="9"/>
  <c r="E913" i="9"/>
  <c r="F913" i="9"/>
  <c r="H913" i="9"/>
  <c r="A914" i="9"/>
  <c r="C914" i="9"/>
  <c r="D914" i="9"/>
  <c r="E914" i="9"/>
  <c r="F914" i="9"/>
  <c r="H914" i="9"/>
  <c r="A915" i="9"/>
  <c r="C915" i="9"/>
  <c r="D915" i="9"/>
  <c r="E915" i="9"/>
  <c r="F915" i="9"/>
  <c r="H915" i="9"/>
  <c r="A916" i="9"/>
  <c r="C916" i="9"/>
  <c r="D916" i="9"/>
  <c r="E916" i="9"/>
  <c r="F916" i="9"/>
  <c r="H916" i="9"/>
  <c r="A917" i="9"/>
  <c r="C917" i="9"/>
  <c r="D917" i="9"/>
  <c r="E917" i="9"/>
  <c r="F917" i="9"/>
  <c r="H917" i="9"/>
  <c r="A918" i="9"/>
  <c r="C918" i="9"/>
  <c r="D918" i="9"/>
  <c r="E918" i="9"/>
  <c r="F918" i="9"/>
  <c r="H918" i="9"/>
  <c r="A919" i="9"/>
  <c r="C919" i="9"/>
  <c r="D919" i="9"/>
  <c r="E919" i="9"/>
  <c r="F919" i="9"/>
  <c r="H919" i="9"/>
  <c r="A920" i="9"/>
  <c r="C920" i="9"/>
  <c r="D920" i="9"/>
  <c r="E920" i="9"/>
  <c r="F920" i="9"/>
  <c r="H920" i="9"/>
  <c r="A921" i="9"/>
  <c r="C921" i="9"/>
  <c r="D921" i="9"/>
  <c r="E921" i="9"/>
  <c r="F921" i="9"/>
  <c r="H921" i="9"/>
  <c r="A922" i="9"/>
  <c r="C922" i="9"/>
  <c r="D922" i="9"/>
  <c r="E922" i="9"/>
  <c r="F922" i="9"/>
  <c r="H922" i="9"/>
  <c r="A923" i="9"/>
  <c r="C923" i="9"/>
  <c r="D923" i="9"/>
  <c r="E923" i="9"/>
  <c r="F923" i="9"/>
  <c r="H923" i="9"/>
  <c r="A924" i="9"/>
  <c r="C924" i="9"/>
  <c r="D924" i="9"/>
  <c r="E924" i="9"/>
  <c r="F924" i="9"/>
  <c r="H924" i="9"/>
  <c r="A925" i="9"/>
  <c r="C925" i="9"/>
  <c r="D925" i="9"/>
  <c r="E925" i="9"/>
  <c r="F925" i="9"/>
  <c r="H925" i="9"/>
  <c r="A926" i="9"/>
  <c r="C926" i="9"/>
  <c r="D926" i="9"/>
  <c r="E926" i="9"/>
  <c r="F926" i="9"/>
  <c r="H926" i="9"/>
  <c r="A927" i="9"/>
  <c r="C927" i="9"/>
  <c r="D927" i="9"/>
  <c r="E927" i="9"/>
  <c r="F927" i="9"/>
  <c r="H927" i="9"/>
  <c r="A928" i="9"/>
  <c r="C928" i="9"/>
  <c r="D928" i="9"/>
  <c r="E928" i="9"/>
  <c r="F928" i="9"/>
  <c r="H928" i="9"/>
  <c r="A929" i="9"/>
  <c r="C929" i="9"/>
  <c r="D929" i="9"/>
  <c r="E929" i="9"/>
  <c r="F929" i="9"/>
  <c r="H929" i="9"/>
  <c r="A930" i="9"/>
  <c r="C930" i="9"/>
  <c r="D930" i="9"/>
  <c r="E930" i="9"/>
  <c r="F930" i="9"/>
  <c r="H930" i="9"/>
  <c r="A931" i="9"/>
  <c r="C931" i="9"/>
  <c r="D931" i="9"/>
  <c r="E931" i="9"/>
  <c r="F931" i="9"/>
  <c r="H931" i="9"/>
  <c r="A932" i="9"/>
  <c r="C932" i="9"/>
  <c r="D932" i="9"/>
  <c r="E932" i="9"/>
  <c r="F932" i="9"/>
  <c r="H932" i="9"/>
  <c r="A933" i="9"/>
  <c r="C933" i="9"/>
  <c r="D933" i="9"/>
  <c r="E933" i="9"/>
  <c r="F933" i="9"/>
  <c r="H933" i="9"/>
  <c r="A934" i="9"/>
  <c r="C934" i="9"/>
  <c r="D934" i="9"/>
  <c r="E934" i="9"/>
  <c r="F934" i="9"/>
  <c r="H934" i="9"/>
  <c r="A935" i="9"/>
  <c r="C935" i="9"/>
  <c r="D935" i="9"/>
  <c r="E935" i="9"/>
  <c r="F935" i="9"/>
  <c r="H935" i="9"/>
  <c r="A936" i="9"/>
  <c r="C936" i="9"/>
  <c r="D936" i="9"/>
  <c r="E936" i="9"/>
  <c r="F936" i="9"/>
  <c r="H936" i="9"/>
  <c r="A937" i="9"/>
  <c r="C937" i="9"/>
  <c r="D937" i="9"/>
  <c r="E937" i="9"/>
  <c r="F937" i="9"/>
  <c r="H937" i="9"/>
  <c r="A938" i="9"/>
  <c r="C938" i="9"/>
  <c r="D938" i="9"/>
  <c r="E938" i="9"/>
  <c r="F938" i="9"/>
  <c r="H938" i="9"/>
  <c r="A939" i="9"/>
  <c r="C939" i="9"/>
  <c r="D939" i="9"/>
  <c r="E939" i="9"/>
  <c r="F939" i="9"/>
  <c r="H939" i="9"/>
  <c r="A940" i="9"/>
  <c r="C940" i="9"/>
  <c r="D940" i="9"/>
  <c r="E940" i="9"/>
  <c r="F940" i="9"/>
  <c r="H940" i="9"/>
  <c r="A941" i="9"/>
  <c r="C941" i="9"/>
  <c r="D941" i="9"/>
  <c r="E941" i="9"/>
  <c r="F941" i="9"/>
  <c r="H941" i="9"/>
  <c r="A942" i="9"/>
  <c r="C942" i="9"/>
  <c r="D942" i="9"/>
  <c r="E942" i="9"/>
  <c r="F942" i="9"/>
  <c r="H942" i="9"/>
  <c r="A943" i="9"/>
  <c r="C943" i="9"/>
  <c r="D943" i="9"/>
  <c r="E943" i="9"/>
  <c r="F943" i="9"/>
  <c r="H943" i="9"/>
  <c r="A944" i="9"/>
  <c r="C944" i="9"/>
  <c r="D944" i="9"/>
  <c r="E944" i="9"/>
  <c r="F944" i="9"/>
  <c r="H944" i="9"/>
  <c r="A945" i="9"/>
  <c r="C945" i="9"/>
  <c r="D945" i="9"/>
  <c r="E945" i="9"/>
  <c r="F945" i="9"/>
  <c r="H945" i="9"/>
  <c r="A946" i="9"/>
  <c r="C946" i="9"/>
  <c r="D946" i="9"/>
  <c r="E946" i="9"/>
  <c r="F946" i="9"/>
  <c r="H946" i="9"/>
  <c r="A947" i="9"/>
  <c r="C947" i="9"/>
  <c r="D947" i="9"/>
  <c r="E947" i="9"/>
  <c r="F947" i="9"/>
  <c r="H947" i="9"/>
  <c r="A948" i="9"/>
  <c r="C948" i="9"/>
  <c r="D948" i="9"/>
  <c r="E948" i="9"/>
  <c r="F948" i="9"/>
  <c r="H948" i="9"/>
  <c r="A949" i="9"/>
  <c r="C949" i="9"/>
  <c r="D949" i="9"/>
  <c r="E949" i="9"/>
  <c r="F949" i="9"/>
  <c r="H949" i="9"/>
  <c r="A950" i="9"/>
  <c r="C950" i="9"/>
  <c r="D950" i="9"/>
  <c r="E950" i="9"/>
  <c r="F950" i="9"/>
  <c r="H950" i="9"/>
  <c r="A951" i="9"/>
  <c r="C951" i="9"/>
  <c r="D951" i="9"/>
  <c r="E951" i="9"/>
  <c r="F951" i="9"/>
  <c r="H951" i="9"/>
  <c r="A952" i="9"/>
  <c r="C952" i="9"/>
  <c r="D952" i="9"/>
  <c r="E952" i="9"/>
  <c r="F952" i="9"/>
  <c r="H952" i="9"/>
  <c r="A953" i="9"/>
  <c r="C953" i="9"/>
  <c r="D953" i="9"/>
  <c r="E953" i="9"/>
  <c r="F953" i="9"/>
  <c r="H953" i="9"/>
  <c r="A954" i="9"/>
  <c r="C954" i="9"/>
  <c r="D954" i="9"/>
  <c r="E954" i="9"/>
  <c r="F954" i="9"/>
  <c r="H954" i="9"/>
  <c r="A955" i="9"/>
  <c r="C955" i="9"/>
  <c r="D955" i="9"/>
  <c r="E955" i="9"/>
  <c r="F955" i="9"/>
  <c r="H955" i="9"/>
  <c r="A956" i="9"/>
  <c r="C956" i="9"/>
  <c r="D956" i="9"/>
  <c r="E956" i="9"/>
  <c r="F956" i="9"/>
  <c r="H956" i="9"/>
  <c r="A957" i="9"/>
  <c r="C957" i="9"/>
  <c r="D957" i="9"/>
  <c r="E957" i="9"/>
  <c r="F957" i="9"/>
  <c r="H957" i="9"/>
  <c r="A958" i="9"/>
  <c r="C958" i="9"/>
  <c r="D958" i="9"/>
  <c r="E958" i="9"/>
  <c r="F958" i="9"/>
  <c r="H958" i="9"/>
  <c r="A959" i="9"/>
  <c r="C959" i="9"/>
  <c r="D959" i="9"/>
  <c r="E959" i="9"/>
  <c r="F959" i="9"/>
  <c r="H959" i="9"/>
  <c r="A960" i="9"/>
  <c r="C960" i="9"/>
  <c r="D960" i="9"/>
  <c r="E960" i="9"/>
  <c r="F960" i="9"/>
  <c r="H960" i="9"/>
  <c r="A961" i="9"/>
  <c r="C961" i="9"/>
  <c r="D961" i="9"/>
  <c r="E961" i="9"/>
  <c r="F961" i="9"/>
  <c r="H961" i="9"/>
  <c r="A962" i="9"/>
  <c r="C962" i="9"/>
  <c r="D962" i="9"/>
  <c r="E962" i="9"/>
  <c r="F962" i="9"/>
  <c r="H962" i="9"/>
  <c r="A963" i="9"/>
  <c r="C963" i="9"/>
  <c r="D963" i="9"/>
  <c r="E963" i="9"/>
  <c r="F963" i="9"/>
  <c r="H963" i="9"/>
  <c r="A964" i="9"/>
  <c r="C964" i="9"/>
  <c r="D964" i="9"/>
  <c r="E964" i="9"/>
  <c r="F964" i="9"/>
  <c r="H964" i="9"/>
  <c r="A965" i="9"/>
  <c r="C965" i="9"/>
  <c r="D965" i="9"/>
  <c r="E965" i="9"/>
  <c r="F965" i="9"/>
  <c r="H965" i="9"/>
  <c r="A966" i="9"/>
  <c r="C966" i="9"/>
  <c r="D966" i="9"/>
  <c r="E966" i="9"/>
  <c r="F966" i="9"/>
  <c r="H966" i="9"/>
  <c r="A967" i="9"/>
  <c r="C967" i="9"/>
  <c r="D967" i="9"/>
  <c r="E967" i="9"/>
  <c r="F967" i="9"/>
  <c r="H967" i="9"/>
  <c r="A968" i="9"/>
  <c r="C968" i="9"/>
  <c r="D968" i="9"/>
  <c r="E968" i="9"/>
  <c r="F968" i="9"/>
  <c r="H968" i="9"/>
  <c r="A969" i="9"/>
  <c r="C969" i="9"/>
  <c r="D969" i="9"/>
  <c r="E969" i="9"/>
  <c r="F969" i="9"/>
  <c r="H969" i="9"/>
  <c r="A970" i="9"/>
  <c r="C970" i="9"/>
  <c r="D970" i="9"/>
  <c r="E970" i="9"/>
  <c r="F970" i="9"/>
  <c r="H970" i="9"/>
  <c r="A971" i="9"/>
  <c r="C971" i="9"/>
  <c r="D971" i="9"/>
  <c r="E971" i="9"/>
  <c r="F971" i="9"/>
  <c r="H971" i="9"/>
  <c r="A972" i="9"/>
  <c r="C972" i="9"/>
  <c r="D972" i="9"/>
  <c r="E972" i="9"/>
  <c r="F972" i="9"/>
  <c r="H972" i="9"/>
  <c r="A973" i="9"/>
  <c r="C973" i="9"/>
  <c r="D973" i="9"/>
  <c r="E973" i="9"/>
  <c r="F973" i="9"/>
  <c r="H973" i="9"/>
  <c r="A974" i="9"/>
  <c r="C974" i="9"/>
  <c r="D974" i="9"/>
  <c r="E974" i="9"/>
  <c r="F974" i="9"/>
  <c r="H974" i="9"/>
  <c r="A975" i="9"/>
  <c r="C975" i="9"/>
  <c r="D975" i="9"/>
  <c r="E975" i="9"/>
  <c r="F975" i="9"/>
  <c r="H975" i="9"/>
  <c r="A976" i="9"/>
  <c r="C976" i="9"/>
  <c r="D976" i="9"/>
  <c r="E976" i="9"/>
  <c r="F976" i="9"/>
  <c r="H976" i="9"/>
  <c r="A977" i="9"/>
  <c r="C977" i="9"/>
  <c r="D977" i="9"/>
  <c r="E977" i="9"/>
  <c r="F977" i="9"/>
  <c r="H977" i="9"/>
  <c r="A978" i="9"/>
  <c r="C978" i="9"/>
  <c r="D978" i="9"/>
  <c r="E978" i="9"/>
  <c r="F978" i="9"/>
  <c r="H978" i="9"/>
  <c r="A979" i="9"/>
  <c r="C979" i="9"/>
  <c r="D979" i="9"/>
  <c r="E979" i="9"/>
  <c r="F979" i="9"/>
  <c r="H979" i="9"/>
  <c r="A980" i="9"/>
  <c r="C980" i="9"/>
  <c r="D980" i="9"/>
  <c r="E980" i="9"/>
  <c r="F980" i="9"/>
  <c r="H980" i="9"/>
  <c r="A981" i="9"/>
  <c r="C981" i="9"/>
  <c r="D981" i="9"/>
  <c r="E981" i="9"/>
  <c r="F981" i="9"/>
  <c r="H981" i="9"/>
  <c r="A982" i="9"/>
  <c r="C982" i="9"/>
  <c r="D982" i="9"/>
  <c r="E982" i="9"/>
  <c r="F982" i="9"/>
  <c r="H982" i="9"/>
  <c r="A983" i="9"/>
  <c r="C983" i="9"/>
  <c r="D983" i="9"/>
  <c r="E983" i="9"/>
  <c r="F983" i="9"/>
  <c r="H983" i="9"/>
  <c r="A984" i="9"/>
  <c r="C984" i="9"/>
  <c r="D984" i="9"/>
  <c r="E984" i="9"/>
  <c r="F984" i="9"/>
  <c r="H984" i="9"/>
  <c r="A985" i="9"/>
  <c r="C985" i="9"/>
  <c r="D985" i="9"/>
  <c r="E985" i="9"/>
  <c r="F985" i="9"/>
  <c r="H985" i="9"/>
  <c r="A986" i="9"/>
  <c r="C986" i="9"/>
  <c r="D986" i="9"/>
  <c r="E986" i="9"/>
  <c r="F986" i="9"/>
  <c r="H986" i="9"/>
  <c r="A987" i="9"/>
  <c r="C987" i="9"/>
  <c r="D987" i="9"/>
  <c r="E987" i="9"/>
  <c r="F987" i="9"/>
  <c r="H987" i="9"/>
  <c r="A988" i="9"/>
  <c r="C988" i="9"/>
  <c r="D988" i="9"/>
  <c r="E988" i="9"/>
  <c r="F988" i="9"/>
  <c r="H988" i="9"/>
  <c r="A989" i="9"/>
  <c r="C989" i="9"/>
  <c r="D989" i="9"/>
  <c r="E989" i="9"/>
  <c r="F989" i="9"/>
  <c r="H989" i="9"/>
  <c r="A990" i="9"/>
  <c r="C990" i="9"/>
  <c r="D990" i="9"/>
  <c r="E990" i="9"/>
  <c r="F990" i="9"/>
  <c r="H990" i="9"/>
  <c r="A991" i="9"/>
  <c r="C991" i="9"/>
  <c r="D991" i="9"/>
  <c r="E991" i="9"/>
  <c r="F991" i="9"/>
  <c r="H991" i="9"/>
  <c r="A992" i="9"/>
  <c r="C992" i="9"/>
  <c r="D992" i="9"/>
  <c r="E992" i="9"/>
  <c r="F992" i="9"/>
  <c r="H992" i="9"/>
  <c r="A993" i="9"/>
  <c r="C993" i="9"/>
  <c r="D993" i="9"/>
  <c r="E993" i="9"/>
  <c r="F993" i="9"/>
  <c r="H993" i="9"/>
  <c r="A994" i="9"/>
  <c r="C994" i="9"/>
  <c r="D994" i="9"/>
  <c r="E994" i="9"/>
  <c r="F994" i="9"/>
  <c r="H994" i="9"/>
  <c r="A995" i="9"/>
  <c r="C995" i="9"/>
  <c r="D995" i="9"/>
  <c r="E995" i="9"/>
  <c r="F995" i="9"/>
  <c r="H995" i="9"/>
  <c r="A996" i="9"/>
  <c r="C996" i="9"/>
  <c r="D996" i="9"/>
  <c r="E996" i="9"/>
  <c r="F996" i="9"/>
  <c r="H996" i="9"/>
  <c r="A997" i="9"/>
  <c r="C997" i="9"/>
  <c r="D997" i="9"/>
  <c r="E997" i="9"/>
  <c r="F997" i="9"/>
  <c r="H997" i="9"/>
  <c r="A998" i="9"/>
  <c r="C998" i="9"/>
  <c r="D998" i="9"/>
  <c r="E998" i="9"/>
  <c r="F998" i="9"/>
  <c r="H998" i="9"/>
  <c r="A999" i="9"/>
  <c r="C999" i="9"/>
  <c r="D999" i="9"/>
  <c r="E999" i="9"/>
  <c r="F999" i="9"/>
  <c r="H999" i="9"/>
  <c r="A1000" i="9"/>
  <c r="C1000" i="9"/>
  <c r="D1000" i="9"/>
  <c r="E1000" i="9"/>
  <c r="F1000" i="9"/>
  <c r="H1000" i="9"/>
  <c r="A1001" i="9"/>
  <c r="C1001" i="9"/>
  <c r="D1001" i="9"/>
  <c r="E1001" i="9"/>
  <c r="F1001" i="9"/>
  <c r="H1001" i="9"/>
  <c r="A1002" i="9"/>
  <c r="C1002" i="9"/>
  <c r="D1002" i="9"/>
  <c r="E1002" i="9"/>
  <c r="F1002" i="9"/>
  <c r="H1002" i="9"/>
  <c r="A1003" i="9"/>
  <c r="C1003" i="9"/>
  <c r="D1003" i="9"/>
  <c r="E1003" i="9"/>
  <c r="F1003" i="9"/>
  <c r="H1003" i="9"/>
  <c r="A1004" i="9"/>
  <c r="C1004" i="9"/>
  <c r="D1004" i="9"/>
  <c r="E1004" i="9"/>
  <c r="F1004" i="9"/>
  <c r="H1004" i="9"/>
  <c r="A1005" i="9"/>
  <c r="C1005" i="9"/>
  <c r="D1005" i="9"/>
  <c r="E1005" i="9"/>
  <c r="F1005" i="9"/>
  <c r="H1005" i="9"/>
  <c r="A1006" i="9"/>
  <c r="C1006" i="9"/>
  <c r="D1006" i="9"/>
  <c r="E1006" i="9"/>
  <c r="F1006" i="9"/>
  <c r="H1006" i="9"/>
  <c r="A1007" i="9"/>
  <c r="C1007" i="9"/>
  <c r="D1007" i="9"/>
  <c r="E1007" i="9"/>
  <c r="F1007" i="9"/>
  <c r="H1007" i="9"/>
  <c r="A1008" i="9"/>
  <c r="C1008" i="9"/>
  <c r="D1008" i="9"/>
  <c r="E1008" i="9"/>
  <c r="F1008" i="9"/>
  <c r="H1008" i="9"/>
  <c r="A1009" i="9"/>
  <c r="C1009" i="9"/>
  <c r="D1009" i="9"/>
  <c r="E1009" i="9"/>
  <c r="F1009" i="9"/>
  <c r="H1009" i="9"/>
  <c r="A1010" i="9"/>
  <c r="C1010" i="9"/>
  <c r="D1010" i="9"/>
  <c r="E1010" i="9"/>
  <c r="F1010" i="9"/>
  <c r="H1010" i="9"/>
  <c r="A1011" i="9"/>
  <c r="C1011" i="9"/>
  <c r="D1011" i="9"/>
  <c r="E1011" i="9"/>
  <c r="F1011" i="9"/>
  <c r="H1011" i="9"/>
  <c r="A1012" i="9"/>
  <c r="C1012" i="9"/>
  <c r="D1012" i="9"/>
  <c r="E1012" i="9"/>
  <c r="F1012" i="9"/>
  <c r="H1012" i="9"/>
  <c r="A1013" i="9"/>
  <c r="C1013" i="9"/>
  <c r="D1013" i="9"/>
  <c r="E1013" i="9"/>
  <c r="F1013" i="9"/>
  <c r="H1013" i="9"/>
  <c r="A1014" i="9"/>
  <c r="C1014" i="9"/>
  <c r="D1014" i="9"/>
  <c r="E1014" i="9"/>
  <c r="F1014" i="9"/>
  <c r="H1014" i="9"/>
  <c r="A1015" i="9"/>
  <c r="C1015" i="9"/>
  <c r="D1015" i="9"/>
  <c r="E1015" i="9"/>
  <c r="F1015" i="9"/>
  <c r="H1015" i="9"/>
  <c r="A1016" i="9"/>
  <c r="C1016" i="9"/>
  <c r="D1016" i="9"/>
  <c r="E1016" i="9"/>
  <c r="F1016" i="9"/>
  <c r="H1016" i="9"/>
  <c r="A1017" i="9"/>
  <c r="C1017" i="9"/>
  <c r="D1017" i="9"/>
  <c r="E1017" i="9"/>
  <c r="F1017" i="9"/>
  <c r="H1017" i="9"/>
  <c r="A1018" i="9"/>
  <c r="C1018" i="9"/>
  <c r="D1018" i="9"/>
  <c r="E1018" i="9"/>
  <c r="F1018" i="9"/>
  <c r="H1018" i="9"/>
  <c r="A1019" i="9"/>
  <c r="C1019" i="9"/>
  <c r="D1019" i="9"/>
  <c r="E1019" i="9"/>
  <c r="F1019" i="9"/>
  <c r="H1019" i="9"/>
  <c r="A1020" i="9"/>
  <c r="C1020" i="9"/>
  <c r="D1020" i="9"/>
  <c r="E1020" i="9"/>
  <c r="F1020" i="9"/>
  <c r="H1020" i="9"/>
  <c r="A1021" i="9"/>
  <c r="C1021" i="9"/>
  <c r="D1021" i="9"/>
  <c r="E1021" i="9"/>
  <c r="F1021" i="9"/>
  <c r="H1021" i="9"/>
  <c r="A1022" i="9"/>
  <c r="C1022" i="9"/>
  <c r="D1022" i="9"/>
  <c r="E1022" i="9"/>
  <c r="F1022" i="9"/>
  <c r="H1022" i="9"/>
  <c r="A1023" i="9"/>
  <c r="C1023" i="9"/>
  <c r="D1023" i="9"/>
  <c r="E1023" i="9"/>
  <c r="F1023" i="9"/>
  <c r="H1023" i="9"/>
  <c r="A1024" i="9"/>
  <c r="C1024" i="9"/>
  <c r="D1024" i="9"/>
  <c r="E1024" i="9"/>
  <c r="F1024" i="9"/>
  <c r="H1024" i="9"/>
  <c r="A1025" i="9"/>
  <c r="C1025" i="9"/>
  <c r="D1025" i="9"/>
  <c r="E1025" i="9"/>
  <c r="F1025" i="9"/>
  <c r="H1025" i="9"/>
  <c r="A1026" i="9"/>
  <c r="C1026" i="9"/>
  <c r="D1026" i="9"/>
  <c r="E1026" i="9"/>
  <c r="F1026" i="9"/>
  <c r="H1026" i="9"/>
  <c r="A1027" i="9"/>
  <c r="C1027" i="9"/>
  <c r="D1027" i="9"/>
  <c r="E1027" i="9"/>
  <c r="F1027" i="9"/>
  <c r="H1027" i="9"/>
  <c r="A1028" i="9"/>
  <c r="C1028" i="9"/>
  <c r="D1028" i="9"/>
  <c r="E1028" i="9"/>
  <c r="F1028" i="9"/>
  <c r="H1028" i="9"/>
  <c r="A1029" i="9"/>
  <c r="C1029" i="9"/>
  <c r="D1029" i="9"/>
  <c r="E1029" i="9"/>
  <c r="F1029" i="9"/>
  <c r="H1029" i="9"/>
  <c r="A1030" i="9"/>
  <c r="C1030" i="9"/>
  <c r="D1030" i="9"/>
  <c r="E1030" i="9"/>
  <c r="F1030" i="9"/>
  <c r="H1030" i="9"/>
  <c r="A1031" i="9"/>
  <c r="C1031" i="9"/>
  <c r="D1031" i="9"/>
  <c r="E1031" i="9"/>
  <c r="F1031" i="9"/>
  <c r="H1031" i="9"/>
  <c r="A1032" i="9"/>
  <c r="C1032" i="9"/>
  <c r="D1032" i="9"/>
  <c r="E1032" i="9"/>
  <c r="F1032" i="9"/>
  <c r="H1032" i="9"/>
  <c r="A1033" i="9"/>
  <c r="C1033" i="9"/>
  <c r="D1033" i="9"/>
  <c r="E1033" i="9"/>
  <c r="F1033" i="9"/>
  <c r="H1033" i="9"/>
  <c r="A1034" i="9"/>
  <c r="C1034" i="9"/>
  <c r="D1034" i="9"/>
  <c r="E1034" i="9"/>
  <c r="F1034" i="9"/>
  <c r="H1034" i="9"/>
  <c r="A1035" i="9"/>
  <c r="C1035" i="9"/>
  <c r="D1035" i="9"/>
  <c r="E1035" i="9"/>
  <c r="F1035" i="9"/>
  <c r="H1035" i="9"/>
  <c r="A1036" i="9"/>
  <c r="C1036" i="9"/>
  <c r="D1036" i="9"/>
  <c r="E1036" i="9"/>
  <c r="F1036" i="9"/>
  <c r="H1036" i="9"/>
  <c r="A1037" i="9"/>
  <c r="C1037" i="9"/>
  <c r="D1037" i="9"/>
  <c r="E1037" i="9"/>
  <c r="F1037" i="9"/>
  <c r="H1037" i="9"/>
  <c r="A1038" i="9"/>
  <c r="C1038" i="9"/>
  <c r="D1038" i="9"/>
  <c r="E1038" i="9"/>
  <c r="F1038" i="9"/>
  <c r="H1038" i="9"/>
  <c r="A1039" i="9"/>
  <c r="C1039" i="9"/>
  <c r="D1039" i="9"/>
  <c r="E1039" i="9"/>
  <c r="F1039" i="9"/>
  <c r="H1039" i="9"/>
  <c r="A1040" i="9"/>
  <c r="C1040" i="9"/>
  <c r="D1040" i="9"/>
  <c r="E1040" i="9"/>
  <c r="F1040" i="9"/>
  <c r="H1040" i="9"/>
  <c r="A1041" i="9"/>
  <c r="C1041" i="9"/>
  <c r="D1041" i="9"/>
  <c r="E1041" i="9"/>
  <c r="F1041" i="9"/>
  <c r="H1041" i="9"/>
  <c r="A1042" i="9"/>
  <c r="C1042" i="9"/>
  <c r="D1042" i="9"/>
  <c r="E1042" i="9"/>
  <c r="F1042" i="9"/>
  <c r="H1042" i="9"/>
  <c r="A1043" i="9"/>
  <c r="C1043" i="9"/>
  <c r="D1043" i="9"/>
  <c r="E1043" i="9"/>
  <c r="F1043" i="9"/>
  <c r="H1043" i="9"/>
  <c r="A1044" i="9"/>
  <c r="C1044" i="9"/>
  <c r="D1044" i="9"/>
  <c r="E1044" i="9"/>
  <c r="F1044" i="9"/>
  <c r="H1044" i="9"/>
  <c r="A1045" i="9"/>
  <c r="C1045" i="9"/>
  <c r="D1045" i="9"/>
  <c r="E1045" i="9"/>
  <c r="F1045" i="9"/>
  <c r="H1045" i="9"/>
  <c r="A1046" i="9"/>
  <c r="C1046" i="9"/>
  <c r="D1046" i="9"/>
  <c r="E1046" i="9"/>
  <c r="F1046" i="9"/>
  <c r="H1046" i="9"/>
  <c r="A1047" i="9"/>
  <c r="C1047" i="9"/>
  <c r="D1047" i="9"/>
  <c r="E1047" i="9"/>
  <c r="F1047" i="9"/>
  <c r="H1047" i="9"/>
  <c r="A1048" i="9"/>
  <c r="C1048" i="9"/>
  <c r="D1048" i="9"/>
  <c r="E1048" i="9"/>
  <c r="F1048" i="9"/>
  <c r="H1048" i="9"/>
  <c r="A1049" i="9"/>
  <c r="C1049" i="9"/>
  <c r="D1049" i="9"/>
  <c r="E1049" i="9"/>
  <c r="F1049" i="9"/>
  <c r="H1049" i="9"/>
  <c r="A1050" i="9"/>
  <c r="C1050" i="9"/>
  <c r="D1050" i="9"/>
  <c r="E1050" i="9"/>
  <c r="F1050" i="9"/>
  <c r="H1050" i="9"/>
  <c r="A1051" i="9"/>
  <c r="C1051" i="9"/>
  <c r="D1051" i="9"/>
  <c r="E1051" i="9"/>
  <c r="F1051" i="9"/>
  <c r="H1051" i="9"/>
  <c r="A1052" i="9"/>
  <c r="C1052" i="9"/>
  <c r="D1052" i="9"/>
  <c r="E1052" i="9"/>
  <c r="F1052" i="9"/>
  <c r="H1052" i="9"/>
  <c r="A1053" i="9"/>
  <c r="C1053" i="9"/>
  <c r="D1053" i="9"/>
  <c r="E1053" i="9"/>
  <c r="F1053" i="9"/>
  <c r="H1053" i="9"/>
  <c r="A1054" i="9"/>
  <c r="C1054" i="9"/>
  <c r="D1054" i="9"/>
  <c r="E1054" i="9"/>
  <c r="F1054" i="9"/>
  <c r="H1054" i="9"/>
  <c r="A1055" i="9"/>
  <c r="C1055" i="9"/>
  <c r="D1055" i="9"/>
  <c r="E1055" i="9"/>
  <c r="F1055" i="9"/>
  <c r="H1055" i="9"/>
  <c r="A1056" i="9"/>
  <c r="C1056" i="9"/>
  <c r="D1056" i="9"/>
  <c r="E1056" i="9"/>
  <c r="F1056" i="9"/>
  <c r="H1056" i="9"/>
  <c r="A1057" i="9"/>
  <c r="C1057" i="9"/>
  <c r="D1057" i="9"/>
  <c r="E1057" i="9"/>
  <c r="F1057" i="9"/>
  <c r="H1057" i="9"/>
  <c r="A1058" i="9"/>
  <c r="C1058" i="9"/>
  <c r="D1058" i="9"/>
  <c r="E1058" i="9"/>
  <c r="F1058" i="9"/>
  <c r="H1058" i="9"/>
  <c r="A1059" i="9"/>
  <c r="C1059" i="9"/>
  <c r="D1059" i="9"/>
  <c r="E1059" i="9"/>
  <c r="F1059" i="9"/>
  <c r="H1059" i="9"/>
  <c r="A1060" i="9"/>
  <c r="C1060" i="9"/>
  <c r="D1060" i="9"/>
  <c r="E1060" i="9"/>
  <c r="F1060" i="9"/>
  <c r="H1060" i="9"/>
  <c r="A1061" i="9"/>
  <c r="C1061" i="9"/>
  <c r="D1061" i="9"/>
  <c r="E1061" i="9"/>
  <c r="F1061" i="9"/>
  <c r="H1061" i="9"/>
  <c r="A1062" i="9"/>
  <c r="C1062" i="9"/>
  <c r="D1062" i="9"/>
  <c r="E1062" i="9"/>
  <c r="F1062" i="9"/>
  <c r="H1062" i="9"/>
  <c r="A1063" i="9"/>
  <c r="C1063" i="9"/>
  <c r="D1063" i="9"/>
  <c r="E1063" i="9"/>
  <c r="F1063" i="9"/>
  <c r="H1063" i="9"/>
  <c r="A1064" i="9"/>
  <c r="C1064" i="9"/>
  <c r="D1064" i="9"/>
  <c r="E1064" i="9"/>
  <c r="F1064" i="9"/>
  <c r="H1064" i="9"/>
  <c r="A1065" i="9"/>
  <c r="C1065" i="9"/>
  <c r="D1065" i="9"/>
  <c r="E1065" i="9"/>
  <c r="F1065" i="9"/>
  <c r="H1065" i="9"/>
  <c r="A1066" i="9"/>
  <c r="C1066" i="9"/>
  <c r="D1066" i="9"/>
  <c r="E1066" i="9"/>
  <c r="F1066" i="9"/>
  <c r="H1066" i="9"/>
  <c r="A1067" i="9"/>
  <c r="C1067" i="9"/>
  <c r="D1067" i="9"/>
  <c r="E1067" i="9"/>
  <c r="F1067" i="9"/>
  <c r="H1067" i="9"/>
  <c r="A1068" i="9"/>
  <c r="C1068" i="9"/>
  <c r="D1068" i="9"/>
  <c r="E1068" i="9"/>
  <c r="F1068" i="9"/>
  <c r="H1068" i="9"/>
  <c r="A1069" i="9"/>
  <c r="C1069" i="9"/>
  <c r="D1069" i="9"/>
  <c r="E1069" i="9"/>
  <c r="F1069" i="9"/>
  <c r="H1069" i="9"/>
  <c r="A1070" i="9"/>
  <c r="C1070" i="9"/>
  <c r="D1070" i="9"/>
  <c r="E1070" i="9"/>
  <c r="F1070" i="9"/>
  <c r="H1070" i="9"/>
  <c r="A1071" i="9"/>
  <c r="C1071" i="9"/>
  <c r="D1071" i="9"/>
  <c r="E1071" i="9"/>
  <c r="F1071" i="9"/>
  <c r="H1071" i="9"/>
  <c r="A1072" i="9"/>
  <c r="C1072" i="9"/>
  <c r="D1072" i="9"/>
  <c r="E1072" i="9"/>
  <c r="F1072" i="9"/>
  <c r="H1072" i="9"/>
  <c r="A1073" i="9"/>
  <c r="C1073" i="9"/>
  <c r="D1073" i="9"/>
  <c r="E1073" i="9"/>
  <c r="F1073" i="9"/>
  <c r="H1073" i="9"/>
  <c r="A1074" i="9"/>
  <c r="C1074" i="9"/>
  <c r="D1074" i="9"/>
  <c r="E1074" i="9"/>
  <c r="F1074" i="9"/>
  <c r="H1074" i="9"/>
  <c r="A1075" i="9"/>
  <c r="C1075" i="9"/>
  <c r="D1075" i="9"/>
  <c r="E1075" i="9"/>
  <c r="F1075" i="9"/>
  <c r="H1075" i="9"/>
  <c r="A1076" i="9"/>
  <c r="C1076" i="9"/>
  <c r="D1076" i="9"/>
  <c r="E1076" i="9"/>
  <c r="F1076" i="9"/>
  <c r="H1076" i="9"/>
  <c r="A1077" i="9"/>
  <c r="C1077" i="9"/>
  <c r="D1077" i="9"/>
  <c r="E1077" i="9"/>
  <c r="F1077" i="9"/>
  <c r="H1077" i="9"/>
  <c r="A1078" i="9"/>
  <c r="C1078" i="9"/>
  <c r="D1078" i="9"/>
  <c r="E1078" i="9"/>
  <c r="F1078" i="9"/>
  <c r="H1078" i="9"/>
  <c r="A1079" i="9"/>
  <c r="C1079" i="9"/>
  <c r="D1079" i="9"/>
  <c r="E1079" i="9"/>
  <c r="F1079" i="9"/>
  <c r="H1079" i="9"/>
  <c r="A1080" i="9"/>
  <c r="C1080" i="9"/>
  <c r="D1080" i="9"/>
  <c r="E1080" i="9"/>
  <c r="F1080" i="9"/>
  <c r="H1080" i="9"/>
  <c r="A1081" i="9"/>
  <c r="C1081" i="9"/>
  <c r="D1081" i="9"/>
  <c r="E1081" i="9"/>
  <c r="F1081" i="9"/>
  <c r="H1081" i="9"/>
  <c r="A1082" i="9"/>
  <c r="C1082" i="9"/>
  <c r="D1082" i="9"/>
  <c r="E1082" i="9"/>
  <c r="F1082" i="9"/>
  <c r="H1082" i="9"/>
  <c r="A1083" i="9"/>
  <c r="C1083" i="9"/>
  <c r="D1083" i="9"/>
  <c r="E1083" i="9"/>
  <c r="F1083" i="9"/>
  <c r="H1083" i="9"/>
  <c r="A1084" i="9"/>
  <c r="C1084" i="9"/>
  <c r="D1084" i="9"/>
  <c r="E1084" i="9"/>
  <c r="F1084" i="9"/>
  <c r="H1084" i="9"/>
  <c r="A1085" i="9"/>
  <c r="C1085" i="9"/>
  <c r="D1085" i="9"/>
  <c r="E1085" i="9"/>
  <c r="F1085" i="9"/>
  <c r="H1085" i="9"/>
  <c r="A1086" i="9"/>
  <c r="C1086" i="9"/>
  <c r="D1086" i="9"/>
  <c r="E1086" i="9"/>
  <c r="F1086" i="9"/>
  <c r="H1086" i="9"/>
  <c r="A1087" i="9"/>
  <c r="C1087" i="9"/>
  <c r="D1087" i="9"/>
  <c r="E1087" i="9"/>
  <c r="F1087" i="9"/>
  <c r="H1087" i="9"/>
  <c r="A1088" i="9"/>
  <c r="C1088" i="9"/>
  <c r="D1088" i="9"/>
  <c r="E1088" i="9"/>
  <c r="F1088" i="9"/>
  <c r="H1088" i="9"/>
  <c r="A1089" i="9"/>
  <c r="C1089" i="9"/>
  <c r="D1089" i="9"/>
  <c r="E1089" i="9"/>
  <c r="F1089" i="9"/>
  <c r="H1089" i="9"/>
  <c r="A1090" i="9"/>
  <c r="C1090" i="9"/>
  <c r="D1090" i="9"/>
  <c r="E1090" i="9"/>
  <c r="F1090" i="9"/>
  <c r="H1090" i="9"/>
  <c r="A1091" i="9"/>
  <c r="C1091" i="9"/>
  <c r="D1091" i="9"/>
  <c r="E1091" i="9"/>
  <c r="F1091" i="9"/>
  <c r="H1091" i="9"/>
  <c r="A1092" i="9"/>
  <c r="C1092" i="9"/>
  <c r="D1092" i="9"/>
  <c r="E1092" i="9"/>
  <c r="F1092" i="9"/>
  <c r="H1092" i="9"/>
  <c r="A1093" i="9"/>
  <c r="C1093" i="9"/>
  <c r="D1093" i="9"/>
  <c r="E1093" i="9"/>
  <c r="F1093" i="9"/>
  <c r="H1093" i="9"/>
  <c r="A1094" i="9"/>
  <c r="C1094" i="9"/>
  <c r="D1094" i="9"/>
  <c r="E1094" i="9"/>
  <c r="F1094" i="9"/>
  <c r="H1094" i="9"/>
  <c r="A1095" i="9"/>
  <c r="C1095" i="9"/>
  <c r="D1095" i="9"/>
  <c r="E1095" i="9"/>
  <c r="F1095" i="9"/>
  <c r="H1095" i="9"/>
  <c r="A1096" i="9"/>
  <c r="C1096" i="9"/>
  <c r="D1096" i="9"/>
  <c r="E1096" i="9"/>
  <c r="F1096" i="9"/>
  <c r="H1096" i="9"/>
  <c r="A1097" i="9"/>
  <c r="C1097" i="9"/>
  <c r="D1097" i="9"/>
  <c r="E1097" i="9"/>
  <c r="F1097" i="9"/>
  <c r="H1097" i="9"/>
  <c r="A1098" i="9"/>
  <c r="C1098" i="9"/>
  <c r="D1098" i="9"/>
  <c r="E1098" i="9"/>
  <c r="F1098" i="9"/>
  <c r="H1098" i="9"/>
  <c r="A1099" i="9"/>
  <c r="C1099" i="9"/>
  <c r="D1099" i="9"/>
  <c r="E1099" i="9"/>
  <c r="F1099" i="9"/>
  <c r="H1099" i="9"/>
  <c r="A1100" i="9"/>
  <c r="C1100" i="9"/>
  <c r="D1100" i="9"/>
  <c r="E1100" i="9"/>
  <c r="F1100" i="9"/>
  <c r="H1100" i="9"/>
  <c r="A1101" i="9"/>
  <c r="C1101" i="9"/>
  <c r="D1101" i="9"/>
  <c r="E1101" i="9"/>
  <c r="F1101" i="9"/>
  <c r="H1101" i="9"/>
  <c r="A1102" i="9"/>
  <c r="C1102" i="9"/>
  <c r="D1102" i="9"/>
  <c r="E1102" i="9"/>
  <c r="F1102" i="9"/>
  <c r="H1102" i="9"/>
  <c r="A1103" i="9"/>
  <c r="C1103" i="9"/>
  <c r="D1103" i="9"/>
  <c r="E1103" i="9"/>
  <c r="F1103" i="9"/>
  <c r="H1103" i="9"/>
  <c r="A1104" i="9"/>
  <c r="C1104" i="9"/>
  <c r="D1104" i="9"/>
  <c r="E1104" i="9"/>
  <c r="F1104" i="9"/>
  <c r="H1104" i="9"/>
  <c r="A1105" i="9"/>
  <c r="C1105" i="9"/>
  <c r="D1105" i="9"/>
  <c r="E1105" i="9"/>
  <c r="F1105" i="9"/>
  <c r="H1105" i="9"/>
  <c r="A1106" i="9"/>
  <c r="C1106" i="9"/>
  <c r="D1106" i="9"/>
  <c r="E1106" i="9"/>
  <c r="F1106" i="9"/>
  <c r="H1106" i="9"/>
  <c r="A1107" i="9"/>
  <c r="C1107" i="9"/>
  <c r="D1107" i="9"/>
  <c r="E1107" i="9"/>
  <c r="F1107" i="9"/>
  <c r="H1107" i="9"/>
  <c r="A1108" i="9"/>
  <c r="C1108" i="9"/>
  <c r="D1108" i="9"/>
  <c r="E1108" i="9"/>
  <c r="F1108" i="9"/>
  <c r="H1108" i="9"/>
  <c r="A1109" i="9"/>
  <c r="C1109" i="9"/>
  <c r="D1109" i="9"/>
  <c r="E1109" i="9"/>
  <c r="F1109" i="9"/>
  <c r="H1109" i="9"/>
  <c r="A1110" i="9"/>
  <c r="C1110" i="9"/>
  <c r="D1110" i="9"/>
  <c r="E1110" i="9"/>
  <c r="F1110" i="9"/>
  <c r="H1110" i="9"/>
  <c r="A1111" i="9"/>
  <c r="C1111" i="9"/>
  <c r="D1111" i="9"/>
  <c r="E1111" i="9"/>
  <c r="F1111" i="9"/>
  <c r="H1111" i="9"/>
  <c r="A1112" i="9"/>
  <c r="C1112" i="9"/>
  <c r="D1112" i="9"/>
  <c r="E1112" i="9"/>
  <c r="F1112" i="9"/>
  <c r="H1112" i="9"/>
  <c r="A1113" i="9"/>
  <c r="C1113" i="9"/>
  <c r="D1113" i="9"/>
  <c r="E1113" i="9"/>
  <c r="F1113" i="9"/>
  <c r="H1113" i="9"/>
  <c r="A1114" i="9"/>
  <c r="C1114" i="9"/>
  <c r="D1114" i="9"/>
  <c r="E1114" i="9"/>
  <c r="F1114" i="9"/>
  <c r="H1114" i="9"/>
  <c r="A1115" i="9"/>
  <c r="C1115" i="9"/>
  <c r="D1115" i="9"/>
  <c r="E1115" i="9"/>
  <c r="F1115" i="9"/>
  <c r="H1115" i="9"/>
  <c r="A1116" i="9"/>
  <c r="C1116" i="9"/>
  <c r="D1116" i="9"/>
  <c r="E1116" i="9"/>
  <c r="F1116" i="9"/>
  <c r="H1116" i="9"/>
  <c r="A1117" i="9"/>
  <c r="C1117" i="9"/>
  <c r="D1117" i="9"/>
  <c r="E1117" i="9"/>
  <c r="F1117" i="9"/>
  <c r="H1117" i="9"/>
  <c r="A1118" i="9"/>
  <c r="C1118" i="9"/>
  <c r="D1118" i="9"/>
  <c r="E1118" i="9"/>
  <c r="F1118" i="9"/>
  <c r="H1118" i="9"/>
  <c r="A1119" i="9"/>
  <c r="C1119" i="9"/>
  <c r="D1119" i="9"/>
  <c r="E1119" i="9"/>
  <c r="F1119" i="9"/>
  <c r="H1119" i="9"/>
  <c r="A1120" i="9"/>
  <c r="C1120" i="9"/>
  <c r="D1120" i="9"/>
  <c r="E1120" i="9"/>
  <c r="F1120" i="9"/>
  <c r="H1120" i="9"/>
  <c r="A1121" i="9"/>
  <c r="C1121" i="9"/>
  <c r="D1121" i="9"/>
  <c r="E1121" i="9"/>
  <c r="F1121" i="9"/>
  <c r="H1121" i="9"/>
  <c r="A1122" i="9"/>
  <c r="C1122" i="9"/>
  <c r="D1122" i="9"/>
  <c r="E1122" i="9"/>
  <c r="F1122" i="9"/>
  <c r="H1122" i="9"/>
  <c r="A1123" i="9"/>
  <c r="C1123" i="9"/>
  <c r="D1123" i="9"/>
  <c r="E1123" i="9"/>
  <c r="F1123" i="9"/>
  <c r="H1123" i="9"/>
  <c r="A1124" i="9"/>
  <c r="C1124" i="9"/>
  <c r="D1124" i="9"/>
  <c r="E1124" i="9"/>
  <c r="F1124" i="9"/>
  <c r="H1124" i="9"/>
  <c r="A1125" i="9"/>
  <c r="C1125" i="9"/>
  <c r="D1125" i="9"/>
  <c r="E1125" i="9"/>
  <c r="F1125" i="9"/>
  <c r="H1125" i="9"/>
  <c r="A1126" i="9"/>
  <c r="C1126" i="9"/>
  <c r="D1126" i="9"/>
  <c r="E1126" i="9"/>
  <c r="F1126" i="9"/>
  <c r="H1126" i="9"/>
  <c r="A1127" i="9"/>
  <c r="C1127" i="9"/>
  <c r="D1127" i="9"/>
  <c r="E1127" i="9"/>
  <c r="F1127" i="9"/>
  <c r="H1127" i="9"/>
  <c r="A1128" i="9"/>
  <c r="C1128" i="9"/>
  <c r="D1128" i="9"/>
  <c r="E1128" i="9"/>
  <c r="F1128" i="9"/>
  <c r="H1128" i="9"/>
  <c r="A1129" i="9"/>
  <c r="C1129" i="9"/>
  <c r="D1129" i="9"/>
  <c r="E1129" i="9"/>
  <c r="F1129" i="9"/>
  <c r="H1129" i="9"/>
  <c r="A1130" i="9"/>
  <c r="C1130" i="9"/>
  <c r="D1130" i="9"/>
  <c r="E1130" i="9"/>
  <c r="F1130" i="9"/>
  <c r="H1130" i="9"/>
  <c r="A1131" i="9"/>
  <c r="C1131" i="9"/>
  <c r="D1131" i="9"/>
  <c r="E1131" i="9"/>
  <c r="F1131" i="9"/>
  <c r="H1131" i="9"/>
  <c r="A1132" i="9"/>
  <c r="C1132" i="9"/>
  <c r="D1132" i="9"/>
  <c r="E1132" i="9"/>
  <c r="F1132" i="9"/>
  <c r="H1132" i="9"/>
  <c r="A1133" i="9"/>
  <c r="C1133" i="9"/>
  <c r="D1133" i="9"/>
  <c r="E1133" i="9"/>
  <c r="F1133" i="9"/>
  <c r="H1133" i="9"/>
  <c r="A1134" i="9"/>
  <c r="C1134" i="9"/>
  <c r="D1134" i="9"/>
  <c r="E1134" i="9"/>
  <c r="F1134" i="9"/>
  <c r="H1134" i="9"/>
  <c r="A1135" i="9"/>
  <c r="C1135" i="9"/>
  <c r="D1135" i="9"/>
  <c r="E1135" i="9"/>
  <c r="F1135" i="9"/>
  <c r="H1135" i="9"/>
  <c r="A1136" i="9"/>
  <c r="C1136" i="9"/>
  <c r="D1136" i="9"/>
  <c r="E1136" i="9"/>
  <c r="F1136" i="9"/>
  <c r="H1136" i="9"/>
  <c r="A1137" i="9"/>
  <c r="C1137" i="9"/>
  <c r="D1137" i="9"/>
  <c r="E1137" i="9"/>
  <c r="F1137" i="9"/>
  <c r="H1137" i="9"/>
  <c r="A1138" i="9"/>
  <c r="C1138" i="9"/>
  <c r="D1138" i="9"/>
  <c r="E1138" i="9"/>
  <c r="F1138" i="9"/>
  <c r="H1138" i="9"/>
  <c r="A1139" i="9"/>
  <c r="C1139" i="9"/>
  <c r="D1139" i="9"/>
  <c r="E1139" i="9"/>
  <c r="F1139" i="9"/>
  <c r="H1139" i="9"/>
  <c r="A1140" i="9"/>
  <c r="C1140" i="9"/>
  <c r="D1140" i="9"/>
  <c r="E1140" i="9"/>
  <c r="F1140" i="9"/>
  <c r="H1140" i="9"/>
  <c r="A1141" i="9"/>
  <c r="C1141" i="9"/>
  <c r="D1141" i="9"/>
  <c r="E1141" i="9"/>
  <c r="F1141" i="9"/>
  <c r="H1141" i="9"/>
  <c r="A1142" i="9"/>
  <c r="C1142" i="9"/>
  <c r="D1142" i="9"/>
  <c r="E1142" i="9"/>
  <c r="F1142" i="9"/>
  <c r="H1142" i="9"/>
  <c r="A1143" i="9"/>
  <c r="C1143" i="9"/>
  <c r="D1143" i="9"/>
  <c r="E1143" i="9"/>
  <c r="F1143" i="9"/>
  <c r="H1143" i="9"/>
  <c r="A1144" i="9"/>
  <c r="C1144" i="9"/>
  <c r="D1144" i="9"/>
  <c r="E1144" i="9"/>
  <c r="F1144" i="9"/>
  <c r="H1144" i="9"/>
  <c r="A1145" i="9"/>
  <c r="C1145" i="9"/>
  <c r="D1145" i="9"/>
  <c r="E1145" i="9"/>
  <c r="F1145" i="9"/>
  <c r="H1145" i="9"/>
  <c r="A1146" i="9"/>
  <c r="C1146" i="9"/>
  <c r="D1146" i="9"/>
  <c r="E1146" i="9"/>
  <c r="F1146" i="9"/>
  <c r="H1146" i="9"/>
  <c r="A1147" i="9"/>
  <c r="C1147" i="9"/>
  <c r="D1147" i="9"/>
  <c r="E1147" i="9"/>
  <c r="F1147" i="9"/>
  <c r="H1147" i="9"/>
  <c r="A1148" i="9"/>
  <c r="C1148" i="9"/>
  <c r="D1148" i="9"/>
  <c r="E1148" i="9"/>
  <c r="F1148" i="9"/>
  <c r="H1148" i="9"/>
  <c r="A1149" i="9"/>
  <c r="C1149" i="9"/>
  <c r="D1149" i="9"/>
  <c r="E1149" i="9"/>
  <c r="F1149" i="9"/>
  <c r="H1149" i="9"/>
  <c r="A1150" i="9"/>
  <c r="C1150" i="9"/>
  <c r="D1150" i="9"/>
  <c r="E1150" i="9"/>
  <c r="F1150" i="9"/>
  <c r="H1150" i="9"/>
  <c r="A1151" i="9"/>
  <c r="C1151" i="9"/>
  <c r="D1151" i="9"/>
  <c r="E1151" i="9"/>
  <c r="F1151" i="9"/>
  <c r="H1151" i="9"/>
  <c r="A1152" i="9"/>
  <c r="C1152" i="9"/>
  <c r="D1152" i="9"/>
  <c r="E1152" i="9"/>
  <c r="F1152" i="9"/>
  <c r="H1152" i="9"/>
  <c r="A1153" i="9"/>
  <c r="C1153" i="9"/>
  <c r="D1153" i="9"/>
  <c r="E1153" i="9"/>
  <c r="F1153" i="9"/>
  <c r="H1153" i="9"/>
  <c r="A1154" i="9"/>
  <c r="C1154" i="9"/>
  <c r="D1154" i="9"/>
  <c r="E1154" i="9"/>
  <c r="F1154" i="9"/>
  <c r="H1154" i="9"/>
  <c r="A1155" i="9"/>
  <c r="C1155" i="9"/>
  <c r="D1155" i="9"/>
  <c r="E1155" i="9"/>
  <c r="F1155" i="9"/>
  <c r="H1155" i="9"/>
  <c r="A1156" i="9"/>
  <c r="C1156" i="9"/>
  <c r="D1156" i="9"/>
  <c r="E1156" i="9"/>
  <c r="F1156" i="9"/>
  <c r="H1156" i="9"/>
  <c r="A1157" i="9"/>
  <c r="C1157" i="9"/>
  <c r="D1157" i="9"/>
  <c r="E1157" i="9"/>
  <c r="F1157" i="9"/>
  <c r="H1157" i="9"/>
  <c r="A1158" i="9"/>
  <c r="C1158" i="9"/>
  <c r="D1158" i="9"/>
  <c r="E1158" i="9"/>
  <c r="F1158" i="9"/>
  <c r="H1158" i="9"/>
  <c r="A1159" i="9"/>
  <c r="C1159" i="9"/>
  <c r="D1159" i="9"/>
  <c r="E1159" i="9"/>
  <c r="F1159" i="9"/>
  <c r="H1159" i="9"/>
  <c r="A1160" i="9"/>
  <c r="C1160" i="9"/>
  <c r="D1160" i="9"/>
  <c r="E1160" i="9"/>
  <c r="F1160" i="9"/>
  <c r="H1160" i="9"/>
  <c r="A1161" i="9"/>
  <c r="C1161" i="9"/>
  <c r="D1161" i="9"/>
  <c r="E1161" i="9"/>
  <c r="F1161" i="9"/>
  <c r="H1161" i="9"/>
  <c r="A1162" i="9"/>
  <c r="C1162" i="9"/>
  <c r="D1162" i="9"/>
  <c r="E1162" i="9"/>
  <c r="F1162" i="9"/>
  <c r="H1162" i="9"/>
  <c r="A1163" i="9"/>
  <c r="C1163" i="9"/>
  <c r="D1163" i="9"/>
  <c r="E1163" i="9"/>
  <c r="F1163" i="9"/>
  <c r="H1163" i="9"/>
  <c r="A1164" i="9"/>
  <c r="C1164" i="9"/>
  <c r="D1164" i="9"/>
  <c r="E1164" i="9"/>
  <c r="F1164" i="9"/>
  <c r="H1164" i="9"/>
  <c r="A1165" i="9"/>
  <c r="C1165" i="9"/>
  <c r="D1165" i="9"/>
  <c r="E1165" i="9"/>
  <c r="F1165" i="9"/>
  <c r="H1165" i="9"/>
  <c r="A1166" i="9"/>
  <c r="C1166" i="9"/>
  <c r="D1166" i="9"/>
  <c r="E1166" i="9"/>
  <c r="F1166" i="9"/>
  <c r="H1166" i="9"/>
  <c r="A1167" i="9"/>
  <c r="C1167" i="9"/>
  <c r="D1167" i="9"/>
  <c r="E1167" i="9"/>
  <c r="F1167" i="9"/>
  <c r="H1167" i="9"/>
  <c r="A1168" i="9"/>
  <c r="C1168" i="9"/>
  <c r="D1168" i="9"/>
  <c r="E1168" i="9"/>
  <c r="F1168" i="9"/>
  <c r="H1168" i="9"/>
  <c r="A1169" i="9"/>
  <c r="C1169" i="9"/>
  <c r="D1169" i="9"/>
  <c r="E1169" i="9"/>
  <c r="F1169" i="9"/>
  <c r="H1169" i="9"/>
  <c r="A1170" i="9"/>
  <c r="C1170" i="9"/>
  <c r="D1170" i="9"/>
  <c r="E1170" i="9"/>
  <c r="F1170" i="9"/>
  <c r="H1170" i="9"/>
  <c r="A1171" i="9"/>
  <c r="C1171" i="9"/>
  <c r="D1171" i="9"/>
  <c r="E1171" i="9"/>
  <c r="F1171" i="9"/>
  <c r="H1171" i="9"/>
  <c r="A1172" i="9"/>
  <c r="C1172" i="9"/>
  <c r="D1172" i="9"/>
  <c r="E1172" i="9"/>
  <c r="F1172" i="9"/>
  <c r="H1172" i="9"/>
  <c r="A1173" i="9"/>
  <c r="C1173" i="9"/>
  <c r="D1173" i="9"/>
  <c r="E1173" i="9"/>
  <c r="F1173" i="9"/>
  <c r="H1173" i="9"/>
  <c r="A1174" i="9"/>
  <c r="C1174" i="9"/>
  <c r="D1174" i="9"/>
  <c r="E1174" i="9"/>
  <c r="F1174" i="9"/>
  <c r="H1174" i="9"/>
  <c r="A1175" i="9"/>
  <c r="C1175" i="9"/>
  <c r="D1175" i="9"/>
  <c r="E1175" i="9"/>
  <c r="F1175" i="9"/>
  <c r="H1175" i="9"/>
  <c r="A1176" i="9"/>
  <c r="C1176" i="9"/>
  <c r="D1176" i="9"/>
  <c r="E1176" i="9"/>
  <c r="F1176" i="9"/>
  <c r="H1176" i="9"/>
  <c r="A1177" i="9"/>
  <c r="C1177" i="9"/>
  <c r="D1177" i="9"/>
  <c r="E1177" i="9"/>
  <c r="F1177" i="9"/>
  <c r="H1177" i="9"/>
  <c r="A1178" i="9"/>
  <c r="C1178" i="9"/>
  <c r="D1178" i="9"/>
  <c r="E1178" i="9"/>
  <c r="F1178" i="9"/>
  <c r="H1178" i="9"/>
  <c r="A1179" i="9"/>
  <c r="C1179" i="9"/>
  <c r="D1179" i="9"/>
  <c r="E1179" i="9"/>
  <c r="F1179" i="9"/>
  <c r="H1179" i="9"/>
  <c r="A1180" i="9"/>
  <c r="C1180" i="9"/>
  <c r="D1180" i="9"/>
  <c r="E1180" i="9"/>
  <c r="F1180" i="9"/>
  <c r="H1180" i="9"/>
  <c r="A1181" i="9"/>
  <c r="C1181" i="9"/>
  <c r="D1181" i="9"/>
  <c r="E1181" i="9"/>
  <c r="F1181" i="9"/>
  <c r="H1181" i="9"/>
  <c r="A1182" i="9"/>
  <c r="C1182" i="9"/>
  <c r="D1182" i="9"/>
  <c r="E1182" i="9"/>
  <c r="F1182" i="9"/>
  <c r="H1182" i="9"/>
  <c r="A1183" i="9"/>
  <c r="C1183" i="9"/>
  <c r="D1183" i="9"/>
  <c r="E1183" i="9"/>
  <c r="F1183" i="9"/>
  <c r="H1183" i="9"/>
  <c r="A1184" i="9"/>
  <c r="C1184" i="9"/>
  <c r="D1184" i="9"/>
  <c r="E1184" i="9"/>
  <c r="F1184" i="9"/>
  <c r="H1184" i="9"/>
  <c r="A1185" i="9"/>
  <c r="C1185" i="9"/>
  <c r="D1185" i="9"/>
  <c r="E1185" i="9"/>
  <c r="F1185" i="9"/>
  <c r="H1185" i="9"/>
  <c r="A1186" i="9"/>
  <c r="C1186" i="9"/>
  <c r="D1186" i="9"/>
  <c r="E1186" i="9"/>
  <c r="F1186" i="9"/>
  <c r="H1186" i="9"/>
  <c r="A1187" i="9"/>
  <c r="C1187" i="9"/>
  <c r="D1187" i="9"/>
  <c r="E1187" i="9"/>
  <c r="F1187" i="9"/>
  <c r="H1187" i="9"/>
  <c r="A1188" i="9"/>
  <c r="C1188" i="9"/>
  <c r="D1188" i="9"/>
  <c r="E1188" i="9"/>
  <c r="F1188" i="9"/>
  <c r="H1188" i="9"/>
  <c r="A1189" i="9"/>
  <c r="C1189" i="9"/>
  <c r="D1189" i="9"/>
  <c r="E1189" i="9"/>
  <c r="F1189" i="9"/>
  <c r="H1189" i="9"/>
  <c r="A1190" i="9"/>
  <c r="C1190" i="9"/>
  <c r="D1190" i="9"/>
  <c r="E1190" i="9"/>
  <c r="F1190" i="9"/>
  <c r="H1190" i="9"/>
  <c r="A1191" i="9"/>
  <c r="C1191" i="9"/>
  <c r="D1191" i="9"/>
  <c r="E1191" i="9"/>
  <c r="F1191" i="9"/>
  <c r="H1191" i="9"/>
  <c r="A1192" i="9"/>
  <c r="C1192" i="9"/>
  <c r="D1192" i="9"/>
  <c r="E1192" i="9"/>
  <c r="F1192" i="9"/>
  <c r="H1192" i="9"/>
  <c r="A1193" i="9"/>
  <c r="C1193" i="9"/>
  <c r="D1193" i="9"/>
  <c r="E1193" i="9"/>
  <c r="F1193" i="9"/>
  <c r="H1193" i="9"/>
  <c r="A1194" i="9"/>
  <c r="C1194" i="9"/>
  <c r="D1194" i="9"/>
  <c r="E1194" i="9"/>
  <c r="F1194" i="9"/>
  <c r="H1194" i="9"/>
  <c r="A1195" i="9"/>
  <c r="C1195" i="9"/>
  <c r="D1195" i="9"/>
  <c r="E1195" i="9"/>
  <c r="F1195" i="9"/>
  <c r="H1195" i="9"/>
  <c r="A1196" i="9"/>
  <c r="C1196" i="9"/>
  <c r="D1196" i="9"/>
  <c r="E1196" i="9"/>
  <c r="F1196" i="9"/>
  <c r="H1196" i="9"/>
  <c r="A1197" i="9"/>
  <c r="C1197" i="9"/>
  <c r="D1197" i="9"/>
  <c r="E1197" i="9"/>
  <c r="F1197" i="9"/>
  <c r="H1197" i="9"/>
  <c r="A1198" i="9"/>
  <c r="C1198" i="9"/>
  <c r="D1198" i="9"/>
  <c r="E1198" i="9"/>
  <c r="F1198" i="9"/>
  <c r="H1198" i="9"/>
  <c r="A1199" i="9"/>
  <c r="C1199" i="9"/>
  <c r="D1199" i="9"/>
  <c r="E1199" i="9"/>
  <c r="F1199" i="9"/>
  <c r="H1199" i="9"/>
  <c r="A1200" i="9"/>
  <c r="C1200" i="9"/>
  <c r="D1200" i="9"/>
  <c r="E1200" i="9"/>
  <c r="F1200" i="9"/>
  <c r="H1200" i="9"/>
  <c r="A1201" i="9"/>
  <c r="C1201" i="9"/>
  <c r="D1201" i="9"/>
  <c r="E1201" i="9"/>
  <c r="F1201" i="9"/>
  <c r="H1201" i="9"/>
  <c r="A1202" i="9"/>
  <c r="C1202" i="9"/>
  <c r="D1202" i="9"/>
  <c r="E1202" i="9"/>
  <c r="F1202" i="9"/>
  <c r="H1202" i="9"/>
  <c r="A1203" i="9"/>
  <c r="C1203" i="9"/>
  <c r="D1203" i="9"/>
  <c r="E1203" i="9"/>
  <c r="F1203" i="9"/>
  <c r="H1203" i="9"/>
  <c r="A1204" i="9"/>
  <c r="C1204" i="9"/>
  <c r="D1204" i="9"/>
  <c r="E1204" i="9"/>
  <c r="F1204" i="9"/>
  <c r="H1204" i="9"/>
  <c r="A1205" i="9"/>
  <c r="C1205" i="9"/>
  <c r="D1205" i="9"/>
  <c r="E1205" i="9"/>
  <c r="F1205" i="9"/>
  <c r="H1205" i="9"/>
  <c r="A1206" i="9"/>
  <c r="C1206" i="9"/>
  <c r="D1206" i="9"/>
  <c r="E1206" i="9"/>
  <c r="F1206" i="9"/>
  <c r="H1206" i="9"/>
  <c r="A1207" i="9"/>
  <c r="C1207" i="9"/>
  <c r="D1207" i="9"/>
  <c r="E1207" i="9"/>
  <c r="F1207" i="9"/>
  <c r="H1207" i="9"/>
  <c r="A1208" i="9"/>
  <c r="C1208" i="9"/>
  <c r="D1208" i="9"/>
  <c r="E1208" i="9"/>
  <c r="F1208" i="9"/>
  <c r="H1208" i="9"/>
  <c r="A1209" i="9"/>
  <c r="C1209" i="9"/>
  <c r="D1209" i="9"/>
  <c r="E1209" i="9"/>
  <c r="F1209" i="9"/>
  <c r="H1209" i="9"/>
  <c r="A1210" i="9"/>
  <c r="C1210" i="9"/>
  <c r="D1210" i="9"/>
  <c r="E1210" i="9"/>
  <c r="F1210" i="9"/>
  <c r="H1210" i="9"/>
  <c r="A1211" i="9"/>
  <c r="C1211" i="9"/>
  <c r="D1211" i="9"/>
  <c r="E1211" i="9"/>
  <c r="F1211" i="9"/>
  <c r="H1211" i="9"/>
  <c r="A1212" i="9"/>
  <c r="C1212" i="9"/>
  <c r="D1212" i="9"/>
  <c r="E1212" i="9"/>
  <c r="F1212" i="9"/>
  <c r="H1212" i="9"/>
  <c r="A1213" i="9"/>
  <c r="C1213" i="9"/>
  <c r="D1213" i="9"/>
  <c r="E1213" i="9"/>
  <c r="F1213" i="9"/>
  <c r="H1213" i="9"/>
  <c r="A1214" i="9"/>
  <c r="C1214" i="9"/>
  <c r="D1214" i="9"/>
  <c r="E1214" i="9"/>
  <c r="F1214" i="9"/>
  <c r="H1214" i="9"/>
  <c r="A1215" i="9"/>
  <c r="C1215" i="9"/>
  <c r="D1215" i="9"/>
  <c r="E1215" i="9"/>
  <c r="F1215" i="9"/>
  <c r="H1215" i="9"/>
  <c r="A1216" i="9"/>
  <c r="C1216" i="9"/>
  <c r="D1216" i="9"/>
  <c r="E1216" i="9"/>
  <c r="F1216" i="9"/>
  <c r="H1216" i="9"/>
  <c r="A1217" i="9"/>
  <c r="C1217" i="9"/>
  <c r="D1217" i="9"/>
  <c r="E1217" i="9"/>
  <c r="F1217" i="9"/>
  <c r="H1217" i="9"/>
  <c r="A1218" i="9"/>
  <c r="C1218" i="9"/>
  <c r="D1218" i="9"/>
  <c r="E1218" i="9"/>
  <c r="F1218" i="9"/>
  <c r="H1218" i="9"/>
  <c r="A1219" i="9"/>
  <c r="C1219" i="9"/>
  <c r="D1219" i="9"/>
  <c r="E1219" i="9"/>
  <c r="F1219" i="9"/>
  <c r="H1219" i="9"/>
  <c r="A1220" i="9"/>
  <c r="C1220" i="9"/>
  <c r="D1220" i="9"/>
  <c r="E1220" i="9"/>
  <c r="F1220" i="9"/>
  <c r="H1220" i="9"/>
  <c r="A1221" i="9"/>
  <c r="C1221" i="9"/>
  <c r="D1221" i="9"/>
  <c r="E1221" i="9"/>
  <c r="F1221" i="9"/>
  <c r="H1221" i="9"/>
  <c r="A1222" i="9"/>
  <c r="C1222" i="9"/>
  <c r="D1222" i="9"/>
  <c r="E1222" i="9"/>
  <c r="F1222" i="9"/>
  <c r="H1222" i="9"/>
  <c r="A1223" i="9"/>
  <c r="C1223" i="9"/>
  <c r="D1223" i="9"/>
  <c r="E1223" i="9"/>
  <c r="F1223" i="9"/>
  <c r="H1223" i="9"/>
  <c r="A1224" i="9"/>
  <c r="C1224" i="9"/>
  <c r="D1224" i="9"/>
  <c r="E1224" i="9"/>
  <c r="F1224" i="9"/>
  <c r="H1224" i="9"/>
  <c r="A1225" i="9"/>
  <c r="C1225" i="9"/>
  <c r="D1225" i="9"/>
  <c r="E1225" i="9"/>
  <c r="F1225" i="9"/>
  <c r="H1225" i="9"/>
  <c r="A1226" i="9"/>
  <c r="C1226" i="9"/>
  <c r="D1226" i="9"/>
  <c r="E1226" i="9"/>
  <c r="F1226" i="9"/>
  <c r="H1226" i="9"/>
  <c r="A1227" i="9"/>
  <c r="C1227" i="9"/>
  <c r="D1227" i="9"/>
  <c r="E1227" i="9"/>
  <c r="F1227" i="9"/>
  <c r="H1227" i="9"/>
  <c r="A1228" i="9"/>
  <c r="C1228" i="9"/>
  <c r="D1228" i="9"/>
  <c r="E1228" i="9"/>
  <c r="F1228" i="9"/>
  <c r="H1228" i="9"/>
  <c r="A1229" i="9"/>
  <c r="C1229" i="9"/>
  <c r="D1229" i="9"/>
  <c r="E1229" i="9"/>
  <c r="F1229" i="9"/>
  <c r="H1229" i="9"/>
  <c r="A1230" i="9"/>
  <c r="C1230" i="9"/>
  <c r="D1230" i="9"/>
  <c r="E1230" i="9"/>
  <c r="F1230" i="9"/>
  <c r="H1230" i="9"/>
  <c r="A1231" i="9"/>
  <c r="C1231" i="9"/>
  <c r="D1231" i="9"/>
  <c r="E1231" i="9"/>
  <c r="F1231" i="9"/>
  <c r="H1231" i="9"/>
  <c r="A1232" i="9"/>
  <c r="C1232" i="9"/>
  <c r="D1232" i="9"/>
  <c r="E1232" i="9"/>
  <c r="F1232" i="9"/>
  <c r="H1232" i="9"/>
  <c r="A1233" i="9"/>
  <c r="C1233" i="9"/>
  <c r="D1233" i="9"/>
  <c r="E1233" i="9"/>
  <c r="F1233" i="9"/>
  <c r="H1233" i="9"/>
  <c r="A1234" i="9"/>
  <c r="C1234" i="9"/>
  <c r="D1234" i="9"/>
  <c r="E1234" i="9"/>
  <c r="F1234" i="9"/>
  <c r="H1234" i="9"/>
  <c r="A1235" i="9"/>
  <c r="C1235" i="9"/>
  <c r="D1235" i="9"/>
  <c r="E1235" i="9"/>
  <c r="F1235" i="9"/>
  <c r="H1235" i="9"/>
  <c r="A1236" i="9"/>
  <c r="C1236" i="9"/>
  <c r="D1236" i="9"/>
  <c r="E1236" i="9"/>
  <c r="F1236" i="9"/>
  <c r="H1236" i="9"/>
  <c r="A1237" i="9"/>
  <c r="C1237" i="9"/>
  <c r="D1237" i="9"/>
  <c r="E1237" i="9"/>
  <c r="F1237" i="9"/>
  <c r="H1237" i="9"/>
  <c r="A1238" i="9"/>
  <c r="C1238" i="9"/>
  <c r="D1238" i="9"/>
  <c r="E1238" i="9"/>
  <c r="F1238" i="9"/>
  <c r="H1238" i="9"/>
  <c r="A1239" i="9"/>
  <c r="C1239" i="9"/>
  <c r="D1239" i="9"/>
  <c r="E1239" i="9"/>
  <c r="F1239" i="9"/>
  <c r="H1239" i="9"/>
  <c r="A1240" i="9"/>
  <c r="C1240" i="9"/>
  <c r="D1240" i="9"/>
  <c r="E1240" i="9"/>
  <c r="F1240" i="9"/>
  <c r="H1240" i="9"/>
  <c r="A1241" i="9"/>
  <c r="C1241" i="9"/>
  <c r="D1241" i="9"/>
  <c r="E1241" i="9"/>
  <c r="F1241" i="9"/>
  <c r="H1241" i="9"/>
  <c r="A1242" i="9"/>
  <c r="C1242" i="9"/>
  <c r="D1242" i="9"/>
  <c r="E1242" i="9"/>
  <c r="F1242" i="9"/>
  <c r="H1242" i="9"/>
  <c r="A1243" i="9"/>
  <c r="C1243" i="9"/>
  <c r="D1243" i="9"/>
  <c r="E1243" i="9"/>
  <c r="F1243" i="9"/>
  <c r="H1243" i="9"/>
  <c r="A1244" i="9"/>
  <c r="C1244" i="9"/>
  <c r="D1244" i="9"/>
  <c r="E1244" i="9"/>
  <c r="F1244" i="9"/>
  <c r="H1244" i="9"/>
  <c r="A1245" i="9"/>
  <c r="C1245" i="9"/>
  <c r="D1245" i="9"/>
  <c r="E1245" i="9"/>
  <c r="F1245" i="9"/>
  <c r="H1245" i="9"/>
  <c r="A1246" i="9"/>
  <c r="C1246" i="9"/>
  <c r="D1246" i="9"/>
  <c r="E1246" i="9"/>
  <c r="F1246" i="9"/>
  <c r="H1246" i="9"/>
  <c r="A1247" i="9"/>
  <c r="C1247" i="9"/>
  <c r="D1247" i="9"/>
  <c r="E1247" i="9"/>
  <c r="F1247" i="9"/>
  <c r="H1247" i="9"/>
  <c r="A1248" i="9"/>
  <c r="C1248" i="9"/>
  <c r="D1248" i="9"/>
  <c r="E1248" i="9"/>
  <c r="F1248" i="9"/>
  <c r="H1248" i="9"/>
  <c r="A1249" i="9"/>
  <c r="C1249" i="9"/>
  <c r="D1249" i="9"/>
  <c r="E1249" i="9"/>
  <c r="F1249" i="9"/>
  <c r="H1249" i="9"/>
  <c r="A1250" i="9"/>
  <c r="C1250" i="9"/>
  <c r="D1250" i="9"/>
  <c r="E1250" i="9"/>
  <c r="F1250" i="9"/>
  <c r="H1250" i="9"/>
  <c r="A1251" i="9"/>
  <c r="C1251" i="9"/>
  <c r="D1251" i="9"/>
  <c r="E1251" i="9"/>
  <c r="F1251" i="9"/>
  <c r="H1251" i="9"/>
  <c r="A1252" i="9"/>
  <c r="C1252" i="9"/>
  <c r="D1252" i="9"/>
  <c r="E1252" i="9"/>
  <c r="F1252" i="9"/>
  <c r="H1252" i="9"/>
  <c r="A1253" i="9"/>
  <c r="C1253" i="9"/>
  <c r="D1253" i="9"/>
  <c r="E1253" i="9"/>
  <c r="F1253" i="9"/>
  <c r="H1253" i="9"/>
  <c r="A1254" i="9"/>
  <c r="C1254" i="9"/>
  <c r="D1254" i="9"/>
  <c r="E1254" i="9"/>
  <c r="F1254" i="9"/>
  <c r="H1254" i="9"/>
  <c r="A1255" i="9"/>
  <c r="C1255" i="9"/>
  <c r="D1255" i="9"/>
  <c r="E1255" i="9"/>
  <c r="F1255" i="9"/>
  <c r="H1255" i="9"/>
  <c r="A1256" i="9"/>
  <c r="C1256" i="9"/>
  <c r="D1256" i="9"/>
  <c r="E1256" i="9"/>
  <c r="F1256" i="9"/>
  <c r="H1256" i="9"/>
  <c r="A1257" i="9"/>
  <c r="C1257" i="9"/>
  <c r="D1257" i="9"/>
  <c r="E1257" i="9"/>
  <c r="F1257" i="9"/>
  <c r="H1257" i="9"/>
  <c r="A1258" i="9"/>
  <c r="C1258" i="9"/>
  <c r="D1258" i="9"/>
  <c r="E1258" i="9"/>
  <c r="F1258" i="9"/>
  <c r="H1258" i="9"/>
  <c r="A1259" i="9"/>
  <c r="C1259" i="9"/>
  <c r="D1259" i="9"/>
  <c r="E1259" i="9"/>
  <c r="F1259" i="9"/>
  <c r="H1259" i="9"/>
  <c r="A1260" i="9"/>
  <c r="C1260" i="9"/>
  <c r="D1260" i="9"/>
  <c r="E1260" i="9"/>
  <c r="F1260" i="9"/>
  <c r="H1260" i="9"/>
  <c r="A1261" i="9"/>
  <c r="C1261" i="9"/>
  <c r="D1261" i="9"/>
  <c r="E1261" i="9"/>
  <c r="F1261" i="9"/>
  <c r="H1261" i="9"/>
  <c r="A1262" i="9"/>
  <c r="C1262" i="9"/>
  <c r="D1262" i="9"/>
  <c r="E1262" i="9"/>
  <c r="F1262" i="9"/>
  <c r="H1262" i="9"/>
  <c r="A1263" i="9"/>
  <c r="C1263" i="9"/>
  <c r="D1263" i="9"/>
  <c r="E1263" i="9"/>
  <c r="F1263" i="9"/>
  <c r="H1263" i="9"/>
  <c r="A1264" i="9"/>
  <c r="C1264" i="9"/>
  <c r="D1264" i="9"/>
  <c r="E1264" i="9"/>
  <c r="F1264" i="9"/>
  <c r="H1264" i="9"/>
  <c r="A1265" i="9"/>
  <c r="C1265" i="9"/>
  <c r="D1265" i="9"/>
  <c r="E1265" i="9"/>
  <c r="F1265" i="9"/>
  <c r="H1265" i="9"/>
  <c r="A1266" i="9"/>
  <c r="C1266" i="9"/>
  <c r="D1266" i="9"/>
  <c r="E1266" i="9"/>
  <c r="F1266" i="9"/>
  <c r="H1266" i="9"/>
  <c r="A1267" i="9"/>
  <c r="C1267" i="9"/>
  <c r="D1267" i="9"/>
  <c r="E1267" i="9"/>
  <c r="F1267" i="9"/>
  <c r="H1267" i="9"/>
  <c r="A1268" i="9"/>
  <c r="C1268" i="9"/>
  <c r="D1268" i="9"/>
  <c r="E1268" i="9"/>
  <c r="F1268" i="9"/>
  <c r="H1268" i="9"/>
  <c r="A1269" i="9"/>
  <c r="C1269" i="9"/>
  <c r="D1269" i="9"/>
  <c r="E1269" i="9"/>
  <c r="F1269" i="9"/>
  <c r="H1269" i="9"/>
  <c r="A1270" i="9"/>
  <c r="C1270" i="9"/>
  <c r="D1270" i="9"/>
  <c r="E1270" i="9"/>
  <c r="F1270" i="9"/>
  <c r="H1270" i="9"/>
  <c r="A1271" i="9"/>
  <c r="C1271" i="9"/>
  <c r="D1271" i="9"/>
  <c r="E1271" i="9"/>
  <c r="F1271" i="9"/>
  <c r="H1271" i="9"/>
  <c r="A1272" i="9"/>
  <c r="C1272" i="9"/>
  <c r="D1272" i="9"/>
  <c r="E1272" i="9"/>
  <c r="F1272" i="9"/>
  <c r="H1272" i="9"/>
  <c r="A1273" i="9"/>
  <c r="C1273" i="9"/>
  <c r="D1273" i="9"/>
  <c r="E1273" i="9"/>
  <c r="F1273" i="9"/>
  <c r="H1273" i="9"/>
  <c r="A1274" i="9"/>
  <c r="C1274" i="9"/>
  <c r="D1274" i="9"/>
  <c r="E1274" i="9"/>
  <c r="F1274" i="9"/>
  <c r="H1274" i="9"/>
  <c r="A1275" i="9"/>
  <c r="C1275" i="9"/>
  <c r="D1275" i="9"/>
  <c r="E1275" i="9"/>
  <c r="F1275" i="9"/>
  <c r="H1275" i="9"/>
  <c r="A1276" i="9"/>
  <c r="C1276" i="9"/>
  <c r="D1276" i="9"/>
  <c r="E1276" i="9"/>
  <c r="F1276" i="9"/>
  <c r="H1276" i="9"/>
  <c r="A1277" i="9"/>
  <c r="C1277" i="9"/>
  <c r="D1277" i="9"/>
  <c r="E1277" i="9"/>
  <c r="F1277" i="9"/>
  <c r="H1277" i="9"/>
  <c r="A1278" i="9"/>
  <c r="C1278" i="9"/>
  <c r="D1278" i="9"/>
  <c r="E1278" i="9"/>
  <c r="F1278" i="9"/>
  <c r="H1278" i="9"/>
  <c r="A1279" i="9"/>
  <c r="C1279" i="9"/>
  <c r="D1279" i="9"/>
  <c r="E1279" i="9"/>
  <c r="F1279" i="9"/>
  <c r="H1279" i="9"/>
  <c r="A1280" i="9"/>
  <c r="C1280" i="9"/>
  <c r="D1280" i="9"/>
  <c r="E1280" i="9"/>
  <c r="F1280" i="9"/>
  <c r="H1280" i="9"/>
  <c r="A1281" i="9"/>
  <c r="C1281" i="9"/>
  <c r="D1281" i="9"/>
  <c r="E1281" i="9"/>
  <c r="F1281" i="9"/>
  <c r="H1281" i="9"/>
  <c r="A1282" i="9"/>
  <c r="C1282" i="9"/>
  <c r="D1282" i="9"/>
  <c r="E1282" i="9"/>
  <c r="F1282" i="9"/>
  <c r="H1282" i="9"/>
  <c r="A1283" i="9"/>
  <c r="C1283" i="9"/>
  <c r="D1283" i="9"/>
  <c r="E1283" i="9"/>
  <c r="F1283" i="9"/>
  <c r="H1283" i="9"/>
  <c r="A1284" i="9"/>
  <c r="C1284" i="9"/>
  <c r="D1284" i="9"/>
  <c r="E1284" i="9"/>
  <c r="F1284" i="9"/>
  <c r="H1284" i="9"/>
  <c r="A1285" i="9"/>
  <c r="C1285" i="9"/>
  <c r="D1285" i="9"/>
  <c r="E1285" i="9"/>
  <c r="F1285" i="9"/>
  <c r="H1285" i="9"/>
  <c r="A1286" i="9"/>
  <c r="C1286" i="9"/>
  <c r="D1286" i="9"/>
  <c r="E1286" i="9"/>
  <c r="F1286" i="9"/>
  <c r="H1286" i="9"/>
  <c r="A1287" i="9"/>
  <c r="C1287" i="9"/>
  <c r="D1287" i="9"/>
  <c r="E1287" i="9"/>
  <c r="F1287" i="9"/>
  <c r="H1287" i="9"/>
  <c r="A1288" i="9"/>
  <c r="C1288" i="9"/>
  <c r="D1288" i="9"/>
  <c r="E1288" i="9"/>
  <c r="F1288" i="9"/>
  <c r="H1288" i="9"/>
  <c r="A1289" i="9"/>
  <c r="C1289" i="9"/>
  <c r="D1289" i="9"/>
  <c r="E1289" i="9"/>
  <c r="F1289" i="9"/>
  <c r="H1289" i="9"/>
  <c r="A1290" i="9"/>
  <c r="C1290" i="9"/>
  <c r="D1290" i="9"/>
  <c r="E1290" i="9"/>
  <c r="F1290" i="9"/>
  <c r="H1290" i="9"/>
  <c r="A1291" i="9"/>
  <c r="C1291" i="9"/>
  <c r="D1291" i="9"/>
  <c r="E1291" i="9"/>
  <c r="F1291" i="9"/>
  <c r="H1291" i="9"/>
  <c r="A1292" i="9"/>
  <c r="C1292" i="9"/>
  <c r="D1292" i="9"/>
  <c r="E1292" i="9"/>
  <c r="F1292" i="9"/>
  <c r="H1292" i="9"/>
  <c r="A1293" i="9"/>
  <c r="C1293" i="9"/>
  <c r="D1293" i="9"/>
  <c r="E1293" i="9"/>
  <c r="F1293" i="9"/>
  <c r="H1293" i="9"/>
  <c r="A1294" i="9"/>
  <c r="C1294" i="9"/>
  <c r="D1294" i="9"/>
  <c r="E1294" i="9"/>
  <c r="F1294" i="9"/>
  <c r="H1294" i="9"/>
  <c r="A1295" i="9"/>
  <c r="C1295" i="9"/>
  <c r="D1295" i="9"/>
  <c r="E1295" i="9"/>
  <c r="F1295" i="9"/>
  <c r="H1295" i="9"/>
  <c r="A1296" i="9"/>
  <c r="C1296" i="9"/>
  <c r="D1296" i="9"/>
  <c r="E1296" i="9"/>
  <c r="F1296" i="9"/>
  <c r="H1296" i="9"/>
  <c r="A1297" i="9"/>
  <c r="C1297" i="9"/>
  <c r="D1297" i="9"/>
  <c r="E1297" i="9"/>
  <c r="F1297" i="9"/>
  <c r="H1297" i="9"/>
  <c r="A1298" i="9"/>
  <c r="C1298" i="9"/>
  <c r="D1298" i="9"/>
  <c r="E1298" i="9"/>
  <c r="F1298" i="9"/>
  <c r="H1298" i="9"/>
  <c r="A1299" i="9"/>
  <c r="C1299" i="9"/>
  <c r="D1299" i="9"/>
  <c r="E1299" i="9"/>
  <c r="F1299" i="9"/>
  <c r="H1299" i="9"/>
  <c r="A1300" i="9"/>
  <c r="C1300" i="9"/>
  <c r="D1300" i="9"/>
  <c r="E1300" i="9"/>
  <c r="F1300" i="9"/>
  <c r="H1300" i="9"/>
  <c r="A1301" i="9"/>
  <c r="C1301" i="9"/>
  <c r="D1301" i="9"/>
  <c r="E1301" i="9"/>
  <c r="F1301" i="9"/>
  <c r="H1301" i="9"/>
  <c r="A1302" i="9"/>
  <c r="C1302" i="9"/>
  <c r="D1302" i="9"/>
  <c r="E1302" i="9"/>
  <c r="F1302" i="9"/>
  <c r="H1302" i="9"/>
  <c r="A1303" i="9"/>
  <c r="C1303" i="9"/>
  <c r="D1303" i="9"/>
  <c r="E1303" i="9"/>
  <c r="F1303" i="9"/>
  <c r="H1303" i="9"/>
  <c r="A1304" i="9"/>
  <c r="C1304" i="9"/>
  <c r="D1304" i="9"/>
  <c r="E1304" i="9"/>
  <c r="F1304" i="9"/>
  <c r="H1304" i="9"/>
  <c r="A1305" i="9"/>
  <c r="C1305" i="9"/>
  <c r="D1305" i="9"/>
  <c r="E1305" i="9"/>
  <c r="F1305" i="9"/>
  <c r="H1305" i="9"/>
  <c r="A1306" i="9"/>
  <c r="C1306" i="9"/>
  <c r="D1306" i="9"/>
  <c r="E1306" i="9"/>
  <c r="F1306" i="9"/>
  <c r="H1306" i="9"/>
  <c r="A1307" i="9"/>
  <c r="C1307" i="9"/>
  <c r="D1307" i="9"/>
  <c r="E1307" i="9"/>
  <c r="F1307" i="9"/>
  <c r="H1307" i="9"/>
  <c r="A1308" i="9"/>
  <c r="C1308" i="9"/>
  <c r="D1308" i="9"/>
  <c r="E1308" i="9"/>
  <c r="F1308" i="9"/>
  <c r="H1308" i="9"/>
  <c r="A1309" i="9"/>
  <c r="C1309" i="9"/>
  <c r="D1309" i="9"/>
  <c r="E1309" i="9"/>
  <c r="F1309" i="9"/>
  <c r="H1309" i="9"/>
  <c r="A1310" i="9"/>
  <c r="C1310" i="9"/>
  <c r="D1310" i="9"/>
  <c r="E1310" i="9"/>
  <c r="F1310" i="9"/>
  <c r="H1310" i="9"/>
  <c r="A1311" i="9"/>
  <c r="C1311" i="9"/>
  <c r="D1311" i="9"/>
  <c r="E1311" i="9"/>
  <c r="F1311" i="9"/>
  <c r="H1311" i="9"/>
  <c r="A1312" i="9"/>
  <c r="C1312" i="9"/>
  <c r="D1312" i="9"/>
  <c r="E1312" i="9"/>
  <c r="F1312" i="9"/>
  <c r="H1312" i="9"/>
  <c r="A1313" i="9"/>
  <c r="C1313" i="9"/>
  <c r="D1313" i="9"/>
  <c r="E1313" i="9"/>
  <c r="F1313" i="9"/>
  <c r="H1313" i="9"/>
  <c r="A1314" i="9"/>
  <c r="C1314" i="9"/>
  <c r="D1314" i="9"/>
  <c r="E1314" i="9"/>
  <c r="F1314" i="9"/>
  <c r="H1314" i="9"/>
  <c r="A1315" i="9"/>
  <c r="C1315" i="9"/>
  <c r="D1315" i="9"/>
  <c r="E1315" i="9"/>
  <c r="F1315" i="9"/>
  <c r="H1315" i="9"/>
  <c r="A1316" i="9"/>
  <c r="C1316" i="9"/>
  <c r="D1316" i="9"/>
  <c r="E1316" i="9"/>
  <c r="F1316" i="9"/>
  <c r="H1316" i="9"/>
  <c r="A1317" i="9"/>
  <c r="C1317" i="9"/>
  <c r="D1317" i="9"/>
  <c r="E1317" i="9"/>
  <c r="F1317" i="9"/>
  <c r="H1317" i="9"/>
  <c r="A1318" i="9"/>
  <c r="C1318" i="9"/>
  <c r="D1318" i="9"/>
  <c r="E1318" i="9"/>
  <c r="F1318" i="9"/>
  <c r="H1318" i="9"/>
  <c r="A1319" i="9"/>
  <c r="C1319" i="9"/>
  <c r="D1319" i="9"/>
  <c r="E1319" i="9"/>
  <c r="F1319" i="9"/>
  <c r="H1319" i="9"/>
  <c r="A1320" i="9"/>
  <c r="C1320" i="9"/>
  <c r="D1320" i="9"/>
  <c r="E1320" i="9"/>
  <c r="F1320" i="9"/>
  <c r="H1320" i="9"/>
  <c r="A1321" i="9"/>
  <c r="C1321" i="9"/>
  <c r="D1321" i="9"/>
  <c r="E1321" i="9"/>
  <c r="F1321" i="9"/>
  <c r="H1321" i="9"/>
  <c r="A1322" i="9"/>
  <c r="C1322" i="9"/>
  <c r="D1322" i="9"/>
  <c r="E1322" i="9"/>
  <c r="F1322" i="9"/>
  <c r="H1322" i="9"/>
  <c r="A1323" i="9"/>
  <c r="C1323" i="9"/>
  <c r="D1323" i="9"/>
  <c r="E1323" i="9"/>
  <c r="F1323" i="9"/>
  <c r="H1323" i="9"/>
  <c r="A1324" i="9"/>
  <c r="C1324" i="9"/>
  <c r="D1324" i="9"/>
  <c r="E1324" i="9"/>
  <c r="F1324" i="9"/>
  <c r="H1324" i="9"/>
  <c r="A1325" i="9"/>
  <c r="C1325" i="9"/>
  <c r="D1325" i="9"/>
  <c r="E1325" i="9"/>
  <c r="F1325" i="9"/>
  <c r="H1325" i="9"/>
  <c r="A1326" i="9"/>
  <c r="C1326" i="9"/>
  <c r="D1326" i="9"/>
  <c r="E1326" i="9"/>
  <c r="F1326" i="9"/>
  <c r="H1326" i="9"/>
  <c r="A1327" i="9"/>
  <c r="C1327" i="9"/>
  <c r="D1327" i="9"/>
  <c r="E1327" i="9"/>
  <c r="F1327" i="9"/>
  <c r="H1327" i="9"/>
  <c r="A1328" i="9"/>
  <c r="C1328" i="9"/>
  <c r="D1328" i="9"/>
  <c r="E1328" i="9"/>
  <c r="F1328" i="9"/>
  <c r="H1328" i="9"/>
  <c r="A1329" i="9"/>
  <c r="C1329" i="9"/>
  <c r="D1329" i="9"/>
  <c r="E1329" i="9"/>
  <c r="F1329" i="9"/>
  <c r="H1329" i="9"/>
  <c r="A1330" i="9"/>
  <c r="C1330" i="9"/>
  <c r="D1330" i="9"/>
  <c r="E1330" i="9"/>
  <c r="F1330" i="9"/>
  <c r="H1330" i="9"/>
  <c r="A1331" i="9"/>
  <c r="C1331" i="9"/>
  <c r="D1331" i="9"/>
  <c r="E1331" i="9"/>
  <c r="F1331" i="9"/>
  <c r="H1331" i="9"/>
  <c r="A1332" i="9"/>
  <c r="C1332" i="9"/>
  <c r="D1332" i="9"/>
  <c r="E1332" i="9"/>
  <c r="F1332" i="9"/>
  <c r="H1332" i="9"/>
  <c r="A1333" i="9"/>
  <c r="C1333" i="9"/>
  <c r="D1333" i="9"/>
  <c r="E1333" i="9"/>
  <c r="F1333" i="9"/>
  <c r="H1333" i="9"/>
  <c r="A1334" i="9"/>
  <c r="C1334" i="9"/>
  <c r="D1334" i="9"/>
  <c r="E1334" i="9"/>
  <c r="F1334" i="9"/>
  <c r="H1334" i="9"/>
  <c r="A1335" i="9"/>
  <c r="C1335" i="9"/>
  <c r="D1335" i="9"/>
  <c r="E1335" i="9"/>
  <c r="F1335" i="9"/>
  <c r="H1335" i="9"/>
  <c r="A1336" i="9"/>
  <c r="C1336" i="9"/>
  <c r="D1336" i="9"/>
  <c r="E1336" i="9"/>
  <c r="F1336" i="9"/>
  <c r="H1336" i="9"/>
  <c r="A1337" i="9"/>
  <c r="C1337" i="9"/>
  <c r="D1337" i="9"/>
  <c r="E1337" i="9"/>
  <c r="F1337" i="9"/>
  <c r="H1337" i="9"/>
  <c r="A1338" i="9"/>
  <c r="C1338" i="9"/>
  <c r="D1338" i="9"/>
  <c r="E1338" i="9"/>
  <c r="F1338" i="9"/>
  <c r="H1338" i="9"/>
  <c r="A1339" i="9"/>
  <c r="C1339" i="9"/>
  <c r="D1339" i="9"/>
  <c r="E1339" i="9"/>
  <c r="F1339" i="9"/>
  <c r="H1339" i="9"/>
  <c r="A1340" i="9"/>
  <c r="C1340" i="9"/>
  <c r="D1340" i="9"/>
  <c r="E1340" i="9"/>
  <c r="F1340" i="9"/>
  <c r="H1340" i="9"/>
  <c r="A1341" i="9"/>
  <c r="C1341" i="9"/>
  <c r="D1341" i="9"/>
  <c r="E1341" i="9"/>
  <c r="F1341" i="9"/>
  <c r="H1341" i="9"/>
  <c r="A1342" i="9"/>
  <c r="C1342" i="9"/>
  <c r="D1342" i="9"/>
  <c r="E1342" i="9"/>
  <c r="F1342" i="9"/>
  <c r="H1342" i="9"/>
  <c r="A1343" i="9"/>
  <c r="C1343" i="9"/>
  <c r="D1343" i="9"/>
  <c r="E1343" i="9"/>
  <c r="F1343" i="9"/>
  <c r="H1343" i="9"/>
  <c r="A1344" i="9"/>
  <c r="C1344" i="9"/>
  <c r="D1344" i="9"/>
  <c r="E1344" i="9"/>
  <c r="F1344" i="9"/>
  <c r="H1344" i="9"/>
  <c r="A1345" i="9"/>
  <c r="C1345" i="9"/>
  <c r="D1345" i="9"/>
  <c r="E1345" i="9"/>
  <c r="F1345" i="9"/>
  <c r="H1345" i="9"/>
  <c r="A1346" i="9"/>
  <c r="C1346" i="9"/>
  <c r="D1346" i="9"/>
  <c r="E1346" i="9"/>
  <c r="F1346" i="9"/>
  <c r="H1346" i="9"/>
  <c r="A1347" i="9"/>
  <c r="C1347" i="9"/>
  <c r="D1347" i="9"/>
  <c r="E1347" i="9"/>
  <c r="F1347" i="9"/>
  <c r="H1347" i="9"/>
  <c r="A1348" i="9"/>
  <c r="C1348" i="9"/>
  <c r="D1348" i="9"/>
  <c r="E1348" i="9"/>
  <c r="F1348" i="9"/>
  <c r="H1348" i="9"/>
  <c r="A1349" i="9"/>
  <c r="C1349" i="9"/>
  <c r="D1349" i="9"/>
  <c r="E1349" i="9"/>
  <c r="F1349" i="9"/>
  <c r="H1349" i="9"/>
  <c r="A1350" i="9"/>
  <c r="C1350" i="9"/>
  <c r="D1350" i="9"/>
  <c r="E1350" i="9"/>
  <c r="F1350" i="9"/>
  <c r="H1350" i="9"/>
  <c r="A1351" i="9"/>
  <c r="C1351" i="9"/>
  <c r="D1351" i="9"/>
  <c r="E1351" i="9"/>
  <c r="F1351" i="9"/>
  <c r="H1351" i="9"/>
  <c r="A1352" i="9"/>
  <c r="C1352" i="9"/>
  <c r="D1352" i="9"/>
  <c r="E1352" i="9"/>
  <c r="F1352" i="9"/>
  <c r="H1352" i="9"/>
  <c r="A1353" i="9"/>
  <c r="C1353" i="9"/>
  <c r="D1353" i="9"/>
  <c r="E1353" i="9"/>
  <c r="F1353" i="9"/>
  <c r="H1353" i="9"/>
  <c r="A1354" i="9"/>
  <c r="C1354" i="9"/>
  <c r="D1354" i="9"/>
  <c r="E1354" i="9"/>
  <c r="F1354" i="9"/>
  <c r="H1354" i="9"/>
  <c r="A1355" i="9"/>
  <c r="C1355" i="9"/>
  <c r="D1355" i="9"/>
  <c r="E1355" i="9"/>
  <c r="F1355" i="9"/>
  <c r="H1355" i="9"/>
  <c r="A1356" i="9"/>
  <c r="C1356" i="9"/>
  <c r="D1356" i="9"/>
  <c r="E1356" i="9"/>
  <c r="F1356" i="9"/>
  <c r="H1356" i="9"/>
  <c r="A1357" i="9"/>
  <c r="C1357" i="9"/>
  <c r="D1357" i="9"/>
  <c r="E1357" i="9"/>
  <c r="F1357" i="9"/>
  <c r="H1357" i="9"/>
  <c r="A1358" i="9"/>
  <c r="C1358" i="9"/>
  <c r="D1358" i="9"/>
  <c r="E1358" i="9"/>
  <c r="F1358" i="9"/>
  <c r="H1358" i="9"/>
  <c r="A1359" i="9"/>
  <c r="C1359" i="9"/>
  <c r="D1359" i="9"/>
  <c r="E1359" i="9"/>
  <c r="F1359" i="9"/>
  <c r="H1359" i="9"/>
  <c r="A1360" i="9"/>
  <c r="C1360" i="9"/>
  <c r="D1360" i="9"/>
  <c r="E1360" i="9"/>
  <c r="F1360" i="9"/>
  <c r="H1360" i="9"/>
  <c r="A1361" i="9"/>
  <c r="C1361" i="9"/>
  <c r="D1361" i="9"/>
  <c r="E1361" i="9"/>
  <c r="F1361" i="9"/>
  <c r="H1361" i="9"/>
  <c r="A1362" i="9"/>
  <c r="C1362" i="9"/>
  <c r="D1362" i="9"/>
  <c r="E1362" i="9"/>
  <c r="F1362" i="9"/>
  <c r="H1362" i="9"/>
  <c r="A1363" i="9"/>
  <c r="C1363" i="9"/>
  <c r="D1363" i="9"/>
  <c r="E1363" i="9"/>
  <c r="F1363" i="9"/>
  <c r="H1363" i="9"/>
  <c r="A1364" i="9"/>
  <c r="C1364" i="9"/>
  <c r="D1364" i="9"/>
  <c r="E1364" i="9"/>
  <c r="F1364" i="9"/>
  <c r="H1364" i="9"/>
  <c r="A1365" i="9"/>
  <c r="C1365" i="9"/>
  <c r="D1365" i="9"/>
  <c r="E1365" i="9"/>
  <c r="F1365" i="9"/>
  <c r="H1365" i="9"/>
  <c r="A1366" i="9"/>
  <c r="C1366" i="9"/>
  <c r="D1366" i="9"/>
  <c r="E1366" i="9"/>
  <c r="F1366" i="9"/>
  <c r="H1366" i="9"/>
  <c r="A1367" i="9"/>
  <c r="C1367" i="9"/>
  <c r="D1367" i="9"/>
  <c r="E1367" i="9"/>
  <c r="F1367" i="9"/>
  <c r="H1367" i="9"/>
  <c r="A1368" i="9"/>
  <c r="C1368" i="9"/>
  <c r="D1368" i="9"/>
  <c r="E1368" i="9"/>
  <c r="F1368" i="9"/>
  <c r="H1368" i="9"/>
  <c r="A1369" i="9"/>
  <c r="C1369" i="9"/>
  <c r="D1369" i="9"/>
  <c r="E1369" i="9"/>
  <c r="F1369" i="9"/>
  <c r="H1369" i="9"/>
  <c r="A1370" i="9"/>
  <c r="C1370" i="9"/>
  <c r="D1370" i="9"/>
  <c r="E1370" i="9"/>
  <c r="F1370" i="9"/>
  <c r="H1370" i="9"/>
  <c r="A1371" i="9"/>
  <c r="C1371" i="9"/>
  <c r="D1371" i="9"/>
  <c r="E1371" i="9"/>
  <c r="F1371" i="9"/>
  <c r="H1371" i="9"/>
  <c r="A1372" i="9"/>
  <c r="C1372" i="9"/>
  <c r="D1372" i="9"/>
  <c r="E1372" i="9"/>
  <c r="F1372" i="9"/>
  <c r="H1372" i="9"/>
  <c r="A1373" i="9"/>
  <c r="C1373" i="9"/>
  <c r="D1373" i="9"/>
  <c r="E1373" i="9"/>
  <c r="F1373" i="9"/>
  <c r="H1373" i="9"/>
  <c r="A1374" i="9"/>
  <c r="C1374" i="9"/>
  <c r="D1374" i="9"/>
  <c r="E1374" i="9"/>
  <c r="F1374" i="9"/>
  <c r="H1374" i="9"/>
  <c r="A1375" i="9"/>
  <c r="C1375" i="9"/>
  <c r="D1375" i="9"/>
  <c r="E1375" i="9"/>
  <c r="F1375" i="9"/>
  <c r="H1375" i="9"/>
  <c r="A1376" i="9"/>
  <c r="C1376" i="9"/>
  <c r="D1376" i="9"/>
  <c r="E1376" i="9"/>
  <c r="F1376" i="9"/>
  <c r="H1376" i="9"/>
  <c r="A1377" i="9"/>
  <c r="C1377" i="9"/>
  <c r="D1377" i="9"/>
  <c r="E1377" i="9"/>
  <c r="F1377" i="9"/>
  <c r="H1377" i="9"/>
  <c r="A1378" i="9"/>
  <c r="C1378" i="9"/>
  <c r="D1378" i="9"/>
  <c r="E1378" i="9"/>
  <c r="F1378" i="9"/>
  <c r="H1378" i="9"/>
  <c r="A1379" i="9"/>
  <c r="C1379" i="9"/>
  <c r="D1379" i="9"/>
  <c r="E1379" i="9"/>
  <c r="F1379" i="9"/>
  <c r="H1379" i="9"/>
  <c r="A1380" i="9"/>
  <c r="C1380" i="9"/>
  <c r="D1380" i="9"/>
  <c r="E1380" i="9"/>
  <c r="F1380" i="9"/>
  <c r="H1380" i="9"/>
  <c r="A1381" i="9"/>
  <c r="C1381" i="9"/>
  <c r="D1381" i="9"/>
  <c r="E1381" i="9"/>
  <c r="F1381" i="9"/>
  <c r="H1381" i="9"/>
  <c r="A1382" i="9"/>
  <c r="C1382" i="9"/>
  <c r="D1382" i="9"/>
  <c r="E1382" i="9"/>
  <c r="F1382" i="9"/>
  <c r="H1382" i="9"/>
  <c r="A1383" i="9"/>
  <c r="C1383" i="9"/>
  <c r="D1383" i="9"/>
  <c r="E1383" i="9"/>
  <c r="F1383" i="9"/>
  <c r="H1383" i="9"/>
  <c r="A1384" i="9"/>
  <c r="C1384" i="9"/>
  <c r="D1384" i="9"/>
  <c r="E1384" i="9"/>
  <c r="F1384" i="9"/>
  <c r="H1384" i="9"/>
  <c r="A1385" i="9"/>
  <c r="C1385" i="9"/>
  <c r="D1385" i="9"/>
  <c r="E1385" i="9"/>
  <c r="F1385" i="9"/>
  <c r="H1385" i="9"/>
  <c r="A1386" i="9"/>
  <c r="C1386" i="9"/>
  <c r="D1386" i="9"/>
  <c r="E1386" i="9"/>
  <c r="F1386" i="9"/>
  <c r="H1386" i="9"/>
  <c r="A1387" i="9"/>
  <c r="C1387" i="9"/>
  <c r="D1387" i="9"/>
  <c r="E1387" i="9"/>
  <c r="F1387" i="9"/>
  <c r="H1387" i="9"/>
  <c r="A1388" i="9"/>
  <c r="C1388" i="9"/>
  <c r="D1388" i="9"/>
  <c r="E1388" i="9"/>
  <c r="F1388" i="9"/>
  <c r="H1388" i="9"/>
  <c r="A1389" i="9"/>
  <c r="C1389" i="9"/>
  <c r="D1389" i="9"/>
  <c r="E1389" i="9"/>
  <c r="F1389" i="9"/>
  <c r="H1389" i="9"/>
  <c r="A1390" i="9"/>
  <c r="C1390" i="9"/>
  <c r="D1390" i="9"/>
  <c r="E1390" i="9"/>
  <c r="F1390" i="9"/>
  <c r="H1390" i="9"/>
  <c r="A1391" i="9"/>
  <c r="C1391" i="9"/>
  <c r="D1391" i="9"/>
  <c r="E1391" i="9"/>
  <c r="F1391" i="9"/>
  <c r="H1391" i="9"/>
  <c r="A1392" i="9"/>
  <c r="C1392" i="9"/>
  <c r="D1392" i="9"/>
  <c r="E1392" i="9"/>
  <c r="F1392" i="9"/>
  <c r="H1392" i="9"/>
  <c r="A1393" i="9"/>
  <c r="C1393" i="9"/>
  <c r="D1393" i="9"/>
  <c r="E1393" i="9"/>
  <c r="F1393" i="9"/>
  <c r="H1393" i="9"/>
  <c r="A1394" i="9"/>
  <c r="C1394" i="9"/>
  <c r="D1394" i="9"/>
  <c r="E1394" i="9"/>
  <c r="F1394" i="9"/>
  <c r="H1394" i="9"/>
  <c r="A1395" i="9"/>
  <c r="C1395" i="9"/>
  <c r="D1395" i="9"/>
  <c r="E1395" i="9"/>
  <c r="F1395" i="9"/>
  <c r="H1395" i="9"/>
  <c r="A1396" i="9"/>
  <c r="C1396" i="9"/>
  <c r="D1396" i="9"/>
  <c r="E1396" i="9"/>
  <c r="F1396" i="9"/>
  <c r="H1396" i="9"/>
  <c r="A1397" i="9"/>
  <c r="C1397" i="9"/>
  <c r="D1397" i="9"/>
  <c r="E1397" i="9"/>
  <c r="F1397" i="9"/>
  <c r="H1397" i="9"/>
  <c r="A1398" i="9"/>
  <c r="C1398" i="9"/>
  <c r="D1398" i="9"/>
  <c r="E1398" i="9"/>
  <c r="F1398" i="9"/>
  <c r="H1398" i="9"/>
  <c r="A1399" i="9"/>
  <c r="C1399" i="9"/>
  <c r="D1399" i="9"/>
  <c r="E1399" i="9"/>
  <c r="F1399" i="9"/>
  <c r="H1399" i="9"/>
  <c r="A1400" i="9"/>
  <c r="C1400" i="9"/>
  <c r="D1400" i="9"/>
  <c r="E1400" i="9"/>
  <c r="F1400" i="9"/>
  <c r="H1400" i="9"/>
  <c r="A1401" i="9"/>
  <c r="C1401" i="9"/>
  <c r="D1401" i="9"/>
  <c r="E1401" i="9"/>
  <c r="F1401" i="9"/>
  <c r="H1401" i="9"/>
  <c r="A1402" i="9"/>
  <c r="C1402" i="9"/>
  <c r="D1402" i="9"/>
  <c r="E1402" i="9"/>
  <c r="F1402" i="9"/>
  <c r="H1402" i="9"/>
  <c r="A1403" i="9"/>
  <c r="C1403" i="9"/>
  <c r="D1403" i="9"/>
  <c r="E1403" i="9"/>
  <c r="F1403" i="9"/>
  <c r="H1403" i="9"/>
  <c r="A1404" i="9"/>
  <c r="C1404" i="9"/>
  <c r="D1404" i="9"/>
  <c r="E1404" i="9"/>
  <c r="F1404" i="9"/>
  <c r="H1404" i="9"/>
  <c r="A1405" i="9"/>
  <c r="C1405" i="9"/>
  <c r="D1405" i="9"/>
  <c r="E1405" i="9"/>
  <c r="F1405" i="9"/>
  <c r="H1405" i="9"/>
  <c r="A1406" i="9"/>
  <c r="C1406" i="9"/>
  <c r="D1406" i="9"/>
  <c r="E1406" i="9"/>
  <c r="F1406" i="9"/>
  <c r="H1406" i="9"/>
  <c r="A1407" i="9"/>
  <c r="C1407" i="9"/>
  <c r="D1407" i="9"/>
  <c r="E1407" i="9"/>
  <c r="F1407" i="9"/>
  <c r="H1407" i="9"/>
  <c r="A1408" i="9"/>
  <c r="C1408" i="9"/>
  <c r="D1408" i="9"/>
  <c r="E1408" i="9"/>
  <c r="F1408" i="9"/>
  <c r="H1408" i="9"/>
  <c r="A1409" i="9"/>
  <c r="C1409" i="9"/>
  <c r="D1409" i="9"/>
  <c r="E1409" i="9"/>
  <c r="F1409" i="9"/>
  <c r="H1409" i="9"/>
  <c r="A1410" i="9"/>
  <c r="C1410" i="9"/>
  <c r="D1410" i="9"/>
  <c r="E1410" i="9"/>
  <c r="F1410" i="9"/>
  <c r="H1410" i="9"/>
  <c r="A1411" i="9"/>
  <c r="C1411" i="9"/>
  <c r="D1411" i="9"/>
  <c r="E1411" i="9"/>
  <c r="F1411" i="9"/>
  <c r="H1411" i="9"/>
  <c r="A1412" i="9"/>
  <c r="C1412" i="9"/>
  <c r="D1412" i="9"/>
  <c r="E1412" i="9"/>
  <c r="F1412" i="9"/>
  <c r="H1412" i="9"/>
  <c r="A1413" i="9"/>
  <c r="C1413" i="9"/>
  <c r="D1413" i="9"/>
  <c r="E1413" i="9"/>
  <c r="F1413" i="9"/>
  <c r="H1413" i="9"/>
  <c r="A1414" i="9"/>
  <c r="C1414" i="9"/>
  <c r="D1414" i="9"/>
  <c r="E1414" i="9"/>
  <c r="F1414" i="9"/>
  <c r="H1414" i="9"/>
  <c r="A1415" i="9"/>
  <c r="C1415" i="9"/>
  <c r="D1415" i="9"/>
  <c r="E1415" i="9"/>
  <c r="F1415" i="9"/>
  <c r="H1415" i="9"/>
  <c r="A1416" i="9"/>
  <c r="C1416" i="9"/>
  <c r="D1416" i="9"/>
  <c r="E1416" i="9"/>
  <c r="F1416" i="9"/>
  <c r="H1416" i="9"/>
  <c r="A1417" i="9"/>
  <c r="C1417" i="9"/>
  <c r="D1417" i="9"/>
  <c r="E1417" i="9"/>
  <c r="F1417" i="9"/>
  <c r="H1417" i="9"/>
  <c r="A1418" i="9"/>
  <c r="C1418" i="9"/>
  <c r="D1418" i="9"/>
  <c r="E1418" i="9"/>
  <c r="F1418" i="9"/>
  <c r="H1418" i="9"/>
  <c r="A1419" i="9"/>
  <c r="C1419" i="9"/>
  <c r="D1419" i="9"/>
  <c r="E1419" i="9"/>
  <c r="F1419" i="9"/>
  <c r="H1419" i="9"/>
  <c r="A1420" i="9"/>
  <c r="C1420" i="9"/>
  <c r="D1420" i="9"/>
  <c r="E1420" i="9"/>
  <c r="F1420" i="9"/>
  <c r="H1420" i="9"/>
  <c r="A1421" i="9"/>
  <c r="C1421" i="9"/>
  <c r="D1421" i="9"/>
  <c r="E1421" i="9"/>
  <c r="F1421" i="9"/>
  <c r="H1421" i="9"/>
  <c r="A1422" i="9"/>
  <c r="C1422" i="9"/>
  <c r="D1422" i="9"/>
  <c r="E1422" i="9"/>
  <c r="F1422" i="9"/>
  <c r="H1422" i="9"/>
  <c r="A1423" i="9"/>
  <c r="C1423" i="9"/>
  <c r="D1423" i="9"/>
  <c r="E1423" i="9"/>
  <c r="F1423" i="9"/>
  <c r="H1423" i="9"/>
  <c r="A1424" i="9"/>
  <c r="C1424" i="9"/>
  <c r="D1424" i="9"/>
  <c r="E1424" i="9"/>
  <c r="F1424" i="9"/>
  <c r="H1424" i="9"/>
  <c r="A1425" i="9"/>
  <c r="C1425" i="9"/>
  <c r="D1425" i="9"/>
  <c r="E1425" i="9"/>
  <c r="F1425" i="9"/>
  <c r="H1425" i="9"/>
  <c r="A1426" i="9"/>
  <c r="C1426" i="9"/>
  <c r="D1426" i="9"/>
  <c r="E1426" i="9"/>
  <c r="F1426" i="9"/>
  <c r="H1426" i="9"/>
  <c r="A1427" i="9"/>
  <c r="C1427" i="9"/>
  <c r="D1427" i="9"/>
  <c r="E1427" i="9"/>
  <c r="F1427" i="9"/>
  <c r="H1427" i="9"/>
  <c r="A1428" i="9"/>
  <c r="C1428" i="9"/>
  <c r="D1428" i="9"/>
  <c r="E1428" i="9"/>
  <c r="F1428" i="9"/>
  <c r="H1428" i="9"/>
  <c r="A1429" i="9"/>
  <c r="C1429" i="9"/>
  <c r="D1429" i="9"/>
  <c r="E1429" i="9"/>
  <c r="F1429" i="9"/>
  <c r="H1429" i="9"/>
  <c r="A1430" i="9"/>
  <c r="C1430" i="9"/>
  <c r="D1430" i="9"/>
  <c r="E1430" i="9"/>
  <c r="F1430" i="9"/>
  <c r="H1430" i="9"/>
  <c r="A1431" i="9"/>
  <c r="C1431" i="9"/>
  <c r="D1431" i="9"/>
  <c r="E1431" i="9"/>
  <c r="F1431" i="9"/>
  <c r="H1431" i="9"/>
  <c r="A1432" i="9"/>
  <c r="C1432" i="9"/>
  <c r="D1432" i="9"/>
  <c r="E1432" i="9"/>
  <c r="F1432" i="9"/>
  <c r="H1432" i="9"/>
  <c r="A1433" i="9"/>
  <c r="C1433" i="9"/>
  <c r="D1433" i="9"/>
  <c r="E1433" i="9"/>
  <c r="F1433" i="9"/>
  <c r="H1433" i="9"/>
  <c r="A1434" i="9"/>
  <c r="C1434" i="9"/>
  <c r="D1434" i="9"/>
  <c r="E1434" i="9"/>
  <c r="F1434" i="9"/>
  <c r="H1434" i="9"/>
  <c r="A1435" i="9"/>
  <c r="C1435" i="9"/>
  <c r="D1435" i="9"/>
  <c r="E1435" i="9"/>
  <c r="F1435" i="9"/>
  <c r="H1435" i="9"/>
  <c r="A1436" i="9"/>
  <c r="C1436" i="9"/>
  <c r="D1436" i="9"/>
  <c r="E1436" i="9"/>
  <c r="F1436" i="9"/>
  <c r="H1436" i="9"/>
  <c r="A1437" i="9"/>
  <c r="C1437" i="9"/>
  <c r="D1437" i="9"/>
  <c r="E1437" i="9"/>
  <c r="F1437" i="9"/>
  <c r="H1437" i="9"/>
  <c r="A1438" i="9"/>
  <c r="C1438" i="9"/>
  <c r="D1438" i="9"/>
  <c r="E1438" i="9"/>
  <c r="F1438" i="9"/>
  <c r="H1438" i="9"/>
  <c r="A1439" i="9"/>
  <c r="C1439" i="9"/>
  <c r="D1439" i="9"/>
  <c r="E1439" i="9"/>
  <c r="F1439" i="9"/>
  <c r="H1439" i="9"/>
  <c r="A1440" i="9"/>
  <c r="C1440" i="9"/>
  <c r="D1440" i="9"/>
  <c r="E1440" i="9"/>
  <c r="F1440" i="9"/>
  <c r="H1440" i="9"/>
  <c r="A1441" i="9"/>
  <c r="C1441" i="9"/>
  <c r="D1441" i="9"/>
  <c r="E1441" i="9"/>
  <c r="F1441" i="9"/>
  <c r="H1441" i="9"/>
  <c r="A1442" i="9"/>
  <c r="C1442" i="9"/>
  <c r="D1442" i="9"/>
  <c r="E1442" i="9"/>
  <c r="F1442" i="9"/>
  <c r="H1442" i="9"/>
  <c r="A1443" i="9"/>
  <c r="C1443" i="9"/>
  <c r="D1443" i="9"/>
  <c r="E1443" i="9"/>
  <c r="F1443" i="9"/>
  <c r="H1443" i="9"/>
  <c r="A1444" i="9"/>
  <c r="C1444" i="9"/>
  <c r="D1444" i="9"/>
  <c r="E1444" i="9"/>
  <c r="F1444" i="9"/>
  <c r="H1444" i="9"/>
  <c r="A1445" i="9"/>
  <c r="C1445" i="9"/>
  <c r="D1445" i="9"/>
  <c r="E1445" i="9"/>
  <c r="F1445" i="9"/>
  <c r="H1445" i="9"/>
  <c r="A1446" i="9"/>
  <c r="C1446" i="9"/>
  <c r="D1446" i="9"/>
  <c r="E1446" i="9"/>
  <c r="F1446" i="9"/>
  <c r="H1446" i="9"/>
  <c r="A1447" i="9"/>
  <c r="C1447" i="9"/>
  <c r="D1447" i="9"/>
  <c r="E1447" i="9"/>
  <c r="F1447" i="9"/>
  <c r="H1447" i="9"/>
  <c r="A1448" i="9"/>
  <c r="C1448" i="9"/>
  <c r="D1448" i="9"/>
  <c r="E1448" i="9"/>
  <c r="F1448" i="9"/>
  <c r="H1448" i="9"/>
  <c r="A1449" i="9"/>
  <c r="C1449" i="9"/>
  <c r="D1449" i="9"/>
  <c r="E1449" i="9"/>
  <c r="F1449" i="9"/>
  <c r="H1449" i="9"/>
  <c r="A1450" i="9"/>
  <c r="C1450" i="9"/>
  <c r="D1450" i="9"/>
  <c r="E1450" i="9"/>
  <c r="F1450" i="9"/>
  <c r="H1450" i="9"/>
  <c r="A1451" i="9"/>
  <c r="C1451" i="9"/>
  <c r="D1451" i="9"/>
  <c r="E1451" i="9"/>
  <c r="F1451" i="9"/>
  <c r="H1451" i="9"/>
  <c r="A1452" i="9"/>
  <c r="C1452" i="9"/>
  <c r="D1452" i="9"/>
  <c r="E1452" i="9"/>
  <c r="F1452" i="9"/>
  <c r="H1452" i="9"/>
  <c r="A1453" i="9"/>
  <c r="C1453" i="9"/>
  <c r="D1453" i="9"/>
  <c r="E1453" i="9"/>
  <c r="F1453" i="9"/>
  <c r="H1453" i="9"/>
  <c r="A1454" i="9"/>
  <c r="C1454" i="9"/>
  <c r="D1454" i="9"/>
  <c r="E1454" i="9"/>
  <c r="F1454" i="9"/>
  <c r="H1454" i="9"/>
  <c r="A1455" i="9"/>
  <c r="C1455" i="9"/>
  <c r="D1455" i="9"/>
  <c r="E1455" i="9"/>
  <c r="F1455" i="9"/>
  <c r="H1455" i="9"/>
  <c r="A1456" i="9"/>
  <c r="C1456" i="9"/>
  <c r="D1456" i="9"/>
  <c r="E1456" i="9"/>
  <c r="F1456" i="9"/>
  <c r="H1456" i="9"/>
  <c r="A1457" i="9"/>
  <c r="C1457" i="9"/>
  <c r="D1457" i="9"/>
  <c r="E1457" i="9"/>
  <c r="F1457" i="9"/>
  <c r="H1457" i="9"/>
  <c r="A1458" i="9"/>
  <c r="C1458" i="9"/>
  <c r="D1458" i="9"/>
  <c r="E1458" i="9"/>
  <c r="F1458" i="9"/>
  <c r="H1458" i="9"/>
  <c r="A1459" i="9"/>
  <c r="C1459" i="9"/>
  <c r="D1459" i="9"/>
  <c r="E1459" i="9"/>
  <c r="F1459" i="9"/>
  <c r="H1459" i="9"/>
  <c r="A1460" i="9"/>
  <c r="C1460" i="9"/>
  <c r="D1460" i="9"/>
  <c r="E1460" i="9"/>
  <c r="F1460" i="9"/>
  <c r="H1460" i="9"/>
  <c r="A1461" i="9"/>
  <c r="C1461" i="9"/>
  <c r="D1461" i="9"/>
  <c r="E1461" i="9"/>
  <c r="F1461" i="9"/>
  <c r="H1461" i="9"/>
  <c r="A1462" i="9"/>
  <c r="C1462" i="9"/>
  <c r="D1462" i="9"/>
  <c r="E1462" i="9"/>
  <c r="F1462" i="9"/>
  <c r="H1462" i="9"/>
  <c r="A1463" i="9"/>
  <c r="C1463" i="9"/>
  <c r="D1463" i="9"/>
  <c r="E1463" i="9"/>
  <c r="F1463" i="9"/>
  <c r="H1463" i="9"/>
  <c r="A1464" i="9"/>
  <c r="C1464" i="9"/>
  <c r="D1464" i="9"/>
  <c r="E1464" i="9"/>
  <c r="F1464" i="9"/>
  <c r="H1464" i="9"/>
  <c r="A1465" i="9"/>
  <c r="C1465" i="9"/>
  <c r="D1465" i="9"/>
  <c r="E1465" i="9"/>
  <c r="F1465" i="9"/>
  <c r="H1465" i="9"/>
  <c r="A1466" i="9"/>
  <c r="C1466" i="9"/>
  <c r="D1466" i="9"/>
  <c r="E1466" i="9"/>
  <c r="F1466" i="9"/>
  <c r="H1466" i="9"/>
  <c r="A1467" i="9"/>
  <c r="C1467" i="9"/>
  <c r="D1467" i="9"/>
  <c r="E1467" i="9"/>
  <c r="F1467" i="9"/>
  <c r="H1467" i="9"/>
  <c r="A1468" i="9"/>
  <c r="C1468" i="9"/>
  <c r="D1468" i="9"/>
  <c r="E1468" i="9"/>
  <c r="F1468" i="9"/>
  <c r="H1468" i="9"/>
  <c r="A1469" i="9"/>
  <c r="C1469" i="9"/>
  <c r="D1469" i="9"/>
  <c r="E1469" i="9"/>
  <c r="F1469" i="9"/>
  <c r="H1469" i="9"/>
  <c r="A1470" i="9"/>
  <c r="C1470" i="9"/>
  <c r="D1470" i="9"/>
  <c r="E1470" i="9"/>
  <c r="F1470" i="9"/>
  <c r="H1470" i="9"/>
  <c r="A1471" i="9"/>
  <c r="C1471" i="9"/>
  <c r="D1471" i="9"/>
  <c r="E1471" i="9"/>
  <c r="F1471" i="9"/>
  <c r="H1471" i="9"/>
  <c r="A1472" i="9"/>
  <c r="C1472" i="9"/>
  <c r="D1472" i="9"/>
  <c r="E1472" i="9"/>
  <c r="F1472" i="9"/>
  <c r="H1472" i="9"/>
  <c r="A1473" i="9"/>
  <c r="C1473" i="9"/>
  <c r="D1473" i="9"/>
  <c r="E1473" i="9"/>
  <c r="F1473" i="9"/>
  <c r="H1473" i="9"/>
  <c r="A1474" i="9"/>
  <c r="C1474" i="9"/>
  <c r="D1474" i="9"/>
  <c r="E1474" i="9"/>
  <c r="F1474" i="9"/>
  <c r="H1474" i="9"/>
  <c r="A1475" i="9"/>
  <c r="C1475" i="9"/>
  <c r="D1475" i="9"/>
  <c r="E1475" i="9"/>
  <c r="F1475" i="9"/>
  <c r="H1475" i="9"/>
  <c r="A1476" i="9"/>
  <c r="C1476" i="9"/>
  <c r="D1476" i="9"/>
  <c r="E1476" i="9"/>
  <c r="F1476" i="9"/>
  <c r="H1476" i="9"/>
  <c r="A1477" i="9"/>
  <c r="C1477" i="9"/>
  <c r="D1477" i="9"/>
  <c r="E1477" i="9"/>
  <c r="F1477" i="9"/>
  <c r="H1477" i="9"/>
  <c r="A1478" i="9"/>
  <c r="C1478" i="9"/>
  <c r="D1478" i="9"/>
  <c r="E1478" i="9"/>
  <c r="F1478" i="9"/>
  <c r="H1478" i="9"/>
  <c r="A1479" i="9"/>
  <c r="C1479" i="9"/>
  <c r="D1479" i="9"/>
  <c r="E1479" i="9"/>
  <c r="F1479" i="9"/>
  <c r="H1479" i="9"/>
  <c r="A1480" i="9"/>
  <c r="C1480" i="9"/>
  <c r="D1480" i="9"/>
  <c r="E1480" i="9"/>
  <c r="F1480" i="9"/>
  <c r="H1480" i="9"/>
  <c r="A1481" i="9"/>
  <c r="C1481" i="9"/>
  <c r="D1481" i="9"/>
  <c r="E1481" i="9"/>
  <c r="F1481" i="9"/>
  <c r="H1481" i="9"/>
  <c r="A1482" i="9"/>
  <c r="C1482" i="9"/>
  <c r="D1482" i="9"/>
  <c r="E1482" i="9"/>
  <c r="F1482" i="9"/>
  <c r="H1482" i="9"/>
  <c r="A1483" i="9"/>
  <c r="C1483" i="9"/>
  <c r="D1483" i="9"/>
  <c r="E1483" i="9"/>
  <c r="F1483" i="9"/>
  <c r="H1483" i="9"/>
  <c r="A1484" i="9"/>
  <c r="C1484" i="9"/>
  <c r="D1484" i="9"/>
  <c r="E1484" i="9"/>
  <c r="F1484" i="9"/>
  <c r="H1484" i="9"/>
  <c r="A1485" i="9"/>
  <c r="C1485" i="9"/>
  <c r="D1485" i="9"/>
  <c r="E1485" i="9"/>
  <c r="F1485" i="9"/>
  <c r="H1485" i="9"/>
  <c r="A1486" i="9"/>
  <c r="C1486" i="9"/>
  <c r="D1486" i="9"/>
  <c r="E1486" i="9"/>
  <c r="F1486" i="9"/>
  <c r="H1486" i="9"/>
  <c r="A1487" i="9"/>
  <c r="C1487" i="9"/>
  <c r="D1487" i="9"/>
  <c r="E1487" i="9"/>
  <c r="F1487" i="9"/>
  <c r="H1487" i="9"/>
  <c r="A1488" i="9"/>
  <c r="C1488" i="9"/>
  <c r="D1488" i="9"/>
  <c r="E1488" i="9"/>
  <c r="F1488" i="9"/>
  <c r="H1488" i="9"/>
  <c r="A1489" i="9"/>
  <c r="C1489" i="9"/>
  <c r="D1489" i="9"/>
  <c r="E1489" i="9"/>
  <c r="F1489" i="9"/>
  <c r="H1489" i="9"/>
  <c r="A1490" i="9"/>
  <c r="C1490" i="9"/>
  <c r="D1490" i="9"/>
  <c r="E1490" i="9"/>
  <c r="F1490" i="9"/>
  <c r="H1490" i="9"/>
  <c r="A1491" i="9"/>
  <c r="C1491" i="9"/>
  <c r="D1491" i="9"/>
  <c r="E1491" i="9"/>
  <c r="F1491" i="9"/>
  <c r="H1491" i="9"/>
  <c r="A1492" i="9"/>
  <c r="C1492" i="9"/>
  <c r="D1492" i="9"/>
  <c r="E1492" i="9"/>
  <c r="F1492" i="9"/>
  <c r="H1492" i="9"/>
  <c r="A1493" i="9"/>
  <c r="C1493" i="9"/>
  <c r="D1493" i="9"/>
  <c r="E1493" i="9"/>
  <c r="F1493" i="9"/>
  <c r="H1493" i="9"/>
  <c r="A1494" i="9"/>
  <c r="C1494" i="9"/>
  <c r="D1494" i="9"/>
  <c r="E1494" i="9"/>
  <c r="F1494" i="9"/>
  <c r="H1494" i="9"/>
  <c r="A1495" i="9"/>
  <c r="C1495" i="9"/>
  <c r="D1495" i="9"/>
  <c r="E1495" i="9"/>
  <c r="F1495" i="9"/>
  <c r="H1495" i="9"/>
  <c r="A1496" i="9"/>
  <c r="C1496" i="9"/>
  <c r="D1496" i="9"/>
  <c r="E1496" i="9"/>
  <c r="F1496" i="9"/>
  <c r="H1496" i="9"/>
  <c r="A1497" i="9"/>
  <c r="C1497" i="9"/>
  <c r="D1497" i="9"/>
  <c r="E1497" i="9"/>
  <c r="F1497" i="9"/>
  <c r="H1497" i="9"/>
  <c r="A1498" i="9"/>
  <c r="C1498" i="9"/>
  <c r="D1498" i="9"/>
  <c r="E1498" i="9"/>
  <c r="F1498" i="9"/>
  <c r="H1498" i="9"/>
  <c r="A1499" i="9"/>
  <c r="C1499" i="9"/>
  <c r="D1499" i="9"/>
  <c r="E1499" i="9"/>
  <c r="F1499" i="9"/>
  <c r="H1499" i="9"/>
  <c r="A1500" i="9"/>
  <c r="C1500" i="9"/>
  <c r="D1500" i="9"/>
  <c r="E1500" i="9"/>
  <c r="F1500" i="9"/>
  <c r="H1500" i="9"/>
  <c r="A1501" i="9"/>
  <c r="C1501" i="9"/>
  <c r="D1501" i="9"/>
  <c r="E1501" i="9"/>
  <c r="F1501" i="9"/>
  <c r="H1501" i="9"/>
  <c r="A1502" i="9"/>
  <c r="C1502" i="9"/>
  <c r="D1502" i="9"/>
  <c r="E1502" i="9"/>
  <c r="F1502" i="9"/>
  <c r="H1502" i="9"/>
  <c r="A1503" i="9"/>
  <c r="C1503" i="9"/>
  <c r="D1503" i="9"/>
  <c r="E1503" i="9"/>
  <c r="F1503" i="9"/>
  <c r="H1503" i="9"/>
  <c r="A1504" i="9"/>
  <c r="C1504" i="9"/>
  <c r="D1504" i="9"/>
  <c r="E1504" i="9"/>
  <c r="F1504" i="9"/>
  <c r="H1504" i="9"/>
  <c r="A1505" i="9"/>
  <c r="C1505" i="9"/>
  <c r="D1505" i="9"/>
  <c r="E1505" i="9"/>
  <c r="F1505" i="9"/>
  <c r="H1505" i="9"/>
  <c r="A1506" i="9"/>
  <c r="C1506" i="9"/>
  <c r="D1506" i="9"/>
  <c r="E1506" i="9"/>
  <c r="F1506" i="9"/>
  <c r="H1506" i="9"/>
  <c r="A1507" i="9"/>
  <c r="C1507" i="9"/>
  <c r="D1507" i="9"/>
  <c r="E1507" i="9"/>
  <c r="F1507" i="9"/>
  <c r="H1507" i="9"/>
  <c r="A1508" i="9"/>
  <c r="C1508" i="9"/>
  <c r="D1508" i="9"/>
  <c r="E1508" i="9"/>
  <c r="F1508" i="9"/>
  <c r="H1508" i="9"/>
  <c r="A1509" i="9"/>
  <c r="C1509" i="9"/>
  <c r="D1509" i="9"/>
  <c r="E1509" i="9"/>
  <c r="F1509" i="9"/>
  <c r="H1509" i="9"/>
  <c r="A1510" i="9"/>
  <c r="C1510" i="9"/>
  <c r="D1510" i="9"/>
  <c r="E1510" i="9"/>
  <c r="F1510" i="9"/>
  <c r="H1510" i="9"/>
  <c r="A1511" i="9"/>
  <c r="C1511" i="9"/>
  <c r="D1511" i="9"/>
  <c r="E1511" i="9"/>
  <c r="F1511" i="9"/>
  <c r="H1511" i="9"/>
  <c r="A1512" i="9"/>
  <c r="C1512" i="9"/>
  <c r="D1512" i="9"/>
  <c r="E1512" i="9"/>
  <c r="F1512" i="9"/>
  <c r="H1512" i="9"/>
  <c r="A1513" i="9"/>
  <c r="C1513" i="9"/>
  <c r="D1513" i="9"/>
  <c r="E1513" i="9"/>
  <c r="F1513" i="9"/>
  <c r="H1513" i="9"/>
  <c r="A1514" i="9"/>
  <c r="C1514" i="9"/>
  <c r="D1514" i="9"/>
  <c r="E1514" i="9"/>
  <c r="F1514" i="9"/>
  <c r="H1514" i="9"/>
  <c r="A1515" i="9"/>
  <c r="C1515" i="9"/>
  <c r="D1515" i="9"/>
  <c r="E1515" i="9"/>
  <c r="F1515" i="9"/>
  <c r="H1515" i="9"/>
  <c r="A1516" i="9"/>
  <c r="C1516" i="9"/>
  <c r="D1516" i="9"/>
  <c r="E1516" i="9"/>
  <c r="F1516" i="9"/>
  <c r="H1516" i="9"/>
  <c r="A1517" i="9"/>
  <c r="C1517" i="9"/>
  <c r="D1517" i="9"/>
  <c r="E1517" i="9"/>
  <c r="F1517" i="9"/>
  <c r="H1517" i="9"/>
  <c r="A1518" i="9"/>
  <c r="C1518" i="9"/>
  <c r="D1518" i="9"/>
  <c r="E1518" i="9"/>
  <c r="F1518" i="9"/>
  <c r="H1518" i="9"/>
  <c r="A1519" i="9"/>
  <c r="C1519" i="9"/>
  <c r="D1519" i="9"/>
  <c r="E1519" i="9"/>
  <c r="F1519" i="9"/>
  <c r="H1519" i="9"/>
  <c r="A1520" i="9"/>
  <c r="C1520" i="9"/>
  <c r="D1520" i="9"/>
  <c r="E1520" i="9"/>
  <c r="F1520" i="9"/>
  <c r="H1520" i="9"/>
  <c r="A1521" i="9"/>
  <c r="C1521" i="9"/>
  <c r="D1521" i="9"/>
  <c r="E1521" i="9"/>
  <c r="F1521" i="9"/>
  <c r="H1521" i="9"/>
  <c r="A1522" i="9"/>
  <c r="C1522" i="9"/>
  <c r="D1522" i="9"/>
  <c r="E1522" i="9"/>
  <c r="F1522" i="9"/>
  <c r="H1522" i="9"/>
  <c r="A1523" i="9"/>
  <c r="C1523" i="9"/>
  <c r="D1523" i="9"/>
  <c r="E1523" i="9"/>
  <c r="F1523" i="9"/>
  <c r="H1523" i="9"/>
  <c r="A1524" i="9"/>
  <c r="C1524" i="9"/>
  <c r="D1524" i="9"/>
  <c r="E1524" i="9"/>
  <c r="F1524" i="9"/>
  <c r="H1524" i="9"/>
  <c r="A1525" i="9"/>
  <c r="C1525" i="9"/>
  <c r="D1525" i="9"/>
  <c r="E1525" i="9"/>
  <c r="F1525" i="9"/>
  <c r="H1525" i="9"/>
  <c r="A1526" i="9"/>
  <c r="C1526" i="9"/>
  <c r="D1526" i="9"/>
  <c r="E1526" i="9"/>
  <c r="F1526" i="9"/>
  <c r="H1526" i="9"/>
  <c r="A1527" i="9"/>
  <c r="C1527" i="9"/>
  <c r="D1527" i="9"/>
  <c r="E1527" i="9"/>
  <c r="F1527" i="9"/>
  <c r="H1527" i="9"/>
  <c r="A1528" i="9"/>
  <c r="C1528" i="9"/>
  <c r="D1528" i="9"/>
  <c r="E1528" i="9"/>
  <c r="F1528" i="9"/>
  <c r="H1528" i="9"/>
  <c r="A1529" i="9"/>
  <c r="C1529" i="9"/>
  <c r="D1529" i="9"/>
  <c r="E1529" i="9"/>
  <c r="F1529" i="9"/>
  <c r="H1529" i="9"/>
  <c r="A1530" i="9"/>
  <c r="C1530" i="9"/>
  <c r="D1530" i="9"/>
  <c r="E1530" i="9"/>
  <c r="F1530" i="9"/>
  <c r="H1530" i="9"/>
  <c r="A1531" i="9"/>
  <c r="C1531" i="9"/>
  <c r="D1531" i="9"/>
  <c r="E1531" i="9"/>
  <c r="F1531" i="9"/>
  <c r="H1531" i="9"/>
  <c r="A1532" i="9"/>
  <c r="C1532" i="9"/>
  <c r="D1532" i="9"/>
  <c r="E1532" i="9"/>
  <c r="F1532" i="9"/>
  <c r="H1532" i="9"/>
  <c r="A1533" i="9"/>
  <c r="C1533" i="9"/>
  <c r="D1533" i="9"/>
  <c r="E1533" i="9"/>
  <c r="F1533" i="9"/>
  <c r="H1533" i="9"/>
  <c r="A1534" i="9"/>
  <c r="C1534" i="9"/>
  <c r="D1534" i="9"/>
  <c r="E1534" i="9"/>
  <c r="F1534" i="9"/>
  <c r="H1534" i="9"/>
  <c r="A1535" i="9"/>
  <c r="C1535" i="9"/>
  <c r="D1535" i="9"/>
  <c r="E1535" i="9"/>
  <c r="F1535" i="9"/>
  <c r="H1535" i="9"/>
  <c r="A1536" i="9"/>
  <c r="C1536" i="9"/>
  <c r="D1536" i="9"/>
  <c r="E1536" i="9"/>
  <c r="F1536" i="9"/>
  <c r="H1536" i="9"/>
  <c r="A1537" i="9"/>
  <c r="C1537" i="9"/>
  <c r="D1537" i="9"/>
  <c r="E1537" i="9"/>
  <c r="F1537" i="9"/>
  <c r="H1537" i="9"/>
  <c r="A1538" i="9"/>
  <c r="C1538" i="9"/>
  <c r="D1538" i="9"/>
  <c r="E1538" i="9"/>
  <c r="F1538" i="9"/>
  <c r="H1538" i="9"/>
  <c r="A1539" i="9"/>
  <c r="C1539" i="9"/>
  <c r="D1539" i="9"/>
  <c r="E1539" i="9"/>
  <c r="F1539" i="9"/>
  <c r="H1539" i="9"/>
  <c r="A1540" i="9"/>
  <c r="C1540" i="9"/>
  <c r="D1540" i="9"/>
  <c r="E1540" i="9"/>
  <c r="F1540" i="9"/>
  <c r="H1540" i="9"/>
  <c r="A1541" i="9"/>
  <c r="C1541" i="9"/>
  <c r="D1541" i="9"/>
  <c r="E1541" i="9"/>
  <c r="F1541" i="9"/>
  <c r="H1541" i="9"/>
  <c r="A1542" i="9"/>
  <c r="C1542" i="9"/>
  <c r="D1542" i="9"/>
  <c r="E1542" i="9"/>
  <c r="F1542" i="9"/>
  <c r="H1542" i="9"/>
  <c r="A1543" i="9"/>
  <c r="C1543" i="9"/>
  <c r="D1543" i="9"/>
  <c r="E1543" i="9"/>
  <c r="F1543" i="9"/>
  <c r="H1543" i="9"/>
  <c r="A1544" i="9"/>
  <c r="C1544" i="9"/>
  <c r="D1544" i="9"/>
  <c r="E1544" i="9"/>
  <c r="F1544" i="9"/>
  <c r="H1544" i="9"/>
  <c r="A1545" i="9"/>
  <c r="C1545" i="9"/>
  <c r="D1545" i="9"/>
  <c r="E1545" i="9"/>
  <c r="F1545" i="9"/>
  <c r="H1545" i="9"/>
  <c r="A1546" i="9"/>
  <c r="C1546" i="9"/>
  <c r="D1546" i="9"/>
  <c r="E1546" i="9"/>
  <c r="F1546" i="9"/>
  <c r="H1546" i="9"/>
  <c r="A1547" i="9"/>
  <c r="C1547" i="9"/>
  <c r="D1547" i="9"/>
  <c r="E1547" i="9"/>
  <c r="F1547" i="9"/>
  <c r="H1547" i="9"/>
  <c r="A1548" i="9"/>
  <c r="C1548" i="9"/>
  <c r="D1548" i="9"/>
  <c r="E1548" i="9"/>
  <c r="F1548" i="9"/>
  <c r="H1548" i="9"/>
  <c r="A1549" i="9"/>
  <c r="C1549" i="9"/>
  <c r="D1549" i="9"/>
  <c r="E1549" i="9"/>
  <c r="F1549" i="9"/>
  <c r="H1549" i="9"/>
  <c r="A1550" i="9"/>
  <c r="C1550" i="9"/>
  <c r="D1550" i="9"/>
  <c r="E1550" i="9"/>
  <c r="F1550" i="9"/>
  <c r="H1550" i="9"/>
  <c r="A1551" i="9"/>
  <c r="C1551" i="9"/>
  <c r="D1551" i="9"/>
  <c r="E1551" i="9"/>
  <c r="F1551" i="9"/>
  <c r="H1551" i="9"/>
  <c r="A1552" i="9"/>
  <c r="C1552" i="9"/>
  <c r="D1552" i="9"/>
  <c r="E1552" i="9"/>
  <c r="F1552" i="9"/>
  <c r="H1552" i="9"/>
  <c r="A1553" i="9"/>
  <c r="C1553" i="9"/>
  <c r="D1553" i="9"/>
  <c r="E1553" i="9"/>
  <c r="F1553" i="9"/>
  <c r="H1553" i="9"/>
  <c r="A1554" i="9"/>
  <c r="C1554" i="9"/>
  <c r="D1554" i="9"/>
  <c r="E1554" i="9"/>
  <c r="F1554" i="9"/>
  <c r="H1554" i="9"/>
  <c r="A1555" i="9"/>
  <c r="C1555" i="9"/>
  <c r="D1555" i="9"/>
  <c r="E1555" i="9"/>
  <c r="F1555" i="9"/>
  <c r="H1555" i="9"/>
  <c r="A1556" i="9"/>
  <c r="C1556" i="9"/>
  <c r="D1556" i="9"/>
  <c r="E1556" i="9"/>
  <c r="F1556" i="9"/>
  <c r="H1556" i="9"/>
  <c r="A1557" i="9"/>
  <c r="C1557" i="9"/>
  <c r="D1557" i="9"/>
  <c r="E1557" i="9"/>
  <c r="F1557" i="9"/>
  <c r="H1557" i="9"/>
  <c r="A1558" i="9"/>
  <c r="C1558" i="9"/>
  <c r="D1558" i="9"/>
  <c r="E1558" i="9"/>
  <c r="F1558" i="9"/>
  <c r="H1558" i="9"/>
  <c r="A1559" i="9"/>
  <c r="C1559" i="9"/>
  <c r="D1559" i="9"/>
  <c r="E1559" i="9"/>
  <c r="F1559" i="9"/>
  <c r="H1559" i="9"/>
  <c r="A1560" i="9"/>
  <c r="C1560" i="9"/>
  <c r="D1560" i="9"/>
  <c r="E1560" i="9"/>
  <c r="F1560" i="9"/>
  <c r="H1560" i="9"/>
  <c r="A1561" i="9"/>
  <c r="C1561" i="9"/>
  <c r="D1561" i="9"/>
  <c r="E1561" i="9"/>
  <c r="F1561" i="9"/>
  <c r="H1561" i="9"/>
  <c r="A1562" i="9"/>
  <c r="C1562" i="9"/>
  <c r="D1562" i="9"/>
  <c r="E1562" i="9"/>
  <c r="F1562" i="9"/>
  <c r="H1562" i="9"/>
  <c r="A1563" i="9"/>
  <c r="C1563" i="9"/>
  <c r="D1563" i="9"/>
  <c r="E1563" i="9"/>
  <c r="F1563" i="9"/>
  <c r="H1563" i="9"/>
  <c r="A1564" i="9"/>
  <c r="C1564" i="9"/>
  <c r="D1564" i="9"/>
  <c r="E1564" i="9"/>
  <c r="F1564" i="9"/>
  <c r="H1564" i="9"/>
  <c r="A1565" i="9"/>
  <c r="C1565" i="9"/>
  <c r="D1565" i="9"/>
  <c r="E1565" i="9"/>
  <c r="F1565" i="9"/>
  <c r="H1565" i="9"/>
  <c r="A1566" i="9"/>
  <c r="C1566" i="9"/>
  <c r="D1566" i="9"/>
  <c r="E1566" i="9"/>
  <c r="F1566" i="9"/>
  <c r="H1566" i="9"/>
  <c r="A1567" i="9"/>
  <c r="C1567" i="9"/>
  <c r="D1567" i="9"/>
  <c r="E1567" i="9"/>
  <c r="F1567" i="9"/>
  <c r="H1567" i="9"/>
  <c r="A1568" i="9"/>
  <c r="C1568" i="9"/>
  <c r="D1568" i="9"/>
  <c r="E1568" i="9"/>
  <c r="F1568" i="9"/>
  <c r="H1568" i="9"/>
  <c r="A1569" i="9"/>
  <c r="C1569" i="9"/>
  <c r="D1569" i="9"/>
  <c r="E1569" i="9"/>
  <c r="F1569" i="9"/>
  <c r="H1569" i="9"/>
  <c r="A1570" i="9"/>
  <c r="C1570" i="9"/>
  <c r="D1570" i="9"/>
  <c r="E1570" i="9"/>
  <c r="F1570" i="9"/>
  <c r="H1570" i="9"/>
  <c r="A1571" i="9"/>
  <c r="C1571" i="9"/>
  <c r="D1571" i="9"/>
  <c r="E1571" i="9"/>
  <c r="F1571" i="9"/>
  <c r="H1571" i="9"/>
  <c r="A1572" i="9"/>
  <c r="C1572" i="9"/>
  <c r="D1572" i="9"/>
  <c r="E1572" i="9"/>
  <c r="F1572" i="9"/>
  <c r="H1572" i="9"/>
  <c r="A1573" i="9"/>
  <c r="C1573" i="9"/>
  <c r="D1573" i="9"/>
  <c r="E1573" i="9"/>
  <c r="F1573" i="9"/>
  <c r="H1573" i="9"/>
  <c r="A1574" i="9"/>
  <c r="C1574" i="9"/>
  <c r="D1574" i="9"/>
  <c r="E1574" i="9"/>
  <c r="F1574" i="9"/>
  <c r="H1574" i="9"/>
  <c r="A1575" i="9"/>
  <c r="C1575" i="9"/>
  <c r="D1575" i="9"/>
  <c r="E1575" i="9"/>
  <c r="F1575" i="9"/>
  <c r="H1575" i="9"/>
  <c r="A1576" i="9"/>
  <c r="C1576" i="9"/>
  <c r="D1576" i="9"/>
  <c r="E1576" i="9"/>
  <c r="F1576" i="9"/>
  <c r="H1576" i="9"/>
  <c r="A1577" i="9"/>
  <c r="C1577" i="9"/>
  <c r="D1577" i="9"/>
  <c r="E1577" i="9"/>
  <c r="F1577" i="9"/>
  <c r="H1577" i="9"/>
  <c r="A1578" i="9"/>
  <c r="C1578" i="9"/>
  <c r="D1578" i="9"/>
  <c r="E1578" i="9"/>
  <c r="F1578" i="9"/>
  <c r="H1578" i="9"/>
  <c r="A1579" i="9"/>
  <c r="C1579" i="9"/>
  <c r="D1579" i="9"/>
  <c r="E1579" i="9"/>
  <c r="F1579" i="9"/>
  <c r="H1579" i="9"/>
  <c r="A1580" i="9"/>
  <c r="C1580" i="9"/>
  <c r="D1580" i="9"/>
  <c r="E1580" i="9"/>
  <c r="F1580" i="9"/>
  <c r="H1580" i="9"/>
  <c r="A1581" i="9"/>
  <c r="C1581" i="9"/>
  <c r="D1581" i="9"/>
  <c r="E1581" i="9"/>
  <c r="F1581" i="9"/>
  <c r="H1581" i="9"/>
  <c r="A1582" i="9"/>
  <c r="C1582" i="9"/>
  <c r="D1582" i="9"/>
  <c r="E1582" i="9"/>
  <c r="F1582" i="9"/>
  <c r="H1582" i="9"/>
  <c r="A1583" i="9"/>
  <c r="C1583" i="9"/>
  <c r="D1583" i="9"/>
  <c r="E1583" i="9"/>
  <c r="F1583" i="9"/>
  <c r="H1583" i="9"/>
  <c r="A1584" i="9"/>
  <c r="C1584" i="9"/>
  <c r="D1584" i="9"/>
  <c r="E1584" i="9"/>
  <c r="F1584" i="9"/>
  <c r="H1584" i="9"/>
  <c r="A1585" i="9"/>
  <c r="C1585" i="9"/>
  <c r="D1585" i="9"/>
  <c r="E1585" i="9"/>
  <c r="F1585" i="9"/>
  <c r="H1585" i="9"/>
  <c r="A1586" i="9"/>
  <c r="C1586" i="9"/>
  <c r="D1586" i="9"/>
  <c r="E1586" i="9"/>
  <c r="F1586" i="9"/>
  <c r="H1586" i="9"/>
  <c r="A1587" i="9"/>
  <c r="C1587" i="9"/>
  <c r="D1587" i="9"/>
  <c r="E1587" i="9"/>
  <c r="F1587" i="9"/>
  <c r="H1587" i="9"/>
  <c r="A1588" i="9"/>
  <c r="C1588" i="9"/>
  <c r="D1588" i="9"/>
  <c r="E1588" i="9"/>
  <c r="F1588" i="9"/>
  <c r="H1588" i="9"/>
  <c r="A1589" i="9"/>
  <c r="C1589" i="9"/>
  <c r="D1589" i="9"/>
  <c r="E1589" i="9"/>
  <c r="F1589" i="9"/>
  <c r="H1589" i="9"/>
  <c r="A1590" i="9"/>
  <c r="C1590" i="9"/>
  <c r="D1590" i="9"/>
  <c r="E1590" i="9"/>
  <c r="F1590" i="9"/>
  <c r="H1590" i="9"/>
  <c r="A1591" i="9"/>
  <c r="C1591" i="9"/>
  <c r="D1591" i="9"/>
  <c r="E1591" i="9"/>
  <c r="F1591" i="9"/>
  <c r="H1591" i="9"/>
  <c r="A1592" i="9"/>
  <c r="C1592" i="9"/>
  <c r="D1592" i="9"/>
  <c r="E1592" i="9"/>
  <c r="F1592" i="9"/>
  <c r="H1592" i="9"/>
  <c r="A1593" i="9"/>
  <c r="C1593" i="9"/>
  <c r="D1593" i="9"/>
  <c r="E1593" i="9"/>
  <c r="F1593" i="9"/>
  <c r="H1593" i="9"/>
  <c r="A1594" i="9"/>
  <c r="C1594" i="9"/>
  <c r="D1594" i="9"/>
  <c r="E1594" i="9"/>
  <c r="F1594" i="9"/>
  <c r="H1594" i="9"/>
  <c r="A1595" i="9"/>
  <c r="C1595" i="9"/>
  <c r="D1595" i="9"/>
  <c r="E1595" i="9"/>
  <c r="F1595" i="9"/>
  <c r="H1595" i="9"/>
  <c r="A1596" i="9"/>
  <c r="C1596" i="9"/>
  <c r="D1596" i="9"/>
  <c r="E1596" i="9"/>
  <c r="F1596" i="9"/>
  <c r="H1596" i="9"/>
  <c r="A1597" i="9"/>
  <c r="C1597" i="9"/>
  <c r="D1597" i="9"/>
  <c r="E1597" i="9"/>
  <c r="F1597" i="9"/>
  <c r="H1597" i="9"/>
  <c r="A1598" i="9"/>
  <c r="C1598" i="9"/>
  <c r="D1598" i="9"/>
  <c r="E1598" i="9"/>
  <c r="F1598" i="9"/>
  <c r="H1598" i="9"/>
  <c r="A1599" i="9"/>
  <c r="C1599" i="9"/>
  <c r="D1599" i="9"/>
  <c r="E1599" i="9"/>
  <c r="F1599" i="9"/>
  <c r="H1599" i="9"/>
  <c r="A1600" i="9"/>
  <c r="C1600" i="9"/>
  <c r="D1600" i="9"/>
  <c r="E1600" i="9"/>
  <c r="F1600" i="9"/>
  <c r="H1600" i="9"/>
  <c r="A1601" i="9"/>
  <c r="C1601" i="9"/>
  <c r="D1601" i="9"/>
  <c r="E1601" i="9"/>
  <c r="F1601" i="9"/>
  <c r="H1601" i="9"/>
  <c r="A1602" i="9"/>
  <c r="C1602" i="9"/>
  <c r="D1602" i="9"/>
  <c r="E1602" i="9"/>
  <c r="F1602" i="9"/>
  <c r="H1602" i="9"/>
  <c r="A1603" i="9"/>
  <c r="C1603" i="9"/>
  <c r="D1603" i="9"/>
  <c r="E1603" i="9"/>
  <c r="F1603" i="9"/>
  <c r="H1603" i="9"/>
  <c r="A1604" i="9"/>
  <c r="C1604" i="9"/>
  <c r="D1604" i="9"/>
  <c r="E1604" i="9"/>
  <c r="F1604" i="9"/>
  <c r="H1604" i="9"/>
  <c r="A1605" i="9"/>
  <c r="C1605" i="9"/>
  <c r="D1605" i="9"/>
  <c r="E1605" i="9"/>
  <c r="F1605" i="9"/>
  <c r="H1605" i="9"/>
  <c r="A1606" i="9"/>
  <c r="C1606" i="9"/>
  <c r="D1606" i="9"/>
  <c r="E1606" i="9"/>
  <c r="F1606" i="9"/>
  <c r="H1606" i="9"/>
  <c r="A1607" i="9"/>
  <c r="C1607" i="9"/>
  <c r="D1607" i="9"/>
  <c r="E1607" i="9"/>
  <c r="F1607" i="9"/>
  <c r="H1607" i="9"/>
  <c r="A1608" i="9"/>
  <c r="C1608" i="9"/>
  <c r="D1608" i="9"/>
  <c r="E1608" i="9"/>
  <c r="F1608" i="9"/>
  <c r="H1608" i="9"/>
  <c r="A1609" i="9"/>
  <c r="C1609" i="9"/>
  <c r="D1609" i="9"/>
  <c r="E1609" i="9"/>
  <c r="F1609" i="9"/>
  <c r="H1609" i="9"/>
  <c r="A1610" i="9"/>
  <c r="C1610" i="9"/>
  <c r="D1610" i="9"/>
  <c r="E1610" i="9"/>
  <c r="F1610" i="9"/>
  <c r="H1610" i="9"/>
  <c r="A1611" i="9"/>
  <c r="C1611" i="9"/>
  <c r="D1611" i="9"/>
  <c r="E1611" i="9"/>
  <c r="F1611" i="9"/>
  <c r="H1611" i="9"/>
  <c r="A1612" i="9"/>
  <c r="C1612" i="9"/>
  <c r="D1612" i="9"/>
  <c r="E1612" i="9"/>
  <c r="F1612" i="9"/>
  <c r="H1612" i="9"/>
  <c r="A1613" i="9"/>
  <c r="C1613" i="9"/>
  <c r="D1613" i="9"/>
  <c r="E1613" i="9"/>
  <c r="F1613" i="9"/>
  <c r="H1613" i="9"/>
  <c r="A1614" i="9"/>
  <c r="C1614" i="9"/>
  <c r="D1614" i="9"/>
  <c r="E1614" i="9"/>
  <c r="F1614" i="9"/>
  <c r="H1614" i="9"/>
  <c r="A1615" i="9"/>
  <c r="C1615" i="9"/>
  <c r="D1615" i="9"/>
  <c r="E1615" i="9"/>
  <c r="F1615" i="9"/>
  <c r="H1615" i="9"/>
  <c r="A1616" i="9"/>
  <c r="C1616" i="9"/>
  <c r="D1616" i="9"/>
  <c r="E1616" i="9"/>
  <c r="F1616" i="9"/>
  <c r="H1616" i="9"/>
  <c r="A1617" i="9"/>
  <c r="C1617" i="9"/>
  <c r="D1617" i="9"/>
  <c r="E1617" i="9"/>
  <c r="F1617" i="9"/>
  <c r="H1617" i="9"/>
  <c r="A1618" i="9"/>
  <c r="C1618" i="9"/>
  <c r="D1618" i="9"/>
  <c r="E1618" i="9"/>
  <c r="F1618" i="9"/>
  <c r="H1618" i="9"/>
  <c r="A1619" i="9"/>
  <c r="C1619" i="9"/>
  <c r="D1619" i="9"/>
  <c r="E1619" i="9"/>
  <c r="F1619" i="9"/>
  <c r="H1619" i="9"/>
  <c r="A1620" i="9"/>
  <c r="C1620" i="9"/>
  <c r="D1620" i="9"/>
  <c r="E1620" i="9"/>
  <c r="F1620" i="9"/>
  <c r="H1620" i="9"/>
  <c r="A1621" i="9"/>
  <c r="C1621" i="9"/>
  <c r="D1621" i="9"/>
  <c r="E1621" i="9"/>
  <c r="F1621" i="9"/>
  <c r="H1621" i="9"/>
  <c r="A1622" i="9"/>
  <c r="C1622" i="9"/>
  <c r="D1622" i="9"/>
  <c r="E1622" i="9"/>
  <c r="F1622" i="9"/>
  <c r="H1622" i="9"/>
  <c r="A1623" i="9"/>
  <c r="C1623" i="9"/>
  <c r="D1623" i="9"/>
  <c r="E1623" i="9"/>
  <c r="F1623" i="9"/>
  <c r="H1623" i="9"/>
  <c r="A1624" i="9"/>
  <c r="C1624" i="9"/>
  <c r="D1624" i="9"/>
  <c r="E1624" i="9"/>
  <c r="F1624" i="9"/>
  <c r="H1624" i="9"/>
  <c r="A1625" i="9"/>
  <c r="C1625" i="9"/>
  <c r="D1625" i="9"/>
  <c r="E1625" i="9"/>
  <c r="F1625" i="9"/>
  <c r="H1625" i="9"/>
  <c r="A1626" i="9"/>
  <c r="C1626" i="9"/>
  <c r="D1626" i="9"/>
  <c r="E1626" i="9"/>
  <c r="F1626" i="9"/>
  <c r="H1626" i="9"/>
  <c r="A1627" i="9"/>
  <c r="C1627" i="9"/>
  <c r="D1627" i="9"/>
  <c r="E1627" i="9"/>
  <c r="F1627" i="9"/>
  <c r="H1627" i="9"/>
  <c r="A1628" i="9"/>
  <c r="C1628" i="9"/>
  <c r="D1628" i="9"/>
  <c r="E1628" i="9"/>
  <c r="F1628" i="9"/>
  <c r="H1628" i="9"/>
  <c r="A1629" i="9"/>
  <c r="C1629" i="9"/>
  <c r="D1629" i="9"/>
  <c r="E1629" i="9"/>
  <c r="F1629" i="9"/>
  <c r="H1629" i="9"/>
  <c r="A1630" i="9"/>
  <c r="C1630" i="9"/>
  <c r="D1630" i="9"/>
  <c r="E1630" i="9"/>
  <c r="F1630" i="9"/>
  <c r="H1630" i="9"/>
  <c r="A1631" i="9"/>
  <c r="C1631" i="9"/>
  <c r="D1631" i="9"/>
  <c r="E1631" i="9"/>
  <c r="F1631" i="9"/>
  <c r="H1631" i="9"/>
  <c r="A1632" i="9"/>
  <c r="C1632" i="9"/>
  <c r="D1632" i="9"/>
  <c r="E1632" i="9"/>
  <c r="F1632" i="9"/>
  <c r="H1632" i="9"/>
  <c r="A1633" i="9"/>
  <c r="C1633" i="9"/>
  <c r="D1633" i="9"/>
  <c r="E1633" i="9"/>
  <c r="F1633" i="9"/>
  <c r="H1633" i="9"/>
  <c r="A1634" i="9"/>
  <c r="C1634" i="9"/>
  <c r="D1634" i="9"/>
  <c r="E1634" i="9"/>
  <c r="F1634" i="9"/>
  <c r="H1634" i="9"/>
  <c r="A1635" i="9"/>
  <c r="C1635" i="9"/>
  <c r="D1635" i="9"/>
  <c r="E1635" i="9"/>
  <c r="F1635" i="9"/>
  <c r="H1635" i="9"/>
  <c r="A1636" i="9"/>
  <c r="C1636" i="9"/>
  <c r="D1636" i="9"/>
  <c r="E1636" i="9"/>
  <c r="F1636" i="9"/>
  <c r="H1636" i="9"/>
  <c r="A1637" i="9"/>
  <c r="C1637" i="9"/>
  <c r="D1637" i="9"/>
  <c r="E1637" i="9"/>
  <c r="F1637" i="9"/>
  <c r="H1637" i="9"/>
  <c r="A1638" i="9"/>
  <c r="C1638" i="9"/>
  <c r="D1638" i="9"/>
  <c r="E1638" i="9"/>
  <c r="F1638" i="9"/>
  <c r="H1638" i="9"/>
  <c r="A1639" i="9"/>
  <c r="C1639" i="9"/>
  <c r="D1639" i="9"/>
  <c r="E1639" i="9"/>
  <c r="F1639" i="9"/>
  <c r="H1639" i="9"/>
  <c r="A1640" i="9"/>
  <c r="C1640" i="9"/>
  <c r="D1640" i="9"/>
  <c r="E1640" i="9"/>
  <c r="F1640" i="9"/>
  <c r="H1640" i="9"/>
  <c r="A1641" i="9"/>
  <c r="C1641" i="9"/>
  <c r="D1641" i="9"/>
  <c r="E1641" i="9"/>
  <c r="F1641" i="9"/>
  <c r="H1641" i="9"/>
  <c r="A1642" i="9"/>
  <c r="C1642" i="9"/>
  <c r="D1642" i="9"/>
  <c r="E1642" i="9"/>
  <c r="F1642" i="9"/>
  <c r="H1642" i="9"/>
  <c r="A1643" i="9"/>
  <c r="C1643" i="9"/>
  <c r="D1643" i="9"/>
  <c r="E1643" i="9"/>
  <c r="F1643" i="9"/>
  <c r="H1643" i="9"/>
  <c r="A1644" i="9"/>
  <c r="C1644" i="9"/>
  <c r="D1644" i="9"/>
  <c r="E1644" i="9"/>
  <c r="F1644" i="9"/>
  <c r="H1644" i="9"/>
  <c r="A1645" i="9"/>
  <c r="C1645" i="9"/>
  <c r="D1645" i="9"/>
  <c r="E1645" i="9"/>
  <c r="F1645" i="9"/>
  <c r="H1645" i="9"/>
  <c r="A1646" i="9"/>
  <c r="C1646" i="9"/>
  <c r="D1646" i="9"/>
  <c r="E1646" i="9"/>
  <c r="F1646" i="9"/>
  <c r="H1646" i="9"/>
  <c r="A1647" i="9"/>
  <c r="C1647" i="9"/>
  <c r="D1647" i="9"/>
  <c r="E1647" i="9"/>
  <c r="F1647" i="9"/>
  <c r="H1647" i="9"/>
  <c r="A1648" i="9"/>
  <c r="C1648" i="9"/>
  <c r="D1648" i="9"/>
  <c r="E1648" i="9"/>
  <c r="F1648" i="9"/>
  <c r="H1648" i="9"/>
  <c r="A1649" i="9"/>
  <c r="C1649" i="9"/>
  <c r="D1649" i="9"/>
  <c r="E1649" i="9"/>
  <c r="F1649" i="9"/>
  <c r="H1649" i="9"/>
  <c r="A1650" i="9"/>
  <c r="C1650" i="9"/>
  <c r="D1650" i="9"/>
  <c r="E1650" i="9"/>
  <c r="F1650" i="9"/>
  <c r="H1650" i="9"/>
  <c r="A1651" i="9"/>
  <c r="C1651" i="9"/>
  <c r="D1651" i="9"/>
  <c r="E1651" i="9"/>
  <c r="F1651" i="9"/>
  <c r="H1651" i="9"/>
  <c r="A1652" i="9"/>
  <c r="C1652" i="9"/>
  <c r="D1652" i="9"/>
  <c r="E1652" i="9"/>
  <c r="F1652" i="9"/>
  <c r="H1652" i="9"/>
  <c r="A1653" i="9"/>
  <c r="C1653" i="9"/>
  <c r="D1653" i="9"/>
  <c r="E1653" i="9"/>
  <c r="F1653" i="9"/>
  <c r="H1653" i="9"/>
  <c r="A1654" i="9"/>
  <c r="C1654" i="9"/>
  <c r="D1654" i="9"/>
  <c r="E1654" i="9"/>
  <c r="F1654" i="9"/>
  <c r="H1654" i="9"/>
  <c r="A1655" i="9"/>
  <c r="C1655" i="9"/>
  <c r="D1655" i="9"/>
  <c r="E1655" i="9"/>
  <c r="F1655" i="9"/>
  <c r="H1655" i="9"/>
  <c r="A1656" i="9"/>
  <c r="C1656" i="9"/>
  <c r="D1656" i="9"/>
  <c r="E1656" i="9"/>
  <c r="F1656" i="9"/>
  <c r="H1656" i="9"/>
  <c r="A1657" i="9"/>
  <c r="C1657" i="9"/>
  <c r="D1657" i="9"/>
  <c r="E1657" i="9"/>
  <c r="F1657" i="9"/>
  <c r="H1657" i="9"/>
  <c r="A1658" i="9"/>
  <c r="C1658" i="9"/>
  <c r="D1658" i="9"/>
  <c r="E1658" i="9"/>
  <c r="F1658" i="9"/>
  <c r="H1658" i="9"/>
  <c r="A1659" i="9"/>
  <c r="C1659" i="9"/>
  <c r="D1659" i="9"/>
  <c r="E1659" i="9"/>
  <c r="F1659" i="9"/>
  <c r="H1659" i="9"/>
  <c r="A1660" i="9"/>
  <c r="C1660" i="9"/>
  <c r="D1660" i="9"/>
  <c r="E1660" i="9"/>
  <c r="F1660" i="9"/>
  <c r="H1660" i="9"/>
  <c r="A1661" i="9"/>
  <c r="C1661" i="9"/>
  <c r="D1661" i="9"/>
  <c r="E1661" i="9"/>
  <c r="F1661" i="9"/>
  <c r="H1661" i="9"/>
  <c r="A1662" i="9"/>
  <c r="C1662" i="9"/>
  <c r="D1662" i="9"/>
  <c r="E1662" i="9"/>
  <c r="F1662" i="9"/>
  <c r="H1662" i="9"/>
  <c r="A1663" i="9"/>
  <c r="C1663" i="9"/>
  <c r="D1663" i="9"/>
  <c r="E1663" i="9"/>
  <c r="F1663" i="9"/>
  <c r="H1663" i="9"/>
  <c r="A1664" i="9"/>
  <c r="C1664" i="9"/>
  <c r="D1664" i="9"/>
  <c r="E1664" i="9"/>
  <c r="F1664" i="9"/>
  <c r="H1664" i="9"/>
  <c r="A1665" i="9"/>
  <c r="C1665" i="9"/>
  <c r="D1665" i="9"/>
  <c r="E1665" i="9"/>
  <c r="F1665" i="9"/>
  <c r="H1665" i="9"/>
  <c r="A1666" i="9"/>
  <c r="C1666" i="9"/>
  <c r="D1666" i="9"/>
  <c r="E1666" i="9"/>
  <c r="F1666" i="9"/>
  <c r="H1666" i="9"/>
  <c r="A1667" i="9"/>
  <c r="C1667" i="9"/>
  <c r="D1667" i="9"/>
  <c r="E1667" i="9"/>
  <c r="F1667" i="9"/>
  <c r="H1667" i="9"/>
  <c r="A1668" i="9"/>
  <c r="C1668" i="9"/>
  <c r="D1668" i="9"/>
  <c r="E1668" i="9"/>
  <c r="F1668" i="9"/>
  <c r="H1668" i="9"/>
  <c r="A1669" i="9"/>
  <c r="C1669" i="9"/>
  <c r="D1669" i="9"/>
  <c r="E1669" i="9"/>
  <c r="F1669" i="9"/>
  <c r="H1669" i="9"/>
  <c r="A1670" i="9"/>
  <c r="C1670" i="9"/>
  <c r="D1670" i="9"/>
  <c r="E1670" i="9"/>
  <c r="F1670" i="9"/>
  <c r="H1670" i="9"/>
  <c r="A1671" i="9"/>
  <c r="C1671" i="9"/>
  <c r="D1671" i="9"/>
  <c r="E1671" i="9"/>
  <c r="F1671" i="9"/>
  <c r="H1671" i="9"/>
  <c r="A1672" i="9"/>
  <c r="C1672" i="9"/>
  <c r="D1672" i="9"/>
  <c r="E1672" i="9"/>
  <c r="F1672" i="9"/>
  <c r="H1672" i="9"/>
  <c r="A1673" i="9"/>
  <c r="C1673" i="9"/>
  <c r="D1673" i="9"/>
  <c r="E1673" i="9"/>
  <c r="F1673" i="9"/>
  <c r="H1673" i="9"/>
  <c r="A1674" i="9"/>
  <c r="C1674" i="9"/>
  <c r="D1674" i="9"/>
  <c r="E1674" i="9"/>
  <c r="F1674" i="9"/>
  <c r="H1674" i="9"/>
  <c r="A1675" i="9"/>
  <c r="C1675" i="9"/>
  <c r="D1675" i="9"/>
  <c r="E1675" i="9"/>
  <c r="F1675" i="9"/>
  <c r="H1675" i="9"/>
  <c r="A1676" i="9"/>
  <c r="C1676" i="9"/>
  <c r="D1676" i="9"/>
  <c r="E1676" i="9"/>
  <c r="F1676" i="9"/>
  <c r="H1676" i="9"/>
  <c r="A1677" i="9"/>
  <c r="C1677" i="9"/>
  <c r="D1677" i="9"/>
  <c r="E1677" i="9"/>
  <c r="F1677" i="9"/>
  <c r="H1677" i="9"/>
  <c r="A1678" i="9"/>
  <c r="C1678" i="9"/>
  <c r="D1678" i="9"/>
  <c r="E1678" i="9"/>
  <c r="F1678" i="9"/>
  <c r="H1678" i="9"/>
  <c r="A1679" i="9"/>
  <c r="C1679" i="9"/>
  <c r="D1679" i="9"/>
  <c r="E1679" i="9"/>
  <c r="F1679" i="9"/>
  <c r="H1679" i="9"/>
  <c r="A1680" i="9"/>
  <c r="C1680" i="9"/>
  <c r="D1680" i="9"/>
  <c r="E1680" i="9"/>
  <c r="F1680" i="9"/>
  <c r="H1680" i="9"/>
  <c r="A1681" i="9"/>
  <c r="C1681" i="9"/>
  <c r="D1681" i="9"/>
  <c r="E1681" i="9"/>
  <c r="F1681" i="9"/>
  <c r="H1681" i="9"/>
  <c r="A1682" i="9"/>
  <c r="C1682" i="9"/>
  <c r="D1682" i="9"/>
  <c r="E1682" i="9"/>
  <c r="F1682" i="9"/>
  <c r="H1682" i="9"/>
  <c r="A1683" i="9"/>
  <c r="C1683" i="9"/>
  <c r="D1683" i="9"/>
  <c r="E1683" i="9"/>
  <c r="F1683" i="9"/>
  <c r="H1683" i="9"/>
  <c r="A1684" i="9"/>
  <c r="C1684" i="9"/>
  <c r="D1684" i="9"/>
  <c r="E1684" i="9"/>
  <c r="F1684" i="9"/>
  <c r="H1684" i="9"/>
  <c r="A1685" i="9"/>
  <c r="C1685" i="9"/>
  <c r="D1685" i="9"/>
  <c r="E1685" i="9"/>
  <c r="F1685" i="9"/>
  <c r="H1685" i="9"/>
  <c r="A1686" i="9"/>
  <c r="C1686" i="9"/>
  <c r="D1686" i="9"/>
  <c r="E1686" i="9"/>
  <c r="F1686" i="9"/>
  <c r="H1686" i="9"/>
  <c r="A1687" i="9"/>
  <c r="C1687" i="9"/>
  <c r="D1687" i="9"/>
  <c r="E1687" i="9"/>
  <c r="F1687" i="9"/>
  <c r="H1687" i="9"/>
  <c r="A1688" i="9"/>
  <c r="C1688" i="9"/>
  <c r="D1688" i="9"/>
  <c r="E1688" i="9"/>
  <c r="F1688" i="9"/>
  <c r="H1688" i="9"/>
  <c r="A1689" i="9"/>
  <c r="C1689" i="9"/>
  <c r="D1689" i="9"/>
  <c r="E1689" i="9"/>
  <c r="F1689" i="9"/>
  <c r="H1689" i="9"/>
  <c r="A1690" i="9"/>
  <c r="C1690" i="9"/>
  <c r="D1690" i="9"/>
  <c r="E1690" i="9"/>
  <c r="F1690" i="9"/>
  <c r="H1690" i="9"/>
  <c r="A1691" i="9"/>
  <c r="C1691" i="9"/>
  <c r="D1691" i="9"/>
  <c r="E1691" i="9"/>
  <c r="F1691" i="9"/>
  <c r="H1691" i="9"/>
  <c r="A1692" i="9"/>
  <c r="C1692" i="9"/>
  <c r="D1692" i="9"/>
  <c r="E1692" i="9"/>
  <c r="F1692" i="9"/>
  <c r="H1692" i="9"/>
  <c r="A1693" i="9"/>
  <c r="C1693" i="9"/>
  <c r="D1693" i="9"/>
  <c r="E1693" i="9"/>
  <c r="F1693" i="9"/>
  <c r="H1693" i="9"/>
  <c r="A1694" i="9"/>
  <c r="C1694" i="9"/>
  <c r="D1694" i="9"/>
  <c r="E1694" i="9"/>
  <c r="F1694" i="9"/>
  <c r="H1694" i="9"/>
  <c r="A1695" i="9"/>
  <c r="C1695" i="9"/>
  <c r="D1695" i="9"/>
  <c r="E1695" i="9"/>
  <c r="F1695" i="9"/>
  <c r="H1695" i="9"/>
  <c r="A1696" i="9"/>
  <c r="C1696" i="9"/>
  <c r="D1696" i="9"/>
  <c r="E1696" i="9"/>
  <c r="F1696" i="9"/>
  <c r="H1696" i="9"/>
  <c r="A1697" i="9"/>
  <c r="C1697" i="9"/>
  <c r="D1697" i="9"/>
  <c r="E1697" i="9"/>
  <c r="F1697" i="9"/>
  <c r="H1697" i="9"/>
  <c r="A1698" i="9"/>
  <c r="C1698" i="9"/>
  <c r="D1698" i="9"/>
  <c r="E1698" i="9"/>
  <c r="F1698" i="9"/>
  <c r="H1698" i="9"/>
  <c r="A1699" i="9"/>
  <c r="C1699" i="9"/>
  <c r="D1699" i="9"/>
  <c r="E1699" i="9"/>
  <c r="F1699" i="9"/>
  <c r="H1699" i="9"/>
  <c r="A1700" i="9"/>
  <c r="C1700" i="9"/>
  <c r="D1700" i="9"/>
  <c r="E1700" i="9"/>
  <c r="F1700" i="9"/>
  <c r="H1700" i="9"/>
  <c r="A1701" i="9"/>
  <c r="C1701" i="9"/>
  <c r="D1701" i="9"/>
  <c r="E1701" i="9"/>
  <c r="F1701" i="9"/>
  <c r="H1701" i="9"/>
  <c r="A1702" i="9"/>
  <c r="C1702" i="9"/>
  <c r="D1702" i="9"/>
  <c r="E1702" i="9"/>
  <c r="F1702" i="9"/>
  <c r="H1702" i="9"/>
  <c r="A1703" i="9"/>
  <c r="C1703" i="9"/>
  <c r="D1703" i="9"/>
  <c r="E1703" i="9"/>
  <c r="F1703" i="9"/>
  <c r="H1703" i="9"/>
  <c r="A1704" i="9"/>
  <c r="C1704" i="9"/>
  <c r="D1704" i="9"/>
  <c r="E1704" i="9"/>
  <c r="F1704" i="9"/>
  <c r="H1704" i="9"/>
  <c r="A1705" i="9"/>
  <c r="C1705" i="9"/>
  <c r="D1705" i="9"/>
  <c r="E1705" i="9"/>
  <c r="F1705" i="9"/>
  <c r="H1705" i="9"/>
  <c r="A1706" i="9"/>
  <c r="C1706" i="9"/>
  <c r="D1706" i="9"/>
  <c r="E1706" i="9"/>
  <c r="F1706" i="9"/>
  <c r="H1706" i="9"/>
  <c r="A1707" i="9"/>
  <c r="C1707" i="9"/>
  <c r="D1707" i="9"/>
  <c r="E1707" i="9"/>
  <c r="F1707" i="9"/>
  <c r="H1707" i="9"/>
  <c r="A1708" i="9"/>
  <c r="C1708" i="9"/>
  <c r="D1708" i="9"/>
  <c r="E1708" i="9"/>
  <c r="F1708" i="9"/>
  <c r="H1708" i="9"/>
  <c r="A1709" i="9"/>
  <c r="C1709" i="9"/>
  <c r="D1709" i="9"/>
  <c r="E1709" i="9"/>
  <c r="F1709" i="9"/>
  <c r="H1709" i="9"/>
  <c r="A1710" i="9"/>
  <c r="C1710" i="9"/>
  <c r="D1710" i="9"/>
  <c r="E1710" i="9"/>
  <c r="F1710" i="9"/>
  <c r="H1710" i="9"/>
  <c r="A1711" i="9"/>
  <c r="C1711" i="9"/>
  <c r="D1711" i="9"/>
  <c r="E1711" i="9"/>
  <c r="F1711" i="9"/>
  <c r="H1711" i="9"/>
  <c r="A1712" i="9"/>
  <c r="C1712" i="9"/>
  <c r="D1712" i="9"/>
  <c r="E1712" i="9"/>
  <c r="F1712" i="9"/>
  <c r="H1712" i="9"/>
  <c r="A1713" i="9"/>
  <c r="C1713" i="9"/>
  <c r="D1713" i="9"/>
  <c r="E1713" i="9"/>
  <c r="F1713" i="9"/>
  <c r="H1713" i="9"/>
  <c r="A1714" i="9"/>
  <c r="C1714" i="9"/>
  <c r="D1714" i="9"/>
  <c r="E1714" i="9"/>
  <c r="F1714" i="9"/>
  <c r="H1714" i="9"/>
  <c r="A1715" i="9"/>
  <c r="C1715" i="9"/>
  <c r="D1715" i="9"/>
  <c r="E1715" i="9"/>
  <c r="F1715" i="9"/>
  <c r="H1715" i="9"/>
  <c r="A1716" i="9"/>
  <c r="C1716" i="9"/>
  <c r="D1716" i="9"/>
  <c r="E1716" i="9"/>
  <c r="F1716" i="9"/>
  <c r="H1716" i="9"/>
  <c r="A1717" i="9"/>
  <c r="C1717" i="9"/>
  <c r="D1717" i="9"/>
  <c r="E1717" i="9"/>
  <c r="F1717" i="9"/>
  <c r="H1717" i="9"/>
  <c r="A1718" i="9"/>
  <c r="C1718" i="9"/>
  <c r="D1718" i="9"/>
  <c r="E1718" i="9"/>
  <c r="F1718" i="9"/>
  <c r="H1718" i="9"/>
  <c r="A1719" i="9"/>
  <c r="C1719" i="9"/>
  <c r="D1719" i="9"/>
  <c r="E1719" i="9"/>
  <c r="F1719" i="9"/>
  <c r="H1719" i="9"/>
  <c r="A1720" i="9"/>
  <c r="C1720" i="9"/>
  <c r="D1720" i="9"/>
  <c r="E1720" i="9"/>
  <c r="F1720" i="9"/>
  <c r="H1720" i="9"/>
  <c r="A1721" i="9"/>
  <c r="C1721" i="9"/>
  <c r="D1721" i="9"/>
  <c r="E1721" i="9"/>
  <c r="F1721" i="9"/>
  <c r="H1721" i="9"/>
  <c r="A1722" i="9"/>
  <c r="C1722" i="9"/>
  <c r="D1722" i="9"/>
  <c r="E1722" i="9"/>
  <c r="F1722" i="9"/>
  <c r="H1722" i="9"/>
  <c r="A1723" i="9"/>
  <c r="C1723" i="9"/>
  <c r="D1723" i="9"/>
  <c r="E1723" i="9"/>
  <c r="F1723" i="9"/>
  <c r="H1723" i="9"/>
  <c r="A1724" i="9"/>
  <c r="C1724" i="9"/>
  <c r="D1724" i="9"/>
  <c r="E1724" i="9"/>
  <c r="F1724" i="9"/>
  <c r="H1724" i="9"/>
  <c r="A1725" i="9"/>
  <c r="C1725" i="9"/>
  <c r="D1725" i="9"/>
  <c r="E1725" i="9"/>
  <c r="F1725" i="9"/>
  <c r="H1725" i="9"/>
  <c r="A1726" i="9"/>
  <c r="C1726" i="9"/>
  <c r="D1726" i="9"/>
  <c r="E1726" i="9"/>
  <c r="F1726" i="9"/>
  <c r="H1726" i="9"/>
  <c r="A1727" i="9"/>
  <c r="C1727" i="9"/>
  <c r="D1727" i="9"/>
  <c r="E1727" i="9"/>
  <c r="F1727" i="9"/>
  <c r="H1727" i="9"/>
  <c r="A1728" i="9"/>
  <c r="C1728" i="9"/>
  <c r="D1728" i="9"/>
  <c r="E1728" i="9"/>
  <c r="F1728" i="9"/>
  <c r="H1728" i="9"/>
  <c r="A1729" i="9"/>
  <c r="C1729" i="9"/>
  <c r="D1729" i="9"/>
  <c r="E1729" i="9"/>
  <c r="F1729" i="9"/>
  <c r="H1729" i="9"/>
  <c r="A1730" i="9"/>
  <c r="C1730" i="9"/>
  <c r="D1730" i="9"/>
  <c r="E1730" i="9"/>
  <c r="F1730" i="9"/>
  <c r="H1730" i="9"/>
  <c r="A1731" i="9"/>
  <c r="C1731" i="9"/>
  <c r="D1731" i="9"/>
  <c r="E1731" i="9"/>
  <c r="F1731" i="9"/>
  <c r="H1731" i="9"/>
  <c r="A1732" i="9"/>
  <c r="C1732" i="9"/>
  <c r="D1732" i="9"/>
  <c r="E1732" i="9"/>
  <c r="F1732" i="9"/>
  <c r="H1732" i="9"/>
  <c r="A1733" i="9"/>
  <c r="C1733" i="9"/>
  <c r="D1733" i="9"/>
  <c r="E1733" i="9"/>
  <c r="F1733" i="9"/>
  <c r="H1733" i="9"/>
  <c r="A1734" i="9"/>
  <c r="C1734" i="9"/>
  <c r="D1734" i="9"/>
  <c r="E1734" i="9"/>
  <c r="F1734" i="9"/>
  <c r="H1734" i="9"/>
  <c r="A1735" i="9"/>
  <c r="C1735" i="9"/>
  <c r="D1735" i="9"/>
  <c r="E1735" i="9"/>
  <c r="F1735" i="9"/>
  <c r="H1735" i="9"/>
  <c r="A1736" i="9"/>
  <c r="C1736" i="9"/>
  <c r="D1736" i="9"/>
  <c r="E1736" i="9"/>
  <c r="F1736" i="9"/>
  <c r="H1736" i="9"/>
  <c r="A1737" i="9"/>
  <c r="C1737" i="9"/>
  <c r="D1737" i="9"/>
  <c r="E1737" i="9"/>
  <c r="F1737" i="9"/>
  <c r="H1737" i="9"/>
  <c r="A1738" i="9"/>
  <c r="C1738" i="9"/>
  <c r="D1738" i="9"/>
  <c r="E1738" i="9"/>
  <c r="F1738" i="9"/>
  <c r="H1738" i="9"/>
  <c r="A1739" i="9"/>
  <c r="C1739" i="9"/>
  <c r="D1739" i="9"/>
  <c r="E1739" i="9"/>
  <c r="F1739" i="9"/>
  <c r="H1739" i="9"/>
  <c r="A1740" i="9"/>
  <c r="C1740" i="9"/>
  <c r="D1740" i="9"/>
  <c r="E1740" i="9"/>
  <c r="F1740" i="9"/>
  <c r="H1740" i="9"/>
  <c r="A1741" i="9"/>
  <c r="C1741" i="9"/>
  <c r="D1741" i="9"/>
  <c r="E1741" i="9"/>
  <c r="F1741" i="9"/>
  <c r="H1741" i="9"/>
  <c r="A1742" i="9"/>
  <c r="C1742" i="9"/>
  <c r="D1742" i="9"/>
  <c r="E1742" i="9"/>
  <c r="F1742" i="9"/>
  <c r="H1742" i="9"/>
  <c r="A1743" i="9"/>
  <c r="C1743" i="9"/>
  <c r="D1743" i="9"/>
  <c r="E1743" i="9"/>
  <c r="F1743" i="9"/>
  <c r="H1743" i="9"/>
  <c r="A1744" i="9"/>
  <c r="C1744" i="9"/>
  <c r="D1744" i="9"/>
  <c r="E1744" i="9"/>
  <c r="F1744" i="9"/>
  <c r="H1744" i="9"/>
  <c r="A1745" i="9"/>
  <c r="C1745" i="9"/>
  <c r="D1745" i="9"/>
  <c r="E1745" i="9"/>
  <c r="F1745" i="9"/>
  <c r="H1745" i="9"/>
  <c r="A1746" i="9"/>
  <c r="C1746" i="9"/>
  <c r="D1746" i="9"/>
  <c r="E1746" i="9"/>
  <c r="F1746" i="9"/>
  <c r="H1746" i="9"/>
  <c r="A1747" i="9"/>
  <c r="C1747" i="9"/>
  <c r="D1747" i="9"/>
  <c r="E1747" i="9"/>
  <c r="F1747" i="9"/>
  <c r="H1747" i="9"/>
  <c r="A1748" i="9"/>
  <c r="C1748" i="9"/>
  <c r="D1748" i="9"/>
  <c r="E1748" i="9"/>
  <c r="F1748" i="9"/>
  <c r="H1748" i="9"/>
  <c r="A1749" i="9"/>
  <c r="C1749" i="9"/>
  <c r="D1749" i="9"/>
  <c r="E1749" i="9"/>
  <c r="F1749" i="9"/>
  <c r="H1749" i="9"/>
  <c r="A1750" i="9"/>
  <c r="C1750" i="9"/>
  <c r="D1750" i="9"/>
  <c r="E1750" i="9"/>
  <c r="F1750" i="9"/>
  <c r="H1750" i="9"/>
  <c r="A1751" i="9"/>
  <c r="C1751" i="9"/>
  <c r="D1751" i="9"/>
  <c r="E1751" i="9"/>
  <c r="F1751" i="9"/>
  <c r="H1751" i="9"/>
  <c r="A1752" i="9"/>
  <c r="C1752" i="9"/>
  <c r="D1752" i="9"/>
  <c r="E1752" i="9"/>
  <c r="F1752" i="9"/>
  <c r="H1752" i="9"/>
  <c r="A1753" i="9"/>
  <c r="C1753" i="9"/>
  <c r="D1753" i="9"/>
  <c r="E1753" i="9"/>
  <c r="F1753" i="9"/>
  <c r="H1753" i="9"/>
  <c r="A1754" i="9"/>
  <c r="C1754" i="9"/>
  <c r="D1754" i="9"/>
  <c r="E1754" i="9"/>
  <c r="F1754" i="9"/>
  <c r="H1754" i="9"/>
  <c r="A1755" i="9"/>
  <c r="C1755" i="9"/>
  <c r="D1755" i="9"/>
  <c r="E1755" i="9"/>
  <c r="F1755" i="9"/>
  <c r="H1755" i="9"/>
  <c r="A1756" i="9"/>
  <c r="C1756" i="9"/>
  <c r="D1756" i="9"/>
  <c r="E1756" i="9"/>
  <c r="F1756" i="9"/>
  <c r="H1756" i="9"/>
  <c r="A1757" i="9"/>
  <c r="C1757" i="9"/>
  <c r="D1757" i="9"/>
  <c r="E1757" i="9"/>
  <c r="F1757" i="9"/>
  <c r="H1757" i="9"/>
  <c r="A1758" i="9"/>
  <c r="C1758" i="9"/>
  <c r="D1758" i="9"/>
  <c r="E1758" i="9"/>
  <c r="F1758" i="9"/>
  <c r="H1758" i="9"/>
  <c r="A1759" i="9"/>
  <c r="C1759" i="9"/>
  <c r="D1759" i="9"/>
  <c r="E1759" i="9"/>
  <c r="F1759" i="9"/>
  <c r="H1759" i="9"/>
  <c r="A1760" i="9"/>
  <c r="C1760" i="9"/>
  <c r="D1760" i="9"/>
  <c r="E1760" i="9"/>
  <c r="F1760" i="9"/>
  <c r="H1760" i="9"/>
  <c r="A1761" i="9"/>
  <c r="C1761" i="9"/>
  <c r="D1761" i="9"/>
  <c r="E1761" i="9"/>
  <c r="F1761" i="9"/>
  <c r="H1761" i="9"/>
  <c r="A1762" i="9"/>
  <c r="C1762" i="9"/>
  <c r="D1762" i="9"/>
  <c r="E1762" i="9"/>
  <c r="F1762" i="9"/>
  <c r="H1762" i="9"/>
  <c r="A1763" i="9"/>
  <c r="C1763" i="9"/>
  <c r="D1763" i="9"/>
  <c r="E1763" i="9"/>
  <c r="F1763" i="9"/>
  <c r="H1763" i="9"/>
  <c r="A1764" i="9"/>
  <c r="C1764" i="9"/>
  <c r="D1764" i="9"/>
  <c r="E1764" i="9"/>
  <c r="F1764" i="9"/>
  <c r="H1764" i="9"/>
  <c r="A1765" i="9"/>
  <c r="C1765" i="9"/>
  <c r="D1765" i="9"/>
  <c r="E1765" i="9"/>
  <c r="F1765" i="9"/>
  <c r="H1765" i="9"/>
  <c r="A1766" i="9"/>
  <c r="C1766" i="9"/>
  <c r="D1766" i="9"/>
  <c r="E1766" i="9"/>
  <c r="F1766" i="9"/>
  <c r="H1766" i="9"/>
  <c r="A1767" i="9"/>
  <c r="C1767" i="9"/>
  <c r="D1767" i="9"/>
  <c r="E1767" i="9"/>
  <c r="F1767" i="9"/>
  <c r="H1767" i="9"/>
  <c r="A1768" i="9"/>
  <c r="C1768" i="9"/>
  <c r="D1768" i="9"/>
  <c r="E1768" i="9"/>
  <c r="F1768" i="9"/>
  <c r="H1768" i="9"/>
  <c r="A1769" i="9"/>
  <c r="C1769" i="9"/>
  <c r="D1769" i="9"/>
  <c r="E1769" i="9"/>
  <c r="F1769" i="9"/>
  <c r="H1769" i="9"/>
  <c r="A1770" i="9"/>
  <c r="C1770" i="9"/>
  <c r="D1770" i="9"/>
  <c r="E1770" i="9"/>
  <c r="F1770" i="9"/>
  <c r="H1770" i="9"/>
  <c r="A1771" i="9"/>
  <c r="C1771" i="9"/>
  <c r="D1771" i="9"/>
  <c r="E1771" i="9"/>
  <c r="F1771" i="9"/>
  <c r="H1771" i="9"/>
  <c r="A1772" i="9"/>
  <c r="C1772" i="9"/>
  <c r="D1772" i="9"/>
  <c r="E1772" i="9"/>
  <c r="F1772" i="9"/>
  <c r="H1772" i="9"/>
  <c r="A1773" i="9"/>
  <c r="C1773" i="9"/>
  <c r="D1773" i="9"/>
  <c r="E1773" i="9"/>
  <c r="F1773" i="9"/>
  <c r="H1773" i="9"/>
  <c r="A1774" i="9"/>
  <c r="C1774" i="9"/>
  <c r="D1774" i="9"/>
  <c r="E1774" i="9"/>
  <c r="F1774" i="9"/>
  <c r="H1774" i="9"/>
  <c r="A1775" i="9"/>
  <c r="C1775" i="9"/>
  <c r="D1775" i="9"/>
  <c r="E1775" i="9"/>
  <c r="F1775" i="9"/>
  <c r="H1775" i="9"/>
  <c r="A1776" i="9"/>
  <c r="C1776" i="9"/>
  <c r="D1776" i="9"/>
  <c r="E1776" i="9"/>
  <c r="F1776" i="9"/>
  <c r="H1776" i="9"/>
  <c r="A1777" i="9"/>
  <c r="C1777" i="9"/>
  <c r="D1777" i="9"/>
  <c r="E1777" i="9"/>
  <c r="F1777" i="9"/>
  <c r="H1777" i="9"/>
  <c r="A1778" i="9"/>
  <c r="C1778" i="9"/>
  <c r="D1778" i="9"/>
  <c r="E1778" i="9"/>
  <c r="F1778" i="9"/>
  <c r="H1778" i="9"/>
  <c r="A1779" i="9"/>
  <c r="C1779" i="9"/>
  <c r="D1779" i="9"/>
  <c r="E1779" i="9"/>
  <c r="F1779" i="9"/>
  <c r="H1779" i="9"/>
  <c r="A1780" i="9"/>
  <c r="C1780" i="9"/>
  <c r="D1780" i="9"/>
  <c r="E1780" i="9"/>
  <c r="F1780" i="9"/>
  <c r="H1780" i="9"/>
  <c r="A1781" i="9"/>
  <c r="C1781" i="9"/>
  <c r="D1781" i="9"/>
  <c r="E1781" i="9"/>
  <c r="F1781" i="9"/>
  <c r="H1781" i="9"/>
  <c r="A1782" i="9"/>
  <c r="C1782" i="9"/>
  <c r="D1782" i="9"/>
  <c r="E1782" i="9"/>
  <c r="F1782" i="9"/>
  <c r="H1782" i="9"/>
  <c r="A1783" i="9"/>
  <c r="C1783" i="9"/>
  <c r="D1783" i="9"/>
  <c r="E1783" i="9"/>
  <c r="F1783" i="9"/>
  <c r="H1783" i="9"/>
  <c r="A488" i="8"/>
  <c r="A489" i="8"/>
  <c r="A490" i="8"/>
  <c r="A491" i="8"/>
  <c r="A492" i="8"/>
  <c r="A493" i="8"/>
  <c r="A494" i="8"/>
  <c r="A495" i="8"/>
  <c r="A496" i="8"/>
  <c r="A497" i="8"/>
  <c r="A498" i="8"/>
  <c r="A499" i="8"/>
  <c r="A500" i="8"/>
  <c r="A501" i="8"/>
  <c r="A502" i="8"/>
  <c r="A503" i="8"/>
  <c r="A504" i="8"/>
  <c r="A505" i="8"/>
  <c r="A506" i="8"/>
  <c r="A507" i="8"/>
  <c r="A4" i="7"/>
  <c r="B4" i="7"/>
  <c r="A5" i="7"/>
  <c r="B5" i="7"/>
  <c r="A6" i="7"/>
  <c r="B6" i="7"/>
  <c r="A7" i="7"/>
  <c r="B7" i="7"/>
  <c r="A8" i="7"/>
  <c r="B8" i="7"/>
  <c r="A9" i="7"/>
  <c r="B9" i="7"/>
  <c r="A10" i="7"/>
  <c r="B10" i="7"/>
  <c r="A11" i="7"/>
  <c r="B11" i="7"/>
  <c r="A12" i="7"/>
  <c r="B12" i="7"/>
  <c r="A13" i="7"/>
  <c r="B13" i="7"/>
  <c r="A14" i="7"/>
  <c r="B14" i="7"/>
  <c r="A488" i="7"/>
  <c r="A489" i="7"/>
  <c r="A490" i="7"/>
  <c r="A491" i="7"/>
  <c r="A492" i="7"/>
  <c r="A493" i="7"/>
  <c r="A494" i="7"/>
  <c r="A495" i="7"/>
  <c r="A496" i="7"/>
  <c r="A497" i="7"/>
  <c r="A498" i="7"/>
  <c r="A499" i="7"/>
  <c r="A500" i="7"/>
  <c r="A501" i="7"/>
  <c r="A502" i="7"/>
  <c r="A503" i="7"/>
  <c r="A504" i="7"/>
  <c r="A505" i="7"/>
  <c r="A506" i="7"/>
  <c r="A507" i="7"/>
  <c r="A4" i="6"/>
  <c r="B4" i="6"/>
  <c r="A5" i="6"/>
  <c r="B5" i="6"/>
  <c r="A6" i="6"/>
  <c r="B6" i="6"/>
  <c r="A7" i="6"/>
  <c r="B7" i="6"/>
  <c r="A8" i="6"/>
  <c r="B8" i="6"/>
  <c r="A9" i="6"/>
  <c r="B9" i="6"/>
  <c r="A10" i="6"/>
  <c r="B10" i="6"/>
  <c r="A11" i="6"/>
  <c r="B11" i="6"/>
  <c r="A12" i="6"/>
  <c r="B12" i="6"/>
  <c r="A13" i="6"/>
  <c r="B13" i="6"/>
  <c r="B488" i="6"/>
  <c r="B489" i="6"/>
  <c r="B490" i="6"/>
  <c r="B491" i="6"/>
  <c r="B492" i="6"/>
  <c r="B493" i="6"/>
  <c r="B494" i="6"/>
  <c r="B495" i="6"/>
  <c r="B496" i="6"/>
  <c r="B497" i="6"/>
  <c r="B498" i="6"/>
  <c r="B499" i="6"/>
  <c r="B500" i="6"/>
  <c r="B501" i="6"/>
  <c r="B502" i="6"/>
  <c r="B503" i="6"/>
  <c r="B504" i="6"/>
  <c r="B505" i="6"/>
  <c r="B506" i="6"/>
  <c r="B507" i="6"/>
  <c r="A4" i="5"/>
  <c r="B4" i="5"/>
  <c r="A5"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B488" i="5"/>
  <c r="B489" i="5"/>
  <c r="B490" i="5"/>
  <c r="B491" i="5"/>
  <c r="B492" i="5"/>
  <c r="B493" i="5"/>
  <c r="B494" i="5"/>
  <c r="B495" i="5"/>
  <c r="B496" i="5"/>
  <c r="B497" i="5"/>
  <c r="B498" i="5"/>
  <c r="B499" i="5"/>
  <c r="B500" i="5"/>
  <c r="B501" i="5"/>
  <c r="B502" i="5"/>
  <c r="B503" i="5"/>
  <c r="B504" i="5"/>
  <c r="B505" i="5"/>
  <c r="B506" i="5"/>
  <c r="B507" i="5"/>
  <c r="D359" i="4"/>
  <c r="D373" i="4"/>
  <c r="D374" i="4"/>
  <c r="D28" i="4"/>
  <c r="D259" i="4"/>
  <c r="D357" i="4"/>
  <c r="D239" i="4"/>
  <c r="D237" i="4"/>
  <c r="D168" i="4"/>
  <c r="D150" i="4"/>
  <c r="D52" i="4"/>
  <c r="D269" i="4"/>
  <c r="D221" i="4"/>
  <c r="D214" i="4"/>
  <c r="D166" i="4"/>
  <c r="D57" i="4"/>
  <c r="AN784" i="17"/>
  <c r="D323" i="4"/>
  <c r="D346" i="4"/>
  <c r="D363" i="4"/>
  <c r="D75" i="4"/>
  <c r="D154" i="4"/>
  <c r="D123" i="4"/>
  <c r="D59" i="4"/>
  <c r="D347" i="4"/>
  <c r="D254" i="4"/>
  <c r="D158" i="4"/>
  <c r="D30" i="4"/>
  <c r="D14" i="4"/>
  <c r="D84" i="4"/>
  <c r="D82" i="4"/>
  <c r="D74" i="4"/>
  <c r="D72" i="4"/>
  <c r="D70" i="4"/>
  <c r="D66" i="4"/>
  <c r="D64" i="4"/>
  <c r="D312" i="4"/>
  <c r="D298" i="4"/>
  <c r="D294" i="4"/>
  <c r="D286" i="4"/>
  <c r="D282" i="4"/>
  <c r="D280" i="4"/>
  <c r="D276" i="4"/>
  <c r="D274" i="4"/>
  <c r="D270" i="4"/>
  <c r="D268" i="4"/>
  <c r="D266" i="4"/>
  <c r="D264" i="4"/>
  <c r="D180" i="4"/>
  <c r="D178" i="4"/>
  <c r="D176" i="4"/>
  <c r="D174" i="4"/>
  <c r="D133" i="4"/>
  <c r="D367" i="4"/>
  <c r="D354" i="4"/>
  <c r="D338" i="4"/>
  <c r="D318" i="4"/>
  <c r="D316" i="4"/>
  <c r="D293" i="4"/>
  <c r="D248" i="4"/>
  <c r="D244" i="4"/>
  <c r="D232" i="4"/>
  <c r="D228" i="4"/>
  <c r="D222" i="4"/>
  <c r="D216" i="4"/>
  <c r="D186" i="4"/>
  <c r="D148" i="4"/>
  <c r="D142" i="4"/>
  <c r="D138" i="4"/>
  <c r="D118" i="4"/>
  <c r="D106" i="4"/>
  <c r="D98" i="4"/>
  <c r="D71" i="4"/>
  <c r="D48" i="4"/>
  <c r="D36" i="4"/>
  <c r="D32" i="4"/>
  <c r="D22" i="4"/>
  <c r="D337" i="4"/>
  <c r="D333" i="4"/>
  <c r="D325" i="4"/>
  <c r="D315" i="4"/>
  <c r="D233" i="4"/>
  <c r="D227" i="4"/>
  <c r="D225" i="4"/>
  <c r="D217" i="4"/>
  <c r="D215" i="4"/>
  <c r="D193" i="4"/>
  <c r="D105" i="4"/>
  <c r="D101" i="4"/>
  <c r="D99" i="4"/>
  <c r="D37" i="4"/>
  <c r="D6" i="4"/>
  <c r="D362" i="4"/>
  <c r="D246" i="4"/>
  <c r="D240" i="4"/>
  <c r="D236" i="4"/>
  <c r="D167" i="4"/>
  <c r="D159" i="4"/>
  <c r="D157" i="4"/>
  <c r="D134" i="4"/>
  <c r="D198" i="4"/>
  <c r="D194" i="4"/>
  <c r="D121" i="4"/>
  <c r="D86" i="4"/>
  <c r="D80" i="4"/>
  <c r="D78" i="4"/>
  <c r="D76" i="4"/>
  <c r="D321" i="4"/>
  <c r="D305" i="4"/>
  <c r="D291" i="4"/>
  <c r="D289" i="4"/>
  <c r="D287" i="4"/>
  <c r="D285" i="4"/>
  <c r="D260" i="4"/>
  <c r="D249" i="4"/>
  <c r="D187" i="4"/>
  <c r="D185" i="4"/>
  <c r="D114" i="4"/>
  <c r="D110" i="4"/>
  <c r="D69" i="4"/>
  <c r="D67" i="4"/>
  <c r="D49" i="4"/>
  <c r="D33" i="4"/>
  <c r="D29" i="4"/>
  <c r="D21" i="4"/>
  <c r="D17" i="4"/>
  <c r="D13" i="4"/>
  <c r="D322" i="4"/>
  <c r="D339" i="4"/>
  <c r="D308" i="4"/>
  <c r="D296" i="4"/>
  <c r="D272" i="4"/>
  <c r="D243" i="4"/>
  <c r="D241" i="4"/>
  <c r="D231" i="4"/>
  <c r="D229" i="4"/>
  <c r="D223" i="4"/>
  <c r="D219" i="4"/>
  <c r="D197" i="4"/>
  <c r="D195" i="4"/>
  <c r="D191" i="4"/>
  <c r="D179" i="4"/>
  <c r="D177" i="4"/>
  <c r="D160" i="4"/>
  <c r="D145" i="4"/>
  <c r="D115" i="4"/>
  <c r="D113" i="4"/>
  <c r="D103" i="4"/>
  <c r="D83" i="4"/>
  <c r="D50" i="4"/>
  <c r="D7" i="4"/>
  <c r="D330" i="4"/>
  <c r="D324" i="4"/>
  <c r="D297" i="4"/>
  <c r="D279" i="4"/>
  <c r="D271" i="4"/>
  <c r="D230" i="4"/>
  <c r="D224" i="4"/>
  <c r="D220" i="4"/>
  <c r="D190" i="4"/>
  <c r="D126" i="4"/>
  <c r="D102" i="4"/>
  <c r="D91" i="4"/>
  <c r="D89" i="4"/>
  <c r="D41" i="4"/>
  <c r="D353" i="4"/>
  <c r="D306" i="4"/>
  <c r="D34" i="4"/>
  <c r="D368" i="4"/>
  <c r="D277" i="4"/>
  <c r="D273" i="4"/>
  <c r="D210" i="4"/>
  <c r="D208" i="4"/>
  <c r="D200" i="4"/>
  <c r="D146" i="4"/>
  <c r="D144" i="4"/>
  <c r="D131" i="4"/>
  <c r="D335" i="4"/>
  <c r="D301" i="4"/>
  <c r="D261" i="4"/>
  <c r="D207" i="4"/>
  <c r="D201" i="4"/>
  <c r="D189" i="4"/>
  <c r="D137" i="4"/>
  <c r="D125" i="4"/>
  <c r="D332" i="4"/>
  <c r="D311" i="4"/>
  <c r="D265" i="4"/>
  <c r="D256" i="4"/>
  <c r="D129" i="4"/>
  <c r="D68" i="4"/>
  <c r="D51" i="4"/>
  <c r="D47" i="4"/>
  <c r="AN518" i="17"/>
  <c r="AO5" i="17"/>
  <c r="F8" i="18"/>
  <c r="A4" i="14" s="1"/>
  <c r="D245" i="4"/>
  <c r="D183" i="4"/>
  <c r="D302" i="4"/>
  <c r="D199" i="4"/>
  <c r="D117" i="4"/>
  <c r="A5" i="14"/>
  <c r="AN868" i="17"/>
  <c r="D361" i="4"/>
  <c r="D262" i="4"/>
  <c r="D267" i="4"/>
  <c r="D314" i="4"/>
  <c r="D247" i="4"/>
  <c r="D235" i="4"/>
  <c r="D204" i="4"/>
  <c r="D202" i="4"/>
  <c r="D171" i="4"/>
  <c r="D155" i="4"/>
  <c r="D88" i="4"/>
  <c r="D281" i="4"/>
  <c r="D163" i="4"/>
  <c r="D130" i="4"/>
  <c r="D42" i="4"/>
  <c r="D18" i="4"/>
  <c r="AS458" i="17"/>
  <c r="AN516" i="17"/>
  <c r="AN432" i="17"/>
  <c r="AN408" i="17"/>
  <c r="AN656" i="17"/>
  <c r="AN268" i="17"/>
  <c r="AN140" i="17"/>
  <c r="A919" i="16"/>
  <c r="N919" i="16" s="1"/>
  <c r="A570" i="16"/>
  <c r="L570" i="16" s="1"/>
  <c r="A658" i="16"/>
  <c r="T658" i="16" s="1"/>
  <c r="AN790" i="17"/>
  <c r="A517" i="16"/>
  <c r="AN214" i="17"/>
  <c r="AN942" i="17"/>
  <c r="AN798" i="17"/>
  <c r="AN626" i="17"/>
  <c r="AN594" i="17"/>
  <c r="AN562" i="17"/>
  <c r="AN558" i="17"/>
  <c r="AN442" i="17"/>
  <c r="AN378" i="17"/>
  <c r="AN362" i="17"/>
  <c r="AN326" i="17"/>
  <c r="AN278" i="17"/>
  <c r="AN186" i="17"/>
  <c r="AN178" i="17"/>
  <c r="AS764" i="17"/>
  <c r="AN526" i="17"/>
  <c r="AN878" i="17"/>
  <c r="AN321" i="17"/>
  <c r="AN301" i="17"/>
  <c r="AN249" i="17"/>
  <c r="AN233" i="17"/>
  <c r="A725" i="16"/>
  <c r="L725" i="16" s="1"/>
  <c r="AN898" i="17"/>
  <c r="AN710" i="17"/>
  <c r="AN706" i="17"/>
  <c r="AN702" i="17"/>
  <c r="AN694" i="17"/>
  <c r="AN542" i="17"/>
  <c r="AN514" i="17"/>
  <c r="AN510" i="17"/>
  <c r="AN454" i="17"/>
  <c r="AN450" i="17"/>
  <c r="AN430" i="17"/>
  <c r="AN370" i="17"/>
  <c r="AN334" i="17"/>
  <c r="AN270" i="17"/>
  <c r="AN198" i="17"/>
  <c r="A449" i="16"/>
  <c r="AS452" i="17"/>
  <c r="F61" i="16"/>
  <c r="AN241" i="17"/>
  <c r="AN387" i="17"/>
  <c r="AN351" i="17"/>
  <c r="AN8" i="17"/>
  <c r="A284" i="16"/>
  <c r="W284" i="16" s="1"/>
  <c r="AS295" i="17"/>
  <c r="AN913" i="17"/>
  <c r="AN909" i="17"/>
  <c r="AN893" i="17"/>
  <c r="AN877" i="17"/>
  <c r="AN873" i="17"/>
  <c r="AN861" i="17"/>
  <c r="AN705" i="17"/>
  <c r="AN681" i="17"/>
  <c r="AN673" i="17"/>
  <c r="AN665" i="17"/>
  <c r="AN649" i="17"/>
  <c r="AN629" i="17"/>
  <c r="AN589" i="17"/>
  <c r="AN581" i="17"/>
  <c r="AN573" i="17"/>
  <c r="AN569" i="17"/>
  <c r="AN565" i="17"/>
  <c r="AN533" i="17"/>
  <c r="AN521" i="17"/>
  <c r="AN481" i="17"/>
  <c r="AN465" i="17"/>
  <c r="AN461" i="17"/>
  <c r="AN457" i="17"/>
  <c r="AN453" i="17"/>
  <c r="AN437" i="17"/>
  <c r="AN433" i="17"/>
  <c r="AN429" i="17"/>
  <c r="AN425" i="17"/>
  <c r="AN421" i="17"/>
  <c r="AN413" i="17"/>
  <c r="AN397" i="17"/>
  <c r="AN449" i="17"/>
  <c r="AN925" i="17"/>
  <c r="AN869" i="17"/>
  <c r="AN805" i="17"/>
  <c r="AN789" i="17"/>
  <c r="AN781" i="17"/>
  <c r="AN773" i="17"/>
  <c r="AN761" i="17"/>
  <c r="AN749" i="17"/>
  <c r="AN745" i="17"/>
  <c r="AN737" i="17"/>
  <c r="AN733" i="17"/>
  <c r="AN669" i="17"/>
  <c r="AN661" i="17"/>
  <c r="AN621" i="17"/>
  <c r="AN525" i="17"/>
  <c r="AN477" i="17"/>
  <c r="AN953" i="17"/>
  <c r="AN917" i="17"/>
  <c r="AN885" i="17"/>
  <c r="AN801" i="17"/>
  <c r="AN797" i="17"/>
  <c r="AN785" i="17"/>
  <c r="AN777" i="17"/>
  <c r="AN769" i="17"/>
  <c r="AN753" i="17"/>
  <c r="AN725" i="17"/>
  <c r="AN709" i="17"/>
  <c r="AN689" i="17"/>
  <c r="AN657" i="17"/>
  <c r="AN605" i="17"/>
  <c r="AN601" i="17"/>
  <c r="AN593" i="17"/>
  <c r="AN585" i="17"/>
  <c r="AN577" i="17"/>
  <c r="AN537" i="17"/>
  <c r="AN469" i="17"/>
  <c r="AS165" i="17"/>
  <c r="AS85" i="17"/>
  <c r="AS264" i="17"/>
  <c r="A912" i="16"/>
  <c r="E912" i="16" s="1"/>
  <c r="A959" i="16"/>
  <c r="O959" i="16" s="1"/>
  <c r="AS69" i="17"/>
  <c r="A43" i="16"/>
  <c r="A67" i="16"/>
  <c r="AS110" i="17"/>
  <c r="A503" i="16"/>
  <c r="I503" i="16" s="1"/>
  <c r="AS506" i="17"/>
  <c r="AN88" i="17"/>
  <c r="AS353" i="17"/>
  <c r="AN96" i="17"/>
  <c r="AS776" i="17"/>
  <c r="AN603" i="17"/>
  <c r="AN599" i="17"/>
  <c r="AN591" i="17"/>
  <c r="AN583" i="17"/>
  <c r="AN567" i="17"/>
  <c r="AN559" i="17"/>
  <c r="AN547" i="17"/>
  <c r="AN543" i="17"/>
  <c r="AN539" i="17"/>
  <c r="AN531" i="17"/>
  <c r="AN523" i="17"/>
  <c r="AN511" i="17"/>
  <c r="AN507" i="17"/>
  <c r="AN499" i="17"/>
  <c r="AN495" i="17"/>
  <c r="AN491" i="17"/>
  <c r="AN487" i="17"/>
  <c r="AN479" i="17"/>
  <c r="AN64" i="17"/>
  <c r="AN52" i="17"/>
  <c r="AN48" i="17"/>
  <c r="AN40" i="17"/>
  <c r="AN32" i="17"/>
  <c r="AN28" i="17"/>
  <c r="AN20" i="17"/>
  <c r="AN12" i="17"/>
  <c r="A614" i="16"/>
  <c r="H614" i="16" s="1"/>
  <c r="AS617" i="17"/>
  <c r="AS658" i="17"/>
  <c r="AN813" i="17"/>
  <c r="AS64" i="17"/>
  <c r="A864" i="16"/>
  <c r="AN571" i="17"/>
  <c r="AN359" i="17"/>
  <c r="AN335" i="17"/>
  <c r="AN331" i="17"/>
  <c r="AN327" i="17"/>
  <c r="AN276" i="17"/>
  <c r="AN260" i="17"/>
  <c r="AN256" i="17"/>
  <c r="AN248" i="17"/>
  <c r="AN229" i="17"/>
  <c r="AN207" i="17"/>
  <c r="AG408" i="17"/>
  <c r="AG335" i="17"/>
  <c r="AG565" i="17"/>
  <c r="AG422" i="17"/>
  <c r="AG249" i="17"/>
  <c r="AG470" i="17"/>
  <c r="AG907" i="17"/>
  <c r="AG937" i="17"/>
  <c r="AG363" i="17"/>
  <c r="AG206" i="17"/>
  <c r="AG962" i="17"/>
  <c r="AG399" i="17"/>
  <c r="AG828" i="17"/>
  <c r="AG86" i="17"/>
  <c r="AG193" i="17"/>
  <c r="AG100" i="17"/>
  <c r="AG156" i="17"/>
  <c r="AG775" i="17"/>
  <c r="AG252" i="17"/>
  <c r="A3" i="16"/>
  <c r="AG110" i="17"/>
  <c r="AG371" i="17"/>
  <c r="AG589" i="17"/>
  <c r="AG722" i="17"/>
  <c r="AG929" i="17"/>
  <c r="AG40" i="17"/>
  <c r="AG299" i="17"/>
  <c r="AG466" i="17"/>
  <c r="AG594" i="17"/>
  <c r="AG911" i="17"/>
  <c r="AG712" i="17"/>
  <c r="AG458" i="17"/>
  <c r="AG948" i="17"/>
  <c r="AG740" i="17"/>
  <c r="AG507" i="17"/>
  <c r="AG27" i="17"/>
  <c r="E85" i="16"/>
  <c r="N85" i="16"/>
  <c r="W292" i="16"/>
  <c r="J292" i="16"/>
  <c r="Z784" i="16"/>
  <c r="P261" i="16"/>
  <c r="V82" i="16"/>
  <c r="N162" i="16"/>
  <c r="P350" i="16"/>
  <c r="Z350" i="16"/>
  <c r="L350" i="16"/>
  <c r="R350" i="16"/>
  <c r="C773" i="16"/>
  <c r="H773" i="16"/>
  <c r="Z773" i="16"/>
  <c r="X655" i="16"/>
  <c r="E655" i="16"/>
  <c r="AS625" i="17"/>
  <c r="A622" i="16"/>
  <c r="AS885" i="17"/>
  <c r="A898" i="16"/>
  <c r="AS901" i="17"/>
  <c r="A84" i="16"/>
  <c r="AS95" i="17"/>
  <c r="AS179" i="17"/>
  <c r="A231" i="16"/>
  <c r="AS360" i="17"/>
  <c r="A357" i="16"/>
  <c r="AS529" i="17"/>
  <c r="A526" i="16"/>
  <c r="AS537" i="17"/>
  <c r="A534" i="16"/>
  <c r="N534" i="16" s="1"/>
  <c r="AS549" i="17"/>
  <c r="A546" i="16"/>
  <c r="H546" i="16" s="1"/>
  <c r="AS802" i="17"/>
  <c r="A799" i="16"/>
  <c r="B799" i="16" s="1"/>
  <c r="P82" i="16"/>
  <c r="A4" i="16"/>
  <c r="AS167" i="17"/>
  <c r="A270" i="16"/>
  <c r="AS273" i="17"/>
  <c r="A298" i="16"/>
  <c r="N298" i="16" s="1"/>
  <c r="A518" i="16"/>
  <c r="AS521" i="17"/>
  <c r="U530" i="16"/>
  <c r="E530" i="16"/>
  <c r="AS545" i="17"/>
  <c r="A542" i="16"/>
  <c r="AS553" i="17"/>
  <c r="A550" i="16"/>
  <c r="F550" i="16" s="1"/>
  <c r="A558" i="16"/>
  <c r="O558" i="16" s="1"/>
  <c r="AS561" i="17"/>
  <c r="A623" i="16"/>
  <c r="Q623" i="16" s="1"/>
  <c r="AS626" i="17"/>
  <c r="A638" i="16"/>
  <c r="S638" i="16" s="1"/>
  <c r="AS641" i="17"/>
  <c r="A642" i="16"/>
  <c r="AS645" i="17"/>
  <c r="AS649" i="17"/>
  <c r="A646" i="16"/>
  <c r="G646" i="16" s="1"/>
  <c r="AS712" i="17"/>
  <c r="A717" i="16"/>
  <c r="F717" i="16" s="1"/>
  <c r="AS720" i="17"/>
  <c r="AS762" i="17"/>
  <c r="AS890" i="17"/>
  <c r="A887" i="16"/>
  <c r="Y82" i="16"/>
  <c r="N82" i="16"/>
  <c r="X82" i="16"/>
  <c r="T82" i="16"/>
  <c r="D82" i="16"/>
  <c r="AS533" i="17"/>
  <c r="R61" i="16"/>
  <c r="Z61" i="16"/>
  <c r="O61" i="16"/>
  <c r="AS68" i="17"/>
  <c r="A366" i="16"/>
  <c r="N366" i="16" s="1"/>
  <c r="AS369" i="17"/>
  <c r="AS416" i="17"/>
  <c r="AS432" i="17"/>
  <c r="A429" i="16"/>
  <c r="AS62" i="17"/>
  <c r="A59" i="16"/>
  <c r="AS209" i="17"/>
  <c r="A206" i="16"/>
  <c r="R206" i="16" s="1"/>
  <c r="AS618" i="17"/>
  <c r="A615" i="16"/>
  <c r="E615" i="16" s="1"/>
  <c r="R761" i="16"/>
  <c r="AS796" i="17"/>
  <c r="A793" i="16"/>
  <c r="AS160" i="17"/>
  <c r="A157" i="16"/>
  <c r="K157" i="16" s="1"/>
  <c r="A165" i="16"/>
  <c r="AS168" i="17"/>
  <c r="AS176" i="17"/>
  <c r="A173" i="16"/>
  <c r="A188" i="16"/>
  <c r="A196" i="16"/>
  <c r="A204" i="16"/>
  <c r="A461" i="16"/>
  <c r="V461" i="16" s="1"/>
  <c r="AS464" i="17"/>
  <c r="AS472" i="17"/>
  <c r="A469" i="16"/>
  <c r="T469" i="16" s="1"/>
  <c r="A488" i="16"/>
  <c r="A511" i="16"/>
  <c r="B511" i="16" s="1"/>
  <c r="AS514" i="17"/>
  <c r="AS522" i="17"/>
  <c r="A519" i="16"/>
  <c r="B519" i="16" s="1"/>
  <c r="A535" i="16"/>
  <c r="AS538" i="17"/>
  <c r="AS580" i="17"/>
  <c r="A825" i="16"/>
  <c r="A829" i="16"/>
  <c r="AS836" i="17"/>
  <c r="A833" i="16"/>
  <c r="A906" i="16"/>
  <c r="C906" i="16" s="1"/>
  <c r="AS909" i="17"/>
  <c r="A984" i="16"/>
  <c r="AS987" i="17"/>
  <c r="A453" i="16"/>
  <c r="E453" i="16" s="1"/>
  <c r="AS456" i="17"/>
  <c r="A538" i="16"/>
  <c r="AS541" i="17"/>
  <c r="AS587" i="17"/>
  <c r="AS633" i="17"/>
  <c r="A630" i="16"/>
  <c r="AS665" i="17"/>
  <c r="A662" i="16"/>
  <c r="A666" i="16"/>
  <c r="AS669" i="17"/>
  <c r="AS673" i="17"/>
  <c r="A670" i="16"/>
  <c r="Q670" i="16" s="1"/>
  <c r="A678" i="16"/>
  <c r="AS681" i="17"/>
  <c r="A682" i="16"/>
  <c r="C682" i="16" s="1"/>
  <c r="AS685" i="17"/>
  <c r="AS693" i="17"/>
  <c r="A690" i="16"/>
  <c r="W690" i="16" s="1"/>
  <c r="A733" i="16"/>
  <c r="AS736" i="17"/>
  <c r="AS744" i="17"/>
  <c r="A741" i="16"/>
  <c r="T741" i="16" s="1"/>
  <c r="AS881" i="17"/>
  <c r="A878" i="16"/>
  <c r="AS38" i="17"/>
  <c r="A35" i="16"/>
  <c r="AS54" i="17"/>
  <c r="A51" i="16"/>
  <c r="AS241" i="17"/>
  <c r="A246" i="16"/>
  <c r="S246" i="16" s="1"/>
  <c r="AS249" i="17"/>
  <c r="A895" i="16"/>
  <c r="AS898" i="17"/>
  <c r="AS786" i="17"/>
  <c r="A783" i="16"/>
  <c r="S783" i="16" s="1"/>
  <c r="A854" i="16"/>
  <c r="H854" i="16" s="1"/>
  <c r="AS857" i="17"/>
  <c r="A327" i="16"/>
  <c r="Z327" i="16" s="1"/>
  <c r="A543" i="16"/>
  <c r="S543" i="16" s="1"/>
  <c r="AS546" i="17"/>
  <c r="A767" i="16"/>
  <c r="AS770" i="17"/>
  <c r="AS610" i="17"/>
  <c r="A607" i="16"/>
  <c r="A471" i="16"/>
  <c r="H471" i="16" s="1"/>
  <c r="AS474" i="17"/>
  <c r="AS518" i="17"/>
  <c r="A575" i="16"/>
  <c r="AS578" i="17"/>
  <c r="A870" i="16"/>
  <c r="W870" i="16" s="1"/>
  <c r="AS873" i="17"/>
  <c r="AS893" i="17"/>
  <c r="A890" i="16"/>
  <c r="AS37" i="17"/>
  <c r="AS706" i="17"/>
  <c r="A703" i="16"/>
  <c r="C703" i="16" s="1"/>
  <c r="AS849" i="17"/>
  <c r="A867" i="16"/>
  <c r="J162" i="16"/>
  <c r="V162" i="16"/>
  <c r="C162" i="16"/>
  <c r="U162" i="16"/>
  <c r="X162" i="16"/>
  <c r="Y162" i="16"/>
  <c r="T162" i="16"/>
  <c r="Z162" i="16"/>
  <c r="M162" i="16"/>
  <c r="F162" i="16"/>
  <c r="H162" i="16"/>
  <c r="Q162" i="16"/>
  <c r="AS44" i="17"/>
  <c r="A710" i="16"/>
  <c r="AS713" i="17"/>
  <c r="A775" i="16"/>
  <c r="AS778" i="17"/>
  <c r="A34" i="16"/>
  <c r="A791" i="16"/>
  <c r="N791" i="16" s="1"/>
  <c r="AS794" i="17"/>
  <c r="A447" i="16"/>
  <c r="H447" i="16" s="1"/>
  <c r="AS450" i="17"/>
  <c r="A551" i="16"/>
  <c r="A950" i="16"/>
  <c r="AS217" i="17"/>
  <c r="A214" i="16"/>
  <c r="D214" i="16" s="1"/>
  <c r="T455" i="16"/>
  <c r="S455" i="16"/>
  <c r="E455" i="16"/>
  <c r="F455" i="16"/>
  <c r="Y455" i="16"/>
  <c r="N759" i="16"/>
  <c r="M92" i="16"/>
  <c r="J92" i="16"/>
  <c r="D92" i="16"/>
  <c r="I92" i="16"/>
  <c r="V92" i="16"/>
  <c r="Q92" i="16"/>
  <c r="G92" i="16"/>
  <c r="S92" i="16"/>
  <c r="B92" i="16"/>
  <c r="F341" i="16"/>
  <c r="Q341" i="16"/>
  <c r="N882" i="16"/>
  <c r="X882" i="16"/>
  <c r="D882" i="16"/>
  <c r="H882" i="16"/>
  <c r="N349" i="16"/>
  <c r="J349" i="16"/>
  <c r="O882" i="16"/>
  <c r="P882" i="16"/>
  <c r="B709" i="16"/>
  <c r="T709" i="16"/>
  <c r="E709" i="16"/>
  <c r="B238" i="16"/>
  <c r="W238" i="16"/>
  <c r="N238" i="16"/>
  <c r="R238" i="16"/>
  <c r="J238" i="16"/>
  <c r="E238" i="16"/>
  <c r="C238" i="16"/>
  <c r="Y238" i="16"/>
  <c r="S238" i="16"/>
  <c r="O238" i="16"/>
  <c r="U238" i="16"/>
  <c r="D238" i="16"/>
  <c r="X238" i="16"/>
  <c r="W584" i="16"/>
  <c r="V775" i="16"/>
  <c r="F846" i="16"/>
  <c r="R846" i="16"/>
  <c r="J846" i="16"/>
  <c r="G846" i="16"/>
  <c r="O846" i="16"/>
  <c r="F709" i="16"/>
  <c r="V709" i="16"/>
  <c r="R709" i="16"/>
  <c r="I709" i="16"/>
  <c r="J709" i="16"/>
  <c r="Y709" i="16"/>
  <c r="U709" i="16"/>
  <c r="Q709" i="16"/>
  <c r="C709" i="16"/>
  <c r="G709" i="16"/>
  <c r="H709" i="16"/>
  <c r="O709" i="16"/>
  <c r="S709" i="16"/>
  <c r="K655" i="16"/>
  <c r="D709" i="16"/>
  <c r="P709" i="16"/>
  <c r="Z709" i="16"/>
  <c r="W709" i="16"/>
  <c r="C882" i="16"/>
  <c r="B759" i="16"/>
  <c r="U759" i="16"/>
  <c r="X759" i="16"/>
  <c r="W759" i="16"/>
  <c r="Y759" i="16"/>
  <c r="C759" i="16"/>
  <c r="T92" i="16"/>
  <c r="W92" i="16"/>
  <c r="K92" i="16"/>
  <c r="H92" i="16"/>
  <c r="C92" i="16"/>
  <c r="N92" i="16"/>
  <c r="AS971" i="17"/>
  <c r="A968" i="16"/>
  <c r="N261" i="16"/>
  <c r="F261" i="16"/>
  <c r="W261" i="16"/>
  <c r="Y261" i="16"/>
  <c r="T261" i="16"/>
  <c r="D261" i="16"/>
  <c r="Q261" i="16"/>
  <c r="U261" i="16"/>
  <c r="I261" i="16"/>
  <c r="G261" i="16"/>
  <c r="Z261" i="16"/>
  <c r="U82" i="16"/>
  <c r="Q82" i="16"/>
  <c r="O82" i="16"/>
  <c r="I82" i="16"/>
  <c r="Q284" i="16"/>
  <c r="R248" i="16"/>
  <c r="I248" i="16"/>
  <c r="R85" i="16"/>
  <c r="F85" i="16"/>
  <c r="C85" i="16"/>
  <c r="Q254" i="16"/>
  <c r="D254" i="16"/>
  <c r="G254" i="16"/>
  <c r="J254" i="16"/>
  <c r="W254" i="16"/>
  <c r="N254" i="16"/>
  <c r="A421" i="16"/>
  <c r="H421" i="16" s="1"/>
  <c r="AS424" i="17"/>
  <c r="AS581" i="17"/>
  <c r="A578" i="16"/>
  <c r="AS597" i="17"/>
  <c r="A594" i="16"/>
  <c r="C594" i="16" s="1"/>
  <c r="AS601" i="17"/>
  <c r="A598" i="16"/>
  <c r="F598" i="16" s="1"/>
  <c r="AS634" i="17"/>
  <c r="A631" i="16"/>
  <c r="E631" i="16" s="1"/>
  <c r="A695" i="16"/>
  <c r="U695" i="16" s="1"/>
  <c r="A702" i="16"/>
  <c r="B702" i="16" s="1"/>
  <c r="AS705" i="17"/>
  <c r="AS809" i="17"/>
  <c r="A806" i="16"/>
  <c r="X806" i="16" s="1"/>
  <c r="A814" i="16"/>
  <c r="M814" i="16" s="1"/>
  <c r="AS817" i="17"/>
  <c r="AS745" i="17"/>
  <c r="A742" i="16"/>
  <c r="AS425" i="17"/>
  <c r="A650" i="16"/>
  <c r="AS653" i="17"/>
  <c r="N584" i="16"/>
  <c r="S584" i="16"/>
  <c r="R584" i="16"/>
  <c r="D584" i="16"/>
  <c r="Z584" i="16"/>
  <c r="P584" i="16"/>
  <c r="Y584" i="16"/>
  <c r="U584" i="16"/>
  <c r="F584" i="16"/>
  <c r="Q584" i="16"/>
  <c r="G584" i="16"/>
  <c r="H846" i="16"/>
  <c r="N846" i="16"/>
  <c r="H41" i="16"/>
  <c r="X584" i="16"/>
  <c r="E584" i="16"/>
  <c r="H584" i="16"/>
  <c r="A861" i="16"/>
  <c r="K861" i="16" s="1"/>
  <c r="E882" i="16"/>
  <c r="J882" i="16"/>
  <c r="Z882" i="16"/>
  <c r="Q882" i="16"/>
  <c r="U882" i="16"/>
  <c r="G882" i="16"/>
  <c r="B882" i="16"/>
  <c r="Y882" i="16"/>
  <c r="T882" i="16"/>
  <c r="W882" i="16"/>
  <c r="F882" i="16"/>
  <c r="S882" i="16"/>
  <c r="V882" i="16"/>
  <c r="V263" i="16"/>
  <c r="Q41" i="16"/>
  <c r="A857" i="16"/>
  <c r="W857" i="16" s="1"/>
  <c r="AS860" i="17"/>
  <c r="AS994" i="17"/>
  <c r="A991" i="16"/>
  <c r="I991" i="16" s="1"/>
  <c r="A998" i="16"/>
  <c r="R998" i="16" s="1"/>
  <c r="AS1001" i="17"/>
  <c r="L846" i="16"/>
  <c r="Y846" i="16"/>
  <c r="C846" i="16"/>
  <c r="K846" i="16"/>
  <c r="B846" i="16"/>
  <c r="X846" i="16"/>
  <c r="M846" i="16"/>
  <c r="W846" i="16"/>
  <c r="S846" i="16"/>
  <c r="O584" i="16"/>
  <c r="V584" i="16"/>
  <c r="B413" i="16"/>
  <c r="M413" i="16"/>
  <c r="V413" i="16"/>
  <c r="C413" i="16"/>
  <c r="L349" i="16"/>
  <c r="G349" i="16"/>
  <c r="U349" i="16"/>
  <c r="D449" i="16"/>
  <c r="G449" i="16"/>
  <c r="Y449" i="16"/>
  <c r="A293" i="16"/>
  <c r="J293" i="16" s="1"/>
  <c r="AS296" i="17"/>
  <c r="AS303" i="17"/>
  <c r="A300" i="16"/>
  <c r="B300" i="16" s="1"/>
  <c r="A311" i="16"/>
  <c r="M311" i="16" s="1"/>
  <c r="AS337" i="17"/>
  <c r="A334" i="16"/>
  <c r="AS359" i="17"/>
  <c r="A356" i="16"/>
  <c r="I356" i="16" s="1"/>
  <c r="AS443" i="17"/>
  <c r="A440" i="16"/>
  <c r="G440" i="16" s="1"/>
  <c r="D455" i="16"/>
  <c r="J455" i="16"/>
  <c r="V455" i="16"/>
  <c r="C455" i="16"/>
  <c r="P455" i="16"/>
  <c r="G455" i="16"/>
  <c r="O455" i="16"/>
  <c r="Z455" i="16"/>
  <c r="W455" i="16"/>
  <c r="Q455" i="16"/>
  <c r="R455" i="16"/>
  <c r="N455" i="16"/>
  <c r="I455" i="16"/>
  <c r="X455" i="16"/>
  <c r="U455" i="16"/>
  <c r="H455" i="16"/>
  <c r="AS465" i="17"/>
  <c r="A462" i="16"/>
  <c r="F462" i="16" s="1"/>
  <c r="AS691" i="17"/>
  <c r="A688" i="16"/>
  <c r="Y688" i="16" s="1"/>
  <c r="AS721" i="17"/>
  <c r="A718" i="16"/>
  <c r="A753" i="16"/>
  <c r="Q753" i="16" s="1"/>
  <c r="AS756" i="17"/>
  <c r="A729" i="16"/>
  <c r="Z729" i="16" s="1"/>
  <c r="AS732" i="17"/>
  <c r="AS112" i="17"/>
  <c r="A109" i="16"/>
  <c r="AS466" i="17"/>
  <c r="A463" i="16"/>
  <c r="H463" i="16" s="1"/>
  <c r="Y470" i="16"/>
  <c r="A478" i="16"/>
  <c r="X478" i="16" s="1"/>
  <c r="Q66" i="16"/>
  <c r="N66" i="16"/>
  <c r="G66" i="16"/>
  <c r="U66" i="16"/>
  <c r="C66" i="16"/>
  <c r="A119" i="16"/>
  <c r="B119" i="16" s="1"/>
  <c r="AS122" i="17"/>
  <c r="AS290" i="17"/>
  <c r="Y61" i="16"/>
  <c r="Q61" i="16"/>
  <c r="G61" i="16"/>
  <c r="I61" i="16"/>
  <c r="E61" i="16"/>
  <c r="A521" i="16"/>
  <c r="F521" i="16" s="1"/>
  <c r="AS524" i="17"/>
  <c r="AS532" i="17"/>
  <c r="A529" i="16"/>
  <c r="N529" i="16" s="1"/>
  <c r="AS997" i="17"/>
  <c r="A994" i="16"/>
  <c r="V994" i="16" s="1"/>
  <c r="P176" i="16"/>
  <c r="B176" i="16"/>
  <c r="C176" i="16"/>
  <c r="D176" i="16"/>
  <c r="Y176" i="16"/>
  <c r="V176" i="16"/>
  <c r="R176" i="16"/>
  <c r="W176" i="16"/>
  <c r="Q176" i="16"/>
  <c r="F176" i="16"/>
  <c r="U176" i="16"/>
  <c r="E176" i="16"/>
  <c r="H176" i="16"/>
  <c r="X176" i="16"/>
  <c r="S176" i="16"/>
  <c r="N176" i="16"/>
  <c r="G176" i="16"/>
  <c r="T176" i="16"/>
  <c r="J176" i="16"/>
  <c r="AS24" i="17"/>
  <c r="A21" i="16"/>
  <c r="T21" i="16" s="1"/>
  <c r="A45" i="16"/>
  <c r="AS48" i="17"/>
  <c r="V61" i="16"/>
  <c r="D61" i="16"/>
  <c r="U61" i="16"/>
  <c r="T61" i="16"/>
  <c r="H61" i="16"/>
  <c r="S61" i="16"/>
  <c r="A68" i="16"/>
  <c r="S68" i="16" s="1"/>
  <c r="A76" i="16"/>
  <c r="S76" i="16" s="1"/>
  <c r="AS79" i="17"/>
  <c r="P92" i="16"/>
  <c r="U92" i="16"/>
  <c r="O92" i="16"/>
  <c r="F92" i="16"/>
  <c r="Z92" i="16"/>
  <c r="Y92" i="16"/>
  <c r="R92" i="16"/>
  <c r="X92" i="16"/>
  <c r="A108" i="16"/>
  <c r="R108" i="16" s="1"/>
  <c r="AS111" i="17"/>
  <c r="AS127" i="17"/>
  <c r="A124" i="16"/>
  <c r="J124" i="16" s="1"/>
  <c r="P164" i="16"/>
  <c r="A172" i="16"/>
  <c r="G172" i="16" s="1"/>
  <c r="AS175" i="17"/>
  <c r="A180" i="16"/>
  <c r="AS183" i="17"/>
  <c r="A228" i="16"/>
  <c r="K228" i="16" s="1"/>
  <c r="AS231" i="17"/>
  <c r="AS239" i="17"/>
  <c r="A236" i="16"/>
  <c r="A260" i="16"/>
  <c r="N260" i="16" s="1"/>
  <c r="AS263" i="17"/>
  <c r="D773" i="16"/>
  <c r="Q773" i="16"/>
  <c r="X773" i="16"/>
  <c r="M773" i="16"/>
  <c r="P773" i="16"/>
  <c r="R773" i="16"/>
  <c r="F773" i="16"/>
  <c r="Y773" i="16"/>
  <c r="B773" i="16"/>
  <c r="W773" i="16"/>
  <c r="N773" i="16"/>
  <c r="R107" i="16"/>
  <c r="V107" i="16"/>
  <c r="U107" i="16"/>
  <c r="G107" i="16"/>
  <c r="T107" i="16"/>
  <c r="J107" i="16"/>
  <c r="M107" i="16"/>
  <c r="P107" i="16"/>
  <c r="S107" i="16"/>
  <c r="E107" i="16"/>
  <c r="K107" i="16"/>
  <c r="O107" i="16"/>
  <c r="Z107" i="16"/>
  <c r="L107" i="16"/>
  <c r="Q107" i="16"/>
  <c r="E784" i="16"/>
  <c r="N784" i="16"/>
  <c r="A310" i="16"/>
  <c r="Q310" i="16" s="1"/>
  <c r="AS313" i="17"/>
  <c r="AS872" i="17"/>
  <c r="A869" i="16"/>
  <c r="A719" i="16"/>
  <c r="X719" i="16" s="1"/>
  <c r="AS722" i="17"/>
  <c r="AS977" i="17"/>
  <c r="A974" i="16"/>
  <c r="A982" i="16"/>
  <c r="AS985" i="17"/>
  <c r="AS946" i="17"/>
  <c r="A943" i="16"/>
  <c r="J943" i="16" s="1"/>
  <c r="AS411" i="17"/>
  <c r="A408" i="16"/>
  <c r="A477" i="16"/>
  <c r="AS480" i="17"/>
  <c r="AS729" i="17"/>
  <c r="A726" i="16"/>
  <c r="AS283" i="17"/>
  <c r="A280" i="16"/>
  <c r="P280" i="16" s="1"/>
  <c r="A340" i="16"/>
  <c r="AS343" i="17"/>
  <c r="A602" i="16"/>
  <c r="H602" i="16" s="1"/>
  <c r="AS605" i="17"/>
  <c r="AS613" i="17"/>
  <c r="A610" i="16"/>
  <c r="T610" i="16" s="1"/>
  <c r="A674" i="16"/>
  <c r="U674" i="16" s="1"/>
  <c r="AS677" i="17"/>
  <c r="A821" i="16"/>
  <c r="H821" i="16" s="1"/>
  <c r="AS824" i="17"/>
  <c r="A930" i="16"/>
  <c r="AS933" i="17"/>
  <c r="AS98" i="17"/>
  <c r="A95" i="16"/>
  <c r="AS126" i="17"/>
  <c r="A123" i="16"/>
  <c r="O123" i="16" s="1"/>
  <c r="A342" i="16"/>
  <c r="U342" i="16" s="1"/>
  <c r="AS345" i="17"/>
  <c r="A358" i="16"/>
  <c r="Q358" i="16" s="1"/>
  <c r="AS361" i="17"/>
  <c r="A93" i="16"/>
  <c r="AS96" i="17"/>
  <c r="A101" i="16"/>
  <c r="Z101" i="16" s="1"/>
  <c r="AS104" i="17"/>
  <c r="AS256" i="17"/>
  <c r="A253" i="16"/>
  <c r="A513" i="16"/>
  <c r="Y513" i="16" s="1"/>
  <c r="AS516" i="17"/>
  <c r="A25" i="16"/>
  <c r="E254" i="16"/>
  <c r="A10" i="16"/>
  <c r="AS257" i="17"/>
  <c r="AS629" i="17"/>
  <c r="A626" i="16"/>
  <c r="I626" i="16" s="1"/>
  <c r="Y631" i="16"/>
  <c r="A681" i="16"/>
  <c r="X681" i="16" s="1"/>
  <c r="AS621" i="17"/>
  <c r="A618" i="16"/>
  <c r="S618" i="16" s="1"/>
  <c r="A634" i="16"/>
  <c r="I634" i="16" s="1"/>
  <c r="AS637" i="17"/>
  <c r="X829" i="16"/>
  <c r="AS192" i="17"/>
  <c r="A189" i="16"/>
  <c r="A213" i="16"/>
  <c r="N213" i="16" s="1"/>
  <c r="AS240" i="17"/>
  <c r="A237" i="16"/>
  <c r="A544" i="16"/>
  <c r="X544" i="16" s="1"/>
  <c r="AS547" i="17"/>
  <c r="A229" i="16"/>
  <c r="AS232" i="17"/>
  <c r="A424" i="16"/>
  <c r="S424" i="16" s="1"/>
  <c r="AS427" i="17"/>
  <c r="A388" i="16"/>
  <c r="M751" i="16"/>
  <c r="H751" i="16"/>
  <c r="S751" i="16"/>
  <c r="K751" i="16"/>
  <c r="D751" i="16"/>
  <c r="U751" i="16"/>
  <c r="G751" i="16"/>
  <c r="E751" i="16"/>
  <c r="C751" i="16"/>
  <c r="W751" i="16"/>
  <c r="Y751" i="16"/>
  <c r="R751" i="16"/>
  <c r="B751" i="16"/>
  <c r="P751" i="16"/>
  <c r="O751" i="16"/>
  <c r="N751" i="16"/>
  <c r="X751" i="16"/>
  <c r="J751" i="16"/>
  <c r="AS184" i="17"/>
  <c r="A181" i="16"/>
  <c r="A221" i="16"/>
  <c r="AS224" i="17"/>
  <c r="AS383" i="17"/>
  <c r="A380" i="16"/>
  <c r="A416" i="16"/>
  <c r="I416" i="16" s="1"/>
  <c r="AS419" i="17"/>
  <c r="AS435" i="17"/>
  <c r="A432" i="16"/>
  <c r="Z432" i="16" s="1"/>
  <c r="AS539" i="17"/>
  <c r="A536" i="16"/>
  <c r="A559" i="16"/>
  <c r="AS562" i="17"/>
  <c r="AS569" i="17"/>
  <c r="A566" i="16"/>
  <c r="F566" i="16" s="1"/>
  <c r="F751" i="16"/>
  <c r="A632" i="16"/>
  <c r="V632" i="16" s="1"/>
  <c r="A664" i="16"/>
  <c r="AS667" i="17"/>
  <c r="A672" i="16"/>
  <c r="S672" i="16" s="1"/>
  <c r="AS675" i="17"/>
  <c r="A680" i="16"/>
  <c r="AS683" i="17"/>
  <c r="F434" i="16"/>
  <c r="X434" i="16"/>
  <c r="AS90" i="17"/>
  <c r="A87" i="16"/>
  <c r="P87" i="16" s="1"/>
  <c r="A103" i="16"/>
  <c r="M103" i="16" s="1"/>
  <c r="AS106" i="17"/>
  <c r="AS169" i="17"/>
  <c r="A166" i="16"/>
  <c r="A182" i="16"/>
  <c r="L182" i="16" s="1"/>
  <c r="AS185" i="17"/>
  <c r="AS555" i="17"/>
  <c r="A552" i="16"/>
  <c r="A582" i="16"/>
  <c r="Q582" i="16" s="1"/>
  <c r="AS585" i="17"/>
  <c r="AS21" i="17"/>
  <c r="A18" i="16"/>
  <c r="A127" i="16"/>
  <c r="AS130" i="17"/>
  <c r="A269" i="16"/>
  <c r="AS272" i="17"/>
  <c r="A277" i="16"/>
  <c r="AS280" i="17"/>
  <c r="A344" i="16"/>
  <c r="AS347" i="17"/>
  <c r="AS14" i="17"/>
  <c r="A11" i="16"/>
  <c r="AS45" i="17"/>
  <c r="A42" i="16"/>
  <c r="Q42" i="16" s="1"/>
  <c r="A50" i="16"/>
  <c r="C50" i="16" s="1"/>
  <c r="AS53" i="17"/>
  <c r="AS61" i="17"/>
  <c r="A58" i="16"/>
  <c r="U58" i="16" s="1"/>
  <c r="AS247" i="17"/>
  <c r="A244" i="16"/>
  <c r="J244" i="16" s="1"/>
  <c r="A647" i="16"/>
  <c r="AS650" i="17"/>
  <c r="AS30" i="17"/>
  <c r="A27" i="16"/>
  <c r="M27" i="16" s="1"/>
  <c r="A809" i="16"/>
  <c r="P809" i="16" s="1"/>
  <c r="AS812" i="17"/>
  <c r="A816" i="16"/>
  <c r="T816" i="16" s="1"/>
  <c r="AS865" i="17"/>
  <c r="A862" i="16"/>
  <c r="R862" i="16" s="1"/>
  <c r="AS949" i="17"/>
  <c r="A946" i="16"/>
  <c r="A781" i="16"/>
  <c r="AS784" i="17"/>
  <c r="AS929" i="17"/>
  <c r="A926" i="16"/>
  <c r="I926" i="16" s="1"/>
  <c r="AS945" i="17"/>
  <c r="A942" i="16"/>
  <c r="Z761" i="16"/>
  <c r="P761" i="16"/>
  <c r="B761" i="16"/>
  <c r="J761" i="16"/>
  <c r="Q761" i="16"/>
  <c r="S761" i="16"/>
  <c r="N761" i="16"/>
  <c r="C761" i="16"/>
  <c r="A880" i="16"/>
  <c r="AS275" i="17"/>
  <c r="A272" i="16"/>
  <c r="O272" i="16" s="1"/>
  <c r="A316" i="16"/>
  <c r="E316" i="16" s="1"/>
  <c r="AS319" i="17"/>
  <c r="A324" i="16"/>
  <c r="J324" i="16" s="1"/>
  <c r="AS327" i="17"/>
  <c r="A332" i="16"/>
  <c r="N332" i="16" s="1"/>
  <c r="AS335" i="17"/>
  <c r="AS460" i="17"/>
  <c r="A457" i="16"/>
  <c r="D457" i="16" s="1"/>
  <c r="A495" i="16"/>
  <c r="E495" i="16" s="1"/>
  <c r="AS498" i="17"/>
  <c r="A698" i="16"/>
  <c r="O698" i="16" s="1"/>
  <c r="AS701" i="17"/>
  <c r="A706" i="16"/>
  <c r="W706" i="16" s="1"/>
  <c r="AS709" i="17"/>
  <c r="A749" i="16"/>
  <c r="F749" i="16" s="1"/>
  <c r="AS752" i="17"/>
  <c r="AS97" i="17"/>
  <c r="A133" i="16"/>
  <c r="AS136" i="17"/>
  <c r="AS144" i="17"/>
  <c r="A141" i="16"/>
  <c r="I141" i="16" s="1"/>
  <c r="AS152" i="17"/>
  <c r="A149" i="16"/>
  <c r="E149" i="16" s="1"/>
  <c r="AS215" i="17"/>
  <c r="A212" i="16"/>
  <c r="AS223" i="17"/>
  <c r="A220" i="16"/>
  <c r="A877" i="16"/>
  <c r="M877" i="16" s="1"/>
  <c r="AS880" i="17"/>
  <c r="AS512" i="17"/>
  <c r="A509" i="16"/>
  <c r="Q509" i="16" s="1"/>
  <c r="A591" i="16"/>
  <c r="AS594" i="17"/>
  <c r="AS497" i="17"/>
  <c r="A494" i="16"/>
  <c r="N494" i="16" s="1"/>
  <c r="A525" i="16"/>
  <c r="V525" i="16" s="1"/>
  <c r="AS528" i="17"/>
  <c r="A758" i="16"/>
  <c r="Q758" i="16" s="1"/>
  <c r="M470" i="16"/>
  <c r="G470" i="16"/>
  <c r="O470" i="16"/>
  <c r="T470" i="16"/>
  <c r="F470" i="16"/>
  <c r="H470" i="16"/>
  <c r="I470" i="16"/>
  <c r="C470" i="16"/>
  <c r="B470" i="16"/>
  <c r="J470" i="16"/>
  <c r="L470" i="16"/>
  <c r="X470" i="16"/>
  <c r="V470" i="16"/>
  <c r="Z470" i="16"/>
  <c r="AS60" i="17"/>
  <c r="A57" i="16"/>
  <c r="A381" i="16"/>
  <c r="P381" i="16" s="1"/>
  <c r="AS384" i="17"/>
  <c r="A510" i="16"/>
  <c r="AS513" i="17"/>
  <c r="AS563" i="17"/>
  <c r="A560" i="16"/>
  <c r="G560" i="16" s="1"/>
  <c r="AS785" i="17"/>
  <c r="A817" i="16"/>
  <c r="P817" i="16" s="1"/>
  <c r="AS820" i="17"/>
  <c r="AS925" i="17"/>
  <c r="A922" i="16"/>
  <c r="A735" i="16"/>
  <c r="AS738" i="17"/>
  <c r="AS844" i="17"/>
  <c r="A841" i="16"/>
  <c r="AS931" i="17"/>
  <c r="A928" i="16"/>
  <c r="C928" i="16" s="1"/>
  <c r="S470" i="16"/>
  <c r="K470" i="16"/>
  <c r="D422" i="16"/>
  <c r="C422" i="16"/>
  <c r="F422" i="16"/>
  <c r="N470" i="16"/>
  <c r="A26" i="16"/>
  <c r="AS29" i="17"/>
  <c r="AS52" i="17"/>
  <c r="A49" i="16"/>
  <c r="A374" i="16"/>
  <c r="T374" i="16" s="1"/>
  <c r="AS377" i="17"/>
  <c r="A396" i="16"/>
  <c r="O396" i="16" s="1"/>
  <c r="AS399" i="17"/>
  <c r="A438" i="16"/>
  <c r="AS441" i="17"/>
  <c r="A465" i="16"/>
  <c r="V465" i="16" s="1"/>
  <c r="AS468" i="17"/>
  <c r="A574" i="16"/>
  <c r="AS577" i="17"/>
  <c r="AS930" i="17"/>
  <c r="A927" i="16"/>
  <c r="R927" i="16" s="1"/>
  <c r="AS938" i="17"/>
  <c r="A935" i="16"/>
  <c r="B935" i="16" s="1"/>
  <c r="A953" i="16"/>
  <c r="B953" i="16" s="1"/>
  <c r="U470" i="16"/>
  <c r="J964" i="16"/>
  <c r="A750" i="16"/>
  <c r="AS753" i="17"/>
  <c r="AS772" i="17"/>
  <c r="A769" i="16"/>
  <c r="Z769" i="16" s="1"/>
  <c r="A936" i="16"/>
  <c r="AS939" i="17"/>
  <c r="Q470" i="16"/>
  <c r="R470" i="16"/>
  <c r="E470" i="16"/>
  <c r="Y413" i="16"/>
  <c r="P413" i="16"/>
  <c r="S413" i="16"/>
  <c r="X413" i="16"/>
  <c r="K413" i="16"/>
  <c r="L413" i="16"/>
  <c r="H413" i="16"/>
  <c r="D413" i="16"/>
  <c r="G413" i="16"/>
  <c r="N413" i="16"/>
  <c r="E413" i="16"/>
  <c r="Z413" i="16"/>
  <c r="U413" i="16"/>
  <c r="O413" i="16"/>
  <c r="F413" i="16"/>
  <c r="R413" i="16"/>
  <c r="J413" i="16"/>
  <c r="T413" i="16"/>
  <c r="W413" i="16"/>
  <c r="A389" i="16"/>
  <c r="AS392" i="17"/>
  <c r="A502" i="16"/>
  <c r="E502" i="16" s="1"/>
  <c r="AS505" i="17"/>
  <c r="A567" i="16"/>
  <c r="T567" i="16" s="1"/>
  <c r="AS570" i="17"/>
  <c r="AS746" i="17"/>
  <c r="A743" i="16"/>
  <c r="A954" i="16"/>
  <c r="T954" i="16" s="1"/>
  <c r="AS957" i="17"/>
  <c r="P470" i="16"/>
  <c r="W470" i="16"/>
  <c r="D470" i="16"/>
  <c r="J956" i="16"/>
  <c r="B956" i="16"/>
  <c r="H956" i="16"/>
  <c r="U461" i="16"/>
  <c r="T956" i="16"/>
  <c r="V753" i="16"/>
  <c r="K753" i="16"/>
  <c r="F956" i="16"/>
  <c r="X956" i="16"/>
  <c r="T631" i="16"/>
  <c r="E92" i="16"/>
  <c r="L92" i="16"/>
  <c r="I349" i="16"/>
  <c r="T349" i="16"/>
  <c r="Y349" i="16"/>
  <c r="K349" i="16"/>
  <c r="AS848" i="17"/>
  <c r="A845" i="16"/>
  <c r="A884" i="16"/>
  <c r="F884" i="16" s="1"/>
  <c r="AS887" i="17"/>
  <c r="F248" i="16"/>
  <c r="B248" i="16"/>
  <c r="P248" i="16"/>
  <c r="G248" i="16"/>
  <c r="U248" i="16"/>
  <c r="E248" i="16"/>
  <c r="C248" i="16"/>
  <c r="X248" i="16"/>
  <c r="W248" i="16"/>
  <c r="Q248" i="16"/>
  <c r="C434" i="16"/>
  <c r="A53" i="16"/>
  <c r="V53" i="16" s="1"/>
  <c r="AS56" i="17"/>
  <c r="W61" i="16"/>
  <c r="C61" i="16"/>
  <c r="P61" i="16"/>
  <c r="X61" i="16"/>
  <c r="B61" i="16"/>
  <c r="N61" i="16"/>
  <c r="J61" i="16"/>
  <c r="A230" i="16"/>
  <c r="U230" i="16" s="1"/>
  <c r="AS233" i="17"/>
  <c r="A245" i="16"/>
  <c r="V245" i="16" s="1"/>
  <c r="AS248" i="17"/>
  <c r="A362" i="16"/>
  <c r="O362" i="16" s="1"/>
  <c r="A798" i="16"/>
  <c r="K798" i="16" s="1"/>
  <c r="AS801" i="17"/>
  <c r="AS973" i="17"/>
  <c r="A970" i="16"/>
  <c r="Q970" i="16" s="1"/>
  <c r="A302" i="16"/>
  <c r="AS305" i="17"/>
  <c r="A599" i="16"/>
  <c r="AS602" i="17"/>
  <c r="AS88" i="17"/>
  <c r="AS235" i="17"/>
  <c r="A232" i="16"/>
  <c r="A33" i="16"/>
  <c r="AS36" i="17"/>
  <c r="A308" i="16"/>
  <c r="O308" i="16" s="1"/>
  <c r="AS311" i="17"/>
  <c r="AS421" i="17"/>
  <c r="A418" i="16"/>
  <c r="X418" i="16" s="1"/>
  <c r="A745" i="16"/>
  <c r="AS748" i="17"/>
  <c r="AS72" i="17"/>
  <c r="A69" i="16"/>
  <c r="C69" i="16" s="1"/>
  <c r="AS760" i="17"/>
  <c r="A757" i="16"/>
  <c r="E757" i="16" s="1"/>
  <c r="S254" i="16"/>
  <c r="O254" i="16"/>
  <c r="A497" i="16"/>
  <c r="Q497" i="16" s="1"/>
  <c r="AS500" i="17"/>
  <c r="A505" i="16"/>
  <c r="E505" i="16" s="1"/>
  <c r="AS508" i="17"/>
  <c r="AS777" i="17"/>
  <c r="A774" i="16"/>
  <c r="A2" i="16"/>
  <c r="AS5" i="17"/>
  <c r="A17" i="16"/>
  <c r="N17" i="16" s="1"/>
  <c r="F66" i="16"/>
  <c r="Z66" i="16"/>
  <c r="H66" i="16"/>
  <c r="A205" i="16"/>
  <c r="AS208" i="17"/>
  <c r="T761" i="16"/>
  <c r="H761" i="16"/>
  <c r="D761" i="16"/>
  <c r="I761" i="16"/>
  <c r="V761" i="16"/>
  <c r="G761" i="16"/>
  <c r="U761" i="16"/>
  <c r="AS201" i="17"/>
  <c r="A198" i="16"/>
  <c r="Q198" i="16" s="1"/>
  <c r="A264" i="16"/>
  <c r="B264" i="16" s="1"/>
  <c r="AS267" i="17"/>
  <c r="A262" i="16"/>
  <c r="R262" i="16" s="1"/>
  <c r="AS265" i="17"/>
  <c r="AS40" i="17"/>
  <c r="A37" i="16"/>
  <c r="O37" i="16" s="1"/>
  <c r="A147" i="16"/>
  <c r="B529" i="16"/>
  <c r="Q483" i="16"/>
  <c r="N483" i="16"/>
  <c r="R483" i="16"/>
  <c r="V483" i="16"/>
  <c r="W483" i="16"/>
  <c r="G483" i="16"/>
  <c r="Z483" i="16"/>
  <c r="D483" i="16"/>
  <c r="J483" i="16"/>
  <c r="S483" i="16"/>
  <c r="C483" i="16"/>
  <c r="F483" i="16"/>
  <c r="Y483" i="16"/>
  <c r="B483" i="16"/>
  <c r="X483" i="16"/>
  <c r="E483" i="16"/>
  <c r="I483" i="16"/>
  <c r="T483" i="16"/>
  <c r="H483" i="16"/>
  <c r="U483" i="16"/>
  <c r="O483" i="16"/>
  <c r="P483" i="16"/>
  <c r="L354" i="16"/>
  <c r="E368" i="16"/>
  <c r="V71" i="16"/>
  <c r="I346" i="16"/>
  <c r="S346" i="16"/>
  <c r="J346" i="16"/>
  <c r="H346" i="16"/>
  <c r="G346" i="16"/>
  <c r="O346" i="16"/>
  <c r="T105" i="16"/>
  <c r="V105" i="16"/>
  <c r="X105" i="16"/>
  <c r="Q105" i="16"/>
  <c r="S105" i="16"/>
  <c r="B105" i="16"/>
  <c r="G105" i="16"/>
  <c r="I105" i="16"/>
  <c r="R105" i="16"/>
  <c r="N105" i="16"/>
  <c r="H105" i="16"/>
  <c r="C266" i="16"/>
  <c r="U266" i="16"/>
  <c r="O266" i="16"/>
  <c r="N266" i="16"/>
  <c r="F266" i="16"/>
  <c r="K266" i="16"/>
  <c r="E266" i="16"/>
  <c r="S266" i="16"/>
  <c r="W266" i="16"/>
  <c r="V266" i="16"/>
  <c r="X266" i="16"/>
  <c r="B266" i="16"/>
  <c r="L266" i="16"/>
  <c r="T266" i="16"/>
  <c r="M266" i="16"/>
  <c r="H266" i="16"/>
  <c r="R266" i="16"/>
  <c r="I266" i="16"/>
  <c r="D266" i="16"/>
  <c r="Q266" i="16"/>
  <c r="P266" i="16"/>
  <c r="Z266" i="16"/>
  <c r="Y266" i="16"/>
  <c r="J266" i="16"/>
  <c r="G266" i="16"/>
  <c r="E354" i="16"/>
  <c r="Y354" i="16"/>
  <c r="Q354" i="16"/>
  <c r="J354" i="16"/>
  <c r="M354" i="16"/>
  <c r="P354" i="16"/>
  <c r="R354" i="16"/>
  <c r="N354" i="16"/>
  <c r="X354" i="16"/>
  <c r="C354" i="16"/>
  <c r="E105" i="16"/>
  <c r="F105" i="16"/>
  <c r="O105" i="16"/>
  <c r="W105" i="16"/>
  <c r="P105" i="16"/>
  <c r="U105" i="16"/>
  <c r="Z105" i="16"/>
  <c r="Y105" i="16"/>
  <c r="E782" i="16"/>
  <c r="H782" i="16"/>
  <c r="K782" i="16"/>
  <c r="Z782" i="16"/>
  <c r="V782" i="16"/>
  <c r="L782" i="16"/>
  <c r="R782" i="16"/>
  <c r="Y782" i="16"/>
  <c r="F782" i="16"/>
  <c r="N782" i="16"/>
  <c r="T782" i="16"/>
  <c r="U782" i="16"/>
  <c r="O782" i="16"/>
  <c r="C782" i="16"/>
  <c r="P782" i="16"/>
  <c r="D782" i="16"/>
  <c r="X782" i="16"/>
  <c r="Q782" i="16"/>
  <c r="M782" i="16"/>
  <c r="S782" i="16"/>
  <c r="I782" i="16"/>
  <c r="G782" i="16"/>
  <c r="J782" i="16"/>
  <c r="B782" i="16"/>
  <c r="W782" i="16"/>
  <c r="Q97" i="16"/>
  <c r="O97" i="16"/>
  <c r="T97" i="16"/>
  <c r="X97" i="16"/>
  <c r="O89" i="16"/>
  <c r="S89" i="16"/>
  <c r="Y89" i="16"/>
  <c r="H89" i="16"/>
  <c r="D89" i="16"/>
  <c r="K89" i="16"/>
  <c r="V89" i="16"/>
  <c r="P89" i="16"/>
  <c r="E89" i="16"/>
  <c r="Q89" i="16"/>
  <c r="W89" i="16"/>
  <c r="G89" i="16"/>
  <c r="U89" i="16"/>
  <c r="F89" i="16"/>
  <c r="I89" i="16"/>
  <c r="C89" i="16"/>
  <c r="L89" i="16"/>
  <c r="X89" i="16"/>
  <c r="T89" i="16"/>
  <c r="Z89" i="16"/>
  <c r="M89" i="16"/>
  <c r="N89" i="16"/>
  <c r="B89" i="16"/>
  <c r="J89" i="16"/>
  <c r="H803" i="16"/>
  <c r="J803" i="16"/>
  <c r="D803" i="16"/>
  <c r="Q803" i="16"/>
  <c r="I803" i="16"/>
  <c r="B803" i="16"/>
  <c r="U803" i="16"/>
  <c r="C803" i="16"/>
  <c r="O803" i="16"/>
  <c r="T803" i="16"/>
  <c r="X803" i="16"/>
  <c r="S803" i="16"/>
  <c r="W803" i="16"/>
  <c r="V803" i="16"/>
  <c r="K803" i="16"/>
  <c r="N803" i="16"/>
  <c r="R803" i="16"/>
  <c r="Z803" i="16"/>
  <c r="F803" i="16"/>
  <c r="E803" i="16"/>
  <c r="M803" i="16"/>
  <c r="Y803" i="16"/>
  <c r="L803" i="16"/>
  <c r="P803" i="16"/>
  <c r="G803" i="16"/>
  <c r="V715" i="16"/>
  <c r="P715" i="16"/>
  <c r="Y715" i="16"/>
  <c r="S715" i="16"/>
  <c r="C715" i="16"/>
  <c r="Z715" i="16"/>
  <c r="H715" i="16"/>
  <c r="D715" i="16"/>
  <c r="B715" i="16"/>
  <c r="Q715" i="16"/>
  <c r="G715" i="16"/>
  <c r="J715" i="16"/>
  <c r="X715" i="16"/>
  <c r="N715" i="16"/>
  <c r="W715" i="16"/>
  <c r="U715" i="16"/>
  <c r="O715" i="16"/>
  <c r="F715" i="16"/>
  <c r="R715" i="16"/>
  <c r="T715" i="16"/>
  <c r="E715" i="16"/>
  <c r="A226" i="16"/>
  <c r="Z226" i="16" s="1"/>
  <c r="AS229" i="17"/>
  <c r="AS237" i="17"/>
  <c r="A234" i="16"/>
  <c r="G234" i="16" s="1"/>
  <c r="A242" i="16"/>
  <c r="N242" i="16" s="1"/>
  <c r="AS245" i="17"/>
  <c r="A250" i="16"/>
  <c r="Y250" i="16" s="1"/>
  <c r="AS253" i="17"/>
  <c r="A296" i="16"/>
  <c r="X296" i="16" s="1"/>
  <c r="AS299" i="17"/>
  <c r="AS307" i="17"/>
  <c r="A304" i="16"/>
  <c r="G304" i="16" s="1"/>
  <c r="AS323" i="17"/>
  <c r="A320" i="16"/>
  <c r="D320" i="16" s="1"/>
  <c r="AS331" i="17"/>
  <c r="A328" i="16"/>
  <c r="G328" i="16" s="1"/>
  <c r="AS339" i="17"/>
  <c r="A336" i="16"/>
  <c r="Y336" i="16" s="1"/>
  <c r="AS355" i="17"/>
  <c r="A352" i="16"/>
  <c r="M352" i="16" s="1"/>
  <c r="AS363" i="17"/>
  <c r="A360" i="16"/>
  <c r="C360" i="16" s="1"/>
  <c r="A382" i="16"/>
  <c r="AS385" i="17"/>
  <c r="AS393" i="17"/>
  <c r="A390" i="16"/>
  <c r="A398" i="16"/>
  <c r="R398" i="16" s="1"/>
  <c r="AS401" i="17"/>
  <c r="AS409" i="17"/>
  <c r="A406" i="16"/>
  <c r="U406" i="16" s="1"/>
  <c r="AS439" i="17"/>
  <c r="A436" i="16"/>
  <c r="E436" i="16" s="1"/>
  <c r="A467" i="16"/>
  <c r="T467" i="16" s="1"/>
  <c r="AS470" i="17"/>
  <c r="A886" i="16"/>
  <c r="L886" i="16" s="1"/>
  <c r="AS889" i="17"/>
  <c r="AS897" i="17"/>
  <c r="A894" i="16"/>
  <c r="A908" i="16"/>
  <c r="AS911" i="17"/>
  <c r="A962" i="16"/>
  <c r="B962" i="16" s="1"/>
  <c r="AS965" i="17"/>
  <c r="A312" i="16"/>
  <c r="AS315" i="17"/>
  <c r="P410" i="16"/>
  <c r="U410" i="16"/>
  <c r="J71" i="16"/>
  <c r="X71" i="16"/>
  <c r="E71" i="16"/>
  <c r="T71" i="16"/>
  <c r="B71" i="16"/>
  <c r="U71" i="16"/>
  <c r="S71" i="16"/>
  <c r="Q71" i="16"/>
  <c r="R71" i="16"/>
  <c r="C71" i="16"/>
  <c r="Y71" i="16"/>
  <c r="N71" i="16"/>
  <c r="G71" i="16"/>
  <c r="Z71" i="16"/>
  <c r="D71" i="16"/>
  <c r="H71" i="16"/>
  <c r="W71" i="16"/>
  <c r="F71" i="16"/>
  <c r="P71" i="16"/>
  <c r="K416" i="16"/>
  <c r="B959" i="16"/>
  <c r="A39" i="16"/>
  <c r="N39" i="16" s="1"/>
  <c r="AS42" i="17"/>
  <c r="AS50" i="17"/>
  <c r="A47" i="16"/>
  <c r="P47" i="16" s="1"/>
  <c r="AS58" i="17"/>
  <c r="A55" i="16"/>
  <c r="AS66" i="17"/>
  <c r="A63" i="16"/>
  <c r="B63" i="16" s="1"/>
  <c r="AS81" i="17"/>
  <c r="A78" i="16"/>
  <c r="AS120" i="17"/>
  <c r="A117" i="16"/>
  <c r="P117" i="16" s="1"/>
  <c r="A125" i="16"/>
  <c r="AS128" i="17"/>
  <c r="A132" i="16"/>
  <c r="J132" i="16" s="1"/>
  <c r="AS135" i="17"/>
  <c r="AS143" i="17"/>
  <c r="A140" i="16"/>
  <c r="H140" i="16" s="1"/>
  <c r="A148" i="16"/>
  <c r="P148" i="16" s="1"/>
  <c r="AS151" i="17"/>
  <c r="AS159" i="17"/>
  <c r="A156" i="16"/>
  <c r="Z156" i="16" s="1"/>
  <c r="V164" i="16"/>
  <c r="T164" i="16"/>
  <c r="H164" i="16"/>
  <c r="F164" i="16"/>
  <c r="C164" i="16"/>
  <c r="D164" i="16"/>
  <c r="O164" i="16"/>
  <c r="G164" i="16"/>
  <c r="U164" i="16"/>
  <c r="N164" i="16"/>
  <c r="I164" i="16"/>
  <c r="Y164" i="16"/>
  <c r="Z164" i="16"/>
  <c r="J164" i="16"/>
  <c r="E164" i="16"/>
  <c r="S164" i="16"/>
  <c r="X164" i="16"/>
  <c r="B164" i="16"/>
  <c r="W164" i="16"/>
  <c r="R164" i="16"/>
  <c r="G368" i="16"/>
  <c r="P368" i="16"/>
  <c r="AS394" i="17"/>
  <c r="M422" i="16"/>
  <c r="V422" i="16"/>
  <c r="Z422" i="16"/>
  <c r="N422" i="16"/>
  <c r="J422" i="16"/>
  <c r="P422" i="16"/>
  <c r="L422" i="16"/>
  <c r="U422" i="16"/>
  <c r="O422" i="16"/>
  <c r="X422" i="16"/>
  <c r="S422" i="16"/>
  <c r="H422" i="16"/>
  <c r="I422" i="16"/>
  <c r="Y422" i="16"/>
  <c r="E422" i="16"/>
  <c r="W422" i="16"/>
  <c r="Q422" i="16"/>
  <c r="G422" i="16"/>
  <c r="A430" i="16"/>
  <c r="AS433" i="17"/>
  <c r="A600" i="16"/>
  <c r="AS603" i="17"/>
  <c r="AS611" i="17"/>
  <c r="A608" i="16"/>
  <c r="F608" i="16" s="1"/>
  <c r="AS619" i="17"/>
  <c r="A616" i="16"/>
  <c r="AS627" i="17"/>
  <c r="A624" i="16"/>
  <c r="AS659" i="17"/>
  <c r="A656" i="16"/>
  <c r="E656" i="16" s="1"/>
  <c r="A663" i="16"/>
  <c r="AS666" i="17"/>
  <c r="A671" i="16"/>
  <c r="X671" i="16" s="1"/>
  <c r="AS674" i="17"/>
  <c r="A679" i="16"/>
  <c r="E679" i="16" s="1"/>
  <c r="AS682" i="17"/>
  <c r="AS690" i="17"/>
  <c r="A687" i="16"/>
  <c r="E687" i="16" s="1"/>
  <c r="AS795" i="17"/>
  <c r="AS803" i="17"/>
  <c r="A807" i="16"/>
  <c r="T807" i="16" s="1"/>
  <c r="AS810" i="17"/>
  <c r="A815" i="16"/>
  <c r="R815" i="16" s="1"/>
  <c r="AS818" i="17"/>
  <c r="A823" i="16"/>
  <c r="B823" i="16" s="1"/>
  <c r="AS826" i="17"/>
  <c r="A831" i="16"/>
  <c r="V831" i="16" s="1"/>
  <c r="AS834" i="17"/>
  <c r="AS842" i="17"/>
  <c r="A839" i="16"/>
  <c r="O839" i="16" s="1"/>
  <c r="AS850" i="17"/>
  <c r="A847" i="16"/>
  <c r="A855" i="16"/>
  <c r="AS858" i="17"/>
  <c r="AS866" i="17"/>
  <c r="A863" i="16"/>
  <c r="C863" i="16" s="1"/>
  <c r="AS874" i="17"/>
  <c r="A871" i="16"/>
  <c r="V871" i="16" s="1"/>
  <c r="AS882" i="17"/>
  <c r="A879" i="16"/>
  <c r="F368" i="16"/>
  <c r="A640" i="16"/>
  <c r="S640" i="16" s="1"/>
  <c r="I368" i="16"/>
  <c r="K422" i="16"/>
  <c r="A648" i="16"/>
  <c r="Q164" i="16"/>
  <c r="A437" i="16"/>
  <c r="B422" i="16"/>
  <c r="W354" i="16"/>
  <c r="Z354" i="16"/>
  <c r="O354" i="16"/>
  <c r="G354" i="16"/>
  <c r="B354" i="16"/>
  <c r="K354" i="16"/>
  <c r="U354" i="16"/>
  <c r="AS371" i="17"/>
  <c r="T753" i="16"/>
  <c r="Y753" i="16"/>
  <c r="C753" i="16"/>
  <c r="W753" i="16"/>
  <c r="B753" i="16"/>
  <c r="N753" i="16"/>
  <c r="E753" i="16"/>
  <c r="F753" i="16"/>
  <c r="X753" i="16"/>
  <c r="G753" i="16"/>
  <c r="S753" i="16"/>
  <c r="O753" i="16"/>
  <c r="Z753" i="16"/>
  <c r="J753" i="16"/>
  <c r="L753" i="16"/>
  <c r="U753" i="16"/>
  <c r="H753" i="16"/>
  <c r="M753" i="16"/>
  <c r="D753" i="16"/>
  <c r="P753" i="16"/>
  <c r="S165" i="16"/>
  <c r="AS473" i="17"/>
  <c r="B631" i="16"/>
  <c r="AS488" i="17"/>
  <c r="A485" i="16"/>
  <c r="C485" i="16" s="1"/>
  <c r="AS496" i="17"/>
  <c r="A493" i="16"/>
  <c r="X493" i="16" s="1"/>
  <c r="A501" i="16"/>
  <c r="T501" i="16" s="1"/>
  <c r="AS504" i="17"/>
  <c r="AS884" i="17"/>
  <c r="A881" i="16"/>
  <c r="T881" i="16" s="1"/>
  <c r="A911" i="16"/>
  <c r="AS914" i="17"/>
  <c r="AS937" i="17"/>
  <c r="A934" i="16"/>
  <c r="T934" i="16" s="1"/>
  <c r="O119" i="16"/>
  <c r="S523" i="16"/>
  <c r="F523" i="16"/>
  <c r="M523" i="16"/>
  <c r="U523" i="16"/>
  <c r="Z523" i="16"/>
  <c r="R523" i="16"/>
  <c r="J523" i="16"/>
  <c r="K523" i="16"/>
  <c r="X523" i="16"/>
  <c r="H523" i="16"/>
  <c r="N523" i="16"/>
  <c r="L523" i="16"/>
  <c r="W523" i="16"/>
  <c r="B523" i="16"/>
  <c r="I523" i="16"/>
  <c r="Q523" i="16"/>
  <c r="C523" i="16"/>
  <c r="O523" i="16"/>
  <c r="V523" i="16"/>
  <c r="T523" i="16"/>
  <c r="D523" i="16"/>
  <c r="Y523" i="16"/>
  <c r="P523" i="16"/>
  <c r="Y314" i="16"/>
  <c r="H314" i="16"/>
  <c r="I314" i="16"/>
  <c r="V314" i="16"/>
  <c r="S314" i="16"/>
  <c r="X314" i="16"/>
  <c r="Q314" i="16"/>
  <c r="W314" i="16"/>
  <c r="G314" i="16"/>
  <c r="O314" i="16"/>
  <c r="C314" i="16"/>
  <c r="P314" i="16"/>
  <c r="U314" i="16"/>
  <c r="D314" i="16"/>
  <c r="B314" i="16"/>
  <c r="Z314" i="16"/>
  <c r="X709" i="16"/>
  <c r="D759" i="16"/>
  <c r="W349" i="16"/>
  <c r="H349" i="16"/>
  <c r="Q349" i="16"/>
  <c r="Z349" i="16"/>
  <c r="C349" i="16"/>
  <c r="D349" i="16"/>
  <c r="O349" i="16"/>
  <c r="V759" i="16"/>
  <c r="J759" i="16"/>
  <c r="Q759" i="16"/>
  <c r="P759" i="16"/>
  <c r="I759" i="16"/>
  <c r="S759" i="16"/>
  <c r="Z759" i="16"/>
  <c r="T759" i="16"/>
  <c r="H759" i="16"/>
  <c r="W107" i="16"/>
  <c r="H107" i="16"/>
  <c r="X107" i="16"/>
  <c r="N107" i="16"/>
  <c r="I107" i="16"/>
  <c r="Y107" i="16"/>
  <c r="F107" i="16"/>
  <c r="C107" i="16"/>
  <c r="B107" i="16"/>
  <c r="A612" i="16"/>
  <c r="M612" i="16" s="1"/>
  <c r="AS615" i="17"/>
  <c r="AS631" i="17"/>
  <c r="A628" i="16"/>
  <c r="V628" i="16" s="1"/>
  <c r="AS655" i="17"/>
  <c r="A652" i="16"/>
  <c r="K652" i="16" s="1"/>
  <c r="A811" i="16"/>
  <c r="E811" i="16" s="1"/>
  <c r="AS814" i="17"/>
  <c r="A921" i="16"/>
  <c r="W921" i="16" s="1"/>
  <c r="AS947" i="17"/>
  <c r="A944" i="16"/>
  <c r="AS954" i="17"/>
  <c r="A951" i="16"/>
  <c r="K951" i="16" s="1"/>
  <c r="A996" i="16"/>
  <c r="N996" i="16" s="1"/>
  <c r="AS999" i="17"/>
  <c r="AS22" i="17"/>
  <c r="A19" i="16"/>
  <c r="Z19" i="16" s="1"/>
  <c r="G864" i="16"/>
  <c r="AS78" i="17"/>
  <c r="A75" i="16"/>
  <c r="A83" i="16"/>
  <c r="P83" i="16" s="1"/>
  <c r="AS86" i="17"/>
  <c r="AS94" i="17"/>
  <c r="A91" i="16"/>
  <c r="I91" i="16" s="1"/>
  <c r="E614" i="16"/>
  <c r="A111" i="16"/>
  <c r="AS114" i="17"/>
  <c r="A348" i="16"/>
  <c r="S348" i="16" s="1"/>
  <c r="AS351" i="17"/>
  <c r="A920" i="16"/>
  <c r="AS923" i="17"/>
  <c r="M614" i="16"/>
  <c r="G162" i="16"/>
  <c r="K162" i="16"/>
  <c r="O162" i="16"/>
  <c r="P162" i="16"/>
  <c r="AS476" i="17"/>
  <c r="A473" i="16"/>
  <c r="J473" i="16" s="1"/>
  <c r="A481" i="16"/>
  <c r="AS484" i="17"/>
  <c r="Z449" i="16"/>
  <c r="Q449" i="16"/>
  <c r="E449" i="16"/>
  <c r="AS134" i="17"/>
  <c r="A131" i="16"/>
  <c r="E131" i="16" s="1"/>
  <c r="A170" i="16"/>
  <c r="V170" i="16" s="1"/>
  <c r="AS173" i="17"/>
  <c r="A256" i="16"/>
  <c r="AS259" i="17"/>
  <c r="A489" i="16"/>
  <c r="AS492" i="17"/>
  <c r="Z284" i="16"/>
  <c r="AS10" i="17"/>
  <c r="A7" i="16"/>
  <c r="P7" i="16" s="1"/>
  <c r="T66" i="16"/>
  <c r="S66" i="16"/>
  <c r="R66" i="16"/>
  <c r="A150" i="16"/>
  <c r="U150" i="16" s="1"/>
  <c r="AS153" i="17"/>
  <c r="A606" i="16"/>
  <c r="H606" i="16" s="1"/>
  <c r="AS609" i="17"/>
  <c r="A268" i="16"/>
  <c r="B268" i="16" s="1"/>
  <c r="AS271" i="17"/>
  <c r="A554" i="16"/>
  <c r="AS557" i="17"/>
  <c r="AS565" i="17"/>
  <c r="A562" i="16"/>
  <c r="D85" i="16"/>
  <c r="I85" i="16"/>
  <c r="J85" i="16"/>
  <c r="O85" i="16"/>
  <c r="S85" i="16"/>
  <c r="K85" i="16"/>
  <c r="M85" i="16"/>
  <c r="Z248" i="16"/>
  <c r="H248" i="16"/>
  <c r="N248" i="16"/>
  <c r="A532" i="16"/>
  <c r="U532" i="16" s="1"/>
  <c r="AS535" i="17"/>
  <c r="AS852" i="17"/>
  <c r="A849" i="16"/>
  <c r="O849" i="16" s="1"/>
  <c r="AS899" i="17"/>
  <c r="A896" i="16"/>
  <c r="Z896" i="16" s="1"/>
  <c r="AS437" i="17"/>
  <c r="AS787" i="17"/>
  <c r="Y97" i="16"/>
  <c r="G97" i="16"/>
  <c r="J97" i="16"/>
  <c r="D97" i="16"/>
  <c r="I97" i="16"/>
  <c r="U97" i="16"/>
  <c r="H97" i="16"/>
  <c r="S97" i="16"/>
  <c r="E97" i="16"/>
  <c r="W97" i="16"/>
  <c r="F97" i="16"/>
  <c r="C97" i="16"/>
  <c r="R97" i="16"/>
  <c r="Z97" i="16"/>
  <c r="P97" i="16"/>
  <c r="B97" i="16"/>
  <c r="N97" i="16"/>
  <c r="V97" i="16"/>
  <c r="AS200" i="17"/>
  <c r="A197" i="16"/>
  <c r="A252" i="16"/>
  <c r="T252" i="16" s="1"/>
  <c r="AS255" i="17"/>
  <c r="AS689" i="17"/>
  <c r="A686" i="16"/>
  <c r="B686" i="16" s="1"/>
  <c r="A694" i="16"/>
  <c r="Y694" i="16" s="1"/>
  <c r="AS697" i="17"/>
  <c r="A708" i="16"/>
  <c r="D708" i="16" s="1"/>
  <c r="AS711" i="17"/>
  <c r="A865" i="16"/>
  <c r="D865" i="16" s="1"/>
  <c r="AS868" i="17"/>
  <c r="AS876" i="17"/>
  <c r="A873" i="16"/>
  <c r="H873" i="16" s="1"/>
  <c r="AS891" i="17"/>
  <c r="A888" i="16"/>
  <c r="Y888" i="16" s="1"/>
  <c r="AS906" i="17"/>
  <c r="A903" i="16"/>
  <c r="Z903" i="16" s="1"/>
  <c r="A910" i="16"/>
  <c r="E910" i="16" s="1"/>
  <c r="AS913" i="17"/>
  <c r="AS941" i="17"/>
  <c r="A938" i="16"/>
  <c r="AS975" i="17"/>
  <c r="A972" i="16"/>
  <c r="H972" i="16" s="1"/>
  <c r="AS995" i="17"/>
  <c r="A992" i="16"/>
  <c r="AS1002" i="17"/>
  <c r="A999" i="16"/>
  <c r="O999" i="16" s="1"/>
  <c r="G410" i="16"/>
  <c r="D410" i="16"/>
  <c r="L410" i="16"/>
  <c r="T410" i="16"/>
  <c r="H410" i="16"/>
  <c r="E410" i="16"/>
  <c r="V410" i="16"/>
  <c r="O410" i="16"/>
  <c r="S410" i="16"/>
  <c r="X410" i="16"/>
  <c r="Q410" i="16"/>
  <c r="C410" i="16"/>
  <c r="R410" i="16"/>
  <c r="B410" i="16"/>
  <c r="W410" i="16"/>
  <c r="F410" i="16"/>
  <c r="J410" i="16"/>
  <c r="N410" i="16"/>
  <c r="M410" i="16"/>
  <c r="Z410" i="16"/>
  <c r="X570" i="16"/>
  <c r="W570" i="16"/>
  <c r="H570" i="16"/>
  <c r="D570" i="16"/>
  <c r="Y570" i="16"/>
  <c r="P570" i="16"/>
  <c r="B570" i="16"/>
  <c r="C570" i="16"/>
  <c r="A135" i="16"/>
  <c r="Y135" i="16" s="1"/>
  <c r="AS138" i="17"/>
  <c r="A143" i="16"/>
  <c r="AS146" i="17"/>
  <c r="AS154" i="17"/>
  <c r="A151" i="16"/>
  <c r="A159" i="16"/>
  <c r="N159" i="16" s="1"/>
  <c r="AS162" i="17"/>
  <c r="AS177" i="17"/>
  <c r="A174" i="16"/>
  <c r="D174" i="16" s="1"/>
  <c r="AS193" i="17"/>
  <c r="A190" i="16"/>
  <c r="J190" i="16" s="1"/>
  <c r="AS417" i="17"/>
  <c r="A414" i="16"/>
  <c r="D414" i="16" s="1"/>
  <c r="A428" i="16"/>
  <c r="M428" i="16" s="1"/>
  <c r="AS431" i="17"/>
  <c r="AS449" i="17"/>
  <c r="A446" i="16"/>
  <c r="M446" i="16" s="1"/>
  <c r="A454" i="16"/>
  <c r="U454" i="16" s="1"/>
  <c r="AS457" i="17"/>
  <c r="AS792" i="17"/>
  <c r="A789" i="16"/>
  <c r="J789" i="16" s="1"/>
  <c r="A797" i="16"/>
  <c r="T797" i="16" s="1"/>
  <c r="AS800" i="17"/>
  <c r="A904" i="16"/>
  <c r="W904" i="16" s="1"/>
  <c r="AS907" i="17"/>
  <c r="AS955" i="17"/>
  <c r="A952" i="16"/>
  <c r="AS963" i="17"/>
  <c r="A960" i="16"/>
  <c r="AS969" i="17"/>
  <c r="A966" i="16"/>
  <c r="A986" i="16"/>
  <c r="E986" i="16" s="1"/>
  <c r="AS989" i="17"/>
  <c r="AS996" i="17"/>
  <c r="A993" i="16"/>
  <c r="AS1003" i="17"/>
  <c r="A1000" i="16"/>
  <c r="V1000" i="16" s="1"/>
  <c r="C124" i="16"/>
  <c r="N124" i="16"/>
  <c r="G124" i="16"/>
  <c r="S124" i="16"/>
  <c r="O124" i="16"/>
  <c r="M124" i="16"/>
  <c r="S570" i="16"/>
  <c r="D577" i="16"/>
  <c r="C365" i="16"/>
  <c r="Q365" i="16"/>
  <c r="E365" i="16"/>
  <c r="U365" i="16"/>
  <c r="R365" i="16"/>
  <c r="T365" i="16"/>
  <c r="B365" i="16"/>
  <c r="Z365" i="16"/>
  <c r="J365" i="16"/>
  <c r="V365" i="16"/>
  <c r="Y365" i="16"/>
  <c r="P365" i="16"/>
  <c r="D365" i="16"/>
  <c r="X365" i="16"/>
  <c r="H365" i="16"/>
  <c r="N365" i="16"/>
  <c r="O365" i="16"/>
  <c r="G365" i="16"/>
  <c r="I365" i="16"/>
  <c r="F365" i="16"/>
  <c r="W365" i="16"/>
  <c r="K410" i="16"/>
  <c r="Y410" i="16"/>
  <c r="W368" i="16"/>
  <c r="V368" i="16"/>
  <c r="Z368" i="16"/>
  <c r="J368" i="16"/>
  <c r="O368" i="16"/>
  <c r="Y368" i="16"/>
  <c r="T368" i="16"/>
  <c r="U368" i="16"/>
  <c r="R368" i="16"/>
  <c r="H368" i="16"/>
  <c r="C368" i="16"/>
  <c r="Q368" i="16"/>
  <c r="D368" i="16"/>
  <c r="S368" i="16"/>
  <c r="B368" i="16"/>
  <c r="X368" i="16"/>
  <c r="J42" i="16"/>
  <c r="X463" i="16"/>
  <c r="M463" i="16"/>
  <c r="R463" i="16"/>
  <c r="M18" i="16"/>
  <c r="F388" i="16"/>
  <c r="J388" i="16"/>
  <c r="M388" i="16"/>
  <c r="T388" i="16"/>
  <c r="E918" i="16"/>
  <c r="W918" i="16"/>
  <c r="O918" i="16"/>
  <c r="V918" i="16"/>
  <c r="J918" i="16"/>
  <c r="T918" i="16"/>
  <c r="X918" i="16"/>
  <c r="Y918" i="16"/>
  <c r="C918" i="16"/>
  <c r="S918" i="16"/>
  <c r="D918" i="16"/>
  <c r="F918" i="16"/>
  <c r="Q918" i="16"/>
  <c r="G918" i="16"/>
  <c r="Z918" i="16"/>
  <c r="P918" i="16"/>
  <c r="B918" i="16"/>
  <c r="U918" i="16"/>
  <c r="N918" i="16"/>
  <c r="R918" i="16"/>
  <c r="E650" i="16"/>
  <c r="D678" i="16"/>
  <c r="E678" i="16"/>
  <c r="F678" i="16"/>
  <c r="K65" i="16"/>
  <c r="Y65" i="16"/>
  <c r="F65" i="16"/>
  <c r="H65" i="16"/>
  <c r="O65" i="16"/>
  <c r="E65" i="16"/>
  <c r="L65" i="16"/>
  <c r="G65" i="16"/>
  <c r="B65" i="16"/>
  <c r="Z65" i="16"/>
  <c r="V65" i="16"/>
  <c r="N65" i="16"/>
  <c r="C65" i="16"/>
  <c r="Q65" i="16"/>
  <c r="S65" i="16"/>
  <c r="I65" i="16"/>
  <c r="J65" i="16"/>
  <c r="D65" i="16"/>
  <c r="X65" i="16"/>
  <c r="T65" i="16"/>
  <c r="Q594" i="16"/>
  <c r="L775" i="16"/>
  <c r="Q775" i="16"/>
  <c r="S775" i="16"/>
  <c r="L921" i="16"/>
  <c r="E246" i="16"/>
  <c r="D165" i="16"/>
  <c r="P739" i="16"/>
  <c r="Z739" i="16"/>
  <c r="E739" i="16"/>
  <c r="W739" i="16"/>
  <c r="I739" i="16"/>
  <c r="B739" i="16"/>
  <c r="Y739" i="16"/>
  <c r="C739" i="16"/>
  <c r="L739" i="16"/>
  <c r="T238" i="16"/>
  <c r="Z238" i="16"/>
  <c r="V238" i="16"/>
  <c r="K238" i="16"/>
  <c r="I238" i="16"/>
  <c r="F238" i="16"/>
  <c r="Q238" i="16"/>
  <c r="H238" i="16"/>
  <c r="G238" i="16"/>
  <c r="P238" i="16"/>
  <c r="P341" i="16"/>
  <c r="L341" i="16"/>
  <c r="D341" i="16"/>
  <c r="S341" i="16"/>
  <c r="G341" i="16"/>
  <c r="O341" i="16"/>
  <c r="R341" i="16"/>
  <c r="T341" i="16"/>
  <c r="X341" i="16"/>
  <c r="B341" i="16"/>
  <c r="V341" i="16"/>
  <c r="N341" i="16"/>
  <c r="J341" i="16"/>
  <c r="C341" i="16"/>
  <c r="W341" i="16"/>
  <c r="H341" i="16"/>
  <c r="D43" i="16"/>
  <c r="H43" i="16"/>
  <c r="O43" i="16"/>
  <c r="N43" i="16"/>
  <c r="E43" i="16"/>
  <c r="I43" i="16"/>
  <c r="F43" i="16"/>
  <c r="Y43" i="16"/>
  <c r="K43" i="16"/>
  <c r="U43" i="16"/>
  <c r="V43" i="16"/>
  <c r="P43" i="16"/>
  <c r="Q43" i="16"/>
  <c r="B43" i="16"/>
  <c r="J43" i="16"/>
  <c r="X43" i="16"/>
  <c r="S43" i="16"/>
  <c r="Z43" i="16"/>
  <c r="AS716" i="17"/>
  <c r="A713" i="16"/>
  <c r="K713" i="16" s="1"/>
  <c r="A15" i="16"/>
  <c r="X15" i="16" s="1"/>
  <c r="AS18" i="17"/>
  <c r="O66" i="16"/>
  <c r="J66" i="16"/>
  <c r="D66" i="16"/>
  <c r="X66" i="16"/>
  <c r="Y66" i="16"/>
  <c r="P66" i="16"/>
  <c r="B66" i="16"/>
  <c r="E66" i="16"/>
  <c r="V66" i="16"/>
  <c r="AS482" i="17"/>
  <c r="A479" i="16"/>
  <c r="AS489" i="17"/>
  <c r="A486" i="16"/>
  <c r="C486" i="16" s="1"/>
  <c r="AS928" i="17"/>
  <c r="S284" i="16"/>
  <c r="A777" i="16"/>
  <c r="B777" i="16" s="1"/>
  <c r="AS780" i="17"/>
  <c r="A975" i="16"/>
  <c r="G975" i="16" s="1"/>
  <c r="AS978" i="17"/>
  <c r="A487" i="16"/>
  <c r="V487" i="16" s="1"/>
  <c r="AS490" i="17"/>
  <c r="AS788" i="17"/>
  <c r="A785" i="16"/>
  <c r="N785" i="16" s="1"/>
  <c r="I292" i="16"/>
  <c r="Q292" i="16"/>
  <c r="N292" i="16"/>
  <c r="A639" i="16"/>
  <c r="AS657" i="17"/>
  <c r="A654" i="16"/>
  <c r="W654" i="16" s="1"/>
  <c r="AS142" i="17"/>
  <c r="A139" i="16"/>
  <c r="O139" i="16" s="1"/>
  <c r="AS181" i="17"/>
  <c r="A288" i="16"/>
  <c r="B434" i="16"/>
  <c r="R434" i="16"/>
  <c r="J434" i="16"/>
  <c r="AS543" i="17"/>
  <c r="A540" i="16"/>
  <c r="J540" i="16" s="1"/>
  <c r="AS804" i="17"/>
  <c r="A801" i="16"/>
  <c r="V801" i="16" s="1"/>
  <c r="R254" i="16"/>
  <c r="H254" i="16"/>
  <c r="C254" i="16"/>
  <c r="B254" i="16"/>
  <c r="I254" i="16"/>
  <c r="A737" i="16"/>
  <c r="U737" i="16" s="1"/>
  <c r="AS740" i="17"/>
  <c r="AS251" i="17"/>
  <c r="A276" i="16"/>
  <c r="AS279" i="17"/>
  <c r="AS981" i="17"/>
  <c r="A978" i="16"/>
  <c r="L978" i="16" s="1"/>
  <c r="AS145" i="17"/>
  <c r="A142" i="16"/>
  <c r="H142" i="16" s="1"/>
  <c r="AS632" i="17"/>
  <c r="A704" i="16"/>
  <c r="I704" i="16" s="1"/>
  <c r="AS707" i="17"/>
  <c r="X921" i="16"/>
  <c r="G879" i="16"/>
  <c r="D879" i="16"/>
  <c r="H879" i="16"/>
  <c r="C879" i="16"/>
  <c r="I847" i="16"/>
  <c r="X481" i="16"/>
  <c r="D815" i="16"/>
  <c r="Q815" i="16"/>
  <c r="I815" i="16"/>
  <c r="D600" i="16"/>
  <c r="J296" i="16"/>
  <c r="V296" i="16"/>
  <c r="P131" i="16"/>
  <c r="J39" i="16"/>
  <c r="V966" i="16"/>
  <c r="N966" i="16"/>
  <c r="F966" i="16"/>
  <c r="E966" i="16"/>
  <c r="Y938" i="16"/>
  <c r="H903" i="16"/>
  <c r="Z868" i="16"/>
  <c r="S868" i="16"/>
  <c r="L868" i="16"/>
  <c r="E868" i="16"/>
  <c r="U868" i="16"/>
  <c r="I481" i="16"/>
  <c r="C481" i="16"/>
  <c r="K481" i="16"/>
  <c r="L836" i="16"/>
  <c r="Z836" i="16"/>
  <c r="U481" i="16"/>
  <c r="D481" i="16"/>
  <c r="E481" i="16"/>
  <c r="P481" i="16"/>
  <c r="W836" i="16"/>
  <c r="O868" i="16"/>
  <c r="R414" i="16"/>
  <c r="J481" i="16"/>
  <c r="V481" i="16"/>
  <c r="T481" i="16"/>
  <c r="Q868" i="16"/>
  <c r="T63" i="16"/>
  <c r="W63" i="16"/>
  <c r="X414" i="16"/>
  <c r="F481" i="16"/>
  <c r="M481" i="16"/>
  <c r="T868" i="16"/>
  <c r="D67" i="16"/>
  <c r="AS16" i="17"/>
  <c r="A13" i="16"/>
  <c r="A121" i="16"/>
  <c r="X121" i="16" s="1"/>
  <c r="AS124" i="17"/>
  <c r="AS132" i="17"/>
  <c r="A129" i="16"/>
  <c r="Y129" i="16" s="1"/>
  <c r="A137" i="16"/>
  <c r="Z137" i="16" s="1"/>
  <c r="AS140" i="17"/>
  <c r="A145" i="16"/>
  <c r="L145" i="16" s="1"/>
  <c r="AS148" i="17"/>
  <c r="A153" i="16"/>
  <c r="AS156" i="17"/>
  <c r="AS118" i="17"/>
  <c r="A115" i="16"/>
  <c r="V115" i="16" s="1"/>
  <c r="I178" i="16"/>
  <c r="R178" i="16"/>
  <c r="P178" i="16"/>
  <c r="Q178" i="16"/>
  <c r="AS979" i="17"/>
  <c r="A976" i="16"/>
  <c r="D976" i="16" s="1"/>
  <c r="A100" i="16"/>
  <c r="X100" i="16" s="1"/>
  <c r="AS103" i="17"/>
  <c r="A259" i="16"/>
  <c r="E259" i="16" s="1"/>
  <c r="AS262" i="17"/>
  <c r="AS277" i="17"/>
  <c r="A274" i="16"/>
  <c r="A282" i="16"/>
  <c r="I282" i="16" s="1"/>
  <c r="AS285" i="17"/>
  <c r="A945" i="16"/>
  <c r="F945" i="16" s="1"/>
  <c r="AS948" i="17"/>
  <c r="AS89" i="17"/>
  <c r="A86" i="16"/>
  <c r="N86" i="16" s="1"/>
  <c r="A914" i="16"/>
  <c r="M914" i="16" s="1"/>
  <c r="AS917" i="17"/>
  <c r="AS51" i="17"/>
  <c r="AS75" i="17"/>
  <c r="A80" i="16"/>
  <c r="R80" i="16" s="1"/>
  <c r="AS83" i="17"/>
  <c r="AS225" i="17"/>
  <c r="A222" i="16"/>
  <c r="P222" i="16" s="1"/>
  <c r="E434" i="16"/>
  <c r="Y434" i="16"/>
  <c r="AS841" i="17"/>
  <c r="A838" i="16"/>
  <c r="L838" i="16" s="1"/>
  <c r="AS218" i="17"/>
  <c r="A215" i="16"/>
  <c r="AS376" i="17"/>
  <c r="A373" i="16"/>
  <c r="B373" i="16" s="1"/>
  <c r="AS408" i="17"/>
  <c r="A405" i="16"/>
  <c r="U287" i="16"/>
  <c r="A20" i="16"/>
  <c r="T20" i="16" s="1"/>
  <c r="AS23" i="17"/>
  <c r="A184" i="16"/>
  <c r="T184" i="16" s="1"/>
  <c r="AS187" i="17"/>
  <c r="AS195" i="17"/>
  <c r="A192" i="16"/>
  <c r="F192" i="16" s="1"/>
  <c r="A208" i="16"/>
  <c r="T208" i="16" s="1"/>
  <c r="AS211" i="17"/>
  <c r="D248" i="16"/>
  <c r="O248" i="16"/>
  <c r="Y248" i="16"/>
  <c r="V248" i="16"/>
  <c r="T248" i="16"/>
  <c r="S248" i="16"/>
  <c r="O59" i="16"/>
  <c r="AS730" i="17"/>
  <c r="T346" i="16"/>
  <c r="Y346" i="16"/>
  <c r="D346" i="16"/>
  <c r="Q346" i="16"/>
  <c r="W346" i="16"/>
  <c r="Z346" i="16"/>
  <c r="N346" i="16"/>
  <c r="C346" i="16"/>
  <c r="V346" i="16"/>
  <c r="M346" i="16"/>
  <c r="U346" i="16"/>
  <c r="E346" i="16"/>
  <c r="C998" i="16"/>
  <c r="B109" i="16"/>
  <c r="I519" i="16"/>
  <c r="J25" i="16"/>
  <c r="U25" i="16"/>
  <c r="H356" i="16"/>
  <c r="N998" i="16"/>
  <c r="R753" i="16"/>
  <c r="K688" i="16"/>
  <c r="F214" i="16"/>
  <c r="V214" i="16"/>
  <c r="O214" i="16"/>
  <c r="O206" i="16"/>
  <c r="F206" i="16"/>
  <c r="G206" i="16"/>
  <c r="K206" i="16"/>
  <c r="T206" i="16"/>
  <c r="J206" i="16"/>
  <c r="P206" i="16"/>
  <c r="S206" i="16"/>
  <c r="U206" i="16"/>
  <c r="W206" i="16"/>
  <c r="D206" i="16"/>
  <c r="H206" i="16"/>
  <c r="E206" i="16"/>
  <c r="Y206" i="16"/>
  <c r="I206" i="16"/>
  <c r="C206" i="16"/>
  <c r="Z206" i="16"/>
  <c r="B206" i="16"/>
  <c r="L206" i="16"/>
  <c r="V206" i="16"/>
  <c r="X206" i="16"/>
  <c r="N206" i="16"/>
  <c r="L314" i="16"/>
  <c r="M314" i="16"/>
  <c r="N314" i="16"/>
  <c r="J314" i="16"/>
  <c r="F314" i="16"/>
  <c r="E314" i="16"/>
  <c r="K25" i="16"/>
  <c r="R25" i="16"/>
  <c r="E356" i="16"/>
  <c r="K998" i="16"/>
  <c r="W688" i="16"/>
  <c r="M998" i="16"/>
  <c r="F25" i="16"/>
  <c r="Y25" i="16"/>
  <c r="P998" i="16"/>
  <c r="Q678" i="16"/>
  <c r="C678" i="16"/>
  <c r="J678" i="16"/>
  <c r="F642" i="16"/>
  <c r="E642" i="16"/>
  <c r="U642" i="16"/>
  <c r="G642" i="16"/>
  <c r="C642" i="16"/>
  <c r="W642" i="16"/>
  <c r="J642" i="16"/>
  <c r="T642" i="16"/>
  <c r="O176" i="16"/>
  <c r="Z176" i="16"/>
  <c r="Z998" i="16"/>
  <c r="A6" i="14"/>
  <c r="B1" i="16"/>
  <c r="AN302" i="17"/>
  <c r="AN188" i="17"/>
  <c r="AN173" i="17"/>
  <c r="AN165" i="17"/>
  <c r="AN157" i="17"/>
  <c r="AN149" i="17"/>
  <c r="AN141" i="17"/>
  <c r="AN269" i="17"/>
  <c r="AN203" i="17"/>
  <c r="AN497" i="17"/>
  <c r="AN474" i="17"/>
  <c r="AN390" i="17"/>
  <c r="AN339" i="17"/>
  <c r="AN257" i="17"/>
  <c r="AN508" i="17"/>
  <c r="AN427" i="17"/>
  <c r="AN342" i="17"/>
  <c r="AN177" i="17"/>
  <c r="AN169" i="17"/>
  <c r="AN161" i="17"/>
  <c r="AN153" i="17"/>
  <c r="AN145" i="17"/>
  <c r="AN488" i="17"/>
  <c r="AN380" i="17"/>
  <c r="AN365" i="17"/>
  <c r="AN354" i="17"/>
  <c r="AN199" i="17"/>
  <c r="AN472" i="17"/>
  <c r="AN416" i="17"/>
  <c r="AN391" i="17"/>
  <c r="AN383" i="17"/>
  <c r="AN368" i="17"/>
  <c r="AN357" i="17"/>
  <c r="AN332" i="17"/>
  <c r="AN314" i="17"/>
  <c r="AN258" i="17"/>
  <c r="AN222" i="17"/>
  <c r="D90" i="4"/>
  <c r="A464" i="16"/>
  <c r="K153" i="16"/>
  <c r="V121" i="16"/>
  <c r="K868" i="16" l="1"/>
  <c r="M868" i="16"/>
  <c r="I868" i="16"/>
  <c r="U656" i="16"/>
  <c r="X959" i="16"/>
  <c r="I90" i="16"/>
  <c r="D868" i="16"/>
  <c r="G836" i="16"/>
  <c r="R836" i="16"/>
  <c r="F868" i="16"/>
  <c r="N868" i="16"/>
  <c r="I836" i="16"/>
  <c r="O836" i="16"/>
  <c r="N687" i="16"/>
  <c r="B868" i="16"/>
  <c r="G868" i="16"/>
  <c r="M24" i="16"/>
  <c r="C925" i="16"/>
  <c r="I703" i="16"/>
  <c r="V959" i="16"/>
  <c r="S615" i="16"/>
  <c r="F861" i="16"/>
  <c r="Q836" i="16"/>
  <c r="Y868" i="16"/>
  <c r="J868" i="16"/>
  <c r="C24" i="16"/>
  <c r="K469" i="16"/>
  <c r="E959" i="16"/>
  <c r="H868" i="16"/>
  <c r="W868" i="16"/>
  <c r="G24" i="16"/>
  <c r="B469" i="16"/>
  <c r="T959" i="16"/>
  <c r="J926" i="16"/>
  <c r="X868" i="16"/>
  <c r="C868" i="16"/>
  <c r="P868" i="16"/>
  <c r="AG940" i="17"/>
  <c r="AG966" i="17"/>
  <c r="AG82" i="17"/>
  <c r="AG38" i="17"/>
  <c r="AG999" i="17"/>
  <c r="AG733" i="17"/>
  <c r="AG657" i="17"/>
  <c r="AG688" i="17"/>
  <c r="AG459" i="17"/>
  <c r="AG735" i="17"/>
  <c r="AG450" i="17"/>
  <c r="AG811" i="17"/>
  <c r="AG21" i="17"/>
  <c r="AG191" i="17"/>
  <c r="AG404" i="17"/>
  <c r="AG295" i="17"/>
  <c r="AG482" i="17"/>
  <c r="AG187" i="17"/>
  <c r="AG477" i="17"/>
  <c r="AG979" i="17"/>
  <c r="AG174" i="17"/>
  <c r="AG777" i="17"/>
  <c r="AG14" i="17"/>
  <c r="AG441" i="17"/>
  <c r="AG105" i="17"/>
  <c r="AG493" i="17"/>
  <c r="AG873" i="17"/>
  <c r="AG856" i="17"/>
  <c r="AG664" i="17"/>
  <c r="AG765" i="17"/>
  <c r="AG706" i="17"/>
  <c r="AG250" i="17"/>
  <c r="AG377" i="17"/>
  <c r="AG660" i="17"/>
  <c r="AG668" i="17"/>
  <c r="AG891" i="17"/>
  <c r="AG813" i="17"/>
  <c r="AG255" i="17"/>
  <c r="AG931" i="17"/>
  <c r="AG800" i="17"/>
  <c r="AG130" i="17"/>
  <c r="AG285" i="17"/>
  <c r="AG496" i="17"/>
  <c r="AG570" i="17"/>
  <c r="AG697" i="17"/>
  <c r="AG762" i="17"/>
  <c r="AG869" i="17"/>
  <c r="AG945" i="17"/>
  <c r="AG49" i="17"/>
  <c r="AG159" i="17"/>
  <c r="AG374" i="17"/>
  <c r="AG451" i="17"/>
  <c r="AG532" i="17"/>
  <c r="AG617" i="17"/>
  <c r="AG935" i="17"/>
  <c r="AG831" i="17"/>
  <c r="AG709" i="17"/>
  <c r="AG577" i="17"/>
  <c r="AG349" i="17"/>
  <c r="AG964" i="17"/>
  <c r="AG790" i="17"/>
  <c r="AG680" i="17"/>
  <c r="AG563" i="17"/>
  <c r="AG303" i="17"/>
  <c r="AG662" i="17"/>
  <c r="AG340" i="17"/>
  <c r="AG609" i="17"/>
  <c r="AG282" i="17"/>
  <c r="AG736" i="17"/>
  <c r="AG167" i="17"/>
  <c r="AG129" i="17"/>
  <c r="AG42" i="17"/>
  <c r="AG183" i="17"/>
  <c r="AG298" i="17"/>
  <c r="AG898" i="17"/>
  <c r="AG969" i="17"/>
  <c r="AG270" i="17"/>
  <c r="AG75" i="17"/>
  <c r="AG69" i="17"/>
  <c r="AG581" i="17"/>
  <c r="AG231" i="17"/>
  <c r="AG87" i="17"/>
  <c r="AG784" i="17"/>
  <c r="AG186" i="17"/>
  <c r="AG416" i="17"/>
  <c r="AG413" i="17"/>
  <c r="AG714" i="17"/>
  <c r="AG989" i="17"/>
  <c r="AG140" i="17"/>
  <c r="AG591" i="17"/>
  <c r="AG559" i="17"/>
  <c r="AG123" i="17"/>
  <c r="AG218" i="17"/>
  <c r="AG995" i="17"/>
  <c r="AG633" i="17"/>
  <c r="AG288" i="17"/>
  <c r="AG789" i="17"/>
  <c r="AG644" i="17"/>
  <c r="AG380" i="17"/>
  <c r="AG232" i="17"/>
  <c r="AG1000" i="17"/>
  <c r="AG246" i="17"/>
  <c r="AG311" i="17"/>
  <c r="AG141" i="17"/>
  <c r="AG316" i="17"/>
  <c r="AG499" i="17"/>
  <c r="AG573" i="17"/>
  <c r="AG700" i="17"/>
  <c r="AG769" i="17"/>
  <c r="AG913" i="17"/>
  <c r="AG956" i="17"/>
  <c r="AG52" i="17"/>
  <c r="AG223" i="17"/>
  <c r="AG382" i="17"/>
  <c r="AG454" i="17"/>
  <c r="AG560" i="17"/>
  <c r="AG622" i="17"/>
  <c r="AG932" i="17"/>
  <c r="AG829" i="17"/>
  <c r="AG689" i="17"/>
  <c r="AG511" i="17"/>
  <c r="AG346" i="17"/>
  <c r="AG961" i="17"/>
  <c r="AG781" i="17"/>
  <c r="AG642" i="17"/>
  <c r="AG544" i="17"/>
  <c r="AG154" i="17"/>
  <c r="AG301" i="17"/>
  <c r="AG970" i="17"/>
  <c r="AG254" i="17"/>
  <c r="AG124" i="17"/>
  <c r="AG867" i="17"/>
  <c r="AG537" i="17"/>
  <c r="AG509" i="17"/>
  <c r="AG115" i="17"/>
  <c r="AG280" i="17"/>
  <c r="AG725" i="17"/>
  <c r="AG63" i="17"/>
  <c r="AG457" i="17"/>
  <c r="AG810" i="17"/>
  <c r="AG229" i="17"/>
  <c r="AG818" i="17"/>
  <c r="AG870" i="17"/>
  <c r="AG557" i="17"/>
  <c r="AG331" i="17"/>
  <c r="AG228" i="17"/>
  <c r="AG68" i="17"/>
  <c r="AG744" i="17"/>
  <c r="AG786" i="17"/>
  <c r="AG385" i="17"/>
  <c r="AG886" i="17"/>
  <c r="AG825" i="17"/>
  <c r="AG136" i="17"/>
  <c r="AG998" i="17"/>
  <c r="AG434" i="17"/>
  <c r="AG79" i="17"/>
  <c r="AG119" i="17"/>
  <c r="AG102" i="17"/>
  <c r="AG658" i="17"/>
  <c r="AG536" i="17"/>
  <c r="AG984" i="17"/>
  <c r="AG443" i="17"/>
  <c r="AG328" i="17"/>
  <c r="AG571" i="17"/>
  <c r="AG405" i="17"/>
  <c r="AG469" i="17"/>
  <c r="AG539" i="17"/>
  <c r="AG871" i="17"/>
  <c r="AG80" i="17"/>
  <c r="AG625" i="17"/>
  <c r="AG128" i="17"/>
  <c r="AG214" i="17"/>
  <c r="AG305" i="17"/>
  <c r="AG277" i="17"/>
  <c r="AG505" i="17"/>
  <c r="AG971" i="17"/>
  <c r="AG599" i="17"/>
  <c r="AG203" i="17"/>
  <c r="AG147" i="17"/>
  <c r="AG185" i="17"/>
  <c r="AG492" i="17"/>
  <c r="AG531" i="17"/>
  <c r="AG389" i="17"/>
  <c r="AG944" i="17"/>
  <c r="AG35" i="17"/>
  <c r="AG433" i="17"/>
  <c r="AG188" i="17"/>
  <c r="AG126" i="17"/>
  <c r="AG791" i="17"/>
  <c r="AG951" i="17"/>
  <c r="AG143" i="17"/>
  <c r="AG275" i="17"/>
  <c r="AG197" i="17"/>
  <c r="AG963" i="17"/>
  <c r="AG916" i="17"/>
  <c r="AG304" i="17"/>
  <c r="AG741" i="17"/>
  <c r="AG707" i="17"/>
  <c r="AG390" i="17"/>
  <c r="AG834" i="17"/>
  <c r="AG619" i="17"/>
  <c r="AG364" i="17"/>
  <c r="AG354" i="17"/>
  <c r="AG474" i="17"/>
  <c r="AG161" i="17"/>
  <c r="AG475" i="17"/>
  <c r="AG833" i="17"/>
  <c r="AG222" i="17"/>
  <c r="AG342" i="17"/>
  <c r="AG462" i="17"/>
  <c r="AG429" i="17"/>
  <c r="AG279" i="17"/>
  <c r="AG516" i="17"/>
  <c r="AG108" i="17"/>
  <c r="AG262" i="17"/>
  <c r="AG406" i="17"/>
  <c r="AG562" i="17"/>
  <c r="AG648" i="17"/>
  <c r="AG738" i="17"/>
  <c r="AG853" i="17"/>
  <c r="AG939" i="17"/>
  <c r="AG33" i="17"/>
  <c r="AG144" i="17"/>
  <c r="AG338" i="17"/>
  <c r="AG439" i="17"/>
  <c r="AG518" i="17"/>
  <c r="AG597" i="17"/>
  <c r="AG980" i="17"/>
  <c r="AG842" i="17"/>
  <c r="AG724" i="17"/>
  <c r="AG616" i="17"/>
  <c r="AG428" i="17"/>
  <c r="AG994" i="17"/>
  <c r="AG846" i="17"/>
  <c r="AG720" i="17"/>
  <c r="Q861" i="16"/>
  <c r="E861" i="16"/>
  <c r="G861" i="16"/>
  <c r="Z861" i="16"/>
  <c r="AG142" i="17"/>
  <c r="AG566" i="17"/>
  <c r="AG748" i="17"/>
  <c r="AG986" i="17"/>
  <c r="AG461" i="17"/>
  <c r="AG729" i="17"/>
  <c r="AG922" i="17"/>
  <c r="AG592" i="17"/>
  <c r="AG442" i="17"/>
  <c r="AG273" i="17"/>
  <c r="AG23" i="17"/>
  <c r="AG926" i="17"/>
  <c r="AG708" i="17"/>
  <c r="AG567" i="17"/>
  <c r="AG357" i="17"/>
  <c r="AG84" i="17"/>
  <c r="AG750" i="17"/>
  <c r="AG508" i="17"/>
  <c r="AG139" i="17"/>
  <c r="AG138" i="17"/>
  <c r="AG296" i="17"/>
  <c r="AG13" i="17"/>
  <c r="AG968" i="17"/>
  <c r="AG224" i="17"/>
  <c r="AG244" i="17"/>
  <c r="AG840" i="17"/>
  <c r="AG220" i="17"/>
  <c r="AG302" i="17"/>
  <c r="AG56" i="17"/>
  <c r="AG274" i="17"/>
  <c r="AG460" i="17"/>
  <c r="AG903" i="17"/>
  <c r="AG629" i="17"/>
  <c r="AG631" i="17"/>
  <c r="AG409" i="17"/>
  <c r="Z244" i="16"/>
  <c r="K244" i="16"/>
  <c r="Y342" i="16"/>
  <c r="M861" i="16"/>
  <c r="G489" i="16"/>
  <c r="Z489" i="16"/>
  <c r="Q879" i="16"/>
  <c r="P879" i="16"/>
  <c r="E847" i="16"/>
  <c r="Y847" i="16"/>
  <c r="AG145" i="17"/>
  <c r="AG586" i="17"/>
  <c r="AG751" i="17"/>
  <c r="AG104" i="17"/>
  <c r="AG479" i="17"/>
  <c r="AG732" i="17"/>
  <c r="AG955" i="17"/>
  <c r="AG578" i="17"/>
  <c r="AG436" i="17"/>
  <c r="AG235" i="17"/>
  <c r="AG5" i="17"/>
  <c r="AG859" i="17"/>
  <c r="AG705" i="17"/>
  <c r="AG552" i="17"/>
  <c r="AG334" i="17"/>
  <c r="AG78" i="17"/>
  <c r="AG758" i="17"/>
  <c r="AG727" i="17"/>
  <c r="AG322" i="17"/>
  <c r="AG812" i="17"/>
  <c r="AG975" i="17"/>
  <c r="AG843" i="17"/>
  <c r="AG905" i="17"/>
  <c r="AG752" i="17"/>
  <c r="AG85" i="17"/>
  <c r="AG701" i="17"/>
  <c r="AG327" i="17"/>
  <c r="AG120" i="17"/>
  <c r="AG652" i="17"/>
  <c r="AG513" i="17"/>
  <c r="AG396" i="17"/>
  <c r="AG917" i="17"/>
  <c r="AG713" i="17"/>
  <c r="AG431" i="17"/>
  <c r="AG237" i="17"/>
  <c r="H861" i="16"/>
  <c r="P992" i="16"/>
  <c r="Z992" i="16"/>
  <c r="V437" i="16"/>
  <c r="C437" i="16"/>
  <c r="S650" i="16"/>
  <c r="W650" i="16"/>
  <c r="AG313" i="17"/>
  <c r="AG598" i="17"/>
  <c r="AG774" i="17"/>
  <c r="AG114" i="17"/>
  <c r="AG607" i="17"/>
  <c r="AG785" i="17"/>
  <c r="AG1002" i="17"/>
  <c r="AG576" i="17"/>
  <c r="AG417" i="17"/>
  <c r="AG146" i="17"/>
  <c r="AG976" i="17"/>
  <c r="AG850" i="17"/>
  <c r="AG703" i="17"/>
  <c r="AG523" i="17"/>
  <c r="AG269" i="17"/>
  <c r="AG76" i="17"/>
  <c r="AG770" i="17"/>
  <c r="AG18" i="17"/>
  <c r="AG550" i="17"/>
  <c r="AG877" i="17"/>
  <c r="AG556" i="17"/>
  <c r="AG465" i="17"/>
  <c r="AG893" i="17"/>
  <c r="AG239" i="17"/>
  <c r="AG347" i="17"/>
  <c r="AG253" i="17"/>
  <c r="AG858" i="17"/>
  <c r="AG59" i="17"/>
  <c r="AG815" i="17"/>
  <c r="AG419" i="17"/>
  <c r="AG721" i="17"/>
  <c r="AG958" i="17"/>
  <c r="AG766" i="17"/>
  <c r="AG494" i="17"/>
  <c r="AG663" i="17"/>
  <c r="K814" i="16"/>
  <c r="G600" i="16"/>
  <c r="H600" i="16"/>
  <c r="H847" i="16"/>
  <c r="T861" i="16"/>
  <c r="S861" i="16"/>
  <c r="O861" i="16"/>
  <c r="R861" i="16"/>
  <c r="Y414" i="16"/>
  <c r="O815" i="16"/>
  <c r="L847" i="16"/>
  <c r="AG358" i="17"/>
  <c r="AG618" i="17"/>
  <c r="AG839" i="17"/>
  <c r="AG294" i="17"/>
  <c r="AG670" i="17"/>
  <c r="AG799" i="17"/>
  <c r="AG1004" i="17"/>
  <c r="AG529" i="17"/>
  <c r="AG397" i="17"/>
  <c r="AG133" i="17"/>
  <c r="AG959" i="17"/>
  <c r="AG836" i="17"/>
  <c r="AG686" i="17"/>
  <c r="AG514" i="17"/>
  <c r="AG219" i="17"/>
  <c r="AG41" i="17"/>
  <c r="AG553" i="17"/>
  <c r="AG585" i="17"/>
  <c r="AG248" i="17"/>
  <c r="AG407" i="17"/>
  <c r="AG602" i="17"/>
  <c r="AG48" i="17"/>
  <c r="AG872" i="17"/>
  <c r="AG182" i="17"/>
  <c r="AG715" i="17"/>
  <c r="AG723" i="17"/>
  <c r="AG251" i="17"/>
  <c r="AG849" i="17"/>
  <c r="AG643" i="17"/>
  <c r="AG880" i="17"/>
  <c r="AG345" i="17"/>
  <c r="AG109" i="17"/>
  <c r="AG902" i="17"/>
  <c r="AG653" i="17"/>
  <c r="J861" i="16"/>
  <c r="Y197" i="16"/>
  <c r="G197" i="16"/>
  <c r="Y121" i="16"/>
  <c r="D861" i="16"/>
  <c r="B861" i="16"/>
  <c r="B182" i="16"/>
  <c r="O414" i="16"/>
  <c r="N414" i="16"/>
  <c r="C226" i="16"/>
  <c r="B815" i="16"/>
  <c r="D847" i="16"/>
  <c r="S481" i="16"/>
  <c r="N481" i="16"/>
  <c r="Q481" i="16"/>
  <c r="L481" i="16"/>
  <c r="G481" i="16"/>
  <c r="P833" i="16"/>
  <c r="R833" i="16"/>
  <c r="AG361" i="17"/>
  <c r="AG621" i="17"/>
  <c r="AG865" i="17"/>
  <c r="AG307" i="17"/>
  <c r="AG673" i="17"/>
  <c r="AG837" i="17"/>
  <c r="AG659" i="17"/>
  <c r="AG491" i="17"/>
  <c r="AG392" i="17"/>
  <c r="AG116" i="17"/>
  <c r="AG941" i="17"/>
  <c r="AG797" i="17"/>
  <c r="AG638" i="17"/>
  <c r="AG506" i="17"/>
  <c r="AG209" i="17"/>
  <c r="AG634" i="17"/>
  <c r="AG440" i="17"/>
  <c r="AG569" i="17"/>
  <c r="AG501" i="17"/>
  <c r="AG921" i="17"/>
  <c r="AG760" i="17"/>
  <c r="AG196" i="17"/>
  <c r="AG655" i="17"/>
  <c r="AG881" i="17"/>
  <c r="AG742" i="17"/>
  <c r="AG19" i="17"/>
  <c r="AG70" i="17"/>
  <c r="AG370" i="17"/>
  <c r="AG241" i="17"/>
  <c r="AG804" i="17"/>
  <c r="AG542" i="17"/>
  <c r="AG1001" i="17"/>
  <c r="AG201" i="17"/>
  <c r="W861" i="16"/>
  <c r="P861" i="16"/>
  <c r="N861" i="16"/>
  <c r="S244" i="16"/>
  <c r="Z153" i="16"/>
  <c r="N153" i="16"/>
  <c r="J153" i="16"/>
  <c r="X687" i="16"/>
  <c r="D821" i="16"/>
  <c r="N775" i="16"/>
  <c r="J775" i="16"/>
  <c r="U775" i="16"/>
  <c r="AG375" i="17"/>
  <c r="AG639" i="17"/>
  <c r="AG878" i="17"/>
  <c r="AG386" i="17"/>
  <c r="AG678" i="17"/>
  <c r="AG845" i="17"/>
  <c r="AG646" i="17"/>
  <c r="AG476" i="17"/>
  <c r="AG365" i="17"/>
  <c r="AG99" i="17"/>
  <c r="AG936" i="17"/>
  <c r="AG788" i="17"/>
  <c r="AG635" i="17"/>
  <c r="AG487" i="17"/>
  <c r="AG153" i="17"/>
  <c r="AG176" i="17"/>
  <c r="AG930" i="17"/>
  <c r="AG350" i="17"/>
  <c r="AG329" i="17"/>
  <c r="AG29" i="17"/>
  <c r="AG112" i="17"/>
  <c r="AG94" i="17"/>
  <c r="AG924" i="17"/>
  <c r="AG272" i="17"/>
  <c r="AG894" i="17"/>
  <c r="AG928" i="17"/>
  <c r="AG199" i="17"/>
  <c r="AG293" i="17"/>
  <c r="AG372" i="17"/>
  <c r="AG166" i="17"/>
  <c r="AG900" i="17"/>
  <c r="AG55" i="17"/>
  <c r="AG861" i="17"/>
  <c r="AG427" i="17"/>
  <c r="V861" i="16"/>
  <c r="U861" i="16"/>
  <c r="H342" i="16"/>
  <c r="P244" i="16"/>
  <c r="K687" i="16"/>
  <c r="M821" i="16"/>
  <c r="V841" i="16"/>
  <c r="Z841" i="16"/>
  <c r="L109" i="16"/>
  <c r="C109" i="16"/>
  <c r="G109" i="16"/>
  <c r="K767" i="16"/>
  <c r="W767" i="16"/>
  <c r="V642" i="16"/>
  <c r="S642" i="16"/>
  <c r="Z642" i="16"/>
  <c r="AG395" i="17"/>
  <c r="AG717" i="17"/>
  <c r="AG919" i="17"/>
  <c r="AG455" i="17"/>
  <c r="AG683" i="17"/>
  <c r="AG901" i="17"/>
  <c r="AG615" i="17"/>
  <c r="AG473" i="17"/>
  <c r="AG308" i="17"/>
  <c r="AG92" i="17"/>
  <c r="AG934" i="17"/>
  <c r="AG755" i="17"/>
  <c r="AG601" i="17"/>
  <c r="AG378" i="17"/>
  <c r="AG150" i="17"/>
  <c r="AG957" i="17"/>
  <c r="AG101" i="17"/>
  <c r="AG424" i="17"/>
  <c r="AG423" i="17"/>
  <c r="AG613" i="17"/>
  <c r="AG336" i="17"/>
  <c r="AG447" i="17"/>
  <c r="AG323" i="17"/>
  <c r="AG497" i="17"/>
  <c r="AG26" i="17"/>
  <c r="AG987" i="17"/>
  <c r="AG36" i="17"/>
  <c r="AG574" i="17"/>
  <c r="AG260" i="17"/>
  <c r="AG171" i="17"/>
  <c r="AG614" i="17"/>
  <c r="AG421" i="17"/>
  <c r="AG684" i="17"/>
  <c r="AG992" i="17"/>
  <c r="AG278" i="17"/>
  <c r="AG730" i="17"/>
  <c r="AG874" i="17"/>
  <c r="AG649" i="17"/>
  <c r="AG530" i="17"/>
  <c r="AG782" i="17"/>
  <c r="AG326" i="17"/>
  <c r="AG572" i="17"/>
  <c r="AG650" i="17"/>
  <c r="AG125" i="17"/>
  <c r="AG111" i="17"/>
  <c r="AG620" i="17"/>
  <c r="AG967" i="17"/>
  <c r="AG910" i="17"/>
  <c r="AG953" i="17"/>
  <c r="AG534" i="17"/>
  <c r="AG484" i="17"/>
  <c r="AG381" i="17"/>
  <c r="AG412" i="17"/>
  <c r="AG34" i="17"/>
  <c r="AG207" i="17"/>
  <c r="AG605" i="17"/>
  <c r="AG215" i="17"/>
  <c r="AG297" i="17"/>
  <c r="AG868" i="17"/>
  <c r="AG344" i="17"/>
  <c r="AG8" i="17"/>
  <c r="AG809" i="17"/>
  <c r="AG463" i="17"/>
  <c r="AG731" i="17"/>
  <c r="AG132" i="17"/>
  <c r="AG54" i="17"/>
  <c r="AG973" i="17"/>
  <c r="AG776" i="17"/>
  <c r="AG103" i="17"/>
  <c r="AG551" i="17"/>
  <c r="AG366" i="17"/>
  <c r="AG960" i="17"/>
  <c r="AG773" i="17"/>
  <c r="AG847" i="17"/>
  <c r="AG456" i="17"/>
  <c r="AG543" i="17"/>
  <c r="AG257" i="17"/>
  <c r="AG555" i="17"/>
  <c r="AG997" i="17"/>
  <c r="AG157" i="17"/>
  <c r="AG641" i="17"/>
  <c r="AG564" i="17"/>
  <c r="AG763" i="17"/>
  <c r="AG985" i="17"/>
  <c r="AG356" i="17"/>
  <c r="AG446" i="17"/>
  <c r="AG996" i="17"/>
  <c r="AG768" i="17"/>
  <c r="AG291" i="17"/>
  <c r="AG767" i="17"/>
  <c r="AG852" i="17"/>
  <c r="AG679" i="17"/>
  <c r="AG137" i="17"/>
  <c r="AG603" i="17"/>
  <c r="AG694" i="17"/>
  <c r="AG213" i="17"/>
  <c r="AG580" i="17"/>
  <c r="AG410" i="17"/>
  <c r="AG841" i="17"/>
  <c r="AG53" i="17"/>
  <c r="AG954" i="17"/>
  <c r="AG437" i="17"/>
  <c r="AG414" i="17"/>
  <c r="AG698" i="17"/>
  <c r="AG541" i="17"/>
  <c r="AG300" i="17"/>
  <c r="AG230" i="17"/>
  <c r="AG67" i="17"/>
  <c r="AG179" i="17"/>
  <c r="AG807" i="17"/>
  <c r="AG988" i="17"/>
  <c r="AG106" i="17"/>
  <c r="AG587" i="17"/>
  <c r="AG290" i="17"/>
  <c r="AG685" i="17"/>
  <c r="AG938" i="17"/>
  <c r="AG131" i="17"/>
  <c r="AG596" i="17"/>
  <c r="AG324" i="17"/>
  <c r="AG387" i="17"/>
  <c r="F284" i="16"/>
  <c r="AN988" i="17"/>
  <c r="AN926" i="17"/>
  <c r="AN851" i="17"/>
  <c r="AN62" i="17"/>
  <c r="AN59" i="17"/>
  <c r="AN26" i="17"/>
  <c r="AN971" i="17"/>
  <c r="AN896" i="17"/>
  <c r="AN879" i="17"/>
  <c r="AN871" i="17"/>
  <c r="AN834" i="17"/>
  <c r="AN793" i="17"/>
  <c r="AN736" i="17"/>
  <c r="AN717" i="17"/>
  <c r="AN712" i="17"/>
  <c r="AN698" i="17"/>
  <c r="AN690" i="17"/>
  <c r="AN630" i="17"/>
  <c r="AN570" i="17"/>
  <c r="AN519" i="17"/>
  <c r="AN484" i="17"/>
  <c r="AN473" i="17"/>
  <c r="AN438" i="17"/>
  <c r="AN405" i="17"/>
  <c r="AN360" i="17"/>
  <c r="AN318" i="17"/>
  <c r="AN290" i="17"/>
  <c r="AN217" i="17"/>
  <c r="AN136" i="17"/>
  <c r="AN74" i="17"/>
  <c r="AN29" i="17"/>
  <c r="AN980" i="17"/>
  <c r="AN902" i="17"/>
  <c r="AN874" i="17"/>
  <c r="AN720" i="17"/>
  <c r="AN693" i="17"/>
  <c r="AN674" i="17"/>
  <c r="AN576" i="17"/>
  <c r="AN506" i="17"/>
  <c r="AN490" i="17"/>
  <c r="R422" i="16"/>
  <c r="AN374" i="17"/>
  <c r="AN254" i="17"/>
  <c r="AN226" i="17"/>
  <c r="AN189" i="17"/>
  <c r="AN175" i="17"/>
  <c r="AN122" i="17"/>
  <c r="AN952" i="17"/>
  <c r="AN840" i="17"/>
  <c r="AN821" i="17"/>
  <c r="AN802" i="17"/>
  <c r="AN783" i="17"/>
  <c r="AN742" i="17"/>
  <c r="I715" i="16"/>
  <c r="AN696" i="17"/>
  <c r="AN647" i="17"/>
  <c r="AN509" i="17"/>
  <c r="AN444" i="17"/>
  <c r="AN428" i="17"/>
  <c r="AN403" i="17"/>
  <c r="AN366" i="17"/>
  <c r="AN324" i="17"/>
  <c r="AN266" i="17"/>
  <c r="AN125" i="17"/>
  <c r="AN90" i="17"/>
  <c r="AN81" i="17"/>
  <c r="AN19" i="17"/>
  <c r="AN16" i="17"/>
  <c r="AN908" i="17"/>
  <c r="AN786" i="17"/>
  <c r="AN778" i="17"/>
  <c r="AN756" i="17"/>
  <c r="AN718" i="17"/>
  <c r="AN680" i="17"/>
  <c r="AN650" i="17"/>
  <c r="AN639" i="17"/>
  <c r="AN612" i="17"/>
  <c r="AN582" i="17"/>
  <c r="AN548" i="17"/>
  <c r="AN512" i="17"/>
  <c r="AN485" i="17"/>
  <c r="AN420" i="17"/>
  <c r="AN406" i="17"/>
  <c r="AN398" i="17"/>
  <c r="AN361" i="17"/>
  <c r="AN344" i="17"/>
  <c r="AN319" i="17"/>
  <c r="AN117" i="17"/>
  <c r="AN114" i="17"/>
  <c r="AN93" i="17"/>
  <c r="AN33" i="17"/>
  <c r="AN22" i="17"/>
  <c r="I434" i="16"/>
  <c r="AG362" i="17"/>
  <c r="T119" i="16"/>
  <c r="Y214" i="16"/>
  <c r="R214" i="16"/>
  <c r="J214" i="16"/>
  <c r="G519" i="16"/>
  <c r="E7" i="16"/>
  <c r="S493" i="16"/>
  <c r="L799" i="16"/>
  <c r="S463" i="16"/>
  <c r="Z463" i="16"/>
  <c r="K463" i="16"/>
  <c r="Q119" i="16"/>
  <c r="E799" i="16"/>
  <c r="M356" i="16"/>
  <c r="P463" i="16"/>
  <c r="W463" i="16"/>
  <c r="B463" i="16"/>
  <c r="F119" i="16"/>
  <c r="P214" i="16"/>
  <c r="K214" i="16"/>
  <c r="Q356" i="16"/>
  <c r="C7" i="16"/>
  <c r="Z7" i="16"/>
  <c r="W799" i="16"/>
  <c r="P356" i="16"/>
  <c r="U463" i="16"/>
  <c r="G463" i="16"/>
  <c r="O463" i="16"/>
  <c r="E119" i="16"/>
  <c r="H37" i="16"/>
  <c r="O356" i="16"/>
  <c r="J463" i="16"/>
  <c r="Y463" i="16"/>
  <c r="S119" i="16"/>
  <c r="E463" i="16"/>
  <c r="T463" i="16"/>
  <c r="I149" i="16"/>
  <c r="I119" i="16"/>
  <c r="X119" i="16"/>
  <c r="K356" i="16"/>
  <c r="D356" i="16"/>
  <c r="N214" i="16"/>
  <c r="B214" i="16"/>
  <c r="Y519" i="16"/>
  <c r="V356" i="16"/>
  <c r="L214" i="16"/>
  <c r="M214" i="16"/>
  <c r="Q519" i="16"/>
  <c r="C119" i="16"/>
  <c r="V463" i="16"/>
  <c r="D463" i="16"/>
  <c r="G119" i="16"/>
  <c r="P119" i="16"/>
  <c r="N119" i="16"/>
  <c r="J119" i="16"/>
  <c r="B356" i="16"/>
  <c r="D119" i="16"/>
  <c r="Q214" i="16"/>
  <c r="C214" i="16"/>
  <c r="N356" i="16"/>
  <c r="Z214" i="16"/>
  <c r="H214" i="16"/>
  <c r="F356" i="16"/>
  <c r="R119" i="16"/>
  <c r="K119" i="16"/>
  <c r="W214" i="16"/>
  <c r="I214" i="16"/>
  <c r="G214" i="16"/>
  <c r="L356" i="16"/>
  <c r="O519" i="16"/>
  <c r="N463" i="16"/>
  <c r="L463" i="16"/>
  <c r="Z119" i="16"/>
  <c r="W119" i="16"/>
  <c r="G687" i="16"/>
  <c r="Q687" i="16"/>
  <c r="R687" i="16"/>
  <c r="Z687" i="16"/>
  <c r="I687" i="16"/>
  <c r="V687" i="16"/>
  <c r="C687" i="16"/>
  <c r="D687" i="16"/>
  <c r="P656" i="16"/>
  <c r="F656" i="16"/>
  <c r="O656" i="16"/>
  <c r="X656" i="16"/>
  <c r="T562" i="16"/>
  <c r="U562" i="16"/>
  <c r="Z600" i="16"/>
  <c r="V600" i="16"/>
  <c r="B600" i="16"/>
  <c r="N600" i="16"/>
  <c r="I600" i="16"/>
  <c r="C600" i="16"/>
  <c r="U600" i="16"/>
  <c r="Z656" i="16"/>
  <c r="S67" i="16"/>
  <c r="M67" i="16"/>
  <c r="D153" i="4"/>
  <c r="U698" i="16"/>
  <c r="T698" i="16"/>
  <c r="P926" i="16"/>
  <c r="X926" i="16"/>
  <c r="O926" i="16"/>
  <c r="Z926" i="16"/>
  <c r="T926" i="16"/>
  <c r="V182" i="16"/>
  <c r="H182" i="16"/>
  <c r="M182" i="16"/>
  <c r="Q182" i="16"/>
  <c r="I182" i="16"/>
  <c r="C182" i="16"/>
  <c r="G182" i="16"/>
  <c r="O182" i="16"/>
  <c r="Y639" i="16"/>
  <c r="R639" i="16"/>
  <c r="E182" i="16"/>
  <c r="J182" i="16"/>
  <c r="D128" i="4"/>
  <c r="K497" i="16"/>
  <c r="W244" i="16"/>
  <c r="U244" i="16"/>
  <c r="D296" i="16"/>
  <c r="M815" i="16"/>
  <c r="T815" i="16"/>
  <c r="D416" i="16"/>
  <c r="B877" i="16"/>
  <c r="D161" i="4"/>
  <c r="D124" i="4"/>
  <c r="D12" i="4"/>
  <c r="T877" i="16"/>
  <c r="G244" i="16"/>
  <c r="O244" i="16"/>
  <c r="F226" i="16"/>
  <c r="L296" i="16"/>
  <c r="Y815" i="16"/>
  <c r="D119" i="4"/>
  <c r="D111" i="4"/>
  <c r="D11" i="4"/>
  <c r="T244" i="16"/>
  <c r="Q244" i="16"/>
  <c r="I226" i="16"/>
  <c r="F815" i="16"/>
  <c r="T614" i="16"/>
  <c r="F244" i="16"/>
  <c r="Z437" i="16"/>
  <c r="S226" i="16"/>
  <c r="Z815" i="16"/>
  <c r="G821" i="16"/>
  <c r="D170" i="4"/>
  <c r="D122" i="4"/>
  <c r="R244" i="16"/>
  <c r="F821" i="16"/>
  <c r="U614" i="16"/>
  <c r="D55" i="4"/>
  <c r="D151" i="4"/>
  <c r="D94" i="4"/>
  <c r="F67" i="16"/>
  <c r="X67" i="16"/>
  <c r="D250" i="16"/>
  <c r="F149" i="16"/>
  <c r="C67" i="16"/>
  <c r="B67" i="16"/>
  <c r="W67" i="16"/>
  <c r="V67" i="16"/>
  <c r="U67" i="16"/>
  <c r="K870" i="16"/>
  <c r="Y67" i="16"/>
  <c r="G67" i="16"/>
  <c r="I67" i="16"/>
  <c r="H67" i="16"/>
  <c r="Y149" i="16"/>
  <c r="E67" i="16"/>
  <c r="L870" i="16"/>
  <c r="L67" i="16"/>
  <c r="Z67" i="16"/>
  <c r="T149" i="16"/>
  <c r="J67" i="16"/>
  <c r="U870" i="16"/>
  <c r="R67" i="16"/>
  <c r="O67" i="16"/>
  <c r="W37" i="16"/>
  <c r="N149" i="16"/>
  <c r="N67" i="16"/>
  <c r="M870" i="16"/>
  <c r="T67" i="16"/>
  <c r="P67" i="16"/>
  <c r="Q67" i="16"/>
  <c r="J37" i="16"/>
  <c r="Z250" i="16"/>
  <c r="Q149" i="16"/>
  <c r="F132" i="16"/>
  <c r="V785" i="16"/>
  <c r="B785" i="16"/>
  <c r="P785" i="16"/>
  <c r="I785" i="16"/>
  <c r="T785" i="16"/>
  <c r="B663" i="16"/>
  <c r="M663" i="16"/>
  <c r="O703" i="16"/>
  <c r="Z703" i="16"/>
  <c r="K703" i="16"/>
  <c r="F703" i="16"/>
  <c r="Y132" i="16"/>
  <c r="I132" i="16"/>
  <c r="O855" i="16"/>
  <c r="T855" i="16"/>
  <c r="V390" i="16"/>
  <c r="B390" i="16"/>
  <c r="Q4" i="16"/>
  <c r="V4" i="16"/>
  <c r="C479" i="16"/>
  <c r="B479" i="16"/>
  <c r="Z479" i="16"/>
  <c r="F479" i="16"/>
  <c r="S864" i="16"/>
  <c r="E864" i="16"/>
  <c r="R864" i="16"/>
  <c r="T864" i="16"/>
  <c r="J864" i="16"/>
  <c r="P864" i="16"/>
  <c r="Z864" i="16"/>
  <c r="B864" i="16"/>
  <c r="N864" i="16"/>
  <c r="M132" i="16"/>
  <c r="W132" i="16"/>
  <c r="Q132" i="16"/>
  <c r="X132" i="16"/>
  <c r="D132" i="16"/>
  <c r="N132" i="16"/>
  <c r="A12" i="16"/>
  <c r="AS15" i="17"/>
  <c r="AS31" i="17"/>
  <c r="A28" i="16"/>
  <c r="C28" i="16" s="1"/>
  <c r="AS47" i="17"/>
  <c r="A44" i="16"/>
  <c r="Z44" i="16" s="1"/>
  <c r="AS63" i="17"/>
  <c r="A60" i="16"/>
  <c r="A77" i="16"/>
  <c r="O77" i="16" s="1"/>
  <c r="AS80" i="17"/>
  <c r="AS105" i="17"/>
  <c r="A102" i="16"/>
  <c r="D102" i="16" s="1"/>
  <c r="A110" i="16"/>
  <c r="AS113" i="17"/>
  <c r="A118" i="16"/>
  <c r="I118" i="16" s="1"/>
  <c r="AS121" i="17"/>
  <c r="AS129" i="17"/>
  <c r="A126" i="16"/>
  <c r="AS137" i="17"/>
  <c r="A134" i="16"/>
  <c r="U134" i="16" s="1"/>
  <c r="A158" i="16"/>
  <c r="W158" i="16" s="1"/>
  <c r="AS161" i="17"/>
  <c r="A167" i="16"/>
  <c r="Y167" i="16" s="1"/>
  <c r="AS170" i="17"/>
  <c r="A175" i="16"/>
  <c r="G175" i="16" s="1"/>
  <c r="AS178" i="17"/>
  <c r="A183" i="16"/>
  <c r="AS186" i="17"/>
  <c r="AS194" i="17"/>
  <c r="A191" i="16"/>
  <c r="AS202" i="17"/>
  <c r="A199" i="16"/>
  <c r="A207" i="16"/>
  <c r="E207" i="16" s="1"/>
  <c r="AS210" i="17"/>
  <c r="A223" i="16"/>
  <c r="O223" i="16" s="1"/>
  <c r="AS226" i="17"/>
  <c r="A239" i="16"/>
  <c r="M239" i="16" s="1"/>
  <c r="AS242" i="17"/>
  <c r="AS258" i="17"/>
  <c r="A255" i="16"/>
  <c r="F263" i="16"/>
  <c r="E263" i="16"/>
  <c r="H263" i="16"/>
  <c r="T263" i="16"/>
  <c r="L263" i="16"/>
  <c r="C263" i="16"/>
  <c r="S263" i="16"/>
  <c r="I263" i="16"/>
  <c r="G263" i="16"/>
  <c r="P263" i="16"/>
  <c r="Y263" i="16"/>
  <c r="K263" i="16"/>
  <c r="Q263" i="16"/>
  <c r="N263" i="16"/>
  <c r="J263" i="16"/>
  <c r="D263" i="16"/>
  <c r="X263" i="16"/>
  <c r="Z263" i="16"/>
  <c r="W263" i="16"/>
  <c r="O263" i="16"/>
  <c r="B263" i="16"/>
  <c r="R263" i="16"/>
  <c r="M263" i="16"/>
  <c r="U263" i="16"/>
  <c r="A271" i="16"/>
  <c r="AS274" i="17"/>
  <c r="AS282" i="17"/>
  <c r="A279" i="16"/>
  <c r="O279" i="16" s="1"/>
  <c r="AS298" i="17"/>
  <c r="A295" i="16"/>
  <c r="U295" i="16" s="1"/>
  <c r="AS306" i="17"/>
  <c r="A303" i="16"/>
  <c r="P303" i="16" s="1"/>
  <c r="AS322" i="17"/>
  <c r="A319" i="16"/>
  <c r="Z319" i="16" s="1"/>
  <c r="AS338" i="17"/>
  <c r="A335" i="16"/>
  <c r="X335" i="16" s="1"/>
  <c r="AS346" i="17"/>
  <c r="A343" i="16"/>
  <c r="AS362" i="17"/>
  <c r="A359" i="16"/>
  <c r="AS370" i="17"/>
  <c r="A367" i="16"/>
  <c r="L367" i="16" s="1"/>
  <c r="AS378" i="17"/>
  <c r="A375" i="16"/>
  <c r="Y375" i="16" s="1"/>
  <c r="A383" i="16"/>
  <c r="B383" i="16" s="1"/>
  <c r="AS386" i="17"/>
  <c r="AS402" i="17"/>
  <c r="A399" i="16"/>
  <c r="O399" i="16" s="1"/>
  <c r="A407" i="16"/>
  <c r="AS410" i="17"/>
  <c r="A415" i="16"/>
  <c r="Y415" i="16" s="1"/>
  <c r="AS418" i="17"/>
  <c r="A423" i="16"/>
  <c r="AS426" i="17"/>
  <c r="AS442" i="17"/>
  <c r="A439" i="16"/>
  <c r="A448" i="16"/>
  <c r="AS451" i="17"/>
  <c r="AS523" i="17"/>
  <c r="A520" i="16"/>
  <c r="X520" i="16" s="1"/>
  <c r="AS540" i="17"/>
  <c r="A537" i="16"/>
  <c r="Y537" i="16" s="1"/>
  <c r="AS548" i="17"/>
  <c r="A545" i="16"/>
  <c r="AS556" i="17"/>
  <c r="A553" i="16"/>
  <c r="AS564" i="17"/>
  <c r="A561" i="16"/>
  <c r="V561" i="16" s="1"/>
  <c r="AS572" i="17"/>
  <c r="A569" i="16"/>
  <c r="C569" i="16" s="1"/>
  <c r="A585" i="16"/>
  <c r="M585" i="16" s="1"/>
  <c r="AS588" i="17"/>
  <c r="A593" i="16"/>
  <c r="M593" i="16" s="1"/>
  <c r="AS596" i="17"/>
  <c r="AS604" i="17"/>
  <c r="A601" i="16"/>
  <c r="Y601" i="16" s="1"/>
  <c r="A609" i="16"/>
  <c r="I609" i="16" s="1"/>
  <c r="AS612" i="17"/>
  <c r="AS620" i="17"/>
  <c r="A617" i="16"/>
  <c r="O617" i="16" s="1"/>
  <c r="A625" i="16"/>
  <c r="AS628" i="17"/>
  <c r="A633" i="16"/>
  <c r="S633" i="16" s="1"/>
  <c r="AS636" i="17"/>
  <c r="AS644" i="17"/>
  <c r="A641" i="16"/>
  <c r="AS652" i="17"/>
  <c r="A649" i="16"/>
  <c r="A657" i="16"/>
  <c r="AS660" i="17"/>
  <c r="AS668" i="17"/>
  <c r="A665" i="16"/>
  <c r="N665" i="16" s="1"/>
  <c r="A673" i="16"/>
  <c r="X673" i="16" s="1"/>
  <c r="AS676" i="17"/>
  <c r="A697" i="16"/>
  <c r="N697" i="16" s="1"/>
  <c r="AS700" i="17"/>
  <c r="A705" i="16"/>
  <c r="AS708" i="17"/>
  <c r="A712" i="16"/>
  <c r="K712" i="16" s="1"/>
  <c r="AS715" i="17"/>
  <c r="AS723" i="17"/>
  <c r="A720" i="16"/>
  <c r="AS755" i="17"/>
  <c r="A752" i="16"/>
  <c r="AS763" i="17"/>
  <c r="A760" i="16"/>
  <c r="A768" i="16"/>
  <c r="D768" i="16" s="1"/>
  <c r="AS771" i="17"/>
  <c r="AS779" i="17"/>
  <c r="A776" i="16"/>
  <c r="J784" i="16"/>
  <c r="G784" i="16"/>
  <c r="B784" i="16"/>
  <c r="P784" i="16"/>
  <c r="O784" i="16"/>
  <c r="F784" i="16"/>
  <c r="R784" i="16"/>
  <c r="V784" i="16"/>
  <c r="S784" i="16"/>
  <c r="M784" i="16"/>
  <c r="W784" i="16"/>
  <c r="D784" i="16"/>
  <c r="H784" i="16"/>
  <c r="T784" i="16"/>
  <c r="A808" i="16"/>
  <c r="W808" i="16" s="1"/>
  <c r="AS811" i="17"/>
  <c r="AS827" i="17"/>
  <c r="A824" i="16"/>
  <c r="A832" i="16"/>
  <c r="AS835" i="17"/>
  <c r="A840" i="16"/>
  <c r="AS843" i="17"/>
  <c r="AS851" i="17"/>
  <c r="A848" i="16"/>
  <c r="G848" i="16" s="1"/>
  <c r="AS859" i="17"/>
  <c r="A856" i="16"/>
  <c r="AS875" i="17"/>
  <c r="A872" i="16"/>
  <c r="V872" i="16" s="1"/>
  <c r="A889" i="16"/>
  <c r="K889" i="16" s="1"/>
  <c r="AS892" i="17"/>
  <c r="AS900" i="17"/>
  <c r="A897" i="16"/>
  <c r="S897" i="16" s="1"/>
  <c r="AS908" i="17"/>
  <c r="A905" i="16"/>
  <c r="A913" i="16"/>
  <c r="D913" i="16" s="1"/>
  <c r="AS916" i="17"/>
  <c r="AS932" i="17"/>
  <c r="A929" i="16"/>
  <c r="Z929" i="16" s="1"/>
  <c r="AS940" i="17"/>
  <c r="A937" i="16"/>
  <c r="AS964" i="17"/>
  <c r="A961" i="16"/>
  <c r="Y961" i="16" s="1"/>
  <c r="AS972" i="17"/>
  <c r="A969" i="16"/>
  <c r="D969" i="16" s="1"/>
  <c r="AS980" i="17"/>
  <c r="A977" i="16"/>
  <c r="AS988" i="17"/>
  <c r="A985" i="16"/>
  <c r="A1001" i="16"/>
  <c r="J1001" i="16" s="1"/>
  <c r="AS1004" i="17"/>
  <c r="R189" i="16"/>
  <c r="X189" i="16"/>
  <c r="D530" i="16"/>
  <c r="I530" i="16"/>
  <c r="F530" i="16"/>
  <c r="L124" i="16"/>
  <c r="P124" i="16"/>
  <c r="W124" i="16"/>
  <c r="B124" i="16"/>
  <c r="J970" i="16"/>
  <c r="Z698" i="16"/>
  <c r="P877" i="16"/>
  <c r="K530" i="16"/>
  <c r="Y530" i="16"/>
  <c r="V530" i="16"/>
  <c r="L784" i="16"/>
  <c r="R324" i="16"/>
  <c r="U525" i="16"/>
  <c r="H124" i="16"/>
  <c r="K124" i="16"/>
  <c r="U124" i="16"/>
  <c r="I954" i="16"/>
  <c r="I698" i="16"/>
  <c r="S21" i="16"/>
  <c r="Q530" i="16"/>
  <c r="Z594" i="16"/>
  <c r="X530" i="16"/>
  <c r="T530" i="16"/>
  <c r="L530" i="16"/>
  <c r="U324" i="16"/>
  <c r="D525" i="16"/>
  <c r="I124" i="16"/>
  <c r="E124" i="16"/>
  <c r="Q124" i="16"/>
  <c r="Y809" i="16"/>
  <c r="J698" i="16"/>
  <c r="I21" i="16"/>
  <c r="M530" i="16"/>
  <c r="O530" i="16"/>
  <c r="S530" i="16"/>
  <c r="C530" i="16"/>
  <c r="P324" i="16"/>
  <c r="Y525" i="16"/>
  <c r="T124" i="16"/>
  <c r="D124" i="16"/>
  <c r="F124" i="16"/>
  <c r="P698" i="16"/>
  <c r="F21" i="16"/>
  <c r="J530" i="16"/>
  <c r="H530" i="16"/>
  <c r="S324" i="16"/>
  <c r="V124" i="16"/>
  <c r="Z124" i="16"/>
  <c r="X124" i="16"/>
  <c r="Z324" i="16"/>
  <c r="W698" i="16"/>
  <c r="N698" i="16"/>
  <c r="B530" i="16"/>
  <c r="N530" i="16"/>
  <c r="W530" i="16"/>
  <c r="G530" i="16"/>
  <c r="L633" i="16"/>
  <c r="I753" i="16"/>
  <c r="P639" i="16"/>
  <c r="D639" i="16"/>
  <c r="C562" i="16"/>
  <c r="V639" i="16"/>
  <c r="E639" i="16"/>
  <c r="I633" i="16"/>
  <c r="Z811" i="16"/>
  <c r="W639" i="16"/>
  <c r="X633" i="16"/>
  <c r="B811" i="16"/>
  <c r="I877" i="16"/>
  <c r="I493" i="16"/>
  <c r="I479" i="16"/>
  <c r="I463" i="16"/>
  <c r="I414" i="16"/>
  <c r="I383" i="16"/>
  <c r="N342" i="16"/>
  <c r="F250" i="16"/>
  <c r="D903" i="16"/>
  <c r="H479" i="16"/>
  <c r="Q479" i="16"/>
  <c r="Y479" i="16"/>
  <c r="J985" i="16"/>
  <c r="O398" i="16"/>
  <c r="L398" i="16"/>
  <c r="D631" i="16"/>
  <c r="S416" i="16"/>
  <c r="P841" i="16"/>
  <c r="U631" i="16"/>
  <c r="P479" i="16"/>
  <c r="K342" i="16"/>
  <c r="T519" i="16"/>
  <c r="P519" i="16"/>
  <c r="L926" i="16"/>
  <c r="Q926" i="16"/>
  <c r="E37" i="16"/>
  <c r="H250" i="16"/>
  <c r="X479" i="16"/>
  <c r="G479" i="16"/>
  <c r="J479" i="16"/>
  <c r="I197" i="16"/>
  <c r="B190" i="16"/>
  <c r="W250" i="16"/>
  <c r="F27" i="16"/>
  <c r="F570" i="16"/>
  <c r="E570" i="16"/>
  <c r="V631" i="16"/>
  <c r="Y416" i="16"/>
  <c r="H631" i="16"/>
  <c r="S461" i="16"/>
  <c r="O461" i="16"/>
  <c r="B342" i="16"/>
  <c r="W479" i="16"/>
  <c r="D342" i="16"/>
  <c r="E342" i="16"/>
  <c r="Z342" i="16"/>
  <c r="S519" i="16"/>
  <c r="M519" i="16"/>
  <c r="D926" i="16"/>
  <c r="X862" i="16"/>
  <c r="I489" i="16"/>
  <c r="S489" i="16"/>
  <c r="P37" i="16"/>
  <c r="K250" i="16"/>
  <c r="D479" i="16"/>
  <c r="R479" i="16"/>
  <c r="U479" i="16"/>
  <c r="K639" i="16"/>
  <c r="R197" i="16"/>
  <c r="U570" i="16"/>
  <c r="Z570" i="16"/>
  <c r="G570" i="16"/>
  <c r="B416" i="16"/>
  <c r="R76" i="16"/>
  <c r="W461" i="16"/>
  <c r="D461" i="16"/>
  <c r="Z614" i="16"/>
  <c r="O250" i="16"/>
  <c r="V342" i="16"/>
  <c r="F688" i="16"/>
  <c r="W342" i="16"/>
  <c r="J519" i="16"/>
  <c r="C342" i="16"/>
  <c r="C926" i="16"/>
  <c r="S862" i="16"/>
  <c r="K37" i="16"/>
  <c r="P190" i="16"/>
  <c r="G934" i="16"/>
  <c r="X797" i="16"/>
  <c r="S479" i="16"/>
  <c r="T479" i="16"/>
  <c r="L479" i="16"/>
  <c r="B639" i="16"/>
  <c r="S197" i="16"/>
  <c r="F252" i="16"/>
  <c r="W47" i="16"/>
  <c r="Y320" i="16"/>
  <c r="I919" i="16"/>
  <c r="X558" i="16"/>
  <c r="N570" i="16"/>
  <c r="O570" i="16"/>
  <c r="I570" i="16"/>
  <c r="T416" i="16"/>
  <c r="O53" i="16"/>
  <c r="J461" i="16"/>
  <c r="R631" i="16"/>
  <c r="I410" i="16"/>
  <c r="I354" i="16"/>
  <c r="N479" i="16"/>
  <c r="Q342" i="16"/>
  <c r="Q688" i="16"/>
  <c r="O342" i="16"/>
  <c r="Z519" i="16"/>
  <c r="G342" i="16"/>
  <c r="E926" i="16"/>
  <c r="U862" i="16"/>
  <c r="X489" i="16"/>
  <c r="M37" i="16"/>
  <c r="K757" i="16"/>
  <c r="E489" i="16"/>
  <c r="O479" i="16"/>
  <c r="M479" i="16"/>
  <c r="K479" i="16"/>
  <c r="V910" i="16"/>
  <c r="G639" i="16"/>
  <c r="W197" i="16"/>
  <c r="Y558" i="16"/>
  <c r="M570" i="16"/>
  <c r="V570" i="16"/>
  <c r="Q570" i="16"/>
  <c r="V416" i="16"/>
  <c r="U841" i="16"/>
  <c r="F631" i="16"/>
  <c r="R89" i="16"/>
  <c r="R65" i="16"/>
  <c r="V658" i="16"/>
  <c r="F342" i="16"/>
  <c r="L342" i="16"/>
  <c r="C688" i="16"/>
  <c r="W519" i="16"/>
  <c r="R926" i="16"/>
  <c r="I37" i="16"/>
  <c r="T489" i="16"/>
  <c r="E479" i="16"/>
  <c r="V479" i="16"/>
  <c r="J454" i="16"/>
  <c r="X639" i="16"/>
  <c r="O992" i="16"/>
  <c r="W390" i="16"/>
  <c r="V862" i="16"/>
  <c r="T570" i="16"/>
  <c r="K570" i="16"/>
  <c r="J570" i="16"/>
  <c r="Q416" i="16"/>
  <c r="H841" i="16"/>
  <c r="P631" i="16"/>
  <c r="U519" i="16"/>
  <c r="O293" i="16"/>
  <c r="H293" i="16"/>
  <c r="S39" i="16"/>
  <c r="U473" i="16"/>
  <c r="H658" i="16"/>
  <c r="I366" i="16"/>
  <c r="P904" i="16"/>
  <c r="V904" i="16"/>
  <c r="Q39" i="16"/>
  <c r="Z658" i="16"/>
  <c r="I658" i="16"/>
  <c r="B906" i="16"/>
  <c r="B632" i="16"/>
  <c r="H39" i="16"/>
  <c r="U352" i="16"/>
  <c r="G39" i="16"/>
  <c r="Y632" i="16"/>
  <c r="I632" i="16"/>
  <c r="U76" i="16"/>
  <c r="U632" i="16"/>
  <c r="I93" i="16"/>
  <c r="V505" i="16"/>
  <c r="X39" i="16"/>
  <c r="L39" i="16"/>
  <c r="E632" i="16"/>
  <c r="Q632" i="16"/>
  <c r="Z76" i="16"/>
  <c r="C632" i="16"/>
  <c r="K123" i="16"/>
  <c r="G943" i="16"/>
  <c r="I745" i="16"/>
  <c r="D170" i="16"/>
  <c r="Q505" i="16"/>
  <c r="Z39" i="16"/>
  <c r="X234" i="16"/>
  <c r="W39" i="16"/>
  <c r="I628" i="16"/>
  <c r="N632" i="16"/>
  <c r="M76" i="16"/>
  <c r="G123" i="16"/>
  <c r="I49" i="16"/>
  <c r="W170" i="16"/>
  <c r="B39" i="16"/>
  <c r="N234" i="16"/>
  <c r="U39" i="16"/>
  <c r="H76" i="16"/>
  <c r="S658" i="16"/>
  <c r="R39" i="16"/>
  <c r="J436" i="16"/>
  <c r="T39" i="16"/>
  <c r="D76" i="16"/>
  <c r="L32" i="16"/>
  <c r="Q32" i="16"/>
  <c r="Z32" i="16"/>
  <c r="AS35" i="17"/>
  <c r="G831" i="16"/>
  <c r="Z90" i="16"/>
  <c r="S24" i="16"/>
  <c r="L24" i="16"/>
  <c r="X24" i="16"/>
  <c r="I24" i="16"/>
  <c r="X881" i="16"/>
  <c r="Y90" i="16"/>
  <c r="P24" i="16"/>
  <c r="J24" i="16"/>
  <c r="N24" i="16"/>
  <c r="AS93" i="17"/>
  <c r="A203" i="16"/>
  <c r="C203" i="16" s="1"/>
  <c r="A56" i="16"/>
  <c r="S56" i="16" s="1"/>
  <c r="F90" i="16"/>
  <c r="F24" i="16"/>
  <c r="W24" i="16"/>
  <c r="O24" i="16"/>
  <c r="P919" i="16"/>
  <c r="AS839" i="17"/>
  <c r="L919" i="16"/>
  <c r="S90" i="16"/>
  <c r="R24" i="16"/>
  <c r="Q24" i="16"/>
  <c r="Z24" i="16"/>
  <c r="D467" i="16"/>
  <c r="S242" i="16"/>
  <c r="H919" i="16"/>
  <c r="G245" i="16"/>
  <c r="L508" i="16"/>
  <c r="A524" i="16"/>
  <c r="B524" i="16" s="1"/>
  <c r="I729" i="16"/>
  <c r="R831" i="16"/>
  <c r="E90" i="16"/>
  <c r="V24" i="16"/>
  <c r="T24" i="16"/>
  <c r="E24" i="16"/>
  <c r="J467" i="16"/>
  <c r="AS27" i="17"/>
  <c r="B24" i="16"/>
  <c r="Y24" i="16"/>
  <c r="D24" i="16"/>
  <c r="E881" i="16"/>
  <c r="I467" i="16"/>
  <c r="T884" i="16"/>
  <c r="F919" i="16"/>
  <c r="U24" i="16"/>
  <c r="K24" i="16"/>
  <c r="D972" i="16"/>
  <c r="G671" i="16"/>
  <c r="A114" i="16"/>
  <c r="Z147" i="16"/>
  <c r="D147" i="16"/>
  <c r="I147" i="16"/>
  <c r="P147" i="16"/>
  <c r="Q147" i="16"/>
  <c r="T147" i="16"/>
  <c r="X147" i="16"/>
  <c r="F147" i="16"/>
  <c r="E147" i="16"/>
  <c r="J147" i="16"/>
  <c r="T774" i="16"/>
  <c r="P774" i="16"/>
  <c r="B774" i="16"/>
  <c r="E774" i="16"/>
  <c r="J774" i="16"/>
  <c r="C774" i="16"/>
  <c r="G774" i="16"/>
  <c r="U774" i="16"/>
  <c r="Y774" i="16"/>
  <c r="D774" i="16"/>
  <c r="Y757" i="16"/>
  <c r="P757" i="16"/>
  <c r="H757" i="16"/>
  <c r="N757" i="16"/>
  <c r="Q757" i="16"/>
  <c r="S757" i="16"/>
  <c r="F757" i="16"/>
  <c r="I757" i="16"/>
  <c r="V757" i="16"/>
  <c r="W757" i="16"/>
  <c r="J757" i="16"/>
  <c r="B757" i="16"/>
  <c r="D757" i="16"/>
  <c r="G757" i="16"/>
  <c r="M757" i="16"/>
  <c r="X757" i="16"/>
  <c r="P418" i="16"/>
  <c r="R418" i="16"/>
  <c r="L405" i="16"/>
  <c r="K405" i="16"/>
  <c r="R13" i="16"/>
  <c r="H13" i="16"/>
  <c r="X276" i="16"/>
  <c r="W276" i="16"/>
  <c r="T986" i="16"/>
  <c r="M986" i="16"/>
  <c r="W986" i="16"/>
  <c r="B986" i="16"/>
  <c r="S986" i="16"/>
  <c r="V986" i="16"/>
  <c r="O986" i="16"/>
  <c r="Z986" i="16"/>
  <c r="U904" i="16"/>
  <c r="G904" i="16"/>
  <c r="L904" i="16"/>
  <c r="C904" i="16"/>
  <c r="X904" i="16"/>
  <c r="B904" i="16"/>
  <c r="E904" i="16"/>
  <c r="H904" i="16"/>
  <c r="L428" i="16"/>
  <c r="C428" i="16"/>
  <c r="D428" i="16"/>
  <c r="F159" i="16"/>
  <c r="K159" i="16"/>
  <c r="L159" i="16"/>
  <c r="H159" i="16"/>
  <c r="V159" i="16"/>
  <c r="Z159" i="16"/>
  <c r="S159" i="16"/>
  <c r="Q159" i="16"/>
  <c r="R159" i="16"/>
  <c r="Z694" i="16"/>
  <c r="D694" i="16"/>
  <c r="R694" i="16"/>
  <c r="G256" i="16"/>
  <c r="N256" i="16"/>
  <c r="K256" i="16"/>
  <c r="I256" i="16"/>
  <c r="U256" i="16"/>
  <c r="Q256" i="16"/>
  <c r="F256" i="16"/>
  <c r="F439" i="16"/>
  <c r="I439" i="16"/>
  <c r="B439" i="16"/>
  <c r="X439" i="16"/>
  <c r="C439" i="16"/>
  <c r="O439" i="16"/>
  <c r="Q439" i="16"/>
  <c r="H439" i="16"/>
  <c r="V439" i="16"/>
  <c r="M439" i="16"/>
  <c r="K439" i="16"/>
  <c r="G396" i="16"/>
  <c r="J396" i="16"/>
  <c r="X749" i="16"/>
  <c r="J749" i="16"/>
  <c r="J647" i="16"/>
  <c r="T647" i="16"/>
  <c r="B647" i="16"/>
  <c r="O647" i="16"/>
  <c r="L18" i="16"/>
  <c r="B18" i="16"/>
  <c r="H126" i="16"/>
  <c r="V126" i="16"/>
  <c r="R126" i="16"/>
  <c r="B126" i="16"/>
  <c r="P126" i="16"/>
  <c r="C126" i="16"/>
  <c r="N126" i="16"/>
  <c r="E126" i="16"/>
  <c r="J126" i="16"/>
  <c r="D126" i="16"/>
  <c r="V237" i="16"/>
  <c r="S237" i="16"/>
  <c r="G237" i="16"/>
  <c r="Y237" i="16"/>
  <c r="O237" i="16"/>
  <c r="S25" i="16"/>
  <c r="Z25" i="16"/>
  <c r="T25" i="16"/>
  <c r="G25" i="16"/>
  <c r="W610" i="16"/>
  <c r="N610" i="16"/>
  <c r="J236" i="16"/>
  <c r="G236" i="16"/>
  <c r="C236" i="16"/>
  <c r="V236" i="16"/>
  <c r="B45" i="16"/>
  <c r="I45" i="16"/>
  <c r="F45" i="16"/>
  <c r="Y287" i="16"/>
  <c r="H287" i="16"/>
  <c r="X287" i="16"/>
  <c r="D688" i="16"/>
  <c r="H688" i="16"/>
  <c r="Z334" i="16"/>
  <c r="H334" i="16"/>
  <c r="B334" i="16"/>
  <c r="R334" i="16"/>
  <c r="F334" i="16"/>
  <c r="L857" i="16"/>
  <c r="Y857" i="16"/>
  <c r="X742" i="16"/>
  <c r="M742" i="16"/>
  <c r="R854" i="16"/>
  <c r="Y854" i="16"/>
  <c r="G51" i="16"/>
  <c r="Y51" i="16"/>
  <c r="R51" i="16"/>
  <c r="C489" i="16"/>
  <c r="P489" i="16"/>
  <c r="W256" i="16"/>
  <c r="O904" i="16"/>
  <c r="U439" i="16"/>
  <c r="F986" i="16"/>
  <c r="Y904" i="16"/>
  <c r="O694" i="16"/>
  <c r="K966" i="16"/>
  <c r="U966" i="16"/>
  <c r="J966" i="16"/>
  <c r="M966" i="16"/>
  <c r="C966" i="16"/>
  <c r="Y966" i="16"/>
  <c r="T966" i="16"/>
  <c r="H966" i="16"/>
  <c r="N897" i="16"/>
  <c r="I897" i="16"/>
  <c r="W897" i="16"/>
  <c r="F414" i="16"/>
  <c r="B414" i="16"/>
  <c r="G414" i="16"/>
  <c r="T414" i="16"/>
  <c r="Z414" i="16"/>
  <c r="W414" i="16"/>
  <c r="N151" i="16"/>
  <c r="D151" i="16"/>
  <c r="Q151" i="16"/>
  <c r="J151" i="16"/>
  <c r="D999" i="16"/>
  <c r="P999" i="16"/>
  <c r="B999" i="16"/>
  <c r="S938" i="16"/>
  <c r="N938" i="16"/>
  <c r="B938" i="16"/>
  <c r="I934" i="16"/>
  <c r="K934" i="16"/>
  <c r="M886" i="16"/>
  <c r="D886" i="16"/>
  <c r="M398" i="16"/>
  <c r="C398" i="16"/>
  <c r="G398" i="16"/>
  <c r="H398" i="16"/>
  <c r="D398" i="16"/>
  <c r="K398" i="16"/>
  <c r="F398" i="16"/>
  <c r="Q398" i="16"/>
  <c r="Z398" i="16"/>
  <c r="W398" i="16"/>
  <c r="V398" i="16"/>
  <c r="X398" i="16"/>
  <c r="E398" i="16"/>
  <c r="S398" i="16"/>
  <c r="J398" i="16"/>
  <c r="T398" i="16"/>
  <c r="N398" i="16"/>
  <c r="Q250" i="16"/>
  <c r="E250" i="16"/>
  <c r="R250" i="16"/>
  <c r="N250" i="16"/>
  <c r="X250" i="16"/>
  <c r="M250" i="16"/>
  <c r="I250" i="16"/>
  <c r="U250" i="16"/>
  <c r="C250" i="16"/>
  <c r="S250" i="16"/>
  <c r="J250" i="16"/>
  <c r="B250" i="16"/>
  <c r="G250" i="16"/>
  <c r="X986" i="16"/>
  <c r="F904" i="16"/>
  <c r="X360" i="16"/>
  <c r="M360" i="16"/>
  <c r="I360" i="16"/>
  <c r="V360" i="16"/>
  <c r="J320" i="16"/>
  <c r="E320" i="16"/>
  <c r="L729" i="16"/>
  <c r="V729" i="16"/>
  <c r="K311" i="16"/>
  <c r="L311" i="16"/>
  <c r="H311" i="16"/>
  <c r="G311" i="16"/>
  <c r="N311" i="16"/>
  <c r="F976" i="16"/>
  <c r="G159" i="16"/>
  <c r="P872" i="16"/>
  <c r="Y872" i="16"/>
  <c r="G872" i="16"/>
  <c r="Z785" i="16"/>
  <c r="D785" i="16"/>
  <c r="X785" i="16"/>
  <c r="W785" i="16"/>
  <c r="G785" i="16"/>
  <c r="O785" i="16"/>
  <c r="H785" i="16"/>
  <c r="E785" i="16"/>
  <c r="F785" i="16"/>
  <c r="C785" i="16"/>
  <c r="R785" i="16"/>
  <c r="Q785" i="16"/>
  <c r="Y785" i="16"/>
  <c r="U785" i="16"/>
  <c r="J785" i="16"/>
  <c r="F610" i="16"/>
  <c r="C647" i="16"/>
  <c r="T648" i="16"/>
  <c r="Q648" i="16"/>
  <c r="U159" i="16"/>
  <c r="Y489" i="16"/>
  <c r="H489" i="16"/>
  <c r="M489" i="16"/>
  <c r="B489" i="16"/>
  <c r="R489" i="16"/>
  <c r="V489" i="16"/>
  <c r="J489" i="16"/>
  <c r="U489" i="16"/>
  <c r="W489" i="16"/>
  <c r="Q811" i="16"/>
  <c r="C811" i="16"/>
  <c r="R811" i="16"/>
  <c r="W811" i="16"/>
  <c r="V811" i="16"/>
  <c r="G811" i="16"/>
  <c r="I811" i="16"/>
  <c r="P811" i="16"/>
  <c r="D811" i="16"/>
  <c r="M811" i="16"/>
  <c r="P237" i="16"/>
  <c r="X126" i="16"/>
  <c r="Z126" i="16"/>
  <c r="L439" i="16"/>
  <c r="S785" i="16"/>
  <c r="Q986" i="16"/>
  <c r="P159" i="16"/>
  <c r="N704" i="16"/>
  <c r="I654" i="16"/>
  <c r="S654" i="16"/>
  <c r="J334" i="16"/>
  <c r="B857" i="16"/>
  <c r="S831" i="16"/>
  <c r="W831" i="16"/>
  <c r="K78" i="16"/>
  <c r="H78" i="16"/>
  <c r="W78" i="16"/>
  <c r="E296" i="16"/>
  <c r="F296" i="16"/>
  <c r="O296" i="16"/>
  <c r="C296" i="16"/>
  <c r="M296" i="16"/>
  <c r="P296" i="16"/>
  <c r="S296" i="16"/>
  <c r="W226" i="16"/>
  <c r="D226" i="16"/>
  <c r="G226" i="16"/>
  <c r="B226" i="16"/>
  <c r="T226" i="16"/>
  <c r="X226" i="16"/>
  <c r="M226" i="16"/>
  <c r="H226" i="16"/>
  <c r="O226" i="16"/>
  <c r="J226" i="16"/>
  <c r="B19" i="18"/>
  <c r="AG205" i="17"/>
  <c r="AG107" i="17"/>
  <c r="AG533" i="17"/>
  <c r="AG676" i="17"/>
  <c r="AG7" i="17"/>
  <c r="AG885" i="17"/>
  <c r="AG640" i="17"/>
  <c r="AG198" i="17"/>
  <c r="AG30" i="17"/>
  <c r="AG46" i="17"/>
  <c r="AG875" i="17"/>
  <c r="AG238" i="17"/>
  <c r="U121" i="16"/>
  <c r="M954" i="16"/>
  <c r="S625" i="16"/>
  <c r="V21" i="16"/>
  <c r="L954" i="16"/>
  <c r="C625" i="16"/>
  <c r="F625" i="16"/>
  <c r="K21" i="16"/>
  <c r="Q625" i="16"/>
  <c r="J625" i="16"/>
  <c r="R310" i="16"/>
  <c r="J21" i="16"/>
  <c r="B625" i="16"/>
  <c r="X625" i="16"/>
  <c r="B821" i="16"/>
  <c r="AG16" i="17"/>
  <c r="AG682" i="17"/>
  <c r="AG348" i="17"/>
  <c r="AG512" i="17"/>
  <c r="AG71" i="17"/>
  <c r="AG64" i="17"/>
  <c r="AG628" i="17"/>
  <c r="AG121" i="17"/>
  <c r="AG464" i="17"/>
  <c r="AG699" i="17"/>
  <c r="AG691" i="17"/>
  <c r="AG175" i="17"/>
  <c r="AG208" i="17"/>
  <c r="AG325" i="17"/>
  <c r="AG817" i="17"/>
  <c r="AG317" i="17"/>
  <c r="AG162" i="17"/>
  <c r="AG388" i="17"/>
  <c r="AG515" i="17"/>
  <c r="AG332" i="17"/>
  <c r="AG757" i="17"/>
  <c r="AG991" i="17"/>
  <c r="AG204" i="17"/>
  <c r="AG779" i="17"/>
  <c r="AG824" i="17"/>
  <c r="AG626" i="17"/>
  <c r="AG830" i="17"/>
  <c r="AG575" i="17"/>
  <c r="AG522" i="17"/>
  <c r="AG367" i="17"/>
  <c r="AG726" i="17"/>
  <c r="AG314" i="17"/>
  <c r="AG645" i="17"/>
  <c r="AG39" i="17"/>
  <c r="AG50" i="17"/>
  <c r="AG486" i="17"/>
  <c r="AG430" i="17"/>
  <c r="AG271" i="17"/>
  <c r="AG844" i="17"/>
  <c r="AG287" i="17"/>
  <c r="AG339" i="17"/>
  <c r="AG400" i="17"/>
  <c r="AG821" i="17"/>
  <c r="AG490" i="17"/>
  <c r="AG756" i="17"/>
  <c r="AG761" i="17"/>
  <c r="AG590" i="17"/>
  <c r="AG672" i="17"/>
  <c r="AG333" i="17"/>
  <c r="AG263" i="17"/>
  <c r="AG240" i="17"/>
  <c r="AG73" i="17"/>
  <c r="AG449" i="17"/>
  <c r="AG502" i="17"/>
  <c r="AG787" i="17"/>
  <c r="AG478" i="17"/>
  <c r="AG862" i="17"/>
  <c r="AG234" i="17"/>
  <c r="AG221" i="17"/>
  <c r="AG517" i="17"/>
  <c r="AG170" i="17"/>
  <c r="AG227" i="17"/>
  <c r="AG923" i="17"/>
  <c r="AG771" i="17"/>
  <c r="AG808" i="17"/>
  <c r="AG210" i="17"/>
  <c r="AG43" i="17"/>
  <c r="AG1003" i="17"/>
  <c r="AG743" i="17"/>
  <c r="AG855" i="17"/>
  <c r="AG32" i="17"/>
  <c r="AG795" i="17"/>
  <c r="AG906" i="17"/>
  <c r="AG595" i="17"/>
  <c r="AG822" i="17"/>
  <c r="AG113" i="17"/>
  <c r="AG37" i="17"/>
  <c r="AG636" i="17"/>
  <c r="AG739" i="17"/>
  <c r="AG780" i="17"/>
  <c r="AG256" i="17"/>
  <c r="AG711" i="17"/>
  <c r="AG264" i="17"/>
  <c r="AG65" i="17"/>
  <c r="AG950" i="17"/>
  <c r="AG561" i="17"/>
  <c r="AG814" i="17"/>
  <c r="AG972" i="17"/>
  <c r="AG747" i="17"/>
  <c r="AG540" i="17"/>
  <c r="AG495" i="17"/>
  <c r="AG548" i="17"/>
  <c r="AG793" i="17"/>
  <c r="AG471" i="17"/>
  <c r="AG31" i="17"/>
  <c r="AG393" i="17"/>
  <c r="AG604" i="17"/>
  <c r="AG212" i="17"/>
  <c r="AG827" i="17"/>
  <c r="AG584" i="17"/>
  <c r="AG402" i="17"/>
  <c r="AG510" i="17"/>
  <c r="AG568" i="17"/>
  <c r="AG606" i="17"/>
  <c r="AG352" i="17"/>
  <c r="AG359" i="17"/>
  <c r="AG990" i="17"/>
  <c r="AG759" i="17"/>
  <c r="AG483" i="17"/>
  <c r="AG819" i="17"/>
  <c r="AG418" i="17"/>
  <c r="AG195" i="17"/>
  <c r="AG57" i="17"/>
  <c r="AG669" i="17"/>
  <c r="AG83" i="17"/>
  <c r="AG276" i="17"/>
  <c r="AG91" i="17"/>
  <c r="AG912" i="17"/>
  <c r="AG312" i="17"/>
  <c r="AG155" i="17"/>
  <c r="AG17" i="17"/>
  <c r="AG710" i="17"/>
  <c r="AG403" i="17"/>
  <c r="AG435" i="17"/>
  <c r="AG651" i="17"/>
  <c r="AG10" i="17"/>
  <c r="AG681" i="17"/>
  <c r="AG904" i="17"/>
  <c r="AG245" i="17"/>
  <c r="AG600" i="17"/>
  <c r="AG127" i="17"/>
  <c r="AG485" i="17"/>
  <c r="AG22" i="17"/>
  <c r="AG816" i="17"/>
  <c r="AG369" i="17"/>
  <c r="AG258" i="17"/>
  <c r="AG261" i="17"/>
  <c r="AG360" i="17"/>
  <c r="AG630" i="17"/>
  <c r="AG415" i="17"/>
  <c r="AG883" i="17"/>
  <c r="AG718" i="17"/>
  <c r="AG259" i="17"/>
  <c r="AG190" i="17"/>
  <c r="AG610" i="17"/>
  <c r="AG745" i="17"/>
  <c r="AG753" i="17"/>
  <c r="AG66" i="17"/>
  <c r="AG118" i="17"/>
  <c r="AG704" i="17"/>
  <c r="AG920" i="17"/>
  <c r="AG665" i="17"/>
  <c r="AG134" i="17"/>
  <c r="AG60" i="17"/>
  <c r="AG351" i="17"/>
  <c r="AG925" i="17"/>
  <c r="AG623" i="17"/>
  <c r="AG983" i="17"/>
  <c r="AG982" i="17"/>
  <c r="AG192" i="17"/>
  <c r="AG391" i="17"/>
  <c r="AG283" i="17"/>
  <c r="AG981" i="17"/>
  <c r="AG310" i="17"/>
  <c r="AG343" i="17"/>
  <c r="AG9" i="17"/>
  <c r="AG51" i="17"/>
  <c r="AG889" i="17"/>
  <c r="AG444" i="17"/>
  <c r="AG864" i="17"/>
  <c r="AG716" i="17"/>
  <c r="AG281" i="17"/>
  <c r="AG535" i="17"/>
  <c r="AG468" i="17"/>
  <c r="AG158" i="17"/>
  <c r="AG44" i="17"/>
  <c r="AG692" i="17"/>
  <c r="AG152" i="17"/>
  <c r="AG802" i="17"/>
  <c r="AG62" i="17"/>
  <c r="AG164" i="17"/>
  <c r="AG632" i="17"/>
  <c r="AG801" i="17"/>
  <c r="AG719" i="17"/>
  <c r="AG24" i="17"/>
  <c r="AG942" i="17"/>
  <c r="AG896" i="17"/>
  <c r="AG854" i="17"/>
  <c r="AG690" i="17"/>
  <c r="AG481" i="17"/>
  <c r="AG977" i="17"/>
  <c r="AG974" i="17"/>
  <c r="AG949" i="17"/>
  <c r="AG88" i="17"/>
  <c r="AG796" i="17"/>
  <c r="AG45" i="17"/>
  <c r="AG503" i="17"/>
  <c r="AG247" i="17"/>
  <c r="AG654" i="17"/>
  <c r="AG177" i="17"/>
  <c r="AG687" i="17"/>
  <c r="AG216" i="17"/>
  <c r="AG803" i="17"/>
  <c r="AG675" i="17"/>
  <c r="AG165" i="17"/>
  <c r="AG909" i="17"/>
  <c r="AG211" i="17"/>
  <c r="AG978" i="17"/>
  <c r="AG897" i="17"/>
  <c r="AG908" i="17"/>
  <c r="AG467" i="17"/>
  <c r="AG666" i="17"/>
  <c r="AG242" i="17"/>
  <c r="AG895" i="17"/>
  <c r="AG918" i="17"/>
  <c r="AG888" i="17"/>
  <c r="AG611" i="17"/>
  <c r="AG528" i="17"/>
  <c r="AG330" i="17"/>
  <c r="AG914" i="17"/>
  <c r="AG376" i="17"/>
  <c r="AG452" i="17"/>
  <c r="AG61" i="17"/>
  <c r="AG284" i="17"/>
  <c r="AG267" i="17"/>
  <c r="AG411" i="17"/>
  <c r="AG225" i="17"/>
  <c r="AG95" i="17"/>
  <c r="AG579" i="17"/>
  <c r="AG89" i="17"/>
  <c r="AG772" i="17"/>
  <c r="AG805" i="17"/>
  <c r="AG545" i="17"/>
  <c r="AG243" i="17"/>
  <c r="AG798" i="17"/>
  <c r="AG677" i="17"/>
  <c r="AG149" i="17"/>
  <c r="AG734" i="17"/>
  <c r="AG74" i="17"/>
  <c r="AG122" i="17"/>
  <c r="AG806" i="17"/>
  <c r="AG504" i="17"/>
  <c r="AG749" i="17"/>
  <c r="AG189" i="17"/>
  <c r="AG309" i="17"/>
  <c r="AG226" i="17"/>
  <c r="AG58" i="17"/>
  <c r="AG81" i="17"/>
  <c r="AG320" i="17"/>
  <c r="AG265" i="17"/>
  <c r="AG952" i="17"/>
  <c r="AG97" i="17"/>
  <c r="AG778" i="17"/>
  <c r="AG783" i="17"/>
  <c r="AG319" i="17"/>
  <c r="AG695" i="17"/>
  <c r="AG379" i="17"/>
  <c r="AG876" i="17"/>
  <c r="AG180" i="17"/>
  <c r="AG194" i="17"/>
  <c r="AG520" i="17"/>
  <c r="AG394" i="17"/>
  <c r="AG292" i="17"/>
  <c r="AG425" i="17"/>
  <c r="AG11" i="17"/>
  <c r="AG764" i="17"/>
  <c r="AG200" i="17"/>
  <c r="AG554" i="17"/>
  <c r="AG373" i="17"/>
  <c r="AG173" i="17"/>
  <c r="AG498" i="17"/>
  <c r="AG892" i="17"/>
  <c r="AG915" i="17"/>
  <c r="AG848" i="17"/>
  <c r="AG582" i="17"/>
  <c r="AG525" i="17"/>
  <c r="AG353" i="17"/>
  <c r="AG608" i="17"/>
  <c r="AG947" i="17"/>
  <c r="AG168" i="17"/>
  <c r="AG538" i="17"/>
  <c r="AG519" i="17"/>
  <c r="AG401" i="17"/>
  <c r="AG667" i="17"/>
  <c r="AG480" i="17"/>
  <c r="AG445" i="17"/>
  <c r="AG612" i="17"/>
  <c r="AG398" i="17"/>
  <c r="AG453" i="17"/>
  <c r="AG384" i="17"/>
  <c r="AG547" i="17"/>
  <c r="AG583" i="17"/>
  <c r="AG792" i="17"/>
  <c r="AG593" i="17"/>
  <c r="AG98" i="17"/>
  <c r="AG77" i="17"/>
  <c r="AG526" i="17"/>
  <c r="AG20" i="17"/>
  <c r="AG202" i="17"/>
  <c r="AG268" i="17"/>
  <c r="AG879" i="17"/>
  <c r="AG558" i="17"/>
  <c r="AG306" i="17"/>
  <c r="AG341" i="17"/>
  <c r="AG794" i="17"/>
  <c r="AG489" i="17"/>
  <c r="AG882" i="17"/>
  <c r="AG661" i="17"/>
  <c r="AG965" i="17"/>
  <c r="AG754" i="17"/>
  <c r="AG746" i="17"/>
  <c r="AG946" i="17"/>
  <c r="AG943" i="17"/>
  <c r="AG851" i="17"/>
  <c r="AG624" i="17"/>
  <c r="AN828" i="17"/>
  <c r="AG826" i="17"/>
  <c r="AN992" i="17"/>
  <c r="AN963" i="17"/>
  <c r="AG835" i="17"/>
  <c r="AG832" i="17"/>
  <c r="AG993" i="17"/>
  <c r="AN941" i="17"/>
  <c r="AG488" i="17"/>
  <c r="AN944" i="17"/>
  <c r="AN933" i="17"/>
  <c r="AG890" i="17"/>
  <c r="AG887" i="17"/>
  <c r="AG884" i="17"/>
  <c r="AG838" i="17"/>
  <c r="AN819" i="17"/>
  <c r="AN816" i="17"/>
  <c r="AG728" i="17"/>
  <c r="AG693" i="17"/>
  <c r="AG671" i="17"/>
  <c r="AG637" i="17"/>
  <c r="AN614" i="17"/>
  <c r="AN538" i="17"/>
  <c r="AN492" i="17"/>
  <c r="AN467" i="17"/>
  <c r="AG438" i="17"/>
  <c r="AG737" i="17"/>
  <c r="AG696" i="17"/>
  <c r="AG674" i="17"/>
  <c r="AN989" i="17"/>
  <c r="AN970" i="17"/>
  <c r="AN964" i="17"/>
  <c r="AN927" i="17"/>
  <c r="AG899" i="17"/>
  <c r="AN876" i="17"/>
  <c r="AN872" i="17"/>
  <c r="AG866" i="17"/>
  <c r="AG863" i="17"/>
  <c r="AG860" i="17"/>
  <c r="AG857" i="17"/>
  <c r="AN837" i="17"/>
  <c r="AN824" i="17"/>
  <c r="AN803" i="17"/>
  <c r="AN715" i="17"/>
  <c r="AG702" i="17"/>
  <c r="AG627" i="17"/>
  <c r="AN590" i="17"/>
  <c r="AG588" i="17"/>
  <c r="AN501" i="17"/>
  <c r="AG420" i="17"/>
  <c r="AG368" i="17"/>
  <c r="AN892" i="17"/>
  <c r="R868" i="16"/>
  <c r="AN836" i="17"/>
  <c r="AG647" i="17"/>
  <c r="AG546" i="17"/>
  <c r="AG426" i="17"/>
  <c r="AG337" i="17"/>
  <c r="AN993" i="17"/>
  <c r="AN974" i="17"/>
  <c r="AN968" i="17"/>
  <c r="AN946" i="17"/>
  <c r="AG927" i="17"/>
  <c r="AN907" i="17"/>
  <c r="AN895" i="17"/>
  <c r="AG820" i="17"/>
  <c r="AN672" i="17"/>
  <c r="AN566" i="17"/>
  <c r="AG549" i="17"/>
  <c r="AG524" i="17"/>
  <c r="AG521" i="17"/>
  <c r="AG472" i="17"/>
  <c r="AN447" i="17"/>
  <c r="AN431" i="17"/>
  <c r="AN1003" i="17"/>
  <c r="AN987" i="17"/>
  <c r="AN962" i="17"/>
  <c r="AN940" i="17"/>
  <c r="AG933" i="17"/>
  <c r="AN910" i="17"/>
  <c r="AN901" i="17"/>
  <c r="AN865" i="17"/>
  <c r="AN856" i="17"/>
  <c r="AG823" i="17"/>
  <c r="AN735" i="17"/>
  <c r="AG656" i="17"/>
  <c r="AG527" i="17"/>
  <c r="AG500" i="17"/>
  <c r="AG448" i="17"/>
  <c r="AN434" i="17"/>
  <c r="AG432" i="17"/>
  <c r="AN385" i="17"/>
  <c r="AG383" i="17"/>
  <c r="AG355" i="17"/>
  <c r="AN899" i="17"/>
  <c r="AN890" i="17"/>
  <c r="AN884" i="17"/>
  <c r="AN863" i="17"/>
  <c r="AN860" i="17"/>
  <c r="AN854" i="17"/>
  <c r="AN835" i="17"/>
  <c r="AN829" i="17"/>
  <c r="AN823" i="17"/>
  <c r="AN820" i="17"/>
  <c r="AN728" i="17"/>
  <c r="AN671" i="17"/>
  <c r="AN615" i="17"/>
  <c r="AN600" i="17"/>
  <c r="AN597" i="17"/>
  <c r="AN588" i="17"/>
  <c r="AN500" i="17"/>
  <c r="AN475" i="17"/>
  <c r="AN466" i="17"/>
  <c r="AN423" i="17"/>
  <c r="AN377" i="17"/>
  <c r="AN355" i="17"/>
  <c r="AN293" i="17"/>
  <c r="AN263" i="17"/>
  <c r="AN183" i="17"/>
  <c r="AN124" i="17"/>
  <c r="AN112" i="17"/>
  <c r="AN107" i="17"/>
  <c r="AN83" i="17"/>
  <c r="AN43" i="17"/>
  <c r="AN39" i="17"/>
  <c r="AN779" i="17"/>
  <c r="AN743" i="17"/>
  <c r="AN740" i="17"/>
  <c r="AN734" i="17"/>
  <c r="AN731" i="17"/>
  <c r="AN662" i="17"/>
  <c r="AN659" i="17"/>
  <c r="AN644" i="17"/>
  <c r="AN631" i="17"/>
  <c r="AN609" i="17"/>
  <c r="AN574" i="17"/>
  <c r="AN568" i="17"/>
  <c r="AN540" i="17"/>
  <c r="AN513" i="17"/>
  <c r="AN371" i="17"/>
  <c r="AN340" i="17"/>
  <c r="AN316" i="17"/>
  <c r="AN300" i="17"/>
  <c r="AN295" i="17"/>
  <c r="AN253" i="17"/>
  <c r="AN223" i="17"/>
  <c r="AN139" i="17"/>
  <c r="AN123" i="17"/>
  <c r="AN42" i="17"/>
  <c r="C9" i="1"/>
  <c r="D205" i="4"/>
  <c r="D93" i="4"/>
  <c r="D85" i="4"/>
  <c r="D156" i="4"/>
  <c r="D92" i="4"/>
  <c r="D300" i="4"/>
  <c r="D211" i="4"/>
  <c r="D196" i="4"/>
  <c r="D56" i="4"/>
  <c r="AN923" i="17"/>
  <c r="AN886" i="17"/>
  <c r="AN880" i="17"/>
  <c r="AN850" i="17"/>
  <c r="AN831" i="17"/>
  <c r="AN796" i="17"/>
  <c r="AN748" i="17"/>
  <c r="AN739" i="17"/>
  <c r="AN730" i="17"/>
  <c r="AN704" i="17"/>
  <c r="AN677" i="17"/>
  <c r="AN664" i="17"/>
  <c r="AN658" i="17"/>
  <c r="AN652" i="17"/>
  <c r="AN646" i="17"/>
  <c r="AN611" i="17"/>
  <c r="AN602" i="17"/>
  <c r="AN561" i="17"/>
  <c r="AN545" i="17"/>
  <c r="AN373" i="17"/>
  <c r="AN345" i="17"/>
  <c r="AN309" i="17"/>
  <c r="AN303" i="17"/>
  <c r="AN287" i="17"/>
  <c r="AN282" i="17"/>
  <c r="AN197" i="17"/>
  <c r="AN156" i="17"/>
  <c r="AN63" i="17"/>
  <c r="AN37" i="17"/>
  <c r="D295" i="4"/>
  <c r="D44" i="4"/>
  <c r="AN914" i="17"/>
  <c r="AN905" i="17"/>
  <c r="AN841" i="17"/>
  <c r="AN814" i="17"/>
  <c r="AN808" i="17"/>
  <c r="AN799" i="17"/>
  <c r="AN787" i="17"/>
  <c r="AN775" i="17"/>
  <c r="AN772" i="17"/>
  <c r="AN766" i="17"/>
  <c r="AN763" i="17"/>
  <c r="AN757" i="17"/>
  <c r="AN751" i="17"/>
  <c r="AN707" i="17"/>
  <c r="AN699" i="17"/>
  <c r="AN684" i="17"/>
  <c r="AN640" i="17"/>
  <c r="AN555" i="17"/>
  <c r="AN530" i="17"/>
  <c r="AN515" i="17"/>
  <c r="AN503" i="17"/>
  <c r="AN463" i="17"/>
  <c r="AN352" i="17"/>
  <c r="AN246" i="17"/>
  <c r="AN187" i="17"/>
  <c r="AN121" i="17"/>
  <c r="AN89" i="17"/>
  <c r="AN54" i="17"/>
  <c r="AN50" i="17"/>
  <c r="AN36" i="17"/>
  <c r="D109" i="4"/>
  <c r="AG321" i="17"/>
  <c r="AG318" i="17"/>
  <c r="AG315" i="17"/>
  <c r="AG289" i="17"/>
  <c r="AG286" i="17"/>
  <c r="AN283" i="17"/>
  <c r="AN267" i="17"/>
  <c r="AG266" i="17"/>
  <c r="AG236" i="17"/>
  <c r="AG233" i="17"/>
  <c r="AN224" i="17"/>
  <c r="AG217" i="17"/>
  <c r="AN212" i="17"/>
  <c r="AN209" i="17"/>
  <c r="AN191" i="17"/>
  <c r="AN185" i="17"/>
  <c r="AG184" i="17"/>
  <c r="AG181" i="17"/>
  <c r="AG178" i="17"/>
  <c r="AN176" i="17"/>
  <c r="AG172" i="17"/>
  <c r="AG169" i="17"/>
  <c r="AG163" i="17"/>
  <c r="AG160" i="17"/>
  <c r="AG151" i="17"/>
  <c r="AG148" i="17"/>
  <c r="AG135" i="17"/>
  <c r="AG117" i="17"/>
  <c r="AN111" i="17"/>
  <c r="AG96" i="17"/>
  <c r="AG93" i="17"/>
  <c r="AG90" i="17"/>
  <c r="AN80" i="17"/>
  <c r="AG72" i="17"/>
  <c r="AN53" i="17"/>
  <c r="AG47" i="17"/>
  <c r="AN38" i="17"/>
  <c r="AN35" i="17"/>
  <c r="AG28" i="17"/>
  <c r="AG25" i="17"/>
  <c r="AN23" i="17"/>
  <c r="AG15" i="17"/>
  <c r="AG12" i="17"/>
  <c r="AN10" i="17"/>
  <c r="AG6" i="17"/>
  <c r="I177" i="16"/>
  <c r="N265" i="16"/>
  <c r="G329" i="16"/>
  <c r="AN215" i="17"/>
  <c r="AN179" i="17"/>
  <c r="AN170" i="17"/>
  <c r="AN164" i="17"/>
  <c r="AN158" i="17"/>
  <c r="AN152" i="17"/>
  <c r="AN115" i="17"/>
  <c r="AN91" i="17"/>
  <c r="AN84" i="17"/>
  <c r="AN57" i="17"/>
  <c r="AN272" i="17"/>
  <c r="AN236" i="17"/>
  <c r="AN220" i="17"/>
  <c r="AN193" i="17"/>
  <c r="AN181" i="17"/>
  <c r="AN163" i="17"/>
  <c r="AN151" i="17"/>
  <c r="AN135" i="17"/>
  <c r="AN103" i="17"/>
  <c r="AN25" i="17"/>
  <c r="P888" i="16"/>
  <c r="O888" i="16"/>
  <c r="M888" i="16"/>
  <c r="U944" i="16"/>
  <c r="L944" i="16"/>
  <c r="G114" i="16"/>
  <c r="C652" i="16"/>
  <c r="Q114" i="16"/>
  <c r="R972" i="16"/>
  <c r="X654" i="16"/>
  <c r="Q888" i="16"/>
  <c r="O562" i="16"/>
  <c r="P704" i="16"/>
  <c r="K704" i="16"/>
  <c r="O704" i="16"/>
  <c r="R276" i="16"/>
  <c r="I276" i="16"/>
  <c r="N276" i="16"/>
  <c r="X694" i="16"/>
  <c r="B694" i="16"/>
  <c r="K694" i="16"/>
  <c r="H694" i="16"/>
  <c r="V694" i="16"/>
  <c r="L694" i="16"/>
  <c r="P109" i="16"/>
  <c r="X109" i="16"/>
  <c r="M109" i="16"/>
  <c r="D109" i="16"/>
  <c r="F109" i="16"/>
  <c r="N293" i="16"/>
  <c r="V293" i="16"/>
  <c r="G191" i="16"/>
  <c r="J191" i="16"/>
  <c r="C191" i="16"/>
  <c r="Y191" i="16"/>
  <c r="V343" i="16"/>
  <c r="N343" i="16"/>
  <c r="K678" i="16"/>
  <c r="G678" i="16"/>
  <c r="H678" i="16"/>
  <c r="X678" i="16"/>
  <c r="B678" i="16"/>
  <c r="V678" i="16"/>
  <c r="N678" i="16"/>
  <c r="R678" i="16"/>
  <c r="K654" i="16"/>
  <c r="M654" i="16"/>
  <c r="T654" i="16"/>
  <c r="B654" i="16"/>
  <c r="R654" i="16"/>
  <c r="H654" i="16"/>
  <c r="V654" i="16"/>
  <c r="J654" i="16"/>
  <c r="Y654" i="16"/>
  <c r="N633" i="16"/>
  <c r="Z37" i="16"/>
  <c r="L652" i="16"/>
  <c r="I972" i="16"/>
  <c r="Q704" i="16"/>
  <c r="F694" i="16"/>
  <c r="P654" i="16"/>
  <c r="T276" i="16"/>
  <c r="D888" i="16"/>
  <c r="D562" i="16"/>
  <c r="B966" i="16"/>
  <c r="P966" i="16"/>
  <c r="S966" i="16"/>
  <c r="W966" i="16"/>
  <c r="G966" i="16"/>
  <c r="D966" i="16"/>
  <c r="X966" i="16"/>
  <c r="I966" i="16"/>
  <c r="O966" i="16"/>
  <c r="X897" i="16"/>
  <c r="O897" i="16"/>
  <c r="Q897" i="16"/>
  <c r="E897" i="16"/>
  <c r="B897" i="16"/>
  <c r="Y897" i="16"/>
  <c r="D897" i="16"/>
  <c r="U897" i="16"/>
  <c r="L897" i="16"/>
  <c r="K897" i="16"/>
  <c r="H414" i="16"/>
  <c r="S414" i="16"/>
  <c r="M414" i="16"/>
  <c r="V414" i="16"/>
  <c r="C414" i="16"/>
  <c r="L414" i="16"/>
  <c r="J414" i="16"/>
  <c r="K414" i="16"/>
  <c r="V537" i="16"/>
  <c r="K972" i="16"/>
  <c r="C654" i="16"/>
  <c r="K888" i="16"/>
  <c r="I801" i="16"/>
  <c r="N801" i="16"/>
  <c r="P801" i="16"/>
  <c r="S288" i="16"/>
  <c r="U288" i="16"/>
  <c r="Q288" i="16"/>
  <c r="B633" i="16"/>
  <c r="P633" i="16"/>
  <c r="C633" i="16"/>
  <c r="M633" i="16"/>
  <c r="Q633" i="16"/>
  <c r="R633" i="16"/>
  <c r="W633" i="16"/>
  <c r="Y633" i="16"/>
  <c r="E654" i="16"/>
  <c r="O654" i="16"/>
  <c r="G888" i="16"/>
  <c r="Y37" i="16"/>
  <c r="L37" i="16"/>
  <c r="X37" i="16"/>
  <c r="N37" i="16"/>
  <c r="U37" i="16"/>
  <c r="T37" i="16"/>
  <c r="K817" i="16"/>
  <c r="Z817" i="16"/>
  <c r="E781" i="16"/>
  <c r="D781" i="16"/>
  <c r="C536" i="16"/>
  <c r="F536" i="16"/>
  <c r="U536" i="16"/>
  <c r="P720" i="16"/>
  <c r="F720" i="16"/>
  <c r="G720" i="16"/>
  <c r="U720" i="16"/>
  <c r="O183" i="16"/>
  <c r="K183" i="16"/>
  <c r="X183" i="16"/>
  <c r="Y729" i="16"/>
  <c r="R729" i="16"/>
  <c r="W972" i="16"/>
  <c r="Q972" i="16"/>
  <c r="L972" i="16"/>
  <c r="J972" i="16"/>
  <c r="O972" i="16"/>
  <c r="Y972" i="16"/>
  <c r="V562" i="16"/>
  <c r="R562" i="16"/>
  <c r="E562" i="16"/>
  <c r="P562" i="16"/>
  <c r="I114" i="16"/>
  <c r="P114" i="16"/>
  <c r="E114" i="16"/>
  <c r="F114" i="16"/>
  <c r="J114" i="16"/>
  <c r="W114" i="16"/>
  <c r="O114" i="16"/>
  <c r="G537" i="16"/>
  <c r="O537" i="16"/>
  <c r="E537" i="16"/>
  <c r="S537" i="16"/>
  <c r="Z972" i="16"/>
  <c r="V633" i="16"/>
  <c r="Z288" i="16"/>
  <c r="U654" i="16"/>
  <c r="Q414" i="16"/>
  <c r="B37" i="16"/>
  <c r="U114" i="16"/>
  <c r="V797" i="16"/>
  <c r="Z966" i="16"/>
  <c r="F972" i="16"/>
  <c r="D633" i="16"/>
  <c r="J694" i="16"/>
  <c r="G654" i="16"/>
  <c r="Z654" i="16"/>
  <c r="X612" i="16"/>
  <c r="R663" i="16"/>
  <c r="Z678" i="16"/>
  <c r="G972" i="16"/>
  <c r="Q654" i="16"/>
  <c r="Q37" i="16"/>
  <c r="P414" i="16"/>
  <c r="T114" i="16"/>
  <c r="L966" i="16"/>
  <c r="M972" i="16"/>
  <c r="T897" i="16"/>
  <c r="H897" i="16"/>
  <c r="Q352" i="16"/>
  <c r="Y100" i="16"/>
  <c r="Z293" i="16"/>
  <c r="K114" i="16"/>
  <c r="E414" i="16"/>
  <c r="G37" i="16"/>
  <c r="V37" i="16"/>
  <c r="V114" i="16"/>
  <c r="U414" i="16"/>
  <c r="R114" i="16"/>
  <c r="N114" i="16"/>
  <c r="W454" i="16"/>
  <c r="Q966" i="16"/>
  <c r="R966" i="16"/>
  <c r="P972" i="16"/>
  <c r="F633" i="16"/>
  <c r="Z633" i="16"/>
  <c r="C897" i="16"/>
  <c r="G897" i="16"/>
  <c r="I694" i="16"/>
  <c r="E694" i="16"/>
  <c r="N654" i="16"/>
  <c r="F654" i="16"/>
  <c r="C612" i="16"/>
  <c r="U855" i="16"/>
  <c r="I436" i="16"/>
  <c r="V624" i="16"/>
  <c r="R624" i="16"/>
  <c r="Y296" i="16"/>
  <c r="I296" i="16"/>
  <c r="G296" i="16"/>
  <c r="T296" i="16"/>
  <c r="Q296" i="16"/>
  <c r="W296" i="16"/>
  <c r="Z296" i="16"/>
  <c r="K296" i="16"/>
  <c r="E226" i="16"/>
  <c r="P226" i="16"/>
  <c r="R226" i="16"/>
  <c r="Y226" i="16"/>
  <c r="Q226" i="16"/>
  <c r="K226" i="16"/>
  <c r="V226" i="16"/>
  <c r="U226" i="16"/>
  <c r="N226" i="16"/>
  <c r="L226" i="16"/>
  <c r="H720" i="16"/>
  <c r="S191" i="16"/>
  <c r="G961" i="16"/>
  <c r="D961" i="16"/>
  <c r="J961" i="16"/>
  <c r="S961" i="16"/>
  <c r="U961" i="16"/>
  <c r="J220" i="16"/>
  <c r="P220" i="16"/>
  <c r="T220" i="16"/>
  <c r="N220" i="16"/>
  <c r="Q929" i="16"/>
  <c r="R27" i="16"/>
  <c r="W27" i="16"/>
  <c r="N27" i="16"/>
  <c r="C27" i="16"/>
  <c r="U664" i="16"/>
  <c r="K664" i="16"/>
  <c r="P342" i="16"/>
  <c r="S342" i="16"/>
  <c r="I342" i="16"/>
  <c r="T342" i="16"/>
  <c r="X342" i="16"/>
  <c r="W869" i="16"/>
  <c r="V869" i="16"/>
  <c r="E954" i="16"/>
  <c r="Z799" i="16"/>
  <c r="Y954" i="16"/>
  <c r="U189" i="16"/>
  <c r="S742" i="16"/>
  <c r="N870" i="16"/>
  <c r="J687" i="16"/>
  <c r="U687" i="16"/>
  <c r="C986" i="16"/>
  <c r="L986" i="16"/>
  <c r="O159" i="16"/>
  <c r="B159" i="16"/>
  <c r="S904" i="16"/>
  <c r="Z904" i="16"/>
  <c r="H132" i="16"/>
  <c r="T132" i="16"/>
  <c r="G493" i="16"/>
  <c r="N656" i="16"/>
  <c r="K847" i="16"/>
  <c r="S879" i="16"/>
  <c r="F799" i="16"/>
  <c r="E49" i="16"/>
  <c r="P123" i="16"/>
  <c r="I76" i="16"/>
  <c r="W49" i="16"/>
  <c r="S841" i="16"/>
  <c r="T625" i="16"/>
  <c r="T76" i="16"/>
  <c r="B21" i="16"/>
  <c r="X21" i="16"/>
  <c r="V123" i="16"/>
  <c r="X870" i="16"/>
  <c r="F49" i="16"/>
  <c r="H687" i="16"/>
  <c r="H256" i="16"/>
  <c r="E992" i="16"/>
  <c r="U986" i="16"/>
  <c r="J986" i="16"/>
  <c r="E159" i="16"/>
  <c r="Y159" i="16"/>
  <c r="I904" i="16"/>
  <c r="U625" i="16"/>
  <c r="O310" i="16"/>
  <c r="P21" i="16"/>
  <c r="E870" i="16"/>
  <c r="O319" i="16"/>
  <c r="G319" i="16"/>
  <c r="F890" i="16"/>
  <c r="N890" i="16"/>
  <c r="Z898" i="16"/>
  <c r="P898" i="16"/>
  <c r="V898" i="16"/>
  <c r="Y898" i="16"/>
  <c r="C898" i="16"/>
  <c r="U190" i="16"/>
  <c r="V190" i="16"/>
  <c r="C854" i="16"/>
  <c r="K190" i="16"/>
  <c r="V903" i="16"/>
  <c r="V197" i="16"/>
  <c r="C197" i="16"/>
  <c r="H197" i="16"/>
  <c r="O985" i="16"/>
  <c r="O493" i="16"/>
  <c r="C944" i="16"/>
  <c r="M898" i="16"/>
  <c r="V854" i="16"/>
  <c r="I183" i="16"/>
  <c r="V769" i="16"/>
  <c r="B720" i="16"/>
  <c r="Z175" i="16"/>
  <c r="N51" i="16"/>
  <c r="T51" i="16"/>
  <c r="L825" i="16"/>
  <c r="N825" i="16"/>
  <c r="P825" i="16"/>
  <c r="Q825" i="16"/>
  <c r="R462" i="16"/>
  <c r="K462" i="16"/>
  <c r="P462" i="16"/>
  <c r="Y311" i="16"/>
  <c r="U311" i="16"/>
  <c r="Q311" i="16"/>
  <c r="O311" i="16"/>
  <c r="J51" i="16"/>
  <c r="K729" i="16"/>
  <c r="F729" i="16"/>
  <c r="H190" i="16"/>
  <c r="O190" i="16"/>
  <c r="T190" i="16"/>
  <c r="X190" i="16"/>
  <c r="C190" i="16"/>
  <c r="T903" i="16"/>
  <c r="N197" i="16"/>
  <c r="J197" i="16"/>
  <c r="O197" i="16"/>
  <c r="I985" i="16"/>
  <c r="G944" i="16"/>
  <c r="N898" i="16"/>
  <c r="D854" i="16"/>
  <c r="Z183" i="16"/>
  <c r="U183" i="16"/>
  <c r="N720" i="16"/>
  <c r="N175" i="16"/>
  <c r="G841" i="16"/>
  <c r="Q841" i="16"/>
  <c r="L841" i="16"/>
  <c r="J841" i="16"/>
  <c r="Y841" i="16"/>
  <c r="O841" i="16"/>
  <c r="E841" i="16"/>
  <c r="D841" i="16"/>
  <c r="F841" i="16"/>
  <c r="X841" i="16"/>
  <c r="B841" i="16"/>
  <c r="N841" i="16"/>
  <c r="I841" i="16"/>
  <c r="K841" i="16"/>
  <c r="W841" i="16"/>
  <c r="L42" i="16"/>
  <c r="H42" i="16"/>
  <c r="M42" i="16"/>
  <c r="J617" i="16"/>
  <c r="V617" i="16"/>
  <c r="W617" i="16"/>
  <c r="T617" i="16"/>
  <c r="Y617" i="16"/>
  <c r="Q617" i="16"/>
  <c r="B51" i="16"/>
  <c r="D729" i="16"/>
  <c r="U729" i="16"/>
  <c r="J311" i="16"/>
  <c r="J729" i="16"/>
  <c r="T311" i="16"/>
  <c r="I51" i="16"/>
  <c r="I311" i="16"/>
  <c r="R175" i="16"/>
  <c r="U471" i="16"/>
  <c r="M190" i="16"/>
  <c r="F190" i="16"/>
  <c r="G190" i="16"/>
  <c r="G1000" i="16"/>
  <c r="F903" i="16"/>
  <c r="P903" i="16"/>
  <c r="X197" i="16"/>
  <c r="U197" i="16"/>
  <c r="Q197" i="16"/>
  <c r="H704" i="16"/>
  <c r="X704" i="16"/>
  <c r="L985" i="16"/>
  <c r="B985" i="16"/>
  <c r="O276" i="16"/>
  <c r="B276" i="16"/>
  <c r="L648" i="16"/>
  <c r="F493" i="16"/>
  <c r="W898" i="16"/>
  <c r="M854" i="16"/>
  <c r="L183" i="16"/>
  <c r="T720" i="16"/>
  <c r="R183" i="16"/>
  <c r="K815" i="16"/>
  <c r="U815" i="16"/>
  <c r="X815" i="16"/>
  <c r="S815" i="16"/>
  <c r="E815" i="16"/>
  <c r="G815" i="16"/>
  <c r="V815" i="16"/>
  <c r="C815" i="16"/>
  <c r="J815" i="16"/>
  <c r="P815" i="16"/>
  <c r="N815" i="16"/>
  <c r="H815" i="16"/>
  <c r="O600" i="16"/>
  <c r="P600" i="16"/>
  <c r="E600" i="16"/>
  <c r="Q600" i="16"/>
  <c r="F600" i="16"/>
  <c r="W600" i="16"/>
  <c r="Y600" i="16"/>
  <c r="T600" i="16"/>
  <c r="R600" i="16"/>
  <c r="X600" i="16"/>
  <c r="L383" i="16"/>
  <c r="C383" i="16"/>
  <c r="M841" i="16"/>
  <c r="M51" i="16"/>
  <c r="C311" i="16"/>
  <c r="X729" i="16"/>
  <c r="V311" i="16"/>
  <c r="U51" i="16"/>
  <c r="O903" i="16"/>
  <c r="E197" i="16"/>
  <c r="T197" i="16"/>
  <c r="Z197" i="16"/>
  <c r="Z704" i="16"/>
  <c r="U985" i="16"/>
  <c r="C985" i="16"/>
  <c r="L654" i="16"/>
  <c r="D654" i="16"/>
  <c r="J276" i="16"/>
  <c r="X898" i="16"/>
  <c r="I854" i="16"/>
  <c r="F489" i="16"/>
  <c r="O489" i="16"/>
  <c r="P311" i="16"/>
  <c r="J720" i="16"/>
  <c r="H296" i="16"/>
  <c r="B296" i="16"/>
  <c r="U296" i="16"/>
  <c r="N296" i="16"/>
  <c r="C841" i="16"/>
  <c r="V147" i="16"/>
  <c r="C147" i="16"/>
  <c r="H147" i="16"/>
  <c r="M147" i="16"/>
  <c r="G147" i="16"/>
  <c r="K147" i="16"/>
  <c r="L147" i="16"/>
  <c r="R147" i="16"/>
  <c r="Y147" i="16"/>
  <c r="W147" i="16"/>
  <c r="B147" i="16"/>
  <c r="O147" i="16"/>
  <c r="N147" i="16"/>
  <c r="S147" i="16"/>
  <c r="U147" i="16"/>
  <c r="M774" i="16"/>
  <c r="X774" i="16"/>
  <c r="Q774" i="16"/>
  <c r="S774" i="16"/>
  <c r="V774" i="16"/>
  <c r="I774" i="16"/>
  <c r="F774" i="16"/>
  <c r="K774" i="16"/>
  <c r="Z774" i="16"/>
  <c r="O774" i="16"/>
  <c r="H774" i="16"/>
  <c r="N774" i="16"/>
  <c r="R774" i="16"/>
  <c r="W774" i="16"/>
  <c r="L774" i="16"/>
  <c r="Q418" i="16"/>
  <c r="Y418" i="16"/>
  <c r="F418" i="16"/>
  <c r="S418" i="16"/>
  <c r="J418" i="16"/>
  <c r="R245" i="16"/>
  <c r="Q245" i="16"/>
  <c r="S769" i="16"/>
  <c r="F769" i="16"/>
  <c r="Q183" i="16"/>
  <c r="T183" i="16"/>
  <c r="Y183" i="16"/>
  <c r="D183" i="16"/>
  <c r="S183" i="16"/>
  <c r="V183" i="16"/>
  <c r="H183" i="16"/>
  <c r="F183" i="16"/>
  <c r="P183" i="16"/>
  <c r="W183" i="16"/>
  <c r="J183" i="16"/>
  <c r="G183" i="16"/>
  <c r="E183" i="16"/>
  <c r="M183" i="16"/>
  <c r="B183" i="16"/>
  <c r="G729" i="16"/>
  <c r="M729" i="16"/>
  <c r="M13" i="16"/>
  <c r="E729" i="16"/>
  <c r="P729" i="16"/>
  <c r="C51" i="16"/>
  <c r="X51" i="16"/>
  <c r="E190" i="16"/>
  <c r="R903" i="16"/>
  <c r="B197" i="16"/>
  <c r="F197" i="16"/>
  <c r="D985" i="16"/>
  <c r="H985" i="16"/>
  <c r="N854" i="16"/>
  <c r="N183" i="16"/>
  <c r="P944" i="16"/>
  <c r="S944" i="16"/>
  <c r="E944" i="16"/>
  <c r="T944" i="16"/>
  <c r="D311" i="16"/>
  <c r="T911" i="16"/>
  <c r="Z911" i="16"/>
  <c r="C493" i="16"/>
  <c r="M493" i="16"/>
  <c r="P493" i="16"/>
  <c r="L493" i="16"/>
  <c r="Q493" i="16"/>
  <c r="Y493" i="16"/>
  <c r="P213" i="16"/>
  <c r="D213" i="16"/>
  <c r="K673" i="16"/>
  <c r="M720" i="16"/>
  <c r="I720" i="16"/>
  <c r="C720" i="16"/>
  <c r="E720" i="16"/>
  <c r="W720" i="16"/>
  <c r="V720" i="16"/>
  <c r="D720" i="16"/>
  <c r="K720" i="16"/>
  <c r="R720" i="16"/>
  <c r="Q720" i="16"/>
  <c r="X720" i="16"/>
  <c r="S720" i="16"/>
  <c r="Z720" i="16"/>
  <c r="Y720" i="16"/>
  <c r="L720" i="16"/>
  <c r="O720" i="16"/>
  <c r="J854" i="16"/>
  <c r="Z854" i="16"/>
  <c r="E854" i="16"/>
  <c r="B854" i="16"/>
  <c r="X854" i="16"/>
  <c r="O854" i="16"/>
  <c r="K854" i="16"/>
  <c r="F854" i="16"/>
  <c r="S854" i="16"/>
  <c r="L854" i="16"/>
  <c r="W854" i="16"/>
  <c r="J906" i="16"/>
  <c r="G906" i="16"/>
  <c r="U906" i="16"/>
  <c r="Y906" i="16"/>
  <c r="V906" i="16"/>
  <c r="Z670" i="16"/>
  <c r="D670" i="16"/>
  <c r="O670" i="16"/>
  <c r="P670" i="16"/>
  <c r="D173" i="16"/>
  <c r="R173" i="16"/>
  <c r="N173" i="16"/>
  <c r="H175" i="16"/>
  <c r="B175" i="16"/>
  <c r="E175" i="16"/>
  <c r="X175" i="16"/>
  <c r="I175" i="16"/>
  <c r="V175" i="16"/>
  <c r="F175" i="16"/>
  <c r="S175" i="16"/>
  <c r="X887" i="16"/>
  <c r="U887" i="16"/>
  <c r="T223" i="16"/>
  <c r="C223" i="16"/>
  <c r="X223" i="16"/>
  <c r="B223" i="16"/>
  <c r="L223" i="16"/>
  <c r="H223" i="16"/>
  <c r="E311" i="16"/>
  <c r="H729" i="16"/>
  <c r="Z311" i="16"/>
  <c r="F51" i="16"/>
  <c r="O51" i="16"/>
  <c r="S729" i="16"/>
  <c r="B311" i="16"/>
  <c r="W190" i="16"/>
  <c r="D197" i="16"/>
  <c r="P197" i="16"/>
  <c r="L704" i="16"/>
  <c r="Q985" i="16"/>
  <c r="G854" i="16"/>
  <c r="Q854" i="16"/>
  <c r="T854" i="16"/>
  <c r="C183" i="16"/>
  <c r="J75" i="16"/>
  <c r="R75" i="16"/>
  <c r="T390" i="16"/>
  <c r="U390" i="16"/>
  <c r="K390" i="16"/>
  <c r="J390" i="16"/>
  <c r="H360" i="16"/>
  <c r="W360" i="16"/>
  <c r="J360" i="16"/>
  <c r="R360" i="16"/>
  <c r="W320" i="16"/>
  <c r="L320" i="16"/>
  <c r="Z320" i="16"/>
  <c r="K320" i="16"/>
  <c r="T841" i="16"/>
  <c r="Q673" i="16"/>
  <c r="S505" i="16"/>
  <c r="T505" i="16"/>
  <c r="B525" i="16"/>
  <c r="N525" i="16"/>
  <c r="Q525" i="16"/>
  <c r="E525" i="16"/>
  <c r="X525" i="16"/>
  <c r="M525" i="16"/>
  <c r="K525" i="16"/>
  <c r="R525" i="16"/>
  <c r="C525" i="16"/>
  <c r="L877" i="16"/>
  <c r="G877" i="16"/>
  <c r="E877" i="16"/>
  <c r="U877" i="16"/>
  <c r="Q877" i="16"/>
  <c r="H877" i="16"/>
  <c r="F877" i="16"/>
  <c r="K877" i="16"/>
  <c r="H937" i="16"/>
  <c r="Y937" i="16"/>
  <c r="B937" i="16"/>
  <c r="V937" i="16"/>
  <c r="D937" i="16"/>
  <c r="E937" i="16"/>
  <c r="C937" i="16"/>
  <c r="N937" i="16"/>
  <c r="O937" i="16"/>
  <c r="U937" i="16"/>
  <c r="T937" i="16"/>
  <c r="Q937" i="16"/>
  <c r="X937" i="16"/>
  <c r="V698" i="16"/>
  <c r="E698" i="16"/>
  <c r="Y698" i="16"/>
  <c r="C698" i="16"/>
  <c r="K698" i="16"/>
  <c r="Q698" i="16"/>
  <c r="B698" i="16"/>
  <c r="L698" i="16"/>
  <c r="H698" i="16"/>
  <c r="F698" i="16"/>
  <c r="D698" i="16"/>
  <c r="G698" i="16"/>
  <c r="M698" i="16"/>
  <c r="X698" i="16"/>
  <c r="S698" i="16"/>
  <c r="R698" i="16"/>
  <c r="W324" i="16"/>
  <c r="X324" i="16"/>
  <c r="G324" i="16"/>
  <c r="M324" i="16"/>
  <c r="C324" i="16"/>
  <c r="V324" i="16"/>
  <c r="D324" i="16"/>
  <c r="F324" i="16"/>
  <c r="N324" i="16"/>
  <c r="Q324" i="16"/>
  <c r="I324" i="16"/>
  <c r="T324" i="16"/>
  <c r="B324" i="16"/>
  <c r="H324" i="16"/>
  <c r="Y776" i="16"/>
  <c r="T776" i="16"/>
  <c r="P776" i="16"/>
  <c r="Z776" i="16"/>
  <c r="J776" i="16"/>
  <c r="V776" i="16"/>
  <c r="H776" i="16"/>
  <c r="F776" i="16"/>
  <c r="O776" i="16"/>
  <c r="D776" i="16"/>
  <c r="C776" i="16"/>
  <c r="R776" i="16"/>
  <c r="G809" i="16"/>
  <c r="R809" i="16"/>
  <c r="W809" i="16"/>
  <c r="I359" i="16"/>
  <c r="G359" i="16"/>
  <c r="H359" i="16"/>
  <c r="X359" i="16"/>
  <c r="D359" i="16"/>
  <c r="P359" i="16"/>
  <c r="N359" i="16"/>
  <c r="E359" i="16"/>
  <c r="S359" i="16"/>
  <c r="Y359" i="16"/>
  <c r="V359" i="16"/>
  <c r="W87" i="16"/>
  <c r="T87" i="16"/>
  <c r="O87" i="16"/>
  <c r="R109" i="16"/>
  <c r="W220" i="16"/>
  <c r="O27" i="16"/>
  <c r="F862" i="16"/>
  <c r="H109" i="16"/>
  <c r="B961" i="16"/>
  <c r="V961" i="16"/>
  <c r="U237" i="16"/>
  <c r="I236" i="16"/>
  <c r="H534" i="16"/>
  <c r="W109" i="16"/>
  <c r="V220" i="16"/>
  <c r="Y27" i="16"/>
  <c r="Q862" i="16"/>
  <c r="F817" i="16"/>
  <c r="M961" i="16"/>
  <c r="N961" i="16"/>
  <c r="K237" i="16"/>
  <c r="H236" i="16"/>
  <c r="C631" i="16"/>
  <c r="H870" i="16"/>
  <c r="O961" i="16"/>
  <c r="G432" i="16"/>
  <c r="M236" i="16"/>
  <c r="E236" i="16"/>
  <c r="I109" i="16"/>
  <c r="U220" i="16"/>
  <c r="Q27" i="16"/>
  <c r="F961" i="16"/>
  <c r="D236" i="16"/>
  <c r="W236" i="16"/>
  <c r="V870" i="16"/>
  <c r="T961" i="16"/>
  <c r="V742" i="16"/>
  <c r="J870" i="16"/>
  <c r="Z870" i="16"/>
  <c r="C870" i="16"/>
  <c r="G288" i="16"/>
  <c r="I288" i="16"/>
  <c r="E801" i="16"/>
  <c r="M801" i="16"/>
  <c r="P930" i="16"/>
  <c r="X930" i="16"/>
  <c r="C469" i="16"/>
  <c r="E469" i="16"/>
  <c r="O469" i="16"/>
  <c r="R469" i="16"/>
  <c r="H469" i="16"/>
  <c r="I469" i="16"/>
  <c r="D469" i="16"/>
  <c r="Q469" i="16"/>
  <c r="J469" i="16"/>
  <c r="P469" i="16"/>
  <c r="W469" i="16"/>
  <c r="U469" i="16"/>
  <c r="G469" i="16"/>
  <c r="S121" i="16"/>
  <c r="F121" i="16"/>
  <c r="Y153" i="16"/>
  <c r="V405" i="16"/>
  <c r="E228" i="16"/>
  <c r="J256" i="16"/>
  <c r="P256" i="16"/>
  <c r="S256" i="16"/>
  <c r="O288" i="16"/>
  <c r="C288" i="16"/>
  <c r="M288" i="16"/>
  <c r="C801" i="16"/>
  <c r="W801" i="16"/>
  <c r="F801" i="16"/>
  <c r="D142" i="16"/>
  <c r="U544" i="16"/>
  <c r="L469" i="16"/>
  <c r="V469" i="16"/>
  <c r="Q170" i="16"/>
  <c r="P170" i="16"/>
  <c r="Z481" i="16"/>
  <c r="W481" i="16"/>
  <c r="H481" i="16"/>
  <c r="Y390" i="16"/>
  <c r="P390" i="16"/>
  <c r="O390" i="16"/>
  <c r="F390" i="16"/>
  <c r="R390" i="16"/>
  <c r="S390" i="16"/>
  <c r="E390" i="16"/>
  <c r="C390" i="16"/>
  <c r="D390" i="16"/>
  <c r="I390" i="16"/>
  <c r="E360" i="16"/>
  <c r="D360" i="16"/>
  <c r="T360" i="16"/>
  <c r="L360" i="16"/>
  <c r="B360" i="16"/>
  <c r="O360" i="16"/>
  <c r="F360" i="16"/>
  <c r="Y360" i="16"/>
  <c r="N360" i="16"/>
  <c r="R320" i="16"/>
  <c r="B320" i="16"/>
  <c r="M320" i="16"/>
  <c r="O320" i="16"/>
  <c r="I320" i="16"/>
  <c r="V320" i="16"/>
  <c r="T320" i="16"/>
  <c r="U320" i="16"/>
  <c r="C320" i="16"/>
  <c r="T33" i="16"/>
  <c r="Q33" i="16"/>
  <c r="K33" i="16"/>
  <c r="F245" i="16"/>
  <c r="U245" i="16"/>
  <c r="I245" i="16"/>
  <c r="V884" i="16"/>
  <c r="D884" i="16"/>
  <c r="S884" i="16"/>
  <c r="X884" i="16"/>
  <c r="U884" i="16"/>
  <c r="Q884" i="16"/>
  <c r="W594" i="16"/>
  <c r="V567" i="16"/>
  <c r="C567" i="16"/>
  <c r="H567" i="16"/>
  <c r="S50" i="16"/>
  <c r="N50" i="16"/>
  <c r="P545" i="16"/>
  <c r="R545" i="16"/>
  <c r="R632" i="16"/>
  <c r="P632" i="16"/>
  <c r="F632" i="16"/>
  <c r="T632" i="16"/>
  <c r="J632" i="16"/>
  <c r="G632" i="16"/>
  <c r="Z632" i="16"/>
  <c r="S632" i="16"/>
  <c r="P288" i="16"/>
  <c r="J982" i="16"/>
  <c r="Q982" i="16"/>
  <c r="T172" i="16"/>
  <c r="B172" i="16"/>
  <c r="I172" i="16"/>
  <c r="I68" i="16"/>
  <c r="X68" i="16"/>
  <c r="G577" i="16"/>
  <c r="F577" i="16"/>
  <c r="N577" i="16"/>
  <c r="V577" i="16"/>
  <c r="H577" i="16"/>
  <c r="C121" i="16"/>
  <c r="H121" i="16"/>
  <c r="P153" i="16"/>
  <c r="G405" i="16"/>
  <c r="D256" i="16"/>
  <c r="Z256" i="16"/>
  <c r="W288" i="16"/>
  <c r="R288" i="16"/>
  <c r="D288" i="16"/>
  <c r="R801" i="16"/>
  <c r="J801" i="16"/>
  <c r="Y801" i="16"/>
  <c r="B544" i="16"/>
  <c r="X469" i="16"/>
  <c r="M469" i="16"/>
  <c r="I577" i="16"/>
  <c r="O428" i="16"/>
  <c r="Y428" i="16"/>
  <c r="U428" i="16"/>
  <c r="Q428" i="16"/>
  <c r="B473" i="16"/>
  <c r="D473" i="16"/>
  <c r="X962" i="16"/>
  <c r="V962" i="16"/>
  <c r="Q962" i="16"/>
  <c r="Y467" i="16"/>
  <c r="F467" i="16"/>
  <c r="G467" i="16"/>
  <c r="G242" i="16"/>
  <c r="U242" i="16"/>
  <c r="L242" i="16"/>
  <c r="S172" i="16"/>
  <c r="W68" i="16"/>
  <c r="P287" i="16"/>
  <c r="J287" i="16"/>
  <c r="Q334" i="16"/>
  <c r="E334" i="16"/>
  <c r="S334" i="16"/>
  <c r="X334" i="16"/>
  <c r="L334" i="16"/>
  <c r="F543" i="16"/>
  <c r="S710" i="16"/>
  <c r="Z710" i="16"/>
  <c r="T335" i="16"/>
  <c r="C461" i="16"/>
  <c r="Z461" i="16"/>
  <c r="Y461" i="16"/>
  <c r="E461" i="16"/>
  <c r="X461" i="16"/>
  <c r="B461" i="16"/>
  <c r="P461" i="16"/>
  <c r="G461" i="16"/>
  <c r="H461" i="16"/>
  <c r="T461" i="16"/>
  <c r="R461" i="16"/>
  <c r="K461" i="16"/>
  <c r="F461" i="16"/>
  <c r="E594" i="16"/>
  <c r="G594" i="16"/>
  <c r="O594" i="16"/>
  <c r="H594" i="16"/>
  <c r="T594" i="16"/>
  <c r="P594" i="16"/>
  <c r="Q121" i="16"/>
  <c r="O121" i="16"/>
  <c r="V153" i="16"/>
  <c r="H100" i="16"/>
  <c r="G228" i="16"/>
  <c r="C256" i="16"/>
  <c r="O256" i="16"/>
  <c r="X256" i="16"/>
  <c r="E256" i="16"/>
  <c r="Y986" i="16"/>
  <c r="K986" i="16"/>
  <c r="P986" i="16"/>
  <c r="D159" i="16"/>
  <c r="M159" i="16"/>
  <c r="C159" i="16"/>
  <c r="J904" i="16"/>
  <c r="R904" i="16"/>
  <c r="K904" i="16"/>
  <c r="N288" i="16"/>
  <c r="L288" i="16"/>
  <c r="E288" i="16"/>
  <c r="S801" i="16"/>
  <c r="U801" i="16"/>
  <c r="Z801" i="16"/>
  <c r="K428" i="16"/>
  <c r="Y594" i="16"/>
  <c r="F469" i="16"/>
  <c r="J577" i="16"/>
  <c r="M855" i="16"/>
  <c r="E855" i="16"/>
  <c r="W855" i="16"/>
  <c r="I855" i="16"/>
  <c r="C823" i="16"/>
  <c r="X823" i="16"/>
  <c r="T663" i="16"/>
  <c r="W663" i="16"/>
  <c r="N663" i="16"/>
  <c r="P663" i="16"/>
  <c r="O663" i="16"/>
  <c r="W908" i="16"/>
  <c r="J908" i="16"/>
  <c r="L908" i="16"/>
  <c r="Z908" i="16"/>
  <c r="F382" i="16"/>
  <c r="O382" i="16"/>
  <c r="F229" i="16"/>
  <c r="S229" i="16"/>
  <c r="L461" i="16"/>
  <c r="Z857" i="16"/>
  <c r="X857" i="16"/>
  <c r="C857" i="16"/>
  <c r="V857" i="16"/>
  <c r="N69" i="16"/>
  <c r="E69" i="16"/>
  <c r="K121" i="16"/>
  <c r="M121" i="16"/>
  <c r="F153" i="16"/>
  <c r="T100" i="16"/>
  <c r="D994" i="16"/>
  <c r="X791" i="16"/>
  <c r="T256" i="16"/>
  <c r="M256" i="16"/>
  <c r="Y256" i="16"/>
  <c r="I986" i="16"/>
  <c r="G986" i="16"/>
  <c r="D986" i="16"/>
  <c r="J159" i="16"/>
  <c r="W159" i="16"/>
  <c r="T159" i="16"/>
  <c r="D904" i="16"/>
  <c r="Q904" i="16"/>
  <c r="N904" i="16"/>
  <c r="B288" i="16"/>
  <c r="K288" i="16"/>
  <c r="V288" i="16"/>
  <c r="C686" i="16"/>
  <c r="Q801" i="16"/>
  <c r="G801" i="16"/>
  <c r="T801" i="16"/>
  <c r="G694" i="16"/>
  <c r="M694" i="16"/>
  <c r="Z428" i="16"/>
  <c r="Y962" i="16"/>
  <c r="Y469" i="16"/>
  <c r="S577" i="16"/>
  <c r="N33" i="16"/>
  <c r="M879" i="16"/>
  <c r="Y879" i="16"/>
  <c r="F879" i="16"/>
  <c r="X879" i="16"/>
  <c r="U879" i="16"/>
  <c r="W879" i="16"/>
  <c r="J879" i="16"/>
  <c r="R879" i="16"/>
  <c r="W847" i="16"/>
  <c r="N847" i="16"/>
  <c r="S847" i="16"/>
  <c r="G847" i="16"/>
  <c r="C847" i="16"/>
  <c r="Z847" i="16"/>
  <c r="O847" i="16"/>
  <c r="B847" i="16"/>
  <c r="B687" i="16"/>
  <c r="Y687" i="16"/>
  <c r="T687" i="16"/>
  <c r="T656" i="16"/>
  <c r="H656" i="16"/>
  <c r="C656" i="16"/>
  <c r="I656" i="16"/>
  <c r="S656" i="16"/>
  <c r="B132" i="16"/>
  <c r="U132" i="16"/>
  <c r="S132" i="16"/>
  <c r="P132" i="16"/>
  <c r="K132" i="16"/>
  <c r="R132" i="16"/>
  <c r="Z132" i="16"/>
  <c r="C132" i="16"/>
  <c r="G132" i="16"/>
  <c r="E132" i="16"/>
  <c r="V132" i="16"/>
  <c r="O132" i="16"/>
  <c r="L132" i="16"/>
  <c r="N49" i="16"/>
  <c r="T49" i="16"/>
  <c r="N817" i="16"/>
  <c r="Y817" i="16"/>
  <c r="V817" i="16"/>
  <c r="Q57" i="16"/>
  <c r="L57" i="16"/>
  <c r="E57" i="16"/>
  <c r="N461" i="16"/>
  <c r="E519" i="16"/>
  <c r="N121" i="16"/>
  <c r="P121" i="16"/>
  <c r="U153" i="16"/>
  <c r="D945" i="16"/>
  <c r="Q994" i="16"/>
  <c r="X228" i="16"/>
  <c r="R256" i="16"/>
  <c r="V256" i="16"/>
  <c r="F288" i="16"/>
  <c r="T288" i="16"/>
  <c r="H288" i="16"/>
  <c r="Y487" i="16"/>
  <c r="H801" i="16"/>
  <c r="B801" i="16"/>
  <c r="D801" i="16"/>
  <c r="R428" i="16"/>
  <c r="Z469" i="16"/>
  <c r="T577" i="16"/>
  <c r="I554" i="16"/>
  <c r="U554" i="16"/>
  <c r="P554" i="16"/>
  <c r="V554" i="16"/>
  <c r="T150" i="16"/>
  <c r="H150" i="16"/>
  <c r="Q944" i="16"/>
  <c r="R944" i="16"/>
  <c r="D944" i="16"/>
  <c r="B944" i="16"/>
  <c r="Y944" i="16"/>
  <c r="X944" i="16"/>
  <c r="Z944" i="16"/>
  <c r="I944" i="16"/>
  <c r="W944" i="16"/>
  <c r="K944" i="16"/>
  <c r="L884" i="16"/>
  <c r="Q461" i="16"/>
  <c r="J123" i="16"/>
  <c r="B123" i="16"/>
  <c r="U123" i="16"/>
  <c r="D123" i="16"/>
  <c r="X123" i="16"/>
  <c r="F280" i="16"/>
  <c r="X280" i="16"/>
  <c r="N76" i="16"/>
  <c r="X76" i="16"/>
  <c r="P76" i="16"/>
  <c r="Y76" i="16"/>
  <c r="J76" i="16"/>
  <c r="V76" i="16"/>
  <c r="F76" i="16"/>
  <c r="Q76" i="16"/>
  <c r="E76" i="16"/>
  <c r="G76" i="16"/>
  <c r="R783" i="16"/>
  <c r="X801" i="16"/>
  <c r="P142" i="16"/>
  <c r="Y125" i="16"/>
  <c r="Q125" i="16"/>
  <c r="J260" i="16"/>
  <c r="Y260" i="16"/>
  <c r="R260" i="16"/>
  <c r="J121" i="16"/>
  <c r="B153" i="16"/>
  <c r="L153" i="16"/>
  <c r="E976" i="16"/>
  <c r="C681" i="16"/>
  <c r="L256" i="16"/>
  <c r="B256" i="16"/>
  <c r="H986" i="16"/>
  <c r="N986" i="16"/>
  <c r="I159" i="16"/>
  <c r="X159" i="16"/>
  <c r="T904" i="16"/>
  <c r="M904" i="16"/>
  <c r="X288" i="16"/>
  <c r="Y288" i="16"/>
  <c r="J288" i="16"/>
  <c r="L801" i="16"/>
  <c r="O801" i="16"/>
  <c r="K801" i="16"/>
  <c r="P694" i="16"/>
  <c r="T694" i="16"/>
  <c r="Y481" i="16"/>
  <c r="P320" i="16"/>
  <c r="H320" i="16"/>
  <c r="S360" i="16"/>
  <c r="N390" i="16"/>
  <c r="N469" i="16"/>
  <c r="S469" i="16"/>
  <c r="X577" i="16"/>
  <c r="Q911" i="16"/>
  <c r="J911" i="16"/>
  <c r="W493" i="16"/>
  <c r="N493" i="16"/>
  <c r="Z493" i="16"/>
  <c r="R493" i="16"/>
  <c r="E493" i="16"/>
  <c r="J493" i="16"/>
  <c r="K493" i="16"/>
  <c r="V493" i="16"/>
  <c r="D493" i="16"/>
  <c r="B493" i="16"/>
  <c r="U493" i="16"/>
  <c r="H493" i="16"/>
  <c r="T493" i="16"/>
  <c r="Z430" i="16"/>
  <c r="M430" i="16"/>
  <c r="Z47" i="16"/>
  <c r="E47" i="16"/>
  <c r="P884" i="16"/>
  <c r="Z69" i="16"/>
  <c r="M495" i="16"/>
  <c r="E68" i="16"/>
  <c r="M461" i="16"/>
  <c r="K594" i="16"/>
  <c r="T928" i="16"/>
  <c r="Y928" i="16"/>
  <c r="C961" i="16"/>
  <c r="E961" i="16"/>
  <c r="I961" i="16"/>
  <c r="W961" i="16"/>
  <c r="Q961" i="16"/>
  <c r="X961" i="16"/>
  <c r="H961" i="16"/>
  <c r="R961" i="16"/>
  <c r="L961" i="16"/>
  <c r="K961" i="16"/>
  <c r="P961" i="16"/>
  <c r="Z961" i="16"/>
  <c r="Q220" i="16"/>
  <c r="C220" i="16"/>
  <c r="X220" i="16"/>
  <c r="H220" i="16"/>
  <c r="M220" i="16"/>
  <c r="E220" i="16"/>
  <c r="F220" i="16"/>
  <c r="G220" i="16"/>
  <c r="C862" i="16"/>
  <c r="P862" i="16"/>
  <c r="Z862" i="16"/>
  <c r="N862" i="16"/>
  <c r="T862" i="16"/>
  <c r="B27" i="16"/>
  <c r="S27" i="16"/>
  <c r="J27" i="16"/>
  <c r="E27" i="16"/>
  <c r="X27" i="16"/>
  <c r="Z27" i="16"/>
  <c r="D27" i="16"/>
  <c r="U27" i="16"/>
  <c r="T27" i="16"/>
  <c r="I27" i="16"/>
  <c r="U388" i="16"/>
  <c r="R388" i="16"/>
  <c r="S388" i="16"/>
  <c r="Q388" i="16"/>
  <c r="L388" i="16"/>
  <c r="E237" i="16"/>
  <c r="F237" i="16"/>
  <c r="D237" i="16"/>
  <c r="C237" i="16"/>
  <c r="B237" i="16"/>
  <c r="W237" i="16"/>
  <c r="C519" i="16"/>
  <c r="X421" i="16"/>
  <c r="D421" i="16"/>
  <c r="M791" i="16"/>
  <c r="L785" i="16"/>
  <c r="K656" i="16"/>
  <c r="L562" i="16"/>
  <c r="Y678" i="16"/>
  <c r="M678" i="16"/>
  <c r="Z191" i="16"/>
  <c r="S678" i="16"/>
  <c r="W678" i="16"/>
  <c r="X191" i="16"/>
  <c r="U678" i="16"/>
  <c r="T678" i="16"/>
  <c r="T191" i="16"/>
  <c r="T870" i="16"/>
  <c r="F870" i="16"/>
  <c r="G870" i="16"/>
  <c r="L678" i="16"/>
  <c r="P678" i="16"/>
  <c r="O678" i="16"/>
  <c r="D870" i="16"/>
  <c r="B870" i="16"/>
  <c r="J248" i="16"/>
  <c r="Q814" i="16"/>
  <c r="S814" i="16"/>
  <c r="N532" i="16"/>
  <c r="J831" i="16"/>
  <c r="L831" i="16"/>
  <c r="P78" i="16"/>
  <c r="Q831" i="16"/>
  <c r="Z78" i="16"/>
  <c r="P671" i="16"/>
  <c r="T745" i="16"/>
  <c r="K598" i="16"/>
  <c r="A169" i="16"/>
  <c r="O831" i="16"/>
  <c r="P831" i="16"/>
  <c r="Z140" i="16"/>
  <c r="T606" i="16"/>
  <c r="B345" i="16"/>
  <c r="D671" i="16"/>
  <c r="G521" i="16"/>
  <c r="G58" i="16"/>
  <c r="S870" i="16"/>
  <c r="B329" i="16"/>
  <c r="P177" i="16"/>
  <c r="J814" i="16"/>
  <c r="Z532" i="16"/>
  <c r="I831" i="16"/>
  <c r="B831" i="16"/>
  <c r="C831" i="16"/>
  <c r="Q140" i="16"/>
  <c r="C606" i="16"/>
  <c r="U671" i="16"/>
  <c r="F671" i="16"/>
  <c r="D521" i="16"/>
  <c r="D657" i="16"/>
  <c r="Y870" i="16"/>
  <c r="T282" i="16"/>
  <c r="Y831" i="16"/>
  <c r="H831" i="16"/>
  <c r="K831" i="16"/>
  <c r="X831" i="16"/>
  <c r="M831" i="16"/>
  <c r="S606" i="16"/>
  <c r="E671" i="16"/>
  <c r="W671" i="16"/>
  <c r="P870" i="16"/>
  <c r="E282" i="16"/>
  <c r="E208" i="16"/>
  <c r="C789" i="16"/>
  <c r="M532" i="16"/>
  <c r="D831" i="16"/>
  <c r="N831" i="16"/>
  <c r="L532" i="16"/>
  <c r="P265" i="16"/>
  <c r="C78" i="16"/>
  <c r="J671" i="16"/>
  <c r="F831" i="16"/>
  <c r="O198" i="16"/>
  <c r="M282" i="16"/>
  <c r="U831" i="16"/>
  <c r="L78" i="16"/>
  <c r="Z831" i="16"/>
  <c r="W174" i="16"/>
  <c r="R708" i="16"/>
  <c r="R671" i="16"/>
  <c r="D198" i="16"/>
  <c r="X521" i="16"/>
  <c r="R870" i="16"/>
  <c r="E831" i="16"/>
  <c r="T831" i="16"/>
  <c r="X174" i="16"/>
  <c r="I870" i="16"/>
  <c r="X598" i="16"/>
  <c r="I814" i="16"/>
  <c r="Y814" i="16"/>
  <c r="Q598" i="16"/>
  <c r="AS789" i="17"/>
  <c r="AS332" i="17"/>
  <c r="W532" i="16"/>
  <c r="G532" i="16"/>
  <c r="V532" i="16"/>
  <c r="S951" i="16"/>
  <c r="T624" i="16"/>
  <c r="E265" i="16"/>
  <c r="X908" i="16"/>
  <c r="P908" i="16"/>
  <c r="E908" i="16"/>
  <c r="W606" i="16"/>
  <c r="G606" i="16"/>
  <c r="Y485" i="16"/>
  <c r="C814" i="16"/>
  <c r="B521" i="16"/>
  <c r="E521" i="16"/>
  <c r="O745" i="16"/>
  <c r="S745" i="16"/>
  <c r="I198" i="16"/>
  <c r="W198" i="16"/>
  <c r="H657" i="16"/>
  <c r="N58" i="16"/>
  <c r="O521" i="16"/>
  <c r="U598" i="16"/>
  <c r="E814" i="16"/>
  <c r="H598" i="16"/>
  <c r="W814" i="16"/>
  <c r="A321" i="16"/>
  <c r="T321" i="16" s="1"/>
  <c r="Z951" i="16"/>
  <c r="E532" i="16"/>
  <c r="I532" i="16"/>
  <c r="B532" i="16"/>
  <c r="D624" i="16"/>
  <c r="X265" i="16"/>
  <c r="N908" i="16"/>
  <c r="C908" i="16"/>
  <c r="V908" i="16"/>
  <c r="O606" i="16"/>
  <c r="I606" i="16"/>
  <c r="G814" i="16"/>
  <c r="W521" i="16"/>
  <c r="C521" i="16"/>
  <c r="P521" i="16"/>
  <c r="J745" i="16"/>
  <c r="E745" i="16"/>
  <c r="P745" i="16"/>
  <c r="J198" i="16"/>
  <c r="S198" i="16"/>
  <c r="T657" i="16"/>
  <c r="D58" i="16"/>
  <c r="S58" i="16"/>
  <c r="M521" i="16"/>
  <c r="I329" i="16"/>
  <c r="W598" i="16"/>
  <c r="M598" i="16"/>
  <c r="A305" i="16"/>
  <c r="U951" i="16"/>
  <c r="X532" i="16"/>
  <c r="L951" i="16"/>
  <c r="Q532" i="16"/>
  <c r="V708" i="16"/>
  <c r="E839" i="16"/>
  <c r="K265" i="16"/>
  <c r="K908" i="16"/>
  <c r="I908" i="16"/>
  <c r="B908" i="16"/>
  <c r="Q606" i="16"/>
  <c r="Z606" i="16"/>
  <c r="R606" i="16"/>
  <c r="O532" i="16"/>
  <c r="L814" i="16"/>
  <c r="O108" i="16"/>
  <c r="S521" i="16"/>
  <c r="J521" i="16"/>
  <c r="Z745" i="16"/>
  <c r="F745" i="16"/>
  <c r="D598" i="16"/>
  <c r="Z198" i="16"/>
  <c r="V77" i="16"/>
  <c r="U798" i="16"/>
  <c r="G745" i="16"/>
  <c r="E657" i="16"/>
  <c r="F58" i="16"/>
  <c r="R58" i="16"/>
  <c r="N521" i="16"/>
  <c r="E329" i="16"/>
  <c r="I598" i="16"/>
  <c r="R532" i="16"/>
  <c r="J532" i="16"/>
  <c r="W951" i="16"/>
  <c r="C708" i="16"/>
  <c r="Y265" i="16"/>
  <c r="S908" i="16"/>
  <c r="U908" i="16"/>
  <c r="G908" i="16"/>
  <c r="O345" i="16"/>
  <c r="Y606" i="16"/>
  <c r="D606" i="16"/>
  <c r="J606" i="16"/>
  <c r="F532" i="16"/>
  <c r="O348" i="16"/>
  <c r="Y108" i="16"/>
  <c r="Z521" i="16"/>
  <c r="H521" i="16"/>
  <c r="W745" i="16"/>
  <c r="D745" i="16"/>
  <c r="N103" i="16"/>
  <c r="E598" i="16"/>
  <c r="V198" i="16"/>
  <c r="D798" i="16"/>
  <c r="N745" i="16"/>
  <c r="M58" i="16"/>
  <c r="T521" i="16"/>
  <c r="Q329" i="16"/>
  <c r="A482" i="16"/>
  <c r="X482" i="16" s="1"/>
  <c r="D177" i="16"/>
  <c r="X814" i="16"/>
  <c r="R598" i="16"/>
  <c r="AS444" i="17"/>
  <c r="T532" i="16"/>
  <c r="I708" i="16"/>
  <c r="G624" i="16"/>
  <c r="F908" i="16"/>
  <c r="H908" i="16"/>
  <c r="Q908" i="16"/>
  <c r="V606" i="16"/>
  <c r="N606" i="16"/>
  <c r="E606" i="16"/>
  <c r="N108" i="16"/>
  <c r="Q521" i="16"/>
  <c r="L521" i="16"/>
  <c r="Y745" i="16"/>
  <c r="U745" i="16"/>
  <c r="C598" i="16"/>
  <c r="T198" i="16"/>
  <c r="F798" i="16"/>
  <c r="P657" i="16"/>
  <c r="I58" i="16"/>
  <c r="V521" i="16"/>
  <c r="H329" i="16"/>
  <c r="J598" i="16"/>
  <c r="Z177" i="16"/>
  <c r="S598" i="16"/>
  <c r="B814" i="16"/>
  <c r="B598" i="16"/>
  <c r="A555" i="16"/>
  <c r="C555" i="16" s="1"/>
  <c r="L177" i="16"/>
  <c r="D532" i="16"/>
  <c r="K532" i="16"/>
  <c r="P532" i="16"/>
  <c r="U708" i="16"/>
  <c r="S624" i="16"/>
  <c r="M908" i="16"/>
  <c r="T908" i="16"/>
  <c r="O908" i="16"/>
  <c r="Y382" i="16"/>
  <c r="P606" i="16"/>
  <c r="U606" i="16"/>
  <c r="B606" i="16"/>
  <c r="I521" i="16"/>
  <c r="Y521" i="16"/>
  <c r="P672" i="16"/>
  <c r="V745" i="16"/>
  <c r="X745" i="16"/>
  <c r="U198" i="16"/>
  <c r="Y657" i="16"/>
  <c r="O58" i="16"/>
  <c r="R521" i="16"/>
  <c r="U814" i="16"/>
  <c r="R177" i="16"/>
  <c r="F814" i="16"/>
  <c r="J177" i="16"/>
  <c r="Y532" i="16"/>
  <c r="C532" i="16"/>
  <c r="H532" i="16"/>
  <c r="S532" i="16"/>
  <c r="D908" i="16"/>
  <c r="Y908" i="16"/>
  <c r="V951" i="16"/>
  <c r="X606" i="16"/>
  <c r="F606" i="16"/>
  <c r="U521" i="16"/>
  <c r="K521" i="16"/>
  <c r="C745" i="16"/>
  <c r="R198" i="16"/>
  <c r="K657" i="16"/>
  <c r="Q58" i="16"/>
  <c r="H35" i="16"/>
  <c r="U35" i="16"/>
  <c r="C35" i="16"/>
  <c r="B35" i="16"/>
  <c r="V35" i="16"/>
  <c r="F35" i="16"/>
  <c r="L35" i="16"/>
  <c r="G35" i="16"/>
  <c r="Z35" i="16"/>
  <c r="M35" i="16"/>
  <c r="A361" i="16"/>
  <c r="E361" i="16" s="1"/>
  <c r="AS364" i="17"/>
  <c r="C550" i="16"/>
  <c r="G679" i="16"/>
  <c r="Q938" i="16"/>
  <c r="E938" i="16"/>
  <c r="K938" i="16"/>
  <c r="X999" i="16"/>
  <c r="F999" i="16"/>
  <c r="S999" i="16"/>
  <c r="V686" i="16"/>
  <c r="T151" i="16"/>
  <c r="L151" i="16"/>
  <c r="R151" i="16"/>
  <c r="N47" i="16"/>
  <c r="D47" i="16"/>
  <c r="T47" i="16"/>
  <c r="H857" i="16"/>
  <c r="G857" i="16"/>
  <c r="E857" i="16"/>
  <c r="N857" i="16"/>
  <c r="T857" i="16"/>
  <c r="R857" i="16"/>
  <c r="S857" i="16"/>
  <c r="D857" i="16"/>
  <c r="O857" i="16"/>
  <c r="J857" i="16"/>
  <c r="Q857" i="16"/>
  <c r="K857" i="16"/>
  <c r="M857" i="16"/>
  <c r="U857" i="16"/>
  <c r="F857" i="16"/>
  <c r="P857" i="16"/>
  <c r="N690" i="16"/>
  <c r="R550" i="16"/>
  <c r="I938" i="16"/>
  <c r="H938" i="16"/>
  <c r="O938" i="16"/>
  <c r="V999" i="16"/>
  <c r="T999" i="16"/>
  <c r="L999" i="16"/>
  <c r="N686" i="16"/>
  <c r="F151" i="16"/>
  <c r="B151" i="16"/>
  <c r="M151" i="16"/>
  <c r="B47" i="16"/>
  <c r="Q47" i="16"/>
  <c r="I47" i="16"/>
  <c r="M671" i="16"/>
  <c r="H671" i="16"/>
  <c r="C671" i="16"/>
  <c r="N671" i="16"/>
  <c r="O671" i="16"/>
  <c r="B671" i="16"/>
  <c r="S671" i="16"/>
  <c r="T671" i="16"/>
  <c r="Z767" i="16"/>
  <c r="C767" i="16"/>
  <c r="T767" i="16"/>
  <c r="G938" i="16"/>
  <c r="M938" i="16"/>
  <c r="V938" i="16"/>
  <c r="C999" i="16"/>
  <c r="Y999" i="16"/>
  <c r="K999" i="16"/>
  <c r="V151" i="16"/>
  <c r="G151" i="16"/>
  <c r="E151" i="16"/>
  <c r="L873" i="16"/>
  <c r="S47" i="16"/>
  <c r="V47" i="16"/>
  <c r="J47" i="16"/>
  <c r="E35" i="16"/>
  <c r="Y398" i="16"/>
  <c r="P398" i="16"/>
  <c r="F117" i="16"/>
  <c r="E117" i="16"/>
  <c r="J117" i="16"/>
  <c r="M117" i="16"/>
  <c r="X117" i="16"/>
  <c r="O538" i="16"/>
  <c r="X538" i="16"/>
  <c r="M538" i="16"/>
  <c r="R538" i="16"/>
  <c r="S538" i="16"/>
  <c r="C538" i="16"/>
  <c r="D538" i="16"/>
  <c r="P538" i="16"/>
  <c r="Z938" i="16"/>
  <c r="U938" i="16"/>
  <c r="D938" i="16"/>
  <c r="W999" i="16"/>
  <c r="J999" i="16"/>
  <c r="I999" i="16"/>
  <c r="G686" i="16"/>
  <c r="I151" i="16"/>
  <c r="O151" i="16"/>
  <c r="U151" i="16"/>
  <c r="I873" i="16"/>
  <c r="C47" i="16"/>
  <c r="X47" i="16"/>
  <c r="Y47" i="16"/>
  <c r="V117" i="16"/>
  <c r="S690" i="16"/>
  <c r="R996" i="16"/>
  <c r="X996" i="16"/>
  <c r="W996" i="16"/>
  <c r="U913" i="16"/>
  <c r="C913" i="16"/>
  <c r="O35" i="16"/>
  <c r="J938" i="16"/>
  <c r="P938" i="16"/>
  <c r="W938" i="16"/>
  <c r="M999" i="16"/>
  <c r="U999" i="16"/>
  <c r="N999" i="16"/>
  <c r="E686" i="16"/>
  <c r="P151" i="16"/>
  <c r="H151" i="16"/>
  <c r="S151" i="16"/>
  <c r="B873" i="16"/>
  <c r="H47" i="16"/>
  <c r="F47" i="16"/>
  <c r="G47" i="16"/>
  <c r="S117" i="16"/>
  <c r="D117" i="16"/>
  <c r="D35" i="16"/>
  <c r="E879" i="16"/>
  <c r="N879" i="16"/>
  <c r="I879" i="16"/>
  <c r="L879" i="16"/>
  <c r="O879" i="16"/>
  <c r="T879" i="16"/>
  <c r="B879" i="16"/>
  <c r="V879" i="16"/>
  <c r="Z879" i="16"/>
  <c r="K879" i="16"/>
  <c r="T847" i="16"/>
  <c r="V847" i="16"/>
  <c r="Q847" i="16"/>
  <c r="F847" i="16"/>
  <c r="M847" i="16"/>
  <c r="X847" i="16"/>
  <c r="U847" i="16"/>
  <c r="P847" i="16"/>
  <c r="J847" i="16"/>
  <c r="W687" i="16"/>
  <c r="F687" i="16"/>
  <c r="M687" i="16"/>
  <c r="L687" i="16"/>
  <c r="Y656" i="16"/>
  <c r="B656" i="16"/>
  <c r="V656" i="16"/>
  <c r="G656" i="16"/>
  <c r="W656" i="16"/>
  <c r="D656" i="16"/>
  <c r="J656" i="16"/>
  <c r="Q656" i="16"/>
  <c r="R656" i="16"/>
  <c r="T509" i="16"/>
  <c r="N509" i="16"/>
  <c r="J149" i="16"/>
  <c r="U149" i="16"/>
  <c r="O149" i="16"/>
  <c r="X149" i="16"/>
  <c r="L149" i="16"/>
  <c r="C149" i="16"/>
  <c r="W149" i="16"/>
  <c r="S149" i="16"/>
  <c r="G149" i="16"/>
  <c r="D149" i="16"/>
  <c r="K182" i="16"/>
  <c r="N182" i="16"/>
  <c r="Z182" i="16"/>
  <c r="T182" i="16"/>
  <c r="Y182" i="16"/>
  <c r="W182" i="16"/>
  <c r="P182" i="16"/>
  <c r="X182" i="16"/>
  <c r="S182" i="16"/>
  <c r="U182" i="16"/>
  <c r="D182" i="16"/>
  <c r="R182" i="16"/>
  <c r="F182" i="16"/>
  <c r="J680" i="16"/>
  <c r="B680" i="16"/>
  <c r="Z416" i="16"/>
  <c r="O416" i="16"/>
  <c r="G416" i="16"/>
  <c r="C416" i="16"/>
  <c r="J416" i="16"/>
  <c r="E416" i="16"/>
  <c r="F416" i="16"/>
  <c r="X416" i="16"/>
  <c r="M416" i="16"/>
  <c r="H416" i="16"/>
  <c r="P416" i="16"/>
  <c r="N416" i="16"/>
  <c r="L416" i="16"/>
  <c r="U416" i="16"/>
  <c r="W416" i="16"/>
  <c r="R416" i="16"/>
  <c r="B189" i="16"/>
  <c r="I189" i="16"/>
  <c r="W189" i="16"/>
  <c r="Y189" i="16"/>
  <c r="T189" i="16"/>
  <c r="H189" i="16"/>
  <c r="L189" i="16"/>
  <c r="Q189" i="16"/>
  <c r="D189" i="16"/>
  <c r="P189" i="16"/>
  <c r="G189" i="16"/>
  <c r="V189" i="16"/>
  <c r="E189" i="16"/>
  <c r="O189" i="16"/>
  <c r="F189" i="16"/>
  <c r="S189" i="16"/>
  <c r="N189" i="16"/>
  <c r="Z189" i="16"/>
  <c r="M189" i="16"/>
  <c r="K189" i="16"/>
  <c r="J189" i="16"/>
  <c r="C189" i="16"/>
  <c r="Q109" i="16"/>
  <c r="J109" i="16"/>
  <c r="K109" i="16"/>
  <c r="S109" i="16"/>
  <c r="E109" i="16"/>
  <c r="O109" i="16"/>
  <c r="N109" i="16"/>
  <c r="T109" i="16"/>
  <c r="Y109" i="16"/>
  <c r="U109" i="16"/>
  <c r="V109" i="16"/>
  <c r="Z109" i="16"/>
  <c r="T938" i="16"/>
  <c r="R938" i="16"/>
  <c r="L938" i="16"/>
  <c r="X938" i="16"/>
  <c r="Z999" i="16"/>
  <c r="H999" i="16"/>
  <c r="Q999" i="16"/>
  <c r="R686" i="16"/>
  <c r="C151" i="16"/>
  <c r="K151" i="16"/>
  <c r="Z151" i="16"/>
  <c r="Y151" i="16"/>
  <c r="U117" i="16"/>
  <c r="U47" i="16"/>
  <c r="R47" i="16"/>
  <c r="L430" i="16"/>
  <c r="P35" i="16"/>
  <c r="Z436" i="16"/>
  <c r="Y436" i="16"/>
  <c r="H436" i="16"/>
  <c r="V352" i="16"/>
  <c r="P352" i="16"/>
  <c r="F352" i="16"/>
  <c r="W234" i="16"/>
  <c r="J234" i="16"/>
  <c r="D234" i="16"/>
  <c r="E690" i="16"/>
  <c r="C690" i="16"/>
  <c r="T690" i="16"/>
  <c r="M690" i="16"/>
  <c r="J690" i="16"/>
  <c r="H690" i="16"/>
  <c r="B690" i="16"/>
  <c r="C938" i="16"/>
  <c r="F938" i="16"/>
  <c r="G999" i="16"/>
  <c r="E999" i="16"/>
  <c r="H686" i="16"/>
  <c r="W151" i="16"/>
  <c r="X151" i="16"/>
  <c r="Y117" i="16"/>
  <c r="O47" i="16"/>
  <c r="V807" i="16"/>
  <c r="G117" i="16"/>
  <c r="X35" i="16"/>
  <c r="I111" i="16"/>
  <c r="V111" i="16"/>
  <c r="J944" i="16"/>
  <c r="H944" i="16"/>
  <c r="V944" i="16"/>
  <c r="F944" i="16"/>
  <c r="M944" i="16"/>
  <c r="O944" i="16"/>
  <c r="N944" i="16"/>
  <c r="G253" i="16"/>
  <c r="P253" i="16"/>
  <c r="B253" i="16"/>
  <c r="J95" i="16"/>
  <c r="I95" i="16"/>
  <c r="S108" i="16"/>
  <c r="H108" i="16"/>
  <c r="U108" i="16"/>
  <c r="J108" i="16"/>
  <c r="F108" i="16"/>
  <c r="Z108" i="16"/>
  <c r="P950" i="16"/>
  <c r="E950" i="16"/>
  <c r="B950" i="16"/>
  <c r="P198" i="16"/>
  <c r="C198" i="16"/>
  <c r="Q745" i="16"/>
  <c r="L657" i="16"/>
  <c r="N657" i="16"/>
  <c r="Z237" i="16"/>
  <c r="J237" i="16"/>
  <c r="Q50" i="16"/>
  <c r="Z58" i="16"/>
  <c r="J58" i="16"/>
  <c r="K58" i="16"/>
  <c r="H632" i="16"/>
  <c r="O324" i="16"/>
  <c r="W877" i="16"/>
  <c r="O877" i="16"/>
  <c r="S877" i="16"/>
  <c r="N123" i="16"/>
  <c r="W76" i="16"/>
  <c r="B76" i="16"/>
  <c r="M280" i="16"/>
  <c r="G21" i="16"/>
  <c r="M21" i="16"/>
  <c r="Y21" i="16"/>
  <c r="Q21" i="16"/>
  <c r="D943" i="16"/>
  <c r="F123" i="16"/>
  <c r="M657" i="16"/>
  <c r="Q631" i="16"/>
  <c r="J631" i="16"/>
  <c r="W631" i="16"/>
  <c r="R614" i="16"/>
  <c r="F50" i="16"/>
  <c r="H58" i="16"/>
  <c r="B58" i="16"/>
  <c r="P58" i="16"/>
  <c r="W632" i="16"/>
  <c r="Y545" i="16"/>
  <c r="N821" i="16"/>
  <c r="H123" i="16"/>
  <c r="J553" i="16"/>
  <c r="B310" i="16"/>
  <c r="C21" i="16"/>
  <c r="H21" i="16"/>
  <c r="O21" i="16"/>
  <c r="F943" i="16"/>
  <c r="C123" i="16"/>
  <c r="N631" i="16"/>
  <c r="X631" i="16"/>
  <c r="W614" i="16"/>
  <c r="D614" i="16"/>
  <c r="U919" i="16"/>
  <c r="D632" i="16"/>
  <c r="E198" i="16"/>
  <c r="F198" i="16"/>
  <c r="Y198" i="16"/>
  <c r="C657" i="16"/>
  <c r="U657" i="16"/>
  <c r="H237" i="16"/>
  <c r="X237" i="16"/>
  <c r="Q237" i="16"/>
  <c r="V50" i="16"/>
  <c r="T58" i="16"/>
  <c r="W58" i="16"/>
  <c r="L58" i="16"/>
  <c r="X632" i="16"/>
  <c r="Y324" i="16"/>
  <c r="N877" i="16"/>
  <c r="J877" i="16"/>
  <c r="D877" i="16"/>
  <c r="K821" i="16"/>
  <c r="W123" i="16"/>
  <c r="X776" i="16"/>
  <c r="C76" i="16"/>
  <c r="T310" i="16"/>
  <c r="Y124" i="16"/>
  <c r="E21" i="16"/>
  <c r="W21" i="16"/>
  <c r="D21" i="16"/>
  <c r="X832" i="16"/>
  <c r="E123" i="16"/>
  <c r="Z631" i="16"/>
  <c r="M919" i="16"/>
  <c r="B614" i="16"/>
  <c r="X919" i="16"/>
  <c r="O632" i="16"/>
  <c r="H198" i="16"/>
  <c r="G198" i="16"/>
  <c r="B198" i="16"/>
  <c r="N264" i="16"/>
  <c r="S970" i="16"/>
  <c r="H745" i="16"/>
  <c r="X657" i="16"/>
  <c r="Q657" i="16"/>
  <c r="T237" i="16"/>
  <c r="L237" i="16"/>
  <c r="E58" i="16"/>
  <c r="Y58" i="16"/>
  <c r="C58" i="16"/>
  <c r="E324" i="16"/>
  <c r="Z877" i="16"/>
  <c r="X877" i="16"/>
  <c r="Y877" i="16"/>
  <c r="Y123" i="16"/>
  <c r="O76" i="16"/>
  <c r="K76" i="16"/>
  <c r="E310" i="16"/>
  <c r="L21" i="16"/>
  <c r="Z21" i="16"/>
  <c r="N21" i="16"/>
  <c r="T832" i="16"/>
  <c r="K799" i="16"/>
  <c r="H650" i="16"/>
  <c r="G631" i="16"/>
  <c r="B919" i="16"/>
  <c r="S919" i="16"/>
  <c r="N198" i="16"/>
  <c r="X198" i="16"/>
  <c r="G264" i="16"/>
  <c r="B745" i="16"/>
  <c r="R657" i="16"/>
  <c r="M237" i="16"/>
  <c r="R237" i="16"/>
  <c r="V58" i="16"/>
  <c r="X58" i="16"/>
  <c r="C877" i="16"/>
  <c r="V877" i="16"/>
  <c r="R123" i="16"/>
  <c r="L76" i="16"/>
  <c r="R21" i="16"/>
  <c r="U21" i="16"/>
  <c r="O631" i="16"/>
  <c r="T919" i="16"/>
  <c r="E991" i="16"/>
  <c r="P789" i="16"/>
  <c r="J865" i="16"/>
  <c r="H978" i="16"/>
  <c r="P978" i="16"/>
  <c r="Q978" i="16"/>
  <c r="U978" i="16"/>
  <c r="Y978" i="16"/>
  <c r="K978" i="16"/>
  <c r="R978" i="16"/>
  <c r="C978" i="16"/>
  <c r="V978" i="16"/>
  <c r="M978" i="16"/>
  <c r="T978" i="16"/>
  <c r="X978" i="16"/>
  <c r="G978" i="16"/>
  <c r="Z978" i="16"/>
  <c r="I978" i="16"/>
  <c r="E978" i="16"/>
  <c r="N978" i="16"/>
  <c r="S978" i="16"/>
  <c r="D978" i="16"/>
  <c r="Q975" i="16"/>
  <c r="Y975" i="16"/>
  <c r="B975" i="16"/>
  <c r="E975" i="16"/>
  <c r="S975" i="16"/>
  <c r="Z975" i="16"/>
  <c r="N975" i="16"/>
  <c r="Q601" i="16"/>
  <c r="W601" i="16"/>
  <c r="D279" i="16"/>
  <c r="P622" i="16"/>
  <c r="C622" i="16"/>
  <c r="T622" i="16"/>
  <c r="Z622" i="16"/>
  <c r="B622" i="16"/>
  <c r="O622" i="16"/>
  <c r="X622" i="16"/>
  <c r="N622" i="16"/>
  <c r="H622" i="16"/>
  <c r="Y945" i="16"/>
  <c r="C145" i="16"/>
  <c r="J446" i="16"/>
  <c r="O865" i="16"/>
  <c r="F978" i="16"/>
  <c r="Y622" i="16"/>
  <c r="V550" i="16"/>
  <c r="B421" i="16"/>
  <c r="G421" i="16"/>
  <c r="Q421" i="16"/>
  <c r="V421" i="16"/>
  <c r="E421" i="16"/>
  <c r="P421" i="16"/>
  <c r="U421" i="16"/>
  <c r="W421" i="16"/>
  <c r="J421" i="16"/>
  <c r="Y421" i="16"/>
  <c r="O421" i="16"/>
  <c r="Z421" i="16"/>
  <c r="C421" i="16"/>
  <c r="N421" i="16"/>
  <c r="T421" i="16"/>
  <c r="R421" i="16"/>
  <c r="S421" i="16"/>
  <c r="F421" i="16"/>
  <c r="J622" i="16"/>
  <c r="O551" i="16"/>
  <c r="J551" i="16"/>
  <c r="L710" i="16"/>
  <c r="Y710" i="16"/>
  <c r="Q710" i="16"/>
  <c r="E710" i="16"/>
  <c r="U710" i="16"/>
  <c r="T710" i="16"/>
  <c r="W710" i="16"/>
  <c r="G710" i="16"/>
  <c r="V710" i="16"/>
  <c r="P710" i="16"/>
  <c r="B710" i="16"/>
  <c r="H255" i="16"/>
  <c r="T255" i="16"/>
  <c r="W666" i="16"/>
  <c r="H666" i="16"/>
  <c r="D86" i="16"/>
  <c r="M145" i="16"/>
  <c r="D991" i="16"/>
  <c r="N991" i="16"/>
  <c r="F777" i="16"/>
  <c r="W777" i="16"/>
  <c r="P777" i="16"/>
  <c r="N777" i="16"/>
  <c r="D777" i="16"/>
  <c r="S268" i="16"/>
  <c r="W268" i="16"/>
  <c r="W75" i="16"/>
  <c r="M75" i="16"/>
  <c r="I75" i="16"/>
  <c r="S75" i="16"/>
  <c r="T75" i="16"/>
  <c r="S19" i="16"/>
  <c r="N19" i="16"/>
  <c r="Q628" i="16"/>
  <c r="D628" i="16"/>
  <c r="G628" i="16"/>
  <c r="W628" i="16"/>
  <c r="E628" i="16"/>
  <c r="K871" i="16"/>
  <c r="I871" i="16"/>
  <c r="J871" i="16"/>
  <c r="B871" i="16"/>
  <c r="T839" i="16"/>
  <c r="C839" i="16"/>
  <c r="K839" i="16"/>
  <c r="I839" i="16"/>
  <c r="G839" i="16"/>
  <c r="Q624" i="16"/>
  <c r="E624" i="16"/>
  <c r="L624" i="16"/>
  <c r="X624" i="16"/>
  <c r="B624" i="16"/>
  <c r="C624" i="16"/>
  <c r="J624" i="16"/>
  <c r="K624" i="16"/>
  <c r="N624" i="16"/>
  <c r="M624" i="16"/>
  <c r="Y624" i="16"/>
  <c r="H624" i="16"/>
  <c r="Z624" i="16"/>
  <c r="I624" i="16"/>
  <c r="U624" i="16"/>
  <c r="O624" i="16"/>
  <c r="W624" i="16"/>
  <c r="P624" i="16"/>
  <c r="F624" i="16"/>
  <c r="K125" i="16"/>
  <c r="P125" i="16"/>
  <c r="U125" i="16"/>
  <c r="C125" i="16"/>
  <c r="J125" i="16"/>
  <c r="I125" i="16"/>
  <c r="M125" i="16"/>
  <c r="F993" i="16"/>
  <c r="E993" i="16"/>
  <c r="W993" i="16"/>
  <c r="X993" i="16"/>
  <c r="U993" i="16"/>
  <c r="Q993" i="16"/>
  <c r="P993" i="16"/>
  <c r="J993" i="16"/>
  <c r="S952" i="16"/>
  <c r="Y952" i="16"/>
  <c r="Q952" i="16"/>
  <c r="W952" i="16"/>
  <c r="G446" i="16"/>
  <c r="E446" i="16"/>
  <c r="B446" i="16"/>
  <c r="N446" i="16"/>
  <c r="O446" i="16"/>
  <c r="V446" i="16"/>
  <c r="Q446" i="16"/>
  <c r="R446" i="16"/>
  <c r="U446" i="16"/>
  <c r="H910" i="16"/>
  <c r="J910" i="16"/>
  <c r="Z910" i="16"/>
  <c r="W910" i="16"/>
  <c r="G910" i="16"/>
  <c r="Y910" i="16"/>
  <c r="T910" i="16"/>
  <c r="L910" i="16"/>
  <c r="C910" i="16"/>
  <c r="Q910" i="16"/>
  <c r="M910" i="16"/>
  <c r="P910" i="16"/>
  <c r="N910" i="16"/>
  <c r="O910" i="16"/>
  <c r="U910" i="16"/>
  <c r="F910" i="16"/>
  <c r="D910" i="16"/>
  <c r="R910" i="16"/>
  <c r="K910" i="16"/>
  <c r="V865" i="16"/>
  <c r="Y865" i="16"/>
  <c r="N865" i="16"/>
  <c r="Z865" i="16"/>
  <c r="X865" i="16"/>
  <c r="P865" i="16"/>
  <c r="M865" i="16"/>
  <c r="W865" i="16"/>
  <c r="E865" i="16"/>
  <c r="F865" i="16"/>
  <c r="C865" i="16"/>
  <c r="B865" i="16"/>
  <c r="S865" i="16"/>
  <c r="T865" i="16"/>
  <c r="L865" i="16"/>
  <c r="U865" i="16"/>
  <c r="G865" i="16"/>
  <c r="Q865" i="16"/>
  <c r="U252" i="16"/>
  <c r="L252" i="16"/>
  <c r="Q252" i="16"/>
  <c r="W252" i="16"/>
  <c r="X252" i="16"/>
  <c r="J252" i="16"/>
  <c r="R252" i="16"/>
  <c r="D252" i="16"/>
  <c r="C252" i="16"/>
  <c r="S252" i="16"/>
  <c r="N252" i="16"/>
  <c r="P252" i="16"/>
  <c r="H252" i="16"/>
  <c r="V252" i="16"/>
  <c r="Y252" i="16"/>
  <c r="O252" i="16"/>
  <c r="E252" i="16"/>
  <c r="K252" i="16"/>
  <c r="M252" i="16"/>
  <c r="X618" i="16"/>
  <c r="T618" i="16"/>
  <c r="Z618" i="16"/>
  <c r="F618" i="16"/>
  <c r="B618" i="16"/>
  <c r="P618" i="16"/>
  <c r="N618" i="16"/>
  <c r="I910" i="16"/>
  <c r="B252" i="16"/>
  <c r="B978" i="16"/>
  <c r="I7" i="16"/>
  <c r="X7" i="16"/>
  <c r="M7" i="16"/>
  <c r="U131" i="16"/>
  <c r="L131" i="16"/>
  <c r="O131" i="16"/>
  <c r="X131" i="16"/>
  <c r="D131" i="16"/>
  <c r="H131" i="16"/>
  <c r="B131" i="16"/>
  <c r="Z131" i="16"/>
  <c r="Q131" i="16"/>
  <c r="F131" i="16"/>
  <c r="T131" i="16"/>
  <c r="Y131" i="16"/>
  <c r="S131" i="16"/>
  <c r="R473" i="16"/>
  <c r="W473" i="16"/>
  <c r="Z473" i="16"/>
  <c r="F473" i="16"/>
  <c r="P473" i="16"/>
  <c r="K473" i="16"/>
  <c r="X473" i="16"/>
  <c r="H473" i="16"/>
  <c r="T473" i="16"/>
  <c r="G473" i="16"/>
  <c r="Y473" i="16"/>
  <c r="C473" i="16"/>
  <c r="K920" i="16"/>
  <c r="C920" i="16"/>
  <c r="V920" i="16"/>
  <c r="B934" i="16"/>
  <c r="D934" i="16"/>
  <c r="M934" i="16"/>
  <c r="H934" i="16"/>
  <c r="C934" i="16"/>
  <c r="N934" i="16"/>
  <c r="V934" i="16"/>
  <c r="S934" i="16"/>
  <c r="X934" i="16"/>
  <c r="O934" i="16"/>
  <c r="Y934" i="16"/>
  <c r="Q934" i="16"/>
  <c r="P934" i="16"/>
  <c r="R934" i="16"/>
  <c r="F524" i="16"/>
  <c r="U524" i="16"/>
  <c r="U618" i="16"/>
  <c r="P954" i="16"/>
  <c r="V954" i="16"/>
  <c r="C954" i="16"/>
  <c r="O954" i="16"/>
  <c r="R954" i="16"/>
  <c r="Z954" i="16"/>
  <c r="J954" i="16"/>
  <c r="B954" i="16"/>
  <c r="F954" i="16"/>
  <c r="X954" i="16"/>
  <c r="U954" i="16"/>
  <c r="H954" i="16"/>
  <c r="G954" i="16"/>
  <c r="W954" i="16"/>
  <c r="D954" i="16"/>
  <c r="K954" i="16"/>
  <c r="S954" i="16"/>
  <c r="N954" i="16"/>
  <c r="Q954" i="16"/>
  <c r="Q749" i="16"/>
  <c r="O749" i="16"/>
  <c r="I749" i="16"/>
  <c r="L749" i="16"/>
  <c r="V749" i="16"/>
  <c r="K749" i="16"/>
  <c r="F647" i="16"/>
  <c r="Z647" i="16"/>
  <c r="P647" i="16"/>
  <c r="V647" i="16"/>
  <c r="G647" i="16"/>
  <c r="S647" i="16"/>
  <c r="D647" i="16"/>
  <c r="Y647" i="16"/>
  <c r="H647" i="16"/>
  <c r="N647" i="16"/>
  <c r="E647" i="16"/>
  <c r="I647" i="16"/>
  <c r="U647" i="16"/>
  <c r="X647" i="16"/>
  <c r="Q647" i="16"/>
  <c r="R647" i="16"/>
  <c r="W647" i="16"/>
  <c r="S18" i="16"/>
  <c r="D18" i="16"/>
  <c r="P18" i="16"/>
  <c r="F18" i="16"/>
  <c r="Q18" i="16"/>
  <c r="W18" i="16"/>
  <c r="E18" i="16"/>
  <c r="S126" i="16"/>
  <c r="O126" i="16"/>
  <c r="U126" i="16"/>
  <c r="G126" i="16"/>
  <c r="T126" i="16"/>
  <c r="Q126" i="16"/>
  <c r="R213" i="16"/>
  <c r="S213" i="16"/>
  <c r="I213" i="16"/>
  <c r="J213" i="16"/>
  <c r="O213" i="16"/>
  <c r="U213" i="16"/>
  <c r="V213" i="16"/>
  <c r="L213" i="16"/>
  <c r="G143" i="16"/>
  <c r="T143" i="16"/>
  <c r="Y282" i="16"/>
  <c r="Q100" i="16"/>
  <c r="U976" i="16"/>
  <c r="I865" i="16"/>
  <c r="S910" i="16"/>
  <c r="Z993" i="16"/>
  <c r="Z252" i="16"/>
  <c r="J978" i="16"/>
  <c r="V760" i="16"/>
  <c r="C760" i="16"/>
  <c r="G708" i="16"/>
  <c r="Q708" i="16"/>
  <c r="Z708" i="16"/>
  <c r="B708" i="16"/>
  <c r="H708" i="16"/>
  <c r="E708" i="16"/>
  <c r="T708" i="16"/>
  <c r="W708" i="16"/>
  <c r="J708" i="16"/>
  <c r="S708" i="16"/>
  <c r="Y708" i="16"/>
  <c r="N708" i="16"/>
  <c r="O708" i="16"/>
  <c r="P708" i="16"/>
  <c r="F708" i="16"/>
  <c r="X708" i="16"/>
  <c r="D894" i="16"/>
  <c r="Z894" i="16"/>
  <c r="J894" i="16"/>
  <c r="P375" i="16"/>
  <c r="H599" i="16"/>
  <c r="P599" i="16"/>
  <c r="S282" i="16"/>
  <c r="H945" i="16"/>
  <c r="K865" i="16"/>
  <c r="X910" i="16"/>
  <c r="N993" i="16"/>
  <c r="G252" i="16"/>
  <c r="O978" i="16"/>
  <c r="I131" i="16"/>
  <c r="E501" i="16"/>
  <c r="R501" i="16"/>
  <c r="D501" i="16"/>
  <c r="Q49" i="16"/>
  <c r="Y49" i="16"/>
  <c r="B49" i="16"/>
  <c r="L49" i="16"/>
  <c r="U49" i="16"/>
  <c r="D49" i="16"/>
  <c r="P49" i="16"/>
  <c r="S49" i="16"/>
  <c r="K49" i="16"/>
  <c r="C49" i="16"/>
  <c r="O49" i="16"/>
  <c r="M49" i="16"/>
  <c r="H49" i="16"/>
  <c r="R49" i="16"/>
  <c r="G49" i="16"/>
  <c r="Z49" i="16"/>
  <c r="J49" i="16"/>
  <c r="V49" i="16"/>
  <c r="X49" i="16"/>
  <c r="R551" i="16"/>
  <c r="Z789" i="16"/>
  <c r="I789" i="16"/>
  <c r="S789" i="16"/>
  <c r="X789" i="16"/>
  <c r="U789" i="16"/>
  <c r="B789" i="16"/>
  <c r="D789" i="16"/>
  <c r="G789" i="16"/>
  <c r="R945" i="16"/>
  <c r="H865" i="16"/>
  <c r="B910" i="16"/>
  <c r="L777" i="16"/>
  <c r="I252" i="16"/>
  <c r="F975" i="16"/>
  <c r="W978" i="16"/>
  <c r="R131" i="16"/>
  <c r="Y367" i="16"/>
  <c r="S367" i="16"/>
  <c r="I367" i="16"/>
  <c r="N328" i="16"/>
  <c r="B328" i="16"/>
  <c r="E328" i="16"/>
  <c r="R264" i="16"/>
  <c r="C264" i="16"/>
  <c r="Z264" i="16"/>
  <c r="M264" i="16"/>
  <c r="J264" i="16"/>
  <c r="O264" i="16"/>
  <c r="L264" i="16"/>
  <c r="U232" i="16"/>
  <c r="E232" i="16"/>
  <c r="R232" i="16"/>
  <c r="J845" i="16"/>
  <c r="Q845" i="16"/>
  <c r="L959" i="16"/>
  <c r="R908" i="16"/>
  <c r="L906" i="16"/>
  <c r="L903" i="16"/>
  <c r="R877" i="16"/>
  <c r="K845" i="16"/>
  <c r="R841" i="16"/>
  <c r="R775" i="16"/>
  <c r="R757" i="16"/>
  <c r="R745" i="16"/>
  <c r="R718" i="16"/>
  <c r="R710" i="16"/>
  <c r="M628" i="16"/>
  <c r="R599" i="16"/>
  <c r="R570" i="16"/>
  <c r="M562" i="16"/>
  <c r="R342" i="16"/>
  <c r="R311" i="16"/>
  <c r="K287" i="16"/>
  <c r="R272" i="16"/>
  <c r="R124" i="16"/>
  <c r="R43" i="16"/>
  <c r="P717" i="16"/>
  <c r="R343" i="16"/>
  <c r="H869" i="16"/>
  <c r="X650" i="16"/>
  <c r="D817" i="16"/>
  <c r="J817" i="16"/>
  <c r="C817" i="16"/>
  <c r="F806" i="16"/>
  <c r="K335" i="16"/>
  <c r="M284" i="16"/>
  <c r="K149" i="16"/>
  <c r="O343" i="16"/>
  <c r="T650" i="16"/>
  <c r="N650" i="16"/>
  <c r="S817" i="16"/>
  <c r="B817" i="16"/>
  <c r="I817" i="16"/>
  <c r="H665" i="16"/>
  <c r="C650" i="16"/>
  <c r="B343" i="16"/>
  <c r="Z650" i="16"/>
  <c r="D650" i="16"/>
  <c r="W758" i="16"/>
  <c r="U817" i="16"/>
  <c r="M817" i="16"/>
  <c r="X817" i="16"/>
  <c r="Q817" i="16"/>
  <c r="Q650" i="16"/>
  <c r="V650" i="16"/>
  <c r="U650" i="16"/>
  <c r="U343" i="16"/>
  <c r="I343" i="16"/>
  <c r="F650" i="16"/>
  <c r="G650" i="16"/>
  <c r="N758" i="16"/>
  <c r="E817" i="16"/>
  <c r="L817" i="16"/>
  <c r="G817" i="16"/>
  <c r="B650" i="16"/>
  <c r="J650" i="16"/>
  <c r="Y650" i="16"/>
  <c r="P650" i="16"/>
  <c r="R817" i="16"/>
  <c r="O817" i="16"/>
  <c r="T817" i="16"/>
  <c r="O650" i="16"/>
  <c r="R650" i="16"/>
  <c r="H817" i="16"/>
  <c r="W817" i="16"/>
  <c r="W665" i="16"/>
  <c r="I34" i="16"/>
  <c r="C34" i="16"/>
  <c r="F34" i="16"/>
  <c r="O517" i="16"/>
  <c r="Q517" i="16"/>
  <c r="G517" i="16"/>
  <c r="B517" i="16"/>
  <c r="L937" i="16"/>
  <c r="K937" i="16"/>
  <c r="M937" i="16"/>
  <c r="K918" i="16"/>
  <c r="L918" i="16"/>
  <c r="M918" i="16"/>
  <c r="K785" i="16"/>
  <c r="M785" i="16"/>
  <c r="M776" i="16"/>
  <c r="L776" i="16"/>
  <c r="K776" i="16"/>
  <c r="K708" i="16"/>
  <c r="M708" i="16"/>
  <c r="L708" i="16"/>
  <c r="L656" i="16"/>
  <c r="M656" i="16"/>
  <c r="M650" i="16"/>
  <c r="K650" i="16"/>
  <c r="L650" i="16"/>
  <c r="L631" i="16"/>
  <c r="M631" i="16"/>
  <c r="K631" i="16"/>
  <c r="K609" i="16"/>
  <c r="M609" i="16"/>
  <c r="L609" i="16"/>
  <c r="L606" i="16"/>
  <c r="K606" i="16"/>
  <c r="M606" i="16"/>
  <c r="K600" i="16"/>
  <c r="M600" i="16"/>
  <c r="L600" i="16"/>
  <c r="L553" i="16"/>
  <c r="K553" i="16"/>
  <c r="M368" i="16"/>
  <c r="K368" i="16"/>
  <c r="L368" i="16"/>
  <c r="K359" i="16"/>
  <c r="M359" i="16"/>
  <c r="M254" i="16"/>
  <c r="L254" i="16"/>
  <c r="K254" i="16"/>
  <c r="M197" i="16"/>
  <c r="K197" i="16"/>
  <c r="L197" i="16"/>
  <c r="M97" i="16"/>
  <c r="L97" i="16"/>
  <c r="K97" i="16"/>
  <c r="K66" i="16"/>
  <c r="L66" i="16"/>
  <c r="L47" i="16"/>
  <c r="K47" i="16"/>
  <c r="M47" i="16"/>
  <c r="T177" i="16"/>
  <c r="O177" i="16"/>
  <c r="U177" i="16"/>
  <c r="B177" i="16"/>
  <c r="K177" i="16"/>
  <c r="H177" i="16"/>
  <c r="W177" i="16"/>
  <c r="Y177" i="16"/>
  <c r="Q177" i="16"/>
  <c r="G177" i="16"/>
  <c r="N177" i="16"/>
  <c r="E177" i="16"/>
  <c r="V177" i="16"/>
  <c r="S177" i="16"/>
  <c r="M177" i="16"/>
  <c r="X177" i="16"/>
  <c r="Q193" i="16"/>
  <c r="K193" i="16"/>
  <c r="X193" i="16"/>
  <c r="P193" i="16"/>
  <c r="M193" i="16"/>
  <c r="G193" i="16"/>
  <c r="V193" i="16"/>
  <c r="J193" i="16"/>
  <c r="E193" i="16"/>
  <c r="B193" i="16"/>
  <c r="H193" i="16"/>
  <c r="Z193" i="16"/>
  <c r="S193" i="16"/>
  <c r="I193" i="16"/>
  <c r="L193" i="16"/>
  <c r="F193" i="16"/>
  <c r="O193" i="16"/>
  <c r="R193" i="16"/>
  <c r="AS220" i="17"/>
  <c r="A217" i="16"/>
  <c r="N217" i="16" s="1"/>
  <c r="AS228" i="17"/>
  <c r="A225" i="16"/>
  <c r="Q225" i="16" s="1"/>
  <c r="C265" i="16"/>
  <c r="S265" i="16"/>
  <c r="U265" i="16"/>
  <c r="O265" i="16"/>
  <c r="Z265" i="16"/>
  <c r="R265" i="16"/>
  <c r="Q265" i="16"/>
  <c r="F265" i="16"/>
  <c r="T265" i="16"/>
  <c r="M265" i="16"/>
  <c r="D265" i="16"/>
  <c r="H265" i="16"/>
  <c r="V265" i="16"/>
  <c r="I265" i="16"/>
  <c r="J265" i="16"/>
  <c r="L265" i="16"/>
  <c r="B265" i="16"/>
  <c r="G265" i="16"/>
  <c r="W265" i="16"/>
  <c r="W329" i="16"/>
  <c r="T329" i="16"/>
  <c r="Z329" i="16"/>
  <c r="L345" i="16"/>
  <c r="D345" i="16"/>
  <c r="Z345" i="16"/>
  <c r="W345" i="16"/>
  <c r="V345" i="16"/>
  <c r="H345" i="16"/>
  <c r="P345" i="16"/>
  <c r="I345" i="16"/>
  <c r="E345" i="16"/>
  <c r="N345" i="16"/>
  <c r="U345" i="16"/>
  <c r="X345" i="16"/>
  <c r="J345" i="16"/>
  <c r="S345" i="16"/>
  <c r="Y345" i="16"/>
  <c r="Q345" i="16"/>
  <c r="C345" i="16"/>
  <c r="AS469" i="17"/>
  <c r="A466" i="16"/>
  <c r="V466" i="16" s="1"/>
  <c r="A563" i="16"/>
  <c r="G563" i="16" s="1"/>
  <c r="AS566" i="17"/>
  <c r="A587" i="16"/>
  <c r="AS590" i="17"/>
  <c r="A667" i="16"/>
  <c r="S667" i="16" s="1"/>
  <c r="AS670" i="17"/>
  <c r="A738" i="16"/>
  <c r="S738" i="16" s="1"/>
  <c r="AS741" i="17"/>
  <c r="A794" i="16"/>
  <c r="L794" i="16" s="1"/>
  <c r="AS797" i="17"/>
  <c r="AS934" i="17"/>
  <c r="A931" i="16"/>
  <c r="I931" i="16" s="1"/>
  <c r="I166" i="16"/>
  <c r="N166" i="16"/>
  <c r="Z380" i="16"/>
  <c r="Q380" i="16"/>
  <c r="E380" i="16"/>
  <c r="W537" i="16"/>
  <c r="F537" i="16"/>
  <c r="Q537" i="16"/>
  <c r="I537" i="16"/>
  <c r="R537" i="16"/>
  <c r="N537" i="16"/>
  <c r="M537" i="16"/>
  <c r="U537" i="16"/>
  <c r="Z537" i="16"/>
  <c r="K537" i="16"/>
  <c r="J537" i="16"/>
  <c r="C537" i="16"/>
  <c r="B537" i="16"/>
  <c r="T537" i="16"/>
  <c r="H537" i="16"/>
  <c r="L537" i="16"/>
  <c r="P537" i="16"/>
  <c r="D537" i="16"/>
  <c r="X537" i="16"/>
  <c r="C312" i="16"/>
  <c r="N312" i="16"/>
  <c r="N137" i="16"/>
  <c r="H137" i="16"/>
  <c r="Y115" i="16"/>
  <c r="T115" i="16"/>
  <c r="H960" i="16"/>
  <c r="W960" i="16"/>
  <c r="E960" i="16"/>
  <c r="B111" i="16"/>
  <c r="L111" i="16"/>
  <c r="R111" i="16"/>
  <c r="Q111" i="16"/>
  <c r="M111" i="16"/>
  <c r="X111" i="16"/>
  <c r="S111" i="16"/>
  <c r="N111" i="16"/>
  <c r="C111" i="16"/>
  <c r="D111" i="16"/>
  <c r="F111" i="16"/>
  <c r="T111" i="16"/>
  <c r="Y111" i="16"/>
  <c r="U111" i="16"/>
  <c r="E111" i="16"/>
  <c r="H111" i="16"/>
  <c r="G111" i="16"/>
  <c r="Z111" i="16"/>
  <c r="K111" i="16"/>
  <c r="P111" i="16"/>
  <c r="J111" i="16"/>
  <c r="O111" i="16"/>
  <c r="W111" i="16"/>
  <c r="H789" i="16"/>
  <c r="I446" i="16"/>
  <c r="Y446" i="16"/>
  <c r="P446" i="16"/>
  <c r="K993" i="16"/>
  <c r="Y993" i="16"/>
  <c r="T993" i="16"/>
  <c r="O639" i="16"/>
  <c r="Z639" i="16"/>
  <c r="T639" i="16"/>
  <c r="X952" i="16"/>
  <c r="D823" i="16"/>
  <c r="E663" i="16"/>
  <c r="K663" i="16"/>
  <c r="J663" i="16"/>
  <c r="X855" i="16"/>
  <c r="K855" i="16"/>
  <c r="Q855" i="16"/>
  <c r="F855" i="16"/>
  <c r="X467" i="16"/>
  <c r="W467" i="16"/>
  <c r="E467" i="16"/>
  <c r="Z823" i="16"/>
  <c r="U628" i="16"/>
  <c r="B628" i="16"/>
  <c r="C628" i="16"/>
  <c r="X75" i="16"/>
  <c r="D75" i="16"/>
  <c r="E75" i="16"/>
  <c r="Y19" i="16"/>
  <c r="X242" i="16"/>
  <c r="J242" i="16"/>
  <c r="C962" i="16"/>
  <c r="J962" i="16"/>
  <c r="C39" i="16"/>
  <c r="F39" i="16"/>
  <c r="Y39" i="16"/>
  <c r="D39" i="16"/>
  <c r="P39" i="16"/>
  <c r="O39" i="16"/>
  <c r="V39" i="16"/>
  <c r="K39" i="16"/>
  <c r="M39" i="16"/>
  <c r="E39" i="16"/>
  <c r="I39" i="16"/>
  <c r="Z418" i="16"/>
  <c r="E418" i="16"/>
  <c r="I418" i="16"/>
  <c r="B418" i="16"/>
  <c r="O418" i="16"/>
  <c r="N418" i="16"/>
  <c r="D418" i="16"/>
  <c r="W418" i="16"/>
  <c r="H418" i="16"/>
  <c r="V418" i="16"/>
  <c r="T418" i="16"/>
  <c r="U418" i="16"/>
  <c r="C418" i="16"/>
  <c r="G418" i="16"/>
  <c r="Q53" i="16"/>
  <c r="R53" i="16"/>
  <c r="F53" i="16"/>
  <c r="C53" i="16"/>
  <c r="L53" i="16"/>
  <c r="S953" i="16"/>
  <c r="W953" i="16"/>
  <c r="N465" i="16"/>
  <c r="F465" i="16"/>
  <c r="J342" i="16"/>
  <c r="M342" i="16"/>
  <c r="J869" i="16"/>
  <c r="K869" i="16"/>
  <c r="F869" i="16"/>
  <c r="R869" i="16"/>
  <c r="P869" i="16"/>
  <c r="N869" i="16"/>
  <c r="Z869" i="16"/>
  <c r="S808" i="16"/>
  <c r="P808" i="16"/>
  <c r="X808" i="16"/>
  <c r="P165" i="16"/>
  <c r="L165" i="16"/>
  <c r="R165" i="16"/>
  <c r="N518" i="16"/>
  <c r="I518" i="16"/>
  <c r="L518" i="16"/>
  <c r="O546" i="16"/>
  <c r="P546" i="16"/>
  <c r="E546" i="16"/>
  <c r="H268" i="16"/>
  <c r="T268" i="16"/>
  <c r="Q10" i="16"/>
  <c r="Z10" i="16"/>
  <c r="K261" i="16"/>
  <c r="L261" i="16"/>
  <c r="AS109" i="17"/>
  <c r="A106" i="16"/>
  <c r="Y106" i="16" s="1"/>
  <c r="A171" i="16"/>
  <c r="AS174" i="17"/>
  <c r="A195" i="16"/>
  <c r="U195" i="16" s="1"/>
  <c r="AS198" i="17"/>
  <c r="AS350" i="17"/>
  <c r="A347" i="16"/>
  <c r="A557" i="16"/>
  <c r="R557" i="16" s="1"/>
  <c r="AS560" i="17"/>
  <c r="A716" i="16"/>
  <c r="W716" i="16" s="1"/>
  <c r="AS719" i="17"/>
  <c r="AS863" i="17"/>
  <c r="A860" i="16"/>
  <c r="V860" i="16" s="1"/>
  <c r="A997" i="16"/>
  <c r="Y997" i="16" s="1"/>
  <c r="AS1000" i="17"/>
  <c r="W789" i="16"/>
  <c r="X446" i="16"/>
  <c r="D446" i="16"/>
  <c r="Z446" i="16"/>
  <c r="S993" i="16"/>
  <c r="C993" i="16"/>
  <c r="R993" i="16"/>
  <c r="I639" i="16"/>
  <c r="C639" i="16"/>
  <c r="U639" i="16"/>
  <c r="L952" i="16"/>
  <c r="B143" i="16"/>
  <c r="Y663" i="16"/>
  <c r="U663" i="16"/>
  <c r="X663" i="16"/>
  <c r="D855" i="16"/>
  <c r="N855" i="16"/>
  <c r="S855" i="16"/>
  <c r="R467" i="16"/>
  <c r="Q467" i="16"/>
  <c r="L467" i="16"/>
  <c r="U467" i="16"/>
  <c r="Y628" i="16"/>
  <c r="H628" i="16"/>
  <c r="F628" i="16"/>
  <c r="O75" i="16"/>
  <c r="Z75" i="16"/>
  <c r="L75" i="16"/>
  <c r="G19" i="16"/>
  <c r="I242" i="16"/>
  <c r="Q242" i="16"/>
  <c r="V242" i="16"/>
  <c r="D962" i="16"/>
  <c r="R962" i="16"/>
  <c r="M268" i="16"/>
  <c r="H664" i="16"/>
  <c r="B664" i="16"/>
  <c r="H544" i="16"/>
  <c r="E544" i="16"/>
  <c r="L544" i="16"/>
  <c r="Z544" i="16"/>
  <c r="O544" i="16"/>
  <c r="C544" i="16"/>
  <c r="D544" i="16"/>
  <c r="V440" i="16"/>
  <c r="S440" i="16"/>
  <c r="Q300" i="16"/>
  <c r="K300" i="16"/>
  <c r="X300" i="16"/>
  <c r="G246" i="16"/>
  <c r="W246" i="16"/>
  <c r="K246" i="16"/>
  <c r="G741" i="16"/>
  <c r="R741" i="16"/>
  <c r="G429" i="16"/>
  <c r="R429" i="16"/>
  <c r="Y4" i="16"/>
  <c r="U4" i="16"/>
  <c r="Y534" i="16"/>
  <c r="P534" i="16"/>
  <c r="O534" i="16"/>
  <c r="E789" i="16"/>
  <c r="K446" i="16"/>
  <c r="L446" i="16"/>
  <c r="F446" i="16"/>
  <c r="D993" i="16"/>
  <c r="M993" i="16"/>
  <c r="V993" i="16"/>
  <c r="N639" i="16"/>
  <c r="S639" i="16"/>
  <c r="J639" i="16"/>
  <c r="Y143" i="16"/>
  <c r="T789" i="16"/>
  <c r="D663" i="16"/>
  <c r="C663" i="16"/>
  <c r="Q663" i="16"/>
  <c r="V855" i="16"/>
  <c r="Y855" i="16"/>
  <c r="G855" i="16"/>
  <c r="K467" i="16"/>
  <c r="B467" i="16"/>
  <c r="C467" i="16"/>
  <c r="K628" i="16"/>
  <c r="P628" i="16"/>
  <c r="Z628" i="16"/>
  <c r="N75" i="16"/>
  <c r="K75" i="16"/>
  <c r="Y75" i="16"/>
  <c r="E242" i="16"/>
  <c r="Z242" i="16"/>
  <c r="K242" i="16"/>
  <c r="O962" i="16"/>
  <c r="Z268" i="16"/>
  <c r="B262" i="16"/>
  <c r="E262" i="16"/>
  <c r="J262" i="16"/>
  <c r="D133" i="16"/>
  <c r="R133" i="16"/>
  <c r="O610" i="16"/>
  <c r="D610" i="16"/>
  <c r="J610" i="16"/>
  <c r="U610" i="16"/>
  <c r="Z610" i="16"/>
  <c r="B610" i="16"/>
  <c r="P610" i="16"/>
  <c r="X610" i="16"/>
  <c r="R726" i="16"/>
  <c r="D726" i="16"/>
  <c r="P236" i="16"/>
  <c r="Y236" i="16"/>
  <c r="N236" i="16"/>
  <c r="Z236" i="16"/>
  <c r="R236" i="16"/>
  <c r="K236" i="16"/>
  <c r="F236" i="16"/>
  <c r="T236" i="16"/>
  <c r="B236" i="16"/>
  <c r="X236" i="16"/>
  <c r="Q236" i="16"/>
  <c r="L236" i="16"/>
  <c r="S236" i="16"/>
  <c r="U236" i="16"/>
  <c r="O236" i="16"/>
  <c r="Z45" i="16"/>
  <c r="Q45" i="16"/>
  <c r="H45" i="16"/>
  <c r="R45" i="16"/>
  <c r="O45" i="16"/>
  <c r="X45" i="16"/>
  <c r="L789" i="16"/>
  <c r="C446" i="16"/>
  <c r="S446" i="16"/>
  <c r="H446" i="16"/>
  <c r="B993" i="16"/>
  <c r="O993" i="16"/>
  <c r="G993" i="16"/>
  <c r="H993" i="16"/>
  <c r="H639" i="16"/>
  <c r="M639" i="16"/>
  <c r="L639" i="16"/>
  <c r="H952" i="16"/>
  <c r="V663" i="16"/>
  <c r="I663" i="16"/>
  <c r="L663" i="16"/>
  <c r="B855" i="16"/>
  <c r="L855" i="16"/>
  <c r="J855" i="16"/>
  <c r="O467" i="16"/>
  <c r="H467" i="16"/>
  <c r="V467" i="16"/>
  <c r="N628" i="16"/>
  <c r="O628" i="16"/>
  <c r="X628" i="16"/>
  <c r="Q75" i="16"/>
  <c r="U75" i="16"/>
  <c r="B75" i="16"/>
  <c r="C75" i="16"/>
  <c r="H19" i="16"/>
  <c r="C242" i="16"/>
  <c r="T242" i="16"/>
  <c r="L962" i="16"/>
  <c r="H962" i="16"/>
  <c r="P268" i="16"/>
  <c r="F42" i="16"/>
  <c r="K42" i="16"/>
  <c r="R42" i="16"/>
  <c r="X42" i="16"/>
  <c r="C42" i="16"/>
  <c r="Z42" i="16"/>
  <c r="V42" i="16"/>
  <c r="U42" i="16"/>
  <c r="O42" i="16"/>
  <c r="M617" i="16"/>
  <c r="Z617" i="16"/>
  <c r="C617" i="16"/>
  <c r="L617" i="16"/>
  <c r="N617" i="16"/>
  <c r="I617" i="16"/>
  <c r="S617" i="16"/>
  <c r="B617" i="16"/>
  <c r="P617" i="16"/>
  <c r="D617" i="16"/>
  <c r="R617" i="16"/>
  <c r="X617" i="16"/>
  <c r="G617" i="16"/>
  <c r="F617" i="16"/>
  <c r="E617" i="16"/>
  <c r="K617" i="16"/>
  <c r="M553" i="16"/>
  <c r="S553" i="16"/>
  <c r="O553" i="16"/>
  <c r="R553" i="16"/>
  <c r="B553" i="16"/>
  <c r="W553" i="16"/>
  <c r="H553" i="16"/>
  <c r="P553" i="16"/>
  <c r="F553" i="16"/>
  <c r="N553" i="16"/>
  <c r="Q553" i="16"/>
  <c r="Y553" i="16"/>
  <c r="G553" i="16"/>
  <c r="U553" i="16"/>
  <c r="I553" i="16"/>
  <c r="V789" i="16"/>
  <c r="T446" i="16"/>
  <c r="W446" i="16"/>
  <c r="I993" i="16"/>
  <c r="L993" i="16"/>
  <c r="F639" i="16"/>
  <c r="Q639" i="16"/>
  <c r="P952" i="16"/>
  <c r="Z663" i="16"/>
  <c r="H663" i="16"/>
  <c r="F663" i="16"/>
  <c r="Z855" i="16"/>
  <c r="P855" i="16"/>
  <c r="H855" i="16"/>
  <c r="Z467" i="16"/>
  <c r="P467" i="16"/>
  <c r="S467" i="16"/>
  <c r="J628" i="16"/>
  <c r="R628" i="16"/>
  <c r="T628" i="16"/>
  <c r="F75" i="16"/>
  <c r="P75" i="16"/>
  <c r="V75" i="16"/>
  <c r="F19" i="16"/>
  <c r="F242" i="16"/>
  <c r="R242" i="16"/>
  <c r="U962" i="16"/>
  <c r="G962" i="16"/>
  <c r="I264" i="16"/>
  <c r="K264" i="16"/>
  <c r="T264" i="16"/>
  <c r="Y264" i="16"/>
  <c r="E264" i="16"/>
  <c r="U264" i="16"/>
  <c r="X264" i="16"/>
  <c r="Q264" i="16"/>
  <c r="V264" i="16"/>
  <c r="D264" i="16"/>
  <c r="H264" i="16"/>
  <c r="W264" i="16"/>
  <c r="F264" i="16"/>
  <c r="S264" i="16"/>
  <c r="P264" i="16"/>
  <c r="V33" i="16"/>
  <c r="I33" i="16"/>
  <c r="D33" i="16"/>
  <c r="Z33" i="16"/>
  <c r="Y33" i="16"/>
  <c r="R33" i="16"/>
  <c r="L33" i="16"/>
  <c r="O33" i="16"/>
  <c r="M33" i="16"/>
  <c r="B245" i="16"/>
  <c r="J245" i="16"/>
  <c r="H245" i="16"/>
  <c r="Y245" i="16"/>
  <c r="Z245" i="16"/>
  <c r="O245" i="16"/>
  <c r="C245" i="16"/>
  <c r="D245" i="16"/>
  <c r="T245" i="16"/>
  <c r="X245" i="16"/>
  <c r="P245" i="16"/>
  <c r="W245" i="16"/>
  <c r="N245" i="16"/>
  <c r="E245" i="16"/>
  <c r="H884" i="16"/>
  <c r="M884" i="16"/>
  <c r="Z884" i="16"/>
  <c r="R884" i="16"/>
  <c r="W884" i="16"/>
  <c r="N884" i="16"/>
  <c r="O884" i="16"/>
  <c r="G884" i="16"/>
  <c r="B884" i="16"/>
  <c r="C884" i="16"/>
  <c r="K884" i="16"/>
  <c r="I884" i="16"/>
  <c r="J884" i="16"/>
  <c r="E884" i="16"/>
  <c r="Y884" i="16"/>
  <c r="D749" i="16"/>
  <c r="B749" i="16"/>
  <c r="G749" i="16"/>
  <c r="N749" i="16"/>
  <c r="R749" i="16"/>
  <c r="W749" i="16"/>
  <c r="H749" i="16"/>
  <c r="C749" i="16"/>
  <c r="Z749" i="16"/>
  <c r="P749" i="16"/>
  <c r="S749" i="16"/>
  <c r="E749" i="16"/>
  <c r="T749" i="16"/>
  <c r="M749" i="16"/>
  <c r="Y749" i="16"/>
  <c r="U749" i="16"/>
  <c r="M213" i="16"/>
  <c r="G213" i="16"/>
  <c r="H213" i="16"/>
  <c r="W213" i="16"/>
  <c r="X213" i="16"/>
  <c r="E213" i="16"/>
  <c r="K213" i="16"/>
  <c r="C213" i="16"/>
  <c r="Z213" i="16"/>
  <c r="T213" i="16"/>
  <c r="Q213" i="16"/>
  <c r="B213" i="16"/>
  <c r="F213" i="16"/>
  <c r="Y213" i="16"/>
  <c r="D618" i="16"/>
  <c r="E618" i="16"/>
  <c r="Y618" i="16"/>
  <c r="O618" i="16"/>
  <c r="M618" i="16"/>
  <c r="H618" i="16"/>
  <c r="V618" i="16"/>
  <c r="Q618" i="16"/>
  <c r="R618" i="16"/>
  <c r="K618" i="16"/>
  <c r="J618" i="16"/>
  <c r="W618" i="16"/>
  <c r="C618" i="16"/>
  <c r="G618" i="16"/>
  <c r="L618" i="16"/>
  <c r="L293" i="16"/>
  <c r="T293" i="16"/>
  <c r="G663" i="16"/>
  <c r="S663" i="16"/>
  <c r="R855" i="16"/>
  <c r="C855" i="16"/>
  <c r="M467" i="16"/>
  <c r="N467" i="16"/>
  <c r="L628" i="16"/>
  <c r="S628" i="16"/>
  <c r="H75" i="16"/>
  <c r="G75" i="16"/>
  <c r="Q19" i="16"/>
  <c r="H242" i="16"/>
  <c r="P962" i="16"/>
  <c r="D10" i="16"/>
  <c r="G358" i="16"/>
  <c r="Y358" i="16"/>
  <c r="J358" i="16"/>
  <c r="L602" i="16"/>
  <c r="B602" i="16"/>
  <c r="N228" i="16"/>
  <c r="Q228" i="16"/>
  <c r="H228" i="16"/>
  <c r="B478" i="16"/>
  <c r="F478" i="16"/>
  <c r="O575" i="16"/>
  <c r="Z575" i="16"/>
  <c r="K575" i="16"/>
  <c r="S767" i="16"/>
  <c r="G767" i="16"/>
  <c r="N767" i="16"/>
  <c r="Q767" i="16"/>
  <c r="E767" i="16"/>
  <c r="I767" i="16"/>
  <c r="L767" i="16"/>
  <c r="V767" i="16"/>
  <c r="R767" i="16"/>
  <c r="T814" i="16"/>
  <c r="Z598" i="16"/>
  <c r="E223" i="16"/>
  <c r="F223" i="16"/>
  <c r="C175" i="16"/>
  <c r="O175" i="16"/>
  <c r="Y919" i="16"/>
  <c r="Y614" i="16"/>
  <c r="K614" i="16"/>
  <c r="X614" i="16"/>
  <c r="J919" i="16"/>
  <c r="C614" i="16"/>
  <c r="O814" i="16"/>
  <c r="H814" i="16"/>
  <c r="Y598" i="16"/>
  <c r="G223" i="16"/>
  <c r="U223" i="16"/>
  <c r="U175" i="16"/>
  <c r="Q175" i="16"/>
  <c r="K919" i="16"/>
  <c r="R919" i="16"/>
  <c r="P175" i="16"/>
  <c r="N887" i="16"/>
  <c r="J614" i="16"/>
  <c r="M270" i="16"/>
  <c r="V814" i="16"/>
  <c r="P814" i="16"/>
  <c r="J223" i="16"/>
  <c r="Y223" i="16"/>
  <c r="D175" i="16"/>
  <c r="T175" i="16"/>
  <c r="C919" i="16"/>
  <c r="G919" i="16"/>
  <c r="J175" i="16"/>
  <c r="Z223" i="16"/>
  <c r="C887" i="16"/>
  <c r="L614" i="16"/>
  <c r="Z919" i="16"/>
  <c r="R814" i="16"/>
  <c r="N223" i="16"/>
  <c r="F173" i="16"/>
  <c r="K175" i="16"/>
  <c r="L175" i="16"/>
  <c r="X861" i="16"/>
  <c r="Q919" i="16"/>
  <c r="J887" i="16"/>
  <c r="W175" i="16"/>
  <c r="N614" i="16"/>
  <c r="F614" i="16"/>
  <c r="O919" i="16"/>
  <c r="D919" i="16"/>
  <c r="V223" i="16"/>
  <c r="Y175" i="16"/>
  <c r="M175" i="16"/>
  <c r="W919" i="16"/>
  <c r="O614" i="16"/>
  <c r="G614" i="16"/>
  <c r="V919" i="16"/>
  <c r="E919" i="16"/>
  <c r="R999" i="16"/>
  <c r="R986" i="16"/>
  <c r="R865" i="16"/>
  <c r="R847" i="16"/>
  <c r="R664" i="16"/>
  <c r="R608" i="16"/>
  <c r="R536" i="16"/>
  <c r="R481" i="16"/>
  <c r="R296" i="16"/>
  <c r="R117" i="16"/>
  <c r="K7" i="16"/>
  <c r="J7" i="16"/>
  <c r="R7" i="16"/>
  <c r="S7" i="16"/>
  <c r="T174" i="16"/>
  <c r="K174" i="16"/>
  <c r="C487" i="16"/>
  <c r="X328" i="16"/>
  <c r="D328" i="16"/>
  <c r="C328" i="16"/>
  <c r="W367" i="16"/>
  <c r="C367" i="16"/>
  <c r="Z367" i="16"/>
  <c r="H889" i="16"/>
  <c r="M83" i="16"/>
  <c r="I312" i="16"/>
  <c r="J546" i="16"/>
  <c r="V165" i="16"/>
  <c r="F293" i="16"/>
  <c r="P293" i="16"/>
  <c r="I293" i="16"/>
  <c r="N25" i="16"/>
  <c r="L982" i="16"/>
  <c r="R228" i="16"/>
  <c r="Y228" i="16"/>
  <c r="V228" i="16"/>
  <c r="S536" i="16"/>
  <c r="E536" i="16"/>
  <c r="F518" i="16"/>
  <c r="G518" i="16"/>
  <c r="X34" i="16"/>
  <c r="N34" i="16"/>
  <c r="Y165" i="16"/>
  <c r="H165" i="16"/>
  <c r="N362" i="16"/>
  <c r="D262" i="16"/>
  <c r="C262" i="16"/>
  <c r="V262" i="16"/>
  <c r="I133" i="16"/>
  <c r="L664" i="16"/>
  <c r="W664" i="16"/>
  <c r="V664" i="16"/>
  <c r="C207" i="16"/>
  <c r="R495" i="16"/>
  <c r="R569" i="16"/>
  <c r="V575" i="16"/>
  <c r="U575" i="16"/>
  <c r="Q546" i="16"/>
  <c r="V546" i="16"/>
  <c r="H7" i="16"/>
  <c r="M170" i="16"/>
  <c r="B7" i="16"/>
  <c r="F7" i="16"/>
  <c r="T7" i="16"/>
  <c r="C174" i="16"/>
  <c r="N174" i="16"/>
  <c r="I487" i="16"/>
  <c r="K328" i="16"/>
  <c r="P328" i="16"/>
  <c r="Y328" i="16"/>
  <c r="R328" i="16"/>
  <c r="F367" i="16"/>
  <c r="H367" i="16"/>
  <c r="E367" i="16"/>
  <c r="O312" i="16"/>
  <c r="X546" i="16"/>
  <c r="O165" i="16"/>
  <c r="C293" i="16"/>
  <c r="X25" i="16"/>
  <c r="R982" i="16"/>
  <c r="U228" i="16"/>
  <c r="T228" i="16"/>
  <c r="P228" i="16"/>
  <c r="D536" i="16"/>
  <c r="G536" i="16"/>
  <c r="O536" i="16"/>
  <c r="V518" i="16"/>
  <c r="U518" i="16"/>
  <c r="G34" i="16"/>
  <c r="C165" i="16"/>
  <c r="W165" i="16"/>
  <c r="Z927" i="16"/>
  <c r="Y362" i="16"/>
  <c r="X262" i="16"/>
  <c r="P262" i="16"/>
  <c r="O262" i="16"/>
  <c r="P133" i="16"/>
  <c r="O664" i="16"/>
  <c r="P664" i="16"/>
  <c r="D664" i="16"/>
  <c r="J575" i="16"/>
  <c r="X575" i="16"/>
  <c r="G546" i="16"/>
  <c r="B546" i="16"/>
  <c r="W7" i="16"/>
  <c r="C170" i="16"/>
  <c r="N170" i="16"/>
  <c r="Q7" i="16"/>
  <c r="N7" i="16"/>
  <c r="J174" i="16"/>
  <c r="Y174" i="16"/>
  <c r="G487" i="16"/>
  <c r="F328" i="16"/>
  <c r="U328" i="16"/>
  <c r="V328" i="16"/>
  <c r="T367" i="16"/>
  <c r="X367" i="16"/>
  <c r="U367" i="16"/>
  <c r="R367" i="16"/>
  <c r="Z312" i="16"/>
  <c r="T312" i="16"/>
  <c r="M546" i="16"/>
  <c r="B165" i="16"/>
  <c r="G293" i="16"/>
  <c r="O25" i="16"/>
  <c r="Q25" i="16"/>
  <c r="P982" i="16"/>
  <c r="Z228" i="16"/>
  <c r="F228" i="16"/>
  <c r="S228" i="16"/>
  <c r="X536" i="16"/>
  <c r="I536" i="16"/>
  <c r="Q536" i="16"/>
  <c r="T536" i="16"/>
  <c r="Q518" i="16"/>
  <c r="J518" i="16"/>
  <c r="T34" i="16"/>
  <c r="Z165" i="16"/>
  <c r="F165" i="16"/>
  <c r="C362" i="16"/>
  <c r="Q262" i="16"/>
  <c r="G262" i="16"/>
  <c r="Z262" i="16"/>
  <c r="M664" i="16"/>
  <c r="G664" i="16"/>
  <c r="S664" i="16"/>
  <c r="S674" i="16"/>
  <c r="P575" i="16"/>
  <c r="E575" i="16"/>
  <c r="F546" i="16"/>
  <c r="Z12" i="16"/>
  <c r="K170" i="16"/>
  <c r="S170" i="16"/>
  <c r="L7" i="16"/>
  <c r="V7" i="16"/>
  <c r="B174" i="16"/>
  <c r="G174" i="16"/>
  <c r="T487" i="16"/>
  <c r="J328" i="16"/>
  <c r="O328" i="16"/>
  <c r="T328" i="16"/>
  <c r="D367" i="16"/>
  <c r="B367" i="16"/>
  <c r="G367" i="16"/>
  <c r="R83" i="16"/>
  <c r="T170" i="16"/>
  <c r="E312" i="16"/>
  <c r="I546" i="16"/>
  <c r="Q165" i="16"/>
  <c r="S293" i="16"/>
  <c r="M25" i="16"/>
  <c r="D25" i="16"/>
  <c r="X982" i="16"/>
  <c r="L228" i="16"/>
  <c r="B228" i="16"/>
  <c r="Z308" i="16"/>
  <c r="N536" i="16"/>
  <c r="J536" i="16"/>
  <c r="V536" i="16"/>
  <c r="X518" i="16"/>
  <c r="H34" i="16"/>
  <c r="N165" i="16"/>
  <c r="T165" i="16"/>
  <c r="U927" i="16"/>
  <c r="H262" i="16"/>
  <c r="I262" i="16"/>
  <c r="N262" i="16"/>
  <c r="Q664" i="16"/>
  <c r="C664" i="16"/>
  <c r="X664" i="16"/>
  <c r="H674" i="16"/>
  <c r="K642" i="16"/>
  <c r="D575" i="16"/>
  <c r="Q575" i="16"/>
  <c r="N546" i="16"/>
  <c r="B12" i="16"/>
  <c r="H170" i="16"/>
  <c r="E170" i="16"/>
  <c r="Z170" i="16"/>
  <c r="G7" i="16"/>
  <c r="U7" i="16"/>
  <c r="V174" i="16"/>
  <c r="H174" i="16"/>
  <c r="J487" i="16"/>
  <c r="W487" i="16"/>
  <c r="Z328" i="16"/>
  <c r="W328" i="16"/>
  <c r="L328" i="16"/>
  <c r="V367" i="16"/>
  <c r="M367" i="16"/>
  <c r="J367" i="16"/>
  <c r="L170" i="16"/>
  <c r="Y312" i="16"/>
  <c r="C546" i="16"/>
  <c r="J165" i="16"/>
  <c r="Q293" i="16"/>
  <c r="K293" i="16"/>
  <c r="W25" i="16"/>
  <c r="W982" i="16"/>
  <c r="C982" i="16"/>
  <c r="J228" i="16"/>
  <c r="D228" i="16"/>
  <c r="P536" i="16"/>
  <c r="Y536" i="16"/>
  <c r="B536" i="16"/>
  <c r="D518" i="16"/>
  <c r="P34" i="16"/>
  <c r="K165" i="16"/>
  <c r="Y262" i="16"/>
  <c r="S262" i="16"/>
  <c r="U262" i="16"/>
  <c r="T664" i="16"/>
  <c r="Y664" i="16"/>
  <c r="S316" i="16"/>
  <c r="D674" i="16"/>
  <c r="P642" i="16"/>
  <c r="U12" i="16"/>
  <c r="L575" i="16"/>
  <c r="M575" i="16"/>
  <c r="F575" i="16"/>
  <c r="S546" i="16"/>
  <c r="D12" i="16"/>
  <c r="G170" i="16"/>
  <c r="B170" i="16"/>
  <c r="R170" i="16"/>
  <c r="D7" i="16"/>
  <c r="O7" i="16"/>
  <c r="R174" i="16"/>
  <c r="Q174" i="16"/>
  <c r="L487" i="16"/>
  <c r="H328" i="16"/>
  <c r="I328" i="16"/>
  <c r="S328" i="16"/>
  <c r="Q367" i="16"/>
  <c r="N367" i="16"/>
  <c r="P367" i="16"/>
  <c r="Y170" i="16"/>
  <c r="W312" i="16"/>
  <c r="Z546" i="16"/>
  <c r="M165" i="16"/>
  <c r="E293" i="16"/>
  <c r="C25" i="16"/>
  <c r="V982" i="16"/>
  <c r="O228" i="16"/>
  <c r="M228" i="16"/>
  <c r="H536" i="16"/>
  <c r="W536" i="16"/>
  <c r="Z518" i="16"/>
  <c r="S34" i="16"/>
  <c r="E165" i="16"/>
  <c r="W262" i="16"/>
  <c r="T262" i="16"/>
  <c r="N664" i="16"/>
  <c r="J664" i="16"/>
  <c r="E664" i="16"/>
  <c r="H316" i="16"/>
  <c r="F101" i="16"/>
  <c r="O930" i="16"/>
  <c r="D642" i="16"/>
  <c r="R12" i="16"/>
  <c r="Y575" i="16"/>
  <c r="I575" i="16"/>
  <c r="H575" i="16"/>
  <c r="T546" i="16"/>
  <c r="Y546" i="16"/>
  <c r="V12" i="16"/>
  <c r="F170" i="16"/>
  <c r="J170" i="16"/>
  <c r="X170" i="16"/>
  <c r="O170" i="16"/>
  <c r="Y7" i="16"/>
  <c r="Z174" i="16"/>
  <c r="M174" i="16"/>
  <c r="Q328" i="16"/>
  <c r="M328" i="16"/>
  <c r="O367" i="16"/>
  <c r="K367" i="16"/>
  <c r="U170" i="16"/>
  <c r="R546" i="16"/>
  <c r="X165" i="16"/>
  <c r="G165" i="16"/>
  <c r="U293" i="16"/>
  <c r="D293" i="16"/>
  <c r="W293" i="16"/>
  <c r="P25" i="16"/>
  <c r="N982" i="16"/>
  <c r="I228" i="16"/>
  <c r="Z536" i="16"/>
  <c r="E518" i="16"/>
  <c r="E34" i="16"/>
  <c r="Q34" i="16"/>
  <c r="I165" i="16"/>
  <c r="U165" i="16"/>
  <c r="F262" i="16"/>
  <c r="Z664" i="16"/>
  <c r="F664" i="16"/>
  <c r="M930" i="16"/>
  <c r="N575" i="16"/>
  <c r="T575" i="16"/>
  <c r="C575" i="16"/>
  <c r="W546" i="16"/>
  <c r="U546" i="16"/>
  <c r="J681" i="16"/>
  <c r="U681" i="16"/>
  <c r="N833" i="16"/>
  <c r="L437" i="16"/>
  <c r="L505" i="16"/>
  <c r="C505" i="16"/>
  <c r="T437" i="16"/>
  <c r="T760" i="16"/>
  <c r="F612" i="16"/>
  <c r="O612" i="16"/>
  <c r="O150" i="16"/>
  <c r="F554" i="16"/>
  <c r="B554" i="16"/>
  <c r="X554" i="16"/>
  <c r="M554" i="16"/>
  <c r="K913" i="16"/>
  <c r="Z913" i="16"/>
  <c r="Y996" i="16"/>
  <c r="G996" i="16"/>
  <c r="Q881" i="16"/>
  <c r="L881" i="16"/>
  <c r="Q894" i="16"/>
  <c r="Y894" i="16"/>
  <c r="I485" i="16"/>
  <c r="U511" i="16"/>
  <c r="L517" i="16"/>
  <c r="V517" i="16"/>
  <c r="W517" i="16"/>
  <c r="Y717" i="16"/>
  <c r="M68" i="16"/>
  <c r="P602" i="16"/>
  <c r="O602" i="16"/>
  <c r="Y166" i="16"/>
  <c r="F505" i="16"/>
  <c r="J602" i="16"/>
  <c r="O478" i="16"/>
  <c r="I478" i="16"/>
  <c r="Y769" i="16"/>
  <c r="O769" i="16"/>
  <c r="U769" i="16"/>
  <c r="J69" i="16"/>
  <c r="P69" i="16"/>
  <c r="H69" i="16"/>
  <c r="P505" i="16"/>
  <c r="F77" i="16"/>
  <c r="H798" i="16"/>
  <c r="N798" i="16"/>
  <c r="M798" i="16"/>
  <c r="H935" i="16"/>
  <c r="P567" i="16"/>
  <c r="Z567" i="16"/>
  <c r="O567" i="16"/>
  <c r="W172" i="16"/>
  <c r="Q172" i="16"/>
  <c r="O172" i="16"/>
  <c r="B260" i="16"/>
  <c r="W260" i="16"/>
  <c r="K260" i="16"/>
  <c r="O68" i="16"/>
  <c r="E358" i="16"/>
  <c r="D358" i="16"/>
  <c r="R68" i="16"/>
  <c r="V282" i="16"/>
  <c r="R405" i="16"/>
  <c r="W681" i="16"/>
  <c r="V681" i="16"/>
  <c r="F681" i="16"/>
  <c r="K833" i="16"/>
  <c r="E150" i="16"/>
  <c r="X505" i="16"/>
  <c r="M505" i="16"/>
  <c r="R437" i="16"/>
  <c r="G760" i="16"/>
  <c r="P612" i="16"/>
  <c r="I466" i="16"/>
  <c r="V150" i="16"/>
  <c r="P881" i="16"/>
  <c r="H554" i="16"/>
  <c r="Q554" i="16"/>
  <c r="O554" i="16"/>
  <c r="G913" i="16"/>
  <c r="J913" i="16"/>
  <c r="B913" i="16"/>
  <c r="B996" i="16"/>
  <c r="T996" i="16"/>
  <c r="C881" i="16"/>
  <c r="V881" i="16"/>
  <c r="G894" i="16"/>
  <c r="R894" i="16"/>
  <c r="U485" i="16"/>
  <c r="X517" i="16"/>
  <c r="S517" i="16"/>
  <c r="J517" i="16"/>
  <c r="T717" i="16"/>
  <c r="R702" i="16"/>
  <c r="Z68" i="16"/>
  <c r="F602" i="16"/>
  <c r="U602" i="16"/>
  <c r="V166" i="16"/>
  <c r="D505" i="16"/>
  <c r="Y478" i="16"/>
  <c r="T478" i="16"/>
  <c r="M478" i="16"/>
  <c r="C769" i="16"/>
  <c r="L769" i="16"/>
  <c r="P769" i="16"/>
  <c r="D69" i="16"/>
  <c r="T69" i="16"/>
  <c r="O69" i="16"/>
  <c r="M77" i="16"/>
  <c r="Q798" i="16"/>
  <c r="J798" i="16"/>
  <c r="R798" i="16"/>
  <c r="D935" i="16"/>
  <c r="F567" i="16"/>
  <c r="E567" i="16"/>
  <c r="Y172" i="16"/>
  <c r="C172" i="16"/>
  <c r="J172" i="16"/>
  <c r="H260" i="16"/>
  <c r="M260" i="16"/>
  <c r="P260" i="16"/>
  <c r="N68" i="16"/>
  <c r="C358" i="16"/>
  <c r="I358" i="16"/>
  <c r="G719" i="16"/>
  <c r="Q681" i="16"/>
  <c r="O833" i="16"/>
  <c r="P437" i="16"/>
  <c r="C150" i="16"/>
  <c r="B437" i="16"/>
  <c r="J505" i="16"/>
  <c r="H505" i="16"/>
  <c r="F437" i="16"/>
  <c r="D150" i="16"/>
  <c r="G437" i="16"/>
  <c r="W760" i="16"/>
  <c r="L612" i="16"/>
  <c r="Y150" i="16"/>
  <c r="Z554" i="16"/>
  <c r="W554" i="16"/>
  <c r="G554" i="16"/>
  <c r="T640" i="16"/>
  <c r="E913" i="16"/>
  <c r="V913" i="16"/>
  <c r="H913" i="16"/>
  <c r="V996" i="16"/>
  <c r="H996" i="16"/>
  <c r="I881" i="16"/>
  <c r="N894" i="16"/>
  <c r="K894" i="16"/>
  <c r="O894" i="16"/>
  <c r="O485" i="16"/>
  <c r="M517" i="16"/>
  <c r="K517" i="16"/>
  <c r="D517" i="16"/>
  <c r="J68" i="16"/>
  <c r="Q602" i="16"/>
  <c r="M602" i="16"/>
  <c r="Z166" i="16"/>
  <c r="U505" i="16"/>
  <c r="Q478" i="16"/>
  <c r="K478" i="16"/>
  <c r="H769" i="16"/>
  <c r="N769" i="16"/>
  <c r="D769" i="16"/>
  <c r="F69" i="16"/>
  <c r="M69" i="16"/>
  <c r="R69" i="16"/>
  <c r="G77" i="16"/>
  <c r="T798" i="16"/>
  <c r="O798" i="16"/>
  <c r="P798" i="16"/>
  <c r="G798" i="16"/>
  <c r="R567" i="16"/>
  <c r="B567" i="16"/>
  <c r="D172" i="16"/>
  <c r="M172" i="16"/>
  <c r="R172" i="16"/>
  <c r="S260" i="16"/>
  <c r="C260" i="16"/>
  <c r="E260" i="16"/>
  <c r="P68" i="16"/>
  <c r="S358" i="16"/>
  <c r="N358" i="16"/>
  <c r="W358" i="16"/>
  <c r="F719" i="16"/>
  <c r="B68" i="16"/>
  <c r="R681" i="16"/>
  <c r="O329" i="16"/>
  <c r="H441" i="16"/>
  <c r="W145" i="16"/>
  <c r="T833" i="16"/>
  <c r="W437" i="16"/>
  <c r="P150" i="16"/>
  <c r="K505" i="16"/>
  <c r="N505" i="16"/>
  <c r="J150" i="16"/>
  <c r="O437" i="16"/>
  <c r="K150" i="16"/>
  <c r="E437" i="16"/>
  <c r="N150" i="16"/>
  <c r="M437" i="16"/>
  <c r="V612" i="16"/>
  <c r="L150" i="16"/>
  <c r="K554" i="16"/>
  <c r="E554" i="16"/>
  <c r="C554" i="16"/>
  <c r="R336" i="16"/>
  <c r="P913" i="16"/>
  <c r="R913" i="16"/>
  <c r="F913" i="16"/>
  <c r="S996" i="16"/>
  <c r="P996" i="16"/>
  <c r="D881" i="16"/>
  <c r="T894" i="16"/>
  <c r="E894" i="16"/>
  <c r="P894" i="16"/>
  <c r="W485" i="16"/>
  <c r="F517" i="16"/>
  <c r="C517" i="16"/>
  <c r="P517" i="16"/>
  <c r="D68" i="16"/>
  <c r="T602" i="16"/>
  <c r="D602" i="16"/>
  <c r="V478" i="16"/>
  <c r="D478" i="16"/>
  <c r="E478" i="16"/>
  <c r="X769" i="16"/>
  <c r="W769" i="16"/>
  <c r="J769" i="16"/>
  <c r="U69" i="16"/>
  <c r="S69" i="16"/>
  <c r="W69" i="16"/>
  <c r="Z77" i="16"/>
  <c r="S798" i="16"/>
  <c r="Z798" i="16"/>
  <c r="L798" i="16"/>
  <c r="S567" i="16"/>
  <c r="Y567" i="16"/>
  <c r="N567" i="16"/>
  <c r="V172" i="16"/>
  <c r="K172" i="16"/>
  <c r="Z172" i="16"/>
  <c r="D260" i="16"/>
  <c r="I260" i="16"/>
  <c r="O260" i="16"/>
  <c r="U358" i="16"/>
  <c r="V358" i="16"/>
  <c r="X358" i="16"/>
  <c r="R719" i="16"/>
  <c r="T68" i="16"/>
  <c r="P405" i="16"/>
  <c r="H833" i="16"/>
  <c r="N517" i="16"/>
  <c r="H437" i="16"/>
  <c r="Q150" i="16"/>
  <c r="Y505" i="16"/>
  <c r="O505" i="16"/>
  <c r="R505" i="16"/>
  <c r="U437" i="16"/>
  <c r="G150" i="16"/>
  <c r="W150" i="16"/>
  <c r="X437" i="16"/>
  <c r="B150" i="16"/>
  <c r="N437" i="16"/>
  <c r="K437" i="16"/>
  <c r="M629" i="16"/>
  <c r="K612" i="16"/>
  <c r="G800" i="16"/>
  <c r="S554" i="16"/>
  <c r="T554" i="16"/>
  <c r="L554" i="16"/>
  <c r="E336" i="16"/>
  <c r="L913" i="16"/>
  <c r="T913" i="16"/>
  <c r="W913" i="16"/>
  <c r="J996" i="16"/>
  <c r="M996" i="16"/>
  <c r="S437" i="16"/>
  <c r="C894" i="16"/>
  <c r="L894" i="16"/>
  <c r="S894" i="16"/>
  <c r="D485" i="16"/>
  <c r="Y517" i="16"/>
  <c r="I517" i="16"/>
  <c r="R517" i="16"/>
  <c r="U68" i="16"/>
  <c r="Y602" i="16"/>
  <c r="N602" i="16"/>
  <c r="R478" i="16"/>
  <c r="W478" i="16"/>
  <c r="N478" i="16"/>
  <c r="J478" i="16"/>
  <c r="C478" i="16"/>
  <c r="R769" i="16"/>
  <c r="B769" i="16"/>
  <c r="E769" i="16"/>
  <c r="V69" i="16"/>
  <c r="X69" i="16"/>
  <c r="L69" i="16"/>
  <c r="V798" i="16"/>
  <c r="Y798" i="16"/>
  <c r="I798" i="16"/>
  <c r="J567" i="16"/>
  <c r="W567" i="16"/>
  <c r="Q567" i="16"/>
  <c r="X172" i="16"/>
  <c r="F172" i="16"/>
  <c r="U260" i="16"/>
  <c r="V260" i="16"/>
  <c r="Z260" i="16"/>
  <c r="L260" i="16"/>
  <c r="R358" i="16"/>
  <c r="B358" i="16"/>
  <c r="F358" i="16"/>
  <c r="Q68" i="16"/>
  <c r="X329" i="16"/>
  <c r="J282" i="16"/>
  <c r="V137" i="16"/>
  <c r="Q405" i="16"/>
  <c r="Y145" i="16"/>
  <c r="H681" i="16"/>
  <c r="F833" i="16"/>
  <c r="E517" i="16"/>
  <c r="I437" i="16"/>
  <c r="F150" i="16"/>
  <c r="D437" i="16"/>
  <c r="Z505" i="16"/>
  <c r="I505" i="16"/>
  <c r="W505" i="16"/>
  <c r="J437" i="16"/>
  <c r="M150" i="16"/>
  <c r="I150" i="16"/>
  <c r="Q437" i="16"/>
  <c r="Y760" i="16"/>
  <c r="G612" i="16"/>
  <c r="O881" i="16"/>
  <c r="D466" i="16"/>
  <c r="R150" i="16"/>
  <c r="T800" i="16"/>
  <c r="J554" i="16"/>
  <c r="R554" i="16"/>
  <c r="D554" i="16"/>
  <c r="I913" i="16"/>
  <c r="M913" i="16"/>
  <c r="Q996" i="16"/>
  <c r="K996" i="16"/>
  <c r="E996" i="16"/>
  <c r="F894" i="16"/>
  <c r="U894" i="16"/>
  <c r="B348" i="16"/>
  <c r="M485" i="16"/>
  <c r="Z517" i="16"/>
  <c r="H517" i="16"/>
  <c r="W602" i="16"/>
  <c r="R602" i="16"/>
  <c r="H478" i="16"/>
  <c r="U478" i="16"/>
  <c r="G478" i="16"/>
  <c r="Z478" i="16"/>
  <c r="S478" i="16"/>
  <c r="M769" i="16"/>
  <c r="K769" i="16"/>
  <c r="T769" i="16"/>
  <c r="I69" i="16"/>
  <c r="Q69" i="16"/>
  <c r="G69" i="16"/>
  <c r="B798" i="16"/>
  <c r="W798" i="16"/>
  <c r="E798" i="16"/>
  <c r="X567" i="16"/>
  <c r="G567" i="16"/>
  <c r="U567" i="16"/>
  <c r="L681" i="16"/>
  <c r="P172" i="16"/>
  <c r="E172" i="16"/>
  <c r="U172" i="16"/>
  <c r="G260" i="16"/>
  <c r="X260" i="16"/>
  <c r="F260" i="16"/>
  <c r="O358" i="16"/>
  <c r="P358" i="16"/>
  <c r="T358" i="16"/>
  <c r="G68" i="16"/>
  <c r="F68" i="16"/>
  <c r="C68" i="16"/>
  <c r="Y681" i="16"/>
  <c r="T517" i="16"/>
  <c r="X150" i="16"/>
  <c r="Z150" i="16"/>
  <c r="B505" i="16"/>
  <c r="G505" i="16"/>
  <c r="Y437" i="16"/>
  <c r="I612" i="16"/>
  <c r="H881" i="16"/>
  <c r="S150" i="16"/>
  <c r="Y554" i="16"/>
  <c r="N554" i="16"/>
  <c r="O913" i="16"/>
  <c r="Y913" i="16"/>
  <c r="I996" i="16"/>
  <c r="C996" i="16"/>
  <c r="U996" i="16"/>
  <c r="V894" i="16"/>
  <c r="W348" i="16"/>
  <c r="G485" i="16"/>
  <c r="U517" i="16"/>
  <c r="J717" i="16"/>
  <c r="L68" i="16"/>
  <c r="S602" i="16"/>
  <c r="D166" i="16"/>
  <c r="L478" i="16"/>
  <c r="P478" i="16"/>
  <c r="Q769" i="16"/>
  <c r="G769" i="16"/>
  <c r="B69" i="16"/>
  <c r="K69" i="16"/>
  <c r="Y69" i="16"/>
  <c r="X798" i="16"/>
  <c r="C798" i="16"/>
  <c r="I567" i="16"/>
  <c r="D567" i="16"/>
  <c r="L172" i="16"/>
  <c r="N172" i="16"/>
  <c r="H172" i="16"/>
  <c r="T260" i="16"/>
  <c r="Q260" i="16"/>
  <c r="V68" i="16"/>
  <c r="Z358" i="16"/>
  <c r="H358" i="16"/>
  <c r="K702" i="16"/>
  <c r="R82" i="16"/>
  <c r="O32" i="16"/>
  <c r="U32" i="16"/>
  <c r="Q208" i="16"/>
  <c r="O629" i="16"/>
  <c r="H629" i="16"/>
  <c r="Z952" i="16"/>
  <c r="M952" i="16"/>
  <c r="B952" i="16"/>
  <c r="I686" i="16"/>
  <c r="S686" i="16"/>
  <c r="K686" i="16"/>
  <c r="O143" i="16"/>
  <c r="K143" i="16"/>
  <c r="U143" i="16"/>
  <c r="R789" i="16"/>
  <c r="D873" i="16"/>
  <c r="M873" i="16"/>
  <c r="L823" i="16"/>
  <c r="R823" i="16"/>
  <c r="G823" i="16"/>
  <c r="E44" i="16"/>
  <c r="K17" i="16"/>
  <c r="X462" i="16"/>
  <c r="O695" i="16"/>
  <c r="K599" i="16"/>
  <c r="N599" i="16"/>
  <c r="W17" i="16"/>
  <c r="N927" i="16"/>
  <c r="W432" i="16"/>
  <c r="P101" i="16"/>
  <c r="U529" i="16"/>
  <c r="N674" i="16"/>
  <c r="X674" i="16"/>
  <c r="R674" i="16"/>
  <c r="V930" i="16"/>
  <c r="Y930" i="16"/>
  <c r="G930" i="16"/>
  <c r="O462" i="16"/>
  <c r="U462" i="16"/>
  <c r="D462" i="16"/>
  <c r="C768" i="16"/>
  <c r="W32" i="16"/>
  <c r="I32" i="16"/>
  <c r="L208" i="16"/>
  <c r="S629" i="16"/>
  <c r="R629" i="16"/>
  <c r="Z143" i="16"/>
  <c r="I143" i="16"/>
  <c r="V143" i="16"/>
  <c r="O789" i="16"/>
  <c r="R873" i="16"/>
  <c r="G873" i="16"/>
  <c r="F823" i="16"/>
  <c r="K823" i="16"/>
  <c r="P17" i="16"/>
  <c r="Z462" i="16"/>
  <c r="J927" i="16"/>
  <c r="X599" i="16"/>
  <c r="U599" i="16"/>
  <c r="O927" i="16"/>
  <c r="C599" i="16"/>
  <c r="S432" i="16"/>
  <c r="F529" i="16"/>
  <c r="G674" i="16"/>
  <c r="Y674" i="16"/>
  <c r="M674" i="16"/>
  <c r="H930" i="16"/>
  <c r="W930" i="16"/>
  <c r="L930" i="16"/>
  <c r="H462" i="16"/>
  <c r="F239" i="16"/>
  <c r="S511" i="16"/>
  <c r="N768" i="16"/>
  <c r="Z585" i="16"/>
  <c r="G511" i="16"/>
  <c r="M864" i="16"/>
  <c r="M726" i="16"/>
  <c r="L666" i="16"/>
  <c r="L598" i="16"/>
  <c r="M544" i="16"/>
  <c r="L284" i="16"/>
  <c r="M149" i="16"/>
  <c r="M119" i="16"/>
  <c r="K67" i="16"/>
  <c r="R32" i="16"/>
  <c r="D208" i="16"/>
  <c r="Y629" i="16"/>
  <c r="V952" i="16"/>
  <c r="C952" i="16"/>
  <c r="O952" i="16"/>
  <c r="Y686" i="16"/>
  <c r="Q686" i="16"/>
  <c r="L686" i="16"/>
  <c r="H143" i="16"/>
  <c r="C143" i="16"/>
  <c r="J143" i="16"/>
  <c r="M143" i="16"/>
  <c r="F789" i="16"/>
  <c r="F873" i="16"/>
  <c r="W873" i="16"/>
  <c r="X873" i="16"/>
  <c r="Q489" i="16"/>
  <c r="W823" i="16"/>
  <c r="M823" i="16"/>
  <c r="Q17" i="16"/>
  <c r="B462" i="16"/>
  <c r="M927" i="16"/>
  <c r="D599" i="16"/>
  <c r="Y599" i="16"/>
  <c r="S927" i="16"/>
  <c r="W599" i="16"/>
  <c r="X529" i="16"/>
  <c r="K674" i="16"/>
  <c r="E674" i="16"/>
  <c r="Q674" i="16"/>
  <c r="Q930" i="16"/>
  <c r="F930" i="16"/>
  <c r="T930" i="16"/>
  <c r="K742" i="16"/>
  <c r="W311" i="16"/>
  <c r="Q462" i="16"/>
  <c r="V239" i="16"/>
  <c r="E511" i="16"/>
  <c r="M761" i="16"/>
  <c r="W682" i="16"/>
  <c r="P511" i="16"/>
  <c r="K32" i="16"/>
  <c r="H208" i="16"/>
  <c r="I629" i="16"/>
  <c r="E952" i="16"/>
  <c r="J952" i="16"/>
  <c r="U952" i="16"/>
  <c r="D686" i="16"/>
  <c r="U686" i="16"/>
  <c r="O686" i="16"/>
  <c r="R143" i="16"/>
  <c r="X143" i="16"/>
  <c r="S143" i="16"/>
  <c r="Y789" i="16"/>
  <c r="P873" i="16"/>
  <c r="N873" i="16"/>
  <c r="S873" i="16"/>
  <c r="K489" i="16"/>
  <c r="J823" i="16"/>
  <c r="I823" i="16"/>
  <c r="N148" i="16"/>
  <c r="T823" i="16"/>
  <c r="Z17" i="16"/>
  <c r="L462" i="16"/>
  <c r="Q927" i="16"/>
  <c r="T599" i="16"/>
  <c r="E599" i="16"/>
  <c r="P927" i="16"/>
  <c r="M599" i="16"/>
  <c r="Y529" i="16"/>
  <c r="D529" i="16"/>
  <c r="J674" i="16"/>
  <c r="P674" i="16"/>
  <c r="I674" i="16"/>
  <c r="U930" i="16"/>
  <c r="S930" i="16"/>
  <c r="E930" i="16"/>
  <c r="P742" i="16"/>
  <c r="G462" i="16"/>
  <c r="X239" i="16"/>
  <c r="M682" i="16"/>
  <c r="S32" i="16"/>
  <c r="J32" i="16"/>
  <c r="V208" i="16"/>
  <c r="B629" i="16"/>
  <c r="I952" i="16"/>
  <c r="F952" i="16"/>
  <c r="R952" i="16"/>
  <c r="P686" i="16"/>
  <c r="F686" i="16"/>
  <c r="M686" i="16"/>
  <c r="W143" i="16"/>
  <c r="D143" i="16"/>
  <c r="Q143" i="16"/>
  <c r="M139" i="16"/>
  <c r="K789" i="16"/>
  <c r="C873" i="16"/>
  <c r="V873" i="16"/>
  <c r="O873" i="16"/>
  <c r="D489" i="16"/>
  <c r="O823" i="16"/>
  <c r="V823" i="16"/>
  <c r="R148" i="16"/>
  <c r="D17" i="16"/>
  <c r="T462" i="16"/>
  <c r="E462" i="16"/>
  <c r="E927" i="16"/>
  <c r="D927" i="16"/>
  <c r="L599" i="16"/>
  <c r="J599" i="16"/>
  <c r="I599" i="16"/>
  <c r="V927" i="16"/>
  <c r="G599" i="16"/>
  <c r="O529" i="16"/>
  <c r="Z674" i="16"/>
  <c r="V674" i="16"/>
  <c r="B674" i="16"/>
  <c r="W674" i="16"/>
  <c r="K930" i="16"/>
  <c r="B930" i="16"/>
  <c r="R930" i="16"/>
  <c r="C742" i="16"/>
  <c r="W462" i="16"/>
  <c r="J462" i="16"/>
  <c r="B32" i="16"/>
  <c r="F32" i="16"/>
  <c r="Y208" i="16"/>
  <c r="L629" i="16"/>
  <c r="G952" i="16"/>
  <c r="N952" i="16"/>
  <c r="K952" i="16"/>
  <c r="Z686" i="16"/>
  <c r="W686" i="16"/>
  <c r="T686" i="16"/>
  <c r="F143" i="16"/>
  <c r="P143" i="16"/>
  <c r="N143" i="16"/>
  <c r="R139" i="16"/>
  <c r="Q789" i="16"/>
  <c r="N789" i="16"/>
  <c r="E873" i="16"/>
  <c r="Y873" i="16"/>
  <c r="J873" i="16"/>
  <c r="K737" i="16"/>
  <c r="N489" i="16"/>
  <c r="U823" i="16"/>
  <c r="P823" i="16"/>
  <c r="T148" i="16"/>
  <c r="H823" i="16"/>
  <c r="G17" i="16"/>
  <c r="C462" i="16"/>
  <c r="M462" i="16"/>
  <c r="T927" i="16"/>
  <c r="X927" i="16"/>
  <c r="F599" i="16"/>
  <c r="B599" i="16"/>
  <c r="O599" i="16"/>
  <c r="G927" i="16"/>
  <c r="Z599" i="16"/>
  <c r="Z529" i="16"/>
  <c r="R529" i="16"/>
  <c r="C674" i="16"/>
  <c r="O674" i="16"/>
  <c r="T674" i="16"/>
  <c r="J930" i="16"/>
  <c r="C930" i="16"/>
  <c r="D930" i="16"/>
  <c r="C511" i="16"/>
  <c r="W742" i="16"/>
  <c r="N462" i="16"/>
  <c r="Y462" i="16"/>
  <c r="H32" i="16"/>
  <c r="R208" i="16"/>
  <c r="C629" i="16"/>
  <c r="D952" i="16"/>
  <c r="T952" i="16"/>
  <c r="X686" i="16"/>
  <c r="J686" i="16"/>
  <c r="L143" i="16"/>
  <c r="E143" i="16"/>
  <c r="M540" i="16"/>
  <c r="M789" i="16"/>
  <c r="Z873" i="16"/>
  <c r="K873" i="16"/>
  <c r="N823" i="16"/>
  <c r="Y823" i="16"/>
  <c r="V462" i="16"/>
  <c r="I462" i="16"/>
  <c r="Y927" i="16"/>
  <c r="L927" i="16"/>
  <c r="W927" i="16"/>
  <c r="S599" i="16"/>
  <c r="Q599" i="16"/>
  <c r="V599" i="16"/>
  <c r="L674" i="16"/>
  <c r="F674" i="16"/>
  <c r="N930" i="16"/>
  <c r="Z930" i="16"/>
  <c r="I157" i="16"/>
  <c r="S462" i="16"/>
  <c r="Q925" i="16"/>
  <c r="V925" i="16"/>
  <c r="R925" i="16"/>
  <c r="W925" i="16"/>
  <c r="X925" i="16"/>
  <c r="E925" i="16"/>
  <c r="H925" i="16"/>
  <c r="L925" i="16"/>
  <c r="Z925" i="16"/>
  <c r="M925" i="16"/>
  <c r="T925" i="16"/>
  <c r="Y925" i="16"/>
  <c r="U925" i="16"/>
  <c r="G925" i="16"/>
  <c r="F925" i="16"/>
  <c r="X486" i="16"/>
  <c r="T486" i="16"/>
  <c r="U486" i="16"/>
  <c r="K486" i="16"/>
  <c r="G486" i="16"/>
  <c r="P486" i="16"/>
  <c r="V486" i="16"/>
  <c r="W486" i="16"/>
  <c r="S486" i="16"/>
  <c r="E486" i="16"/>
  <c r="N486" i="16"/>
  <c r="D486" i="16"/>
  <c r="Q486" i="16"/>
  <c r="O486" i="16"/>
  <c r="J486" i="16"/>
  <c r="M486" i="16"/>
  <c r="N32" i="16"/>
  <c r="D32" i="16"/>
  <c r="C32" i="16"/>
  <c r="T32" i="16"/>
  <c r="P32" i="16"/>
  <c r="X32" i="16"/>
  <c r="T652" i="16"/>
  <c r="Z486" i="16"/>
  <c r="S925" i="16"/>
  <c r="B925" i="16"/>
  <c r="W975" i="16"/>
  <c r="L975" i="16"/>
  <c r="X975" i="16"/>
  <c r="D975" i="16"/>
  <c r="H975" i="16"/>
  <c r="C975" i="16"/>
  <c r="R975" i="16"/>
  <c r="P975" i="16"/>
  <c r="O975" i="16"/>
  <c r="J975" i="16"/>
  <c r="M975" i="16"/>
  <c r="T975" i="16"/>
  <c r="K975" i="16"/>
  <c r="I975" i="16"/>
  <c r="V975" i="16"/>
  <c r="U975" i="16"/>
  <c r="P849" i="16"/>
  <c r="N849" i="16"/>
  <c r="J836" i="16"/>
  <c r="N836" i="16"/>
  <c r="X836" i="16"/>
  <c r="F836" i="16"/>
  <c r="M836" i="16"/>
  <c r="V836" i="16"/>
  <c r="T836" i="16"/>
  <c r="S836" i="16"/>
  <c r="U836" i="16"/>
  <c r="B836" i="16"/>
  <c r="P836" i="16"/>
  <c r="E836" i="16"/>
  <c r="F672" i="16"/>
  <c r="X672" i="16"/>
  <c r="I672" i="16"/>
  <c r="R672" i="16"/>
  <c r="U672" i="16"/>
  <c r="Q672" i="16"/>
  <c r="D672" i="16"/>
  <c r="Z672" i="16"/>
  <c r="C672" i="16"/>
  <c r="N672" i="16"/>
  <c r="T672" i="16"/>
  <c r="B672" i="16"/>
  <c r="V672" i="16"/>
  <c r="J672" i="16"/>
  <c r="S991" i="16"/>
  <c r="J991" i="16"/>
  <c r="O991" i="16"/>
  <c r="U991" i="16"/>
  <c r="B991" i="16"/>
  <c r="Y486" i="16"/>
  <c r="E652" i="16"/>
  <c r="R652" i="16"/>
  <c r="W652" i="16"/>
  <c r="H652" i="16"/>
  <c r="Z652" i="16"/>
  <c r="B652" i="16"/>
  <c r="M652" i="16"/>
  <c r="V652" i="16"/>
  <c r="Q652" i="16"/>
  <c r="D652" i="16"/>
  <c r="G652" i="16"/>
  <c r="S652" i="16"/>
  <c r="X652" i="16"/>
  <c r="O652" i="16"/>
  <c r="Y652" i="16"/>
  <c r="N652" i="16"/>
  <c r="F652" i="16"/>
  <c r="D905" i="16"/>
  <c r="X905" i="16"/>
  <c r="L464" i="16"/>
  <c r="C464" i="16"/>
  <c r="B486" i="16"/>
  <c r="N925" i="16"/>
  <c r="D760" i="16"/>
  <c r="M760" i="16"/>
  <c r="B760" i="16"/>
  <c r="F760" i="16"/>
  <c r="I760" i="16"/>
  <c r="X760" i="16"/>
  <c r="U760" i="16"/>
  <c r="Z760" i="16"/>
  <c r="K760" i="16"/>
  <c r="T207" i="16"/>
  <c r="X207" i="16"/>
  <c r="M207" i="16"/>
  <c r="K207" i="16"/>
  <c r="U207" i="16"/>
  <c r="V207" i="16"/>
  <c r="D207" i="16"/>
  <c r="F207" i="16"/>
  <c r="B207" i="16"/>
  <c r="H207" i="16"/>
  <c r="G207" i="16"/>
  <c r="L207" i="16"/>
  <c r="O207" i="16"/>
  <c r="P207" i="16"/>
  <c r="W207" i="16"/>
  <c r="J207" i="16"/>
  <c r="S207" i="16"/>
  <c r="Y207" i="16"/>
  <c r="N207" i="16"/>
  <c r="Z207" i="16"/>
  <c r="Q207" i="16"/>
  <c r="R207" i="16"/>
  <c r="I207" i="16"/>
  <c r="F486" i="16"/>
  <c r="D925" i="16"/>
  <c r="C270" i="16"/>
  <c r="S270" i="16"/>
  <c r="H270" i="16"/>
  <c r="O270" i="16"/>
  <c r="Q270" i="16"/>
  <c r="K270" i="16"/>
  <c r="U270" i="16"/>
  <c r="N270" i="16"/>
  <c r="J270" i="16"/>
  <c r="T270" i="16"/>
  <c r="X270" i="16"/>
  <c r="L270" i="16"/>
  <c r="Y270" i="16"/>
  <c r="G270" i="16"/>
  <c r="D270" i="16"/>
  <c r="E270" i="16"/>
  <c r="B270" i="16"/>
  <c r="F270" i="16"/>
  <c r="W270" i="16"/>
  <c r="P270" i="16"/>
  <c r="Z270" i="16"/>
  <c r="V270" i="16"/>
  <c r="R270" i="16"/>
  <c r="E60" i="16"/>
  <c r="Q60" i="16"/>
  <c r="U912" i="16"/>
  <c r="Q912" i="16"/>
  <c r="G912" i="16"/>
  <c r="Z912" i="16"/>
  <c r="I912" i="16"/>
  <c r="D912" i="16"/>
  <c r="E32" i="16"/>
  <c r="G32" i="16"/>
  <c r="M32" i="16"/>
  <c r="M86" i="16"/>
  <c r="O86" i="16"/>
  <c r="V86" i="16"/>
  <c r="I652" i="16"/>
  <c r="R486" i="16"/>
  <c r="I925" i="16"/>
  <c r="I270" i="16"/>
  <c r="H55" i="16"/>
  <c r="D55" i="16"/>
  <c r="J652" i="16"/>
  <c r="U56" i="16"/>
  <c r="V56" i="16"/>
  <c r="I486" i="16"/>
  <c r="P925" i="16"/>
  <c r="V32" i="16"/>
  <c r="Y32" i="16"/>
  <c r="U652" i="16"/>
  <c r="L486" i="16"/>
  <c r="O925" i="16"/>
  <c r="P652" i="16"/>
  <c r="H486" i="16"/>
  <c r="J925" i="16"/>
  <c r="U487" i="16"/>
  <c r="M487" i="16"/>
  <c r="Q487" i="16"/>
  <c r="O487" i="16"/>
  <c r="F487" i="16"/>
  <c r="Z487" i="16"/>
  <c r="B487" i="16"/>
  <c r="D487" i="16"/>
  <c r="R487" i="16"/>
  <c r="P487" i="16"/>
  <c r="E487" i="16"/>
  <c r="H487" i="16"/>
  <c r="N487" i="16"/>
  <c r="X487" i="16"/>
  <c r="K487" i="16"/>
  <c r="S487" i="16"/>
  <c r="W903" i="16"/>
  <c r="K903" i="16"/>
  <c r="B903" i="16"/>
  <c r="C903" i="16"/>
  <c r="X903" i="16"/>
  <c r="S903" i="16"/>
  <c r="J903" i="16"/>
  <c r="E903" i="16"/>
  <c r="Y903" i="16"/>
  <c r="I903" i="16"/>
  <c r="N903" i="16"/>
  <c r="G903" i="16"/>
  <c r="Q903" i="16"/>
  <c r="U903" i="16"/>
  <c r="M903" i="16"/>
  <c r="H347" i="16"/>
  <c r="G704" i="16"/>
  <c r="E704" i="16"/>
  <c r="W704" i="16"/>
  <c r="C792" i="16"/>
  <c r="B743" i="16"/>
  <c r="F743" i="16"/>
  <c r="Y743" i="16"/>
  <c r="C743" i="16"/>
  <c r="J389" i="16"/>
  <c r="D389" i="16"/>
  <c r="O389" i="16"/>
  <c r="F552" i="16"/>
  <c r="P552" i="16"/>
  <c r="W552" i="16"/>
  <c r="Z552" i="16"/>
  <c r="Y87" i="16"/>
  <c r="E87" i="16"/>
  <c r="F87" i="16"/>
  <c r="G87" i="16"/>
  <c r="J87" i="16"/>
  <c r="Z87" i="16"/>
  <c r="B87" i="16"/>
  <c r="N87" i="16"/>
  <c r="S87" i="16"/>
  <c r="R87" i="16"/>
  <c r="X87" i="16"/>
  <c r="V87" i="16"/>
  <c r="C87" i="16"/>
  <c r="Q87" i="16"/>
  <c r="D87" i="16"/>
  <c r="I87" i="16"/>
  <c r="S673" i="16"/>
  <c r="I673" i="16"/>
  <c r="R673" i="16"/>
  <c r="N673" i="16"/>
  <c r="E673" i="16"/>
  <c r="M673" i="16"/>
  <c r="F673" i="16"/>
  <c r="W673" i="16"/>
  <c r="P673" i="16"/>
  <c r="L673" i="16"/>
  <c r="C673" i="16"/>
  <c r="U673" i="16"/>
  <c r="G673" i="16"/>
  <c r="D673" i="16"/>
  <c r="H673" i="16"/>
  <c r="T673" i="16"/>
  <c r="V673" i="16"/>
  <c r="O673" i="16"/>
  <c r="Y673" i="16"/>
  <c r="Z832" i="16"/>
  <c r="E832" i="16"/>
  <c r="G832" i="16"/>
  <c r="R832" i="16"/>
  <c r="M832" i="16"/>
  <c r="O832" i="16"/>
  <c r="H832" i="16"/>
  <c r="B832" i="16"/>
  <c r="I832" i="16"/>
  <c r="W832" i="16"/>
  <c r="C832" i="16"/>
  <c r="P832" i="16"/>
  <c r="U832" i="16"/>
  <c r="W821" i="16"/>
  <c r="Q821" i="16"/>
  <c r="X821" i="16"/>
  <c r="R821" i="16"/>
  <c r="J821" i="16"/>
  <c r="Y821" i="16"/>
  <c r="U821" i="16"/>
  <c r="I821" i="16"/>
  <c r="L821" i="16"/>
  <c r="C821" i="16"/>
  <c r="V821" i="16"/>
  <c r="P821" i="16"/>
  <c r="O821" i="16"/>
  <c r="Z821" i="16"/>
  <c r="T821" i="16"/>
  <c r="S821" i="16"/>
  <c r="E821" i="16"/>
  <c r="Z310" i="16"/>
  <c r="F310" i="16"/>
  <c r="G310" i="16"/>
  <c r="D310" i="16"/>
  <c r="Y310" i="16"/>
  <c r="P310" i="16"/>
  <c r="W310" i="16"/>
  <c r="X310" i="16"/>
  <c r="I310" i="16"/>
  <c r="C310" i="16"/>
  <c r="H310" i="16"/>
  <c r="S310" i="16"/>
  <c r="N310" i="16"/>
  <c r="U310" i="16"/>
  <c r="J310" i="16"/>
  <c r="V310" i="16"/>
  <c r="I808" i="16"/>
  <c r="H808" i="16"/>
  <c r="V808" i="16"/>
  <c r="F808" i="16"/>
  <c r="B808" i="16"/>
  <c r="M808" i="16"/>
  <c r="J808" i="16"/>
  <c r="Z808" i="16"/>
  <c r="K808" i="16"/>
  <c r="N808" i="16"/>
  <c r="U808" i="16"/>
  <c r="C808" i="16"/>
  <c r="D808" i="16"/>
  <c r="G808" i="16"/>
  <c r="T808" i="16"/>
  <c r="Q808" i="16"/>
  <c r="O808" i="16"/>
  <c r="L808" i="16"/>
  <c r="L882" i="16"/>
  <c r="M882" i="16"/>
  <c r="K882" i="16"/>
  <c r="K610" i="16"/>
  <c r="M610" i="16"/>
  <c r="K483" i="16"/>
  <c r="L483" i="16"/>
  <c r="M483" i="16"/>
  <c r="L421" i="16"/>
  <c r="M421" i="16"/>
  <c r="K421" i="16"/>
  <c r="K176" i="16"/>
  <c r="L176" i="16"/>
  <c r="M176" i="16"/>
  <c r="L164" i="16"/>
  <c r="K164" i="16"/>
  <c r="K105" i="16"/>
  <c r="M105" i="16"/>
  <c r="M61" i="16"/>
  <c r="L61" i="16"/>
  <c r="K61" i="16"/>
  <c r="Y16" i="16"/>
  <c r="R16" i="16"/>
  <c r="D16" i="16"/>
  <c r="J16" i="16"/>
  <c r="M16" i="16"/>
  <c r="A40" i="16"/>
  <c r="I40" i="16" s="1"/>
  <c r="AS43" i="17"/>
  <c r="AS67" i="17"/>
  <c r="A64" i="16"/>
  <c r="T64" i="16" s="1"/>
  <c r="A122" i="16"/>
  <c r="AS125" i="17"/>
  <c r="AS149" i="17"/>
  <c r="A146" i="16"/>
  <c r="M146" i="16" s="1"/>
  <c r="AS182" i="17"/>
  <c r="A179" i="16"/>
  <c r="AS190" i="17"/>
  <c r="A187" i="16"/>
  <c r="X187" i="16" s="1"/>
  <c r="A211" i="16"/>
  <c r="O211" i="16" s="1"/>
  <c r="AS214" i="17"/>
  <c r="A219" i="16"/>
  <c r="I219" i="16" s="1"/>
  <c r="AS222" i="17"/>
  <c r="I243" i="16"/>
  <c r="K243" i="16"/>
  <c r="A267" i="16"/>
  <c r="AS270" i="17"/>
  <c r="AS294" i="17"/>
  <c r="A291" i="16"/>
  <c r="Z291" i="16" s="1"/>
  <c r="AS398" i="17"/>
  <c r="A395" i="16"/>
  <c r="O395" i="16" s="1"/>
  <c r="AS447" i="17"/>
  <c r="A444" i="16"/>
  <c r="P444" i="16" s="1"/>
  <c r="A460" i="16"/>
  <c r="L460" i="16" s="1"/>
  <c r="AS463" i="17"/>
  <c r="A476" i="16"/>
  <c r="C476" i="16" s="1"/>
  <c r="AS479" i="17"/>
  <c r="AS503" i="17"/>
  <c r="A500" i="16"/>
  <c r="O500" i="16" s="1"/>
  <c r="Z508" i="16"/>
  <c r="S508" i="16"/>
  <c r="W508" i="16"/>
  <c r="H508" i="16"/>
  <c r="I508" i="16"/>
  <c r="J508" i="16"/>
  <c r="Q508" i="16"/>
  <c r="V508" i="16"/>
  <c r="B508" i="16"/>
  <c r="A516" i="16"/>
  <c r="N516" i="16" s="1"/>
  <c r="AS519" i="17"/>
  <c r="A533" i="16"/>
  <c r="AS536" i="17"/>
  <c r="W541" i="16"/>
  <c r="I541" i="16"/>
  <c r="A573" i="16"/>
  <c r="V573" i="16" s="1"/>
  <c r="AS576" i="17"/>
  <c r="Z581" i="16"/>
  <c r="W581" i="16"/>
  <c r="A597" i="16"/>
  <c r="H597" i="16" s="1"/>
  <c r="AS600" i="17"/>
  <c r="L709" i="16"/>
  <c r="M709" i="16"/>
  <c r="AS791" i="17"/>
  <c r="A788" i="16"/>
  <c r="E788" i="16" s="1"/>
  <c r="A820" i="16"/>
  <c r="AS823" i="17"/>
  <c r="A844" i="16"/>
  <c r="P844" i="16" s="1"/>
  <c r="AS847" i="17"/>
  <c r="AS896" i="17"/>
  <c r="A893" i="16"/>
  <c r="K893" i="16" s="1"/>
  <c r="AS904" i="17"/>
  <c r="A901" i="16"/>
  <c r="A909" i="16"/>
  <c r="K909" i="16" s="1"/>
  <c r="AS912" i="17"/>
  <c r="A917" i="16"/>
  <c r="AS920" i="17"/>
  <c r="A949" i="16"/>
  <c r="L949" i="16" s="1"/>
  <c r="AS952" i="17"/>
  <c r="A957" i="16"/>
  <c r="AS960" i="17"/>
  <c r="AS968" i="17"/>
  <c r="A965" i="16"/>
  <c r="B347" i="16"/>
  <c r="V704" i="16"/>
  <c r="T704" i="16"/>
  <c r="S704" i="16"/>
  <c r="R704" i="16"/>
  <c r="V712" i="16"/>
  <c r="J44" i="16"/>
  <c r="U87" i="16"/>
  <c r="K53" i="16"/>
  <c r="U53" i="16"/>
  <c r="E53" i="16"/>
  <c r="Y53" i="16"/>
  <c r="M53" i="16"/>
  <c r="I53" i="16"/>
  <c r="T53" i="16"/>
  <c r="N53" i="16"/>
  <c r="P53" i="16"/>
  <c r="J53" i="16"/>
  <c r="S53" i="16"/>
  <c r="D53" i="16"/>
  <c r="B53" i="16"/>
  <c r="G53" i="16"/>
  <c r="H53" i="16"/>
  <c r="Z53" i="16"/>
  <c r="W53" i="16"/>
  <c r="X53" i="16"/>
  <c r="O102" i="16"/>
  <c r="C824" i="16"/>
  <c r="E824" i="16"/>
  <c r="B824" i="16"/>
  <c r="B50" i="16"/>
  <c r="P50" i="16"/>
  <c r="R50" i="16"/>
  <c r="I50" i="16"/>
  <c r="J50" i="16"/>
  <c r="H50" i="16"/>
  <c r="M50" i="16"/>
  <c r="K50" i="16"/>
  <c r="G50" i="16"/>
  <c r="Z50" i="16"/>
  <c r="Y50" i="16"/>
  <c r="T50" i="16"/>
  <c r="U50" i="16"/>
  <c r="D50" i="16"/>
  <c r="X50" i="16"/>
  <c r="O50" i="16"/>
  <c r="E50" i="16"/>
  <c r="W50" i="16"/>
  <c r="L50" i="16"/>
  <c r="O287" i="16"/>
  <c r="F287" i="16"/>
  <c r="C287" i="16"/>
  <c r="T287" i="16"/>
  <c r="N287" i="16"/>
  <c r="R287" i="16"/>
  <c r="Q287" i="16"/>
  <c r="V287" i="16"/>
  <c r="S287" i="16"/>
  <c r="W287" i="16"/>
  <c r="Z287" i="16"/>
  <c r="G287" i="16"/>
  <c r="Y718" i="16"/>
  <c r="M718" i="16"/>
  <c r="Z356" i="16"/>
  <c r="X356" i="16"/>
  <c r="G347" i="16"/>
  <c r="D704" i="16"/>
  <c r="F704" i="16"/>
  <c r="J704" i="16"/>
  <c r="D44" i="16"/>
  <c r="C591" i="16"/>
  <c r="Y591" i="16"/>
  <c r="P559" i="16"/>
  <c r="U559" i="16"/>
  <c r="B559" i="16"/>
  <c r="Y703" i="16"/>
  <c r="H703" i="16"/>
  <c r="P703" i="16"/>
  <c r="J703" i="16"/>
  <c r="S703" i="16"/>
  <c r="L703" i="16"/>
  <c r="V703" i="16"/>
  <c r="B703" i="16"/>
  <c r="U703" i="16"/>
  <c r="B783" i="16"/>
  <c r="Z783" i="16"/>
  <c r="U783" i="16"/>
  <c r="N783" i="16"/>
  <c r="O783" i="16"/>
  <c r="G783" i="16"/>
  <c r="T783" i="16"/>
  <c r="M783" i="16"/>
  <c r="C783" i="16"/>
  <c r="Q783" i="16"/>
  <c r="Y783" i="16"/>
  <c r="V783" i="16"/>
  <c r="K783" i="16"/>
  <c r="W783" i="16"/>
  <c r="H783" i="16"/>
  <c r="Z848" i="16"/>
  <c r="U848" i="16"/>
  <c r="F848" i="16"/>
  <c r="T848" i="16"/>
  <c r="R848" i="16"/>
  <c r="M848" i="16"/>
  <c r="E848" i="16"/>
  <c r="K848" i="16"/>
  <c r="V848" i="16"/>
  <c r="N848" i="16"/>
  <c r="X848" i="16"/>
  <c r="H848" i="16"/>
  <c r="Y848" i="16"/>
  <c r="P848" i="16"/>
  <c r="L848" i="16"/>
  <c r="X347" i="16"/>
  <c r="L225" i="16"/>
  <c r="Y704" i="16"/>
  <c r="C704" i="16"/>
  <c r="U704" i="16"/>
  <c r="N552" i="16"/>
  <c r="J77" i="16"/>
  <c r="I77" i="16"/>
  <c r="K77" i="16"/>
  <c r="E77" i="16"/>
  <c r="S77" i="16"/>
  <c r="C77" i="16"/>
  <c r="W77" i="16"/>
  <c r="Y77" i="16"/>
  <c r="R77" i="16"/>
  <c r="X77" i="16"/>
  <c r="N77" i="16"/>
  <c r="U77" i="16"/>
  <c r="P77" i="16"/>
  <c r="L77" i="16"/>
  <c r="B77" i="16"/>
  <c r="T77" i="16"/>
  <c r="H77" i="16"/>
  <c r="Q77" i="16"/>
  <c r="D77" i="16"/>
  <c r="R308" i="16"/>
  <c r="S308" i="16"/>
  <c r="J702" i="16"/>
  <c r="M702" i="16"/>
  <c r="C702" i="16"/>
  <c r="L702" i="16"/>
  <c r="Y702" i="16"/>
  <c r="T702" i="16"/>
  <c r="Q702" i="16"/>
  <c r="Z702" i="16"/>
  <c r="G702" i="16"/>
  <c r="U578" i="16"/>
  <c r="E578" i="16"/>
  <c r="Z347" i="16"/>
  <c r="B704" i="16"/>
  <c r="M704" i="16"/>
  <c r="I391" i="16"/>
  <c r="H87" i="16"/>
  <c r="F17" i="16"/>
  <c r="M17" i="16"/>
  <c r="L17" i="16"/>
  <c r="S17" i="16"/>
  <c r="E17" i="16"/>
  <c r="V17" i="16"/>
  <c r="X17" i="16"/>
  <c r="B17" i="16"/>
  <c r="H17" i="16"/>
  <c r="T17" i="16"/>
  <c r="J17" i="16"/>
  <c r="I17" i="16"/>
  <c r="Y17" i="16"/>
  <c r="U17" i="16"/>
  <c r="O17" i="16"/>
  <c r="C17" i="16"/>
  <c r="R17" i="16"/>
  <c r="T497" i="16"/>
  <c r="S497" i="16"/>
  <c r="Z497" i="16"/>
  <c r="D497" i="16"/>
  <c r="C497" i="16"/>
  <c r="R497" i="16"/>
  <c r="N497" i="16"/>
  <c r="F497" i="16"/>
  <c r="V497" i="16"/>
  <c r="P497" i="16"/>
  <c r="D869" i="16"/>
  <c r="M706" i="16"/>
  <c r="Q706" i="16"/>
  <c r="G706" i="16"/>
  <c r="P706" i="16"/>
  <c r="C706" i="16"/>
  <c r="N706" i="16"/>
  <c r="L706" i="16"/>
  <c r="E332" i="16"/>
  <c r="Y332" i="16"/>
  <c r="P332" i="16"/>
  <c r="Z332" i="16"/>
  <c r="Q332" i="16"/>
  <c r="L332" i="16"/>
  <c r="X880" i="16"/>
  <c r="B880" i="16"/>
  <c r="F880" i="16"/>
  <c r="T880" i="16"/>
  <c r="K880" i="16"/>
  <c r="V880" i="16"/>
  <c r="G880" i="16"/>
  <c r="O880" i="16"/>
  <c r="Y781" i="16"/>
  <c r="G781" i="16"/>
  <c r="K781" i="16"/>
  <c r="S781" i="16"/>
  <c r="X781" i="16"/>
  <c r="J781" i="16"/>
  <c r="P781" i="16"/>
  <c r="Q781" i="16"/>
  <c r="C781" i="16"/>
  <c r="H781" i="16"/>
  <c r="N781" i="16"/>
  <c r="O781" i="16"/>
  <c r="V781" i="16"/>
  <c r="P816" i="16"/>
  <c r="F816" i="16"/>
  <c r="E816" i="16"/>
  <c r="O816" i="16"/>
  <c r="S816" i="16"/>
  <c r="X816" i="16"/>
  <c r="P415" i="16"/>
  <c r="Q415" i="16"/>
  <c r="O415" i="16"/>
  <c r="B415" i="16"/>
  <c r="S415" i="16"/>
  <c r="X415" i="16"/>
  <c r="L415" i="16"/>
  <c r="Z415" i="16"/>
  <c r="V602" i="16"/>
  <c r="X602" i="16"/>
  <c r="H477" i="16"/>
  <c r="G477" i="16"/>
  <c r="F255" i="16"/>
  <c r="Q255" i="16"/>
  <c r="G255" i="16"/>
  <c r="Z255" i="16"/>
  <c r="B255" i="16"/>
  <c r="X255" i="16"/>
  <c r="C255" i="16"/>
  <c r="W255" i="16"/>
  <c r="N255" i="16"/>
  <c r="S255" i="16"/>
  <c r="J255" i="16"/>
  <c r="V255" i="16"/>
  <c r="U255" i="16"/>
  <c r="E255" i="16"/>
  <c r="P255" i="16"/>
  <c r="Y255" i="16"/>
  <c r="D255" i="16"/>
  <c r="N829" i="16"/>
  <c r="C829" i="16"/>
  <c r="P829" i="16"/>
  <c r="D829" i="16"/>
  <c r="K829" i="16"/>
  <c r="W829" i="16"/>
  <c r="F829" i="16"/>
  <c r="U829" i="16"/>
  <c r="E829" i="16"/>
  <c r="G829" i="16"/>
  <c r="Q829" i="16"/>
  <c r="B829" i="16"/>
  <c r="O829" i="16"/>
  <c r="J829" i="16"/>
  <c r="H829" i="16"/>
  <c r="I829" i="16"/>
  <c r="R829" i="16"/>
  <c r="T829" i="16"/>
  <c r="Z204" i="16"/>
  <c r="M204" i="16"/>
  <c r="J560" i="16"/>
  <c r="Z560" i="16"/>
  <c r="O560" i="16"/>
  <c r="S560" i="16"/>
  <c r="L560" i="16"/>
  <c r="X560" i="16"/>
  <c r="X607" i="16"/>
  <c r="J607" i="16"/>
  <c r="P607" i="16"/>
  <c r="U607" i="16"/>
  <c r="I607" i="16"/>
  <c r="H607" i="16"/>
  <c r="Y607" i="16"/>
  <c r="C543" i="16"/>
  <c r="W543" i="16"/>
  <c r="G543" i="16"/>
  <c r="E543" i="16"/>
  <c r="P543" i="16"/>
  <c r="B543" i="16"/>
  <c r="R543" i="16"/>
  <c r="O543" i="16"/>
  <c r="N543" i="16"/>
  <c r="Z543" i="16"/>
  <c r="Y543" i="16"/>
  <c r="U543" i="16"/>
  <c r="J543" i="16"/>
  <c r="Q543" i="16"/>
  <c r="X543" i="16"/>
  <c r="H543" i="16"/>
  <c r="T543" i="16"/>
  <c r="N319" i="16"/>
  <c r="F319" i="16"/>
  <c r="W319" i="16"/>
  <c r="Z167" i="16"/>
  <c r="G703" i="16"/>
  <c r="R703" i="16"/>
  <c r="X703" i="16"/>
  <c r="M703" i="16"/>
  <c r="E703" i="16"/>
  <c r="N703" i="16"/>
  <c r="Q703" i="16"/>
  <c r="W703" i="16"/>
  <c r="D703" i="16"/>
  <c r="T703" i="16"/>
  <c r="U541" i="16"/>
  <c r="L541" i="16"/>
  <c r="T541" i="16"/>
  <c r="B541" i="16"/>
  <c r="P541" i="16"/>
  <c r="V541" i="16"/>
  <c r="K541" i="16"/>
  <c r="X541" i="16"/>
  <c r="O541" i="16"/>
  <c r="G541" i="16"/>
  <c r="Z541" i="16"/>
  <c r="E541" i="16"/>
  <c r="R541" i="16"/>
  <c r="N541" i="16"/>
  <c r="M541" i="16"/>
  <c r="F541" i="16"/>
  <c r="D541" i="16"/>
  <c r="H541" i="16"/>
  <c r="S541" i="16"/>
  <c r="J541" i="16"/>
  <c r="Y541" i="16"/>
  <c r="C541" i="16"/>
  <c r="E764" i="16"/>
  <c r="F764" i="16"/>
  <c r="S764" i="16"/>
  <c r="C764" i="16"/>
  <c r="X764" i="16"/>
  <c r="D764" i="16"/>
  <c r="Q764" i="16"/>
  <c r="P764" i="16"/>
  <c r="C772" i="16"/>
  <c r="H772" i="16"/>
  <c r="D772" i="16"/>
  <c r="W772" i="16"/>
  <c r="M230" i="16"/>
  <c r="D230" i="16"/>
  <c r="P230" i="16"/>
  <c r="E3" i="16"/>
  <c r="X3" i="16"/>
  <c r="G3" i="16"/>
  <c r="U3" i="16"/>
  <c r="B3" i="16"/>
  <c r="I3" i="16"/>
  <c r="C3" i="16"/>
  <c r="D3" i="16"/>
  <c r="P3" i="16"/>
  <c r="O3" i="16"/>
  <c r="H3" i="16"/>
  <c r="R3" i="16"/>
  <c r="Y3" i="16"/>
  <c r="J3" i="16"/>
  <c r="T3" i="16"/>
  <c r="Z3" i="16"/>
  <c r="K3" i="16"/>
  <c r="R658" i="16"/>
  <c r="Q658" i="16"/>
  <c r="G658" i="16"/>
  <c r="N658" i="16"/>
  <c r="F658" i="16"/>
  <c r="X658" i="16"/>
  <c r="W658" i="16"/>
  <c r="O658" i="16"/>
  <c r="C658" i="16"/>
  <c r="B658" i="16"/>
  <c r="D658" i="16"/>
  <c r="J658" i="16"/>
  <c r="X438" i="16"/>
  <c r="U438" i="16"/>
  <c r="I26" i="16"/>
  <c r="G26" i="16"/>
  <c r="J26" i="16"/>
  <c r="O380" i="16"/>
  <c r="B380" i="16"/>
  <c r="T380" i="16"/>
  <c r="C380" i="16"/>
  <c r="V380" i="16"/>
  <c r="J380" i="16"/>
  <c r="U380" i="16"/>
  <c r="D380" i="16"/>
  <c r="L380" i="16"/>
  <c r="M380" i="16"/>
  <c r="F380" i="16"/>
  <c r="X380" i="16"/>
  <c r="G380" i="16"/>
  <c r="I380" i="16"/>
  <c r="H380" i="16"/>
  <c r="P380" i="16"/>
  <c r="R380" i="16"/>
  <c r="N380" i="16"/>
  <c r="Y380" i="16"/>
  <c r="K380" i="16"/>
  <c r="S380" i="16"/>
  <c r="W380" i="16"/>
  <c r="G230" i="16"/>
  <c r="Q146" i="16"/>
  <c r="E672" i="16"/>
  <c r="G672" i="16"/>
  <c r="H672" i="16"/>
  <c r="Y672" i="16"/>
  <c r="W672" i="16"/>
  <c r="O672" i="16"/>
  <c r="J93" i="16"/>
  <c r="D93" i="16"/>
  <c r="L93" i="16"/>
  <c r="C93" i="16"/>
  <c r="Z93" i="16"/>
  <c r="V93" i="16"/>
  <c r="M93" i="16"/>
  <c r="G93" i="16"/>
  <c r="Y93" i="16"/>
  <c r="N93" i="16"/>
  <c r="P93" i="16"/>
  <c r="O93" i="16"/>
  <c r="E545" i="16"/>
  <c r="J545" i="16"/>
  <c r="D545" i="16"/>
  <c r="W545" i="16"/>
  <c r="C545" i="16"/>
  <c r="V545" i="16"/>
  <c r="L545" i="16"/>
  <c r="Z545" i="16"/>
  <c r="S545" i="16"/>
  <c r="B545" i="16"/>
  <c r="Q545" i="16"/>
  <c r="I545" i="16"/>
  <c r="N545" i="16"/>
  <c r="X545" i="16"/>
  <c r="T545" i="16"/>
  <c r="K545" i="16"/>
  <c r="G545" i="16"/>
  <c r="F545" i="16"/>
  <c r="M545" i="16"/>
  <c r="H545" i="16"/>
  <c r="U545" i="16"/>
  <c r="O545" i="16"/>
  <c r="G134" i="16"/>
  <c r="B134" i="16"/>
  <c r="H134" i="16"/>
  <c r="Q134" i="16"/>
  <c r="Z134" i="16"/>
  <c r="W134" i="16"/>
  <c r="N134" i="16"/>
  <c r="E134" i="16"/>
  <c r="R134" i="16"/>
  <c r="V134" i="16"/>
  <c r="D134" i="16"/>
  <c r="X134" i="16"/>
  <c r="Y134" i="16"/>
  <c r="J134" i="16"/>
  <c r="P134" i="16"/>
  <c r="I134" i="16"/>
  <c r="F134" i="16"/>
  <c r="T134" i="16"/>
  <c r="C134" i="16"/>
  <c r="S134" i="16"/>
  <c r="G16" i="16"/>
  <c r="W16" i="16"/>
  <c r="I16" i="16"/>
  <c r="A796" i="16"/>
  <c r="D796" i="16" s="1"/>
  <c r="A804" i="16"/>
  <c r="Z804" i="16" s="1"/>
  <c r="A81" i="16"/>
  <c r="F81" i="16" s="1"/>
  <c r="A403" i="16"/>
  <c r="E403" i="16" s="1"/>
  <c r="E508" i="16"/>
  <c r="AS767" i="17"/>
  <c r="A780" i="16"/>
  <c r="C780" i="16" s="1"/>
  <c r="R844" i="16"/>
  <c r="V16" i="16"/>
  <c r="T435" i="16"/>
  <c r="N243" i="16"/>
  <c r="A299" i="16"/>
  <c r="M299" i="16" s="1"/>
  <c r="K16" i="16"/>
  <c r="L16" i="16"/>
  <c r="P508" i="16"/>
  <c r="X844" i="16"/>
  <c r="S16" i="16"/>
  <c r="Q435" i="16"/>
  <c r="Q243" i="16"/>
  <c r="C16" i="16"/>
  <c r="X508" i="16"/>
  <c r="U508" i="16"/>
  <c r="AS552" i="17"/>
  <c r="A941" i="16"/>
  <c r="E941" i="16" s="1"/>
  <c r="P16" i="16"/>
  <c r="W243" i="16"/>
  <c r="R508" i="16"/>
  <c r="AS19" i="17"/>
  <c r="A740" i="16"/>
  <c r="B740" i="16" s="1"/>
  <c r="A876" i="16"/>
  <c r="A989" i="16"/>
  <c r="A589" i="16"/>
  <c r="I589" i="16" s="1"/>
  <c r="AS584" i="17"/>
  <c r="F508" i="16"/>
  <c r="A275" i="16"/>
  <c r="B275" i="16" s="1"/>
  <c r="H16" i="16"/>
  <c r="U243" i="16"/>
  <c r="A163" i="16"/>
  <c r="A315" i="16"/>
  <c r="T315" i="16" s="1"/>
  <c r="AS775" i="17"/>
  <c r="AS544" i="17"/>
  <c r="Z16" i="16"/>
  <c r="AS759" i="17"/>
  <c r="Y508" i="16"/>
  <c r="N16" i="16"/>
  <c r="A724" i="16"/>
  <c r="X724" i="16" s="1"/>
  <c r="A307" i="16"/>
  <c r="N307" i="16" s="1"/>
  <c r="Y243" i="16"/>
  <c r="S476" i="16"/>
  <c r="AS888" i="17"/>
  <c r="AS871" i="17"/>
  <c r="T16" i="16"/>
  <c r="AS455" i="17"/>
  <c r="O508" i="16"/>
  <c r="O16" i="16"/>
  <c r="Z243" i="16"/>
  <c r="Q16" i="16"/>
  <c r="B16" i="16"/>
  <c r="E16" i="16"/>
  <c r="AS390" i="17"/>
  <c r="A331" i="16"/>
  <c r="P331" i="16" s="1"/>
  <c r="AS246" i="17"/>
  <c r="V464" i="16"/>
  <c r="E121" i="16"/>
  <c r="B121" i="16"/>
  <c r="D153" i="16"/>
  <c r="T153" i="16"/>
  <c r="H153" i="16"/>
  <c r="S100" i="16"/>
  <c r="S945" i="16"/>
  <c r="R976" i="16"/>
  <c r="N56" i="16"/>
  <c r="V13" i="16"/>
  <c r="W86" i="16"/>
  <c r="M348" i="16"/>
  <c r="K148" i="16"/>
  <c r="W148" i="16"/>
  <c r="I148" i="16"/>
  <c r="Z148" i="16"/>
  <c r="Y148" i="16"/>
  <c r="B148" i="16"/>
  <c r="C148" i="16"/>
  <c r="M148" i="16"/>
  <c r="Q148" i="16"/>
  <c r="S936" i="16"/>
  <c r="G936" i="16"/>
  <c r="D936" i="16"/>
  <c r="H936" i="16"/>
  <c r="Y953" i="16"/>
  <c r="C953" i="16"/>
  <c r="T953" i="16"/>
  <c r="H953" i="16"/>
  <c r="I953" i="16"/>
  <c r="D953" i="16"/>
  <c r="E953" i="16"/>
  <c r="V953" i="16"/>
  <c r="O953" i="16"/>
  <c r="R953" i="16"/>
  <c r="F953" i="16"/>
  <c r="J953" i="16"/>
  <c r="G953" i="16"/>
  <c r="Z953" i="16"/>
  <c r="P953" i="16"/>
  <c r="Q953" i="16"/>
  <c r="U953" i="16"/>
  <c r="X953" i="16"/>
  <c r="N953" i="16"/>
  <c r="G465" i="16"/>
  <c r="U465" i="16"/>
  <c r="X465" i="16"/>
  <c r="Z465" i="16"/>
  <c r="O465" i="16"/>
  <c r="I465" i="16"/>
  <c r="W465" i="16"/>
  <c r="B465" i="16"/>
  <c r="Q465" i="16"/>
  <c r="C465" i="16"/>
  <c r="S465" i="16"/>
  <c r="P465" i="16"/>
  <c r="E465" i="16"/>
  <c r="J465" i="16"/>
  <c r="D465" i="16"/>
  <c r="R465" i="16"/>
  <c r="H465" i="16"/>
  <c r="Y465" i="16"/>
  <c r="T465" i="16"/>
  <c r="G464" i="16"/>
  <c r="D121" i="16"/>
  <c r="Z121" i="16"/>
  <c r="L121" i="16"/>
  <c r="S153" i="16"/>
  <c r="C153" i="16"/>
  <c r="M153" i="16"/>
  <c r="F100" i="16"/>
  <c r="B945" i="16"/>
  <c r="J976" i="16"/>
  <c r="Y56" i="16"/>
  <c r="N13" i="16"/>
  <c r="I86" i="16"/>
  <c r="J312" i="16"/>
  <c r="V312" i="16"/>
  <c r="L312" i="16"/>
  <c r="S312" i="16"/>
  <c r="H312" i="16"/>
  <c r="U312" i="16"/>
  <c r="R312" i="16"/>
  <c r="D312" i="16"/>
  <c r="P312" i="16"/>
  <c r="M312" i="16"/>
  <c r="X312" i="16"/>
  <c r="B312" i="16"/>
  <c r="G312" i="16"/>
  <c r="F312" i="16"/>
  <c r="K312" i="16"/>
  <c r="Q312" i="16"/>
  <c r="B398" i="16"/>
  <c r="U398" i="16"/>
  <c r="I398" i="16"/>
  <c r="V250" i="16"/>
  <c r="L250" i="16"/>
  <c r="T250" i="16"/>
  <c r="P250" i="16"/>
  <c r="I389" i="16"/>
  <c r="G389" i="16"/>
  <c r="Q389" i="16"/>
  <c r="T389" i="16"/>
  <c r="B389" i="16"/>
  <c r="N389" i="16"/>
  <c r="S389" i="16"/>
  <c r="H389" i="16"/>
  <c r="Z389" i="16"/>
  <c r="U389" i="16"/>
  <c r="R389" i="16"/>
  <c r="V389" i="16"/>
  <c r="X389" i="16"/>
  <c r="Y389" i="16"/>
  <c r="F389" i="16"/>
  <c r="E389" i="16"/>
  <c r="C389" i="16"/>
  <c r="W389" i="16"/>
  <c r="P389" i="16"/>
  <c r="S559" i="16"/>
  <c r="Q559" i="16"/>
  <c r="G559" i="16"/>
  <c r="R559" i="16"/>
  <c r="T559" i="16"/>
  <c r="N559" i="16"/>
  <c r="D559" i="16"/>
  <c r="E559" i="16"/>
  <c r="Z559" i="16"/>
  <c r="C559" i="16"/>
  <c r="I559" i="16"/>
  <c r="W559" i="16"/>
  <c r="Y559" i="16"/>
  <c r="M559" i="16"/>
  <c r="F559" i="16"/>
  <c r="J559" i="16"/>
  <c r="H559" i="16"/>
  <c r="L559" i="16"/>
  <c r="X559" i="16"/>
  <c r="K559" i="16"/>
  <c r="O559" i="16"/>
  <c r="V559" i="16"/>
  <c r="V520" i="16"/>
  <c r="D520" i="16"/>
  <c r="T520" i="16"/>
  <c r="K520" i="16"/>
  <c r="W520" i="16"/>
  <c r="L348" i="16"/>
  <c r="U348" i="16"/>
  <c r="P348" i="16"/>
  <c r="Q348" i="16"/>
  <c r="D348" i="16"/>
  <c r="I348" i="16"/>
  <c r="X348" i="16"/>
  <c r="Y348" i="16"/>
  <c r="G348" i="16"/>
  <c r="K348" i="16"/>
  <c r="R348" i="16"/>
  <c r="N348" i="16"/>
  <c r="C19" i="16"/>
  <c r="B19" i="16"/>
  <c r="P19" i="16"/>
  <c r="W19" i="16"/>
  <c r="R19" i="16"/>
  <c r="L19" i="16"/>
  <c r="M19" i="16"/>
  <c r="D19" i="16"/>
  <c r="K19" i="16"/>
  <c r="E19" i="16"/>
  <c r="T19" i="16"/>
  <c r="X19" i="16"/>
  <c r="U19" i="16"/>
  <c r="J19" i="16"/>
  <c r="I19" i="16"/>
  <c r="P634" i="16"/>
  <c r="E634" i="16"/>
  <c r="T634" i="16"/>
  <c r="G634" i="16"/>
  <c r="Y634" i="16"/>
  <c r="Z634" i="16"/>
  <c r="O634" i="16"/>
  <c r="C634" i="16"/>
  <c r="D634" i="16"/>
  <c r="N634" i="16"/>
  <c r="B634" i="16"/>
  <c r="O153" i="16"/>
  <c r="I153" i="16"/>
  <c r="Q153" i="16"/>
  <c r="B100" i="16"/>
  <c r="K945" i="16"/>
  <c r="M976" i="16"/>
  <c r="O976" i="16"/>
  <c r="F56" i="16"/>
  <c r="X86" i="16"/>
  <c r="N913" i="16"/>
  <c r="S913" i="16"/>
  <c r="O996" i="16"/>
  <c r="F996" i="16"/>
  <c r="V19" i="16"/>
  <c r="O520" i="16"/>
  <c r="C348" i="16"/>
  <c r="C10" i="16"/>
  <c r="X10" i="16"/>
  <c r="E10" i="16"/>
  <c r="L10" i="16"/>
  <c r="B10" i="16"/>
  <c r="G10" i="16"/>
  <c r="K10" i="16"/>
  <c r="U10" i="16"/>
  <c r="I10" i="16"/>
  <c r="W10" i="16"/>
  <c r="Y10" i="16"/>
  <c r="J10" i="16"/>
  <c r="R10" i="16"/>
  <c r="H10" i="16"/>
  <c r="O10" i="16"/>
  <c r="P10" i="16"/>
  <c r="T10" i="16"/>
  <c r="M10" i="16"/>
  <c r="F10" i="16"/>
  <c r="V10" i="16"/>
  <c r="S10" i="16"/>
  <c r="N10" i="16"/>
  <c r="Y253" i="16"/>
  <c r="K253" i="16"/>
  <c r="U253" i="16"/>
  <c r="T253" i="16"/>
  <c r="M253" i="16"/>
  <c r="H253" i="16"/>
  <c r="N253" i="16"/>
  <c r="I253" i="16"/>
  <c r="D253" i="16"/>
  <c r="J253" i="16"/>
  <c r="R253" i="16"/>
  <c r="L253" i="16"/>
  <c r="V253" i="16"/>
  <c r="Q253" i="16"/>
  <c r="C253" i="16"/>
  <c r="S253" i="16"/>
  <c r="E253" i="16"/>
  <c r="F253" i="16"/>
  <c r="X253" i="16"/>
  <c r="W253" i="16"/>
  <c r="O253" i="16"/>
  <c r="Z253" i="16"/>
  <c r="I121" i="16"/>
  <c r="W121" i="16"/>
  <c r="T121" i="16"/>
  <c r="R153" i="16"/>
  <c r="W153" i="16"/>
  <c r="G153" i="16"/>
  <c r="M100" i="16"/>
  <c r="M945" i="16"/>
  <c r="N976" i="16"/>
  <c r="Q56" i="16"/>
  <c r="G86" i="16"/>
  <c r="Q555" i="16"/>
  <c r="O19" i="16"/>
  <c r="E348" i="16"/>
  <c r="Y464" i="16"/>
  <c r="R121" i="16"/>
  <c r="G121" i="16"/>
  <c r="X153" i="16"/>
  <c r="E153" i="16"/>
  <c r="J100" i="16"/>
  <c r="Z945" i="16"/>
  <c r="B976" i="16"/>
  <c r="W56" i="16"/>
  <c r="L86" i="16"/>
  <c r="G381" i="16"/>
  <c r="L381" i="16"/>
  <c r="I509" i="16"/>
  <c r="R509" i="16"/>
  <c r="V509" i="16"/>
  <c r="X509" i="16"/>
  <c r="F509" i="16"/>
  <c r="B509" i="16"/>
  <c r="J509" i="16"/>
  <c r="C509" i="16"/>
  <c r="Z509" i="16"/>
  <c r="U509" i="16"/>
  <c r="O509" i="16"/>
  <c r="W509" i="16"/>
  <c r="P509" i="16"/>
  <c r="E509" i="16"/>
  <c r="S509" i="16"/>
  <c r="G509" i="16"/>
  <c r="Y509" i="16"/>
  <c r="H509" i="16"/>
  <c r="D509" i="16"/>
  <c r="E102" i="16"/>
  <c r="Y102" i="16"/>
  <c r="U102" i="16"/>
  <c r="H102" i="16"/>
  <c r="G102" i="16"/>
  <c r="Q102" i="16"/>
  <c r="R102" i="16"/>
  <c r="M102" i="16"/>
  <c r="P102" i="16"/>
  <c r="W102" i="16"/>
  <c r="X102" i="16"/>
  <c r="J102" i="16"/>
  <c r="L102" i="16"/>
  <c r="V102" i="16"/>
  <c r="N102" i="16"/>
  <c r="O457" i="16"/>
  <c r="Q457" i="16"/>
  <c r="I457" i="16"/>
  <c r="W457" i="16"/>
  <c r="R457" i="16"/>
  <c r="V457" i="16"/>
  <c r="X457" i="16"/>
  <c r="Z457" i="16"/>
  <c r="E457" i="16"/>
  <c r="Y457" i="16"/>
  <c r="H457" i="16"/>
  <c r="G457" i="16"/>
  <c r="U457" i="16"/>
  <c r="K457" i="16"/>
  <c r="L457" i="16"/>
  <c r="N457" i="16"/>
  <c r="D272" i="16"/>
  <c r="Q272" i="16"/>
  <c r="B272" i="16"/>
  <c r="F272" i="16"/>
  <c r="E272" i="16"/>
  <c r="S272" i="16"/>
  <c r="G272" i="16"/>
  <c r="W272" i="16"/>
  <c r="M272" i="16"/>
  <c r="H272" i="16"/>
  <c r="V272" i="16"/>
  <c r="Z272" i="16"/>
  <c r="X272" i="16"/>
  <c r="K272" i="16"/>
  <c r="T272" i="16"/>
  <c r="J272" i="16"/>
  <c r="L272" i="16"/>
  <c r="N272" i="16"/>
  <c r="P272" i="16"/>
  <c r="C272" i="16"/>
  <c r="Y272" i="16"/>
  <c r="U272" i="16"/>
  <c r="F926" i="16"/>
  <c r="N926" i="16"/>
  <c r="K926" i="16"/>
  <c r="V926" i="16"/>
  <c r="M926" i="16"/>
  <c r="B926" i="16"/>
  <c r="G926" i="16"/>
  <c r="U926" i="16"/>
  <c r="W926" i="16"/>
  <c r="H926" i="16"/>
  <c r="S926" i="16"/>
  <c r="Y926" i="16"/>
  <c r="J824" i="16"/>
  <c r="Q824" i="16"/>
  <c r="R824" i="16"/>
  <c r="X824" i="16"/>
  <c r="M824" i="16"/>
  <c r="Z824" i="16"/>
  <c r="T824" i="16"/>
  <c r="U824" i="16"/>
  <c r="G824" i="16"/>
  <c r="P824" i="16"/>
  <c r="S824" i="16"/>
  <c r="K824" i="16"/>
  <c r="Y824" i="16"/>
  <c r="L824" i="16"/>
  <c r="F824" i="16"/>
  <c r="D824" i="16"/>
  <c r="H824" i="16"/>
  <c r="W824" i="16"/>
  <c r="V824" i="16"/>
  <c r="N824" i="16"/>
  <c r="O824" i="16"/>
  <c r="I824" i="16"/>
  <c r="J11" i="16"/>
  <c r="S11" i="16"/>
  <c r="E11" i="16"/>
  <c r="W11" i="16"/>
  <c r="D344" i="16"/>
  <c r="V344" i="16"/>
  <c r="U344" i="16"/>
  <c r="E127" i="16"/>
  <c r="I127" i="16"/>
  <c r="L127" i="16"/>
  <c r="X582" i="16"/>
  <c r="V582" i="16"/>
  <c r="D280" i="16"/>
  <c r="N280" i="16"/>
  <c r="G280" i="16"/>
  <c r="T943" i="16"/>
  <c r="Y943" i="16"/>
  <c r="R293" i="16"/>
  <c r="Y861" i="16"/>
  <c r="Q51" i="16"/>
  <c r="P51" i="16"/>
  <c r="K906" i="16"/>
  <c r="R906" i="16"/>
  <c r="H551" i="16"/>
  <c r="P551" i="16"/>
  <c r="D898" i="16"/>
  <c r="H642" i="16"/>
  <c r="H670" i="16"/>
  <c r="R825" i="16"/>
  <c r="O825" i="16"/>
  <c r="F825" i="16"/>
  <c r="Q206" i="16"/>
  <c r="C740" i="16"/>
  <c r="B429" i="16"/>
  <c r="X511" i="16"/>
  <c r="F511" i="16"/>
  <c r="N511" i="16"/>
  <c r="K511" i="16"/>
  <c r="H511" i="16"/>
  <c r="Y511" i="16"/>
  <c r="Q511" i="16"/>
  <c r="P887" i="16"/>
  <c r="Y887" i="16"/>
  <c r="B887" i="16"/>
  <c r="W887" i="16"/>
  <c r="R887" i="16"/>
  <c r="F231" i="16"/>
  <c r="C231" i="16"/>
  <c r="V231" i="16"/>
  <c r="U84" i="16"/>
  <c r="H84" i="16"/>
  <c r="Z280" i="16"/>
  <c r="E280" i="16"/>
  <c r="W280" i="16"/>
  <c r="V280" i="16"/>
  <c r="S943" i="16"/>
  <c r="V943" i="16"/>
  <c r="D51" i="16"/>
  <c r="K51" i="16"/>
  <c r="N642" i="16"/>
  <c r="X906" i="16"/>
  <c r="B551" i="16"/>
  <c r="D551" i="16"/>
  <c r="S631" i="16"/>
  <c r="V551" i="16"/>
  <c r="T898" i="16"/>
  <c r="H429" i="16"/>
  <c r="F887" i="16"/>
  <c r="Q870" i="16"/>
  <c r="G575" i="16"/>
  <c r="B575" i="16"/>
  <c r="D682" i="16"/>
  <c r="P783" i="16"/>
  <c r="S825" i="16"/>
  <c r="Z825" i="16"/>
  <c r="M511" i="16"/>
  <c r="E601" i="16"/>
  <c r="X740" i="16"/>
  <c r="Z429" i="16"/>
  <c r="Z887" i="16"/>
  <c r="B280" i="16"/>
  <c r="S280" i="16"/>
  <c r="J280" i="16"/>
  <c r="X943" i="16"/>
  <c r="R943" i="16"/>
  <c r="Q776" i="16"/>
  <c r="W51" i="16"/>
  <c r="M642" i="16"/>
  <c r="O642" i="16"/>
  <c r="T906" i="16"/>
  <c r="I906" i="16"/>
  <c r="T551" i="16"/>
  <c r="C551" i="16"/>
  <c r="O887" i="16"/>
  <c r="U682" i="16"/>
  <c r="K825" i="16"/>
  <c r="J511" i="16"/>
  <c r="J84" i="16"/>
  <c r="T887" i="16"/>
  <c r="Q887" i="16"/>
  <c r="V825" i="16"/>
  <c r="C825" i="16"/>
  <c r="W825" i="16"/>
  <c r="E429" i="16"/>
  <c r="K429" i="16"/>
  <c r="C429" i="16"/>
  <c r="W223" i="16"/>
  <c r="R223" i="16"/>
  <c r="H898" i="16"/>
  <c r="J898" i="16"/>
  <c r="L280" i="16"/>
  <c r="T280" i="16"/>
  <c r="O280" i="16"/>
  <c r="L943" i="16"/>
  <c r="M943" i="16"/>
  <c r="O943" i="16"/>
  <c r="M293" i="16"/>
  <c r="Z51" i="16"/>
  <c r="Z906" i="16"/>
  <c r="H906" i="16"/>
  <c r="Q642" i="16"/>
  <c r="X642" i="16"/>
  <c r="D906" i="16"/>
  <c r="E906" i="16"/>
  <c r="L551" i="16"/>
  <c r="K551" i="16"/>
  <c r="X429" i="16"/>
  <c r="S682" i="16"/>
  <c r="T825" i="16"/>
  <c r="G825" i="16"/>
  <c r="I825" i="16"/>
  <c r="R511" i="16"/>
  <c r="T511" i="16"/>
  <c r="K223" i="16"/>
  <c r="D887" i="16"/>
  <c r="E887" i="16"/>
  <c r="S223" i="16"/>
  <c r="D783" i="16"/>
  <c r="X783" i="16"/>
  <c r="J783" i="16"/>
  <c r="C280" i="16"/>
  <c r="R280" i="16"/>
  <c r="Q280" i="16"/>
  <c r="B943" i="16"/>
  <c r="Z943" i="16"/>
  <c r="U943" i="16"/>
  <c r="Y293" i="16"/>
  <c r="C861" i="16"/>
  <c r="L861" i="16"/>
  <c r="E51" i="16"/>
  <c r="M906" i="16"/>
  <c r="I642" i="16"/>
  <c r="B642" i="16"/>
  <c r="F906" i="16"/>
  <c r="E551" i="16"/>
  <c r="X551" i="16"/>
  <c r="J585" i="16"/>
  <c r="D534" i="16"/>
  <c r="I429" i="16"/>
  <c r="U670" i="16"/>
  <c r="O682" i="16"/>
  <c r="F783" i="16"/>
  <c r="H825" i="16"/>
  <c r="M825" i="16"/>
  <c r="B825" i="16"/>
  <c r="I511" i="16"/>
  <c r="V511" i="16"/>
  <c r="U646" i="16"/>
  <c r="D223" i="16"/>
  <c r="V887" i="16"/>
  <c r="T538" i="16"/>
  <c r="V538" i="16"/>
  <c r="Y280" i="16"/>
  <c r="H280" i="16"/>
  <c r="U280" i="16"/>
  <c r="Q943" i="16"/>
  <c r="W943" i="16"/>
  <c r="X293" i="16"/>
  <c r="L51" i="16"/>
  <c r="H51" i="16"/>
  <c r="R642" i="16"/>
  <c r="N906" i="16"/>
  <c r="N551" i="16"/>
  <c r="W551" i="16"/>
  <c r="M646" i="16"/>
  <c r="L670" i="16"/>
  <c r="N682" i="16"/>
  <c r="J825" i="16"/>
  <c r="Y825" i="16"/>
  <c r="E825" i="16"/>
  <c r="L511" i="16"/>
  <c r="Z511" i="16"/>
  <c r="U429" i="16"/>
  <c r="P223" i="16"/>
  <c r="G231" i="16"/>
  <c r="G887" i="16"/>
  <c r="R575" i="16"/>
  <c r="S575" i="16"/>
  <c r="W575" i="16"/>
  <c r="L601" i="16"/>
  <c r="H601" i="16"/>
  <c r="Z601" i="16"/>
  <c r="U601" i="16"/>
  <c r="C601" i="16"/>
  <c r="T601" i="16"/>
  <c r="P601" i="16"/>
  <c r="I280" i="16"/>
  <c r="K280" i="16"/>
  <c r="P943" i="16"/>
  <c r="B293" i="16"/>
  <c r="V51" i="16"/>
  <c r="S51" i="16"/>
  <c r="P906" i="16"/>
  <c r="O906" i="16"/>
  <c r="G551" i="16"/>
  <c r="Y551" i="16"/>
  <c r="U898" i="16"/>
  <c r="X534" i="16"/>
  <c r="S887" i="16"/>
  <c r="V670" i="16"/>
  <c r="J670" i="16"/>
  <c r="F303" i="16"/>
  <c r="O870" i="16"/>
  <c r="H682" i="16"/>
  <c r="E783" i="16"/>
  <c r="L783" i="16"/>
  <c r="X825" i="16"/>
  <c r="U825" i="16"/>
  <c r="D825" i="16"/>
  <c r="O511" i="16"/>
  <c r="M206" i="16"/>
  <c r="W511" i="16"/>
  <c r="T429" i="16"/>
  <c r="M223" i="16"/>
  <c r="H887" i="16"/>
  <c r="Q223" i="16"/>
  <c r="I664" i="16"/>
  <c r="M647" i="16"/>
  <c r="I602" i="16"/>
  <c r="I279" i="16"/>
  <c r="I223" i="16"/>
  <c r="K672" i="16"/>
  <c r="K622" i="16"/>
  <c r="L577" i="16"/>
  <c r="I488" i="16"/>
  <c r="I650" i="16"/>
  <c r="M632" i="16"/>
  <c r="I631" i="16"/>
  <c r="K310" i="16"/>
  <c r="L912" i="16"/>
  <c r="M890" i="16"/>
  <c r="I864" i="16"/>
  <c r="I857" i="16"/>
  <c r="I769" i="16"/>
  <c r="L745" i="16"/>
  <c r="L680" i="16"/>
  <c r="I237" i="16"/>
  <c r="I718" i="16"/>
  <c r="I710" i="16"/>
  <c r="L134" i="16"/>
  <c r="K68" i="16"/>
  <c r="M11" i="16"/>
  <c r="I657" i="16"/>
  <c r="R255" i="16"/>
  <c r="O255" i="16"/>
  <c r="D543" i="16"/>
  <c r="V543" i="16"/>
  <c r="D546" i="16"/>
  <c r="L567" i="16"/>
  <c r="I471" i="16"/>
  <c r="I388" i="16"/>
  <c r="L358" i="16"/>
  <c r="K324" i="16"/>
  <c r="K220" i="16"/>
  <c r="L34" i="16"/>
  <c r="I690" i="16"/>
  <c r="K546" i="16"/>
  <c r="K334" i="16"/>
  <c r="I272" i="16"/>
  <c r="R882" i="16"/>
  <c r="N344" i="16"/>
  <c r="X344" i="16"/>
  <c r="Y344" i="16"/>
  <c r="H344" i="16"/>
  <c r="Z344" i="16"/>
  <c r="W344" i="16"/>
  <c r="G344" i="16"/>
  <c r="B344" i="16"/>
  <c r="P344" i="16"/>
  <c r="F344" i="16"/>
  <c r="S344" i="16"/>
  <c r="R344" i="16"/>
  <c r="O344" i="16"/>
  <c r="Q344" i="16"/>
  <c r="T344" i="16"/>
  <c r="I344" i="16"/>
  <c r="E344" i="16"/>
  <c r="J344" i="16"/>
  <c r="C344" i="16"/>
  <c r="C127" i="16"/>
  <c r="S127" i="16"/>
  <c r="P127" i="16"/>
  <c r="B127" i="16"/>
  <c r="Q127" i="16"/>
  <c r="W127" i="16"/>
  <c r="F127" i="16"/>
  <c r="X127" i="16"/>
  <c r="Z127" i="16"/>
  <c r="U127" i="16"/>
  <c r="D127" i="16"/>
  <c r="T127" i="16"/>
  <c r="H127" i="16"/>
  <c r="Y127" i="16"/>
  <c r="K127" i="16"/>
  <c r="M127" i="16"/>
  <c r="V127" i="16"/>
  <c r="R127" i="16"/>
  <c r="O127" i="16"/>
  <c r="N127" i="16"/>
  <c r="G127" i="16"/>
  <c r="J127" i="16"/>
  <c r="F582" i="16"/>
  <c r="H582" i="16"/>
  <c r="L582" i="16"/>
  <c r="D582" i="16"/>
  <c r="Z582" i="16"/>
  <c r="P582" i="16"/>
  <c r="N582" i="16"/>
  <c r="K582" i="16"/>
  <c r="B582" i="16"/>
  <c r="C582" i="16"/>
  <c r="M582" i="16"/>
  <c r="J582" i="16"/>
  <c r="U582" i="16"/>
  <c r="E582" i="16"/>
  <c r="O582" i="16"/>
  <c r="G582" i="16"/>
  <c r="S582" i="16"/>
  <c r="R582" i="16"/>
  <c r="Y582" i="16"/>
  <c r="W582" i="16"/>
  <c r="I582" i="16"/>
  <c r="T582" i="16"/>
  <c r="G103" i="16"/>
  <c r="H103" i="16"/>
  <c r="E103" i="16"/>
  <c r="O103" i="16"/>
  <c r="J103" i="16"/>
  <c r="Z103" i="16"/>
  <c r="I103" i="16"/>
  <c r="R103" i="16"/>
  <c r="T103" i="16"/>
  <c r="Y103" i="16"/>
  <c r="Q103" i="16"/>
  <c r="P103" i="16"/>
  <c r="U103" i="16"/>
  <c r="V103" i="16"/>
  <c r="B103" i="16"/>
  <c r="L103" i="16"/>
  <c r="K103" i="16"/>
  <c r="X103" i="16"/>
  <c r="S103" i="16"/>
  <c r="D103" i="16"/>
  <c r="W103" i="16"/>
  <c r="C871" i="16"/>
  <c r="H871" i="16"/>
  <c r="X871" i="16"/>
  <c r="N871" i="16"/>
  <c r="S871" i="16"/>
  <c r="Z871" i="16"/>
  <c r="E871" i="16"/>
  <c r="D871" i="16"/>
  <c r="P871" i="16"/>
  <c r="F871" i="16"/>
  <c r="T871" i="16"/>
  <c r="Y871" i="16"/>
  <c r="G871" i="16"/>
  <c r="L871" i="16"/>
  <c r="R871" i="16"/>
  <c r="O871" i="16"/>
  <c r="U871" i="16"/>
  <c r="M871" i="16"/>
  <c r="Q871" i="16"/>
  <c r="W839" i="16"/>
  <c r="Z839" i="16"/>
  <c r="S839" i="16"/>
  <c r="D839" i="16"/>
  <c r="U839" i="16"/>
  <c r="L839" i="16"/>
  <c r="Q839" i="16"/>
  <c r="M839" i="16"/>
  <c r="N839" i="16"/>
  <c r="B839" i="16"/>
  <c r="P839" i="16"/>
  <c r="V839" i="16"/>
  <c r="X839" i="16"/>
  <c r="F839" i="16"/>
  <c r="J839" i="16"/>
  <c r="Y839" i="16"/>
  <c r="R839" i="16"/>
  <c r="Y140" i="16"/>
  <c r="T140" i="16"/>
  <c r="J140" i="16"/>
  <c r="C140" i="16"/>
  <c r="B140" i="16"/>
  <c r="D140" i="16"/>
  <c r="M140" i="16"/>
  <c r="L140" i="16"/>
  <c r="K140" i="16"/>
  <c r="V140" i="16"/>
  <c r="I140" i="16"/>
  <c r="S140" i="16"/>
  <c r="G140" i="16"/>
  <c r="X140" i="16"/>
  <c r="W140" i="16"/>
  <c r="E140" i="16"/>
  <c r="F140" i="16"/>
  <c r="P140" i="16"/>
  <c r="O140" i="16"/>
  <c r="U140" i="16"/>
  <c r="R140" i="16"/>
  <c r="N140" i="16"/>
  <c r="Q78" i="16"/>
  <c r="U78" i="16"/>
  <c r="Y78" i="16"/>
  <c r="V78" i="16"/>
  <c r="D78" i="16"/>
  <c r="S78" i="16"/>
  <c r="T78" i="16"/>
  <c r="I78" i="16"/>
  <c r="N78" i="16"/>
  <c r="E78" i="16"/>
  <c r="R78" i="16"/>
  <c r="F78" i="16"/>
  <c r="B78" i="16"/>
  <c r="J78" i="16"/>
  <c r="O78" i="16"/>
  <c r="M78" i="16"/>
  <c r="X78" i="16"/>
  <c r="G78" i="16"/>
  <c r="S331" i="16"/>
  <c r="J615" i="16"/>
  <c r="N615" i="16"/>
  <c r="U615" i="16"/>
  <c r="G615" i="16"/>
  <c r="D615" i="16"/>
  <c r="H615" i="16"/>
  <c r="B615" i="16"/>
  <c r="T615" i="16"/>
  <c r="F615" i="16"/>
  <c r="C615" i="16"/>
  <c r="Y615" i="16"/>
  <c r="Q615" i="16"/>
  <c r="Z615" i="16"/>
  <c r="W615" i="16"/>
  <c r="O615" i="16"/>
  <c r="R615" i="16"/>
  <c r="P615" i="16"/>
  <c r="B59" i="16"/>
  <c r="R59" i="16"/>
  <c r="D59" i="16"/>
  <c r="G59" i="16"/>
  <c r="L59" i="16"/>
  <c r="H59" i="16"/>
  <c r="J59" i="16"/>
  <c r="M59" i="16"/>
  <c r="Y59" i="16"/>
  <c r="J366" i="16"/>
  <c r="G366" i="16"/>
  <c r="M366" i="16"/>
  <c r="L366" i="16"/>
  <c r="R366" i="16"/>
  <c r="E366" i="16"/>
  <c r="W366" i="16"/>
  <c r="H366" i="16"/>
  <c r="Y366" i="16"/>
  <c r="B366" i="16"/>
  <c r="S366" i="16"/>
  <c r="Q366" i="16"/>
  <c r="P366" i="16"/>
  <c r="X366" i="16"/>
  <c r="O366" i="16"/>
  <c r="T366" i="16"/>
  <c r="U366" i="16"/>
  <c r="D366" i="16"/>
  <c r="F366" i="16"/>
  <c r="K366" i="16"/>
  <c r="Z366" i="16"/>
  <c r="E623" i="16"/>
  <c r="P623" i="16"/>
  <c r="K623" i="16"/>
  <c r="X623" i="16"/>
  <c r="T623" i="16"/>
  <c r="I623" i="16"/>
  <c r="C623" i="16"/>
  <c r="W623" i="16"/>
  <c r="S623" i="16"/>
  <c r="H623" i="16"/>
  <c r="Z623" i="16"/>
  <c r="D623" i="16"/>
  <c r="N623" i="16"/>
  <c r="R623" i="16"/>
  <c r="V623" i="16"/>
  <c r="U623" i="16"/>
  <c r="M623" i="16"/>
  <c r="O623" i="16"/>
  <c r="Y623" i="16"/>
  <c r="G623" i="16"/>
  <c r="K648" i="16"/>
  <c r="U648" i="16"/>
  <c r="D648" i="16"/>
  <c r="X648" i="16"/>
  <c r="J648" i="16"/>
  <c r="Y648" i="16"/>
  <c r="P648" i="16"/>
  <c r="V648" i="16"/>
  <c r="M648" i="16"/>
  <c r="R648" i="16"/>
  <c r="I648" i="16"/>
  <c r="C648" i="16"/>
  <c r="N648" i="16"/>
  <c r="H648" i="16"/>
  <c r="G648" i="16"/>
  <c r="W648" i="16"/>
  <c r="F648" i="16"/>
  <c r="B648" i="16"/>
  <c r="Z648" i="16"/>
  <c r="E648" i="16"/>
  <c r="V366" i="16"/>
  <c r="H839" i="16"/>
  <c r="W871" i="16"/>
  <c r="K440" i="16"/>
  <c r="X440" i="16"/>
  <c r="F440" i="16"/>
  <c r="R440" i="16"/>
  <c r="Y440" i="16"/>
  <c r="E440" i="16"/>
  <c r="W440" i="16"/>
  <c r="N440" i="16"/>
  <c r="T440" i="16"/>
  <c r="H440" i="16"/>
  <c r="M440" i="16"/>
  <c r="B440" i="16"/>
  <c r="C440" i="16"/>
  <c r="P440" i="16"/>
  <c r="O440" i="16"/>
  <c r="L440" i="16"/>
  <c r="I440" i="16"/>
  <c r="U440" i="16"/>
  <c r="Q440" i="16"/>
  <c r="J440" i="16"/>
  <c r="C756" i="16"/>
  <c r="T756" i="16"/>
  <c r="W756" i="16"/>
  <c r="H502" i="16"/>
  <c r="U502" i="16"/>
  <c r="X502" i="16"/>
  <c r="R502" i="16"/>
  <c r="V502" i="16"/>
  <c r="W750" i="16"/>
  <c r="U750" i="16"/>
  <c r="X750" i="16"/>
  <c r="P750" i="16"/>
  <c r="U396" i="16"/>
  <c r="Y396" i="16"/>
  <c r="S396" i="16"/>
  <c r="P396" i="16"/>
  <c r="T396" i="16"/>
  <c r="V396" i="16"/>
  <c r="N396" i="16"/>
  <c r="B396" i="16"/>
  <c r="W396" i="16"/>
  <c r="Z396" i="16"/>
  <c r="C396" i="16"/>
  <c r="I396" i="16"/>
  <c r="E396" i="16"/>
  <c r="F396" i="16"/>
  <c r="R396" i="16"/>
  <c r="D396" i="16"/>
  <c r="H396" i="16"/>
  <c r="Q396" i="16"/>
  <c r="X396" i="16"/>
  <c r="M922" i="16"/>
  <c r="Y922" i="16"/>
  <c r="F141" i="16"/>
  <c r="B141" i="16"/>
  <c r="B946" i="16"/>
  <c r="N946" i="16"/>
  <c r="Y946" i="16"/>
  <c r="V615" i="16"/>
  <c r="E934" i="16"/>
  <c r="J934" i="16"/>
  <c r="F934" i="16"/>
  <c r="Z934" i="16"/>
  <c r="O524" i="16"/>
  <c r="Y439" i="16"/>
  <c r="S439" i="16"/>
  <c r="G439" i="16"/>
  <c r="W439" i="16"/>
  <c r="J439" i="16"/>
  <c r="D439" i="16"/>
  <c r="J375" i="16"/>
  <c r="U375" i="16"/>
  <c r="D375" i="16"/>
  <c r="H375" i="16"/>
  <c r="N375" i="16"/>
  <c r="M375" i="16"/>
  <c r="G375" i="16"/>
  <c r="I375" i="16"/>
  <c r="W375" i="16"/>
  <c r="Q375" i="16"/>
  <c r="F375" i="16"/>
  <c r="C375" i="16"/>
  <c r="Z375" i="16"/>
  <c r="R375" i="16"/>
  <c r="B375" i="16"/>
  <c r="D336" i="16"/>
  <c r="F336" i="16"/>
  <c r="X336" i="16"/>
  <c r="O336" i="16"/>
  <c r="Q336" i="16"/>
  <c r="P336" i="16"/>
  <c r="W336" i="16"/>
  <c r="L336" i="16"/>
  <c r="G336" i="16"/>
  <c r="J336" i="16"/>
  <c r="I336" i="16"/>
  <c r="K336" i="16"/>
  <c r="T336" i="16"/>
  <c r="Z336" i="16"/>
  <c r="H336" i="16"/>
  <c r="I566" i="16"/>
  <c r="U566" i="16"/>
  <c r="R566" i="16"/>
  <c r="L566" i="16"/>
  <c r="K566" i="16"/>
  <c r="S181" i="16"/>
  <c r="M181" i="16"/>
  <c r="E181" i="16"/>
  <c r="R181" i="16"/>
  <c r="X849" i="16"/>
  <c r="C849" i="16"/>
  <c r="Y849" i="16"/>
  <c r="U849" i="16"/>
  <c r="T849" i="16"/>
  <c r="Z849" i="16"/>
  <c r="D849" i="16"/>
  <c r="G849" i="16"/>
  <c r="E849" i="16"/>
  <c r="W849" i="16"/>
  <c r="J849" i="16"/>
  <c r="L849" i="16"/>
  <c r="K849" i="16"/>
  <c r="B849" i="16"/>
  <c r="Q849" i="16"/>
  <c r="R849" i="16"/>
  <c r="S849" i="16"/>
  <c r="M849" i="16"/>
  <c r="H849" i="16"/>
  <c r="I849" i="16"/>
  <c r="V849" i="16"/>
  <c r="F849" i="16"/>
  <c r="N969" i="16"/>
  <c r="J969" i="16"/>
  <c r="W969" i="16"/>
  <c r="U969" i="16"/>
  <c r="I969" i="16"/>
  <c r="S969" i="16"/>
  <c r="O969" i="16"/>
  <c r="F969" i="16"/>
  <c r="B969" i="16"/>
  <c r="P969" i="16"/>
  <c r="Q969" i="16"/>
  <c r="M969" i="16"/>
  <c r="O920" i="16"/>
  <c r="Y920" i="16"/>
  <c r="D920" i="16"/>
  <c r="L920" i="16"/>
  <c r="F920" i="16"/>
  <c r="M920" i="16"/>
  <c r="G920" i="16"/>
  <c r="I920" i="16"/>
  <c r="S920" i="16"/>
  <c r="E920" i="16"/>
  <c r="T920" i="16"/>
  <c r="X920" i="16"/>
  <c r="H920" i="16"/>
  <c r="J920" i="16"/>
  <c r="Q920" i="16"/>
  <c r="U920" i="16"/>
  <c r="W920" i="16"/>
  <c r="P920" i="16"/>
  <c r="B920" i="16"/>
  <c r="Z920" i="16"/>
  <c r="N920" i="16"/>
  <c r="R920" i="16"/>
  <c r="W83" i="16"/>
  <c r="B83" i="16"/>
  <c r="E83" i="16"/>
  <c r="L83" i="16"/>
  <c r="S83" i="16"/>
  <c r="Q83" i="16"/>
  <c r="O83" i="16"/>
  <c r="U83" i="16"/>
  <c r="N83" i="16"/>
  <c r="C83" i="16"/>
  <c r="H83" i="16"/>
  <c r="X83" i="16"/>
  <c r="G83" i="16"/>
  <c r="J83" i="16"/>
  <c r="D83" i="16"/>
  <c r="Z83" i="16"/>
  <c r="T83" i="16"/>
  <c r="F83" i="16"/>
  <c r="Y83" i="16"/>
  <c r="I83" i="16"/>
  <c r="V83" i="16"/>
  <c r="F921" i="16"/>
  <c r="Z921" i="16"/>
  <c r="H921" i="16"/>
  <c r="B921" i="16"/>
  <c r="R921" i="16"/>
  <c r="Q921" i="16"/>
  <c r="K921" i="16"/>
  <c r="P921" i="16"/>
  <c r="Y921" i="16"/>
  <c r="T921" i="16"/>
  <c r="M921" i="16"/>
  <c r="F623" i="16"/>
  <c r="X615" i="16"/>
  <c r="R229" i="16"/>
  <c r="G229" i="16"/>
  <c r="P229" i="16"/>
  <c r="K229" i="16"/>
  <c r="N229" i="16"/>
  <c r="T229" i="16"/>
  <c r="L229" i="16"/>
  <c r="V229" i="16"/>
  <c r="X229" i="16"/>
  <c r="W229" i="16"/>
  <c r="U229" i="16"/>
  <c r="D229" i="16"/>
  <c r="C641" i="16"/>
  <c r="R641" i="16"/>
  <c r="V641" i="16"/>
  <c r="J626" i="16"/>
  <c r="K626" i="16"/>
  <c r="R626" i="16"/>
  <c r="O513" i="16"/>
  <c r="S513" i="16"/>
  <c r="H513" i="16"/>
  <c r="T110" i="16"/>
  <c r="D110" i="16"/>
  <c r="G110" i="16"/>
  <c r="L110" i="16"/>
  <c r="I110" i="16"/>
  <c r="L991" i="16"/>
  <c r="V991" i="16"/>
  <c r="W991" i="16"/>
  <c r="P991" i="16"/>
  <c r="M991" i="16"/>
  <c r="Q991" i="16"/>
  <c r="H991" i="16"/>
  <c r="C991" i="16"/>
  <c r="T991" i="16"/>
  <c r="G991" i="16"/>
  <c r="K344" i="16"/>
  <c r="D752" i="16"/>
  <c r="P752" i="16"/>
  <c r="L4" i="16"/>
  <c r="Z4" i="16"/>
  <c r="U752" i="16"/>
  <c r="T239" i="16"/>
  <c r="N239" i="16"/>
  <c r="H239" i="16"/>
  <c r="M4" i="16"/>
  <c r="O4" i="16"/>
  <c r="A971" i="16"/>
  <c r="H971" i="16" s="1"/>
  <c r="J752" i="16"/>
  <c r="X752" i="16"/>
  <c r="R4" i="16"/>
  <c r="E4" i="16"/>
  <c r="N752" i="16"/>
  <c r="J239" i="16"/>
  <c r="B239" i="16"/>
  <c r="Z239" i="16"/>
  <c r="J4" i="16"/>
  <c r="L365" i="16"/>
  <c r="W752" i="16"/>
  <c r="T4" i="16"/>
  <c r="B4" i="16"/>
  <c r="S752" i="16"/>
  <c r="R239" i="16"/>
  <c r="G239" i="16"/>
  <c r="O239" i="16"/>
  <c r="N4" i="16"/>
  <c r="M365" i="16"/>
  <c r="Z752" i="16"/>
  <c r="F4" i="16"/>
  <c r="D4" i="16"/>
  <c r="B752" i="16"/>
  <c r="U239" i="16"/>
  <c r="D239" i="16"/>
  <c r="K239" i="16"/>
  <c r="C4" i="16"/>
  <c r="G4" i="16"/>
  <c r="W4" i="16"/>
  <c r="O752" i="16"/>
  <c r="P239" i="16"/>
  <c r="E239" i="16"/>
  <c r="Y239" i="16"/>
  <c r="V752" i="16"/>
  <c r="S4" i="16"/>
  <c r="X4" i="16"/>
  <c r="I752" i="16"/>
  <c r="L239" i="16"/>
  <c r="C239" i="16"/>
  <c r="I239" i="16"/>
  <c r="R752" i="16"/>
  <c r="E752" i="16"/>
  <c r="P4" i="16"/>
  <c r="H4" i="16"/>
  <c r="W239" i="16"/>
  <c r="Q239" i="16"/>
  <c r="S239" i="16"/>
  <c r="K4" i="16"/>
  <c r="Z786" i="16"/>
  <c r="G786" i="16"/>
  <c r="H215" i="16"/>
  <c r="Y215" i="16"/>
  <c r="B169" i="16"/>
  <c r="D169" i="16"/>
  <c r="Q169" i="16"/>
  <c r="F72" i="16"/>
  <c r="W72" i="16"/>
  <c r="C72" i="16"/>
  <c r="T72" i="16"/>
  <c r="X72" i="16"/>
  <c r="K72" i="16"/>
  <c r="M72" i="16"/>
  <c r="R72" i="16"/>
  <c r="Z72" i="16"/>
  <c r="E305" i="16"/>
  <c r="Q305" i="16"/>
  <c r="V305" i="16"/>
  <c r="J215" i="16"/>
  <c r="Q217" i="16"/>
  <c r="H992" i="16"/>
  <c r="L992" i="16"/>
  <c r="Y992" i="16"/>
  <c r="I139" i="16"/>
  <c r="N540" i="16"/>
  <c r="D931" i="16"/>
  <c r="Q737" i="16"/>
  <c r="L640" i="16"/>
  <c r="S391" i="16"/>
  <c r="G391" i="16"/>
  <c r="P792" i="16"/>
  <c r="F55" i="16"/>
  <c r="R37" i="16"/>
  <c r="F37" i="16"/>
  <c r="C37" i="16"/>
  <c r="D37" i="16"/>
  <c r="S37" i="16"/>
  <c r="W205" i="16"/>
  <c r="D205" i="16"/>
  <c r="J205" i="16"/>
  <c r="K205" i="16"/>
  <c r="U757" i="16"/>
  <c r="L757" i="16"/>
  <c r="C757" i="16"/>
  <c r="T757" i="16"/>
  <c r="O757" i="16"/>
  <c r="T641" i="16"/>
  <c r="W641" i="16"/>
  <c r="K641" i="16"/>
  <c r="M641" i="16"/>
  <c r="P641" i="16"/>
  <c r="E641" i="16"/>
  <c r="Z641" i="16"/>
  <c r="L641" i="16"/>
  <c r="I641" i="16"/>
  <c r="H641" i="16"/>
  <c r="N641" i="16"/>
  <c r="D641" i="16"/>
  <c r="X626" i="16"/>
  <c r="F626" i="16"/>
  <c r="D626" i="16"/>
  <c r="N626" i="16"/>
  <c r="L626" i="16"/>
  <c r="O626" i="16"/>
  <c r="C626" i="16"/>
  <c r="E513" i="16"/>
  <c r="Q513" i="16"/>
  <c r="C513" i="16"/>
  <c r="X513" i="16"/>
  <c r="F513" i="16"/>
  <c r="U513" i="16"/>
  <c r="C549" i="16"/>
  <c r="B549" i="16"/>
  <c r="Z549" i="16"/>
  <c r="Y549" i="16"/>
  <c r="E549" i="16"/>
  <c r="H549" i="16"/>
  <c r="S549" i="16"/>
  <c r="I549" i="16"/>
  <c r="O549" i="16"/>
  <c r="F549" i="16"/>
  <c r="U549" i="16"/>
  <c r="V549" i="16"/>
  <c r="R549" i="16"/>
  <c r="N549" i="16"/>
  <c r="P549" i="16"/>
  <c r="M549" i="16"/>
  <c r="W549" i="16"/>
  <c r="X549" i="16"/>
  <c r="K549" i="16"/>
  <c r="D549" i="16"/>
  <c r="G549" i="16"/>
  <c r="J549" i="16"/>
  <c r="S340" i="16"/>
  <c r="K340" i="16"/>
  <c r="X340" i="16"/>
  <c r="Z340" i="16"/>
  <c r="N340" i="16"/>
  <c r="H340" i="16"/>
  <c r="Q340" i="16"/>
  <c r="T340" i="16"/>
  <c r="C340" i="16"/>
  <c r="U340" i="16"/>
  <c r="O340" i="16"/>
  <c r="V340" i="16"/>
  <c r="L340" i="16"/>
  <c r="W340" i="16"/>
  <c r="J340" i="16"/>
  <c r="F340" i="16"/>
  <c r="G340" i="16"/>
  <c r="E340" i="16"/>
  <c r="B340" i="16"/>
  <c r="Y340" i="16"/>
  <c r="P340" i="16"/>
  <c r="Y110" i="16"/>
  <c r="W110" i="16"/>
  <c r="E110" i="16"/>
  <c r="F110" i="16"/>
  <c r="N110" i="16"/>
  <c r="O110" i="16"/>
  <c r="J180" i="16"/>
  <c r="V180" i="16"/>
  <c r="W180" i="16"/>
  <c r="S180" i="16"/>
  <c r="F180" i="16"/>
  <c r="R180" i="16"/>
  <c r="E180" i="16"/>
  <c r="C180" i="16"/>
  <c r="L180" i="16"/>
  <c r="M180" i="16"/>
  <c r="B180" i="16"/>
  <c r="D180" i="16"/>
  <c r="N180" i="16"/>
  <c r="Q180" i="16"/>
  <c r="Y180" i="16"/>
  <c r="X180" i="16"/>
  <c r="K180" i="16"/>
  <c r="P180" i="16"/>
  <c r="U180" i="16"/>
  <c r="O180" i="16"/>
  <c r="H180" i="16"/>
  <c r="M953" i="16"/>
  <c r="L953" i="16"/>
  <c r="K759" i="16"/>
  <c r="L759" i="16"/>
  <c r="M745" i="16"/>
  <c r="K745" i="16"/>
  <c r="M715" i="16"/>
  <c r="K715" i="16"/>
  <c r="L665" i="16"/>
  <c r="K665" i="16"/>
  <c r="K632" i="16"/>
  <c r="L632" i="16"/>
  <c r="K625" i="16"/>
  <c r="M625" i="16"/>
  <c r="L536" i="16"/>
  <c r="M536" i="16"/>
  <c r="L465" i="16"/>
  <c r="M465" i="16"/>
  <c r="L418" i="16"/>
  <c r="M418" i="16"/>
  <c r="M396" i="16"/>
  <c r="K396" i="16"/>
  <c r="L396" i="16"/>
  <c r="I340" i="16"/>
  <c r="M262" i="16"/>
  <c r="L262" i="16"/>
  <c r="K262" i="16"/>
  <c r="L245" i="16"/>
  <c r="K245" i="16"/>
  <c r="M245" i="16"/>
  <c r="K198" i="16"/>
  <c r="L198" i="16"/>
  <c r="K126" i="16"/>
  <c r="M126" i="16"/>
  <c r="M110" i="16"/>
  <c r="M87" i="16"/>
  <c r="K87" i="16"/>
  <c r="L87" i="16"/>
  <c r="U6" i="16"/>
  <c r="X6" i="16"/>
  <c r="AS356" i="17"/>
  <c r="A353" i="16"/>
  <c r="J474" i="16"/>
  <c r="S474" i="16"/>
  <c r="S762" i="16"/>
  <c r="V762" i="16"/>
  <c r="A850" i="16"/>
  <c r="F850" i="16" s="1"/>
  <c r="AS853" i="17"/>
  <c r="AS861" i="17"/>
  <c r="A858" i="16"/>
  <c r="AS950" i="17"/>
  <c r="A947" i="16"/>
  <c r="S329" i="16"/>
  <c r="G145" i="16"/>
  <c r="R217" i="16"/>
  <c r="M347" i="16"/>
  <c r="Q347" i="16"/>
  <c r="T629" i="16"/>
  <c r="N629" i="16"/>
  <c r="U629" i="16"/>
  <c r="Y15" i="16"/>
  <c r="V992" i="16"/>
  <c r="S992" i="16"/>
  <c r="C992" i="16"/>
  <c r="C713" i="16"/>
  <c r="V139" i="16"/>
  <c r="T139" i="16"/>
  <c r="B540" i="16"/>
  <c r="S931" i="16"/>
  <c r="P737" i="16"/>
  <c r="N888" i="16"/>
  <c r="B888" i="16"/>
  <c r="Z888" i="16"/>
  <c r="Y640" i="16"/>
  <c r="R391" i="16"/>
  <c r="Y792" i="16"/>
  <c r="Y55" i="16"/>
  <c r="G641" i="16"/>
  <c r="J110" i="16"/>
  <c r="K110" i="16"/>
  <c r="G626" i="16"/>
  <c r="E626" i="16"/>
  <c r="K513" i="16"/>
  <c r="R513" i="16"/>
  <c r="L672" i="16"/>
  <c r="K577" i="16"/>
  <c r="M577" i="16"/>
  <c r="K953" i="16"/>
  <c r="M665" i="16"/>
  <c r="L549" i="16"/>
  <c r="K452" i="16"/>
  <c r="D452" i="16"/>
  <c r="M452" i="16"/>
  <c r="F452" i="16"/>
  <c r="L452" i="16"/>
  <c r="Y452" i="16"/>
  <c r="U452" i="16"/>
  <c r="H452" i="16"/>
  <c r="N452" i="16"/>
  <c r="G452" i="16"/>
  <c r="T452" i="16"/>
  <c r="Z452" i="16"/>
  <c r="C452" i="16"/>
  <c r="V452" i="16"/>
  <c r="W452" i="16"/>
  <c r="P452" i="16"/>
  <c r="R452" i="16"/>
  <c r="I452" i="16"/>
  <c r="X452" i="16"/>
  <c r="E452" i="16"/>
  <c r="O452" i="16"/>
  <c r="J452" i="16"/>
  <c r="Q452" i="16"/>
  <c r="N574" i="16"/>
  <c r="S574" i="16"/>
  <c r="I574" i="16"/>
  <c r="B574" i="16"/>
  <c r="T574" i="16"/>
  <c r="G574" i="16"/>
  <c r="V574" i="16"/>
  <c r="X574" i="16"/>
  <c r="Q574" i="16"/>
  <c r="H574" i="16"/>
  <c r="C574" i="16"/>
  <c r="J574" i="16"/>
  <c r="E574" i="16"/>
  <c r="W574" i="16"/>
  <c r="P574" i="16"/>
  <c r="Y574" i="16"/>
  <c r="M574" i="16"/>
  <c r="K574" i="16"/>
  <c r="Z574" i="16"/>
  <c r="O574" i="16"/>
  <c r="U574" i="16"/>
  <c r="L574" i="16"/>
  <c r="S374" i="16"/>
  <c r="E374" i="16"/>
  <c r="R374" i="16"/>
  <c r="F374" i="16"/>
  <c r="Y374" i="16"/>
  <c r="I374" i="16"/>
  <c r="N510" i="16"/>
  <c r="H510" i="16"/>
  <c r="M510" i="16"/>
  <c r="P510" i="16"/>
  <c r="O510" i="16"/>
  <c r="R510" i="16"/>
  <c r="L510" i="16"/>
  <c r="V510" i="16"/>
  <c r="I510" i="16"/>
  <c r="K510" i="16"/>
  <c r="T510" i="16"/>
  <c r="G510" i="16"/>
  <c r="Q510" i="16"/>
  <c r="E510" i="16"/>
  <c r="B510" i="16"/>
  <c r="D510" i="16"/>
  <c r="Y510" i="16"/>
  <c r="Z510" i="16"/>
  <c r="U510" i="16"/>
  <c r="C510" i="16"/>
  <c r="X510" i="16"/>
  <c r="S510" i="16"/>
  <c r="Z220" i="16"/>
  <c r="D220" i="16"/>
  <c r="B220" i="16"/>
  <c r="R220" i="16"/>
  <c r="O220" i="16"/>
  <c r="I220" i="16"/>
  <c r="Y220" i="16"/>
  <c r="P929" i="16"/>
  <c r="B929" i="16"/>
  <c r="K929" i="16"/>
  <c r="C929" i="16"/>
  <c r="G929" i="16"/>
  <c r="W929" i="16"/>
  <c r="S929" i="16"/>
  <c r="V929" i="16"/>
  <c r="D929" i="16"/>
  <c r="U929" i="16"/>
  <c r="F929" i="16"/>
  <c r="Q942" i="16"/>
  <c r="S942" i="16"/>
  <c r="R942" i="16"/>
  <c r="B942" i="16"/>
  <c r="D942" i="16"/>
  <c r="T942" i="16"/>
  <c r="E942" i="16"/>
  <c r="Y942" i="16"/>
  <c r="F942" i="16"/>
  <c r="O942" i="16"/>
  <c r="N942" i="16"/>
  <c r="I942" i="16"/>
  <c r="J942" i="16"/>
  <c r="W942" i="16"/>
  <c r="X942" i="16"/>
  <c r="Z942" i="16"/>
  <c r="P942" i="16"/>
  <c r="G942" i="16"/>
  <c r="C942" i="16"/>
  <c r="U942" i="16"/>
  <c r="D862" i="16"/>
  <c r="K862" i="16"/>
  <c r="I862" i="16"/>
  <c r="O862" i="16"/>
  <c r="J862" i="16"/>
  <c r="Y862" i="16"/>
  <c r="B862" i="16"/>
  <c r="W862" i="16"/>
  <c r="H862" i="16"/>
  <c r="M862" i="16"/>
  <c r="G862" i="16"/>
  <c r="L862" i="16"/>
  <c r="E862" i="16"/>
  <c r="G27" i="16"/>
  <c r="V27" i="16"/>
  <c r="P27" i="16"/>
  <c r="L27" i="16"/>
  <c r="K27" i="16"/>
  <c r="U277" i="16"/>
  <c r="O277" i="16"/>
  <c r="E277" i="16"/>
  <c r="H158" i="16"/>
  <c r="Z158" i="16"/>
  <c r="N388" i="16"/>
  <c r="X388" i="16"/>
  <c r="D388" i="16"/>
  <c r="W388" i="16"/>
  <c r="E388" i="16"/>
  <c r="F544" i="16"/>
  <c r="N544" i="16"/>
  <c r="Q544" i="16"/>
  <c r="Y544" i="16"/>
  <c r="I544" i="16"/>
  <c r="W544" i="16"/>
  <c r="T544" i="16"/>
  <c r="J544" i="16"/>
  <c r="S544" i="16"/>
  <c r="G544" i="16"/>
  <c r="K544" i="16"/>
  <c r="V544" i="16"/>
  <c r="R544" i="16"/>
  <c r="P544" i="16"/>
  <c r="M319" i="16"/>
  <c r="C319" i="16"/>
  <c r="B319" i="16"/>
  <c r="Q319" i="16"/>
  <c r="K319" i="16"/>
  <c r="I319" i="16"/>
  <c r="E319" i="16"/>
  <c r="U319" i="16"/>
  <c r="T319" i="16"/>
  <c r="D319" i="16"/>
  <c r="P319" i="16"/>
  <c r="V319" i="16"/>
  <c r="L319" i="16"/>
  <c r="R319" i="16"/>
  <c r="X319" i="16"/>
  <c r="S319" i="16"/>
  <c r="Y319" i="16"/>
  <c r="J319" i="16"/>
  <c r="H319" i="16"/>
  <c r="W890" i="16"/>
  <c r="L890" i="16"/>
  <c r="J890" i="16"/>
  <c r="E890" i="16"/>
  <c r="C890" i="16"/>
  <c r="I890" i="16"/>
  <c r="S890" i="16"/>
  <c r="P890" i="16"/>
  <c r="Q890" i="16"/>
  <c r="O890" i="16"/>
  <c r="R890" i="16"/>
  <c r="Z890" i="16"/>
  <c r="H890" i="16"/>
  <c r="D890" i="16"/>
  <c r="K890" i="16"/>
  <c r="S471" i="16"/>
  <c r="C471" i="16"/>
  <c r="B471" i="16"/>
  <c r="G471" i="16"/>
  <c r="L471" i="16"/>
  <c r="V471" i="16"/>
  <c r="Y471" i="16"/>
  <c r="R471" i="16"/>
  <c r="D471" i="16"/>
  <c r="Q471" i="16"/>
  <c r="N471" i="16"/>
  <c r="F471" i="16"/>
  <c r="X471" i="16"/>
  <c r="K471" i="16"/>
  <c r="J471" i="16"/>
  <c r="O471" i="16"/>
  <c r="M471" i="16"/>
  <c r="E471" i="16"/>
  <c r="W471" i="16"/>
  <c r="Q327" i="16"/>
  <c r="U327" i="16"/>
  <c r="N327" i="16"/>
  <c r="X327" i="16"/>
  <c r="V327" i="16"/>
  <c r="E327" i="16"/>
  <c r="T327" i="16"/>
  <c r="G327" i="16"/>
  <c r="W327" i="16"/>
  <c r="L327" i="16"/>
  <c r="R327" i="16"/>
  <c r="O327" i="16"/>
  <c r="J327" i="16"/>
  <c r="H327" i="16"/>
  <c r="P327" i="16"/>
  <c r="Y327" i="16"/>
  <c r="D327" i="16"/>
  <c r="C327" i="16"/>
  <c r="K327" i="16"/>
  <c r="Z246" i="16"/>
  <c r="I246" i="16"/>
  <c r="U246" i="16"/>
  <c r="Q246" i="16"/>
  <c r="X246" i="16"/>
  <c r="D246" i="16"/>
  <c r="Y246" i="16"/>
  <c r="N246" i="16"/>
  <c r="O246" i="16"/>
  <c r="F246" i="16"/>
  <c r="L246" i="16"/>
  <c r="T246" i="16"/>
  <c r="H246" i="16"/>
  <c r="R246" i="16"/>
  <c r="P246" i="16"/>
  <c r="C246" i="16"/>
  <c r="M246" i="16"/>
  <c r="J246" i="16"/>
  <c r="B246" i="16"/>
  <c r="V246" i="16"/>
  <c r="M741" i="16"/>
  <c r="V741" i="16"/>
  <c r="F741" i="16"/>
  <c r="K741" i="16"/>
  <c r="Q741" i="16"/>
  <c r="L741" i="16"/>
  <c r="Z741" i="16"/>
  <c r="D741" i="16"/>
  <c r="N741" i="16"/>
  <c r="W741" i="16"/>
  <c r="X741" i="16"/>
  <c r="B741" i="16"/>
  <c r="U741" i="16"/>
  <c r="H741" i="16"/>
  <c r="Y741" i="16"/>
  <c r="P741" i="16"/>
  <c r="S741" i="16"/>
  <c r="J741" i="16"/>
  <c r="O741" i="16"/>
  <c r="K630" i="16"/>
  <c r="P630" i="16"/>
  <c r="X984" i="16"/>
  <c r="U984" i="16"/>
  <c r="P488" i="16"/>
  <c r="S488" i="16"/>
  <c r="K488" i="16"/>
  <c r="T488" i="16"/>
  <c r="B488" i="16"/>
  <c r="N488" i="16"/>
  <c r="R488" i="16"/>
  <c r="X488" i="16"/>
  <c r="U488" i="16"/>
  <c r="E157" i="16"/>
  <c r="H157" i="16"/>
  <c r="X157" i="16"/>
  <c r="F157" i="16"/>
  <c r="Q157" i="16"/>
  <c r="N157" i="16"/>
  <c r="L157" i="16"/>
  <c r="O157" i="16"/>
  <c r="U157" i="16"/>
  <c r="S157" i="16"/>
  <c r="Z157" i="16"/>
  <c r="B157" i="16"/>
  <c r="P157" i="16"/>
  <c r="D157" i="16"/>
  <c r="Y157" i="16"/>
  <c r="R399" i="16"/>
  <c r="J399" i="16"/>
  <c r="D399" i="16"/>
  <c r="X399" i="16"/>
  <c r="Q569" i="16"/>
  <c r="V569" i="16"/>
  <c r="G569" i="16"/>
  <c r="E569" i="16"/>
  <c r="Z569" i="16"/>
  <c r="L569" i="16"/>
  <c r="N569" i="16"/>
  <c r="U569" i="16"/>
  <c r="T569" i="16"/>
  <c r="P569" i="16"/>
  <c r="S279" i="16"/>
  <c r="Y279" i="16"/>
  <c r="H279" i="16"/>
  <c r="J279" i="16"/>
  <c r="R279" i="16"/>
  <c r="Q279" i="16"/>
  <c r="N279" i="16"/>
  <c r="K279" i="16"/>
  <c r="E279" i="16"/>
  <c r="P279" i="16"/>
  <c r="G279" i="16"/>
  <c r="W279" i="16"/>
  <c r="Z279" i="16"/>
  <c r="B279" i="16"/>
  <c r="U279" i="16"/>
  <c r="L279" i="16"/>
  <c r="C279" i="16"/>
  <c r="T279" i="16"/>
  <c r="V279" i="16"/>
  <c r="M279" i="16"/>
  <c r="X279" i="16"/>
  <c r="F279" i="16"/>
  <c r="L558" i="16"/>
  <c r="K558" i="16"/>
  <c r="C558" i="16"/>
  <c r="H558" i="16"/>
  <c r="T558" i="16"/>
  <c r="N558" i="16"/>
  <c r="D558" i="16"/>
  <c r="Q558" i="16"/>
  <c r="Z558" i="16"/>
  <c r="S558" i="16"/>
  <c r="U558" i="16"/>
  <c r="S799" i="16"/>
  <c r="R799" i="16"/>
  <c r="J799" i="16"/>
  <c r="N799" i="16"/>
  <c r="G799" i="16"/>
  <c r="Y799" i="16"/>
  <c r="T799" i="16"/>
  <c r="U799" i="16"/>
  <c r="X799" i="16"/>
  <c r="P799" i="16"/>
  <c r="Q799" i="16"/>
  <c r="O799" i="16"/>
  <c r="V799" i="16"/>
  <c r="H799" i="16"/>
  <c r="I799" i="16"/>
  <c r="Z60" i="16"/>
  <c r="P60" i="16"/>
  <c r="G60" i="16"/>
  <c r="C60" i="16"/>
  <c r="N329" i="16"/>
  <c r="W282" i="16"/>
  <c r="N282" i="16"/>
  <c r="U208" i="16"/>
  <c r="Z208" i="16"/>
  <c r="Y405" i="16"/>
  <c r="U329" i="16"/>
  <c r="K329" i="16"/>
  <c r="M329" i="16"/>
  <c r="T441" i="16"/>
  <c r="C282" i="16"/>
  <c r="X282" i="16"/>
  <c r="M208" i="16"/>
  <c r="C208" i="16"/>
  <c r="B405" i="16"/>
  <c r="H405" i="16"/>
  <c r="O405" i="16"/>
  <c r="J145" i="16"/>
  <c r="J217" i="16"/>
  <c r="O347" i="16"/>
  <c r="S347" i="16"/>
  <c r="E629" i="16"/>
  <c r="P629" i="16"/>
  <c r="F629" i="16"/>
  <c r="W15" i="16"/>
  <c r="Q992" i="16"/>
  <c r="T992" i="16"/>
  <c r="W992" i="16"/>
  <c r="J992" i="16"/>
  <c r="W712" i="16"/>
  <c r="C139" i="16"/>
  <c r="C540" i="16"/>
  <c r="H540" i="16"/>
  <c r="J931" i="16"/>
  <c r="B737" i="16"/>
  <c r="J888" i="16"/>
  <c r="V888" i="16"/>
  <c r="I888" i="16"/>
  <c r="X640" i="16"/>
  <c r="W156" i="16"/>
  <c r="W391" i="16"/>
  <c r="W792" i="16"/>
  <c r="Q641" i="16"/>
  <c r="U110" i="16"/>
  <c r="R110" i="16"/>
  <c r="L220" i="16"/>
  <c r="Y626" i="16"/>
  <c r="Q626" i="16"/>
  <c r="W626" i="16"/>
  <c r="J513" i="16"/>
  <c r="V513" i="16"/>
  <c r="D513" i="16"/>
  <c r="L647" i="16"/>
  <c r="Z757" i="16"/>
  <c r="K593" i="16"/>
  <c r="K34" i="16"/>
  <c r="R881" i="16"/>
  <c r="Z881" i="16"/>
  <c r="S452" i="16"/>
  <c r="K418" i="16"/>
  <c r="T549" i="16"/>
  <c r="G180" i="16"/>
  <c r="C741" i="16"/>
  <c r="T471" i="16"/>
  <c r="R329" i="16"/>
  <c r="U405" i="16"/>
  <c r="D329" i="16"/>
  <c r="C329" i="16"/>
  <c r="F329" i="16"/>
  <c r="P441" i="16"/>
  <c r="D282" i="16"/>
  <c r="H282" i="16"/>
  <c r="U282" i="16"/>
  <c r="X208" i="16"/>
  <c r="S208" i="16"/>
  <c r="D405" i="16"/>
  <c r="I405" i="16"/>
  <c r="D145" i="16"/>
  <c r="S145" i="16"/>
  <c r="K217" i="16"/>
  <c r="N347" i="16"/>
  <c r="P347" i="16"/>
  <c r="C347" i="16"/>
  <c r="K629" i="16"/>
  <c r="Z629" i="16"/>
  <c r="Q629" i="16"/>
  <c r="S15" i="16"/>
  <c r="R992" i="16"/>
  <c r="I992" i="16"/>
  <c r="U992" i="16"/>
  <c r="J712" i="16"/>
  <c r="G139" i="16"/>
  <c r="R540" i="16"/>
  <c r="Y931" i="16"/>
  <c r="O737" i="16"/>
  <c r="F888" i="16"/>
  <c r="L888" i="16"/>
  <c r="H888" i="16"/>
  <c r="Q640" i="16"/>
  <c r="D391" i="16"/>
  <c r="F792" i="16"/>
  <c r="L546" i="16"/>
  <c r="J640" i="16"/>
  <c r="F641" i="16"/>
  <c r="G792" i="16"/>
  <c r="P110" i="16"/>
  <c r="Q110" i="16"/>
  <c r="S626" i="16"/>
  <c r="T626" i="16"/>
  <c r="B626" i="16"/>
  <c r="M513" i="16"/>
  <c r="Z513" i="16"/>
  <c r="N513" i="16"/>
  <c r="B452" i="16"/>
  <c r="R574" i="16"/>
  <c r="F510" i="16"/>
  <c r="S110" i="16"/>
  <c r="Q549" i="16"/>
  <c r="Z180" i="16"/>
  <c r="D340" i="16"/>
  <c r="M327" i="16"/>
  <c r="Z471" i="16"/>
  <c r="F139" i="16"/>
  <c r="G540" i="16"/>
  <c r="E931" i="16"/>
  <c r="H737" i="16"/>
  <c r="M737" i="16"/>
  <c r="D640" i="16"/>
  <c r="Z391" i="16"/>
  <c r="V391" i="16"/>
  <c r="S792" i="16"/>
  <c r="B640" i="16"/>
  <c r="X641" i="16"/>
  <c r="L792" i="16"/>
  <c r="B110" i="16"/>
  <c r="X110" i="16"/>
  <c r="H626" i="16"/>
  <c r="U626" i="16"/>
  <c r="P513" i="16"/>
  <c r="L513" i="16"/>
  <c r="M672" i="16"/>
  <c r="K647" i="16"/>
  <c r="W513" i="16"/>
  <c r="L715" i="16"/>
  <c r="D574" i="16"/>
  <c r="W510" i="16"/>
  <c r="H942" i="16"/>
  <c r="C244" i="16"/>
  <c r="T180" i="16"/>
  <c r="M340" i="16"/>
  <c r="B327" i="16"/>
  <c r="P471" i="16"/>
  <c r="V203" i="16"/>
  <c r="G217" i="16"/>
  <c r="Y329" i="16"/>
  <c r="J329" i="16"/>
  <c r="V329" i="16"/>
  <c r="I80" i="16"/>
  <c r="P282" i="16"/>
  <c r="B282" i="16"/>
  <c r="D48" i="16"/>
  <c r="P208" i="16"/>
  <c r="I208" i="16"/>
  <c r="X405" i="16"/>
  <c r="M405" i="16"/>
  <c r="O145" i="16"/>
  <c r="F145" i="16"/>
  <c r="I203" i="16"/>
  <c r="C217" i="16"/>
  <c r="L347" i="16"/>
  <c r="I347" i="16"/>
  <c r="W347" i="16"/>
  <c r="J629" i="16"/>
  <c r="W629" i="16"/>
  <c r="D629" i="16"/>
  <c r="N992" i="16"/>
  <c r="G992" i="16"/>
  <c r="B992" i="16"/>
  <c r="N712" i="16"/>
  <c r="Y139" i="16"/>
  <c r="K540" i="16"/>
  <c r="F931" i="16"/>
  <c r="F737" i="16"/>
  <c r="E888" i="16"/>
  <c r="C888" i="16"/>
  <c r="T888" i="16"/>
  <c r="W640" i="16"/>
  <c r="Q391" i="16"/>
  <c r="E391" i="16"/>
  <c r="E792" i="16"/>
  <c r="U641" i="16"/>
  <c r="B641" i="16"/>
  <c r="X792" i="16"/>
  <c r="Z110" i="16"/>
  <c r="V110" i="16"/>
  <c r="V626" i="16"/>
  <c r="Z626" i="16"/>
  <c r="G513" i="16"/>
  <c r="I513" i="16"/>
  <c r="K71" i="16"/>
  <c r="F574" i="16"/>
  <c r="J510" i="16"/>
  <c r="V942" i="16"/>
  <c r="R340" i="16"/>
  <c r="L232" i="16"/>
  <c r="C232" i="16"/>
  <c r="O232" i="16"/>
  <c r="Z232" i="16"/>
  <c r="Q232" i="16"/>
  <c r="Y232" i="16"/>
  <c r="D232" i="16"/>
  <c r="M232" i="16"/>
  <c r="S232" i="16"/>
  <c r="G232" i="16"/>
  <c r="K232" i="16"/>
  <c r="V232" i="16"/>
  <c r="N232" i="16"/>
  <c r="J232" i="16"/>
  <c r="X232" i="16"/>
  <c r="F232" i="16"/>
  <c r="H232" i="16"/>
  <c r="B232" i="16"/>
  <c r="O302" i="16"/>
  <c r="C302" i="16"/>
  <c r="B302" i="16"/>
  <c r="Z302" i="16"/>
  <c r="D992" i="16"/>
  <c r="M992" i="16"/>
  <c r="X992" i="16"/>
  <c r="L329" i="16"/>
  <c r="P329" i="16"/>
  <c r="G282" i="16"/>
  <c r="K282" i="16"/>
  <c r="N208" i="16"/>
  <c r="O208" i="16"/>
  <c r="F405" i="16"/>
  <c r="J405" i="16"/>
  <c r="V145" i="16"/>
  <c r="T347" i="16"/>
  <c r="V347" i="16"/>
  <c r="V629" i="16"/>
  <c r="X629" i="16"/>
  <c r="F992" i="16"/>
  <c r="K992" i="16"/>
  <c r="R888" i="16"/>
  <c r="W888" i="16"/>
  <c r="U391" i="16"/>
  <c r="C55" i="16"/>
  <c r="O641" i="16"/>
  <c r="L625" i="16"/>
  <c r="C110" i="16"/>
  <c r="H110" i="16"/>
  <c r="P626" i="16"/>
  <c r="M626" i="16"/>
  <c r="B513" i="16"/>
  <c r="T513" i="16"/>
  <c r="K536" i="16"/>
  <c r="L71" i="16"/>
  <c r="M198" i="16"/>
  <c r="K465" i="16"/>
  <c r="H27" i="16"/>
  <c r="S220" i="16"/>
  <c r="L324" i="16"/>
  <c r="E741" i="16"/>
  <c r="S327" i="16"/>
  <c r="K950" i="16"/>
  <c r="K898" i="16"/>
  <c r="M887" i="16"/>
  <c r="L752" i="16"/>
  <c r="L3" i="16"/>
  <c r="K83" i="16"/>
  <c r="L489" i="16"/>
  <c r="P994" i="16"/>
  <c r="N994" i="16"/>
  <c r="T994" i="16"/>
  <c r="B994" i="16"/>
  <c r="R994" i="16"/>
  <c r="H994" i="16"/>
  <c r="L503" i="16"/>
  <c r="B503" i="16"/>
  <c r="W503" i="16"/>
  <c r="K503" i="16"/>
  <c r="C503" i="16"/>
  <c r="Q503" i="16"/>
  <c r="D503" i="16"/>
  <c r="E503" i="16"/>
  <c r="O503" i="16"/>
  <c r="F503" i="16"/>
  <c r="S503" i="16"/>
  <c r="R503" i="16"/>
  <c r="P971" i="16"/>
  <c r="G971" i="16"/>
  <c r="B184" i="16"/>
  <c r="Q184" i="16"/>
  <c r="G215" i="16"/>
  <c r="V215" i="16"/>
  <c r="Z215" i="16"/>
  <c r="L215" i="16"/>
  <c r="J72" i="16"/>
  <c r="B72" i="16"/>
  <c r="L72" i="16"/>
  <c r="Y80" i="16"/>
  <c r="R305" i="16"/>
  <c r="I945" i="16"/>
  <c r="X976" i="16"/>
  <c r="B13" i="16"/>
  <c r="K86" i="16"/>
  <c r="W994" i="16"/>
  <c r="P951" i="16"/>
  <c r="J90" i="16"/>
  <c r="L90" i="16"/>
  <c r="Y777" i="16"/>
  <c r="K777" i="16"/>
  <c r="I951" i="16"/>
  <c r="K911" i="16"/>
  <c r="V106" i="16"/>
  <c r="W169" i="16"/>
  <c r="K169" i="16"/>
  <c r="S169" i="16"/>
  <c r="C169" i="16"/>
  <c r="T169" i="16"/>
  <c r="H72" i="16"/>
  <c r="S72" i="16"/>
  <c r="D72" i="16"/>
  <c r="U80" i="16"/>
  <c r="U169" i="16"/>
  <c r="B20" i="16"/>
  <c r="V20" i="16"/>
  <c r="G20" i="16"/>
  <c r="R555" i="16"/>
  <c r="N555" i="16"/>
  <c r="Z56" i="16"/>
  <c r="L56" i="16"/>
  <c r="K56" i="16"/>
  <c r="H56" i="16"/>
  <c r="M56" i="16"/>
  <c r="B56" i="16"/>
  <c r="C86" i="16"/>
  <c r="Z86" i="16"/>
  <c r="F86" i="16"/>
  <c r="E86" i="16"/>
  <c r="Y86" i="16"/>
  <c r="P86" i="16"/>
  <c r="U86" i="16"/>
  <c r="S86" i="16"/>
  <c r="Q945" i="16"/>
  <c r="N945" i="16"/>
  <c r="W945" i="16"/>
  <c r="U945" i="16"/>
  <c r="P945" i="16"/>
  <c r="V945" i="16"/>
  <c r="P100" i="16"/>
  <c r="E100" i="16"/>
  <c r="O100" i="16"/>
  <c r="K100" i="16"/>
  <c r="C100" i="16"/>
  <c r="D100" i="16"/>
  <c r="K976" i="16"/>
  <c r="T976" i="16"/>
  <c r="P976" i="16"/>
  <c r="G976" i="16"/>
  <c r="S976" i="16"/>
  <c r="L976" i="16"/>
  <c r="Y976" i="16"/>
  <c r="H976" i="16"/>
  <c r="V976" i="16"/>
  <c r="G951" i="16"/>
  <c r="Z777" i="16"/>
  <c r="R777" i="16"/>
  <c r="P501" i="16"/>
  <c r="I911" i="16"/>
  <c r="J259" i="16"/>
  <c r="W259" i="16"/>
  <c r="E72" i="16"/>
  <c r="I169" i="16"/>
  <c r="X738" i="16"/>
  <c r="K738" i="16"/>
  <c r="R738" i="16"/>
  <c r="N106" i="16"/>
  <c r="N872" i="16"/>
  <c r="S872" i="16"/>
  <c r="C872" i="16"/>
  <c r="R872" i="16"/>
  <c r="I872" i="16"/>
  <c r="M872" i="16"/>
  <c r="O872" i="16"/>
  <c r="Q90" i="16"/>
  <c r="H90" i="16"/>
  <c r="D90" i="16"/>
  <c r="W90" i="16"/>
  <c r="U90" i="16"/>
  <c r="T90" i="16"/>
  <c r="R90" i="16"/>
  <c r="O90" i="16"/>
  <c r="B90" i="16"/>
  <c r="P90" i="16"/>
  <c r="M90" i="16"/>
  <c r="C90" i="16"/>
  <c r="K90" i="16"/>
  <c r="K914" i="16"/>
  <c r="C914" i="16"/>
  <c r="B80" i="16"/>
  <c r="K305" i="16"/>
  <c r="Z305" i="16"/>
  <c r="T305" i="16"/>
  <c r="I305" i="16"/>
  <c r="P305" i="16"/>
  <c r="I72" i="16"/>
  <c r="Q72" i="16"/>
  <c r="N80" i="16"/>
  <c r="G305" i="16"/>
  <c r="M259" i="16"/>
  <c r="E13" i="16"/>
  <c r="S13" i="16"/>
  <c r="W13" i="16"/>
  <c r="O13" i="16"/>
  <c r="T13" i="16"/>
  <c r="P13" i="16"/>
  <c r="G72" i="16"/>
  <c r="Y72" i="16"/>
  <c r="N72" i="16"/>
  <c r="C184" i="16"/>
  <c r="J169" i="16"/>
  <c r="H192" i="16"/>
  <c r="M305" i="16"/>
  <c r="C259" i="16"/>
  <c r="C56" i="16"/>
  <c r="J738" i="16"/>
  <c r="C13" i="16"/>
  <c r="H86" i="16"/>
  <c r="Z994" i="16"/>
  <c r="U994" i="16"/>
  <c r="N90" i="16"/>
  <c r="M777" i="16"/>
  <c r="K872" i="16"/>
  <c r="M971" i="16"/>
  <c r="F436" i="16"/>
  <c r="M436" i="16"/>
  <c r="Q436" i="16"/>
  <c r="D436" i="16"/>
  <c r="V436" i="16"/>
  <c r="S436" i="16"/>
  <c r="L436" i="16"/>
  <c r="K436" i="16"/>
  <c r="B436" i="16"/>
  <c r="G436" i="16"/>
  <c r="W436" i="16"/>
  <c r="X436" i="16"/>
  <c r="C436" i="16"/>
  <c r="O436" i="16"/>
  <c r="P436" i="16"/>
  <c r="R436" i="16"/>
  <c r="T436" i="16"/>
  <c r="U436" i="16"/>
  <c r="N436" i="16"/>
  <c r="W352" i="16"/>
  <c r="B352" i="16"/>
  <c r="S352" i="16"/>
  <c r="N352" i="16"/>
  <c r="T352" i="16"/>
  <c r="Y352" i="16"/>
  <c r="I352" i="16"/>
  <c r="G352" i="16"/>
  <c r="Z352" i="16"/>
  <c r="E352" i="16"/>
  <c r="J352" i="16"/>
  <c r="C352" i="16"/>
  <c r="D352" i="16"/>
  <c r="R352" i="16"/>
  <c r="L352" i="16"/>
  <c r="X352" i="16"/>
  <c r="K352" i="16"/>
  <c r="O352" i="16"/>
  <c r="H352" i="16"/>
  <c r="C234" i="16"/>
  <c r="T234" i="16"/>
  <c r="Q234" i="16"/>
  <c r="O234" i="16"/>
  <c r="Y234" i="16"/>
  <c r="F234" i="16"/>
  <c r="B234" i="16"/>
  <c r="M234" i="16"/>
  <c r="K234" i="16"/>
  <c r="L234" i="16"/>
  <c r="H234" i="16"/>
  <c r="E234" i="16"/>
  <c r="I234" i="16"/>
  <c r="U234" i="16"/>
  <c r="V234" i="16"/>
  <c r="S234" i="16"/>
  <c r="Z234" i="16"/>
  <c r="P234" i="16"/>
  <c r="R234" i="16"/>
  <c r="J794" i="16"/>
  <c r="H777" i="16"/>
  <c r="S777" i="16"/>
  <c r="E777" i="16"/>
  <c r="X777" i="16"/>
  <c r="G777" i="16"/>
  <c r="Q777" i="16"/>
  <c r="U777" i="16"/>
  <c r="C777" i="16"/>
  <c r="J777" i="16"/>
  <c r="O777" i="16"/>
  <c r="V777" i="16"/>
  <c r="T777" i="16"/>
  <c r="P106" i="16"/>
  <c r="G106" i="16"/>
  <c r="I44" i="16"/>
  <c r="V44" i="16"/>
  <c r="R44" i="16"/>
  <c r="F44" i="16"/>
  <c r="Y44" i="16"/>
  <c r="S44" i="16"/>
  <c r="K44" i="16"/>
  <c r="N44" i="16"/>
  <c r="M44" i="16"/>
  <c r="X44" i="16"/>
  <c r="T44" i="16"/>
  <c r="G44" i="16"/>
  <c r="B44" i="16"/>
  <c r="C44" i="16"/>
  <c r="Q44" i="16"/>
  <c r="U44" i="16"/>
  <c r="O44" i="16"/>
  <c r="L44" i="16"/>
  <c r="H44" i="16"/>
  <c r="W44" i="16"/>
  <c r="F951" i="16"/>
  <c r="Y951" i="16"/>
  <c r="H951" i="16"/>
  <c r="R951" i="16"/>
  <c r="C951" i="16"/>
  <c r="B951" i="16"/>
  <c r="D951" i="16"/>
  <c r="E951" i="16"/>
  <c r="T951" i="16"/>
  <c r="X951" i="16"/>
  <c r="N951" i="16"/>
  <c r="J951" i="16"/>
  <c r="O951" i="16"/>
  <c r="M951" i="16"/>
  <c r="Q951" i="16"/>
  <c r="D911" i="16"/>
  <c r="N911" i="16"/>
  <c r="S911" i="16"/>
  <c r="V911" i="16"/>
  <c r="F911" i="16"/>
  <c r="O911" i="16"/>
  <c r="U911" i="16"/>
  <c r="C911" i="16"/>
  <c r="X911" i="16"/>
  <c r="H911" i="16"/>
  <c r="Y911" i="16"/>
  <c r="R911" i="16"/>
  <c r="W911" i="16"/>
  <c r="G911" i="16"/>
  <c r="B911" i="16"/>
  <c r="M911" i="16"/>
  <c r="P911" i="16"/>
  <c r="E911" i="16"/>
  <c r="L911" i="16"/>
  <c r="C501" i="16"/>
  <c r="N501" i="16"/>
  <c r="Z501" i="16"/>
  <c r="F501" i="16"/>
  <c r="U501" i="16"/>
  <c r="S501" i="16"/>
  <c r="B501" i="16"/>
  <c r="V501" i="16"/>
  <c r="I501" i="16"/>
  <c r="M501" i="16"/>
  <c r="K501" i="16"/>
  <c r="J501" i="16"/>
  <c r="W501" i="16"/>
  <c r="X501" i="16"/>
  <c r="O501" i="16"/>
  <c r="Q501" i="16"/>
  <c r="G501" i="16"/>
  <c r="H501" i="16"/>
  <c r="L501" i="16"/>
  <c r="C80" i="16"/>
  <c r="K80" i="16"/>
  <c r="W80" i="16"/>
  <c r="L80" i="16"/>
  <c r="K129" i="16"/>
  <c r="G129" i="16"/>
  <c r="I274" i="16"/>
  <c r="M274" i="16"/>
  <c r="O72" i="16"/>
  <c r="P72" i="16"/>
  <c r="U72" i="16"/>
  <c r="H274" i="16"/>
  <c r="O215" i="16"/>
  <c r="H169" i="16"/>
  <c r="Z20" i="16"/>
  <c r="F13" i="16"/>
  <c r="J555" i="16"/>
  <c r="G994" i="16"/>
  <c r="X90" i="16"/>
  <c r="G90" i="16"/>
  <c r="I777" i="16"/>
  <c r="X872" i="16"/>
  <c r="Y501" i="16"/>
  <c r="P44" i="16"/>
  <c r="M503" i="16"/>
  <c r="K800" i="16"/>
  <c r="W800" i="16"/>
  <c r="Q800" i="16"/>
  <c r="P800" i="16"/>
  <c r="E800" i="16"/>
  <c r="N800" i="16"/>
  <c r="X616" i="16"/>
  <c r="E616" i="16"/>
  <c r="V616" i="16"/>
  <c r="X211" i="16"/>
  <c r="R211" i="16"/>
  <c r="S190" i="16"/>
  <c r="D190" i="16"/>
  <c r="Y190" i="16"/>
  <c r="Z190" i="16"/>
  <c r="Q190" i="16"/>
  <c r="N972" i="16"/>
  <c r="V972" i="16"/>
  <c r="X972" i="16"/>
  <c r="I174" i="16"/>
  <c r="E174" i="16"/>
  <c r="L174" i="16"/>
  <c r="K633" i="16"/>
  <c r="J633" i="16"/>
  <c r="T633" i="16"/>
  <c r="Y985" i="16"/>
  <c r="X985" i="16"/>
  <c r="V985" i="16"/>
  <c r="J428" i="16"/>
  <c r="W428" i="16"/>
  <c r="I428" i="16"/>
  <c r="L190" i="16"/>
  <c r="T972" i="16"/>
  <c r="B972" i="16"/>
  <c r="U972" i="16"/>
  <c r="O174" i="16"/>
  <c r="P174" i="16"/>
  <c r="U174" i="16"/>
  <c r="O633" i="16"/>
  <c r="U633" i="16"/>
  <c r="E633" i="16"/>
  <c r="G985" i="16"/>
  <c r="T985" i="16"/>
  <c r="E985" i="16"/>
  <c r="X428" i="16"/>
  <c r="P428" i="16"/>
  <c r="Z985" i="16"/>
  <c r="S985" i="16"/>
  <c r="N428" i="16"/>
  <c r="E760" i="16"/>
  <c r="Q760" i="16"/>
  <c r="P760" i="16"/>
  <c r="R760" i="16"/>
  <c r="L760" i="16"/>
  <c r="H760" i="16"/>
  <c r="N760" i="16"/>
  <c r="S760" i="16"/>
  <c r="O760" i="16"/>
  <c r="J760" i="16"/>
  <c r="E969" i="16"/>
  <c r="Y969" i="16"/>
  <c r="R969" i="16"/>
  <c r="V969" i="16"/>
  <c r="X969" i="16"/>
  <c r="T969" i="16"/>
  <c r="K969" i="16"/>
  <c r="Z969" i="16"/>
  <c r="H969" i="16"/>
  <c r="C969" i="16"/>
  <c r="L969" i="16"/>
  <c r="G969" i="16"/>
  <c r="K792" i="16"/>
  <c r="O792" i="16"/>
  <c r="U792" i="16"/>
  <c r="Z792" i="16"/>
  <c r="D792" i="16"/>
  <c r="V792" i="16"/>
  <c r="M792" i="16"/>
  <c r="Q792" i="16"/>
  <c r="I792" i="16"/>
  <c r="B792" i="16"/>
  <c r="J792" i="16"/>
  <c r="H792" i="16"/>
  <c r="R792" i="16"/>
  <c r="N792" i="16"/>
  <c r="X608" i="16"/>
  <c r="V608" i="16"/>
  <c r="O608" i="16"/>
  <c r="C608" i="16"/>
  <c r="O391" i="16"/>
  <c r="B391" i="16"/>
  <c r="M391" i="16"/>
  <c r="K391" i="16"/>
  <c r="N391" i="16"/>
  <c r="H391" i="16"/>
  <c r="Y391" i="16"/>
  <c r="P391" i="16"/>
  <c r="F391" i="16"/>
  <c r="T391" i="16"/>
  <c r="X391" i="16"/>
  <c r="C391" i="16"/>
  <c r="L391" i="16"/>
  <c r="B428" i="16"/>
  <c r="H428" i="16"/>
  <c r="G428" i="16"/>
  <c r="I190" i="16"/>
  <c r="R190" i="16"/>
  <c r="N985" i="16"/>
  <c r="K985" i="16"/>
  <c r="R985" i="16"/>
  <c r="S972" i="16"/>
  <c r="C972" i="16"/>
  <c r="E972" i="16"/>
  <c r="F174" i="16"/>
  <c r="S174" i="16"/>
  <c r="H633" i="16"/>
  <c r="G633" i="16"/>
  <c r="M985" i="16"/>
  <c r="P985" i="16"/>
  <c r="N190" i="16"/>
  <c r="F428" i="16"/>
  <c r="S428" i="16"/>
  <c r="Z142" i="16"/>
  <c r="O142" i="16"/>
  <c r="T873" i="16"/>
  <c r="Q873" i="16"/>
  <c r="U873" i="16"/>
  <c r="H896" i="16"/>
  <c r="D896" i="16"/>
  <c r="B562" i="16"/>
  <c r="G562" i="16"/>
  <c r="H562" i="16"/>
  <c r="K562" i="16"/>
  <c r="Y562" i="16"/>
  <c r="S562" i="16"/>
  <c r="W562" i="16"/>
  <c r="Z562" i="16"/>
  <c r="Q562" i="16"/>
  <c r="I562" i="16"/>
  <c r="N562" i="16"/>
  <c r="X562" i="16"/>
  <c r="J562" i="16"/>
  <c r="F562" i="16"/>
  <c r="H520" i="16"/>
  <c r="C520" i="16"/>
  <c r="I520" i="16"/>
  <c r="B520" i="16"/>
  <c r="F520" i="16"/>
  <c r="R520" i="16"/>
  <c r="M520" i="16"/>
  <c r="P520" i="16"/>
  <c r="Q520" i="16"/>
  <c r="G520" i="16"/>
  <c r="N520" i="16"/>
  <c r="Z520" i="16"/>
  <c r="Y520" i="16"/>
  <c r="J520" i="16"/>
  <c r="E520" i="16"/>
  <c r="U520" i="16"/>
  <c r="S520" i="16"/>
  <c r="H836" i="16"/>
  <c r="K836" i="16"/>
  <c r="D836" i="16"/>
  <c r="C836" i="16"/>
  <c r="Y881" i="16"/>
  <c r="O949" i="16"/>
  <c r="S148" i="16"/>
  <c r="J148" i="16"/>
  <c r="O148" i="16"/>
  <c r="H148" i="16"/>
  <c r="G187" i="16"/>
  <c r="B187" i="16"/>
  <c r="K187" i="16"/>
  <c r="Z788" i="16"/>
  <c r="D268" i="16"/>
  <c r="C268" i="16"/>
  <c r="J485" i="16"/>
  <c r="Z229" i="16"/>
  <c r="O242" i="16"/>
  <c r="M242" i="16"/>
  <c r="B242" i="16"/>
  <c r="Y242" i="16"/>
  <c r="D242" i="16"/>
  <c r="W242" i="16"/>
  <c r="P242" i="16"/>
  <c r="M502" i="16"/>
  <c r="E756" i="16"/>
  <c r="I181" i="16"/>
  <c r="E946" i="16"/>
  <c r="B577" i="16"/>
  <c r="P577" i="16"/>
  <c r="U577" i="16"/>
  <c r="Y577" i="16"/>
  <c r="Z577" i="16"/>
  <c r="Q577" i="16"/>
  <c r="E577" i="16"/>
  <c r="R577" i="16"/>
  <c r="O577" i="16"/>
  <c r="C577" i="16"/>
  <c r="Y204" i="16"/>
  <c r="T204" i="16"/>
  <c r="J204" i="16"/>
  <c r="X550" i="16"/>
  <c r="H550" i="16"/>
  <c r="W550" i="16"/>
  <c r="Q550" i="16"/>
  <c r="T550" i="16"/>
  <c r="G550" i="16"/>
  <c r="L550" i="16"/>
  <c r="S550" i="16"/>
  <c r="J550" i="16"/>
  <c r="D550" i="16"/>
  <c r="N550" i="16"/>
  <c r="Y550" i="16"/>
  <c r="K550" i="16"/>
  <c r="O550" i="16"/>
  <c r="U550" i="16"/>
  <c r="E550" i="16"/>
  <c r="B550" i="16"/>
  <c r="P550" i="16"/>
  <c r="I550" i="16"/>
  <c r="Z550" i="16"/>
  <c r="M550" i="16"/>
  <c r="Z526" i="16"/>
  <c r="M526" i="16"/>
  <c r="D526" i="16"/>
  <c r="Y526" i="16"/>
  <c r="B526" i="16"/>
  <c r="V526" i="16"/>
  <c r="T526" i="16"/>
  <c r="W526" i="16"/>
  <c r="C526" i="16"/>
  <c r="Q526" i="16"/>
  <c r="N526" i="16"/>
  <c r="G526" i="16"/>
  <c r="S526" i="16"/>
  <c r="K526" i="16"/>
  <c r="P526" i="16"/>
  <c r="X526" i="16"/>
  <c r="H526" i="16"/>
  <c r="U526" i="16"/>
  <c r="I526" i="16"/>
  <c r="J526" i="16"/>
  <c r="L526" i="16"/>
  <c r="E526" i="16"/>
  <c r="O526" i="16"/>
  <c r="F526" i="16"/>
  <c r="R526" i="16"/>
  <c r="H905" i="16"/>
  <c r="O905" i="16"/>
  <c r="L905" i="16"/>
  <c r="T905" i="16"/>
  <c r="M905" i="16"/>
  <c r="E905" i="16"/>
  <c r="S905" i="16"/>
  <c r="I905" i="16"/>
  <c r="Z905" i="16"/>
  <c r="P905" i="16"/>
  <c r="N905" i="16"/>
  <c r="F905" i="16"/>
  <c r="V905" i="16"/>
  <c r="Y905" i="16"/>
  <c r="Q905" i="16"/>
  <c r="U905" i="16"/>
  <c r="R905" i="16"/>
  <c r="B905" i="16"/>
  <c r="G905" i="16"/>
  <c r="J905" i="16"/>
  <c r="C905" i="16"/>
  <c r="K905" i="16"/>
  <c r="W905" i="16"/>
  <c r="Q959" i="16"/>
  <c r="S959" i="16"/>
  <c r="H959" i="16"/>
  <c r="Z959" i="16"/>
  <c r="R959" i="16"/>
  <c r="W959" i="16"/>
  <c r="U959" i="16"/>
  <c r="Y959" i="16"/>
  <c r="F959" i="16"/>
  <c r="J959" i="16"/>
  <c r="D959" i="16"/>
  <c r="N959" i="16"/>
  <c r="K959" i="16"/>
  <c r="C959" i="16"/>
  <c r="M959" i="16"/>
  <c r="I959" i="16"/>
  <c r="G959" i="16"/>
  <c r="P959" i="16"/>
  <c r="S473" i="16"/>
  <c r="V473" i="16"/>
  <c r="I473" i="16"/>
  <c r="U466" i="16"/>
  <c r="E148" i="16"/>
  <c r="V148" i="16"/>
  <c r="D148" i="16"/>
  <c r="O187" i="16"/>
  <c r="S187" i="16"/>
  <c r="W187" i="16"/>
  <c r="J881" i="16"/>
  <c r="N268" i="16"/>
  <c r="O268" i="16"/>
  <c r="K485" i="16"/>
  <c r="S485" i="16"/>
  <c r="Q823" i="16"/>
  <c r="S823" i="16"/>
  <c r="E823" i="16"/>
  <c r="Y750" i="16"/>
  <c r="Z962" i="16"/>
  <c r="E962" i="16"/>
  <c r="W962" i="16"/>
  <c r="I962" i="16"/>
  <c r="F962" i="16"/>
  <c r="M962" i="16"/>
  <c r="K962" i="16"/>
  <c r="N962" i="16"/>
  <c r="T962" i="16"/>
  <c r="S962" i="16"/>
  <c r="N502" i="16"/>
  <c r="G756" i="16"/>
  <c r="W181" i="16"/>
  <c r="X141" i="16"/>
  <c r="N473" i="16"/>
  <c r="L473" i="16"/>
  <c r="M473" i="16"/>
  <c r="Q473" i="16"/>
  <c r="O648" i="16"/>
  <c r="S648" i="16"/>
  <c r="Y466" i="16"/>
  <c r="J383" i="16"/>
  <c r="H383" i="16"/>
  <c r="F383" i="16"/>
  <c r="S600" i="16"/>
  <c r="J600" i="16"/>
  <c r="L815" i="16"/>
  <c r="W815" i="16"/>
  <c r="W881" i="16"/>
  <c r="F148" i="16"/>
  <c r="G148" i="16"/>
  <c r="L148" i="16"/>
  <c r="Y187" i="16"/>
  <c r="C187" i="16"/>
  <c r="P187" i="16"/>
  <c r="F268" i="16"/>
  <c r="V485" i="16"/>
  <c r="O229" i="16"/>
  <c r="B533" i="16"/>
  <c r="N533" i="16"/>
  <c r="W533" i="16"/>
  <c r="Y533" i="16"/>
  <c r="R533" i="16"/>
  <c r="K533" i="16"/>
  <c r="J533" i="16"/>
  <c r="P533" i="16"/>
  <c r="V533" i="16"/>
  <c r="P195" i="16"/>
  <c r="K117" i="16"/>
  <c r="T117" i="16"/>
  <c r="B117" i="16"/>
  <c r="Z750" i="16"/>
  <c r="R268" i="16"/>
  <c r="I268" i="16"/>
  <c r="Y268" i="16"/>
  <c r="X268" i="16"/>
  <c r="Q268" i="16"/>
  <c r="E268" i="16"/>
  <c r="V268" i="16"/>
  <c r="J268" i="16"/>
  <c r="G268" i="16"/>
  <c r="U268" i="16"/>
  <c r="G788" i="16"/>
  <c r="G881" i="16"/>
  <c r="M881" i="16"/>
  <c r="H485" i="16"/>
  <c r="Q485" i="16"/>
  <c r="X485" i="16"/>
  <c r="F485" i="16"/>
  <c r="P485" i="16"/>
  <c r="E485" i="16"/>
  <c r="L485" i="16"/>
  <c r="R485" i="16"/>
  <c r="B485" i="16"/>
  <c r="N485" i="16"/>
  <c r="Z756" i="16"/>
  <c r="H756" i="16"/>
  <c r="J756" i="16"/>
  <c r="D756" i="16"/>
  <c r="B756" i="16"/>
  <c r="Y756" i="16"/>
  <c r="F756" i="16"/>
  <c r="I756" i="16"/>
  <c r="L756" i="16"/>
  <c r="M756" i="16"/>
  <c r="S756" i="16"/>
  <c r="R756" i="16"/>
  <c r="Q756" i="16"/>
  <c r="U756" i="16"/>
  <c r="O756" i="16"/>
  <c r="K756" i="16"/>
  <c r="X756" i="16"/>
  <c r="N756" i="16"/>
  <c r="V756" i="16"/>
  <c r="L502" i="16"/>
  <c r="G502" i="16"/>
  <c r="Z502" i="16"/>
  <c r="T502" i="16"/>
  <c r="Q502" i="16"/>
  <c r="F502" i="16"/>
  <c r="C502" i="16"/>
  <c r="P502" i="16"/>
  <c r="W502" i="16"/>
  <c r="Y502" i="16"/>
  <c r="J502" i="16"/>
  <c r="K502" i="16"/>
  <c r="D502" i="16"/>
  <c r="I502" i="16"/>
  <c r="B502" i="16"/>
  <c r="S502" i="16"/>
  <c r="O750" i="16"/>
  <c r="C750" i="16"/>
  <c r="K750" i="16"/>
  <c r="M750" i="16"/>
  <c r="R750" i="16"/>
  <c r="V750" i="16"/>
  <c r="G750" i="16"/>
  <c r="H750" i="16"/>
  <c r="Q750" i="16"/>
  <c r="T750" i="16"/>
  <c r="N750" i="16"/>
  <c r="S750" i="16"/>
  <c r="I750" i="16"/>
  <c r="D750" i="16"/>
  <c r="J750" i="16"/>
  <c r="L750" i="16"/>
  <c r="E750" i="16"/>
  <c r="B750" i="16"/>
  <c r="G735" i="16"/>
  <c r="Z735" i="16"/>
  <c r="J735" i="16"/>
  <c r="T922" i="16"/>
  <c r="D922" i="16"/>
  <c r="J494" i="16"/>
  <c r="G494" i="16"/>
  <c r="Z494" i="16"/>
  <c r="K494" i="16"/>
  <c r="D494" i="16"/>
  <c r="F494" i="16"/>
  <c r="Q494" i="16"/>
  <c r="E494" i="16"/>
  <c r="Y494" i="16"/>
  <c r="S494" i="16"/>
  <c r="L494" i="16"/>
  <c r="C494" i="16"/>
  <c r="W494" i="16"/>
  <c r="X494" i="16"/>
  <c r="O494" i="16"/>
  <c r="H494" i="16"/>
  <c r="I494" i="16"/>
  <c r="B494" i="16"/>
  <c r="R494" i="16"/>
  <c r="U494" i="16"/>
  <c r="T494" i="16"/>
  <c r="V494" i="16"/>
  <c r="M494" i="16"/>
  <c r="K141" i="16"/>
  <c r="H141" i="16"/>
  <c r="Q141" i="16"/>
  <c r="S141" i="16"/>
  <c r="W141" i="16"/>
  <c r="E141" i="16"/>
  <c r="P141" i="16"/>
  <c r="O141" i="16"/>
  <c r="V141" i="16"/>
  <c r="C141" i="16"/>
  <c r="Z141" i="16"/>
  <c r="L141" i="16"/>
  <c r="R141" i="16"/>
  <c r="N141" i="16"/>
  <c r="U141" i="16"/>
  <c r="M141" i="16"/>
  <c r="D141" i="16"/>
  <c r="Y141" i="16"/>
  <c r="G141" i="16"/>
  <c r="T141" i="16"/>
  <c r="J141" i="16"/>
  <c r="M946" i="16"/>
  <c r="I946" i="16"/>
  <c r="Q946" i="16"/>
  <c r="L946" i="16"/>
  <c r="H946" i="16"/>
  <c r="J946" i="16"/>
  <c r="W946" i="16"/>
  <c r="D946" i="16"/>
  <c r="O946" i="16"/>
  <c r="U946" i="16"/>
  <c r="Z946" i="16"/>
  <c r="R946" i="16"/>
  <c r="F946" i="16"/>
  <c r="P946" i="16"/>
  <c r="C946" i="16"/>
  <c r="K946" i="16"/>
  <c r="G946" i="16"/>
  <c r="V946" i="16"/>
  <c r="X946" i="16"/>
  <c r="S946" i="16"/>
  <c r="T946" i="16"/>
  <c r="Q566" i="16"/>
  <c r="Y566" i="16"/>
  <c r="N566" i="16"/>
  <c r="B566" i="16"/>
  <c r="O566" i="16"/>
  <c r="P566" i="16"/>
  <c r="S566" i="16"/>
  <c r="D566" i="16"/>
  <c r="E566" i="16"/>
  <c r="V566" i="16"/>
  <c r="Z566" i="16"/>
  <c r="G566" i="16"/>
  <c r="H566" i="16"/>
  <c r="X566" i="16"/>
  <c r="C566" i="16"/>
  <c r="W566" i="16"/>
  <c r="M566" i="16"/>
  <c r="J566" i="16"/>
  <c r="J181" i="16"/>
  <c r="B181" i="16"/>
  <c r="G181" i="16"/>
  <c r="X181" i="16"/>
  <c r="V181" i="16"/>
  <c r="P181" i="16"/>
  <c r="Q181" i="16"/>
  <c r="L181" i="16"/>
  <c r="T181" i="16"/>
  <c r="K181" i="16"/>
  <c r="F181" i="16"/>
  <c r="Y181" i="16"/>
  <c r="Z181" i="16"/>
  <c r="C181" i="16"/>
  <c r="U181" i="16"/>
  <c r="D181" i="16"/>
  <c r="O181" i="16"/>
  <c r="N181" i="16"/>
  <c r="H181" i="16"/>
  <c r="I229" i="16"/>
  <c r="Y229" i="16"/>
  <c r="C229" i="16"/>
  <c r="M229" i="16"/>
  <c r="H229" i="16"/>
  <c r="J229" i="16"/>
  <c r="E229" i="16"/>
  <c r="Q229" i="16"/>
  <c r="B229" i="16"/>
  <c r="Y573" i="16"/>
  <c r="X573" i="16"/>
  <c r="O473" i="16"/>
  <c r="E473" i="16"/>
  <c r="B881" i="16"/>
  <c r="S881" i="16"/>
  <c r="N881" i="16"/>
  <c r="U148" i="16"/>
  <c r="X148" i="16"/>
  <c r="U187" i="16"/>
  <c r="V187" i="16"/>
  <c r="F881" i="16"/>
  <c r="K268" i="16"/>
  <c r="L268" i="16"/>
  <c r="Z485" i="16"/>
  <c r="T485" i="16"/>
  <c r="U881" i="16"/>
  <c r="V921" i="16"/>
  <c r="S921" i="16"/>
  <c r="G921" i="16"/>
  <c r="J921" i="16"/>
  <c r="W934" i="16"/>
  <c r="L934" i="16"/>
  <c r="U934" i="16"/>
  <c r="S524" i="16"/>
  <c r="J524" i="16"/>
  <c r="P439" i="16"/>
  <c r="R439" i="16"/>
  <c r="E439" i="16"/>
  <c r="T566" i="16"/>
  <c r="F750" i="16"/>
  <c r="B735" i="16"/>
  <c r="O502" i="16"/>
  <c r="P756" i="16"/>
  <c r="P494" i="16"/>
  <c r="M942" i="16"/>
  <c r="L942" i="16"/>
  <c r="K942" i="16"/>
  <c r="K705" i="16"/>
  <c r="L705" i="16"/>
  <c r="M705" i="16"/>
  <c r="K615" i="16"/>
  <c r="L615" i="16"/>
  <c r="M615" i="16"/>
  <c r="M567" i="16"/>
  <c r="K567" i="16"/>
  <c r="K543" i="16"/>
  <c r="L543" i="16"/>
  <c r="M543" i="16"/>
  <c r="M529" i="16"/>
  <c r="L529" i="16"/>
  <c r="K519" i="16"/>
  <c r="L519" i="16"/>
  <c r="L509" i="16"/>
  <c r="M509" i="16"/>
  <c r="K509" i="16"/>
  <c r="M407" i="16"/>
  <c r="K407" i="16"/>
  <c r="M389" i="16"/>
  <c r="K389" i="16"/>
  <c r="L389" i="16"/>
  <c r="M358" i="16"/>
  <c r="K358" i="16"/>
  <c r="L344" i="16"/>
  <c r="M344" i="16"/>
  <c r="M310" i="16"/>
  <c r="L310" i="16"/>
  <c r="I295" i="16"/>
  <c r="M255" i="16"/>
  <c r="K255" i="16"/>
  <c r="L255" i="16"/>
  <c r="M248" i="16"/>
  <c r="K248" i="16"/>
  <c r="K134" i="16"/>
  <c r="M134" i="16"/>
  <c r="I55" i="16"/>
  <c r="H927" i="16"/>
  <c r="F332" i="16"/>
  <c r="U332" i="16"/>
  <c r="L781" i="16"/>
  <c r="N816" i="16"/>
  <c r="R706" i="16"/>
  <c r="P880" i="16"/>
  <c r="C880" i="16"/>
  <c r="Q500" i="16"/>
  <c r="B500" i="16"/>
  <c r="Z55" i="16"/>
  <c r="B927" i="16"/>
  <c r="V332" i="16"/>
  <c r="S332" i="16"/>
  <c r="M781" i="16"/>
  <c r="I816" i="16"/>
  <c r="U706" i="16"/>
  <c r="U880" i="16"/>
  <c r="H880" i="16"/>
  <c r="H497" i="16"/>
  <c r="G497" i="16"/>
  <c r="Y497" i="16"/>
  <c r="U497" i="16"/>
  <c r="E497" i="16"/>
  <c r="W497" i="16"/>
  <c r="I497" i="16"/>
  <c r="J497" i="16"/>
  <c r="O497" i="16"/>
  <c r="X497" i="16"/>
  <c r="L497" i="16"/>
  <c r="B497" i="16"/>
  <c r="M497" i="16"/>
  <c r="C927" i="16"/>
  <c r="K927" i="16"/>
  <c r="G332" i="16"/>
  <c r="D332" i="16"/>
  <c r="F781" i="16"/>
  <c r="G816" i="16"/>
  <c r="B706" i="16"/>
  <c r="I706" i="16"/>
  <c r="N880" i="16"/>
  <c r="E25" i="16"/>
  <c r="B25" i="16"/>
  <c r="V25" i="16"/>
  <c r="H25" i="16"/>
  <c r="I25" i="16"/>
  <c r="L25" i="16"/>
  <c r="N764" i="16"/>
  <c r="U764" i="16"/>
  <c r="H764" i="16"/>
  <c r="I764" i="16"/>
  <c r="B764" i="16"/>
  <c r="L764" i="16"/>
  <c r="K764" i="16"/>
  <c r="Z764" i="16"/>
  <c r="Y764" i="16"/>
  <c r="T764" i="16"/>
  <c r="J764" i="16"/>
  <c r="M764" i="16"/>
  <c r="O764" i="16"/>
  <c r="R764" i="16"/>
  <c r="G764" i="16"/>
  <c r="V764" i="16"/>
  <c r="G610" i="16"/>
  <c r="R610" i="16"/>
  <c r="S610" i="16"/>
  <c r="E610" i="16"/>
  <c r="V610" i="16"/>
  <c r="Y610" i="16"/>
  <c r="L610" i="16"/>
  <c r="C610" i="16"/>
  <c r="Q610" i="16"/>
  <c r="H610" i="16"/>
  <c r="Y726" i="16"/>
  <c r="O726" i="16"/>
  <c r="V726" i="16"/>
  <c r="E726" i="16"/>
  <c r="N726" i="16"/>
  <c r="Z726" i="16"/>
  <c r="F726" i="16"/>
  <c r="G726" i="16"/>
  <c r="K726" i="16"/>
  <c r="H726" i="16"/>
  <c r="Q726" i="16"/>
  <c r="P726" i="16"/>
  <c r="C726" i="16"/>
  <c r="B726" i="16"/>
  <c r="T726" i="16"/>
  <c r="L726" i="16"/>
  <c r="U726" i="16"/>
  <c r="W726" i="16"/>
  <c r="X726" i="16"/>
  <c r="S726" i="16"/>
  <c r="J726" i="16"/>
  <c r="L593" i="16"/>
  <c r="K724" i="16"/>
  <c r="Z440" i="16"/>
  <c r="D440" i="16"/>
  <c r="T55" i="16"/>
  <c r="F927" i="16"/>
  <c r="I927" i="16"/>
  <c r="V706" i="16"/>
  <c r="B295" i="16"/>
  <c r="L295" i="16"/>
  <c r="C295" i="16"/>
  <c r="T295" i="16"/>
  <c r="G295" i="16"/>
  <c r="E295" i="16"/>
  <c r="X295" i="16"/>
  <c r="S295" i="16"/>
  <c r="N295" i="16"/>
  <c r="Z295" i="16"/>
  <c r="W295" i="16"/>
  <c r="M295" i="16"/>
  <c r="H295" i="16"/>
  <c r="Y295" i="16"/>
  <c r="J295" i="16"/>
  <c r="Q295" i="16"/>
  <c r="V295" i="16"/>
  <c r="F295" i="16"/>
  <c r="K295" i="16"/>
  <c r="D295" i="16"/>
  <c r="P295" i="16"/>
  <c r="R295" i="16"/>
  <c r="O295" i="16"/>
  <c r="L806" i="16"/>
  <c r="B806" i="16"/>
  <c r="T806" i="16"/>
  <c r="S806" i="16"/>
  <c r="Q806" i="16"/>
  <c r="E806" i="16"/>
  <c r="U806" i="16"/>
  <c r="W806" i="16"/>
  <c r="V806" i="16"/>
  <c r="P806" i="16"/>
  <c r="N806" i="16"/>
  <c r="O806" i="16"/>
  <c r="Y806" i="16"/>
  <c r="G806" i="16"/>
  <c r="D806" i="16"/>
  <c r="R806" i="16"/>
  <c r="H806" i="16"/>
  <c r="M806" i="16"/>
  <c r="I806" i="16"/>
  <c r="J806" i="16"/>
  <c r="C806" i="16"/>
  <c r="K806" i="16"/>
  <c r="Z806" i="16"/>
  <c r="Z968" i="16"/>
  <c r="G968" i="16"/>
  <c r="P968" i="16"/>
  <c r="E968" i="16"/>
  <c r="H968" i="16"/>
  <c r="M968" i="16"/>
  <c r="X968" i="16"/>
  <c r="J968" i="16"/>
  <c r="T968" i="16"/>
  <c r="J706" i="16"/>
  <c r="S706" i="16"/>
  <c r="Z706" i="16"/>
  <c r="E706" i="16"/>
  <c r="H706" i="16"/>
  <c r="T706" i="16"/>
  <c r="D706" i="16"/>
  <c r="O706" i="16"/>
  <c r="K706" i="16"/>
  <c r="F706" i="16"/>
  <c r="Y706" i="16"/>
  <c r="X706" i="16"/>
  <c r="W332" i="16"/>
  <c r="I332" i="16"/>
  <c r="K332" i="16"/>
  <c r="C332" i="16"/>
  <c r="J332" i="16"/>
  <c r="T332" i="16"/>
  <c r="M332" i="16"/>
  <c r="X332" i="16"/>
  <c r="B332" i="16"/>
  <c r="H332" i="16"/>
  <c r="R332" i="16"/>
  <c r="O332" i="16"/>
  <c r="Z880" i="16"/>
  <c r="L880" i="16"/>
  <c r="J880" i="16"/>
  <c r="M880" i="16"/>
  <c r="Y880" i="16"/>
  <c r="I880" i="16"/>
  <c r="W880" i="16"/>
  <c r="R880" i="16"/>
  <c r="Q880" i="16"/>
  <c r="S880" i="16"/>
  <c r="E880" i="16"/>
  <c r="D880" i="16"/>
  <c r="W781" i="16"/>
  <c r="I781" i="16"/>
  <c r="B781" i="16"/>
  <c r="U781" i="16"/>
  <c r="T781" i="16"/>
  <c r="R781" i="16"/>
  <c r="Z781" i="16"/>
  <c r="C816" i="16"/>
  <c r="K816" i="16"/>
  <c r="U816" i="16"/>
  <c r="W816" i="16"/>
  <c r="D816" i="16"/>
  <c r="Y816" i="16"/>
  <c r="Q816" i="16"/>
  <c r="L816" i="16"/>
  <c r="J816" i="16"/>
  <c r="M816" i="16"/>
  <c r="R816" i="16"/>
  <c r="H816" i="16"/>
  <c r="B816" i="16"/>
  <c r="V816" i="16"/>
  <c r="Z816" i="16"/>
  <c r="L832" i="16"/>
  <c r="K832" i="16"/>
  <c r="M655" i="16"/>
  <c r="L655" i="16"/>
  <c r="M584" i="16"/>
  <c r="K584" i="16"/>
  <c r="K455" i="16"/>
  <c r="L455" i="16"/>
  <c r="M455" i="16"/>
  <c r="L238" i="16"/>
  <c r="M238" i="16"/>
  <c r="AS221" i="17"/>
  <c r="A218" i="16"/>
  <c r="R218" i="16" s="1"/>
  <c r="AS397" i="17"/>
  <c r="A394" i="16"/>
  <c r="AS405" i="17"/>
  <c r="A402" i="16"/>
  <c r="AS607" i="17"/>
  <c r="A604" i="16"/>
  <c r="O604" i="16" s="1"/>
  <c r="AS671" i="17"/>
  <c r="A668" i="16"/>
  <c r="AS679" i="17"/>
  <c r="A676" i="16"/>
  <c r="G956" i="16"/>
  <c r="R956" i="16"/>
  <c r="V956" i="16"/>
  <c r="D956" i="16"/>
  <c r="P956" i="16"/>
  <c r="U964" i="16"/>
  <c r="P964" i="16"/>
  <c r="B964" i="16"/>
  <c r="K964" i="16"/>
  <c r="J641" i="16"/>
  <c r="Q93" i="16"/>
  <c r="H93" i="16"/>
  <c r="W93" i="16"/>
  <c r="S93" i="16"/>
  <c r="D718" i="16"/>
  <c r="B718" i="16"/>
  <c r="S718" i="16"/>
  <c r="X718" i="16"/>
  <c r="C718" i="16"/>
  <c r="V718" i="16"/>
  <c r="Z718" i="16"/>
  <c r="X991" i="16"/>
  <c r="Y991" i="16"/>
  <c r="Z991" i="16"/>
  <c r="F991" i="16"/>
  <c r="P335" i="16"/>
  <c r="R335" i="16"/>
  <c r="L335" i="16"/>
  <c r="N335" i="16"/>
  <c r="Z335" i="16"/>
  <c r="Y335" i="16"/>
  <c r="O335" i="16"/>
  <c r="B335" i="16"/>
  <c r="W35" i="16"/>
  <c r="J35" i="16"/>
  <c r="T35" i="16"/>
  <c r="K35" i="16"/>
  <c r="R35" i="16"/>
  <c r="S35" i="16"/>
  <c r="L690" i="16"/>
  <c r="K690" i="16"/>
  <c r="R690" i="16"/>
  <c r="Z690" i="16"/>
  <c r="G690" i="16"/>
  <c r="O690" i="16"/>
  <c r="Y690" i="16"/>
  <c r="V690" i="16"/>
  <c r="F690" i="16"/>
  <c r="P690" i="16"/>
  <c r="Q690" i="16"/>
  <c r="U690" i="16"/>
  <c r="X690" i="16"/>
  <c r="D690" i="16"/>
  <c r="Y538" i="16"/>
  <c r="B538" i="16"/>
  <c r="L538" i="16"/>
  <c r="N538" i="16"/>
  <c r="Z538" i="16"/>
  <c r="I538" i="16"/>
  <c r="F538" i="16"/>
  <c r="U538" i="16"/>
  <c r="K538" i="16"/>
  <c r="W538" i="16"/>
  <c r="J538" i="16"/>
  <c r="E538" i="16"/>
  <c r="H538" i="16"/>
  <c r="G538" i="16"/>
  <c r="Y641" i="16"/>
  <c r="L477" i="16"/>
  <c r="B93" i="16"/>
  <c r="T93" i="16"/>
  <c r="K93" i="16"/>
  <c r="R403" i="16"/>
  <c r="M123" i="16"/>
  <c r="L123" i="16"/>
  <c r="Z123" i="16"/>
  <c r="S123" i="16"/>
  <c r="I123" i="16"/>
  <c r="Q123" i="16"/>
  <c r="T123" i="16"/>
  <c r="C45" i="16"/>
  <c r="S45" i="16"/>
  <c r="T45" i="16"/>
  <c r="N45" i="16"/>
  <c r="E45" i="16"/>
  <c r="V45" i="16"/>
  <c r="J45" i="16"/>
  <c r="Y45" i="16"/>
  <c r="P45" i="16"/>
  <c r="U45" i="16"/>
  <c r="K45" i="16"/>
  <c r="L45" i="16"/>
  <c r="T529" i="16"/>
  <c r="P529" i="16"/>
  <c r="E529" i="16"/>
  <c r="V529" i="16"/>
  <c r="C529" i="16"/>
  <c r="G529" i="16"/>
  <c r="S529" i="16"/>
  <c r="W529" i="16"/>
  <c r="H529" i="16"/>
  <c r="I529" i="16"/>
  <c r="Q529" i="16"/>
  <c r="K529" i="16"/>
  <c r="J529" i="16"/>
  <c r="H742" i="16"/>
  <c r="J742" i="16"/>
  <c r="I742" i="16"/>
  <c r="T742" i="16"/>
  <c r="B742" i="16"/>
  <c r="N742" i="16"/>
  <c r="U742" i="16"/>
  <c r="L742" i="16"/>
  <c r="Q742" i="16"/>
  <c r="D742" i="16"/>
  <c r="E742" i="16"/>
  <c r="O742" i="16"/>
  <c r="F742" i="16"/>
  <c r="Y742" i="16"/>
  <c r="U702" i="16"/>
  <c r="P702" i="16"/>
  <c r="V702" i="16"/>
  <c r="E702" i="16"/>
  <c r="F702" i="16"/>
  <c r="N702" i="16"/>
  <c r="O702" i="16"/>
  <c r="I702" i="16"/>
  <c r="S702" i="16"/>
  <c r="D702" i="16"/>
  <c r="H702" i="16"/>
  <c r="W702" i="16"/>
  <c r="X702" i="16"/>
  <c r="M578" i="16"/>
  <c r="Z578" i="16"/>
  <c r="J578" i="16"/>
  <c r="C578" i="16"/>
  <c r="B578" i="16"/>
  <c r="F578" i="16"/>
  <c r="Q578" i="16"/>
  <c r="O578" i="16"/>
  <c r="I578" i="16"/>
  <c r="K578" i="16"/>
  <c r="X578" i="16"/>
  <c r="D578" i="16"/>
  <c r="N578" i="16"/>
  <c r="R578" i="16"/>
  <c r="G578" i="16"/>
  <c r="H578" i="16"/>
  <c r="P578" i="16"/>
  <c r="V519" i="16"/>
  <c r="X519" i="16"/>
  <c r="D519" i="16"/>
  <c r="H519" i="16"/>
  <c r="N519" i="16"/>
  <c r="R519" i="16"/>
  <c r="F519" i="16"/>
  <c r="Q173" i="16"/>
  <c r="W173" i="16"/>
  <c r="S173" i="16"/>
  <c r="G12" i="16"/>
  <c r="M12" i="16"/>
  <c r="Y12" i="16"/>
  <c r="S12" i="16"/>
  <c r="O12" i="16"/>
  <c r="H12" i="16"/>
  <c r="I12" i="16"/>
  <c r="N12" i="16"/>
  <c r="P12" i="16"/>
  <c r="E12" i="16"/>
  <c r="F12" i="16"/>
  <c r="K12" i="16"/>
  <c r="J12" i="16"/>
  <c r="X12" i="16"/>
  <c r="T12" i="16"/>
  <c r="R622" i="16"/>
  <c r="F622" i="16"/>
  <c r="Q622" i="16"/>
  <c r="E622" i="16"/>
  <c r="L622" i="16"/>
  <c r="S622" i="16"/>
  <c r="M622" i="16"/>
  <c r="D622" i="16"/>
  <c r="U622" i="16"/>
  <c r="W622" i="16"/>
  <c r="S641" i="16"/>
  <c r="E93" i="16"/>
  <c r="U93" i="16"/>
  <c r="F93" i="16"/>
  <c r="E982" i="16"/>
  <c r="K887" i="16"/>
  <c r="O191" i="16"/>
  <c r="F191" i="16"/>
  <c r="U191" i="16"/>
  <c r="R191" i="16"/>
  <c r="B191" i="16"/>
  <c r="W191" i="16"/>
  <c r="V191" i="16"/>
  <c r="L191" i="16"/>
  <c r="H191" i="16"/>
  <c r="M191" i="16"/>
  <c r="N191" i="16"/>
  <c r="E191" i="16"/>
  <c r="P191" i="16"/>
  <c r="D191" i="16"/>
  <c r="O710" i="16"/>
  <c r="N710" i="16"/>
  <c r="C710" i="16"/>
  <c r="X710" i="16"/>
  <c r="J710" i="16"/>
  <c r="K710" i="16"/>
  <c r="V682" i="16"/>
  <c r="E682" i="16"/>
  <c r="K682" i="16"/>
  <c r="R682" i="16"/>
  <c r="X682" i="16"/>
  <c r="I682" i="16"/>
  <c r="F682" i="16"/>
  <c r="Y682" i="16"/>
  <c r="G682" i="16"/>
  <c r="Z682" i="16"/>
  <c r="Q682" i="16"/>
  <c r="L682" i="16"/>
  <c r="J682" i="16"/>
  <c r="P682" i="16"/>
  <c r="B682" i="16"/>
  <c r="T682" i="16"/>
  <c r="V833" i="16"/>
  <c r="M833" i="16"/>
  <c r="S833" i="16"/>
  <c r="D833" i="16"/>
  <c r="X93" i="16"/>
  <c r="R93" i="16"/>
  <c r="K64" i="16"/>
  <c r="W228" i="16"/>
  <c r="C228" i="16"/>
  <c r="T578" i="16"/>
  <c r="F311" i="16"/>
  <c r="S311" i="16"/>
  <c r="X311" i="16"/>
  <c r="F977" i="16"/>
  <c r="K977" i="16"/>
  <c r="C12" i="16"/>
  <c r="V622" i="16"/>
  <c r="L887" i="16"/>
  <c r="L578" i="16"/>
  <c r="Q538" i="16"/>
  <c r="W12" i="16"/>
  <c r="O864" i="16"/>
  <c r="H864" i="16"/>
  <c r="M607" i="16"/>
  <c r="V864" i="16"/>
  <c r="K709" i="16"/>
  <c r="M935" i="16"/>
  <c r="D725" i="16"/>
  <c r="D864" i="16"/>
  <c r="X864" i="16"/>
  <c r="Q864" i="16"/>
  <c r="L864" i="16"/>
  <c r="L407" i="16"/>
  <c r="H791" i="16"/>
  <c r="C791" i="16"/>
  <c r="K791" i="16"/>
  <c r="Z791" i="16"/>
  <c r="F791" i="16"/>
  <c r="D791" i="16"/>
  <c r="G791" i="16"/>
  <c r="B791" i="16"/>
  <c r="E791" i="16"/>
  <c r="J791" i="16"/>
  <c r="T791" i="16"/>
  <c r="L791" i="16"/>
  <c r="V791" i="16"/>
  <c r="P791" i="16"/>
  <c r="I791" i="16"/>
  <c r="S791" i="16"/>
  <c r="Q791" i="16"/>
  <c r="W791" i="16"/>
  <c r="O791" i="16"/>
  <c r="V542" i="16"/>
  <c r="T542" i="16"/>
  <c r="H542" i="16"/>
  <c r="I424" i="16"/>
  <c r="I244" i="16"/>
  <c r="I158" i="16"/>
  <c r="Y274" i="16"/>
  <c r="U914" i="16"/>
  <c r="V424" i="16"/>
  <c r="R424" i="16"/>
  <c r="J424" i="16"/>
  <c r="T424" i="16"/>
  <c r="O424" i="16"/>
  <c r="H424" i="16"/>
  <c r="Q424" i="16"/>
  <c r="N424" i="16"/>
  <c r="E424" i="16"/>
  <c r="F424" i="16"/>
  <c r="X424" i="16"/>
  <c r="K424" i="16"/>
  <c r="M424" i="16"/>
  <c r="P424" i="16"/>
  <c r="C424" i="16"/>
  <c r="L424" i="16"/>
  <c r="Y424" i="16"/>
  <c r="W424" i="16"/>
  <c r="B424" i="16"/>
  <c r="D424" i="16"/>
  <c r="G424" i="16"/>
  <c r="Q649" i="16"/>
  <c r="K649" i="16"/>
  <c r="N649" i="16"/>
  <c r="S649" i="16"/>
  <c r="E649" i="16"/>
  <c r="O649" i="16"/>
  <c r="Z649" i="16"/>
  <c r="D649" i="16"/>
  <c r="I649" i="16"/>
  <c r="L649" i="16"/>
  <c r="C95" i="16"/>
  <c r="S95" i="16"/>
  <c r="U95" i="16"/>
  <c r="N95" i="16"/>
  <c r="Y95" i="16"/>
  <c r="M95" i="16"/>
  <c r="L95" i="16"/>
  <c r="H95" i="16"/>
  <c r="X95" i="16"/>
  <c r="W95" i="16"/>
  <c r="E95" i="16"/>
  <c r="K95" i="16"/>
  <c r="O95" i="16"/>
  <c r="T95" i="16"/>
  <c r="B95" i="16"/>
  <c r="Z95" i="16"/>
  <c r="Q95" i="16"/>
  <c r="R95" i="16"/>
  <c r="G95" i="16"/>
  <c r="P95" i="16"/>
  <c r="F95" i="16"/>
  <c r="Y408" i="16"/>
  <c r="I408" i="16"/>
  <c r="J408" i="16"/>
  <c r="Q408" i="16"/>
  <c r="D974" i="16"/>
  <c r="J974" i="16"/>
  <c r="Y974" i="16"/>
  <c r="S974" i="16"/>
  <c r="V974" i="16"/>
  <c r="H974" i="16"/>
  <c r="I974" i="16"/>
  <c r="M974" i="16"/>
  <c r="R974" i="16"/>
  <c r="B974" i="16"/>
  <c r="F974" i="16"/>
  <c r="G974" i="16"/>
  <c r="O974" i="16"/>
  <c r="N974" i="16"/>
  <c r="X974" i="16"/>
  <c r="T974" i="16"/>
  <c r="Z974" i="16"/>
  <c r="E974" i="16"/>
  <c r="Q974" i="16"/>
  <c r="C974" i="16"/>
  <c r="U974" i="16"/>
  <c r="L974" i="16"/>
  <c r="X275" i="16"/>
  <c r="M275" i="16"/>
  <c r="V108" i="16"/>
  <c r="T108" i="16"/>
  <c r="L108" i="16"/>
  <c r="B108" i="16"/>
  <c r="X108" i="16"/>
  <c r="W108" i="16"/>
  <c r="E108" i="16"/>
  <c r="G108" i="16"/>
  <c r="I108" i="16"/>
  <c r="K108" i="16"/>
  <c r="D108" i="16"/>
  <c r="P108" i="16"/>
  <c r="C108" i="16"/>
  <c r="L688" i="16"/>
  <c r="N688" i="16"/>
  <c r="E688" i="16"/>
  <c r="T688" i="16"/>
  <c r="P688" i="16"/>
  <c r="I688" i="16"/>
  <c r="S688" i="16"/>
  <c r="R688" i="16"/>
  <c r="M688" i="16"/>
  <c r="U688" i="16"/>
  <c r="O688" i="16"/>
  <c r="X688" i="16"/>
  <c r="G688" i="16"/>
  <c r="J356" i="16"/>
  <c r="G356" i="16"/>
  <c r="C356" i="16"/>
  <c r="W356" i="16"/>
  <c r="U356" i="16"/>
  <c r="Y356" i="16"/>
  <c r="R356" i="16"/>
  <c r="U300" i="16"/>
  <c r="T300" i="16"/>
  <c r="F300" i="16"/>
  <c r="H300" i="16"/>
  <c r="I300" i="16"/>
  <c r="S300" i="16"/>
  <c r="M300" i="16"/>
  <c r="W300" i="16"/>
  <c r="R300" i="16"/>
  <c r="Y300" i="16"/>
  <c r="L300" i="16"/>
  <c r="Z300" i="16"/>
  <c r="D300" i="16"/>
  <c r="J300" i="16"/>
  <c r="V300" i="16"/>
  <c r="Y695" i="16"/>
  <c r="J695" i="16"/>
  <c r="M695" i="16"/>
  <c r="D695" i="16"/>
  <c r="E695" i="16"/>
  <c r="F695" i="16"/>
  <c r="G695" i="16"/>
  <c r="T695" i="16"/>
  <c r="B695" i="16"/>
  <c r="V695" i="16"/>
  <c r="R695" i="16"/>
  <c r="S695" i="16"/>
  <c r="Q695" i="16"/>
  <c r="K695" i="16"/>
  <c r="X695" i="16"/>
  <c r="W695" i="16"/>
  <c r="Z695" i="16"/>
  <c r="N695" i="16"/>
  <c r="L695" i="16"/>
  <c r="P695" i="16"/>
  <c r="H695" i="16"/>
  <c r="I695" i="16"/>
  <c r="G274" i="16"/>
  <c r="U608" i="16"/>
  <c r="H608" i="16"/>
  <c r="M608" i="16"/>
  <c r="W608" i="16"/>
  <c r="Z608" i="16"/>
  <c r="I608" i="16"/>
  <c r="N608" i="16"/>
  <c r="G608" i="16"/>
  <c r="E608" i="16"/>
  <c r="S608" i="16"/>
  <c r="Y608" i="16"/>
  <c r="L608" i="16"/>
  <c r="B608" i="16"/>
  <c r="D608" i="16"/>
  <c r="J608" i="16"/>
  <c r="P608" i="16"/>
  <c r="Q608" i="16"/>
  <c r="T608" i="16"/>
  <c r="K608" i="16"/>
  <c r="U424" i="16"/>
  <c r="D95" i="16"/>
  <c r="L845" i="16"/>
  <c r="V845" i="16"/>
  <c r="S845" i="16"/>
  <c r="F845" i="16"/>
  <c r="Y845" i="16"/>
  <c r="W845" i="16"/>
  <c r="N845" i="16"/>
  <c r="H845" i="16"/>
  <c r="E845" i="16"/>
  <c r="G845" i="16"/>
  <c r="P845" i="16"/>
  <c r="I845" i="16"/>
  <c r="B845" i="16"/>
  <c r="U845" i="16"/>
  <c r="Z845" i="16"/>
  <c r="R845" i="16"/>
  <c r="C845" i="16"/>
  <c r="O845" i="16"/>
  <c r="X845" i="16"/>
  <c r="D845" i="16"/>
  <c r="T845" i="16"/>
  <c r="M845" i="16"/>
  <c r="T356" i="16"/>
  <c r="F928" i="16"/>
  <c r="N928" i="16"/>
  <c r="I928" i="16"/>
  <c r="V928" i="16"/>
  <c r="E928" i="16"/>
  <c r="J928" i="16"/>
  <c r="P928" i="16"/>
  <c r="R928" i="16"/>
  <c r="H928" i="16"/>
  <c r="O928" i="16"/>
  <c r="W928" i="16"/>
  <c r="L928" i="16"/>
  <c r="D928" i="16"/>
  <c r="Q928" i="16"/>
  <c r="G928" i="16"/>
  <c r="K928" i="16"/>
  <c r="M928" i="16"/>
  <c r="X928" i="16"/>
  <c r="S928" i="16"/>
  <c r="U928" i="16"/>
  <c r="B928" i="16"/>
  <c r="Z928" i="16"/>
  <c r="I1001" i="16"/>
  <c r="L1001" i="16"/>
  <c r="E1001" i="16"/>
  <c r="T381" i="16"/>
  <c r="M381" i="16"/>
  <c r="R381" i="16"/>
  <c r="V381" i="16"/>
  <c r="C381" i="16"/>
  <c r="K381" i="16"/>
  <c r="X381" i="16"/>
  <c r="J381" i="16"/>
  <c r="E381" i="16"/>
  <c r="D381" i="16"/>
  <c r="S381" i="16"/>
  <c r="I381" i="16"/>
  <c r="B381" i="16"/>
  <c r="U381" i="16"/>
  <c r="W381" i="16"/>
  <c r="F381" i="16"/>
  <c r="Y381" i="16"/>
  <c r="H381" i="16"/>
  <c r="Z381" i="16"/>
  <c r="N381" i="16"/>
  <c r="O381" i="16"/>
  <c r="Q381" i="16"/>
  <c r="K591" i="16"/>
  <c r="O591" i="16"/>
  <c r="E591" i="16"/>
  <c r="B591" i="16"/>
  <c r="Q591" i="16"/>
  <c r="G591" i="16"/>
  <c r="Z591" i="16"/>
  <c r="W591" i="16"/>
  <c r="X591" i="16"/>
  <c r="M591" i="16"/>
  <c r="N591" i="16"/>
  <c r="U591" i="16"/>
  <c r="T591" i="16"/>
  <c r="I591" i="16"/>
  <c r="V591" i="16"/>
  <c r="T133" i="16"/>
  <c r="O133" i="16"/>
  <c r="Z133" i="16"/>
  <c r="M133" i="16"/>
  <c r="K133" i="16"/>
  <c r="F133" i="16"/>
  <c r="N133" i="16"/>
  <c r="E133" i="16"/>
  <c r="Q133" i="16"/>
  <c r="Y133" i="16"/>
  <c r="X133" i="16"/>
  <c r="B133" i="16"/>
  <c r="H133" i="16"/>
  <c r="G133" i="16"/>
  <c r="C133" i="16"/>
  <c r="V133" i="16"/>
  <c r="L133" i="16"/>
  <c r="U133" i="16"/>
  <c r="J133" i="16"/>
  <c r="W133" i="16"/>
  <c r="S133" i="16"/>
  <c r="B495" i="16"/>
  <c r="T495" i="16"/>
  <c r="J495" i="16"/>
  <c r="L495" i="16"/>
  <c r="V495" i="16"/>
  <c r="W495" i="16"/>
  <c r="Y495" i="16"/>
  <c r="F495" i="16"/>
  <c r="Q495" i="16"/>
  <c r="S495" i="16"/>
  <c r="P495" i="16"/>
  <c r="Z495" i="16"/>
  <c r="K495" i="16"/>
  <c r="U495" i="16"/>
  <c r="G495" i="16"/>
  <c r="N495" i="16"/>
  <c r="C495" i="16"/>
  <c r="D495" i="16"/>
  <c r="H495" i="16"/>
  <c r="X495" i="16"/>
  <c r="O495" i="16"/>
  <c r="Q316" i="16"/>
  <c r="Y316" i="16"/>
  <c r="W316" i="16"/>
  <c r="K316" i="16"/>
  <c r="R316" i="16"/>
  <c r="Z316" i="16"/>
  <c r="I316" i="16"/>
  <c r="L316" i="16"/>
  <c r="T316" i="16"/>
  <c r="G316" i="16"/>
  <c r="X316" i="16"/>
  <c r="B316" i="16"/>
  <c r="F316" i="16"/>
  <c r="D316" i="16"/>
  <c r="M316" i="16"/>
  <c r="C316" i="16"/>
  <c r="O316" i="16"/>
  <c r="N316" i="16"/>
  <c r="U316" i="16"/>
  <c r="P316" i="16"/>
  <c r="V316" i="16"/>
  <c r="J316" i="16"/>
  <c r="D244" i="16"/>
  <c r="X244" i="16"/>
  <c r="V244" i="16"/>
  <c r="N244" i="16"/>
  <c r="H244" i="16"/>
  <c r="L244" i="16"/>
  <c r="B244" i="16"/>
  <c r="Y244" i="16"/>
  <c r="E244" i="16"/>
  <c r="M244" i="16"/>
  <c r="T42" i="16"/>
  <c r="E42" i="16"/>
  <c r="Y42" i="16"/>
  <c r="I42" i="16"/>
  <c r="N42" i="16"/>
  <c r="W42" i="16"/>
  <c r="P42" i="16"/>
  <c r="D42" i="16"/>
  <c r="B42" i="16"/>
  <c r="S42" i="16"/>
  <c r="G42" i="16"/>
  <c r="M277" i="16"/>
  <c r="K277" i="16"/>
  <c r="J277" i="16"/>
  <c r="S277" i="16"/>
  <c r="P277" i="16"/>
  <c r="H277" i="16"/>
  <c r="I277" i="16"/>
  <c r="B277" i="16"/>
  <c r="Q277" i="16"/>
  <c r="W277" i="16"/>
  <c r="C277" i="16"/>
  <c r="F277" i="16"/>
  <c r="Z277" i="16"/>
  <c r="X277" i="16"/>
  <c r="L277" i="16"/>
  <c r="N277" i="16"/>
  <c r="V277" i="16"/>
  <c r="T277" i="16"/>
  <c r="R277" i="16"/>
  <c r="Y277" i="16"/>
  <c r="G277" i="16"/>
  <c r="D277" i="16"/>
  <c r="B158" i="16"/>
  <c r="U158" i="16"/>
  <c r="C158" i="16"/>
  <c r="N158" i="16"/>
  <c r="T158" i="16"/>
  <c r="X158" i="16"/>
  <c r="P158" i="16"/>
  <c r="M158" i="16"/>
  <c r="D158" i="16"/>
  <c r="S158" i="16"/>
  <c r="G158" i="16"/>
  <c r="V158" i="16"/>
  <c r="F158" i="16"/>
  <c r="J158" i="16"/>
  <c r="E158" i="16"/>
  <c r="L158" i="16"/>
  <c r="O158" i="16"/>
  <c r="Y158" i="16"/>
  <c r="K158" i="16"/>
  <c r="Q158" i="16"/>
  <c r="R158" i="16"/>
  <c r="R791" i="16"/>
  <c r="Q192" i="16"/>
  <c r="Y791" i="16"/>
  <c r="Z424" i="16"/>
  <c r="V95" i="16"/>
  <c r="S438" i="16"/>
  <c r="R438" i="16"/>
  <c r="F438" i="16"/>
  <c r="H438" i="16"/>
  <c r="D438" i="16"/>
  <c r="M438" i="16"/>
  <c r="O438" i="16"/>
  <c r="N438" i="16"/>
  <c r="J438" i="16"/>
  <c r="P438" i="16"/>
  <c r="I438" i="16"/>
  <c r="K438" i="16"/>
  <c r="Y438" i="16"/>
  <c r="V438" i="16"/>
  <c r="Q438" i="16"/>
  <c r="G438" i="16"/>
  <c r="T438" i="16"/>
  <c r="W438" i="16"/>
  <c r="B438" i="16"/>
  <c r="Z438" i="16"/>
  <c r="C438" i="16"/>
  <c r="E438" i="16"/>
  <c r="L438" i="16"/>
  <c r="Y26" i="16"/>
  <c r="S26" i="16"/>
  <c r="Q26" i="16"/>
  <c r="K26" i="16"/>
  <c r="U26" i="16"/>
  <c r="O26" i="16"/>
  <c r="X26" i="16"/>
  <c r="T26" i="16"/>
  <c r="Z26" i="16"/>
  <c r="M26" i="16"/>
  <c r="W26" i="16"/>
  <c r="P26" i="16"/>
  <c r="H26" i="16"/>
  <c r="E26" i="16"/>
  <c r="R26" i="16"/>
  <c r="D26" i="16"/>
  <c r="N26" i="16"/>
  <c r="C26" i="16"/>
  <c r="V26" i="16"/>
  <c r="B26" i="16"/>
  <c r="F26" i="16"/>
  <c r="L26" i="16"/>
  <c r="E192" i="16"/>
  <c r="U791" i="16"/>
  <c r="Q108" i="16"/>
  <c r="K974" i="16"/>
  <c r="C695" i="16"/>
  <c r="U192" i="16"/>
  <c r="M108" i="16"/>
  <c r="W974" i="16"/>
  <c r="H308" i="16"/>
  <c r="C308" i="16"/>
  <c r="W308" i="16"/>
  <c r="Y308" i="16"/>
  <c r="I308" i="16"/>
  <c r="V308" i="16"/>
  <c r="Q308" i="16"/>
  <c r="T308" i="16"/>
  <c r="K308" i="16"/>
  <c r="M308" i="16"/>
  <c r="E308" i="16"/>
  <c r="N308" i="16"/>
  <c r="L308" i="16"/>
  <c r="D308" i="16"/>
  <c r="J308" i="16"/>
  <c r="B308" i="16"/>
  <c r="G308" i="16"/>
  <c r="X308" i="16"/>
  <c r="P308" i="16"/>
  <c r="U308" i="16"/>
  <c r="F308" i="16"/>
  <c r="R970" i="16"/>
  <c r="W970" i="16"/>
  <c r="E970" i="16"/>
  <c r="O970" i="16"/>
  <c r="X970" i="16"/>
  <c r="B970" i="16"/>
  <c r="F970" i="16"/>
  <c r="P970" i="16"/>
  <c r="Y970" i="16"/>
  <c r="M970" i="16"/>
  <c r="G970" i="16"/>
  <c r="K970" i="16"/>
  <c r="U970" i="16"/>
  <c r="V970" i="16"/>
  <c r="D970" i="16"/>
  <c r="N970" i="16"/>
  <c r="C970" i="16"/>
  <c r="Z970" i="16"/>
  <c r="I970" i="16"/>
  <c r="T970" i="16"/>
  <c r="H970" i="16"/>
  <c r="L970" i="16"/>
  <c r="T274" i="16"/>
  <c r="V192" i="16"/>
  <c r="G914" i="16"/>
  <c r="T649" i="16"/>
  <c r="P974" i="16"/>
  <c r="F6" i="16"/>
  <c r="E474" i="16"/>
  <c r="K762" i="16"/>
  <c r="G6" i="16"/>
  <c r="Q474" i="16"/>
  <c r="R762" i="16"/>
  <c r="L474" i="16"/>
  <c r="Z762" i="16"/>
  <c r="D6" i="16"/>
  <c r="A281" i="16"/>
  <c r="C6" i="16"/>
  <c r="AS348" i="17"/>
  <c r="D474" i="16"/>
  <c r="X762" i="16"/>
  <c r="M6" i="16"/>
  <c r="A273" i="16"/>
  <c r="H273" i="16" s="1"/>
  <c r="X474" i="16"/>
  <c r="N762" i="16"/>
  <c r="F441" i="16"/>
  <c r="W441" i="16"/>
  <c r="Z441" i="16"/>
  <c r="Q441" i="16"/>
  <c r="P274" i="16"/>
  <c r="I192" i="16"/>
  <c r="J192" i="16"/>
  <c r="B581" i="16"/>
  <c r="T135" i="16"/>
  <c r="H15" i="16"/>
  <c r="K15" i="16"/>
  <c r="G15" i="16"/>
  <c r="Y713" i="16"/>
  <c r="Q117" i="16"/>
  <c r="N117" i="16"/>
  <c r="H117" i="16"/>
  <c r="L331" i="16"/>
  <c r="L895" i="16"/>
  <c r="K895" i="16"/>
  <c r="W895" i="16"/>
  <c r="T878" i="16"/>
  <c r="V878" i="16"/>
  <c r="S878" i="16"/>
  <c r="C878" i="16"/>
  <c r="W878" i="16"/>
  <c r="P878" i="16"/>
  <c r="G878" i="16"/>
  <c r="J878" i="16"/>
  <c r="L878" i="16"/>
  <c r="D878" i="16"/>
  <c r="N878" i="16"/>
  <c r="H878" i="16"/>
  <c r="M878" i="16"/>
  <c r="Y878" i="16"/>
  <c r="X878" i="16"/>
  <c r="K878" i="16"/>
  <c r="U878" i="16"/>
  <c r="F878" i="16"/>
  <c r="Q878" i="16"/>
  <c r="Z878" i="16"/>
  <c r="R878" i="16"/>
  <c r="O878" i="16"/>
  <c r="J662" i="16"/>
  <c r="N662" i="16"/>
  <c r="W662" i="16"/>
  <c r="X662" i="16"/>
  <c r="U662" i="16"/>
  <c r="P662" i="16"/>
  <c r="V662" i="16"/>
  <c r="B662" i="16"/>
  <c r="Y662" i="16"/>
  <c r="S662" i="16"/>
  <c r="E662" i="16"/>
  <c r="M662" i="16"/>
  <c r="R662" i="16"/>
  <c r="T662" i="16"/>
  <c r="K662" i="16"/>
  <c r="H662" i="16"/>
  <c r="L662" i="16"/>
  <c r="Q662" i="16"/>
  <c r="O662" i="16"/>
  <c r="C662" i="16"/>
  <c r="G662" i="16"/>
  <c r="F662" i="16"/>
  <c r="D662" i="16"/>
  <c r="Z662" i="16"/>
  <c r="I453" i="16"/>
  <c r="G453" i="16"/>
  <c r="T453" i="16"/>
  <c r="O453" i="16"/>
  <c r="R453" i="16"/>
  <c r="C453" i="16"/>
  <c r="P453" i="16"/>
  <c r="W453" i="16"/>
  <c r="U453" i="16"/>
  <c r="K453" i="16"/>
  <c r="Y453" i="16"/>
  <c r="S453" i="16"/>
  <c r="N453" i="16"/>
  <c r="D453" i="16"/>
  <c r="F453" i="16"/>
  <c r="X453" i="16"/>
  <c r="B453" i="16"/>
  <c r="H453" i="16"/>
  <c r="L453" i="16"/>
  <c r="V453" i="16"/>
  <c r="Q453" i="16"/>
  <c r="Z453" i="16"/>
  <c r="J453" i="16"/>
  <c r="M453" i="16"/>
  <c r="E840" i="16"/>
  <c r="M840" i="16"/>
  <c r="I840" i="16"/>
  <c r="N840" i="16"/>
  <c r="R840" i="16"/>
  <c r="C840" i="16"/>
  <c r="Z840" i="16"/>
  <c r="O840" i="16"/>
  <c r="G840" i="16"/>
  <c r="B840" i="16"/>
  <c r="F840" i="16"/>
  <c r="P840" i="16"/>
  <c r="Q840" i="16"/>
  <c r="T840" i="16"/>
  <c r="S840" i="16"/>
  <c r="Y840" i="16"/>
  <c r="L840" i="16"/>
  <c r="X840" i="16"/>
  <c r="U840" i="16"/>
  <c r="W840" i="16"/>
  <c r="K840" i="16"/>
  <c r="H840" i="16"/>
  <c r="J840" i="16"/>
  <c r="V840" i="16"/>
  <c r="D840" i="16"/>
  <c r="T535" i="16"/>
  <c r="O535" i="16"/>
  <c r="M535" i="16"/>
  <c r="V535" i="16"/>
  <c r="Q188" i="16"/>
  <c r="E188" i="16"/>
  <c r="N188" i="16"/>
  <c r="V188" i="16"/>
  <c r="B188" i="16"/>
  <c r="I188" i="16"/>
  <c r="P188" i="16"/>
  <c r="M188" i="16"/>
  <c r="H188" i="16"/>
  <c r="K188" i="16"/>
  <c r="C188" i="16"/>
  <c r="G188" i="16"/>
  <c r="L188" i="16"/>
  <c r="Y188" i="16"/>
  <c r="W188" i="16"/>
  <c r="F188" i="16"/>
  <c r="T188" i="16"/>
  <c r="S188" i="16"/>
  <c r="D188" i="16"/>
  <c r="J188" i="16"/>
  <c r="Z188" i="16"/>
  <c r="O188" i="16"/>
  <c r="X188" i="16"/>
  <c r="U188" i="16"/>
  <c r="L793" i="16"/>
  <c r="O793" i="16"/>
  <c r="J793" i="16"/>
  <c r="I793" i="16"/>
  <c r="P793" i="16"/>
  <c r="U793" i="16"/>
  <c r="N793" i="16"/>
  <c r="V793" i="16"/>
  <c r="X793" i="16"/>
  <c r="E793" i="16"/>
  <c r="Z793" i="16"/>
  <c r="G793" i="16"/>
  <c r="H793" i="16"/>
  <c r="Q793" i="16"/>
  <c r="R793" i="16"/>
  <c r="Y793" i="16"/>
  <c r="R717" i="16"/>
  <c r="V717" i="16"/>
  <c r="W717" i="16"/>
  <c r="C717" i="16"/>
  <c r="N717" i="16"/>
  <c r="D717" i="16"/>
  <c r="U717" i="16"/>
  <c r="Q717" i="16"/>
  <c r="O717" i="16"/>
  <c r="S717" i="16"/>
  <c r="E717" i="16"/>
  <c r="H717" i="16"/>
  <c r="G717" i="16"/>
  <c r="K717" i="16"/>
  <c r="Z717" i="16"/>
  <c r="L717" i="16"/>
  <c r="M717" i="16"/>
  <c r="I717" i="16"/>
  <c r="X717" i="16"/>
  <c r="B717" i="16"/>
  <c r="E542" i="16"/>
  <c r="Y542" i="16"/>
  <c r="U542" i="16"/>
  <c r="K542" i="16"/>
  <c r="N542" i="16"/>
  <c r="S542" i="16"/>
  <c r="M542" i="16"/>
  <c r="F542" i="16"/>
  <c r="O542" i="16"/>
  <c r="P542" i="16"/>
  <c r="X542" i="16"/>
  <c r="Q542" i="16"/>
  <c r="U561" i="16"/>
  <c r="I561" i="16"/>
  <c r="Z561" i="16"/>
  <c r="M561" i="16"/>
  <c r="W561" i="16"/>
  <c r="C561" i="16"/>
  <c r="D561" i="16"/>
  <c r="G561" i="16"/>
  <c r="H561" i="16"/>
  <c r="E561" i="16"/>
  <c r="U357" i="16"/>
  <c r="X357" i="16"/>
  <c r="M357" i="16"/>
  <c r="D357" i="16"/>
  <c r="S357" i="16"/>
  <c r="N357" i="16"/>
  <c r="Z357" i="16"/>
  <c r="P357" i="16"/>
  <c r="O357" i="16"/>
  <c r="R199" i="16"/>
  <c r="M199" i="16"/>
  <c r="S199" i="16"/>
  <c r="J199" i="16"/>
  <c r="Y199" i="16"/>
  <c r="K199" i="16"/>
  <c r="O199" i="16"/>
  <c r="D199" i="16"/>
  <c r="B199" i="16"/>
  <c r="I199" i="16"/>
  <c r="Q199" i="16"/>
  <c r="U199" i="16"/>
  <c r="Z199" i="16"/>
  <c r="E199" i="16"/>
  <c r="P199" i="16"/>
  <c r="C199" i="16"/>
  <c r="T199" i="16"/>
  <c r="W199" i="16"/>
  <c r="H199" i="16"/>
  <c r="X199" i="16"/>
  <c r="V199" i="16"/>
  <c r="F199" i="16"/>
  <c r="G199" i="16"/>
  <c r="N199" i="16"/>
  <c r="L199" i="16"/>
  <c r="J503" i="16"/>
  <c r="Z503" i="16"/>
  <c r="V503" i="16"/>
  <c r="T503" i="16"/>
  <c r="Y503" i="16"/>
  <c r="G503" i="16"/>
  <c r="N503" i="16"/>
  <c r="U503" i="16"/>
  <c r="L971" i="16"/>
  <c r="S971" i="16"/>
  <c r="K971" i="16"/>
  <c r="N971" i="16"/>
  <c r="V971" i="16"/>
  <c r="D971" i="16"/>
  <c r="R971" i="16"/>
  <c r="T193" i="16"/>
  <c r="U193" i="16"/>
  <c r="D193" i="16"/>
  <c r="Y193" i="16"/>
  <c r="W193" i="16"/>
  <c r="N193" i="16"/>
  <c r="N441" i="16"/>
  <c r="B15" i="16"/>
  <c r="M15" i="16"/>
  <c r="L441" i="16"/>
  <c r="J441" i="16"/>
  <c r="X274" i="16"/>
  <c r="Q222" i="16"/>
  <c r="P464" i="16"/>
  <c r="H464" i="16"/>
  <c r="I441" i="16"/>
  <c r="M441" i="16"/>
  <c r="C441" i="16"/>
  <c r="D274" i="16"/>
  <c r="L274" i="16"/>
  <c r="X80" i="16"/>
  <c r="G80" i="16"/>
  <c r="V80" i="16"/>
  <c r="U129" i="16"/>
  <c r="C192" i="16"/>
  <c r="Y192" i="16"/>
  <c r="D914" i="16"/>
  <c r="S914" i="16"/>
  <c r="T222" i="16"/>
  <c r="K838" i="16"/>
  <c r="J581" i="16"/>
  <c r="F135" i="16"/>
  <c r="I15" i="16"/>
  <c r="O15" i="16"/>
  <c r="Q15" i="16"/>
  <c r="R713" i="16"/>
  <c r="V55" i="16"/>
  <c r="E55" i="16"/>
  <c r="W269" i="16"/>
  <c r="X269" i="16"/>
  <c r="J269" i="16"/>
  <c r="L269" i="16"/>
  <c r="P269" i="16"/>
  <c r="T269" i="16"/>
  <c r="C269" i="16"/>
  <c r="Q269" i="16"/>
  <c r="Z269" i="16"/>
  <c r="U269" i="16"/>
  <c r="N269" i="16"/>
  <c r="Y269" i="16"/>
  <c r="I269" i="16"/>
  <c r="H269" i="16"/>
  <c r="V269" i="16"/>
  <c r="M269" i="16"/>
  <c r="G269" i="16"/>
  <c r="D269" i="16"/>
  <c r="O269" i="16"/>
  <c r="K269" i="16"/>
  <c r="F269" i="16"/>
  <c r="B269" i="16"/>
  <c r="S269" i="16"/>
  <c r="E269" i="16"/>
  <c r="T464" i="16"/>
  <c r="S441" i="16"/>
  <c r="Y441" i="16"/>
  <c r="B441" i="16"/>
  <c r="S274" i="16"/>
  <c r="E274" i="16"/>
  <c r="Z274" i="16"/>
  <c r="E80" i="16"/>
  <c r="J80" i="16"/>
  <c r="H80" i="16"/>
  <c r="P838" i="16"/>
  <c r="D192" i="16"/>
  <c r="R192" i="16"/>
  <c r="Q914" i="16"/>
  <c r="P914" i="16"/>
  <c r="D786" i="16"/>
  <c r="L581" i="16"/>
  <c r="C15" i="16"/>
  <c r="J15" i="16"/>
  <c r="T15" i="16"/>
  <c r="Q872" i="16"/>
  <c r="U872" i="16"/>
  <c r="J872" i="16"/>
  <c r="T872" i="16"/>
  <c r="N713" i="16"/>
  <c r="H712" i="16"/>
  <c r="M557" i="16"/>
  <c r="O156" i="16"/>
  <c r="Q55" i="16"/>
  <c r="N55" i="16"/>
  <c r="O55" i="16"/>
  <c r="G581" i="16"/>
  <c r="J348" i="16"/>
  <c r="H348" i="16"/>
  <c r="V348" i="16"/>
  <c r="Z348" i="16"/>
  <c r="T348" i="16"/>
  <c r="F348" i="16"/>
  <c r="K671" i="16"/>
  <c r="V671" i="16"/>
  <c r="Z671" i="16"/>
  <c r="Y671" i="16"/>
  <c r="L671" i="16"/>
  <c r="Q671" i="16"/>
  <c r="I671" i="16"/>
  <c r="M345" i="16"/>
  <c r="G345" i="16"/>
  <c r="K345" i="16"/>
  <c r="R345" i="16"/>
  <c r="T345" i="16"/>
  <c r="B894" i="16"/>
  <c r="W894" i="16"/>
  <c r="X894" i="16"/>
  <c r="M894" i="16"/>
  <c r="I894" i="16"/>
  <c r="H894" i="16"/>
  <c r="X390" i="16"/>
  <c r="M390" i="16"/>
  <c r="Z390" i="16"/>
  <c r="L390" i="16"/>
  <c r="H390" i="16"/>
  <c r="G390" i="16"/>
  <c r="Q390" i="16"/>
  <c r="P360" i="16"/>
  <c r="G360" i="16"/>
  <c r="K360" i="16"/>
  <c r="U360" i="16"/>
  <c r="Z360" i="16"/>
  <c r="Q360" i="16"/>
  <c r="F320" i="16"/>
  <c r="Q320" i="16"/>
  <c r="N320" i="16"/>
  <c r="X320" i="16"/>
  <c r="S320" i="16"/>
  <c r="G320" i="16"/>
  <c r="C482" i="16"/>
  <c r="S464" i="16"/>
  <c r="G441" i="16"/>
  <c r="E441" i="16"/>
  <c r="R441" i="16"/>
  <c r="U274" i="16"/>
  <c r="W274" i="16"/>
  <c r="C274" i="16"/>
  <c r="Q80" i="16"/>
  <c r="M80" i="16"/>
  <c r="D80" i="16"/>
  <c r="W129" i="16"/>
  <c r="P192" i="16"/>
  <c r="O192" i="16"/>
  <c r="Z914" i="16"/>
  <c r="R914" i="16"/>
  <c r="I581" i="16"/>
  <c r="Z15" i="16"/>
  <c r="V15" i="16"/>
  <c r="N15" i="16"/>
  <c r="D15" i="16"/>
  <c r="F872" i="16"/>
  <c r="D872" i="16"/>
  <c r="B872" i="16"/>
  <c r="J713" i="16"/>
  <c r="P712" i="16"/>
  <c r="Z557" i="16"/>
  <c r="R55" i="16"/>
  <c r="G55" i="16"/>
  <c r="W55" i="16"/>
  <c r="W793" i="16"/>
  <c r="L597" i="16"/>
  <c r="C597" i="16"/>
  <c r="P597" i="16"/>
  <c r="Z597" i="16"/>
  <c r="F597" i="16"/>
  <c r="N597" i="16"/>
  <c r="J597" i="16"/>
  <c r="K597" i="16"/>
  <c r="Y597" i="16"/>
  <c r="G597" i="16"/>
  <c r="B597" i="16"/>
  <c r="T597" i="16"/>
  <c r="Q597" i="16"/>
  <c r="R597" i="16"/>
  <c r="E597" i="16"/>
  <c r="S597" i="16"/>
  <c r="O597" i="16"/>
  <c r="W597" i="16"/>
  <c r="X597" i="16"/>
  <c r="M597" i="16"/>
  <c r="D597" i="16"/>
  <c r="V597" i="16"/>
  <c r="U597" i="16"/>
  <c r="I597" i="16"/>
  <c r="K40" i="16"/>
  <c r="S40" i="16"/>
  <c r="Z40" i="16"/>
  <c r="B40" i="16"/>
  <c r="T581" i="16"/>
  <c r="P581" i="16"/>
  <c r="U581" i="16"/>
  <c r="Q581" i="16"/>
  <c r="S581" i="16"/>
  <c r="N581" i="16"/>
  <c r="Y581" i="16"/>
  <c r="V581" i="16"/>
  <c r="R581" i="16"/>
  <c r="O581" i="16"/>
  <c r="D581" i="16"/>
  <c r="C581" i="16"/>
  <c r="K581" i="16"/>
  <c r="E581" i="16"/>
  <c r="F581" i="16"/>
  <c r="Y221" i="16"/>
  <c r="B221" i="16"/>
  <c r="O221" i="16"/>
  <c r="S221" i="16"/>
  <c r="M221" i="16"/>
  <c r="G221" i="16"/>
  <c r="L221" i="16"/>
  <c r="W221" i="16"/>
  <c r="N221" i="16"/>
  <c r="V221" i="16"/>
  <c r="Q221" i="16"/>
  <c r="F221" i="16"/>
  <c r="I221" i="16"/>
  <c r="X221" i="16"/>
  <c r="Z221" i="16"/>
  <c r="P221" i="16"/>
  <c r="E221" i="16"/>
  <c r="U221" i="16"/>
  <c r="T221" i="16"/>
  <c r="C221" i="16"/>
  <c r="R221" i="16"/>
  <c r="J221" i="16"/>
  <c r="H221" i="16"/>
  <c r="D221" i="16"/>
  <c r="K221" i="16"/>
  <c r="L482" i="16"/>
  <c r="I482" i="16"/>
  <c r="K464" i="16"/>
  <c r="O441" i="16"/>
  <c r="K441" i="16"/>
  <c r="U441" i="16"/>
  <c r="J274" i="16"/>
  <c r="K274" i="16"/>
  <c r="O80" i="16"/>
  <c r="F80" i="16"/>
  <c r="P80" i="16"/>
  <c r="S80" i="16"/>
  <c r="E129" i="16"/>
  <c r="L192" i="16"/>
  <c r="T192" i="16"/>
  <c r="V914" i="16"/>
  <c r="N914" i="16"/>
  <c r="X581" i="16"/>
  <c r="U15" i="16"/>
  <c r="F15" i="16"/>
  <c r="P15" i="16"/>
  <c r="W872" i="16"/>
  <c r="H872" i="16"/>
  <c r="E872" i="16"/>
  <c r="P713" i="16"/>
  <c r="Q712" i="16"/>
  <c r="O557" i="16"/>
  <c r="S557" i="16"/>
  <c r="U55" i="16"/>
  <c r="L117" i="16"/>
  <c r="F195" i="16"/>
  <c r="R269" i="16"/>
  <c r="I713" i="16"/>
  <c r="X55" i="16"/>
  <c r="S55" i="16"/>
  <c r="B55" i="16"/>
  <c r="M55" i="16"/>
  <c r="P55" i="16"/>
  <c r="L55" i="16"/>
  <c r="L15" i="16"/>
  <c r="W713" i="16"/>
  <c r="Z482" i="16"/>
  <c r="B464" i="16"/>
  <c r="V441" i="16"/>
  <c r="D441" i="16"/>
  <c r="R274" i="16"/>
  <c r="N274" i="16"/>
  <c r="Z80" i="16"/>
  <c r="T80" i="16"/>
  <c r="V129" i="16"/>
  <c r="G192" i="16"/>
  <c r="S192" i="16"/>
  <c r="E914" i="16"/>
  <c r="R786" i="16"/>
  <c r="H581" i="16"/>
  <c r="E15" i="16"/>
  <c r="R15" i="16"/>
  <c r="L872" i="16"/>
  <c r="Z872" i="16"/>
  <c r="G712" i="16"/>
  <c r="K55" i="16"/>
  <c r="J55" i="16"/>
  <c r="W117" i="16"/>
  <c r="I542" i="16"/>
  <c r="A297" i="16"/>
  <c r="AS300" i="17"/>
  <c r="AS428" i="17"/>
  <c r="A425" i="16"/>
  <c r="V425" i="16" s="1"/>
  <c r="A490" i="16"/>
  <c r="H490" i="16" s="1"/>
  <c r="AS493" i="17"/>
  <c r="AS765" i="17"/>
  <c r="W525" i="16"/>
  <c r="J525" i="16"/>
  <c r="H525" i="16"/>
  <c r="O525" i="16"/>
  <c r="S525" i="16"/>
  <c r="G525" i="16"/>
  <c r="T525" i="16"/>
  <c r="L525" i="16"/>
  <c r="P525" i="16"/>
  <c r="F525" i="16"/>
  <c r="Z525" i="16"/>
  <c r="V149" i="16"/>
  <c r="B149" i="16"/>
  <c r="H149" i="16"/>
  <c r="P149" i="16"/>
  <c r="V94" i="16"/>
  <c r="O94" i="16"/>
  <c r="W94" i="16"/>
  <c r="K94" i="16"/>
  <c r="P94" i="16"/>
  <c r="Q94" i="16"/>
  <c r="Z94" i="16"/>
  <c r="D94" i="16"/>
  <c r="R94" i="16"/>
  <c r="E94" i="16"/>
  <c r="L94" i="16"/>
  <c r="T94" i="16"/>
  <c r="Y94" i="16"/>
  <c r="B94" i="16"/>
  <c r="I94" i="16"/>
  <c r="C94" i="16"/>
  <c r="J94" i="16"/>
  <c r="S94" i="16"/>
  <c r="M94" i="16"/>
  <c r="U94" i="16"/>
  <c r="F94" i="16"/>
  <c r="H94" i="16"/>
  <c r="F804" i="16"/>
  <c r="O804" i="16"/>
  <c r="C804" i="16"/>
  <c r="O359" i="16"/>
  <c r="L359" i="16"/>
  <c r="J359" i="16"/>
  <c r="R359" i="16"/>
  <c r="Q359" i="16"/>
  <c r="P474" i="16"/>
  <c r="R474" i="16"/>
  <c r="K474" i="16"/>
  <c r="J762" i="16"/>
  <c r="P762" i="16"/>
  <c r="B762" i="16"/>
  <c r="Y762" i="16"/>
  <c r="Q560" i="16"/>
  <c r="C560" i="16"/>
  <c r="H560" i="16"/>
  <c r="M374" i="16"/>
  <c r="C374" i="16"/>
  <c r="H374" i="16"/>
  <c r="X374" i="16"/>
  <c r="N729" i="16"/>
  <c r="O729" i="16"/>
  <c r="T729" i="16"/>
  <c r="W729" i="16"/>
  <c r="Z6" i="16"/>
  <c r="A337" i="16"/>
  <c r="H474" i="16"/>
  <c r="O474" i="16"/>
  <c r="C474" i="16"/>
  <c r="C762" i="16"/>
  <c r="Q762" i="16"/>
  <c r="G762" i="16"/>
  <c r="Y560" i="16"/>
  <c r="M560" i="16"/>
  <c r="U560" i="16"/>
  <c r="G374" i="16"/>
  <c r="N374" i="16"/>
  <c r="L374" i="16"/>
  <c r="C359" i="16"/>
  <c r="X94" i="16"/>
  <c r="O743" i="16"/>
  <c r="I743" i="16"/>
  <c r="W743" i="16"/>
  <c r="V743" i="16"/>
  <c r="M743" i="16"/>
  <c r="Q743" i="16"/>
  <c r="N743" i="16"/>
  <c r="L743" i="16"/>
  <c r="D743" i="16"/>
  <c r="R743" i="16"/>
  <c r="Z743" i="16"/>
  <c r="T743" i="16"/>
  <c r="U743" i="16"/>
  <c r="J743" i="16"/>
  <c r="I170" i="16"/>
  <c r="U921" i="16"/>
  <c r="N921" i="16"/>
  <c r="AS196" i="17"/>
  <c r="Y6" i="16"/>
  <c r="Z149" i="16"/>
  <c r="T359" i="16"/>
  <c r="A939" i="16"/>
  <c r="AS268" i="17"/>
  <c r="V474" i="16"/>
  <c r="G474" i="16"/>
  <c r="Z474" i="16"/>
  <c r="F762" i="16"/>
  <c r="I762" i="16"/>
  <c r="H762" i="16"/>
  <c r="E560" i="16"/>
  <c r="V560" i="16"/>
  <c r="B560" i="16"/>
  <c r="D560" i="16"/>
  <c r="W374" i="16"/>
  <c r="J374" i="16"/>
  <c r="P374" i="16"/>
  <c r="S743" i="16"/>
  <c r="E743" i="16"/>
  <c r="X804" i="16"/>
  <c r="G94" i="16"/>
  <c r="F998" i="16"/>
  <c r="T998" i="16"/>
  <c r="B998" i="16"/>
  <c r="D998" i="16"/>
  <c r="V998" i="16"/>
  <c r="Y998" i="16"/>
  <c r="Q998" i="16"/>
  <c r="O998" i="16"/>
  <c r="W998" i="16"/>
  <c r="O921" i="16"/>
  <c r="C921" i="16"/>
  <c r="H6" i="16"/>
  <c r="N474" i="16"/>
  <c r="I474" i="16"/>
  <c r="B474" i="16"/>
  <c r="E762" i="16"/>
  <c r="O762" i="16"/>
  <c r="T762" i="16"/>
  <c r="N560" i="16"/>
  <c r="P560" i="16"/>
  <c r="K560" i="16"/>
  <c r="Z374" i="16"/>
  <c r="Q374" i="16"/>
  <c r="O374" i="16"/>
  <c r="H743" i="16"/>
  <c r="P743" i="16"/>
  <c r="N94" i="16"/>
  <c r="B885" i="16"/>
  <c r="V885" i="16"/>
  <c r="G885" i="16"/>
  <c r="Y885" i="16"/>
  <c r="E885" i="16"/>
  <c r="Q2" i="16"/>
  <c r="J2" i="16"/>
  <c r="D2" i="16"/>
  <c r="Y2" i="16"/>
  <c r="AS477" i="17"/>
  <c r="H33" i="16"/>
  <c r="S33" i="16"/>
  <c r="C33" i="16"/>
  <c r="P33" i="16"/>
  <c r="W33" i="16"/>
  <c r="J33" i="16"/>
  <c r="E33" i="16"/>
  <c r="B33" i="16"/>
  <c r="U33" i="16"/>
  <c r="G33" i="16"/>
  <c r="X33" i="16"/>
  <c r="F33" i="16"/>
  <c r="Z775" i="16"/>
  <c r="P775" i="16"/>
  <c r="F775" i="16"/>
  <c r="B775" i="16"/>
  <c r="M775" i="16"/>
  <c r="D775" i="16"/>
  <c r="C775" i="16"/>
  <c r="Y775" i="16"/>
  <c r="E775" i="16"/>
  <c r="X775" i="16"/>
  <c r="G775" i="16"/>
  <c r="O775" i="16"/>
  <c r="H775" i="16"/>
  <c r="T775" i="16"/>
  <c r="K775" i="16"/>
  <c r="I775" i="16"/>
  <c r="W775" i="16"/>
  <c r="I921" i="16"/>
  <c r="E921" i="16"/>
  <c r="A185" i="16"/>
  <c r="A249" i="16"/>
  <c r="L6" i="16"/>
  <c r="R149" i="16"/>
  <c r="A70" i="16"/>
  <c r="A257" i="16"/>
  <c r="J257" i="16" s="1"/>
  <c r="W474" i="16"/>
  <c r="M474" i="16"/>
  <c r="U474" i="16"/>
  <c r="T474" i="16"/>
  <c r="L762" i="16"/>
  <c r="D762" i="16"/>
  <c r="W762" i="16"/>
  <c r="R560" i="16"/>
  <c r="W560" i="16"/>
  <c r="F560" i="16"/>
  <c r="V374" i="16"/>
  <c r="K374" i="16"/>
  <c r="U374" i="16"/>
  <c r="G743" i="16"/>
  <c r="X743" i="16"/>
  <c r="AS9" i="17"/>
  <c r="M415" i="16"/>
  <c r="F415" i="16"/>
  <c r="N477" i="16"/>
  <c r="C477" i="16"/>
  <c r="S477" i="16"/>
  <c r="U477" i="16"/>
  <c r="F477" i="16"/>
  <c r="M477" i="16"/>
  <c r="Q477" i="16"/>
  <c r="J477" i="16"/>
  <c r="I477" i="16"/>
  <c r="E477" i="16"/>
  <c r="Y477" i="16"/>
  <c r="W477" i="16"/>
  <c r="Z477" i="16"/>
  <c r="V477" i="16"/>
  <c r="R477" i="16"/>
  <c r="B477" i="16"/>
  <c r="D477" i="16"/>
  <c r="T477" i="16"/>
  <c r="K477" i="16"/>
  <c r="P477" i="16"/>
  <c r="O477" i="16"/>
  <c r="X477" i="16"/>
  <c r="M118" i="16"/>
  <c r="P118" i="16"/>
  <c r="N118" i="16"/>
  <c r="H982" i="16"/>
  <c r="U982" i="16"/>
  <c r="F982" i="16"/>
  <c r="G982" i="16"/>
  <c r="B982" i="16"/>
  <c r="Z982" i="16"/>
  <c r="I982" i="16"/>
  <c r="O982" i="16"/>
  <c r="T982" i="16"/>
  <c r="M982" i="16"/>
  <c r="D982" i="16"/>
  <c r="Y982" i="16"/>
  <c r="S982" i="16"/>
  <c r="K982" i="16"/>
  <c r="B869" i="16"/>
  <c r="X869" i="16"/>
  <c r="L869" i="16"/>
  <c r="T869" i="16"/>
  <c r="M869" i="16"/>
  <c r="Q869" i="16"/>
  <c r="U869" i="16"/>
  <c r="C869" i="16"/>
  <c r="O869" i="16"/>
  <c r="S869" i="16"/>
  <c r="E869" i="16"/>
  <c r="Y869" i="16"/>
  <c r="I869" i="16"/>
  <c r="G869" i="16"/>
  <c r="K994" i="16"/>
  <c r="E994" i="16"/>
  <c r="X994" i="16"/>
  <c r="C994" i="16"/>
  <c r="F994" i="16"/>
  <c r="O447" i="16"/>
  <c r="T447" i="16"/>
  <c r="Q447" i="16"/>
  <c r="B447" i="16"/>
  <c r="J447" i="16"/>
  <c r="Y447" i="16"/>
  <c r="L447" i="16"/>
  <c r="M447" i="16"/>
  <c r="G447" i="16"/>
  <c r="Z447" i="16"/>
  <c r="K447" i="16"/>
  <c r="Y34" i="16"/>
  <c r="V34" i="16"/>
  <c r="Z34" i="16"/>
  <c r="W34" i="16"/>
  <c r="B34" i="16"/>
  <c r="U34" i="16"/>
  <c r="D34" i="16"/>
  <c r="J34" i="16"/>
  <c r="O34" i="16"/>
  <c r="R34" i="16"/>
  <c r="M34" i="16"/>
  <c r="D921" i="16"/>
  <c r="Q6" i="16"/>
  <c r="O6" i="16"/>
  <c r="B359" i="16"/>
  <c r="Y474" i="16"/>
  <c r="F474" i="16"/>
  <c r="U762" i="16"/>
  <c r="M762" i="16"/>
  <c r="I560" i="16"/>
  <c r="T560" i="16"/>
  <c r="D374" i="16"/>
  <c r="B374" i="16"/>
  <c r="K743" i="16"/>
  <c r="I525" i="16"/>
  <c r="K681" i="16"/>
  <c r="I681" i="16"/>
  <c r="E681" i="16"/>
  <c r="G681" i="16"/>
  <c r="S681" i="16"/>
  <c r="T681" i="16"/>
  <c r="N681" i="16"/>
  <c r="B681" i="16"/>
  <c r="Z681" i="16"/>
  <c r="M681" i="16"/>
  <c r="O681" i="16"/>
  <c r="D681" i="16"/>
  <c r="P681" i="16"/>
  <c r="I776" i="16"/>
  <c r="I204" i="16"/>
  <c r="R667" i="16"/>
  <c r="Q667" i="16"/>
  <c r="X667" i="16"/>
  <c r="P137" i="16"/>
  <c r="K222" i="16"/>
  <c r="J115" i="16"/>
  <c r="E137" i="16"/>
  <c r="U222" i="16"/>
  <c r="V222" i="16"/>
  <c r="U115" i="16"/>
  <c r="C321" i="16"/>
  <c r="H321" i="16"/>
  <c r="D259" i="16"/>
  <c r="I142" i="16"/>
  <c r="K142" i="16"/>
  <c r="Y142" i="16"/>
  <c r="E142" i="16"/>
  <c r="M142" i="16"/>
  <c r="G142" i="16"/>
  <c r="Q142" i="16"/>
  <c r="C142" i="16"/>
  <c r="J142" i="16"/>
  <c r="V142" i="16"/>
  <c r="N142" i="16"/>
  <c r="W142" i="16"/>
  <c r="X142" i="16"/>
  <c r="L142" i="16"/>
  <c r="T142" i="16"/>
  <c r="U142" i="16"/>
  <c r="E563" i="16"/>
  <c r="H563" i="16"/>
  <c r="L563" i="16"/>
  <c r="N563" i="16"/>
  <c r="U794" i="16"/>
  <c r="Z794" i="16"/>
  <c r="W794" i="16"/>
  <c r="O794" i="16"/>
  <c r="B321" i="16"/>
  <c r="C222" i="16"/>
  <c r="Q115" i="16"/>
  <c r="Q321" i="16"/>
  <c r="B259" i="16"/>
  <c r="O464" i="16"/>
  <c r="W464" i="16"/>
  <c r="I464" i="16"/>
  <c r="X184" i="16"/>
  <c r="U184" i="16"/>
  <c r="W184" i="16"/>
  <c r="F274" i="16"/>
  <c r="B274" i="16"/>
  <c r="Q274" i="16"/>
  <c r="L169" i="16"/>
  <c r="O169" i="16"/>
  <c r="G169" i="16"/>
  <c r="B129" i="16"/>
  <c r="M129" i="16"/>
  <c r="F129" i="16"/>
  <c r="M137" i="16"/>
  <c r="B137" i="16"/>
  <c r="F137" i="16"/>
  <c r="C305" i="16"/>
  <c r="X305" i="16"/>
  <c r="W914" i="16"/>
  <c r="J914" i="16"/>
  <c r="H222" i="16"/>
  <c r="G222" i="16"/>
  <c r="X222" i="16"/>
  <c r="B208" i="16"/>
  <c r="J208" i="16"/>
  <c r="F208" i="16"/>
  <c r="I976" i="16"/>
  <c r="C976" i="16"/>
  <c r="Q976" i="16"/>
  <c r="E145" i="16"/>
  <c r="H145" i="16"/>
  <c r="N115" i="16"/>
  <c r="R115" i="16"/>
  <c r="M321" i="16"/>
  <c r="O321" i="16"/>
  <c r="T259" i="16"/>
  <c r="F259" i="16"/>
  <c r="P259" i="16"/>
  <c r="M738" i="16"/>
  <c r="U738" i="16"/>
  <c r="Q145" i="16"/>
  <c r="X838" i="16"/>
  <c r="F142" i="16"/>
  <c r="D863" i="16"/>
  <c r="Q863" i="16"/>
  <c r="I863" i="16"/>
  <c r="F863" i="16"/>
  <c r="S863" i="16"/>
  <c r="Y863" i="16"/>
  <c r="F800" i="16"/>
  <c r="B800" i="16"/>
  <c r="D800" i="16"/>
  <c r="R800" i="16"/>
  <c r="M800" i="16"/>
  <c r="Z800" i="16"/>
  <c r="V800" i="16"/>
  <c r="X800" i="16"/>
  <c r="H800" i="16"/>
  <c r="L800" i="16"/>
  <c r="U800" i="16"/>
  <c r="O800" i="16"/>
  <c r="S800" i="16"/>
  <c r="O616" i="16"/>
  <c r="I616" i="16"/>
  <c r="N616" i="16"/>
  <c r="D616" i="16"/>
  <c r="Y616" i="16"/>
  <c r="K616" i="16"/>
  <c r="F616" i="16"/>
  <c r="L616" i="16"/>
  <c r="L125" i="16"/>
  <c r="F125" i="16"/>
  <c r="S125" i="16"/>
  <c r="T125" i="16"/>
  <c r="R125" i="16"/>
  <c r="H125" i="16"/>
  <c r="W125" i="16"/>
  <c r="O125" i="16"/>
  <c r="N125" i="16"/>
  <c r="Z125" i="16"/>
  <c r="X125" i="16"/>
  <c r="G125" i="16"/>
  <c r="E125" i="16"/>
  <c r="G184" i="16"/>
  <c r="Z222" i="16"/>
  <c r="L115" i="16"/>
  <c r="D184" i="16"/>
  <c r="H184" i="16"/>
  <c r="L129" i="16"/>
  <c r="L137" i="16"/>
  <c r="I184" i="16"/>
  <c r="L184" i="16"/>
  <c r="C137" i="16"/>
  <c r="O222" i="16"/>
  <c r="W115" i="16"/>
  <c r="F115" i="16"/>
  <c r="R321" i="16"/>
  <c r="I321" i="16"/>
  <c r="R259" i="16"/>
  <c r="N259" i="16"/>
  <c r="I259" i="16"/>
  <c r="K20" i="16"/>
  <c r="N838" i="16"/>
  <c r="V184" i="16"/>
  <c r="K184" i="16"/>
  <c r="X137" i="16"/>
  <c r="V321" i="16"/>
  <c r="R184" i="16"/>
  <c r="J129" i="16"/>
  <c r="H129" i="16"/>
  <c r="U373" i="16"/>
  <c r="S137" i="16"/>
  <c r="Z184" i="16"/>
  <c r="T129" i="16"/>
  <c r="S129" i="16"/>
  <c r="O129" i="16"/>
  <c r="J137" i="16"/>
  <c r="U137" i="16"/>
  <c r="T137" i="16"/>
  <c r="Y222" i="16"/>
  <c r="I222" i="16"/>
  <c r="Z464" i="16"/>
  <c r="D464" i="16"/>
  <c r="M184" i="16"/>
  <c r="E184" i="16"/>
  <c r="P184" i="16"/>
  <c r="V274" i="16"/>
  <c r="O274" i="16"/>
  <c r="R169" i="16"/>
  <c r="X169" i="16"/>
  <c r="N169" i="16"/>
  <c r="Q129" i="16"/>
  <c r="Z129" i="16"/>
  <c r="C129" i="16"/>
  <c r="K137" i="16"/>
  <c r="Y137" i="16"/>
  <c r="Q137" i="16"/>
  <c r="L305" i="16"/>
  <c r="O305" i="16"/>
  <c r="D305" i="16"/>
  <c r="X914" i="16"/>
  <c r="T914" i="16"/>
  <c r="M222" i="16"/>
  <c r="W222" i="16"/>
  <c r="G208" i="16"/>
  <c r="W208" i="16"/>
  <c r="K208" i="16"/>
  <c r="W976" i="16"/>
  <c r="Z976" i="16"/>
  <c r="Z145" i="16"/>
  <c r="K145" i="16"/>
  <c r="K115" i="16"/>
  <c r="O115" i="16"/>
  <c r="K321" i="16"/>
  <c r="W321" i="16"/>
  <c r="Z259" i="16"/>
  <c r="V259" i="16"/>
  <c r="L259" i="16"/>
  <c r="H738" i="16"/>
  <c r="W738" i="16"/>
  <c r="M20" i="16"/>
  <c r="W838" i="16"/>
  <c r="U563" i="16"/>
  <c r="B142" i="16"/>
  <c r="X997" i="16"/>
  <c r="T997" i="16"/>
  <c r="R997" i="16"/>
  <c r="G997" i="16"/>
  <c r="B997" i="16"/>
  <c r="D997" i="16"/>
  <c r="I997" i="16"/>
  <c r="Y276" i="16"/>
  <c r="P276" i="16"/>
  <c r="Z276" i="16"/>
  <c r="C276" i="16"/>
  <c r="L276" i="16"/>
  <c r="D276" i="16"/>
  <c r="H276" i="16"/>
  <c r="F276" i="16"/>
  <c r="E276" i="16"/>
  <c r="U276" i="16"/>
  <c r="Q276" i="16"/>
  <c r="M276" i="16"/>
  <c r="S276" i="16"/>
  <c r="V276" i="16"/>
  <c r="K276" i="16"/>
  <c r="G276" i="16"/>
  <c r="D737" i="16"/>
  <c r="Z737" i="16"/>
  <c r="J737" i="16"/>
  <c r="W737" i="16"/>
  <c r="Y737" i="16"/>
  <c r="X737" i="16"/>
  <c r="N737" i="16"/>
  <c r="R737" i="16"/>
  <c r="S737" i="16"/>
  <c r="V737" i="16"/>
  <c r="C737" i="16"/>
  <c r="T737" i="16"/>
  <c r="L737" i="16"/>
  <c r="E737" i="16"/>
  <c r="I737" i="16"/>
  <c r="G737" i="16"/>
  <c r="W540" i="16"/>
  <c r="S540" i="16"/>
  <c r="T540" i="16"/>
  <c r="O540" i="16"/>
  <c r="L540" i="16"/>
  <c r="V540" i="16"/>
  <c r="Q540" i="16"/>
  <c r="Z540" i="16"/>
  <c r="E540" i="16"/>
  <c r="I540" i="16"/>
  <c r="P540" i="16"/>
  <c r="D540" i="16"/>
  <c r="U540" i="16"/>
  <c r="X540" i="16"/>
  <c r="Y540" i="16"/>
  <c r="F540" i="16"/>
  <c r="P139" i="16"/>
  <c r="D139" i="16"/>
  <c r="W139" i="16"/>
  <c r="L139" i="16"/>
  <c r="H139" i="16"/>
  <c r="S139" i="16"/>
  <c r="J139" i="16"/>
  <c r="E139" i="16"/>
  <c r="B139" i="16"/>
  <c r="U139" i="16"/>
  <c r="Q139" i="16"/>
  <c r="Z139" i="16"/>
  <c r="K139" i="16"/>
  <c r="N139" i="16"/>
  <c r="X139" i="16"/>
  <c r="E713" i="16"/>
  <c r="T713" i="16"/>
  <c r="G713" i="16"/>
  <c r="H713" i="16"/>
  <c r="M713" i="16"/>
  <c r="B713" i="16"/>
  <c r="S713" i="16"/>
  <c r="X713" i="16"/>
  <c r="O713" i="16"/>
  <c r="Q713" i="16"/>
  <c r="V713" i="16"/>
  <c r="F713" i="16"/>
  <c r="D713" i="16"/>
  <c r="U713" i="16"/>
  <c r="Z713" i="16"/>
  <c r="L713" i="16"/>
  <c r="Y184" i="16"/>
  <c r="O137" i="16"/>
  <c r="J321" i="16"/>
  <c r="S184" i="16"/>
  <c r="F184" i="16"/>
  <c r="O184" i="16"/>
  <c r="R129" i="16"/>
  <c r="X129" i="16"/>
  <c r="N129" i="16"/>
  <c r="D137" i="16"/>
  <c r="R137" i="16"/>
  <c r="W137" i="16"/>
  <c r="N222" i="16"/>
  <c r="R222" i="16"/>
  <c r="H115" i="16"/>
  <c r="B115" i="16"/>
  <c r="C115" i="16"/>
  <c r="U321" i="16"/>
  <c r="L321" i="16"/>
  <c r="Q259" i="16"/>
  <c r="K259" i="16"/>
  <c r="E838" i="16"/>
  <c r="K347" i="16"/>
  <c r="D347" i="16"/>
  <c r="E347" i="16"/>
  <c r="J347" i="16"/>
  <c r="S712" i="16"/>
  <c r="F712" i="16"/>
  <c r="D712" i="16"/>
  <c r="B712" i="16"/>
  <c r="Z712" i="16"/>
  <c r="M712" i="16"/>
  <c r="X712" i="16"/>
  <c r="L712" i="16"/>
  <c r="E712" i="16"/>
  <c r="Y712" i="16"/>
  <c r="R712" i="16"/>
  <c r="T712" i="16"/>
  <c r="U712" i="16"/>
  <c r="O712" i="16"/>
  <c r="I712" i="16"/>
  <c r="C712" i="16"/>
  <c r="C557" i="16"/>
  <c r="D557" i="16"/>
  <c r="W557" i="16"/>
  <c r="G557" i="16"/>
  <c r="V557" i="16"/>
  <c r="I557" i="16"/>
  <c r="U557" i="16"/>
  <c r="Y557" i="16"/>
  <c r="K557" i="16"/>
  <c r="Q557" i="16"/>
  <c r="X557" i="16"/>
  <c r="B557" i="16"/>
  <c r="T557" i="16"/>
  <c r="J557" i="16"/>
  <c r="H557" i="16"/>
  <c r="P557" i="16"/>
  <c r="R464" i="16"/>
  <c r="X464" i="16"/>
  <c r="N184" i="16"/>
  <c r="J184" i="16"/>
  <c r="M169" i="16"/>
  <c r="Y169" i="16"/>
  <c r="D129" i="16"/>
  <c r="I129" i="16"/>
  <c r="P129" i="16"/>
  <c r="G137" i="16"/>
  <c r="I137" i="16"/>
  <c r="F305" i="16"/>
  <c r="E222" i="16"/>
  <c r="J222" i="16"/>
  <c r="D115" i="16"/>
  <c r="Z115" i="16"/>
  <c r="E115" i="16"/>
  <c r="F321" i="16"/>
  <c r="E321" i="16"/>
  <c r="S259" i="16"/>
  <c r="H259" i="16"/>
  <c r="L738" i="16"/>
  <c r="Z738" i="16"/>
  <c r="D20" i="16"/>
  <c r="T838" i="16"/>
  <c r="P667" i="16"/>
  <c r="S142" i="16"/>
  <c r="R142" i="16"/>
  <c r="C694" i="16"/>
  <c r="S694" i="16"/>
  <c r="W694" i="16"/>
  <c r="Q612" i="16"/>
  <c r="T612" i="16"/>
  <c r="N612" i="16"/>
  <c r="J811" i="16"/>
  <c r="H811" i="16"/>
  <c r="W91" i="16"/>
  <c r="R612" i="16"/>
  <c r="J612" i="16"/>
  <c r="B612" i="16"/>
  <c r="F811" i="16"/>
  <c r="O811" i="16"/>
  <c r="N889" i="16"/>
  <c r="Q889" i="16"/>
  <c r="Y889" i="16"/>
  <c r="O640" i="16"/>
  <c r="M640" i="16"/>
  <c r="Q694" i="16"/>
  <c r="N694" i="16"/>
  <c r="U694" i="16"/>
  <c r="Z612" i="16"/>
  <c r="H612" i="16"/>
  <c r="N811" i="16"/>
  <c r="U811" i="16"/>
  <c r="Y811" i="16"/>
  <c r="S687" i="16"/>
  <c r="P687" i="16"/>
  <c r="O687" i="16"/>
  <c r="D612" i="16"/>
  <c r="U612" i="16"/>
  <c r="T811" i="16"/>
  <c r="X811" i="16"/>
  <c r="J971" i="16"/>
  <c r="Q971" i="16"/>
  <c r="U971" i="16"/>
  <c r="E971" i="16"/>
  <c r="B971" i="16"/>
  <c r="P6" i="16"/>
  <c r="R6" i="16"/>
  <c r="K6" i="16"/>
  <c r="I6" i="16"/>
  <c r="J6" i="16"/>
  <c r="N6" i="16"/>
  <c r="V6" i="16"/>
  <c r="S6" i="16"/>
  <c r="E6" i="16"/>
  <c r="W6" i="16"/>
  <c r="B6" i="16"/>
  <c r="T6" i="16"/>
  <c r="AS17" i="17"/>
  <c r="A14" i="16"/>
  <c r="M14" i="16" s="1"/>
  <c r="AS25" i="17"/>
  <c r="A22" i="16"/>
  <c r="A30" i="16"/>
  <c r="U30" i="16" s="1"/>
  <c r="AS33" i="17"/>
  <c r="AS41" i="17"/>
  <c r="A38" i="16"/>
  <c r="G38" i="16" s="1"/>
  <c r="A46" i="16"/>
  <c r="AS49" i="17"/>
  <c r="A54" i="16"/>
  <c r="J54" i="16" s="1"/>
  <c r="AS57" i="17"/>
  <c r="AS65" i="17"/>
  <c r="A62" i="16"/>
  <c r="T62" i="16" s="1"/>
  <c r="A79" i="16"/>
  <c r="AS82" i="17"/>
  <c r="AS91" i="17"/>
  <c r="A88" i="16"/>
  <c r="V88" i="16" s="1"/>
  <c r="AS99" i="17"/>
  <c r="A96" i="16"/>
  <c r="AS107" i="17"/>
  <c r="A104" i="16"/>
  <c r="T104" i="16" s="1"/>
  <c r="A112" i="16"/>
  <c r="AS115" i="17"/>
  <c r="A120" i="16"/>
  <c r="I120" i="16" s="1"/>
  <c r="AS123" i="17"/>
  <c r="AS131" i="17"/>
  <c r="A128" i="16"/>
  <c r="A136" i="16"/>
  <c r="O136" i="16" s="1"/>
  <c r="AS139" i="17"/>
  <c r="AS147" i="17"/>
  <c r="A144" i="16"/>
  <c r="C177" i="16"/>
  <c r="F177" i="16"/>
  <c r="AS204" i="17"/>
  <c r="A201" i="16"/>
  <c r="A233" i="16"/>
  <c r="AS236" i="17"/>
  <c r="A289" i="16"/>
  <c r="AS292" i="17"/>
  <c r="A313" i="16"/>
  <c r="N313" i="16" s="1"/>
  <c r="AS316" i="17"/>
  <c r="A369" i="16"/>
  <c r="AS372" i="17"/>
  <c r="A377" i="16"/>
  <c r="B377" i="16" s="1"/>
  <c r="AS380" i="17"/>
  <c r="AS388" i="17"/>
  <c r="A385" i="16"/>
  <c r="AS396" i="17"/>
  <c r="A393" i="16"/>
  <c r="K393" i="16" s="1"/>
  <c r="A401" i="16"/>
  <c r="AS404" i="17"/>
  <c r="AS412" i="17"/>
  <c r="A409" i="16"/>
  <c r="AS420" i="17"/>
  <c r="A417" i="16"/>
  <c r="A458" i="16"/>
  <c r="AS461" i="17"/>
  <c r="I490" i="16"/>
  <c r="R490" i="16"/>
  <c r="AS501" i="17"/>
  <c r="A498" i="16"/>
  <c r="A506" i="16"/>
  <c r="AS509" i="17"/>
  <c r="A514" i="16"/>
  <c r="T514" i="16" s="1"/>
  <c r="AS517" i="17"/>
  <c r="A522" i="16"/>
  <c r="I522" i="16" s="1"/>
  <c r="AS525" i="17"/>
  <c r="AS574" i="17"/>
  <c r="A571" i="16"/>
  <c r="A579" i="16"/>
  <c r="AS582" i="17"/>
  <c r="D587" i="16"/>
  <c r="O587" i="16"/>
  <c r="P587" i="16"/>
  <c r="R587" i="16"/>
  <c r="S587" i="16"/>
  <c r="E587" i="16"/>
  <c r="G587" i="16"/>
  <c r="N587" i="16"/>
  <c r="B587" i="16"/>
  <c r="U587" i="16"/>
  <c r="F587" i="16"/>
  <c r="M587" i="16"/>
  <c r="T587" i="16"/>
  <c r="L587" i="16"/>
  <c r="Q587" i="16"/>
  <c r="K587" i="16"/>
  <c r="Z587" i="16"/>
  <c r="AS598" i="17"/>
  <c r="A595" i="16"/>
  <c r="X595" i="16" s="1"/>
  <c r="A603" i="16"/>
  <c r="AS606" i="17"/>
  <c r="AS614" i="17"/>
  <c r="A611" i="16"/>
  <c r="A619" i="16"/>
  <c r="AS622" i="17"/>
  <c r="A627" i="16"/>
  <c r="AS630" i="17"/>
  <c r="AS638" i="17"/>
  <c r="A635" i="16"/>
  <c r="D635" i="16" s="1"/>
  <c r="A651" i="16"/>
  <c r="I651" i="16" s="1"/>
  <c r="AS654" i="17"/>
  <c r="A699" i="16"/>
  <c r="V699" i="16" s="1"/>
  <c r="AS702" i="17"/>
  <c r="AS710" i="17"/>
  <c r="A707" i="16"/>
  <c r="AS725" i="17"/>
  <c r="A722" i="16"/>
  <c r="A730" i="16"/>
  <c r="I730" i="16" s="1"/>
  <c r="AS733" i="17"/>
  <c r="A746" i="16"/>
  <c r="AS749" i="17"/>
  <c r="AS757" i="17"/>
  <c r="A754" i="16"/>
  <c r="AS773" i="17"/>
  <c r="A770" i="16"/>
  <c r="C770" i="16" s="1"/>
  <c r="AS781" i="17"/>
  <c r="A778" i="16"/>
  <c r="AS805" i="17"/>
  <c r="A802" i="16"/>
  <c r="A810" i="16"/>
  <c r="AS813" i="17"/>
  <c r="A818" i="16"/>
  <c r="AS821" i="17"/>
  <c r="A826" i="16"/>
  <c r="AS829" i="17"/>
  <c r="A834" i="16"/>
  <c r="J834" i="16" s="1"/>
  <c r="AS837" i="17"/>
  <c r="AS845" i="17"/>
  <c r="A842" i="16"/>
  <c r="M842" i="16" s="1"/>
  <c r="AS869" i="17"/>
  <c r="A866" i="16"/>
  <c r="W866" i="16" s="1"/>
  <c r="AS902" i="17"/>
  <c r="A899" i="16"/>
  <c r="AS910" i="17"/>
  <c r="A907" i="16"/>
  <c r="A915" i="16"/>
  <c r="AS918" i="17"/>
  <c r="AS926" i="17"/>
  <c r="A923" i="16"/>
  <c r="A955" i="16"/>
  <c r="AS958" i="17"/>
  <c r="A963" i="16"/>
  <c r="AS966" i="17"/>
  <c r="A979" i="16"/>
  <c r="I979" i="16" s="1"/>
  <c r="AS982" i="17"/>
  <c r="AS990" i="17"/>
  <c r="A987" i="16"/>
  <c r="F987" i="16" s="1"/>
  <c r="AS998" i="17"/>
  <c r="A995" i="16"/>
  <c r="J995" i="16" s="1"/>
  <c r="Y860" i="16"/>
  <c r="D860" i="16"/>
  <c r="Z860" i="16"/>
  <c r="F860" i="16"/>
  <c r="R780" i="16"/>
  <c r="S780" i="16"/>
  <c r="L780" i="16"/>
  <c r="R649" i="16"/>
  <c r="Y649" i="16"/>
  <c r="W649" i="16"/>
  <c r="N814" i="16"/>
  <c r="D814" i="16"/>
  <c r="V598" i="16"/>
  <c r="O598" i="16"/>
  <c r="T598" i="16"/>
  <c r="N598" i="16"/>
  <c r="G598" i="16"/>
  <c r="P598" i="16"/>
  <c r="J649" i="16"/>
  <c r="B649" i="16"/>
  <c r="X649" i="16"/>
  <c r="I415" i="16"/>
  <c r="W415" i="16"/>
  <c r="V415" i="16"/>
  <c r="N415" i="16"/>
  <c r="T415" i="16"/>
  <c r="J415" i="16"/>
  <c r="C415" i="16"/>
  <c r="U415" i="16"/>
  <c r="H415" i="16"/>
  <c r="E415" i="16"/>
  <c r="K415" i="16"/>
  <c r="R415" i="16"/>
  <c r="G415" i="16"/>
  <c r="D415" i="16"/>
  <c r="G602" i="16"/>
  <c r="Z602" i="16"/>
  <c r="C602" i="16"/>
  <c r="K602" i="16"/>
  <c r="E602" i="16"/>
  <c r="F649" i="16"/>
  <c r="C649" i="16"/>
  <c r="V649" i="16"/>
  <c r="Z388" i="16"/>
  <c r="P388" i="16"/>
  <c r="G649" i="16"/>
  <c r="M649" i="16"/>
  <c r="U649" i="16"/>
  <c r="B212" i="16"/>
  <c r="M212" i="16"/>
  <c r="H212" i="16"/>
  <c r="H649" i="16"/>
  <c r="P649" i="16"/>
  <c r="K101" i="16"/>
  <c r="Y101" i="16"/>
  <c r="Q101" i="16"/>
  <c r="M101" i="16"/>
  <c r="I101" i="16"/>
  <c r="S101" i="16"/>
  <c r="R101" i="16"/>
  <c r="J101" i="16"/>
  <c r="U101" i="16"/>
  <c r="C101" i="16"/>
  <c r="W101" i="16"/>
  <c r="H101" i="16"/>
  <c r="B101" i="16"/>
  <c r="T101" i="16"/>
  <c r="X101" i="16"/>
  <c r="E101" i="16"/>
  <c r="L101" i="16"/>
  <c r="D101" i="16"/>
  <c r="G101" i="16"/>
  <c r="V101" i="16"/>
  <c r="N101" i="16"/>
  <c r="O101" i="16"/>
  <c r="S719" i="16"/>
  <c r="V719" i="16"/>
  <c r="K719" i="16"/>
  <c r="C719" i="16"/>
  <c r="O719" i="16"/>
  <c r="J719" i="16"/>
  <c r="N719" i="16"/>
  <c r="U719" i="16"/>
  <c r="Z719" i="16"/>
  <c r="Y719" i="16"/>
  <c r="W719" i="16"/>
  <c r="Q719" i="16"/>
  <c r="B719" i="16"/>
  <c r="L719" i="16"/>
  <c r="D719" i="16"/>
  <c r="I719" i="16"/>
  <c r="E719" i="16"/>
  <c r="H719" i="16"/>
  <c r="M719" i="16"/>
  <c r="T719" i="16"/>
  <c r="P719" i="16"/>
  <c r="S551" i="16"/>
  <c r="U551" i="16"/>
  <c r="M551" i="16"/>
  <c r="Z551" i="16"/>
  <c r="Q551" i="16"/>
  <c r="F551" i="16"/>
  <c r="E558" i="16"/>
  <c r="M558" i="16"/>
  <c r="B558" i="16"/>
  <c r="G558" i="16"/>
  <c r="R558" i="16"/>
  <c r="W558" i="16"/>
  <c r="J558" i="16"/>
  <c r="F558" i="16"/>
  <c r="V558" i="16"/>
  <c r="P558" i="16"/>
  <c r="Y658" i="16"/>
  <c r="K658" i="16"/>
  <c r="L658" i="16"/>
  <c r="E658" i="16"/>
  <c r="P658" i="16"/>
  <c r="M658" i="16"/>
  <c r="U658" i="16"/>
  <c r="Q729" i="16"/>
  <c r="B729" i="16"/>
  <c r="B284" i="16"/>
  <c r="D284" i="16"/>
  <c r="O284" i="16"/>
  <c r="X284" i="16"/>
  <c r="N284" i="16"/>
  <c r="K284" i="16"/>
  <c r="U284" i="16"/>
  <c r="Y284" i="16"/>
  <c r="C284" i="16"/>
  <c r="P284" i="16"/>
  <c r="T284" i="16"/>
  <c r="H284" i="16"/>
  <c r="R284" i="16"/>
  <c r="E284" i="16"/>
  <c r="C449" i="16"/>
  <c r="H449" i="16"/>
  <c r="T449" i="16"/>
  <c r="K449" i="16"/>
  <c r="M449" i="16"/>
  <c r="S449" i="16"/>
  <c r="W449" i="16"/>
  <c r="R449" i="16"/>
  <c r="V449" i="16"/>
  <c r="U449" i="16"/>
  <c r="B449" i="16"/>
  <c r="F449" i="16"/>
  <c r="O449" i="16"/>
  <c r="J449" i="16"/>
  <c r="I449" i="16"/>
  <c r="X449" i="16"/>
  <c r="L449" i="16"/>
  <c r="N449" i="16"/>
  <c r="P449" i="16"/>
  <c r="K666" i="16"/>
  <c r="F666" i="16"/>
  <c r="T666" i="16"/>
  <c r="S666" i="16"/>
  <c r="M666" i="16"/>
  <c r="G666" i="16"/>
  <c r="N666" i="16"/>
  <c r="X666" i="16"/>
  <c r="D666" i="16"/>
  <c r="E666" i="16"/>
  <c r="B666" i="16"/>
  <c r="I666" i="16"/>
  <c r="Z666" i="16"/>
  <c r="O666" i="16"/>
  <c r="Y666" i="16"/>
  <c r="V666" i="16"/>
  <c r="R666" i="16"/>
  <c r="C793" i="16"/>
  <c r="F793" i="16"/>
  <c r="B793" i="16"/>
  <c r="T793" i="16"/>
  <c r="D793" i="16"/>
  <c r="K793" i="16"/>
  <c r="M793" i="16"/>
  <c r="S793" i="16"/>
  <c r="Y768" i="16"/>
  <c r="Z768" i="16"/>
  <c r="R768" i="16"/>
  <c r="G768" i="16"/>
  <c r="I768" i="16"/>
  <c r="K768" i="16"/>
  <c r="H768" i="16"/>
  <c r="J768" i="16"/>
  <c r="O768" i="16"/>
  <c r="P768" i="16"/>
  <c r="X768" i="16"/>
  <c r="F768" i="16"/>
  <c r="S768" i="16"/>
  <c r="E768" i="16"/>
  <c r="V768" i="16"/>
  <c r="W768" i="16"/>
  <c r="B768" i="16"/>
  <c r="U768" i="16"/>
  <c r="M768" i="16"/>
  <c r="L768" i="16"/>
  <c r="T768" i="16"/>
  <c r="Q768" i="16"/>
  <c r="O767" i="16"/>
  <c r="P767" i="16"/>
  <c r="U767" i="16"/>
  <c r="Y767" i="16"/>
  <c r="B767" i="16"/>
  <c r="J767" i="16"/>
  <c r="H767" i="16"/>
  <c r="X767" i="16"/>
  <c r="F767" i="16"/>
  <c r="D767" i="16"/>
  <c r="M767" i="16"/>
  <c r="J173" i="16"/>
  <c r="E173" i="16"/>
  <c r="M173" i="16"/>
  <c r="H173" i="16"/>
  <c r="Y173" i="16"/>
  <c r="O173" i="16"/>
  <c r="G173" i="16"/>
  <c r="V173" i="16"/>
  <c r="U173" i="16"/>
  <c r="K173" i="16"/>
  <c r="B173" i="16"/>
  <c r="L173" i="16"/>
  <c r="X173" i="16"/>
  <c r="Z173" i="16"/>
  <c r="T173" i="16"/>
  <c r="C173" i="16"/>
  <c r="P173" i="16"/>
  <c r="L561" i="16"/>
  <c r="P561" i="16"/>
  <c r="X561" i="16"/>
  <c r="R561" i="16"/>
  <c r="N561" i="16"/>
  <c r="T561" i="16"/>
  <c r="K561" i="16"/>
  <c r="Y561" i="16"/>
  <c r="F561" i="16"/>
  <c r="B561" i="16"/>
  <c r="J561" i="16"/>
  <c r="Q561" i="16"/>
  <c r="O561" i="16"/>
  <c r="S561" i="16"/>
  <c r="J998" i="16"/>
  <c r="L998" i="16"/>
  <c r="U890" i="16"/>
  <c r="Y890" i="16"/>
  <c r="V890" i="16"/>
  <c r="B890" i="16"/>
  <c r="X890" i="16"/>
  <c r="G890" i="16"/>
  <c r="T890" i="16"/>
  <c r="G622" i="16"/>
  <c r="S614" i="16"/>
  <c r="F864" i="16"/>
  <c r="C864" i="16"/>
  <c r="I930" i="16"/>
  <c r="I878" i="16"/>
  <c r="I861" i="16"/>
  <c r="I783" i="16"/>
  <c r="I741" i="16"/>
  <c r="I726" i="16"/>
  <c r="I618" i="16"/>
  <c r="I610" i="16"/>
  <c r="I495" i="16"/>
  <c r="I461" i="16"/>
  <c r="I421" i="16"/>
  <c r="I327" i="16"/>
  <c r="I180" i="16"/>
  <c r="I173" i="16"/>
  <c r="U864" i="16"/>
  <c r="W864" i="16"/>
  <c r="V614" i="16"/>
  <c r="K864" i="16"/>
  <c r="Y864" i="16"/>
  <c r="C838" i="16"/>
  <c r="N406" i="16"/>
  <c r="K406" i="16"/>
  <c r="E406" i="16"/>
  <c r="X375" i="16"/>
  <c r="O375" i="16"/>
  <c r="E375" i="16"/>
  <c r="T375" i="16"/>
  <c r="S375" i="16"/>
  <c r="L375" i="16"/>
  <c r="K375" i="16"/>
  <c r="V375" i="16"/>
  <c r="M336" i="16"/>
  <c r="V336" i="16"/>
  <c r="C336" i="16"/>
  <c r="B336" i="16"/>
  <c r="U336" i="16"/>
  <c r="N336" i="16"/>
  <c r="S336" i="16"/>
  <c r="E482" i="16"/>
  <c r="N482" i="16"/>
  <c r="V482" i="16"/>
  <c r="J464" i="16"/>
  <c r="M464" i="16"/>
  <c r="N464" i="16"/>
  <c r="Z169" i="16"/>
  <c r="F169" i="16"/>
  <c r="E169" i="16"/>
  <c r="R282" i="16"/>
  <c r="Z282" i="16"/>
  <c r="F282" i="16"/>
  <c r="I838" i="16"/>
  <c r="Z192" i="16"/>
  <c r="L222" i="16"/>
  <c r="D222" i="16"/>
  <c r="S222" i="16"/>
  <c r="R145" i="16"/>
  <c r="X145" i="16"/>
  <c r="P145" i="16"/>
  <c r="P115" i="16"/>
  <c r="I115" i="16"/>
  <c r="X115" i="16"/>
  <c r="P321" i="16"/>
  <c r="Y321" i="16"/>
  <c r="S321" i="16"/>
  <c r="G259" i="16"/>
  <c r="O259" i="16"/>
  <c r="Y259" i="16"/>
  <c r="N738" i="16"/>
  <c r="I738" i="16"/>
  <c r="O738" i="16"/>
  <c r="Q20" i="16"/>
  <c r="H20" i="16"/>
  <c r="J20" i="16"/>
  <c r="T86" i="16"/>
  <c r="J86" i="16"/>
  <c r="Q86" i="16"/>
  <c r="B555" i="16"/>
  <c r="U555" i="16"/>
  <c r="O555" i="16"/>
  <c r="T145" i="16"/>
  <c r="G838" i="16"/>
  <c r="V838" i="16"/>
  <c r="N786" i="16"/>
  <c r="N896" i="16"/>
  <c r="I896" i="16"/>
  <c r="U896" i="16"/>
  <c r="W896" i="16"/>
  <c r="C896" i="16"/>
  <c r="Q896" i="16"/>
  <c r="G896" i="16"/>
  <c r="J896" i="16"/>
  <c r="V896" i="16"/>
  <c r="O896" i="16"/>
  <c r="S896" i="16"/>
  <c r="M896" i="16"/>
  <c r="E896" i="16"/>
  <c r="B896" i="16"/>
  <c r="T896" i="16"/>
  <c r="L896" i="16"/>
  <c r="X896" i="16"/>
  <c r="Y896" i="16"/>
  <c r="R896" i="16"/>
  <c r="K896" i="16"/>
  <c r="P896" i="16"/>
  <c r="F896" i="16"/>
  <c r="C131" i="16"/>
  <c r="N131" i="16"/>
  <c r="J131" i="16"/>
  <c r="W131" i="16"/>
  <c r="G131" i="16"/>
  <c r="K131" i="16"/>
  <c r="M131" i="16"/>
  <c r="V131" i="16"/>
  <c r="O20" i="16"/>
  <c r="C20" i="16"/>
  <c r="N20" i="16"/>
  <c r="Q838" i="16"/>
  <c r="U838" i="16"/>
  <c r="O481" i="16"/>
  <c r="B481" i="16"/>
  <c r="Y91" i="16"/>
  <c r="E91" i="16"/>
  <c r="V91" i="16"/>
  <c r="C91" i="16"/>
  <c r="L91" i="16"/>
  <c r="B91" i="16"/>
  <c r="M91" i="16"/>
  <c r="K811" i="16"/>
  <c r="S811" i="16"/>
  <c r="L811" i="16"/>
  <c r="W612" i="16"/>
  <c r="Y612" i="16"/>
  <c r="S612" i="16"/>
  <c r="E612" i="16"/>
  <c r="I796" i="16"/>
  <c r="X796" i="16"/>
  <c r="S796" i="16"/>
  <c r="M57" i="16"/>
  <c r="K57" i="16"/>
  <c r="F57" i="16"/>
  <c r="H57" i="16"/>
  <c r="Z57" i="16"/>
  <c r="W57" i="16"/>
  <c r="R57" i="16"/>
  <c r="U57" i="16"/>
  <c r="O57" i="16"/>
  <c r="T57" i="16"/>
  <c r="N57" i="16"/>
  <c r="X57" i="16"/>
  <c r="D57" i="16"/>
  <c r="G57" i="16"/>
  <c r="C57" i="16"/>
  <c r="I57" i="16"/>
  <c r="V57" i="16"/>
  <c r="Y57" i="16"/>
  <c r="B57" i="16"/>
  <c r="S57" i="16"/>
  <c r="P57" i="16"/>
  <c r="J57" i="16"/>
  <c r="G758" i="16"/>
  <c r="Z758" i="16"/>
  <c r="S758" i="16"/>
  <c r="O758" i="16"/>
  <c r="T758" i="16"/>
  <c r="K758" i="16"/>
  <c r="Y758" i="16"/>
  <c r="E758" i="16"/>
  <c r="P758" i="16"/>
  <c r="X758" i="16"/>
  <c r="U758" i="16"/>
  <c r="J758" i="16"/>
  <c r="I758" i="16"/>
  <c r="C758" i="16"/>
  <c r="R758" i="16"/>
  <c r="M758" i="16"/>
  <c r="B758" i="16"/>
  <c r="D758" i="16"/>
  <c r="F758" i="16"/>
  <c r="L758" i="16"/>
  <c r="H758" i="16"/>
  <c r="V758" i="16"/>
  <c r="Y20" i="16"/>
  <c r="P20" i="16"/>
  <c r="U20" i="16"/>
  <c r="S838" i="16"/>
  <c r="B838" i="16"/>
  <c r="H838" i="16"/>
  <c r="F91" i="16"/>
  <c r="Z863" i="16"/>
  <c r="R863" i="16"/>
  <c r="L863" i="16"/>
  <c r="M863" i="16"/>
  <c r="X863" i="16"/>
  <c r="T863" i="16"/>
  <c r="O863" i="16"/>
  <c r="K863" i="16"/>
  <c r="E863" i="16"/>
  <c r="P863" i="16"/>
  <c r="W863" i="16"/>
  <c r="J863" i="16"/>
  <c r="G863" i="16"/>
  <c r="V863" i="16"/>
  <c r="N863" i="16"/>
  <c r="U863" i="16"/>
  <c r="H863" i="16"/>
  <c r="Y800" i="16"/>
  <c r="J800" i="16"/>
  <c r="I800" i="16"/>
  <c r="P616" i="16"/>
  <c r="B616" i="16"/>
  <c r="U616" i="16"/>
  <c r="W616" i="16"/>
  <c r="C616" i="16"/>
  <c r="S616" i="16"/>
  <c r="R616" i="16"/>
  <c r="G616" i="16"/>
  <c r="H616" i="16"/>
  <c r="J616" i="16"/>
  <c r="M616" i="16"/>
  <c r="Q616" i="16"/>
  <c r="Z616" i="16"/>
  <c r="D125" i="16"/>
  <c r="B125" i="16"/>
  <c r="V125" i="16"/>
  <c r="N638" i="16"/>
  <c r="Q638" i="16"/>
  <c r="C638" i="16"/>
  <c r="K638" i="16"/>
  <c r="L638" i="16"/>
  <c r="E638" i="16"/>
  <c r="Z638" i="16"/>
  <c r="X638" i="16"/>
  <c r="W638" i="16"/>
  <c r="B638" i="16"/>
  <c r="F638" i="16"/>
  <c r="U638" i="16"/>
  <c r="M638" i="16"/>
  <c r="R638" i="16"/>
  <c r="V638" i="16"/>
  <c r="O638" i="16"/>
  <c r="G638" i="16"/>
  <c r="D638" i="16"/>
  <c r="T638" i="16"/>
  <c r="Y638" i="16"/>
  <c r="P638" i="16"/>
  <c r="J638" i="16"/>
  <c r="H638" i="16"/>
  <c r="B298" i="16"/>
  <c r="U298" i="16"/>
  <c r="H298" i="16"/>
  <c r="L298" i="16"/>
  <c r="M298" i="16"/>
  <c r="W298" i="16"/>
  <c r="T298" i="16"/>
  <c r="K298" i="16"/>
  <c r="I298" i="16"/>
  <c r="Q298" i="16"/>
  <c r="D298" i="16"/>
  <c r="Z298" i="16"/>
  <c r="R298" i="16"/>
  <c r="E298" i="16"/>
  <c r="X298" i="16"/>
  <c r="O298" i="16"/>
  <c r="J298" i="16"/>
  <c r="S298" i="16"/>
  <c r="Y298" i="16"/>
  <c r="P298" i="16"/>
  <c r="G298" i="16"/>
  <c r="F298" i="16"/>
  <c r="I145" i="16"/>
  <c r="U145" i="16"/>
  <c r="B145" i="16"/>
  <c r="G738" i="16"/>
  <c r="P738" i="16"/>
  <c r="D738" i="16"/>
  <c r="W20" i="16"/>
  <c r="F20" i="16"/>
  <c r="E20" i="16"/>
  <c r="O838" i="16"/>
  <c r="F838" i="16"/>
  <c r="R838" i="16"/>
  <c r="P482" i="16"/>
  <c r="U482" i="16"/>
  <c r="E464" i="16"/>
  <c r="F464" i="16"/>
  <c r="V169" i="16"/>
  <c r="P169" i="16"/>
  <c r="O282" i="16"/>
  <c r="L282" i="16"/>
  <c r="Q282" i="16"/>
  <c r="F222" i="16"/>
  <c r="B222" i="16"/>
  <c r="N145" i="16"/>
  <c r="M115" i="16"/>
  <c r="G115" i="16"/>
  <c r="S115" i="16"/>
  <c r="N321" i="16"/>
  <c r="X321" i="16"/>
  <c r="U259" i="16"/>
  <c r="X259" i="16"/>
  <c r="Y738" i="16"/>
  <c r="E738" i="16"/>
  <c r="X20" i="16"/>
  <c r="R20" i="16"/>
  <c r="I20" i="16"/>
  <c r="R86" i="16"/>
  <c r="B86" i="16"/>
  <c r="F555" i="16"/>
  <c r="W555" i="16"/>
  <c r="Z555" i="16"/>
  <c r="J838" i="16"/>
  <c r="Y838" i="16"/>
  <c r="D838" i="16"/>
  <c r="B863" i="16"/>
  <c r="T616" i="16"/>
  <c r="L20" i="16"/>
  <c r="S20" i="16"/>
  <c r="M838" i="16"/>
  <c r="Z838" i="16"/>
  <c r="T428" i="16"/>
  <c r="E428" i="16"/>
  <c r="V428" i="16"/>
  <c r="E291" i="16"/>
  <c r="N291" i="16"/>
  <c r="V931" i="16"/>
  <c r="M931" i="16"/>
  <c r="T931" i="16"/>
  <c r="X888" i="16"/>
  <c r="U888" i="16"/>
  <c r="S888" i="16"/>
  <c r="K881" i="16"/>
  <c r="C103" i="16"/>
  <c r="N237" i="16"/>
  <c r="O71" i="16"/>
  <c r="I71" i="16"/>
  <c r="J105" i="16"/>
  <c r="D105" i="16"/>
  <c r="C105" i="16"/>
  <c r="L105" i="16"/>
  <c r="R346" i="16"/>
  <c r="B346" i="16"/>
  <c r="K346" i="16"/>
  <c r="P346" i="16"/>
  <c r="X346" i="16"/>
  <c r="L346" i="16"/>
  <c r="F346" i="16"/>
  <c r="F354" i="16"/>
  <c r="T354" i="16"/>
  <c r="H354" i="16"/>
  <c r="S354" i="16"/>
  <c r="V354" i="16"/>
  <c r="D354" i="16"/>
  <c r="S680" i="16"/>
  <c r="Q680" i="16"/>
  <c r="V680" i="16"/>
  <c r="X680" i="16"/>
  <c r="R680" i="16"/>
  <c r="C680" i="16"/>
  <c r="F680" i="16"/>
  <c r="D680" i="16"/>
  <c r="K680" i="16"/>
  <c r="Z680" i="16"/>
  <c r="E680" i="16"/>
  <c r="T680" i="16"/>
  <c r="N680" i="16"/>
  <c r="Y680" i="16"/>
  <c r="G680" i="16"/>
  <c r="H680" i="16"/>
  <c r="M680" i="16"/>
  <c r="O680" i="16"/>
  <c r="P680" i="16"/>
  <c r="U680" i="16"/>
  <c r="I680" i="16"/>
  <c r="W680" i="16"/>
  <c r="K212" i="16"/>
  <c r="W212" i="16"/>
  <c r="T212" i="16"/>
  <c r="O212" i="16"/>
  <c r="D212" i="16"/>
  <c r="E212" i="16"/>
  <c r="Z212" i="16"/>
  <c r="L212" i="16"/>
  <c r="Y212" i="16"/>
  <c r="N212" i="16"/>
  <c r="I212" i="16"/>
  <c r="J212" i="16"/>
  <c r="V212" i="16"/>
  <c r="U212" i="16"/>
  <c r="S212" i="16"/>
  <c r="F212" i="16"/>
  <c r="R212" i="16"/>
  <c r="G212" i="16"/>
  <c r="Q212" i="16"/>
  <c r="C212" i="16"/>
  <c r="P212" i="16"/>
  <c r="X212" i="16"/>
  <c r="F102" i="16"/>
  <c r="B102" i="16"/>
  <c r="S102" i="16"/>
  <c r="I102" i="16"/>
  <c r="C102" i="16"/>
  <c r="Z102" i="16"/>
  <c r="K102" i="16"/>
  <c r="C457" i="16"/>
  <c r="J457" i="16"/>
  <c r="M457" i="16"/>
  <c r="S457" i="16"/>
  <c r="T457" i="16"/>
  <c r="B457" i="16"/>
  <c r="F457" i="16"/>
  <c r="P457" i="16"/>
  <c r="F103" i="16"/>
  <c r="D81" i="16"/>
  <c r="T102" i="16"/>
  <c r="Q733" i="16"/>
  <c r="Z733" i="16"/>
  <c r="O867" i="16"/>
  <c r="J867" i="16"/>
  <c r="L867" i="16"/>
  <c r="U867" i="16"/>
  <c r="M867" i="16"/>
  <c r="I867" i="16"/>
  <c r="D867" i="16"/>
  <c r="W867" i="16"/>
  <c r="R867" i="16"/>
  <c r="C867" i="16"/>
  <c r="B867" i="16"/>
  <c r="G867" i="16"/>
  <c r="K867" i="16"/>
  <c r="Z867" i="16"/>
  <c r="N867" i="16"/>
  <c r="T867" i="16"/>
  <c r="Q867" i="16"/>
  <c r="V867" i="16"/>
  <c r="F867" i="16"/>
  <c r="X867" i="16"/>
  <c r="Y867" i="16"/>
  <c r="P867" i="16"/>
  <c r="H867" i="16"/>
  <c r="E867" i="16"/>
  <c r="S867" i="16"/>
  <c r="AS806" i="17"/>
  <c r="E964" i="16"/>
  <c r="AS349" i="17"/>
  <c r="I18" i="16"/>
  <c r="AS317" i="17"/>
  <c r="AS116" i="17"/>
  <c r="A113" i="16"/>
  <c r="X178" i="16"/>
  <c r="O178" i="16"/>
  <c r="H178" i="16"/>
  <c r="L178" i="16"/>
  <c r="J178" i="16"/>
  <c r="V178" i="16"/>
  <c r="M178" i="16"/>
  <c r="S178" i="16"/>
  <c r="D178" i="16"/>
  <c r="E178" i="16"/>
  <c r="N178" i="16"/>
  <c r="Y178" i="16"/>
  <c r="W178" i="16"/>
  <c r="Z178" i="16"/>
  <c r="F178" i="16"/>
  <c r="B178" i="16"/>
  <c r="K178" i="16"/>
  <c r="C178" i="16"/>
  <c r="A202" i="16"/>
  <c r="L202" i="16" s="1"/>
  <c r="AS205" i="17"/>
  <c r="AS261" i="17"/>
  <c r="A258" i="16"/>
  <c r="D258" i="16" s="1"/>
  <c r="A290" i="16"/>
  <c r="AS293" i="17"/>
  <c r="AS309" i="17"/>
  <c r="A306" i="16"/>
  <c r="K314" i="16"/>
  <c r="T314" i="16"/>
  <c r="A322" i="16"/>
  <c r="U322" i="16" s="1"/>
  <c r="AS325" i="17"/>
  <c r="AS333" i="17"/>
  <c r="A330" i="16"/>
  <c r="P330" i="16" s="1"/>
  <c r="AS373" i="17"/>
  <c r="A370" i="16"/>
  <c r="AS381" i="17"/>
  <c r="A378" i="16"/>
  <c r="AS389" i="17"/>
  <c r="A386" i="16"/>
  <c r="D386" i="16" s="1"/>
  <c r="A426" i="16"/>
  <c r="G426" i="16" s="1"/>
  <c r="AS429" i="17"/>
  <c r="U434" i="16"/>
  <c r="M434" i="16"/>
  <c r="L434" i="16"/>
  <c r="K434" i="16"/>
  <c r="AS446" i="17"/>
  <c r="A443" i="16"/>
  <c r="A451" i="16"/>
  <c r="Y451" i="16" s="1"/>
  <c r="AS454" i="17"/>
  <c r="A459" i="16"/>
  <c r="AS462" i="17"/>
  <c r="A475" i="16"/>
  <c r="AS478" i="17"/>
  <c r="AS502" i="17"/>
  <c r="A499" i="16"/>
  <c r="H499" i="16" s="1"/>
  <c r="AS510" i="17"/>
  <c r="A507" i="16"/>
  <c r="Y507" i="16" s="1"/>
  <c r="B515" i="16"/>
  <c r="R515" i="16"/>
  <c r="D515" i="16"/>
  <c r="V515" i="16"/>
  <c r="T515" i="16"/>
  <c r="M515" i="16"/>
  <c r="G515" i="16"/>
  <c r="Q515" i="16"/>
  <c r="I515" i="16"/>
  <c r="O515" i="16"/>
  <c r="W515" i="16"/>
  <c r="C515" i="16"/>
  <c r="E515" i="16"/>
  <c r="P515" i="16"/>
  <c r="U515" i="16"/>
  <c r="S515" i="16"/>
  <c r="X515" i="16"/>
  <c r="Y515" i="16"/>
  <c r="J515" i="16"/>
  <c r="E523" i="16"/>
  <c r="G523" i="16"/>
  <c r="AS591" i="17"/>
  <c r="A588" i="16"/>
  <c r="A596" i="16"/>
  <c r="AS599" i="17"/>
  <c r="AS623" i="17"/>
  <c r="A620" i="16"/>
  <c r="A636" i="16"/>
  <c r="AS639" i="17"/>
  <c r="AS663" i="17"/>
  <c r="A660" i="16"/>
  <c r="X660" i="16" s="1"/>
  <c r="A684" i="16"/>
  <c r="AS687" i="17"/>
  <c r="AS695" i="17"/>
  <c r="A692" i="16"/>
  <c r="A700" i="16"/>
  <c r="W700" i="16" s="1"/>
  <c r="AS703" i="17"/>
  <c r="A723" i="16"/>
  <c r="AS726" i="17"/>
  <c r="AS734" i="17"/>
  <c r="A731" i="16"/>
  <c r="I731" i="16" s="1"/>
  <c r="U739" i="16"/>
  <c r="D739" i="16"/>
  <c r="S739" i="16"/>
  <c r="J739" i="16"/>
  <c r="M739" i="16"/>
  <c r="K739" i="16"/>
  <c r="O739" i="16"/>
  <c r="V739" i="16"/>
  <c r="N739" i="16"/>
  <c r="H739" i="16"/>
  <c r="X739" i="16"/>
  <c r="F739" i="16"/>
  <c r="T739" i="16"/>
  <c r="Q739" i="16"/>
  <c r="A747" i="16"/>
  <c r="AS750" i="17"/>
  <c r="A755" i="16"/>
  <c r="I755" i="16" s="1"/>
  <c r="AS758" i="17"/>
  <c r="AS766" i="17"/>
  <c r="A763" i="16"/>
  <c r="U763" i="16" s="1"/>
  <c r="AS782" i="17"/>
  <c r="A779" i="16"/>
  <c r="A787" i="16"/>
  <c r="G787" i="16" s="1"/>
  <c r="AS790" i="17"/>
  <c r="AS798" i="17"/>
  <c r="A795" i="16"/>
  <c r="R795" i="16" s="1"/>
  <c r="A827" i="16"/>
  <c r="G827" i="16" s="1"/>
  <c r="AS830" i="17"/>
  <c r="A835" i="16"/>
  <c r="AS838" i="17"/>
  <c r="P843" i="16"/>
  <c r="I843" i="16"/>
  <c r="L843" i="16"/>
  <c r="O843" i="16"/>
  <c r="G843" i="16"/>
  <c r="N843" i="16"/>
  <c r="J843" i="16"/>
  <c r="R843" i="16"/>
  <c r="Y843" i="16"/>
  <c r="Q843" i="16"/>
  <c r="S843" i="16"/>
  <c r="T843" i="16"/>
  <c r="F843" i="16"/>
  <c r="E843" i="16"/>
  <c r="V843" i="16"/>
  <c r="W843" i="16"/>
  <c r="M843" i="16"/>
  <c r="B843" i="16"/>
  <c r="H843" i="16"/>
  <c r="C843" i="16"/>
  <c r="X843" i="16"/>
  <c r="K843" i="16"/>
  <c r="AS854" i="17"/>
  <c r="A851" i="16"/>
  <c r="AS862" i="17"/>
  <c r="A859" i="16"/>
  <c r="A875" i="16"/>
  <c r="AS878" i="17"/>
  <c r="A892" i="16"/>
  <c r="AS895" i="17"/>
  <c r="A900" i="16"/>
  <c r="AS903" i="17"/>
  <c r="AS927" i="17"/>
  <c r="A924" i="16"/>
  <c r="U924" i="16" s="1"/>
  <c r="AS935" i="17"/>
  <c r="A932" i="16"/>
  <c r="P932" i="16" s="1"/>
  <c r="A940" i="16"/>
  <c r="G940" i="16" s="1"/>
  <c r="AS943" i="17"/>
  <c r="A948" i="16"/>
  <c r="AS951" i="17"/>
  <c r="Z956" i="16"/>
  <c r="E956" i="16"/>
  <c r="U956" i="16"/>
  <c r="N956" i="16"/>
  <c r="C956" i="16"/>
  <c r="K956" i="16"/>
  <c r="S956" i="16"/>
  <c r="C964" i="16"/>
  <c r="X964" i="16"/>
  <c r="A980" i="16"/>
  <c r="C980" i="16" s="1"/>
  <c r="AS983" i="17"/>
  <c r="W964" i="16"/>
  <c r="Q964" i="16"/>
  <c r="G964" i="16"/>
  <c r="A916" i="16"/>
  <c r="AS718" i="17"/>
  <c r="N434" i="16"/>
  <c r="Q434" i="16"/>
  <c r="G178" i="16"/>
  <c r="A819" i="16"/>
  <c r="A338" i="16"/>
  <c r="I964" i="16"/>
  <c r="V964" i="16"/>
  <c r="Z964" i="16"/>
  <c r="A210" i="16"/>
  <c r="AS357" i="17"/>
  <c r="D434" i="16"/>
  <c r="W434" i="16"/>
  <c r="AS486" i="17"/>
  <c r="T178" i="16"/>
  <c r="F515" i="16"/>
  <c r="G739" i="16"/>
  <c r="AS846" i="17"/>
  <c r="O964" i="16"/>
  <c r="Y964" i="16"/>
  <c r="M964" i="16"/>
  <c r="AS413" i="17"/>
  <c r="AS74" i="17"/>
  <c r="G434" i="16"/>
  <c r="T434" i="16"/>
  <c r="W956" i="16"/>
  <c r="U843" i="16"/>
  <c r="AS959" i="17"/>
  <c r="D843" i="16"/>
  <c r="H515" i="16"/>
  <c r="F968" i="16"/>
  <c r="L968" i="16"/>
  <c r="U968" i="16"/>
  <c r="K968" i="16"/>
  <c r="W968" i="16"/>
  <c r="C968" i="16"/>
  <c r="N968" i="16"/>
  <c r="S968" i="16"/>
  <c r="B968" i="16"/>
  <c r="Y968" i="16"/>
  <c r="I968" i="16"/>
  <c r="R968" i="16"/>
  <c r="Q968" i="16"/>
  <c r="O968" i="16"/>
  <c r="D968" i="16"/>
  <c r="V968" i="16"/>
  <c r="Z843" i="16"/>
  <c r="R739" i="16"/>
  <c r="AS742" i="17"/>
  <c r="T964" i="16"/>
  <c r="L964" i="16"/>
  <c r="F964" i="16"/>
  <c r="AS269" i="17"/>
  <c r="V434" i="16"/>
  <c r="S434" i="16"/>
  <c r="K343" i="16"/>
  <c r="Y343" i="16"/>
  <c r="F343" i="16"/>
  <c r="C343" i="16"/>
  <c r="AS92" i="17"/>
  <c r="AS100" i="17"/>
  <c r="N964" i="16"/>
  <c r="R964" i="16"/>
  <c r="AS108" i="17"/>
  <c r="P434" i="16"/>
  <c r="O434" i="16"/>
  <c r="A644" i="16"/>
  <c r="A771" i="16"/>
  <c r="Q833" i="16"/>
  <c r="U833" i="16"/>
  <c r="I833" i="16"/>
  <c r="B833" i="16"/>
  <c r="Y833" i="16"/>
  <c r="L833" i="16"/>
  <c r="J833" i="16"/>
  <c r="Z488" i="16"/>
  <c r="Q488" i="16"/>
  <c r="D488" i="16"/>
  <c r="V488" i="16"/>
  <c r="O488" i="16"/>
  <c r="F488" i="16"/>
  <c r="L488" i="16"/>
  <c r="G488" i="16"/>
  <c r="E488" i="16"/>
  <c r="C488" i="16"/>
  <c r="A580" i="16"/>
  <c r="F580" i="16" s="1"/>
  <c r="F60" i="16"/>
  <c r="W60" i="16"/>
  <c r="H60" i="16"/>
  <c r="R60" i="16"/>
  <c r="L60" i="16"/>
  <c r="M60" i="16"/>
  <c r="Y60" i="16"/>
  <c r="D964" i="16"/>
  <c r="S964" i="16"/>
  <c r="H964" i="16"/>
  <c r="H434" i="16"/>
  <c r="Z742" i="16"/>
  <c r="R742" i="16"/>
  <c r="G742" i="16"/>
  <c r="M303" i="16"/>
  <c r="C303" i="16"/>
  <c r="T303" i="16"/>
  <c r="N303" i="16"/>
  <c r="W303" i="16"/>
  <c r="G303" i="16"/>
  <c r="X303" i="16"/>
  <c r="D303" i="16"/>
  <c r="J303" i="16"/>
  <c r="Q303" i="16"/>
  <c r="U303" i="16"/>
  <c r="Y303" i="16"/>
  <c r="S303" i="16"/>
  <c r="V303" i="16"/>
  <c r="R303" i="16"/>
  <c r="E303" i="16"/>
  <c r="L303" i="16"/>
  <c r="B303" i="16"/>
  <c r="O303" i="16"/>
  <c r="H303" i="16"/>
  <c r="Z303" i="16"/>
  <c r="I303" i="16"/>
  <c r="K303" i="16"/>
  <c r="AS967" i="17"/>
  <c r="I950" i="16"/>
  <c r="I887" i="16"/>
  <c r="I662" i="16"/>
  <c r="I558" i="16"/>
  <c r="I551" i="16"/>
  <c r="I284" i="16"/>
  <c r="Y119" i="16"/>
  <c r="C729" i="16"/>
  <c r="S231" i="16"/>
  <c r="H231" i="16"/>
  <c r="B231" i="16"/>
  <c r="M231" i="16"/>
  <c r="X231" i="16"/>
  <c r="W231" i="16"/>
  <c r="D231" i="16"/>
  <c r="Q231" i="16"/>
  <c r="R231" i="16"/>
  <c r="K231" i="16"/>
  <c r="Z231" i="16"/>
  <c r="L231" i="16"/>
  <c r="O231" i="16"/>
  <c r="P231" i="16"/>
  <c r="J231" i="16"/>
  <c r="T231" i="16"/>
  <c r="N231" i="16"/>
  <c r="Y231" i="16"/>
  <c r="E231" i="16"/>
  <c r="U231" i="16"/>
  <c r="F84" i="16"/>
  <c r="O84" i="16"/>
  <c r="G84" i="16"/>
  <c r="D84" i="16"/>
  <c r="P84" i="16"/>
  <c r="E84" i="16"/>
  <c r="K84" i="16"/>
  <c r="M84" i="16"/>
  <c r="C84" i="16"/>
  <c r="Q84" i="16"/>
  <c r="R84" i="16"/>
  <c r="S84" i="16"/>
  <c r="W84" i="16"/>
  <c r="I84" i="16"/>
  <c r="T84" i="16"/>
  <c r="Y84" i="16"/>
  <c r="N84" i="16"/>
  <c r="X84" i="16"/>
  <c r="Z84" i="16"/>
  <c r="V84" i="16"/>
  <c r="B84" i="16"/>
  <c r="L84" i="16"/>
  <c r="I331" i="16"/>
  <c r="D299" i="16"/>
  <c r="V299" i="16"/>
  <c r="W299" i="16"/>
  <c r="B299" i="16"/>
  <c r="T299" i="16"/>
  <c r="AS141" i="17"/>
  <c r="A138" i="16"/>
  <c r="C138" i="16" s="1"/>
  <c r="A154" i="16"/>
  <c r="G154" i="16" s="1"/>
  <c r="AS157" i="17"/>
  <c r="A227" i="16"/>
  <c r="I227" i="16" s="1"/>
  <c r="AS230" i="17"/>
  <c r="A235" i="16"/>
  <c r="AS238" i="17"/>
  <c r="G243" i="16"/>
  <c r="P243" i="16"/>
  <c r="C243" i="16"/>
  <c r="L243" i="16"/>
  <c r="S243" i="16"/>
  <c r="D243" i="16"/>
  <c r="J243" i="16"/>
  <c r="H243" i="16"/>
  <c r="E243" i="16"/>
  <c r="T243" i="16"/>
  <c r="O243" i="16"/>
  <c r="X243" i="16"/>
  <c r="R243" i="16"/>
  <c r="F243" i="16"/>
  <c r="B243" i="16"/>
  <c r="M243" i="16"/>
  <c r="V243" i="16"/>
  <c r="A251" i="16"/>
  <c r="AS254" i="17"/>
  <c r="A283" i="16"/>
  <c r="AS286" i="17"/>
  <c r="A323" i="16"/>
  <c r="AS326" i="17"/>
  <c r="A339" i="16"/>
  <c r="AS342" i="17"/>
  <c r="A355" i="16"/>
  <c r="AS358" i="17"/>
  <c r="AS366" i="17"/>
  <c r="A363" i="16"/>
  <c r="X363" i="16" s="1"/>
  <c r="A371" i="16"/>
  <c r="AS374" i="17"/>
  <c r="AS382" i="17"/>
  <c r="A379" i="16"/>
  <c r="F379" i="16" s="1"/>
  <c r="AS414" i="17"/>
  <c r="A411" i="16"/>
  <c r="A427" i="16"/>
  <c r="AS430" i="17"/>
  <c r="D435" i="16"/>
  <c r="J435" i="16"/>
  <c r="C435" i="16"/>
  <c r="M435" i="16"/>
  <c r="K435" i="16"/>
  <c r="I435" i="16"/>
  <c r="Y435" i="16"/>
  <c r="S435" i="16"/>
  <c r="H435" i="16"/>
  <c r="B435" i="16"/>
  <c r="W435" i="16"/>
  <c r="G435" i="16"/>
  <c r="V435" i="16"/>
  <c r="F435" i="16"/>
  <c r="R435" i="16"/>
  <c r="X435" i="16"/>
  <c r="E435" i="16"/>
  <c r="L435" i="16"/>
  <c r="N435" i="16"/>
  <c r="O435" i="16"/>
  <c r="Z435" i="16"/>
  <c r="P435" i="16"/>
  <c r="Q476" i="16"/>
  <c r="H476" i="16"/>
  <c r="P476" i="16"/>
  <c r="T476" i="16"/>
  <c r="E476" i="16"/>
  <c r="Y476" i="16"/>
  <c r="N476" i="16"/>
  <c r="U476" i="16"/>
  <c r="R476" i="16"/>
  <c r="B476" i="16"/>
  <c r="X476" i="16"/>
  <c r="M476" i="16"/>
  <c r="K476" i="16"/>
  <c r="Z476" i="16"/>
  <c r="V476" i="16"/>
  <c r="A492" i="16"/>
  <c r="AS495" i="17"/>
  <c r="D508" i="16"/>
  <c r="C508" i="16"/>
  <c r="K508" i="16"/>
  <c r="M508" i="16"/>
  <c r="T508" i="16"/>
  <c r="N508" i="16"/>
  <c r="A565" i="16"/>
  <c r="AS568" i="17"/>
  <c r="AS640" i="17"/>
  <c r="A637" i="16"/>
  <c r="P637" i="16" s="1"/>
  <c r="A645" i="16"/>
  <c r="AS648" i="17"/>
  <c r="AS656" i="17"/>
  <c r="A653" i="16"/>
  <c r="D653" i="16" s="1"/>
  <c r="A661" i="16"/>
  <c r="I661" i="16" s="1"/>
  <c r="AS664" i="17"/>
  <c r="AS672" i="17"/>
  <c r="A669" i="16"/>
  <c r="I669" i="16" s="1"/>
  <c r="A677" i="16"/>
  <c r="S677" i="16" s="1"/>
  <c r="AS680" i="17"/>
  <c r="A685" i="16"/>
  <c r="AS688" i="17"/>
  <c r="A701" i="16"/>
  <c r="AS704" i="17"/>
  <c r="A732" i="16"/>
  <c r="AS735" i="17"/>
  <c r="AS815" i="17"/>
  <c r="A812" i="16"/>
  <c r="V812" i="16" s="1"/>
  <c r="A828" i="16"/>
  <c r="L828" i="16" s="1"/>
  <c r="AS831" i="17"/>
  <c r="A74" i="16"/>
  <c r="G74" i="16" s="1"/>
  <c r="AS77" i="17"/>
  <c r="X163" i="16"/>
  <c r="C163" i="16"/>
  <c r="D163" i="16"/>
  <c r="V163" i="16"/>
  <c r="AS12" i="17"/>
  <c r="A9" i="16"/>
  <c r="F41" i="16"/>
  <c r="W41" i="16"/>
  <c r="M41" i="16"/>
  <c r="P41" i="16"/>
  <c r="T41" i="16"/>
  <c r="C41" i="16"/>
  <c r="N41" i="16"/>
  <c r="Z41" i="16"/>
  <c r="L41" i="16"/>
  <c r="K41" i="16"/>
  <c r="S41" i="16"/>
  <c r="U41" i="16"/>
  <c r="V41" i="16"/>
  <c r="G41" i="16"/>
  <c r="X41" i="16"/>
  <c r="O41" i="16"/>
  <c r="B41" i="16"/>
  <c r="I41" i="16"/>
  <c r="R41" i="16"/>
  <c r="J41" i="16"/>
  <c r="E41" i="16"/>
  <c r="D41" i="16"/>
  <c r="Y41" i="16"/>
  <c r="U65" i="16"/>
  <c r="P65" i="16"/>
  <c r="W65" i="16"/>
  <c r="M65" i="16"/>
  <c r="AS76" i="17"/>
  <c r="A73" i="16"/>
  <c r="V73" i="16" s="1"/>
  <c r="AS102" i="17"/>
  <c r="A99" i="16"/>
  <c r="U99" i="16" s="1"/>
  <c r="G895" i="16"/>
  <c r="P895" i="16"/>
  <c r="O895" i="16"/>
  <c r="J895" i="16"/>
  <c r="X895" i="16"/>
  <c r="Y895" i="16"/>
  <c r="U895" i="16"/>
  <c r="D895" i="16"/>
  <c r="E895" i="16"/>
  <c r="B895" i="16"/>
  <c r="H895" i="16"/>
  <c r="T895" i="16"/>
  <c r="V895" i="16"/>
  <c r="K752" i="16"/>
  <c r="G752" i="16"/>
  <c r="S214" i="16"/>
  <c r="T214" i="16"/>
  <c r="X214" i="16"/>
  <c r="U214" i="16"/>
  <c r="E214" i="16"/>
  <c r="E447" i="16"/>
  <c r="U447" i="16"/>
  <c r="N447" i="16"/>
  <c r="F447" i="16"/>
  <c r="P447" i="16"/>
  <c r="I447" i="16"/>
  <c r="R447" i="16"/>
  <c r="C447" i="16"/>
  <c r="X447" i="16"/>
  <c r="D447" i="16"/>
  <c r="W447" i="16"/>
  <c r="V447" i="16"/>
  <c r="S447" i="16"/>
  <c r="D710" i="16"/>
  <c r="M710" i="16"/>
  <c r="F710" i="16"/>
  <c r="H710" i="16"/>
  <c r="X733" i="16"/>
  <c r="H733" i="16"/>
  <c r="R733" i="16"/>
  <c r="D733" i="16"/>
  <c r="J733" i="16"/>
  <c r="O733" i="16"/>
  <c r="I733" i="16"/>
  <c r="K733" i="16"/>
  <c r="N733" i="16"/>
  <c r="T733" i="16"/>
  <c r="F733" i="16"/>
  <c r="M733" i="16"/>
  <c r="S733" i="16"/>
  <c r="E733" i="16"/>
  <c r="B733" i="16"/>
  <c r="V733" i="16"/>
  <c r="L733" i="16"/>
  <c r="W833" i="16"/>
  <c r="C833" i="16"/>
  <c r="G833" i="16"/>
  <c r="X833" i="16"/>
  <c r="E833" i="16"/>
  <c r="Z833" i="16"/>
  <c r="F196" i="16"/>
  <c r="Y196" i="16"/>
  <c r="M196" i="16"/>
  <c r="H196" i="16"/>
  <c r="B196" i="16"/>
  <c r="K196" i="16"/>
  <c r="U119" i="16"/>
  <c r="L642" i="16"/>
  <c r="Y642" i="16"/>
  <c r="P518" i="16"/>
  <c r="K518" i="16"/>
  <c r="N740" i="16"/>
  <c r="L740" i="16"/>
  <c r="V740" i="16"/>
  <c r="R740" i="16"/>
  <c r="M740" i="16"/>
  <c r="P740" i="16"/>
  <c r="Y740" i="16"/>
  <c r="Q740" i="16"/>
  <c r="J740" i="16"/>
  <c r="O740" i="16"/>
  <c r="U740" i="16"/>
  <c r="H740" i="16"/>
  <c r="S740" i="16"/>
  <c r="F740" i="16"/>
  <c r="Z740" i="16"/>
  <c r="E740" i="16"/>
  <c r="K740" i="16"/>
  <c r="T740" i="16"/>
  <c r="W740" i="16"/>
  <c r="D740" i="16"/>
  <c r="G740" i="16"/>
  <c r="K991" i="16"/>
  <c r="I622" i="16"/>
  <c r="I615" i="16"/>
  <c r="I543" i="16"/>
  <c r="I299" i="16"/>
  <c r="I255" i="16"/>
  <c r="I231" i="16"/>
  <c r="W48" i="16"/>
  <c r="R48" i="16"/>
  <c r="C48" i="16"/>
  <c r="B48" i="16"/>
  <c r="T48" i="16"/>
  <c r="L48" i="16"/>
  <c r="S48" i="16"/>
  <c r="K215" i="16"/>
  <c r="W215" i="16"/>
  <c r="C215" i="16"/>
  <c r="S373" i="16"/>
  <c r="O48" i="16"/>
  <c r="X48" i="16"/>
  <c r="J786" i="16"/>
  <c r="Q373" i="16"/>
  <c r="L945" i="16"/>
  <c r="E945" i="16"/>
  <c r="O945" i="16"/>
  <c r="T945" i="16"/>
  <c r="J945" i="16"/>
  <c r="G945" i="16"/>
  <c r="N100" i="16"/>
  <c r="G100" i="16"/>
  <c r="L100" i="16"/>
  <c r="V100" i="16"/>
  <c r="U100" i="16"/>
  <c r="I100" i="16"/>
  <c r="W305" i="16"/>
  <c r="S305" i="16"/>
  <c r="U305" i="16"/>
  <c r="H305" i="16"/>
  <c r="N305" i="16"/>
  <c r="Y305" i="16"/>
  <c r="H1000" i="16"/>
  <c r="M1000" i="16"/>
  <c r="F1000" i="16"/>
  <c r="O1000" i="16"/>
  <c r="T1000" i="16"/>
  <c r="Q1000" i="16"/>
  <c r="L1000" i="16"/>
  <c r="U1000" i="16"/>
  <c r="S1000" i="16"/>
  <c r="K1000" i="16"/>
  <c r="R1000" i="16"/>
  <c r="Z1000" i="16"/>
  <c r="C1000" i="16"/>
  <c r="B1000" i="16"/>
  <c r="X1000" i="16"/>
  <c r="W1000" i="16"/>
  <c r="P1000" i="16"/>
  <c r="I1000" i="16"/>
  <c r="J1000" i="16"/>
  <c r="N1000" i="16"/>
  <c r="Y1000" i="16"/>
  <c r="E1000" i="16"/>
  <c r="D1000" i="16"/>
  <c r="G960" i="16"/>
  <c r="J960" i="16"/>
  <c r="Y960" i="16"/>
  <c r="K960" i="16"/>
  <c r="I960" i="16"/>
  <c r="S960" i="16"/>
  <c r="V960" i="16"/>
  <c r="N960" i="16"/>
  <c r="Q960" i="16"/>
  <c r="C960" i="16"/>
  <c r="R960" i="16"/>
  <c r="M960" i="16"/>
  <c r="T960" i="16"/>
  <c r="P960" i="16"/>
  <c r="F960" i="16"/>
  <c r="B960" i="16"/>
  <c r="O960" i="16"/>
  <c r="L960" i="16"/>
  <c r="X960" i="16"/>
  <c r="U960" i="16"/>
  <c r="D960" i="16"/>
  <c r="Z960" i="16"/>
  <c r="J797" i="16"/>
  <c r="N797" i="16"/>
  <c r="E797" i="16"/>
  <c r="D797" i="16"/>
  <c r="P797" i="16"/>
  <c r="W797" i="16"/>
  <c r="R797" i="16"/>
  <c r="H797" i="16"/>
  <c r="Q797" i="16"/>
  <c r="Y797" i="16"/>
  <c r="M797" i="16"/>
  <c r="C797" i="16"/>
  <c r="F797" i="16"/>
  <c r="I797" i="16"/>
  <c r="B797" i="16"/>
  <c r="S797" i="16"/>
  <c r="G797" i="16"/>
  <c r="K797" i="16"/>
  <c r="L797" i="16"/>
  <c r="U797" i="16"/>
  <c r="Z797" i="16"/>
  <c r="O797" i="16"/>
  <c r="X454" i="16"/>
  <c r="R454" i="16"/>
  <c r="T454" i="16"/>
  <c r="K454" i="16"/>
  <c r="N454" i="16"/>
  <c r="F454" i="16"/>
  <c r="Z454" i="16"/>
  <c r="G454" i="16"/>
  <c r="I454" i="16"/>
  <c r="V454" i="16"/>
  <c r="D454" i="16"/>
  <c r="P454" i="16"/>
  <c r="S454" i="16"/>
  <c r="M454" i="16"/>
  <c r="O454" i="16"/>
  <c r="Q454" i="16"/>
  <c r="L454" i="16"/>
  <c r="B454" i="16"/>
  <c r="H454" i="16"/>
  <c r="E454" i="16"/>
  <c r="C454" i="16"/>
  <c r="Y454" i="16"/>
  <c r="L135" i="16"/>
  <c r="X135" i="16"/>
  <c r="R135" i="16"/>
  <c r="P135" i="16"/>
  <c r="W135" i="16"/>
  <c r="M135" i="16"/>
  <c r="I135" i="16"/>
  <c r="U135" i="16"/>
  <c r="O135" i="16"/>
  <c r="K135" i="16"/>
  <c r="Z135" i="16"/>
  <c r="G135" i="16"/>
  <c r="E135" i="16"/>
  <c r="H135" i="16"/>
  <c r="D135" i="16"/>
  <c r="B135" i="16"/>
  <c r="S135" i="16"/>
  <c r="Q135" i="16"/>
  <c r="J135" i="16"/>
  <c r="V135" i="16"/>
  <c r="C135" i="16"/>
  <c r="N135" i="16"/>
  <c r="G807" i="16"/>
  <c r="M807" i="16"/>
  <c r="H807" i="16"/>
  <c r="K807" i="16"/>
  <c r="W807" i="16"/>
  <c r="S807" i="16"/>
  <c r="J807" i="16"/>
  <c r="E807" i="16"/>
  <c r="B807" i="16"/>
  <c r="Y807" i="16"/>
  <c r="O807" i="16"/>
  <c r="P807" i="16"/>
  <c r="D807" i="16"/>
  <c r="Z807" i="16"/>
  <c r="R807" i="16"/>
  <c r="I807" i="16"/>
  <c r="N807" i="16"/>
  <c r="L807" i="16"/>
  <c r="F807" i="16"/>
  <c r="Q807" i="16"/>
  <c r="C807" i="16"/>
  <c r="X807" i="16"/>
  <c r="Y679" i="16"/>
  <c r="C679" i="16"/>
  <c r="W679" i="16"/>
  <c r="I679" i="16"/>
  <c r="P679" i="16"/>
  <c r="B679" i="16"/>
  <c r="S679" i="16"/>
  <c r="R679" i="16"/>
  <c r="F679" i="16"/>
  <c r="L679" i="16"/>
  <c r="K679" i="16"/>
  <c r="N679" i="16"/>
  <c r="X679" i="16"/>
  <c r="H679" i="16"/>
  <c r="Q679" i="16"/>
  <c r="D679" i="16"/>
  <c r="Z679" i="16"/>
  <c r="J679" i="16"/>
  <c r="V679" i="16"/>
  <c r="O679" i="16"/>
  <c r="M679" i="16"/>
  <c r="T679" i="16"/>
  <c r="N430" i="16"/>
  <c r="I430" i="16"/>
  <c r="K430" i="16"/>
  <c r="W430" i="16"/>
  <c r="B430" i="16"/>
  <c r="S430" i="16"/>
  <c r="P430" i="16"/>
  <c r="Q430" i="16"/>
  <c r="Y430" i="16"/>
  <c r="R430" i="16"/>
  <c r="J430" i="16"/>
  <c r="E430" i="16"/>
  <c r="V430" i="16"/>
  <c r="G430" i="16"/>
  <c r="H430" i="16"/>
  <c r="X430" i="16"/>
  <c r="U430" i="16"/>
  <c r="O430" i="16"/>
  <c r="D430" i="16"/>
  <c r="T430" i="16"/>
  <c r="C430" i="16"/>
  <c r="F430" i="16"/>
  <c r="R203" i="16"/>
  <c r="M203" i="16"/>
  <c r="E203" i="16"/>
  <c r="Y203" i="16"/>
  <c r="J203" i="16"/>
  <c r="O203" i="16"/>
  <c r="N203" i="16"/>
  <c r="P203" i="16"/>
  <c r="T203" i="16"/>
  <c r="B203" i="16"/>
  <c r="U203" i="16"/>
  <c r="X203" i="16"/>
  <c r="W203" i="16"/>
  <c r="L203" i="16"/>
  <c r="S203" i="16"/>
  <c r="G203" i="16"/>
  <c r="K203" i="16"/>
  <c r="Z203" i="16"/>
  <c r="Q203" i="16"/>
  <c r="H203" i="16"/>
  <c r="F203" i="16"/>
  <c r="D203" i="16"/>
  <c r="X156" i="16"/>
  <c r="P156" i="16"/>
  <c r="Q156" i="16"/>
  <c r="E156" i="16"/>
  <c r="D156" i="16"/>
  <c r="M156" i="16"/>
  <c r="N156" i="16"/>
  <c r="V156" i="16"/>
  <c r="S156" i="16"/>
  <c r="J156" i="16"/>
  <c r="I156" i="16"/>
  <c r="Y156" i="16"/>
  <c r="B156" i="16"/>
  <c r="F156" i="16"/>
  <c r="G156" i="16"/>
  <c r="T156" i="16"/>
  <c r="U156" i="16"/>
  <c r="L156" i="16"/>
  <c r="C156" i="16"/>
  <c r="K156" i="16"/>
  <c r="R156" i="16"/>
  <c r="H156" i="16"/>
  <c r="C63" i="16"/>
  <c r="N63" i="16"/>
  <c r="X63" i="16"/>
  <c r="M63" i="16"/>
  <c r="P63" i="16"/>
  <c r="R63" i="16"/>
  <c r="K63" i="16"/>
  <c r="I63" i="16"/>
  <c r="H63" i="16"/>
  <c r="Y63" i="16"/>
  <c r="S63" i="16"/>
  <c r="Q63" i="16"/>
  <c r="G63" i="16"/>
  <c r="U63" i="16"/>
  <c r="Z63" i="16"/>
  <c r="V63" i="16"/>
  <c r="L63" i="16"/>
  <c r="F63" i="16"/>
  <c r="J63" i="16"/>
  <c r="D63" i="16"/>
  <c r="O63" i="16"/>
  <c r="E63" i="16"/>
  <c r="F886" i="16"/>
  <c r="Y886" i="16"/>
  <c r="P886" i="16"/>
  <c r="U886" i="16"/>
  <c r="B886" i="16"/>
  <c r="I886" i="16"/>
  <c r="R886" i="16"/>
  <c r="S886" i="16"/>
  <c r="W886" i="16"/>
  <c r="K886" i="16"/>
  <c r="C886" i="16"/>
  <c r="X886" i="16"/>
  <c r="J886" i="16"/>
  <c r="V886" i="16"/>
  <c r="H886" i="16"/>
  <c r="T886" i="16"/>
  <c r="Z886" i="16"/>
  <c r="G886" i="16"/>
  <c r="N886" i="16"/>
  <c r="O886" i="16"/>
  <c r="E886" i="16"/>
  <c r="Q886" i="16"/>
  <c r="J382" i="16"/>
  <c r="K382" i="16"/>
  <c r="S382" i="16"/>
  <c r="T382" i="16"/>
  <c r="U382" i="16"/>
  <c r="D382" i="16"/>
  <c r="X382" i="16"/>
  <c r="I382" i="16"/>
  <c r="Q382" i="16"/>
  <c r="B382" i="16"/>
  <c r="V382" i="16"/>
  <c r="N382" i="16"/>
  <c r="E382" i="16"/>
  <c r="P382" i="16"/>
  <c r="L382" i="16"/>
  <c r="R382" i="16"/>
  <c r="W382" i="16"/>
  <c r="G382" i="16"/>
  <c r="M382" i="16"/>
  <c r="C382" i="16"/>
  <c r="H382" i="16"/>
  <c r="Z382" i="16"/>
  <c r="H48" i="16"/>
  <c r="L373" i="16"/>
  <c r="C373" i="16"/>
  <c r="G373" i="16"/>
  <c r="Y373" i="16"/>
  <c r="F373" i="16"/>
  <c r="T373" i="16"/>
  <c r="W373" i="16"/>
  <c r="M373" i="16"/>
  <c r="H373" i="16"/>
  <c r="R373" i="16"/>
  <c r="D373" i="16"/>
  <c r="J373" i="16"/>
  <c r="I373" i="16"/>
  <c r="O373" i="16"/>
  <c r="N373" i="16"/>
  <c r="E48" i="16"/>
  <c r="B786" i="16"/>
  <c r="M786" i="16"/>
  <c r="K786" i="16"/>
  <c r="V786" i="16"/>
  <c r="W786" i="16"/>
  <c r="P786" i="16"/>
  <c r="I786" i="16"/>
  <c r="O786" i="16"/>
  <c r="U786" i="16"/>
  <c r="X786" i="16"/>
  <c r="E786" i="16"/>
  <c r="Q464" i="16"/>
  <c r="U464" i="16"/>
  <c r="P215" i="16"/>
  <c r="S215" i="16"/>
  <c r="M215" i="16"/>
  <c r="B305" i="16"/>
  <c r="J305" i="16"/>
  <c r="W100" i="16"/>
  <c r="R100" i="16"/>
  <c r="Z100" i="16"/>
  <c r="C945" i="16"/>
  <c r="X945" i="16"/>
  <c r="I914" i="16"/>
  <c r="I48" i="16"/>
  <c r="J48" i="16"/>
  <c r="K48" i="16"/>
  <c r="N405" i="16"/>
  <c r="J56" i="16"/>
  <c r="H786" i="16"/>
  <c r="Y786" i="16"/>
  <c r="Z373" i="16"/>
  <c r="B192" i="16"/>
  <c r="M192" i="16"/>
  <c r="K192" i="16"/>
  <c r="X192" i="16"/>
  <c r="N192" i="16"/>
  <c r="W192" i="16"/>
  <c r="L13" i="16"/>
  <c r="J13" i="16"/>
  <c r="D13" i="16"/>
  <c r="G13" i="16"/>
  <c r="U13" i="16"/>
  <c r="I13" i="16"/>
  <c r="K13" i="16"/>
  <c r="Q13" i="16"/>
  <c r="Z13" i="16"/>
  <c r="Y13" i="16"/>
  <c r="X13" i="16"/>
  <c r="T215" i="16"/>
  <c r="N215" i="16"/>
  <c r="Q215" i="16"/>
  <c r="U48" i="16"/>
  <c r="Z48" i="16"/>
  <c r="F48" i="16"/>
  <c r="Q786" i="16"/>
  <c r="P373" i="16"/>
  <c r="C786" i="16"/>
  <c r="S786" i="16"/>
  <c r="K373" i="16"/>
  <c r="X373" i="16"/>
  <c r="D215" i="16"/>
  <c r="B215" i="16"/>
  <c r="E215" i="16"/>
  <c r="M48" i="16"/>
  <c r="Y48" i="16"/>
  <c r="V373" i="16"/>
  <c r="T786" i="16"/>
  <c r="L914" i="16"/>
  <c r="H914" i="16"/>
  <c r="B914" i="16"/>
  <c r="O914" i="16"/>
  <c r="F914" i="16"/>
  <c r="Y914" i="16"/>
  <c r="X215" i="16"/>
  <c r="R215" i="16"/>
  <c r="I215" i="16"/>
  <c r="Q48" i="16"/>
  <c r="V48" i="16"/>
  <c r="L786" i="16"/>
  <c r="E373" i="16"/>
  <c r="Z405" i="16"/>
  <c r="W405" i="16"/>
  <c r="E405" i="16"/>
  <c r="S405" i="16"/>
  <c r="T405" i="16"/>
  <c r="C405" i="16"/>
  <c r="R56" i="16"/>
  <c r="T56" i="16"/>
  <c r="D56" i="16"/>
  <c r="G56" i="16"/>
  <c r="E56" i="16"/>
  <c r="I56" i="16"/>
  <c r="X56" i="16"/>
  <c r="P56" i="16"/>
  <c r="O56" i="16"/>
  <c r="F215" i="16"/>
  <c r="U215" i="16"/>
  <c r="N48" i="16"/>
  <c r="P48" i="16"/>
  <c r="F786" i="16"/>
  <c r="U679" i="16"/>
  <c r="U807" i="16"/>
  <c r="X304" i="16"/>
  <c r="Q304" i="16"/>
  <c r="N304" i="16"/>
  <c r="M304" i="16"/>
  <c r="V304" i="16"/>
  <c r="R304" i="16"/>
  <c r="L304" i="16"/>
  <c r="Y304" i="16"/>
  <c r="C304" i="16"/>
  <c r="P304" i="16"/>
  <c r="J304" i="16"/>
  <c r="U304" i="16"/>
  <c r="O304" i="16"/>
  <c r="D304" i="16"/>
  <c r="I304" i="16"/>
  <c r="Z304" i="16"/>
  <c r="E304" i="16"/>
  <c r="S304" i="16"/>
  <c r="W304" i="16"/>
  <c r="H304" i="16"/>
  <c r="K304" i="16"/>
  <c r="B304" i="16"/>
  <c r="L996" i="16"/>
  <c r="Z996" i="16"/>
  <c r="X913" i="16"/>
  <c r="Q913" i="16"/>
  <c r="O91" i="16"/>
  <c r="D91" i="16"/>
  <c r="Z91" i="16"/>
  <c r="J91" i="16"/>
  <c r="G91" i="16"/>
  <c r="S91" i="16"/>
  <c r="N91" i="16"/>
  <c r="H91" i="16"/>
  <c r="X91" i="16"/>
  <c r="T91" i="16"/>
  <c r="U91" i="16"/>
  <c r="P91" i="16"/>
  <c r="K91" i="16"/>
  <c r="Q91" i="16"/>
  <c r="R91" i="16"/>
  <c r="F304" i="16"/>
  <c r="D996" i="16"/>
  <c r="T304" i="16"/>
  <c r="H640" i="16"/>
  <c r="U640" i="16"/>
  <c r="P640" i="16"/>
  <c r="C640" i="16"/>
  <c r="Z640" i="16"/>
  <c r="R640" i="16"/>
  <c r="N640" i="16"/>
  <c r="V640" i="16"/>
  <c r="F640" i="16"/>
  <c r="G640" i="16"/>
  <c r="I640" i="16"/>
  <c r="K640" i="16"/>
  <c r="E640" i="16"/>
  <c r="K716" i="16"/>
  <c r="Q716" i="16"/>
  <c r="O716" i="16"/>
  <c r="F166" i="16"/>
  <c r="G166" i="16"/>
  <c r="K166" i="16"/>
  <c r="Q230" i="16"/>
  <c r="N230" i="16"/>
  <c r="E230" i="16"/>
  <c r="B230" i="16"/>
  <c r="J230" i="16"/>
  <c r="L362" i="16"/>
  <c r="M362" i="16"/>
  <c r="Q362" i="16"/>
  <c r="O2" i="16"/>
  <c r="U2" i="16"/>
  <c r="Z2" i="16"/>
  <c r="L809" i="16"/>
  <c r="U809" i="16"/>
  <c r="Z809" i="16"/>
  <c r="V11" i="16"/>
  <c r="K11" i="16"/>
  <c r="Y11" i="16"/>
  <c r="R716" i="16"/>
  <c r="U18" i="16"/>
  <c r="U634" i="16"/>
  <c r="K634" i="16"/>
  <c r="G552" i="16"/>
  <c r="B552" i="16"/>
  <c r="X552" i="16"/>
  <c r="X716" i="16"/>
  <c r="L994" i="16"/>
  <c r="E166" i="16"/>
  <c r="C166" i="16"/>
  <c r="T166" i="16"/>
  <c r="M166" i="16"/>
  <c r="H230" i="16"/>
  <c r="Y230" i="16"/>
  <c r="W230" i="16"/>
  <c r="F230" i="16"/>
  <c r="R362" i="16"/>
  <c r="D362" i="16"/>
  <c r="U362" i="16"/>
  <c r="I362" i="16"/>
  <c r="P2" i="16"/>
  <c r="I2" i="16"/>
  <c r="B2" i="16"/>
  <c r="V2" i="16"/>
  <c r="H809" i="16"/>
  <c r="O809" i="16"/>
  <c r="C809" i="16"/>
  <c r="K18" i="16"/>
  <c r="O516" i="16"/>
  <c r="N11" i="16"/>
  <c r="H11" i="16"/>
  <c r="B11" i="16"/>
  <c r="B716" i="16"/>
  <c r="X18" i="16"/>
  <c r="Y18" i="16"/>
  <c r="F634" i="16"/>
  <c r="M634" i="16"/>
  <c r="E552" i="16"/>
  <c r="Y552" i="16"/>
  <c r="Q552" i="16"/>
  <c r="N716" i="16"/>
  <c r="S716" i="16"/>
  <c r="F514" i="16"/>
  <c r="K514" i="16"/>
  <c r="Y514" i="16"/>
  <c r="B387" i="16"/>
  <c r="M387" i="16"/>
  <c r="O387" i="16"/>
  <c r="I387" i="16"/>
  <c r="U594" i="16"/>
  <c r="J594" i="16"/>
  <c r="D594" i="16"/>
  <c r="X594" i="16"/>
  <c r="S594" i="16"/>
  <c r="I594" i="16"/>
  <c r="N594" i="16"/>
  <c r="F594" i="16"/>
  <c r="M594" i="16"/>
  <c r="L594" i="16"/>
  <c r="V594" i="16"/>
  <c r="B594" i="16"/>
  <c r="R594" i="16"/>
  <c r="T230" i="16"/>
  <c r="I230" i="16"/>
  <c r="S230" i="16"/>
  <c r="W362" i="16"/>
  <c r="B362" i="16"/>
  <c r="K362" i="16"/>
  <c r="M2" i="16"/>
  <c r="E2" i="16"/>
  <c r="F2" i="16"/>
  <c r="T809" i="16"/>
  <c r="B809" i="16"/>
  <c r="J809" i="16"/>
  <c r="O18" i="16"/>
  <c r="E516" i="16"/>
  <c r="C11" i="16"/>
  <c r="U11" i="16"/>
  <c r="F11" i="16"/>
  <c r="G716" i="16"/>
  <c r="N18" i="16"/>
  <c r="W634" i="16"/>
  <c r="Q634" i="16"/>
  <c r="C552" i="16"/>
  <c r="R552" i="16"/>
  <c r="H552" i="16"/>
  <c r="Z716" i="16"/>
  <c r="D591" i="16"/>
  <c r="H591" i="16"/>
  <c r="R591" i="16"/>
  <c r="W166" i="16"/>
  <c r="J166" i="16"/>
  <c r="L166" i="16"/>
  <c r="R230" i="16"/>
  <c r="C230" i="16"/>
  <c r="J362" i="16"/>
  <c r="S362" i="16"/>
  <c r="Z362" i="16"/>
  <c r="T2" i="16"/>
  <c r="L2" i="16"/>
  <c r="H2" i="16"/>
  <c r="I809" i="16"/>
  <c r="D809" i="16"/>
  <c r="V809" i="16"/>
  <c r="K516" i="16"/>
  <c r="I11" i="16"/>
  <c r="D11" i="16"/>
  <c r="G11" i="16"/>
  <c r="I716" i="16"/>
  <c r="J18" i="16"/>
  <c r="X634" i="16"/>
  <c r="J634" i="16"/>
  <c r="T552" i="16"/>
  <c r="U552" i="16"/>
  <c r="I552" i="16"/>
  <c r="M716" i="16"/>
  <c r="J716" i="16"/>
  <c r="V716" i="16"/>
  <c r="M994" i="16"/>
  <c r="S994" i="16"/>
  <c r="D45" i="16"/>
  <c r="M45" i="16"/>
  <c r="G45" i="16"/>
  <c r="W45" i="16"/>
  <c r="P166" i="16"/>
  <c r="O166" i="16"/>
  <c r="X230" i="16"/>
  <c r="K230" i="16"/>
  <c r="V362" i="16"/>
  <c r="T362" i="16"/>
  <c r="P362" i="16"/>
  <c r="K2" i="16"/>
  <c r="X2" i="16"/>
  <c r="W2" i="16"/>
  <c r="S809" i="16"/>
  <c r="X809" i="16"/>
  <c r="N809" i="16"/>
  <c r="R18" i="16"/>
  <c r="Z18" i="16"/>
  <c r="Q166" i="16"/>
  <c r="G18" i="16"/>
  <c r="P11" i="16"/>
  <c r="X11" i="16"/>
  <c r="T11" i="16"/>
  <c r="D716" i="16"/>
  <c r="L634" i="16"/>
  <c r="H634" i="16"/>
  <c r="J552" i="16"/>
  <c r="V552" i="16"/>
  <c r="O552" i="16"/>
  <c r="L716" i="16"/>
  <c r="J994" i="16"/>
  <c r="Y994" i="16"/>
  <c r="G657" i="16"/>
  <c r="S657" i="16"/>
  <c r="F832" i="16"/>
  <c r="Y832" i="16"/>
  <c r="N832" i="16"/>
  <c r="S832" i="16"/>
  <c r="J832" i="16"/>
  <c r="V832" i="16"/>
  <c r="R166" i="16"/>
  <c r="S166" i="16"/>
  <c r="Z230" i="16"/>
  <c r="V230" i="16"/>
  <c r="O230" i="16"/>
  <c r="E362" i="16"/>
  <c r="H362" i="16"/>
  <c r="F362" i="16"/>
  <c r="N2" i="16"/>
  <c r="C2" i="16"/>
  <c r="S2" i="16"/>
  <c r="E809" i="16"/>
  <c r="F809" i="16"/>
  <c r="K809" i="16"/>
  <c r="V18" i="16"/>
  <c r="T18" i="16"/>
  <c r="U166" i="16"/>
  <c r="Z11" i="16"/>
  <c r="Q11" i="16"/>
  <c r="O11" i="16"/>
  <c r="E716" i="16"/>
  <c r="V634" i="16"/>
  <c r="S634" i="16"/>
  <c r="L552" i="16"/>
  <c r="S552" i="16"/>
  <c r="M552" i="16"/>
  <c r="C943" i="16"/>
  <c r="N943" i="16"/>
  <c r="I943" i="16"/>
  <c r="H943" i="16"/>
  <c r="E943" i="16"/>
  <c r="K943" i="16"/>
  <c r="H166" i="16"/>
  <c r="X166" i="16"/>
  <c r="L230" i="16"/>
  <c r="X362" i="16"/>
  <c r="G362" i="16"/>
  <c r="R2" i="16"/>
  <c r="G2" i="16"/>
  <c r="Q809" i="16"/>
  <c r="M809" i="16"/>
  <c r="C18" i="16"/>
  <c r="B166" i="16"/>
  <c r="R11" i="16"/>
  <c r="L11" i="16"/>
  <c r="Y716" i="16"/>
  <c r="H18" i="16"/>
  <c r="R634" i="16"/>
  <c r="D552" i="16"/>
  <c r="K552" i="16"/>
  <c r="U716" i="16"/>
  <c r="O994" i="16"/>
  <c r="I994" i="16"/>
  <c r="P716" i="16"/>
  <c r="F716" i="16"/>
  <c r="V630" i="16"/>
  <c r="H630" i="16"/>
  <c r="D630" i="16"/>
  <c r="B630" i="16"/>
  <c r="C630" i="16"/>
  <c r="Y630" i="16"/>
  <c r="T630" i="16"/>
  <c r="I630" i="16"/>
  <c r="W630" i="16"/>
  <c r="F630" i="16"/>
  <c r="E630" i="16"/>
  <c r="L630" i="16"/>
  <c r="N630" i="16"/>
  <c r="G630" i="16"/>
  <c r="S630" i="16"/>
  <c r="R630" i="16"/>
  <c r="T399" i="16"/>
  <c r="Q399" i="16"/>
  <c r="B399" i="16"/>
  <c r="S399" i="16"/>
  <c r="L399" i="16"/>
  <c r="C399" i="16"/>
  <c r="U399" i="16"/>
  <c r="E399" i="16"/>
  <c r="W569" i="16"/>
  <c r="J569" i="16"/>
  <c r="M569" i="16"/>
  <c r="D569" i="16"/>
  <c r="O569" i="16"/>
  <c r="X569" i="16"/>
  <c r="A241" i="16"/>
  <c r="AS244" i="17"/>
  <c r="W980" i="16"/>
  <c r="V157" i="16"/>
  <c r="M157" i="16"/>
  <c r="G157" i="16"/>
  <c r="T157" i="16"/>
  <c r="R157" i="16"/>
  <c r="W157" i="16"/>
  <c r="R646" i="16"/>
  <c r="E646" i="16"/>
  <c r="P646" i="16"/>
  <c r="C646" i="16"/>
  <c r="W646" i="16"/>
  <c r="X646" i="16"/>
  <c r="F646" i="16"/>
  <c r="H646" i="16"/>
  <c r="B646" i="16"/>
  <c r="D646" i="16"/>
  <c r="Q646" i="16"/>
  <c r="T646" i="16"/>
  <c r="O646" i="16"/>
  <c r="S646" i="16"/>
  <c r="Y646" i="16"/>
  <c r="J646" i="16"/>
  <c r="F677" i="16"/>
  <c r="L287" i="16"/>
  <c r="P718" i="16"/>
  <c r="K569" i="16"/>
  <c r="F399" i="16"/>
  <c r="J630" i="16"/>
  <c r="Q630" i="16"/>
  <c r="C157" i="16"/>
  <c r="C670" i="16"/>
  <c r="G670" i="16"/>
  <c r="K670" i="16"/>
  <c r="F670" i="16"/>
  <c r="B670" i="16"/>
  <c r="W670" i="16"/>
  <c r="M670" i="16"/>
  <c r="E670" i="16"/>
  <c r="S670" i="16"/>
  <c r="T670" i="16"/>
  <c r="N670" i="16"/>
  <c r="X670" i="16"/>
  <c r="W488" i="16"/>
  <c r="J488" i="16"/>
  <c r="H488" i="16"/>
  <c r="M488" i="16"/>
  <c r="Y488" i="16"/>
  <c r="T718" i="16"/>
  <c r="E300" i="16"/>
  <c r="G300" i="16"/>
  <c r="J718" i="16"/>
  <c r="U998" i="16"/>
  <c r="I287" i="16"/>
  <c r="V578" i="16"/>
  <c r="Y578" i="16"/>
  <c r="I399" i="16"/>
  <c r="B569" i="16"/>
  <c r="H399" i="16"/>
  <c r="R670" i="16"/>
  <c r="U630" i="16"/>
  <c r="L646" i="16"/>
  <c r="Z630" i="16"/>
  <c r="F950" i="16"/>
  <c r="X630" i="16"/>
  <c r="J157" i="16"/>
  <c r="C331" i="16"/>
  <c r="R331" i="16"/>
  <c r="S895" i="16"/>
  <c r="I895" i="16"/>
  <c r="C895" i="16"/>
  <c r="M895" i="16"/>
  <c r="Q895" i="16"/>
  <c r="Z895" i="16"/>
  <c r="F895" i="16"/>
  <c r="N895" i="16"/>
  <c r="R895" i="16"/>
  <c r="W733" i="16"/>
  <c r="Y733" i="16"/>
  <c r="P196" i="16"/>
  <c r="J196" i="16"/>
  <c r="S196" i="16"/>
  <c r="I196" i="16"/>
  <c r="O196" i="16"/>
  <c r="R196" i="16"/>
  <c r="T196" i="16"/>
  <c r="C196" i="16"/>
  <c r="N196" i="16"/>
  <c r="E196" i="16"/>
  <c r="G196" i="16"/>
  <c r="U196" i="16"/>
  <c r="V196" i="16"/>
  <c r="W196" i="16"/>
  <c r="Z196" i="16"/>
  <c r="L196" i="16"/>
  <c r="X196" i="16"/>
  <c r="Q196" i="16"/>
  <c r="D196" i="16"/>
  <c r="A853" i="16"/>
  <c r="AS856" i="17"/>
  <c r="AS905" i="17"/>
  <c r="A902" i="16"/>
  <c r="H918" i="16"/>
  <c r="I918" i="16"/>
  <c r="AS961" i="17"/>
  <c r="A958" i="16"/>
  <c r="X958" i="16" s="1"/>
  <c r="K718" i="16"/>
  <c r="O300" i="16"/>
  <c r="C300" i="16"/>
  <c r="U718" i="16"/>
  <c r="X998" i="16"/>
  <c r="E287" i="16"/>
  <c r="S356" i="16"/>
  <c r="Z688" i="16"/>
  <c r="J688" i="16"/>
  <c r="S578" i="16"/>
  <c r="W578" i="16"/>
  <c r="K399" i="16"/>
  <c r="I678" i="16"/>
  <c r="Z399" i="16"/>
  <c r="O630" i="16"/>
  <c r="K646" i="16"/>
  <c r="W950" i="16"/>
  <c r="B878" i="16"/>
  <c r="E878" i="16"/>
  <c r="Q413" i="16"/>
  <c r="I413" i="16"/>
  <c r="D846" i="16"/>
  <c r="T846" i="16"/>
  <c r="Q846" i="16"/>
  <c r="E846" i="16"/>
  <c r="U846" i="16"/>
  <c r="V846" i="16"/>
  <c r="P846" i="16"/>
  <c r="Z846" i="16"/>
  <c r="M287" i="16"/>
  <c r="N300" i="16"/>
  <c r="C334" i="16"/>
  <c r="I998" i="16"/>
  <c r="E998" i="16"/>
  <c r="D287" i="16"/>
  <c r="P399" i="16"/>
  <c r="I670" i="16"/>
  <c r="N646" i="16"/>
  <c r="I191" i="16"/>
  <c r="K191" i="16"/>
  <c r="Q191" i="16"/>
  <c r="G343" i="16"/>
  <c r="H343" i="16"/>
  <c r="J343" i="16"/>
  <c r="Q343" i="16"/>
  <c r="Z343" i="16"/>
  <c r="P854" i="16"/>
  <c r="U854" i="16"/>
  <c r="I35" i="16"/>
  <c r="Y35" i="16"/>
  <c r="N35" i="16"/>
  <c r="Q35" i="16"/>
  <c r="H28" i="16"/>
  <c r="F28" i="16"/>
  <c r="AS530" i="17"/>
  <c r="A527" i="16"/>
  <c r="A576" i="16"/>
  <c r="G576" i="16" s="1"/>
  <c r="AS579" i="17"/>
  <c r="L584" i="16"/>
  <c r="J584" i="16"/>
  <c r="B584" i="16"/>
  <c r="T584" i="16"/>
  <c r="C584" i="16"/>
  <c r="AS595" i="17"/>
  <c r="A592" i="16"/>
  <c r="AS714" i="17"/>
  <c r="A711" i="16"/>
  <c r="M727" i="16"/>
  <c r="W727" i="16"/>
  <c r="S727" i="16"/>
  <c r="B287" i="16"/>
  <c r="H718" i="16"/>
  <c r="S998" i="16"/>
  <c r="Q724" i="16"/>
  <c r="G998" i="16"/>
  <c r="N718" i="16"/>
  <c r="L119" i="16"/>
  <c r="G399" i="16"/>
  <c r="Y670" i="16"/>
  <c r="V646" i="16"/>
  <c r="S59" i="16"/>
  <c r="V59" i="16"/>
  <c r="A431" i="16"/>
  <c r="R431" i="16" s="1"/>
  <c r="AS434" i="17"/>
  <c r="AS459" i="17"/>
  <c r="A456" i="16"/>
  <c r="A472" i="16"/>
  <c r="AS475" i="17"/>
  <c r="A480" i="16"/>
  <c r="AS483" i="17"/>
  <c r="AS499" i="17"/>
  <c r="A496" i="16"/>
  <c r="A504" i="16"/>
  <c r="AS507" i="17"/>
  <c r="A512" i="16"/>
  <c r="AS515" i="17"/>
  <c r="H998" i="16"/>
  <c r="G718" i="16"/>
  <c r="S569" i="16"/>
  <c r="N399" i="16"/>
  <c r="M630" i="16"/>
  <c r="Z646" i="16"/>
  <c r="V950" i="16"/>
  <c r="G950" i="16"/>
  <c r="R950" i="16"/>
  <c r="X950" i="16"/>
  <c r="N950" i="16"/>
  <c r="Z950" i="16"/>
  <c r="S950" i="16"/>
  <c r="O950" i="16"/>
  <c r="C950" i="16"/>
  <c r="M950" i="16"/>
  <c r="H950" i="16"/>
  <c r="L950" i="16"/>
  <c r="T950" i="16"/>
  <c r="D950" i="16"/>
  <c r="Q950" i="16"/>
  <c r="Y950" i="16"/>
  <c r="J950" i="16"/>
  <c r="U950" i="16"/>
  <c r="O848" i="16"/>
  <c r="B848" i="16"/>
  <c r="R898" i="16"/>
  <c r="L898" i="16"/>
  <c r="Q898" i="16"/>
  <c r="E898" i="16"/>
  <c r="I898" i="16"/>
  <c r="B898" i="16"/>
  <c r="F898" i="16"/>
  <c r="G898" i="16"/>
  <c r="S898" i="16"/>
  <c r="O898" i="16"/>
  <c r="A376" i="16"/>
  <c r="J376" i="16" s="1"/>
  <c r="AS379" i="17"/>
  <c r="A384" i="16"/>
  <c r="R384" i="16" s="1"/>
  <c r="AS387" i="17"/>
  <c r="AS395" i="17"/>
  <c r="A392" i="16"/>
  <c r="AS403" i="17"/>
  <c r="A400" i="16"/>
  <c r="P614" i="16"/>
  <c r="V284" i="16"/>
  <c r="I614" i="16"/>
  <c r="I4" i="16"/>
  <c r="G284" i="16"/>
  <c r="J284" i="16"/>
  <c r="A983" i="16"/>
  <c r="A990" i="16"/>
  <c r="G990" i="16" s="1"/>
  <c r="C366" i="16"/>
  <c r="AS526" i="17"/>
  <c r="D511" i="16"/>
  <c r="Q614" i="16"/>
  <c r="J591" i="16"/>
  <c r="V334" i="16"/>
  <c r="D334" i="16"/>
  <c r="I334" i="16"/>
  <c r="Y334" i="16"/>
  <c r="U334" i="16"/>
  <c r="W334" i="16"/>
  <c r="T334" i="16"/>
  <c r="M334" i="16"/>
  <c r="G334" i="16"/>
  <c r="O334" i="16"/>
  <c r="N334" i="16"/>
  <c r="P334" i="16"/>
  <c r="H68" i="16"/>
  <c r="Y68" i="16"/>
  <c r="Q463" i="16"/>
  <c r="C463" i="16"/>
  <c r="F463" i="16"/>
  <c r="P591" i="16"/>
  <c r="Y388" i="16"/>
  <c r="Y977" i="16"/>
  <c r="M977" i="16"/>
  <c r="I977" i="16"/>
  <c r="O977" i="16"/>
  <c r="W977" i="16"/>
  <c r="V977" i="16"/>
  <c r="B977" i="16"/>
  <c r="B657" i="16"/>
  <c r="Z657" i="16"/>
  <c r="J657" i="16"/>
  <c r="O657" i="16"/>
  <c r="W657" i="16"/>
  <c r="L591" i="16"/>
  <c r="F591" i="16"/>
  <c r="S591" i="16"/>
  <c r="O388" i="16"/>
  <c r="V388" i="16"/>
  <c r="H388" i="16"/>
  <c r="B388" i="16"/>
  <c r="K388" i="16"/>
  <c r="C388" i="16"/>
  <c r="G388" i="16"/>
  <c r="F387" i="16"/>
  <c r="H387" i="16"/>
  <c r="L623" i="16"/>
  <c r="J623" i="16"/>
  <c r="B623" i="16"/>
  <c r="W534" i="16"/>
  <c r="J534" i="16"/>
  <c r="M534" i="16"/>
  <c r="E534" i="16"/>
  <c r="V534" i="16"/>
  <c r="R534" i="16"/>
  <c r="Q534" i="16"/>
  <c r="S534" i="16"/>
  <c r="G534" i="16"/>
  <c r="U534" i="16"/>
  <c r="T534" i="16"/>
  <c r="K534" i="16"/>
  <c r="F534" i="16"/>
  <c r="B534" i="16"/>
  <c r="V3" i="16"/>
  <c r="F3" i="16"/>
  <c r="S3" i="16"/>
  <c r="W3" i="16"/>
  <c r="M3" i="16"/>
  <c r="AS26" i="17"/>
  <c r="A23" i="16"/>
  <c r="A31" i="16"/>
  <c r="Y31" i="16" s="1"/>
  <c r="AS34" i="17"/>
  <c r="A152" i="16"/>
  <c r="I152" i="16" s="1"/>
  <c r="AS155" i="17"/>
  <c r="A160" i="16"/>
  <c r="AS163" i="17"/>
  <c r="AS737" i="17"/>
  <c r="A734" i="16"/>
  <c r="AS768" i="17"/>
  <c r="A765" i="16"/>
  <c r="U773" i="16"/>
  <c r="E773" i="16"/>
  <c r="T773" i="16"/>
  <c r="L773" i="16"/>
  <c r="J773" i="16"/>
  <c r="V773" i="16"/>
  <c r="O773" i="16"/>
  <c r="S773" i="16"/>
  <c r="G773" i="16"/>
  <c r="AS840" i="17"/>
  <c r="A837" i="16"/>
  <c r="AS936" i="17"/>
  <c r="A933" i="16"/>
  <c r="AS976" i="17"/>
  <c r="A973" i="16"/>
  <c r="A981" i="16"/>
  <c r="AS984" i="17"/>
  <c r="AS991" i="17"/>
  <c r="A988" i="16"/>
  <c r="E387" i="16"/>
  <c r="X387" i="16"/>
  <c r="A8" i="16"/>
  <c r="AS11" i="17"/>
  <c r="F16" i="16"/>
  <c r="U16" i="16"/>
  <c r="X16" i="16"/>
  <c r="A696" i="16"/>
  <c r="V696" i="16" s="1"/>
  <c r="AS699" i="17"/>
  <c r="Q751" i="16"/>
  <c r="Z751" i="16"/>
  <c r="V751" i="16"/>
  <c r="L751" i="16"/>
  <c r="T751" i="16"/>
  <c r="V387" i="16"/>
  <c r="N387" i="16"/>
  <c r="D387" i="16"/>
  <c r="D343" i="16"/>
  <c r="E343" i="16"/>
  <c r="C534" i="16"/>
  <c r="Z387" i="16"/>
  <c r="R387" i="16"/>
  <c r="Q387" i="16"/>
  <c r="G387" i="16"/>
  <c r="Q167" i="16"/>
  <c r="P343" i="16"/>
  <c r="W343" i="16"/>
  <c r="L534" i="16"/>
  <c r="Q429" i="16"/>
  <c r="J429" i="16"/>
  <c r="F429" i="16"/>
  <c r="L429" i="16"/>
  <c r="S429" i="16"/>
  <c r="W429" i="16"/>
  <c r="O429" i="16"/>
  <c r="D429" i="16"/>
  <c r="V429" i="16"/>
  <c r="N429" i="16"/>
  <c r="Y429" i="16"/>
  <c r="M429" i="16"/>
  <c r="P429" i="16"/>
  <c r="AS589" i="17"/>
  <c r="A586" i="16"/>
  <c r="S387" i="16"/>
  <c r="W387" i="16"/>
  <c r="H167" i="16"/>
  <c r="T343" i="16"/>
  <c r="L343" i="16"/>
  <c r="Z534" i="16"/>
  <c r="A491" i="16"/>
  <c r="AS494" i="17"/>
  <c r="A531" i="16"/>
  <c r="AS534" i="17"/>
  <c r="A539" i="16"/>
  <c r="AS542" i="17"/>
  <c r="AS550" i="17"/>
  <c r="A547" i="16"/>
  <c r="I534" i="16"/>
  <c r="R542" i="16"/>
  <c r="L542" i="16"/>
  <c r="C542" i="16"/>
  <c r="G542" i="16"/>
  <c r="W542" i="16"/>
  <c r="J542" i="16"/>
  <c r="Z542" i="16"/>
  <c r="B542" i="16"/>
  <c r="D542" i="16"/>
  <c r="H752" i="16"/>
  <c r="M752" i="16"/>
  <c r="AS367" i="17"/>
  <c r="A364" i="16"/>
  <c r="L476" i="16"/>
  <c r="O476" i="16"/>
  <c r="G476" i="16"/>
  <c r="F476" i="16"/>
  <c r="J476" i="16"/>
  <c r="I476" i="16"/>
  <c r="C387" i="16"/>
  <c r="U387" i="16"/>
  <c r="M343" i="16"/>
  <c r="X343" i="16"/>
  <c r="W59" i="16"/>
  <c r="P59" i="16"/>
  <c r="X59" i="16"/>
  <c r="F59" i="16"/>
  <c r="N59" i="16"/>
  <c r="T59" i="16"/>
  <c r="E59" i="16"/>
  <c r="I59" i="16"/>
  <c r="K59" i="16"/>
  <c r="Q59" i="16"/>
  <c r="U59" i="16"/>
  <c r="Z59" i="16"/>
  <c r="C59" i="16"/>
  <c r="T357" i="16"/>
  <c r="J357" i="16"/>
  <c r="Y357" i="16"/>
  <c r="F357" i="16"/>
  <c r="K357" i="16"/>
  <c r="H357" i="16"/>
  <c r="V357" i="16"/>
  <c r="W357" i="16"/>
  <c r="Q357" i="16"/>
  <c r="G357" i="16"/>
  <c r="E357" i="16"/>
  <c r="L357" i="16"/>
  <c r="C357" i="16"/>
  <c r="B357" i="16"/>
  <c r="R357" i="16"/>
  <c r="Q3" i="16"/>
  <c r="AS320" i="17"/>
  <c r="A317" i="16"/>
  <c r="A325" i="16"/>
  <c r="AS328" i="17"/>
  <c r="AS336" i="17"/>
  <c r="A333" i="16"/>
  <c r="U333" i="16" s="1"/>
  <c r="U341" i="16"/>
  <c r="Y341" i="16"/>
  <c r="K341" i="16"/>
  <c r="Z341" i="16"/>
  <c r="I341" i="16"/>
  <c r="E341" i="16"/>
  <c r="X349" i="16"/>
  <c r="R349" i="16"/>
  <c r="F349" i="16"/>
  <c r="E349" i="16"/>
  <c r="B349" i="16"/>
  <c r="S349" i="16"/>
  <c r="P349" i="16"/>
  <c r="V349" i="16"/>
  <c r="M349" i="16"/>
  <c r="L387" i="16"/>
  <c r="J387" i="16"/>
  <c r="K387" i="16"/>
  <c r="Y387" i="16"/>
  <c r="F327" i="16"/>
  <c r="S343" i="16"/>
  <c r="N3" i="16"/>
  <c r="A168" i="16"/>
  <c r="G168" i="16" s="1"/>
  <c r="AS171" i="17"/>
  <c r="A200" i="16"/>
  <c r="O200" i="16" s="1"/>
  <c r="AS203" i="17"/>
  <c r="A224" i="16"/>
  <c r="H224" i="16" s="1"/>
  <c r="AS227" i="17"/>
  <c r="AS281" i="17"/>
  <c r="A278" i="16"/>
  <c r="AS289" i="17"/>
  <c r="A286" i="16"/>
  <c r="A294" i="16"/>
  <c r="AS297" i="17"/>
  <c r="I587" i="16"/>
  <c r="W587" i="16"/>
  <c r="Q727" i="16"/>
  <c r="AS754" i="17"/>
  <c r="A689" i="16"/>
  <c r="A572" i="16"/>
  <c r="AS352" i="17"/>
  <c r="U727" i="16"/>
  <c r="A98" i="16"/>
  <c r="C587" i="16"/>
  <c r="X587" i="16"/>
  <c r="V705" i="16"/>
  <c r="Z727" i="16"/>
  <c r="AS511" i="17"/>
  <c r="A564" i="16"/>
  <c r="X727" i="16"/>
  <c r="A548" i="16"/>
  <c r="Y587" i="16"/>
  <c r="V587" i="16"/>
  <c r="A822" i="16"/>
  <c r="I822" i="16" s="1"/>
  <c r="A161" i="16"/>
  <c r="AS344" i="17"/>
  <c r="A468" i="16"/>
  <c r="A318" i="16"/>
  <c r="H587" i="16"/>
  <c r="AS266" i="17"/>
  <c r="A484" i="16"/>
  <c r="J587" i="16"/>
  <c r="AS438" i="17"/>
  <c r="A830" i="16"/>
  <c r="A326" i="16"/>
  <c r="I326" i="16" s="1"/>
  <c r="AS368" i="17"/>
  <c r="AS921" i="17"/>
  <c r="I740" i="16"/>
  <c r="I646" i="16"/>
  <c r="I638" i="16"/>
  <c r="I357" i="16"/>
  <c r="AS180" i="17"/>
  <c r="I138" i="16"/>
  <c r="C117" i="16"/>
  <c r="W889" i="16"/>
  <c r="O889" i="16"/>
  <c r="P889" i="16"/>
  <c r="E889" i="16"/>
  <c r="X889" i="16"/>
  <c r="C889" i="16"/>
  <c r="G889" i="16"/>
  <c r="D889" i="16"/>
  <c r="S889" i="16"/>
  <c r="L889" i="16"/>
  <c r="T889" i="16"/>
  <c r="U889" i="16"/>
  <c r="I889" i="16"/>
  <c r="J889" i="16"/>
  <c r="Z889" i="16"/>
  <c r="M889" i="16"/>
  <c r="R889" i="16"/>
  <c r="V889" i="16"/>
  <c r="B889" i="16"/>
  <c r="F889" i="16"/>
  <c r="I117" i="16"/>
  <c r="O117" i="16"/>
  <c r="C406" i="16"/>
  <c r="P406" i="16"/>
  <c r="Q406" i="16"/>
  <c r="X406" i="16"/>
  <c r="L406" i="16"/>
  <c r="I406" i="16"/>
  <c r="B406" i="16"/>
  <c r="W406" i="16"/>
  <c r="S406" i="16"/>
  <c r="H406" i="16"/>
  <c r="Y406" i="16"/>
  <c r="D406" i="16"/>
  <c r="O406" i="16"/>
  <c r="J406" i="16"/>
  <c r="M406" i="16"/>
  <c r="G406" i="16"/>
  <c r="Z406" i="16"/>
  <c r="R406" i="16"/>
  <c r="F406" i="16"/>
  <c r="V406" i="16"/>
  <c r="T406" i="16"/>
  <c r="Z117" i="16"/>
  <c r="Q922" i="16"/>
  <c r="O922" i="16"/>
  <c r="L922" i="16"/>
  <c r="I735" i="16"/>
  <c r="C735" i="16"/>
  <c r="L735" i="16"/>
  <c r="T735" i="16"/>
  <c r="Q936" i="16"/>
  <c r="E936" i="16"/>
  <c r="K936" i="16"/>
  <c r="M302" i="16"/>
  <c r="R302" i="16"/>
  <c r="T302" i="16"/>
  <c r="C205" i="16"/>
  <c r="P205" i="16"/>
  <c r="E205" i="16"/>
  <c r="X885" i="16"/>
  <c r="K885" i="16"/>
  <c r="Q885" i="16"/>
  <c r="N935" i="16"/>
  <c r="E935" i="16"/>
  <c r="I935" i="16"/>
  <c r="F935" i="16"/>
  <c r="T772" i="16"/>
  <c r="U772" i="16"/>
  <c r="Y772" i="16"/>
  <c r="S772" i="16"/>
  <c r="E432" i="16"/>
  <c r="P432" i="16"/>
  <c r="N432" i="16"/>
  <c r="W408" i="16"/>
  <c r="R408" i="16"/>
  <c r="T408" i="16"/>
  <c r="G922" i="16"/>
  <c r="N922" i="16"/>
  <c r="F922" i="16"/>
  <c r="O735" i="16"/>
  <c r="W735" i="16"/>
  <c r="N735" i="16"/>
  <c r="Y936" i="16"/>
  <c r="P936" i="16"/>
  <c r="U936" i="16"/>
  <c r="X302" i="16"/>
  <c r="W302" i="16"/>
  <c r="L302" i="16"/>
  <c r="V302" i="16"/>
  <c r="G205" i="16"/>
  <c r="Y205" i="16"/>
  <c r="N205" i="16"/>
  <c r="W885" i="16"/>
  <c r="N885" i="16"/>
  <c r="S885" i="16"/>
  <c r="S935" i="16"/>
  <c r="T935" i="16"/>
  <c r="G935" i="16"/>
  <c r="M772" i="16"/>
  <c r="I772" i="16"/>
  <c r="N772" i="16"/>
  <c r="C432" i="16"/>
  <c r="Y432" i="16"/>
  <c r="B432" i="16"/>
  <c r="L432" i="16"/>
  <c r="U408" i="16"/>
  <c r="S408" i="16"/>
  <c r="V408" i="16"/>
  <c r="P408" i="16"/>
  <c r="S912" i="16"/>
  <c r="J912" i="16"/>
  <c r="W912" i="16"/>
  <c r="V912" i="16"/>
  <c r="B912" i="16"/>
  <c r="X912" i="16"/>
  <c r="H912" i="16"/>
  <c r="R912" i="16"/>
  <c r="O912" i="16"/>
  <c r="F912" i="16"/>
  <c r="C912" i="16"/>
  <c r="N912" i="16"/>
  <c r="Y912" i="16"/>
  <c r="K912" i="16"/>
  <c r="P912" i="16"/>
  <c r="T912" i="16"/>
  <c r="M912" i="16"/>
  <c r="V725" i="16"/>
  <c r="E725" i="16"/>
  <c r="J725" i="16"/>
  <c r="G725" i="16"/>
  <c r="H725" i="16"/>
  <c r="I725" i="16"/>
  <c r="R725" i="16"/>
  <c r="Y725" i="16"/>
  <c r="O725" i="16"/>
  <c r="M725" i="16"/>
  <c r="U725" i="16"/>
  <c r="S725" i="16"/>
  <c r="X725" i="16"/>
  <c r="P725" i="16"/>
  <c r="C725" i="16"/>
  <c r="K725" i="16"/>
  <c r="F725" i="16"/>
  <c r="T725" i="16"/>
  <c r="Q725" i="16"/>
  <c r="Z725" i="16"/>
  <c r="B725" i="16"/>
  <c r="N725" i="16"/>
  <c r="W725" i="16"/>
  <c r="A209" i="16"/>
  <c r="O209" i="16" s="1"/>
  <c r="AS212" i="17"/>
  <c r="A404" i="16"/>
  <c r="AS407" i="17"/>
  <c r="A412" i="16"/>
  <c r="AS415" i="17"/>
  <c r="A419" i="16"/>
  <c r="AS422" i="17"/>
  <c r="AS769" i="17"/>
  <c r="A766" i="16"/>
  <c r="AS793" i="17"/>
  <c r="A790" i="16"/>
  <c r="C922" i="16"/>
  <c r="J922" i="16"/>
  <c r="V922" i="16"/>
  <c r="X735" i="16"/>
  <c r="U735" i="16"/>
  <c r="Q735" i="16"/>
  <c r="T936" i="16"/>
  <c r="V936" i="16"/>
  <c r="F936" i="16"/>
  <c r="N936" i="16"/>
  <c r="S302" i="16"/>
  <c r="U302" i="16"/>
  <c r="E302" i="16"/>
  <c r="M205" i="16"/>
  <c r="R205" i="16"/>
  <c r="S205" i="16"/>
  <c r="Q205" i="16"/>
  <c r="O885" i="16"/>
  <c r="M885" i="16"/>
  <c r="F885" i="16"/>
  <c r="L935" i="16"/>
  <c r="Q935" i="16"/>
  <c r="U935" i="16"/>
  <c r="X772" i="16"/>
  <c r="V772" i="16"/>
  <c r="K772" i="16"/>
  <c r="O432" i="16"/>
  <c r="D432" i="16"/>
  <c r="U432" i="16"/>
  <c r="X408" i="16"/>
  <c r="M408" i="16"/>
  <c r="H408" i="16"/>
  <c r="H922" i="16"/>
  <c r="R922" i="16"/>
  <c r="B922" i="16"/>
  <c r="R735" i="16"/>
  <c r="Y735" i="16"/>
  <c r="E735" i="16"/>
  <c r="R936" i="16"/>
  <c r="W936" i="16"/>
  <c r="J936" i="16"/>
  <c r="P302" i="16"/>
  <c r="G302" i="16"/>
  <c r="Y302" i="16"/>
  <c r="L205" i="16"/>
  <c r="V205" i="16"/>
  <c r="B205" i="16"/>
  <c r="T232" i="16"/>
  <c r="C885" i="16"/>
  <c r="L885" i="16"/>
  <c r="J885" i="16"/>
  <c r="Z935" i="16"/>
  <c r="P935" i="16"/>
  <c r="O935" i="16"/>
  <c r="L772" i="16"/>
  <c r="Z772" i="16"/>
  <c r="B772" i="16"/>
  <c r="Q432" i="16"/>
  <c r="V432" i="16"/>
  <c r="X432" i="16"/>
  <c r="Z408" i="16"/>
  <c r="D408" i="16"/>
  <c r="L408" i="16"/>
  <c r="X922" i="16"/>
  <c r="P922" i="16"/>
  <c r="Z922" i="16"/>
  <c r="I922" i="16"/>
  <c r="D735" i="16"/>
  <c r="K735" i="16"/>
  <c r="V735" i="16"/>
  <c r="X936" i="16"/>
  <c r="C936" i="16"/>
  <c r="I936" i="16"/>
  <c r="H302" i="16"/>
  <c r="N302" i="16"/>
  <c r="F302" i="16"/>
  <c r="X205" i="16"/>
  <c r="T205" i="16"/>
  <c r="Z205" i="16"/>
  <c r="I232" i="16"/>
  <c r="Z885" i="16"/>
  <c r="U885" i="16"/>
  <c r="P885" i="16"/>
  <c r="Y935" i="16"/>
  <c r="J935" i="16"/>
  <c r="W935" i="16"/>
  <c r="R772" i="16"/>
  <c r="J772" i="16"/>
  <c r="F772" i="16"/>
  <c r="M432" i="16"/>
  <c r="J432" i="16"/>
  <c r="F432" i="16"/>
  <c r="K408" i="16"/>
  <c r="N408" i="16"/>
  <c r="F408" i="16"/>
  <c r="K922" i="16"/>
  <c r="S922" i="16"/>
  <c r="E922" i="16"/>
  <c r="H735" i="16"/>
  <c r="P735" i="16"/>
  <c r="M735" i="16"/>
  <c r="B936" i="16"/>
  <c r="Z936" i="16"/>
  <c r="O936" i="16"/>
  <c r="S245" i="16"/>
  <c r="I302" i="16"/>
  <c r="K302" i="16"/>
  <c r="Q302" i="16"/>
  <c r="F205" i="16"/>
  <c r="H205" i="16"/>
  <c r="U205" i="16"/>
  <c r="W232" i="16"/>
  <c r="I885" i="16"/>
  <c r="T885" i="16"/>
  <c r="D885" i="16"/>
  <c r="V935" i="16"/>
  <c r="X935" i="16"/>
  <c r="C935" i="16"/>
  <c r="O772" i="16"/>
  <c r="P772" i="16"/>
  <c r="G772" i="16"/>
  <c r="K432" i="16"/>
  <c r="I432" i="16"/>
  <c r="T432" i="16"/>
  <c r="G408" i="16"/>
  <c r="B408" i="16"/>
  <c r="O408" i="16"/>
  <c r="N104" i="16"/>
  <c r="P104" i="16"/>
  <c r="B104" i="16"/>
  <c r="W922" i="16"/>
  <c r="U922" i="16"/>
  <c r="S735" i="16"/>
  <c r="F735" i="16"/>
  <c r="M936" i="16"/>
  <c r="L936" i="16"/>
  <c r="D302" i="16"/>
  <c r="J302" i="16"/>
  <c r="O205" i="16"/>
  <c r="I205" i="16"/>
  <c r="P232" i="16"/>
  <c r="R885" i="16"/>
  <c r="H885" i="16"/>
  <c r="R935" i="16"/>
  <c r="K935" i="16"/>
  <c r="E772" i="16"/>
  <c r="Q772" i="16"/>
  <c r="R432" i="16"/>
  <c r="H432" i="16"/>
  <c r="C408" i="16"/>
  <c r="E408" i="16"/>
  <c r="F984" i="16"/>
  <c r="Z984" i="16"/>
  <c r="R984" i="16"/>
  <c r="P984" i="16"/>
  <c r="I984" i="16"/>
  <c r="L984" i="16"/>
  <c r="W984" i="16"/>
  <c r="O984" i="16"/>
  <c r="K984" i="16"/>
  <c r="S984" i="16"/>
  <c r="Y984" i="16"/>
  <c r="J984" i="16"/>
  <c r="T984" i="16"/>
  <c r="M984" i="16"/>
  <c r="C984" i="16"/>
  <c r="H984" i="16"/>
  <c r="E984" i="16"/>
  <c r="B984" i="16"/>
  <c r="Q984" i="16"/>
  <c r="G984" i="16"/>
  <c r="V984" i="16"/>
  <c r="D984" i="16"/>
  <c r="N984" i="16"/>
  <c r="H119" i="16"/>
  <c r="L718" i="16"/>
  <c r="Q718" i="16"/>
  <c r="W906" i="16"/>
  <c r="S906" i="16"/>
  <c r="M829" i="16"/>
  <c r="S829" i="16"/>
  <c r="AS219" i="17"/>
  <c r="A216" i="16"/>
  <c r="AS243" i="17"/>
  <c r="A240" i="16"/>
  <c r="A247" i="16"/>
  <c r="AS250" i="17"/>
  <c r="F254" i="16"/>
  <c r="X254" i="16"/>
  <c r="P254" i="16"/>
  <c r="V254" i="16"/>
  <c r="T254" i="16"/>
  <c r="A805" i="16"/>
  <c r="AS808" i="17"/>
  <c r="AS816" i="17"/>
  <c r="A813" i="16"/>
  <c r="W518" i="16"/>
  <c r="M518" i="16"/>
  <c r="R518" i="16"/>
  <c r="H518" i="16"/>
  <c r="C518" i="16"/>
  <c r="O518" i="16"/>
  <c r="T518" i="16"/>
  <c r="Y518" i="16"/>
  <c r="S518" i="16"/>
  <c r="B518" i="16"/>
  <c r="V298" i="16"/>
  <c r="C298" i="16"/>
  <c r="AS189" i="17"/>
  <c r="A186" i="16"/>
  <c r="V350" i="16"/>
  <c r="D350" i="16"/>
  <c r="K350" i="16"/>
  <c r="G350" i="16"/>
  <c r="F350" i="16"/>
  <c r="J350" i="16"/>
  <c r="H350" i="16"/>
  <c r="I350" i="16"/>
  <c r="W350" i="16"/>
  <c r="Q350" i="16"/>
  <c r="S350" i="16"/>
  <c r="T350" i="16"/>
  <c r="B350" i="16"/>
  <c r="M350" i="16"/>
  <c r="U350" i="16"/>
  <c r="Y350" i="16"/>
  <c r="N350" i="16"/>
  <c r="E350" i="16"/>
  <c r="C350" i="16"/>
  <c r="O350" i="16"/>
  <c r="X350" i="16"/>
  <c r="AS400" i="17"/>
  <c r="A397" i="16"/>
  <c r="A721" i="16"/>
  <c r="AS724" i="17"/>
  <c r="AS731" i="17"/>
  <c r="A728" i="16"/>
  <c r="AS739" i="17"/>
  <c r="A736" i="16"/>
  <c r="A744" i="16"/>
  <c r="AS747" i="17"/>
  <c r="O759" i="16"/>
  <c r="G759" i="16"/>
  <c r="M759" i="16"/>
  <c r="R759" i="16"/>
  <c r="E759" i="16"/>
  <c r="F759" i="16"/>
  <c r="V119" i="16"/>
  <c r="R991" i="16"/>
  <c r="F718" i="16"/>
  <c r="R188" i="16"/>
  <c r="AS119" i="17"/>
  <c r="A116" i="16"/>
  <c r="A155" i="16"/>
  <c r="AS158" i="17"/>
  <c r="J313" i="16"/>
  <c r="A643" i="16"/>
  <c r="AS646" i="17"/>
  <c r="A659" i="16"/>
  <c r="AS662" i="17"/>
  <c r="A675" i="16"/>
  <c r="AS678" i="17"/>
  <c r="A683" i="16"/>
  <c r="AS686" i="17"/>
  <c r="A691" i="16"/>
  <c r="AS694" i="17"/>
  <c r="E718" i="16"/>
  <c r="V688" i="16"/>
  <c r="AS593" i="17"/>
  <c r="A590" i="16"/>
  <c r="Y590" i="16" s="1"/>
  <c r="AS608" i="17"/>
  <c r="A605" i="16"/>
  <c r="AS616" i="17"/>
  <c r="A613" i="16"/>
  <c r="AS624" i="17"/>
  <c r="A621" i="16"/>
  <c r="O761" i="16"/>
  <c r="W761" i="16"/>
  <c r="X761" i="16"/>
  <c r="F761" i="16"/>
  <c r="Y761" i="16"/>
  <c r="E761" i="16"/>
  <c r="L761" i="16"/>
  <c r="O718" i="16"/>
  <c r="Q666" i="16"/>
  <c r="J666" i="16"/>
  <c r="C666" i="16"/>
  <c r="U666" i="16"/>
  <c r="P666" i="16"/>
  <c r="V399" i="16"/>
  <c r="W399" i="16"/>
  <c r="M399" i="16"/>
  <c r="J60" i="16"/>
  <c r="O60" i="16"/>
  <c r="V60" i="16"/>
  <c r="B60" i="16"/>
  <c r="I60" i="16"/>
  <c r="X60" i="16"/>
  <c r="N60" i="16"/>
  <c r="U60" i="16"/>
  <c r="T60" i="16"/>
  <c r="K60" i="16"/>
  <c r="D60" i="16"/>
  <c r="S60" i="16"/>
  <c r="AS39" i="17"/>
  <c r="A36" i="16"/>
  <c r="AS55" i="17"/>
  <c r="A52" i="16"/>
  <c r="M322" i="16"/>
  <c r="AS571" i="17"/>
  <c r="A568" i="16"/>
  <c r="D576" i="16"/>
  <c r="P576" i="16"/>
  <c r="Z576" i="16"/>
  <c r="AS586" i="17"/>
  <c r="A583" i="16"/>
  <c r="H299" i="16"/>
  <c r="N299" i="16"/>
  <c r="O299" i="16"/>
  <c r="AS8" i="17"/>
  <c r="A5" i="16"/>
  <c r="A29" i="16"/>
  <c r="AS32" i="17"/>
  <c r="A528" i="16"/>
  <c r="P528" i="16" s="1"/>
  <c r="AS531" i="17"/>
  <c r="AS877" i="17"/>
  <c r="A874" i="16"/>
  <c r="AS886" i="17"/>
  <c r="A883" i="16"/>
  <c r="AS894" i="17"/>
  <c r="A891" i="16"/>
  <c r="B688" i="16"/>
  <c r="W718" i="16"/>
  <c r="Q906" i="16"/>
  <c r="Y399" i="16"/>
  <c r="P28" i="16"/>
  <c r="S28" i="16"/>
  <c r="Q28" i="16"/>
  <c r="L28" i="16"/>
  <c r="T28" i="16"/>
  <c r="Y28" i="16"/>
  <c r="M28" i="16"/>
  <c r="V28" i="16"/>
  <c r="N28" i="16"/>
  <c r="D28" i="16"/>
  <c r="J28" i="16"/>
  <c r="K28" i="16"/>
  <c r="Z28" i="16"/>
  <c r="O28" i="16"/>
  <c r="AS288" i="17"/>
  <c r="A285" i="16"/>
  <c r="AS304" i="17"/>
  <c r="A301" i="16"/>
  <c r="A433" i="16"/>
  <c r="AS436" i="17"/>
  <c r="A450" i="16"/>
  <c r="AS453" i="17"/>
  <c r="A852" i="16"/>
  <c r="G852" i="16" s="1"/>
  <c r="AS855" i="17"/>
  <c r="Q956" i="16"/>
  <c r="M956" i="16"/>
  <c r="Z814" i="16"/>
  <c r="P300" i="16"/>
  <c r="T387" i="16"/>
  <c r="F607" i="16"/>
  <c r="S607" i="16"/>
  <c r="O607" i="16"/>
  <c r="N515" i="16"/>
  <c r="I848" i="16"/>
  <c r="V431" i="16"/>
  <c r="Z535" i="16"/>
  <c r="F535" i="16"/>
  <c r="G535" i="16"/>
  <c r="V829" i="16"/>
  <c r="V204" i="16"/>
  <c r="X204" i="16"/>
  <c r="E915" i="16"/>
  <c r="J915" i="16"/>
  <c r="Q355" i="16"/>
  <c r="Q848" i="16"/>
  <c r="F204" i="16"/>
  <c r="I569" i="16"/>
  <c r="P271" i="16"/>
  <c r="S915" i="16"/>
  <c r="G85" i="16"/>
  <c r="H85" i="16"/>
  <c r="Z85" i="16"/>
  <c r="B85" i="16"/>
  <c r="L85" i="16"/>
  <c r="Y85" i="16"/>
  <c r="W85" i="16"/>
  <c r="T85" i="16"/>
  <c r="U85" i="16"/>
  <c r="X85" i="16"/>
  <c r="Q85" i="16"/>
  <c r="P85" i="16"/>
  <c r="V85" i="16"/>
  <c r="J261" i="16"/>
  <c r="C261" i="16"/>
  <c r="M261" i="16"/>
  <c r="H261" i="16"/>
  <c r="S261" i="16"/>
  <c r="X261" i="16"/>
  <c r="B261" i="16"/>
  <c r="V261" i="16"/>
  <c r="O261" i="16"/>
  <c r="E261" i="16"/>
  <c r="R261" i="16"/>
  <c r="V292" i="16"/>
  <c r="C292" i="16"/>
  <c r="P292" i="16"/>
  <c r="B292" i="16"/>
  <c r="F292" i="16"/>
  <c r="G292" i="16"/>
  <c r="M292" i="16"/>
  <c r="H292" i="16"/>
  <c r="D292" i="16"/>
  <c r="Z292" i="16"/>
  <c r="E292" i="16"/>
  <c r="O292" i="16"/>
  <c r="U292" i="16"/>
  <c r="Y292" i="16"/>
  <c r="K292" i="16"/>
  <c r="T292" i="16"/>
  <c r="S292" i="16"/>
  <c r="R292" i="16"/>
  <c r="L292" i="16"/>
  <c r="X292" i="16"/>
  <c r="A351" i="16"/>
  <c r="AS354" i="17"/>
  <c r="R727" i="16"/>
  <c r="H727" i="16"/>
  <c r="C727" i="16"/>
  <c r="G727" i="16"/>
  <c r="J727" i="16"/>
  <c r="F727" i="16"/>
  <c r="D727" i="16"/>
  <c r="E727" i="16"/>
  <c r="N727" i="16"/>
  <c r="O727" i="16"/>
  <c r="L727" i="16"/>
  <c r="V727" i="16"/>
  <c r="T727" i="16"/>
  <c r="I727" i="16"/>
  <c r="Y727" i="16"/>
  <c r="B727" i="16"/>
  <c r="K727" i="16"/>
  <c r="P727" i="16"/>
  <c r="A967" i="16"/>
  <c r="AS970" i="17"/>
  <c r="A194" i="16"/>
  <c r="AS197" i="17"/>
  <c r="Z254" i="16"/>
  <c r="Y254" i="16"/>
  <c r="U254" i="16"/>
  <c r="AS312" i="17"/>
  <c r="A309" i="16"/>
  <c r="Z828" i="16"/>
  <c r="C844" i="16"/>
  <c r="I844" i="16"/>
  <c r="O956" i="16"/>
  <c r="C607" i="16"/>
  <c r="E607" i="16"/>
  <c r="W607" i="16"/>
  <c r="K515" i="16"/>
  <c r="J848" i="16"/>
  <c r="U733" i="16"/>
  <c r="D431" i="16"/>
  <c r="J535" i="16"/>
  <c r="U535" i="16"/>
  <c r="Q535" i="16"/>
  <c r="W204" i="16"/>
  <c r="K204" i="16"/>
  <c r="G915" i="16"/>
  <c r="C799" i="16"/>
  <c r="T43" i="16"/>
  <c r="W43" i="16"/>
  <c r="L43" i="16"/>
  <c r="M43" i="16"/>
  <c r="C43" i="16"/>
  <c r="G43" i="16"/>
  <c r="Q856" i="16"/>
  <c r="O856" i="16"/>
  <c r="Y856" i="16"/>
  <c r="V856" i="16"/>
  <c r="T856" i="16"/>
  <c r="L856" i="16"/>
  <c r="P856" i="16"/>
  <c r="R856" i="16"/>
  <c r="F856" i="16"/>
  <c r="AS423" i="17"/>
  <c r="A420" i="16"/>
  <c r="A714" i="16"/>
  <c r="AS717" i="17"/>
  <c r="D607" i="16"/>
  <c r="K607" i="16"/>
  <c r="N607" i="16"/>
  <c r="C848" i="16"/>
  <c r="G733" i="16"/>
  <c r="P204" i="16"/>
  <c r="X431" i="16"/>
  <c r="H431" i="16"/>
  <c r="R535" i="16"/>
  <c r="X535" i="16"/>
  <c r="Y535" i="16"/>
  <c r="E204" i="16"/>
  <c r="N204" i="16"/>
  <c r="Q915" i="16"/>
  <c r="D799" i="16"/>
  <c r="Z54" i="16"/>
  <c r="B54" i="16"/>
  <c r="F54" i="16"/>
  <c r="I54" i="16"/>
  <c r="Y54" i="16"/>
  <c r="T54" i="16"/>
  <c r="O54" i="16"/>
  <c r="M54" i="16"/>
  <c r="U54" i="16"/>
  <c r="K54" i="16"/>
  <c r="E54" i="16"/>
  <c r="A693" i="16"/>
  <c r="AS696" i="17"/>
  <c r="Q784" i="16"/>
  <c r="X784" i="16"/>
  <c r="I784" i="16"/>
  <c r="Y784" i="16"/>
  <c r="C784" i="16"/>
  <c r="K784" i="16"/>
  <c r="U784" i="16"/>
  <c r="H82" i="16"/>
  <c r="B82" i="16"/>
  <c r="L82" i="16"/>
  <c r="E82" i="16"/>
  <c r="S82" i="16"/>
  <c r="Z82" i="16"/>
  <c r="K82" i="16"/>
  <c r="J82" i="16"/>
  <c r="W82" i="16"/>
  <c r="F82" i="16"/>
  <c r="C82" i="16"/>
  <c r="M82" i="16"/>
  <c r="G82" i="16"/>
  <c r="L607" i="16"/>
  <c r="Z607" i="16"/>
  <c r="G607" i="16"/>
  <c r="W848" i="16"/>
  <c r="C733" i="16"/>
  <c r="C431" i="16"/>
  <c r="I535" i="16"/>
  <c r="E535" i="16"/>
  <c r="S535" i="16"/>
  <c r="Z829" i="16"/>
  <c r="B204" i="16"/>
  <c r="O915" i="16"/>
  <c r="Y569" i="16"/>
  <c r="M799" i="16"/>
  <c r="V607" i="16"/>
  <c r="AS448" i="17"/>
  <c r="A445" i="16"/>
  <c r="I162" i="16"/>
  <c r="E162" i="16"/>
  <c r="D162" i="16"/>
  <c r="R162" i="16"/>
  <c r="B162" i="16"/>
  <c r="S162" i="16"/>
  <c r="W162" i="16"/>
  <c r="L162" i="16"/>
  <c r="D848" i="16"/>
  <c r="P733" i="16"/>
  <c r="L535" i="16"/>
  <c r="D535" i="16"/>
  <c r="K535" i="16"/>
  <c r="L829" i="16"/>
  <c r="U204" i="16"/>
  <c r="S204" i="16"/>
  <c r="P120" i="16"/>
  <c r="I271" i="16"/>
  <c r="D915" i="16"/>
  <c r="F569" i="16"/>
  <c r="A556" i="16"/>
  <c r="AS559" i="17"/>
  <c r="D593" i="16"/>
  <c r="J593" i="16"/>
  <c r="R593" i="16"/>
  <c r="G655" i="16"/>
  <c r="C655" i="16"/>
  <c r="V655" i="16"/>
  <c r="B655" i="16"/>
  <c r="O655" i="16"/>
  <c r="S655" i="16"/>
  <c r="P655" i="16"/>
  <c r="Y655" i="16"/>
  <c r="U655" i="16"/>
  <c r="T655" i="16"/>
  <c r="Z655" i="16"/>
  <c r="F655" i="16"/>
  <c r="H655" i="16"/>
  <c r="D655" i="16"/>
  <c r="N655" i="16"/>
  <c r="W655" i="16"/>
  <c r="J655" i="16"/>
  <c r="Q655" i="16"/>
  <c r="I655" i="16"/>
  <c r="A748" i="16"/>
  <c r="AS751" i="17"/>
  <c r="AS445" i="17"/>
  <c r="A442" i="16"/>
  <c r="Y956" i="16"/>
  <c r="P387" i="16"/>
  <c r="Q607" i="16"/>
  <c r="T607" i="16"/>
  <c r="L515" i="16"/>
  <c r="H204" i="16"/>
  <c r="S848" i="16"/>
  <c r="D204" i="16"/>
  <c r="W535" i="16"/>
  <c r="P535" i="16"/>
  <c r="N535" i="16"/>
  <c r="H535" i="16"/>
  <c r="Y829" i="16"/>
  <c r="L204" i="16"/>
  <c r="O204" i="16"/>
  <c r="G204" i="16"/>
  <c r="K271" i="16"/>
  <c r="C915" i="16"/>
  <c r="H569" i="16"/>
  <c r="X503" i="16"/>
  <c r="P503" i="16"/>
  <c r="H503" i="16"/>
  <c r="AS375" i="17"/>
  <c r="A372" i="16"/>
  <c r="Z530" i="16"/>
  <c r="R530" i="16"/>
  <c r="L956" i="16"/>
  <c r="R607" i="16"/>
  <c r="B607" i="16"/>
  <c r="R204" i="16"/>
  <c r="U431" i="16"/>
  <c r="C535" i="16"/>
  <c r="B535" i="16"/>
  <c r="C204" i="16"/>
  <c r="Q204" i="16"/>
  <c r="M915" i="16"/>
  <c r="M66" i="16"/>
  <c r="W66" i="16"/>
  <c r="AS133" i="17"/>
  <c r="A130" i="16"/>
  <c r="H138" i="16"/>
  <c r="G138" i="16"/>
  <c r="V138" i="16"/>
  <c r="J138" i="16"/>
  <c r="Y448" i="16"/>
  <c r="I448" i="16"/>
  <c r="E167" i="16" l="1"/>
  <c r="I167" i="16"/>
  <c r="Y138" i="16"/>
  <c r="L54" i="16"/>
  <c r="W54" i="16"/>
  <c r="S54" i="16"/>
  <c r="P697" i="16"/>
  <c r="R697" i="16"/>
  <c r="U697" i="16"/>
  <c r="H697" i="16"/>
  <c r="S167" i="16"/>
  <c r="X167" i="16"/>
  <c r="V361" i="16"/>
  <c r="T118" i="16"/>
  <c r="S118" i="16"/>
  <c r="D118" i="16"/>
  <c r="C40" i="16"/>
  <c r="Y40" i="16"/>
  <c r="O40" i="16"/>
  <c r="Q195" i="16"/>
  <c r="Y195" i="16"/>
  <c r="V1001" i="16"/>
  <c r="B1001" i="16"/>
  <c r="F893" i="16"/>
  <c r="W195" i="16"/>
  <c r="H466" i="16"/>
  <c r="G724" i="16"/>
  <c r="K1001" i="16"/>
  <c r="L167" i="16"/>
  <c r="I585" i="16"/>
  <c r="R585" i="16"/>
  <c r="X585" i="16"/>
  <c r="Y808" i="16"/>
  <c r="E808" i="16"/>
  <c r="Z673" i="16"/>
  <c r="O383" i="16"/>
  <c r="S138" i="16"/>
  <c r="Z138" i="16"/>
  <c r="D54" i="16"/>
  <c r="Q54" i="16"/>
  <c r="Q697" i="16"/>
  <c r="L697" i="16"/>
  <c r="J697" i="16"/>
  <c r="S697" i="16"/>
  <c r="P653" i="16"/>
  <c r="G167" i="16"/>
  <c r="G361" i="16"/>
  <c r="H118" i="16"/>
  <c r="Y118" i="16"/>
  <c r="G118" i="16"/>
  <c r="R40" i="16"/>
  <c r="L40" i="16"/>
  <c r="Q40" i="16"/>
  <c r="S195" i="16"/>
  <c r="C1001" i="16"/>
  <c r="Y1001" i="16"/>
  <c r="H1001" i="16"/>
  <c r="F788" i="16"/>
  <c r="S724" i="16"/>
  <c r="O585" i="16"/>
  <c r="O1001" i="16"/>
  <c r="W500" i="16"/>
  <c r="C167" i="16"/>
  <c r="B585" i="16"/>
  <c r="K585" i="16"/>
  <c r="B466" i="16"/>
  <c r="S383" i="16"/>
  <c r="F897" i="16"/>
  <c r="P167" i="16"/>
  <c r="W138" i="16"/>
  <c r="V697" i="16"/>
  <c r="T697" i="16"/>
  <c r="M697" i="16"/>
  <c r="J653" i="16"/>
  <c r="K167" i="16"/>
  <c r="F118" i="16"/>
  <c r="X118" i="16"/>
  <c r="U40" i="16"/>
  <c r="V40" i="16"/>
  <c r="D40" i="16"/>
  <c r="R195" i="16"/>
  <c r="R1001" i="16"/>
  <c r="Z1001" i="16"/>
  <c r="P1001" i="16"/>
  <c r="Y788" i="16"/>
  <c r="U585" i="16"/>
  <c r="V585" i="16"/>
  <c r="Z118" i="16"/>
  <c r="J167" i="16"/>
  <c r="G585" i="16"/>
  <c r="L585" i="16"/>
  <c r="W585" i="16"/>
  <c r="W466" i="16"/>
  <c r="Y585" i="16"/>
  <c r="N466" i="16"/>
  <c r="R808" i="16"/>
  <c r="T383" i="16"/>
  <c r="R897" i="16"/>
  <c r="X138" i="16"/>
  <c r="G54" i="16"/>
  <c r="V54" i="16"/>
  <c r="I697" i="16"/>
  <c r="F697" i="16"/>
  <c r="R653" i="16"/>
  <c r="D425" i="16"/>
  <c r="T425" i="16"/>
  <c r="B118" i="16"/>
  <c r="K118" i="16"/>
  <c r="T195" i="16"/>
  <c r="E40" i="16"/>
  <c r="F40" i="16"/>
  <c r="P40" i="16"/>
  <c r="F1001" i="16"/>
  <c r="N1001" i="16"/>
  <c r="X1001" i="16"/>
  <c r="V788" i="16"/>
  <c r="Z195" i="16"/>
  <c r="I788" i="16"/>
  <c r="G466" i="16"/>
  <c r="U118" i="16"/>
  <c r="V167" i="16"/>
  <c r="F466" i="16"/>
  <c r="Q466" i="16"/>
  <c r="Q383" i="16"/>
  <c r="D697" i="16"/>
  <c r="K138" i="16"/>
  <c r="K697" i="16"/>
  <c r="M167" i="16"/>
  <c r="N167" i="16"/>
  <c r="O118" i="16"/>
  <c r="V118" i="16"/>
  <c r="R118" i="16"/>
  <c r="B195" i="16"/>
  <c r="J40" i="16"/>
  <c r="N40" i="16"/>
  <c r="H40" i="16"/>
  <c r="L195" i="16"/>
  <c r="D1001" i="16"/>
  <c r="Q1001" i="16"/>
  <c r="M1001" i="16"/>
  <c r="N195" i="16"/>
  <c r="L788" i="16"/>
  <c r="L466" i="16"/>
  <c r="R466" i="16"/>
  <c r="L118" i="16"/>
  <c r="U167" i="16"/>
  <c r="N585" i="16"/>
  <c r="Q585" i="16"/>
  <c r="T585" i="16"/>
  <c r="O466" i="16"/>
  <c r="J673" i="16"/>
  <c r="V383" i="16"/>
  <c r="G697" i="16"/>
  <c r="O167" i="16"/>
  <c r="J386" i="16"/>
  <c r="C118" i="16"/>
  <c r="J118" i="16"/>
  <c r="E118" i="16"/>
  <c r="G40" i="16"/>
  <c r="X40" i="16"/>
  <c r="T40" i="16"/>
  <c r="I195" i="16"/>
  <c r="D195" i="16"/>
  <c r="W1001" i="16"/>
  <c r="S1001" i="16"/>
  <c r="T1001" i="16"/>
  <c r="M466" i="16"/>
  <c r="G195" i="16"/>
  <c r="T466" i="16"/>
  <c r="P466" i="16"/>
  <c r="D167" i="16"/>
  <c r="W167" i="16"/>
  <c r="H585" i="16"/>
  <c r="K466" i="16"/>
  <c r="J466" i="16"/>
  <c r="Q361" i="16"/>
  <c r="H54" i="16"/>
  <c r="X54" i="16"/>
  <c r="O697" i="16"/>
  <c r="B697" i="16"/>
  <c r="T167" i="16"/>
  <c r="B167" i="16"/>
  <c r="R167" i="16"/>
  <c r="Y361" i="16"/>
  <c r="Q118" i="16"/>
  <c r="W118" i="16"/>
  <c r="M40" i="16"/>
  <c r="W40" i="16"/>
  <c r="O195" i="16"/>
  <c r="J195" i="16"/>
  <c r="G1001" i="16"/>
  <c r="U1001" i="16"/>
  <c r="B893" i="16"/>
  <c r="S466" i="16"/>
  <c r="X466" i="16"/>
  <c r="F585" i="16"/>
  <c r="F167" i="16"/>
  <c r="P585" i="16"/>
  <c r="E585" i="16"/>
  <c r="S585" i="16"/>
  <c r="B673" i="16"/>
  <c r="L136" i="16"/>
  <c r="T604" i="16"/>
  <c r="V403" i="16"/>
  <c r="D555" i="16"/>
  <c r="H217" i="16"/>
  <c r="Q931" i="16"/>
  <c r="R931" i="16"/>
  <c r="M217" i="16"/>
  <c r="L557" i="16"/>
  <c r="L555" i="16"/>
  <c r="E555" i="16"/>
  <c r="D665" i="16"/>
  <c r="M601" i="16"/>
  <c r="O134" i="16"/>
  <c r="U335" i="16"/>
  <c r="I28" i="16"/>
  <c r="I929" i="16"/>
  <c r="J335" i="16"/>
  <c r="N136" i="16"/>
  <c r="S403" i="16"/>
  <c r="V555" i="16"/>
  <c r="N931" i="16"/>
  <c r="P217" i="16"/>
  <c r="Y217" i="16"/>
  <c r="Z931" i="16"/>
  <c r="K931" i="16"/>
  <c r="F217" i="16"/>
  <c r="X931" i="16"/>
  <c r="B217" i="16"/>
  <c r="W217" i="16"/>
  <c r="T555" i="16"/>
  <c r="D217" i="16"/>
  <c r="M335" i="16"/>
  <c r="I555" i="16"/>
  <c r="E665" i="16"/>
  <c r="S601" i="16"/>
  <c r="I601" i="16"/>
  <c r="Q335" i="16"/>
  <c r="X28" i="16"/>
  <c r="T929" i="16"/>
  <c r="X217" i="16"/>
  <c r="G601" i="16"/>
  <c r="X601" i="16"/>
  <c r="E335" i="16"/>
  <c r="V665" i="16"/>
  <c r="S335" i="16"/>
  <c r="B28" i="16"/>
  <c r="L929" i="16"/>
  <c r="R929" i="16"/>
  <c r="B604" i="16"/>
  <c r="P555" i="16"/>
  <c r="Y555" i="16"/>
  <c r="O217" i="16"/>
  <c r="O931" i="16"/>
  <c r="T217" i="16"/>
  <c r="C931" i="16"/>
  <c r="Z217" i="16"/>
  <c r="L217" i="16"/>
  <c r="G665" i="16"/>
  <c r="J601" i="16"/>
  <c r="N601" i="16"/>
  <c r="D335" i="16"/>
  <c r="X665" i="16"/>
  <c r="F335" i="16"/>
  <c r="E28" i="16"/>
  <c r="G28" i="16"/>
  <c r="J929" i="16"/>
  <c r="K604" i="16"/>
  <c r="K299" i="16"/>
  <c r="S555" i="16"/>
  <c r="G555" i="16"/>
  <c r="U217" i="16"/>
  <c r="U665" i="16"/>
  <c r="S665" i="16"/>
  <c r="P665" i="16"/>
  <c r="O601" i="16"/>
  <c r="V601" i="16"/>
  <c r="B601" i="16"/>
  <c r="J665" i="16"/>
  <c r="R28" i="16"/>
  <c r="U28" i="16"/>
  <c r="O929" i="16"/>
  <c r="C335" i="16"/>
  <c r="I335" i="16"/>
  <c r="V604" i="16"/>
  <c r="X555" i="16"/>
  <c r="H931" i="16"/>
  <c r="S217" i="16"/>
  <c r="U931" i="16"/>
  <c r="V217" i="16"/>
  <c r="H555" i="16"/>
  <c r="I665" i="16"/>
  <c r="T665" i="16"/>
  <c r="O665" i="16"/>
  <c r="Q665" i="16"/>
  <c r="F601" i="16"/>
  <c r="D601" i="16"/>
  <c r="C665" i="16"/>
  <c r="W28" i="16"/>
  <c r="N929" i="16"/>
  <c r="V335" i="16"/>
  <c r="M555" i="16"/>
  <c r="L931" i="16"/>
  <c r="E217" i="16"/>
  <c r="I217" i="16"/>
  <c r="K555" i="16"/>
  <c r="L520" i="16"/>
  <c r="Z665" i="16"/>
  <c r="B665" i="16"/>
  <c r="F665" i="16"/>
  <c r="R601" i="16"/>
  <c r="K601" i="16"/>
  <c r="X929" i="16"/>
  <c r="M929" i="16"/>
  <c r="F4" i="1"/>
  <c r="I322" i="16"/>
  <c r="X653" i="16"/>
  <c r="F138" i="16"/>
  <c r="X971" i="16"/>
  <c r="B322" i="16"/>
  <c r="P138" i="16"/>
  <c r="T138" i="16"/>
  <c r="O653" i="16"/>
  <c r="D138" i="16"/>
  <c r="F971" i="16"/>
  <c r="L138" i="16"/>
  <c r="C653" i="16"/>
  <c r="Q138" i="16"/>
  <c r="T971" i="16"/>
  <c r="W971" i="16"/>
  <c r="E653" i="16"/>
  <c r="L653" i="16"/>
  <c r="I763" i="16"/>
  <c r="C971" i="16"/>
  <c r="I971" i="16"/>
  <c r="G653" i="16"/>
  <c r="N653" i="16"/>
  <c r="J763" i="16"/>
  <c r="Q653" i="16"/>
  <c r="Y971" i="16"/>
  <c r="O971" i="16"/>
  <c r="V460" i="16"/>
  <c r="M138" i="16"/>
  <c r="K653" i="16"/>
  <c r="S834" i="16"/>
  <c r="Z971" i="16"/>
  <c r="W460" i="16"/>
  <c r="K995" i="16"/>
  <c r="O514" i="16"/>
  <c r="L860" i="16"/>
  <c r="M860" i="16"/>
  <c r="H860" i="16"/>
  <c r="X794" i="16"/>
  <c r="E794" i="16"/>
  <c r="B794" i="16"/>
  <c r="O563" i="16"/>
  <c r="D563" i="16"/>
  <c r="S804" i="16"/>
  <c r="K804" i="16"/>
  <c r="H804" i="16"/>
  <c r="D804" i="16"/>
  <c r="J500" i="16"/>
  <c r="R573" i="16"/>
  <c r="L573" i="16"/>
  <c r="Z573" i="16"/>
  <c r="G794" i="16"/>
  <c r="T738" i="16"/>
  <c r="F738" i="16"/>
  <c r="H500" i="16"/>
  <c r="Q524" i="16"/>
  <c r="Z524" i="16"/>
  <c r="Q832" i="16"/>
  <c r="D832" i="16"/>
  <c r="O705" i="16"/>
  <c r="F705" i="16"/>
  <c r="J705" i="16"/>
  <c r="D705" i="16"/>
  <c r="B705" i="16"/>
  <c r="S705" i="16"/>
  <c r="U705" i="16"/>
  <c r="G705" i="16"/>
  <c r="R705" i="16"/>
  <c r="C705" i="16"/>
  <c r="E705" i="16"/>
  <c r="T705" i="16"/>
  <c r="I705" i="16"/>
  <c r="Z705" i="16"/>
  <c r="Q705" i="16"/>
  <c r="H705" i="16"/>
  <c r="Y705" i="16"/>
  <c r="W705" i="16"/>
  <c r="P705" i="16"/>
  <c r="X705" i="16"/>
  <c r="N705" i="16"/>
  <c r="V657" i="16"/>
  <c r="F657" i="16"/>
  <c r="G625" i="16"/>
  <c r="Z625" i="16"/>
  <c r="N625" i="16"/>
  <c r="I625" i="16"/>
  <c r="D625" i="16"/>
  <c r="R625" i="16"/>
  <c r="P625" i="16"/>
  <c r="E625" i="16"/>
  <c r="W625" i="16"/>
  <c r="V625" i="16"/>
  <c r="Y625" i="16"/>
  <c r="H625" i="16"/>
  <c r="O625" i="16"/>
  <c r="W593" i="16"/>
  <c r="I593" i="16"/>
  <c r="Y593" i="16"/>
  <c r="U593" i="16"/>
  <c r="S593" i="16"/>
  <c r="Q593" i="16"/>
  <c r="T593" i="16"/>
  <c r="F593" i="16"/>
  <c r="N593" i="16"/>
  <c r="E593" i="16"/>
  <c r="O593" i="16"/>
  <c r="C593" i="16"/>
  <c r="H593" i="16"/>
  <c r="Z593" i="16"/>
  <c r="G593" i="16"/>
  <c r="B593" i="16"/>
  <c r="X593" i="16"/>
  <c r="V593" i="16"/>
  <c r="P593" i="16"/>
  <c r="X448" i="16"/>
  <c r="D448" i="16"/>
  <c r="P448" i="16"/>
  <c r="Q448" i="16"/>
  <c r="J448" i="16"/>
  <c r="G448" i="16"/>
  <c r="R448" i="16"/>
  <c r="B448" i="16"/>
  <c r="C448" i="16"/>
  <c r="O448" i="16"/>
  <c r="Z448" i="16"/>
  <c r="W448" i="16"/>
  <c r="N448" i="16"/>
  <c r="F448" i="16"/>
  <c r="S448" i="16"/>
  <c r="H448" i="16"/>
  <c r="T448" i="16"/>
  <c r="V448" i="16"/>
  <c r="U448" i="16"/>
  <c r="E448" i="16"/>
  <c r="M448" i="16"/>
  <c r="L448" i="16"/>
  <c r="K448" i="16"/>
  <c r="Y407" i="16"/>
  <c r="Q407" i="16"/>
  <c r="R407" i="16"/>
  <c r="D407" i="16"/>
  <c r="G407" i="16"/>
  <c r="T407" i="16"/>
  <c r="F407" i="16"/>
  <c r="X407" i="16"/>
  <c r="E407" i="16"/>
  <c r="Z407" i="16"/>
  <c r="H407" i="16"/>
  <c r="O407" i="16"/>
  <c r="I407" i="16"/>
  <c r="U407" i="16"/>
  <c r="J407" i="16"/>
  <c r="V407" i="16"/>
  <c r="N407" i="16"/>
  <c r="S407" i="16"/>
  <c r="B407" i="16"/>
  <c r="P407" i="16"/>
  <c r="W407" i="16"/>
  <c r="C407" i="16"/>
  <c r="S271" i="16"/>
  <c r="W271" i="16"/>
  <c r="O271" i="16"/>
  <c r="Y271" i="16"/>
  <c r="C271" i="16"/>
  <c r="U271" i="16"/>
  <c r="H271" i="16"/>
  <c r="J271" i="16"/>
  <c r="X271" i="16"/>
  <c r="G271" i="16"/>
  <c r="M271" i="16"/>
  <c r="T271" i="16"/>
  <c r="F271" i="16"/>
  <c r="L271" i="16"/>
  <c r="Q271" i="16"/>
  <c r="V271" i="16"/>
  <c r="B271" i="16"/>
  <c r="R271" i="16"/>
  <c r="D271" i="16"/>
  <c r="N271" i="16"/>
  <c r="E271" i="16"/>
  <c r="Z271" i="16"/>
  <c r="L12" i="16"/>
  <c r="Q12" i="16"/>
  <c r="B804" i="16"/>
  <c r="K500" i="16"/>
  <c r="F573" i="16"/>
  <c r="O573" i="16"/>
  <c r="C573" i="16"/>
  <c r="V794" i="16"/>
  <c r="Z500" i="16"/>
  <c r="N860" i="16"/>
  <c r="D524" i="16"/>
  <c r="R524" i="16"/>
  <c r="U856" i="16"/>
  <c r="D856" i="16"/>
  <c r="N856" i="16"/>
  <c r="X856" i="16"/>
  <c r="Z856" i="16"/>
  <c r="C856" i="16"/>
  <c r="G856" i="16"/>
  <c r="K856" i="16"/>
  <c r="J856" i="16"/>
  <c r="M856" i="16"/>
  <c r="W856" i="16"/>
  <c r="B856" i="16"/>
  <c r="E856" i="16"/>
  <c r="I856" i="16"/>
  <c r="H856" i="16"/>
  <c r="S856" i="16"/>
  <c r="C752" i="16"/>
  <c r="T752" i="16"/>
  <c r="Q752" i="16"/>
  <c r="Y752" i="16"/>
  <c r="F752" i="16"/>
  <c r="H617" i="16"/>
  <c r="U617" i="16"/>
  <c r="T439" i="16"/>
  <c r="Z439" i="16"/>
  <c r="N439" i="16"/>
  <c r="U359" i="16"/>
  <c r="Z359" i="16"/>
  <c r="F359" i="16"/>
  <c r="W359" i="16"/>
  <c r="F30" i="16"/>
  <c r="M136" i="16"/>
  <c r="P514" i="16"/>
  <c r="I860" i="16"/>
  <c r="C860" i="16"/>
  <c r="T794" i="16"/>
  <c r="D794" i="16"/>
  <c r="I794" i="16"/>
  <c r="J563" i="16"/>
  <c r="I563" i="16"/>
  <c r="E804" i="16"/>
  <c r="G804" i="16"/>
  <c r="L804" i="16"/>
  <c r="V500" i="16"/>
  <c r="E573" i="16"/>
  <c r="Q573" i="16"/>
  <c r="N573" i="16"/>
  <c r="K573" i="16"/>
  <c r="N524" i="16"/>
  <c r="R860" i="16"/>
  <c r="L524" i="16"/>
  <c r="H524" i="16"/>
  <c r="W524" i="16"/>
  <c r="C697" i="16"/>
  <c r="X697" i="16"/>
  <c r="W697" i="16"/>
  <c r="Z697" i="16"/>
  <c r="Y697" i="16"/>
  <c r="E697" i="16"/>
  <c r="C585" i="16"/>
  <c r="D585" i="16"/>
  <c r="J30" i="16"/>
  <c r="I136" i="16"/>
  <c r="Q860" i="16"/>
  <c r="J860" i="16"/>
  <c r="O860" i="16"/>
  <c r="F794" i="16"/>
  <c r="R794" i="16"/>
  <c r="P794" i="16"/>
  <c r="X563" i="16"/>
  <c r="P563" i="16"/>
  <c r="Y804" i="16"/>
  <c r="P804" i="16"/>
  <c r="W804" i="16"/>
  <c r="U804" i="16"/>
  <c r="F500" i="16"/>
  <c r="P573" i="16"/>
  <c r="T573" i="16"/>
  <c r="U573" i="16"/>
  <c r="I949" i="16"/>
  <c r="B738" i="16"/>
  <c r="B573" i="16"/>
  <c r="G524" i="16"/>
  <c r="S860" i="16"/>
  <c r="M524" i="16"/>
  <c r="Y524" i="16"/>
  <c r="W985" i="16"/>
  <c r="F985" i="16"/>
  <c r="F937" i="16"/>
  <c r="J937" i="16"/>
  <c r="R937" i="16"/>
  <c r="P937" i="16"/>
  <c r="Z937" i="16"/>
  <c r="I937" i="16"/>
  <c r="G937" i="16"/>
  <c r="S937" i="16"/>
  <c r="W937" i="16"/>
  <c r="M897" i="16"/>
  <c r="Z897" i="16"/>
  <c r="P897" i="16"/>
  <c r="J897" i="16"/>
  <c r="V897" i="16"/>
  <c r="E776" i="16"/>
  <c r="U776" i="16"/>
  <c r="S776" i="16"/>
  <c r="B776" i="16"/>
  <c r="N776" i="16"/>
  <c r="W776" i="16"/>
  <c r="G776" i="16"/>
  <c r="I804" i="16"/>
  <c r="Q804" i="16"/>
  <c r="T136" i="16"/>
  <c r="Q514" i="16"/>
  <c r="V377" i="16"/>
  <c r="B860" i="16"/>
  <c r="W860" i="16"/>
  <c r="U860" i="16"/>
  <c r="Q794" i="16"/>
  <c r="S794" i="16"/>
  <c r="Y563" i="16"/>
  <c r="C563" i="16"/>
  <c r="R804" i="16"/>
  <c r="N804" i="16"/>
  <c r="M500" i="16"/>
  <c r="D500" i="16"/>
  <c r="X524" i="16"/>
  <c r="M573" i="16"/>
  <c r="I573" i="16"/>
  <c r="S573" i="16"/>
  <c r="P524" i="16"/>
  <c r="P395" i="16"/>
  <c r="E524" i="16"/>
  <c r="K524" i="16"/>
  <c r="B609" i="16"/>
  <c r="G609" i="16"/>
  <c r="T609" i="16"/>
  <c r="D609" i="16"/>
  <c r="R609" i="16"/>
  <c r="O609" i="16"/>
  <c r="E609" i="16"/>
  <c r="S609" i="16"/>
  <c r="N609" i="16"/>
  <c r="P609" i="16"/>
  <c r="J609" i="16"/>
  <c r="Q609" i="16"/>
  <c r="V609" i="16"/>
  <c r="Y609" i="16"/>
  <c r="W609" i="16"/>
  <c r="U609" i="16"/>
  <c r="Z609" i="16"/>
  <c r="X609" i="16"/>
  <c r="F609" i="16"/>
  <c r="C609" i="16"/>
  <c r="H609" i="16"/>
  <c r="T423" i="16"/>
  <c r="O423" i="16"/>
  <c r="C423" i="16"/>
  <c r="Y423" i="16"/>
  <c r="K423" i="16"/>
  <c r="J423" i="16"/>
  <c r="R423" i="16"/>
  <c r="M423" i="16"/>
  <c r="U423" i="16"/>
  <c r="B423" i="16"/>
  <c r="L423" i="16"/>
  <c r="H423" i="16"/>
  <c r="Q423" i="16"/>
  <c r="P423" i="16"/>
  <c r="V423" i="16"/>
  <c r="G423" i="16"/>
  <c r="N423" i="16"/>
  <c r="Z423" i="16"/>
  <c r="X423" i="16"/>
  <c r="W423" i="16"/>
  <c r="S423" i="16"/>
  <c r="F423" i="16"/>
  <c r="E423" i="16"/>
  <c r="D423" i="16"/>
  <c r="I423" i="16"/>
  <c r="E383" i="16"/>
  <c r="M383" i="16"/>
  <c r="U383" i="16"/>
  <c r="N383" i="16"/>
  <c r="R383" i="16"/>
  <c r="Y383" i="16"/>
  <c r="W383" i="16"/>
  <c r="G383" i="16"/>
  <c r="X383" i="16"/>
  <c r="K383" i="16"/>
  <c r="D383" i="16"/>
  <c r="P383" i="16"/>
  <c r="Z383" i="16"/>
  <c r="P995" i="16"/>
  <c r="R987" i="16"/>
  <c r="K860" i="16"/>
  <c r="T860" i="16"/>
  <c r="P860" i="16"/>
  <c r="V563" i="16"/>
  <c r="Y794" i="16"/>
  <c r="K794" i="16"/>
  <c r="B563" i="16"/>
  <c r="M563" i="16"/>
  <c r="T804" i="16"/>
  <c r="J804" i="16"/>
  <c r="Y500" i="16"/>
  <c r="R500" i="16"/>
  <c r="W573" i="16"/>
  <c r="D573" i="16"/>
  <c r="J573" i="16"/>
  <c r="C524" i="16"/>
  <c r="V524" i="16"/>
  <c r="S977" i="16"/>
  <c r="J977" i="16"/>
  <c r="G977" i="16"/>
  <c r="L977" i="16"/>
  <c r="Z977" i="16"/>
  <c r="P977" i="16"/>
  <c r="H977" i="16"/>
  <c r="Q977" i="16"/>
  <c r="N977" i="16"/>
  <c r="X977" i="16"/>
  <c r="U977" i="16"/>
  <c r="R977" i="16"/>
  <c r="C977" i="16"/>
  <c r="E977" i="16"/>
  <c r="D977" i="16"/>
  <c r="T977" i="16"/>
  <c r="H929" i="16"/>
  <c r="Y929" i="16"/>
  <c r="R665" i="16"/>
  <c r="Y665" i="16"/>
  <c r="G335" i="16"/>
  <c r="W335" i="16"/>
  <c r="H335" i="16"/>
  <c r="Z136" i="16"/>
  <c r="X860" i="16"/>
  <c r="E860" i="16"/>
  <c r="G860" i="16"/>
  <c r="M794" i="16"/>
  <c r="H794" i="16"/>
  <c r="Q563" i="16"/>
  <c r="V804" i="16"/>
  <c r="M804" i="16"/>
  <c r="P500" i="16"/>
  <c r="X500" i="16"/>
  <c r="I524" i="16"/>
  <c r="H573" i="16"/>
  <c r="G573" i="16"/>
  <c r="V738" i="16"/>
  <c r="L146" i="16"/>
  <c r="T524" i="16"/>
  <c r="E929" i="16"/>
  <c r="D553" i="16"/>
  <c r="V553" i="16"/>
  <c r="T553" i="16"/>
  <c r="X553" i="16"/>
  <c r="C553" i="16"/>
  <c r="Z553" i="16"/>
  <c r="E553" i="16"/>
  <c r="I126" i="16"/>
  <c r="F126" i="16"/>
  <c r="W126" i="16"/>
  <c r="Y126" i="16"/>
  <c r="L126" i="16"/>
  <c r="P431" i="16"/>
  <c r="H386" i="16"/>
  <c r="M834" i="16"/>
  <c r="W361" i="16"/>
  <c r="J361" i="16"/>
  <c r="O361" i="16"/>
  <c r="X780" i="16"/>
  <c r="J780" i="16"/>
  <c r="B780" i="16"/>
  <c r="N667" i="16"/>
  <c r="B667" i="16"/>
  <c r="H106" i="16"/>
  <c r="J106" i="16"/>
  <c r="X106" i="16"/>
  <c r="H460" i="16"/>
  <c r="E431" i="16"/>
  <c r="T361" i="16"/>
  <c r="Z361" i="16"/>
  <c r="C361" i="16"/>
  <c r="Z315" i="16"/>
  <c r="H780" i="16"/>
  <c r="N780" i="16"/>
  <c r="W780" i="16"/>
  <c r="W667" i="16"/>
  <c r="J667" i="16"/>
  <c r="G667" i="16"/>
  <c r="C106" i="16"/>
  <c r="E106" i="16"/>
  <c r="M106" i="16"/>
  <c r="D106" i="16"/>
  <c r="P460" i="16"/>
  <c r="L187" i="16"/>
  <c r="D395" i="16"/>
  <c r="B225" i="16"/>
  <c r="P225" i="16"/>
  <c r="Y225" i="16"/>
  <c r="H361" i="16"/>
  <c r="I361" i="16"/>
  <c r="D361" i="16"/>
  <c r="D780" i="16"/>
  <c r="O780" i="16"/>
  <c r="U780" i="16"/>
  <c r="Y667" i="16"/>
  <c r="D667" i="16"/>
  <c r="I667" i="16"/>
  <c r="R106" i="16"/>
  <c r="S106" i="16"/>
  <c r="B106" i="16"/>
  <c r="C460" i="16"/>
  <c r="G225" i="16"/>
  <c r="L386" i="16"/>
  <c r="I834" i="16"/>
  <c r="K834" i="16"/>
  <c r="M361" i="16"/>
  <c r="N361" i="16"/>
  <c r="P257" i="16"/>
  <c r="Y780" i="16"/>
  <c r="G780" i="16"/>
  <c r="M780" i="16"/>
  <c r="P780" i="16"/>
  <c r="L490" i="16"/>
  <c r="K667" i="16"/>
  <c r="E667" i="16"/>
  <c r="M667" i="16"/>
  <c r="W106" i="16"/>
  <c r="Z106" i="16"/>
  <c r="N460" i="16"/>
  <c r="G431" i="16"/>
  <c r="S361" i="16"/>
  <c r="P361" i="16"/>
  <c r="K780" i="16"/>
  <c r="F780" i="16"/>
  <c r="P490" i="16"/>
  <c r="H667" i="16"/>
  <c r="L667" i="16"/>
  <c r="U667" i="16"/>
  <c r="Q106" i="16"/>
  <c r="F106" i="16"/>
  <c r="J460" i="16"/>
  <c r="F64" i="16"/>
  <c r="L88" i="16"/>
  <c r="X361" i="16"/>
  <c r="B361" i="16"/>
  <c r="R361" i="16"/>
  <c r="E780" i="16"/>
  <c r="T780" i="16"/>
  <c r="T667" i="16"/>
  <c r="V667" i="16"/>
  <c r="O667" i="16"/>
  <c r="U106" i="16"/>
  <c r="I106" i="16"/>
  <c r="S460" i="16"/>
  <c r="R460" i="16"/>
  <c r="W225" i="16"/>
  <c r="B258" i="16"/>
  <c r="K361" i="16"/>
  <c r="F361" i="16"/>
  <c r="L361" i="16"/>
  <c r="I780" i="16"/>
  <c r="Z780" i="16"/>
  <c r="F667" i="16"/>
  <c r="C667" i="16"/>
  <c r="Z667" i="16"/>
  <c r="L106" i="16"/>
  <c r="O106" i="16"/>
  <c r="T106" i="16"/>
  <c r="K106" i="16"/>
  <c r="M460" i="16"/>
  <c r="U361" i="16"/>
  <c r="T924" i="16"/>
  <c r="M980" i="16"/>
  <c r="M64" i="16"/>
  <c r="B64" i="16"/>
  <c r="L64" i="16"/>
  <c r="E64" i="16"/>
  <c r="P64" i="16"/>
  <c r="T187" i="16"/>
  <c r="W64" i="16"/>
  <c r="L980" i="16"/>
  <c r="F377" i="16"/>
  <c r="W377" i="16"/>
  <c r="E187" i="16"/>
  <c r="W844" i="16"/>
  <c r="G64" i="16"/>
  <c r="X924" i="16"/>
  <c r="H377" i="16"/>
  <c r="H187" i="16"/>
  <c r="Z64" i="16"/>
  <c r="J924" i="16"/>
  <c r="J377" i="16"/>
  <c r="D64" i="16"/>
  <c r="C924" i="16"/>
  <c r="M377" i="16"/>
  <c r="S64" i="16"/>
  <c r="Q88" i="16"/>
  <c r="W136" i="16"/>
  <c r="W699" i="16"/>
  <c r="Y834" i="16"/>
  <c r="D834" i="16"/>
  <c r="T377" i="16"/>
  <c r="N997" i="16"/>
  <c r="H997" i="16"/>
  <c r="G273" i="16"/>
  <c r="S788" i="16"/>
  <c r="C949" i="16"/>
  <c r="D949" i="16"/>
  <c r="J187" i="16"/>
  <c r="M187" i="16"/>
  <c r="Q64" i="16"/>
  <c r="C64" i="16"/>
  <c r="V64" i="16"/>
  <c r="M225" i="16"/>
  <c r="Y88" i="16"/>
  <c r="C14" i="16"/>
  <c r="F136" i="16"/>
  <c r="F699" i="16"/>
  <c r="E136" i="16"/>
  <c r="K377" i="16"/>
  <c r="C273" i="16"/>
  <c r="M949" i="16"/>
  <c r="Z14" i="16"/>
  <c r="Q136" i="16"/>
  <c r="K136" i="16"/>
  <c r="I699" i="16"/>
  <c r="T834" i="16"/>
  <c r="X834" i="16"/>
  <c r="O595" i="16"/>
  <c r="X377" i="16"/>
  <c r="V997" i="16"/>
  <c r="U997" i="16"/>
  <c r="B482" i="16"/>
  <c r="L299" i="16"/>
  <c r="C788" i="16"/>
  <c r="M788" i="16"/>
  <c r="G949" i="16"/>
  <c r="R187" i="16"/>
  <c r="Y64" i="16"/>
  <c r="H64" i="16"/>
  <c r="R225" i="16"/>
  <c r="T14" i="16"/>
  <c r="F949" i="16"/>
  <c r="C827" i="16"/>
  <c r="W949" i="16"/>
  <c r="Q949" i="16"/>
  <c r="J88" i="16"/>
  <c r="P224" i="16"/>
  <c r="V136" i="16"/>
  <c r="R136" i="16"/>
  <c r="K842" i="16"/>
  <c r="I451" i="16"/>
  <c r="P377" i="16"/>
  <c r="Z377" i="16"/>
  <c r="B291" i="16"/>
  <c r="W997" i="16"/>
  <c r="S997" i="16"/>
  <c r="J482" i="16"/>
  <c r="G482" i="16"/>
  <c r="T788" i="16"/>
  <c r="K949" i="16"/>
  <c r="J788" i="16"/>
  <c r="F187" i="16"/>
  <c r="I64" i="16"/>
  <c r="N64" i="16"/>
  <c r="J64" i="16"/>
  <c r="V225" i="16"/>
  <c r="X225" i="16"/>
  <c r="T225" i="16"/>
  <c r="W88" i="16"/>
  <c r="M224" i="16"/>
  <c r="C377" i="16"/>
  <c r="M997" i="16"/>
  <c r="S482" i="16"/>
  <c r="R482" i="16"/>
  <c r="M482" i="16"/>
  <c r="G941" i="16"/>
  <c r="O788" i="16"/>
  <c r="H949" i="16"/>
  <c r="B788" i="16"/>
  <c r="Q788" i="16"/>
  <c r="O64" i="16"/>
  <c r="X64" i="16"/>
  <c r="U225" i="16"/>
  <c r="O225" i="16"/>
  <c r="Z225" i="16"/>
  <c r="Z787" i="16"/>
  <c r="K787" i="16"/>
  <c r="D114" i="16"/>
  <c r="H114" i="16"/>
  <c r="B114" i="16"/>
  <c r="L114" i="16"/>
  <c r="M114" i="16"/>
  <c r="C114" i="16"/>
  <c r="Z114" i="16"/>
  <c r="Y114" i="16"/>
  <c r="S114" i="16"/>
  <c r="X114" i="16"/>
  <c r="R73" i="16"/>
  <c r="X62" i="16"/>
  <c r="I73" i="16"/>
  <c r="K379" i="16"/>
  <c r="S224" i="16"/>
  <c r="L852" i="16"/>
  <c r="S763" i="16"/>
  <c r="F637" i="16"/>
  <c r="X403" i="16"/>
  <c r="Z395" i="16"/>
  <c r="S500" i="16"/>
  <c r="G500" i="16"/>
  <c r="K146" i="16"/>
  <c r="U403" i="16"/>
  <c r="K395" i="16"/>
  <c r="T500" i="16"/>
  <c r="F146" i="16"/>
  <c r="P146" i="16"/>
  <c r="J395" i="16"/>
  <c r="I500" i="16"/>
  <c r="B146" i="16"/>
  <c r="H146" i="16"/>
  <c r="L224" i="16"/>
  <c r="Y395" i="16"/>
  <c r="U500" i="16"/>
  <c r="C146" i="16"/>
  <c r="V146" i="16"/>
  <c r="Q403" i="16"/>
  <c r="G395" i="16"/>
  <c r="C500" i="16"/>
  <c r="N146" i="16"/>
  <c r="R146" i="16"/>
  <c r="F224" i="16"/>
  <c r="N500" i="16"/>
  <c r="M403" i="16"/>
  <c r="W403" i="16"/>
  <c r="Z403" i="16"/>
  <c r="R730" i="16"/>
  <c r="Z444" i="16"/>
  <c r="T716" i="16"/>
  <c r="N941" i="16"/>
  <c r="C716" i="16"/>
  <c r="Q730" i="16"/>
  <c r="G307" i="16"/>
  <c r="H716" i="16"/>
  <c r="U941" i="16"/>
  <c r="L403" i="16"/>
  <c r="N403" i="16"/>
  <c r="B403" i="16"/>
  <c r="D604" i="16"/>
  <c r="K403" i="16"/>
  <c r="Y403" i="16"/>
  <c r="H604" i="16"/>
  <c r="D403" i="16"/>
  <c r="G403" i="16"/>
  <c r="I403" i="16"/>
  <c r="H699" i="16"/>
  <c r="H403" i="16"/>
  <c r="C403" i="16"/>
  <c r="Q307" i="16"/>
  <c r="D507" i="16"/>
  <c r="F403" i="16"/>
  <c r="P403" i="16"/>
  <c r="J403" i="16"/>
  <c r="R852" i="16"/>
  <c r="V576" i="16"/>
  <c r="E576" i="16"/>
  <c r="F576" i="16"/>
  <c r="R224" i="16"/>
  <c r="D224" i="16"/>
  <c r="J224" i="16"/>
  <c r="B730" i="16"/>
  <c r="Q660" i="16"/>
  <c r="H576" i="16"/>
  <c r="K677" i="16"/>
  <c r="T81" i="16"/>
  <c r="G275" i="16"/>
  <c r="H275" i="16"/>
  <c r="I275" i="16"/>
  <c r="B211" i="16"/>
  <c r="H211" i="16"/>
  <c r="T211" i="16"/>
  <c r="U852" i="16"/>
  <c r="K576" i="16"/>
  <c r="L576" i="16"/>
  <c r="X576" i="16"/>
  <c r="W224" i="16"/>
  <c r="N224" i="16"/>
  <c r="K224" i="16"/>
  <c r="C660" i="16"/>
  <c r="B81" i="16"/>
  <c r="D275" i="16"/>
  <c r="Y275" i="16"/>
  <c r="R275" i="16"/>
  <c r="R850" i="16"/>
  <c r="G211" i="16"/>
  <c r="M211" i="16"/>
  <c r="L211" i="16"/>
  <c r="K852" i="16"/>
  <c r="T576" i="16"/>
  <c r="J576" i="16"/>
  <c r="B224" i="16"/>
  <c r="O224" i="16"/>
  <c r="V224" i="16"/>
  <c r="D660" i="16"/>
  <c r="Z677" i="16"/>
  <c r="J81" i="16"/>
  <c r="Z275" i="16"/>
  <c r="C275" i="16"/>
  <c r="Q211" i="16"/>
  <c r="V211" i="16"/>
  <c r="K211" i="16"/>
  <c r="Y482" i="16"/>
  <c r="O482" i="16"/>
  <c r="C677" i="16"/>
  <c r="H81" i="16"/>
  <c r="O275" i="16"/>
  <c r="T275" i="16"/>
  <c r="W211" i="16"/>
  <c r="N211" i="16"/>
  <c r="Y211" i="16"/>
  <c r="U168" i="16"/>
  <c r="Y576" i="16"/>
  <c r="N576" i="16"/>
  <c r="H38" i="16"/>
  <c r="G224" i="16"/>
  <c r="T224" i="16"/>
  <c r="I576" i="16"/>
  <c r="D677" i="16"/>
  <c r="X81" i="16"/>
  <c r="S275" i="16"/>
  <c r="U275" i="16"/>
  <c r="C211" i="16"/>
  <c r="S211" i="16"/>
  <c r="W482" i="16"/>
  <c r="K482" i="16"/>
  <c r="D476" i="16"/>
  <c r="Q482" i="16"/>
  <c r="Q224" i="16"/>
  <c r="S426" i="16"/>
  <c r="Y730" i="16"/>
  <c r="O576" i="16"/>
  <c r="Q576" i="16"/>
  <c r="C576" i="16"/>
  <c r="C224" i="16"/>
  <c r="I224" i="16"/>
  <c r="U677" i="16"/>
  <c r="J677" i="16"/>
  <c r="W81" i="16"/>
  <c r="V275" i="16"/>
  <c r="W275" i="16"/>
  <c r="Z211" i="16"/>
  <c r="J211" i="16"/>
  <c r="T482" i="16"/>
  <c r="D482" i="16"/>
  <c r="B576" i="16"/>
  <c r="S576" i="16"/>
  <c r="U576" i="16"/>
  <c r="R576" i="16"/>
  <c r="W576" i="16"/>
  <c r="Z224" i="16"/>
  <c r="X224" i="16"/>
  <c r="L677" i="16"/>
  <c r="K275" i="16"/>
  <c r="P211" i="16"/>
  <c r="H482" i="16"/>
  <c r="F482" i="16"/>
  <c r="W476" i="16"/>
  <c r="M576" i="16"/>
  <c r="J850" i="16"/>
  <c r="B850" i="16"/>
  <c r="S850" i="16"/>
  <c r="X850" i="16"/>
  <c r="H850" i="16"/>
  <c r="Z850" i="16"/>
  <c r="W850" i="16"/>
  <c r="G321" i="16"/>
  <c r="Z321" i="16"/>
  <c r="D321" i="16"/>
  <c r="B852" i="16"/>
  <c r="D852" i="16"/>
  <c r="P852" i="16"/>
  <c r="X852" i="16"/>
  <c r="E852" i="16"/>
  <c r="W852" i="16"/>
  <c r="N852" i="16"/>
  <c r="C852" i="16"/>
  <c r="T852" i="16"/>
  <c r="H852" i="16"/>
  <c r="F557" i="16"/>
  <c r="E557" i="16"/>
  <c r="N557" i="16"/>
  <c r="W931" i="16"/>
  <c r="B931" i="16"/>
  <c r="P931" i="16"/>
  <c r="G931" i="16"/>
  <c r="F347" i="16"/>
  <c r="U347" i="16"/>
  <c r="Y347" i="16"/>
  <c r="R347" i="16"/>
  <c r="O997" i="16"/>
  <c r="K997" i="16"/>
  <c r="L997" i="16"/>
  <c r="F997" i="16"/>
  <c r="J997" i="16"/>
  <c r="P997" i="16"/>
  <c r="C997" i="16"/>
  <c r="Z997" i="16"/>
  <c r="E997" i="16"/>
  <c r="Q997" i="16"/>
  <c r="N794" i="16"/>
  <c r="C794" i="16"/>
  <c r="Z563" i="16"/>
  <c r="F563" i="16"/>
  <c r="K563" i="16"/>
  <c r="W563" i="16"/>
  <c r="T563" i="16"/>
  <c r="S563" i="16"/>
  <c r="R563" i="16"/>
  <c r="H195" i="16"/>
  <c r="K195" i="16"/>
  <c r="M195" i="16"/>
  <c r="E195" i="16"/>
  <c r="V195" i="16"/>
  <c r="X195" i="16"/>
  <c r="C195" i="16"/>
  <c r="Z466" i="16"/>
  <c r="E466" i="16"/>
  <c r="C466" i="16"/>
  <c r="Q738" i="16"/>
  <c r="C738" i="16"/>
  <c r="L171" i="16"/>
  <c r="M171" i="16"/>
  <c r="X171" i="16"/>
  <c r="U171" i="16"/>
  <c r="W171" i="16"/>
  <c r="C171" i="16"/>
  <c r="K171" i="16"/>
  <c r="R171" i="16"/>
  <c r="Y171" i="16"/>
  <c r="Z171" i="16"/>
  <c r="B171" i="16"/>
  <c r="G171" i="16"/>
  <c r="D171" i="16"/>
  <c r="V171" i="16"/>
  <c r="O171" i="16"/>
  <c r="F171" i="16"/>
  <c r="J171" i="16"/>
  <c r="P171" i="16"/>
  <c r="H171" i="16"/>
  <c r="I171" i="16"/>
  <c r="Q171" i="16"/>
  <c r="S171" i="16"/>
  <c r="T171" i="16"/>
  <c r="N171" i="16"/>
  <c r="E171" i="16"/>
  <c r="C225" i="16"/>
  <c r="I225" i="16"/>
  <c r="N225" i="16"/>
  <c r="F225" i="16"/>
  <c r="K225" i="16"/>
  <c r="D225" i="16"/>
  <c r="E225" i="16"/>
  <c r="S225" i="16"/>
  <c r="J225" i="16"/>
  <c r="H225" i="16"/>
  <c r="N787" i="16"/>
  <c r="K696" i="16"/>
  <c r="X307" i="16"/>
  <c r="W307" i="16"/>
  <c r="M331" i="16"/>
  <c r="W331" i="16"/>
  <c r="W516" i="16"/>
  <c r="S516" i="16"/>
  <c r="I516" i="16"/>
  <c r="X331" i="16"/>
  <c r="Z796" i="16"/>
  <c r="Q796" i="16"/>
  <c r="C796" i="16"/>
  <c r="E444" i="16"/>
  <c r="O331" i="16"/>
  <c r="M307" i="16"/>
  <c r="U307" i="16"/>
  <c r="E909" i="16"/>
  <c r="H787" i="16"/>
  <c r="Q331" i="16"/>
  <c r="N331" i="16"/>
  <c r="I770" i="16"/>
  <c r="Q516" i="16"/>
  <c r="H331" i="16"/>
  <c r="U796" i="16"/>
  <c r="Y796" i="16"/>
  <c r="G796" i="16"/>
  <c r="D444" i="16"/>
  <c r="V331" i="16"/>
  <c r="Y307" i="16"/>
  <c r="C909" i="16"/>
  <c r="Y787" i="16"/>
  <c r="F331" i="16"/>
  <c r="Y866" i="16"/>
  <c r="L516" i="16"/>
  <c r="U331" i="16"/>
  <c r="T796" i="16"/>
  <c r="M796" i="16"/>
  <c r="O796" i="16"/>
  <c r="K444" i="16"/>
  <c r="O307" i="16"/>
  <c r="C307" i="16"/>
  <c r="Y909" i="16"/>
  <c r="H516" i="16"/>
  <c r="Z218" i="16"/>
  <c r="I787" i="16"/>
  <c r="C987" i="16"/>
  <c r="G331" i="16"/>
  <c r="U516" i="16"/>
  <c r="R516" i="16"/>
  <c r="U866" i="16"/>
  <c r="B516" i="16"/>
  <c r="Y331" i="16"/>
  <c r="W796" i="16"/>
  <c r="V796" i="16"/>
  <c r="J796" i="16"/>
  <c r="X444" i="16"/>
  <c r="E307" i="16"/>
  <c r="F307" i="16"/>
  <c r="V516" i="16"/>
  <c r="W787" i="16"/>
  <c r="K307" i="16"/>
  <c r="J331" i="16"/>
  <c r="P516" i="16"/>
  <c r="X516" i="16"/>
  <c r="F516" i="16"/>
  <c r="Q866" i="16"/>
  <c r="C516" i="16"/>
  <c r="E331" i="16"/>
  <c r="F796" i="16"/>
  <c r="H796" i="16"/>
  <c r="R796" i="16"/>
  <c r="Z307" i="16"/>
  <c r="B307" i="16"/>
  <c r="G516" i="16"/>
  <c r="Q787" i="16"/>
  <c r="J507" i="16"/>
  <c r="D331" i="16"/>
  <c r="Y516" i="16"/>
  <c r="J516" i="16"/>
  <c r="D516" i="16"/>
  <c r="L796" i="16"/>
  <c r="E796" i="16"/>
  <c r="N796" i="16"/>
  <c r="T307" i="16"/>
  <c r="L307" i="16"/>
  <c r="U787" i="16"/>
  <c r="P507" i="16"/>
  <c r="P635" i="16"/>
  <c r="K331" i="16"/>
  <c r="Z331" i="16"/>
  <c r="M516" i="16"/>
  <c r="T516" i="16"/>
  <c r="Z516" i="16"/>
  <c r="P796" i="16"/>
  <c r="B796" i="16"/>
  <c r="K796" i="16"/>
  <c r="B331" i="16"/>
  <c r="T331" i="16"/>
  <c r="I307" i="16"/>
  <c r="G104" i="16"/>
  <c r="K258" i="16"/>
  <c r="L924" i="16"/>
  <c r="G924" i="16"/>
  <c r="Y386" i="16"/>
  <c r="S980" i="16"/>
  <c r="G980" i="16"/>
  <c r="R62" i="16"/>
  <c r="Q315" i="16"/>
  <c r="T941" i="16"/>
  <c r="Z941" i="16"/>
  <c r="P893" i="16"/>
  <c r="O893" i="16"/>
  <c r="C724" i="16"/>
  <c r="H724" i="16"/>
  <c r="E724" i="16"/>
  <c r="T893" i="16"/>
  <c r="N949" i="16"/>
  <c r="U949" i="16"/>
  <c r="Y949" i="16"/>
  <c r="J949" i="16"/>
  <c r="E949" i="16"/>
  <c r="B949" i="16"/>
  <c r="X949" i="16"/>
  <c r="S949" i="16"/>
  <c r="P949" i="16"/>
  <c r="R949" i="16"/>
  <c r="T949" i="16"/>
  <c r="V949" i="16"/>
  <c r="Z949" i="16"/>
  <c r="C291" i="16"/>
  <c r="G291" i="16"/>
  <c r="F291" i="16"/>
  <c r="I291" i="16"/>
  <c r="P291" i="16"/>
  <c r="O291" i="16"/>
  <c r="T291" i="16"/>
  <c r="Q291" i="16"/>
  <c r="W291" i="16"/>
  <c r="Y291" i="16"/>
  <c r="U291" i="16"/>
  <c r="K291" i="16"/>
  <c r="S291" i="16"/>
  <c r="X291" i="16"/>
  <c r="H291" i="16"/>
  <c r="M291" i="16"/>
  <c r="R291" i="16"/>
  <c r="L291" i="16"/>
  <c r="D291" i="16"/>
  <c r="V291" i="16"/>
  <c r="J291" i="16"/>
  <c r="Y990" i="16"/>
  <c r="Z104" i="16"/>
  <c r="M104" i="16"/>
  <c r="H104" i="16"/>
  <c r="J104" i="16"/>
  <c r="N258" i="16"/>
  <c r="N924" i="16"/>
  <c r="V924" i="16"/>
  <c r="I924" i="16"/>
  <c r="I995" i="16"/>
  <c r="P315" i="16"/>
  <c r="I980" i="16"/>
  <c r="T386" i="16"/>
  <c r="E386" i="16"/>
  <c r="Y980" i="16"/>
  <c r="O980" i="16"/>
  <c r="J315" i="16"/>
  <c r="M941" i="16"/>
  <c r="Y941" i="16"/>
  <c r="V941" i="16"/>
  <c r="W893" i="16"/>
  <c r="Z893" i="16"/>
  <c r="N724" i="16"/>
  <c r="R724" i="16"/>
  <c r="P724" i="16"/>
  <c r="Q893" i="16"/>
  <c r="D211" i="16"/>
  <c r="E211" i="16"/>
  <c r="I211" i="16"/>
  <c r="F211" i="16"/>
  <c r="U211" i="16"/>
  <c r="J122" i="16"/>
  <c r="M122" i="16"/>
  <c r="Q122" i="16"/>
  <c r="W122" i="16"/>
  <c r="U122" i="16"/>
  <c r="B122" i="16"/>
  <c r="R122" i="16"/>
  <c r="E122" i="16"/>
  <c r="V122" i="16"/>
  <c r="X122" i="16"/>
  <c r="F122" i="16"/>
  <c r="K122" i="16"/>
  <c r="L122" i="16"/>
  <c r="H122" i="16"/>
  <c r="P122" i="16"/>
  <c r="O122" i="16"/>
  <c r="Y122" i="16"/>
  <c r="N122" i="16"/>
  <c r="S122" i="16"/>
  <c r="C122" i="16"/>
  <c r="D122" i="16"/>
  <c r="T122" i="16"/>
  <c r="I122" i="16"/>
  <c r="G122" i="16"/>
  <c r="Z122" i="16"/>
  <c r="D219" i="16"/>
  <c r="M219" i="16"/>
  <c r="Y219" i="16"/>
  <c r="U219" i="16"/>
  <c r="N219" i="16"/>
  <c r="W219" i="16"/>
  <c r="B219" i="16"/>
  <c r="K219" i="16"/>
  <c r="S219" i="16"/>
  <c r="P219" i="16"/>
  <c r="G219" i="16"/>
  <c r="E219" i="16"/>
  <c r="Q219" i="16"/>
  <c r="R219" i="16"/>
  <c r="C219" i="16"/>
  <c r="X219" i="16"/>
  <c r="F219" i="16"/>
  <c r="L219" i="16"/>
  <c r="H219" i="16"/>
  <c r="Z219" i="16"/>
  <c r="O219" i="16"/>
  <c r="T219" i="16"/>
  <c r="V219" i="16"/>
  <c r="J219" i="16"/>
  <c r="K590" i="16"/>
  <c r="X104" i="16"/>
  <c r="Q104" i="16"/>
  <c r="O104" i="16"/>
  <c r="P258" i="16"/>
  <c r="X384" i="16"/>
  <c r="L258" i="16"/>
  <c r="D924" i="16"/>
  <c r="E924" i="16"/>
  <c r="C995" i="16"/>
  <c r="N315" i="16"/>
  <c r="J980" i="16"/>
  <c r="U724" i="16"/>
  <c r="M386" i="16"/>
  <c r="X386" i="16"/>
  <c r="H980" i="16"/>
  <c r="O315" i="16"/>
  <c r="I315" i="16"/>
  <c r="W941" i="16"/>
  <c r="L941" i="16"/>
  <c r="X941" i="16"/>
  <c r="L893" i="16"/>
  <c r="N893" i="16"/>
  <c r="F724" i="16"/>
  <c r="V724" i="16"/>
  <c r="J893" i="16"/>
  <c r="Z917" i="16"/>
  <c r="L917" i="16"/>
  <c r="J917" i="16"/>
  <c r="R917" i="16"/>
  <c r="W917" i="16"/>
  <c r="U917" i="16"/>
  <c r="B917" i="16"/>
  <c r="V917" i="16"/>
  <c r="N917" i="16"/>
  <c r="O917" i="16"/>
  <c r="X917" i="16"/>
  <c r="Y917" i="16"/>
  <c r="H917" i="16"/>
  <c r="I917" i="16"/>
  <c r="K917" i="16"/>
  <c r="C917" i="16"/>
  <c r="P917" i="16"/>
  <c r="D917" i="16"/>
  <c r="S917" i="16"/>
  <c r="M917" i="16"/>
  <c r="T917" i="16"/>
  <c r="Q917" i="16"/>
  <c r="F917" i="16"/>
  <c r="E917" i="16"/>
  <c r="G917" i="16"/>
  <c r="F844" i="16"/>
  <c r="U844" i="16"/>
  <c r="J844" i="16"/>
  <c r="N844" i="16"/>
  <c r="G844" i="16"/>
  <c r="S844" i="16"/>
  <c r="Q844" i="16"/>
  <c r="K844" i="16"/>
  <c r="O844" i="16"/>
  <c r="Y844" i="16"/>
  <c r="B844" i="16"/>
  <c r="L844" i="16"/>
  <c r="T844" i="16"/>
  <c r="H844" i="16"/>
  <c r="M844" i="16"/>
  <c r="Z844" i="16"/>
  <c r="V844" i="16"/>
  <c r="E844" i="16"/>
  <c r="D844" i="16"/>
  <c r="I533" i="16"/>
  <c r="D533" i="16"/>
  <c r="G533" i="16"/>
  <c r="Q533" i="16"/>
  <c r="Z533" i="16"/>
  <c r="E533" i="16"/>
  <c r="X533" i="16"/>
  <c r="L533" i="16"/>
  <c r="C533" i="16"/>
  <c r="M533" i="16"/>
  <c r="T533" i="16"/>
  <c r="F533" i="16"/>
  <c r="S533" i="16"/>
  <c r="U533" i="16"/>
  <c r="O533" i="16"/>
  <c r="H533" i="16"/>
  <c r="Q187" i="16"/>
  <c r="I187" i="16"/>
  <c r="Z187" i="16"/>
  <c r="D187" i="16"/>
  <c r="N187" i="16"/>
  <c r="R64" i="16"/>
  <c r="U64" i="16"/>
  <c r="M828" i="16"/>
  <c r="V104" i="16"/>
  <c r="D104" i="16"/>
  <c r="Y104" i="16"/>
  <c r="S104" i="16"/>
  <c r="S384" i="16"/>
  <c r="M258" i="16"/>
  <c r="F258" i="16"/>
  <c r="Y924" i="16"/>
  <c r="Q924" i="16"/>
  <c r="O724" i="16"/>
  <c r="P980" i="16"/>
  <c r="J379" i="16"/>
  <c r="E980" i="16"/>
  <c r="V62" i="16"/>
  <c r="G315" i="16"/>
  <c r="H941" i="16"/>
  <c r="P941" i="16"/>
  <c r="K941" i="16"/>
  <c r="R893" i="16"/>
  <c r="H893" i="16"/>
  <c r="L724" i="16"/>
  <c r="M724" i="16"/>
  <c r="D893" i="16"/>
  <c r="W965" i="16"/>
  <c r="I965" i="16"/>
  <c r="Z965" i="16"/>
  <c r="M965" i="16"/>
  <c r="Y965" i="16"/>
  <c r="V965" i="16"/>
  <c r="L965" i="16"/>
  <c r="N965" i="16"/>
  <c r="B965" i="16"/>
  <c r="D965" i="16"/>
  <c r="P965" i="16"/>
  <c r="C965" i="16"/>
  <c r="U965" i="16"/>
  <c r="J965" i="16"/>
  <c r="S965" i="16"/>
  <c r="G965" i="16"/>
  <c r="T965" i="16"/>
  <c r="K965" i="16"/>
  <c r="X965" i="16"/>
  <c r="O965" i="16"/>
  <c r="H965" i="16"/>
  <c r="F965" i="16"/>
  <c r="Q965" i="16"/>
  <c r="R965" i="16"/>
  <c r="E965" i="16"/>
  <c r="O460" i="16"/>
  <c r="U460" i="16"/>
  <c r="Q460" i="16"/>
  <c r="F460" i="16"/>
  <c r="K460" i="16"/>
  <c r="B460" i="16"/>
  <c r="D460" i="16"/>
  <c r="T460" i="16"/>
  <c r="Y460" i="16"/>
  <c r="Z460" i="16"/>
  <c r="E460" i="16"/>
  <c r="G460" i="16"/>
  <c r="X460" i="16"/>
  <c r="I460" i="16"/>
  <c r="U267" i="16"/>
  <c r="W267" i="16"/>
  <c r="C267" i="16"/>
  <c r="X267" i="16"/>
  <c r="P267" i="16"/>
  <c r="Y267" i="16"/>
  <c r="E267" i="16"/>
  <c r="G267" i="16"/>
  <c r="N267" i="16"/>
  <c r="H267" i="16"/>
  <c r="Q267" i="16"/>
  <c r="T267" i="16"/>
  <c r="J267" i="16"/>
  <c r="I267" i="16"/>
  <c r="B267" i="16"/>
  <c r="K267" i="16"/>
  <c r="Z267" i="16"/>
  <c r="D267" i="16"/>
  <c r="L267" i="16"/>
  <c r="M267" i="16"/>
  <c r="F267" i="16"/>
  <c r="R267" i="16"/>
  <c r="O267" i="16"/>
  <c r="V267" i="16"/>
  <c r="S267" i="16"/>
  <c r="D499" i="16"/>
  <c r="R941" i="16"/>
  <c r="D941" i="16"/>
  <c r="Q941" i="16"/>
  <c r="V893" i="16"/>
  <c r="G893" i="16"/>
  <c r="C893" i="16"/>
  <c r="Z724" i="16"/>
  <c r="J724" i="16"/>
  <c r="E893" i="16"/>
  <c r="X909" i="16"/>
  <c r="J909" i="16"/>
  <c r="R909" i="16"/>
  <c r="W909" i="16"/>
  <c r="I909" i="16"/>
  <c r="S909" i="16"/>
  <c r="P909" i="16"/>
  <c r="M909" i="16"/>
  <c r="B909" i="16"/>
  <c r="U909" i="16"/>
  <c r="D909" i="16"/>
  <c r="O909" i="16"/>
  <c r="F909" i="16"/>
  <c r="V909" i="16"/>
  <c r="H909" i="16"/>
  <c r="T909" i="16"/>
  <c r="N909" i="16"/>
  <c r="Z909" i="16"/>
  <c r="G909" i="16"/>
  <c r="Q909" i="16"/>
  <c r="L909" i="16"/>
  <c r="B820" i="16"/>
  <c r="I820" i="16"/>
  <c r="V820" i="16"/>
  <c r="H820" i="16"/>
  <c r="W820" i="16"/>
  <c r="G820" i="16"/>
  <c r="J820" i="16"/>
  <c r="N820" i="16"/>
  <c r="R820" i="16"/>
  <c r="F820" i="16"/>
  <c r="O820" i="16"/>
  <c r="T820" i="16"/>
  <c r="K820" i="16"/>
  <c r="M820" i="16"/>
  <c r="Q820" i="16"/>
  <c r="D820" i="16"/>
  <c r="L820" i="16"/>
  <c r="Z820" i="16"/>
  <c r="E820" i="16"/>
  <c r="P820" i="16"/>
  <c r="X820" i="16"/>
  <c r="U820" i="16"/>
  <c r="C820" i="16"/>
  <c r="S820" i="16"/>
  <c r="Y820" i="16"/>
  <c r="N444" i="16"/>
  <c r="Y444" i="16"/>
  <c r="T444" i="16"/>
  <c r="G444" i="16"/>
  <c r="M444" i="16"/>
  <c r="O444" i="16"/>
  <c r="R444" i="16"/>
  <c r="B444" i="16"/>
  <c r="H444" i="16"/>
  <c r="F444" i="16"/>
  <c r="S444" i="16"/>
  <c r="C444" i="16"/>
  <c r="V444" i="16"/>
  <c r="I444" i="16"/>
  <c r="L444" i="16"/>
  <c r="U444" i="16"/>
  <c r="Q444" i="16"/>
  <c r="W444" i="16"/>
  <c r="J444" i="16"/>
  <c r="T179" i="16"/>
  <c r="L179" i="16"/>
  <c r="M179" i="16"/>
  <c r="N179" i="16"/>
  <c r="J179" i="16"/>
  <c r="G179" i="16"/>
  <c r="K179" i="16"/>
  <c r="Z179" i="16"/>
  <c r="S179" i="16"/>
  <c r="U179" i="16"/>
  <c r="E179" i="16"/>
  <c r="B179" i="16"/>
  <c r="F179" i="16"/>
  <c r="R179" i="16"/>
  <c r="Q179" i="16"/>
  <c r="W179" i="16"/>
  <c r="V179" i="16"/>
  <c r="O179" i="16"/>
  <c r="I179" i="16"/>
  <c r="D179" i="16"/>
  <c r="P179" i="16"/>
  <c r="Y179" i="16"/>
  <c r="X179" i="16"/>
  <c r="H179" i="16"/>
  <c r="C179" i="16"/>
  <c r="C104" i="16"/>
  <c r="U104" i="16"/>
  <c r="C62" i="16"/>
  <c r="E590" i="16"/>
  <c r="I104" i="16"/>
  <c r="F104" i="16"/>
  <c r="U499" i="16"/>
  <c r="K924" i="16"/>
  <c r="W924" i="16"/>
  <c r="D315" i="16"/>
  <c r="G386" i="16"/>
  <c r="L379" i="16"/>
  <c r="V980" i="16"/>
  <c r="X980" i="16"/>
  <c r="L62" i="16"/>
  <c r="L315" i="16"/>
  <c r="I893" i="16"/>
  <c r="O941" i="16"/>
  <c r="C941" i="16"/>
  <c r="J941" i="16"/>
  <c r="F941" i="16"/>
  <c r="I941" i="16"/>
  <c r="U893" i="16"/>
  <c r="S893" i="16"/>
  <c r="B724" i="16"/>
  <c r="Y893" i="16"/>
  <c r="D724" i="16"/>
  <c r="Y724" i="16"/>
  <c r="X893" i="16"/>
  <c r="C901" i="16"/>
  <c r="Z901" i="16"/>
  <c r="V901" i="16"/>
  <c r="R901" i="16"/>
  <c r="X901" i="16"/>
  <c r="M901" i="16"/>
  <c r="T901" i="16"/>
  <c r="S901" i="16"/>
  <c r="B901" i="16"/>
  <c r="H901" i="16"/>
  <c r="J901" i="16"/>
  <c r="G901" i="16"/>
  <c r="Y901" i="16"/>
  <c r="O901" i="16"/>
  <c r="W901" i="16"/>
  <c r="L901" i="16"/>
  <c r="U901" i="16"/>
  <c r="I901" i="16"/>
  <c r="P901" i="16"/>
  <c r="D901" i="16"/>
  <c r="K901" i="16"/>
  <c r="F901" i="16"/>
  <c r="N901" i="16"/>
  <c r="Q901" i="16"/>
  <c r="E901" i="16"/>
  <c r="W788" i="16"/>
  <c r="N788" i="16"/>
  <c r="K788" i="16"/>
  <c r="D788" i="16"/>
  <c r="U788" i="16"/>
  <c r="R788" i="16"/>
  <c r="H788" i="16"/>
  <c r="P788" i="16"/>
  <c r="X788" i="16"/>
  <c r="E104" i="16"/>
  <c r="R258" i="16"/>
  <c r="C315" i="16"/>
  <c r="Z590" i="16"/>
  <c r="K828" i="16"/>
  <c r="K104" i="16"/>
  <c r="W104" i="16"/>
  <c r="H924" i="16"/>
  <c r="M924" i="16"/>
  <c r="O386" i="16"/>
  <c r="Q379" i="16"/>
  <c r="Z386" i="16"/>
  <c r="B941" i="16"/>
  <c r="S941" i="16"/>
  <c r="M893" i="16"/>
  <c r="W724" i="16"/>
  <c r="O957" i="16"/>
  <c r="P957" i="16"/>
  <c r="M957" i="16"/>
  <c r="H957" i="16"/>
  <c r="T957" i="16"/>
  <c r="J957" i="16"/>
  <c r="Y957" i="16"/>
  <c r="S957" i="16"/>
  <c r="G957" i="16"/>
  <c r="R957" i="16"/>
  <c r="L957" i="16"/>
  <c r="Z957" i="16"/>
  <c r="X957" i="16"/>
  <c r="U957" i="16"/>
  <c r="Q957" i="16"/>
  <c r="F957" i="16"/>
  <c r="V957" i="16"/>
  <c r="K957" i="16"/>
  <c r="C957" i="16"/>
  <c r="D957" i="16"/>
  <c r="I957" i="16"/>
  <c r="W957" i="16"/>
  <c r="N957" i="16"/>
  <c r="E957" i="16"/>
  <c r="B957" i="16"/>
  <c r="E500" i="16"/>
  <c r="L500" i="16"/>
  <c r="F395" i="16"/>
  <c r="L395" i="16"/>
  <c r="W395" i="16"/>
  <c r="C395" i="16"/>
  <c r="I395" i="16"/>
  <c r="T395" i="16"/>
  <c r="N395" i="16"/>
  <c r="X395" i="16"/>
  <c r="E395" i="16"/>
  <c r="B395" i="16"/>
  <c r="H395" i="16"/>
  <c r="U395" i="16"/>
  <c r="V395" i="16"/>
  <c r="S395" i="16"/>
  <c r="R395" i="16"/>
  <c r="M395" i="16"/>
  <c r="Q395" i="16"/>
  <c r="G146" i="16"/>
  <c r="Y146" i="16"/>
  <c r="O146" i="16"/>
  <c r="E146" i="16"/>
  <c r="S146" i="16"/>
  <c r="J146" i="16"/>
  <c r="Z146" i="16"/>
  <c r="D146" i="16"/>
  <c r="X146" i="16"/>
  <c r="U146" i="16"/>
  <c r="I146" i="16"/>
  <c r="W146" i="16"/>
  <c r="T146" i="16"/>
  <c r="T724" i="16"/>
  <c r="I724" i="16"/>
  <c r="H315" i="16"/>
  <c r="R315" i="16"/>
  <c r="V315" i="16"/>
  <c r="U315" i="16"/>
  <c r="M315" i="16"/>
  <c r="E315" i="16"/>
  <c r="W315" i="16"/>
  <c r="S315" i="16"/>
  <c r="Y315" i="16"/>
  <c r="B315" i="16"/>
  <c r="K315" i="16"/>
  <c r="F315" i="16"/>
  <c r="X315" i="16"/>
  <c r="Q589" i="16"/>
  <c r="F589" i="16"/>
  <c r="M589" i="16"/>
  <c r="Y589" i="16"/>
  <c r="B589" i="16"/>
  <c r="X589" i="16"/>
  <c r="L589" i="16"/>
  <c r="G589" i="16"/>
  <c r="C589" i="16"/>
  <c r="S589" i="16"/>
  <c r="Z589" i="16"/>
  <c r="J589" i="16"/>
  <c r="T589" i="16"/>
  <c r="U589" i="16"/>
  <c r="D589" i="16"/>
  <c r="W589" i="16"/>
  <c r="H589" i="16"/>
  <c r="V589" i="16"/>
  <c r="R589" i="16"/>
  <c r="E589" i="16"/>
  <c r="N589" i="16"/>
  <c r="P589" i="16"/>
  <c r="K589" i="16"/>
  <c r="O589" i="16"/>
  <c r="Y163" i="16"/>
  <c r="L163" i="16"/>
  <c r="H163" i="16"/>
  <c r="R163" i="16"/>
  <c r="K163" i="16"/>
  <c r="F163" i="16"/>
  <c r="T163" i="16"/>
  <c r="W163" i="16"/>
  <c r="I163" i="16"/>
  <c r="P163" i="16"/>
  <c r="N163" i="16"/>
  <c r="B163" i="16"/>
  <c r="G163" i="16"/>
  <c r="J163" i="16"/>
  <c r="Z163" i="16"/>
  <c r="E163" i="16"/>
  <c r="S163" i="16"/>
  <c r="O163" i="16"/>
  <c r="U163" i="16"/>
  <c r="Q163" i="16"/>
  <c r="M163" i="16"/>
  <c r="M989" i="16"/>
  <c r="T989" i="16"/>
  <c r="Y989" i="16"/>
  <c r="O989" i="16"/>
  <c r="B989" i="16"/>
  <c r="P989" i="16"/>
  <c r="Q989" i="16"/>
  <c r="Z989" i="16"/>
  <c r="F989" i="16"/>
  <c r="X989" i="16"/>
  <c r="S989" i="16"/>
  <c r="U989" i="16"/>
  <c r="N989" i="16"/>
  <c r="I989" i="16"/>
  <c r="W989" i="16"/>
  <c r="L989" i="16"/>
  <c r="G989" i="16"/>
  <c r="K989" i="16"/>
  <c r="J989" i="16"/>
  <c r="H989" i="16"/>
  <c r="E989" i="16"/>
  <c r="R989" i="16"/>
  <c r="C989" i="16"/>
  <c r="D989" i="16"/>
  <c r="V989" i="16"/>
  <c r="V780" i="16"/>
  <c r="Q780" i="16"/>
  <c r="R876" i="16"/>
  <c r="X876" i="16"/>
  <c r="K876" i="16"/>
  <c r="L876" i="16"/>
  <c r="P876" i="16"/>
  <c r="M876" i="16"/>
  <c r="O876" i="16"/>
  <c r="T876" i="16"/>
  <c r="E876" i="16"/>
  <c r="W876" i="16"/>
  <c r="D876" i="16"/>
  <c r="V876" i="16"/>
  <c r="B876" i="16"/>
  <c r="J876" i="16"/>
  <c r="S876" i="16"/>
  <c r="N876" i="16"/>
  <c r="I876" i="16"/>
  <c r="G876" i="16"/>
  <c r="Q876" i="16"/>
  <c r="U876" i="16"/>
  <c r="C876" i="16"/>
  <c r="Y876" i="16"/>
  <c r="Z876" i="16"/>
  <c r="F876" i="16"/>
  <c r="H876" i="16"/>
  <c r="R299" i="16"/>
  <c r="P299" i="16"/>
  <c r="X299" i="16"/>
  <c r="F299" i="16"/>
  <c r="E299" i="16"/>
  <c r="Z299" i="16"/>
  <c r="Y299" i="16"/>
  <c r="U299" i="16"/>
  <c r="Q299" i="16"/>
  <c r="S299" i="16"/>
  <c r="C299" i="16"/>
  <c r="G299" i="16"/>
  <c r="J299" i="16"/>
  <c r="O403" i="16"/>
  <c r="T403" i="16"/>
  <c r="E275" i="16"/>
  <c r="F275" i="16"/>
  <c r="Q275" i="16"/>
  <c r="N275" i="16"/>
  <c r="P275" i="16"/>
  <c r="L275" i="16"/>
  <c r="J275" i="16"/>
  <c r="U81" i="16"/>
  <c r="N81" i="16"/>
  <c r="P81" i="16"/>
  <c r="R81" i="16"/>
  <c r="C81" i="16"/>
  <c r="V81" i="16"/>
  <c r="G81" i="16"/>
  <c r="E81" i="16"/>
  <c r="L81" i="16"/>
  <c r="M81" i="16"/>
  <c r="Z81" i="16"/>
  <c r="Y81" i="16"/>
  <c r="S81" i="16"/>
  <c r="I81" i="16"/>
  <c r="Q81" i="16"/>
  <c r="O81" i="16"/>
  <c r="K81" i="16"/>
  <c r="R307" i="16"/>
  <c r="D307" i="16"/>
  <c r="P307" i="16"/>
  <c r="S307" i="16"/>
  <c r="V307" i="16"/>
  <c r="J307" i="16"/>
  <c r="H307" i="16"/>
  <c r="U947" i="16"/>
  <c r="I947" i="16"/>
  <c r="F947" i="16"/>
  <c r="Y947" i="16"/>
  <c r="W947" i="16"/>
  <c r="O947" i="16"/>
  <c r="H947" i="16"/>
  <c r="Q947" i="16"/>
  <c r="V947" i="16"/>
  <c r="L947" i="16"/>
  <c r="D947" i="16"/>
  <c r="S947" i="16"/>
  <c r="J947" i="16"/>
  <c r="E947" i="16"/>
  <c r="P947" i="16"/>
  <c r="M947" i="16"/>
  <c r="T947" i="16"/>
  <c r="N947" i="16"/>
  <c r="X947" i="16"/>
  <c r="K947" i="16"/>
  <c r="Z947" i="16"/>
  <c r="B947" i="16"/>
  <c r="C947" i="16"/>
  <c r="R947" i="16"/>
  <c r="G947" i="16"/>
  <c r="I88" i="16"/>
  <c r="S590" i="16"/>
  <c r="Y431" i="16"/>
  <c r="W828" i="16"/>
  <c r="T590" i="16"/>
  <c r="H218" i="16"/>
  <c r="F787" i="16"/>
  <c r="R787" i="16"/>
  <c r="D787" i="16"/>
  <c r="G73" i="16"/>
  <c r="Z696" i="16"/>
  <c r="J696" i="16"/>
  <c r="E795" i="16"/>
  <c r="C507" i="16"/>
  <c r="E14" i="16"/>
  <c r="X14" i="16"/>
  <c r="O699" i="16"/>
  <c r="S14" i="16"/>
  <c r="Y842" i="16"/>
  <c r="L425" i="16"/>
  <c r="H834" i="16"/>
  <c r="E834" i="16"/>
  <c r="K425" i="16"/>
  <c r="N834" i="16"/>
  <c r="L595" i="16"/>
  <c r="X490" i="16"/>
  <c r="S88" i="16"/>
  <c r="Q431" i="16"/>
  <c r="R88" i="16"/>
  <c r="N590" i="16"/>
  <c r="B431" i="16"/>
  <c r="R828" i="16"/>
  <c r="V590" i="16"/>
  <c r="V787" i="16"/>
  <c r="X787" i="16"/>
  <c r="J787" i="16"/>
  <c r="H696" i="16"/>
  <c r="Q696" i="16"/>
  <c r="I595" i="16"/>
  <c r="W507" i="16"/>
  <c r="G14" i="16"/>
  <c r="Y14" i="16"/>
  <c r="L699" i="16"/>
  <c r="I842" i="16"/>
  <c r="G842" i="16"/>
  <c r="Y425" i="16"/>
  <c r="C834" i="16"/>
  <c r="Q834" i="16"/>
  <c r="B425" i="16"/>
  <c r="H425" i="16"/>
  <c r="B595" i="16"/>
  <c r="Y699" i="16"/>
  <c r="M490" i="16"/>
  <c r="B858" i="16"/>
  <c r="I858" i="16"/>
  <c r="E858" i="16"/>
  <c r="K858" i="16"/>
  <c r="W858" i="16"/>
  <c r="V858" i="16"/>
  <c r="L858" i="16"/>
  <c r="C858" i="16"/>
  <c r="J858" i="16"/>
  <c r="G858" i="16"/>
  <c r="S858" i="16"/>
  <c r="D858" i="16"/>
  <c r="U858" i="16"/>
  <c r="Q858" i="16"/>
  <c r="H858" i="16"/>
  <c r="T858" i="16"/>
  <c r="Z858" i="16"/>
  <c r="R858" i="16"/>
  <c r="F858" i="16"/>
  <c r="M858" i="16"/>
  <c r="O858" i="16"/>
  <c r="P858" i="16"/>
  <c r="X858" i="16"/>
  <c r="N858" i="16"/>
  <c r="Y858" i="16"/>
  <c r="M353" i="16"/>
  <c r="B353" i="16"/>
  <c r="Y353" i="16"/>
  <c r="G353" i="16"/>
  <c r="C353" i="16"/>
  <c r="F353" i="16"/>
  <c r="H353" i="16"/>
  <c r="Z353" i="16"/>
  <c r="Q353" i="16"/>
  <c r="K353" i="16"/>
  <c r="L353" i="16"/>
  <c r="S353" i="16"/>
  <c r="R353" i="16"/>
  <c r="N353" i="16"/>
  <c r="W353" i="16"/>
  <c r="T353" i="16"/>
  <c r="V353" i="16"/>
  <c r="E353" i="16"/>
  <c r="O353" i="16"/>
  <c r="I353" i="16"/>
  <c r="X353" i="16"/>
  <c r="D353" i="16"/>
  <c r="P353" i="16"/>
  <c r="U353" i="16"/>
  <c r="J353" i="16"/>
  <c r="U590" i="16"/>
  <c r="W218" i="16"/>
  <c r="F425" i="16"/>
  <c r="C425" i="16"/>
  <c r="F696" i="16"/>
  <c r="M696" i="16"/>
  <c r="L14" i="16"/>
  <c r="Q425" i="16"/>
  <c r="V595" i="16"/>
  <c r="M590" i="16"/>
  <c r="Q828" i="16"/>
  <c r="J431" i="16"/>
  <c r="C787" i="16"/>
  <c r="O787" i="16"/>
  <c r="E787" i="16"/>
  <c r="B73" i="16"/>
  <c r="G696" i="16"/>
  <c r="S696" i="16"/>
  <c r="V393" i="16"/>
  <c r="I507" i="16"/>
  <c r="L330" i="16"/>
  <c r="O14" i="16"/>
  <c r="D14" i="16"/>
  <c r="Z699" i="16"/>
  <c r="R379" i="16"/>
  <c r="I363" i="16"/>
  <c r="Y379" i="16"/>
  <c r="S379" i="16"/>
  <c r="E379" i="16"/>
  <c r="Q842" i="16"/>
  <c r="O834" i="16"/>
  <c r="R834" i="16"/>
  <c r="E425" i="16"/>
  <c r="U834" i="16"/>
  <c r="J425" i="16"/>
  <c r="S425" i="16"/>
  <c r="Q595" i="16"/>
  <c r="Q699" i="16"/>
  <c r="E490" i="16"/>
  <c r="W842" i="16"/>
  <c r="Z425" i="16"/>
  <c r="X88" i="16"/>
  <c r="L696" i="16"/>
  <c r="O696" i="16"/>
  <c r="R393" i="16"/>
  <c r="P384" i="16"/>
  <c r="S507" i="16"/>
  <c r="P14" i="16"/>
  <c r="W14" i="16"/>
  <c r="R699" i="16"/>
  <c r="T699" i="16"/>
  <c r="Z379" i="16"/>
  <c r="S363" i="16"/>
  <c r="V379" i="16"/>
  <c r="C842" i="16"/>
  <c r="P834" i="16"/>
  <c r="G425" i="16"/>
  <c r="Z834" i="16"/>
  <c r="F834" i="16"/>
  <c r="U425" i="16"/>
  <c r="M425" i="16"/>
  <c r="P595" i="16"/>
  <c r="O490" i="16"/>
  <c r="K850" i="16"/>
  <c r="Q850" i="16"/>
  <c r="T850" i="16"/>
  <c r="C850" i="16"/>
  <c r="P850" i="16"/>
  <c r="L850" i="16"/>
  <c r="I850" i="16"/>
  <c r="E850" i="16"/>
  <c r="N850" i="16"/>
  <c r="V850" i="16"/>
  <c r="U850" i="16"/>
  <c r="G850" i="16"/>
  <c r="M850" i="16"/>
  <c r="D850" i="16"/>
  <c r="O850" i="16"/>
  <c r="Y850" i="16"/>
  <c r="U14" i="16"/>
  <c r="S842" i="16"/>
  <c r="N425" i="16"/>
  <c r="M88" i="16"/>
  <c r="N828" i="16"/>
  <c r="S787" i="16"/>
  <c r="B787" i="16"/>
  <c r="S73" i="16"/>
  <c r="T88" i="16"/>
  <c r="Z88" i="16"/>
  <c r="K209" i="16"/>
  <c r="M787" i="16"/>
  <c r="P787" i="16"/>
  <c r="W696" i="16"/>
  <c r="B696" i="16"/>
  <c r="I14" i="16"/>
  <c r="J14" i="16"/>
  <c r="K14" i="16"/>
  <c r="R14" i="16"/>
  <c r="E699" i="16"/>
  <c r="B379" i="16"/>
  <c r="L940" i="16"/>
  <c r="H842" i="16"/>
  <c r="W425" i="16"/>
  <c r="I425" i="16"/>
  <c r="B834" i="16"/>
  <c r="R425" i="16"/>
  <c r="G490" i="16"/>
  <c r="I590" i="16"/>
  <c r="T209" i="16"/>
  <c r="I696" i="16"/>
  <c r="V795" i="16"/>
  <c r="Q14" i="16"/>
  <c r="F14" i="16"/>
  <c r="R842" i="16"/>
  <c r="P425" i="16"/>
  <c r="M595" i="16"/>
  <c r="I700" i="16"/>
  <c r="O827" i="16"/>
  <c r="Q38" i="16"/>
  <c r="S827" i="16"/>
  <c r="E38" i="16"/>
  <c r="G363" i="16"/>
  <c r="H940" i="16"/>
  <c r="S595" i="16"/>
  <c r="G595" i="16"/>
  <c r="U595" i="16"/>
  <c r="H595" i="16"/>
  <c r="D490" i="16"/>
  <c r="B490" i="16"/>
  <c r="K273" i="16"/>
  <c r="W604" i="16"/>
  <c r="Z168" i="16"/>
  <c r="J827" i="16"/>
  <c r="B38" i="16"/>
  <c r="P363" i="16"/>
  <c r="O363" i="16"/>
  <c r="F528" i="16"/>
  <c r="E168" i="16"/>
  <c r="P827" i="16"/>
  <c r="J38" i="16"/>
  <c r="S38" i="16"/>
  <c r="Q363" i="16"/>
  <c r="O590" i="16"/>
  <c r="X590" i="16"/>
  <c r="V852" i="16"/>
  <c r="O852" i="16"/>
  <c r="M852" i="16"/>
  <c r="D590" i="16"/>
  <c r="N168" i="16"/>
  <c r="T827" i="16"/>
  <c r="X827" i="16"/>
  <c r="D38" i="16"/>
  <c r="I38" i="16"/>
  <c r="Y200" i="16"/>
  <c r="I660" i="16"/>
  <c r="L660" i="16"/>
  <c r="O842" i="16"/>
  <c r="V363" i="16"/>
  <c r="Z363" i="16"/>
  <c r="W940" i="16"/>
  <c r="B842" i="16"/>
  <c r="E842" i="16"/>
  <c r="X842" i="16"/>
  <c r="K451" i="16"/>
  <c r="L451" i="16"/>
  <c r="D595" i="16"/>
  <c r="Y595" i="16"/>
  <c r="E604" i="16"/>
  <c r="Q490" i="16"/>
  <c r="J490" i="16"/>
  <c r="R273" i="16"/>
  <c r="I668" i="16"/>
  <c r="R668" i="16"/>
  <c r="Z668" i="16"/>
  <c r="L668" i="16"/>
  <c r="H668" i="16"/>
  <c r="S668" i="16"/>
  <c r="Y668" i="16"/>
  <c r="D668" i="16"/>
  <c r="J668" i="16"/>
  <c r="P668" i="16"/>
  <c r="W668" i="16"/>
  <c r="G668" i="16"/>
  <c r="B668" i="16"/>
  <c r="O668" i="16"/>
  <c r="X668" i="16"/>
  <c r="Q668" i="16"/>
  <c r="C668" i="16"/>
  <c r="T668" i="16"/>
  <c r="K668" i="16"/>
  <c r="V668" i="16"/>
  <c r="M668" i="16"/>
  <c r="F668" i="16"/>
  <c r="E668" i="16"/>
  <c r="U668" i="16"/>
  <c r="N668" i="16"/>
  <c r="O218" i="16"/>
  <c r="Y218" i="16"/>
  <c r="L218" i="16"/>
  <c r="X218" i="16"/>
  <c r="D218" i="16"/>
  <c r="E218" i="16"/>
  <c r="B218" i="16"/>
  <c r="Q218" i="16"/>
  <c r="J218" i="16"/>
  <c r="U218" i="16"/>
  <c r="G218" i="16"/>
  <c r="S218" i="16"/>
  <c r="K218" i="16"/>
  <c r="T218" i="16"/>
  <c r="I218" i="16"/>
  <c r="C218" i="16"/>
  <c r="V218" i="16"/>
  <c r="F218" i="16"/>
  <c r="N218" i="16"/>
  <c r="M218" i="16"/>
  <c r="P218" i="16"/>
  <c r="O38" i="16"/>
  <c r="U363" i="16"/>
  <c r="N604" i="16"/>
  <c r="G604" i="16"/>
  <c r="S604" i="16"/>
  <c r="C604" i="16"/>
  <c r="X604" i="16"/>
  <c r="J604" i="16"/>
  <c r="P604" i="16"/>
  <c r="R604" i="16"/>
  <c r="F604" i="16"/>
  <c r="Q604" i="16"/>
  <c r="B827" i="16"/>
  <c r="L590" i="16"/>
  <c r="W590" i="16"/>
  <c r="F590" i="16"/>
  <c r="Q852" i="16"/>
  <c r="F852" i="16"/>
  <c r="J852" i="16"/>
  <c r="V827" i="16"/>
  <c r="Z38" i="16"/>
  <c r="R38" i="16"/>
  <c r="E958" i="16"/>
  <c r="W363" i="16"/>
  <c r="F363" i="16"/>
  <c r="V842" i="16"/>
  <c r="D842" i="16"/>
  <c r="F451" i="16"/>
  <c r="C595" i="16"/>
  <c r="K595" i="16"/>
  <c r="W595" i="16"/>
  <c r="L604" i="16"/>
  <c r="U604" i="16"/>
  <c r="B257" i="16"/>
  <c r="K490" i="16"/>
  <c r="U490" i="16"/>
  <c r="F490" i="16"/>
  <c r="M604" i="16"/>
  <c r="Z827" i="16"/>
  <c r="X38" i="16"/>
  <c r="K38" i="16"/>
  <c r="M38" i="16"/>
  <c r="M333" i="16"/>
  <c r="K660" i="16"/>
  <c r="M363" i="16"/>
  <c r="T842" i="16"/>
  <c r="F842" i="16"/>
  <c r="U842" i="16"/>
  <c r="P842" i="16"/>
  <c r="H451" i="16"/>
  <c r="U451" i="16"/>
  <c r="E595" i="16"/>
  <c r="N595" i="16"/>
  <c r="F595" i="16"/>
  <c r="I604" i="16"/>
  <c r="C490" i="16"/>
  <c r="Z490" i="16"/>
  <c r="S490" i="16"/>
  <c r="B273" i="16"/>
  <c r="H402" i="16"/>
  <c r="O402" i="16"/>
  <c r="R402" i="16"/>
  <c r="Z402" i="16"/>
  <c r="B402" i="16"/>
  <c r="M402" i="16"/>
  <c r="U402" i="16"/>
  <c r="C402" i="16"/>
  <c r="T402" i="16"/>
  <c r="I402" i="16"/>
  <c r="N402" i="16"/>
  <c r="S402" i="16"/>
  <c r="Q402" i="16"/>
  <c r="K402" i="16"/>
  <c r="V402" i="16"/>
  <c r="F402" i="16"/>
  <c r="L402" i="16"/>
  <c r="G402" i="16"/>
  <c r="P402" i="16"/>
  <c r="X402" i="16"/>
  <c r="W402" i="16"/>
  <c r="Y402" i="16"/>
  <c r="E402" i="16"/>
  <c r="J402" i="16"/>
  <c r="D402" i="16"/>
  <c r="C31" i="16"/>
  <c r="Y168" i="16"/>
  <c r="Y363" i="16"/>
  <c r="R590" i="16"/>
  <c r="J590" i="16"/>
  <c r="H590" i="16"/>
  <c r="E827" i="16"/>
  <c r="G590" i="16"/>
  <c r="I852" i="16"/>
  <c r="I168" i="16"/>
  <c r="K827" i="16"/>
  <c r="L38" i="16"/>
  <c r="J363" i="16"/>
  <c r="L842" i="16"/>
  <c r="J842" i="16"/>
  <c r="Z451" i="16"/>
  <c r="J595" i="16"/>
  <c r="R595" i="16"/>
  <c r="Z604" i="16"/>
  <c r="N490" i="16"/>
  <c r="Y490" i="16"/>
  <c r="W273" i="16"/>
  <c r="Y604" i="16"/>
  <c r="J676" i="16"/>
  <c r="D676" i="16"/>
  <c r="R676" i="16"/>
  <c r="K676" i="16"/>
  <c r="L676" i="16"/>
  <c r="E676" i="16"/>
  <c r="P676" i="16"/>
  <c r="F676" i="16"/>
  <c r="N676" i="16"/>
  <c r="G676" i="16"/>
  <c r="M676" i="16"/>
  <c r="B676" i="16"/>
  <c r="Z676" i="16"/>
  <c r="W676" i="16"/>
  <c r="V676" i="16"/>
  <c r="I676" i="16"/>
  <c r="U676" i="16"/>
  <c r="Y676" i="16"/>
  <c r="S676" i="16"/>
  <c r="C676" i="16"/>
  <c r="X676" i="16"/>
  <c r="Q676" i="16"/>
  <c r="T676" i="16"/>
  <c r="H676" i="16"/>
  <c r="O676" i="16"/>
  <c r="F394" i="16"/>
  <c r="Y394" i="16"/>
  <c r="O394" i="16"/>
  <c r="S394" i="16"/>
  <c r="Q394" i="16"/>
  <c r="B394" i="16"/>
  <c r="M394" i="16"/>
  <c r="G394" i="16"/>
  <c r="U394" i="16"/>
  <c r="N394" i="16"/>
  <c r="V394" i="16"/>
  <c r="D394" i="16"/>
  <c r="H394" i="16"/>
  <c r="P394" i="16"/>
  <c r="K394" i="16"/>
  <c r="X394" i="16"/>
  <c r="R394" i="16"/>
  <c r="E394" i="16"/>
  <c r="W394" i="16"/>
  <c r="L394" i="16"/>
  <c r="J394" i="16"/>
  <c r="T394" i="16"/>
  <c r="Z394" i="16"/>
  <c r="I394" i="16"/>
  <c r="C394" i="16"/>
  <c r="U273" i="16"/>
  <c r="L273" i="16"/>
  <c r="Z273" i="16"/>
  <c r="F273" i="16"/>
  <c r="P273" i="16"/>
  <c r="E273" i="16"/>
  <c r="I273" i="16"/>
  <c r="J273" i="16"/>
  <c r="V273" i="16"/>
  <c r="M273" i="16"/>
  <c r="N273" i="16"/>
  <c r="T273" i="16"/>
  <c r="S273" i="16"/>
  <c r="Q273" i="16"/>
  <c r="Y273" i="16"/>
  <c r="X273" i="16"/>
  <c r="D273" i="16"/>
  <c r="O273" i="16"/>
  <c r="R281" i="16"/>
  <c r="I281" i="16"/>
  <c r="S281" i="16"/>
  <c r="F281" i="16"/>
  <c r="T281" i="16"/>
  <c r="N281" i="16"/>
  <c r="C281" i="16"/>
  <c r="Y281" i="16"/>
  <c r="O281" i="16"/>
  <c r="X281" i="16"/>
  <c r="J281" i="16"/>
  <c r="H281" i="16"/>
  <c r="E281" i="16"/>
  <c r="Z281" i="16"/>
  <c r="W281" i="16"/>
  <c r="U281" i="16"/>
  <c r="M281" i="16"/>
  <c r="K281" i="16"/>
  <c r="B281" i="16"/>
  <c r="Q281" i="16"/>
  <c r="G281" i="16"/>
  <c r="P281" i="16"/>
  <c r="D281" i="16"/>
  <c r="V281" i="16"/>
  <c r="L281" i="16"/>
  <c r="K120" i="16"/>
  <c r="N120" i="16"/>
  <c r="F990" i="16"/>
  <c r="U635" i="16"/>
  <c r="W770" i="16"/>
  <c r="Q770" i="16"/>
  <c r="X866" i="16"/>
  <c r="O451" i="16"/>
  <c r="E866" i="16"/>
  <c r="Z866" i="16"/>
  <c r="J451" i="16"/>
  <c r="V770" i="16"/>
  <c r="I635" i="16"/>
  <c r="U770" i="16"/>
  <c r="V866" i="16"/>
  <c r="N451" i="16"/>
  <c r="J866" i="16"/>
  <c r="K257" i="16"/>
  <c r="U257" i="16"/>
  <c r="F257" i="16"/>
  <c r="T257" i="16"/>
  <c r="W257" i="16"/>
  <c r="Y257" i="16"/>
  <c r="Q257" i="16"/>
  <c r="I257" i="16"/>
  <c r="M257" i="16"/>
  <c r="V257" i="16"/>
  <c r="O257" i="16"/>
  <c r="G257" i="16"/>
  <c r="C257" i="16"/>
  <c r="N257" i="16"/>
  <c r="D257" i="16"/>
  <c r="E257" i="16"/>
  <c r="L257" i="16"/>
  <c r="R257" i="16"/>
  <c r="S257" i="16"/>
  <c r="H257" i="16"/>
  <c r="Z257" i="16"/>
  <c r="X257" i="16"/>
  <c r="T297" i="16"/>
  <c r="O297" i="16"/>
  <c r="P297" i="16"/>
  <c r="M297" i="16"/>
  <c r="N297" i="16"/>
  <c r="E297" i="16"/>
  <c r="H297" i="16"/>
  <c r="X297" i="16"/>
  <c r="W297" i="16"/>
  <c r="S297" i="16"/>
  <c r="L297" i="16"/>
  <c r="F297" i="16"/>
  <c r="D297" i="16"/>
  <c r="U297" i="16"/>
  <c r="Q297" i="16"/>
  <c r="R297" i="16"/>
  <c r="G297" i="16"/>
  <c r="B297" i="16"/>
  <c r="C297" i="16"/>
  <c r="K297" i="16"/>
  <c r="Z297" i="16"/>
  <c r="I297" i="16"/>
  <c r="Y297" i="16"/>
  <c r="V297" i="16"/>
  <c r="J297" i="16"/>
  <c r="Y70" i="16"/>
  <c r="S70" i="16"/>
  <c r="M70" i="16"/>
  <c r="C70" i="16"/>
  <c r="I70" i="16"/>
  <c r="F70" i="16"/>
  <c r="X70" i="16"/>
  <c r="K70" i="16"/>
  <c r="P70" i="16"/>
  <c r="U70" i="16"/>
  <c r="L70" i="16"/>
  <c r="N70" i="16"/>
  <c r="V70" i="16"/>
  <c r="R70" i="16"/>
  <c r="O70" i="16"/>
  <c r="Z70" i="16"/>
  <c r="E70" i="16"/>
  <c r="H70" i="16"/>
  <c r="W70" i="16"/>
  <c r="Q70" i="16"/>
  <c r="D70" i="16"/>
  <c r="T70" i="16"/>
  <c r="G70" i="16"/>
  <c r="B70" i="16"/>
  <c r="J70" i="16"/>
  <c r="D866" i="16"/>
  <c r="Q74" i="16"/>
  <c r="Z313" i="16"/>
  <c r="Z812" i="16"/>
  <c r="K376" i="16"/>
  <c r="F635" i="16"/>
  <c r="V635" i="16"/>
  <c r="K987" i="16"/>
  <c r="N635" i="16"/>
  <c r="H987" i="16"/>
  <c r="L866" i="16"/>
  <c r="M866" i="16"/>
  <c r="X451" i="16"/>
  <c r="C866" i="16"/>
  <c r="P451" i="16"/>
  <c r="J337" i="16"/>
  <c r="X337" i="16"/>
  <c r="W337" i="16"/>
  <c r="O337" i="16"/>
  <c r="M337" i="16"/>
  <c r="U337" i="16"/>
  <c r="K337" i="16"/>
  <c r="Z337" i="16"/>
  <c r="Q337" i="16"/>
  <c r="I337" i="16"/>
  <c r="N337" i="16"/>
  <c r="Y337" i="16"/>
  <c r="D337" i="16"/>
  <c r="E337" i="16"/>
  <c r="H337" i="16"/>
  <c r="R337" i="16"/>
  <c r="B337" i="16"/>
  <c r="L337" i="16"/>
  <c r="S337" i="16"/>
  <c r="T337" i="16"/>
  <c r="F337" i="16"/>
  <c r="C337" i="16"/>
  <c r="G337" i="16"/>
  <c r="V337" i="16"/>
  <c r="P337" i="16"/>
  <c r="T74" i="16"/>
  <c r="B635" i="16"/>
  <c r="N866" i="16"/>
  <c r="L74" i="16"/>
  <c r="V313" i="16"/>
  <c r="V99" i="16"/>
  <c r="N770" i="16"/>
  <c r="D376" i="16"/>
  <c r="M635" i="16"/>
  <c r="Q635" i="16"/>
  <c r="C635" i="16"/>
  <c r="B987" i="16"/>
  <c r="H635" i="16"/>
  <c r="E451" i="16"/>
  <c r="G451" i="16"/>
  <c r="O866" i="16"/>
  <c r="M451" i="16"/>
  <c r="I313" i="16"/>
  <c r="C74" i="16"/>
  <c r="K313" i="16"/>
  <c r="R580" i="16"/>
  <c r="D770" i="16"/>
  <c r="O376" i="16"/>
  <c r="H770" i="16"/>
  <c r="T987" i="16"/>
  <c r="J987" i="16"/>
  <c r="E635" i="16"/>
  <c r="F866" i="16"/>
  <c r="G866" i="16"/>
  <c r="T866" i="16"/>
  <c r="R451" i="16"/>
  <c r="I987" i="16"/>
  <c r="U249" i="16"/>
  <c r="L249" i="16"/>
  <c r="X249" i="16"/>
  <c r="B249" i="16"/>
  <c r="E249" i="16"/>
  <c r="I249" i="16"/>
  <c r="N249" i="16"/>
  <c r="Q249" i="16"/>
  <c r="Y249" i="16"/>
  <c r="W249" i="16"/>
  <c r="G249" i="16"/>
  <c r="D249" i="16"/>
  <c r="R249" i="16"/>
  <c r="S249" i="16"/>
  <c r="V249" i="16"/>
  <c r="K249" i="16"/>
  <c r="Z249" i="16"/>
  <c r="H249" i="16"/>
  <c r="M249" i="16"/>
  <c r="T249" i="16"/>
  <c r="F249" i="16"/>
  <c r="C249" i="16"/>
  <c r="O249" i="16"/>
  <c r="P249" i="16"/>
  <c r="J249" i="16"/>
  <c r="T490" i="16"/>
  <c r="V490" i="16"/>
  <c r="W490" i="16"/>
  <c r="R866" i="16"/>
  <c r="J74" i="16"/>
  <c r="S770" i="16"/>
  <c r="P987" i="16"/>
  <c r="K866" i="16"/>
  <c r="T451" i="16"/>
  <c r="P866" i="16"/>
  <c r="C451" i="16"/>
  <c r="B866" i="16"/>
  <c r="S451" i="16"/>
  <c r="N185" i="16"/>
  <c r="O185" i="16"/>
  <c r="V185" i="16"/>
  <c r="M185" i="16"/>
  <c r="G185" i="16"/>
  <c r="D185" i="16"/>
  <c r="J185" i="16"/>
  <c r="Z185" i="16"/>
  <c r="B185" i="16"/>
  <c r="L185" i="16"/>
  <c r="U185" i="16"/>
  <c r="S185" i="16"/>
  <c r="T185" i="16"/>
  <c r="E185" i="16"/>
  <c r="K185" i="16"/>
  <c r="C185" i="16"/>
  <c r="X185" i="16"/>
  <c r="H185" i="16"/>
  <c r="R185" i="16"/>
  <c r="I185" i="16"/>
  <c r="Q185" i="16"/>
  <c r="F185" i="16"/>
  <c r="W185" i="16"/>
  <c r="Y185" i="16"/>
  <c r="P185" i="16"/>
  <c r="H939" i="16"/>
  <c r="X939" i="16"/>
  <c r="T939" i="16"/>
  <c r="W939" i="16"/>
  <c r="N939" i="16"/>
  <c r="Z939" i="16"/>
  <c r="D939" i="16"/>
  <c r="J939" i="16"/>
  <c r="S939" i="16"/>
  <c r="C939" i="16"/>
  <c r="M939" i="16"/>
  <c r="L939" i="16"/>
  <c r="E939" i="16"/>
  <c r="B939" i="16"/>
  <c r="P939" i="16"/>
  <c r="O939" i="16"/>
  <c r="U939" i="16"/>
  <c r="Y939" i="16"/>
  <c r="K939" i="16"/>
  <c r="V939" i="16"/>
  <c r="Q939" i="16"/>
  <c r="I939" i="16"/>
  <c r="F939" i="16"/>
  <c r="R939" i="16"/>
  <c r="G939" i="16"/>
  <c r="X425" i="16"/>
  <c r="O425" i="16"/>
  <c r="N987" i="16"/>
  <c r="Q987" i="16"/>
  <c r="U987" i="16"/>
  <c r="M987" i="16"/>
  <c r="Z987" i="16"/>
  <c r="V987" i="16"/>
  <c r="G987" i="16"/>
  <c r="Y987" i="16"/>
  <c r="D987" i="16"/>
  <c r="L987" i="16"/>
  <c r="S987" i="16"/>
  <c r="E987" i="16"/>
  <c r="X987" i="16"/>
  <c r="W987" i="16"/>
  <c r="O987" i="16"/>
  <c r="N923" i="16"/>
  <c r="U923" i="16"/>
  <c r="M923" i="16"/>
  <c r="T923" i="16"/>
  <c r="H923" i="16"/>
  <c r="C923" i="16"/>
  <c r="Z923" i="16"/>
  <c r="W923" i="16"/>
  <c r="Y923" i="16"/>
  <c r="G923" i="16"/>
  <c r="P923" i="16"/>
  <c r="S923" i="16"/>
  <c r="X923" i="16"/>
  <c r="V923" i="16"/>
  <c r="I923" i="16"/>
  <c r="Q923" i="16"/>
  <c r="J923" i="16"/>
  <c r="E923" i="16"/>
  <c r="K923" i="16"/>
  <c r="R923" i="16"/>
  <c r="B923" i="16"/>
  <c r="F923" i="16"/>
  <c r="L923" i="16"/>
  <c r="O923" i="16"/>
  <c r="D923" i="16"/>
  <c r="I866" i="16"/>
  <c r="H866" i="16"/>
  <c r="S866" i="16"/>
  <c r="R770" i="16"/>
  <c r="E770" i="16"/>
  <c r="P770" i="16"/>
  <c r="F770" i="16"/>
  <c r="L770" i="16"/>
  <c r="G770" i="16"/>
  <c r="J770" i="16"/>
  <c r="Y770" i="16"/>
  <c r="M770" i="16"/>
  <c r="T770" i="16"/>
  <c r="X770" i="16"/>
  <c r="K770" i="16"/>
  <c r="B770" i="16"/>
  <c r="Z770" i="16"/>
  <c r="O770" i="16"/>
  <c r="X722" i="16"/>
  <c r="Y722" i="16"/>
  <c r="J722" i="16"/>
  <c r="Z722" i="16"/>
  <c r="H722" i="16"/>
  <c r="E722" i="16"/>
  <c r="R722" i="16"/>
  <c r="B722" i="16"/>
  <c r="S722" i="16"/>
  <c r="O722" i="16"/>
  <c r="N722" i="16"/>
  <c r="U722" i="16"/>
  <c r="D722" i="16"/>
  <c r="F722" i="16"/>
  <c r="K722" i="16"/>
  <c r="T722" i="16"/>
  <c r="W722" i="16"/>
  <c r="V722" i="16"/>
  <c r="I722" i="16"/>
  <c r="Q722" i="16"/>
  <c r="C722" i="16"/>
  <c r="L722" i="16"/>
  <c r="P722" i="16"/>
  <c r="M722" i="16"/>
  <c r="G722" i="16"/>
  <c r="Y635" i="16"/>
  <c r="L635" i="16"/>
  <c r="T635" i="16"/>
  <c r="K635" i="16"/>
  <c r="W635" i="16"/>
  <c r="G635" i="16"/>
  <c r="O635" i="16"/>
  <c r="Z635" i="16"/>
  <c r="S635" i="16"/>
  <c r="R635" i="16"/>
  <c r="J635" i="16"/>
  <c r="X635" i="16"/>
  <c r="N458" i="16"/>
  <c r="D458" i="16"/>
  <c r="F458" i="16"/>
  <c r="U458" i="16"/>
  <c r="G458" i="16"/>
  <c r="E458" i="16"/>
  <c r="K458" i="16"/>
  <c r="C458" i="16"/>
  <c r="T458" i="16"/>
  <c r="P458" i="16"/>
  <c r="Z458" i="16"/>
  <c r="W458" i="16"/>
  <c r="V458" i="16"/>
  <c r="B458" i="16"/>
  <c r="J458" i="16"/>
  <c r="Y458" i="16"/>
  <c r="Q458" i="16"/>
  <c r="R458" i="16"/>
  <c r="S458" i="16"/>
  <c r="L458" i="16"/>
  <c r="X458" i="16"/>
  <c r="H458" i="16"/>
  <c r="I458" i="16"/>
  <c r="M458" i="16"/>
  <c r="O458" i="16"/>
  <c r="Y313" i="16"/>
  <c r="L313" i="16"/>
  <c r="F313" i="16"/>
  <c r="S313" i="16"/>
  <c r="P313" i="16"/>
  <c r="B313" i="16"/>
  <c r="R313" i="16"/>
  <c r="C313" i="16"/>
  <c r="G313" i="16"/>
  <c r="E313" i="16"/>
  <c r="W313" i="16"/>
  <c r="D313" i="16"/>
  <c r="H313" i="16"/>
  <c r="T313" i="16"/>
  <c r="U313" i="16"/>
  <c r="O313" i="16"/>
  <c r="X313" i="16"/>
  <c r="Q313" i="16"/>
  <c r="M313" i="16"/>
  <c r="D120" i="16"/>
  <c r="X120" i="16"/>
  <c r="H120" i="16"/>
  <c r="L120" i="16"/>
  <c r="V120" i="16"/>
  <c r="B120" i="16"/>
  <c r="U120" i="16"/>
  <c r="M120" i="16"/>
  <c r="R120" i="16"/>
  <c r="Q120" i="16"/>
  <c r="O120" i="16"/>
  <c r="C120" i="16"/>
  <c r="S120" i="16"/>
  <c r="E120" i="16"/>
  <c r="T120" i="16"/>
  <c r="F120" i="16"/>
  <c r="W120" i="16"/>
  <c r="Y120" i="16"/>
  <c r="J120" i="16"/>
  <c r="G120" i="16"/>
  <c r="Z120" i="16"/>
  <c r="Z46" i="16"/>
  <c r="X46" i="16"/>
  <c r="Y46" i="16"/>
  <c r="R46" i="16"/>
  <c r="E46" i="16"/>
  <c r="N46" i="16"/>
  <c r="K46" i="16"/>
  <c r="B46" i="16"/>
  <c r="W46" i="16"/>
  <c r="T46" i="16"/>
  <c r="Q46" i="16"/>
  <c r="V46" i="16"/>
  <c r="M46" i="16"/>
  <c r="G46" i="16"/>
  <c r="S46" i="16"/>
  <c r="L46" i="16"/>
  <c r="I46" i="16"/>
  <c r="P46" i="16"/>
  <c r="U46" i="16"/>
  <c r="D46" i="16"/>
  <c r="J46" i="16"/>
  <c r="O46" i="16"/>
  <c r="C46" i="16"/>
  <c r="H46" i="16"/>
  <c r="F46" i="16"/>
  <c r="F818" i="16"/>
  <c r="Y818" i="16"/>
  <c r="D818" i="16"/>
  <c r="H818" i="16"/>
  <c r="M818" i="16"/>
  <c r="W818" i="16"/>
  <c r="T818" i="16"/>
  <c r="I818" i="16"/>
  <c r="E818" i="16"/>
  <c r="O818" i="16"/>
  <c r="Z818" i="16"/>
  <c r="Q818" i="16"/>
  <c r="C818" i="16"/>
  <c r="V818" i="16"/>
  <c r="S818" i="16"/>
  <c r="K818" i="16"/>
  <c r="P818" i="16"/>
  <c r="G818" i="16"/>
  <c r="B818" i="16"/>
  <c r="L818" i="16"/>
  <c r="X818" i="16"/>
  <c r="R818" i="16"/>
  <c r="U818" i="16"/>
  <c r="J818" i="16"/>
  <c r="N818" i="16"/>
  <c r="K603" i="16"/>
  <c r="D603" i="16"/>
  <c r="F603" i="16"/>
  <c r="Q603" i="16"/>
  <c r="R603" i="16"/>
  <c r="I603" i="16"/>
  <c r="P603" i="16"/>
  <c r="N603" i="16"/>
  <c r="O603" i="16"/>
  <c r="M603" i="16"/>
  <c r="W603" i="16"/>
  <c r="X603" i="16"/>
  <c r="V603" i="16"/>
  <c r="H603" i="16"/>
  <c r="T603" i="16"/>
  <c r="C603" i="16"/>
  <c r="Y603" i="16"/>
  <c r="L603" i="16"/>
  <c r="S603" i="16"/>
  <c r="B603" i="16"/>
  <c r="J603" i="16"/>
  <c r="G603" i="16"/>
  <c r="E603" i="16"/>
  <c r="U603" i="16"/>
  <c r="Z603" i="16"/>
  <c r="X417" i="16"/>
  <c r="P417" i="16"/>
  <c r="I417" i="16"/>
  <c r="K417" i="16"/>
  <c r="F417" i="16"/>
  <c r="Q417" i="16"/>
  <c r="G417" i="16"/>
  <c r="Y417" i="16"/>
  <c r="O417" i="16"/>
  <c r="T417" i="16"/>
  <c r="W417" i="16"/>
  <c r="D417" i="16"/>
  <c r="N417" i="16"/>
  <c r="R417" i="16"/>
  <c r="V417" i="16"/>
  <c r="E417" i="16"/>
  <c r="C417" i="16"/>
  <c r="B417" i="16"/>
  <c r="S417" i="16"/>
  <c r="U417" i="16"/>
  <c r="J417" i="16"/>
  <c r="M417" i="16"/>
  <c r="Z417" i="16"/>
  <c r="H417" i="16"/>
  <c r="L417" i="16"/>
  <c r="C385" i="16"/>
  <c r="U385" i="16"/>
  <c r="R385" i="16"/>
  <c r="B385" i="16"/>
  <c r="P385" i="16"/>
  <c r="W385" i="16"/>
  <c r="H385" i="16"/>
  <c r="F385" i="16"/>
  <c r="K385" i="16"/>
  <c r="Y385" i="16"/>
  <c r="M385" i="16"/>
  <c r="X385" i="16"/>
  <c r="V385" i="16"/>
  <c r="J385" i="16"/>
  <c r="O385" i="16"/>
  <c r="L385" i="16"/>
  <c r="G385" i="16"/>
  <c r="S385" i="16"/>
  <c r="N385" i="16"/>
  <c r="I385" i="16"/>
  <c r="E385" i="16"/>
  <c r="D385" i="16"/>
  <c r="Q385" i="16"/>
  <c r="Z385" i="16"/>
  <c r="T385" i="16"/>
  <c r="G144" i="16"/>
  <c r="T144" i="16"/>
  <c r="K144" i="16"/>
  <c r="N144" i="16"/>
  <c r="D144" i="16"/>
  <c r="O144" i="16"/>
  <c r="X144" i="16"/>
  <c r="S144" i="16"/>
  <c r="C144" i="16"/>
  <c r="R144" i="16"/>
  <c r="Y144" i="16"/>
  <c r="V144" i="16"/>
  <c r="Z144" i="16"/>
  <c r="U144" i="16"/>
  <c r="J144" i="16"/>
  <c r="B144" i="16"/>
  <c r="F144" i="16"/>
  <c r="L144" i="16"/>
  <c r="P144" i="16"/>
  <c r="E144" i="16"/>
  <c r="I144" i="16"/>
  <c r="Q144" i="16"/>
  <c r="W144" i="16"/>
  <c r="H144" i="16"/>
  <c r="M144" i="16"/>
  <c r="U38" i="16"/>
  <c r="N38" i="16"/>
  <c r="V38" i="16"/>
  <c r="C38" i="16"/>
  <c r="Y38" i="16"/>
  <c r="W38" i="16"/>
  <c r="T38" i="16"/>
  <c r="F38" i="16"/>
  <c r="P38" i="16"/>
  <c r="Z842" i="16"/>
  <c r="N842" i="16"/>
  <c r="W754" i="16"/>
  <c r="N754" i="16"/>
  <c r="I754" i="16"/>
  <c r="O754" i="16"/>
  <c r="F754" i="16"/>
  <c r="L754" i="16"/>
  <c r="M754" i="16"/>
  <c r="Z754" i="16"/>
  <c r="S754" i="16"/>
  <c r="G754" i="16"/>
  <c r="P754" i="16"/>
  <c r="H754" i="16"/>
  <c r="Q754" i="16"/>
  <c r="B754" i="16"/>
  <c r="R754" i="16"/>
  <c r="Y754" i="16"/>
  <c r="V754" i="16"/>
  <c r="E754" i="16"/>
  <c r="U754" i="16"/>
  <c r="C754" i="16"/>
  <c r="D754" i="16"/>
  <c r="X754" i="16"/>
  <c r="K754" i="16"/>
  <c r="J754" i="16"/>
  <c r="T754" i="16"/>
  <c r="H707" i="16"/>
  <c r="N707" i="16"/>
  <c r="Q707" i="16"/>
  <c r="Y707" i="16"/>
  <c r="V707" i="16"/>
  <c r="L707" i="16"/>
  <c r="O707" i="16"/>
  <c r="Z707" i="16"/>
  <c r="U707" i="16"/>
  <c r="I707" i="16"/>
  <c r="C707" i="16"/>
  <c r="D707" i="16"/>
  <c r="T707" i="16"/>
  <c r="G707" i="16"/>
  <c r="R707" i="16"/>
  <c r="S707" i="16"/>
  <c r="X707" i="16"/>
  <c r="F707" i="16"/>
  <c r="M707" i="16"/>
  <c r="P707" i="16"/>
  <c r="W707" i="16"/>
  <c r="J707" i="16"/>
  <c r="E707" i="16"/>
  <c r="K707" i="16"/>
  <c r="B707" i="16"/>
  <c r="Z595" i="16"/>
  <c r="T595" i="16"/>
  <c r="X522" i="16"/>
  <c r="G522" i="16"/>
  <c r="Y522" i="16"/>
  <c r="M522" i="16"/>
  <c r="C522" i="16"/>
  <c r="R522" i="16"/>
  <c r="Q522" i="16"/>
  <c r="W522" i="16"/>
  <c r="P522" i="16"/>
  <c r="H522" i="16"/>
  <c r="O522" i="16"/>
  <c r="T522" i="16"/>
  <c r="E522" i="16"/>
  <c r="K522" i="16"/>
  <c r="D522" i="16"/>
  <c r="S522" i="16"/>
  <c r="F522" i="16"/>
  <c r="B522" i="16"/>
  <c r="J522" i="16"/>
  <c r="U522" i="16"/>
  <c r="N522" i="16"/>
  <c r="V522" i="16"/>
  <c r="L522" i="16"/>
  <c r="Z522" i="16"/>
  <c r="B289" i="16"/>
  <c r="W289" i="16"/>
  <c r="N289" i="16"/>
  <c r="V289" i="16"/>
  <c r="M289" i="16"/>
  <c r="E289" i="16"/>
  <c r="R289" i="16"/>
  <c r="I289" i="16"/>
  <c r="K289" i="16"/>
  <c r="O289" i="16"/>
  <c r="Y289" i="16"/>
  <c r="D289" i="16"/>
  <c r="P289" i="16"/>
  <c r="J289" i="16"/>
  <c r="T289" i="16"/>
  <c r="H289" i="16"/>
  <c r="F289" i="16"/>
  <c r="C289" i="16"/>
  <c r="S289" i="16"/>
  <c r="Z289" i="16"/>
  <c r="G289" i="16"/>
  <c r="Q289" i="16"/>
  <c r="U289" i="16"/>
  <c r="X289" i="16"/>
  <c r="L289" i="16"/>
  <c r="H112" i="16"/>
  <c r="P112" i="16"/>
  <c r="N112" i="16"/>
  <c r="M112" i="16"/>
  <c r="W112" i="16"/>
  <c r="Y112" i="16"/>
  <c r="U112" i="16"/>
  <c r="K112" i="16"/>
  <c r="X112" i="16"/>
  <c r="L112" i="16"/>
  <c r="B112" i="16"/>
  <c r="C112" i="16"/>
  <c r="T112" i="16"/>
  <c r="I112" i="16"/>
  <c r="S112" i="16"/>
  <c r="J112" i="16"/>
  <c r="R112" i="16"/>
  <c r="G112" i="16"/>
  <c r="F112" i="16"/>
  <c r="V112" i="16"/>
  <c r="Q112" i="16"/>
  <c r="Z112" i="16"/>
  <c r="O112" i="16"/>
  <c r="E112" i="16"/>
  <c r="D112" i="16"/>
  <c r="G79" i="16"/>
  <c r="N79" i="16"/>
  <c r="V79" i="16"/>
  <c r="T79" i="16"/>
  <c r="M79" i="16"/>
  <c r="X79" i="16"/>
  <c r="D79" i="16"/>
  <c r="R79" i="16"/>
  <c r="C79" i="16"/>
  <c r="L79" i="16"/>
  <c r="W79" i="16"/>
  <c r="O79" i="16"/>
  <c r="Z79" i="16"/>
  <c r="F79" i="16"/>
  <c r="H79" i="16"/>
  <c r="B79" i="16"/>
  <c r="S79" i="16"/>
  <c r="J79" i="16"/>
  <c r="P79" i="16"/>
  <c r="Q79" i="16"/>
  <c r="I79" i="16"/>
  <c r="U79" i="16"/>
  <c r="K79" i="16"/>
  <c r="E79" i="16"/>
  <c r="Y79" i="16"/>
  <c r="R979" i="16"/>
  <c r="S979" i="16"/>
  <c r="L979" i="16"/>
  <c r="E979" i="16"/>
  <c r="N979" i="16"/>
  <c r="Q979" i="16"/>
  <c r="Z979" i="16"/>
  <c r="M979" i="16"/>
  <c r="O979" i="16"/>
  <c r="J979" i="16"/>
  <c r="D979" i="16"/>
  <c r="X979" i="16"/>
  <c r="K979" i="16"/>
  <c r="V979" i="16"/>
  <c r="G979" i="16"/>
  <c r="B979" i="16"/>
  <c r="P979" i="16"/>
  <c r="C979" i="16"/>
  <c r="F979" i="16"/>
  <c r="U979" i="16"/>
  <c r="W979" i="16"/>
  <c r="T979" i="16"/>
  <c r="H979" i="16"/>
  <c r="Y979" i="16"/>
  <c r="X915" i="16"/>
  <c r="Z915" i="16"/>
  <c r="K915" i="16"/>
  <c r="N915" i="16"/>
  <c r="B915" i="16"/>
  <c r="Y915" i="16"/>
  <c r="I915" i="16"/>
  <c r="W915" i="16"/>
  <c r="H915" i="16"/>
  <c r="F915" i="16"/>
  <c r="L915" i="16"/>
  <c r="V915" i="16"/>
  <c r="T915" i="16"/>
  <c r="P915" i="16"/>
  <c r="U915" i="16"/>
  <c r="R915" i="16"/>
  <c r="C810" i="16"/>
  <c r="Y810" i="16"/>
  <c r="O810" i="16"/>
  <c r="B810" i="16"/>
  <c r="G810" i="16"/>
  <c r="S810" i="16"/>
  <c r="Z810" i="16"/>
  <c r="E810" i="16"/>
  <c r="J810" i="16"/>
  <c r="D810" i="16"/>
  <c r="U810" i="16"/>
  <c r="R810" i="16"/>
  <c r="I810" i="16"/>
  <c r="Q810" i="16"/>
  <c r="W810" i="16"/>
  <c r="P810" i="16"/>
  <c r="M810" i="16"/>
  <c r="V810" i="16"/>
  <c r="H810" i="16"/>
  <c r="K810" i="16"/>
  <c r="F810" i="16"/>
  <c r="T810" i="16"/>
  <c r="N810" i="16"/>
  <c r="X810" i="16"/>
  <c r="L810" i="16"/>
  <c r="S627" i="16"/>
  <c r="J627" i="16"/>
  <c r="G627" i="16"/>
  <c r="X627" i="16"/>
  <c r="M627" i="16"/>
  <c r="I627" i="16"/>
  <c r="U627" i="16"/>
  <c r="T627" i="16"/>
  <c r="H627" i="16"/>
  <c r="B627" i="16"/>
  <c r="R627" i="16"/>
  <c r="F627" i="16"/>
  <c r="K627" i="16"/>
  <c r="N627" i="16"/>
  <c r="E627" i="16"/>
  <c r="Q627" i="16"/>
  <c r="Z627" i="16"/>
  <c r="P627" i="16"/>
  <c r="C627" i="16"/>
  <c r="W627" i="16"/>
  <c r="L627" i="16"/>
  <c r="D627" i="16"/>
  <c r="Y627" i="16"/>
  <c r="O627" i="16"/>
  <c r="V627" i="16"/>
  <c r="H409" i="16"/>
  <c r="U409" i="16"/>
  <c r="I409" i="16"/>
  <c r="X409" i="16"/>
  <c r="E409" i="16"/>
  <c r="B409" i="16"/>
  <c r="R409" i="16"/>
  <c r="V409" i="16"/>
  <c r="L409" i="16"/>
  <c r="Z409" i="16"/>
  <c r="S409" i="16"/>
  <c r="P409" i="16"/>
  <c r="T409" i="16"/>
  <c r="N409" i="16"/>
  <c r="G409" i="16"/>
  <c r="Y409" i="16"/>
  <c r="O409" i="16"/>
  <c r="K409" i="16"/>
  <c r="M409" i="16"/>
  <c r="F409" i="16"/>
  <c r="D409" i="16"/>
  <c r="J409" i="16"/>
  <c r="Q409" i="16"/>
  <c r="C409" i="16"/>
  <c r="W409" i="16"/>
  <c r="L104" i="16"/>
  <c r="R104" i="16"/>
  <c r="K62" i="16"/>
  <c r="D62" i="16"/>
  <c r="H62" i="16"/>
  <c r="I62" i="16"/>
  <c r="J62" i="16"/>
  <c r="E62" i="16"/>
  <c r="Y62" i="16"/>
  <c r="B62" i="16"/>
  <c r="P62" i="16"/>
  <c r="O62" i="16"/>
  <c r="M62" i="16"/>
  <c r="G62" i="16"/>
  <c r="N62" i="16"/>
  <c r="U62" i="16"/>
  <c r="S62" i="16"/>
  <c r="W62" i="16"/>
  <c r="Z62" i="16"/>
  <c r="Q62" i="16"/>
  <c r="F62" i="16"/>
  <c r="M907" i="16"/>
  <c r="U907" i="16"/>
  <c r="L907" i="16"/>
  <c r="Y907" i="16"/>
  <c r="D907" i="16"/>
  <c r="O907" i="16"/>
  <c r="V907" i="16"/>
  <c r="H907" i="16"/>
  <c r="X907" i="16"/>
  <c r="P907" i="16"/>
  <c r="R907" i="16"/>
  <c r="N907" i="16"/>
  <c r="K907" i="16"/>
  <c r="B907" i="16"/>
  <c r="C907" i="16"/>
  <c r="Z907" i="16"/>
  <c r="W907" i="16"/>
  <c r="J907" i="16"/>
  <c r="G907" i="16"/>
  <c r="T907" i="16"/>
  <c r="Q907" i="16"/>
  <c r="I907" i="16"/>
  <c r="E907" i="16"/>
  <c r="S907" i="16"/>
  <c r="F907" i="16"/>
  <c r="U802" i="16"/>
  <c r="D802" i="16"/>
  <c r="G802" i="16"/>
  <c r="E802" i="16"/>
  <c r="C802" i="16"/>
  <c r="X802" i="16"/>
  <c r="H802" i="16"/>
  <c r="N802" i="16"/>
  <c r="J802" i="16"/>
  <c r="B802" i="16"/>
  <c r="S802" i="16"/>
  <c r="T802" i="16"/>
  <c r="Q802" i="16"/>
  <c r="W802" i="16"/>
  <c r="P802" i="16"/>
  <c r="Y802" i="16"/>
  <c r="L802" i="16"/>
  <c r="K802" i="16"/>
  <c r="R802" i="16"/>
  <c r="Z802" i="16"/>
  <c r="O802" i="16"/>
  <c r="I802" i="16"/>
  <c r="F802" i="16"/>
  <c r="V802" i="16"/>
  <c r="M802" i="16"/>
  <c r="J514" i="16"/>
  <c r="B514" i="16"/>
  <c r="N514" i="16"/>
  <c r="Z514" i="16"/>
  <c r="G514" i="16"/>
  <c r="L514" i="16"/>
  <c r="R514" i="16"/>
  <c r="C514" i="16"/>
  <c r="V514" i="16"/>
  <c r="D514" i="16"/>
  <c r="U514" i="16"/>
  <c r="I514" i="16"/>
  <c r="W514" i="16"/>
  <c r="M514" i="16"/>
  <c r="S514" i="16"/>
  <c r="X514" i="16"/>
  <c r="E514" i="16"/>
  <c r="H514" i="16"/>
  <c r="Y377" i="16"/>
  <c r="G377" i="16"/>
  <c r="O377" i="16"/>
  <c r="Q377" i="16"/>
  <c r="L377" i="16"/>
  <c r="E377" i="16"/>
  <c r="D377" i="16"/>
  <c r="R377" i="16"/>
  <c r="U377" i="16"/>
  <c r="N377" i="16"/>
  <c r="I377" i="16"/>
  <c r="S377" i="16"/>
  <c r="T233" i="16"/>
  <c r="K233" i="16"/>
  <c r="P233" i="16"/>
  <c r="B233" i="16"/>
  <c r="F233" i="16"/>
  <c r="Y233" i="16"/>
  <c r="G233" i="16"/>
  <c r="S233" i="16"/>
  <c r="H233" i="16"/>
  <c r="C233" i="16"/>
  <c r="N233" i="16"/>
  <c r="Z233" i="16"/>
  <c r="W233" i="16"/>
  <c r="X233" i="16"/>
  <c r="R233" i="16"/>
  <c r="Q233" i="16"/>
  <c r="U233" i="16"/>
  <c r="E233" i="16"/>
  <c r="O233" i="16"/>
  <c r="V233" i="16"/>
  <c r="L233" i="16"/>
  <c r="J233" i="16"/>
  <c r="D233" i="16"/>
  <c r="I233" i="16"/>
  <c r="M233" i="16"/>
  <c r="U136" i="16"/>
  <c r="X136" i="16"/>
  <c r="C136" i="16"/>
  <c r="B136" i="16"/>
  <c r="D136" i="16"/>
  <c r="S136" i="16"/>
  <c r="P136" i="16"/>
  <c r="Y136" i="16"/>
  <c r="H136" i="16"/>
  <c r="J136" i="16"/>
  <c r="G136" i="16"/>
  <c r="D30" i="16"/>
  <c r="N30" i="16"/>
  <c r="O30" i="16"/>
  <c r="C30" i="16"/>
  <c r="G30" i="16"/>
  <c r="S30" i="16"/>
  <c r="Z30" i="16"/>
  <c r="H30" i="16"/>
  <c r="M30" i="16"/>
  <c r="R30" i="16"/>
  <c r="X30" i="16"/>
  <c r="L30" i="16"/>
  <c r="Q30" i="16"/>
  <c r="Y30" i="16"/>
  <c r="B30" i="16"/>
  <c r="E30" i="16"/>
  <c r="K30" i="16"/>
  <c r="V30" i="16"/>
  <c r="W30" i="16"/>
  <c r="T30" i="16"/>
  <c r="I30" i="16"/>
  <c r="P30" i="16"/>
  <c r="Q963" i="16"/>
  <c r="P963" i="16"/>
  <c r="F963" i="16"/>
  <c r="K963" i="16"/>
  <c r="C963" i="16"/>
  <c r="Y963" i="16"/>
  <c r="G963" i="16"/>
  <c r="J963" i="16"/>
  <c r="T963" i="16"/>
  <c r="V963" i="16"/>
  <c r="R963" i="16"/>
  <c r="W963" i="16"/>
  <c r="E963" i="16"/>
  <c r="L963" i="16"/>
  <c r="Z963" i="16"/>
  <c r="H963" i="16"/>
  <c r="S963" i="16"/>
  <c r="X963" i="16"/>
  <c r="M963" i="16"/>
  <c r="U963" i="16"/>
  <c r="B963" i="16"/>
  <c r="O963" i="16"/>
  <c r="N963" i="16"/>
  <c r="I963" i="16"/>
  <c r="D963" i="16"/>
  <c r="W834" i="16"/>
  <c r="V834" i="16"/>
  <c r="L834" i="16"/>
  <c r="G834" i="16"/>
  <c r="E746" i="16"/>
  <c r="G746" i="16"/>
  <c r="K746" i="16"/>
  <c r="P746" i="16"/>
  <c r="Q746" i="16"/>
  <c r="B746" i="16"/>
  <c r="V746" i="16"/>
  <c r="U746" i="16"/>
  <c r="S746" i="16"/>
  <c r="W746" i="16"/>
  <c r="H746" i="16"/>
  <c r="F746" i="16"/>
  <c r="X746" i="16"/>
  <c r="C746" i="16"/>
  <c r="I746" i="16"/>
  <c r="T746" i="16"/>
  <c r="M746" i="16"/>
  <c r="Z746" i="16"/>
  <c r="O746" i="16"/>
  <c r="L746" i="16"/>
  <c r="N746" i="16"/>
  <c r="J746" i="16"/>
  <c r="R746" i="16"/>
  <c r="D746" i="16"/>
  <c r="Y746" i="16"/>
  <c r="C699" i="16"/>
  <c r="P699" i="16"/>
  <c r="X699" i="16"/>
  <c r="N699" i="16"/>
  <c r="D699" i="16"/>
  <c r="B699" i="16"/>
  <c r="J699" i="16"/>
  <c r="G699" i="16"/>
  <c r="K699" i="16"/>
  <c r="S699" i="16"/>
  <c r="M699" i="16"/>
  <c r="U699" i="16"/>
  <c r="O619" i="16"/>
  <c r="U619" i="16"/>
  <c r="Y619" i="16"/>
  <c r="F619" i="16"/>
  <c r="B619" i="16"/>
  <c r="E619" i="16"/>
  <c r="L619" i="16"/>
  <c r="T619" i="16"/>
  <c r="Z619" i="16"/>
  <c r="V619" i="16"/>
  <c r="I619" i="16"/>
  <c r="W619" i="16"/>
  <c r="S619" i="16"/>
  <c r="X619" i="16"/>
  <c r="G619" i="16"/>
  <c r="Q619" i="16"/>
  <c r="N619" i="16"/>
  <c r="R619" i="16"/>
  <c r="K619" i="16"/>
  <c r="P619" i="16"/>
  <c r="J619" i="16"/>
  <c r="H619" i="16"/>
  <c r="M619" i="16"/>
  <c r="D619" i="16"/>
  <c r="C619" i="16"/>
  <c r="V201" i="16"/>
  <c r="U201" i="16"/>
  <c r="T201" i="16"/>
  <c r="J201" i="16"/>
  <c r="E201" i="16"/>
  <c r="S201" i="16"/>
  <c r="G201" i="16"/>
  <c r="R201" i="16"/>
  <c r="M201" i="16"/>
  <c r="Y201" i="16"/>
  <c r="H201" i="16"/>
  <c r="Q201" i="16"/>
  <c r="L201" i="16"/>
  <c r="N201" i="16"/>
  <c r="F201" i="16"/>
  <c r="K201" i="16"/>
  <c r="W201" i="16"/>
  <c r="Z201" i="16"/>
  <c r="B201" i="16"/>
  <c r="I201" i="16"/>
  <c r="O201" i="16"/>
  <c r="X201" i="16"/>
  <c r="P201" i="16"/>
  <c r="D201" i="16"/>
  <c r="C201" i="16"/>
  <c r="M128" i="16"/>
  <c r="Z128" i="16"/>
  <c r="R128" i="16"/>
  <c r="J128" i="16"/>
  <c r="H128" i="16"/>
  <c r="Y128" i="16"/>
  <c r="G128" i="16"/>
  <c r="V128" i="16"/>
  <c r="I128" i="16"/>
  <c r="C128" i="16"/>
  <c r="O128" i="16"/>
  <c r="L128" i="16"/>
  <c r="P128" i="16"/>
  <c r="S128" i="16"/>
  <c r="W128" i="16"/>
  <c r="K128" i="16"/>
  <c r="D128" i="16"/>
  <c r="Q128" i="16"/>
  <c r="F128" i="16"/>
  <c r="U128" i="16"/>
  <c r="X128" i="16"/>
  <c r="E128" i="16"/>
  <c r="T128" i="16"/>
  <c r="N128" i="16"/>
  <c r="B128" i="16"/>
  <c r="G96" i="16"/>
  <c r="B96" i="16"/>
  <c r="C96" i="16"/>
  <c r="O96" i="16"/>
  <c r="T96" i="16"/>
  <c r="Y96" i="16"/>
  <c r="P96" i="16"/>
  <c r="L96" i="16"/>
  <c r="Q96" i="16"/>
  <c r="E96" i="16"/>
  <c r="K96" i="16"/>
  <c r="R96" i="16"/>
  <c r="I96" i="16"/>
  <c r="V96" i="16"/>
  <c r="D96" i="16"/>
  <c r="H96" i="16"/>
  <c r="S96" i="16"/>
  <c r="U96" i="16"/>
  <c r="M96" i="16"/>
  <c r="N96" i="16"/>
  <c r="Z96" i="16"/>
  <c r="F96" i="16"/>
  <c r="X96" i="16"/>
  <c r="W96" i="16"/>
  <c r="J96" i="16"/>
  <c r="D22" i="16"/>
  <c r="E22" i="16"/>
  <c r="X22" i="16"/>
  <c r="W22" i="16"/>
  <c r="K22" i="16"/>
  <c r="L22" i="16"/>
  <c r="F22" i="16"/>
  <c r="P22" i="16"/>
  <c r="H22" i="16"/>
  <c r="V22" i="16"/>
  <c r="S22" i="16"/>
  <c r="U22" i="16"/>
  <c r="B22" i="16"/>
  <c r="M22" i="16"/>
  <c r="R22" i="16"/>
  <c r="G22" i="16"/>
  <c r="C22" i="16"/>
  <c r="I22" i="16"/>
  <c r="N22" i="16"/>
  <c r="Y22" i="16"/>
  <c r="Z22" i="16"/>
  <c r="J22" i="16"/>
  <c r="O22" i="16"/>
  <c r="Q22" i="16"/>
  <c r="T22" i="16"/>
  <c r="D995" i="16"/>
  <c r="F995" i="16"/>
  <c r="G995" i="16"/>
  <c r="M995" i="16"/>
  <c r="V995" i="16"/>
  <c r="O995" i="16"/>
  <c r="B995" i="16"/>
  <c r="U995" i="16"/>
  <c r="R995" i="16"/>
  <c r="W995" i="16"/>
  <c r="L995" i="16"/>
  <c r="X995" i="16"/>
  <c r="S995" i="16"/>
  <c r="Z995" i="16"/>
  <c r="T995" i="16"/>
  <c r="Q995" i="16"/>
  <c r="E995" i="16"/>
  <c r="H995" i="16"/>
  <c r="Y995" i="16"/>
  <c r="N995" i="16"/>
  <c r="E899" i="16"/>
  <c r="O899" i="16"/>
  <c r="S899" i="16"/>
  <c r="T899" i="16"/>
  <c r="B899" i="16"/>
  <c r="W899" i="16"/>
  <c r="Y899" i="16"/>
  <c r="C899" i="16"/>
  <c r="Z899" i="16"/>
  <c r="X899" i="16"/>
  <c r="P899" i="16"/>
  <c r="V899" i="16"/>
  <c r="F899" i="16"/>
  <c r="L899" i="16"/>
  <c r="K899" i="16"/>
  <c r="M899" i="16"/>
  <c r="R899" i="16"/>
  <c r="D899" i="16"/>
  <c r="Q899" i="16"/>
  <c r="J899" i="16"/>
  <c r="G899" i="16"/>
  <c r="I899" i="16"/>
  <c r="H899" i="16"/>
  <c r="N899" i="16"/>
  <c r="U899" i="16"/>
  <c r="U778" i="16"/>
  <c r="D778" i="16"/>
  <c r="Q778" i="16"/>
  <c r="T778" i="16"/>
  <c r="E778" i="16"/>
  <c r="O778" i="16"/>
  <c r="V778" i="16"/>
  <c r="R778" i="16"/>
  <c r="W778" i="16"/>
  <c r="N778" i="16"/>
  <c r="M778" i="16"/>
  <c r="Z778" i="16"/>
  <c r="Y778" i="16"/>
  <c r="K778" i="16"/>
  <c r="B778" i="16"/>
  <c r="X778" i="16"/>
  <c r="G778" i="16"/>
  <c r="J778" i="16"/>
  <c r="S778" i="16"/>
  <c r="P778" i="16"/>
  <c r="H778" i="16"/>
  <c r="I778" i="16"/>
  <c r="L778" i="16"/>
  <c r="C778" i="16"/>
  <c r="F778" i="16"/>
  <c r="G611" i="16"/>
  <c r="T611" i="16"/>
  <c r="R611" i="16"/>
  <c r="D611" i="16"/>
  <c r="X611" i="16"/>
  <c r="S611" i="16"/>
  <c r="H611" i="16"/>
  <c r="K611" i="16"/>
  <c r="I611" i="16"/>
  <c r="U611" i="16"/>
  <c r="L611" i="16"/>
  <c r="Y611" i="16"/>
  <c r="Q611" i="16"/>
  <c r="J611" i="16"/>
  <c r="M611" i="16"/>
  <c r="B611" i="16"/>
  <c r="P611" i="16"/>
  <c r="V611" i="16"/>
  <c r="N611" i="16"/>
  <c r="E611" i="16"/>
  <c r="F611" i="16"/>
  <c r="O611" i="16"/>
  <c r="Z611" i="16"/>
  <c r="C611" i="16"/>
  <c r="W611" i="16"/>
  <c r="O579" i="16"/>
  <c r="V579" i="16"/>
  <c r="D579" i="16"/>
  <c r="Z579" i="16"/>
  <c r="G579" i="16"/>
  <c r="Q579" i="16"/>
  <c r="N579" i="16"/>
  <c r="X579" i="16"/>
  <c r="L579" i="16"/>
  <c r="J579" i="16"/>
  <c r="F579" i="16"/>
  <c r="E579" i="16"/>
  <c r="B579" i="16"/>
  <c r="R579" i="16"/>
  <c r="C579" i="16"/>
  <c r="W579" i="16"/>
  <c r="I579" i="16"/>
  <c r="S579" i="16"/>
  <c r="T579" i="16"/>
  <c r="K579" i="16"/>
  <c r="P579" i="16"/>
  <c r="H579" i="16"/>
  <c r="U579" i="16"/>
  <c r="M579" i="16"/>
  <c r="Y579" i="16"/>
  <c r="I506" i="16"/>
  <c r="B506" i="16"/>
  <c r="Q506" i="16"/>
  <c r="W506" i="16"/>
  <c r="X506" i="16"/>
  <c r="V506" i="16"/>
  <c r="Y506" i="16"/>
  <c r="N506" i="16"/>
  <c r="G506" i="16"/>
  <c r="C506" i="16"/>
  <c r="L506" i="16"/>
  <c r="T506" i="16"/>
  <c r="M506" i="16"/>
  <c r="P506" i="16"/>
  <c r="F506" i="16"/>
  <c r="R506" i="16"/>
  <c r="O506" i="16"/>
  <c r="D506" i="16"/>
  <c r="E506" i="16"/>
  <c r="H506" i="16"/>
  <c r="K506" i="16"/>
  <c r="J506" i="16"/>
  <c r="U506" i="16"/>
  <c r="Z506" i="16"/>
  <c r="S506" i="16"/>
  <c r="M401" i="16"/>
  <c r="Y401" i="16"/>
  <c r="J401" i="16"/>
  <c r="L401" i="16"/>
  <c r="S401" i="16"/>
  <c r="T401" i="16"/>
  <c r="Z401" i="16"/>
  <c r="N401" i="16"/>
  <c r="P401" i="16"/>
  <c r="F401" i="16"/>
  <c r="U401" i="16"/>
  <c r="G401" i="16"/>
  <c r="B401" i="16"/>
  <c r="V401" i="16"/>
  <c r="X401" i="16"/>
  <c r="W401" i="16"/>
  <c r="H401" i="16"/>
  <c r="C401" i="16"/>
  <c r="I401" i="16"/>
  <c r="R401" i="16"/>
  <c r="O401" i="16"/>
  <c r="D401" i="16"/>
  <c r="Q401" i="16"/>
  <c r="K401" i="16"/>
  <c r="E401" i="16"/>
  <c r="C369" i="16"/>
  <c r="T369" i="16"/>
  <c r="L369" i="16"/>
  <c r="K369" i="16"/>
  <c r="U369" i="16"/>
  <c r="J369" i="16"/>
  <c r="I369" i="16"/>
  <c r="E369" i="16"/>
  <c r="W369" i="16"/>
  <c r="N369" i="16"/>
  <c r="Y369" i="16"/>
  <c r="H369" i="16"/>
  <c r="X369" i="16"/>
  <c r="S369" i="16"/>
  <c r="G369" i="16"/>
  <c r="O369" i="16"/>
  <c r="Q369" i="16"/>
  <c r="F369" i="16"/>
  <c r="D369" i="16"/>
  <c r="R369" i="16"/>
  <c r="V369" i="16"/>
  <c r="M369" i="16"/>
  <c r="B369" i="16"/>
  <c r="P369" i="16"/>
  <c r="Z369" i="16"/>
  <c r="P54" i="16"/>
  <c r="C54" i="16"/>
  <c r="N54" i="16"/>
  <c r="R54" i="16"/>
  <c r="T955" i="16"/>
  <c r="J955" i="16"/>
  <c r="K955" i="16"/>
  <c r="O955" i="16"/>
  <c r="Z955" i="16"/>
  <c r="L955" i="16"/>
  <c r="W955" i="16"/>
  <c r="I955" i="16"/>
  <c r="Q955" i="16"/>
  <c r="Y955" i="16"/>
  <c r="C955" i="16"/>
  <c r="V955" i="16"/>
  <c r="P955" i="16"/>
  <c r="N955" i="16"/>
  <c r="F955" i="16"/>
  <c r="E955" i="16"/>
  <c r="X955" i="16"/>
  <c r="M955" i="16"/>
  <c r="B955" i="16"/>
  <c r="D955" i="16"/>
  <c r="H955" i="16"/>
  <c r="S955" i="16"/>
  <c r="G955" i="16"/>
  <c r="U955" i="16"/>
  <c r="R955" i="16"/>
  <c r="H826" i="16"/>
  <c r="T826" i="16"/>
  <c r="D826" i="16"/>
  <c r="L826" i="16"/>
  <c r="Z826" i="16"/>
  <c r="U826" i="16"/>
  <c r="I826" i="16"/>
  <c r="W826" i="16"/>
  <c r="E826" i="16"/>
  <c r="O826" i="16"/>
  <c r="K826" i="16"/>
  <c r="C826" i="16"/>
  <c r="G826" i="16"/>
  <c r="V826" i="16"/>
  <c r="Q826" i="16"/>
  <c r="N826" i="16"/>
  <c r="B826" i="16"/>
  <c r="J826" i="16"/>
  <c r="S826" i="16"/>
  <c r="F826" i="16"/>
  <c r="R826" i="16"/>
  <c r="P826" i="16"/>
  <c r="M826" i="16"/>
  <c r="Y826" i="16"/>
  <c r="X826" i="16"/>
  <c r="L730" i="16"/>
  <c r="H730" i="16"/>
  <c r="C730" i="16"/>
  <c r="Z730" i="16"/>
  <c r="S730" i="16"/>
  <c r="T730" i="16"/>
  <c r="O730" i="16"/>
  <c r="D730" i="16"/>
  <c r="K730" i="16"/>
  <c r="G730" i="16"/>
  <c r="W730" i="16"/>
  <c r="M730" i="16"/>
  <c r="N730" i="16"/>
  <c r="X730" i="16"/>
  <c r="V730" i="16"/>
  <c r="U730" i="16"/>
  <c r="J730" i="16"/>
  <c r="F730" i="16"/>
  <c r="E730" i="16"/>
  <c r="P730" i="16"/>
  <c r="Y651" i="16"/>
  <c r="R651" i="16"/>
  <c r="C651" i="16"/>
  <c r="G651" i="16"/>
  <c r="D651" i="16"/>
  <c r="F651" i="16"/>
  <c r="S651" i="16"/>
  <c r="L651" i="16"/>
  <c r="K651" i="16"/>
  <c r="X651" i="16"/>
  <c r="U651" i="16"/>
  <c r="B651" i="16"/>
  <c r="T651" i="16"/>
  <c r="O651" i="16"/>
  <c r="V651" i="16"/>
  <c r="N651" i="16"/>
  <c r="W651" i="16"/>
  <c r="Q651" i="16"/>
  <c r="E651" i="16"/>
  <c r="P651" i="16"/>
  <c r="H651" i="16"/>
  <c r="J651" i="16"/>
  <c r="Z651" i="16"/>
  <c r="M651" i="16"/>
  <c r="C571" i="16"/>
  <c r="L571" i="16"/>
  <c r="F571" i="16"/>
  <c r="R571" i="16"/>
  <c r="K571" i="16"/>
  <c r="N571" i="16"/>
  <c r="P571" i="16"/>
  <c r="V571" i="16"/>
  <c r="O571" i="16"/>
  <c r="T571" i="16"/>
  <c r="Y571" i="16"/>
  <c r="I571" i="16"/>
  <c r="G571" i="16"/>
  <c r="B571" i="16"/>
  <c r="M571" i="16"/>
  <c r="Q571" i="16"/>
  <c r="E571" i="16"/>
  <c r="U571" i="16"/>
  <c r="W571" i="16"/>
  <c r="J571" i="16"/>
  <c r="X571" i="16"/>
  <c r="Z571" i="16"/>
  <c r="H571" i="16"/>
  <c r="D571" i="16"/>
  <c r="S571" i="16"/>
  <c r="N498" i="16"/>
  <c r="O498" i="16"/>
  <c r="G498" i="16"/>
  <c r="S498" i="16"/>
  <c r="Z498" i="16"/>
  <c r="V498" i="16"/>
  <c r="D498" i="16"/>
  <c r="W498" i="16"/>
  <c r="E498" i="16"/>
  <c r="T498" i="16"/>
  <c r="M498" i="16"/>
  <c r="P498" i="16"/>
  <c r="Y498" i="16"/>
  <c r="K498" i="16"/>
  <c r="X498" i="16"/>
  <c r="F498" i="16"/>
  <c r="Q498" i="16"/>
  <c r="U498" i="16"/>
  <c r="B498" i="16"/>
  <c r="H498" i="16"/>
  <c r="I498" i="16"/>
  <c r="R498" i="16"/>
  <c r="C498" i="16"/>
  <c r="L498" i="16"/>
  <c r="J498" i="16"/>
  <c r="B393" i="16"/>
  <c r="C393" i="16"/>
  <c r="M393" i="16"/>
  <c r="P393" i="16"/>
  <c r="S393" i="16"/>
  <c r="G393" i="16"/>
  <c r="O393" i="16"/>
  <c r="Q393" i="16"/>
  <c r="L393" i="16"/>
  <c r="D393" i="16"/>
  <c r="U393" i="16"/>
  <c r="F393" i="16"/>
  <c r="W393" i="16"/>
  <c r="X393" i="16"/>
  <c r="E393" i="16"/>
  <c r="H393" i="16"/>
  <c r="T393" i="16"/>
  <c r="I393" i="16"/>
  <c r="J393" i="16"/>
  <c r="Y393" i="16"/>
  <c r="N393" i="16"/>
  <c r="Z393" i="16"/>
  <c r="B88" i="16"/>
  <c r="C88" i="16"/>
  <c r="G88" i="16"/>
  <c r="E88" i="16"/>
  <c r="U88" i="16"/>
  <c r="O88" i="16"/>
  <c r="K88" i="16"/>
  <c r="F88" i="16"/>
  <c r="D88" i="16"/>
  <c r="P88" i="16"/>
  <c r="H88" i="16"/>
  <c r="N88" i="16"/>
  <c r="N14" i="16"/>
  <c r="V14" i="16"/>
  <c r="H14" i="16"/>
  <c r="B14" i="16"/>
  <c r="O31" i="16"/>
  <c r="N209" i="16"/>
  <c r="V209" i="16"/>
  <c r="M99" i="16"/>
  <c r="K795" i="16"/>
  <c r="B376" i="16"/>
  <c r="M376" i="16"/>
  <c r="Q644" i="16"/>
  <c r="S644" i="16"/>
  <c r="D644" i="16"/>
  <c r="H644" i="16"/>
  <c r="O644" i="16"/>
  <c r="M644" i="16"/>
  <c r="Y644" i="16"/>
  <c r="G644" i="16"/>
  <c r="K644" i="16"/>
  <c r="P644" i="16"/>
  <c r="N644" i="16"/>
  <c r="W644" i="16"/>
  <c r="L644" i="16"/>
  <c r="R644" i="16"/>
  <c r="X644" i="16"/>
  <c r="C644" i="16"/>
  <c r="J644" i="16"/>
  <c r="F644" i="16"/>
  <c r="T644" i="16"/>
  <c r="V644" i="16"/>
  <c r="B644" i="16"/>
  <c r="U644" i="16"/>
  <c r="I644" i="16"/>
  <c r="E644" i="16"/>
  <c r="Z644" i="16"/>
  <c r="B338" i="16"/>
  <c r="D338" i="16"/>
  <c r="P338" i="16"/>
  <c r="H338" i="16"/>
  <c r="M338" i="16"/>
  <c r="Z338" i="16"/>
  <c r="W338" i="16"/>
  <c r="T338" i="16"/>
  <c r="U338" i="16"/>
  <c r="Y338" i="16"/>
  <c r="X338" i="16"/>
  <c r="V338" i="16"/>
  <c r="I338" i="16"/>
  <c r="G338" i="16"/>
  <c r="N338" i="16"/>
  <c r="S338" i="16"/>
  <c r="Q338" i="16"/>
  <c r="F338" i="16"/>
  <c r="K338" i="16"/>
  <c r="O338" i="16"/>
  <c r="R338" i="16"/>
  <c r="J338" i="16"/>
  <c r="C338" i="16"/>
  <c r="L338" i="16"/>
  <c r="E338" i="16"/>
  <c r="D940" i="16"/>
  <c r="X940" i="16"/>
  <c r="V940" i="16"/>
  <c r="Z940" i="16"/>
  <c r="T940" i="16"/>
  <c r="O940" i="16"/>
  <c r="R940" i="16"/>
  <c r="P940" i="16"/>
  <c r="Y940" i="16"/>
  <c r="C940" i="16"/>
  <c r="B940" i="16"/>
  <c r="E940" i="16"/>
  <c r="M940" i="16"/>
  <c r="Q940" i="16"/>
  <c r="I940" i="16"/>
  <c r="U940" i="16"/>
  <c r="K940" i="16"/>
  <c r="J940" i="16"/>
  <c r="F940" i="16"/>
  <c r="N940" i="16"/>
  <c r="S940" i="16"/>
  <c r="Y892" i="16"/>
  <c r="R892" i="16"/>
  <c r="S892" i="16"/>
  <c r="F892" i="16"/>
  <c r="H892" i="16"/>
  <c r="D892" i="16"/>
  <c r="G892" i="16"/>
  <c r="I892" i="16"/>
  <c r="Q892" i="16"/>
  <c r="N892" i="16"/>
  <c r="P892" i="16"/>
  <c r="Z892" i="16"/>
  <c r="J892" i="16"/>
  <c r="O892" i="16"/>
  <c r="K892" i="16"/>
  <c r="X892" i="16"/>
  <c r="L892" i="16"/>
  <c r="V892" i="16"/>
  <c r="E892" i="16"/>
  <c r="U892" i="16"/>
  <c r="B892" i="16"/>
  <c r="C892" i="16"/>
  <c r="T892" i="16"/>
  <c r="W892" i="16"/>
  <c r="M892" i="16"/>
  <c r="Q827" i="16"/>
  <c r="N827" i="16"/>
  <c r="H827" i="16"/>
  <c r="L827" i="16"/>
  <c r="U827" i="16"/>
  <c r="F827" i="16"/>
  <c r="M827" i="16"/>
  <c r="Y827" i="16"/>
  <c r="I827" i="16"/>
  <c r="D827" i="16"/>
  <c r="W827" i="16"/>
  <c r="R827" i="16"/>
  <c r="E700" i="16"/>
  <c r="X700" i="16"/>
  <c r="M700" i="16"/>
  <c r="N700" i="16"/>
  <c r="Z700" i="16"/>
  <c r="F700" i="16"/>
  <c r="O700" i="16"/>
  <c r="U700" i="16"/>
  <c r="D700" i="16"/>
  <c r="B700" i="16"/>
  <c r="S700" i="16"/>
  <c r="T700" i="16"/>
  <c r="L700" i="16"/>
  <c r="R700" i="16"/>
  <c r="K700" i="16"/>
  <c r="Q700" i="16"/>
  <c r="H700" i="16"/>
  <c r="V700" i="16"/>
  <c r="P700" i="16"/>
  <c r="G700" i="16"/>
  <c r="C700" i="16"/>
  <c r="J700" i="16"/>
  <c r="Y700" i="16"/>
  <c r="W636" i="16"/>
  <c r="I636" i="16"/>
  <c r="O636" i="16"/>
  <c r="S636" i="16"/>
  <c r="E636" i="16"/>
  <c r="N636" i="16"/>
  <c r="P636" i="16"/>
  <c r="X636" i="16"/>
  <c r="B636" i="16"/>
  <c r="U636" i="16"/>
  <c r="Z636" i="16"/>
  <c r="J636" i="16"/>
  <c r="H636" i="16"/>
  <c r="V636" i="16"/>
  <c r="M636" i="16"/>
  <c r="Q636" i="16"/>
  <c r="T636" i="16"/>
  <c r="K636" i="16"/>
  <c r="R636" i="16"/>
  <c r="C636" i="16"/>
  <c r="F636" i="16"/>
  <c r="L636" i="16"/>
  <c r="Y636" i="16"/>
  <c r="D636" i="16"/>
  <c r="G636" i="16"/>
  <c r="E378" i="16"/>
  <c r="X378" i="16"/>
  <c r="K378" i="16"/>
  <c r="T378" i="16"/>
  <c r="O378" i="16"/>
  <c r="C378" i="16"/>
  <c r="S378" i="16"/>
  <c r="W378" i="16"/>
  <c r="R378" i="16"/>
  <c r="M378" i="16"/>
  <c r="H378" i="16"/>
  <c r="D378" i="16"/>
  <c r="I378" i="16"/>
  <c r="Q378" i="16"/>
  <c r="Z378" i="16"/>
  <c r="B378" i="16"/>
  <c r="G378" i="16"/>
  <c r="Y378" i="16"/>
  <c r="N378" i="16"/>
  <c r="U378" i="16"/>
  <c r="P378" i="16"/>
  <c r="L378" i="16"/>
  <c r="F378" i="16"/>
  <c r="V378" i="16"/>
  <c r="J378" i="16"/>
  <c r="M31" i="16"/>
  <c r="X74" i="16"/>
  <c r="H74" i="16"/>
  <c r="Z209" i="16"/>
  <c r="J209" i="16"/>
  <c r="Q932" i="16"/>
  <c r="Y795" i="16"/>
  <c r="C795" i="16"/>
  <c r="Y99" i="16"/>
  <c r="U795" i="16"/>
  <c r="M795" i="16"/>
  <c r="V376" i="16"/>
  <c r="U376" i="16"/>
  <c r="G376" i="16"/>
  <c r="H202" i="16"/>
  <c r="M875" i="16"/>
  <c r="C875" i="16"/>
  <c r="G875" i="16"/>
  <c r="Y875" i="16"/>
  <c r="B875" i="16"/>
  <c r="V875" i="16"/>
  <c r="S875" i="16"/>
  <c r="H875" i="16"/>
  <c r="W875" i="16"/>
  <c r="J875" i="16"/>
  <c r="Z875" i="16"/>
  <c r="U875" i="16"/>
  <c r="X875" i="16"/>
  <c r="P875" i="16"/>
  <c r="L875" i="16"/>
  <c r="E875" i="16"/>
  <c r="F875" i="16"/>
  <c r="D875" i="16"/>
  <c r="N875" i="16"/>
  <c r="I875" i="16"/>
  <c r="R875" i="16"/>
  <c r="K875" i="16"/>
  <c r="O875" i="16"/>
  <c r="T875" i="16"/>
  <c r="Q875" i="16"/>
  <c r="O755" i="16"/>
  <c r="L755" i="16"/>
  <c r="R755" i="16"/>
  <c r="H755" i="16"/>
  <c r="D755" i="16"/>
  <c r="B755" i="16"/>
  <c r="K755" i="16"/>
  <c r="Q755" i="16"/>
  <c r="W755" i="16"/>
  <c r="M755" i="16"/>
  <c r="V755" i="16"/>
  <c r="X755" i="16"/>
  <c r="Y755" i="16"/>
  <c r="C755" i="16"/>
  <c r="T755" i="16"/>
  <c r="Z755" i="16"/>
  <c r="E755" i="16"/>
  <c r="F755" i="16"/>
  <c r="J755" i="16"/>
  <c r="N755" i="16"/>
  <c r="G755" i="16"/>
  <c r="S755" i="16"/>
  <c r="P755" i="16"/>
  <c r="U755" i="16"/>
  <c r="H370" i="16"/>
  <c r="S370" i="16"/>
  <c r="X370" i="16"/>
  <c r="L370" i="16"/>
  <c r="T370" i="16"/>
  <c r="G370" i="16"/>
  <c r="F370" i="16"/>
  <c r="I370" i="16"/>
  <c r="B370" i="16"/>
  <c r="C370" i="16"/>
  <c r="K370" i="16"/>
  <c r="N370" i="16"/>
  <c r="M370" i="16"/>
  <c r="V370" i="16"/>
  <c r="Y370" i="16"/>
  <c r="Z370" i="16"/>
  <c r="R370" i="16"/>
  <c r="U370" i="16"/>
  <c r="D370" i="16"/>
  <c r="W370" i="16"/>
  <c r="J370" i="16"/>
  <c r="Q370" i="16"/>
  <c r="E370" i="16"/>
  <c r="O370" i="16"/>
  <c r="P370" i="16"/>
  <c r="K306" i="16"/>
  <c r="O306" i="16"/>
  <c r="E306" i="16"/>
  <c r="S306" i="16"/>
  <c r="M306" i="16"/>
  <c r="P306" i="16"/>
  <c r="T306" i="16"/>
  <c r="L306" i="16"/>
  <c r="I306" i="16"/>
  <c r="H306" i="16"/>
  <c r="U306" i="16"/>
  <c r="X306" i="16"/>
  <c r="Q306" i="16"/>
  <c r="G306" i="16"/>
  <c r="C306" i="16"/>
  <c r="D306" i="16"/>
  <c r="F306" i="16"/>
  <c r="R306" i="16"/>
  <c r="W306" i="16"/>
  <c r="Z306" i="16"/>
  <c r="N306" i="16"/>
  <c r="B306" i="16"/>
  <c r="Y306" i="16"/>
  <c r="V306" i="16"/>
  <c r="J306" i="16"/>
  <c r="F202" i="16"/>
  <c r="Q202" i="16"/>
  <c r="E202" i="16"/>
  <c r="G202" i="16"/>
  <c r="T202" i="16"/>
  <c r="X202" i="16"/>
  <c r="O202" i="16"/>
  <c r="Y202" i="16"/>
  <c r="P202" i="16"/>
  <c r="C202" i="16"/>
  <c r="D202" i="16"/>
  <c r="I202" i="16"/>
  <c r="J202" i="16"/>
  <c r="S202" i="16"/>
  <c r="K202" i="16"/>
  <c r="N202" i="16"/>
  <c r="M202" i="16"/>
  <c r="W202" i="16"/>
  <c r="Z202" i="16"/>
  <c r="R202" i="16"/>
  <c r="V202" i="16"/>
  <c r="U202" i="16"/>
  <c r="K31" i="16"/>
  <c r="V74" i="16"/>
  <c r="S74" i="16"/>
  <c r="Y74" i="16"/>
  <c r="M209" i="16"/>
  <c r="Q209" i="16"/>
  <c r="C932" i="16"/>
  <c r="E74" i="16"/>
  <c r="X795" i="16"/>
  <c r="B795" i="16"/>
  <c r="W795" i="16"/>
  <c r="D99" i="16"/>
  <c r="H795" i="16"/>
  <c r="X376" i="16"/>
  <c r="N376" i="16"/>
  <c r="Y376" i="16"/>
  <c r="B202" i="16"/>
  <c r="U980" i="16"/>
  <c r="K980" i="16"/>
  <c r="D980" i="16"/>
  <c r="N980" i="16"/>
  <c r="Z980" i="16"/>
  <c r="F980" i="16"/>
  <c r="R980" i="16"/>
  <c r="Q980" i="16"/>
  <c r="T980" i="16"/>
  <c r="B980" i="16"/>
  <c r="Z924" i="16"/>
  <c r="R924" i="16"/>
  <c r="O924" i="16"/>
  <c r="S924" i="16"/>
  <c r="P924" i="16"/>
  <c r="F924" i="16"/>
  <c r="B924" i="16"/>
  <c r="N859" i="16"/>
  <c r="P859" i="16"/>
  <c r="D859" i="16"/>
  <c r="U859" i="16"/>
  <c r="Q859" i="16"/>
  <c r="J859" i="16"/>
  <c r="O859" i="16"/>
  <c r="T859" i="16"/>
  <c r="Y859" i="16"/>
  <c r="K859" i="16"/>
  <c r="E859" i="16"/>
  <c r="B859" i="16"/>
  <c r="S859" i="16"/>
  <c r="X859" i="16"/>
  <c r="F859" i="16"/>
  <c r="R859" i="16"/>
  <c r="H859" i="16"/>
  <c r="Z859" i="16"/>
  <c r="V859" i="16"/>
  <c r="I859" i="16"/>
  <c r="M859" i="16"/>
  <c r="G859" i="16"/>
  <c r="C859" i="16"/>
  <c r="L859" i="16"/>
  <c r="W859" i="16"/>
  <c r="L731" i="16"/>
  <c r="U731" i="16"/>
  <c r="N731" i="16"/>
  <c r="R731" i="16"/>
  <c r="V731" i="16"/>
  <c r="Y731" i="16"/>
  <c r="D731" i="16"/>
  <c r="S731" i="16"/>
  <c r="J731" i="16"/>
  <c r="O731" i="16"/>
  <c r="E731" i="16"/>
  <c r="X731" i="16"/>
  <c r="G731" i="16"/>
  <c r="P731" i="16"/>
  <c r="T731" i="16"/>
  <c r="W731" i="16"/>
  <c r="Q731" i="16"/>
  <c r="M731" i="16"/>
  <c r="B731" i="16"/>
  <c r="C731" i="16"/>
  <c r="F731" i="16"/>
  <c r="H731" i="16"/>
  <c r="K731" i="16"/>
  <c r="Z731" i="16"/>
  <c r="Z459" i="16"/>
  <c r="G459" i="16"/>
  <c r="J459" i="16"/>
  <c r="B459" i="16"/>
  <c r="S459" i="16"/>
  <c r="H459" i="16"/>
  <c r="Y459" i="16"/>
  <c r="L459" i="16"/>
  <c r="F459" i="16"/>
  <c r="P459" i="16"/>
  <c r="K459" i="16"/>
  <c r="C459" i="16"/>
  <c r="W459" i="16"/>
  <c r="N459" i="16"/>
  <c r="R459" i="16"/>
  <c r="M459" i="16"/>
  <c r="U459" i="16"/>
  <c r="E459" i="16"/>
  <c r="V459" i="16"/>
  <c r="O459" i="16"/>
  <c r="I459" i="16"/>
  <c r="X459" i="16"/>
  <c r="Q459" i="16"/>
  <c r="D459" i="16"/>
  <c r="T459" i="16"/>
  <c r="C819" i="16"/>
  <c r="M819" i="16"/>
  <c r="Y819" i="16"/>
  <c r="J819" i="16"/>
  <c r="I819" i="16"/>
  <c r="D819" i="16"/>
  <c r="E819" i="16"/>
  <c r="H819" i="16"/>
  <c r="X819" i="16"/>
  <c r="U819" i="16"/>
  <c r="R819" i="16"/>
  <c r="S819" i="16"/>
  <c r="G819" i="16"/>
  <c r="O819" i="16"/>
  <c r="F819" i="16"/>
  <c r="V819" i="16"/>
  <c r="P819" i="16"/>
  <c r="T819" i="16"/>
  <c r="L819" i="16"/>
  <c r="N819" i="16"/>
  <c r="Q819" i="16"/>
  <c r="W819" i="16"/>
  <c r="Z819" i="16"/>
  <c r="K819" i="16"/>
  <c r="B819" i="16"/>
  <c r="D74" i="16"/>
  <c r="O74" i="16"/>
  <c r="Z74" i="16"/>
  <c r="B209" i="16"/>
  <c r="X209" i="16"/>
  <c r="O154" i="16"/>
  <c r="Z932" i="16"/>
  <c r="K74" i="16"/>
  <c r="F795" i="16"/>
  <c r="N795" i="16"/>
  <c r="B99" i="16"/>
  <c r="I376" i="16"/>
  <c r="T376" i="16"/>
  <c r="X210" i="16"/>
  <c r="P210" i="16"/>
  <c r="K210" i="16"/>
  <c r="B210" i="16"/>
  <c r="I210" i="16"/>
  <c r="H210" i="16"/>
  <c r="Y210" i="16"/>
  <c r="S210" i="16"/>
  <c r="O210" i="16"/>
  <c r="D210" i="16"/>
  <c r="N210" i="16"/>
  <c r="C210" i="16"/>
  <c r="M210" i="16"/>
  <c r="T210" i="16"/>
  <c r="U210" i="16"/>
  <c r="F210" i="16"/>
  <c r="J210" i="16"/>
  <c r="E210" i="16"/>
  <c r="V210" i="16"/>
  <c r="W210" i="16"/>
  <c r="R210" i="16"/>
  <c r="Q210" i="16"/>
  <c r="G210" i="16"/>
  <c r="L210" i="16"/>
  <c r="Z210" i="16"/>
  <c r="T787" i="16"/>
  <c r="L787" i="16"/>
  <c r="Y747" i="16"/>
  <c r="J747" i="16"/>
  <c r="O747" i="16"/>
  <c r="D747" i="16"/>
  <c r="G747" i="16"/>
  <c r="H747" i="16"/>
  <c r="V747" i="16"/>
  <c r="F747" i="16"/>
  <c r="P747" i="16"/>
  <c r="W747" i="16"/>
  <c r="M747" i="16"/>
  <c r="T747" i="16"/>
  <c r="N747" i="16"/>
  <c r="S747" i="16"/>
  <c r="C747" i="16"/>
  <c r="R747" i="16"/>
  <c r="I747" i="16"/>
  <c r="B747" i="16"/>
  <c r="E747" i="16"/>
  <c r="L747" i="16"/>
  <c r="X747" i="16"/>
  <c r="U747" i="16"/>
  <c r="Q747" i="16"/>
  <c r="K747" i="16"/>
  <c r="Z747" i="16"/>
  <c r="G684" i="16"/>
  <c r="I684" i="16"/>
  <c r="K684" i="16"/>
  <c r="N684" i="16"/>
  <c r="E684" i="16"/>
  <c r="S684" i="16"/>
  <c r="D684" i="16"/>
  <c r="W684" i="16"/>
  <c r="X684" i="16"/>
  <c r="R684" i="16"/>
  <c r="B684" i="16"/>
  <c r="Y684" i="16"/>
  <c r="M684" i="16"/>
  <c r="L684" i="16"/>
  <c r="T684" i="16"/>
  <c r="U684" i="16"/>
  <c r="J684" i="16"/>
  <c r="F684" i="16"/>
  <c r="H684" i="16"/>
  <c r="C684" i="16"/>
  <c r="P684" i="16"/>
  <c r="Z684" i="16"/>
  <c r="O684" i="16"/>
  <c r="V684" i="16"/>
  <c r="Q684" i="16"/>
  <c r="V596" i="16"/>
  <c r="H596" i="16"/>
  <c r="D596" i="16"/>
  <c r="T596" i="16"/>
  <c r="Z596" i="16"/>
  <c r="G596" i="16"/>
  <c r="P596" i="16"/>
  <c r="F596" i="16"/>
  <c r="I596" i="16"/>
  <c r="J596" i="16"/>
  <c r="C596" i="16"/>
  <c r="U596" i="16"/>
  <c r="B596" i="16"/>
  <c r="O596" i="16"/>
  <c r="S596" i="16"/>
  <c r="M596" i="16"/>
  <c r="E596" i="16"/>
  <c r="R596" i="16"/>
  <c r="W596" i="16"/>
  <c r="Y596" i="16"/>
  <c r="X596" i="16"/>
  <c r="Q596" i="16"/>
  <c r="N596" i="16"/>
  <c r="K596" i="16"/>
  <c r="L596" i="16"/>
  <c r="E507" i="16"/>
  <c r="T507" i="16"/>
  <c r="K507" i="16"/>
  <c r="N507" i="16"/>
  <c r="G507" i="16"/>
  <c r="Q507" i="16"/>
  <c r="L507" i="16"/>
  <c r="R507" i="16"/>
  <c r="H507" i="16"/>
  <c r="U507" i="16"/>
  <c r="O507" i="16"/>
  <c r="X507" i="16"/>
  <c r="V507" i="16"/>
  <c r="F507" i="16"/>
  <c r="B507" i="16"/>
  <c r="Z507" i="16"/>
  <c r="M507" i="16"/>
  <c r="W330" i="16"/>
  <c r="U330" i="16"/>
  <c r="K330" i="16"/>
  <c r="Z330" i="16"/>
  <c r="X330" i="16"/>
  <c r="S330" i="16"/>
  <c r="B330" i="16"/>
  <c r="V330" i="16"/>
  <c r="Y330" i="16"/>
  <c r="I330" i="16"/>
  <c r="C330" i="16"/>
  <c r="J330" i="16"/>
  <c r="T330" i="16"/>
  <c r="N330" i="16"/>
  <c r="D330" i="16"/>
  <c r="O330" i="16"/>
  <c r="Q330" i="16"/>
  <c r="G330" i="16"/>
  <c r="F330" i="16"/>
  <c r="R330" i="16"/>
  <c r="M330" i="16"/>
  <c r="H330" i="16"/>
  <c r="E330" i="16"/>
  <c r="F113" i="16"/>
  <c r="U113" i="16"/>
  <c r="I113" i="16"/>
  <c r="L113" i="16"/>
  <c r="X113" i="16"/>
  <c r="V113" i="16"/>
  <c r="N113" i="16"/>
  <c r="T113" i="16"/>
  <c r="J113" i="16"/>
  <c r="W113" i="16"/>
  <c r="C113" i="16"/>
  <c r="Z113" i="16"/>
  <c r="S113" i="16"/>
  <c r="G113" i="16"/>
  <c r="D113" i="16"/>
  <c r="Q113" i="16"/>
  <c r="R113" i="16"/>
  <c r="K113" i="16"/>
  <c r="B113" i="16"/>
  <c r="M113" i="16"/>
  <c r="Y113" i="16"/>
  <c r="O113" i="16"/>
  <c r="H113" i="16"/>
  <c r="E113" i="16"/>
  <c r="P113" i="16"/>
  <c r="L795" i="16"/>
  <c r="Q795" i="16"/>
  <c r="Z795" i="16"/>
  <c r="P795" i="16"/>
  <c r="J795" i="16"/>
  <c r="G795" i="16"/>
  <c r="T795" i="16"/>
  <c r="I31" i="16"/>
  <c r="B20" i="18"/>
  <c r="B74" i="16"/>
  <c r="F74" i="16"/>
  <c r="R74" i="16"/>
  <c r="R209" i="16"/>
  <c r="Y209" i="16"/>
  <c r="L154" i="16"/>
  <c r="N74" i="16"/>
  <c r="S795" i="16"/>
  <c r="D795" i="16"/>
  <c r="X99" i="16"/>
  <c r="F99" i="16"/>
  <c r="Q376" i="16"/>
  <c r="L376" i="16"/>
  <c r="M580" i="16"/>
  <c r="E580" i="16"/>
  <c r="Y580" i="16"/>
  <c r="S580" i="16"/>
  <c r="P580" i="16"/>
  <c r="I580" i="16"/>
  <c r="T580" i="16"/>
  <c r="B580" i="16"/>
  <c r="X580" i="16"/>
  <c r="V580" i="16"/>
  <c r="N580" i="16"/>
  <c r="K580" i="16"/>
  <c r="Z580" i="16"/>
  <c r="J580" i="16"/>
  <c r="H580" i="16"/>
  <c r="L580" i="16"/>
  <c r="C580" i="16"/>
  <c r="U580" i="16"/>
  <c r="G580" i="16"/>
  <c r="Q580" i="16"/>
  <c r="D580" i="16"/>
  <c r="O580" i="16"/>
  <c r="W580" i="16"/>
  <c r="O851" i="16"/>
  <c r="H851" i="16"/>
  <c r="B851" i="16"/>
  <c r="T851" i="16"/>
  <c r="C851" i="16"/>
  <c r="E851" i="16"/>
  <c r="M851" i="16"/>
  <c r="L851" i="16"/>
  <c r="U851" i="16"/>
  <c r="Y851" i="16"/>
  <c r="Q851" i="16"/>
  <c r="N851" i="16"/>
  <c r="X851" i="16"/>
  <c r="R851" i="16"/>
  <c r="P851" i="16"/>
  <c r="J851" i="16"/>
  <c r="F851" i="16"/>
  <c r="V851" i="16"/>
  <c r="Z851" i="16"/>
  <c r="I851" i="16"/>
  <c r="S851" i="16"/>
  <c r="D851" i="16"/>
  <c r="K851" i="16"/>
  <c r="G851" i="16"/>
  <c r="W851" i="16"/>
  <c r="E779" i="16"/>
  <c r="Q779" i="16"/>
  <c r="P779" i="16"/>
  <c r="M779" i="16"/>
  <c r="Y779" i="16"/>
  <c r="F779" i="16"/>
  <c r="C779" i="16"/>
  <c r="W779" i="16"/>
  <c r="V779" i="16"/>
  <c r="S779" i="16"/>
  <c r="L779" i="16"/>
  <c r="D779" i="16"/>
  <c r="G779" i="16"/>
  <c r="B779" i="16"/>
  <c r="K779" i="16"/>
  <c r="T779" i="16"/>
  <c r="U779" i="16"/>
  <c r="X779" i="16"/>
  <c r="H779" i="16"/>
  <c r="Z779" i="16"/>
  <c r="J779" i="16"/>
  <c r="N779" i="16"/>
  <c r="O779" i="16"/>
  <c r="R779" i="16"/>
  <c r="I779" i="16"/>
  <c r="S660" i="16"/>
  <c r="R660" i="16"/>
  <c r="J660" i="16"/>
  <c r="H660" i="16"/>
  <c r="M660" i="16"/>
  <c r="T660" i="16"/>
  <c r="E660" i="16"/>
  <c r="B660" i="16"/>
  <c r="Z660" i="16"/>
  <c r="U660" i="16"/>
  <c r="G660" i="16"/>
  <c r="W660" i="16"/>
  <c r="Y660" i="16"/>
  <c r="V660" i="16"/>
  <c r="O660" i="16"/>
  <c r="N660" i="16"/>
  <c r="P660" i="16"/>
  <c r="F660" i="16"/>
  <c r="I588" i="16"/>
  <c r="L588" i="16"/>
  <c r="B588" i="16"/>
  <c r="T588" i="16"/>
  <c r="G588" i="16"/>
  <c r="J588" i="16"/>
  <c r="S588" i="16"/>
  <c r="V588" i="16"/>
  <c r="U588" i="16"/>
  <c r="F588" i="16"/>
  <c r="H588" i="16"/>
  <c r="X588" i="16"/>
  <c r="O588" i="16"/>
  <c r="E588" i="16"/>
  <c r="N588" i="16"/>
  <c r="D588" i="16"/>
  <c r="Z588" i="16"/>
  <c r="K588" i="16"/>
  <c r="C588" i="16"/>
  <c r="W588" i="16"/>
  <c r="Q588" i="16"/>
  <c r="M588" i="16"/>
  <c r="Y588" i="16"/>
  <c r="P588" i="16"/>
  <c r="R588" i="16"/>
  <c r="V451" i="16"/>
  <c r="D451" i="16"/>
  <c r="B451" i="16"/>
  <c r="W451" i="16"/>
  <c r="Q451" i="16"/>
  <c r="Z426" i="16"/>
  <c r="M426" i="16"/>
  <c r="K426" i="16"/>
  <c r="B426" i="16"/>
  <c r="J426" i="16"/>
  <c r="L426" i="16"/>
  <c r="X426" i="16"/>
  <c r="R426" i="16"/>
  <c r="F426" i="16"/>
  <c r="H426" i="16"/>
  <c r="T426" i="16"/>
  <c r="W426" i="16"/>
  <c r="E426" i="16"/>
  <c r="Y426" i="16"/>
  <c r="V426" i="16"/>
  <c r="C426" i="16"/>
  <c r="D426" i="16"/>
  <c r="U426" i="16"/>
  <c r="N426" i="16"/>
  <c r="Q426" i="16"/>
  <c r="O426" i="16"/>
  <c r="I426" i="16"/>
  <c r="P426" i="16"/>
  <c r="I290" i="16"/>
  <c r="P290" i="16"/>
  <c r="Z290" i="16"/>
  <c r="V290" i="16"/>
  <c r="T290" i="16"/>
  <c r="J290" i="16"/>
  <c r="M290" i="16"/>
  <c r="G290" i="16"/>
  <c r="N290" i="16"/>
  <c r="D290" i="16"/>
  <c r="B290" i="16"/>
  <c r="X290" i="16"/>
  <c r="C290" i="16"/>
  <c r="W290" i="16"/>
  <c r="S290" i="16"/>
  <c r="E290" i="16"/>
  <c r="Q290" i="16"/>
  <c r="H290" i="16"/>
  <c r="U290" i="16"/>
  <c r="O290" i="16"/>
  <c r="K290" i="16"/>
  <c r="Y290" i="16"/>
  <c r="F290" i="16"/>
  <c r="L290" i="16"/>
  <c r="R290" i="16"/>
  <c r="L932" i="16"/>
  <c r="H932" i="16"/>
  <c r="E932" i="16"/>
  <c r="O932" i="16"/>
  <c r="J932" i="16"/>
  <c r="F932" i="16"/>
  <c r="X932" i="16"/>
  <c r="Y932" i="16"/>
  <c r="B932" i="16"/>
  <c r="D932" i="16"/>
  <c r="V932" i="16"/>
  <c r="M932" i="16"/>
  <c r="W932" i="16"/>
  <c r="I932" i="16"/>
  <c r="R932" i="16"/>
  <c r="U932" i="16"/>
  <c r="G932" i="16"/>
  <c r="S932" i="16"/>
  <c r="K932" i="16"/>
  <c r="D620" i="16"/>
  <c r="K620" i="16"/>
  <c r="F620" i="16"/>
  <c r="J620" i="16"/>
  <c r="Y620" i="16"/>
  <c r="P620" i="16"/>
  <c r="O620" i="16"/>
  <c r="H620" i="16"/>
  <c r="M620" i="16"/>
  <c r="Z620" i="16"/>
  <c r="E620" i="16"/>
  <c r="Q620" i="16"/>
  <c r="X620" i="16"/>
  <c r="S620" i="16"/>
  <c r="V620" i="16"/>
  <c r="T620" i="16"/>
  <c r="R620" i="16"/>
  <c r="I620" i="16"/>
  <c r="N620" i="16"/>
  <c r="C620" i="16"/>
  <c r="L620" i="16"/>
  <c r="U620" i="16"/>
  <c r="B620" i="16"/>
  <c r="G620" i="16"/>
  <c r="W620" i="16"/>
  <c r="Y475" i="16"/>
  <c r="F475" i="16"/>
  <c r="E475" i="16"/>
  <c r="Z475" i="16"/>
  <c r="J475" i="16"/>
  <c r="V475" i="16"/>
  <c r="B475" i="16"/>
  <c r="S475" i="16"/>
  <c r="I475" i="16"/>
  <c r="Q475" i="16"/>
  <c r="R475" i="16"/>
  <c r="N475" i="16"/>
  <c r="P475" i="16"/>
  <c r="H475" i="16"/>
  <c r="L475" i="16"/>
  <c r="W475" i="16"/>
  <c r="U475" i="16"/>
  <c r="O475" i="16"/>
  <c r="K475" i="16"/>
  <c r="D475" i="16"/>
  <c r="X475" i="16"/>
  <c r="M475" i="16"/>
  <c r="T475" i="16"/>
  <c r="G475" i="16"/>
  <c r="C475" i="16"/>
  <c r="W74" i="16"/>
  <c r="U74" i="16"/>
  <c r="M74" i="16"/>
  <c r="F209" i="16"/>
  <c r="S209" i="16"/>
  <c r="Q154" i="16"/>
  <c r="N932" i="16"/>
  <c r="O795" i="16"/>
  <c r="N99" i="16"/>
  <c r="H376" i="16"/>
  <c r="S376" i="16"/>
  <c r="M916" i="16"/>
  <c r="P916" i="16"/>
  <c r="Z916" i="16"/>
  <c r="I916" i="16"/>
  <c r="Y916" i="16"/>
  <c r="J916" i="16"/>
  <c r="U916" i="16"/>
  <c r="S916" i="16"/>
  <c r="F916" i="16"/>
  <c r="N916" i="16"/>
  <c r="E916" i="16"/>
  <c r="R916" i="16"/>
  <c r="T916" i="16"/>
  <c r="K916" i="16"/>
  <c r="X916" i="16"/>
  <c r="B916" i="16"/>
  <c r="O916" i="16"/>
  <c r="G916" i="16"/>
  <c r="V916" i="16"/>
  <c r="L916" i="16"/>
  <c r="W916" i="16"/>
  <c r="H916" i="16"/>
  <c r="C916" i="16"/>
  <c r="Q916" i="16"/>
  <c r="D916" i="16"/>
  <c r="Q948" i="16"/>
  <c r="X948" i="16"/>
  <c r="S948" i="16"/>
  <c r="N948" i="16"/>
  <c r="V948" i="16"/>
  <c r="E948" i="16"/>
  <c r="B948" i="16"/>
  <c r="F948" i="16"/>
  <c r="D948" i="16"/>
  <c r="T948" i="16"/>
  <c r="P948" i="16"/>
  <c r="U948" i="16"/>
  <c r="J948" i="16"/>
  <c r="G948" i="16"/>
  <c r="C948" i="16"/>
  <c r="I948" i="16"/>
  <c r="Y948" i="16"/>
  <c r="K948" i="16"/>
  <c r="H948" i="16"/>
  <c r="O948" i="16"/>
  <c r="M948" i="16"/>
  <c r="W948" i="16"/>
  <c r="L948" i="16"/>
  <c r="Z948" i="16"/>
  <c r="R948" i="16"/>
  <c r="U900" i="16"/>
  <c r="K900" i="16"/>
  <c r="R900" i="16"/>
  <c r="Z900" i="16"/>
  <c r="L900" i="16"/>
  <c r="I900" i="16"/>
  <c r="D900" i="16"/>
  <c r="G900" i="16"/>
  <c r="O900" i="16"/>
  <c r="T900" i="16"/>
  <c r="J900" i="16"/>
  <c r="H900" i="16"/>
  <c r="V900" i="16"/>
  <c r="M900" i="16"/>
  <c r="Q900" i="16"/>
  <c r="N900" i="16"/>
  <c r="E900" i="16"/>
  <c r="S900" i="16"/>
  <c r="B900" i="16"/>
  <c r="Y900" i="16"/>
  <c r="P900" i="16"/>
  <c r="F900" i="16"/>
  <c r="W900" i="16"/>
  <c r="X900" i="16"/>
  <c r="C900" i="16"/>
  <c r="T835" i="16"/>
  <c r="O835" i="16"/>
  <c r="Q835" i="16"/>
  <c r="Z835" i="16"/>
  <c r="Y835" i="16"/>
  <c r="K835" i="16"/>
  <c r="G835" i="16"/>
  <c r="V835" i="16"/>
  <c r="E835" i="16"/>
  <c r="C835" i="16"/>
  <c r="J835" i="16"/>
  <c r="U835" i="16"/>
  <c r="M835" i="16"/>
  <c r="W835" i="16"/>
  <c r="P835" i="16"/>
  <c r="F835" i="16"/>
  <c r="N835" i="16"/>
  <c r="L835" i="16"/>
  <c r="R835" i="16"/>
  <c r="H835" i="16"/>
  <c r="B835" i="16"/>
  <c r="I835" i="16"/>
  <c r="X835" i="16"/>
  <c r="D835" i="16"/>
  <c r="S835" i="16"/>
  <c r="Q723" i="16"/>
  <c r="C723" i="16"/>
  <c r="H723" i="16"/>
  <c r="Y723" i="16"/>
  <c r="R723" i="16"/>
  <c r="S723" i="16"/>
  <c r="U723" i="16"/>
  <c r="W723" i="16"/>
  <c r="N723" i="16"/>
  <c r="E723" i="16"/>
  <c r="M723" i="16"/>
  <c r="K723" i="16"/>
  <c r="G723" i="16"/>
  <c r="V723" i="16"/>
  <c r="J723" i="16"/>
  <c r="Z723" i="16"/>
  <c r="X723" i="16"/>
  <c r="B723" i="16"/>
  <c r="L723" i="16"/>
  <c r="T723" i="16"/>
  <c r="I723" i="16"/>
  <c r="O723" i="16"/>
  <c r="P723" i="16"/>
  <c r="D723" i="16"/>
  <c r="F723" i="16"/>
  <c r="C499" i="16"/>
  <c r="O499" i="16"/>
  <c r="I499" i="16"/>
  <c r="W499" i="16"/>
  <c r="Y499" i="16"/>
  <c r="N499" i="16"/>
  <c r="P499" i="16"/>
  <c r="V499" i="16"/>
  <c r="B499" i="16"/>
  <c r="X499" i="16"/>
  <c r="F499" i="16"/>
  <c r="S499" i="16"/>
  <c r="R499" i="16"/>
  <c r="M499" i="16"/>
  <c r="G499" i="16"/>
  <c r="J499" i="16"/>
  <c r="T499" i="16"/>
  <c r="L499" i="16"/>
  <c r="Z499" i="16"/>
  <c r="Q499" i="16"/>
  <c r="E499" i="16"/>
  <c r="K499" i="16"/>
  <c r="O443" i="16"/>
  <c r="W443" i="16"/>
  <c r="J443" i="16"/>
  <c r="E443" i="16"/>
  <c r="G443" i="16"/>
  <c r="F443" i="16"/>
  <c r="X443" i="16"/>
  <c r="D443" i="16"/>
  <c r="Q443" i="16"/>
  <c r="T443" i="16"/>
  <c r="Y443" i="16"/>
  <c r="B443" i="16"/>
  <c r="K443" i="16"/>
  <c r="S443" i="16"/>
  <c r="I443" i="16"/>
  <c r="P443" i="16"/>
  <c r="M443" i="16"/>
  <c r="N443" i="16"/>
  <c r="U443" i="16"/>
  <c r="Z443" i="16"/>
  <c r="L443" i="16"/>
  <c r="C443" i="16"/>
  <c r="V443" i="16"/>
  <c r="H443" i="16"/>
  <c r="R443" i="16"/>
  <c r="F386" i="16"/>
  <c r="Q386" i="16"/>
  <c r="W386" i="16"/>
  <c r="B386" i="16"/>
  <c r="I386" i="16"/>
  <c r="C386" i="16"/>
  <c r="U386" i="16"/>
  <c r="S386" i="16"/>
  <c r="P386" i="16"/>
  <c r="N386" i="16"/>
  <c r="K386" i="16"/>
  <c r="V386" i="16"/>
  <c r="R386" i="16"/>
  <c r="O258" i="16"/>
  <c r="V258" i="16"/>
  <c r="H258" i="16"/>
  <c r="C258" i="16"/>
  <c r="Y258" i="16"/>
  <c r="Z258" i="16"/>
  <c r="W258" i="16"/>
  <c r="U258" i="16"/>
  <c r="G258" i="16"/>
  <c r="S258" i="16"/>
  <c r="E258" i="16"/>
  <c r="I258" i="16"/>
  <c r="X258" i="16"/>
  <c r="T258" i="16"/>
  <c r="Q258" i="16"/>
  <c r="J258" i="16"/>
  <c r="E692" i="16"/>
  <c r="R692" i="16"/>
  <c r="W692" i="16"/>
  <c r="F692" i="16"/>
  <c r="P692" i="16"/>
  <c r="V692" i="16"/>
  <c r="O692" i="16"/>
  <c r="H692" i="16"/>
  <c r="I692" i="16"/>
  <c r="C692" i="16"/>
  <c r="D692" i="16"/>
  <c r="Q692" i="16"/>
  <c r="G692" i="16"/>
  <c r="X692" i="16"/>
  <c r="N692" i="16"/>
  <c r="J692" i="16"/>
  <c r="U692" i="16"/>
  <c r="Y692" i="16"/>
  <c r="M692" i="16"/>
  <c r="S692" i="16"/>
  <c r="B692" i="16"/>
  <c r="Z692" i="16"/>
  <c r="T692" i="16"/>
  <c r="L692" i="16"/>
  <c r="K692" i="16"/>
  <c r="P74" i="16"/>
  <c r="I74" i="16"/>
  <c r="H209" i="16"/>
  <c r="G209" i="16"/>
  <c r="T932" i="16"/>
  <c r="I795" i="16"/>
  <c r="E376" i="16"/>
  <c r="Y771" i="16"/>
  <c r="Q771" i="16"/>
  <c r="L771" i="16"/>
  <c r="F771" i="16"/>
  <c r="V771" i="16"/>
  <c r="G771" i="16"/>
  <c r="Z771" i="16"/>
  <c r="J771" i="16"/>
  <c r="M771" i="16"/>
  <c r="S771" i="16"/>
  <c r="I771" i="16"/>
  <c r="U771" i="16"/>
  <c r="D771" i="16"/>
  <c r="O771" i="16"/>
  <c r="K771" i="16"/>
  <c r="B771" i="16"/>
  <c r="E771" i="16"/>
  <c r="X771" i="16"/>
  <c r="T771" i="16"/>
  <c r="R771" i="16"/>
  <c r="H771" i="16"/>
  <c r="C771" i="16"/>
  <c r="W771" i="16"/>
  <c r="N771" i="16"/>
  <c r="P771" i="16"/>
  <c r="V763" i="16"/>
  <c r="R763" i="16"/>
  <c r="X763" i="16"/>
  <c r="D763" i="16"/>
  <c r="N763" i="16"/>
  <c r="B763" i="16"/>
  <c r="M763" i="16"/>
  <c r="Z763" i="16"/>
  <c r="H763" i="16"/>
  <c r="E763" i="16"/>
  <c r="P763" i="16"/>
  <c r="K763" i="16"/>
  <c r="T763" i="16"/>
  <c r="W763" i="16"/>
  <c r="Y763" i="16"/>
  <c r="C763" i="16"/>
  <c r="G763" i="16"/>
  <c r="O763" i="16"/>
  <c r="F763" i="16"/>
  <c r="Q763" i="16"/>
  <c r="L763" i="16"/>
  <c r="O322" i="16"/>
  <c r="D322" i="16"/>
  <c r="Y322" i="16"/>
  <c r="R322" i="16"/>
  <c r="S322" i="16"/>
  <c r="W322" i="16"/>
  <c r="N322" i="16"/>
  <c r="X322" i="16"/>
  <c r="E322" i="16"/>
  <c r="T322" i="16"/>
  <c r="F322" i="16"/>
  <c r="K322" i="16"/>
  <c r="Z322" i="16"/>
  <c r="L322" i="16"/>
  <c r="V322" i="16"/>
  <c r="J322" i="16"/>
  <c r="G322" i="16"/>
  <c r="C322" i="16"/>
  <c r="H322" i="16"/>
  <c r="P322" i="16"/>
  <c r="Q322" i="16"/>
  <c r="I528" i="16"/>
  <c r="C958" i="16"/>
  <c r="F73" i="16"/>
  <c r="T73" i="16"/>
  <c r="Q73" i="16"/>
  <c r="U73" i="16"/>
  <c r="N73" i="16"/>
  <c r="H73" i="16"/>
  <c r="O73" i="16"/>
  <c r="K73" i="16"/>
  <c r="X73" i="16"/>
  <c r="M73" i="16"/>
  <c r="J73" i="16"/>
  <c r="E73" i="16"/>
  <c r="Y73" i="16"/>
  <c r="C73" i="16"/>
  <c r="Z73" i="16"/>
  <c r="P73" i="16"/>
  <c r="W73" i="16"/>
  <c r="L73" i="16"/>
  <c r="D73" i="16"/>
  <c r="O828" i="16"/>
  <c r="E828" i="16"/>
  <c r="T828" i="16"/>
  <c r="H828" i="16"/>
  <c r="P828" i="16"/>
  <c r="G828" i="16"/>
  <c r="V828" i="16"/>
  <c r="I828" i="16"/>
  <c r="C828" i="16"/>
  <c r="X828" i="16"/>
  <c r="F828" i="16"/>
  <c r="U828" i="16"/>
  <c r="B828" i="16"/>
  <c r="D828" i="16"/>
  <c r="Y828" i="16"/>
  <c r="S828" i="16"/>
  <c r="J828" i="16"/>
  <c r="C685" i="16"/>
  <c r="V685" i="16"/>
  <c r="T685" i="16"/>
  <c r="Y685" i="16"/>
  <c r="O685" i="16"/>
  <c r="R685" i="16"/>
  <c r="S685" i="16"/>
  <c r="D685" i="16"/>
  <c r="N685" i="16"/>
  <c r="E685" i="16"/>
  <c r="Q685" i="16"/>
  <c r="H685" i="16"/>
  <c r="P685" i="16"/>
  <c r="Z685" i="16"/>
  <c r="F685" i="16"/>
  <c r="U685" i="16"/>
  <c r="L685" i="16"/>
  <c r="W685" i="16"/>
  <c r="J685" i="16"/>
  <c r="M685" i="16"/>
  <c r="K685" i="16"/>
  <c r="B685" i="16"/>
  <c r="G685" i="16"/>
  <c r="I685" i="16"/>
  <c r="X685" i="16"/>
  <c r="W379" i="16"/>
  <c r="N379" i="16"/>
  <c r="I379" i="16"/>
  <c r="U379" i="16"/>
  <c r="C379" i="16"/>
  <c r="G379" i="16"/>
  <c r="P379" i="16"/>
  <c r="D379" i="16"/>
  <c r="O379" i="16"/>
  <c r="T379" i="16"/>
  <c r="M379" i="16"/>
  <c r="X379" i="16"/>
  <c r="H379" i="16"/>
  <c r="H812" i="16"/>
  <c r="S812" i="16"/>
  <c r="X812" i="16"/>
  <c r="N812" i="16"/>
  <c r="M812" i="16"/>
  <c r="D812" i="16"/>
  <c r="T812" i="16"/>
  <c r="W812" i="16"/>
  <c r="B812" i="16"/>
  <c r="K812" i="16"/>
  <c r="Y812" i="16"/>
  <c r="F812" i="16"/>
  <c r="P812" i="16"/>
  <c r="G812" i="16"/>
  <c r="E812" i="16"/>
  <c r="C812" i="16"/>
  <c r="J812" i="16"/>
  <c r="O812" i="16"/>
  <c r="Q812" i="16"/>
  <c r="L812" i="16"/>
  <c r="R812" i="16"/>
  <c r="U812" i="16"/>
  <c r="T339" i="16"/>
  <c r="H339" i="16"/>
  <c r="Y339" i="16"/>
  <c r="S339" i="16"/>
  <c r="O339" i="16"/>
  <c r="F339" i="16"/>
  <c r="K339" i="16"/>
  <c r="E339" i="16"/>
  <c r="W339" i="16"/>
  <c r="C339" i="16"/>
  <c r="Z339" i="16"/>
  <c r="J339" i="16"/>
  <c r="Q339" i="16"/>
  <c r="N339" i="16"/>
  <c r="B339" i="16"/>
  <c r="U339" i="16"/>
  <c r="P339" i="16"/>
  <c r="X339" i="16"/>
  <c r="R339" i="16"/>
  <c r="V339" i="16"/>
  <c r="D339" i="16"/>
  <c r="G339" i="16"/>
  <c r="I339" i="16"/>
  <c r="L339" i="16"/>
  <c r="M339" i="16"/>
  <c r="C528" i="16"/>
  <c r="D168" i="16"/>
  <c r="F168" i="16"/>
  <c r="G677" i="16"/>
  <c r="T677" i="16"/>
  <c r="W677" i="16"/>
  <c r="Y677" i="16"/>
  <c r="I677" i="16"/>
  <c r="X677" i="16"/>
  <c r="N677" i="16"/>
  <c r="R677" i="16"/>
  <c r="H677" i="16"/>
  <c r="Q677" i="16"/>
  <c r="M677" i="16"/>
  <c r="E677" i="16"/>
  <c r="B677" i="16"/>
  <c r="O677" i="16"/>
  <c r="V677" i="16"/>
  <c r="P677" i="16"/>
  <c r="T645" i="16"/>
  <c r="D645" i="16"/>
  <c r="B645" i="16"/>
  <c r="Z645" i="16"/>
  <c r="R645" i="16"/>
  <c r="J645" i="16"/>
  <c r="E645" i="16"/>
  <c r="P645" i="16"/>
  <c r="X645" i="16"/>
  <c r="H645" i="16"/>
  <c r="G645" i="16"/>
  <c r="C645" i="16"/>
  <c r="U645" i="16"/>
  <c r="I645" i="16"/>
  <c r="N645" i="16"/>
  <c r="L645" i="16"/>
  <c r="V645" i="16"/>
  <c r="S645" i="16"/>
  <c r="W645" i="16"/>
  <c r="F645" i="16"/>
  <c r="O645" i="16"/>
  <c r="M645" i="16"/>
  <c r="K645" i="16"/>
  <c r="Y645" i="16"/>
  <c r="Q645" i="16"/>
  <c r="X235" i="16"/>
  <c r="Y235" i="16"/>
  <c r="J235" i="16"/>
  <c r="M235" i="16"/>
  <c r="B235" i="16"/>
  <c r="C235" i="16"/>
  <c r="E235" i="16"/>
  <c r="Z235" i="16"/>
  <c r="P235" i="16"/>
  <c r="S235" i="16"/>
  <c r="O235" i="16"/>
  <c r="T235" i="16"/>
  <c r="V235" i="16"/>
  <c r="K235" i="16"/>
  <c r="U235" i="16"/>
  <c r="W235" i="16"/>
  <c r="N235" i="16"/>
  <c r="Q235" i="16"/>
  <c r="I235" i="16"/>
  <c r="R235" i="16"/>
  <c r="L235" i="16"/>
  <c r="D235" i="16"/>
  <c r="G235" i="16"/>
  <c r="H235" i="16"/>
  <c r="F235" i="16"/>
  <c r="M168" i="16"/>
  <c r="V168" i="16"/>
  <c r="I812" i="16"/>
  <c r="Z669" i="16"/>
  <c r="H669" i="16"/>
  <c r="M669" i="16"/>
  <c r="V669" i="16"/>
  <c r="Q669" i="16"/>
  <c r="F669" i="16"/>
  <c r="Y669" i="16"/>
  <c r="R669" i="16"/>
  <c r="O669" i="16"/>
  <c r="J669" i="16"/>
  <c r="C669" i="16"/>
  <c r="P669" i="16"/>
  <c r="W669" i="16"/>
  <c r="T669" i="16"/>
  <c r="X669" i="16"/>
  <c r="B669" i="16"/>
  <c r="S669" i="16"/>
  <c r="K669" i="16"/>
  <c r="L669" i="16"/>
  <c r="D669" i="16"/>
  <c r="U669" i="16"/>
  <c r="E669" i="16"/>
  <c r="N669" i="16"/>
  <c r="G669" i="16"/>
  <c r="T637" i="16"/>
  <c r="J637" i="16"/>
  <c r="V637" i="16"/>
  <c r="S637" i="16"/>
  <c r="Y637" i="16"/>
  <c r="B637" i="16"/>
  <c r="Q637" i="16"/>
  <c r="E637" i="16"/>
  <c r="U637" i="16"/>
  <c r="H637" i="16"/>
  <c r="O637" i="16"/>
  <c r="C637" i="16"/>
  <c r="X637" i="16"/>
  <c r="Z637" i="16"/>
  <c r="D637" i="16"/>
  <c r="N637" i="16"/>
  <c r="W637" i="16"/>
  <c r="I637" i="16"/>
  <c r="M637" i="16"/>
  <c r="G637" i="16"/>
  <c r="L637" i="16"/>
  <c r="K637" i="16"/>
  <c r="R637" i="16"/>
  <c r="M371" i="16"/>
  <c r="W371" i="16"/>
  <c r="N371" i="16"/>
  <c r="S371" i="16"/>
  <c r="V371" i="16"/>
  <c r="F371" i="16"/>
  <c r="L371" i="16"/>
  <c r="O371" i="16"/>
  <c r="D371" i="16"/>
  <c r="T371" i="16"/>
  <c r="R371" i="16"/>
  <c r="B371" i="16"/>
  <c r="J371" i="16"/>
  <c r="U371" i="16"/>
  <c r="I371" i="16"/>
  <c r="Q371" i="16"/>
  <c r="H371" i="16"/>
  <c r="X371" i="16"/>
  <c r="Y371" i="16"/>
  <c r="P371" i="16"/>
  <c r="Z371" i="16"/>
  <c r="G371" i="16"/>
  <c r="C371" i="16"/>
  <c r="K371" i="16"/>
  <c r="E371" i="16"/>
  <c r="K323" i="16"/>
  <c r="W323" i="16"/>
  <c r="B323" i="16"/>
  <c r="O323" i="16"/>
  <c r="T323" i="16"/>
  <c r="U323" i="16"/>
  <c r="Z323" i="16"/>
  <c r="R323" i="16"/>
  <c r="L323" i="16"/>
  <c r="C323" i="16"/>
  <c r="E323" i="16"/>
  <c r="X323" i="16"/>
  <c r="I323" i="16"/>
  <c r="S323" i="16"/>
  <c r="D323" i="16"/>
  <c r="G323" i="16"/>
  <c r="Q323" i="16"/>
  <c r="Y323" i="16"/>
  <c r="V323" i="16"/>
  <c r="P323" i="16"/>
  <c r="H323" i="16"/>
  <c r="N323" i="16"/>
  <c r="M323" i="16"/>
  <c r="J323" i="16"/>
  <c r="F323" i="16"/>
  <c r="X168" i="16"/>
  <c r="R168" i="16"/>
  <c r="W168" i="16"/>
  <c r="O732" i="16"/>
  <c r="N732" i="16"/>
  <c r="T732" i="16"/>
  <c r="G732" i="16"/>
  <c r="U732" i="16"/>
  <c r="P732" i="16"/>
  <c r="S732" i="16"/>
  <c r="E732" i="16"/>
  <c r="R732" i="16"/>
  <c r="Q732" i="16"/>
  <c r="D732" i="16"/>
  <c r="M732" i="16"/>
  <c r="Z732" i="16"/>
  <c r="B732" i="16"/>
  <c r="Y732" i="16"/>
  <c r="F732" i="16"/>
  <c r="C732" i="16"/>
  <c r="I732" i="16"/>
  <c r="J732" i="16"/>
  <c r="X732" i="16"/>
  <c r="W732" i="16"/>
  <c r="H732" i="16"/>
  <c r="L732" i="16"/>
  <c r="K732" i="16"/>
  <c r="V732" i="16"/>
  <c r="D363" i="16"/>
  <c r="N363" i="16"/>
  <c r="B363" i="16"/>
  <c r="E363" i="16"/>
  <c r="T363" i="16"/>
  <c r="L363" i="16"/>
  <c r="C363" i="16"/>
  <c r="R363" i="16"/>
  <c r="H363" i="16"/>
  <c r="K363" i="16"/>
  <c r="N227" i="16"/>
  <c r="D227" i="16"/>
  <c r="W227" i="16"/>
  <c r="M227" i="16"/>
  <c r="H227" i="16"/>
  <c r="U227" i="16"/>
  <c r="K227" i="16"/>
  <c r="L227" i="16"/>
  <c r="O227" i="16"/>
  <c r="P227" i="16"/>
  <c r="F227" i="16"/>
  <c r="X227" i="16"/>
  <c r="B227" i="16"/>
  <c r="E227" i="16"/>
  <c r="C227" i="16"/>
  <c r="S227" i="16"/>
  <c r="R227" i="16"/>
  <c r="Y227" i="16"/>
  <c r="Z227" i="16"/>
  <c r="T227" i="16"/>
  <c r="G227" i="16"/>
  <c r="Q227" i="16"/>
  <c r="V227" i="16"/>
  <c r="J227" i="16"/>
  <c r="J528" i="16"/>
  <c r="O168" i="16"/>
  <c r="K168" i="16"/>
  <c r="C168" i="16"/>
  <c r="L9" i="16"/>
  <c r="S9" i="16"/>
  <c r="H9" i="16"/>
  <c r="M9" i="16"/>
  <c r="W9" i="16"/>
  <c r="U9" i="16"/>
  <c r="Q9" i="16"/>
  <c r="R9" i="16"/>
  <c r="I9" i="16"/>
  <c r="K9" i="16"/>
  <c r="E9" i="16"/>
  <c r="T9" i="16"/>
  <c r="J9" i="16"/>
  <c r="V9" i="16"/>
  <c r="D9" i="16"/>
  <c r="C9" i="16"/>
  <c r="N9" i="16"/>
  <c r="P9" i="16"/>
  <c r="G9" i="16"/>
  <c r="O9" i="16"/>
  <c r="X9" i="16"/>
  <c r="B9" i="16"/>
  <c r="F9" i="16"/>
  <c r="Z9" i="16"/>
  <c r="Y9" i="16"/>
  <c r="X427" i="16"/>
  <c r="C427" i="16"/>
  <c r="V427" i="16"/>
  <c r="G427" i="16"/>
  <c r="Q427" i="16"/>
  <c r="Y427" i="16"/>
  <c r="B427" i="16"/>
  <c r="O427" i="16"/>
  <c r="F427" i="16"/>
  <c r="T427" i="16"/>
  <c r="Z427" i="16"/>
  <c r="U427" i="16"/>
  <c r="R427" i="16"/>
  <c r="L427" i="16"/>
  <c r="K427" i="16"/>
  <c r="S427" i="16"/>
  <c r="E427" i="16"/>
  <c r="W427" i="16"/>
  <c r="I427" i="16"/>
  <c r="D427" i="16"/>
  <c r="M427" i="16"/>
  <c r="N427" i="16"/>
  <c r="J427" i="16"/>
  <c r="H427" i="16"/>
  <c r="P427" i="16"/>
  <c r="D283" i="16"/>
  <c r="H283" i="16"/>
  <c r="J283" i="16"/>
  <c r="C283" i="16"/>
  <c r="S283" i="16"/>
  <c r="Q283" i="16"/>
  <c r="F283" i="16"/>
  <c r="Y283" i="16"/>
  <c r="X283" i="16"/>
  <c r="T283" i="16"/>
  <c r="V283" i="16"/>
  <c r="N283" i="16"/>
  <c r="G283" i="16"/>
  <c r="I283" i="16"/>
  <c r="R283" i="16"/>
  <c r="L283" i="16"/>
  <c r="K283" i="16"/>
  <c r="B283" i="16"/>
  <c r="P283" i="16"/>
  <c r="U283" i="16"/>
  <c r="Z283" i="16"/>
  <c r="M283" i="16"/>
  <c r="E283" i="16"/>
  <c r="W283" i="16"/>
  <c r="O283" i="16"/>
  <c r="H528" i="16"/>
  <c r="T168" i="16"/>
  <c r="L168" i="16"/>
  <c r="S168" i="16"/>
  <c r="H99" i="16"/>
  <c r="L99" i="16"/>
  <c r="I99" i="16"/>
  <c r="S99" i="16"/>
  <c r="P99" i="16"/>
  <c r="W99" i="16"/>
  <c r="R99" i="16"/>
  <c r="C99" i="16"/>
  <c r="G99" i="16"/>
  <c r="E99" i="16"/>
  <c r="Z99" i="16"/>
  <c r="Q99" i="16"/>
  <c r="K99" i="16"/>
  <c r="J99" i="16"/>
  <c r="O99" i="16"/>
  <c r="T99" i="16"/>
  <c r="U701" i="16"/>
  <c r="Y701" i="16"/>
  <c r="V701" i="16"/>
  <c r="X701" i="16"/>
  <c r="Q701" i="16"/>
  <c r="J701" i="16"/>
  <c r="D701" i="16"/>
  <c r="H701" i="16"/>
  <c r="T701" i="16"/>
  <c r="W701" i="16"/>
  <c r="M701" i="16"/>
  <c r="I701" i="16"/>
  <c r="P701" i="16"/>
  <c r="R701" i="16"/>
  <c r="O701" i="16"/>
  <c r="G701" i="16"/>
  <c r="S701" i="16"/>
  <c r="Z701" i="16"/>
  <c r="B701" i="16"/>
  <c r="C701" i="16"/>
  <c r="K701" i="16"/>
  <c r="F701" i="16"/>
  <c r="N701" i="16"/>
  <c r="L701" i="16"/>
  <c r="E701" i="16"/>
  <c r="D661" i="16"/>
  <c r="G661" i="16"/>
  <c r="K661" i="16"/>
  <c r="H661" i="16"/>
  <c r="F661" i="16"/>
  <c r="O661" i="16"/>
  <c r="B661" i="16"/>
  <c r="V661" i="16"/>
  <c r="U661" i="16"/>
  <c r="P661" i="16"/>
  <c r="Y661" i="16"/>
  <c r="Q661" i="16"/>
  <c r="W661" i="16"/>
  <c r="S661" i="16"/>
  <c r="E661" i="16"/>
  <c r="T661" i="16"/>
  <c r="L661" i="16"/>
  <c r="X661" i="16"/>
  <c r="N661" i="16"/>
  <c r="J661" i="16"/>
  <c r="C661" i="16"/>
  <c r="Z661" i="16"/>
  <c r="M661" i="16"/>
  <c r="R661" i="16"/>
  <c r="N565" i="16"/>
  <c r="C565" i="16"/>
  <c r="X565" i="16"/>
  <c r="S565" i="16"/>
  <c r="O565" i="16"/>
  <c r="Y565" i="16"/>
  <c r="M565" i="16"/>
  <c r="Q565" i="16"/>
  <c r="G565" i="16"/>
  <c r="B565" i="16"/>
  <c r="W565" i="16"/>
  <c r="L565" i="16"/>
  <c r="E565" i="16"/>
  <c r="D565" i="16"/>
  <c r="H565" i="16"/>
  <c r="R565" i="16"/>
  <c r="J565" i="16"/>
  <c r="V565" i="16"/>
  <c r="Z565" i="16"/>
  <c r="K565" i="16"/>
  <c r="I565" i="16"/>
  <c r="T565" i="16"/>
  <c r="F565" i="16"/>
  <c r="U565" i="16"/>
  <c r="P565" i="16"/>
  <c r="I492" i="16"/>
  <c r="Q492" i="16"/>
  <c r="X492" i="16"/>
  <c r="O492" i="16"/>
  <c r="H492" i="16"/>
  <c r="G492" i="16"/>
  <c r="Y492" i="16"/>
  <c r="C492" i="16"/>
  <c r="M492" i="16"/>
  <c r="V492" i="16"/>
  <c r="K492" i="16"/>
  <c r="R492" i="16"/>
  <c r="Z492" i="16"/>
  <c r="U492" i="16"/>
  <c r="B492" i="16"/>
  <c r="F492" i="16"/>
  <c r="P492" i="16"/>
  <c r="W492" i="16"/>
  <c r="L492" i="16"/>
  <c r="T492" i="16"/>
  <c r="D492" i="16"/>
  <c r="N492" i="16"/>
  <c r="J492" i="16"/>
  <c r="S492" i="16"/>
  <c r="E492" i="16"/>
  <c r="X411" i="16"/>
  <c r="S411" i="16"/>
  <c r="R411" i="16"/>
  <c r="J411" i="16"/>
  <c r="E411" i="16"/>
  <c r="P411" i="16"/>
  <c r="H411" i="16"/>
  <c r="Z411" i="16"/>
  <c r="D411" i="16"/>
  <c r="Q411" i="16"/>
  <c r="Y411" i="16"/>
  <c r="O411" i="16"/>
  <c r="T411" i="16"/>
  <c r="I411" i="16"/>
  <c r="G411" i="16"/>
  <c r="N411" i="16"/>
  <c r="W411" i="16"/>
  <c r="F411" i="16"/>
  <c r="M411" i="16"/>
  <c r="C411" i="16"/>
  <c r="L411" i="16"/>
  <c r="U411" i="16"/>
  <c r="B411" i="16"/>
  <c r="K411" i="16"/>
  <c r="V411" i="16"/>
  <c r="R154" i="16"/>
  <c r="B154" i="16"/>
  <c r="C154" i="16"/>
  <c r="Y154" i="16"/>
  <c r="M154" i="16"/>
  <c r="W154" i="16"/>
  <c r="X154" i="16"/>
  <c r="E154" i="16"/>
  <c r="V154" i="16"/>
  <c r="P154" i="16"/>
  <c r="F154" i="16"/>
  <c r="N154" i="16"/>
  <c r="T154" i="16"/>
  <c r="H154" i="16"/>
  <c r="D154" i="16"/>
  <c r="I154" i="16"/>
  <c r="J154" i="16"/>
  <c r="K154" i="16"/>
  <c r="U154" i="16"/>
  <c r="Z154" i="16"/>
  <c r="S154" i="16"/>
  <c r="H168" i="16"/>
  <c r="Q168" i="16"/>
  <c r="F653" i="16"/>
  <c r="S653" i="16"/>
  <c r="M653" i="16"/>
  <c r="W653" i="16"/>
  <c r="U653" i="16"/>
  <c r="Z653" i="16"/>
  <c r="B653" i="16"/>
  <c r="Y653" i="16"/>
  <c r="H653" i="16"/>
  <c r="I653" i="16"/>
  <c r="T653" i="16"/>
  <c r="V653" i="16"/>
  <c r="W355" i="16"/>
  <c r="U355" i="16"/>
  <c r="S355" i="16"/>
  <c r="V355" i="16"/>
  <c r="E355" i="16"/>
  <c r="K355" i="16"/>
  <c r="F355" i="16"/>
  <c r="I355" i="16"/>
  <c r="Y355" i="16"/>
  <c r="Z355" i="16"/>
  <c r="M355" i="16"/>
  <c r="D355" i="16"/>
  <c r="C355" i="16"/>
  <c r="T355" i="16"/>
  <c r="G355" i="16"/>
  <c r="X355" i="16"/>
  <c r="B355" i="16"/>
  <c r="R355" i="16"/>
  <c r="L355" i="16"/>
  <c r="J355" i="16"/>
  <c r="P355" i="16"/>
  <c r="O355" i="16"/>
  <c r="H355" i="16"/>
  <c r="N355" i="16"/>
  <c r="F251" i="16"/>
  <c r="Z251" i="16"/>
  <c r="E251" i="16"/>
  <c r="R251" i="16"/>
  <c r="P251" i="16"/>
  <c r="M251" i="16"/>
  <c r="D251" i="16"/>
  <c r="K251" i="16"/>
  <c r="Q251" i="16"/>
  <c r="H251" i="16"/>
  <c r="N251" i="16"/>
  <c r="V251" i="16"/>
  <c r="X251" i="16"/>
  <c r="O251" i="16"/>
  <c r="T251" i="16"/>
  <c r="W251" i="16"/>
  <c r="G251" i="16"/>
  <c r="C251" i="16"/>
  <c r="L251" i="16"/>
  <c r="B251" i="16"/>
  <c r="S251" i="16"/>
  <c r="I251" i="16"/>
  <c r="U251" i="16"/>
  <c r="Y251" i="16"/>
  <c r="J251" i="16"/>
  <c r="E138" i="16"/>
  <c r="N138" i="16"/>
  <c r="B138" i="16"/>
  <c r="U138" i="16"/>
  <c r="R138" i="16"/>
  <c r="O138" i="16"/>
  <c r="O384" i="16"/>
  <c r="T384" i="16"/>
  <c r="H384" i="16"/>
  <c r="D384" i="16"/>
  <c r="E384" i="16"/>
  <c r="U384" i="16"/>
  <c r="K384" i="16"/>
  <c r="L384" i="16"/>
  <c r="G384" i="16"/>
  <c r="M384" i="16"/>
  <c r="N384" i="16"/>
  <c r="V384" i="16"/>
  <c r="Y384" i="16"/>
  <c r="Z384" i="16"/>
  <c r="F384" i="16"/>
  <c r="J384" i="16"/>
  <c r="Q384" i="16"/>
  <c r="B384" i="16"/>
  <c r="I384" i="16"/>
  <c r="W384" i="16"/>
  <c r="C384" i="16"/>
  <c r="B512" i="16"/>
  <c r="C512" i="16"/>
  <c r="V512" i="16"/>
  <c r="E512" i="16"/>
  <c r="X512" i="16"/>
  <c r="P512" i="16"/>
  <c r="L512" i="16"/>
  <c r="T512" i="16"/>
  <c r="U512" i="16"/>
  <c r="Y512" i="16"/>
  <c r="I512" i="16"/>
  <c r="H512" i="16"/>
  <c r="R512" i="16"/>
  <c r="K512" i="16"/>
  <c r="W512" i="16"/>
  <c r="M512" i="16"/>
  <c r="D512" i="16"/>
  <c r="J512" i="16"/>
  <c r="Z512" i="16"/>
  <c r="F512" i="16"/>
  <c r="N512" i="16"/>
  <c r="O512" i="16"/>
  <c r="Q512" i="16"/>
  <c r="S512" i="16"/>
  <c r="G512" i="16"/>
  <c r="B472" i="16"/>
  <c r="M472" i="16"/>
  <c r="N472" i="16"/>
  <c r="C472" i="16"/>
  <c r="D472" i="16"/>
  <c r="E472" i="16"/>
  <c r="Z472" i="16"/>
  <c r="F472" i="16"/>
  <c r="S472" i="16"/>
  <c r="O472" i="16"/>
  <c r="I472" i="16"/>
  <c r="K472" i="16"/>
  <c r="T472" i="16"/>
  <c r="R472" i="16"/>
  <c r="V472" i="16"/>
  <c r="G472" i="16"/>
  <c r="X472" i="16"/>
  <c r="P472" i="16"/>
  <c r="Q472" i="16"/>
  <c r="U472" i="16"/>
  <c r="J472" i="16"/>
  <c r="L472" i="16"/>
  <c r="W472" i="16"/>
  <c r="Y472" i="16"/>
  <c r="H472" i="16"/>
  <c r="J592" i="16"/>
  <c r="Q592" i="16"/>
  <c r="B592" i="16"/>
  <c r="Z592" i="16"/>
  <c r="S592" i="16"/>
  <c r="V592" i="16"/>
  <c r="K592" i="16"/>
  <c r="O592" i="16"/>
  <c r="Y592" i="16"/>
  <c r="F592" i="16"/>
  <c r="U592" i="16"/>
  <c r="R592" i="16"/>
  <c r="N592" i="16"/>
  <c r="W592" i="16"/>
  <c r="X592" i="16"/>
  <c r="L592" i="16"/>
  <c r="P592" i="16"/>
  <c r="H592" i="16"/>
  <c r="C592" i="16"/>
  <c r="D592" i="16"/>
  <c r="M592" i="16"/>
  <c r="G592" i="16"/>
  <c r="E592" i="16"/>
  <c r="T592" i="16"/>
  <c r="I592" i="16"/>
  <c r="U241" i="16"/>
  <c r="T241" i="16"/>
  <c r="N241" i="16"/>
  <c r="B241" i="16"/>
  <c r="W241" i="16"/>
  <c r="Z241" i="16"/>
  <c r="O241" i="16"/>
  <c r="H241" i="16"/>
  <c r="S241" i="16"/>
  <c r="X241" i="16"/>
  <c r="M241" i="16"/>
  <c r="P241" i="16"/>
  <c r="L241" i="16"/>
  <c r="V241" i="16"/>
  <c r="Y241" i="16"/>
  <c r="C241" i="16"/>
  <c r="Q241" i="16"/>
  <c r="K241" i="16"/>
  <c r="I241" i="16"/>
  <c r="D241" i="16"/>
  <c r="R241" i="16"/>
  <c r="G241" i="16"/>
  <c r="E241" i="16"/>
  <c r="F241" i="16"/>
  <c r="J241" i="16"/>
  <c r="X990" i="16"/>
  <c r="E990" i="16"/>
  <c r="M990" i="16"/>
  <c r="L990" i="16"/>
  <c r="N990" i="16"/>
  <c r="J990" i="16"/>
  <c r="O990" i="16"/>
  <c r="T990" i="16"/>
  <c r="H990" i="16"/>
  <c r="B990" i="16"/>
  <c r="W990" i="16"/>
  <c r="S990" i="16"/>
  <c r="P990" i="16"/>
  <c r="I990" i="16"/>
  <c r="U990" i="16"/>
  <c r="K990" i="16"/>
  <c r="V990" i="16"/>
  <c r="Z990" i="16"/>
  <c r="Q990" i="16"/>
  <c r="D990" i="16"/>
  <c r="C990" i="16"/>
  <c r="R990" i="16"/>
  <c r="N456" i="16"/>
  <c r="R456" i="16"/>
  <c r="Y456" i="16"/>
  <c r="E456" i="16"/>
  <c r="V456" i="16"/>
  <c r="O456" i="16"/>
  <c r="Z456" i="16"/>
  <c r="F456" i="16"/>
  <c r="I456" i="16"/>
  <c r="S456" i="16"/>
  <c r="M456" i="16"/>
  <c r="D456" i="16"/>
  <c r="B456" i="16"/>
  <c r="X456" i="16"/>
  <c r="P456" i="16"/>
  <c r="Q456" i="16"/>
  <c r="W456" i="16"/>
  <c r="G456" i="16"/>
  <c r="T456" i="16"/>
  <c r="U456" i="16"/>
  <c r="J456" i="16"/>
  <c r="K456" i="16"/>
  <c r="H456" i="16"/>
  <c r="L456" i="16"/>
  <c r="C456" i="16"/>
  <c r="Y527" i="16"/>
  <c r="U527" i="16"/>
  <c r="Z527" i="16"/>
  <c r="S527" i="16"/>
  <c r="V527" i="16"/>
  <c r="W527" i="16"/>
  <c r="H527" i="16"/>
  <c r="L527" i="16"/>
  <c r="D527" i="16"/>
  <c r="P527" i="16"/>
  <c r="I527" i="16"/>
  <c r="N527" i="16"/>
  <c r="C527" i="16"/>
  <c r="Q527" i="16"/>
  <c r="M527" i="16"/>
  <c r="X527" i="16"/>
  <c r="R527" i="16"/>
  <c r="T527" i="16"/>
  <c r="E527" i="16"/>
  <c r="F527" i="16"/>
  <c r="J527" i="16"/>
  <c r="B527" i="16"/>
  <c r="K527" i="16"/>
  <c r="O527" i="16"/>
  <c r="G527" i="16"/>
  <c r="V983" i="16"/>
  <c r="G983" i="16"/>
  <c r="B983" i="16"/>
  <c r="T983" i="16"/>
  <c r="H983" i="16"/>
  <c r="N983" i="16"/>
  <c r="M983" i="16"/>
  <c r="F983" i="16"/>
  <c r="L983" i="16"/>
  <c r="Z983" i="16"/>
  <c r="X983" i="16"/>
  <c r="J983" i="16"/>
  <c r="U983" i="16"/>
  <c r="R983" i="16"/>
  <c r="O983" i="16"/>
  <c r="E983" i="16"/>
  <c r="K983" i="16"/>
  <c r="C983" i="16"/>
  <c r="P983" i="16"/>
  <c r="S983" i="16"/>
  <c r="Y983" i="16"/>
  <c r="D983" i="16"/>
  <c r="I983" i="16"/>
  <c r="W983" i="16"/>
  <c r="Q983" i="16"/>
  <c r="C376" i="16"/>
  <c r="F376" i="16"/>
  <c r="R376" i="16"/>
  <c r="Z376" i="16"/>
  <c r="P376" i="16"/>
  <c r="W376" i="16"/>
  <c r="O504" i="16"/>
  <c r="T504" i="16"/>
  <c r="K504" i="16"/>
  <c r="R504" i="16"/>
  <c r="Q504" i="16"/>
  <c r="V504" i="16"/>
  <c r="P504" i="16"/>
  <c r="C504" i="16"/>
  <c r="I504" i="16"/>
  <c r="J504" i="16"/>
  <c r="W504" i="16"/>
  <c r="L504" i="16"/>
  <c r="Z504" i="16"/>
  <c r="D504" i="16"/>
  <c r="M504" i="16"/>
  <c r="H504" i="16"/>
  <c r="N504" i="16"/>
  <c r="X504" i="16"/>
  <c r="Y504" i="16"/>
  <c r="E504" i="16"/>
  <c r="S504" i="16"/>
  <c r="G504" i="16"/>
  <c r="U504" i="16"/>
  <c r="B504" i="16"/>
  <c r="F504" i="16"/>
  <c r="W902" i="16"/>
  <c r="B902" i="16"/>
  <c r="I902" i="16"/>
  <c r="C902" i="16"/>
  <c r="L902" i="16"/>
  <c r="U902" i="16"/>
  <c r="X902" i="16"/>
  <c r="Z902" i="16"/>
  <c r="R902" i="16"/>
  <c r="Y902" i="16"/>
  <c r="Q902" i="16"/>
  <c r="M902" i="16"/>
  <c r="O902" i="16"/>
  <c r="V902" i="16"/>
  <c r="J902" i="16"/>
  <c r="N902" i="16"/>
  <c r="E902" i="16"/>
  <c r="H902" i="16"/>
  <c r="T902" i="16"/>
  <c r="K902" i="16"/>
  <c r="P902" i="16"/>
  <c r="G902" i="16"/>
  <c r="D902" i="16"/>
  <c r="S902" i="16"/>
  <c r="F902" i="16"/>
  <c r="R400" i="16"/>
  <c r="B400" i="16"/>
  <c r="U400" i="16"/>
  <c r="N400" i="16"/>
  <c r="V400" i="16"/>
  <c r="E400" i="16"/>
  <c r="L400" i="16"/>
  <c r="P400" i="16"/>
  <c r="H400" i="16"/>
  <c r="G400" i="16"/>
  <c r="M400" i="16"/>
  <c r="T400" i="16"/>
  <c r="W400" i="16"/>
  <c r="Q400" i="16"/>
  <c r="Z400" i="16"/>
  <c r="F400" i="16"/>
  <c r="J400" i="16"/>
  <c r="S400" i="16"/>
  <c r="Y400" i="16"/>
  <c r="C400" i="16"/>
  <c r="X400" i="16"/>
  <c r="O400" i="16"/>
  <c r="K400" i="16"/>
  <c r="I400" i="16"/>
  <c r="D400" i="16"/>
  <c r="G496" i="16"/>
  <c r="K496" i="16"/>
  <c r="V496" i="16"/>
  <c r="O496" i="16"/>
  <c r="C496" i="16"/>
  <c r="X496" i="16"/>
  <c r="Q496" i="16"/>
  <c r="E496" i="16"/>
  <c r="D496" i="16"/>
  <c r="N496" i="16"/>
  <c r="I496" i="16"/>
  <c r="P496" i="16"/>
  <c r="R496" i="16"/>
  <c r="S496" i="16"/>
  <c r="M496" i="16"/>
  <c r="J496" i="16"/>
  <c r="B496" i="16"/>
  <c r="L496" i="16"/>
  <c r="U496" i="16"/>
  <c r="T496" i="16"/>
  <c r="H496" i="16"/>
  <c r="Y496" i="16"/>
  <c r="Z496" i="16"/>
  <c r="W496" i="16"/>
  <c r="F496" i="16"/>
  <c r="I431" i="16"/>
  <c r="W431" i="16"/>
  <c r="K431" i="16"/>
  <c r="S431" i="16"/>
  <c r="Z431" i="16"/>
  <c r="F431" i="16"/>
  <c r="N431" i="16"/>
  <c r="L431" i="16"/>
  <c r="M431" i="16"/>
  <c r="O431" i="16"/>
  <c r="T431" i="16"/>
  <c r="W392" i="16"/>
  <c r="D392" i="16"/>
  <c r="S392" i="16"/>
  <c r="U392" i="16"/>
  <c r="T392" i="16"/>
  <c r="L392" i="16"/>
  <c r="N392" i="16"/>
  <c r="F392" i="16"/>
  <c r="G392" i="16"/>
  <c r="E392" i="16"/>
  <c r="X392" i="16"/>
  <c r="H392" i="16"/>
  <c r="P392" i="16"/>
  <c r="I392" i="16"/>
  <c r="R392" i="16"/>
  <c r="M392" i="16"/>
  <c r="B392" i="16"/>
  <c r="Y392" i="16"/>
  <c r="V392" i="16"/>
  <c r="O392" i="16"/>
  <c r="K392" i="16"/>
  <c r="C392" i="16"/>
  <c r="Z392" i="16"/>
  <c r="Q392" i="16"/>
  <c r="J392" i="16"/>
  <c r="Z853" i="16"/>
  <c r="B853" i="16"/>
  <c r="C853" i="16"/>
  <c r="K853" i="16"/>
  <c r="N853" i="16"/>
  <c r="V853" i="16"/>
  <c r="F853" i="16"/>
  <c r="Y853" i="16"/>
  <c r="T853" i="16"/>
  <c r="I853" i="16"/>
  <c r="H853" i="16"/>
  <c r="R853" i="16"/>
  <c r="D853" i="16"/>
  <c r="E853" i="16"/>
  <c r="W853" i="16"/>
  <c r="O853" i="16"/>
  <c r="L853" i="16"/>
  <c r="G853" i="16"/>
  <c r="M853" i="16"/>
  <c r="U853" i="16"/>
  <c r="P853" i="16"/>
  <c r="J853" i="16"/>
  <c r="X853" i="16"/>
  <c r="S853" i="16"/>
  <c r="Q853" i="16"/>
  <c r="P480" i="16"/>
  <c r="E480" i="16"/>
  <c r="K480" i="16"/>
  <c r="R480" i="16"/>
  <c r="F480" i="16"/>
  <c r="H480" i="16"/>
  <c r="B480" i="16"/>
  <c r="O480" i="16"/>
  <c r="G480" i="16"/>
  <c r="Z480" i="16"/>
  <c r="C480" i="16"/>
  <c r="N480" i="16"/>
  <c r="W480" i="16"/>
  <c r="S480" i="16"/>
  <c r="T480" i="16"/>
  <c r="M480" i="16"/>
  <c r="X480" i="16"/>
  <c r="U480" i="16"/>
  <c r="I480" i="16"/>
  <c r="Q480" i="16"/>
  <c r="Y480" i="16"/>
  <c r="V480" i="16"/>
  <c r="D480" i="16"/>
  <c r="L480" i="16"/>
  <c r="J480" i="16"/>
  <c r="S711" i="16"/>
  <c r="O711" i="16"/>
  <c r="F711" i="16"/>
  <c r="P711" i="16"/>
  <c r="L711" i="16"/>
  <c r="H711" i="16"/>
  <c r="K711" i="16"/>
  <c r="Z711" i="16"/>
  <c r="J711" i="16"/>
  <c r="G711" i="16"/>
  <c r="Q711" i="16"/>
  <c r="C711" i="16"/>
  <c r="V711" i="16"/>
  <c r="I711" i="16"/>
  <c r="T711" i="16"/>
  <c r="X711" i="16"/>
  <c r="R711" i="16"/>
  <c r="U711" i="16"/>
  <c r="N711" i="16"/>
  <c r="Y711" i="16"/>
  <c r="B711" i="16"/>
  <c r="D711" i="16"/>
  <c r="M711" i="16"/>
  <c r="E711" i="16"/>
  <c r="W711" i="16"/>
  <c r="H958" i="16"/>
  <c r="P958" i="16"/>
  <c r="M958" i="16"/>
  <c r="Y958" i="16"/>
  <c r="B958" i="16"/>
  <c r="N958" i="16"/>
  <c r="I958" i="16"/>
  <c r="V958" i="16"/>
  <c r="O958" i="16"/>
  <c r="S958" i="16"/>
  <c r="Q958" i="16"/>
  <c r="D958" i="16"/>
  <c r="W958" i="16"/>
  <c r="R958" i="16"/>
  <c r="T958" i="16"/>
  <c r="J958" i="16"/>
  <c r="Z958" i="16"/>
  <c r="L958" i="16"/>
  <c r="F958" i="16"/>
  <c r="U958" i="16"/>
  <c r="G958" i="16"/>
  <c r="K958" i="16"/>
  <c r="Q318" i="16"/>
  <c r="L318" i="16"/>
  <c r="Y318" i="16"/>
  <c r="F318" i="16"/>
  <c r="P318" i="16"/>
  <c r="G318" i="16"/>
  <c r="I318" i="16"/>
  <c r="U318" i="16"/>
  <c r="Z318" i="16"/>
  <c r="W318" i="16"/>
  <c r="V318" i="16"/>
  <c r="N318" i="16"/>
  <c r="S318" i="16"/>
  <c r="H318" i="16"/>
  <c r="T318" i="16"/>
  <c r="C318" i="16"/>
  <c r="R318" i="16"/>
  <c r="D318" i="16"/>
  <c r="K318" i="16"/>
  <c r="E318" i="16"/>
  <c r="O318" i="16"/>
  <c r="M318" i="16"/>
  <c r="B318" i="16"/>
  <c r="X318" i="16"/>
  <c r="J318" i="16"/>
  <c r="I572" i="16"/>
  <c r="S572" i="16"/>
  <c r="D572" i="16"/>
  <c r="Z572" i="16"/>
  <c r="T572" i="16"/>
  <c r="C572" i="16"/>
  <c r="Y572" i="16"/>
  <c r="O572" i="16"/>
  <c r="G572" i="16"/>
  <c r="R572" i="16"/>
  <c r="W572" i="16"/>
  <c r="H572" i="16"/>
  <c r="N572" i="16"/>
  <c r="U572" i="16"/>
  <c r="V572" i="16"/>
  <c r="L572" i="16"/>
  <c r="M572" i="16"/>
  <c r="P572" i="16"/>
  <c r="K572" i="16"/>
  <c r="B572" i="16"/>
  <c r="J572" i="16"/>
  <c r="E572" i="16"/>
  <c r="X572" i="16"/>
  <c r="Q572" i="16"/>
  <c r="F572" i="16"/>
  <c r="Y224" i="16"/>
  <c r="U224" i="16"/>
  <c r="E224" i="16"/>
  <c r="R531" i="16"/>
  <c r="F531" i="16"/>
  <c r="H531" i="16"/>
  <c r="Z531" i="16"/>
  <c r="O531" i="16"/>
  <c r="M531" i="16"/>
  <c r="C531" i="16"/>
  <c r="K531" i="16"/>
  <c r="N531" i="16"/>
  <c r="S531" i="16"/>
  <c r="I531" i="16"/>
  <c r="G531" i="16"/>
  <c r="D531" i="16"/>
  <c r="E531" i="16"/>
  <c r="T531" i="16"/>
  <c r="Y531" i="16"/>
  <c r="U531" i="16"/>
  <c r="P531" i="16"/>
  <c r="Q531" i="16"/>
  <c r="V531" i="16"/>
  <c r="X531" i="16"/>
  <c r="B531" i="16"/>
  <c r="J531" i="16"/>
  <c r="W531" i="16"/>
  <c r="L531" i="16"/>
  <c r="U973" i="16"/>
  <c r="E973" i="16"/>
  <c r="X973" i="16"/>
  <c r="J973" i="16"/>
  <c r="T973" i="16"/>
  <c r="K973" i="16"/>
  <c r="Z973" i="16"/>
  <c r="L973" i="16"/>
  <c r="D973" i="16"/>
  <c r="M973" i="16"/>
  <c r="B973" i="16"/>
  <c r="I973" i="16"/>
  <c r="G973" i="16"/>
  <c r="V973" i="16"/>
  <c r="Y973" i="16"/>
  <c r="Q973" i="16"/>
  <c r="R973" i="16"/>
  <c r="W973" i="16"/>
  <c r="O973" i="16"/>
  <c r="F973" i="16"/>
  <c r="C973" i="16"/>
  <c r="P973" i="16"/>
  <c r="N973" i="16"/>
  <c r="H973" i="16"/>
  <c r="S973" i="16"/>
  <c r="Z31" i="16"/>
  <c r="W31" i="16"/>
  <c r="S31" i="16"/>
  <c r="L31" i="16"/>
  <c r="F31" i="16"/>
  <c r="T31" i="16"/>
  <c r="N31" i="16"/>
  <c r="V31" i="16"/>
  <c r="D31" i="16"/>
  <c r="Q31" i="16"/>
  <c r="H31" i="16"/>
  <c r="R31" i="16"/>
  <c r="X31" i="16"/>
  <c r="G31" i="16"/>
  <c r="J31" i="16"/>
  <c r="B31" i="16"/>
  <c r="U31" i="16"/>
  <c r="E31" i="16"/>
  <c r="P31" i="16"/>
  <c r="D468" i="16"/>
  <c r="Y468" i="16"/>
  <c r="F468" i="16"/>
  <c r="E468" i="16"/>
  <c r="Z468" i="16"/>
  <c r="O468" i="16"/>
  <c r="Q468" i="16"/>
  <c r="M468" i="16"/>
  <c r="G468" i="16"/>
  <c r="T468" i="16"/>
  <c r="B468" i="16"/>
  <c r="P468" i="16"/>
  <c r="H468" i="16"/>
  <c r="W468" i="16"/>
  <c r="C468" i="16"/>
  <c r="N468" i="16"/>
  <c r="V468" i="16"/>
  <c r="J468" i="16"/>
  <c r="U468" i="16"/>
  <c r="R468" i="16"/>
  <c r="L468" i="16"/>
  <c r="X468" i="16"/>
  <c r="S468" i="16"/>
  <c r="K468" i="16"/>
  <c r="I468" i="16"/>
  <c r="X689" i="16"/>
  <c r="O689" i="16"/>
  <c r="N689" i="16"/>
  <c r="Z689" i="16"/>
  <c r="T689" i="16"/>
  <c r="E689" i="16"/>
  <c r="F689" i="16"/>
  <c r="K689" i="16"/>
  <c r="D689" i="16"/>
  <c r="L689" i="16"/>
  <c r="R689" i="16"/>
  <c r="V689" i="16"/>
  <c r="H689" i="16"/>
  <c r="Y689" i="16"/>
  <c r="M689" i="16"/>
  <c r="W689" i="16"/>
  <c r="Q689" i="16"/>
  <c r="I689" i="16"/>
  <c r="U689" i="16"/>
  <c r="B689" i="16"/>
  <c r="G689" i="16"/>
  <c r="C689" i="16"/>
  <c r="P689" i="16"/>
  <c r="J689" i="16"/>
  <c r="S689" i="16"/>
  <c r="H364" i="16"/>
  <c r="T364" i="16"/>
  <c r="W364" i="16"/>
  <c r="U364" i="16"/>
  <c r="Y364" i="16"/>
  <c r="R364" i="16"/>
  <c r="Z364" i="16"/>
  <c r="K364" i="16"/>
  <c r="Q364" i="16"/>
  <c r="V364" i="16"/>
  <c r="I364" i="16"/>
  <c r="B364" i="16"/>
  <c r="N364" i="16"/>
  <c r="O364" i="16"/>
  <c r="M364" i="16"/>
  <c r="J364" i="16"/>
  <c r="D364" i="16"/>
  <c r="P364" i="16"/>
  <c r="C364" i="16"/>
  <c r="X364" i="16"/>
  <c r="F364" i="16"/>
  <c r="S364" i="16"/>
  <c r="G364" i="16"/>
  <c r="E364" i="16"/>
  <c r="L364" i="16"/>
  <c r="R734" i="16"/>
  <c r="K734" i="16"/>
  <c r="P734" i="16"/>
  <c r="S734" i="16"/>
  <c r="H734" i="16"/>
  <c r="N734" i="16"/>
  <c r="G734" i="16"/>
  <c r="X734" i="16"/>
  <c r="E734" i="16"/>
  <c r="O734" i="16"/>
  <c r="D734" i="16"/>
  <c r="J734" i="16"/>
  <c r="I734" i="16"/>
  <c r="L734" i="16"/>
  <c r="C734" i="16"/>
  <c r="Z734" i="16"/>
  <c r="Y734" i="16"/>
  <c r="Q734" i="16"/>
  <c r="B734" i="16"/>
  <c r="F734" i="16"/>
  <c r="U734" i="16"/>
  <c r="V734" i="16"/>
  <c r="M734" i="16"/>
  <c r="W734" i="16"/>
  <c r="T734" i="16"/>
  <c r="C23" i="16"/>
  <c r="J23" i="16"/>
  <c r="Q23" i="16"/>
  <c r="N23" i="16"/>
  <c r="R23" i="16"/>
  <c r="U23" i="16"/>
  <c r="Z23" i="16"/>
  <c r="V23" i="16"/>
  <c r="Y23" i="16"/>
  <c r="B23" i="16"/>
  <c r="H23" i="16"/>
  <c r="L23" i="16"/>
  <c r="S23" i="16"/>
  <c r="E23" i="16"/>
  <c r="P23" i="16"/>
  <c r="T23" i="16"/>
  <c r="M23" i="16"/>
  <c r="X23" i="16"/>
  <c r="K23" i="16"/>
  <c r="F23" i="16"/>
  <c r="D23" i="16"/>
  <c r="G23" i="16"/>
  <c r="I23" i="16"/>
  <c r="W23" i="16"/>
  <c r="O23" i="16"/>
  <c r="U548" i="16"/>
  <c r="Q548" i="16"/>
  <c r="Z548" i="16"/>
  <c r="C548" i="16"/>
  <c r="N548" i="16"/>
  <c r="J548" i="16"/>
  <c r="T548" i="16"/>
  <c r="X548" i="16"/>
  <c r="D548" i="16"/>
  <c r="G548" i="16"/>
  <c r="O548" i="16"/>
  <c r="Y548" i="16"/>
  <c r="R548" i="16"/>
  <c r="I548" i="16"/>
  <c r="M548" i="16"/>
  <c r="P548" i="16"/>
  <c r="L548" i="16"/>
  <c r="H548" i="16"/>
  <c r="K548" i="16"/>
  <c r="W548" i="16"/>
  <c r="S548" i="16"/>
  <c r="E548" i="16"/>
  <c r="F548" i="16"/>
  <c r="B548" i="16"/>
  <c r="V548" i="16"/>
  <c r="P294" i="16"/>
  <c r="X294" i="16"/>
  <c r="Z294" i="16"/>
  <c r="Q294" i="16"/>
  <c r="G294" i="16"/>
  <c r="M294" i="16"/>
  <c r="N294" i="16"/>
  <c r="F294" i="16"/>
  <c r="L294" i="16"/>
  <c r="S294" i="16"/>
  <c r="E294" i="16"/>
  <c r="W294" i="16"/>
  <c r="K294" i="16"/>
  <c r="C294" i="16"/>
  <c r="Y294" i="16"/>
  <c r="D294" i="16"/>
  <c r="R294" i="16"/>
  <c r="J294" i="16"/>
  <c r="H294" i="16"/>
  <c r="B294" i="16"/>
  <c r="U294" i="16"/>
  <c r="I294" i="16"/>
  <c r="O294" i="16"/>
  <c r="V294" i="16"/>
  <c r="T294" i="16"/>
  <c r="F200" i="16"/>
  <c r="Q200" i="16"/>
  <c r="T200" i="16"/>
  <c r="R200" i="16"/>
  <c r="W200" i="16"/>
  <c r="I200" i="16"/>
  <c r="P200" i="16"/>
  <c r="G200" i="16"/>
  <c r="J200" i="16"/>
  <c r="S200" i="16"/>
  <c r="C200" i="16"/>
  <c r="B200" i="16"/>
  <c r="Z200" i="16"/>
  <c r="N200" i="16"/>
  <c r="E200" i="16"/>
  <c r="H200" i="16"/>
  <c r="D200" i="16"/>
  <c r="M200" i="16"/>
  <c r="L200" i="16"/>
  <c r="K200" i="16"/>
  <c r="U200" i="16"/>
  <c r="X200" i="16"/>
  <c r="V200" i="16"/>
  <c r="E491" i="16"/>
  <c r="Y491" i="16"/>
  <c r="W491" i="16"/>
  <c r="D491" i="16"/>
  <c r="Z491" i="16"/>
  <c r="U491" i="16"/>
  <c r="X491" i="16"/>
  <c r="N491" i="16"/>
  <c r="G491" i="16"/>
  <c r="O491" i="16"/>
  <c r="H491" i="16"/>
  <c r="I491" i="16"/>
  <c r="Q491" i="16"/>
  <c r="M491" i="16"/>
  <c r="R491" i="16"/>
  <c r="F491" i="16"/>
  <c r="C491" i="16"/>
  <c r="L491" i="16"/>
  <c r="S491" i="16"/>
  <c r="P491" i="16"/>
  <c r="T491" i="16"/>
  <c r="K491" i="16"/>
  <c r="J491" i="16"/>
  <c r="V491" i="16"/>
  <c r="B491" i="16"/>
  <c r="E586" i="16"/>
  <c r="X586" i="16"/>
  <c r="B586" i="16"/>
  <c r="Z586" i="16"/>
  <c r="Q586" i="16"/>
  <c r="C586" i="16"/>
  <c r="T586" i="16"/>
  <c r="N586" i="16"/>
  <c r="F586" i="16"/>
  <c r="O586" i="16"/>
  <c r="H586" i="16"/>
  <c r="U586" i="16"/>
  <c r="L586" i="16"/>
  <c r="G586" i="16"/>
  <c r="D586" i="16"/>
  <c r="M586" i="16"/>
  <c r="J586" i="16"/>
  <c r="V586" i="16"/>
  <c r="Y586" i="16"/>
  <c r="I586" i="16"/>
  <c r="S586" i="16"/>
  <c r="K586" i="16"/>
  <c r="P586" i="16"/>
  <c r="R586" i="16"/>
  <c r="W586" i="16"/>
  <c r="K933" i="16"/>
  <c r="V933" i="16"/>
  <c r="Z933" i="16"/>
  <c r="T933" i="16"/>
  <c r="G933" i="16"/>
  <c r="L933" i="16"/>
  <c r="Q933" i="16"/>
  <c r="F933" i="16"/>
  <c r="Y933" i="16"/>
  <c r="E933" i="16"/>
  <c r="H933" i="16"/>
  <c r="N933" i="16"/>
  <c r="R933" i="16"/>
  <c r="J933" i="16"/>
  <c r="C933" i="16"/>
  <c r="S933" i="16"/>
  <c r="O933" i="16"/>
  <c r="U933" i="16"/>
  <c r="B933" i="16"/>
  <c r="P933" i="16"/>
  <c r="W933" i="16"/>
  <c r="I933" i="16"/>
  <c r="X933" i="16"/>
  <c r="D933" i="16"/>
  <c r="M933" i="16"/>
  <c r="J286" i="16"/>
  <c r="D286" i="16"/>
  <c r="K286" i="16"/>
  <c r="Y286" i="16"/>
  <c r="T286" i="16"/>
  <c r="W286" i="16"/>
  <c r="O286" i="16"/>
  <c r="R286" i="16"/>
  <c r="B286" i="16"/>
  <c r="I286" i="16"/>
  <c r="V286" i="16"/>
  <c r="L286" i="16"/>
  <c r="Q286" i="16"/>
  <c r="Z286" i="16"/>
  <c r="E286" i="16"/>
  <c r="C286" i="16"/>
  <c r="U286" i="16"/>
  <c r="G286" i="16"/>
  <c r="F286" i="16"/>
  <c r="P286" i="16"/>
  <c r="M286" i="16"/>
  <c r="S286" i="16"/>
  <c r="X286" i="16"/>
  <c r="H286" i="16"/>
  <c r="N286" i="16"/>
  <c r="N333" i="16"/>
  <c r="F333" i="16"/>
  <c r="I333" i="16"/>
  <c r="X333" i="16"/>
  <c r="J333" i="16"/>
  <c r="C333" i="16"/>
  <c r="K333" i="16"/>
  <c r="D333" i="16"/>
  <c r="P333" i="16"/>
  <c r="B333" i="16"/>
  <c r="E333" i="16"/>
  <c r="W333" i="16"/>
  <c r="Y333" i="16"/>
  <c r="R333" i="16"/>
  <c r="V333" i="16"/>
  <c r="H333" i="16"/>
  <c r="G333" i="16"/>
  <c r="S333" i="16"/>
  <c r="O333" i="16"/>
  <c r="L333" i="16"/>
  <c r="T333" i="16"/>
  <c r="Z333" i="16"/>
  <c r="Q333" i="16"/>
  <c r="J547" i="16"/>
  <c r="V547" i="16"/>
  <c r="T547" i="16"/>
  <c r="C547" i="16"/>
  <c r="R547" i="16"/>
  <c r="Z547" i="16"/>
  <c r="L547" i="16"/>
  <c r="M547" i="16"/>
  <c r="O547" i="16"/>
  <c r="E547" i="16"/>
  <c r="Y547" i="16"/>
  <c r="B547" i="16"/>
  <c r="G547" i="16"/>
  <c r="N547" i="16"/>
  <c r="K547" i="16"/>
  <c r="X547" i="16"/>
  <c r="F547" i="16"/>
  <c r="H547" i="16"/>
  <c r="U547" i="16"/>
  <c r="W547" i="16"/>
  <c r="D547" i="16"/>
  <c r="S547" i="16"/>
  <c r="Q547" i="16"/>
  <c r="I547" i="16"/>
  <c r="P547" i="16"/>
  <c r="O161" i="16"/>
  <c r="Q161" i="16"/>
  <c r="H161" i="16"/>
  <c r="V161" i="16"/>
  <c r="U161" i="16"/>
  <c r="C161" i="16"/>
  <c r="F161" i="16"/>
  <c r="Z161" i="16"/>
  <c r="N161" i="16"/>
  <c r="G161" i="16"/>
  <c r="Y161" i="16"/>
  <c r="S161" i="16"/>
  <c r="E161" i="16"/>
  <c r="J161" i="16"/>
  <c r="K161" i="16"/>
  <c r="L161" i="16"/>
  <c r="R161" i="16"/>
  <c r="W161" i="16"/>
  <c r="I161" i="16"/>
  <c r="B161" i="16"/>
  <c r="P161" i="16"/>
  <c r="T161" i="16"/>
  <c r="X161" i="16"/>
  <c r="D161" i="16"/>
  <c r="M161" i="16"/>
  <c r="G564" i="16"/>
  <c r="J564" i="16"/>
  <c r="E564" i="16"/>
  <c r="Y564" i="16"/>
  <c r="V564" i="16"/>
  <c r="F564" i="16"/>
  <c r="S564" i="16"/>
  <c r="U564" i="16"/>
  <c r="D564" i="16"/>
  <c r="Z564" i="16"/>
  <c r="P564" i="16"/>
  <c r="R564" i="16"/>
  <c r="L564" i="16"/>
  <c r="C564" i="16"/>
  <c r="T564" i="16"/>
  <c r="W564" i="16"/>
  <c r="O564" i="16"/>
  <c r="Q564" i="16"/>
  <c r="K564" i="16"/>
  <c r="X564" i="16"/>
  <c r="H564" i="16"/>
  <c r="N564" i="16"/>
  <c r="B564" i="16"/>
  <c r="I564" i="16"/>
  <c r="M564" i="16"/>
  <c r="P168" i="16"/>
  <c r="J168" i="16"/>
  <c r="B168" i="16"/>
  <c r="K988" i="16"/>
  <c r="X988" i="16"/>
  <c r="R988" i="16"/>
  <c r="F988" i="16"/>
  <c r="D988" i="16"/>
  <c r="L988" i="16"/>
  <c r="E988" i="16"/>
  <c r="M988" i="16"/>
  <c r="H988" i="16"/>
  <c r="B988" i="16"/>
  <c r="C988" i="16"/>
  <c r="O988" i="16"/>
  <c r="Y988" i="16"/>
  <c r="Z988" i="16"/>
  <c r="V988" i="16"/>
  <c r="W988" i="16"/>
  <c r="T988" i="16"/>
  <c r="I988" i="16"/>
  <c r="U988" i="16"/>
  <c r="G988" i="16"/>
  <c r="N988" i="16"/>
  <c r="S988" i="16"/>
  <c r="J988" i="16"/>
  <c r="P988" i="16"/>
  <c r="Q988" i="16"/>
  <c r="H837" i="16"/>
  <c r="T837" i="16"/>
  <c r="D837" i="16"/>
  <c r="E837" i="16"/>
  <c r="B837" i="16"/>
  <c r="J837" i="16"/>
  <c r="X837" i="16"/>
  <c r="O837" i="16"/>
  <c r="P837" i="16"/>
  <c r="U837" i="16"/>
  <c r="M837" i="16"/>
  <c r="R837" i="16"/>
  <c r="I837" i="16"/>
  <c r="N837" i="16"/>
  <c r="W837" i="16"/>
  <c r="Z837" i="16"/>
  <c r="Y837" i="16"/>
  <c r="G837" i="16"/>
  <c r="F837" i="16"/>
  <c r="L837" i="16"/>
  <c r="C837" i="16"/>
  <c r="S837" i="16"/>
  <c r="Q837" i="16"/>
  <c r="K837" i="16"/>
  <c r="V837" i="16"/>
  <c r="Y160" i="16"/>
  <c r="Q160" i="16"/>
  <c r="R160" i="16"/>
  <c r="E160" i="16"/>
  <c r="C160" i="16"/>
  <c r="K160" i="16"/>
  <c r="H160" i="16"/>
  <c r="S160" i="16"/>
  <c r="L160" i="16"/>
  <c r="J160" i="16"/>
  <c r="W160" i="16"/>
  <c r="V160" i="16"/>
  <c r="B160" i="16"/>
  <c r="I160" i="16"/>
  <c r="T160" i="16"/>
  <c r="D160" i="16"/>
  <c r="X160" i="16"/>
  <c r="O160" i="16"/>
  <c r="F160" i="16"/>
  <c r="P160" i="16"/>
  <c r="G160" i="16"/>
  <c r="U160" i="16"/>
  <c r="M160" i="16"/>
  <c r="N160" i="16"/>
  <c r="Z160" i="16"/>
  <c r="T326" i="16"/>
  <c r="V326" i="16"/>
  <c r="R326" i="16"/>
  <c r="O326" i="16"/>
  <c r="Y326" i="16"/>
  <c r="H326" i="16"/>
  <c r="D326" i="16"/>
  <c r="L326" i="16"/>
  <c r="W326" i="16"/>
  <c r="F326" i="16"/>
  <c r="Z326" i="16"/>
  <c r="J326" i="16"/>
  <c r="M326" i="16"/>
  <c r="K326" i="16"/>
  <c r="S326" i="16"/>
  <c r="E326" i="16"/>
  <c r="Q326" i="16"/>
  <c r="C326" i="16"/>
  <c r="X326" i="16"/>
  <c r="B326" i="16"/>
  <c r="U326" i="16"/>
  <c r="P326" i="16"/>
  <c r="G326" i="16"/>
  <c r="N326" i="16"/>
  <c r="K484" i="16"/>
  <c r="M484" i="16"/>
  <c r="J484" i="16"/>
  <c r="F484" i="16"/>
  <c r="L484" i="16"/>
  <c r="T484" i="16"/>
  <c r="W484" i="16"/>
  <c r="P484" i="16"/>
  <c r="C484" i="16"/>
  <c r="G484" i="16"/>
  <c r="X484" i="16"/>
  <c r="I484" i="16"/>
  <c r="E484" i="16"/>
  <c r="U484" i="16"/>
  <c r="B484" i="16"/>
  <c r="S484" i="16"/>
  <c r="Z484" i="16"/>
  <c r="R484" i="16"/>
  <c r="V484" i="16"/>
  <c r="O484" i="16"/>
  <c r="Y484" i="16"/>
  <c r="N484" i="16"/>
  <c r="Q484" i="16"/>
  <c r="D484" i="16"/>
  <c r="H484" i="16"/>
  <c r="R98" i="16"/>
  <c r="F98" i="16"/>
  <c r="J98" i="16"/>
  <c r="N98" i="16"/>
  <c r="V98" i="16"/>
  <c r="X98" i="16"/>
  <c r="B98" i="16"/>
  <c r="K98" i="16"/>
  <c r="Y98" i="16"/>
  <c r="C98" i="16"/>
  <c r="D98" i="16"/>
  <c r="L98" i="16"/>
  <c r="P98" i="16"/>
  <c r="Q98" i="16"/>
  <c r="O98" i="16"/>
  <c r="T98" i="16"/>
  <c r="E98" i="16"/>
  <c r="Z98" i="16"/>
  <c r="U98" i="16"/>
  <c r="S98" i="16"/>
  <c r="M98" i="16"/>
  <c r="W98" i="16"/>
  <c r="I98" i="16"/>
  <c r="G98" i="16"/>
  <c r="H98" i="16"/>
  <c r="I278" i="16"/>
  <c r="M278" i="16"/>
  <c r="Y278" i="16"/>
  <c r="P278" i="16"/>
  <c r="Q278" i="16"/>
  <c r="R278" i="16"/>
  <c r="T278" i="16"/>
  <c r="D278" i="16"/>
  <c r="Z278" i="16"/>
  <c r="K278" i="16"/>
  <c r="U278" i="16"/>
  <c r="H278" i="16"/>
  <c r="O278" i="16"/>
  <c r="J278" i="16"/>
  <c r="W278" i="16"/>
  <c r="B278" i="16"/>
  <c r="X278" i="16"/>
  <c r="N278" i="16"/>
  <c r="V278" i="16"/>
  <c r="E278" i="16"/>
  <c r="C278" i="16"/>
  <c r="G278" i="16"/>
  <c r="F278" i="16"/>
  <c r="S278" i="16"/>
  <c r="L278" i="16"/>
  <c r="X696" i="16"/>
  <c r="U696" i="16"/>
  <c r="R696" i="16"/>
  <c r="C696" i="16"/>
  <c r="D696" i="16"/>
  <c r="Y696" i="16"/>
  <c r="P696" i="16"/>
  <c r="T696" i="16"/>
  <c r="E696" i="16"/>
  <c r="N696" i="16"/>
  <c r="D830" i="16"/>
  <c r="C830" i="16"/>
  <c r="U830" i="16"/>
  <c r="X830" i="16"/>
  <c r="T830" i="16"/>
  <c r="L830" i="16"/>
  <c r="H830" i="16"/>
  <c r="F830" i="16"/>
  <c r="M830" i="16"/>
  <c r="Z830" i="16"/>
  <c r="K830" i="16"/>
  <c r="B830" i="16"/>
  <c r="V830" i="16"/>
  <c r="E830" i="16"/>
  <c r="O830" i="16"/>
  <c r="I830" i="16"/>
  <c r="J830" i="16"/>
  <c r="Q830" i="16"/>
  <c r="S830" i="16"/>
  <c r="Y830" i="16"/>
  <c r="P830" i="16"/>
  <c r="N830" i="16"/>
  <c r="G830" i="16"/>
  <c r="W830" i="16"/>
  <c r="R830" i="16"/>
  <c r="R325" i="16"/>
  <c r="H325" i="16"/>
  <c r="P325" i="16"/>
  <c r="X325" i="16"/>
  <c r="U325" i="16"/>
  <c r="W325" i="16"/>
  <c r="D325" i="16"/>
  <c r="F325" i="16"/>
  <c r="K325" i="16"/>
  <c r="T325" i="16"/>
  <c r="M325" i="16"/>
  <c r="V325" i="16"/>
  <c r="N325" i="16"/>
  <c r="I325" i="16"/>
  <c r="J325" i="16"/>
  <c r="G325" i="16"/>
  <c r="C325" i="16"/>
  <c r="Y325" i="16"/>
  <c r="E325" i="16"/>
  <c r="O325" i="16"/>
  <c r="Z325" i="16"/>
  <c r="S325" i="16"/>
  <c r="L325" i="16"/>
  <c r="Q325" i="16"/>
  <c r="B325" i="16"/>
  <c r="T539" i="16"/>
  <c r="B539" i="16"/>
  <c r="P539" i="16"/>
  <c r="V539" i="16"/>
  <c r="H539" i="16"/>
  <c r="Y539" i="16"/>
  <c r="N539" i="16"/>
  <c r="L539" i="16"/>
  <c r="W539" i="16"/>
  <c r="C539" i="16"/>
  <c r="X539" i="16"/>
  <c r="U539" i="16"/>
  <c r="M539" i="16"/>
  <c r="O539" i="16"/>
  <c r="F539" i="16"/>
  <c r="K539" i="16"/>
  <c r="Z539" i="16"/>
  <c r="S539" i="16"/>
  <c r="D539" i="16"/>
  <c r="E539" i="16"/>
  <c r="J539" i="16"/>
  <c r="G539" i="16"/>
  <c r="I539" i="16"/>
  <c r="R539" i="16"/>
  <c r="Q539" i="16"/>
  <c r="K152" i="16"/>
  <c r="M152" i="16"/>
  <c r="W152" i="16"/>
  <c r="P152" i="16"/>
  <c r="Y152" i="16"/>
  <c r="L152" i="16"/>
  <c r="X152" i="16"/>
  <c r="R152" i="16"/>
  <c r="Q152" i="16"/>
  <c r="D152" i="16"/>
  <c r="N152" i="16"/>
  <c r="H152" i="16"/>
  <c r="Z152" i="16"/>
  <c r="U152" i="16"/>
  <c r="G152" i="16"/>
  <c r="O152" i="16"/>
  <c r="E152" i="16"/>
  <c r="S152" i="16"/>
  <c r="B152" i="16"/>
  <c r="J152" i="16"/>
  <c r="V152" i="16"/>
  <c r="F152" i="16"/>
  <c r="C152" i="16"/>
  <c r="T152" i="16"/>
  <c r="Z822" i="16"/>
  <c r="W822" i="16"/>
  <c r="R822" i="16"/>
  <c r="F822" i="16"/>
  <c r="S822" i="16"/>
  <c r="P822" i="16"/>
  <c r="X822" i="16"/>
  <c r="G822" i="16"/>
  <c r="V822" i="16"/>
  <c r="D822" i="16"/>
  <c r="H822" i="16"/>
  <c r="N822" i="16"/>
  <c r="U822" i="16"/>
  <c r="J822" i="16"/>
  <c r="Y822" i="16"/>
  <c r="M822" i="16"/>
  <c r="L822" i="16"/>
  <c r="K822" i="16"/>
  <c r="E822" i="16"/>
  <c r="Q822" i="16"/>
  <c r="B822" i="16"/>
  <c r="C822" i="16"/>
  <c r="O822" i="16"/>
  <c r="T822" i="16"/>
  <c r="M317" i="16"/>
  <c r="T317" i="16"/>
  <c r="L317" i="16"/>
  <c r="K317" i="16"/>
  <c r="S317" i="16"/>
  <c r="I317" i="16"/>
  <c r="V317" i="16"/>
  <c r="F317" i="16"/>
  <c r="N317" i="16"/>
  <c r="H317" i="16"/>
  <c r="U317" i="16"/>
  <c r="B317" i="16"/>
  <c r="G317" i="16"/>
  <c r="C317" i="16"/>
  <c r="P317" i="16"/>
  <c r="R317" i="16"/>
  <c r="Y317" i="16"/>
  <c r="D317" i="16"/>
  <c r="E317" i="16"/>
  <c r="O317" i="16"/>
  <c r="Z317" i="16"/>
  <c r="X317" i="16"/>
  <c r="Q317" i="16"/>
  <c r="J317" i="16"/>
  <c r="W317" i="16"/>
  <c r="F8" i="16"/>
  <c r="O8" i="16"/>
  <c r="G8" i="16"/>
  <c r="C8" i="16"/>
  <c r="P8" i="16"/>
  <c r="J8" i="16"/>
  <c r="N8" i="16"/>
  <c r="L8" i="16"/>
  <c r="K8" i="16"/>
  <c r="E8" i="16"/>
  <c r="Q8" i="16"/>
  <c r="T8" i="16"/>
  <c r="U8" i="16"/>
  <c r="S8" i="16"/>
  <c r="D8" i="16"/>
  <c r="I8" i="16"/>
  <c r="W8" i="16"/>
  <c r="R8" i="16"/>
  <c r="M8" i="16"/>
  <c r="V8" i="16"/>
  <c r="Z8" i="16"/>
  <c r="X8" i="16"/>
  <c r="H8" i="16"/>
  <c r="B8" i="16"/>
  <c r="Y8" i="16"/>
  <c r="S981" i="16"/>
  <c r="F981" i="16"/>
  <c r="G981" i="16"/>
  <c r="N981" i="16"/>
  <c r="I981" i="16"/>
  <c r="V981" i="16"/>
  <c r="R981" i="16"/>
  <c r="K981" i="16"/>
  <c r="T981" i="16"/>
  <c r="O981" i="16"/>
  <c r="C981" i="16"/>
  <c r="Q981" i="16"/>
  <c r="U981" i="16"/>
  <c r="L981" i="16"/>
  <c r="M981" i="16"/>
  <c r="W981" i="16"/>
  <c r="D981" i="16"/>
  <c r="Y981" i="16"/>
  <c r="B981" i="16"/>
  <c r="X981" i="16"/>
  <c r="E981" i="16"/>
  <c r="P981" i="16"/>
  <c r="Z981" i="16"/>
  <c r="J981" i="16"/>
  <c r="H981" i="16"/>
  <c r="C765" i="16"/>
  <c r="H765" i="16"/>
  <c r="U765" i="16"/>
  <c r="I765" i="16"/>
  <c r="R765" i="16"/>
  <c r="T765" i="16"/>
  <c r="F765" i="16"/>
  <c r="L765" i="16"/>
  <c r="V765" i="16"/>
  <c r="X765" i="16"/>
  <c r="Z765" i="16"/>
  <c r="E765" i="16"/>
  <c r="D765" i="16"/>
  <c r="B765" i="16"/>
  <c r="K765" i="16"/>
  <c r="J765" i="16"/>
  <c r="W765" i="16"/>
  <c r="G765" i="16"/>
  <c r="O765" i="16"/>
  <c r="P765" i="16"/>
  <c r="Q765" i="16"/>
  <c r="N765" i="16"/>
  <c r="S765" i="16"/>
  <c r="M765" i="16"/>
  <c r="Y765" i="16"/>
  <c r="J5" i="16"/>
  <c r="K5" i="16"/>
  <c r="Z5" i="16"/>
  <c r="V5" i="16"/>
  <c r="M5" i="16"/>
  <c r="D5" i="16"/>
  <c r="E5" i="16"/>
  <c r="H5" i="16"/>
  <c r="S5" i="16"/>
  <c r="R5" i="16"/>
  <c r="P5" i="16"/>
  <c r="I5" i="16"/>
  <c r="L5" i="16"/>
  <c r="O5" i="16"/>
  <c r="U5" i="16"/>
  <c r="Q5" i="16"/>
  <c r="C5" i="16"/>
  <c r="F5" i="16"/>
  <c r="N5" i="16"/>
  <c r="T5" i="16"/>
  <c r="W5" i="16"/>
  <c r="B5" i="16"/>
  <c r="G5" i="16"/>
  <c r="X5" i="16"/>
  <c r="Y5" i="16"/>
  <c r="N568" i="16"/>
  <c r="I568" i="16"/>
  <c r="S568" i="16"/>
  <c r="V568" i="16"/>
  <c r="U568" i="16"/>
  <c r="O568" i="16"/>
  <c r="K568" i="16"/>
  <c r="W568" i="16"/>
  <c r="L568" i="16"/>
  <c r="X568" i="16"/>
  <c r="J568" i="16"/>
  <c r="Z568" i="16"/>
  <c r="E568" i="16"/>
  <c r="Y568" i="16"/>
  <c r="D568" i="16"/>
  <c r="T568" i="16"/>
  <c r="Q568" i="16"/>
  <c r="R568" i="16"/>
  <c r="B568" i="16"/>
  <c r="G568" i="16"/>
  <c r="C568" i="16"/>
  <c r="M568" i="16"/>
  <c r="F568" i="16"/>
  <c r="H568" i="16"/>
  <c r="P568" i="16"/>
  <c r="P36" i="16"/>
  <c r="T36" i="16"/>
  <c r="F36" i="16"/>
  <c r="K36" i="16"/>
  <c r="G36" i="16"/>
  <c r="Y36" i="16"/>
  <c r="H36" i="16"/>
  <c r="E36" i="16"/>
  <c r="X36" i="16"/>
  <c r="S36" i="16"/>
  <c r="Q36" i="16"/>
  <c r="B36" i="16"/>
  <c r="J36" i="16"/>
  <c r="R36" i="16"/>
  <c r="L36" i="16"/>
  <c r="V36" i="16"/>
  <c r="D36" i="16"/>
  <c r="O36" i="16"/>
  <c r="N36" i="16"/>
  <c r="W36" i="16"/>
  <c r="U36" i="16"/>
  <c r="I36" i="16"/>
  <c r="C36" i="16"/>
  <c r="Z36" i="16"/>
  <c r="M36" i="16"/>
  <c r="B659" i="16"/>
  <c r="W659" i="16"/>
  <c r="M659" i="16"/>
  <c r="C659" i="16"/>
  <c r="J659" i="16"/>
  <c r="N659" i="16"/>
  <c r="U659" i="16"/>
  <c r="D659" i="16"/>
  <c r="L659" i="16"/>
  <c r="S659" i="16"/>
  <c r="E659" i="16"/>
  <c r="O659" i="16"/>
  <c r="G659" i="16"/>
  <c r="X659" i="16"/>
  <c r="K659" i="16"/>
  <c r="V659" i="16"/>
  <c r="H659" i="16"/>
  <c r="T659" i="16"/>
  <c r="I659" i="16"/>
  <c r="Q659" i="16"/>
  <c r="Z659" i="16"/>
  <c r="Y659" i="16"/>
  <c r="F659" i="16"/>
  <c r="P659" i="16"/>
  <c r="R659" i="16"/>
  <c r="V728" i="16"/>
  <c r="T728" i="16"/>
  <c r="K728" i="16"/>
  <c r="B728" i="16"/>
  <c r="Y728" i="16"/>
  <c r="R728" i="16"/>
  <c r="Z728" i="16"/>
  <c r="S728" i="16"/>
  <c r="U728" i="16"/>
  <c r="G728" i="16"/>
  <c r="L728" i="16"/>
  <c r="W728" i="16"/>
  <c r="Q728" i="16"/>
  <c r="P728" i="16"/>
  <c r="N728" i="16"/>
  <c r="C728" i="16"/>
  <c r="D728" i="16"/>
  <c r="M728" i="16"/>
  <c r="I728" i="16"/>
  <c r="X728" i="16"/>
  <c r="E728" i="16"/>
  <c r="O728" i="16"/>
  <c r="F728" i="16"/>
  <c r="J728" i="16"/>
  <c r="H728" i="16"/>
  <c r="H247" i="16"/>
  <c r="P247" i="16"/>
  <c r="F247" i="16"/>
  <c r="R247" i="16"/>
  <c r="K247" i="16"/>
  <c r="C247" i="16"/>
  <c r="X247" i="16"/>
  <c r="J247" i="16"/>
  <c r="N247" i="16"/>
  <c r="O247" i="16"/>
  <c r="Q247" i="16"/>
  <c r="B247" i="16"/>
  <c r="L247" i="16"/>
  <c r="D247" i="16"/>
  <c r="Y247" i="16"/>
  <c r="G247" i="16"/>
  <c r="U247" i="16"/>
  <c r="W247" i="16"/>
  <c r="V247" i="16"/>
  <c r="E247" i="16"/>
  <c r="Z247" i="16"/>
  <c r="S247" i="16"/>
  <c r="I247" i="16"/>
  <c r="M247" i="16"/>
  <c r="T247" i="16"/>
  <c r="D216" i="16"/>
  <c r="S216" i="16"/>
  <c r="G216" i="16"/>
  <c r="M216" i="16"/>
  <c r="U216" i="16"/>
  <c r="Y216" i="16"/>
  <c r="Z216" i="16"/>
  <c r="J216" i="16"/>
  <c r="N216" i="16"/>
  <c r="H216" i="16"/>
  <c r="P216" i="16"/>
  <c r="T216" i="16"/>
  <c r="B216" i="16"/>
  <c r="O216" i="16"/>
  <c r="I216" i="16"/>
  <c r="R216" i="16"/>
  <c r="V216" i="16"/>
  <c r="Q216" i="16"/>
  <c r="K216" i="16"/>
  <c r="W216" i="16"/>
  <c r="C216" i="16"/>
  <c r="X216" i="16"/>
  <c r="F216" i="16"/>
  <c r="E216" i="16"/>
  <c r="L216" i="16"/>
  <c r="T419" i="16"/>
  <c r="Q419" i="16"/>
  <c r="V419" i="16"/>
  <c r="M419" i="16"/>
  <c r="P419" i="16"/>
  <c r="K419" i="16"/>
  <c r="Y419" i="16"/>
  <c r="H419" i="16"/>
  <c r="L419" i="16"/>
  <c r="W419" i="16"/>
  <c r="R419" i="16"/>
  <c r="Z419" i="16"/>
  <c r="F419" i="16"/>
  <c r="N419" i="16"/>
  <c r="X419" i="16"/>
  <c r="U419" i="16"/>
  <c r="E419" i="16"/>
  <c r="C419" i="16"/>
  <c r="B419" i="16"/>
  <c r="D419" i="16"/>
  <c r="I419" i="16"/>
  <c r="S419" i="16"/>
  <c r="O419" i="16"/>
  <c r="G419" i="16"/>
  <c r="J419" i="16"/>
  <c r="U450" i="16"/>
  <c r="C450" i="16"/>
  <c r="R450" i="16"/>
  <c r="P450" i="16"/>
  <c r="S450" i="16"/>
  <c r="N450" i="16"/>
  <c r="D450" i="16"/>
  <c r="H450" i="16"/>
  <c r="Q450" i="16"/>
  <c r="Y450" i="16"/>
  <c r="O450" i="16"/>
  <c r="K450" i="16"/>
  <c r="I450" i="16"/>
  <c r="W450" i="16"/>
  <c r="E450" i="16"/>
  <c r="M450" i="16"/>
  <c r="J450" i="16"/>
  <c r="L450" i="16"/>
  <c r="X450" i="16"/>
  <c r="V450" i="16"/>
  <c r="B450" i="16"/>
  <c r="T450" i="16"/>
  <c r="Z450" i="16"/>
  <c r="F450" i="16"/>
  <c r="G450" i="16"/>
  <c r="J891" i="16"/>
  <c r="X891" i="16"/>
  <c r="S891" i="16"/>
  <c r="M891" i="16"/>
  <c r="Y891" i="16"/>
  <c r="N891" i="16"/>
  <c r="O891" i="16"/>
  <c r="P891" i="16"/>
  <c r="F891" i="16"/>
  <c r="E891" i="16"/>
  <c r="I891" i="16"/>
  <c r="T891" i="16"/>
  <c r="G891" i="16"/>
  <c r="L891" i="16"/>
  <c r="K891" i="16"/>
  <c r="R891" i="16"/>
  <c r="H891" i="16"/>
  <c r="B891" i="16"/>
  <c r="Z891" i="16"/>
  <c r="U891" i="16"/>
  <c r="W891" i="16"/>
  <c r="C891" i="16"/>
  <c r="V891" i="16"/>
  <c r="D891" i="16"/>
  <c r="Q891" i="16"/>
  <c r="T583" i="16"/>
  <c r="M583" i="16"/>
  <c r="Q583" i="16"/>
  <c r="K583" i="16"/>
  <c r="J583" i="16"/>
  <c r="B583" i="16"/>
  <c r="L583" i="16"/>
  <c r="U583" i="16"/>
  <c r="E583" i="16"/>
  <c r="W583" i="16"/>
  <c r="I583" i="16"/>
  <c r="N583" i="16"/>
  <c r="X583" i="16"/>
  <c r="G583" i="16"/>
  <c r="Y583" i="16"/>
  <c r="H583" i="16"/>
  <c r="R583" i="16"/>
  <c r="C583" i="16"/>
  <c r="P583" i="16"/>
  <c r="Z583" i="16"/>
  <c r="D583" i="16"/>
  <c r="V583" i="16"/>
  <c r="F583" i="16"/>
  <c r="O583" i="16"/>
  <c r="S583" i="16"/>
  <c r="H605" i="16"/>
  <c r="P605" i="16"/>
  <c r="M605" i="16"/>
  <c r="J605" i="16"/>
  <c r="X605" i="16"/>
  <c r="G605" i="16"/>
  <c r="Z605" i="16"/>
  <c r="K605" i="16"/>
  <c r="Y605" i="16"/>
  <c r="S605" i="16"/>
  <c r="C605" i="16"/>
  <c r="Q605" i="16"/>
  <c r="V605" i="16"/>
  <c r="E605" i="16"/>
  <c r="I605" i="16"/>
  <c r="B605" i="16"/>
  <c r="R605" i="16"/>
  <c r="F605" i="16"/>
  <c r="T605" i="16"/>
  <c r="L605" i="16"/>
  <c r="W605" i="16"/>
  <c r="U605" i="16"/>
  <c r="O605" i="16"/>
  <c r="N605" i="16"/>
  <c r="D605" i="16"/>
  <c r="H155" i="16"/>
  <c r="V155" i="16"/>
  <c r="B155" i="16"/>
  <c r="F155" i="16"/>
  <c r="W155" i="16"/>
  <c r="M155" i="16"/>
  <c r="Z155" i="16"/>
  <c r="O155" i="16"/>
  <c r="J155" i="16"/>
  <c r="X155" i="16"/>
  <c r="S155" i="16"/>
  <c r="R155" i="16"/>
  <c r="K155" i="16"/>
  <c r="G155" i="16"/>
  <c r="T155" i="16"/>
  <c r="Q155" i="16"/>
  <c r="E155" i="16"/>
  <c r="N155" i="16"/>
  <c r="P155" i="16"/>
  <c r="I155" i="16"/>
  <c r="L155" i="16"/>
  <c r="D155" i="16"/>
  <c r="C155" i="16"/>
  <c r="Y155" i="16"/>
  <c r="U155" i="16"/>
  <c r="F240" i="16"/>
  <c r="E240" i="16"/>
  <c r="D240" i="16"/>
  <c r="Q240" i="16"/>
  <c r="Y240" i="16"/>
  <c r="T240" i="16"/>
  <c r="J240" i="16"/>
  <c r="I240" i="16"/>
  <c r="N240" i="16"/>
  <c r="P240" i="16"/>
  <c r="Z240" i="16"/>
  <c r="L240" i="16"/>
  <c r="O240" i="16"/>
  <c r="B240" i="16"/>
  <c r="G240" i="16"/>
  <c r="K240" i="16"/>
  <c r="C240" i="16"/>
  <c r="U240" i="16"/>
  <c r="X240" i="16"/>
  <c r="R240" i="16"/>
  <c r="M240" i="16"/>
  <c r="W240" i="16"/>
  <c r="V240" i="16"/>
  <c r="S240" i="16"/>
  <c r="H240" i="16"/>
  <c r="S691" i="16"/>
  <c r="W691" i="16"/>
  <c r="C691" i="16"/>
  <c r="L691" i="16"/>
  <c r="O691" i="16"/>
  <c r="Z691" i="16"/>
  <c r="G691" i="16"/>
  <c r="Y691" i="16"/>
  <c r="B691" i="16"/>
  <c r="P691" i="16"/>
  <c r="X691" i="16"/>
  <c r="F691" i="16"/>
  <c r="N691" i="16"/>
  <c r="Q691" i="16"/>
  <c r="K691" i="16"/>
  <c r="R691" i="16"/>
  <c r="H691" i="16"/>
  <c r="J691" i="16"/>
  <c r="T691" i="16"/>
  <c r="I691" i="16"/>
  <c r="E691" i="16"/>
  <c r="M691" i="16"/>
  <c r="D691" i="16"/>
  <c r="V691" i="16"/>
  <c r="U691" i="16"/>
  <c r="K643" i="16"/>
  <c r="L643" i="16"/>
  <c r="B643" i="16"/>
  <c r="S643" i="16"/>
  <c r="E643" i="16"/>
  <c r="J643" i="16"/>
  <c r="R643" i="16"/>
  <c r="H643" i="16"/>
  <c r="T643" i="16"/>
  <c r="I643" i="16"/>
  <c r="Y643" i="16"/>
  <c r="D643" i="16"/>
  <c r="W643" i="16"/>
  <c r="C643" i="16"/>
  <c r="M643" i="16"/>
  <c r="F643" i="16"/>
  <c r="G643" i="16"/>
  <c r="X643" i="16"/>
  <c r="Z643" i="16"/>
  <c r="V643" i="16"/>
  <c r="Q643" i="16"/>
  <c r="N643" i="16"/>
  <c r="P643" i="16"/>
  <c r="U643" i="16"/>
  <c r="O643" i="16"/>
  <c r="G116" i="16"/>
  <c r="P116" i="16"/>
  <c r="X116" i="16"/>
  <c r="S116" i="16"/>
  <c r="B116" i="16"/>
  <c r="E116" i="16"/>
  <c r="T116" i="16"/>
  <c r="D116" i="16"/>
  <c r="F116" i="16"/>
  <c r="N116" i="16"/>
  <c r="J116" i="16"/>
  <c r="Q116" i="16"/>
  <c r="V116" i="16"/>
  <c r="O116" i="16"/>
  <c r="H116" i="16"/>
  <c r="W116" i="16"/>
  <c r="U116" i="16"/>
  <c r="K116" i="16"/>
  <c r="I116" i="16"/>
  <c r="M116" i="16"/>
  <c r="R116" i="16"/>
  <c r="L116" i="16"/>
  <c r="Z116" i="16"/>
  <c r="Y116" i="16"/>
  <c r="C116" i="16"/>
  <c r="L805" i="16"/>
  <c r="S805" i="16"/>
  <c r="I805" i="16"/>
  <c r="J805" i="16"/>
  <c r="W805" i="16"/>
  <c r="O805" i="16"/>
  <c r="B805" i="16"/>
  <c r="M805" i="16"/>
  <c r="E805" i="16"/>
  <c r="D805" i="16"/>
  <c r="R805" i="16"/>
  <c r="G805" i="16"/>
  <c r="H805" i="16"/>
  <c r="V805" i="16"/>
  <c r="Q805" i="16"/>
  <c r="P805" i="16"/>
  <c r="C805" i="16"/>
  <c r="F805" i="16"/>
  <c r="K805" i="16"/>
  <c r="X805" i="16"/>
  <c r="Y805" i="16"/>
  <c r="N805" i="16"/>
  <c r="T805" i="16"/>
  <c r="Z805" i="16"/>
  <c r="U805" i="16"/>
  <c r="N412" i="16"/>
  <c r="L412" i="16"/>
  <c r="H412" i="16"/>
  <c r="P412" i="16"/>
  <c r="D412" i="16"/>
  <c r="B412" i="16"/>
  <c r="E412" i="16"/>
  <c r="V412" i="16"/>
  <c r="K412" i="16"/>
  <c r="J412" i="16"/>
  <c r="T412" i="16"/>
  <c r="W412" i="16"/>
  <c r="C412" i="16"/>
  <c r="U412" i="16"/>
  <c r="O412" i="16"/>
  <c r="S412" i="16"/>
  <c r="X412" i="16"/>
  <c r="G412" i="16"/>
  <c r="R412" i="16"/>
  <c r="F412" i="16"/>
  <c r="Z412" i="16"/>
  <c r="M412" i="16"/>
  <c r="I412" i="16"/>
  <c r="Y412" i="16"/>
  <c r="Q412" i="16"/>
  <c r="V433" i="16"/>
  <c r="U433" i="16"/>
  <c r="E433" i="16"/>
  <c r="H433" i="16"/>
  <c r="R433" i="16"/>
  <c r="S433" i="16"/>
  <c r="C433" i="16"/>
  <c r="X433" i="16"/>
  <c r="Z433" i="16"/>
  <c r="T433" i="16"/>
  <c r="I433" i="16"/>
  <c r="P433" i="16"/>
  <c r="K433" i="16"/>
  <c r="W433" i="16"/>
  <c r="F433" i="16"/>
  <c r="D433" i="16"/>
  <c r="Q433" i="16"/>
  <c r="L433" i="16"/>
  <c r="G433" i="16"/>
  <c r="M433" i="16"/>
  <c r="O433" i="16"/>
  <c r="B433" i="16"/>
  <c r="J433" i="16"/>
  <c r="Y433" i="16"/>
  <c r="N433" i="16"/>
  <c r="M883" i="16"/>
  <c r="B883" i="16"/>
  <c r="Y883" i="16"/>
  <c r="X883" i="16"/>
  <c r="D883" i="16"/>
  <c r="E883" i="16"/>
  <c r="F883" i="16"/>
  <c r="U883" i="16"/>
  <c r="Z883" i="16"/>
  <c r="H883" i="16"/>
  <c r="O883" i="16"/>
  <c r="G883" i="16"/>
  <c r="J883" i="16"/>
  <c r="S883" i="16"/>
  <c r="V883" i="16"/>
  <c r="N883" i="16"/>
  <c r="P883" i="16"/>
  <c r="Q883" i="16"/>
  <c r="W883" i="16"/>
  <c r="T883" i="16"/>
  <c r="R883" i="16"/>
  <c r="L883" i="16"/>
  <c r="I883" i="16"/>
  <c r="C883" i="16"/>
  <c r="K883" i="16"/>
  <c r="Q590" i="16"/>
  <c r="C590" i="16"/>
  <c r="B590" i="16"/>
  <c r="P590" i="16"/>
  <c r="D721" i="16"/>
  <c r="Q721" i="16"/>
  <c r="E721" i="16"/>
  <c r="O721" i="16"/>
  <c r="G721" i="16"/>
  <c r="X721" i="16"/>
  <c r="W721" i="16"/>
  <c r="L721" i="16"/>
  <c r="J721" i="16"/>
  <c r="I721" i="16"/>
  <c r="R721" i="16"/>
  <c r="N721" i="16"/>
  <c r="P721" i="16"/>
  <c r="T721" i="16"/>
  <c r="B721" i="16"/>
  <c r="C721" i="16"/>
  <c r="H721" i="16"/>
  <c r="Y721" i="16"/>
  <c r="U721" i="16"/>
  <c r="S721" i="16"/>
  <c r="V721" i="16"/>
  <c r="F721" i="16"/>
  <c r="K721" i="16"/>
  <c r="Z721" i="16"/>
  <c r="M721" i="16"/>
  <c r="X186" i="16"/>
  <c r="F186" i="16"/>
  <c r="Z186" i="16"/>
  <c r="U186" i="16"/>
  <c r="T186" i="16"/>
  <c r="J186" i="16"/>
  <c r="V186" i="16"/>
  <c r="B186" i="16"/>
  <c r="E186" i="16"/>
  <c r="Q186" i="16"/>
  <c r="L186" i="16"/>
  <c r="G186" i="16"/>
  <c r="K186" i="16"/>
  <c r="M186" i="16"/>
  <c r="S186" i="16"/>
  <c r="I186" i="16"/>
  <c r="H186" i="16"/>
  <c r="P186" i="16"/>
  <c r="Y186" i="16"/>
  <c r="N186" i="16"/>
  <c r="O186" i="16"/>
  <c r="W186" i="16"/>
  <c r="C186" i="16"/>
  <c r="D186" i="16"/>
  <c r="R186" i="16"/>
  <c r="Z790" i="16"/>
  <c r="E790" i="16"/>
  <c r="T790" i="16"/>
  <c r="C790" i="16"/>
  <c r="X790" i="16"/>
  <c r="G790" i="16"/>
  <c r="D790" i="16"/>
  <c r="B790" i="16"/>
  <c r="R790" i="16"/>
  <c r="M790" i="16"/>
  <c r="F790" i="16"/>
  <c r="L790" i="16"/>
  <c r="J790" i="16"/>
  <c r="P790" i="16"/>
  <c r="W790" i="16"/>
  <c r="O790" i="16"/>
  <c r="Y790" i="16"/>
  <c r="N790" i="16"/>
  <c r="I790" i="16"/>
  <c r="K790" i="16"/>
  <c r="Q790" i="16"/>
  <c r="U790" i="16"/>
  <c r="H790" i="16"/>
  <c r="S790" i="16"/>
  <c r="V790" i="16"/>
  <c r="D301" i="16"/>
  <c r="M301" i="16"/>
  <c r="R301" i="16"/>
  <c r="P301" i="16"/>
  <c r="U301" i="16"/>
  <c r="Z301" i="16"/>
  <c r="E301" i="16"/>
  <c r="J301" i="16"/>
  <c r="C301" i="16"/>
  <c r="Q301" i="16"/>
  <c r="I301" i="16"/>
  <c r="O301" i="16"/>
  <c r="T301" i="16"/>
  <c r="H301" i="16"/>
  <c r="N301" i="16"/>
  <c r="K301" i="16"/>
  <c r="G301" i="16"/>
  <c r="F301" i="16"/>
  <c r="B301" i="16"/>
  <c r="Y301" i="16"/>
  <c r="X301" i="16"/>
  <c r="W301" i="16"/>
  <c r="L301" i="16"/>
  <c r="S301" i="16"/>
  <c r="V301" i="16"/>
  <c r="Q683" i="16"/>
  <c r="B683" i="16"/>
  <c r="E683" i="16"/>
  <c r="I683" i="16"/>
  <c r="V683" i="16"/>
  <c r="Y683" i="16"/>
  <c r="C683" i="16"/>
  <c r="G683" i="16"/>
  <c r="R683" i="16"/>
  <c r="L683" i="16"/>
  <c r="X683" i="16"/>
  <c r="Z683" i="16"/>
  <c r="P683" i="16"/>
  <c r="D683" i="16"/>
  <c r="S683" i="16"/>
  <c r="T683" i="16"/>
  <c r="W683" i="16"/>
  <c r="U683" i="16"/>
  <c r="O683" i="16"/>
  <c r="M683" i="16"/>
  <c r="H683" i="16"/>
  <c r="F683" i="16"/>
  <c r="K683" i="16"/>
  <c r="N683" i="16"/>
  <c r="J683" i="16"/>
  <c r="G397" i="16"/>
  <c r="Q397" i="16"/>
  <c r="Y397" i="16"/>
  <c r="J397" i="16"/>
  <c r="T397" i="16"/>
  <c r="W397" i="16"/>
  <c r="K397" i="16"/>
  <c r="P397" i="16"/>
  <c r="V397" i="16"/>
  <c r="H397" i="16"/>
  <c r="N397" i="16"/>
  <c r="M397" i="16"/>
  <c r="D397" i="16"/>
  <c r="O397" i="16"/>
  <c r="R397" i="16"/>
  <c r="L397" i="16"/>
  <c r="S397" i="16"/>
  <c r="E397" i="16"/>
  <c r="F397" i="16"/>
  <c r="C397" i="16"/>
  <c r="Z397" i="16"/>
  <c r="B397" i="16"/>
  <c r="X397" i="16"/>
  <c r="U397" i="16"/>
  <c r="I397" i="16"/>
  <c r="E404" i="16"/>
  <c r="Z404" i="16"/>
  <c r="D404" i="16"/>
  <c r="V404" i="16"/>
  <c r="X404" i="16"/>
  <c r="O404" i="16"/>
  <c r="G404" i="16"/>
  <c r="K404" i="16"/>
  <c r="B404" i="16"/>
  <c r="M404" i="16"/>
  <c r="R404" i="16"/>
  <c r="F404" i="16"/>
  <c r="Q404" i="16"/>
  <c r="W404" i="16"/>
  <c r="C404" i="16"/>
  <c r="L404" i="16"/>
  <c r="U404" i="16"/>
  <c r="I404" i="16"/>
  <c r="J404" i="16"/>
  <c r="P404" i="16"/>
  <c r="N404" i="16"/>
  <c r="Y404" i="16"/>
  <c r="T404" i="16"/>
  <c r="S404" i="16"/>
  <c r="H404" i="16"/>
  <c r="G874" i="16"/>
  <c r="X874" i="16"/>
  <c r="B874" i="16"/>
  <c r="S874" i="16"/>
  <c r="I874" i="16"/>
  <c r="C874" i="16"/>
  <c r="T874" i="16"/>
  <c r="O874" i="16"/>
  <c r="M874" i="16"/>
  <c r="W874" i="16"/>
  <c r="D874" i="16"/>
  <c r="V874" i="16"/>
  <c r="L874" i="16"/>
  <c r="K874" i="16"/>
  <c r="Q874" i="16"/>
  <c r="F874" i="16"/>
  <c r="J874" i="16"/>
  <c r="U874" i="16"/>
  <c r="E874" i="16"/>
  <c r="Z874" i="16"/>
  <c r="H874" i="16"/>
  <c r="R874" i="16"/>
  <c r="Y874" i="16"/>
  <c r="N874" i="16"/>
  <c r="P874" i="16"/>
  <c r="M528" i="16"/>
  <c r="B528" i="16"/>
  <c r="G528" i="16"/>
  <c r="S528" i="16"/>
  <c r="R528" i="16"/>
  <c r="O528" i="16"/>
  <c r="D528" i="16"/>
  <c r="U528" i="16"/>
  <c r="L528" i="16"/>
  <c r="Y528" i="16"/>
  <c r="X528" i="16"/>
  <c r="V528" i="16"/>
  <c r="W528" i="16"/>
  <c r="Z528" i="16"/>
  <c r="N528" i="16"/>
  <c r="Q528" i="16"/>
  <c r="K528" i="16"/>
  <c r="T528" i="16"/>
  <c r="E528" i="16"/>
  <c r="K621" i="16"/>
  <c r="T621" i="16"/>
  <c r="Q621" i="16"/>
  <c r="M621" i="16"/>
  <c r="G621" i="16"/>
  <c r="W621" i="16"/>
  <c r="H621" i="16"/>
  <c r="V621" i="16"/>
  <c r="L621" i="16"/>
  <c r="R621" i="16"/>
  <c r="F621" i="16"/>
  <c r="Z621" i="16"/>
  <c r="B621" i="16"/>
  <c r="O621" i="16"/>
  <c r="E621" i="16"/>
  <c r="Y621" i="16"/>
  <c r="U621" i="16"/>
  <c r="N621" i="16"/>
  <c r="D621" i="16"/>
  <c r="C621" i="16"/>
  <c r="I621" i="16"/>
  <c r="S621" i="16"/>
  <c r="P621" i="16"/>
  <c r="X621" i="16"/>
  <c r="J621" i="16"/>
  <c r="V744" i="16"/>
  <c r="R744" i="16"/>
  <c r="G744" i="16"/>
  <c r="Z744" i="16"/>
  <c r="D744" i="16"/>
  <c r="T744" i="16"/>
  <c r="Q744" i="16"/>
  <c r="N744" i="16"/>
  <c r="I744" i="16"/>
  <c r="O744" i="16"/>
  <c r="B744" i="16"/>
  <c r="M744" i="16"/>
  <c r="K744" i="16"/>
  <c r="F744" i="16"/>
  <c r="W744" i="16"/>
  <c r="P744" i="16"/>
  <c r="Y744" i="16"/>
  <c r="S744" i="16"/>
  <c r="H744" i="16"/>
  <c r="C744" i="16"/>
  <c r="X744" i="16"/>
  <c r="U744" i="16"/>
  <c r="J744" i="16"/>
  <c r="E744" i="16"/>
  <c r="L744" i="16"/>
  <c r="W766" i="16"/>
  <c r="E766" i="16"/>
  <c r="O766" i="16"/>
  <c r="Z766" i="16"/>
  <c r="T766" i="16"/>
  <c r="G766" i="16"/>
  <c r="C766" i="16"/>
  <c r="M766" i="16"/>
  <c r="Q766" i="16"/>
  <c r="Y766" i="16"/>
  <c r="D766" i="16"/>
  <c r="L766" i="16"/>
  <c r="U766" i="16"/>
  <c r="V766" i="16"/>
  <c r="P766" i="16"/>
  <c r="K766" i="16"/>
  <c r="H766" i="16"/>
  <c r="N766" i="16"/>
  <c r="B766" i="16"/>
  <c r="X766" i="16"/>
  <c r="J766" i="16"/>
  <c r="R766" i="16"/>
  <c r="S766" i="16"/>
  <c r="F766" i="16"/>
  <c r="I766" i="16"/>
  <c r="F285" i="16"/>
  <c r="P285" i="16"/>
  <c r="N285" i="16"/>
  <c r="Y285" i="16"/>
  <c r="E285" i="16"/>
  <c r="C285" i="16"/>
  <c r="T285" i="16"/>
  <c r="Z285" i="16"/>
  <c r="K285" i="16"/>
  <c r="J285" i="16"/>
  <c r="W285" i="16"/>
  <c r="S285" i="16"/>
  <c r="Q285" i="16"/>
  <c r="O285" i="16"/>
  <c r="D285" i="16"/>
  <c r="M285" i="16"/>
  <c r="U285" i="16"/>
  <c r="L285" i="16"/>
  <c r="I285" i="16"/>
  <c r="B285" i="16"/>
  <c r="R285" i="16"/>
  <c r="X285" i="16"/>
  <c r="H285" i="16"/>
  <c r="G285" i="16"/>
  <c r="V285" i="16"/>
  <c r="Y52" i="16"/>
  <c r="Z52" i="16"/>
  <c r="G52" i="16"/>
  <c r="H52" i="16"/>
  <c r="X52" i="16"/>
  <c r="O52" i="16"/>
  <c r="T52" i="16"/>
  <c r="C52" i="16"/>
  <c r="N52" i="16"/>
  <c r="L52" i="16"/>
  <c r="U52" i="16"/>
  <c r="I52" i="16"/>
  <c r="R52" i="16"/>
  <c r="F52" i="16"/>
  <c r="Q52" i="16"/>
  <c r="V52" i="16"/>
  <c r="J52" i="16"/>
  <c r="D52" i="16"/>
  <c r="E52" i="16"/>
  <c r="W52" i="16"/>
  <c r="M52" i="16"/>
  <c r="S52" i="16"/>
  <c r="P52" i="16"/>
  <c r="B52" i="16"/>
  <c r="K52" i="16"/>
  <c r="Q675" i="16"/>
  <c r="C675" i="16"/>
  <c r="N675" i="16"/>
  <c r="T675" i="16"/>
  <c r="B675" i="16"/>
  <c r="J675" i="16"/>
  <c r="I675" i="16"/>
  <c r="Y675" i="16"/>
  <c r="Z675" i="16"/>
  <c r="D675" i="16"/>
  <c r="R675" i="16"/>
  <c r="H675" i="16"/>
  <c r="L675" i="16"/>
  <c r="V675" i="16"/>
  <c r="W675" i="16"/>
  <c r="E675" i="16"/>
  <c r="M675" i="16"/>
  <c r="O675" i="16"/>
  <c r="F675" i="16"/>
  <c r="U675" i="16"/>
  <c r="S675" i="16"/>
  <c r="G675" i="16"/>
  <c r="P675" i="16"/>
  <c r="X675" i="16"/>
  <c r="K675" i="16"/>
  <c r="D736" i="16"/>
  <c r="B736" i="16"/>
  <c r="Z736" i="16"/>
  <c r="J736" i="16"/>
  <c r="Q736" i="16"/>
  <c r="E736" i="16"/>
  <c r="O736" i="16"/>
  <c r="K736" i="16"/>
  <c r="N736" i="16"/>
  <c r="C736" i="16"/>
  <c r="U736" i="16"/>
  <c r="F736" i="16"/>
  <c r="X736" i="16"/>
  <c r="I736" i="16"/>
  <c r="H736" i="16"/>
  <c r="L736" i="16"/>
  <c r="P736" i="16"/>
  <c r="R736" i="16"/>
  <c r="S736" i="16"/>
  <c r="Y736" i="16"/>
  <c r="G736" i="16"/>
  <c r="V736" i="16"/>
  <c r="T736" i="16"/>
  <c r="W736" i="16"/>
  <c r="M736" i="16"/>
  <c r="W209" i="16"/>
  <c r="L209" i="16"/>
  <c r="P209" i="16"/>
  <c r="D209" i="16"/>
  <c r="U209" i="16"/>
  <c r="E209" i="16"/>
  <c r="C209" i="16"/>
  <c r="I209" i="16"/>
  <c r="S852" i="16"/>
  <c r="Y852" i="16"/>
  <c r="Z852" i="16"/>
  <c r="Y29" i="16"/>
  <c r="N29" i="16"/>
  <c r="P29" i="16"/>
  <c r="W29" i="16"/>
  <c r="B29" i="16"/>
  <c r="E29" i="16"/>
  <c r="D29" i="16"/>
  <c r="Q29" i="16"/>
  <c r="H29" i="16"/>
  <c r="O29" i="16"/>
  <c r="U29" i="16"/>
  <c r="V29" i="16"/>
  <c r="C29" i="16"/>
  <c r="S29" i="16"/>
  <c r="F29" i="16"/>
  <c r="R29" i="16"/>
  <c r="L29" i="16"/>
  <c r="J29" i="16"/>
  <c r="I29" i="16"/>
  <c r="X29" i="16"/>
  <c r="G29" i="16"/>
  <c r="T29" i="16"/>
  <c r="K29" i="16"/>
  <c r="Z29" i="16"/>
  <c r="M29" i="16"/>
  <c r="S613" i="16"/>
  <c r="E613" i="16"/>
  <c r="H613" i="16"/>
  <c r="J613" i="16"/>
  <c r="O613" i="16"/>
  <c r="L613" i="16"/>
  <c r="Y613" i="16"/>
  <c r="P613" i="16"/>
  <c r="N613" i="16"/>
  <c r="Z613" i="16"/>
  <c r="U613" i="16"/>
  <c r="F613" i="16"/>
  <c r="X613" i="16"/>
  <c r="B613" i="16"/>
  <c r="V613" i="16"/>
  <c r="M613" i="16"/>
  <c r="G613" i="16"/>
  <c r="T613" i="16"/>
  <c r="I613" i="16"/>
  <c r="W613" i="16"/>
  <c r="C613" i="16"/>
  <c r="R613" i="16"/>
  <c r="D613" i="16"/>
  <c r="K613" i="16"/>
  <c r="Q613" i="16"/>
  <c r="Z813" i="16"/>
  <c r="K813" i="16"/>
  <c r="G813" i="16"/>
  <c r="M813" i="16"/>
  <c r="X813" i="16"/>
  <c r="T813" i="16"/>
  <c r="U813" i="16"/>
  <c r="Y813" i="16"/>
  <c r="N813" i="16"/>
  <c r="S813" i="16"/>
  <c r="V813" i="16"/>
  <c r="J813" i="16"/>
  <c r="H813" i="16"/>
  <c r="Q813" i="16"/>
  <c r="L813" i="16"/>
  <c r="R813" i="16"/>
  <c r="O813" i="16"/>
  <c r="B813" i="16"/>
  <c r="F813" i="16"/>
  <c r="D813" i="16"/>
  <c r="I813" i="16"/>
  <c r="P813" i="16"/>
  <c r="W813" i="16"/>
  <c r="C813" i="16"/>
  <c r="E813" i="16"/>
  <c r="B445" i="16"/>
  <c r="I445" i="16"/>
  <c r="M445" i="16"/>
  <c r="E445" i="16"/>
  <c r="G445" i="16"/>
  <c r="X445" i="16"/>
  <c r="U445" i="16"/>
  <c r="W445" i="16"/>
  <c r="J445" i="16"/>
  <c r="T445" i="16"/>
  <c r="V445" i="16"/>
  <c r="L445" i="16"/>
  <c r="P445" i="16"/>
  <c r="N445" i="16"/>
  <c r="Q445" i="16"/>
  <c r="R445" i="16"/>
  <c r="C445" i="16"/>
  <c r="F445" i="16"/>
  <c r="O445" i="16"/>
  <c r="S445" i="16"/>
  <c r="Z445" i="16"/>
  <c r="H445" i="16"/>
  <c r="K445" i="16"/>
  <c r="D445" i="16"/>
  <c r="Y445" i="16"/>
  <c r="X194" i="16"/>
  <c r="I194" i="16"/>
  <c r="O194" i="16"/>
  <c r="T194" i="16"/>
  <c r="B194" i="16"/>
  <c r="S194" i="16"/>
  <c r="E194" i="16"/>
  <c r="W194" i="16"/>
  <c r="F194" i="16"/>
  <c r="J194" i="16"/>
  <c r="L194" i="16"/>
  <c r="C194" i="16"/>
  <c r="Z194" i="16"/>
  <c r="Y194" i="16"/>
  <c r="P194" i="16"/>
  <c r="V194" i="16"/>
  <c r="U194" i="16"/>
  <c r="D194" i="16"/>
  <c r="M194" i="16"/>
  <c r="K194" i="16"/>
  <c r="Q194" i="16"/>
  <c r="G194" i="16"/>
  <c r="H194" i="16"/>
  <c r="N194" i="16"/>
  <c r="R194" i="16"/>
  <c r="R442" i="16"/>
  <c r="Q442" i="16"/>
  <c r="S442" i="16"/>
  <c r="T442" i="16"/>
  <c r="D442" i="16"/>
  <c r="C442" i="16"/>
  <c r="Y442" i="16"/>
  <c r="K442" i="16"/>
  <c r="B442" i="16"/>
  <c r="Z442" i="16"/>
  <c r="U442" i="16"/>
  <c r="X442" i="16"/>
  <c r="O442" i="16"/>
  <c r="G442" i="16"/>
  <c r="P442" i="16"/>
  <c r="L442" i="16"/>
  <c r="E442" i="16"/>
  <c r="M442" i="16"/>
  <c r="N442" i="16"/>
  <c r="F442" i="16"/>
  <c r="W442" i="16"/>
  <c r="V442" i="16"/>
  <c r="I442" i="16"/>
  <c r="J442" i="16"/>
  <c r="H442" i="16"/>
  <c r="T714" i="16"/>
  <c r="R714" i="16"/>
  <c r="Q714" i="16"/>
  <c r="X714" i="16"/>
  <c r="B714" i="16"/>
  <c r="P714" i="16"/>
  <c r="K714" i="16"/>
  <c r="Y714" i="16"/>
  <c r="I714" i="16"/>
  <c r="C714" i="16"/>
  <c r="U714" i="16"/>
  <c r="G714" i="16"/>
  <c r="O714" i="16"/>
  <c r="E714" i="16"/>
  <c r="J714" i="16"/>
  <c r="H714" i="16"/>
  <c r="L714" i="16"/>
  <c r="F714" i="16"/>
  <c r="Z714" i="16"/>
  <c r="N714" i="16"/>
  <c r="V714" i="16"/>
  <c r="M714" i="16"/>
  <c r="W714" i="16"/>
  <c r="S714" i="16"/>
  <c r="D714" i="16"/>
  <c r="O309" i="16"/>
  <c r="J309" i="16"/>
  <c r="Z309" i="16"/>
  <c r="B309" i="16"/>
  <c r="C309" i="16"/>
  <c r="X309" i="16"/>
  <c r="E309" i="16"/>
  <c r="G309" i="16"/>
  <c r="H309" i="16"/>
  <c r="Y309" i="16"/>
  <c r="M309" i="16"/>
  <c r="L309" i="16"/>
  <c r="K309" i="16"/>
  <c r="D309" i="16"/>
  <c r="P309" i="16"/>
  <c r="W309" i="16"/>
  <c r="Q309" i="16"/>
  <c r="U309" i="16"/>
  <c r="I309" i="16"/>
  <c r="R309" i="16"/>
  <c r="T309" i="16"/>
  <c r="S309" i="16"/>
  <c r="V309" i="16"/>
  <c r="F309" i="16"/>
  <c r="N309" i="16"/>
  <c r="F420" i="16"/>
  <c r="M420" i="16"/>
  <c r="W420" i="16"/>
  <c r="D420" i="16"/>
  <c r="G420" i="16"/>
  <c r="Q420" i="16"/>
  <c r="T420" i="16"/>
  <c r="B420" i="16"/>
  <c r="P420" i="16"/>
  <c r="S420" i="16"/>
  <c r="Z420" i="16"/>
  <c r="C420" i="16"/>
  <c r="X420" i="16"/>
  <c r="J420" i="16"/>
  <c r="L420" i="16"/>
  <c r="H420" i="16"/>
  <c r="N420" i="16"/>
  <c r="U420" i="16"/>
  <c r="I420" i="16"/>
  <c r="E420" i="16"/>
  <c r="R420" i="16"/>
  <c r="Y420" i="16"/>
  <c r="O420" i="16"/>
  <c r="K420" i="16"/>
  <c r="V420" i="16"/>
  <c r="W967" i="16"/>
  <c r="E967" i="16"/>
  <c r="P967" i="16"/>
  <c r="V967" i="16"/>
  <c r="X967" i="16"/>
  <c r="N967" i="16"/>
  <c r="J967" i="16"/>
  <c r="U967" i="16"/>
  <c r="K967" i="16"/>
  <c r="D967" i="16"/>
  <c r="F967" i="16"/>
  <c r="Y967" i="16"/>
  <c r="H967" i="16"/>
  <c r="O967" i="16"/>
  <c r="I967" i="16"/>
  <c r="L967" i="16"/>
  <c r="B967" i="16"/>
  <c r="Z967" i="16"/>
  <c r="R967" i="16"/>
  <c r="C967" i="16"/>
  <c r="T967" i="16"/>
  <c r="Q967" i="16"/>
  <c r="S967" i="16"/>
  <c r="M967" i="16"/>
  <c r="G967" i="16"/>
  <c r="Y351" i="16"/>
  <c r="V351" i="16"/>
  <c r="D351" i="16"/>
  <c r="X351" i="16"/>
  <c r="E351" i="16"/>
  <c r="F351" i="16"/>
  <c r="N351" i="16"/>
  <c r="I351" i="16"/>
  <c r="K351" i="16"/>
  <c r="H351" i="16"/>
  <c r="P351" i="16"/>
  <c r="T351" i="16"/>
  <c r="U351" i="16"/>
  <c r="S351" i="16"/>
  <c r="B351" i="16"/>
  <c r="R351" i="16"/>
  <c r="J351" i="16"/>
  <c r="O351" i="16"/>
  <c r="G351" i="16"/>
  <c r="L351" i="16"/>
  <c r="M351" i="16"/>
  <c r="W351" i="16"/>
  <c r="C351" i="16"/>
  <c r="Q351" i="16"/>
  <c r="Z351" i="16"/>
  <c r="E372" i="16"/>
  <c r="G372" i="16"/>
  <c r="Q372" i="16"/>
  <c r="M372" i="16"/>
  <c r="J372" i="16"/>
  <c r="W372" i="16"/>
  <c r="R372" i="16"/>
  <c r="L372" i="16"/>
  <c r="X372" i="16"/>
  <c r="S372" i="16"/>
  <c r="F372" i="16"/>
  <c r="V372" i="16"/>
  <c r="B372" i="16"/>
  <c r="N372" i="16"/>
  <c r="I372" i="16"/>
  <c r="C372" i="16"/>
  <c r="H372" i="16"/>
  <c r="O372" i="16"/>
  <c r="D372" i="16"/>
  <c r="U372" i="16"/>
  <c r="Y372" i="16"/>
  <c r="K372" i="16"/>
  <c r="Z372" i="16"/>
  <c r="P372" i="16"/>
  <c r="T372" i="16"/>
  <c r="W748" i="16"/>
  <c r="Z748" i="16"/>
  <c r="D748" i="16"/>
  <c r="T748" i="16"/>
  <c r="V748" i="16"/>
  <c r="E748" i="16"/>
  <c r="X748" i="16"/>
  <c r="G748" i="16"/>
  <c r="P748" i="16"/>
  <c r="J748" i="16"/>
  <c r="Y748" i="16"/>
  <c r="B748" i="16"/>
  <c r="L748" i="16"/>
  <c r="Q748" i="16"/>
  <c r="R748" i="16"/>
  <c r="K748" i="16"/>
  <c r="F748" i="16"/>
  <c r="I748" i="16"/>
  <c r="H748" i="16"/>
  <c r="S748" i="16"/>
  <c r="O748" i="16"/>
  <c r="M748" i="16"/>
  <c r="U748" i="16"/>
  <c r="C748" i="16"/>
  <c r="N748" i="16"/>
  <c r="B556" i="16"/>
  <c r="F556" i="16"/>
  <c r="H556" i="16"/>
  <c r="G556" i="16"/>
  <c r="X556" i="16"/>
  <c r="Q556" i="16"/>
  <c r="L556" i="16"/>
  <c r="Z556" i="16"/>
  <c r="M556" i="16"/>
  <c r="D556" i="16"/>
  <c r="O556" i="16"/>
  <c r="K556" i="16"/>
  <c r="W556" i="16"/>
  <c r="J556" i="16"/>
  <c r="N556" i="16"/>
  <c r="U556" i="16"/>
  <c r="C556" i="16"/>
  <c r="T556" i="16"/>
  <c r="I556" i="16"/>
  <c r="P556" i="16"/>
  <c r="R556" i="16"/>
  <c r="V556" i="16"/>
  <c r="Y556" i="16"/>
  <c r="S556" i="16"/>
  <c r="E556" i="16"/>
  <c r="S130" i="16"/>
  <c r="L130" i="16"/>
  <c r="M130" i="16"/>
  <c r="Y130" i="16"/>
  <c r="H130" i="16"/>
  <c r="I130" i="16"/>
  <c r="Q130" i="16"/>
  <c r="N130" i="16"/>
  <c r="Z130" i="16"/>
  <c r="J130" i="16"/>
  <c r="V130" i="16"/>
  <c r="D130" i="16"/>
  <c r="X130" i="16"/>
  <c r="T130" i="16"/>
  <c r="G130" i="16"/>
  <c r="O130" i="16"/>
  <c r="E130" i="16"/>
  <c r="W130" i="16"/>
  <c r="U130" i="16"/>
  <c r="K130" i="16"/>
  <c r="P130" i="16"/>
  <c r="C130" i="16"/>
  <c r="R130" i="16"/>
  <c r="B130" i="16"/>
  <c r="F130" i="16"/>
  <c r="T693" i="16"/>
  <c r="S693" i="16"/>
  <c r="L693" i="16"/>
  <c r="O693" i="16"/>
  <c r="M693" i="16"/>
  <c r="B693" i="16"/>
  <c r="K693" i="16"/>
  <c r="R693" i="16"/>
  <c r="E693" i="16"/>
  <c r="V693" i="16"/>
  <c r="J693" i="16"/>
  <c r="U693" i="16"/>
  <c r="F693" i="16"/>
  <c r="G693" i="16"/>
  <c r="Y693" i="16"/>
  <c r="H693" i="16"/>
  <c r="Q693" i="16"/>
  <c r="C693" i="16"/>
  <c r="P693" i="16"/>
  <c r="W693" i="16"/>
  <c r="D693" i="16"/>
  <c r="I693" i="16"/>
  <c r="Z693" i="16"/>
  <c r="X693" i="16"/>
  <c r="N693" i="16"/>
  <c r="A925" i="17" l="1"/>
  <c r="B925" i="17" s="1"/>
  <c r="A690" i="17"/>
  <c r="B690" i="17" s="1"/>
  <c r="A519" i="17"/>
  <c r="B519" i="17" s="1"/>
  <c r="A427" i="17"/>
  <c r="B427" i="17" s="1"/>
  <c r="A243" i="17"/>
  <c r="B243" i="17" s="1"/>
  <c r="A182" i="17"/>
  <c r="B182" i="17" s="1"/>
  <c r="A116" i="17"/>
  <c r="B116" i="17" s="1"/>
  <c r="A52" i="17"/>
  <c r="B52" i="17" s="1"/>
  <c r="A736" i="17"/>
  <c r="B736" i="17" s="1"/>
  <c r="A586" i="17"/>
  <c r="B586" i="17" s="1"/>
  <c r="A446" i="17"/>
  <c r="B446" i="17" s="1"/>
  <c r="A351" i="17"/>
  <c r="B351" i="17" s="1"/>
  <c r="A281" i="17"/>
  <c r="B281" i="17" s="1"/>
  <c r="A123" i="17"/>
  <c r="B123" i="17" s="1"/>
  <c r="A70" i="17"/>
  <c r="B70" i="17" s="1"/>
  <c r="A6" i="17"/>
  <c r="B6" i="17" s="1"/>
  <c r="A879" i="17"/>
  <c r="B879" i="17" s="1"/>
  <c r="A699" i="17"/>
  <c r="B699" i="17" s="1"/>
  <c r="A431" i="17"/>
  <c r="B431" i="17" s="1"/>
  <c r="A337" i="17"/>
  <c r="B337" i="17" s="1"/>
  <c r="A257" i="17"/>
  <c r="B257" i="17" s="1"/>
  <c r="A175" i="17"/>
  <c r="B175" i="17" s="1"/>
  <c r="A47" i="17"/>
  <c r="B47" i="17" s="1"/>
  <c r="A603" i="17"/>
  <c r="B603" i="17" s="1"/>
  <c r="A821" i="17"/>
  <c r="B821" i="17" s="1"/>
  <c r="A23" i="17"/>
  <c r="B23" i="17" s="1"/>
  <c r="A185" i="17"/>
  <c r="B185" i="17" s="1"/>
  <c r="A271" i="17"/>
  <c r="B271" i="17" s="1"/>
  <c r="A362" i="17"/>
  <c r="B362" i="17" s="1"/>
  <c r="A462" i="17"/>
  <c r="B462" i="17" s="1"/>
  <c r="A632" i="17"/>
  <c r="B632" i="17" s="1"/>
  <c r="A142" i="17"/>
  <c r="B142" i="17" s="1"/>
  <c r="A278" i="17"/>
  <c r="B278" i="17" s="1"/>
  <c r="A444" i="17"/>
  <c r="B444" i="17" s="1"/>
  <c r="A789" i="17"/>
  <c r="B789" i="17" s="1"/>
  <c r="A958" i="17"/>
  <c r="B958" i="17" s="1"/>
  <c r="A767" i="17"/>
  <c r="B767" i="17" s="1"/>
  <c r="A898" i="17"/>
  <c r="B898" i="17" s="1"/>
  <c r="A769" i="17"/>
  <c r="B769" i="17" s="1"/>
  <c r="A668" i="17"/>
  <c r="B668" i="17" s="1"/>
  <c r="A63" i="17"/>
  <c r="B63" i="17" s="1"/>
  <c r="A170" i="17"/>
  <c r="B170" i="17" s="1"/>
  <c r="A353" i="17"/>
  <c r="B353" i="17" s="1"/>
  <c r="A579" i="17"/>
  <c r="B579" i="17" s="1"/>
  <c r="A871" i="17"/>
  <c r="B871" i="17" s="1"/>
  <c r="A826" i="17"/>
  <c r="B826" i="17" s="1"/>
  <c r="A985" i="17"/>
  <c r="B985" i="17" s="1"/>
  <c r="A895" i="17"/>
  <c r="B895" i="17" s="1"/>
  <c r="A669" i="17"/>
  <c r="B669" i="17" s="1"/>
  <c r="A504" i="17"/>
  <c r="B504" i="17" s="1"/>
  <c r="A332" i="17"/>
  <c r="B332" i="17" s="1"/>
  <c r="A105" i="17"/>
  <c r="B105" i="17" s="1"/>
  <c r="A957" i="17"/>
  <c r="B957" i="17" s="1"/>
  <c r="A728" i="17"/>
  <c r="B728" i="17" s="1"/>
  <c r="A566" i="17"/>
  <c r="B566" i="17" s="1"/>
  <c r="A433" i="17"/>
  <c r="B433" i="17" s="1"/>
  <c r="A338" i="17"/>
  <c r="B338" i="17" s="1"/>
  <c r="A190" i="17"/>
  <c r="B190" i="17" s="1"/>
  <c r="A995" i="17"/>
  <c r="B995" i="17" s="1"/>
  <c r="A679" i="17"/>
  <c r="B679" i="17" s="1"/>
  <c r="A511" i="17"/>
  <c r="B511" i="17" s="1"/>
  <c r="A419" i="17"/>
  <c r="B419" i="17" s="1"/>
  <c r="A324" i="17"/>
  <c r="B324" i="17" s="1"/>
  <c r="A238" i="17"/>
  <c r="B238" i="17" s="1"/>
  <c r="A111" i="17"/>
  <c r="B111" i="17" s="1"/>
  <c r="A576" i="17"/>
  <c r="B576" i="17" s="1"/>
  <c r="A97" i="17"/>
  <c r="B97" i="17" s="1"/>
  <c r="A172" i="17"/>
  <c r="B172" i="17" s="1"/>
  <c r="A161" i="17"/>
  <c r="B161" i="17" s="1"/>
  <c r="A252" i="17"/>
  <c r="B252" i="17" s="1"/>
  <c r="A346" i="17"/>
  <c r="B346" i="17" s="1"/>
  <c r="A14" i="17"/>
  <c r="B14" i="17" s="1"/>
  <c r="A494" i="17"/>
  <c r="B494" i="17" s="1"/>
  <c r="A848" i="17"/>
  <c r="B848" i="17" s="1"/>
  <c r="A477" i="17"/>
  <c r="B477" i="17" s="1"/>
  <c r="A414" i="17"/>
  <c r="B414" i="17" s="1"/>
  <c r="A319" i="17"/>
  <c r="B319" i="17" s="1"/>
  <c r="A228" i="17"/>
  <c r="B228" i="17" s="1"/>
  <c r="A169" i="17"/>
  <c r="B169" i="17" s="1"/>
  <c r="A41" i="17"/>
  <c r="B41" i="17" s="1"/>
  <c r="A912" i="17"/>
  <c r="B912" i="17" s="1"/>
  <c r="A707" i="17"/>
  <c r="B707" i="17" s="1"/>
  <c r="A547" i="17"/>
  <c r="B547" i="17" s="1"/>
  <c r="A327" i="17"/>
  <c r="B327" i="17" s="1"/>
  <c r="A266" i="17"/>
  <c r="B266" i="17" s="1"/>
  <c r="A177" i="17"/>
  <c r="B177" i="17" s="1"/>
  <c r="A115" i="17"/>
  <c r="B115" i="17" s="1"/>
  <c r="A59" i="17"/>
  <c r="B59" i="17" s="1"/>
  <c r="A822" i="17"/>
  <c r="B822" i="17" s="1"/>
  <c r="A651" i="17"/>
  <c r="B651" i="17" s="1"/>
  <c r="A486" i="17"/>
  <c r="B486" i="17" s="1"/>
  <c r="A403" i="17"/>
  <c r="B403" i="17" s="1"/>
  <c r="A220" i="17"/>
  <c r="B220" i="17" s="1"/>
  <c r="A162" i="17"/>
  <c r="B162" i="17" s="1"/>
  <c r="A98" i="17"/>
  <c r="B98" i="17" s="1"/>
  <c r="A34" i="17"/>
  <c r="B34" i="17" s="1"/>
  <c r="A441" i="17"/>
  <c r="B441" i="17" s="1"/>
  <c r="A795" i="17"/>
  <c r="B795" i="17" s="1"/>
  <c r="A12" i="17"/>
  <c r="B12" i="17" s="1"/>
  <c r="A87" i="17"/>
  <c r="B87" i="17" s="1"/>
  <c r="A76" i="17"/>
  <c r="B76" i="17" s="1"/>
  <c r="A234" i="17"/>
  <c r="B234" i="17" s="1"/>
  <c r="A451" i="17"/>
  <c r="B451" i="17" s="1"/>
  <c r="A35" i="17"/>
  <c r="B35" i="17" s="1"/>
  <c r="A163" i="17"/>
  <c r="B163" i="17" s="1"/>
  <c r="A302" i="17"/>
  <c r="B302" i="17" s="1"/>
  <c r="A855" i="17"/>
  <c r="B855" i="17" s="1"/>
  <c r="A924" i="17"/>
  <c r="B924" i="17" s="1"/>
  <c r="A831" i="17"/>
  <c r="B831" i="17" s="1"/>
  <c r="A989" i="17"/>
  <c r="B989" i="17" s="1"/>
  <c r="A732" i="17"/>
  <c r="B732" i="17" s="1"/>
  <c r="A652" i="17"/>
  <c r="B652" i="17" s="1"/>
  <c r="A556" i="17"/>
  <c r="B556" i="17" s="1"/>
  <c r="A81" i="17"/>
  <c r="B81" i="17" s="1"/>
  <c r="A202" i="17"/>
  <c r="B202" i="17" s="1"/>
  <c r="A618" i="17"/>
  <c r="B618" i="17" s="1"/>
  <c r="A987" i="17"/>
  <c r="B987" i="17" s="1"/>
  <c r="A889" i="17"/>
  <c r="B889" i="17" s="1"/>
  <c r="A794" i="17"/>
  <c r="B794" i="17" s="1"/>
  <c r="A805" i="17"/>
  <c r="B805" i="17" s="1"/>
  <c r="A713" i="17"/>
  <c r="B713" i="17" s="1"/>
  <c r="A617" i="17"/>
  <c r="B617" i="17" s="1"/>
  <c r="A110" i="17"/>
  <c r="B110" i="17" s="1"/>
  <c r="A249" i="17"/>
  <c r="B249" i="17" s="1"/>
  <c r="A703" i="17"/>
  <c r="B703" i="17" s="1"/>
  <c r="A965" i="17"/>
  <c r="B965" i="17" s="1"/>
  <c r="A869" i="17"/>
  <c r="B869" i="17" s="1"/>
  <c r="A623" i="17"/>
  <c r="B623" i="17" s="1"/>
  <c r="A310" i="17"/>
  <c r="B310" i="17" s="1"/>
  <c r="A158" i="17"/>
  <c r="B158" i="17" s="1"/>
  <c r="A94" i="17"/>
  <c r="B94" i="17" s="1"/>
  <c r="A30" i="17"/>
  <c r="B30" i="17" s="1"/>
  <c r="A882" i="17"/>
  <c r="B882" i="17" s="1"/>
  <c r="A680" i="17"/>
  <c r="B680" i="17" s="1"/>
  <c r="A423" i="17"/>
  <c r="B423" i="17" s="1"/>
  <c r="A166" i="17"/>
  <c r="B166" i="17" s="1"/>
  <c r="A51" i="17"/>
  <c r="B51" i="17" s="1"/>
  <c r="A472" i="17"/>
  <c r="B472" i="17" s="1"/>
  <c r="A797" i="17"/>
  <c r="B797" i="17" s="1"/>
  <c r="A614" i="17"/>
  <c r="B614" i="17" s="1"/>
  <c r="A466" i="17"/>
  <c r="B466" i="17" s="1"/>
  <c r="A314" i="17"/>
  <c r="B314" i="17" s="1"/>
  <c r="A90" i="17"/>
  <c r="B90" i="17" s="1"/>
  <c r="A323" i="17"/>
  <c r="B323" i="17" s="1"/>
  <c r="A428" i="17"/>
  <c r="B428" i="17" s="1"/>
  <c r="A557" i="17"/>
  <c r="B557" i="17" s="1"/>
  <c r="A746" i="17"/>
  <c r="B746" i="17" s="1"/>
  <c r="A718" i="17"/>
  <c r="B718" i="17" s="1"/>
  <c r="A151" i="17"/>
  <c r="B151" i="17" s="1"/>
  <c r="A60" i="17"/>
  <c r="B60" i="17" s="1"/>
  <c r="A339" i="17"/>
  <c r="B339" i="17" s="1"/>
  <c r="A570" i="17"/>
  <c r="B570" i="17" s="1"/>
  <c r="A1004" i="17"/>
  <c r="B1004" i="17" s="1"/>
  <c r="A908" i="17"/>
  <c r="B908" i="17" s="1"/>
  <c r="A815" i="17"/>
  <c r="B815" i="17" s="1"/>
  <c r="A854" i="17"/>
  <c r="B854" i="17" s="1"/>
  <c r="A540" i="17"/>
  <c r="B540" i="17" s="1"/>
  <c r="A239" i="17"/>
  <c r="B239" i="17" s="1"/>
  <c r="A401" i="17"/>
  <c r="B401" i="17" s="1"/>
  <c r="A693" i="17"/>
  <c r="B693" i="17" s="1"/>
  <c r="A575" i="17"/>
  <c r="B575" i="17" s="1"/>
  <c r="A371" i="17"/>
  <c r="B371" i="17" s="1"/>
  <c r="A299" i="17"/>
  <c r="B299" i="17" s="1"/>
  <c r="A204" i="17"/>
  <c r="B204" i="17" s="1"/>
  <c r="A137" i="17"/>
  <c r="B137" i="17" s="1"/>
  <c r="A73" i="17"/>
  <c r="B73" i="17" s="1"/>
  <c r="A835" i="17"/>
  <c r="B835" i="17" s="1"/>
  <c r="A394" i="17"/>
  <c r="B394" i="17" s="1"/>
  <c r="A223" i="17"/>
  <c r="B223" i="17" s="1"/>
  <c r="A155" i="17"/>
  <c r="B155" i="17" s="1"/>
  <c r="A91" i="17"/>
  <c r="B91" i="17" s="1"/>
  <c r="A27" i="17"/>
  <c r="B27" i="17" s="1"/>
  <c r="A941" i="17"/>
  <c r="B941" i="17" s="1"/>
  <c r="A584" i="17"/>
  <c r="B584" i="17" s="1"/>
  <c r="A291" i="17"/>
  <c r="B291" i="17" s="1"/>
  <c r="A143" i="17"/>
  <c r="B143" i="17" s="1"/>
  <c r="A79" i="17"/>
  <c r="B79" i="17" s="1"/>
  <c r="A15" i="17"/>
  <c r="B15" i="17" s="1"/>
  <c r="A119" i="17"/>
  <c r="B119" i="17" s="1"/>
  <c r="A195" i="17"/>
  <c r="B195" i="17" s="1"/>
  <c r="A527" i="17"/>
  <c r="B527" i="17" s="1"/>
  <c r="A927" i="17"/>
  <c r="B927" i="17" s="1"/>
  <c r="A218" i="17"/>
  <c r="B218" i="17" s="1"/>
  <c r="A78" i="17"/>
  <c r="B78" i="17" s="1"/>
  <c r="A235" i="17"/>
  <c r="B235" i="17" s="1"/>
  <c r="A396" i="17"/>
  <c r="B396" i="17" s="1"/>
  <c r="A683" i="17"/>
  <c r="B683" i="17" s="1"/>
  <c r="A892" i="17"/>
  <c r="B892" i="17" s="1"/>
  <c r="A812" i="17"/>
  <c r="B812" i="17" s="1"/>
  <c r="A620" i="17"/>
  <c r="B620" i="17" s="1"/>
  <c r="A524" i="17"/>
  <c r="B524" i="17" s="1"/>
  <c r="A127" i="17"/>
  <c r="B127" i="17" s="1"/>
  <c r="A282" i="17"/>
  <c r="B282" i="17" s="1"/>
  <c r="A458" i="17"/>
  <c r="B458" i="17" s="1"/>
  <c r="A955" i="17"/>
  <c r="B955" i="17" s="1"/>
  <c r="A894" i="17"/>
  <c r="B894" i="17" s="1"/>
  <c r="A681" i="17"/>
  <c r="B681" i="17" s="1"/>
  <c r="A28" i="17"/>
  <c r="B28" i="17" s="1"/>
  <c r="A156" i="17"/>
  <c r="B156" i="17" s="1"/>
  <c r="A316" i="17"/>
  <c r="B316" i="17" s="1"/>
  <c r="A541" i="17"/>
  <c r="B541" i="17" s="1"/>
  <c r="A935" i="17"/>
  <c r="B935" i="17" s="1"/>
  <c r="A809" i="17"/>
  <c r="B809" i="17" s="1"/>
  <c r="A438" i="17"/>
  <c r="B438" i="17" s="1"/>
  <c r="A191" i="17"/>
  <c r="B191" i="17" s="1"/>
  <c r="A20" i="17"/>
  <c r="B20" i="17" s="1"/>
  <c r="A305" i="17"/>
  <c r="B305" i="17" s="1"/>
  <c r="A102" i="17"/>
  <c r="B102" i="17" s="1"/>
  <c r="A442" i="17"/>
  <c r="B442" i="17" s="1"/>
  <c r="A771" i="17"/>
  <c r="B771" i="17" s="1"/>
  <c r="A395" i="17"/>
  <c r="B395" i="17" s="1"/>
  <c r="A9" i="17"/>
  <c r="B9" i="17" s="1"/>
  <c r="A518" i="17"/>
  <c r="B518" i="17" s="1"/>
  <c r="A295" i="17"/>
  <c r="B295" i="17" s="1"/>
  <c r="A83" i="17"/>
  <c r="B83" i="17" s="1"/>
  <c r="A757" i="17"/>
  <c r="B757" i="17" s="1"/>
  <c r="A196" i="17"/>
  <c r="B196" i="17" s="1"/>
  <c r="A26" i="17"/>
  <c r="B26" i="17" s="1"/>
  <c r="A380" i="17"/>
  <c r="B380" i="17" s="1"/>
  <c r="A140" i="17"/>
  <c r="B140" i="17" s="1"/>
  <c r="A124" i="17"/>
  <c r="B124" i="17" s="1"/>
  <c r="A722" i="17"/>
  <c r="B722" i="17" s="1"/>
  <c r="A862" i="17"/>
  <c r="B862" i="17" s="1"/>
  <c r="A916" i="17"/>
  <c r="B916" i="17" s="1"/>
  <c r="A684" i="17"/>
  <c r="B684" i="17" s="1"/>
  <c r="A42" i="17"/>
  <c r="B42" i="17" s="1"/>
  <c r="A306" i="17"/>
  <c r="B306" i="17" s="1"/>
  <c r="A859" i="17"/>
  <c r="B859" i="17" s="1"/>
  <c r="A964" i="17"/>
  <c r="B964" i="17" s="1"/>
  <c r="A784" i="17"/>
  <c r="B784" i="17" s="1"/>
  <c r="A649" i="17"/>
  <c r="B649" i="17" s="1"/>
  <c r="A287" i="17"/>
  <c r="B287" i="17" s="1"/>
  <c r="A981" i="17"/>
  <c r="B981" i="17" s="1"/>
  <c r="A837" i="17"/>
  <c r="B837" i="17" s="1"/>
  <c r="A863" i="17"/>
  <c r="B863" i="17" s="1"/>
  <c r="A660" i="17"/>
  <c r="B660" i="17" s="1"/>
  <c r="A564" i="17"/>
  <c r="B564" i="17" s="1"/>
  <c r="A225" i="17"/>
  <c r="B225" i="17" s="1"/>
  <c r="A883" i="17"/>
  <c r="B883" i="17" s="1"/>
  <c r="A577" i="17"/>
  <c r="B577" i="17" s="1"/>
  <c r="A829" i="17"/>
  <c r="B829" i="17" s="1"/>
  <c r="A578" i="17"/>
  <c r="B578" i="17" s="1"/>
  <c r="A408" i="17"/>
  <c r="B408" i="17" s="1"/>
  <c r="A673" i="17"/>
  <c r="B673" i="17" s="1"/>
  <c r="A931" i="17"/>
  <c r="B931" i="17" s="1"/>
  <c r="A529" i="17"/>
  <c r="B529" i="17" s="1"/>
  <c r="A874" i="17"/>
  <c r="B874" i="17" s="1"/>
  <c r="A741" i="17"/>
  <c r="B741" i="17" s="1"/>
  <c r="A549" i="17"/>
  <c r="B549" i="17" s="1"/>
  <c r="A389" i="17"/>
  <c r="B389" i="17" s="1"/>
  <c r="A245" i="17"/>
  <c r="B245" i="17" s="1"/>
  <c r="A986" i="17"/>
  <c r="B986" i="17" s="1"/>
  <c r="A705" i="17"/>
  <c r="B705" i="17" s="1"/>
  <c r="A10" i="17"/>
  <c r="B10" i="17" s="1"/>
  <c r="A717" i="17"/>
  <c r="B717" i="17" s="1"/>
  <c r="A356" i="17"/>
  <c r="B356" i="17" s="1"/>
  <c r="A148" i="17"/>
  <c r="B148" i="17" s="1"/>
  <c r="A491" i="17"/>
  <c r="B491" i="17" s="1"/>
  <c r="A242" i="17"/>
  <c r="B242" i="17" s="1"/>
  <c r="A726" i="17"/>
  <c r="B726" i="17" s="1"/>
  <c r="A385" i="17"/>
  <c r="B385" i="17" s="1"/>
  <c r="A186" i="17"/>
  <c r="B186" i="17" s="1"/>
  <c r="A864" i="17"/>
  <c r="B864" i="17" s="1"/>
  <c r="A417" i="17"/>
  <c r="B417" i="17" s="1"/>
  <c r="A55" i="17"/>
  <c r="B55" i="17" s="1"/>
  <c r="A188" i="17"/>
  <c r="B188" i="17" s="1"/>
  <c r="A846" i="17"/>
  <c r="B846" i="17" s="1"/>
  <c r="A877" i="17"/>
  <c r="B877" i="17" s="1"/>
  <c r="A382" i="17"/>
  <c r="B382" i="17" s="1"/>
  <c r="A1000" i="17"/>
  <c r="B1000" i="17" s="1"/>
  <c r="A843" i="17"/>
  <c r="B843" i="17" s="1"/>
  <c r="A937" i="17"/>
  <c r="B937" i="17" s="1"/>
  <c r="A766" i="17"/>
  <c r="B766" i="17" s="1"/>
  <c r="A646" i="17"/>
  <c r="B646" i="17" s="1"/>
  <c r="A949" i="17"/>
  <c r="B949" i="17" s="1"/>
  <c r="A823" i="17"/>
  <c r="B823" i="17" s="1"/>
  <c r="A999" i="17"/>
  <c r="B999" i="17" s="1"/>
  <c r="A740" i="17"/>
  <c r="B740" i="17" s="1"/>
  <c r="A644" i="17"/>
  <c r="B644" i="17" s="1"/>
  <c r="A548" i="17"/>
  <c r="B548" i="17" s="1"/>
  <c r="A330" i="17"/>
  <c r="B330" i="17" s="1"/>
  <c r="A513" i="17"/>
  <c r="B513" i="17" s="1"/>
  <c r="A962" i="17"/>
  <c r="B962" i="17" s="1"/>
  <c r="A792" i="17"/>
  <c r="B792" i="17" s="1"/>
  <c r="A663" i="17"/>
  <c r="B663" i="17" s="1"/>
  <c r="A471" i="17"/>
  <c r="B471" i="17" s="1"/>
  <c r="A392" i="17"/>
  <c r="B392" i="17" s="1"/>
  <c r="A367" i="17"/>
  <c r="B367" i="17" s="1"/>
  <c r="A126" i="17"/>
  <c r="B126" i="17" s="1"/>
  <c r="A808" i="17"/>
  <c r="B808" i="17" s="1"/>
  <c r="A409" i="17"/>
  <c r="B409" i="17" s="1"/>
  <c r="A199" i="17"/>
  <c r="B199" i="17" s="1"/>
  <c r="A555" i="17"/>
  <c r="B555" i="17" s="1"/>
  <c r="A286" i="17"/>
  <c r="B286" i="17" s="1"/>
  <c r="A84" i="17"/>
  <c r="B84" i="17" s="1"/>
  <c r="A760" i="17"/>
  <c r="B760" i="17" s="1"/>
  <c r="A19" i="17"/>
  <c r="B19" i="17" s="1"/>
  <c r="A565" i="17"/>
  <c r="B565" i="17" s="1"/>
  <c r="A303" i="17"/>
  <c r="B303" i="17" s="1"/>
  <c r="A122" i="17"/>
  <c r="B122" i="17" s="1"/>
  <c r="A480" i="17"/>
  <c r="B480" i="17" s="1"/>
  <c r="A129" i="17"/>
  <c r="B129" i="17" s="1"/>
  <c r="A377" i="17"/>
  <c r="B377" i="17" s="1"/>
  <c r="A787" i="17"/>
  <c r="B787" i="17" s="1"/>
  <c r="A588" i="17"/>
  <c r="B588" i="17" s="1"/>
  <c r="A938" i="17"/>
  <c r="B938" i="17" s="1"/>
  <c r="A867" i="17"/>
  <c r="B867" i="17" s="1"/>
  <c r="A406" i="17"/>
  <c r="B406" i="17" s="1"/>
  <c r="A827" i="17"/>
  <c r="B827" i="17" s="1"/>
  <c r="A902" i="17"/>
  <c r="B902" i="17" s="1"/>
  <c r="A791" i="17"/>
  <c r="B791" i="17" s="1"/>
  <c r="A933" i="17"/>
  <c r="B933" i="17" s="1"/>
  <c r="A801" i="17"/>
  <c r="B801" i="17" s="1"/>
  <c r="A612" i="17"/>
  <c r="B612" i="17" s="1"/>
  <c r="A928" i="17"/>
  <c r="B928" i="17" s="1"/>
  <c r="A914" i="17"/>
  <c r="B914" i="17" s="1"/>
  <c r="A749" i="17"/>
  <c r="B749" i="17" s="1"/>
  <c r="A624" i="17"/>
  <c r="B624" i="17" s="1"/>
  <c r="A440" i="17"/>
  <c r="B440" i="17" s="1"/>
  <c r="A49" i="17"/>
  <c r="B49" i="17" s="1"/>
  <c r="A802" i="17"/>
  <c r="B802" i="17" s="1"/>
  <c r="A625" i="17"/>
  <c r="B625" i="17" s="1"/>
  <c r="A932" i="17"/>
  <c r="B932" i="17" s="1"/>
  <c r="A702" i="17"/>
  <c r="B702" i="17" s="1"/>
  <c r="A510" i="17"/>
  <c r="B510" i="17" s="1"/>
  <c r="A421" i="17"/>
  <c r="B421" i="17" s="1"/>
  <c r="A277" i="17"/>
  <c r="B277" i="17" s="1"/>
  <c r="A923" i="17"/>
  <c r="B923" i="17" s="1"/>
  <c r="A74" i="17"/>
  <c r="B74" i="17" s="1"/>
  <c r="A585" i="17"/>
  <c r="B585" i="17" s="1"/>
  <c r="A214" i="17"/>
  <c r="B214" i="17" s="1"/>
  <c r="A370" i="17"/>
  <c r="B370" i="17" s="1"/>
  <c r="A910" i="17"/>
  <c r="B910" i="17" s="1"/>
  <c r="A275" i="17"/>
  <c r="B275" i="17" s="1"/>
  <c r="A206" i="17"/>
  <c r="B206" i="17" s="1"/>
  <c r="A509" i="17"/>
  <c r="B509" i="17" s="1"/>
  <c r="A44" i="17"/>
  <c r="B44" i="17" s="1"/>
  <c r="A990" i="17"/>
  <c r="B990" i="17" s="1"/>
  <c r="A968" i="17"/>
  <c r="B968" i="17" s="1"/>
  <c r="A604" i="17"/>
  <c r="B604" i="17" s="1"/>
  <c r="A921" i="17"/>
  <c r="B921" i="17" s="1"/>
  <c r="A911" i="17"/>
  <c r="B911" i="17" s="1"/>
  <c r="A697" i="17"/>
  <c r="B697" i="17" s="1"/>
  <c r="A174" i="17"/>
  <c r="B174" i="17" s="1"/>
  <c r="A589" i="17"/>
  <c r="B589" i="17" s="1"/>
  <c r="A976" i="17"/>
  <c r="B976" i="17" s="1"/>
  <c r="A113" i="17"/>
  <c r="B113" i="17" s="1"/>
  <c r="A706" i="17"/>
  <c r="B706" i="17" s="1"/>
  <c r="A535" i="17"/>
  <c r="B535" i="17" s="1"/>
  <c r="A865" i="17"/>
  <c r="B865" i="17" s="1"/>
  <c r="A1002" i="17"/>
  <c r="B1002" i="17" s="1"/>
  <c r="A341" i="17"/>
  <c r="B341" i="17" s="1"/>
  <c r="A954" i="17"/>
  <c r="B954" i="17" s="1"/>
  <c r="A744" i="17"/>
  <c r="B744" i="17" s="1"/>
  <c r="A273" i="17"/>
  <c r="B273" i="17" s="1"/>
  <c r="A95" i="17"/>
  <c r="B95" i="17" s="1"/>
  <c r="A961" i="17"/>
  <c r="B961" i="17" s="1"/>
  <c r="A858" i="17"/>
  <c r="B858" i="17" s="1"/>
  <c r="A887" i="17"/>
  <c r="B887" i="17" s="1"/>
  <c r="A753" i="17"/>
  <c r="B753" i="17" s="1"/>
  <c r="A517" i="17"/>
  <c r="B517" i="17" s="1"/>
  <c r="A429" i="17"/>
  <c r="B429" i="17" s="1"/>
  <c r="A253" i="17"/>
  <c r="B253" i="17" s="1"/>
  <c r="A1001" i="17"/>
  <c r="B1001" i="17" s="1"/>
  <c r="A635" i="17"/>
  <c r="B635" i="17" s="1"/>
  <c r="A498" i="17"/>
  <c r="B498" i="17" s="1"/>
  <c r="A537" i="17"/>
  <c r="B537" i="17" s="1"/>
  <c r="A656" i="17"/>
  <c r="B656" i="17" s="1"/>
  <c r="A216" i="17"/>
  <c r="B216" i="17" s="1"/>
  <c r="A630" i="17"/>
  <c r="B630" i="17" s="1"/>
  <c r="A418" i="17"/>
  <c r="B418" i="17" s="1"/>
  <c r="A329" i="17"/>
  <c r="B329" i="17" s="1"/>
  <c r="A247" i="17"/>
  <c r="B247" i="17" s="1"/>
  <c r="A165" i="17"/>
  <c r="B165" i="17" s="1"/>
  <c r="A101" i="17"/>
  <c r="B101" i="17" s="1"/>
  <c r="A37" i="17"/>
  <c r="B37" i="17" s="1"/>
  <c r="A657" i="17"/>
  <c r="B657" i="17" s="1"/>
  <c r="A464" i="17"/>
  <c r="B464" i="17" s="1"/>
  <c r="A948" i="17"/>
  <c r="B948" i="17" s="1"/>
  <c r="A536" i="17"/>
  <c r="B536" i="17" s="1"/>
  <c r="A891" i="17"/>
  <c r="B891" i="17" s="1"/>
  <c r="A719" i="17"/>
  <c r="B719" i="17" s="1"/>
  <c r="A959" i="17"/>
  <c r="B959" i="17" s="1"/>
  <c r="A318" i="17"/>
  <c r="B318" i="17" s="1"/>
  <c r="A209" i="17"/>
  <c r="B209" i="17" s="1"/>
  <c r="A33" i="17"/>
  <c r="B33" i="17" s="1"/>
  <c r="A975" i="17"/>
  <c r="B975" i="17" s="1"/>
  <c r="A974" i="17"/>
  <c r="B974" i="17" s="1"/>
  <c r="A943" i="17"/>
  <c r="B943" i="17" s="1"/>
  <c r="A572" i="17"/>
  <c r="B572" i="17" s="1"/>
  <c r="A420" i="17"/>
  <c r="B420" i="17" s="1"/>
  <c r="A905" i="17"/>
  <c r="B905" i="17" s="1"/>
  <c r="A665" i="17"/>
  <c r="B665" i="17" s="1"/>
  <c r="A211" i="17"/>
  <c r="B211" i="17" s="1"/>
  <c r="A886" i="17"/>
  <c r="B886" i="17" s="1"/>
  <c r="A951" i="17"/>
  <c r="B951" i="17" s="1"/>
  <c r="A755" i="17"/>
  <c r="B755" i="17" s="1"/>
  <c r="A596" i="17"/>
  <c r="B596" i="17" s="1"/>
  <c r="A841" i="17"/>
  <c r="B841" i="17" s="1"/>
  <c r="A939" i="17"/>
  <c r="B939" i="17" s="1"/>
  <c r="A688" i="17"/>
  <c r="B688" i="17" s="1"/>
  <c r="A514" i="17"/>
  <c r="B514" i="17" s="1"/>
  <c r="A138" i="17"/>
  <c r="B138" i="17" s="1"/>
  <c r="A593" i="17"/>
  <c r="B593" i="17" s="1"/>
  <c r="A979" i="17"/>
  <c r="B979" i="17" s="1"/>
  <c r="A820" i="17"/>
  <c r="B820" i="17" s="1"/>
  <c r="A677" i="17"/>
  <c r="B677" i="17" s="1"/>
  <c r="A437" i="17"/>
  <c r="B437" i="17" s="1"/>
  <c r="A229" i="17"/>
  <c r="B229" i="17" s="1"/>
  <c r="A725" i="17"/>
  <c r="B725" i="17" s="1"/>
  <c r="A391" i="17"/>
  <c r="B391" i="17" s="1"/>
  <c r="A178" i="17"/>
  <c r="B178" i="17" s="1"/>
  <c r="A689" i="17"/>
  <c r="B689" i="17" s="1"/>
  <c r="A468" i="17"/>
  <c r="B468" i="17" s="1"/>
  <c r="A734" i="17"/>
  <c r="B734" i="17" s="1"/>
  <c r="A627" i="17"/>
  <c r="B627" i="17" s="1"/>
  <c r="A413" i="17"/>
  <c r="B413" i="17" s="1"/>
  <c r="A333" i="17"/>
  <c r="B333" i="17" s="1"/>
  <c r="A970" i="17"/>
  <c r="B970" i="17" s="1"/>
  <c r="A793" i="17"/>
  <c r="B793" i="17" s="1"/>
  <c r="A479" i="17"/>
  <c r="B479" i="17" s="1"/>
  <c r="A594" i="17"/>
  <c r="B594" i="17" s="1"/>
  <c r="A147" i="17"/>
  <c r="B147" i="17" s="1"/>
  <c r="A538" i="17"/>
  <c r="B538" i="17" s="1"/>
  <c r="A130" i="17"/>
  <c r="B130" i="17" s="1"/>
  <c r="A108" i="17"/>
  <c r="B108" i="17" s="1"/>
  <c r="A65" i="17"/>
  <c r="B65" i="17" s="1"/>
  <c r="A259" i="17"/>
  <c r="B259" i="17" s="1"/>
  <c r="A17" i="17"/>
  <c r="B17" i="17" s="1"/>
  <c r="A830" i="17"/>
  <c r="B830" i="17" s="1"/>
  <c r="A601" i="17"/>
  <c r="B601" i="17" s="1"/>
  <c r="A268" i="17"/>
  <c r="B268" i="17" s="1"/>
  <c r="A934" i="17"/>
  <c r="B934" i="17" s="1"/>
  <c r="A907" i="17"/>
  <c r="B907" i="17" s="1"/>
  <c r="A708" i="17"/>
  <c r="B708" i="17" s="1"/>
  <c r="A655" i="17"/>
  <c r="B655" i="17" s="1"/>
  <c r="A856" i="17"/>
  <c r="B856" i="17" s="1"/>
  <c r="A642" i="17"/>
  <c r="B642" i="17" s="1"/>
  <c r="A496" i="17"/>
  <c r="B496" i="17" s="1"/>
  <c r="A360" i="17"/>
  <c r="B360" i="17" s="1"/>
  <c r="A638" i="17"/>
  <c r="B638" i="17" s="1"/>
  <c r="A405" i="17"/>
  <c r="B405" i="17" s="1"/>
  <c r="A309" i="17"/>
  <c r="B309" i="17" s="1"/>
  <c r="A213" i="17"/>
  <c r="B213" i="17" s="1"/>
  <c r="A885" i="17"/>
  <c r="B885" i="17" s="1"/>
  <c r="A737" i="17"/>
  <c r="B737" i="17" s="1"/>
  <c r="A834" i="17"/>
  <c r="B834" i="17" s="1"/>
  <c r="A609" i="17"/>
  <c r="B609" i="17" s="1"/>
  <c r="A839" i="17"/>
  <c r="B839" i="17" s="1"/>
  <c r="A709" i="17"/>
  <c r="B709" i="17" s="1"/>
  <c r="A478" i="17"/>
  <c r="B478" i="17" s="1"/>
  <c r="A397" i="17"/>
  <c r="B397" i="17" s="1"/>
  <c r="A221" i="17"/>
  <c r="B221" i="17" s="1"/>
  <c r="A940" i="17"/>
  <c r="B940" i="17" s="1"/>
  <c r="A597" i="17"/>
  <c r="B597" i="17" s="1"/>
  <c r="A454" i="17"/>
  <c r="B454" i="17" s="1"/>
  <c r="A460" i="17"/>
  <c r="B460" i="17" s="1"/>
  <c r="A134" i="17"/>
  <c r="B134" i="17" s="1"/>
  <c r="A452" i="17"/>
  <c r="B452" i="17" s="1"/>
  <c r="A300" i="17"/>
  <c r="B300" i="17" s="1"/>
  <c r="A876" i="17"/>
  <c r="B876" i="17" s="1"/>
  <c r="A748" i="17"/>
  <c r="B748" i="17" s="1"/>
  <c r="A106" i="17"/>
  <c r="B106" i="17" s="1"/>
  <c r="A731" i="17"/>
  <c r="B731" i="17" s="1"/>
  <c r="A810" i="17"/>
  <c r="B810" i="17" s="1"/>
  <c r="A46" i="17"/>
  <c r="B46" i="17" s="1"/>
  <c r="A363" i="17"/>
  <c r="B363" i="17" s="1"/>
  <c r="A807" i="17"/>
  <c r="B807" i="17" s="1"/>
  <c r="A890" i="17"/>
  <c r="B890" i="17" s="1"/>
  <c r="A692" i="17"/>
  <c r="B692" i="17" s="1"/>
  <c r="A532" i="17"/>
  <c r="B532" i="17" s="1"/>
  <c r="A980" i="17"/>
  <c r="B980" i="17" s="1"/>
  <c r="A497" i="17"/>
  <c r="B497" i="17" s="1"/>
  <c r="A456" i="17"/>
  <c r="B456" i="17" s="1"/>
  <c r="A487" i="17"/>
  <c r="B487" i="17" s="1"/>
  <c r="A903" i="17"/>
  <c r="B903" i="17" s="1"/>
  <c r="A508" i="17"/>
  <c r="B508" i="17" s="1"/>
  <c r="A763" i="17"/>
  <c r="B763" i="17" s="1"/>
  <c r="A485" i="17"/>
  <c r="B485" i="17" s="1"/>
  <c r="A293" i="17"/>
  <c r="B293" i="17" s="1"/>
  <c r="A197" i="17"/>
  <c r="B197" i="17" s="1"/>
  <c r="A847" i="17"/>
  <c r="B847" i="17" s="1"/>
  <c r="A569" i="17"/>
  <c r="B569" i="17" s="1"/>
  <c r="A410" i="17"/>
  <c r="B410" i="17" s="1"/>
  <c r="A561" i="17"/>
  <c r="B561" i="17" s="1"/>
  <c r="A967" i="17"/>
  <c r="B967" i="17" s="1"/>
  <c r="A691" i="17"/>
  <c r="B691" i="17" s="1"/>
  <c r="A581" i="17"/>
  <c r="B581" i="17" s="1"/>
  <c r="A381" i="17"/>
  <c r="B381" i="17" s="1"/>
  <c r="A301" i="17"/>
  <c r="B301" i="17" s="1"/>
  <c r="A901" i="17"/>
  <c r="B901" i="17" s="1"/>
  <c r="A735" i="17"/>
  <c r="B735" i="17" s="1"/>
  <c r="A773" i="17"/>
  <c r="B773" i="17" s="1"/>
  <c r="A489" i="17"/>
  <c r="B489" i="17" s="1"/>
  <c r="A352" i="17"/>
  <c r="B352" i="17" s="1"/>
  <c r="A860" i="17"/>
  <c r="B860" i="17" s="1"/>
  <c r="A469" i="17"/>
  <c r="B469" i="17" s="1"/>
  <c r="A375" i="17"/>
  <c r="B375" i="17" s="1"/>
  <c r="A290" i="17"/>
  <c r="B290" i="17" s="1"/>
  <c r="A201" i="17"/>
  <c r="B201" i="17" s="1"/>
  <c r="A133" i="17"/>
  <c r="B133" i="17" s="1"/>
  <c r="A69" i="17"/>
  <c r="B69" i="17" s="1"/>
  <c r="A5" i="17"/>
  <c r="B5" i="17" s="1"/>
  <c r="A806" i="17"/>
  <c r="B806" i="17" s="1"/>
  <c r="A272" i="17"/>
  <c r="B272" i="17" s="1"/>
  <c r="A687" i="17"/>
  <c r="B687" i="17" s="1"/>
  <c r="A953" i="17"/>
  <c r="B953" i="17" s="1"/>
  <c r="A811" i="17"/>
  <c r="B811" i="17" s="1"/>
  <c r="A658" i="17"/>
  <c r="B658" i="17" s="1"/>
  <c r="A539" i="17"/>
  <c r="B539" i="17" s="1"/>
  <c r="A57" i="17"/>
  <c r="B57" i="17" s="1"/>
  <c r="A146" i="17"/>
  <c r="B146" i="17" s="1"/>
  <c r="A246" i="17"/>
  <c r="B246" i="17" s="1"/>
  <c r="A364" i="17"/>
  <c r="B364" i="17" s="1"/>
  <c r="A495" i="17"/>
  <c r="B495" i="17" s="1"/>
  <c r="A704" i="17"/>
  <c r="B704" i="17" s="1"/>
  <c r="A998" i="17"/>
  <c r="B998" i="17" s="1"/>
  <c r="A610" i="17"/>
  <c r="B610" i="17" s="1"/>
  <c r="A200" i="17"/>
  <c r="B200" i="17" s="1"/>
  <c r="A626" i="17"/>
  <c r="B626" i="17" s="1"/>
  <c r="A411" i="17"/>
  <c r="B411" i="17" s="1"/>
  <c r="A326" i="17"/>
  <c r="B326" i="17" s="1"/>
  <c r="A244" i="17"/>
  <c r="B244" i="17" s="1"/>
  <c r="A447" i="17"/>
  <c r="B447" i="17" s="1"/>
  <c r="A661" i="17"/>
  <c r="B661" i="17" s="1"/>
  <c r="A38" i="17"/>
  <c r="B38" i="17" s="1"/>
  <c r="A366" i="17"/>
  <c r="B366" i="17" s="1"/>
  <c r="A66" i="17"/>
  <c r="B66" i="17" s="1"/>
  <c r="A671" i="17"/>
  <c r="B671" i="17" s="1"/>
  <c r="A799" i="17"/>
  <c r="B799" i="17" s="1"/>
  <c r="A716" i="17"/>
  <c r="B716" i="17" s="1"/>
  <c r="A145" i="17"/>
  <c r="B145" i="17" s="1"/>
  <c r="A814" i="17"/>
  <c r="B814" i="17" s="1"/>
  <c r="A778" i="17"/>
  <c r="B778" i="17" s="1"/>
  <c r="A745" i="17"/>
  <c r="B745" i="17" s="1"/>
  <c r="A67" i="17"/>
  <c r="B67" i="17" s="1"/>
  <c r="A387" i="17"/>
  <c r="B387" i="17" s="1"/>
  <c r="A997" i="17"/>
  <c r="B997" i="17" s="1"/>
  <c r="A775" i="17"/>
  <c r="B775" i="17" s="1"/>
  <c r="A845" i="17"/>
  <c r="B845" i="17" s="1"/>
  <c r="A516" i="17"/>
  <c r="B516" i="17" s="1"/>
  <c r="A945" i="17"/>
  <c r="B945" i="17" s="1"/>
  <c r="A481" i="17"/>
  <c r="B481" i="17" s="1"/>
  <c r="A768" i="17"/>
  <c r="B768" i="17" s="1"/>
  <c r="A599" i="17"/>
  <c r="B599" i="17" s="1"/>
  <c r="A344" i="17"/>
  <c r="B344" i="17" s="1"/>
  <c r="A712" i="17"/>
  <c r="B712" i="17" s="1"/>
  <c r="A816" i="17"/>
  <c r="B816" i="17" s="1"/>
  <c r="A492" i="17"/>
  <c r="B492" i="17" s="1"/>
  <c r="A909" i="17"/>
  <c r="B909" i="17" s="1"/>
  <c r="A613" i="17"/>
  <c r="B613" i="17" s="1"/>
  <c r="A813" i="17"/>
  <c r="B813" i="17" s="1"/>
  <c r="A521" i="17"/>
  <c r="B521" i="17" s="1"/>
  <c r="A598" i="17"/>
  <c r="B598" i="17" s="1"/>
  <c r="A770" i="17"/>
  <c r="B770" i="17" s="1"/>
  <c r="A944" i="17"/>
  <c r="B944" i="17" s="1"/>
  <c r="A796" i="17"/>
  <c r="B796" i="17" s="1"/>
  <c r="A563" i="17"/>
  <c r="B563" i="17" s="1"/>
  <c r="A461" i="17"/>
  <c r="B461" i="17" s="1"/>
  <c r="A285" i="17"/>
  <c r="B285" i="17" s="1"/>
  <c r="A205" i="17"/>
  <c r="B205" i="17" s="1"/>
  <c r="A711" i="17"/>
  <c r="B711" i="17" s="1"/>
  <c r="A559" i="17"/>
  <c r="B559" i="17" s="1"/>
  <c r="A342" i="17"/>
  <c r="B342" i="17" s="1"/>
  <c r="A622" i="17"/>
  <c r="B622" i="17" s="1"/>
  <c r="A348" i="17"/>
  <c r="B348" i="17" s="1"/>
  <c r="A58" i="17"/>
  <c r="B58" i="17" s="1"/>
  <c r="A399" i="17"/>
  <c r="B399" i="17" s="1"/>
  <c r="A896" i="17"/>
  <c r="B896" i="17" s="1"/>
  <c r="A415" i="17"/>
  <c r="B415" i="17" s="1"/>
  <c r="A783" i="17"/>
  <c r="B783" i="17" s="1"/>
  <c r="A700" i="17"/>
  <c r="B700" i="17" s="1"/>
  <c r="A971" i="17"/>
  <c r="B971" i="17" s="1"/>
  <c r="A762" i="17"/>
  <c r="B762" i="17" s="1"/>
  <c r="A729" i="17"/>
  <c r="B729" i="17" s="1"/>
  <c r="A92" i="17"/>
  <c r="B92" i="17" s="1"/>
  <c r="A430" i="17"/>
  <c r="B430" i="17" s="1"/>
  <c r="A819" i="17"/>
  <c r="B819" i="17" s="1"/>
  <c r="A676" i="17"/>
  <c r="B676" i="17" s="1"/>
  <c r="A31" i="17"/>
  <c r="B31" i="17" s="1"/>
  <c r="A818" i="17"/>
  <c r="B818" i="17" s="1"/>
  <c r="A465" i="17"/>
  <c r="B465" i="17" s="1"/>
  <c r="A553" i="17"/>
  <c r="B553" i="17" s="1"/>
  <c r="A993" i="17"/>
  <c r="B993" i="17" s="1"/>
  <c r="A476" i="17"/>
  <c r="B476" i="17" s="1"/>
  <c r="A723" i="17"/>
  <c r="B723" i="17" s="1"/>
  <c r="A595" i="17"/>
  <c r="B595" i="17" s="1"/>
  <c r="A467" i="17"/>
  <c r="B467" i="17" s="1"/>
  <c r="A373" i="17"/>
  <c r="B373" i="17" s="1"/>
  <c r="A181" i="17"/>
  <c r="B181" i="17" s="1"/>
  <c r="A159" i="17"/>
  <c r="B159" i="17" s="1"/>
  <c r="A947" i="17"/>
  <c r="B947" i="17" s="1"/>
  <c r="A500" i="17"/>
  <c r="B500" i="17" s="1"/>
  <c r="A772" i="17"/>
  <c r="B772" i="17" s="1"/>
  <c r="A670" i="17"/>
  <c r="B670" i="17" s="1"/>
  <c r="A445" i="17"/>
  <c r="B445" i="17" s="1"/>
  <c r="A365" i="17"/>
  <c r="B365" i="17" s="1"/>
  <c r="A189" i="17"/>
  <c r="B189" i="17" s="1"/>
  <c r="A870" i="17"/>
  <c r="B870" i="17" s="1"/>
  <c r="A522" i="17"/>
  <c r="B522" i="17" s="1"/>
  <c r="A641" i="17"/>
  <c r="B641" i="17" s="1"/>
  <c r="A844" i="17"/>
  <c r="B844" i="17" s="1"/>
  <c r="A280" i="17"/>
  <c r="B280" i="17" s="1"/>
  <c r="A761" i="17"/>
  <c r="B761" i="17" s="1"/>
  <c r="A439" i="17"/>
  <c r="B439" i="17" s="1"/>
  <c r="A354" i="17"/>
  <c r="B354" i="17" s="1"/>
  <c r="A265" i="17"/>
  <c r="B265" i="17" s="1"/>
  <c r="A183" i="17"/>
  <c r="B183" i="17" s="1"/>
  <c r="A117" i="17"/>
  <c r="B117" i="17" s="1"/>
  <c r="A53" i="17"/>
  <c r="B53" i="17" s="1"/>
  <c r="A915" i="17"/>
  <c r="B915" i="17" s="1"/>
  <c r="A631" i="17"/>
  <c r="B631" i="17" s="1"/>
  <c r="A208" i="17"/>
  <c r="B208" i="17" s="1"/>
  <c r="A602" i="17"/>
  <c r="B602" i="17" s="1"/>
  <c r="A922" i="17"/>
  <c r="B922" i="17" s="1"/>
  <c r="A774" i="17"/>
  <c r="B774" i="17" s="1"/>
  <c r="A639" i="17"/>
  <c r="B639" i="17" s="1"/>
  <c r="A520" i="17"/>
  <c r="B520" i="17" s="1"/>
  <c r="A82" i="17"/>
  <c r="B82" i="17" s="1"/>
  <c r="A167" i="17"/>
  <c r="B167" i="17" s="1"/>
  <c r="A270" i="17"/>
  <c r="B270" i="17" s="1"/>
  <c r="A383" i="17"/>
  <c r="B383" i="17" s="1"/>
  <c r="A543" i="17"/>
  <c r="B543" i="17" s="1"/>
  <c r="A790" i="17"/>
  <c r="B790" i="17" s="1"/>
  <c r="A849" i="17"/>
  <c r="B849" i="17" s="1"/>
  <c r="A448" i="17"/>
  <c r="B448" i="17" s="1"/>
  <c r="A930" i="17"/>
  <c r="B930" i="17" s="1"/>
  <c r="A587" i="17"/>
  <c r="B587" i="17" s="1"/>
  <c r="A390" i="17"/>
  <c r="B390" i="17" s="1"/>
  <c r="A308" i="17"/>
  <c r="B308" i="17" s="1"/>
  <c r="A219" i="17"/>
  <c r="B219" i="17" s="1"/>
  <c r="A154" i="17"/>
  <c r="B154" i="17" s="1"/>
  <c r="A942" i="17"/>
  <c r="B942" i="17" s="1"/>
  <c r="A872" i="17"/>
  <c r="B872" i="17" s="1"/>
  <c r="A764" i="17"/>
  <c r="B764" i="17" s="1"/>
  <c r="A580" i="17"/>
  <c r="B580" i="17" s="1"/>
  <c r="A994" i="17"/>
  <c r="B994" i="17" s="1"/>
  <c r="A659" i="17"/>
  <c r="B659" i="17" s="1"/>
  <c r="A292" i="17"/>
  <c r="B292" i="17" s="1"/>
  <c r="A861" i="17"/>
  <c r="B861" i="17" s="1"/>
  <c r="A756" i="17"/>
  <c r="B756" i="17" s="1"/>
  <c r="A482" i="17"/>
  <c r="B482" i="17" s="1"/>
  <c r="A473" i="17"/>
  <c r="B473" i="17" s="1"/>
  <c r="A128" i="17"/>
  <c r="B128" i="17" s="1"/>
  <c r="A64" i="17"/>
  <c r="B64" i="17" s="1"/>
  <c r="A786" i="17"/>
  <c r="B786" i="17" s="1"/>
  <c r="A432" i="17"/>
  <c r="B432" i="17" s="1"/>
  <c r="A825" i="17"/>
  <c r="B825" i="17" s="1"/>
  <c r="A488" i="17"/>
  <c r="B488" i="17" s="1"/>
  <c r="A884" i="17"/>
  <c r="B884" i="17" s="1"/>
  <c r="A972" i="17"/>
  <c r="B972" i="17" s="1"/>
  <c r="A416" i="17"/>
  <c r="B416" i="17" s="1"/>
  <c r="A917" i="17"/>
  <c r="B917" i="17" s="1"/>
  <c r="A512" i="17"/>
  <c r="B512" i="17" s="1"/>
  <c r="A386" i="17"/>
  <c r="B386" i="17" s="1"/>
  <c r="A297" i="17"/>
  <c r="B297" i="17" s="1"/>
  <c r="A215" i="17"/>
  <c r="B215" i="17" s="1"/>
  <c r="A141" i="17"/>
  <c r="B141" i="17" s="1"/>
  <c r="A77" i="17"/>
  <c r="B77" i="17" s="1"/>
  <c r="A13" i="17"/>
  <c r="B13" i="17" s="1"/>
  <c r="A720" i="17"/>
  <c r="B720" i="17" s="1"/>
  <c r="A240" i="17"/>
  <c r="B240" i="17" s="1"/>
  <c r="A650" i="17"/>
  <c r="B650" i="17" s="1"/>
  <c r="A936" i="17"/>
  <c r="B936" i="17" s="1"/>
  <c r="A785" i="17"/>
  <c r="B785" i="17" s="1"/>
  <c r="A648" i="17"/>
  <c r="B648" i="17" s="1"/>
  <c r="A530" i="17"/>
  <c r="B530" i="17" s="1"/>
  <c r="A71" i="17"/>
  <c r="B71" i="17" s="1"/>
  <c r="A153" i="17"/>
  <c r="B153" i="17" s="1"/>
  <c r="A255" i="17"/>
  <c r="B255" i="17" s="1"/>
  <c r="A374" i="17"/>
  <c r="B374" i="17" s="1"/>
  <c r="A523" i="17"/>
  <c r="B523" i="17" s="1"/>
  <c r="A742" i="17"/>
  <c r="B742" i="17" s="1"/>
  <c r="A551" i="17"/>
  <c r="B551" i="17" s="1"/>
  <c r="A528" i="17"/>
  <c r="B528" i="17" s="1"/>
  <c r="A992" i="17"/>
  <c r="B992" i="17" s="1"/>
  <c r="A507" i="17"/>
  <c r="B507" i="17" s="1"/>
  <c r="A404" i="17"/>
  <c r="B404" i="17" s="1"/>
  <c r="A315" i="17"/>
  <c r="B315" i="17" s="1"/>
  <c r="A230" i="17"/>
  <c r="B230" i="17" s="1"/>
  <c r="A152" i="17"/>
  <c r="B152" i="17" s="1"/>
  <c r="A88" i="17"/>
  <c r="B88" i="17" s="1"/>
  <c r="A24" i="17"/>
  <c r="B24" i="17" s="1"/>
  <c r="A868" i="17"/>
  <c r="B868" i="17" s="1"/>
  <c r="A288" i="17"/>
  <c r="B288" i="17" s="1"/>
  <c r="A701" i="17"/>
  <c r="B701" i="17" s="1"/>
  <c r="A960" i="17"/>
  <c r="B960" i="17" s="1"/>
  <c r="A817" i="17"/>
  <c r="B817" i="17" s="1"/>
  <c r="A662" i="17"/>
  <c r="B662" i="17" s="1"/>
  <c r="A544" i="17"/>
  <c r="B544" i="17" s="1"/>
  <c r="A54" i="17"/>
  <c r="B54" i="17" s="1"/>
  <c r="A139" i="17"/>
  <c r="B139" i="17" s="1"/>
  <c r="A241" i="17"/>
  <c r="B241" i="17" s="1"/>
  <c r="A359" i="17"/>
  <c r="B359" i="17" s="1"/>
  <c r="A490" i="17"/>
  <c r="B490" i="17" s="1"/>
  <c r="A694" i="17"/>
  <c r="B694" i="17" s="1"/>
  <c r="A982" i="17"/>
  <c r="B982" i="17" s="1"/>
  <c r="A132" i="17"/>
  <c r="B132" i="17" s="1"/>
  <c r="A675" i="17"/>
  <c r="B675" i="17" s="1"/>
  <c r="A68" i="17"/>
  <c r="B68" i="17" s="1"/>
  <c r="A501" i="17"/>
  <c r="B501" i="17" s="1"/>
  <c r="A267" i="17"/>
  <c r="B267" i="17" s="1"/>
  <c r="A751" i="17"/>
  <c r="B751" i="17" s="1"/>
  <c r="A1003" i="17"/>
  <c r="B1003" i="17" s="1"/>
  <c r="A918" i="17"/>
  <c r="B918" i="17" s="1"/>
  <c r="A560" i="17"/>
  <c r="B560" i="17" s="1"/>
  <c r="A752" i="17"/>
  <c r="B752" i="17" s="1"/>
  <c r="A574" i="17"/>
  <c r="B574" i="17" s="1"/>
  <c r="A840" i="17"/>
  <c r="B840" i="17" s="1"/>
  <c r="A349" i="17"/>
  <c r="B349" i="17" s="1"/>
  <c r="A664" i="17"/>
  <c r="B664" i="17" s="1"/>
  <c r="A311" i="17"/>
  <c r="B311" i="17" s="1"/>
  <c r="A493" i="17"/>
  <c r="B493" i="17" s="1"/>
  <c r="A615" i="17"/>
  <c r="B615" i="17" s="1"/>
  <c r="A103" i="17"/>
  <c r="B103" i="17" s="1"/>
  <c r="A307" i="17"/>
  <c r="B307" i="17" s="1"/>
  <c r="A590" i="17"/>
  <c r="B590" i="17" s="1"/>
  <c r="A996" i="17"/>
  <c r="B996" i="17" s="1"/>
  <c r="A838" i="17"/>
  <c r="B838" i="17" s="1"/>
  <c r="A372" i="17"/>
  <c r="B372" i="17" s="1"/>
  <c r="A198" i="17"/>
  <c r="B198" i="17" s="1"/>
  <c r="A62" i="17"/>
  <c r="B62" i="17" s="1"/>
  <c r="A313" i="17"/>
  <c r="B313" i="17" s="1"/>
  <c r="A833" i="17"/>
  <c r="B833" i="17" s="1"/>
  <c r="A850" i="17"/>
  <c r="B850" i="17" s="1"/>
  <c r="A853" i="17"/>
  <c r="B853" i="17" s="1"/>
  <c r="A434" i="17"/>
  <c r="B434" i="17" s="1"/>
  <c r="A531" i="17"/>
  <c r="B531" i="17" s="1"/>
  <c r="A899" i="17"/>
  <c r="B899" i="17" s="1"/>
  <c r="A317" i="17"/>
  <c r="B317" i="17" s="1"/>
  <c r="A616" i="17"/>
  <c r="B616" i="17" s="1"/>
  <c r="A963" i="17"/>
  <c r="B963" i="17" s="1"/>
  <c r="A85" i="17"/>
  <c r="B85" i="17" s="1"/>
  <c r="A112" i="17"/>
  <c r="B112" i="17" s="1"/>
  <c r="A48" i="17"/>
  <c r="B48" i="17" s="1"/>
  <c r="A973" i="17"/>
  <c r="B973" i="17" s="1"/>
  <c r="A320" i="17"/>
  <c r="B320" i="17" s="1"/>
  <c r="A739" i="17"/>
  <c r="B739" i="17" s="1"/>
  <c r="A983" i="17"/>
  <c r="B983" i="17" s="1"/>
  <c r="A836" i="17"/>
  <c r="B836" i="17" s="1"/>
  <c r="A950" i="17"/>
  <c r="B950" i="17" s="1"/>
  <c r="A312" i="17"/>
  <c r="B312" i="17" s="1"/>
  <c r="A730" i="17"/>
  <c r="B730" i="17" s="1"/>
  <c r="A450" i="17"/>
  <c r="B450" i="17" s="1"/>
  <c r="A361" i="17"/>
  <c r="B361" i="17" s="1"/>
  <c r="A279" i="17"/>
  <c r="B279" i="17" s="1"/>
  <c r="A194" i="17"/>
  <c r="B194" i="17" s="1"/>
  <c r="A125" i="17"/>
  <c r="B125" i="17" s="1"/>
  <c r="A61" i="17"/>
  <c r="B61" i="17" s="1"/>
  <c r="A881" i="17"/>
  <c r="B881" i="17" s="1"/>
  <c r="A546" i="17"/>
  <c r="B546" i="17" s="1"/>
  <c r="A176" i="17"/>
  <c r="B176" i="17" s="1"/>
  <c r="A611" i="17"/>
  <c r="B611" i="17" s="1"/>
  <c r="A906" i="17"/>
  <c r="B906" i="17" s="1"/>
  <c r="A743" i="17"/>
  <c r="B743" i="17" s="1"/>
  <c r="A629" i="17"/>
  <c r="B629" i="17" s="1"/>
  <c r="A7" i="17"/>
  <c r="B7" i="17" s="1"/>
  <c r="A89" i="17"/>
  <c r="B89" i="17" s="1"/>
  <c r="A179" i="17"/>
  <c r="B179" i="17" s="1"/>
  <c r="A284" i="17"/>
  <c r="B284" i="17" s="1"/>
  <c r="A398" i="17"/>
  <c r="B398" i="17" s="1"/>
  <c r="A562" i="17"/>
  <c r="B562" i="17" s="1"/>
  <c r="A828" i="17"/>
  <c r="B828" i="17" s="1"/>
  <c r="A798" i="17"/>
  <c r="B798" i="17" s="1"/>
  <c r="A384" i="17"/>
  <c r="B384" i="17" s="1"/>
  <c r="A788" i="17"/>
  <c r="B788" i="17" s="1"/>
  <c r="A474" i="17"/>
  <c r="B474" i="17" s="1"/>
  <c r="A379" i="17"/>
  <c r="B379" i="17" s="1"/>
  <c r="A294" i="17"/>
  <c r="B294" i="17" s="1"/>
  <c r="A212" i="17"/>
  <c r="B212" i="17" s="1"/>
  <c r="A136" i="17"/>
  <c r="B136" i="17" s="1"/>
  <c r="A72" i="17"/>
  <c r="B72" i="17" s="1"/>
  <c r="A8" i="17"/>
  <c r="B8" i="17" s="1"/>
  <c r="A674" i="17"/>
  <c r="B674" i="17" s="1"/>
  <c r="A224" i="17"/>
  <c r="B224" i="17" s="1"/>
  <c r="A640" i="17"/>
  <c r="B640" i="17" s="1"/>
  <c r="A929" i="17"/>
  <c r="B929" i="17" s="1"/>
  <c r="A779" i="17"/>
  <c r="B779" i="17" s="1"/>
  <c r="A643" i="17"/>
  <c r="B643" i="17" s="1"/>
  <c r="A525" i="17"/>
  <c r="B525" i="17" s="1"/>
  <c r="A75" i="17"/>
  <c r="B75" i="17" s="1"/>
  <c r="A164" i="17"/>
  <c r="B164" i="17" s="1"/>
  <c r="A260" i="17"/>
  <c r="B260" i="17" s="1"/>
  <c r="A378" i="17"/>
  <c r="B378" i="17" s="1"/>
  <c r="A533" i="17"/>
  <c r="B533" i="17" s="1"/>
  <c r="A765" i="17"/>
  <c r="B765" i="17" s="1"/>
  <c r="A672" i="17"/>
  <c r="B672" i="17" s="1"/>
  <c r="A231" i="17"/>
  <c r="B231" i="17" s="1"/>
  <c r="A952" i="17"/>
  <c r="B952" i="17" s="1"/>
  <c r="A150" i="17"/>
  <c r="B150" i="17" s="1"/>
  <c r="A714" i="17"/>
  <c r="B714" i="17" s="1"/>
  <c r="A455" i="17"/>
  <c r="B455" i="17" s="1"/>
  <c r="A289" i="17"/>
  <c r="B289" i="17" s="1"/>
  <c r="A636" i="17"/>
  <c r="B636" i="17" s="1"/>
  <c r="A759" i="17"/>
  <c r="B759" i="17" s="1"/>
  <c r="A754" i="17"/>
  <c r="B754" i="17" s="1"/>
  <c r="A424" i="17"/>
  <c r="B424" i="17" s="1"/>
  <c r="A453" i="17"/>
  <c r="B453" i="17" s="1"/>
  <c r="A781" i="17"/>
  <c r="B781" i="17" s="1"/>
  <c r="A645" i="17"/>
  <c r="B645" i="17" s="1"/>
  <c r="A269" i="17"/>
  <c r="B269" i="17" s="1"/>
  <c r="A336" i="17"/>
  <c r="B336" i="17" s="1"/>
  <c r="A568" i="17"/>
  <c r="B568" i="17" s="1"/>
  <c r="A121" i="17"/>
  <c r="B121" i="17" s="1"/>
  <c r="A345" i="17"/>
  <c r="B345" i="17" s="1"/>
  <c r="A666" i="17"/>
  <c r="B666" i="17" s="1"/>
  <c r="A777" i="17"/>
  <c r="B777" i="17" s="1"/>
  <c r="A678" i="17"/>
  <c r="B678" i="17" s="1"/>
  <c r="A347" i="17"/>
  <c r="B347" i="17" s="1"/>
  <c r="A180" i="17"/>
  <c r="B180" i="17" s="1"/>
  <c r="A210" i="17"/>
  <c r="B210" i="17" s="1"/>
  <c r="A698" i="17"/>
  <c r="B698" i="17" s="1"/>
  <c r="A633" i="17"/>
  <c r="B633" i="17" s="1"/>
  <c r="A721" i="17"/>
  <c r="B721" i="17" s="1"/>
  <c r="A376" i="17"/>
  <c r="B376" i="17" s="1"/>
  <c r="A956" i="17"/>
  <c r="B956" i="17" s="1"/>
  <c r="A606" i="17"/>
  <c r="B606" i="17" s="1"/>
  <c r="A237" i="17"/>
  <c r="B237" i="17" s="1"/>
  <c r="A502" i="17"/>
  <c r="B502" i="17" s="1"/>
  <c r="A226" i="17"/>
  <c r="B226" i="17" s="1"/>
  <c r="A852" i="17"/>
  <c r="B852" i="17" s="1"/>
  <c r="A160" i="17"/>
  <c r="B160" i="17" s="1"/>
  <c r="A96" i="17"/>
  <c r="B96" i="17" s="1"/>
  <c r="A32" i="17"/>
  <c r="B32" i="17" s="1"/>
  <c r="A758" i="17"/>
  <c r="B758" i="17" s="1"/>
  <c r="A256" i="17"/>
  <c r="B256" i="17" s="1"/>
  <c r="A654" i="17"/>
  <c r="B654" i="17" s="1"/>
  <c r="A946" i="17"/>
  <c r="B946" i="17" s="1"/>
  <c r="A804" i="17"/>
  <c r="B804" i="17" s="1"/>
  <c r="A738" i="17"/>
  <c r="B738" i="17" s="1"/>
  <c r="A248" i="17"/>
  <c r="B248" i="17" s="1"/>
  <c r="A621" i="17"/>
  <c r="B621" i="17" s="1"/>
  <c r="A425" i="17"/>
  <c r="B425" i="17" s="1"/>
  <c r="A343" i="17"/>
  <c r="B343" i="17" s="1"/>
  <c r="A258" i="17"/>
  <c r="B258" i="17" s="1"/>
  <c r="A173" i="17"/>
  <c r="B173" i="17" s="1"/>
  <c r="A109" i="17"/>
  <c r="B109" i="17" s="1"/>
  <c r="A45" i="17"/>
  <c r="B45" i="17" s="1"/>
  <c r="A545" i="17"/>
  <c r="B545" i="17" s="1"/>
  <c r="A400" i="17"/>
  <c r="B400" i="17" s="1"/>
  <c r="A893" i="17"/>
  <c r="B893" i="17" s="1"/>
  <c r="A483" i="17"/>
  <c r="B483" i="17" s="1"/>
  <c r="A875" i="17"/>
  <c r="B875" i="17" s="1"/>
  <c r="A696" i="17"/>
  <c r="B696" i="17" s="1"/>
  <c r="A591" i="17"/>
  <c r="B591" i="17" s="1"/>
  <c r="A25" i="17"/>
  <c r="B25" i="17" s="1"/>
  <c r="A114" i="17"/>
  <c r="B114" i="17" s="1"/>
  <c r="A217" i="17"/>
  <c r="B217" i="17" s="1"/>
  <c r="A331" i="17"/>
  <c r="B331" i="17" s="1"/>
  <c r="A435" i="17"/>
  <c r="B435" i="17" s="1"/>
  <c r="A637" i="17"/>
  <c r="B637" i="17" s="1"/>
  <c r="A888" i="17"/>
  <c r="B888" i="17" s="1"/>
  <c r="A897" i="17"/>
  <c r="B897" i="17" s="1"/>
  <c r="A296" i="17"/>
  <c r="B296" i="17" s="1"/>
  <c r="A715" i="17"/>
  <c r="B715" i="17" s="1"/>
  <c r="A443" i="17"/>
  <c r="B443" i="17" s="1"/>
  <c r="A358" i="17"/>
  <c r="B358" i="17" s="1"/>
  <c r="A276" i="17"/>
  <c r="B276" i="17" s="1"/>
  <c r="A187" i="17"/>
  <c r="B187" i="17" s="1"/>
  <c r="A120" i="17"/>
  <c r="B120" i="17" s="1"/>
  <c r="A56" i="17"/>
  <c r="B56" i="17" s="1"/>
  <c r="A776" i="17"/>
  <c r="B776" i="17" s="1"/>
  <c r="A503" i="17"/>
  <c r="B503" i="17" s="1"/>
  <c r="A978" i="17"/>
  <c r="B978" i="17" s="1"/>
  <c r="A607" i="17"/>
  <c r="B607" i="17" s="1"/>
  <c r="A900" i="17"/>
  <c r="B900" i="17" s="1"/>
  <c r="A733" i="17"/>
  <c r="B733" i="17" s="1"/>
  <c r="A619" i="17"/>
  <c r="B619" i="17" s="1"/>
  <c r="A11" i="17"/>
  <c r="B11" i="17" s="1"/>
  <c r="A100" i="17"/>
  <c r="B100" i="17" s="1"/>
  <c r="A193" i="17"/>
  <c r="B193" i="17" s="1"/>
  <c r="A298" i="17"/>
  <c r="B298" i="17" s="1"/>
  <c r="A402" i="17"/>
  <c r="B402" i="17" s="1"/>
  <c r="A571" i="17"/>
  <c r="B571" i="17" s="1"/>
  <c r="A842" i="17"/>
  <c r="B842" i="17" s="1"/>
  <c r="A558" i="17"/>
  <c r="B558" i="17" s="1"/>
  <c r="A350" i="17"/>
  <c r="B350" i="17" s="1"/>
  <c r="A653" i="17"/>
  <c r="B653" i="17" s="1"/>
  <c r="A250" i="17"/>
  <c r="B250" i="17" s="1"/>
  <c r="A634" i="17"/>
  <c r="B634" i="17" s="1"/>
  <c r="A988" i="17"/>
  <c r="B988" i="17" s="1"/>
  <c r="A334" i="17"/>
  <c r="B334" i="17" s="1"/>
  <c r="A263" i="17"/>
  <c r="B263" i="17" s="1"/>
  <c r="A131" i="17"/>
  <c r="B131" i="17" s="1"/>
  <c r="A780" i="17"/>
  <c r="B780" i="17" s="1"/>
  <c r="A984" i="17"/>
  <c r="B984" i="17" s="1"/>
  <c r="A851" i="17"/>
  <c r="B851" i="17" s="1"/>
  <c r="A357" i="17"/>
  <c r="B357" i="17" s="1"/>
  <c r="A484" i="17"/>
  <c r="B484" i="17" s="1"/>
  <c r="A542" i="17"/>
  <c r="B542" i="17" s="1"/>
  <c r="A21" i="17"/>
  <c r="B21" i="17" s="1"/>
  <c r="A18" i="17"/>
  <c r="B18" i="17" s="1"/>
  <c r="A203" i="17"/>
  <c r="B203" i="17" s="1"/>
  <c r="A412" i="17"/>
  <c r="B412" i="17" s="1"/>
  <c r="A857" i="17"/>
  <c r="B857" i="17" s="1"/>
  <c r="A328" i="17"/>
  <c r="B328" i="17" s="1"/>
  <c r="A457" i="17"/>
  <c r="B457" i="17" s="1"/>
  <c r="A283" i="17"/>
  <c r="B283" i="17" s="1"/>
  <c r="A99" i="17"/>
  <c r="B99" i="17" s="1"/>
  <c r="A506" i="17"/>
  <c r="B506" i="17" s="1"/>
  <c r="A724" i="17"/>
  <c r="B724" i="17" s="1"/>
  <c r="A880" i="17"/>
  <c r="B880" i="17" s="1"/>
  <c r="A254" i="17"/>
  <c r="B254" i="17" s="1"/>
  <c r="A782" i="17"/>
  <c r="B782" i="17" s="1"/>
  <c r="A325" i="17"/>
  <c r="B325" i="17" s="1"/>
  <c r="A991" i="17"/>
  <c r="B991" i="17" s="1"/>
  <c r="A499" i="17"/>
  <c r="B499" i="17" s="1"/>
  <c r="A977" i="17"/>
  <c r="B977" i="17" s="1"/>
  <c r="A393" i="17"/>
  <c r="B393" i="17" s="1"/>
  <c r="A750" i="17"/>
  <c r="B750" i="17" s="1"/>
  <c r="A144" i="17"/>
  <c r="B144" i="17" s="1"/>
  <c r="A80" i="17"/>
  <c r="B80" i="17" s="1"/>
  <c r="A16" i="17"/>
  <c r="B16" i="17" s="1"/>
  <c r="A592" i="17"/>
  <c r="B592" i="17" s="1"/>
  <c r="A192" i="17"/>
  <c r="B192" i="17" s="1"/>
  <c r="A526" i="17"/>
  <c r="B526" i="17" s="1"/>
  <c r="A913" i="17"/>
  <c r="B913" i="17" s="1"/>
  <c r="A747" i="17"/>
  <c r="B747" i="17" s="1"/>
  <c r="A567" i="17"/>
  <c r="B567" i="17" s="1"/>
  <c r="A184" i="17"/>
  <c r="B184" i="17" s="1"/>
  <c r="A583" i="17"/>
  <c r="B583" i="17" s="1"/>
  <c r="A407" i="17"/>
  <c r="B407" i="17" s="1"/>
  <c r="A322" i="17"/>
  <c r="B322" i="17" s="1"/>
  <c r="A233" i="17"/>
  <c r="B233" i="17" s="1"/>
  <c r="A157" i="17"/>
  <c r="B157" i="17" s="1"/>
  <c r="A93" i="17"/>
  <c r="B93" i="17" s="1"/>
  <c r="A29" i="17"/>
  <c r="B29" i="17" s="1"/>
  <c r="A926" i="17"/>
  <c r="B926" i="17" s="1"/>
  <c r="A304" i="17"/>
  <c r="B304" i="17" s="1"/>
  <c r="A800" i="17"/>
  <c r="B800" i="17" s="1"/>
  <c r="A969" i="17"/>
  <c r="B969" i="17" s="1"/>
  <c r="A824" i="17"/>
  <c r="B824" i="17" s="1"/>
  <c r="A667" i="17"/>
  <c r="B667" i="17" s="1"/>
  <c r="A554" i="17"/>
  <c r="B554" i="17" s="1"/>
  <c r="A50" i="17"/>
  <c r="B50" i="17" s="1"/>
  <c r="A135" i="17"/>
  <c r="B135" i="17" s="1"/>
  <c r="A236" i="17"/>
  <c r="B236" i="17" s="1"/>
  <c r="A355" i="17"/>
  <c r="B355" i="17" s="1"/>
  <c r="A470" i="17"/>
  <c r="B470" i="17" s="1"/>
  <c r="A685" i="17"/>
  <c r="B685" i="17" s="1"/>
  <c r="A966" i="17"/>
  <c r="B966" i="17" s="1"/>
  <c r="A695" i="17"/>
  <c r="B695" i="17" s="1"/>
  <c r="A232" i="17"/>
  <c r="B232" i="17" s="1"/>
  <c r="A573" i="17"/>
  <c r="B573" i="17" s="1"/>
  <c r="A422" i="17"/>
  <c r="B422" i="17" s="1"/>
  <c r="A340" i="17"/>
  <c r="B340" i="17" s="1"/>
  <c r="A251" i="17"/>
  <c r="B251" i="17" s="1"/>
  <c r="A168" i="17"/>
  <c r="B168" i="17" s="1"/>
  <c r="A104" i="17"/>
  <c r="B104" i="17" s="1"/>
  <c r="A40" i="17"/>
  <c r="B40" i="17" s="1"/>
  <c r="A505" i="17"/>
  <c r="B505" i="17" s="1"/>
  <c r="A368" i="17"/>
  <c r="B368" i="17" s="1"/>
  <c r="A878" i="17"/>
  <c r="B878" i="17" s="1"/>
  <c r="A550" i="17"/>
  <c r="B550" i="17" s="1"/>
  <c r="A866" i="17"/>
  <c r="B866" i="17" s="1"/>
  <c r="A686" i="17"/>
  <c r="B686" i="17" s="1"/>
  <c r="A582" i="17"/>
  <c r="B582" i="17" s="1"/>
  <c r="A36" i="17"/>
  <c r="B36" i="17" s="1"/>
  <c r="A118" i="17"/>
  <c r="B118" i="17" s="1"/>
  <c r="A222" i="17"/>
  <c r="B222" i="17" s="1"/>
  <c r="A335" i="17"/>
  <c r="B335" i="17" s="1"/>
  <c r="A449" i="17"/>
  <c r="B449" i="17" s="1"/>
  <c r="A647" i="17"/>
  <c r="B647" i="17" s="1"/>
  <c r="A904" i="17"/>
  <c r="B904" i="17" s="1"/>
  <c r="A43" i="17"/>
  <c r="B43" i="17" s="1"/>
  <c r="A463" i="17"/>
  <c r="B463" i="17" s="1"/>
  <c r="A534" i="17"/>
  <c r="B534" i="17" s="1"/>
  <c r="A369" i="17"/>
  <c r="B369" i="17" s="1"/>
  <c r="A515" i="17"/>
  <c r="B515" i="17" s="1"/>
  <c r="A261" i="17"/>
  <c r="B261" i="17" s="1"/>
  <c r="A436" i="17"/>
  <c r="B436" i="17" s="1"/>
  <c r="A682" i="17"/>
  <c r="B682" i="17" s="1"/>
  <c r="A149" i="17"/>
  <c r="B149" i="17" s="1"/>
  <c r="A803" i="17"/>
  <c r="B803" i="17" s="1"/>
  <c r="A608" i="17"/>
  <c r="B608" i="17" s="1"/>
  <c r="A262" i="17"/>
  <c r="B262" i="17" s="1"/>
  <c r="A274" i="17"/>
  <c r="B274" i="17" s="1"/>
  <c r="A710" i="17"/>
  <c r="B710" i="17" s="1"/>
  <c r="A207" i="17"/>
  <c r="B207" i="17" s="1"/>
  <c r="A873" i="17"/>
  <c r="B873" i="17" s="1"/>
  <c r="A920" i="17"/>
  <c r="B920" i="17" s="1"/>
  <c r="A107" i="17"/>
  <c r="B107" i="17" s="1"/>
  <c r="A475" i="17"/>
  <c r="B475" i="17" s="1"/>
  <c r="A39" i="17"/>
  <c r="B39" i="17" s="1"/>
  <c r="A388" i="17"/>
  <c r="B388" i="17" s="1"/>
  <c r="A605" i="17"/>
  <c r="B605" i="17" s="1"/>
  <c r="A321" i="17"/>
  <c r="B321" i="17" s="1"/>
  <c r="A628" i="17"/>
  <c r="B628" i="17" s="1"/>
  <c r="A832" i="17"/>
  <c r="B832" i="17" s="1"/>
  <c r="A227" i="17"/>
  <c r="B227" i="17" s="1"/>
  <c r="A727" i="17"/>
  <c r="B727" i="17" s="1"/>
  <c r="A459" i="17"/>
  <c r="B459" i="17" s="1"/>
  <c r="A86" i="17"/>
  <c r="B86" i="17" s="1"/>
  <c r="A552" i="17"/>
  <c r="B552" i="17" s="1"/>
  <c r="A22" i="17"/>
  <c r="B22" i="17" s="1"/>
  <c r="A426" i="17"/>
  <c r="B426" i="17" s="1"/>
  <c r="A919" i="17"/>
  <c r="B919" i="17" s="1"/>
  <c r="A264" i="17"/>
  <c r="B264" i="17" s="1"/>
  <c r="A171" i="17"/>
  <c r="B171" i="17" s="1"/>
  <c r="A600" i="17"/>
  <c r="B600" i="17" s="1"/>
  <c r="B15" i="18"/>
  <c r="C15" i="18" s="1"/>
  <c r="AU5" i="17" l="1"/>
  <c r="C1" i="16" s="1"/>
</calcChain>
</file>

<file path=xl/sharedStrings.xml><?xml version="1.0" encoding="utf-8"?>
<sst xmlns="http://schemas.openxmlformats.org/spreadsheetml/2006/main" count="7113" uniqueCount="6310">
  <si>
    <t>Liedertswil</t>
  </si>
  <si>
    <t>Niederglatt</t>
  </si>
  <si>
    <t>Niedergösgen</t>
  </si>
  <si>
    <t>Riva San Vitale</t>
  </si>
  <si>
    <t>Rivaz</t>
  </si>
  <si>
    <t>Rivera</t>
  </si>
  <si>
    <t>Roche (VD)</t>
  </si>
  <si>
    <t>Rochefort</t>
  </si>
  <si>
    <t>Roches (BE)</t>
  </si>
  <si>
    <t>Rocourt</t>
  </si>
  <si>
    <t>Rodels</t>
  </si>
  <si>
    <t>Verdabbio</t>
  </si>
  <si>
    <t>Vergeletto</t>
  </si>
  <si>
    <t>Vermes</t>
  </si>
  <si>
    <t>Vernamiège</t>
  </si>
  <si>
    <t>Vernate</t>
  </si>
  <si>
    <t>Vernay</t>
  </si>
  <si>
    <t>Vernayaz</t>
  </si>
  <si>
    <t>Vernier</t>
  </si>
  <si>
    <t>Vérossaz</t>
  </si>
  <si>
    <t>Versam</t>
  </si>
  <si>
    <t>Verscio</t>
  </si>
  <si>
    <t>Versoix</t>
  </si>
  <si>
    <t>Vétroz</t>
  </si>
  <si>
    <t>Vex</t>
  </si>
  <si>
    <t>Pont-la-Ville</t>
  </si>
  <si>
    <t>Pontresina</t>
  </si>
  <si>
    <t>Porrentruy</t>
  </si>
  <si>
    <t>Port</t>
  </si>
  <si>
    <t>Portein</t>
  </si>
  <si>
    <t>Port-Valais</t>
  </si>
  <si>
    <t>Porza</t>
  </si>
  <si>
    <t>Poschiavo</t>
  </si>
  <si>
    <t>Prahins</t>
  </si>
  <si>
    <t>Prato (Leventina)</t>
  </si>
  <si>
    <t>Pratteln</t>
  </si>
  <si>
    <t>Pratval</t>
  </si>
  <si>
    <t>Präz</t>
  </si>
  <si>
    <t>Pregny-Chambésy</t>
  </si>
  <si>
    <t>Expert en production BF</t>
  </si>
  <si>
    <t>Expert en tourisme, dipl.</t>
  </si>
  <si>
    <t>Expert fiduciaire, dipl.</t>
  </si>
  <si>
    <t>Expert fiscal, dipl.</t>
  </si>
  <si>
    <t>Expert-comptable, dipl.</t>
  </si>
  <si>
    <t>Expert-soudeur BF</t>
  </si>
  <si>
    <t>Exploitant de station d'épuration BF</t>
  </si>
  <si>
    <t>Fashion spécialiste BF</t>
  </si>
  <si>
    <t>Fashiondesigner, dipl.</t>
  </si>
  <si>
    <t>Ferblantier, maître</t>
  </si>
  <si>
    <t>Fleuriste BF</t>
  </si>
  <si>
    <t>Fleuriste, maître</t>
  </si>
  <si>
    <t>Flight Attendant BF</t>
  </si>
  <si>
    <t>Fontainier BF</t>
  </si>
  <si>
    <t>Forgeron, maître</t>
  </si>
  <si>
    <t>Fourreur, maître</t>
  </si>
  <si>
    <t>Garde faune BF</t>
  </si>
  <si>
    <t>Garde-frontière BF</t>
  </si>
  <si>
    <t>Garde-frontière, dipl.</t>
  </si>
  <si>
    <t>Garde-pêche BF</t>
  </si>
  <si>
    <t>Gardien d'immeuble, dipl.</t>
  </si>
  <si>
    <t>Garnisseur de meubles industriels BF</t>
  </si>
  <si>
    <t>Garnisseur de meubles industriels, maître</t>
  </si>
  <si>
    <t>Garnisseur de meubles spécialisé BF</t>
  </si>
  <si>
    <t>Garnisseur en carrosserie, maître</t>
  </si>
  <si>
    <t>Tomils</t>
  </si>
  <si>
    <t>Törbel</t>
  </si>
  <si>
    <t>Jenaz</t>
  </si>
  <si>
    <t>Jenins</t>
  </si>
  <si>
    <t>Jens</t>
  </si>
  <si>
    <t>Jeuss</t>
  </si>
  <si>
    <t>Jonen</t>
  </si>
  <si>
    <t>Jonschwil</t>
  </si>
  <si>
    <t>Juriens</t>
  </si>
  <si>
    <t>Jussy</t>
  </si>
  <si>
    <t>Kaiseraugst</t>
  </si>
  <si>
    <t>Kaiserstuhl</t>
  </si>
  <si>
    <t>Kaisten</t>
  </si>
  <si>
    <t>Kallern</t>
  </si>
  <si>
    <t>Kallnach</t>
  </si>
  <si>
    <t>Matzendorf</t>
  </si>
  <si>
    <t>Matzingen</t>
  </si>
  <si>
    <t>Mauborget</t>
  </si>
  <si>
    <t>Intendant en hôtellerie et restauration BF</t>
  </si>
  <si>
    <t>Intendant, dipl.</t>
  </si>
  <si>
    <t>Directeur des travaux en génie civil, dipl.</t>
  </si>
  <si>
    <t>Dirigeant d'entreprise, dipl.</t>
  </si>
  <si>
    <t xml:space="preserve"> Mode d'enseignement</t>
  </si>
  <si>
    <t xml:space="preserve"> Commentaire</t>
  </si>
  <si>
    <t xml:space="preserve"> Libre1</t>
  </si>
  <si>
    <t xml:space="preserve"> Libre2</t>
  </si>
  <si>
    <t xml:space="preserve"> Libre3</t>
  </si>
  <si>
    <t xml:space="preserve"> Libre4</t>
  </si>
  <si>
    <t xml:space="preserve"> Libre5</t>
  </si>
  <si>
    <t xml:space="preserve"> Classe n° int.</t>
  </si>
  <si>
    <t xml:space="preserve"> Id de classe</t>
  </si>
  <si>
    <t xml:space="preserve"> Type d'enseignement de la classe (TensCL)</t>
  </si>
  <si>
    <t>Niederried bei Kallnach</t>
  </si>
  <si>
    <t>Niederrohrdorf</t>
  </si>
  <si>
    <t>Lohn-Ammannsegg</t>
  </si>
  <si>
    <t>Löhningen</t>
  </si>
  <si>
    <t>Lohnstorf</t>
  </si>
  <si>
    <t>Lommis</t>
  </si>
  <si>
    <t>Lommiswil</t>
  </si>
  <si>
    <t>Lonay</t>
  </si>
  <si>
    <t>Longirod</t>
  </si>
  <si>
    <t>Losone</t>
  </si>
  <si>
    <t>Noflen</t>
  </si>
  <si>
    <t>Noréaz</t>
  </si>
  <si>
    <t>Nottwil</t>
  </si>
  <si>
    <t>Novaggio</t>
  </si>
  <si>
    <t>Novalles</t>
  </si>
  <si>
    <t>Novazzano</t>
  </si>
  <si>
    <t>Noville</t>
  </si>
  <si>
    <t>Nufenen</t>
  </si>
  <si>
    <t>Nunningen</t>
  </si>
  <si>
    <t>Nürensdorf</t>
  </si>
  <si>
    <t>Nusshof</t>
  </si>
  <si>
    <t>Nuvilly</t>
  </si>
  <si>
    <t>Oberägeri</t>
  </si>
  <si>
    <t>Oberbalm</t>
  </si>
  <si>
    <t>Oberbipp</t>
  </si>
  <si>
    <t>Oberbözberg</t>
  </si>
  <si>
    <t>Oberbuchsiten</t>
  </si>
  <si>
    <t>Oberbüren</t>
  </si>
  <si>
    <t>Oberburg</t>
  </si>
  <si>
    <t>Oberdiessbach</t>
  </si>
  <si>
    <t>Oberdorf (BL)</t>
  </si>
  <si>
    <t>Oberdorf (NW)</t>
  </si>
  <si>
    <t>Oberdorf (SO)</t>
  </si>
  <si>
    <t>Oberegg</t>
  </si>
  <si>
    <t>Oberembrach</t>
  </si>
  <si>
    <t>Oberems</t>
  </si>
  <si>
    <t>Oberengstringen</t>
  </si>
  <si>
    <t>Oberentfelden</t>
  </si>
  <si>
    <t>Oberflachs</t>
  </si>
  <si>
    <t>Obergerlafingen</t>
  </si>
  <si>
    <t>Oberglatt</t>
  </si>
  <si>
    <t>Obergoms</t>
  </si>
  <si>
    <t>Obergösgen</t>
  </si>
  <si>
    <t>Oberhallau</t>
  </si>
  <si>
    <t>Oberhelfenschwil</t>
  </si>
  <si>
    <t>Mauensee</t>
  </si>
  <si>
    <t>Maur</t>
  </si>
  <si>
    <t>Mauraz</t>
  </si>
  <si>
    <t>Medeglia</t>
  </si>
  <si>
    <t>Medel (Lucmagn)</t>
  </si>
  <si>
    <t>Meggen</t>
  </si>
  <si>
    <t>Meienried</t>
  </si>
  <si>
    <t>Meierskappel</t>
  </si>
  <si>
    <t>Meikirch</t>
  </si>
  <si>
    <t>Meilen</t>
  </si>
  <si>
    <t>Meinier</t>
  </si>
  <si>
    <t>Ecobiologiste de la construction, dipl.</t>
  </si>
  <si>
    <t>Economiste d'entreprise dans les arts et métiers, dipl.</t>
  </si>
  <si>
    <t>Economiste diplômé en administration</t>
  </si>
  <si>
    <t>Economiste du commerce de détail, dipl.</t>
  </si>
  <si>
    <t>Ecuyer BF</t>
  </si>
  <si>
    <t>Conseiller de service à la clientèle dans la branche automobile BF</t>
  </si>
  <si>
    <t>Conseiller de vente automobile BF</t>
  </si>
  <si>
    <t>Conseiller de vente en horlogerie BF</t>
  </si>
  <si>
    <t>Conseiller en affections respiratoires et tuberculose BF</t>
  </si>
  <si>
    <t>Conseiller en aménagement intérieur BF</t>
  </si>
  <si>
    <t>Conseiller en communication, dipl.</t>
  </si>
  <si>
    <t>Conseiller en couleurs et en style de mode BF</t>
  </si>
  <si>
    <t>Dietikon</t>
  </si>
  <si>
    <t>Dietlikon</t>
  </si>
  <si>
    <t>Dietwil</t>
  </si>
  <si>
    <t>Dinhard</t>
  </si>
  <si>
    <t>Dintikon</t>
  </si>
  <si>
    <t>Disentis/Mustér</t>
  </si>
  <si>
    <t>Dittingen</t>
  </si>
  <si>
    <t>Ctrl Commune</t>
  </si>
  <si>
    <t>Courtételle</t>
  </si>
  <si>
    <t>Crans-près-Céligny</t>
  </si>
  <si>
    <t>Crassier</t>
  </si>
  <si>
    <t>Cremin</t>
  </si>
  <si>
    <t>Crémines</t>
  </si>
  <si>
    <t>Cresciano</t>
  </si>
  <si>
    <t>Chénens</t>
  </si>
  <si>
    <t>Capolago</t>
  </si>
  <si>
    <t>Capriasca</t>
  </si>
  <si>
    <t>Carabietta</t>
  </si>
  <si>
    <t>Carona</t>
  </si>
  <si>
    <t>Carouge (GE)</t>
  </si>
  <si>
    <t>Carrouge (VD)</t>
  </si>
  <si>
    <t>Cartigny</t>
  </si>
  <si>
    <t>Chézard-Saint-Martin</t>
  </si>
  <si>
    <t>Chiasso</t>
  </si>
  <si>
    <t>Chigny</t>
  </si>
  <si>
    <t>Chippis</t>
  </si>
  <si>
    <t>Chironico</t>
  </si>
  <si>
    <t>Choulex</t>
  </si>
  <si>
    <t>Chur</t>
  </si>
  <si>
    <t>Cimadera</t>
  </si>
  <si>
    <t>Clarmont</t>
  </si>
  <si>
    <t>Claro</t>
  </si>
  <si>
    <t>Clavaleyres</t>
  </si>
  <si>
    <t>Castrisch</t>
  </si>
  <si>
    <t>Cauco</t>
  </si>
  <si>
    <t>Cavagnago</t>
  </si>
  <si>
    <t>Churwalden</t>
  </si>
  <si>
    <t>Däniken</t>
  </si>
  <si>
    <t>Dänikon</t>
  </si>
  <si>
    <t>Dardagny</t>
  </si>
  <si>
    <t>Cazis</t>
  </si>
  <si>
    <t>Celerina/Schlarigna</t>
  </si>
  <si>
    <t>Collonge-Bellerive</t>
  </si>
  <si>
    <t>Collonges</t>
  </si>
  <si>
    <t>Cologny</t>
  </si>
  <si>
    <t>Colombier (NE)</t>
  </si>
  <si>
    <t>Colombier (VD)</t>
  </si>
  <si>
    <t>Comano</t>
  </si>
  <si>
    <t>Combremont-le-Grand</t>
  </si>
  <si>
    <t>Combremont-le-Petit</t>
  </si>
  <si>
    <t>Commugny</t>
  </si>
  <si>
    <t>Concise</t>
  </si>
  <si>
    <t>Confignon</t>
  </si>
  <si>
    <t>Constantine</t>
  </si>
  <si>
    <t>Conters im Prättigau</t>
  </si>
  <si>
    <t>Conthey</t>
  </si>
  <si>
    <t>Contone</t>
  </si>
  <si>
    <t>Coppet</t>
  </si>
  <si>
    <t>Premier</t>
  </si>
  <si>
    <t>Preonzo</t>
  </si>
  <si>
    <t>Presinge</t>
  </si>
  <si>
    <t>Prévondavaux</t>
  </si>
  <si>
    <t>Prévonloup</t>
  </si>
  <si>
    <t>Langrickenbach</t>
  </si>
  <si>
    <t>Langwies</t>
  </si>
  <si>
    <t>Lantsch/Lenz</t>
  </si>
  <si>
    <t>Lauenen</t>
  </si>
  <si>
    <t>Lauerz</t>
  </si>
  <si>
    <t>Läufelfingen</t>
  </si>
  <si>
    <t>Laufen</t>
  </si>
  <si>
    <t>Laufenburg</t>
  </si>
  <si>
    <t>Laufen-Uhwiesen</t>
  </si>
  <si>
    <t>Laupen</t>
  </si>
  <si>
    <t>Laupersdorf</t>
  </si>
  <si>
    <t>Lauperswil</t>
  </si>
  <si>
    <t>Lausen</t>
  </si>
  <si>
    <t>Lauterbrunnen</t>
  </si>
  <si>
    <t>Lauwil</t>
  </si>
  <si>
    <t>Lavertezzo</t>
  </si>
  <si>
    <t>Lavey-Morcles</t>
  </si>
  <si>
    <t>Lavin</t>
  </si>
  <si>
    <t>Lavizzara</t>
  </si>
  <si>
    <t>Lax</t>
  </si>
  <si>
    <t>Le Bémont (JU)</t>
  </si>
  <si>
    <t>Le Cerneux-Péquignot</t>
  </si>
  <si>
    <t>Le Châtelard</t>
  </si>
  <si>
    <t>Le Flon</t>
  </si>
  <si>
    <t>Le Glèbe</t>
  </si>
  <si>
    <t>Le Grand-Saconnex</t>
  </si>
  <si>
    <t>Le Landeron</t>
  </si>
  <si>
    <t>Le Locle</t>
  </si>
  <si>
    <t>Le Mouret</t>
  </si>
  <si>
    <t>Le Noirmont</t>
  </si>
  <si>
    <t>Le Pâquier (FR)</t>
  </si>
  <si>
    <t>Le Pâquier (NE)</t>
  </si>
  <si>
    <t>Léchelles</t>
  </si>
  <si>
    <t>Leggia</t>
  </si>
  <si>
    <t>Muri (AG)</t>
  </si>
  <si>
    <t>Muri bei Bern</t>
  </si>
  <si>
    <t>Muriaux</t>
  </si>
  <si>
    <t>Murist</t>
  </si>
  <si>
    <t>Murten</t>
  </si>
  <si>
    <t>Mutrux</t>
  </si>
  <si>
    <t>Mutten</t>
  </si>
  <si>
    <t>Muttenz</t>
  </si>
  <si>
    <t>Muzzano</t>
  </si>
  <si>
    <t>Näfels</t>
  </si>
  <si>
    <t>Naters</t>
  </si>
  <si>
    <t>Nax</t>
  </si>
  <si>
    <t>Naz</t>
  </si>
  <si>
    <t>Nebikon</t>
  </si>
  <si>
    <t>Neckertal</t>
  </si>
  <si>
    <t>Neerach</t>
  </si>
  <si>
    <t>Neftenbach</t>
  </si>
  <si>
    <t>Neggio</t>
  </si>
  <si>
    <t>Triboltingen</t>
  </si>
  <si>
    <t>Tschiertschen</t>
  </si>
  <si>
    <t>Tschierv</t>
  </si>
  <si>
    <t>Tumegl/Tomils</t>
  </si>
  <si>
    <t>Tuttwil</t>
  </si>
  <si>
    <t>Uerschhausen</t>
  </si>
  <si>
    <t>Uesslingen</t>
  </si>
  <si>
    <t>Uetikon</t>
  </si>
  <si>
    <t>Uffikon</t>
  </si>
  <si>
    <t>Ulrichen</t>
  </si>
  <si>
    <t>Unterehrendingen</t>
  </si>
  <si>
    <t>Unterschlatt</t>
  </si>
  <si>
    <t>Uors (Lumnezia)</t>
  </si>
  <si>
    <t>Uors-Peiden</t>
  </si>
  <si>
    <t>Urtenen</t>
  </si>
  <si>
    <t>Vaglio</t>
  </si>
  <si>
    <t>Valchava</t>
  </si>
  <si>
    <t>Vauderens</t>
  </si>
  <si>
    <t>Vaumarcus-Vernéaz</t>
  </si>
  <si>
    <t>Vesin</t>
  </si>
  <si>
    <t>Vezio</t>
  </si>
  <si>
    <t>Viganello</t>
  </si>
  <si>
    <t>Vigens</t>
  </si>
  <si>
    <t>Villa (GR)</t>
  </si>
  <si>
    <t>Villa Luganese</t>
  </si>
  <si>
    <t>Villangeaux</t>
  </si>
  <si>
    <t>Villaraboud</t>
  </si>
  <si>
    <t>Villaranon</t>
  </si>
  <si>
    <t>Villarbeney</t>
  </si>
  <si>
    <t>Villargiroud</t>
  </si>
  <si>
    <t>Villariaz</t>
  </si>
  <si>
    <t>Villarimboud</t>
  </si>
  <si>
    <t>Villarlod</t>
  </si>
  <si>
    <t>Villars-d'Avry</t>
  </si>
  <si>
    <t>Villarsel-le-Gibloux</t>
  </si>
  <si>
    <t>Villarsiviriaux</t>
  </si>
  <si>
    <t>Villars-Lussery</t>
  </si>
  <si>
    <t>Villars-sous-Mont</t>
  </si>
  <si>
    <t>Vilters</t>
  </si>
  <si>
    <t>Vissoie</t>
  </si>
  <si>
    <t>Vuippens</t>
  </si>
  <si>
    <t>Vully-le-Bas</t>
  </si>
  <si>
    <t>Vully-le-Haut</t>
  </si>
  <si>
    <t>Wallenbuch</t>
  </si>
  <si>
    <t>Wallenwil</t>
  </si>
  <si>
    <t>Wangen (ZH)</t>
  </si>
  <si>
    <t>Wanzwil</t>
  </si>
  <si>
    <t>Warth</t>
  </si>
  <si>
    <t>Weerswilen</t>
  </si>
  <si>
    <t>Weingarten</t>
  </si>
  <si>
    <t>Weiningen (TG)</t>
  </si>
  <si>
    <t>Wellhausen</t>
  </si>
  <si>
    <t>Wettswil</t>
  </si>
  <si>
    <t>Wetzikon (TG)</t>
  </si>
  <si>
    <t>Wiesen (GR)</t>
  </si>
  <si>
    <t>Wiezikon</t>
  </si>
  <si>
    <t>Wilen bei Neunforn</t>
  </si>
  <si>
    <t>Wilen bei Wil</t>
  </si>
  <si>
    <t>Wilihof</t>
  </si>
  <si>
    <t>Willisau Land</t>
  </si>
  <si>
    <t>Willisau Stadt</t>
  </si>
  <si>
    <t>Willisdorf</t>
  </si>
  <si>
    <t>Winikon</t>
  </si>
  <si>
    <t>Winistorf</t>
  </si>
  <si>
    <t>Wittenwil</t>
  </si>
  <si>
    <t>Wünnewil</t>
  </si>
  <si>
    <t>Yverdon</t>
  </si>
  <si>
    <t>Zénauva</t>
  </si>
  <si>
    <t>Zezikon</t>
  </si>
  <si>
    <t>Zihlschlacht</t>
  </si>
  <si>
    <t>Zimmerwald</t>
  </si>
  <si>
    <t>Zuben</t>
  </si>
  <si>
    <t>Zurzach</t>
  </si>
  <si>
    <t>Leibstadt</t>
  </si>
  <si>
    <t>Leimbach (AG)</t>
  </si>
  <si>
    <t>Leimiswil</t>
  </si>
  <si>
    <t>Leissigen</t>
  </si>
  <si>
    <t>Lengnau (AG)</t>
  </si>
  <si>
    <t>Lengnau (BE)</t>
  </si>
  <si>
    <t>Lengwil</t>
  </si>
  <si>
    <t>Lenk</t>
  </si>
  <si>
    <t>Lens</t>
  </si>
  <si>
    <t>Lenzburg</t>
  </si>
  <si>
    <t>Oberhof</t>
  </si>
  <si>
    <t>Oberhofen (AG)</t>
  </si>
  <si>
    <t>Oberhofen am Thunersee</t>
  </si>
  <si>
    <t>Maienfeld</t>
  </si>
  <si>
    <t>Mairengo</t>
  </si>
  <si>
    <t>Igis</t>
  </si>
  <si>
    <t>Ilanz</t>
  </si>
  <si>
    <t>Illgau</t>
  </si>
  <si>
    <t>Illnau-Effretikon</t>
  </si>
  <si>
    <t>Indemini</t>
  </si>
  <si>
    <t>Inden</t>
  </si>
  <si>
    <t>Ingenbohl</t>
  </si>
  <si>
    <t>Inkwil</t>
  </si>
  <si>
    <t>Innerthal</t>
  </si>
  <si>
    <t>Innertkirchen</t>
  </si>
  <si>
    <t>Ins</t>
  </si>
  <si>
    <t>Interlaken</t>
  </si>
  <si>
    <t>Intragna</t>
  </si>
  <si>
    <t>Inwil</t>
  </si>
  <si>
    <t>Ipsach</t>
  </si>
  <si>
    <t>Iragna</t>
  </si>
  <si>
    <t>Iseltwald</t>
  </si>
  <si>
    <t>Isenthal</t>
  </si>
  <si>
    <t>Isérables</t>
  </si>
  <si>
    <t>Islisberg</t>
  </si>
  <si>
    <t>Isone</t>
  </si>
  <si>
    <t>Isorno</t>
  </si>
  <si>
    <t>Itingen</t>
  </si>
  <si>
    <t>Ittenthal</t>
  </si>
  <si>
    <t>Ittigen</t>
  </si>
  <si>
    <t>Jaberg</t>
  </si>
  <si>
    <t>Jaun</t>
  </si>
  <si>
    <t>Jegenstorf</t>
  </si>
  <si>
    <t>Ebersecken</t>
  </si>
  <si>
    <t>Ebikon</t>
  </si>
  <si>
    <t>Ebnat-Kappel</t>
  </si>
  <si>
    <t>Ecublens (VD)</t>
  </si>
  <si>
    <t>Echarlens</t>
  </si>
  <si>
    <t>Eclagnens</t>
  </si>
  <si>
    <t>Etagnières</t>
  </si>
  <si>
    <t>Eclépens</t>
  </si>
  <si>
    <t>Etoy</t>
  </si>
  <si>
    <t>Ecoteaux</t>
  </si>
  <si>
    <t>Ecublens (FR)</t>
  </si>
  <si>
    <t>Ederswiler</t>
  </si>
  <si>
    <t>Effingen</t>
  </si>
  <si>
    <t>Ferlens (VD)</t>
  </si>
  <si>
    <t>Ferpicloz</t>
  </si>
  <si>
    <t>Ferrera</t>
  </si>
  <si>
    <t>Feusisberg</t>
  </si>
  <si>
    <t>Fey</t>
  </si>
  <si>
    <t>Fideris</t>
  </si>
  <si>
    <t>Goldach</t>
  </si>
  <si>
    <t>Villars-Sainte-Croix</t>
  </si>
  <si>
    <t>Goldingen</t>
  </si>
  <si>
    <t>Fiez</t>
  </si>
  <si>
    <t>Filisur</t>
  </si>
  <si>
    <t>Filzbach</t>
  </si>
  <si>
    <t>### TERTIAIRE PROF ###</t>
  </si>
  <si>
    <t>Lüterkofen-Ichertswil</t>
  </si>
  <si>
    <t>Lüterswil-Gächliwil</t>
  </si>
  <si>
    <t>Luthern</t>
  </si>
  <si>
    <t>Lütisburg</t>
  </si>
  <si>
    <t>Lütschental</t>
  </si>
  <si>
    <t>Lützelflüh</t>
  </si>
  <si>
    <t>Lutzenberg</t>
  </si>
  <si>
    <t>Luven</t>
  </si>
  <si>
    <t>Luzein</t>
  </si>
  <si>
    <t>Luzern</t>
  </si>
  <si>
    <t>Lyss</t>
  </si>
  <si>
    <t>Lyssach</t>
  </si>
  <si>
    <t>Madiswil</t>
  </si>
  <si>
    <t>Madulain</t>
  </si>
  <si>
    <t>Magadino</t>
  </si>
  <si>
    <t>Magden</t>
  </si>
  <si>
    <t>Mägenwil</t>
  </si>
  <si>
    <t>Maggia</t>
  </si>
  <si>
    <t>Magliaso</t>
  </si>
  <si>
    <t>Jahr PC</t>
  </si>
  <si>
    <t>Kestenholz</t>
  </si>
  <si>
    <t>Kienberg</t>
  </si>
  <si>
    <t>Farvagny</t>
  </si>
  <si>
    <t>Morges</t>
  </si>
  <si>
    <t>Féchy</t>
  </si>
  <si>
    <t>Fehraltorf</t>
  </si>
  <si>
    <t>Moudon</t>
  </si>
  <si>
    <t>Fehren</t>
  </si>
  <si>
    <t>Dotzigen</t>
  </si>
  <si>
    <t>Dozwil</t>
  </si>
  <si>
    <t>Dübendorf</t>
  </si>
  <si>
    <t>Düdingen</t>
  </si>
  <si>
    <t>Duggingen</t>
  </si>
  <si>
    <t>Cressier (FR)</t>
  </si>
  <si>
    <t>Cressier (NE)</t>
  </si>
  <si>
    <t>Crésuz</t>
  </si>
  <si>
    <t>Crissier</t>
  </si>
  <si>
    <t>Croglio</t>
  </si>
  <si>
    <t>Cronay</t>
  </si>
  <si>
    <t>Croy</t>
  </si>
  <si>
    <t>Cuarnens</t>
  </si>
  <si>
    <t>Daillens</t>
  </si>
  <si>
    <t>Cuarny</t>
  </si>
  <si>
    <t>Chermignon</t>
  </si>
  <si>
    <t>Chesalles-sur-Moudon</t>
  </si>
  <si>
    <t>Chesalles-sur-Oron</t>
  </si>
  <si>
    <t>Cheseaux-Noréaz</t>
  </si>
  <si>
    <t>Chéserex</t>
  </si>
  <si>
    <t>Chésopelloz</t>
  </si>
  <si>
    <t>Chessel</t>
  </si>
  <si>
    <t>Chevilly</t>
  </si>
  <si>
    <t>Chevroux</t>
  </si>
  <si>
    <t>Cheyres</t>
  </si>
  <si>
    <t>Dallenwil</t>
  </si>
  <si>
    <t>Dällikon</t>
  </si>
  <si>
    <t>Dalpe</t>
  </si>
  <si>
    <t>Givrins</t>
  </si>
  <si>
    <t>Egliswil</t>
  </si>
  <si>
    <t>Gland</t>
  </si>
  <si>
    <t>Egnach</t>
  </si>
  <si>
    <t>Damphreux</t>
  </si>
  <si>
    <t>Egolzwil</t>
  </si>
  <si>
    <t>Gollion</t>
  </si>
  <si>
    <t>Ehrendingen</t>
  </si>
  <si>
    <t>Eich</t>
  </si>
  <si>
    <t>Därligen</t>
  </si>
  <si>
    <t>Därstetten</t>
  </si>
  <si>
    <t>Clos du Doubs</t>
  </si>
  <si>
    <t>Coeuve</t>
  </si>
  <si>
    <t>Coffrane</t>
  </si>
  <si>
    <t>Coinsins</t>
  </si>
  <si>
    <t>Collex-Bossy</t>
  </si>
  <si>
    <t>Romanche</t>
  </si>
  <si>
    <t>Amharique</t>
  </si>
  <si>
    <t>Araméen</t>
  </si>
  <si>
    <t>Arménien</t>
  </si>
  <si>
    <t>Basque</t>
  </si>
  <si>
    <t>Bengali</t>
  </si>
  <si>
    <t>Bosniaque</t>
  </si>
  <si>
    <t>Breton</t>
  </si>
  <si>
    <t>Carélien</t>
  </si>
  <si>
    <t>Catalan</t>
  </si>
  <si>
    <t>Chinois</t>
  </si>
  <si>
    <t>Cingalais</t>
  </si>
  <si>
    <t>Coréen</t>
  </si>
  <si>
    <t>Corse</t>
  </si>
  <si>
    <t>Croate</t>
  </si>
  <si>
    <t>Estonien</t>
  </si>
  <si>
    <t>Farsi</t>
  </si>
  <si>
    <t>Frison</t>
  </si>
  <si>
    <t>Galicien</t>
  </si>
  <si>
    <t>Gallois</t>
  </si>
  <si>
    <t>Hébreu</t>
  </si>
  <si>
    <t>Hindi</t>
  </si>
  <si>
    <t>Indonésien</t>
  </si>
  <si>
    <t>Islandais</t>
  </si>
  <si>
    <t>Japonais</t>
  </si>
  <si>
    <t>Khmer</t>
  </si>
  <si>
    <t>Kurde</t>
  </si>
  <si>
    <t>Laotien</t>
  </si>
  <si>
    <t>Lapon</t>
  </si>
  <si>
    <t>Letton</t>
  </si>
  <si>
    <t>Lingala</t>
  </si>
  <si>
    <t>Lituanien</t>
  </si>
  <si>
    <t>Malayalam</t>
  </si>
  <si>
    <t>Monténégrin</t>
  </si>
  <si>
    <t>Népali</t>
  </si>
  <si>
    <t>Ourdou</t>
  </si>
  <si>
    <t>Pachto</t>
  </si>
  <si>
    <t>Pendjabi</t>
  </si>
  <si>
    <t>Romani</t>
  </si>
  <si>
    <t>Sarde</t>
  </si>
  <si>
    <t>Serbe</t>
  </si>
  <si>
    <t>Somali</t>
  </si>
  <si>
    <t>Sorabe</t>
  </si>
  <si>
    <t>Souahéli</t>
  </si>
  <si>
    <t>Tagale</t>
  </si>
  <si>
    <t>Tamil</t>
  </si>
  <si>
    <t>Thaï</t>
  </si>
  <si>
    <t>Tibétain</t>
  </si>
  <si>
    <t>Tigrigna</t>
  </si>
  <si>
    <t>Vietnamien</t>
  </si>
  <si>
    <t>Autres langues européennes</t>
  </si>
  <si>
    <t>Autres langues africaines</t>
  </si>
  <si>
    <t>Autres langues d'Asie de l'est</t>
  </si>
  <si>
    <t>Autres langues d'Asie de l'ouest</t>
  </si>
  <si>
    <t>Autre langues indo-aryennes et dravidiennes</t>
  </si>
  <si>
    <t>Autres langues (Pidgin, Créole, langues des signes …)</t>
  </si>
  <si>
    <t>Root</t>
  </si>
  <si>
    <t>Ropraz</t>
  </si>
  <si>
    <t>Rorbas</t>
  </si>
  <si>
    <t>Rorschach</t>
  </si>
  <si>
    <t>Rorschacherberg</t>
  </si>
  <si>
    <t>Röschenz</t>
  </si>
  <si>
    <t>Rossa</t>
  </si>
  <si>
    <t>Rossemaison</t>
  </si>
  <si>
    <t>Rossenges</t>
  </si>
  <si>
    <t>Rossens (FR)</t>
  </si>
  <si>
    <t>Rossinière</t>
  </si>
  <si>
    <t>Röthenbach im Emmental</t>
  </si>
  <si>
    <t>Rothenbrunnen</t>
  </si>
  <si>
    <t>Rothenburg</t>
  </si>
  <si>
    <t>Rothenfluh</t>
  </si>
  <si>
    <t>Rothenthurm</t>
  </si>
  <si>
    <t>Rothrist</t>
  </si>
  <si>
    <t>Rottenschwil</t>
  </si>
  <si>
    <t>Rougemont</t>
  </si>
  <si>
    <t>Roveredo (GR)</t>
  </si>
  <si>
    <t>Rovio</t>
  </si>
  <si>
    <t>Rovray</t>
  </si>
  <si>
    <t>Rubigen</t>
  </si>
  <si>
    <t>Rüderswil</t>
  </si>
  <si>
    <t>Rüdlingen</t>
  </si>
  <si>
    <t>Rüdtligen-Alchenflüh</t>
  </si>
  <si>
    <t>Rue</t>
  </si>
  <si>
    <t>Oberhünigen</t>
  </si>
  <si>
    <t>Maisprach</t>
  </si>
  <si>
    <t>Maladers</t>
  </si>
  <si>
    <t>Malans</t>
  </si>
  <si>
    <t>Malix</t>
  </si>
  <si>
    <t>Malleray</t>
  </si>
  <si>
    <t>Malters</t>
  </si>
  <si>
    <t>Malvaglia</t>
  </si>
  <si>
    <t>Mammern</t>
  </si>
  <si>
    <t>Mandach</t>
  </si>
  <si>
    <t>Männedorf</t>
  </si>
  <si>
    <t>Manno</t>
  </si>
  <si>
    <t>Maracon</t>
  </si>
  <si>
    <t>Marbach (LU)</t>
  </si>
  <si>
    <t>Marbach (SG)</t>
  </si>
  <si>
    <t>Nesslau</t>
  </si>
  <si>
    <t>Neuhaus</t>
  </si>
  <si>
    <t>Neukirch an der Thur</t>
  </si>
  <si>
    <t>Neuwilen</t>
  </si>
  <si>
    <t>Nidfurn</t>
  </si>
  <si>
    <t>Niedererlinsbach</t>
  </si>
  <si>
    <t>Niederneunforn</t>
  </si>
  <si>
    <t>Niedersommeri</t>
  </si>
  <si>
    <t>Niederwichtrach</t>
  </si>
  <si>
    <t>Niederwil (TG)</t>
  </si>
  <si>
    <t>Nierlet-les-Bois</t>
  </si>
  <si>
    <t>Noiraigue</t>
  </si>
  <si>
    <t>Nussbaumen</t>
  </si>
  <si>
    <t>Oberaach</t>
  </si>
  <si>
    <t>Oberbussnang</t>
  </si>
  <si>
    <t>Oberehrendingen</t>
  </si>
  <si>
    <t>Obererlinsbach</t>
  </si>
  <si>
    <t>Obergesteln</t>
  </si>
  <si>
    <t>Oberneunforn</t>
  </si>
  <si>
    <t>Oberönz</t>
  </si>
  <si>
    <t>Oberried (FR)</t>
  </si>
  <si>
    <t>Obersommeri</t>
  </si>
  <si>
    <t>Oberwald</t>
  </si>
  <si>
    <t>Oberwangen</t>
  </si>
  <si>
    <t>Oberwichtrach</t>
  </si>
  <si>
    <t>Oberwil (AG)</t>
  </si>
  <si>
    <t>Oberwil (TG)</t>
  </si>
  <si>
    <t>Ocourt</t>
  </si>
  <si>
    <t>Olivone</t>
  </si>
  <si>
    <t>Onnens (FR)</t>
  </si>
  <si>
    <t>Opfershofen (TG)</t>
  </si>
  <si>
    <t>Opfertshofen (SH)</t>
  </si>
  <si>
    <t>Oppikon</t>
  </si>
  <si>
    <t>Orsonnens</t>
  </si>
  <si>
    <t>Osterfingen</t>
  </si>
  <si>
    <t>Ottoberg</t>
  </si>
  <si>
    <t>Pagig</t>
  </si>
  <si>
    <t>Pambio-Noranco</t>
  </si>
  <si>
    <t>Parsonz</t>
  </si>
  <si>
    <t>Patzen-Fardün</t>
  </si>
  <si>
    <t>Pazzallo</t>
  </si>
  <si>
    <t>Peccia</t>
  </si>
  <si>
    <t>Pedrinate</t>
  </si>
  <si>
    <t>Peiden</t>
  </si>
  <si>
    <t>Pignia</t>
  </si>
  <si>
    <t>Pigniu/Panix</t>
  </si>
  <si>
    <t>Pleujouse</t>
  </si>
  <si>
    <t>Pont (Veveyse)</t>
  </si>
  <si>
    <t>Ponto Valentino</t>
  </si>
  <si>
    <t>Porsel</t>
  </si>
  <si>
    <t>Portalban</t>
  </si>
  <si>
    <t>Posat</t>
  </si>
  <si>
    <t>Posieux</t>
  </si>
  <si>
    <t>Praden</t>
  </si>
  <si>
    <t>Praratoud</t>
  </si>
  <si>
    <t>Praroman</t>
  </si>
  <si>
    <t>Prato-Sornico</t>
  </si>
  <si>
    <t>Pregassona</t>
  </si>
  <si>
    <t>Prez-vers-Siviriez</t>
  </si>
  <si>
    <t>Progens</t>
  </si>
  <si>
    <t>Promasens</t>
  </si>
  <si>
    <t>Prugiasco</t>
  </si>
  <si>
    <t>Rapperswil (SG)</t>
  </si>
  <si>
    <t>Rasa</t>
  </si>
  <si>
    <t>Räuchlisberg</t>
  </si>
  <si>
    <t>Reckingen (VS)</t>
  </si>
  <si>
    <t>Réclère</t>
  </si>
  <si>
    <t>Retschwil</t>
  </si>
  <si>
    <t>Reuti</t>
  </si>
  <si>
    <t>Rheinklingen</t>
  </si>
  <si>
    <t>Richenthal</t>
  </si>
  <si>
    <t>Rickenbach bei Wil</t>
  </si>
  <si>
    <t>Ried bei Brig</t>
  </si>
  <si>
    <t>Ried bei Mörel</t>
  </si>
  <si>
    <t>Ried-Mörel</t>
  </si>
  <si>
    <t>Riedt</t>
  </si>
  <si>
    <t>Riom</t>
  </si>
  <si>
    <t>Ritzingen</t>
  </si>
  <si>
    <t>Robasacco</t>
  </si>
  <si>
    <t>Roche-d'Or</t>
  </si>
  <si>
    <t>Romainmôtier</t>
  </si>
  <si>
    <t>Romanens</t>
  </si>
  <si>
    <t>Rona</t>
  </si>
  <si>
    <t>Rossens (VD)</t>
  </si>
  <si>
    <t>Rossura</t>
  </si>
  <si>
    <t>Rothenhausen</t>
  </si>
  <si>
    <t>Roveredo-Capriasca</t>
  </si>
  <si>
    <t>Rueyres-Saint-Laurent</t>
  </si>
  <si>
    <t>Rueyres-Treyfayes</t>
  </si>
  <si>
    <t>Russo</t>
  </si>
  <si>
    <t>Rüthi (Rheintal)</t>
  </si>
  <si>
    <t>Rüti bei Riggisberg</t>
  </si>
  <si>
    <t>Saas Almagell</t>
  </si>
  <si>
    <t>Saas Balen</t>
  </si>
  <si>
    <t>Saas Fee</t>
  </si>
  <si>
    <t>Saas Grund</t>
  </si>
  <si>
    <t>Saint-Jean</t>
  </si>
  <si>
    <t>Nomenclature des langues</t>
  </si>
  <si>
    <t>Bussy (FR)</t>
  </si>
  <si>
    <t>Bussy-Chardonney</t>
  </si>
  <si>
    <t>Bussy-sur-Moudon</t>
  </si>
  <si>
    <t>Bütschwil</t>
  </si>
  <si>
    <t>Brissago</t>
  </si>
  <si>
    <t>Brittnau</t>
  </si>
  <si>
    <t>Broc</t>
  </si>
  <si>
    <t>Bronschhofen</t>
  </si>
  <si>
    <t>Cademario</t>
  </si>
  <si>
    <t>Cadempino</t>
  </si>
  <si>
    <t>Corcelles-sur-Chavornay</t>
  </si>
  <si>
    <t>Corgémont</t>
  </si>
  <si>
    <t>Corippo</t>
  </si>
  <si>
    <t>Corminboeuf</t>
  </si>
  <si>
    <t>Cormoret</t>
  </si>
  <si>
    <t>Cornaux</t>
  </si>
  <si>
    <t>Dizy</t>
  </si>
  <si>
    <t>Domat/Ems</t>
  </si>
  <si>
    <t>Dombresson</t>
  </si>
  <si>
    <t>Domdidier</t>
  </si>
  <si>
    <t>Erlenbach im Simmental</t>
  </si>
  <si>
    <t>Dommartin</t>
  </si>
  <si>
    <t>Dompierre (FR)</t>
  </si>
  <si>
    <t>Erlinsbach (SO)</t>
  </si>
  <si>
    <t>Ermatingen</t>
  </si>
  <si>
    <t>Donat</t>
  </si>
  <si>
    <t>Donneloye</t>
  </si>
  <si>
    <t>Courchavon</t>
  </si>
  <si>
    <t>Dorf</t>
  </si>
  <si>
    <t>Dörflingen</t>
  </si>
  <si>
    <t>Dornach</t>
  </si>
  <si>
    <t>Dottikon</t>
  </si>
  <si>
    <t>Döttingen</t>
  </si>
  <si>
    <t>Balm bei Messen</t>
  </si>
  <si>
    <t>Balsthal</t>
  </si>
  <si>
    <t>Baltschieder</t>
  </si>
  <si>
    <t>Bangerten</t>
  </si>
  <si>
    <t>Arzo</t>
  </si>
  <si>
    <t>Ascona</t>
  </si>
  <si>
    <t>Assens</t>
  </si>
  <si>
    <t>Honduras</t>
  </si>
  <si>
    <t>Astano</t>
  </si>
  <si>
    <t>Attalens</t>
  </si>
  <si>
    <t>Alto Malcantone</t>
  </si>
  <si>
    <t>Altstätten</t>
  </si>
  <si>
    <t>Altwis</t>
  </si>
  <si>
    <t>Aubonne</t>
  </si>
  <si>
    <t>Gestionnaire en intendance CFC</t>
  </si>
  <si>
    <t>Dirigeant de maintenance, dipl.</t>
  </si>
  <si>
    <t>Dirigeant en facility management, dipl.</t>
  </si>
  <si>
    <t>Dirigeant technique d'entreprise, dipl.</t>
  </si>
  <si>
    <t>Déclarant de douane BF</t>
  </si>
  <si>
    <t>Décorateur d'intérieur BF</t>
  </si>
  <si>
    <t>Décorateur d'intérieurs, dipl.</t>
  </si>
  <si>
    <t>Délégué médical, dipl.</t>
  </si>
  <si>
    <t>Agropraticien AFP - sans autres indications</t>
  </si>
  <si>
    <t>Aide-mouleur AFP</t>
  </si>
  <si>
    <t>Arboriculteur CFC</t>
  </si>
  <si>
    <t>Artisan du bois CFC - sans autres indications</t>
  </si>
  <si>
    <t>Assistant de bureau AFP</t>
  </si>
  <si>
    <t>Assistant dentaire CFC</t>
  </si>
  <si>
    <t>Certara</t>
  </si>
  <si>
    <t>Cevio</t>
  </si>
  <si>
    <t>Châbles</t>
  </si>
  <si>
    <t>Bürglen (UR)</t>
  </si>
  <si>
    <t>Büron</t>
  </si>
  <si>
    <t>Bursinel</t>
  </si>
  <si>
    <t>Bretigny-sur-Morrens</t>
  </si>
  <si>
    <t>Bretonnières</t>
  </si>
  <si>
    <t>Bretzwil</t>
  </si>
  <si>
    <t>Brienz (BE)</t>
  </si>
  <si>
    <t>Busswil bei Büren</t>
  </si>
  <si>
    <t>Birrhard</t>
  </si>
  <si>
    <t>Birrwil</t>
  </si>
  <si>
    <t>Sri Lanka</t>
  </si>
  <si>
    <t>Birsfelden</t>
  </si>
  <si>
    <t>Birwinken</t>
  </si>
  <si>
    <t>Suriname</t>
  </si>
  <si>
    <t>Bischofszell</t>
  </si>
  <si>
    <t>Bissone</t>
  </si>
  <si>
    <t>Bettens</t>
  </si>
  <si>
    <t>Bettingen</t>
  </si>
  <si>
    <t>Bettlach</t>
  </si>
  <si>
    <t>Bedigliora</t>
  </si>
  <si>
    <t>Bedretto</t>
  </si>
  <si>
    <t>Beggingen</t>
  </si>
  <si>
    <t>Beinwil (Freiamt)</t>
  </si>
  <si>
    <t>Blitzingen</t>
  </si>
  <si>
    <t>Bévilard</t>
  </si>
  <si>
    <t>Bex</t>
  </si>
  <si>
    <t>Bellevue</t>
  </si>
  <si>
    <t>Bibern (SO)</t>
  </si>
  <si>
    <t>Biberstein</t>
  </si>
  <si>
    <t>Bichelsee-Balterswil</t>
  </si>
  <si>
    <t>Biel/Bienne</t>
  </si>
  <si>
    <t>Biel-Benken</t>
  </si>
  <si>
    <t>Bière</t>
  </si>
  <si>
    <t>Samoa</t>
  </si>
  <si>
    <t>Biezwil</t>
  </si>
  <si>
    <t>Biglen</t>
  </si>
  <si>
    <t>Niger</t>
  </si>
  <si>
    <t>Belpberg</t>
  </si>
  <si>
    <t>Belprahon</t>
  </si>
  <si>
    <t>Benken (SG)</t>
  </si>
  <si>
    <t>Benken (ZH)</t>
  </si>
  <si>
    <t>Kosovo</t>
  </si>
  <si>
    <t>Bargen (BE)</t>
  </si>
  <si>
    <t>Bargen (SH)</t>
  </si>
  <si>
    <t>Laos</t>
  </si>
  <si>
    <t>Bäriswil</t>
  </si>
  <si>
    <t>Lesotho</t>
  </si>
  <si>
    <t>Bärschwil</t>
  </si>
  <si>
    <t>Bremblens</t>
  </si>
  <si>
    <t>Bremgarten (AG)</t>
  </si>
  <si>
    <t>Bremgarten bei Bern</t>
  </si>
  <si>
    <t>Brenles</t>
  </si>
  <si>
    <t>Brenzikofen</t>
  </si>
  <si>
    <t>Wangen-Brüttisellen</t>
  </si>
  <si>
    <t>Wangenried</t>
  </si>
  <si>
    <t>Wängi</t>
  </si>
  <si>
    <t>Wartau</t>
  </si>
  <si>
    <t>Warth-Weiningen</t>
  </si>
  <si>
    <t>Wangen an der Aare</t>
  </si>
  <si>
    <t>Wangen bei Olten</t>
  </si>
  <si>
    <t>Sursee</t>
  </si>
  <si>
    <t>Suscévaz</t>
  </si>
  <si>
    <t>Susch</t>
  </si>
  <si>
    <t>Sutz-Lattrigen</t>
  </si>
  <si>
    <t>Syens</t>
  </si>
  <si>
    <t>Tafers</t>
  </si>
  <si>
    <t>Conseiller en milieu rural, dipl.</t>
  </si>
  <si>
    <t>Conseiller en relations publiques, dipl.</t>
  </si>
  <si>
    <t>Conseiller en santé</t>
  </si>
  <si>
    <t>Conseiller environnement BF</t>
  </si>
  <si>
    <t>Conseiller financier BF</t>
  </si>
  <si>
    <t>Constructeur métallique, maître</t>
  </si>
  <si>
    <t>Constructeur naval, maître</t>
  </si>
  <si>
    <t>Contact Center Supervisor BF</t>
  </si>
  <si>
    <t>Contremaître (bâtiment) BF</t>
  </si>
  <si>
    <t>Contremaître (génie civile) BF</t>
  </si>
  <si>
    <t>Contremaître charpentier BF</t>
  </si>
  <si>
    <t>Contremaître de l'industrie de la construction de machines et d'appareils, dipl.</t>
  </si>
  <si>
    <t>Contremaître en chauffage BF</t>
  </si>
  <si>
    <t>Contremaître en ferblanterie BF</t>
  </si>
  <si>
    <t>Contremaître forestier BF</t>
  </si>
  <si>
    <t>Contremaître foreur BF</t>
  </si>
  <si>
    <t>Contremaître menuisier BF</t>
  </si>
  <si>
    <t>Contremaître sanitaire BF</t>
  </si>
  <si>
    <t>Contremaître vitrier BF</t>
  </si>
  <si>
    <t>Contrôleur de combustion BF</t>
  </si>
  <si>
    <t>Contrôleur de matériaux de construction BF</t>
  </si>
  <si>
    <t>Coordinateur de vente BF</t>
  </si>
  <si>
    <t>Bregaglia</t>
  </si>
  <si>
    <t>Gambarogno</t>
  </si>
  <si>
    <t>Mettauertal</t>
  </si>
  <si>
    <t>Twann-Tüscherz</t>
  </si>
  <si>
    <t>Chef de production technique des matières synthétiques, dipl.</t>
  </si>
  <si>
    <t>Chef de projet en aménagement d'intérieur BF</t>
  </si>
  <si>
    <t>Chef de projet en chauffage BF</t>
  </si>
  <si>
    <t xml:space="preserve"> Type d'enseignement de l'élève</t>
  </si>
  <si>
    <t xml:space="preserve"> Ens.  maturité prof.
 (Ne concerne que les maturités prof.)</t>
  </si>
  <si>
    <t>LOC.ID</t>
  </si>
  <si>
    <t>Identificateur local</t>
  </si>
  <si>
    <t>Barberêche</t>
  </si>
  <si>
    <t>Bleiken bei Oberdiessbach</t>
  </si>
  <si>
    <t>Chavannes-le-Chêne</t>
  </si>
  <si>
    <t>Chêne-Bougeries</t>
  </si>
  <si>
    <t>Chêne-Bourg</t>
  </si>
  <si>
    <t>Chêne-Pâquier</t>
  </si>
  <si>
    <t>Deisswil bei Münchenbuchsee</t>
  </si>
  <si>
    <t>Dippishausen-Oftershausen</t>
  </si>
  <si>
    <t>Guntershausen bei Birwinken</t>
  </si>
  <si>
    <t>Décorateur d'intérieurs - sans autres indications</t>
  </si>
  <si>
    <t>Electroplaste CFC</t>
  </si>
  <si>
    <t>Busswil (TG)</t>
  </si>
  <si>
    <t>Bussy-sur-Morges</t>
  </si>
  <si>
    <t>Buttes</t>
  </si>
  <si>
    <t>Cagiallo</t>
  </si>
  <si>
    <t>Calonico</t>
  </si>
  <si>
    <t>Campestro</t>
  </si>
  <si>
    <t>Campo (Blenio)</t>
  </si>
  <si>
    <t>Camuns</t>
  </si>
  <si>
    <t>Carabbia</t>
  </si>
  <si>
    <t>Casaccia</t>
  </si>
  <si>
    <t>Casima</t>
  </si>
  <si>
    <t>Castagnola</t>
  </si>
  <si>
    <t>Castro</t>
  </si>
  <si>
    <t>Cavergno</t>
  </si>
  <si>
    <t>Centovalli</t>
  </si>
  <si>
    <t>Champmartin</t>
  </si>
  <si>
    <t>Chandolin</t>
  </si>
  <si>
    <t>Chandon</t>
  </si>
  <si>
    <t>Chandossel</t>
  </si>
  <si>
    <t>Chapelle (Broye)</t>
  </si>
  <si>
    <t>Chardonney-sur-Morges</t>
  </si>
  <si>
    <t>Charmoille</t>
  </si>
  <si>
    <t>Châtillon (BE)</t>
  </si>
  <si>
    <t>Chavannes-les-Forts</t>
  </si>
  <si>
    <t>Chavannes-sous-Orsonnens</t>
  </si>
  <si>
    <t>Chésalles</t>
  </si>
  <si>
    <t>Chevenez</t>
  </si>
  <si>
    <t>Chiggiogna</t>
  </si>
  <si>
    <t>Cimo</t>
  </si>
  <si>
    <t>Clugin</t>
  </si>
  <si>
    <t>Coglio</t>
  </si>
  <si>
    <t>Comologno</t>
  </si>
  <si>
    <t>Conters im Prätigau</t>
  </si>
  <si>
    <t>Cordast</t>
  </si>
  <si>
    <t>Corjolens</t>
  </si>
  <si>
    <t>Cormagens</t>
  </si>
  <si>
    <t>Cormérod</t>
  </si>
  <si>
    <t>Corpataux</t>
  </si>
  <si>
    <t>Corsalettes</t>
  </si>
  <si>
    <t>Corticiasca</t>
  </si>
  <si>
    <t>Corzoneso</t>
  </si>
  <si>
    <t>Cournillens</t>
  </si>
  <si>
    <t>Courtaman</t>
  </si>
  <si>
    <t>Courtemaîche</t>
  </si>
  <si>
    <t>Courtion</t>
  </si>
  <si>
    <t>Coussiberlé</t>
  </si>
  <si>
    <t>Couvet</t>
  </si>
  <si>
    <t>Crana</t>
  </si>
  <si>
    <t>Croglio-Castelrotto</t>
  </si>
  <si>
    <t>Cugnasco</t>
  </si>
  <si>
    <t>Cumbels</t>
  </si>
  <si>
    <t>Cureggia</t>
  </si>
  <si>
    <t>Cutterwil</t>
  </si>
  <si>
    <t>Damvant</t>
  </si>
  <si>
    <t>Dättwil</t>
  </si>
  <si>
    <t>Davesco-Soragno</t>
  </si>
  <si>
    <t>Delley</t>
  </si>
  <si>
    <t>Dettighofen</t>
  </si>
  <si>
    <t>Diesbach (GL)</t>
  </si>
  <si>
    <t>Disentis/Mustèr</t>
  </si>
  <si>
    <t>Donath</t>
  </si>
  <si>
    <t>Donatyre</t>
  </si>
  <si>
    <t>Dongio</t>
  </si>
  <si>
    <t>Donzhausen</t>
  </si>
  <si>
    <t>Dotnacht</t>
  </si>
  <si>
    <t>Schlatt (ZH)</t>
  </si>
  <si>
    <t>Schlatt-Haslen</t>
  </si>
  <si>
    <t>Schleinikon</t>
  </si>
  <si>
    <t>Schleitheim</t>
  </si>
  <si>
    <t>Schlierbach</t>
  </si>
  <si>
    <t>Schlieren</t>
  </si>
  <si>
    <t>Schlossrued</t>
  </si>
  <si>
    <t>Schlosswil</t>
  </si>
  <si>
    <t>Schluein</t>
  </si>
  <si>
    <t>Schmerikon</t>
  </si>
  <si>
    <t>Schmiedrued</t>
  </si>
  <si>
    <t>Schmitten (FR)</t>
  </si>
  <si>
    <t>Schmitten (GR)</t>
  </si>
  <si>
    <t>Schnaus</t>
  </si>
  <si>
    <t>Schneisingen</t>
  </si>
  <si>
    <t>Caviste CFC</t>
  </si>
  <si>
    <t>Conducteur de machines</t>
  </si>
  <si>
    <t>Constructeur d'installations de ventilation CFC</t>
  </si>
  <si>
    <t>Constructeur d'éléments en béton préfabriqués CFC</t>
  </si>
  <si>
    <t>Constructeur de fondations CFC</t>
  </si>
  <si>
    <t>Constructeur de routes CFC</t>
  </si>
  <si>
    <t>Constructeur de voies ferrées CFC</t>
  </si>
  <si>
    <t>Frauenkappelen</t>
  </si>
  <si>
    <t>Hellsau</t>
  </si>
  <si>
    <t>Hemberg</t>
  </si>
  <si>
    <t>Hemishofen</t>
  </si>
  <si>
    <t>Hemmiken</t>
  </si>
  <si>
    <t>Hendschiken</t>
  </si>
  <si>
    <t>Henggart</t>
  </si>
  <si>
    <t>Henniez</t>
  </si>
  <si>
    <t>Herbetswil</t>
  </si>
  <si>
    <t>Herbligen</t>
  </si>
  <si>
    <t>Herdern</t>
  </si>
  <si>
    <t>Hérémence</t>
  </si>
  <si>
    <t>Hergiswil (NW)</t>
  </si>
  <si>
    <t>Hergiswil bei Willisau</t>
  </si>
  <si>
    <t>Herisau</t>
  </si>
  <si>
    <t>Hermance</t>
  </si>
  <si>
    <t>Hermenches</t>
  </si>
  <si>
    <t>Frenkendorf</t>
  </si>
  <si>
    <t>Hermetschwil-Staffeln</t>
  </si>
  <si>
    <t>Hermiswil</t>
  </si>
  <si>
    <t>Hermrigen</t>
  </si>
  <si>
    <t>Hilterfingen</t>
  </si>
  <si>
    <t>Himmelried</t>
  </si>
  <si>
    <t>Hindelbank</t>
  </si>
  <si>
    <t>Fully</t>
  </si>
  <si>
    <t>Hittnau</t>
  </si>
  <si>
    <t>Hitzkirch</t>
  </si>
  <si>
    <t>Furna</t>
  </si>
  <si>
    <t>Hochdorf</t>
  </si>
  <si>
    <t>Hochfelden</t>
  </si>
  <si>
    <t>Préverenges</t>
  </si>
  <si>
    <t>Gächlingen</t>
  </si>
  <si>
    <t>Prilly</t>
  </si>
  <si>
    <t>Hofstetten (ZH)</t>
  </si>
  <si>
    <t>Zweisimmen</t>
  </si>
  <si>
    <t>Zwieselberg</t>
  </si>
  <si>
    <t>Zwingen</t>
  </si>
  <si>
    <t>Zwischbergen</t>
  </si>
  <si>
    <t>Domicile inconnu</t>
  </si>
  <si>
    <t>Bottens</t>
  </si>
  <si>
    <t>Bottenwil</t>
  </si>
  <si>
    <t>Botterens</t>
  </si>
  <si>
    <t>Valeyres-sous-Rances</t>
  </si>
  <si>
    <t>Valeyres-sous-Ursins</t>
  </si>
  <si>
    <t>Vallamand</t>
  </si>
  <si>
    <t>Val-d'Illiez</t>
  </si>
  <si>
    <t>Valendas</t>
  </si>
  <si>
    <t>Valeyres-sous-Montagny</t>
  </si>
  <si>
    <t>Schüpfheim</t>
  </si>
  <si>
    <t>Schwaderloch</t>
  </si>
  <si>
    <t>Schwadernau</t>
  </si>
  <si>
    <t>Schwanden (GL)</t>
  </si>
  <si>
    <t>Schwanden bei Brienz</t>
  </si>
  <si>
    <t>Schwändi</t>
  </si>
  <si>
    <t>Schwarzenberg</t>
  </si>
  <si>
    <t>Schwarzhäusern</t>
  </si>
  <si>
    <t>Schwellbrunn</t>
  </si>
  <si>
    <t>Schwende</t>
  </si>
  <si>
    <t>Schwendibach</t>
  </si>
  <si>
    <t>Schwerzenbach</t>
  </si>
  <si>
    <t>Schwyz</t>
  </si>
  <si>
    <t>Scuol</t>
  </si>
  <si>
    <t>Seeberg</t>
  </si>
  <si>
    <t>Seedorf (BE)</t>
  </si>
  <si>
    <t>Seedorf (UR)</t>
  </si>
  <si>
    <t>Seegräben</t>
  </si>
  <si>
    <t>Seehof</t>
  </si>
  <si>
    <t>Seelisberg</t>
  </si>
  <si>
    <t>Seengen</t>
  </si>
  <si>
    <t>Seewen</t>
  </si>
  <si>
    <t>Code hist</t>
  </si>
  <si>
    <t>Aawangen</t>
  </si>
  <si>
    <t>Dessinateur de drapeaux</t>
  </si>
  <si>
    <t>Assistant en maintenance d'automobiles AFP</t>
  </si>
  <si>
    <t>Assistant en pharmacie CFC</t>
  </si>
  <si>
    <t>Boucher-charcutier CFC</t>
  </si>
  <si>
    <t>Cadre en soins médicaux</t>
  </si>
  <si>
    <t>Carrossier-peintre CFC</t>
  </si>
  <si>
    <t>Carrossier-tôlier CFC</t>
  </si>
  <si>
    <t>Auenstein</t>
  </si>
  <si>
    <t>Augst</t>
  </si>
  <si>
    <t>Basse-Allaine</t>
  </si>
  <si>
    <t>Liechtenstein</t>
  </si>
  <si>
    <t>Chapelle-sur-Moudon</t>
  </si>
  <si>
    <t>Amriswil</t>
  </si>
  <si>
    <t>Chardonne</t>
  </si>
  <si>
    <t>Autigny</t>
  </si>
  <si>
    <t>Auvernier</t>
  </si>
  <si>
    <t>Auw</t>
  </si>
  <si>
    <t>Avegno Gordevio</t>
  </si>
  <si>
    <t>Obersiggenthal</t>
  </si>
  <si>
    <t>Oberstammheim</t>
  </si>
  <si>
    <t>Obersteckholz</t>
  </si>
  <si>
    <t>Oberstocken</t>
  </si>
  <si>
    <t>Oberthal</t>
  </si>
  <si>
    <t>Oberurnen</t>
  </si>
  <si>
    <t>Oberuzwil</t>
  </si>
  <si>
    <t>Oberweningen</t>
  </si>
  <si>
    <t>Oberwil (BL)</t>
  </si>
  <si>
    <t>Oberwil bei Büren</t>
  </si>
  <si>
    <t>Oberwil im Simmental</t>
  </si>
  <si>
    <t>Oberwil-Lieli</t>
  </si>
  <si>
    <t>Obfelden</t>
  </si>
  <si>
    <t>Obstalden</t>
  </si>
  <si>
    <t>Ochlenberg</t>
  </si>
  <si>
    <t>Oekingen</t>
  </si>
  <si>
    <t>Oensingen</t>
  </si>
  <si>
    <t>Saint-Aubin-Sauges</t>
  </si>
  <si>
    <t>Saint-Barthélemy (VD)</t>
  </si>
  <si>
    <t>Saint-Blaise</t>
  </si>
  <si>
    <t>Saint-Brais</t>
  </si>
  <si>
    <t>Saint-Cierges</t>
  </si>
  <si>
    <t>Sainte-Croix</t>
  </si>
  <si>
    <t>Martigny-Combe</t>
  </si>
  <si>
    <t>Martisberg</t>
  </si>
  <si>
    <t>Maschwanden</t>
  </si>
  <si>
    <t>Mase</t>
  </si>
  <si>
    <t>Masein</t>
  </si>
  <si>
    <t>Massagno</t>
  </si>
  <si>
    <t>Massongex</t>
  </si>
  <si>
    <t>Massonnens</t>
  </si>
  <si>
    <t>Mastrils</t>
  </si>
  <si>
    <t>Mathod</t>
  </si>
  <si>
    <t>Mathon</t>
  </si>
  <si>
    <t>Matran</t>
  </si>
  <si>
    <t>Matt</t>
  </si>
  <si>
    <t>Matten bei Interlaken</t>
  </si>
  <si>
    <t>Mattstetten</t>
  </si>
  <si>
    <t>Oeschenbach</t>
  </si>
  <si>
    <t>Oeschgen</t>
  </si>
  <si>
    <t>Incomplet</t>
  </si>
  <si>
    <t>Montbovon</t>
  </si>
  <si>
    <t>Montbrelloz</t>
  </si>
  <si>
    <t>Monte</t>
  </si>
  <si>
    <t>Montécu</t>
  </si>
  <si>
    <t>Montenol</t>
  </si>
  <si>
    <t>Monterschu</t>
  </si>
  <si>
    <t>Montet (Broye)</t>
  </si>
  <si>
    <t>Montévraz</t>
  </si>
  <si>
    <t>Montfavergier</t>
  </si>
  <si>
    <t>Montignez</t>
  </si>
  <si>
    <t>Montmelon</t>
  </si>
  <si>
    <t>Montreux-Châtelard</t>
  </si>
  <si>
    <t>Montreux-Planches</t>
  </si>
  <si>
    <t>Mörel</t>
  </si>
  <si>
    <t>Morlens</t>
  </si>
  <si>
    <t>Mosen</t>
  </si>
  <si>
    <t>Mossel</t>
  </si>
  <si>
    <t>Môtiers (NE)</t>
  </si>
  <si>
    <t>Mugena</t>
  </si>
  <si>
    <t>Mühlebach</t>
  </si>
  <si>
    <t>Mühlethal</t>
  </si>
  <si>
    <t>Münster (VS)</t>
  </si>
  <si>
    <t>Müstair</t>
  </si>
  <si>
    <t>Müswangen</t>
  </si>
  <si>
    <t>Neirivue</t>
  </si>
  <si>
    <t>Estonie</t>
  </si>
  <si>
    <t>Finlande</t>
  </si>
  <si>
    <t>Gabon</t>
  </si>
  <si>
    <t>Gambie</t>
  </si>
  <si>
    <t>Géorgie</t>
  </si>
  <si>
    <t>Conseiller en sécurité électrique BF</t>
  </si>
  <si>
    <t>Grèce</t>
  </si>
  <si>
    <t>Grenade</t>
  </si>
  <si>
    <t>Guinée</t>
  </si>
  <si>
    <t>Guinée équatoriale</t>
  </si>
  <si>
    <t>Guinée-Bissau</t>
  </si>
  <si>
    <t>Saint-Vincent-et-les Grenadines</t>
  </si>
  <si>
    <t>Sao Tomé-et-Principe</t>
  </si>
  <si>
    <t>Sénégal</t>
  </si>
  <si>
    <t>Ponte Capriasca</t>
  </si>
  <si>
    <t>Ponte Tresa</t>
  </si>
  <si>
    <t>Pontenet</t>
  </si>
  <si>
    <t>Pont-en-Ogoz</t>
  </si>
  <si>
    <t>Ponthaux</t>
  </si>
  <si>
    <t>Flums</t>
  </si>
  <si>
    <t>Institut / école (via le numéro)</t>
  </si>
  <si>
    <t>Essert-Pittet</t>
  </si>
  <si>
    <t>Essert-sous-Champvent</t>
  </si>
  <si>
    <t>Estavayer-le-Lac</t>
  </si>
  <si>
    <t>Le Vaud</t>
  </si>
  <si>
    <t>Deitingen</t>
  </si>
  <si>
    <t>Delémont</t>
  </si>
  <si>
    <t>Delley-Portalban</t>
  </si>
  <si>
    <t>Démoret</t>
  </si>
  <si>
    <t>Denens</t>
  </si>
  <si>
    <t>Denezy</t>
  </si>
  <si>
    <t>Densbüren</t>
  </si>
  <si>
    <t>Derendingen</t>
  </si>
  <si>
    <t>Develier</t>
  </si>
  <si>
    <t>Diegten</t>
  </si>
  <si>
    <t>Corban</t>
  </si>
  <si>
    <t>Corbeyrier</t>
  </si>
  <si>
    <t>Corbières</t>
  </si>
  <si>
    <t>Chabrey</t>
  </si>
  <si>
    <t>Chalais</t>
  </si>
  <si>
    <t>Cham</t>
  </si>
  <si>
    <t>Chamblon</t>
  </si>
  <si>
    <t>Chamoson</t>
  </si>
  <si>
    <t>Champagne</t>
  </si>
  <si>
    <t>Champéry</t>
  </si>
  <si>
    <t>Cornol</t>
  </si>
  <si>
    <t>Corpataux-Magnedens</t>
  </si>
  <si>
    <t>Correvon</t>
  </si>
  <si>
    <t>Corseaux</t>
  </si>
  <si>
    <t>Corserey</t>
  </si>
  <si>
    <t>Chanéaz</t>
  </si>
  <si>
    <t>Cortaillod</t>
  </si>
  <si>
    <t>Cortébert</t>
  </si>
  <si>
    <t>Cossonay</t>
  </si>
  <si>
    <t>Cottens (FR)</t>
  </si>
  <si>
    <t>Corsier (GE)</t>
  </si>
  <si>
    <t>Corsier-sur-Vevey</t>
  </si>
  <si>
    <t>Dompierre (VD)</t>
  </si>
  <si>
    <t>Châtelat</t>
  </si>
  <si>
    <t>Cadro</t>
  </si>
  <si>
    <t>Châtel-Saint-Denis</t>
  </si>
  <si>
    <t>Courfaivre</t>
  </si>
  <si>
    <t>Courgenay</t>
  </si>
  <si>
    <t>Courgevaux</t>
  </si>
  <si>
    <t>Courlevon</t>
  </si>
  <si>
    <t>Courrendlin</t>
  </si>
  <si>
    <t>Courroux</t>
  </si>
  <si>
    <t>Court</t>
  </si>
  <si>
    <t>Courtedoux</t>
  </si>
  <si>
    <t>Courtelary</t>
  </si>
  <si>
    <t>Courtepin</t>
  </si>
  <si>
    <t>Copie Klasseint</t>
  </si>
  <si>
    <t>Institution de formation</t>
  </si>
  <si>
    <t>Type-IF</t>
  </si>
  <si>
    <t>Institutions de formation supplémentaires</t>
  </si>
  <si>
    <t>Nomenclature des types d'enseignement de la classe</t>
  </si>
  <si>
    <t>Type d'identificateur</t>
  </si>
  <si>
    <t>Langue</t>
  </si>
  <si>
    <t>APC min</t>
  </si>
  <si>
    <t>APC max</t>
  </si>
  <si>
    <t>APC 99</t>
  </si>
  <si>
    <t>Types d'enseignement supplémentaires</t>
  </si>
  <si>
    <t>Nomenclatures des enseignements visant la maturité professionnelle 1</t>
  </si>
  <si>
    <t>Enseignement visant la maturité professionnelle 1</t>
  </si>
  <si>
    <t>Thurgovie</t>
  </si>
  <si>
    <t>Assistant de direction BF</t>
  </si>
  <si>
    <t>Australie</t>
  </si>
  <si>
    <t>Valais</t>
  </si>
  <si>
    <t>Azerbaïdjan</t>
  </si>
  <si>
    <t>Macédonien</t>
  </si>
  <si>
    <t>Néerlandais</t>
  </si>
  <si>
    <t>Bahreïn</t>
  </si>
  <si>
    <t>Norvégien</t>
  </si>
  <si>
    <t>Bangladesh</t>
  </si>
  <si>
    <t>Polonais</t>
  </si>
  <si>
    <t>Barbade</t>
  </si>
  <si>
    <t>Portugais</t>
  </si>
  <si>
    <t>Bélarus</t>
  </si>
  <si>
    <t>Roumain</t>
  </si>
  <si>
    <t>Belgique</t>
  </si>
  <si>
    <t>Russe</t>
  </si>
  <si>
    <t>Bénin</t>
  </si>
  <si>
    <t>Slovaque</t>
  </si>
  <si>
    <t>Slovène</t>
  </si>
  <si>
    <t>Suédois</t>
  </si>
  <si>
    <t>Bhoutan</t>
  </si>
  <si>
    <t>Tchèque</t>
  </si>
  <si>
    <t>Turc</t>
  </si>
  <si>
    <t>Bolivie</t>
  </si>
  <si>
    <t>Bosnie et Herzégovine</t>
  </si>
  <si>
    <t>Botswana</t>
  </si>
  <si>
    <t>Brésil</t>
  </si>
  <si>
    <t>Brunéi Darussalam</t>
  </si>
  <si>
    <t>Bulgarie</t>
  </si>
  <si>
    <t>Graphiste CFC</t>
  </si>
  <si>
    <t>Staffelbach</t>
  </si>
  <si>
    <t>Stalden (VS)</t>
  </si>
  <si>
    <t>Staldenried</t>
  </si>
  <si>
    <t>Stallikon</t>
  </si>
  <si>
    <t>Stampa</t>
  </si>
  <si>
    <t>Stans</t>
  </si>
  <si>
    <t>Stansstad</t>
  </si>
  <si>
    <t>Starrkirch-Wil</t>
  </si>
  <si>
    <t>Staufen</t>
  </si>
  <si>
    <t>Steckborn</t>
  </si>
  <si>
    <t>Steffisburg</t>
  </si>
  <si>
    <t>Steg-Hohtenn</t>
  </si>
  <si>
    <t>Stein (AG)</t>
  </si>
  <si>
    <t>Stein (AR)</t>
  </si>
  <si>
    <t>Stein (SG)</t>
  </si>
  <si>
    <t>Stein am Rhein</t>
  </si>
  <si>
    <t>Steinach</t>
  </si>
  <si>
    <t>Steinen</t>
  </si>
  <si>
    <t>Steinerberg</t>
  </si>
  <si>
    <t>Steinhausen</t>
  </si>
  <si>
    <t>Steinhof</t>
  </si>
  <si>
    <t>Steinmaur</t>
  </si>
  <si>
    <t>Sternenberg</t>
  </si>
  <si>
    <t>Stetten (AG)</t>
  </si>
  <si>
    <t>Stetten (SH)</t>
  </si>
  <si>
    <t>Stettfurt</t>
  </si>
  <si>
    <t>Stettlen</t>
  </si>
  <si>
    <t>Stierva</t>
  </si>
  <si>
    <t>Strengelbach</t>
  </si>
  <si>
    <t>Studen (BE)</t>
  </si>
  <si>
    <t>Stüsslingen</t>
  </si>
  <si>
    <t>Subingen</t>
  </si>
  <si>
    <t>Suchy</t>
  </si>
  <si>
    <t>Sufers</t>
  </si>
  <si>
    <t>Sugnens</t>
  </si>
  <si>
    <t>Suhr</t>
  </si>
  <si>
    <t>Sulgen</t>
  </si>
  <si>
    <t>Sulz (AG)</t>
  </si>
  <si>
    <t>Rüeggisberg</t>
  </si>
  <si>
    <t>Rüegsau</t>
  </si>
  <si>
    <t>Rueun</t>
  </si>
  <si>
    <t>Rueyres</t>
  </si>
  <si>
    <t>Rueyres-les-Prés</t>
  </si>
  <si>
    <t>Rüfenach</t>
  </si>
  <si>
    <t>Rumendingen</t>
  </si>
  <si>
    <t>Oberiberg</t>
  </si>
  <si>
    <t>Oberkirch</t>
  </si>
  <si>
    <t>Oberkulm</t>
  </si>
  <si>
    <t>Oberlangenegg</t>
  </si>
  <si>
    <t>Oberlunkhofen</t>
  </si>
  <si>
    <t>Obermumpf</t>
  </si>
  <si>
    <t>Oberösch</t>
  </si>
  <si>
    <t>Oberramsern</t>
  </si>
  <si>
    <t>Oberried am Brienzersee</t>
  </si>
  <si>
    <t>Oberrieden</t>
  </si>
  <si>
    <t>Oberriet (SG)</t>
  </si>
  <si>
    <t>Oberrohrdorf</t>
  </si>
  <si>
    <t>Oberrüti</t>
  </si>
  <si>
    <t>Obersaxen</t>
  </si>
  <si>
    <t>Oberschrot</t>
  </si>
  <si>
    <t>Sierra Leone</t>
  </si>
  <si>
    <t>Birgisch</t>
  </si>
  <si>
    <t>Bergün/Bravuogn</t>
  </si>
  <si>
    <t>Berikon</t>
  </si>
  <si>
    <t>Beringen</t>
  </si>
  <si>
    <t>Panama</t>
  </si>
  <si>
    <t>Berken</t>
  </si>
  <si>
    <t>Berlingen</t>
  </si>
  <si>
    <t>Paraguay</t>
  </si>
  <si>
    <t>Bern</t>
  </si>
  <si>
    <t>Berneck</t>
  </si>
  <si>
    <t>Bernex</t>
  </si>
  <si>
    <t>Bassersdorf</t>
  </si>
  <si>
    <t>Beromünster</t>
  </si>
  <si>
    <t>Bertschikon</t>
  </si>
  <si>
    <t>Besazio</t>
  </si>
  <si>
    <t>Portugal</t>
  </si>
  <si>
    <t>Besenbüren</t>
  </si>
  <si>
    <t>Betschwanden</t>
  </si>
  <si>
    <t>Betten</t>
  </si>
  <si>
    <t>Bettenhausen</t>
  </si>
  <si>
    <t>Malawi</t>
  </si>
  <si>
    <t>Bauma</t>
  </si>
  <si>
    <t>Bavois</t>
  </si>
  <si>
    <t>Mali</t>
  </si>
  <si>
    <t>Beatenberg</t>
  </si>
  <si>
    <t>Beckenried</t>
  </si>
  <si>
    <t>Bedano</t>
  </si>
  <si>
    <t>Bachenbülach</t>
  </si>
  <si>
    <t>Bachs</t>
  </si>
  <si>
    <t>Bad Ragaz</t>
  </si>
  <si>
    <t>Bad Zurzach</t>
  </si>
  <si>
    <t>Bever</t>
  </si>
  <si>
    <t>Beinwil (SO)</t>
  </si>
  <si>
    <t>Beinwil am See</t>
  </si>
  <si>
    <t>Moldova</t>
  </si>
  <si>
    <t>Biasca</t>
  </si>
  <si>
    <t>Monaco</t>
  </si>
  <si>
    <t>Bellach</t>
  </si>
  <si>
    <t>Biberist</t>
  </si>
  <si>
    <t>Bellerive (VD)</t>
  </si>
  <si>
    <t>Ballwil</t>
  </si>
  <si>
    <t>Bellikon</t>
  </si>
  <si>
    <t>Bellinzona</t>
  </si>
  <si>
    <t>Myanmar</t>
  </si>
  <si>
    <t>Bellmund</t>
  </si>
  <si>
    <t>Bellwald</t>
  </si>
  <si>
    <t>Nauru</t>
  </si>
  <si>
    <t>Belmont-sur-Yverdon</t>
  </si>
  <si>
    <t>Nicaragua</t>
  </si>
  <si>
    <t>Belp</t>
  </si>
  <si>
    <t>Bannwil</t>
  </si>
  <si>
    <t>Bardonnex</t>
  </si>
  <si>
    <t>Kiribati</t>
  </si>
  <si>
    <t>Bäretswil</t>
  </si>
  <si>
    <t>Fétigny</t>
  </si>
  <si>
    <t>Feuerthalen</t>
  </si>
  <si>
    <t>Ollon</t>
  </si>
  <si>
    <t>Fiesch</t>
  </si>
  <si>
    <t>Fieschertal</t>
  </si>
  <si>
    <t>Eichberg</t>
  </si>
  <si>
    <t>Grandcour</t>
  </si>
  <si>
    <t>Eiken</t>
  </si>
  <si>
    <t>Dättlikon</t>
  </si>
  <si>
    <t>Coldrerio</t>
  </si>
  <si>
    <t>Grandvaux</t>
  </si>
  <si>
    <t>Eisten</t>
  </si>
  <si>
    <t>Davos</t>
  </si>
  <si>
    <t>Elgg</t>
  </si>
  <si>
    <t>Ellikon an der Thur</t>
  </si>
  <si>
    <t>Elm</t>
  </si>
  <si>
    <t>Elsau</t>
  </si>
  <si>
    <t>Embd</t>
  </si>
  <si>
    <t>Embrach</t>
  </si>
  <si>
    <t>Emmen</t>
  </si>
  <si>
    <t>Emmetten</t>
  </si>
  <si>
    <t>Endingen</t>
  </si>
  <si>
    <t>Engelberg</t>
  </si>
  <si>
    <t>Dielsdorf</t>
  </si>
  <si>
    <t>Diemerswil</t>
  </si>
  <si>
    <t>Diemtigen</t>
  </si>
  <si>
    <t>Diepflingen</t>
  </si>
  <si>
    <t>Diepoldsau</t>
  </si>
  <si>
    <t>Dierikon</t>
  </si>
  <si>
    <t>Corcelles (BE)</t>
  </si>
  <si>
    <t>Corcelles-Cormondrèche</t>
  </si>
  <si>
    <t>Corcelles-le-Jorat</t>
  </si>
  <si>
    <t>Corcelles-près-Concise</t>
  </si>
  <si>
    <t>Sonvilier</t>
  </si>
  <si>
    <t>Sool</t>
  </si>
  <si>
    <t>Soral</t>
  </si>
  <si>
    <t>Sorengo</t>
  </si>
  <si>
    <t>Sorens</t>
  </si>
  <si>
    <t>Vilters-Wangs</t>
  </si>
  <si>
    <t>Vinelz</t>
  </si>
  <si>
    <t>Vinzel</t>
  </si>
  <si>
    <t>Vionnaz</t>
  </si>
  <si>
    <t>Vira (Gambarogno)</t>
  </si>
  <si>
    <t>Visp</t>
  </si>
  <si>
    <t>Visperterminen</t>
  </si>
  <si>
    <t>Vitznau</t>
  </si>
  <si>
    <t>Vogorno</t>
  </si>
  <si>
    <t>Volken</t>
  </si>
  <si>
    <t>Volketswil</t>
  </si>
  <si>
    <t>Vollèges</t>
  </si>
  <si>
    <t>Vordemwald</t>
  </si>
  <si>
    <t>Gsteigwiler</t>
  </si>
  <si>
    <t>Flumenthal</t>
  </si>
  <si>
    <t>Aclens</t>
  </si>
  <si>
    <t>Acquarossa</t>
  </si>
  <si>
    <t>Adelboden</t>
  </si>
  <si>
    <t>Fribourg</t>
  </si>
  <si>
    <t>Allemagne</t>
  </si>
  <si>
    <t>Adligenswil</t>
  </si>
  <si>
    <t>Adlikon</t>
  </si>
  <si>
    <t>Angola</t>
  </si>
  <si>
    <t>Adliswil</t>
  </si>
  <si>
    <t>Aedermannsdorf</t>
  </si>
  <si>
    <t>Aefligen</t>
  </si>
  <si>
    <t>Hägglingen</t>
  </si>
  <si>
    <t>Hagneck</t>
  </si>
  <si>
    <t>Haldenstein</t>
  </si>
  <si>
    <t>Hallau</t>
  </si>
  <si>
    <t>Hallwil</t>
  </si>
  <si>
    <t>Halten</t>
  </si>
  <si>
    <t>Härkingen</t>
  </si>
  <si>
    <t>Hasle (LU)</t>
  </si>
  <si>
    <t>Hasle bei Burgdorf</t>
  </si>
  <si>
    <t>Haslen</t>
  </si>
  <si>
    <t>Hasliberg</t>
  </si>
  <si>
    <t>Hauenstein-Ifenthal</t>
  </si>
  <si>
    <t>Année de référence:</t>
  </si>
  <si>
    <t>Libellé de la livraison:</t>
  </si>
  <si>
    <t>Statistique sur les données introduites</t>
  </si>
  <si>
    <t>Nombre de classes :</t>
  </si>
  <si>
    <t>Nombre d'élèves :</t>
  </si>
  <si>
    <t>Nb</t>
  </si>
  <si>
    <t>Schöfflisdorf</t>
  </si>
  <si>
    <t>Schöftland</t>
  </si>
  <si>
    <t>Schönenberg (ZH)</t>
  </si>
  <si>
    <t>Schönenbuch</t>
  </si>
  <si>
    <t>Schönengrund</t>
  </si>
  <si>
    <t>Schönenwerd</t>
  </si>
  <si>
    <t>Prez-vers-Noréaz</t>
  </si>
  <si>
    <t>Provence</t>
  </si>
  <si>
    <t>Puidoux</t>
  </si>
  <si>
    <t>Puplinge</t>
  </si>
  <si>
    <t>Pura</t>
  </si>
  <si>
    <t>Mötschwil</t>
  </si>
  <si>
    <t>Moutier</t>
  </si>
  <si>
    <t>Movelier</t>
  </si>
  <si>
    <t>Muggio</t>
  </si>
  <si>
    <t>Muhen</t>
  </si>
  <si>
    <t>Mühlau</t>
  </si>
  <si>
    <t>Mühleberg</t>
  </si>
  <si>
    <t>Mühledorf (BE)</t>
  </si>
  <si>
    <t>Mühledorf (SO)</t>
  </si>
  <si>
    <t>Mühlehorn</t>
  </si>
  <si>
    <t>Mühlethurnen</t>
  </si>
  <si>
    <t>Mülchi</t>
  </si>
  <si>
    <t>Mulegns</t>
  </si>
  <si>
    <t>Müllheim</t>
  </si>
  <si>
    <t>Mülligen</t>
  </si>
  <si>
    <t>Mümliswil-Ramiswil</t>
  </si>
  <si>
    <t>Mumpf</t>
  </si>
  <si>
    <t>Münchenbuchsee</t>
  </si>
  <si>
    <t>Münchenstein</t>
  </si>
  <si>
    <t>Münchenwiler</t>
  </si>
  <si>
    <t>Münchringen</t>
  </si>
  <si>
    <t>Münchwilen (AG)</t>
  </si>
  <si>
    <t>Münchwilen (TG)</t>
  </si>
  <si>
    <t>Mund</t>
  </si>
  <si>
    <t>Mundaun</t>
  </si>
  <si>
    <t>Münsingen</t>
  </si>
  <si>
    <t>Münster-Geschinen</t>
  </si>
  <si>
    <t>Münsterlingen</t>
  </si>
  <si>
    <t>Muntelier</t>
  </si>
  <si>
    <t>Müntschemier</t>
  </si>
  <si>
    <t>Muolen</t>
  </si>
  <si>
    <t>Muotathal</t>
  </si>
  <si>
    <t>Mur (VD)</t>
  </si>
  <si>
    <t>Muralto</t>
  </si>
  <si>
    <t>Murgenthal</t>
  </si>
  <si>
    <t>Remaufens</t>
  </si>
  <si>
    <t>Remetschwil</t>
  </si>
  <si>
    <t>Remigen</t>
  </si>
  <si>
    <t>Renan (BE)</t>
  </si>
  <si>
    <t>Rennaz</t>
  </si>
  <si>
    <t>Leimbach (TG)</t>
  </si>
  <si>
    <t>Lentigny</t>
  </si>
  <si>
    <t>Leontica</t>
  </si>
  <si>
    <t>Les Bayards</t>
  </si>
  <si>
    <t>Les Ecasseys</t>
  </si>
  <si>
    <t>Les Friques</t>
  </si>
  <si>
    <t>Cadenazzo</t>
  </si>
  <si>
    <t>Brugg</t>
  </si>
  <si>
    <t>Brügg</t>
  </si>
  <si>
    <t>Calfreisen</t>
  </si>
  <si>
    <t>Calpiogna</t>
  </si>
  <si>
    <t>Cama</t>
  </si>
  <si>
    <t>Camignolo</t>
  </si>
  <si>
    <t>Camorino</t>
  </si>
  <si>
    <t>Campello</t>
  </si>
  <si>
    <t>Campo (Vallemaggia)</t>
  </si>
  <si>
    <t>Caneggio</t>
  </si>
  <si>
    <t>Canobbio</t>
  </si>
  <si>
    <t>Bruzella</t>
  </si>
  <si>
    <t>Bubendorf</t>
  </si>
  <si>
    <t>Böttstein</t>
  </si>
  <si>
    <t>Boudevilliers</t>
  </si>
  <si>
    <t>Boudry</t>
  </si>
  <si>
    <t>Bougy-Villars</t>
  </si>
  <si>
    <t>Boulens</t>
  </si>
  <si>
    <t>Buchrain</t>
  </si>
  <si>
    <t>Buchs (AG)</t>
  </si>
  <si>
    <t>Buchs (SG)</t>
  </si>
  <si>
    <t>Bovernier</t>
  </si>
  <si>
    <t>Buchs (ZH)</t>
  </si>
  <si>
    <t>Büchslen</t>
  </si>
  <si>
    <t>Ctrl KtBJ</t>
  </si>
  <si>
    <t>Ne pas effacer</t>
  </si>
  <si>
    <t>Tonga</t>
  </si>
  <si>
    <t>Bogno</t>
  </si>
  <si>
    <t>Bôle</t>
  </si>
  <si>
    <t>Billens-Hennens</t>
  </si>
  <si>
    <t>Bilten</t>
  </si>
  <si>
    <t>Binn</t>
  </si>
  <si>
    <t>Bennwil</t>
  </si>
  <si>
    <t>Benzenschwil</t>
  </si>
  <si>
    <t>Oman</t>
  </si>
  <si>
    <t>Bercher</t>
  </si>
  <si>
    <t>Berg (SG)</t>
  </si>
  <si>
    <t>Berg (TG)</t>
  </si>
  <si>
    <t>Berg am Irchel</t>
  </si>
  <si>
    <t>Bollodingen</t>
  </si>
  <si>
    <t>Boltigen</t>
  </si>
  <si>
    <t>Birmensdorf (ZH)</t>
  </si>
  <si>
    <t>Tuvalu</t>
  </si>
  <si>
    <t>Boncourt</t>
  </si>
  <si>
    <t>Ukraine</t>
  </si>
  <si>
    <t>Birmenstorf (AG)</t>
  </si>
  <si>
    <t>Berolle</t>
  </si>
  <si>
    <t>Bironico</t>
  </si>
  <si>
    <t>Birr</t>
  </si>
  <si>
    <t>Praticien en denrées alimentaires AFP</t>
  </si>
  <si>
    <t>Spécialiste en assurance BF</t>
  </si>
  <si>
    <t>Technicien en marketing BF</t>
  </si>
  <si>
    <t>Technologue en industrie laitière BF</t>
  </si>
  <si>
    <t>Technologue en industrie laitière, dipl.</t>
  </si>
  <si>
    <t>Arlesheim</t>
  </si>
  <si>
    <t>Balgach</t>
  </si>
  <si>
    <t>Ballaigues</t>
  </si>
  <si>
    <t>Arnex-sur-Nyon</t>
  </si>
  <si>
    <t>Employé de remontées mécaniques AFP</t>
  </si>
  <si>
    <t>Employé en hôtellerie AFP</t>
  </si>
  <si>
    <t>Gossens</t>
  </si>
  <si>
    <t>Götighofen</t>
  </si>
  <si>
    <t>Gottshaus</t>
  </si>
  <si>
    <t>Goumois</t>
  </si>
  <si>
    <t>Graltshausen</t>
  </si>
  <si>
    <t>Granges (VS)</t>
  </si>
  <si>
    <t>Granges-de-Vesin</t>
  </si>
  <si>
    <t>Grattavache</t>
  </si>
  <si>
    <t>Greich</t>
  </si>
  <si>
    <t>Grenilles</t>
  </si>
  <si>
    <t>Griesenberg</t>
  </si>
  <si>
    <t>Grimentz</t>
  </si>
  <si>
    <t>Grod</t>
  </si>
  <si>
    <t>Grossandelfingen</t>
  </si>
  <si>
    <t>Grossbösingen</t>
  </si>
  <si>
    <t>Grossgurmels</t>
  </si>
  <si>
    <t>Grossguschelmuth</t>
  </si>
  <si>
    <t>Gumefens</t>
  </si>
  <si>
    <t>Gündelhart-Hörhausen</t>
  </si>
  <si>
    <t>Guntershausen bei Aadorf</t>
  </si>
  <si>
    <t>Gunzwil</t>
  </si>
  <si>
    <t>Guschelmuth</t>
  </si>
  <si>
    <t>Gutenburg</t>
  </si>
  <si>
    <t>Guttet</t>
  </si>
  <si>
    <t>Halden</t>
  </si>
  <si>
    <t>Hämikon</t>
  </si>
  <si>
    <t>Happerswil-Buch</t>
  </si>
  <si>
    <t>Harenwilen</t>
  </si>
  <si>
    <t>Hätzingen</t>
  </si>
  <si>
    <t>Hauptwil</t>
  </si>
  <si>
    <t>Hausen bei Brugg</t>
  </si>
  <si>
    <t>Hauterive</t>
  </si>
  <si>
    <t>Heiligkreuz</t>
  </si>
  <si>
    <t>Heinrichswil</t>
  </si>
  <si>
    <t>Heldswil</t>
  </si>
  <si>
    <t>Hemmental</t>
  </si>
  <si>
    <t>Henau</t>
  </si>
  <si>
    <t>Hennens</t>
  </si>
  <si>
    <t>Herblingen</t>
  </si>
  <si>
    <t>Herlisberg</t>
  </si>
  <si>
    <t>Herrenhof</t>
  </si>
  <si>
    <t>Hessenreuti</t>
  </si>
  <si>
    <t>Hofen</t>
  </si>
  <si>
    <t>Hofstetten (SO)</t>
  </si>
  <si>
    <t>Hofstetten bei Elgg</t>
  </si>
  <si>
    <t>Hohtenn</t>
  </si>
  <si>
    <t>Horben</t>
  </si>
  <si>
    <t>Hosenruck</t>
  </si>
  <si>
    <t>Hugelshofen</t>
  </si>
  <si>
    <t>Ichertswil</t>
  </si>
  <si>
    <t>Igels</t>
  </si>
  <si>
    <t>Illens</t>
  </si>
  <si>
    <t>Illhart</t>
  </si>
  <si>
    <t>Illighausen</t>
  </si>
  <si>
    <t>Illnau</t>
  </si>
  <si>
    <t>Innerferrera</t>
  </si>
  <si>
    <t>Isenfluh</t>
  </si>
  <si>
    <t>Iseo</t>
  </si>
  <si>
    <t>Islikon</t>
  </si>
  <si>
    <t>Istighofen</t>
  </si>
  <si>
    <t>Jona</t>
  </si>
  <si>
    <t>Kaltenbach</t>
  </si>
  <si>
    <t>Kalthäusern</t>
  </si>
  <si>
    <t>Kappel (Toggenburg)</t>
  </si>
  <si>
    <t>Kefikon</t>
  </si>
  <si>
    <t>Klarsreuti</t>
  </si>
  <si>
    <t>Kleingurmels</t>
  </si>
  <si>
    <t>Kleinguschelmuth</t>
  </si>
  <si>
    <t>Klosters</t>
  </si>
  <si>
    <t>Kottwil</t>
  </si>
  <si>
    <t>Kradolf</t>
  </si>
  <si>
    <t>Krillberg</t>
  </si>
  <si>
    <t>Krummenau</t>
  </si>
  <si>
    <t>Kulmerau</t>
  </si>
  <si>
    <t>Kümmertshausen</t>
  </si>
  <si>
    <t>Küssnacht am Rigi</t>
  </si>
  <si>
    <t>La Corbaz</t>
  </si>
  <si>
    <t>La Joux (FR)</t>
  </si>
  <si>
    <t>La Magne</t>
  </si>
  <si>
    <t>La Neirigue</t>
  </si>
  <si>
    <t>La Rogivue</t>
  </si>
  <si>
    <t>La Rougève</t>
  </si>
  <si>
    <t>La Vounaise</t>
  </si>
  <si>
    <t>Lajoux (BE)</t>
  </si>
  <si>
    <t>Landarenca</t>
  </si>
  <si>
    <t>Landeron-Combes</t>
  </si>
  <si>
    <t>Landschlacht</t>
  </si>
  <si>
    <t>Längenbühl</t>
  </si>
  <si>
    <t>Langenhart</t>
  </si>
  <si>
    <t>Langnau bei Reiden</t>
  </si>
  <si>
    <t>Lanterswil</t>
  </si>
  <si>
    <t>Lanzenneunforn</t>
  </si>
  <si>
    <t>Largario</t>
  </si>
  <si>
    <t>Lauffohr</t>
  </si>
  <si>
    <t>Le Bémont (BE)</t>
  </si>
  <si>
    <t>Le Bry</t>
  </si>
  <si>
    <t>Le Peuchapatte</t>
  </si>
  <si>
    <t>Le Saulgy</t>
  </si>
  <si>
    <t>Dessinateur-constructeur sur métal CFC</t>
  </si>
  <si>
    <t>Doreur-encadreur CFC</t>
  </si>
  <si>
    <t>Débardeur-forestier</t>
  </si>
  <si>
    <t>Wolfhalden</t>
  </si>
  <si>
    <t>Trin</t>
  </si>
  <si>
    <t>Trogen</t>
  </si>
  <si>
    <t>Troinex</t>
  </si>
  <si>
    <t>Troistorrents</t>
  </si>
  <si>
    <t>Trub</t>
  </si>
  <si>
    <t>Trubschachen</t>
  </si>
  <si>
    <t>Trüllikon</t>
  </si>
  <si>
    <t>Trun</t>
  </si>
  <si>
    <t>Truttikon</t>
  </si>
  <si>
    <t>Tschappina</t>
  </si>
  <si>
    <t>Wyssachen</t>
  </si>
  <si>
    <t>Yens</t>
  </si>
  <si>
    <t>Yvonand</t>
  </si>
  <si>
    <t>Yvorne</t>
  </si>
  <si>
    <t>Zauggenried</t>
  </si>
  <si>
    <t>Zäziwil</t>
  </si>
  <si>
    <t>Zeglingen</t>
  </si>
  <si>
    <t>Zeihen</t>
  </si>
  <si>
    <t>Burundi</t>
  </si>
  <si>
    <t>Alpthal</t>
  </si>
  <si>
    <t>Arni (AG)</t>
  </si>
  <si>
    <t>Guatemala</t>
  </si>
  <si>
    <t>Arni (BE)</t>
  </si>
  <si>
    <t>Arogno</t>
  </si>
  <si>
    <t>Arosa</t>
  </si>
  <si>
    <t>Arth</t>
  </si>
  <si>
    <t>Arvigo</t>
  </si>
  <si>
    <t>Guyana</t>
  </si>
  <si>
    <t>Arzier</t>
  </si>
  <si>
    <t>Altnau</t>
  </si>
  <si>
    <t>Aesch (BL)</t>
  </si>
  <si>
    <t>Aesch (LU)</t>
  </si>
  <si>
    <t>Avenches</t>
  </si>
  <si>
    <t>Aesch (ZH)</t>
  </si>
  <si>
    <t>Bassins</t>
  </si>
  <si>
    <t>Aeschi (SO)</t>
  </si>
  <si>
    <t>Alvaneu</t>
  </si>
  <si>
    <t>Auboranges</t>
  </si>
  <si>
    <t>Amden</t>
  </si>
  <si>
    <t>Costa Rica</t>
  </si>
  <si>
    <t>Côte d'Ivoire</t>
  </si>
  <si>
    <t>Ammerswil</t>
  </si>
  <si>
    <t>Ausserberg</t>
  </si>
  <si>
    <t>Amlikon-Bissegg</t>
  </si>
  <si>
    <t>Auswil</t>
  </si>
  <si>
    <t>Aetingen</t>
  </si>
  <si>
    <t>Neuchâtel</t>
  </si>
  <si>
    <t>Amsoldingen</t>
  </si>
  <si>
    <t>Château-d'Oex</t>
  </si>
  <si>
    <t>Andeer</t>
  </si>
  <si>
    <t>Chavannes-près-Renens</t>
  </si>
  <si>
    <t>Andelfingen</t>
  </si>
  <si>
    <t>Andermatt</t>
  </si>
  <si>
    <t>Andiast</t>
  </si>
  <si>
    <t>Andwil (SG)</t>
  </si>
  <si>
    <t>El Salvador</t>
  </si>
  <si>
    <t>Anières</t>
  </si>
  <si>
    <t>Cheseaux-sur-Lausanne</t>
  </si>
  <si>
    <t>Anniviers</t>
  </si>
  <si>
    <t>Chexbres</t>
  </si>
  <si>
    <t>Anwil</t>
  </si>
  <si>
    <t>Anzonico</t>
  </si>
  <si>
    <t>Appenzell</t>
  </si>
  <si>
    <t>Apples</t>
  </si>
  <si>
    <t>Aranno</t>
  </si>
  <si>
    <t>Aire-la-Ville</t>
  </si>
  <si>
    <t>Aarau</t>
  </si>
  <si>
    <t>Italien</t>
  </si>
  <si>
    <t>Aarberg</t>
  </si>
  <si>
    <t>Uri</t>
  </si>
  <si>
    <t>Afghanistan</t>
  </si>
  <si>
    <t>Aarburg</t>
  </si>
  <si>
    <t>Alle</t>
  </si>
  <si>
    <t>Allaman</t>
  </si>
  <si>
    <t>Arisdorf</t>
  </si>
  <si>
    <t>Aristau</t>
  </si>
  <si>
    <t>Almens</t>
  </si>
  <si>
    <t>Burkina Faso</t>
  </si>
  <si>
    <t>Alpnach</t>
  </si>
  <si>
    <t>Penthéréaz</t>
  </si>
  <si>
    <t>Mirchel</t>
  </si>
  <si>
    <t>Misery-Courtion</t>
  </si>
  <si>
    <t>Missy</t>
  </si>
  <si>
    <t>Mitlödi</t>
  </si>
  <si>
    <t>Möhlin</t>
  </si>
  <si>
    <t>Moiry</t>
  </si>
  <si>
    <t>Moleno</t>
  </si>
  <si>
    <t>Molinis</t>
  </si>
  <si>
    <t>Mollens (VD)</t>
  </si>
  <si>
    <t>Mollens (VS)</t>
  </si>
  <si>
    <t>Mollis</t>
  </si>
  <si>
    <t>Molondin</t>
  </si>
  <si>
    <t>Mon</t>
  </si>
  <si>
    <t>Mönchaltorf</t>
  </si>
  <si>
    <t>Pierrafortscha</t>
  </si>
  <si>
    <t>Pieterlen</t>
  </si>
  <si>
    <t>Pigniu</t>
  </si>
  <si>
    <t>Pitasch</t>
  </si>
  <si>
    <t>Pizy</t>
  </si>
  <si>
    <t>Plaffeien</t>
  </si>
  <si>
    <t>Plagne</t>
  </si>
  <si>
    <t>Plan-les-Ouates</t>
  </si>
  <si>
    <t>Plasselb</t>
  </si>
  <si>
    <t>Pleigne</t>
  </si>
  <si>
    <t>Pohlern</t>
  </si>
  <si>
    <t>Poliez-le-Grand</t>
  </si>
  <si>
    <t>Poliez-Pittet</t>
  </si>
  <si>
    <t>Pollegio</t>
  </si>
  <si>
    <t>Pompaples</t>
  </si>
  <si>
    <t>Pomy</t>
  </si>
  <si>
    <t>Hofstetten bei Brienz</t>
  </si>
  <si>
    <t>Hofstetten-Flüh</t>
  </si>
  <si>
    <t>Hohenrain</t>
  </si>
  <si>
    <t>Hohentannen</t>
  </si>
  <si>
    <t>Holderbank (AG)</t>
  </si>
  <si>
    <t>Holderbank (SO)</t>
  </si>
  <si>
    <t>Hölstein</t>
  </si>
  <si>
    <t>Holziken</t>
  </si>
  <si>
    <t>Homberg</t>
  </si>
  <si>
    <t>Hombrechtikon</t>
  </si>
  <si>
    <t>Homburg</t>
  </si>
  <si>
    <t>Honau</t>
  </si>
  <si>
    <t>Horgen</t>
  </si>
  <si>
    <t>Höri</t>
  </si>
  <si>
    <t>Horn</t>
  </si>
  <si>
    <t>Hornussen</t>
  </si>
  <si>
    <t>Horrenbach-Buchen</t>
  </si>
  <si>
    <t>Horriwil</t>
  </si>
  <si>
    <t>Horw</t>
  </si>
  <si>
    <t>Hospental</t>
  </si>
  <si>
    <t>Hottwil</t>
  </si>
  <si>
    <t>Hubersdorf</t>
  </si>
  <si>
    <t>Humlikon</t>
  </si>
  <si>
    <t>Hundwil</t>
  </si>
  <si>
    <t>Hünenberg</t>
  </si>
  <si>
    <t>Hüniken</t>
  </si>
  <si>
    <t>Hüntwangen</t>
  </si>
  <si>
    <t>Hunzenschwil</t>
  </si>
  <si>
    <t>Hütten</t>
  </si>
  <si>
    <t>Hüttikon</t>
  </si>
  <si>
    <t>Hüttlingen</t>
  </si>
  <si>
    <t>Huttwil</t>
  </si>
  <si>
    <t>Hüttwilen</t>
  </si>
  <si>
    <t>Icogne</t>
  </si>
  <si>
    <t>Iffwil</t>
  </si>
  <si>
    <t>Genestrerio</t>
  </si>
  <si>
    <t>Genthod</t>
  </si>
  <si>
    <t>Gerlafingen</t>
  </si>
  <si>
    <t>Savigny</t>
  </si>
  <si>
    <t>Geroldswil</t>
  </si>
  <si>
    <t>Gerra (Gambarogno)</t>
  </si>
  <si>
    <t>Senarclens</t>
  </si>
  <si>
    <t>Gersau</t>
  </si>
  <si>
    <t>Servion</t>
  </si>
  <si>
    <t>Gerzensee</t>
  </si>
  <si>
    <t>Signy-Avenex</t>
  </si>
  <si>
    <t>Fällanden</t>
  </si>
  <si>
    <t>Fanas</t>
  </si>
  <si>
    <t>Faoug</t>
  </si>
  <si>
    <t>Montreux</t>
  </si>
  <si>
    <t>Farnern</t>
  </si>
  <si>
    <t>Apprentissage professionnel</t>
  </si>
  <si>
    <t>Seewis im Prättigau</t>
  </si>
  <si>
    <t>Seftigen</t>
  </si>
  <si>
    <t>Seigneux</t>
  </si>
  <si>
    <t>Buseno</t>
  </si>
  <si>
    <t>Büsserach</t>
  </si>
  <si>
    <t>Bussigny-sur-Oron</t>
  </si>
  <si>
    <t>Bussnang</t>
  </si>
  <si>
    <t>Champoz</t>
  </si>
  <si>
    <t>Champtauroz</t>
  </si>
  <si>
    <t>Gaiserwald</t>
  </si>
  <si>
    <t>Galgenen</t>
  </si>
  <si>
    <t>Gallenkirch</t>
  </si>
  <si>
    <t>Galmiz</t>
  </si>
  <si>
    <t>Renens (VD)</t>
  </si>
  <si>
    <t>Gals</t>
  </si>
  <si>
    <t>Gampel-Bratsch</t>
  </si>
  <si>
    <t>Rolle</t>
  </si>
  <si>
    <t>Gampelen</t>
  </si>
  <si>
    <t>Gams</t>
  </si>
  <si>
    <t>Gänsbrunnen</t>
  </si>
  <si>
    <t>Gansingen</t>
  </si>
  <si>
    <t>Ganterschwil</t>
  </si>
  <si>
    <t>Radelfingen</t>
  </si>
  <si>
    <t>Rafz</t>
  </si>
  <si>
    <t>Rain</t>
  </si>
  <si>
    <t>Ramlinsburg</t>
  </si>
  <si>
    <t>Ramosch</t>
  </si>
  <si>
    <t>Ramsen</t>
  </si>
  <si>
    <t>Rancate</t>
  </si>
  <si>
    <t>Rances</t>
  </si>
  <si>
    <t>Randa</t>
  </si>
  <si>
    <t>Randogne</t>
  </si>
  <si>
    <t>Raperswilen</t>
  </si>
  <si>
    <t>Rapperswil (BE)</t>
  </si>
  <si>
    <t>Rapperswil-Jona</t>
  </si>
  <si>
    <t>Raron</t>
  </si>
  <si>
    <t>Realp</t>
  </si>
  <si>
    <t>Rebeuvelier</t>
  </si>
  <si>
    <t>Rebévelier</t>
  </si>
  <si>
    <t>Rebstein</t>
  </si>
  <si>
    <t>Recherswil</t>
  </si>
  <si>
    <t>Rechthalten</t>
  </si>
  <si>
    <t>Reckingen-Gluringen</t>
  </si>
  <si>
    <t>Reconvilier</t>
  </si>
  <si>
    <t>Regensberg</t>
  </si>
  <si>
    <t>Oetwil am See</t>
  </si>
  <si>
    <t>Oetwil an der Limmat</t>
  </si>
  <si>
    <t>Oftringen</t>
  </si>
  <si>
    <t>Ogens</t>
  </si>
  <si>
    <t>Ohmstal</t>
  </si>
  <si>
    <t>Oleyres</t>
  </si>
  <si>
    <t>Olsberg</t>
  </si>
  <si>
    <t>Olten</t>
  </si>
  <si>
    <t>Oltingen</t>
  </si>
  <si>
    <t>Onex</t>
  </si>
  <si>
    <t>Onnens (VD)</t>
  </si>
  <si>
    <t>Onsernone</t>
  </si>
  <si>
    <t>Opfikon</t>
  </si>
  <si>
    <t>Oppens</t>
  </si>
  <si>
    <t>Oppligen</t>
  </si>
  <si>
    <t>Orges</t>
  </si>
  <si>
    <t>Melano</t>
  </si>
  <si>
    <t>Melchnau</t>
  </si>
  <si>
    <t>Melide</t>
  </si>
  <si>
    <t>Mellikon</t>
  </si>
  <si>
    <t>Mellingen</t>
  </si>
  <si>
    <t>Ormont-Dessus</t>
  </si>
  <si>
    <t>Orny</t>
  </si>
  <si>
    <t>Oron-la-Ville</t>
  </si>
  <si>
    <t>Oron-le-Châtel</t>
  </si>
  <si>
    <t>Orpund</t>
  </si>
  <si>
    <t>Orselina</t>
  </si>
  <si>
    <t>Orsières</t>
  </si>
  <si>
    <t>Mergoscia</t>
  </si>
  <si>
    <t>Meride</t>
  </si>
  <si>
    <t>Merishausen</t>
  </si>
  <si>
    <t>Mervelier</t>
  </si>
  <si>
    <t>Merzligen</t>
  </si>
  <si>
    <t>Mesocco</t>
  </si>
  <si>
    <t>Messen</t>
  </si>
  <si>
    <t>Mettau</t>
  </si>
  <si>
    <t>Mettembert</t>
  </si>
  <si>
    <t>Mettmenstetten</t>
  </si>
  <si>
    <t>Metzerlen-Mariastein</t>
  </si>
  <si>
    <t>Oulens-sous-Echallens</t>
  </si>
  <si>
    <t>Oulens-sur-Lucens</t>
  </si>
  <si>
    <t>Pailly</t>
  </si>
  <si>
    <t>Palagnedra</t>
  </si>
  <si>
    <t>Paradiso</t>
  </si>
  <si>
    <t>Parpan</t>
  </si>
  <si>
    <t>Paspels</t>
  </si>
  <si>
    <t>Peist</t>
  </si>
  <si>
    <t>Peney-le-Jorat</t>
  </si>
  <si>
    <t>Penthaz</t>
  </si>
  <si>
    <t>Waltalingen</t>
  </si>
  <si>
    <t>Waltensburg/Vuorz</t>
  </si>
  <si>
    <t>Waltenschwil</t>
  </si>
  <si>
    <t>Walterswil (BE)</t>
  </si>
  <si>
    <t>Walterswil (SO)</t>
  </si>
  <si>
    <t>Walzenhausen</t>
  </si>
  <si>
    <t>Wangen (SZ)</t>
  </si>
  <si>
    <t>Sumiswald</t>
  </si>
  <si>
    <t>Sumvitg</t>
  </si>
  <si>
    <t>Sur</t>
  </si>
  <si>
    <t>Suraua</t>
  </si>
  <si>
    <t>Surava</t>
  </si>
  <si>
    <t>Surpierre</t>
  </si>
  <si>
    <t>Rümikon</t>
  </si>
  <si>
    <t>Rumisberg</t>
  </si>
  <si>
    <t>Rümlang</t>
  </si>
  <si>
    <t>Rümligen</t>
  </si>
  <si>
    <t>Rümlingen</t>
  </si>
  <si>
    <t>Rünenberg</t>
  </si>
  <si>
    <t>Rupperswil</t>
  </si>
  <si>
    <t>Ruppoldsried</t>
  </si>
  <si>
    <t>Rüschegg</t>
  </si>
  <si>
    <t>Ruschein</t>
  </si>
  <si>
    <t>Rüschlikon</t>
  </si>
  <si>
    <t>Russikon</t>
  </si>
  <si>
    <t>Russin</t>
  </si>
  <si>
    <t>Russy</t>
  </si>
  <si>
    <t>Ruswil</t>
  </si>
  <si>
    <t>Rüte</t>
  </si>
  <si>
    <t>Rüthi (SG)</t>
  </si>
  <si>
    <t>Rüti (GL)</t>
  </si>
  <si>
    <t>Rüti (ZH)</t>
  </si>
  <si>
    <t>Rüti bei Büren</t>
  </si>
  <si>
    <t>Rüti bei Lyssach</t>
  </si>
  <si>
    <t>Rütschelen</t>
  </si>
  <si>
    <t>Rüttenen</t>
  </si>
  <si>
    <t>Saanen</t>
  </si>
  <si>
    <t>Saas</t>
  </si>
  <si>
    <t>Saas-Almagell</t>
  </si>
  <si>
    <t>Saas-Balen</t>
  </si>
  <si>
    <t>Saas-Fee</t>
  </si>
  <si>
    <t>Saas-Grund</t>
  </si>
  <si>
    <t>Sachseln</t>
  </si>
  <si>
    <t>Safenwil</t>
  </si>
  <si>
    <t>Safien</t>
  </si>
  <si>
    <t>Safnern</t>
  </si>
  <si>
    <t>Sagno</t>
  </si>
  <si>
    <t>Sagogn</t>
  </si>
  <si>
    <t>Saicourt</t>
  </si>
  <si>
    <t>Saignelégier</t>
  </si>
  <si>
    <t>Saillon</t>
  </si>
  <si>
    <t>Saint-Aubin (FR)</t>
  </si>
  <si>
    <t>Thunstetten</t>
  </si>
  <si>
    <t>Thürnen</t>
  </si>
  <si>
    <t>Thusis</t>
  </si>
  <si>
    <t>Tiefencastel</t>
  </si>
  <si>
    <t>Tinizong-Rona</t>
  </si>
  <si>
    <t>Sierre</t>
  </si>
  <si>
    <t>Sigirino</t>
  </si>
  <si>
    <t>Siglistorf</t>
  </si>
  <si>
    <t>Signau</t>
  </si>
  <si>
    <t>Sigriswil</t>
  </si>
  <si>
    <t>Silenen</t>
  </si>
  <si>
    <t>Sils im Domleschg</t>
  </si>
  <si>
    <t>Sils im Engadin/Segl</t>
  </si>
  <si>
    <t>Silvaplana</t>
  </si>
  <si>
    <t>Rickenbach (SO)</t>
  </si>
  <si>
    <t>Rickenbach (TG)</t>
  </si>
  <si>
    <t>Siselen</t>
  </si>
  <si>
    <t>Sisikon</t>
  </si>
  <si>
    <t>Sissach</t>
  </si>
  <si>
    <t>Sisseln</t>
  </si>
  <si>
    <t>Siviriez</t>
  </si>
  <si>
    <t>Soazza</t>
  </si>
  <si>
    <t>Sobrio</t>
  </si>
  <si>
    <t>Soglio</t>
  </si>
  <si>
    <t>Solothurn</t>
  </si>
  <si>
    <t>Riedern</t>
  </si>
  <si>
    <t>Riedholz</t>
  </si>
  <si>
    <t>Riehen</t>
  </si>
  <si>
    <t>Riein</t>
  </si>
  <si>
    <t>Riemenstalden</t>
  </si>
  <si>
    <t>Rietheim</t>
  </si>
  <si>
    <t>Riex</t>
  </si>
  <si>
    <t>Rifferswil</t>
  </si>
  <si>
    <t>Riggisberg</t>
  </si>
  <si>
    <t>Sornetan</t>
  </si>
  <si>
    <t>Sorvilier</t>
  </si>
  <si>
    <t>Sottens</t>
  </si>
  <si>
    <t>Soubey</t>
  </si>
  <si>
    <t>Souboz</t>
  </si>
  <si>
    <t>Soulce</t>
  </si>
  <si>
    <t>Soyhières</t>
  </si>
  <si>
    <t>Speicher</t>
  </si>
  <si>
    <t>Spiez</t>
  </si>
  <si>
    <t>Spiringen</t>
  </si>
  <si>
    <t>Splügen</t>
  </si>
  <si>
    <t>Spreitenbach</t>
  </si>
  <si>
    <t>Rodersdorf</t>
  </si>
  <si>
    <t>Flurlingen</t>
  </si>
  <si>
    <t>Font</t>
  </si>
  <si>
    <t>Fontainemelon</t>
  </si>
  <si>
    <t>Fontaines (NE)</t>
  </si>
  <si>
    <t>Fontaines-sur-Grandson</t>
  </si>
  <si>
    <t>Fontanezier</t>
  </si>
  <si>
    <t>Fontenais</t>
  </si>
  <si>
    <t>Epalinges</t>
  </si>
  <si>
    <t>Ependes (FR)</t>
  </si>
  <si>
    <t>Ependes (VD)</t>
  </si>
  <si>
    <t>Epesses</t>
  </si>
  <si>
    <t>Eppenberg-Wöschnau</t>
  </si>
  <si>
    <t>Epsach</t>
  </si>
  <si>
    <t>Jongny</t>
  </si>
  <si>
    <t>Eptingen</t>
  </si>
  <si>
    <t>Jouxtens-Mézery</t>
  </si>
  <si>
    <t>Ergisch</t>
  </si>
  <si>
    <t>Eriswil</t>
  </si>
  <si>
    <t>Freienbach</t>
  </si>
  <si>
    <t>Freienstein-Teufen</t>
  </si>
  <si>
    <t>Freienwil</t>
  </si>
  <si>
    <t>Fresens</t>
  </si>
  <si>
    <t>Herrliberg</t>
  </si>
  <si>
    <t>Hersberg</t>
  </si>
  <si>
    <t>Hersiwil</t>
  </si>
  <si>
    <t>Herznach</t>
  </si>
  <si>
    <t>Herzogenbuchsee</t>
  </si>
  <si>
    <t>Hessigkofen</t>
  </si>
  <si>
    <t>Hettlingen</t>
  </si>
  <si>
    <t>Hildisrieden</t>
  </si>
  <si>
    <t>Hilfikon</t>
  </si>
  <si>
    <t>Fulenbach</t>
  </si>
  <si>
    <t>Füllinsdorf</t>
  </si>
  <si>
    <t>Prangins</t>
  </si>
  <si>
    <t>Full-Reuenthal</t>
  </si>
  <si>
    <t>Ernetschwil</t>
  </si>
  <si>
    <t>Fürstenau</t>
  </si>
  <si>
    <t>Erschwil</t>
  </si>
  <si>
    <t>Ersigen</t>
  </si>
  <si>
    <t>Erstfeld</t>
  </si>
  <si>
    <t>Lavigny</t>
  </si>
  <si>
    <t>Gachnang</t>
  </si>
  <si>
    <t>Gadmen</t>
  </si>
  <si>
    <t>Pully</t>
  </si>
  <si>
    <t>Gais</t>
  </si>
  <si>
    <t>Corcelles-près-Payerne</t>
  </si>
  <si>
    <t>Electronicien CFC</t>
  </si>
  <si>
    <t>Employé en industrie laitière AFP</t>
  </si>
  <si>
    <t>Expert en assurance, dipl.</t>
  </si>
  <si>
    <t>Expert en économie bancaire, dipl.</t>
  </si>
  <si>
    <t>Ferblantier CFC</t>
  </si>
  <si>
    <t>Forestier-bûcheron CFC</t>
  </si>
  <si>
    <t>Formateur BF</t>
  </si>
  <si>
    <t>Formation élémentaire: Agriculture, horticulture, sylviculture</t>
  </si>
  <si>
    <t>Formation élémentaire: Bâtiment, peinture</t>
  </si>
  <si>
    <t>Formation élémentaire: Cuir</t>
  </si>
  <si>
    <t>Formation élémentaire: Hôtellerie, restauration, économie domestique</t>
  </si>
  <si>
    <t>Venezuela</t>
  </si>
  <si>
    <t>Boniswil</t>
  </si>
  <si>
    <t>Vietnam</t>
  </si>
  <si>
    <t>Bonstetten</t>
  </si>
  <si>
    <t>Bonvillars</t>
  </si>
  <si>
    <t>Boppelsen</t>
  </si>
  <si>
    <t>Borex</t>
  </si>
  <si>
    <t>Borgnone</t>
  </si>
  <si>
    <t>Bosco/Gurin</t>
  </si>
  <si>
    <t>Bösingen</t>
  </si>
  <si>
    <t>Bossonnens</t>
  </si>
  <si>
    <t>Bister</t>
  </si>
  <si>
    <t>Bitsch</t>
  </si>
  <si>
    <t>Bivio</t>
  </si>
  <si>
    <t>Blatten</t>
  </si>
  <si>
    <t>Bettwiesen</t>
  </si>
  <si>
    <t>Bettwil</t>
  </si>
  <si>
    <t>Beurnevésin</t>
  </si>
  <si>
    <t>Bevaix</t>
  </si>
  <si>
    <t>Blenio</t>
  </si>
  <si>
    <t>Böbikon</t>
  </si>
  <si>
    <t>Böckten</t>
  </si>
  <si>
    <t>Bodio</t>
  </si>
  <si>
    <t>Timor-Leste</t>
  </si>
  <si>
    <t>Boécourt</t>
  </si>
  <si>
    <t>Togo</t>
  </si>
  <si>
    <t>Bofflens</t>
  </si>
  <si>
    <t>Bogis-Bossey</t>
  </si>
  <si>
    <t>Stabio</t>
  </si>
  <si>
    <t>Stadel</t>
  </si>
  <si>
    <t>Stäfa</t>
  </si>
  <si>
    <t>Vuisternens-en-Ogoz</t>
  </si>
  <si>
    <t>Vuiteboeuf</t>
  </si>
  <si>
    <t>Vulliens</t>
  </si>
  <si>
    <t>Vullierens</t>
  </si>
  <si>
    <t>Wachseldorn</t>
  </si>
  <si>
    <t>Wädenswil</t>
  </si>
  <si>
    <t>Wagenhausen</t>
  </si>
  <si>
    <t>Wahlen</t>
  </si>
  <si>
    <t>Wahlern</t>
  </si>
  <si>
    <t>Walchwil</t>
  </si>
  <si>
    <t>Wald (AR)</t>
  </si>
  <si>
    <t>Wald (BE)</t>
  </si>
  <si>
    <t>Wald (ZH)</t>
  </si>
  <si>
    <t>Waldenburg</t>
  </si>
  <si>
    <t>Wäldi</t>
  </si>
  <si>
    <t>Waldkirch</t>
  </si>
  <si>
    <t>Waldstatt</t>
  </si>
  <si>
    <t>Walenstadt</t>
  </si>
  <si>
    <t>Walkringen</t>
  </si>
  <si>
    <t>Wallbach</t>
  </si>
  <si>
    <t>Wallenried</t>
  </si>
  <si>
    <t>Wallisellen</t>
  </si>
  <si>
    <t>Walliswil bei Niederbipp</t>
  </si>
  <si>
    <t>Walliswil bei Wangen</t>
  </si>
  <si>
    <t>Walperswil</t>
  </si>
  <si>
    <t>Nendaz</t>
  </si>
  <si>
    <t>Nennigkofen</t>
  </si>
  <si>
    <t>Les Enfers</t>
  </si>
  <si>
    <t>Les Genevez (JU)</t>
  </si>
  <si>
    <t>Neuendorf</t>
  </si>
  <si>
    <t>Neuenegg</t>
  </si>
  <si>
    <t>Neuenhof</t>
  </si>
  <si>
    <t>Neuenkirch</t>
  </si>
  <si>
    <t>Neuhausen am Rheinfall</t>
  </si>
  <si>
    <t>Neuheim</t>
  </si>
  <si>
    <t>Neunforn</t>
  </si>
  <si>
    <t>Les Thioleyres</t>
  </si>
  <si>
    <t>Les Verrières</t>
  </si>
  <si>
    <t>Leuggern</t>
  </si>
  <si>
    <t>Leuk</t>
  </si>
  <si>
    <t>Leukerbad</t>
  </si>
  <si>
    <t>Leutwil</t>
  </si>
  <si>
    <t>Leuzigen</t>
  </si>
  <si>
    <t>Leysin</t>
  </si>
  <si>
    <t>Leytron</t>
  </si>
  <si>
    <t>Lichtensteig</t>
  </si>
  <si>
    <t>Liddes</t>
  </si>
  <si>
    <t>Eggerberg</t>
  </si>
  <si>
    <t>Eggersriet</t>
  </si>
  <si>
    <t>Genolier</t>
  </si>
  <si>
    <t>Eggiwil</t>
  </si>
  <si>
    <t>Gimel</t>
  </si>
  <si>
    <t>Eglisau</t>
  </si>
  <si>
    <t>Nyon</t>
  </si>
  <si>
    <t>Ferreyres</t>
  </si>
  <si>
    <t>Agent technico-commercial BF</t>
  </si>
  <si>
    <t>Agriculteur BF</t>
  </si>
  <si>
    <t>Agriculteur CFC</t>
  </si>
  <si>
    <t>Agriculteur, maître</t>
  </si>
  <si>
    <t>Aide-menuisier AFP</t>
  </si>
  <si>
    <t>Arnex-sur-Orbe</t>
  </si>
  <si>
    <t>Altbüron</t>
  </si>
  <si>
    <t>Altdorf (UR)</t>
  </si>
  <si>
    <t>Altendorf</t>
  </si>
  <si>
    <t>Alterswil</t>
  </si>
  <si>
    <t>Altikon</t>
  </si>
  <si>
    <t>Altishofen</t>
  </si>
  <si>
    <t>Aegerten</t>
  </si>
  <si>
    <t>Aeschi bei Spiez</t>
  </si>
  <si>
    <t>Tessin</t>
  </si>
  <si>
    <t>Alvaschein</t>
  </si>
  <si>
    <t>Aetigkofen</t>
  </si>
  <si>
    <t>Nomenclature des types d'identificateurs</t>
  </si>
  <si>
    <t>Autriche</t>
  </si>
  <si>
    <t>Les Ponts-de-Martel</t>
  </si>
  <si>
    <t>Les Tavernes</t>
  </si>
  <si>
    <t>Ctrl Doublons ID</t>
  </si>
  <si>
    <t>Ctrl Doublons Kl</t>
  </si>
  <si>
    <t>Tägerig</t>
  </si>
  <si>
    <t>Tägertschi</t>
  </si>
  <si>
    <t>Tägerwilen</t>
  </si>
  <si>
    <t>Tamins</t>
  </si>
  <si>
    <t>Tannay</t>
  </si>
  <si>
    <t>Tarasp</t>
  </si>
  <si>
    <t>Tartar</t>
  </si>
  <si>
    <t>Tartegnin</t>
  </si>
  <si>
    <t>Täsch</t>
  </si>
  <si>
    <t>Täuffelen</t>
  </si>
  <si>
    <t>Tavannes</t>
  </si>
  <si>
    <t>Tecknau</t>
  </si>
  <si>
    <t>Tegerfelden</t>
  </si>
  <si>
    <t>Tegna</t>
  </si>
  <si>
    <t>Tenero-Contra</t>
  </si>
  <si>
    <t>Tenna</t>
  </si>
  <si>
    <t>Tenniken</t>
  </si>
  <si>
    <t>Tentlingen</t>
  </si>
  <si>
    <t>Termen</t>
  </si>
  <si>
    <t>Teufen (AR)</t>
  </si>
  <si>
    <t>Teufenthal (AG)</t>
  </si>
  <si>
    <t>Teuffenthal (BE)</t>
  </si>
  <si>
    <t>Thal</t>
  </si>
  <si>
    <t>Thalheim (AG)</t>
  </si>
  <si>
    <t>Thalheim an der Thur</t>
  </si>
  <si>
    <t>Thalwil</t>
  </si>
  <si>
    <t>Thayngen</t>
  </si>
  <si>
    <t>Therwil</t>
  </si>
  <si>
    <t>Thierachern</t>
  </si>
  <si>
    <t>Thierrens</t>
  </si>
  <si>
    <t>Thônex</t>
  </si>
  <si>
    <t>Thörigen</t>
  </si>
  <si>
    <t>Thun</t>
  </si>
  <si>
    <t>Thundorf</t>
  </si>
  <si>
    <t>Wildberg</t>
  </si>
  <si>
    <t>Wilderswil</t>
  </si>
  <si>
    <t>Wildhaus</t>
  </si>
  <si>
    <t>Wilen (TG)</t>
  </si>
  <si>
    <t>Wiler (Lötschen)</t>
  </si>
  <si>
    <t>Wiler bei Utzenstorf</t>
  </si>
  <si>
    <t>Wileroltigen</t>
  </si>
  <si>
    <t>Wiliberg</t>
  </si>
  <si>
    <t>Willadingen</t>
  </si>
  <si>
    <t>Willisau</t>
  </si>
  <si>
    <t>Wimmis</t>
  </si>
  <si>
    <t>Windisch</t>
  </si>
  <si>
    <t>Winkel</t>
  </si>
  <si>
    <t>Wintersingen</t>
  </si>
  <si>
    <t>Winterthur</t>
  </si>
  <si>
    <t>Treiten</t>
  </si>
  <si>
    <t>Trélex</t>
  </si>
  <si>
    <t>Tremona</t>
  </si>
  <si>
    <t>Witterswil</t>
  </si>
  <si>
    <t>Wittinsburg</t>
  </si>
  <si>
    <t>Wittnau</t>
  </si>
  <si>
    <t>Wohlen (AG)</t>
  </si>
  <si>
    <t>Wohlen bei Bern</t>
  </si>
  <si>
    <t>Wohlenschwil</t>
  </si>
  <si>
    <t>Wolfenschiessen</t>
  </si>
  <si>
    <t>Collina d'Oro</t>
  </si>
  <si>
    <t>Collombey-Muraz</t>
  </si>
  <si>
    <t>Degen</t>
  </si>
  <si>
    <t>Degersheim</t>
  </si>
  <si>
    <t>Bildungsinstitution</t>
  </si>
  <si>
    <t>Buckten</t>
  </si>
  <si>
    <t>Büetigen</t>
  </si>
  <si>
    <t>Bözen</t>
  </si>
  <si>
    <t>Braggio</t>
  </si>
  <si>
    <t>Bulle</t>
  </si>
  <si>
    <t>Bullet</t>
  </si>
  <si>
    <t>Breil/Brigels</t>
  </si>
  <si>
    <t>Breitenbach</t>
  </si>
  <si>
    <t>Bure</t>
  </si>
  <si>
    <t>Büren (SO)</t>
  </si>
  <si>
    <t>Büren an der Aare</t>
  </si>
  <si>
    <t>Büren zum Hof</t>
  </si>
  <si>
    <t>Burg (AG)</t>
  </si>
  <si>
    <t>Burg im Leimental</t>
  </si>
  <si>
    <t>Burgdorf</t>
  </si>
  <si>
    <t>Burgistein</t>
  </si>
  <si>
    <t>Bürglen (TG)</t>
  </si>
  <si>
    <t>Bressaucourt</t>
  </si>
  <si>
    <t>Wassen</t>
  </si>
  <si>
    <t>Wasterkingen</t>
  </si>
  <si>
    <t>Wattenwil</t>
  </si>
  <si>
    <t>Wattwil</t>
  </si>
  <si>
    <t>Wauwil</t>
  </si>
  <si>
    <t>Weesen</t>
  </si>
  <si>
    <t>Wegenstetten</t>
  </si>
  <si>
    <t>Weggis</t>
  </si>
  <si>
    <t>Weiach</t>
  </si>
  <si>
    <t>Weinfelden</t>
  </si>
  <si>
    <t>Weiningen (ZH)</t>
  </si>
  <si>
    <t>Weisslingen</t>
  </si>
  <si>
    <t>Welschenrohr</t>
  </si>
  <si>
    <t>Wengi</t>
  </si>
  <si>
    <t>Wenslingen</t>
  </si>
  <si>
    <t>Werthenstein</t>
  </si>
  <si>
    <t>Wettingen</t>
  </si>
  <si>
    <t>Wettswil am Albis</t>
  </si>
  <si>
    <t>Wetzikon (ZH)</t>
  </si>
  <si>
    <t>Ctrl Langue 999</t>
  </si>
  <si>
    <t>Non indiqué (Seulement pour le tertiaire)</t>
  </si>
  <si>
    <t>Automaticien CFC</t>
  </si>
  <si>
    <t>Coiffeur CFC</t>
  </si>
  <si>
    <t>Employé en cuisine AFP</t>
  </si>
  <si>
    <t>Employé en intendance AFP</t>
  </si>
  <si>
    <t>Conseiller en personnel BF</t>
  </si>
  <si>
    <t>CH.BUR</t>
  </si>
  <si>
    <t>Mont-sur-Rolle</t>
  </si>
  <si>
    <t>Mont-Tramelan</t>
  </si>
  <si>
    <t>Moosleerau</t>
  </si>
  <si>
    <t>Moosseedorf</t>
  </si>
  <si>
    <t>Morbio Inferiore</t>
  </si>
  <si>
    <t>Morbio Superiore</t>
  </si>
  <si>
    <t>Morcote</t>
  </si>
  <si>
    <t>Mörel-Filet</t>
  </si>
  <si>
    <t>Morens (FR)</t>
  </si>
  <si>
    <t>Mörigen</t>
  </si>
  <si>
    <t>Möriken-Wildegg</t>
  </si>
  <si>
    <t>Morissen</t>
  </si>
  <si>
    <t>Morlon</t>
  </si>
  <si>
    <t>Morrens (VD)</t>
  </si>
  <si>
    <t>Morschach</t>
  </si>
  <si>
    <t>Mörschwil</t>
  </si>
  <si>
    <t>Mosnang</t>
  </si>
  <si>
    <t>Mosogno</t>
  </si>
  <si>
    <t>Kriens</t>
  </si>
  <si>
    <t>Krinau</t>
  </si>
  <si>
    <t>Küblis</t>
  </si>
  <si>
    <t>Künten</t>
  </si>
  <si>
    <t>Küsnacht (ZH)</t>
  </si>
  <si>
    <t>Küssnacht (SZ)</t>
  </si>
  <si>
    <t>Küttigen</t>
  </si>
  <si>
    <t>Küttigkofen</t>
  </si>
  <si>
    <t>Kyburg</t>
  </si>
  <si>
    <t>Kyburg-Buchegg</t>
  </si>
  <si>
    <t>La Baroche</t>
  </si>
  <si>
    <t>La Brévine</t>
  </si>
  <si>
    <t>La Brillaz</t>
  </si>
  <si>
    <t>La Chaux (Cossonay)</t>
  </si>
  <si>
    <t>Niederhasli</t>
  </si>
  <si>
    <t>Niederhelfenschwil</t>
  </si>
  <si>
    <t>Niederhünigen</t>
  </si>
  <si>
    <t>Niederlenz</t>
  </si>
  <si>
    <t>Niedermuhlern</t>
  </si>
  <si>
    <t>Niederönz</t>
  </si>
  <si>
    <t>Niederösch</t>
  </si>
  <si>
    <t>L'Isle</t>
  </si>
  <si>
    <t>Littau</t>
  </si>
  <si>
    <t>Locarno</t>
  </si>
  <si>
    <t>Lodrino</t>
  </si>
  <si>
    <t>Lohn (GR)</t>
  </si>
  <si>
    <t>Lohn (SH)</t>
  </si>
  <si>
    <t>Regensdorf</t>
  </si>
  <si>
    <t>Tobel-Tägerschen</t>
  </si>
  <si>
    <t>Toffen</t>
  </si>
  <si>
    <t>Tolochenaz</t>
  </si>
  <si>
    <t>Vufflens-la-Ville</t>
  </si>
  <si>
    <t>Vufflens-le-Château</t>
  </si>
  <si>
    <t>Vugelles-La Mothe</t>
  </si>
  <si>
    <t>Vuibroye</t>
  </si>
  <si>
    <t>Vuissens</t>
  </si>
  <si>
    <t>Boswil</t>
  </si>
  <si>
    <t>Blauen</t>
  </si>
  <si>
    <t>Bleienbach</t>
  </si>
  <si>
    <t>Bolken</t>
  </si>
  <si>
    <t>Bolligen</t>
  </si>
  <si>
    <t>Binningen</t>
  </si>
  <si>
    <t>Bioggio</t>
  </si>
  <si>
    <t>Bioley-Magnoux</t>
  </si>
  <si>
    <t>Bioley-Orjulaz</t>
  </si>
  <si>
    <t>Bonaduz</t>
  </si>
  <si>
    <t>Blumenstein</t>
  </si>
  <si>
    <t>Bondo</t>
  </si>
  <si>
    <t>Bonfol</t>
  </si>
  <si>
    <t>Uruguay</t>
  </si>
  <si>
    <t>Bönigen</t>
  </si>
  <si>
    <t>Vanuatu</t>
  </si>
  <si>
    <t>Boningen</t>
  </si>
  <si>
    <t>Orbe</t>
  </si>
  <si>
    <t>Finhaut</t>
  </si>
  <si>
    <t>Palézieux</t>
  </si>
  <si>
    <t>Einsiedeln</t>
  </si>
  <si>
    <t>Eischoll</t>
  </si>
  <si>
    <t>Fischbach-Göslikon</t>
  </si>
  <si>
    <t>Paudex</t>
  </si>
  <si>
    <t>Fischenthal</t>
  </si>
  <si>
    <t>Elfingen</t>
  </si>
  <si>
    <t>Fisibach</t>
  </si>
  <si>
    <t>Fislisbach</t>
  </si>
  <si>
    <t>Flaach</t>
  </si>
  <si>
    <t>Fläsch</t>
  </si>
  <si>
    <t>Flawil</t>
  </si>
  <si>
    <t>Flerden</t>
  </si>
  <si>
    <t>Flims</t>
  </si>
  <si>
    <t>Flüelen</t>
  </si>
  <si>
    <t>Flühli</t>
  </si>
  <si>
    <t>Enges</t>
  </si>
  <si>
    <t>Engi</t>
  </si>
  <si>
    <t>Engollon</t>
  </si>
  <si>
    <t>Ennenda</t>
  </si>
  <si>
    <t>Ennetbaden</t>
  </si>
  <si>
    <t>Ennetbürgen</t>
  </si>
  <si>
    <t>Ennetmoos</t>
  </si>
  <si>
    <t>Entlebuch</t>
  </si>
  <si>
    <t>Diessbach bei Büren</t>
  </si>
  <si>
    <t>Diesse</t>
  </si>
  <si>
    <t>Diessenhofen</t>
  </si>
  <si>
    <t>Spécialiste en fruits et légumes BF</t>
  </si>
  <si>
    <t>Spécialiste en gestion hospitalière BF</t>
  </si>
  <si>
    <t>Spécialiste en importation BF</t>
  </si>
  <si>
    <t>Spécialiste en marketing BF</t>
  </si>
  <si>
    <t>Spécialiste en nettoyage de bâtiments BF</t>
  </si>
  <si>
    <t>Spécialiste en opérations bancaires BF</t>
  </si>
  <si>
    <t>Spécialiste en photographie BF</t>
  </si>
  <si>
    <t>Spécialiste en photographie, dipl.</t>
  </si>
  <si>
    <t>Spécialiste en produits diététiques BF</t>
  </si>
  <si>
    <t>Spécialiste en prévoyance en faveur du personnel BF</t>
  </si>
  <si>
    <t>Spécialiste en soin des arbres BF</t>
  </si>
  <si>
    <t>Spécialiste en tapis et revêtements de sols et de murs BF</t>
  </si>
  <si>
    <t>Spécialiste en thermique BF</t>
  </si>
  <si>
    <t>Spécialiste en thermique et combustion, dipl.</t>
  </si>
  <si>
    <t>Spécialiste en vernissage industriel BF</t>
  </si>
  <si>
    <t>Spécialiste en économie bancaire BF</t>
  </si>
  <si>
    <t>Spécialiste minage BF</t>
  </si>
  <si>
    <t>Spécialiste pneumatique BF</t>
  </si>
  <si>
    <t>Spécialiste technique de ferrements BF</t>
  </si>
  <si>
    <t>Spécialiste technique en outillage BF</t>
  </si>
  <si>
    <t>Sérigraphe, maître</t>
  </si>
  <si>
    <t>Tailleur, maître</t>
  </si>
  <si>
    <t>Kleinlützel</t>
  </si>
  <si>
    <t>Klingnau</t>
  </si>
  <si>
    <t>Klosters-Serneus</t>
  </si>
  <si>
    <t>Monible</t>
  </si>
  <si>
    <t>Monnaz</t>
  </si>
  <si>
    <t>Montagny (FR)</t>
  </si>
  <si>
    <t>Montagny-près-Yverdon</t>
  </si>
  <si>
    <t>Montalchez</t>
  </si>
  <si>
    <t>Montana</t>
  </si>
  <si>
    <t>Montaubion-Chardonney</t>
  </si>
  <si>
    <t>Montcherand</t>
  </si>
  <si>
    <t>Monte Carasso</t>
  </si>
  <si>
    <t>Monteggio</t>
  </si>
  <si>
    <t>Montet (Glâne)</t>
  </si>
  <si>
    <t>Montfaucon</t>
  </si>
  <si>
    <t>Mönthal</t>
  </si>
  <si>
    <t>Montherod</t>
  </si>
  <si>
    <t>Monthey</t>
  </si>
  <si>
    <t>Mont-la-Ville</t>
  </si>
  <si>
    <t>Montmagny</t>
  </si>
  <si>
    <t>Montmollin</t>
  </si>
  <si>
    <t>Montpreveyres</t>
  </si>
  <si>
    <t>Montricher</t>
  </si>
  <si>
    <t>Montsevelier</t>
  </si>
  <si>
    <t>Poseur de revêtements de sols, maître</t>
  </si>
  <si>
    <t>Poêlier-fumiste, maître</t>
  </si>
  <si>
    <t>Professeur de sport de neige BF</t>
  </si>
  <si>
    <t>Projeteur constructeur-métallique BF</t>
  </si>
  <si>
    <t>Projeteur en sanitaire, dipl.</t>
  </si>
  <si>
    <t>Projeteur en technique du bâtiment (sanitaire), dipl.</t>
  </si>
  <si>
    <t>Préparateur BF</t>
  </si>
  <si>
    <t>Pâtissier-confiseur, dipl.</t>
  </si>
  <si>
    <t>Pêcheur professionnel BF</t>
  </si>
  <si>
    <t>Ramoneur, maître</t>
  </si>
  <si>
    <t>Relieur, maître</t>
  </si>
  <si>
    <t>Responsable d'équipe dans des institutions sociales et médico-sociales BF</t>
  </si>
  <si>
    <t>Responsable de formation, dipl.</t>
  </si>
  <si>
    <t>Responsable de transport routier, dipl.</t>
  </si>
  <si>
    <t>Responsable en ressources humaines, dipl.</t>
  </si>
  <si>
    <t>Responsable en restauration de collectivités, dipl.</t>
  </si>
  <si>
    <t>Restaurator de livres, dipl.</t>
  </si>
  <si>
    <t>Rédacteur technique BF</t>
  </si>
  <si>
    <t>Régisseur et courtier en immeubles, dipl.</t>
  </si>
  <si>
    <t>Réviseur de citernes à mazout BF</t>
  </si>
  <si>
    <t>Sapeur-pompier professionnel BF</t>
  </si>
  <si>
    <t>Scieur de béton BF</t>
  </si>
  <si>
    <t>Sculpteur sur pierre, maître</t>
  </si>
  <si>
    <t>Scultpeur sur bois, maître</t>
  </si>
  <si>
    <t>Secrétaire médicale</t>
  </si>
  <si>
    <t>Sellier, dipl.</t>
  </si>
  <si>
    <t>Serrurier sur véhicules BF</t>
  </si>
  <si>
    <t>Sertisseur en joaillerie, maître</t>
  </si>
  <si>
    <t>Spécialiste câble-grue BF</t>
  </si>
  <si>
    <t>Spécialiste d'exploitation en finition des imprimés BF</t>
  </si>
  <si>
    <t>Spécialiste de commerce en matériaux de construction BF</t>
  </si>
  <si>
    <t>Spécialiste de douane BF</t>
  </si>
  <si>
    <t>Spécialiste de l'industrie graphique et de l'emballage, dipl.</t>
  </si>
  <si>
    <t>Spécialiste de la conduite d'un groupe BF</t>
  </si>
  <si>
    <t>Spécialiste de la gestion et du développement des organisations syndicales BF</t>
  </si>
  <si>
    <t>Spécialiste de la migration BF</t>
  </si>
  <si>
    <t>Spécialiste de la nature et de l'environnement BF</t>
  </si>
  <si>
    <t>Spécialiste de logistique BF</t>
  </si>
  <si>
    <t>Spécialiste de management en tourisme BF</t>
  </si>
  <si>
    <t>Spécialiste de médias BF</t>
  </si>
  <si>
    <t>Spécialiste des branches de la boulangerie-pâtisserie-confiserie BF</t>
  </si>
  <si>
    <t>Spécialiste des installations de transport à câbles BF</t>
  </si>
  <si>
    <t>Spécialiste du commerce de détail BF</t>
  </si>
  <si>
    <t>Spécialiste du service de pistes et de sauvetage BF</t>
  </si>
  <si>
    <t>Intendante du secteur hôtelier d'établissement BF</t>
  </si>
  <si>
    <t>Interprête communautaire BF</t>
  </si>
  <si>
    <t>Key account manager, dipl.</t>
  </si>
  <si>
    <t>Laborant, dipl.</t>
  </si>
  <si>
    <t>Logisticien en stockage BF</t>
  </si>
  <si>
    <t>Logisticien en stockage, dipl.</t>
  </si>
  <si>
    <t>Luthier, maître</t>
  </si>
  <si>
    <t>Manager de médias, dipl.</t>
  </si>
  <si>
    <t>Manager en systèmes de transports publics, dipl.</t>
  </si>
  <si>
    <t>Maraîcher, maître</t>
  </si>
  <si>
    <t>Marbrier, maître</t>
  </si>
  <si>
    <t>Maréchal-forgeron, maître</t>
  </si>
  <si>
    <t>Maître d'équitation avec diplôme de maîtrise</t>
  </si>
  <si>
    <t>Maître dans la fabrication des tableaux électriques</t>
  </si>
  <si>
    <t>Maître de bain BF</t>
  </si>
  <si>
    <t>Ftan</t>
  </si>
  <si>
    <t>Ermensee</t>
  </si>
  <si>
    <t>Ernen</t>
  </si>
  <si>
    <t>Doppleschwand</t>
  </si>
  <si>
    <t>Courchapoix</t>
  </si>
  <si>
    <t>Erschmatt</t>
  </si>
  <si>
    <t>Lausanne</t>
  </si>
  <si>
    <t>Dorénaz</t>
  </si>
  <si>
    <t>Eschenbach (LU)</t>
  </si>
  <si>
    <t>Eschenbach (SG)</t>
  </si>
  <si>
    <t>Eschenz</t>
  </si>
  <si>
    <t>Eschert</t>
  </si>
  <si>
    <t>Le Chenit</t>
  </si>
  <si>
    <t>Eschlikon</t>
  </si>
  <si>
    <t>Escholzmatt</t>
  </si>
  <si>
    <t>Le Lieu</t>
  </si>
  <si>
    <t>Essertes</t>
  </si>
  <si>
    <t>Le Mont-sur-Lausanne</t>
  </si>
  <si>
    <t>Essertines-sur-Rolle</t>
  </si>
  <si>
    <t>Essertines-sur-Yverdon</t>
  </si>
  <si>
    <t>Les Agettes</t>
  </si>
  <si>
    <t>Les Bois</t>
  </si>
  <si>
    <t>Les Brenets</t>
  </si>
  <si>
    <t>Les Breuleux</t>
  </si>
  <si>
    <t>Les Clées</t>
  </si>
  <si>
    <t>Les Cullayes</t>
  </si>
  <si>
    <t>Les Hauts-Geneveys</t>
  </si>
  <si>
    <t>Cat. Id inst.</t>
  </si>
  <si>
    <t>Id instit.</t>
  </si>
  <si>
    <t>Liesberg</t>
  </si>
  <si>
    <t>Liestal</t>
  </si>
  <si>
    <t>Ligerz</t>
  </si>
  <si>
    <t>Lignerolle</t>
  </si>
  <si>
    <t>Lignières</t>
  </si>
  <si>
    <t>Ligornetto</t>
  </si>
  <si>
    <t>Limpach</t>
  </si>
  <si>
    <t>Lindau</t>
  </si>
  <si>
    <t>Linden</t>
  </si>
  <si>
    <t>Linescio</t>
  </si>
  <si>
    <t>Linn</t>
  </si>
  <si>
    <t>Linthal</t>
  </si>
  <si>
    <t>Doublons AVS</t>
  </si>
  <si>
    <t>Ctrl Age</t>
  </si>
  <si>
    <t>Ctrl APC</t>
  </si>
  <si>
    <t>Lostallo</t>
  </si>
  <si>
    <t>Lostorf</t>
  </si>
  <si>
    <t>Lotzwil</t>
  </si>
  <si>
    <t>Lovatens</t>
  </si>
  <si>
    <t>Loveresse</t>
  </si>
  <si>
    <t>Lucens</t>
  </si>
  <si>
    <t>Luchsingen</t>
  </si>
  <si>
    <t>Ludiano</t>
  </si>
  <si>
    <t>Lüen</t>
  </si>
  <si>
    <t>Lufingen</t>
  </si>
  <si>
    <t>Lugano</t>
  </si>
  <si>
    <t>Lugnez</t>
  </si>
  <si>
    <t>Luins</t>
  </si>
  <si>
    <t>Lully (FR)</t>
  </si>
  <si>
    <t>Lully (VD)</t>
  </si>
  <si>
    <t>Lumbrein</t>
  </si>
  <si>
    <t>Lumino</t>
  </si>
  <si>
    <t>Lungern</t>
  </si>
  <si>
    <t>Lupfig</t>
  </si>
  <si>
    <t>Lupsingen</t>
  </si>
  <si>
    <t>Lurtigen</t>
  </si>
  <si>
    <t>Lüscherz</t>
  </si>
  <si>
    <t>Lussery-Villars</t>
  </si>
  <si>
    <t>Lüsslingen</t>
  </si>
  <si>
    <t>Lussy-sur-Morges</t>
  </si>
  <si>
    <t>Luterbach</t>
  </si>
  <si>
    <t>Photographe, dipl.</t>
  </si>
  <si>
    <t>Physiothérapeut pour animaux, dipl.</t>
  </si>
  <si>
    <t>Planificateur en communication BF</t>
  </si>
  <si>
    <t>Planificateur en communication de marketing BF</t>
  </si>
  <si>
    <t>Planificateur-électricien, dipl.</t>
  </si>
  <si>
    <t>Policier BF</t>
  </si>
  <si>
    <t>Policier, dipl.</t>
  </si>
  <si>
    <t>Polybat, Maître</t>
  </si>
  <si>
    <t>Electricien chef de projet BF</t>
  </si>
  <si>
    <t>Electricien de réseau, maître</t>
  </si>
  <si>
    <t>Saint-Oyens</t>
  </si>
  <si>
    <t>Saint-Saphorin (Lavaux)</t>
  </si>
  <si>
    <t>Salenstein</t>
  </si>
  <si>
    <t>Sâles</t>
  </si>
  <si>
    <t>Orvin</t>
  </si>
  <si>
    <t>Orzens</t>
  </si>
  <si>
    <t>Osco</t>
  </si>
  <si>
    <t>Osogna</t>
  </si>
  <si>
    <t>Ossingen</t>
  </si>
  <si>
    <t>Ostermundigen</t>
  </si>
  <si>
    <t>Otelfingen</t>
  </si>
  <si>
    <t>Othmarsingen</t>
  </si>
  <si>
    <t>Ottenbach</t>
  </si>
  <si>
    <t>San Vittore</t>
  </si>
  <si>
    <t>Niederbuchsiten</t>
  </si>
  <si>
    <t>Niederbüren</t>
  </si>
  <si>
    <t>Niederdorf</t>
  </si>
  <si>
    <t>Niedergesteln</t>
  </si>
  <si>
    <t>Ringgenberg (BE)</t>
  </si>
  <si>
    <t>Riniken</t>
  </si>
  <si>
    <t>Riom-Parsonz</t>
  </si>
  <si>
    <t>Risch</t>
  </si>
  <si>
    <t>Nombre d'élèves:</t>
  </si>
  <si>
    <t>ou</t>
  </si>
  <si>
    <t>Enreg. OK?</t>
  </si>
  <si>
    <t>Vaud</t>
  </si>
  <si>
    <t>Nom APC</t>
  </si>
  <si>
    <t>Nouveau Numéro AVS</t>
  </si>
  <si>
    <t>Suisse</t>
  </si>
  <si>
    <t>Allemand</t>
  </si>
  <si>
    <t>Plein temps</t>
  </si>
  <si>
    <t>Pas de formation MP1</t>
  </si>
  <si>
    <t>Berne</t>
  </si>
  <si>
    <t>Français</t>
  </si>
  <si>
    <t>Lucerne</t>
  </si>
  <si>
    <t>Matricule cantonal variable d'année en année</t>
  </si>
  <si>
    <t>Temps partiel</t>
  </si>
  <si>
    <t>Cordonnier, maître</t>
  </si>
  <si>
    <t>Correcteur BF</t>
  </si>
  <si>
    <t>Courtepointière, dipl.</t>
  </si>
  <si>
    <t>Courtier en immeubles BF</t>
  </si>
  <si>
    <t>Coutelier, maître</t>
  </si>
  <si>
    <t>Couturière, dipl.</t>
  </si>
  <si>
    <t>Croupier BF</t>
  </si>
  <si>
    <t>Créateur de textiles intérieurs BF</t>
  </si>
  <si>
    <t>Cuisinier d'hôpital, de home et en restauration collective BF</t>
  </si>
  <si>
    <t>Cuisinier en hôtellerie et restauration BF</t>
  </si>
  <si>
    <t>Designer graphique, dipl.</t>
  </si>
  <si>
    <t>Dessinateur-constructeur en génie civil, dipl.</t>
  </si>
  <si>
    <t>Dessinateur-constructeur sur métal BF</t>
  </si>
  <si>
    <t>Directeur d'institution sociale, dipl.</t>
  </si>
  <si>
    <t>Directeur de studio de gymnastique BF</t>
  </si>
  <si>
    <t>Directeur des travaux du bâtiment, dipl.</t>
  </si>
  <si>
    <t>Sala Capriasca</t>
  </si>
  <si>
    <t>Salen-Reutenen</t>
  </si>
  <si>
    <t>Sâles (Gruyère)</t>
  </si>
  <si>
    <t>Sales (Sarine)</t>
  </si>
  <si>
    <t>Salorino</t>
  </si>
  <si>
    <t>Santa Domenica</t>
  </si>
  <si>
    <t>Says</t>
  </si>
  <si>
    <t>Scheid</t>
  </si>
  <si>
    <t>Scherzingen</t>
  </si>
  <si>
    <t>Schinznach Bad</t>
  </si>
  <si>
    <t>Schinznach Dorf</t>
  </si>
  <si>
    <t>Schlatt</t>
  </si>
  <si>
    <t>Schlattingen</t>
  </si>
  <si>
    <t>Schleuis</t>
  </si>
  <si>
    <t>Schocherswil</t>
  </si>
  <si>
    <t>Schönenbaumgarten</t>
  </si>
  <si>
    <t>Schönenberg an der Thur</t>
  </si>
  <si>
    <t>Schwarzenbach</t>
  </si>
  <si>
    <t>Schweizersholz</t>
  </si>
  <si>
    <t>Scuol/Schuls</t>
  </si>
  <si>
    <t>Sédeilles</t>
  </si>
  <si>
    <t>Seewis im Prätigau</t>
  </si>
  <si>
    <t>Seiry</t>
  </si>
  <si>
    <t>Seleute</t>
  </si>
  <si>
    <t>Selkingen</t>
  </si>
  <si>
    <t>Siegershausen</t>
  </si>
  <si>
    <t>Sitterdorf</t>
  </si>
  <si>
    <t>Someo</t>
  </si>
  <si>
    <t>Sommentier</t>
  </si>
  <si>
    <t>Somvix</t>
  </si>
  <si>
    <t>Sonterswil</t>
  </si>
  <si>
    <t>Steg</t>
  </si>
  <si>
    <t>Stein (Toggenburg)</t>
  </si>
  <si>
    <t>Steinhaus</t>
  </si>
  <si>
    <t>Mécanicien d'appareils à moteur CFC</t>
  </si>
  <si>
    <t>Mécanicien en machines agricoles CFC</t>
  </si>
  <si>
    <t>Mécanicien en machines de chantier CFC</t>
  </si>
  <si>
    <t>Opérateur de machines automatisées (FR)</t>
  </si>
  <si>
    <t>Paysanne BF</t>
  </si>
  <si>
    <t>Ronco sopra Ascona</t>
  </si>
  <si>
    <t>Rongellen</t>
  </si>
  <si>
    <t>Chef de projet en fabrication de tableaux électriques BF</t>
  </si>
  <si>
    <t>Chef de projet en sanitaire BF</t>
  </si>
  <si>
    <t>Chef de service après vente, dipl.</t>
  </si>
  <si>
    <t>Chef de transport, dipl.</t>
  </si>
  <si>
    <t>Chef de vente, dipl.</t>
  </si>
  <si>
    <t>Chef en restauration BF</t>
  </si>
  <si>
    <t>Chef monteur-frigoriste BF</t>
  </si>
  <si>
    <t>Chef poseur de revêtements de sols BF</t>
  </si>
  <si>
    <t>Chef-monteur en échafaudage BF</t>
  </si>
  <si>
    <t>Cidrier, maître</t>
  </si>
  <si>
    <t>Coloriste BF</t>
  </si>
  <si>
    <t>Commercial en communication et administration, dipl.</t>
  </si>
  <si>
    <t>Concierge BF</t>
  </si>
  <si>
    <t>Conducteur d'engins forestier BF</t>
  </si>
  <si>
    <t>Technologue en production chimique et pharmaceutique CFC</t>
  </si>
  <si>
    <t>Technologue en textile CFC - sans autres indications</t>
  </si>
  <si>
    <t>Toiletteur pour chiens</t>
  </si>
  <si>
    <t>Tonnelier CFC</t>
  </si>
  <si>
    <t>Kienersrüti</t>
  </si>
  <si>
    <t>Kiesen</t>
  </si>
  <si>
    <t>Kilchberg (BL)</t>
  </si>
  <si>
    <t>Kilchberg (ZH)</t>
  </si>
  <si>
    <t>Killwangen</t>
  </si>
  <si>
    <t>Kippel</t>
  </si>
  <si>
    <t>Kirchberg (BE)</t>
  </si>
  <si>
    <t>Kirchberg (SG)</t>
  </si>
  <si>
    <t>Kloten</t>
  </si>
  <si>
    <t>Knonau</t>
  </si>
  <si>
    <t>Knutwil</t>
  </si>
  <si>
    <t>Koblenz</t>
  </si>
  <si>
    <t>Kölliken</t>
  </si>
  <si>
    <t>Köniz</t>
  </si>
  <si>
    <t>Konolfingen</t>
  </si>
  <si>
    <t>Koppigen</t>
  </si>
  <si>
    <t>Kradolf-Schönenberg</t>
  </si>
  <si>
    <t>Krattigen</t>
  </si>
  <si>
    <t>Krauchthal</t>
  </si>
  <si>
    <t>Kreuzlingen</t>
  </si>
  <si>
    <t>Kriechenwil</t>
  </si>
  <si>
    <t>Kriegstetten</t>
  </si>
  <si>
    <t>Ctrl Langue</t>
  </si>
  <si>
    <t>Guarda</t>
  </si>
  <si>
    <t>Gudo</t>
  </si>
  <si>
    <t>Guggisberg</t>
  </si>
  <si>
    <t>Pakistan</t>
  </si>
  <si>
    <t>Basel</t>
  </si>
  <si>
    <t>Bas-Intyamon</t>
  </si>
  <si>
    <t>Bassecourt</t>
  </si>
  <si>
    <t>Autafond</t>
  </si>
  <si>
    <t>Bas-Vully</t>
  </si>
  <si>
    <t>Bätterkinden</t>
  </si>
  <si>
    <t>Bättwil</t>
  </si>
  <si>
    <t>Bauen</t>
  </si>
  <si>
    <t>Avry</t>
  </si>
  <si>
    <t>Avully</t>
  </si>
  <si>
    <t>Avusy</t>
  </si>
  <si>
    <t>Ayent</t>
  </si>
  <si>
    <t>Baar</t>
  </si>
  <si>
    <t>Arbon</t>
  </si>
  <si>
    <t>Arch</t>
  </si>
  <si>
    <t>Arconciel</t>
  </si>
  <si>
    <t>Baden</t>
  </si>
  <si>
    <t>Bagnes</t>
  </si>
  <si>
    <t>Irak</t>
  </si>
  <si>
    <t>Baldingen</t>
  </si>
  <si>
    <t>Iran</t>
  </si>
  <si>
    <t>Balerna</t>
  </si>
  <si>
    <t>Belfaux</t>
  </si>
  <si>
    <t>Ballens</t>
  </si>
  <si>
    <t>Italie</t>
  </si>
  <si>
    <t>Ballmoos</t>
  </si>
  <si>
    <t>Balm bei Günsberg</t>
  </si>
  <si>
    <t>Ctrl DateN</t>
  </si>
  <si>
    <t>Hauptwil-Gottshaus</t>
  </si>
  <si>
    <t>Hausen (AG)</t>
  </si>
  <si>
    <t>Hausen am Albis</t>
  </si>
  <si>
    <t>Haute-Ajoie</t>
  </si>
  <si>
    <t>Hauterive (FR)</t>
  </si>
  <si>
    <t>Hauterive (NE)</t>
  </si>
  <si>
    <t>Hauteville</t>
  </si>
  <si>
    <t>Haut-Intyamon</t>
  </si>
  <si>
    <t>Häutligen</t>
  </si>
  <si>
    <t>Haut-Vully</t>
  </si>
  <si>
    <t>Bursins</t>
  </si>
  <si>
    <t>Burtigny</t>
  </si>
  <si>
    <t>Roggenburg</t>
  </si>
  <si>
    <t>Roggliswil</t>
  </si>
  <si>
    <t>Roggwil (BE)</t>
  </si>
  <si>
    <t>Roggwil (TG)</t>
  </si>
  <si>
    <t>Rohr (AG)</t>
  </si>
  <si>
    <t>Rohr (SO)</t>
  </si>
  <si>
    <t>Rohrbach</t>
  </si>
  <si>
    <t>Nomenclature des communes</t>
  </si>
  <si>
    <t>Aeugst am Albis</t>
  </si>
  <si>
    <t>Genève</t>
  </si>
  <si>
    <t>Bahamas</t>
  </si>
  <si>
    <t>Affeltrangen</t>
  </si>
  <si>
    <t>Jura</t>
  </si>
  <si>
    <t>Affoltern am Albis</t>
  </si>
  <si>
    <t>Liechstenstein</t>
  </si>
  <si>
    <t>Affoltern im Emmental</t>
  </si>
  <si>
    <t>Agarn</t>
  </si>
  <si>
    <t>Baulmes</t>
  </si>
  <si>
    <t>Agiez</t>
  </si>
  <si>
    <t>Agno</t>
  </si>
  <si>
    <t>Begnins</t>
  </si>
  <si>
    <t>Belize</t>
  </si>
  <si>
    <t>Aigle</t>
  </si>
  <si>
    <t>Code</t>
  </si>
  <si>
    <t>Allmendingen</t>
  </si>
  <si>
    <t>Allschwil</t>
  </si>
  <si>
    <t>Abtwil</t>
  </si>
  <si>
    <t>Kleindietwil</t>
  </si>
  <si>
    <t>Stilli</t>
  </si>
  <si>
    <t>Strada</t>
  </si>
  <si>
    <t>Strohwilen</t>
  </si>
  <si>
    <t>Studen</t>
  </si>
  <si>
    <t>Sulz (LU)</t>
  </si>
  <si>
    <t>Surcasti</t>
  </si>
  <si>
    <t>Surcuolm</t>
  </si>
  <si>
    <t>Tägerschen</t>
  </si>
  <si>
    <t>Tannegg</t>
  </si>
  <si>
    <t>Tavetsch</t>
  </si>
  <si>
    <t>Tersnaus</t>
  </si>
  <si>
    <t>Tesserete</t>
  </si>
  <si>
    <t>Thielle-Wavre</t>
  </si>
  <si>
    <t>Tinizong</t>
  </si>
  <si>
    <t>Tobel</t>
  </si>
  <si>
    <t>Toos</t>
  </si>
  <si>
    <t>Torny-le-Grand</t>
  </si>
  <si>
    <t>Torre</t>
  </si>
  <si>
    <t>Trans</t>
  </si>
  <si>
    <t>Travers</t>
  </si>
  <si>
    <t>Première langue</t>
  </si>
  <si>
    <t>Commune</t>
  </si>
  <si>
    <t>Type d'enseignement</t>
  </si>
  <si>
    <t>Age min</t>
  </si>
  <si>
    <t>Age max</t>
  </si>
  <si>
    <t>APCt min</t>
  </si>
  <si>
    <t>APCt max</t>
  </si>
  <si>
    <t>APCt 99</t>
  </si>
  <si>
    <t>Mode d'enseignement</t>
  </si>
  <si>
    <t>Statut du programme d'enseignement</t>
  </si>
  <si>
    <t>Enseignement visant la MP1</t>
  </si>
  <si>
    <t>Année PC</t>
  </si>
  <si>
    <t>Zürich</t>
  </si>
  <si>
    <t>CH.AHV</t>
  </si>
  <si>
    <t>Aadorf</t>
  </si>
  <si>
    <t>Gettnau</t>
  </si>
  <si>
    <t>Geuensee</t>
  </si>
  <si>
    <t>Giebenach</t>
  </si>
  <si>
    <t>Giez</t>
  </si>
  <si>
    <t>Giffers</t>
  </si>
  <si>
    <t>Gilly</t>
  </si>
  <si>
    <t>Sullens</t>
  </si>
  <si>
    <t>Gingins</t>
  </si>
  <si>
    <t>Giornico</t>
  </si>
  <si>
    <t>Gipf-Oberfrick</t>
  </si>
  <si>
    <t>Gisikon</t>
  </si>
  <si>
    <t>Trey</t>
  </si>
  <si>
    <t>Giswil</t>
  </si>
  <si>
    <t>Giubiasco</t>
  </si>
  <si>
    <t>Aarwangen</t>
  </si>
  <si>
    <t>Gorgier</t>
  </si>
  <si>
    <t>Göschenen</t>
  </si>
  <si>
    <t>Gossau (SG)</t>
  </si>
  <si>
    <t>Gossau (ZH)</t>
  </si>
  <si>
    <t>Gossliwil</t>
  </si>
  <si>
    <t>Goumoens-la-Ville</t>
  </si>
  <si>
    <t>Goumoens-le-Jux</t>
  </si>
  <si>
    <t>Graben</t>
  </si>
  <si>
    <t>Grabs</t>
  </si>
  <si>
    <t>Grächen</t>
  </si>
  <si>
    <t>Ctrl National</t>
  </si>
  <si>
    <t>Ctrl Sex</t>
  </si>
  <si>
    <t>Ctrl Classeint</t>
  </si>
  <si>
    <t>Ctrl Schulart</t>
  </si>
  <si>
    <t>Ctrl CatID</t>
  </si>
  <si>
    <t>Ctrl Form</t>
  </si>
  <si>
    <t>Ctrl Status</t>
  </si>
  <si>
    <t>Ctrl Matu</t>
  </si>
  <si>
    <t>Eriz</t>
  </si>
  <si>
    <t>Erlach</t>
  </si>
  <si>
    <t>Erlen</t>
  </si>
  <si>
    <t>Erlenbach (ZH)</t>
  </si>
  <si>
    <t>Freimettigen</t>
  </si>
  <si>
    <t>Erlinsbach (AG)</t>
  </si>
  <si>
    <t>Payerne</t>
  </si>
  <si>
    <t>Frick</t>
  </si>
  <si>
    <t>Penthalaz</t>
  </si>
  <si>
    <t>Frutigen</t>
  </si>
  <si>
    <t>Perroy</t>
  </si>
  <si>
    <t>Dünnershaus</t>
  </si>
  <si>
    <t>Dussnang</t>
  </si>
  <si>
    <t>Ebnat</t>
  </si>
  <si>
    <t>Ecuvillens</t>
  </si>
  <si>
    <t>Ellighausen</t>
  </si>
  <si>
    <t>Engishofen</t>
  </si>
  <si>
    <t>Englisberg</t>
  </si>
  <si>
    <t>Engwang</t>
  </si>
  <si>
    <t>Engwilen</t>
  </si>
  <si>
    <t>Ennetaach</t>
  </si>
  <si>
    <t>Enney</t>
  </si>
  <si>
    <t>Envy</t>
  </si>
  <si>
    <t>Epauvillers</t>
  </si>
  <si>
    <t>Epiquerez</t>
  </si>
  <si>
    <t>Erlinsbach</t>
  </si>
  <si>
    <t>Eschiens</t>
  </si>
  <si>
    <t>Eschikofen</t>
  </si>
  <si>
    <t>Esmonts</t>
  </si>
  <si>
    <t>Essert (FR)</t>
  </si>
  <si>
    <t>Estavannens</t>
  </si>
  <si>
    <t>Estavayer-le-Gibloux</t>
  </si>
  <si>
    <t>Estévenens</t>
  </si>
  <si>
    <t>Ettenhausen</t>
  </si>
  <si>
    <t>Eyholz</t>
  </si>
  <si>
    <t>Farvagny-le-Grand</t>
  </si>
  <si>
    <t>Farvagny-le-Petit</t>
  </si>
  <si>
    <t>Felben</t>
  </si>
  <si>
    <t>Feldis/Veulden</t>
  </si>
  <si>
    <t>Fellers</t>
  </si>
  <si>
    <t>Feschel</t>
  </si>
  <si>
    <t>Fescoggia</t>
  </si>
  <si>
    <t>Fiaugères</t>
  </si>
  <si>
    <t>Filet</t>
  </si>
  <si>
    <t>Fleurier</t>
  </si>
  <si>
    <t>Flond</t>
  </si>
  <si>
    <t>Forel (FR)</t>
  </si>
  <si>
    <t>Formangueires</t>
  </si>
  <si>
    <t>Forst</t>
  </si>
  <si>
    <t>Franex</t>
  </si>
  <si>
    <t>Frasnacht</t>
  </si>
  <si>
    <t>Frasses</t>
  </si>
  <si>
    <t>Fregiécourt</t>
  </si>
  <si>
    <t>Friltschen</t>
  </si>
  <si>
    <t>Fruthwilen</t>
  </si>
  <si>
    <t>Fuldera</t>
  </si>
  <si>
    <t>Fusio</t>
  </si>
  <si>
    <t>Fuyens</t>
  </si>
  <si>
    <t>Gächliwil</t>
  </si>
  <si>
    <t>Gampel</t>
  </si>
  <si>
    <t>Gandria</t>
  </si>
  <si>
    <t>Gelfingen</t>
  </si>
  <si>
    <t>Gentilino</t>
  </si>
  <si>
    <t>Gerlikon</t>
  </si>
  <si>
    <t>Gerra (Verzasca)</t>
  </si>
  <si>
    <t>Geschinen</t>
  </si>
  <si>
    <t>Ghirone</t>
  </si>
  <si>
    <t>Gillarens</t>
  </si>
  <si>
    <t>Giumaglio</t>
  </si>
  <si>
    <t>Glis</t>
  </si>
  <si>
    <t>Gluringen</t>
  </si>
  <si>
    <t>Goppisberg</t>
  </si>
  <si>
    <t>Gordevio</t>
  </si>
  <si>
    <t>### CODES CANTONAUX ###</t>
  </si>
  <si>
    <t>### SECONDAIRE II PROF ###</t>
  </si>
  <si>
    <t>### FORMATION ELEMENTAIRE ###</t>
  </si>
  <si>
    <t>Sementina</t>
  </si>
  <si>
    <t>Semione</t>
  </si>
  <si>
    <t>Sempach</t>
  </si>
  <si>
    <t>Semsales</t>
  </si>
  <si>
    <t>Senèdes</t>
  </si>
  <si>
    <t>Sennwald</t>
  </si>
  <si>
    <t>Sent</t>
  </si>
  <si>
    <t>Seon</t>
  </si>
  <si>
    <t>Sergey</t>
  </si>
  <si>
    <t>Veytaux</t>
  </si>
  <si>
    <t>Vezia</t>
  </si>
  <si>
    <t>Vich</t>
  </si>
  <si>
    <t>Vico Morcote</t>
  </si>
  <si>
    <t>Vicosoprano</t>
  </si>
  <si>
    <t>Vicques</t>
  </si>
  <si>
    <t>Vignogn</t>
  </si>
  <si>
    <t>Villarepos</t>
  </si>
  <si>
    <t>Villars-Bramard</t>
  </si>
  <si>
    <t>Villars-Burquin</t>
  </si>
  <si>
    <t>Villarsel-sur-Marly</t>
  </si>
  <si>
    <t>Villars-Epeney</t>
  </si>
  <si>
    <t>Villars-le-Comte</t>
  </si>
  <si>
    <t>Villars-le-Grand</t>
  </si>
  <si>
    <t>Simplon</t>
  </si>
  <si>
    <t>Sins</t>
  </si>
  <si>
    <t>Sion</t>
  </si>
  <si>
    <t>Sirnach</t>
  </si>
  <si>
    <t>Villars-sous-Yens</t>
  </si>
  <si>
    <t>Gündlischwand</t>
  </si>
  <si>
    <t>Günsberg</t>
  </si>
  <si>
    <t>Guntmadingen</t>
  </si>
  <si>
    <t>Gunzgen</t>
  </si>
  <si>
    <t>Gurbrü</t>
  </si>
  <si>
    <t>Gurmels</t>
  </si>
  <si>
    <t>Gurtnellen</t>
  </si>
  <si>
    <t>Gurzelen</t>
  </si>
  <si>
    <t>Guttannen</t>
  </si>
  <si>
    <t>Guttet-Feschel</t>
  </si>
  <si>
    <t>Güttingen</t>
  </si>
  <si>
    <t>Gy</t>
  </si>
  <si>
    <t>Habkern</t>
  </si>
  <si>
    <t>Habsburg</t>
  </si>
  <si>
    <t>Häfelfingen</t>
  </si>
  <si>
    <t>Hagenbuch</t>
  </si>
  <si>
    <t>Hägendorf</t>
  </si>
  <si>
    <t>Häggenschwil</t>
  </si>
  <si>
    <t>Forel (Lavaux)</t>
  </si>
  <si>
    <t>Forel-sur-Lucens</t>
  </si>
  <si>
    <t>Forst-Längenbühl</t>
  </si>
  <si>
    <t>Fräschels</t>
  </si>
  <si>
    <t>Frasco</t>
  </si>
  <si>
    <t>Fraubrunnen</t>
  </si>
  <si>
    <t>Frauenfeld</t>
  </si>
  <si>
    <t>Aesch bei Birmensdorf</t>
  </si>
  <si>
    <t>Aeugst</t>
  </si>
  <si>
    <t>Agettes</t>
  </si>
  <si>
    <t>Agra</t>
  </si>
  <si>
    <t>Agriswil</t>
  </si>
  <si>
    <t>Albeuve</t>
  </si>
  <si>
    <t>Altavilla</t>
  </si>
  <si>
    <t>Altdorf (SH)</t>
  </si>
  <si>
    <t>Alterswilen</t>
  </si>
  <si>
    <t>Altishausen</t>
  </si>
  <si>
    <t>Amlikon</t>
  </si>
  <si>
    <t>Ammannsegg</t>
  </si>
  <si>
    <t>Andhausen</t>
  </si>
  <si>
    <t>Andwil (TG)</t>
  </si>
  <si>
    <t>Anetswil</t>
  </si>
  <si>
    <t>Aquila</t>
  </si>
  <si>
    <t>Arni</t>
  </si>
  <si>
    <t>Arni-Islisberg</t>
  </si>
  <si>
    <t>Arosio</t>
  </si>
  <si>
    <t>Arrissoules</t>
  </si>
  <si>
    <t>Asuel</t>
  </si>
  <si>
    <t>Au (TG)</t>
  </si>
  <si>
    <t>Augio</t>
  </si>
  <si>
    <t>Aumont</t>
  </si>
  <si>
    <t>Auressio</t>
  </si>
  <si>
    <t>Aurigeno</t>
  </si>
  <si>
    <t>Ausserbinn</t>
  </si>
  <si>
    <t>Ausserferrera</t>
  </si>
  <si>
    <t>Autavaux</t>
  </si>
  <si>
    <t>Avegno</t>
  </si>
  <si>
    <t>Avry-devant-Pont</t>
  </si>
  <si>
    <t>Avry-sur-Matran</t>
  </si>
  <si>
    <t>Ayer</t>
  </si>
  <si>
    <t>Balterswil</t>
  </si>
  <si>
    <t>Barbengo</t>
  </si>
  <si>
    <t>Barzheim</t>
  </si>
  <si>
    <t>Basadingen</t>
  </si>
  <si>
    <t>Benken (BL)</t>
  </si>
  <si>
    <t>Berlens</t>
  </si>
  <si>
    <t>Berzona</t>
  </si>
  <si>
    <t>Besencens</t>
  </si>
  <si>
    <t>Bibern (SH)</t>
  </si>
  <si>
    <t>Bichelsee</t>
  </si>
  <si>
    <t>Bidogno</t>
  </si>
  <si>
    <t>Biel (BE)</t>
  </si>
  <si>
    <t>Biel (BL)</t>
  </si>
  <si>
    <t>Biel (VS)</t>
  </si>
  <si>
    <t>Biessenhofen</t>
  </si>
  <si>
    <t>Bignasco</t>
  </si>
  <si>
    <t>Billens</t>
  </si>
  <si>
    <t>Biogno-Beride</t>
  </si>
  <si>
    <t>Bionnens</t>
  </si>
  <si>
    <t>Bissegg</t>
  </si>
  <si>
    <t>Bleiken (TG)</t>
  </si>
  <si>
    <t>Blessens</t>
  </si>
  <si>
    <t>Bollion</t>
  </si>
  <si>
    <t>Bonau</t>
  </si>
  <si>
    <t>Bonnefontaine</t>
  </si>
  <si>
    <t>Bosco Luganese</t>
  </si>
  <si>
    <t>Bouloz</t>
  </si>
  <si>
    <t>Boveresse</t>
  </si>
  <si>
    <t>Bramois</t>
  </si>
  <si>
    <t>Bratsch</t>
  </si>
  <si>
    <t>Brè-Aldesago</t>
  </si>
  <si>
    <t>Breganzona</t>
  </si>
  <si>
    <t>Breggia</t>
  </si>
  <si>
    <t>Breno</t>
  </si>
  <si>
    <t>Brienz (GR)</t>
  </si>
  <si>
    <t>Brig</t>
  </si>
  <si>
    <t>Brigerbad</t>
  </si>
  <si>
    <t>Broglio</t>
  </si>
  <si>
    <t>Brontallo</t>
  </si>
  <si>
    <t>Brunnadern</t>
  </si>
  <si>
    <t>Buch bei Frauenfeld</t>
  </si>
  <si>
    <t>Buch bei Märwil</t>
  </si>
  <si>
    <t>Buchackern</t>
  </si>
  <si>
    <t>Buchs (LU)</t>
  </si>
  <si>
    <t>Buhwil</t>
  </si>
  <si>
    <t>Buix</t>
  </si>
  <si>
    <t>Burg bei Murten</t>
  </si>
  <si>
    <t>Burgäschi</t>
  </si>
  <si>
    <t>Felben-Wellhausen</t>
  </si>
  <si>
    <t>Felsberg</t>
  </si>
  <si>
    <t>Fenin-Vilars-Saules</t>
  </si>
  <si>
    <t>Ferden</t>
  </si>
  <si>
    <t>Ferenbalm</t>
  </si>
  <si>
    <t>Givisiez</t>
  </si>
  <si>
    <t>Vevey</t>
  </si>
  <si>
    <t>Glarus</t>
  </si>
  <si>
    <t>Glattfelden</t>
  </si>
  <si>
    <t>Gletterens</t>
  </si>
  <si>
    <t>Glovelier</t>
  </si>
  <si>
    <t>Gnosca</t>
  </si>
  <si>
    <t>Golaten</t>
  </si>
  <si>
    <t>Villars-le-Terroir</t>
  </si>
  <si>
    <t>Yverdon-les-Bains</t>
  </si>
  <si>
    <t>Gommiswald</t>
  </si>
  <si>
    <t>Gondiswil</t>
  </si>
  <si>
    <t>Gonten</t>
  </si>
  <si>
    <t>Gontenschwil</t>
  </si>
  <si>
    <t>Gordola</t>
  </si>
  <si>
    <t>Gorduno</t>
  </si>
  <si>
    <t>Finsterhennen</t>
  </si>
  <si>
    <t>Fischbach</t>
  </si>
  <si>
    <t>Pampigny</t>
  </si>
  <si>
    <t>Gottlieben</t>
  </si>
  <si>
    <t>Fischingen</t>
  </si>
  <si>
    <t>Grafenried</t>
  </si>
  <si>
    <t>Haïti</t>
  </si>
  <si>
    <t>Hongrie</t>
  </si>
  <si>
    <t>Brione sopra Minusio</t>
  </si>
  <si>
    <t>Brislach</t>
  </si>
  <si>
    <t>Wolfisberg</t>
  </si>
  <si>
    <t>Wölflinswil</t>
  </si>
  <si>
    <t>Wolfwil</t>
  </si>
  <si>
    <t>Wolhusen</t>
  </si>
  <si>
    <t>Wollerau</t>
  </si>
  <si>
    <t>Worb</t>
  </si>
  <si>
    <t>Worben</t>
  </si>
  <si>
    <t>Wünnewil-Flamatt</t>
  </si>
  <si>
    <t>Wuppenau</t>
  </si>
  <si>
    <t>Würenlingen</t>
  </si>
  <si>
    <t>Würenlos</t>
  </si>
  <si>
    <t>Wynau</t>
  </si>
  <si>
    <t>Wynigen</t>
  </si>
  <si>
    <t>Brot-Dessous</t>
  </si>
  <si>
    <t>Brot-Plamboz</t>
  </si>
  <si>
    <t>Zetzwil</t>
  </si>
  <si>
    <t>Ziefen</t>
  </si>
  <si>
    <t>Zielebach</t>
  </si>
  <si>
    <t>Zihlschlacht-Sitterdorf</t>
  </si>
  <si>
    <t>Zillis-Reischen</t>
  </si>
  <si>
    <t>Zizers</t>
  </si>
  <si>
    <t>Zofingen</t>
  </si>
  <si>
    <t>Zollikofen</t>
  </si>
  <si>
    <t>Zollikon</t>
  </si>
  <si>
    <t>Zuchwil</t>
  </si>
  <si>
    <t>Zufikon</t>
  </si>
  <si>
    <t>Zug</t>
  </si>
  <si>
    <t>Zullwil</t>
  </si>
  <si>
    <t>Brügglen</t>
  </si>
  <si>
    <t>Brunegg</t>
  </si>
  <si>
    <t>Brünisried</t>
  </si>
  <si>
    <t>Brunnenthal</t>
  </si>
  <si>
    <t>Brusino Arsizio</t>
  </si>
  <si>
    <t>Brusio</t>
  </si>
  <si>
    <t>Brüttelen</t>
  </si>
  <si>
    <t>Brütten</t>
  </si>
  <si>
    <t>Bottighofen</t>
  </si>
  <si>
    <t>Bottmingen</t>
  </si>
  <si>
    <t>Vallon</t>
  </si>
  <si>
    <t>Vallorbe</t>
  </si>
  <si>
    <t>Vals</t>
  </si>
  <si>
    <t>Valzeina</t>
  </si>
  <si>
    <t>Vandoeuvres</t>
  </si>
  <si>
    <t>Varen</t>
  </si>
  <si>
    <t>Vauffelin</t>
  </si>
  <si>
    <t>Géomaticien CFC</t>
  </si>
  <si>
    <t>Infirmière SID</t>
  </si>
  <si>
    <t>Libraire CFC</t>
  </si>
  <si>
    <t>Logisticien AFP</t>
  </si>
  <si>
    <t>Maraîcher CFC</t>
  </si>
  <si>
    <t>Marbrier CFC</t>
  </si>
  <si>
    <t>Maréchal-ferrant CFC</t>
  </si>
  <si>
    <t>Masseur médical</t>
  </si>
  <si>
    <t>Rwanda</t>
  </si>
  <si>
    <t>Sahara Occidental</t>
  </si>
  <si>
    <t>Sainte-Lucie</t>
  </si>
  <si>
    <t>Saint-Kitts-et-Nevis</t>
  </si>
  <si>
    <t>Saint-Marin</t>
  </si>
  <si>
    <t>Techno-polygraphe BF</t>
  </si>
  <si>
    <t>Technologue en chimie, dipl.</t>
  </si>
  <si>
    <t>Technologue en denrées alimentaires  BF</t>
  </si>
  <si>
    <t>Technologue en denrées alimentaires, dipl.</t>
  </si>
  <si>
    <t>Teinteur de bois BF</t>
  </si>
  <si>
    <t>Thermiste BF</t>
  </si>
  <si>
    <t>Tourneur, maître</t>
  </si>
  <si>
    <t>Typographiste pour la communication visuelle BF</t>
  </si>
  <si>
    <t>Télématicien chef de projet BF</t>
  </si>
  <si>
    <t>Télématicien, dipl.</t>
  </si>
  <si>
    <t>Tôlier en carrosserie BF</t>
  </si>
  <si>
    <t>Viticulteur BF</t>
  </si>
  <si>
    <t>Viticulteur, maître</t>
  </si>
  <si>
    <t>Web Projekt Manager, dipl.</t>
  </si>
  <si>
    <t>Zingueur BF</t>
  </si>
  <si>
    <t>Zingueur, dipl.</t>
  </si>
  <si>
    <t>Nomenclature complète des types d'enseignement</t>
  </si>
  <si>
    <t>Nomenclature courte des types d'enseignement</t>
  </si>
  <si>
    <t>Nomenclature courte des type d'enseignement</t>
  </si>
  <si>
    <t>AVS ok</t>
  </si>
  <si>
    <t>Esthéticienne CFC</t>
  </si>
  <si>
    <t>Facteur d'instruments de musique CFC - sans autres indications</t>
  </si>
  <si>
    <t>Ferblantier-couvreur</t>
  </si>
  <si>
    <t>Fleuriste AFP</t>
  </si>
  <si>
    <t>Fleuriste CFC</t>
  </si>
  <si>
    <t>Flexographe CFC</t>
  </si>
  <si>
    <t>Forgeron de scies</t>
  </si>
  <si>
    <t>Formation professionnelle pour étrangers</t>
  </si>
  <si>
    <t>Gardien d'animaux CFC - sans autres indications</t>
  </si>
  <si>
    <t>Attelwil</t>
  </si>
  <si>
    <t>Attinghausen</t>
  </si>
  <si>
    <t>Attiswil</t>
  </si>
  <si>
    <t>Au (SG)</t>
  </si>
  <si>
    <t>Basadingen-Schlattingen</t>
  </si>
  <si>
    <t>Bergdietikon</t>
  </si>
  <si>
    <t>Villars-sur-Glâne</t>
  </si>
  <si>
    <t>Villars-Tiercelin</t>
  </si>
  <si>
    <t>Villarvolard</t>
  </si>
  <si>
    <t>Villarzel</t>
  </si>
  <si>
    <t>Villaz-Saint-Pierre</t>
  </si>
  <si>
    <t>Sommeri</t>
  </si>
  <si>
    <t>Sonceboz-Sombeval</t>
  </si>
  <si>
    <t>Sonogno</t>
  </si>
  <si>
    <t>Sonvico</t>
  </si>
  <si>
    <t>Zeiningen</t>
  </si>
  <si>
    <t>Zell (LU)</t>
  </si>
  <si>
    <t>Zell (ZH)</t>
  </si>
  <si>
    <t>Zeneggen</t>
  </si>
  <si>
    <t>Zermatt</t>
  </si>
  <si>
    <t>Zernez</t>
  </si>
  <si>
    <t>Ueberstorf</t>
  </si>
  <si>
    <t>Uebeschi</t>
  </si>
  <si>
    <t>Ueken</t>
  </si>
  <si>
    <t>Uerkheim</t>
  </si>
  <si>
    <t>Uesslingen-Buch</t>
  </si>
  <si>
    <t>Uetendorf</t>
  </si>
  <si>
    <t>Grafschaft</t>
  </si>
  <si>
    <t>Grancia</t>
  </si>
  <si>
    <t>Grancy</t>
  </si>
  <si>
    <t>Grandevent</t>
  </si>
  <si>
    <t>Grandfontaine</t>
  </si>
  <si>
    <t>Grandson</t>
  </si>
  <si>
    <t>Grandval</t>
  </si>
  <si>
    <t>Grandvillard</t>
  </si>
  <si>
    <t>Granges (Veveyse)</t>
  </si>
  <si>
    <t>Granges-Paccot</t>
  </si>
  <si>
    <t>Granges-près-Marnand</t>
  </si>
  <si>
    <t>Grangettes</t>
  </si>
  <si>
    <t>Gränichen</t>
  </si>
  <si>
    <t>Gravesano</t>
  </si>
  <si>
    <t>Greifensee</t>
  </si>
  <si>
    <t>Grellingen</t>
  </si>
  <si>
    <t>Grenchen</t>
  </si>
  <si>
    <t>Greng</t>
  </si>
  <si>
    <t>Grengiols</t>
  </si>
  <si>
    <t>Grens</t>
  </si>
  <si>
    <t>Greppen</t>
  </si>
  <si>
    <t>Gresso</t>
  </si>
  <si>
    <t>Gressy</t>
  </si>
  <si>
    <t>Gretzenbach</t>
  </si>
  <si>
    <t>Grimisuat</t>
  </si>
  <si>
    <t>Grindel</t>
  </si>
  <si>
    <t>Grindelwald</t>
  </si>
  <si>
    <t>Grolley</t>
  </si>
  <si>
    <t>Grône</t>
  </si>
  <si>
    <t>Grono</t>
  </si>
  <si>
    <t>Grossaffoltern</t>
  </si>
  <si>
    <t>Grossdietwil</t>
  </si>
  <si>
    <t>Meinisberg</t>
  </si>
  <si>
    <t>Meiringen</t>
  </si>
  <si>
    <t>Meisterschwanden</t>
  </si>
  <si>
    <t>Kaltbrunn</t>
  </si>
  <si>
    <t>Kammersrohr</t>
  </si>
  <si>
    <t>Kandergrund</t>
  </si>
  <si>
    <t>Kandersteg</t>
  </si>
  <si>
    <t>Mels</t>
  </si>
  <si>
    <t>Meltingen</t>
  </si>
  <si>
    <t>Mendrisio</t>
  </si>
  <si>
    <t>Ménières</t>
  </si>
  <si>
    <t>Menziken</t>
  </si>
  <si>
    <t>Menzingen</t>
  </si>
  <si>
    <t>Menznau</t>
  </si>
  <si>
    <t>Merenschwand</t>
  </si>
  <si>
    <t>Känerkinden</t>
  </si>
  <si>
    <t>Kappel (SO)</t>
  </si>
  <si>
    <t>Kappel am Albis</t>
  </si>
  <si>
    <t>Kappelen</t>
  </si>
  <si>
    <t>Kaufdorf</t>
  </si>
  <si>
    <t>Kehrsatz</t>
  </si>
  <si>
    <t>Kemmental</t>
  </si>
  <si>
    <t>Kernenried</t>
  </si>
  <si>
    <t>Kerns</t>
  </si>
  <si>
    <t>Kerzers</t>
  </si>
  <si>
    <t>Kesswil</t>
  </si>
  <si>
    <t>Mex (VD)</t>
  </si>
  <si>
    <t>Mex (VS)</t>
  </si>
  <si>
    <t>Meyriez</t>
  </si>
  <si>
    <t>Meyrin</t>
  </si>
  <si>
    <t>Mézières (FR)</t>
  </si>
  <si>
    <t>Mézières (VD)</t>
  </si>
  <si>
    <t>Mezzovico-Vira</t>
  </si>
  <si>
    <t>Miège</t>
  </si>
  <si>
    <t>Mies</t>
  </si>
  <si>
    <t>Miglieglia</t>
  </si>
  <si>
    <t>Minusio</t>
  </si>
  <si>
    <t>Kirchdorf (BE)</t>
  </si>
  <si>
    <t>Kirchenthurnen</t>
  </si>
  <si>
    <t>Kirchleerau</t>
  </si>
  <si>
    <t>Kirchlindach</t>
  </si>
  <si>
    <t>Kleinandelfingen</t>
  </si>
  <si>
    <t>Kleinbösingen</t>
  </si>
  <si>
    <t>Avers</t>
  </si>
  <si>
    <t>Arbaz</t>
  </si>
  <si>
    <t>Arbedo-Castione</t>
  </si>
  <si>
    <t>France</t>
  </si>
  <si>
    <t>Arboldswil</t>
  </si>
  <si>
    <t>Belmont-sur-Lausanne</t>
  </si>
  <si>
    <t>Airolo</t>
  </si>
  <si>
    <t>Alberswil</t>
  </si>
  <si>
    <t>Blonay</t>
  </si>
  <si>
    <t>Albinen</t>
  </si>
  <si>
    <t>Albligen</t>
  </si>
  <si>
    <t>Bussigny-près-Lausanne</t>
  </si>
  <si>
    <t>Alchenstorf</t>
  </si>
  <si>
    <t>Ardez</t>
  </si>
  <si>
    <t>Ghana</t>
  </si>
  <si>
    <t>Ardon</t>
  </si>
  <si>
    <t>Saint-George</t>
  </si>
  <si>
    <t>Saint-Gingolph</t>
  </si>
  <si>
    <t>Saint-Imier</t>
  </si>
  <si>
    <t>Saint-Léonard</t>
  </si>
  <si>
    <t>Saint-Livres</t>
  </si>
  <si>
    <t>Saint-Martin (FR)</t>
  </si>
  <si>
    <t>Origlio</t>
  </si>
  <si>
    <t>Ormalingen</t>
  </si>
  <si>
    <t>Ormont-Dessous</t>
  </si>
  <si>
    <t>Schnottwil</t>
  </si>
  <si>
    <t xml:space="preserve"> Programme d'enseignement</t>
  </si>
  <si>
    <t>Selma</t>
  </si>
  <si>
    <t>Seltisberg</t>
  </si>
  <si>
    <t>Selzach</t>
  </si>
  <si>
    <t>Sembrancher</t>
  </si>
  <si>
    <t>Marchissy</t>
  </si>
  <si>
    <t>Marly</t>
  </si>
  <si>
    <t>Marmorera</t>
  </si>
  <si>
    <t>Marnand</t>
  </si>
  <si>
    <t>Maroggia</t>
  </si>
  <si>
    <t>Marsens</t>
  </si>
  <si>
    <t>Märstetten</t>
  </si>
  <si>
    <t>Marthalen</t>
  </si>
  <si>
    <t>Martherenges</t>
  </si>
  <si>
    <t>Martigny</t>
  </si>
  <si>
    <t>Neyruz (FR)</t>
  </si>
  <si>
    <t>Neyruz-sur-Moudon</t>
  </si>
  <si>
    <t>Nidau</t>
  </si>
  <si>
    <t>Niederbipp</t>
  </si>
  <si>
    <t>Seychelles</t>
  </si>
  <si>
    <t>Singapour</t>
  </si>
  <si>
    <t>Slovaquie</t>
  </si>
  <si>
    <t>Slovénie</t>
  </si>
  <si>
    <t>Somalie</t>
  </si>
  <si>
    <t>Soudan</t>
  </si>
  <si>
    <t>Suède</t>
  </si>
  <si>
    <t>Syrie</t>
  </si>
  <si>
    <t>Tadjikistan</t>
  </si>
  <si>
    <t>Taïwan (Taipei chinois)</t>
  </si>
  <si>
    <t>Tanzanie</t>
  </si>
  <si>
    <t>Tchad</t>
  </si>
  <si>
    <t>Thaïlande</t>
  </si>
  <si>
    <t>Trinité-et-Tobago</t>
  </si>
  <si>
    <t>Tunisie</t>
  </si>
  <si>
    <t>Turkménistan</t>
  </si>
  <si>
    <t>Yémen</t>
  </si>
  <si>
    <t>Zambie</t>
  </si>
  <si>
    <t>Zimbabwe</t>
  </si>
  <si>
    <t>Apatride</t>
  </si>
  <si>
    <t>Etat inconnu ou non indiqué</t>
  </si>
  <si>
    <t>Spécialiste en finance et comptabilité BF</t>
  </si>
  <si>
    <t>Spécialiste en gestion du personnel BF</t>
  </si>
  <si>
    <t>Les Montets</t>
  </si>
  <si>
    <t>Les Planchettes</t>
  </si>
  <si>
    <t>Ettingen</t>
  </si>
  <si>
    <t>Ettiswil</t>
  </si>
  <si>
    <t>Schwytz</t>
  </si>
  <si>
    <t>Albanais</t>
  </si>
  <si>
    <t>Obwald</t>
  </si>
  <si>
    <t>Afrique du Sud</t>
  </si>
  <si>
    <t>Anglais</t>
  </si>
  <si>
    <t>Nidwald</t>
  </si>
  <si>
    <t>Albanie</t>
  </si>
  <si>
    <t>Arabe</t>
  </si>
  <si>
    <t>Glaris</t>
  </si>
  <si>
    <t>Zoug</t>
  </si>
  <si>
    <t>Algérie</t>
  </si>
  <si>
    <t>Bulgare</t>
  </si>
  <si>
    <t>Soleure</t>
  </si>
  <si>
    <t>Andorre</t>
  </si>
  <si>
    <t>Danois</t>
  </si>
  <si>
    <t>Bâle-Ville</t>
  </si>
  <si>
    <t>Espagnol</t>
  </si>
  <si>
    <t>Bâle-Campagne</t>
  </si>
  <si>
    <t>Finnois</t>
  </si>
  <si>
    <t>Schaffhouse</t>
  </si>
  <si>
    <t>Grec</t>
  </si>
  <si>
    <t>Appenzell Rh.-Ext.</t>
  </si>
  <si>
    <t>Antigua-et-Barbuda</t>
  </si>
  <si>
    <t>Hongrois</t>
  </si>
  <si>
    <t>Appenzell Rh.-Int.</t>
  </si>
  <si>
    <t>Saint-Gall</t>
  </si>
  <si>
    <t>Arabie saoudite</t>
  </si>
  <si>
    <t>Grisons</t>
  </si>
  <si>
    <t>Argentine</t>
  </si>
  <si>
    <t>Argovie</t>
  </si>
  <si>
    <t>Arménie</t>
  </si>
  <si>
    <t xml:space="preserve"> Champs libres pour le canton &gt;&gt;&gt;</t>
  </si>
  <si>
    <t xml:space="preserve"> Classe int.</t>
  </si>
  <si>
    <t xml:space="preserve"> Nom</t>
  </si>
  <si>
    <t xml:space="preserve"> Prénom</t>
  </si>
  <si>
    <t xml:space="preserve"> Cat id</t>
  </si>
  <si>
    <t xml:space="preserve"> Id de l'élève</t>
  </si>
  <si>
    <t xml:space="preserve"> Sexe</t>
  </si>
  <si>
    <t xml:space="preserve"> Date naissance</t>
  </si>
  <si>
    <t xml:space="preserve"> Nationalité</t>
  </si>
  <si>
    <t xml:space="preserve"> 1ère langue</t>
  </si>
  <si>
    <t xml:space="preserve"> Domicile</t>
  </si>
  <si>
    <t xml:space="preserve"> APC</t>
  </si>
  <si>
    <t>Cuisinier CFC</t>
  </si>
  <si>
    <t>Dessinateur-constructeur industriel CFC</t>
  </si>
  <si>
    <t>Electricien de montage CFC</t>
  </si>
  <si>
    <t>Télématicien CFC</t>
  </si>
  <si>
    <t>Vannier-créateur CFC</t>
  </si>
  <si>
    <t>Vernisseur au pistolet</t>
  </si>
  <si>
    <t>Vernisseur industriel CFC</t>
  </si>
  <si>
    <t>Viticulteur CFC</t>
  </si>
  <si>
    <t>Formation élémentaire: Papier</t>
  </si>
  <si>
    <t>Formation élémentaire: Terre, pierres, verre</t>
  </si>
  <si>
    <t>Accompagnant socioprofessionnel, dipl.</t>
  </si>
  <si>
    <t>Acheteur, dipl.</t>
  </si>
  <si>
    <t>Agent commercial de l'imprimerie BF</t>
  </si>
  <si>
    <t>Agent de détention BF</t>
  </si>
  <si>
    <t>Agent de maintenance BF</t>
  </si>
  <si>
    <t>Agent de processus BF</t>
  </si>
  <si>
    <t>Agent de transport par route BF</t>
  </si>
  <si>
    <t>Agent de voyages BF</t>
  </si>
  <si>
    <t>Agent en automatique BF</t>
  </si>
  <si>
    <t>Agent fiduciaire BF</t>
  </si>
  <si>
    <t>Agent professionnel de protection de personnes et de biens BF</t>
  </si>
  <si>
    <t>Agent professionnel de sécurité et de surveillance BF</t>
  </si>
  <si>
    <t>Agent technique d'exploitation BF</t>
  </si>
  <si>
    <t>Analyste financier et gestionnaire de fortunes, dipl.</t>
  </si>
  <si>
    <t>Arboriculteur BF</t>
  </si>
  <si>
    <t>Arboriculteur, maître</t>
  </si>
  <si>
    <t>Artisan en conservation des monument historiques BF</t>
  </si>
  <si>
    <t>Assistant en audiovision BF</t>
  </si>
  <si>
    <t>Saint-Luc</t>
  </si>
  <si>
    <t>Saint-Sulpice (NE)</t>
  </si>
  <si>
    <t>Saint-Ursanne</t>
  </si>
  <si>
    <t>Hefenhofen</t>
  </si>
  <si>
    <t>Heiden</t>
  </si>
  <si>
    <t>Heiligenschwendi</t>
  </si>
  <si>
    <t>Heimberg</t>
  </si>
  <si>
    <t>Heimenhausen</t>
  </si>
  <si>
    <t>Heimiswil</t>
  </si>
  <si>
    <t>Heinrichswil-Winistorf</t>
  </si>
  <si>
    <t>Heitenried</t>
  </si>
  <si>
    <t>Hellikon</t>
  </si>
  <si>
    <t>Aeschlen</t>
  </si>
  <si>
    <t>Nomenclature des cantons</t>
  </si>
  <si>
    <t>Nomenclatures des institutions de formation</t>
  </si>
  <si>
    <t>Nomenclature des type d'enseignement de la classe</t>
  </si>
  <si>
    <t>Hinterrhein</t>
  </si>
  <si>
    <t>Hinwil</t>
  </si>
  <si>
    <t>Hirschthal</t>
  </si>
  <si>
    <t>Hirzel</t>
  </si>
  <si>
    <t>Nomenclature des sexes</t>
  </si>
  <si>
    <t>Nomenclature des nationalités</t>
  </si>
  <si>
    <t>Höchstetten</t>
  </si>
  <si>
    <t>Hochwald</t>
  </si>
  <si>
    <t>Höfen</t>
  </si>
  <si>
    <t>Nomenclature des modes d'enseignement</t>
  </si>
  <si>
    <t>Nomenclature des status du programme d'enseignement</t>
  </si>
  <si>
    <t>Nomenclatures des enseignement visant la MP1</t>
  </si>
  <si>
    <t>Canton</t>
  </si>
  <si>
    <t>Type identificateur de l'institution</t>
  </si>
  <si>
    <t>Institutions de formation</t>
  </si>
  <si>
    <t>Type d'enseignement de la classe</t>
  </si>
  <si>
    <t>Type identificateur</t>
  </si>
  <si>
    <t>Sexe</t>
  </si>
  <si>
    <t>Nationalité</t>
  </si>
  <si>
    <t>Les Genevez (BE)</t>
  </si>
  <si>
    <t>Les Glânes</t>
  </si>
  <si>
    <t>Les Pommerats</t>
  </si>
  <si>
    <t>Lessoc</t>
  </si>
  <si>
    <t>Leuggelbach</t>
  </si>
  <si>
    <t>Liebistorf</t>
  </si>
  <si>
    <t>Lieffrens</t>
  </si>
  <si>
    <t>Lieli</t>
  </si>
  <si>
    <t>Lipperswil</t>
  </si>
  <si>
    <t>Lippoldswilen</t>
  </si>
  <si>
    <t>Loco</t>
  </si>
  <si>
    <t>Lodano</t>
  </si>
  <si>
    <t>Lohn (SO)</t>
  </si>
  <si>
    <t>Lopagno</t>
  </si>
  <si>
    <t>Lossy</t>
  </si>
  <si>
    <t>Lossy-Formangueires</t>
  </si>
  <si>
    <t>Lottigna</t>
  </si>
  <si>
    <t>Lovens</t>
  </si>
  <si>
    <t>Lü</t>
  </si>
  <si>
    <t>Lugaggia</t>
  </si>
  <si>
    <t>Lussery</t>
  </si>
  <si>
    <t>Lussy (FR)</t>
  </si>
  <si>
    <t>Lustdorf</t>
  </si>
  <si>
    <t>Lüterkofen</t>
  </si>
  <si>
    <t>Lüterswil</t>
  </si>
  <si>
    <t>Macconnens</t>
  </si>
  <si>
    <t>Magnedens</t>
  </si>
  <si>
    <t>Malapalud</t>
  </si>
  <si>
    <t>Mannenbach</t>
  </si>
  <si>
    <t>Mannens-Grandsivaz</t>
  </si>
  <si>
    <t>Marin-Epagnier</t>
  </si>
  <si>
    <t>Marly-le-Grand</t>
  </si>
  <si>
    <t>Marly-le-Petit</t>
  </si>
  <si>
    <t>Marolta</t>
  </si>
  <si>
    <t>Martigny-Bourg</t>
  </si>
  <si>
    <t>Martigny-Ville</t>
  </si>
  <si>
    <t>Märwil</t>
  </si>
  <si>
    <t>Mattwil</t>
  </si>
  <si>
    <t>Maules</t>
  </si>
  <si>
    <t>Mauren</t>
  </si>
  <si>
    <t>Medels im Rheinwald</t>
  </si>
  <si>
    <t>Menzonio</t>
  </si>
  <si>
    <t>Mettemberg</t>
  </si>
  <si>
    <t>Mettendorf</t>
  </si>
  <si>
    <t>Mettlen</t>
  </si>
  <si>
    <t>Mett-Oberschlatt</t>
  </si>
  <si>
    <t>Metzerlen</t>
  </si>
  <si>
    <t>Mézery-près-Donneloye</t>
  </si>
  <si>
    <t>Middes</t>
  </si>
  <si>
    <t>Miécourt</t>
  </si>
  <si>
    <t>Misery</t>
  </si>
  <si>
    <t>Mogelsberg</t>
  </si>
  <si>
    <t>Moghegno</t>
  </si>
  <si>
    <t>Montagnola</t>
  </si>
  <si>
    <t>Montagny-la-Ville</t>
  </si>
  <si>
    <t>Montagny-les-Monts</t>
  </si>
  <si>
    <t>Montborget</t>
  </si>
  <si>
    <t>Technologue en emballage CFC</t>
  </si>
  <si>
    <t>Technologue en impression CFC - sans autres indications</t>
  </si>
  <si>
    <t>Vaugondry</t>
  </si>
  <si>
    <t>Vaulion</t>
  </si>
  <si>
    <t>Vaulruz</t>
  </si>
  <si>
    <t>Vaumarcus</t>
  </si>
  <si>
    <t>Vaux-sur-Morges</t>
  </si>
  <si>
    <t>Vaz/Obervaz</t>
  </si>
  <si>
    <t>Vechigen</t>
  </si>
  <si>
    <t>Vella</t>
  </si>
  <si>
    <t>Vellerat</t>
  </si>
  <si>
    <t>Veltheim (AG)</t>
  </si>
  <si>
    <t>Vendlincourt</t>
  </si>
  <si>
    <t>Venthône</t>
  </si>
  <si>
    <t>Relevé statistique des élèves et des étudiants du canton de:</t>
  </si>
  <si>
    <t>Nombre d'erreur dans le Fichier d'export:</t>
  </si>
  <si>
    <t>Institution et classes</t>
  </si>
  <si>
    <t>Institut / école (via le nom)</t>
  </si>
  <si>
    <t>Peintre sur verre (autre)</t>
  </si>
  <si>
    <t>Peintre verrier CFC</t>
  </si>
  <si>
    <t>Photographe CFC</t>
  </si>
  <si>
    <t>Planificateur-électricien CFC</t>
  </si>
  <si>
    <t>Polybâtisseur CFC - sans autres indications</t>
  </si>
  <si>
    <t>Polydesigner 3D CFC</t>
  </si>
  <si>
    <t>Poseur de pierres AFP</t>
  </si>
  <si>
    <t>Praticien en mécanique AFP</t>
  </si>
  <si>
    <t>Cambodge</t>
  </si>
  <si>
    <t>Cameroun</t>
  </si>
  <si>
    <t>Canada</t>
  </si>
  <si>
    <t>Chili</t>
  </si>
  <si>
    <t>Chine</t>
  </si>
  <si>
    <t>Chypre</t>
  </si>
  <si>
    <t>Cité du Vatican</t>
  </si>
  <si>
    <t>Hedingen</t>
  </si>
  <si>
    <t>Thérapeute en médecine alternative (TI)</t>
  </si>
  <si>
    <t>Monteur automaticien CFC</t>
  </si>
  <si>
    <t>Mouleur CFC</t>
  </si>
  <si>
    <t>Musicien</t>
  </si>
  <si>
    <t>Mécanicien de production CFC</t>
  </si>
  <si>
    <t>Mécatronicien de remontées mécaniques CFC</t>
  </si>
  <si>
    <t>Opérateur de machines automatisées CFC</t>
  </si>
  <si>
    <t>Opérateur de médias imprimés CFC - sans autres indications</t>
  </si>
  <si>
    <t>Opérateur de sciage d'édifice CFC</t>
  </si>
  <si>
    <t>Opérateur en horlogerie AFP</t>
  </si>
  <si>
    <t>Orthoptiste</t>
  </si>
  <si>
    <t>Orthopédiste CFC</t>
  </si>
  <si>
    <t>Paveur CFC</t>
  </si>
  <si>
    <t>Masseur médical BF</t>
  </si>
  <si>
    <t>Photodesigner, dipl.</t>
  </si>
  <si>
    <t>Spécialiste en formation professionnelle BF</t>
  </si>
  <si>
    <t>Uetikon am See</t>
  </si>
  <si>
    <t>Uezwil</t>
  </si>
  <si>
    <t>Ufhusen</t>
  </si>
  <si>
    <t>Uitikon</t>
  </si>
  <si>
    <t>Ulmiz</t>
  </si>
  <si>
    <t>Umiken</t>
  </si>
  <si>
    <t>Undervelier</t>
  </si>
  <si>
    <t>Unterägeri</t>
  </si>
  <si>
    <t>Zumholz</t>
  </si>
  <si>
    <t>Zumikon</t>
  </si>
  <si>
    <t>Zunzgen</t>
  </si>
  <si>
    <t>Zuoz</t>
  </si>
  <si>
    <t>Zuzgen</t>
  </si>
  <si>
    <t>Zuzwil (BE)</t>
  </si>
  <si>
    <t>Zuzwil (SG)</t>
  </si>
  <si>
    <t>Niederstocken</t>
  </si>
  <si>
    <t>Niederurnen</t>
  </si>
  <si>
    <t>Niederwald</t>
  </si>
  <si>
    <t>Niederweningen</t>
  </si>
  <si>
    <t>Niederwil (AG)</t>
  </si>
  <si>
    <t>Niederwil (SO)</t>
  </si>
  <si>
    <t>Nods</t>
  </si>
  <si>
    <t>Romanel-sur-Morges</t>
  </si>
  <si>
    <t>Romanshorn</t>
  </si>
  <si>
    <t>Römerswil</t>
  </si>
  <si>
    <t>Romont (BE)</t>
  </si>
  <si>
    <t>Romont (FR)</t>
  </si>
  <si>
    <t>Romoos</t>
  </si>
  <si>
    <t>Colombie</t>
  </si>
  <si>
    <t>Comores</t>
  </si>
  <si>
    <t>Congo (Brazzaville)</t>
  </si>
  <si>
    <t>Congo (Kinshasa)</t>
  </si>
  <si>
    <t>Corée (Nord)</t>
  </si>
  <si>
    <t>Corée (Sud)</t>
  </si>
  <si>
    <t>Croatie</t>
  </si>
  <si>
    <t>Cuba</t>
  </si>
  <si>
    <t>Danemark</t>
  </si>
  <si>
    <t>Djibouti</t>
  </si>
  <si>
    <t>Dominique</t>
  </si>
  <si>
    <t>Emirats arabes unis</t>
  </si>
  <si>
    <t>Coiffeur (cours accéléré)</t>
  </si>
  <si>
    <t>Espagne</t>
  </si>
  <si>
    <t>Titterten</t>
  </si>
  <si>
    <t>Inde</t>
  </si>
  <si>
    <t>Indonésie</t>
  </si>
  <si>
    <t>Irlande</t>
  </si>
  <si>
    <t>Islande</t>
  </si>
  <si>
    <t>Israël</t>
  </si>
  <si>
    <t>Jamaïque</t>
  </si>
  <si>
    <t>Japon</t>
  </si>
  <si>
    <t>Jordanie</t>
  </si>
  <si>
    <t>Kazakhstan</t>
  </si>
  <si>
    <t>Kenya</t>
  </si>
  <si>
    <t>Kirghizistan</t>
  </si>
  <si>
    <t>Koweït</t>
  </si>
  <si>
    <t>Lettonie</t>
  </si>
  <si>
    <t>Liban</t>
  </si>
  <si>
    <t>Libéria</t>
  </si>
  <si>
    <t>Libye</t>
  </si>
  <si>
    <t>Lituanie</t>
  </si>
  <si>
    <t>Luxembourg</t>
  </si>
  <si>
    <t>Madagascar</t>
  </si>
  <si>
    <t>Malaisie</t>
  </si>
  <si>
    <t>Maldives</t>
  </si>
  <si>
    <t>Malte</t>
  </si>
  <si>
    <t>Maroc</t>
  </si>
  <si>
    <t>Maurice</t>
  </si>
  <si>
    <t>Mauritanie</t>
  </si>
  <si>
    <t>Mexique</t>
  </si>
  <si>
    <t>Micronésie</t>
  </si>
  <si>
    <t>Mongolie</t>
  </si>
  <si>
    <t>Monténégro</t>
  </si>
  <si>
    <t>Mozambique</t>
  </si>
  <si>
    <t>Namibie</t>
  </si>
  <si>
    <t>Népal</t>
  </si>
  <si>
    <t>Nigéria</t>
  </si>
  <si>
    <t>Norvège</t>
  </si>
  <si>
    <t>Nouvelle-Zélande</t>
  </si>
  <si>
    <t>Ouganda</t>
  </si>
  <si>
    <t>Ouzbékistan</t>
  </si>
  <si>
    <t>Palaos</t>
  </si>
  <si>
    <t>Palestine</t>
  </si>
  <si>
    <t>Papouasie-Nouvelle-Guinée</t>
  </si>
  <si>
    <t>Pays-Bas</t>
  </si>
  <si>
    <t>Pérou</t>
  </si>
  <si>
    <t>Philippines</t>
  </si>
  <si>
    <t>Pologne</t>
  </si>
  <si>
    <t>Qatar</t>
  </si>
  <si>
    <t>République centrafricaine</t>
  </si>
  <si>
    <t>République dominicaine</t>
  </si>
  <si>
    <t>Expert en finance et en controlling, dipl.</t>
  </si>
  <si>
    <t>Roumanie</t>
  </si>
  <si>
    <t>Royaume-Uni</t>
  </si>
  <si>
    <t>Russie</t>
  </si>
  <si>
    <t>Reute (AR)</t>
  </si>
  <si>
    <t>Reutigen</t>
  </si>
  <si>
    <t>Reverolle</t>
  </si>
  <si>
    <t>Rhäzüns</t>
  </si>
  <si>
    <t>Rheinau</t>
  </si>
  <si>
    <t>Rheineck</t>
  </si>
  <si>
    <t>Rheinfelden</t>
  </si>
  <si>
    <t>Riaz</t>
  </si>
  <si>
    <t>Richterswil</t>
  </si>
  <si>
    <t>Rickenbach (BL)</t>
  </si>
  <si>
    <t>Rickenbach (LU)</t>
  </si>
  <si>
    <t>Nenzlingen</t>
  </si>
  <si>
    <t>Nesslau-Krummenau</t>
  </si>
  <si>
    <t>Netstal</t>
  </si>
  <si>
    <t>Neudorf</t>
  </si>
  <si>
    <t>Rickenbach (ZH)</t>
  </si>
  <si>
    <t>Riddes</t>
  </si>
  <si>
    <t>Ried bei Kerzers</t>
  </si>
  <si>
    <t>Ried-Brig</t>
  </si>
  <si>
    <t>Rieden</t>
  </si>
  <si>
    <t>Riederalp</t>
  </si>
  <si>
    <t>Busswil bei Melchnau</t>
  </si>
  <si>
    <t>Rohrbachgraben</t>
  </si>
  <si>
    <t>Romainmôtier-Envy</t>
  </si>
  <si>
    <t>Romairon</t>
  </si>
  <si>
    <t>Romanel-sur-Lausanne</t>
  </si>
  <si>
    <t>Paysanne, dipl.</t>
  </si>
  <si>
    <t>Peintre en automobiles BF</t>
  </si>
  <si>
    <t>Peintre, maître</t>
  </si>
  <si>
    <t>Aviculteur CFC</t>
  </si>
  <si>
    <t>Bijoutier CFC - sans autres indications</t>
  </si>
  <si>
    <t>Guide de montagne BF</t>
  </si>
  <si>
    <t>Guide et conducteur BF</t>
  </si>
  <si>
    <t>Gérant d'immeubles BF</t>
  </si>
  <si>
    <t>Gérant de caisse de pension, dipl.</t>
  </si>
  <si>
    <t>Horloger, maître</t>
  </si>
  <si>
    <t>Informaticien BF</t>
  </si>
  <si>
    <t>Informaticien, dipl.</t>
  </si>
  <si>
    <t>Installateur en technique du bâtiment (chauffage), dipl.</t>
  </si>
  <si>
    <t>Installateur technique sanitaire, dipl.</t>
  </si>
  <si>
    <t>Installateur-électricien, dipl.</t>
  </si>
  <si>
    <t>Instructeur de fitness BF</t>
  </si>
  <si>
    <t>Couturière</t>
  </si>
  <si>
    <t>Cuisinier en diététique CFC</t>
  </si>
  <si>
    <t>Danseur</t>
  </si>
  <si>
    <t>Danseur interprète CFC</t>
  </si>
  <si>
    <t>Dessinateur CFC - sans autres indications</t>
  </si>
  <si>
    <t>Maître textile</t>
  </si>
  <si>
    <t>Modiste, dipl.</t>
  </si>
  <si>
    <t>Moniteur de conduite BF</t>
  </si>
  <si>
    <t>Monteur de faux plafonds BF</t>
  </si>
  <si>
    <t>Mécanicien d'appareils à moteur, maître</t>
  </si>
  <si>
    <t>Mécanicien en automobiles, dipl.</t>
  </si>
  <si>
    <t>Mécanicien en bicyclettes et motocyclettes, maître</t>
  </si>
  <si>
    <t>Assistant en soins et santé communautaire CFC</t>
  </si>
  <si>
    <t>Assistant en traitement de surface AFP</t>
  </si>
  <si>
    <t>Assistant à l'accueil</t>
  </si>
  <si>
    <t>Electricien en automobiles, dipl.</t>
  </si>
  <si>
    <t>Electronicien en multimédia BF</t>
  </si>
  <si>
    <t>Electroplaste BF</t>
  </si>
  <si>
    <t>Electroplaste, dipl.</t>
  </si>
  <si>
    <t>Entraîneur de sport d'élite, dipl.</t>
  </si>
  <si>
    <t>Entraîneur de sport de performance BF</t>
  </si>
  <si>
    <t>Entrepreneur de pompes funèbres BF</t>
  </si>
  <si>
    <t>Esthéticienne BF</t>
  </si>
  <si>
    <t>Esthéticienne, dipl.</t>
  </si>
  <si>
    <t>Expert en assurance-maladie, dipl.</t>
  </si>
  <si>
    <t>Expert en assurances de pension, dipl.</t>
  </si>
  <si>
    <t>Expert en assurances sociales, dipl.</t>
  </si>
  <si>
    <t>Expert en conseil financier, dipl.</t>
  </si>
  <si>
    <t>Expert en constructions techniverrières, dipl.</t>
  </si>
  <si>
    <t>Expert en estimations immobilières BF</t>
  </si>
  <si>
    <t>Expert en finance de PME, dipl.</t>
  </si>
  <si>
    <t>Expert en finance et investissements, dipl.</t>
  </si>
  <si>
    <t>Expert en gestion hospitalière, dipl.</t>
  </si>
  <si>
    <t>Agent technique des matières synthétiques CFC - sans autres indications</t>
  </si>
  <si>
    <t>Mécatronicien d'automobiles CFC - sans autres indications</t>
  </si>
  <si>
    <t>Mécanicien en maintenance d'automobiles CFC - sans autres indications</t>
  </si>
  <si>
    <t>Informaticien CFC - sans autres indications</t>
  </si>
  <si>
    <t>Constructeur métallique CFC - sans autres indications</t>
  </si>
  <si>
    <t>Polymécanicien CFC - sans autres indications</t>
  </si>
  <si>
    <t>Laborantin CFC - sans autres indications</t>
  </si>
  <si>
    <t>Couturière BF</t>
  </si>
  <si>
    <t>Gestionnaire d'entreprise diplomé secteur automobiles</t>
  </si>
  <si>
    <t>Praticien des matières synthétiques AFP</t>
  </si>
  <si>
    <t>Céramiste CFC</t>
  </si>
  <si>
    <t>Employé en restauration AFP</t>
  </si>
  <si>
    <t>Expression artistique</t>
  </si>
  <si>
    <t>Technicien ambulancier BF</t>
  </si>
  <si>
    <t>Technicien de fouilles archéologiques BF</t>
  </si>
  <si>
    <t>Technicien du film BF</t>
  </si>
  <si>
    <t>Technicien du son BF</t>
  </si>
  <si>
    <t>Technicien du spectacle BF</t>
  </si>
  <si>
    <t>Technicien en géomatique BF</t>
  </si>
  <si>
    <t>Technicien-dentiste, maître</t>
  </si>
  <si>
    <t>Grosshöchstetten</t>
  </si>
  <si>
    <t>Grosswangen</t>
  </si>
  <si>
    <t>Grub (AR)</t>
  </si>
  <si>
    <t>Grüningen</t>
  </si>
  <si>
    <t>Grüsch</t>
  </si>
  <si>
    <t>Gruyères</t>
  </si>
  <si>
    <t>Gryon</t>
  </si>
  <si>
    <t>Gsteig</t>
  </si>
  <si>
    <t>Santa Maria in Calanca</t>
  </si>
  <si>
    <t>Sant'Abbondio</t>
  </si>
  <si>
    <t>Sant'Antonino</t>
  </si>
  <si>
    <t>Sant'Antonio</t>
  </si>
  <si>
    <t>Sargans</t>
  </si>
  <si>
    <t>Sarmenstorf</t>
  </si>
  <si>
    <t>Sarn</t>
  </si>
  <si>
    <t>Sarnen</t>
  </si>
  <si>
    <t>Sarzens</t>
  </si>
  <si>
    <t>Sassel</t>
  </si>
  <si>
    <t>Satigny</t>
  </si>
  <si>
    <t>Perly-Certoux</t>
  </si>
  <si>
    <t>Perrefitte</t>
  </si>
  <si>
    <t>Personico</t>
  </si>
  <si>
    <t>Péry</t>
  </si>
  <si>
    <t>Peseux</t>
  </si>
  <si>
    <t>Peyres-Possens</t>
  </si>
  <si>
    <t>Pfäfers</t>
  </si>
  <si>
    <t>Pfäffikon</t>
  </si>
  <si>
    <t>Pfaffnau</t>
  </si>
  <si>
    <t>Pfeffikon</t>
  </si>
  <si>
    <t>Pfeffingen</t>
  </si>
  <si>
    <t>Pfungen</t>
  </si>
  <si>
    <t>Pfyn</t>
  </si>
  <si>
    <t>Pianezzo</t>
  </si>
  <si>
    <t>Piazzogna</t>
  </si>
  <si>
    <t>Scharans</t>
  </si>
  <si>
    <t>Schattdorf</t>
  </si>
  <si>
    <t>Schattenhalb</t>
  </si>
  <si>
    <t>Schelten</t>
  </si>
  <si>
    <t>Schenkon</t>
  </si>
  <si>
    <t>Scherz</t>
  </si>
  <si>
    <t>Scheunen</t>
  </si>
  <si>
    <t>Scheuren</t>
  </si>
  <si>
    <t>Schiers</t>
  </si>
  <si>
    <t>Schinznach-Bad</t>
  </si>
  <si>
    <t>Schinznach-Dorf</t>
  </si>
  <si>
    <t>Schlans</t>
  </si>
  <si>
    <t>Schlatt (TG)</t>
  </si>
  <si>
    <t>Wichtrach</t>
  </si>
  <si>
    <t>Widen</t>
  </si>
  <si>
    <t>Widnau</t>
  </si>
  <si>
    <t>Wiedlisbach</t>
  </si>
  <si>
    <t>Wiesendangen</t>
  </si>
  <si>
    <t>Wiggiswil</t>
  </si>
  <si>
    <t>Wigoltingen</t>
  </si>
  <si>
    <t>Wikon</t>
  </si>
  <si>
    <t>Wil (AG)</t>
  </si>
  <si>
    <t>Wil (SG)</t>
  </si>
  <si>
    <t>Wil (ZH)</t>
  </si>
  <si>
    <t>Wila</t>
  </si>
  <si>
    <t>Wilchingen</t>
  </si>
  <si>
    <t>Brienz/Brinzauls</t>
  </si>
  <si>
    <t>Brienzwiler</t>
  </si>
  <si>
    <t>Brig-Glis</t>
  </si>
  <si>
    <t>Brione (Verzasca)</t>
  </si>
  <si>
    <t>Winznau</t>
  </si>
  <si>
    <t>Wisen (SO)</t>
  </si>
  <si>
    <t>Wislikofen</t>
  </si>
  <si>
    <t>Wittenbach</t>
  </si>
  <si>
    <t>Neunkirch</t>
  </si>
  <si>
    <t>Assistant socio-éducatif CFC - sans autres indications</t>
  </si>
  <si>
    <t>Nomenclature complète des type d'enseignement</t>
  </si>
  <si>
    <t>Acteur</t>
  </si>
  <si>
    <t>Agent d'exploitation CFC</t>
  </si>
  <si>
    <t>Dulliken</t>
  </si>
  <si>
    <t>Dully</t>
  </si>
  <si>
    <t>Dürnten</t>
  </si>
  <si>
    <t>Dürrenäsch</t>
  </si>
  <si>
    <t>Dürrenroth</t>
  </si>
  <si>
    <t>Duvin</t>
  </si>
  <si>
    <t>Cudrefin</t>
  </si>
  <si>
    <t>Denges</t>
  </si>
  <si>
    <t>Cugnasco-Gerra</t>
  </si>
  <si>
    <t>Cugy (FR)</t>
  </si>
  <si>
    <t>Duillier</t>
  </si>
  <si>
    <t>Cugy (VD)</t>
  </si>
  <si>
    <t>Echallens</t>
  </si>
  <si>
    <t>Cully</t>
  </si>
  <si>
    <t>Echandens</t>
  </si>
  <si>
    <t>Cumbel</t>
  </si>
  <si>
    <t>Echichens</t>
  </si>
  <si>
    <t>Cunter</t>
  </si>
  <si>
    <t>Cureglia</t>
  </si>
  <si>
    <t>Curio</t>
  </si>
  <si>
    <t>Curtilles</t>
  </si>
  <si>
    <t>Dachsen</t>
  </si>
  <si>
    <t>Dägerlen</t>
  </si>
  <si>
    <t>Dagmersellen</t>
  </si>
  <si>
    <t>Egerkingen</t>
  </si>
  <si>
    <t>Founex</t>
  </si>
  <si>
    <t>Egg</t>
  </si>
  <si>
    <t>Froideville</t>
  </si>
  <si>
    <t>Eggenwil</t>
  </si>
  <si>
    <t>### SECONDAIRE II GENERAL ###</t>
  </si>
  <si>
    <t>RRM Arts visuels</t>
  </si>
  <si>
    <t>RRM Biologie et chimie</t>
  </si>
  <si>
    <t>RRM Economie et droit</t>
  </si>
  <si>
    <t>RRM Langues anciennes</t>
  </si>
  <si>
    <t>RRM Musique</t>
  </si>
  <si>
    <t>RRM Philosophie, pédagogie et psychologie</t>
  </si>
  <si>
    <t>RRM Une langue moderne</t>
  </si>
  <si>
    <t>Coiffeur AFP</t>
  </si>
  <si>
    <t>Agent de propreté AFP</t>
  </si>
  <si>
    <t>Agent de propreté CFC</t>
  </si>
  <si>
    <t>Agent de voyage</t>
  </si>
  <si>
    <t>Agent relation client CFC</t>
  </si>
  <si>
    <t>Aide en soins et accompagnement AFP</t>
  </si>
  <si>
    <t>Aide-carreleur AFP</t>
  </si>
  <si>
    <t>Aide-maçon AFP</t>
  </si>
  <si>
    <t>Aide-monteur frigoriste AFP</t>
  </si>
  <si>
    <t>Assistant comptable</t>
  </si>
  <si>
    <t>Assistant en médias imprimés AFP</t>
  </si>
  <si>
    <t>Assistante en gestion</t>
  </si>
  <si>
    <t>Bottier-orthopédiste CFC</t>
  </si>
  <si>
    <t>Boulanger-pâtissier-confiseur AFP</t>
  </si>
  <si>
    <t>Cadranographe</t>
  </si>
  <si>
    <t>Carreleur CFC</t>
  </si>
  <si>
    <t>Communication</t>
  </si>
  <si>
    <t>Cordonnier CFC</t>
  </si>
  <si>
    <t>Courtepointier CFC</t>
  </si>
  <si>
    <t>Couturier d'intérieur AFP</t>
  </si>
  <si>
    <t>Créateur de tissu CFC</t>
  </si>
  <si>
    <t>Céramiste industriel CFC</t>
  </si>
  <si>
    <t>Droguiste CFC</t>
  </si>
  <si>
    <t>Garnisseur de meubles CFC</t>
  </si>
  <si>
    <t>Gestionnaire du commerce de détail CFC - sans autres indications</t>
  </si>
  <si>
    <t>Graveur CFC</t>
  </si>
  <si>
    <t>Hôtesse de l'air</t>
  </si>
  <si>
    <t>Maçon CFC</t>
  </si>
  <si>
    <t>Monteur frigoriste CFC</t>
  </si>
  <si>
    <t>Médiamaticien CFC</t>
  </si>
  <si>
    <t>Opticien CFC</t>
  </si>
  <si>
    <t>Opticien en instruments de précision CFC</t>
  </si>
  <si>
    <t>Papetier CFC</t>
  </si>
  <si>
    <t>Peintre en décors de théâtre CFC</t>
  </si>
  <si>
    <t>Polisseur AFP</t>
  </si>
  <si>
    <t>Poêlier-fumiste CFC</t>
  </si>
  <si>
    <t>Praticien sur bois AFP</t>
  </si>
  <si>
    <t>Projeteur frigoriste CFC</t>
  </si>
  <si>
    <t>Ramoneur CFC</t>
  </si>
  <si>
    <t>Recycleur CFC</t>
  </si>
  <si>
    <t>Secrétaire-assistante médicale</t>
  </si>
  <si>
    <t>Techniscéniste CFC</t>
  </si>
  <si>
    <t>Technologue du lait CFC</t>
  </si>
  <si>
    <t>Termineur en habillage horloger CFC</t>
  </si>
  <si>
    <t>Vitrier CFC</t>
  </si>
  <si>
    <t>Chef de projet en technique du bâtiment BF</t>
  </si>
  <si>
    <t>Chef de projet systèmes de sécurité BF</t>
  </si>
  <si>
    <t>Chef en restauration, dipl.</t>
  </si>
  <si>
    <t>Contremaître jardinier BF - sans autres indications</t>
  </si>
  <si>
    <t>Entrepreneur construction, dipl.</t>
  </si>
  <si>
    <t>Gestionnaire en tourisme de santé et d'activité, dipl.</t>
  </si>
  <si>
    <t>Manager en publication , dipl.</t>
  </si>
  <si>
    <t>Maître jardinier - Chef de chantier</t>
  </si>
  <si>
    <t>Maître jardinier - Chef de production</t>
  </si>
  <si>
    <t>Maître jardinier - sans autres indications</t>
  </si>
  <si>
    <t>Promoteur immobilier BF</t>
  </si>
  <si>
    <t>Technicien en publicité, dipl.</t>
  </si>
  <si>
    <t>Mécanicien en bicyclettes, maître</t>
  </si>
  <si>
    <t>Mécanicien en machines agricoles, maître</t>
  </si>
  <si>
    <t>Mécanicien en machines de chantier, maître</t>
  </si>
  <si>
    <t>Mécanicien sur aéronefs BF</t>
  </si>
  <si>
    <t>Mécanicien, maître</t>
  </si>
  <si>
    <t>Mécanicien-électricien, maître</t>
  </si>
  <si>
    <t>Nettoyeur chimique, dipl.</t>
  </si>
  <si>
    <t>Nettoyeur de bâtiments, dipl.</t>
  </si>
  <si>
    <t>Négociant de vins, dipl.</t>
  </si>
  <si>
    <t>Officier de l'état civil BF</t>
  </si>
  <si>
    <t>Opticien, dipl.</t>
  </si>
  <si>
    <t>Opérateur d'installations de centrale nucléaire BF</t>
  </si>
  <si>
    <t>Opérateur multimédia BF</t>
  </si>
  <si>
    <t>Orfèvre en argenterie, maître</t>
  </si>
  <si>
    <t>Organisateur BF</t>
  </si>
  <si>
    <t>Organisateur, dipl.</t>
  </si>
  <si>
    <t>Orthopédiste, dipl.</t>
  </si>
  <si>
    <t>Packaging Manager, dipl.</t>
  </si>
  <si>
    <t>Paveur, maître</t>
  </si>
  <si>
    <t>Bourg-en-Lavaux</t>
  </si>
  <si>
    <t>Glarus Nord</t>
  </si>
  <si>
    <t>Glarus Süd</t>
  </si>
  <si>
    <t>Goumoëns</t>
  </si>
  <si>
    <t>Jorat-Menthue</t>
  </si>
  <si>
    <t>Mont-Noble</t>
  </si>
  <si>
    <t>Monteceneri</t>
  </si>
  <si>
    <t>Montilliez</t>
  </si>
  <si>
    <t>Schwarzenburg</t>
  </si>
  <si>
    <t>Tévenon</t>
  </si>
  <si>
    <t>Valbroye</t>
  </si>
  <si>
    <t>Vully-les-Lacs</t>
  </si>
  <si>
    <t>La Tour-de-Trême</t>
  </si>
  <si>
    <t>Le Crêt</t>
  </si>
  <si>
    <t>Les Geneveys-sur-Coffrane</t>
  </si>
  <si>
    <t>Niederried bei Interlaken</t>
  </si>
  <si>
    <t>Oberhofen bei Kreuzlingen</t>
  </si>
  <si>
    <t>Prêles</t>
  </si>
  <si>
    <t>Rudolfstetten-Friedlisberg</t>
  </si>
  <si>
    <t>Röthenbach bei Herzogenbuchsee</t>
  </si>
  <si>
    <t>Saint-Saphorin-sur-Morges</t>
  </si>
  <si>
    <t>Santa Maria im Münstertal</t>
  </si>
  <si>
    <t>Vuisternens-devant-Romont</t>
  </si>
  <si>
    <t>Champvent</t>
  </si>
  <si>
    <t>Chancy</t>
  </si>
  <si>
    <t>Chapelle (Glâne)</t>
  </si>
  <si>
    <t>Charmey</t>
  </si>
  <si>
    <t>Büttenhardt</t>
  </si>
  <si>
    <t>Büttikon</t>
  </si>
  <si>
    <t>Buttisholz</t>
  </si>
  <si>
    <t>Buttwil</t>
  </si>
  <si>
    <t>Buus</t>
  </si>
  <si>
    <t>Cabbio</t>
  </si>
  <si>
    <t>Cottens (VD)</t>
  </si>
  <si>
    <t>Charrat</t>
  </si>
  <si>
    <t>Châtel-sur-Montsalvens</t>
  </si>
  <si>
    <t>Châtillens</t>
  </si>
  <si>
    <t>Châtillon (FR)</t>
  </si>
  <si>
    <t>Châtillon (JU)</t>
  </si>
  <si>
    <t>Châtonnaye</t>
  </si>
  <si>
    <t>Chavannes-de-Bogis</t>
  </si>
  <si>
    <t>Chavannes-des-Bois</t>
  </si>
  <si>
    <t>Chavannes-le-Veyron</t>
  </si>
  <si>
    <t>Chavannes-sur-Moudon</t>
  </si>
  <si>
    <t>Chavornay</t>
  </si>
  <si>
    <t>Cheiry</t>
  </si>
  <si>
    <t>Bubikon</t>
  </si>
  <si>
    <t>Buch (SH)</t>
  </si>
  <si>
    <t>Buch am Irchel</t>
  </si>
  <si>
    <t>Buchberg</t>
  </si>
  <si>
    <t>Buchholterberg</t>
  </si>
  <si>
    <t>Buchillon</t>
  </si>
  <si>
    <t>Caslano</t>
  </si>
  <si>
    <t>Castaneda</t>
  </si>
  <si>
    <t>Castasegna</t>
  </si>
  <si>
    <t>Castel San Pietro</t>
  </si>
  <si>
    <t>Castiel</t>
  </si>
  <si>
    <t>Casti-Wergenstein</t>
  </si>
  <si>
    <t>Bühl</t>
  </si>
  <si>
    <t>Bühler</t>
  </si>
  <si>
    <t>Bülach</t>
  </si>
  <si>
    <t>Caviano</t>
  </si>
  <si>
    <t>Cavigliano</t>
  </si>
  <si>
    <t>Bünzen</t>
  </si>
  <si>
    <t>Buochs</t>
  </si>
  <si>
    <t>Bürchen</t>
  </si>
  <si>
    <t>Céligny</t>
  </si>
  <si>
    <t>Cerentino</t>
  </si>
  <si>
    <t>Cerniat (FR)</t>
  </si>
  <si>
    <t>Cerniaz (VD)</t>
  </si>
  <si>
    <t>Cernier</t>
  </si>
  <si>
    <t>Savagnier</t>
  </si>
  <si>
    <t>Savièse</t>
  </si>
  <si>
    <t>Savognin</t>
  </si>
  <si>
    <t>Savosa</t>
  </si>
  <si>
    <t>Saxeten</t>
  </si>
  <si>
    <t>Saxon</t>
  </si>
  <si>
    <t>Schaffhausen</t>
  </si>
  <si>
    <t>Schafisheim</t>
  </si>
  <si>
    <t>Schalunen</t>
  </si>
  <si>
    <t>S-chanf</t>
  </si>
  <si>
    <t>Schangnau</t>
  </si>
  <si>
    <t>Schänis</t>
  </si>
  <si>
    <t>Unterbäch</t>
  </si>
  <si>
    <t>Unterbözberg</t>
  </si>
  <si>
    <t>Untereggen</t>
  </si>
  <si>
    <t>Unterems</t>
  </si>
  <si>
    <t>Unterendingen</t>
  </si>
  <si>
    <t>Unterengstringen</t>
  </si>
  <si>
    <t>Unterentfelden</t>
  </si>
  <si>
    <t>Unteriberg</t>
  </si>
  <si>
    <t>Unterkulm</t>
  </si>
  <si>
    <t>Unterlangenegg</t>
  </si>
  <si>
    <t>Unterlunkhofen</t>
  </si>
  <si>
    <t>Unterramsern</t>
  </si>
  <si>
    <t>Unterschächen</t>
  </si>
  <si>
    <t>Unterseen</t>
  </si>
  <si>
    <t>Untersiggenthal</t>
  </si>
  <si>
    <t>Unterstammheim</t>
  </si>
  <si>
    <t>Untersteckholz</t>
  </si>
  <si>
    <t>Untervaz</t>
  </si>
  <si>
    <t>Urdorf</t>
  </si>
  <si>
    <t>Urmein</t>
  </si>
  <si>
    <t>Urnäsch</t>
  </si>
  <si>
    <t>Ursenbach</t>
  </si>
  <si>
    <t>Ursins</t>
  </si>
  <si>
    <t>Ursy</t>
  </si>
  <si>
    <t>Urtenen-Schönbühl</t>
  </si>
  <si>
    <t>Uster</t>
  </si>
  <si>
    <t>Uttigen</t>
  </si>
  <si>
    <t>Uttwil</t>
  </si>
  <si>
    <t>Utzenstorf</t>
  </si>
  <si>
    <t>Uznach</t>
  </si>
  <si>
    <t>Uzwil</t>
  </si>
  <si>
    <t>Vacallo</t>
  </si>
  <si>
    <t>Val Müstair</t>
  </si>
  <si>
    <t>Valangin</t>
  </si>
  <si>
    <t>Valcolla</t>
  </si>
  <si>
    <t>Val-de-Travers</t>
  </si>
  <si>
    <t>Schongau</t>
  </si>
  <si>
    <t>Schönholzerswilen</t>
  </si>
  <si>
    <t>Schötz</t>
  </si>
  <si>
    <t>Schübelbach</t>
  </si>
  <si>
    <t>Schupfart</t>
  </si>
  <si>
    <t>Schüpfen</t>
  </si>
  <si>
    <t>Quarten</t>
  </si>
  <si>
    <t>Quinto</t>
  </si>
  <si>
    <t>Assistant en tourisme BF</t>
  </si>
  <si>
    <t>Assistante de gestion en pharmacie  BF</t>
  </si>
  <si>
    <t>Audioprothésiste BF</t>
  </si>
  <si>
    <t>Bijoutier, maître</t>
  </si>
  <si>
    <t>Bottier-orthopédiste diplômé, maître</t>
  </si>
  <si>
    <t>Boucher-charcutier BF</t>
  </si>
  <si>
    <t>Boucher-charcutier, maître</t>
  </si>
  <si>
    <t>Boulanger-pâtissier, dipl.</t>
  </si>
  <si>
    <t>Cabin Crew Member BF</t>
  </si>
  <si>
    <t>Calorifugeur-tôlier, maître</t>
  </si>
  <si>
    <t>Carreleur, maître</t>
  </si>
  <si>
    <t>Carrossier, maître</t>
  </si>
  <si>
    <t>Caviste BF</t>
  </si>
  <si>
    <t>Caviste, maître</t>
  </si>
  <si>
    <t>Certificat supérieur en économie</t>
  </si>
  <si>
    <t>Chargé de sécurité d'hôpital et d'home BF</t>
  </si>
  <si>
    <t>Charpentier, maître</t>
  </si>
  <si>
    <t>Charron, maître</t>
  </si>
  <si>
    <t>Chef boulanger-pâtissier BF</t>
  </si>
  <si>
    <t>Chef carreleur BF</t>
  </si>
  <si>
    <t>Chef confiseur-pâtissier-glacier BF</t>
  </si>
  <si>
    <t>Chef d'accueil et d'administration hôtelière  BF</t>
  </si>
  <si>
    <t>Chef d'atelier d'appareils à moteur BF</t>
  </si>
  <si>
    <t>Chef d'atelier de fabrication de tableaux électriques EF</t>
  </si>
  <si>
    <t>Chef d'atelier en machines agricoles BF</t>
  </si>
  <si>
    <t>Chef d'atelier en machines de chantier BF</t>
  </si>
  <si>
    <t>Chef d'atelier et de montage en construction métallique BF</t>
  </si>
  <si>
    <t>Chef d'exportation, dipl.</t>
  </si>
  <si>
    <t>Chef d'importation, dipl.</t>
  </si>
  <si>
    <t>Chef de cuisine / chef de production, dipl.</t>
  </si>
  <si>
    <t>Chef de logistique, dipl.</t>
  </si>
  <si>
    <t>Chef de marketing, dipl.</t>
  </si>
  <si>
    <t>Secrétaire d'exploitation PTT</t>
  </si>
  <si>
    <t>Serrurier sur véhicules CFC</t>
  </si>
  <si>
    <t>Spécialiste en hôtellerie CFC</t>
  </si>
  <si>
    <t>Spécialiste en photographie CFC - sans autres indications</t>
  </si>
  <si>
    <t>Spécialiste en restauration CFC</t>
  </si>
  <si>
    <t>Tailleur de diamants (industrie)</t>
  </si>
  <si>
    <t>Tailleur de pierre CFC</t>
  </si>
  <si>
    <t>Technicien-dentiste CFC</t>
  </si>
  <si>
    <t>Saint-Cergue</t>
  </si>
  <si>
    <t>Gebenstorf</t>
  </si>
  <si>
    <t>Saint-Légier-La Chiésaz</t>
  </si>
  <si>
    <t>Gelterfingen</t>
  </si>
  <si>
    <t>Gelterkinden</t>
  </si>
  <si>
    <t>Saint-Prex</t>
  </si>
  <si>
    <t>Geltwil</t>
  </si>
  <si>
    <t>Gempen</t>
  </si>
  <si>
    <t>Saint-Sulpice (VD)</t>
  </si>
  <si>
    <t>Gempenach</t>
  </si>
  <si>
    <t>Etzelkofen</t>
  </si>
  <si>
    <t>Etzgen</t>
  </si>
  <si>
    <t>Etziken</t>
  </si>
  <si>
    <t>Evilard</t>
  </si>
  <si>
    <t>Lutry</t>
  </si>
  <si>
    <t>Evionnaz</t>
  </si>
  <si>
    <t>Evolène</t>
  </si>
  <si>
    <t>Eysins</t>
  </si>
  <si>
    <t>Fahrni</t>
  </si>
  <si>
    <t>Fahrwangen</t>
  </si>
  <si>
    <t>Fahy</t>
  </si>
  <si>
    <t>Faido</t>
  </si>
  <si>
    <t>Falera</t>
  </si>
  <si>
    <t>Torny</t>
  </si>
  <si>
    <t>Torricella-Taverne</t>
  </si>
  <si>
    <t>Trachselwald</t>
  </si>
  <si>
    <t>Tramelan</t>
  </si>
  <si>
    <t>Trasadingen</t>
  </si>
  <si>
    <t>Saint-Martin (VS)</t>
  </si>
  <si>
    <t>Saint-Maurice</t>
  </si>
  <si>
    <t>Treycovagnes</t>
  </si>
  <si>
    <t>Treytorrens (Payerne)</t>
  </si>
  <si>
    <t>Treyvaux</t>
  </si>
  <si>
    <t>Triengen</t>
  </si>
  <si>
    <t>Trient</t>
  </si>
  <si>
    <t>Trimbach</t>
  </si>
  <si>
    <t>Trimmis</t>
  </si>
  <si>
    <t>Trimstein</t>
  </si>
  <si>
    <t>Salgesch</t>
  </si>
  <si>
    <t>Salins</t>
  </si>
  <si>
    <t>Salmsach</t>
  </si>
  <si>
    <t>Salouf</t>
  </si>
  <si>
    <t>Salvan</t>
  </si>
  <si>
    <t>Salvenach</t>
  </si>
  <si>
    <t>Samedan</t>
  </si>
  <si>
    <t>Samnaun</t>
  </si>
  <si>
    <t>San Nazzaro</t>
  </si>
  <si>
    <t>Tscheppach</t>
  </si>
  <si>
    <t>Tschiertschen-Praden</t>
  </si>
  <si>
    <t>Tschlin</t>
  </si>
  <si>
    <t>Tschugg</t>
  </si>
  <si>
    <t>Tübach</t>
  </si>
  <si>
    <t>Tuggen</t>
  </si>
  <si>
    <t>Tujetsch</t>
  </si>
  <si>
    <t>Turbenthal</t>
  </si>
  <si>
    <t>Turgi</t>
  </si>
  <si>
    <t>Turtmann</t>
  </si>
  <si>
    <t>Tüscherz-Alfermée</t>
  </si>
  <si>
    <t>Twann</t>
  </si>
  <si>
    <t>Udligenswil</t>
  </si>
  <si>
    <t>Sattel</t>
  </si>
  <si>
    <t>Saubraz</t>
  </si>
  <si>
    <t>Saulcy</t>
  </si>
  <si>
    <t>Saules (BE)</t>
  </si>
  <si>
    <t>Assistant-constructeur de sols industriels et de chapes AFP</t>
  </si>
  <si>
    <t>Formation élémentaire: Industrie métallurgique, construction de machines et d'appareils</t>
  </si>
  <si>
    <t>Formation élémentaire: Professions techniques</t>
  </si>
  <si>
    <t>Formation élémentaire: Soins corporels</t>
  </si>
  <si>
    <t>Formation élémentaire: Textiles et habillement</t>
  </si>
  <si>
    <t>Formation élémentaire: Vente</t>
  </si>
  <si>
    <t>Gouvernante de maison BF</t>
  </si>
  <si>
    <t>Installateur en chauffage CFC</t>
  </si>
  <si>
    <t>Installateur sanitaire CFC</t>
  </si>
  <si>
    <t>Installateur-électricien CFC</t>
  </si>
  <si>
    <t>Logisticien CFC</t>
  </si>
  <si>
    <t>Préapprentissage</t>
  </si>
  <si>
    <t>Rehetobel</t>
  </si>
  <si>
    <t>Reichenbach im Kandertal</t>
  </si>
  <si>
    <t>Reichenburg</t>
  </si>
  <si>
    <t>Reiden</t>
  </si>
  <si>
    <t>Reigoldswil</t>
  </si>
  <si>
    <t>Reinach (AG)</t>
  </si>
  <si>
    <t>Reinach (BL)</t>
  </si>
  <si>
    <t>Reisiswil</t>
  </si>
  <si>
    <t>Reitnau</t>
  </si>
  <si>
    <t>Rekingen (AG)</t>
  </si>
  <si>
    <t>Sessa</t>
  </si>
  <si>
    <t>Seuzach</t>
  </si>
  <si>
    <t>Sévaz</t>
  </si>
  <si>
    <t>Sevelen</t>
  </si>
  <si>
    <t>Sévery</t>
  </si>
  <si>
    <t>Sevgein</t>
  </si>
  <si>
    <t>Siat</t>
  </si>
  <si>
    <t>Siblingen</t>
  </si>
  <si>
    <t>Réalisateur publicitaire CFC</t>
  </si>
  <si>
    <t>Scieur de l'industrie du bois CFC</t>
  </si>
  <si>
    <t>Sculpteur sur bois CFC</t>
  </si>
  <si>
    <t>Sculpteur sur pierre CFC</t>
  </si>
  <si>
    <t>Aide-constructeur métallique AFP</t>
  </si>
  <si>
    <t>Assistant en podologie CFC</t>
  </si>
  <si>
    <t>Assistant-constructeur de fondations AFP</t>
  </si>
  <si>
    <t>Assistant-constructeur de routes AFP</t>
  </si>
  <si>
    <t>Fidji</t>
  </si>
  <si>
    <t>La Chaux-de-Fonds</t>
  </si>
  <si>
    <t>La Chaux-des-Breuleux</t>
  </si>
  <si>
    <t>La Chaux-du-Milieu</t>
  </si>
  <si>
    <t>La Côte-aux-Fées</t>
  </si>
  <si>
    <t>La Ferrière</t>
  </si>
  <si>
    <t>La Folliaz</t>
  </si>
  <si>
    <t>La Heutte</t>
  </si>
  <si>
    <t>La Neuveville</t>
  </si>
  <si>
    <t>La Praz</t>
  </si>
  <si>
    <t>La Punt-Chamues-ch</t>
  </si>
  <si>
    <t>La Rippe</t>
  </si>
  <si>
    <t>La Roche</t>
  </si>
  <si>
    <t>La Sagne</t>
  </si>
  <si>
    <t>La Sarraz</t>
  </si>
  <si>
    <t>La Sonnaz</t>
  </si>
  <si>
    <t>La Tène</t>
  </si>
  <si>
    <t>La Tour-de-Peilz</t>
  </si>
  <si>
    <t>La Verrerie</t>
  </si>
  <si>
    <t>Laax</t>
  </si>
  <si>
    <t>L'Abbaye</t>
  </si>
  <si>
    <t>L'Abergement</t>
  </si>
  <si>
    <t>Lachen</t>
  </si>
  <si>
    <t>Laconnex</t>
  </si>
  <si>
    <t>Ladir</t>
  </si>
  <si>
    <t>Lajoux (JU)</t>
  </si>
  <si>
    <t>Lalden</t>
  </si>
  <si>
    <t>Lamboing</t>
  </si>
  <si>
    <t>Lamone</t>
  </si>
  <si>
    <t>Lampenberg</t>
  </si>
  <si>
    <t>Lancy</t>
  </si>
  <si>
    <t>Landiswil</t>
  </si>
  <si>
    <t>Langenbruck</t>
  </si>
  <si>
    <t>Langendorf</t>
  </si>
  <si>
    <t>Langenthal</t>
  </si>
  <si>
    <t>Langnau am Albis</t>
  </si>
  <si>
    <t>Langnau im Emmental</t>
  </si>
  <si>
    <t>Code CT</t>
  </si>
  <si>
    <t>M</t>
  </si>
  <si>
    <t>F</t>
  </si>
  <si>
    <t>Serbie</t>
  </si>
  <si>
    <t>Veyras</t>
  </si>
  <si>
    <t>Veyrier</t>
  </si>
  <si>
    <t>Veysonnaz</t>
  </si>
  <si>
    <t>Bourg-Saint-Pierre</t>
  </si>
  <si>
    <t>Bournens</t>
  </si>
  <si>
    <t>Bourrignon</t>
  </si>
  <si>
    <t>Boussens</t>
  </si>
  <si>
    <t>Villars-Mendraz</t>
  </si>
  <si>
    <t>Villars-sous-Champvent</t>
  </si>
  <si>
    <t>Bowil</t>
  </si>
  <si>
    <t>Villeneuve (FR)</t>
  </si>
  <si>
    <t>Villeneuve (VD)</t>
  </si>
  <si>
    <t>Villeret</t>
  </si>
  <si>
    <t>Villette (Lavaux)</t>
  </si>
  <si>
    <t>Villiers</t>
  </si>
  <si>
    <t>Villigen</t>
  </si>
  <si>
    <t>Villmergen</t>
  </si>
  <si>
    <t>Villnachern</t>
  </si>
  <si>
    <t>Villorsonnens</t>
  </si>
  <si>
    <t>Braunau</t>
  </si>
  <si>
    <t>Braunwald</t>
  </si>
  <si>
    <t>Vorderthal</t>
  </si>
  <si>
    <t>Vouvry</t>
  </si>
  <si>
    <t>Vrin</t>
  </si>
  <si>
    <t>Vuadens</t>
  </si>
  <si>
    <t>Vuarmarens</t>
  </si>
  <si>
    <t>Vuarrens</t>
  </si>
  <si>
    <t>Vucherens</t>
  </si>
  <si>
    <t>Spécialiste en agriculture biodynamique BF</t>
  </si>
  <si>
    <t>Spécialiste en articles de ménage BF</t>
  </si>
  <si>
    <t>Spécialiste en articles de sport BF</t>
  </si>
  <si>
    <t>Spécialiste en assurance-maladie BF</t>
  </si>
  <si>
    <t>Spécialiste en assurances sociales BF</t>
  </si>
  <si>
    <t>Spécialiste en codage médical BF</t>
  </si>
  <si>
    <t>Spécialiste en commerce de textiles BF</t>
  </si>
  <si>
    <t>Spécialiste en commerce extérieur BF</t>
  </si>
  <si>
    <t>Spécialiste en exportation BF</t>
  </si>
  <si>
    <t>International Baccalaureate</t>
  </si>
  <si>
    <t>RRM Mathématiques et sciences</t>
  </si>
  <si>
    <t>Sec. II: RRM postobligatoire + bac étranger</t>
  </si>
  <si>
    <t>(Grundausbildung Metallberufe)</t>
  </si>
  <si>
    <t>(Webeblattmacher/in)</t>
  </si>
  <si>
    <t>Armurier CFC -  sans autres indications</t>
  </si>
  <si>
    <t>Assistant en promotion de l'activité physique et de la santé CFC</t>
  </si>
  <si>
    <t>Boulanger-pâtissier-confiseur CFC - sans autres indications</t>
  </si>
  <si>
    <t>Coutelier CFC -  sans autres indications</t>
  </si>
  <si>
    <t>Coutelier CFC - E maintenance</t>
  </si>
  <si>
    <t>Coutelier CFC - G</t>
  </si>
  <si>
    <t>Créateur de vêtements (degré secondaire II - non réglementé)</t>
  </si>
  <si>
    <t>Designer (sec. II - non reglementé)</t>
  </si>
  <si>
    <t>Employé de commerce CFC B - Industrie alimentaire</t>
  </si>
  <si>
    <t>Employé de commerce CFC B - sans autres indications</t>
  </si>
  <si>
    <t>Employé de commerce CFC E - sans autres indications</t>
  </si>
  <si>
    <t>Fleuriste (Lullier)</t>
  </si>
  <si>
    <t>Formation commerciale pour détenteurs de maturité</t>
  </si>
  <si>
    <t>Graphiste (sec. II - non reglementé)</t>
  </si>
  <si>
    <t>Horticulteur AFP - sans autres indications</t>
  </si>
  <si>
    <t>Horticulteur CFC - sans autres indications</t>
  </si>
  <si>
    <t>Meunier CFC - sans autres indications</t>
  </si>
  <si>
    <t>Mouleur de fonderie CFC -  sans autres indications</t>
  </si>
  <si>
    <t>Mécanicien en cycles CFC</t>
  </si>
  <si>
    <t>Mécanicien en motocycles CFC</t>
  </si>
  <si>
    <t>Mécanicien en motocycles de petite cylindrée et cycles CFC</t>
  </si>
  <si>
    <t>Photographe (sec. II - non reglementé)</t>
  </si>
  <si>
    <t>Professionnel du cheval CFC - sans autres indications</t>
  </si>
  <si>
    <t>Responsable de cabinet médical</t>
  </si>
  <si>
    <t>Spécialiste en informatique (sec. II - non reglementé)</t>
  </si>
  <si>
    <t>Technologue en denrées alimentaires CFC</t>
  </si>
  <si>
    <t>Acupuncteur/herbaliste (tertiaire - non réglementé)</t>
  </si>
  <si>
    <t>Administrateur du bâtiment (tertiaire - non réglementé)</t>
  </si>
  <si>
    <t>Agent technico-commercial (tertiaire - non réglementé)</t>
  </si>
  <si>
    <t>Analyste en pédagogie du mouvement (tertiaire - non réglementé)</t>
  </si>
  <si>
    <t>Animateur d'un groupe de jeux d'enfants (tertiaire - non réglementé)</t>
  </si>
  <si>
    <t>Assistant social (tertiaire - non réglementé)</t>
  </si>
  <si>
    <t>Assistante médicale (tertiaire - non réglementé)</t>
  </si>
  <si>
    <t>Audio Engineer SAE (tertiaire - non réglementé)</t>
  </si>
  <si>
    <t>Business Management Assistant NSH (tertiaire - non réglementé)</t>
  </si>
  <si>
    <t>Catéchiste (tertiaire - non réglementé)</t>
  </si>
  <si>
    <t>Certificat cantonal de gestionnaire PME (tertiaire - non réglementé)</t>
  </si>
  <si>
    <t>Chef d'équipe du bâtiment et génie civil (tertiaire - non réglementé)</t>
  </si>
  <si>
    <t>Chef d'équipe monteur-électricien (tertiaire - non réglementé)</t>
  </si>
  <si>
    <t>Commerçant en textiles, gérant en textiles (tertiaire - non réglementé)</t>
  </si>
  <si>
    <t>Communicateur en marketing (tertiaire - non réglementé)</t>
  </si>
  <si>
    <t>Conducteur de locomotive (tertaire - non réglementé)</t>
  </si>
  <si>
    <t>Conseiller agricole (tertiaire - non réglementé)</t>
  </si>
  <si>
    <t>Conseiller d'intérieur (tertiaire - non réglementé)</t>
  </si>
  <si>
    <t>Conseiller en bien-être (tertiaire - non réglementé)</t>
  </si>
  <si>
    <t>Conseiller en environnement (tertiaire - non réglementé)</t>
  </si>
  <si>
    <t>Conseiller en finances (tertiaire - non réglementé)</t>
  </si>
  <si>
    <t>Conseiller en santé (tertiaire - non réglementé)</t>
  </si>
  <si>
    <t>Conseiller énergétique du bâtiment BF</t>
  </si>
  <si>
    <t>Conseillère en allaitement (tertiaire - non réglementé)</t>
  </si>
  <si>
    <t>Conseils parentaux (tertiaire - non réglementé)</t>
  </si>
  <si>
    <t>Contremaître maçon BF</t>
  </si>
  <si>
    <t>Couturière de théâtre (tertiaire - non réglementé)</t>
  </si>
  <si>
    <t>Designer en multimédia (tertiaire - non réglementé)</t>
  </si>
  <si>
    <t>Dessinateur en textiles (tertiaire - non réglementé)</t>
  </si>
  <si>
    <t>Diacre (tertiaire - non réglementé)</t>
  </si>
  <si>
    <t>Directeur d'institution sociale (gériatrie) (tertiaire - non réglementé)</t>
  </si>
  <si>
    <t>Diététicienne (tertiaire - non réglementé)</t>
  </si>
  <si>
    <t>Délégué médical (tertiaire - non réglementé)</t>
  </si>
  <si>
    <t>Economiste d'entreprise (tertiaire - non réglementé)</t>
  </si>
  <si>
    <t>Economiste d'entreprise DPG (tertiaire - non réglementé)</t>
  </si>
  <si>
    <t>Educateur d'institution sociale (tertiaire - non réglementé)</t>
  </si>
  <si>
    <t>Electronicien (tertiaire - non réglementé)</t>
  </si>
  <si>
    <t>Enseignant de l'enseignement spécialisé (tertiaire - non réglementé)</t>
  </si>
  <si>
    <t>Enseignant en langues (tertiaire - non réglementé)</t>
  </si>
  <si>
    <t>Fashion assistant (tertiaire - non réglementé)</t>
  </si>
  <si>
    <t>Formateur de chiens pour aveugles (tertiaire - non réglementé)</t>
  </si>
  <si>
    <t>Formation de base pour professions sociales (tertiaire - non réglementé)</t>
  </si>
  <si>
    <t>Formation interprof. pour organisations dans le domaine de la santé (tertiaire - non réglementé)</t>
  </si>
  <si>
    <t>Gestion interdisciplinaire pour homes et soins à domicile (tertiaire - non réglementé)</t>
  </si>
  <si>
    <t>Graphiste (tertiaire - non réglementé)</t>
  </si>
  <si>
    <t>Homéopathe (tertiaire - non réglementé)</t>
  </si>
  <si>
    <t>Hôtelier-administration (tertiaire - non réglementé)</t>
  </si>
  <si>
    <t>Informaticien de gestion (tertiaire - non réglementé)</t>
  </si>
  <si>
    <t>Instructeur de chiens guides d'aveugles, dipl.</t>
  </si>
  <si>
    <t>Instructeur en activités de la vie journalière (tertiaire - non réglementé)</t>
  </si>
  <si>
    <t>Instructeur en basse vision (tertiaire - non réglementé)</t>
  </si>
  <si>
    <t>International Diploma in Business Management ESA (tertiaire - non réglementé)</t>
  </si>
  <si>
    <t>International Hospitaly Management (tertiaire - non réglementé)</t>
  </si>
  <si>
    <t>Journaliste (tertiaire - non réglementé)</t>
  </si>
  <si>
    <t>Management international (tertiaire - non réglementé)</t>
  </si>
  <si>
    <t>Manager culturel (tertiaire - non réglementé)</t>
  </si>
  <si>
    <t>Manager de production et de planification (tertiaire - non réglementé)</t>
  </si>
  <si>
    <t>Manager du personnel (tertiaire - non réglementé)</t>
  </si>
  <si>
    <t>Maître de danse jazz (tertiaire - non réglementé)</t>
  </si>
  <si>
    <t>Maître de gymnastique de jazz (tertiaire - non réglementé)</t>
  </si>
  <si>
    <t>Maître professionnel (tertiaire - non réglementé)</t>
  </si>
  <si>
    <t>Maître-orthophoniste pour adultes (tertiaire - non réglementé)</t>
  </si>
  <si>
    <t>Musicothérapeute (tertiaire - non réglementé)</t>
  </si>
  <si>
    <t>Naturopathe (tertiaire - non réglementé)</t>
  </si>
  <si>
    <t>Opérateur en fabrication mécanique (tertiaire - non réglementé)</t>
  </si>
  <si>
    <t>Photographe de presse (tertiaire - non réglementé)</t>
  </si>
  <si>
    <t>Planificateur en business (SBS) (tertiaire - non réglementé)</t>
  </si>
  <si>
    <t>Planificateur en business (tertiaire - non réglementé)</t>
  </si>
  <si>
    <t>Prédicateur, missionnaire (tertiaire - non réglementé)</t>
  </si>
  <si>
    <t>Psychologue (tertiaire - non réglementé)</t>
  </si>
  <si>
    <t>Psychothérapeute centré sur la personne (tertiaire - non réglementé)</t>
  </si>
  <si>
    <t>Psychothérapeute en thérapie corporelle</t>
  </si>
  <si>
    <t>Publiciste littéraire (tertiaire - non réglementé)</t>
  </si>
  <si>
    <t>Pédagogue par la danse (tertiaire - non réglementé)</t>
  </si>
  <si>
    <t>Reiki-Lehrer/in (tertiaire - non réglementé)</t>
  </si>
  <si>
    <t>Responsable d'établissement scolaire (tertiaire - non réglementé)</t>
  </si>
  <si>
    <t>Sage-femme (tertiaire - non réglementé)</t>
  </si>
  <si>
    <t>Secrétaire communal (tertiaire - non réglementé)</t>
  </si>
  <si>
    <t>Secrétaire du médecin-chef (tertiaire - non réglementé)</t>
  </si>
  <si>
    <t>Soins aux handicapés (tertiaire - non réglementé)</t>
  </si>
  <si>
    <t>Sponsoring-Manager SAWI (tertiaire - non réglementé)</t>
  </si>
  <si>
    <t>Spécialisation enseignement Montessori (tertiaire - non réglementé)</t>
  </si>
  <si>
    <t>Spécialiste en pédagogie du mouvement (tertiaire - non réglementé)</t>
  </si>
  <si>
    <t>Spécialiste en relations publiques BF</t>
  </si>
  <si>
    <t>Spécialiste en thérapie d'apprentissage (tertiaire - non réglementé)</t>
  </si>
  <si>
    <t>Spécialiste/thérapeute en pédagogie du mouvement (tertiaire - non réglementé)</t>
  </si>
  <si>
    <t>Styliste (tertiaire - non réglementé)</t>
  </si>
  <si>
    <t>Styliste modeliste (tertiaire - non réglementé)</t>
  </si>
  <si>
    <t>Superviseur (tertiaire - non réglementé)</t>
  </si>
  <si>
    <t>Technicien en aliments fourragers (tertiaire - non réglementé)</t>
  </si>
  <si>
    <t>Technicien en informatique (tertiaire - non réglementé)</t>
  </si>
  <si>
    <t>Technicienne en cytodiagnostic (tertiaire - non réglementé)</t>
  </si>
  <si>
    <t>Technologue-meunier (tertiaire - non réglementé)</t>
  </si>
  <si>
    <t>Thérapeute Shiatsu (tertiaire - non réglementé)</t>
  </si>
  <si>
    <t>Thérapeute en psychomotricité (tertiaire - non réglementé)</t>
  </si>
  <si>
    <t>Thérapeute familial (tertiaire - non réglementé)</t>
  </si>
  <si>
    <t>Thérapeute par la danse (tertiaire - non réglementé)</t>
  </si>
  <si>
    <t>Thérapeute par la peinture (tertiaire - non réglementé)</t>
  </si>
  <si>
    <t>Thérapeute spéc. dans la méthode de la Polarity (tertiaire - non réglementé)</t>
  </si>
  <si>
    <t>Thérapeute spécialisé dans l'hypnose (tertiaire - non réglementé)</t>
  </si>
  <si>
    <t>Thérapeute systémique (tertiaire - non réglementé)</t>
  </si>
  <si>
    <t>Traducteur-correspondancier (tertiaire - non réglementé)</t>
  </si>
  <si>
    <t>Visiteur CFF (tertiaire - non réglementé)</t>
  </si>
  <si>
    <t>Web Master (tertiaire - non réglementé)</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</si>
  <si>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</si>
  <si>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</si>
  <si>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</si>
  <si>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</si>
  <si>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</si>
  <si>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</si>
  <si>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</si>
  <si>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</si>
  <si>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</si>
  <si>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</si>
  <si>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</si>
  <si>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</si>
  <si>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</si>
  <si>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</si>
  <si>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</si>
  <si>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</si>
  <si>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</si>
  <si>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</si>
  <si>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</si>
  <si>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</si>
  <si>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</si>
  <si>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</si>
  <si>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</si>
  <si>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</si>
  <si>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</si>
  <si>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</si>
  <si>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</si>
  <si>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</si>
  <si>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</si>
  <si>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</si>
  <si>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Nom_de_l'ecole</t>
  </si>
  <si>
    <t>CT.#kt#</t>
  </si>
  <si>
    <t>Soudan du Sud</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</si>
  <si>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</si>
  <si>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</si>
  <si>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</si>
  <si>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</si>
  <si>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</si>
  <si>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</si>
  <si>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</si>
  <si>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</si>
  <si>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</si>
  <si>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</si>
  <si>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</si>
  <si>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</si>
  <si>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</si>
  <si>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</si>
  <si>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</si>
  <si>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Domicile à l'étranger</t>
  </si>
  <si>
    <t>Autres formations générales</t>
  </si>
  <si>
    <t>Baccalauréat français</t>
  </si>
  <si>
    <t>ECG Année de base</t>
  </si>
  <si>
    <t>ECG Arts et design</t>
  </si>
  <si>
    <t>ECG Communication et information</t>
  </si>
  <si>
    <t>ECG Economie</t>
  </si>
  <si>
    <t>ECG Musique et théâtre</t>
  </si>
  <si>
    <t>ECG Psychologie appliquée</t>
  </si>
  <si>
    <t>ECG Pédagogie</t>
  </si>
  <si>
    <t>ECG Santé</t>
  </si>
  <si>
    <t>ECG Santé/Pédagogie</t>
  </si>
  <si>
    <t>ECG Santé/Sciences naturelles</t>
  </si>
  <si>
    <t>ECG Sciences naturelles</t>
  </si>
  <si>
    <t>ECG Sport</t>
  </si>
  <si>
    <t>ECG Travail social</t>
  </si>
  <si>
    <t>ECG Travail social/Information et communication</t>
  </si>
  <si>
    <t>ECG Travail social/Pédagogie</t>
  </si>
  <si>
    <t>ECG Travail social/Santé</t>
  </si>
  <si>
    <t>Formations transitoires sec. I - sec. II</t>
  </si>
  <si>
    <t>MSP Arts et design</t>
  </si>
  <si>
    <t>MSP Communication et information</t>
  </si>
  <si>
    <t>MSP Musique et théâtre</t>
  </si>
  <si>
    <t>MSP Psychologie appliquée</t>
  </si>
  <si>
    <t>MSP Pédagogie</t>
  </si>
  <si>
    <t>MSP Pédagogie/communication</t>
  </si>
  <si>
    <t>MSP Santé</t>
  </si>
  <si>
    <t>MSP Santé/Sciences naturelles</t>
  </si>
  <si>
    <t>MSP Sciences naturelles</t>
  </si>
  <si>
    <t>MSP Sport</t>
  </si>
  <si>
    <t>MSP Travail social</t>
  </si>
  <si>
    <t>MSP Travail social/Pédagogie</t>
  </si>
  <si>
    <t>MSP Travail social/Santé</t>
  </si>
  <si>
    <t>Maturité gymnasiale sans reconnaissance fédérale</t>
  </si>
  <si>
    <t>Passerelle maturité professionnelle - HEU</t>
  </si>
  <si>
    <t>RRM Physique et applications des mathématiques</t>
  </si>
  <si>
    <t>RRM Sans autre indication</t>
  </si>
  <si>
    <t>### SEC II AUTRES FORM. COMPLEMENTAIRES ###</t>
  </si>
  <si>
    <t>Ecole de commerce (1-3 ans, non reconnue)</t>
  </si>
  <si>
    <t>Agent d'entretien en assainissement AFP</t>
  </si>
  <si>
    <t>Calorifugeur-tôlier CFC</t>
  </si>
  <si>
    <t>Charpentier CFC</t>
  </si>
  <si>
    <t>Conducteur de véhicules lourds CFC</t>
  </si>
  <si>
    <t>Conducteur de véhicules légers AFP</t>
  </si>
  <si>
    <t>Constructeur d'appareils industriels CFC</t>
  </si>
  <si>
    <t>Ebéniste CFC/Menuisier CFC - Charronnage</t>
  </si>
  <si>
    <t>Ebéniste CFC/Menuisier CFC - Ebénisterie</t>
  </si>
  <si>
    <t>Ebéniste CFC/Menuisier CFC - Fabrication de ski</t>
  </si>
  <si>
    <t>Ebéniste CFC/Menuisier CFC - Menuiserie</t>
  </si>
  <si>
    <t>Ebéniste CFC/Menuisier CFC - sans autres indications</t>
  </si>
  <si>
    <t>Electricien de réseau CFC</t>
  </si>
  <si>
    <t>Employé de secrétariat - Assistante de direction</t>
  </si>
  <si>
    <t>Employé de secrétariat - Employé de bureau</t>
  </si>
  <si>
    <t>Esthéticienne (sec. II - non reglementé)</t>
  </si>
  <si>
    <t>Informaticien (école privée, non reconnu)</t>
  </si>
  <si>
    <t>Micromécanicien CFC - Décolletage</t>
  </si>
  <si>
    <t>Micromécanicien CFC - Fabrication de pièces sur machines CNC</t>
  </si>
  <si>
    <t>Micromécanicien CFC - Prototype</t>
  </si>
  <si>
    <t>Micromécanicien CFC - sans autres indications</t>
  </si>
  <si>
    <t>Projeteur en technique du bâtiment chauffage CFC</t>
  </si>
  <si>
    <t>Projeteur en technique du bâtiment sanitaire CFC</t>
  </si>
  <si>
    <t>Projeteur en technique du bâtiment ventilation CFC</t>
  </si>
  <si>
    <t>Spécialiste en restauration de système CFC</t>
  </si>
  <si>
    <t>Technologue en assainissement CFC</t>
  </si>
  <si>
    <t>Assistant de ventes</t>
  </si>
  <si>
    <t>Assistant/e d'audience</t>
  </si>
  <si>
    <t>Autres formations complémentaires du sec. II</t>
  </si>
  <si>
    <t>Cadre commercial</t>
  </si>
  <si>
    <t>Collaborateur comptable</t>
  </si>
  <si>
    <t>Employé spécialisé en assurances sociales</t>
  </si>
  <si>
    <t>PC Power-User SIZ</t>
  </si>
  <si>
    <t>Spécialiste en fiduciaire</t>
  </si>
  <si>
    <t>Spécialiste en gestion du personnel</t>
  </si>
  <si>
    <t>Spécialiste en impôts</t>
  </si>
  <si>
    <t>Spécialiste en marketing et en ventes</t>
  </si>
  <si>
    <t>Spécialiste en production</t>
  </si>
  <si>
    <t>Spécialiste en économie</t>
  </si>
  <si>
    <t>Accompagnateur social BF</t>
  </si>
  <si>
    <t>Acupuncteur (tertiaire - non réglementé)</t>
  </si>
  <si>
    <t>Art-thérapeute, dipl. - sans autres indications</t>
  </si>
  <si>
    <t>Bottier-orthopédiste dipl.</t>
  </si>
  <si>
    <t>Chef cuisinier BF</t>
  </si>
  <si>
    <t>Chef d'entreprise de l'hôtellerie et de la restauration, dipl.</t>
  </si>
  <si>
    <t>Chef d'établissement de l'hôtellerie et de la restauration BF</t>
  </si>
  <si>
    <t>Chef de projet et chef d'atelier en construction de tableaux électriques BF</t>
  </si>
  <si>
    <t>Chef du secteur hotelier-intendance BF</t>
  </si>
  <si>
    <t>Coiffeur, dipl. - sans autres indications</t>
  </si>
  <si>
    <t>Concepteur artisan BF</t>
  </si>
  <si>
    <t>Contremaître de construction de routes BF - Construction de voies de communication</t>
  </si>
  <si>
    <t>Contremaître de construction de routes BF - sans autres indications</t>
  </si>
  <si>
    <t>Contremaître de voies ferrées BF</t>
  </si>
  <si>
    <t>Contremaître plâtrier-constructeur à sec BF</t>
  </si>
  <si>
    <t>Couvreur, maître, dipl.</t>
  </si>
  <si>
    <t>Diagnosticien d'automobiles BF - sans autres indications</t>
  </si>
  <si>
    <t>Expert en conduite organisationelle, dipl.</t>
  </si>
  <si>
    <t>Expert en management de l'organisation, dipl.</t>
  </si>
  <si>
    <t>Expert en opérations des marchés financiers, dipl.</t>
  </si>
  <si>
    <t>Formation de cadre en santé (tertiaire - non réglementé) - sans autres indications</t>
  </si>
  <si>
    <t>Informaticien de gestion BF</t>
  </si>
  <si>
    <t>Informaticien/ne en développement d'applications TIC BF</t>
  </si>
  <si>
    <t>Informaticien/ne en technique des systèmes et réseaux TIC BF</t>
  </si>
  <si>
    <t>Logisticien BF - Distribution</t>
  </si>
  <si>
    <t>Logisticien BF - Production</t>
  </si>
  <si>
    <t>Logisticien BF - Stockage</t>
  </si>
  <si>
    <t>Logisticien BF - sans autres indications</t>
  </si>
  <si>
    <t>Maître dans l'industrie, dipl.</t>
  </si>
  <si>
    <t>Product Management Fashion and Textile NDS (tertiaire - non réglementé)</t>
  </si>
  <si>
    <t>Responsable achats, dipl.</t>
  </si>
  <si>
    <t>Responsable de la restauration BF</t>
  </si>
  <si>
    <t>Responsable de ménage agricole BF</t>
  </si>
  <si>
    <t>Responsable en documentation technique, dipl.</t>
  </si>
  <si>
    <t>Rédacteur publicitaire BF</t>
  </si>
  <si>
    <t>Scénariste (tertiaire - non réglementé)</t>
  </si>
  <si>
    <t>Spécialiste de la sécurité dans les institutions de santé et du social BF</t>
  </si>
  <si>
    <t>Spécialiste de réseau BF - sans autres indications</t>
  </si>
  <si>
    <t>Spécialiste de vente BF - sans autres indications</t>
  </si>
  <si>
    <t>Spécialiste du commerce fruits et légumes BF</t>
  </si>
  <si>
    <t>Spécialiste en bois BF - sans autres indications</t>
  </si>
  <si>
    <t>Spécialiste en combustion BF - sans autres indications</t>
  </si>
  <si>
    <t>Spécialiste en finition des médias imprimés BF</t>
  </si>
  <si>
    <t>Spécialiste en gestion de PME BF</t>
  </si>
  <si>
    <t>Spécialiste en ressources humaines BF - sans autres indications</t>
  </si>
  <si>
    <t>Spécialiste en réadaptation de personnes malvoyantes et aveugles, dipl.</t>
  </si>
  <si>
    <t>Spécialiste en technologies de réadaptation BF</t>
  </si>
  <si>
    <t>Spécialiste en transports publics BF</t>
  </si>
  <si>
    <t>Spécialiste pour la sécurité des citernes BF</t>
  </si>
  <si>
    <t>Spécialiste technique dentaire BF - sans autres indications</t>
  </si>
  <si>
    <t>Supply Chain Manager/in, dipl.</t>
  </si>
  <si>
    <t>Arzier-Le Muids</t>
  </si>
  <si>
    <t>Bettmeralp</t>
  </si>
  <si>
    <t>Buchegg</t>
  </si>
  <si>
    <t>Bussigny</t>
  </si>
  <si>
    <t>Ilanz/Glion</t>
  </si>
  <si>
    <t>Plateau de Diesse</t>
  </si>
  <si>
    <t>Sauge</t>
  </si>
  <si>
    <t>Schinznach</t>
  </si>
  <si>
    <t>Stocken-Höfen</t>
  </si>
  <si>
    <t>Val-de-Charmey</t>
  </si>
  <si>
    <t>APCt 90</t>
  </si>
  <si>
    <t>Type d'enseignement de la classe non livré (SdL)</t>
  </si>
  <si>
    <t>Type d'enseignement précédent non livré</t>
  </si>
  <si>
    <t>Autres formations transitoires sec. II - tertiaire</t>
  </si>
  <si>
    <t>Autres programmes d'enseignement dans les écoles spécialisées (degré secondaire I)</t>
  </si>
  <si>
    <t>Programme handicap de la vue (degré secondaire I)</t>
  </si>
  <si>
    <t>Programme handicap de l’audition (degré secondaire I)</t>
  </si>
  <si>
    <t>Programme handicap mental et autisme (degré secondaire I)</t>
  </si>
  <si>
    <t>Programme handicap physique (degré secondaire I)</t>
  </si>
  <si>
    <t>Programme handicaps multiples (degré secondaire I)</t>
  </si>
  <si>
    <t>Programme troubles de l'apprentissage (degré secondaire I)</t>
  </si>
  <si>
    <t>Programme troubles du comportement (degré secondaire I)</t>
  </si>
  <si>
    <t>Programme troubles du langage (degré secondaire I)</t>
  </si>
  <si>
    <t>Programme troubles sensoriels (degré secondaire I)</t>
  </si>
  <si>
    <t>Programmes des écoles spécialisées sans différenciation selon le programme (degré secondaire I)</t>
  </si>
  <si>
    <t>Assistant vernisseur AFP</t>
  </si>
  <si>
    <t>Chef d'équipe en construction de bois (tertiaire - non réglementé)</t>
  </si>
  <si>
    <t>Chef de réception BF</t>
  </si>
  <si>
    <t>Directeur d'institution sociale et médico-sociale, dipl.</t>
  </si>
  <si>
    <t>Enquêteur de douane, dipl.</t>
  </si>
  <si>
    <t>Libraire BF</t>
  </si>
  <si>
    <t>Manager en commerce de détail, dipl.</t>
  </si>
  <si>
    <t>Maître tableaux électriques et automation</t>
  </si>
  <si>
    <t>Organisateur d'événements (tertiaire - non réglementé)</t>
  </si>
  <si>
    <t>Préparateur Humains BF</t>
  </si>
  <si>
    <t>Spécialiste de la prévoyance en faveur du personnel BF</t>
  </si>
  <si>
    <t>Spécialiste en systèmes thermiques BF - sans autres indications</t>
  </si>
  <si>
    <t>Spécialiste pharmaceutique BF</t>
  </si>
  <si>
    <t>Spécialiste établissements de bains BF</t>
  </si>
  <si>
    <t>Technicien Industrie graphique (tertiaire - non réglementé)</t>
  </si>
  <si>
    <t>APC 90</t>
  </si>
  <si>
    <t>Programme d'enseignement régulier / Pas de mesures de pédagogie spécialisée</t>
  </si>
  <si>
    <t>Objectifs individuels (dans 1 - 2 branches) / Pas de mesures de pédagogie spécialisée</t>
  </si>
  <si>
    <t>Objectifs individuels (dans 3 branches ou plus) / Pas de mesures de pédagogie spécialisée</t>
  </si>
  <si>
    <t>Programme d'enseignement régulier / Mesures de pédagogie spécialisée ordinaires</t>
  </si>
  <si>
    <t>Objectifs individuels (dans 1 - 2 branches) / Mesures de pédagogie spécialisée ordinaires</t>
  </si>
  <si>
    <t>Objectifs individuels (dans 3 branches ou plus) / Mesures de pédagogie spécialisée ordinaires</t>
  </si>
  <si>
    <t>Programme d'enseignement régulier / Mesures de pédagogie spécialisée renforcées</t>
  </si>
  <si>
    <t>Objectifs individuels (dans 1 - 2 branches) / Mesures de pédagogie spécialisée renforcées</t>
  </si>
  <si>
    <t>Objectifs individuels (dans 3 branches ou plus) / Mesures de pédagogie spécialisée renforcées</t>
  </si>
  <si>
    <t>Albula/Alvra</t>
  </si>
  <si>
    <t>Calanca</t>
  </si>
  <si>
    <t>Domleschg</t>
  </si>
  <si>
    <t>Petit-Val</t>
  </si>
  <si>
    <t>Péry-La Heutte</t>
  </si>
  <si>
    <t>Valbirse</t>
  </si>
  <si>
    <t>MP1 Arts visuels et arts appliqués</t>
  </si>
  <si>
    <t>MP1 Nature, paysage et alimentation</t>
  </si>
  <si>
    <t>MP1 Santé et social - variante sciences naturelles</t>
  </si>
  <si>
    <t>MP1 Santé et social - variante économie et droit</t>
  </si>
  <si>
    <t>MP1 Technique, architecture et sciences de la vie - sans variante</t>
  </si>
  <si>
    <t>MP1 Technique, architecture et sciences de la vie - variante chimie ou biologie</t>
  </si>
  <si>
    <t>MP1 Economie et services - type économie</t>
  </si>
  <si>
    <t>MP1 Economie et services - type services</t>
  </si>
  <si>
    <t>Belmont-Broye</t>
  </si>
  <si>
    <t>Gibloux</t>
  </si>
  <si>
    <t>Mont-Vully</t>
  </si>
  <si>
    <t>Obersaxen Mundaun</t>
  </si>
  <si>
    <t>Surses</t>
  </si>
  <si>
    <t>Cheyres-Châbles</t>
  </si>
  <si>
    <t>Crans-Montana</t>
  </si>
  <si>
    <t>Estavayer</t>
  </si>
  <si>
    <t>Goms</t>
  </si>
  <si>
    <t>Jorat-Mézières</t>
  </si>
  <si>
    <t>Riviera</t>
  </si>
  <si>
    <t>Programme d'enseignement régulier / Programme des écoles spécialisées</t>
  </si>
  <si>
    <t>Objectifs individuels (dans 1 - 2 branches) / Programme des écoles spécialisées</t>
  </si>
  <si>
    <t>Objectifs individuels (dans 3 branches ou plus) / Programme des écoles spécialisées</t>
  </si>
  <si>
    <t>Bergün Filisur</t>
  </si>
  <si>
    <t>La Grande Béroche</t>
  </si>
  <si>
    <t>La Grande-Béroche</t>
  </si>
  <si>
    <t>Rheinwald</t>
  </si>
  <si>
    <t>Stammheim</t>
  </si>
  <si>
    <t>Macédoine du Nord</t>
  </si>
  <si>
    <t>Tchéquie</t>
  </si>
  <si>
    <t>Cabo Verde</t>
  </si>
  <si>
    <t>Égypte</t>
  </si>
  <si>
    <t>Équateur</t>
  </si>
  <si>
    <t>Érythrée</t>
  </si>
  <si>
    <t>Eswatini</t>
  </si>
  <si>
    <t>États-Unis</t>
  </si>
  <si>
    <t>Éthiopie</t>
  </si>
  <si>
    <t>Îles Cook</t>
  </si>
  <si>
    <t>Îles Marshall</t>
  </si>
  <si>
    <t>Îles Salomon</t>
  </si>
  <si>
    <t>Alt St. Johann</t>
  </si>
  <si>
    <t>Feldbrunnen-St. Niklaus</t>
  </si>
  <si>
    <t>Nuglar-St. Pantaleon</t>
  </si>
  <si>
    <t>Prez</t>
  </si>
  <si>
    <t>St. Antoni</t>
  </si>
  <si>
    <t>St. Antönien</t>
  </si>
  <si>
    <t>St. Antönien Ascharina</t>
  </si>
  <si>
    <t>St. Antönien Castels</t>
  </si>
  <si>
    <t>St. Antönien Rüti</t>
  </si>
  <si>
    <t>St. Gallen</t>
  </si>
  <si>
    <t>St. Gallenkappel</t>
  </si>
  <si>
    <t>St. Margrethen</t>
  </si>
  <si>
    <t>St. Martin</t>
  </si>
  <si>
    <t>St. Moritz</t>
  </si>
  <si>
    <t>St. Niklaus</t>
  </si>
  <si>
    <t>St. Peter</t>
  </si>
  <si>
    <t>St. Peter-Pagig</t>
  </si>
  <si>
    <t>St. Peterzell</t>
  </si>
  <si>
    <t>St. Silvester</t>
  </si>
  <si>
    <t>St. Stephan</t>
  </si>
  <si>
    <t>St. Ursen</t>
  </si>
  <si>
    <t>Sta. Maria Val Müstair</t>
  </si>
  <si>
    <t>Thurnen</t>
  </si>
  <si>
    <t>Villaz</t>
  </si>
  <si>
    <t>Wildhaus-Alt St. Johann</t>
  </si>
  <si>
    <t>Aarmühle</t>
  </si>
  <si>
    <t>Affoltern</t>
  </si>
  <si>
    <t>Affoltern bei Zürich</t>
  </si>
  <si>
    <t>Albisrieden</t>
  </si>
  <si>
    <t>Alliswil</t>
  </si>
  <si>
    <t>Altenburg</t>
  </si>
  <si>
    <t>Altstetten</t>
  </si>
  <si>
    <t>Andest</t>
  </si>
  <si>
    <t>Anglikon</t>
  </si>
  <si>
    <t>Areuse</t>
  </si>
  <si>
    <t>Arrufens</t>
  </si>
  <si>
    <t>Ascharina</t>
  </si>
  <si>
    <t>Ausserbirrmoos</t>
  </si>
  <si>
    <t>Aussersihl</t>
  </si>
  <si>
    <t>Balzenwil</t>
  </si>
  <si>
    <t>Barschwand</t>
  </si>
  <si>
    <t>Beinwil bei Muri</t>
  </si>
  <si>
    <t>Bergün</t>
  </si>
  <si>
    <t>Bernex-Onex-Confignon</t>
  </si>
  <si>
    <t>Bevers</t>
  </si>
  <si>
    <t>Bickigen-Schwanden</t>
  </si>
  <si>
    <t>Biogno</t>
  </si>
  <si>
    <t>Birrenlauf</t>
  </si>
  <si>
    <t>Bois-d'Amont</t>
  </si>
  <si>
    <t>Bosco</t>
  </si>
  <si>
    <t>Bosco (Vallemaggia)</t>
  </si>
  <si>
    <t>Bougy</t>
  </si>
  <si>
    <t>Brechershäusern</t>
  </si>
  <si>
    <t>Bremgarten Herrschaft</t>
  </si>
  <si>
    <t>Bremgarten Stadtgericht</t>
  </si>
  <si>
    <t>Brienz-Surava</t>
  </si>
  <si>
    <t>Brigels</t>
  </si>
  <si>
    <t>Brot-Dessus</t>
  </si>
  <si>
    <t>Brè</t>
  </si>
  <si>
    <t>Brétigny-Saint-Barthélemy</t>
  </si>
  <si>
    <t>Buch bei Affeltrangen</t>
  </si>
  <si>
    <t>Buch bei Uesslingen</t>
  </si>
  <si>
    <t>Buchen</t>
  </si>
  <si>
    <t>Buchthalen</t>
  </si>
  <si>
    <t>Busen</t>
  </si>
  <si>
    <t>Bussigny-sur-Morges</t>
  </si>
  <si>
    <t>Bözingen</t>
  </si>
  <si>
    <t>Büblikon</t>
  </si>
  <si>
    <t>Bümpliz</t>
  </si>
  <si>
    <t>Calprino</t>
  </si>
  <si>
    <t>Carabbietta</t>
  </si>
  <si>
    <t>Carasso</t>
  </si>
  <si>
    <t>Casenzano</t>
  </si>
  <si>
    <t>Castels</t>
  </si>
  <si>
    <t>Casti</t>
  </si>
  <si>
    <t>Cavadura</t>
  </si>
  <si>
    <t>Celerina</t>
  </si>
  <si>
    <t>Chapelle (VD)</t>
  </si>
  <si>
    <t>Chapelle-près-Surpierre</t>
  </si>
  <si>
    <t>Chapelle-sur-Gillarens</t>
  </si>
  <si>
    <t>Chêne-Paquier</t>
  </si>
  <si>
    <t>Chêne-Thônex</t>
  </si>
  <si>
    <t>Cierfs</t>
  </si>
  <si>
    <t>Colla</t>
  </si>
  <si>
    <t>Combes</t>
  </si>
  <si>
    <t>Compesières</t>
  </si>
  <si>
    <t>Conters im Oberhalbstein</t>
  </si>
  <si>
    <t>Contra</t>
  </si>
  <si>
    <t>Corsier (VD)</t>
  </si>
  <si>
    <t>Crans (VD)</t>
  </si>
  <si>
    <t>Daro</t>
  </si>
  <si>
    <t>Dicki</t>
  </si>
  <si>
    <t>Diessbach</t>
  </si>
  <si>
    <t>Dippishausen</t>
  </si>
  <si>
    <t>Disentis</t>
  </si>
  <si>
    <t>Dorlikon</t>
  </si>
  <si>
    <t>Eaux-Vives</t>
  </si>
  <si>
    <t>Ebligen</t>
  </si>
  <si>
    <t>Egelshofen</t>
  </si>
  <si>
    <t>Emmishofen</t>
  </si>
  <si>
    <t>Ems</t>
  </si>
  <si>
    <t>Enge</t>
  </si>
  <si>
    <t>Epagnier</t>
  </si>
  <si>
    <t>Fahrhof</t>
  </si>
  <si>
    <t>Feldis</t>
  </si>
  <si>
    <t>Fenin</t>
  </si>
  <si>
    <t>Fetan</t>
  </si>
  <si>
    <t>Fluntern</t>
  </si>
  <si>
    <t>Freienstein</t>
  </si>
  <si>
    <t>Furth</t>
  </si>
  <si>
    <t>Gasenried</t>
  </si>
  <si>
    <t>Goldiwil</t>
  </si>
  <si>
    <t>Goldswil</t>
  </si>
  <si>
    <t>Grange-la-Battiaz</t>
  </si>
  <si>
    <t>Granges (VD)</t>
  </si>
  <si>
    <t>Grumo</t>
  </si>
  <si>
    <t>Gründen</t>
  </si>
  <si>
    <t>Gysenstein</t>
  </si>
  <si>
    <t>Gäserz</t>
  </si>
  <si>
    <t>Gündelhart</t>
  </si>
  <si>
    <t>Hauben</t>
  </si>
  <si>
    <t>Hausen</t>
  </si>
  <si>
    <t>Hemmerswil</t>
  </si>
  <si>
    <t>Hermetschwil</t>
  </si>
  <si>
    <t>Herten</t>
  </si>
  <si>
    <t>Hirslanden</t>
  </si>
  <si>
    <t>Hof Chur</t>
  </si>
  <si>
    <t>Holzmannshaus</t>
  </si>
  <si>
    <t>Horgenbach</t>
  </si>
  <si>
    <t>Hottingen</t>
  </si>
  <si>
    <t>Huben</t>
  </si>
  <si>
    <t>Höchstetten (Konolfingen)</t>
  </si>
  <si>
    <t>Höngg</t>
  </si>
  <si>
    <t>Iberg</t>
  </si>
  <si>
    <t>Innerbirrmoos</t>
  </si>
  <si>
    <t>Insone</t>
  </si>
  <si>
    <t>Kappel</t>
  </si>
  <si>
    <t>Kempfhof</t>
  </si>
  <si>
    <t>Kerenzen-Mühlehorn</t>
  </si>
  <si>
    <t>Kleinhüningen</t>
  </si>
  <si>
    <t>Kurzdorf</t>
  </si>
  <si>
    <t>Kurzrickenbach</t>
  </si>
  <si>
    <t>Kästris</t>
  </si>
  <si>
    <t>La Bâtiaz</t>
  </si>
  <si>
    <t>La Chaux (VD)</t>
  </si>
  <si>
    <t>La Coudre</t>
  </si>
  <si>
    <t>La Punt Chamues-ch</t>
  </si>
  <si>
    <t>La Scheulte</t>
  </si>
  <si>
    <t>Langdorf</t>
  </si>
  <si>
    <t>Latsch</t>
  </si>
  <si>
    <t>Laufen Stadt</t>
  </si>
  <si>
    <t>Laufen Vorstadt</t>
  </si>
  <si>
    <t>Lauperswil Viertel</t>
  </si>
  <si>
    <t>Lavey</t>
  </si>
  <si>
    <t>Le Châtelard-Montreux</t>
  </si>
  <si>
    <t>Le Petit-Saconnex</t>
  </si>
  <si>
    <t>Lenz</t>
  </si>
  <si>
    <t>Les Eplatures</t>
  </si>
  <si>
    <t>Les Planches</t>
  </si>
  <si>
    <t>Lussy (VD)</t>
  </si>
  <si>
    <t>Luvis</t>
  </si>
  <si>
    <t>Lüsai</t>
  </si>
  <si>
    <t>Madretsch</t>
  </si>
  <si>
    <t>Madulein</t>
  </si>
  <si>
    <t>Mage</t>
  </si>
  <si>
    <t>Mannens</t>
  </si>
  <si>
    <t>Marin</t>
  </si>
  <si>
    <t>Marmels</t>
  </si>
  <si>
    <t>Medels im Oberland</t>
  </si>
  <si>
    <t>Meienberg</t>
  </si>
  <si>
    <t>Mellstorf</t>
  </si>
  <si>
    <t>Messen-Scheunen</t>
  </si>
  <si>
    <t>Mett</t>
  </si>
  <si>
    <t>Mons</t>
  </si>
  <si>
    <t>Montvoie</t>
  </si>
  <si>
    <t>Morcles</t>
  </si>
  <si>
    <t>Mullen</t>
  </si>
  <si>
    <t>Muntogna da Schons</t>
  </si>
  <si>
    <t>Möriken</t>
  </si>
  <si>
    <t>Mötschwil-Schleumen</t>
  </si>
  <si>
    <t>Mühlebach bei Amriswil</t>
  </si>
  <si>
    <t>Mühlen</t>
  </si>
  <si>
    <t>Münster (GR)</t>
  </si>
  <si>
    <t>Münster (LU)</t>
  </si>
  <si>
    <t>Nesselnbach</t>
  </si>
  <si>
    <t>Neuhausen</t>
  </si>
  <si>
    <t>Neukirch bei Ilanz</t>
  </si>
  <si>
    <t>Neuveville</t>
  </si>
  <si>
    <t>Neyruz (VD)</t>
  </si>
  <si>
    <t>Niederernen</t>
  </si>
  <si>
    <t>Niedergerlafingen</t>
  </si>
  <si>
    <t>Niederhallwil</t>
  </si>
  <si>
    <t>Niederurdorf</t>
  </si>
  <si>
    <t>Niederwil (Zofingen)</t>
  </si>
  <si>
    <t>Niederzeihen</t>
  </si>
  <si>
    <t>Noble-Contrée</t>
  </si>
  <si>
    <t>Noranco</t>
  </si>
  <si>
    <t>Obercastels</t>
  </si>
  <si>
    <t>Oberendingen</t>
  </si>
  <si>
    <t>Oberhofen bei Münchwilen</t>
  </si>
  <si>
    <t>Oberleibstadt</t>
  </si>
  <si>
    <t>Obermuhleren-Zimmerwald</t>
  </si>
  <si>
    <t>Oberried (See)</t>
  </si>
  <si>
    <t>Oberscheunen</t>
  </si>
  <si>
    <t>Oberstrass</t>
  </si>
  <si>
    <t>Oberurdorf</t>
  </si>
  <si>
    <t>Obervaz</t>
  </si>
  <si>
    <t>Oberwinterthur</t>
  </si>
  <si>
    <t>Oerlikon</t>
  </si>
  <si>
    <t>Oetlikon</t>
  </si>
  <si>
    <t>Oftershausen</t>
  </si>
  <si>
    <t>Olsberg (BL)</t>
  </si>
  <si>
    <t>Onex-Confignon</t>
  </si>
  <si>
    <t>Otterbach</t>
  </si>
  <si>
    <t>Pambio</t>
  </si>
  <si>
    <t>Panix</t>
  </si>
  <si>
    <t>Pany</t>
  </si>
  <si>
    <t>Piandera</t>
  </si>
  <si>
    <t>Pignieu</t>
  </si>
  <si>
    <t>Plainpalais</t>
  </si>
  <si>
    <t>Plamboz</t>
  </si>
  <si>
    <t>Ponte-Campovasto</t>
  </si>
  <si>
    <t>Prato (Vallemaggia)</t>
  </si>
  <si>
    <t>Prato-Fiesso</t>
  </si>
  <si>
    <t>Pregny</t>
  </si>
  <si>
    <t>Präsanz</t>
  </si>
  <si>
    <t>Putz</t>
  </si>
  <si>
    <t>Raat-Schüpfheim</t>
  </si>
  <si>
    <t>Ragaz</t>
  </si>
  <si>
    <t>Ravecchia</t>
  </si>
  <si>
    <t>Reams</t>
  </si>
  <si>
    <t>Reiben</t>
  </si>
  <si>
    <t>Reichenbach bei Frutigen</t>
  </si>
  <si>
    <t>Rein</t>
  </si>
  <si>
    <t>Reischen</t>
  </si>
  <si>
    <t>Remüs</t>
  </si>
  <si>
    <t>Retterswil</t>
  </si>
  <si>
    <t>Richensee</t>
  </si>
  <si>
    <t>Ried</t>
  </si>
  <si>
    <t>Rieden (ZH)</t>
  </si>
  <si>
    <t>Riesbach</t>
  </si>
  <si>
    <t>Riken (AG)</t>
  </si>
  <si>
    <t>Rinkenbach</t>
  </si>
  <si>
    <t>Roffna</t>
  </si>
  <si>
    <t>Rohrdorf</t>
  </si>
  <si>
    <t>Rudolfstetten</t>
  </si>
  <si>
    <t>Ruis</t>
  </si>
  <si>
    <t>Rüdtligen</t>
  </si>
  <si>
    <t>Rüti im Prätigau</t>
  </si>
  <si>
    <t>Sagens</t>
  </si>
  <si>
    <t>Saint-Aubin (NE)</t>
  </si>
  <si>
    <t>Salux</t>
  </si>
  <si>
    <t>Samaden</t>
  </si>
  <si>
    <t>Sauges</t>
  </si>
  <si>
    <t>Saules</t>
  </si>
  <si>
    <t>Scanfs</t>
  </si>
  <si>
    <t>Scareglia</t>
  </si>
  <si>
    <t>Schachen</t>
  </si>
  <si>
    <t>Schlarigna/Celerina</t>
  </si>
  <si>
    <t>Schleins</t>
  </si>
  <si>
    <t>Schoren</t>
  </si>
  <si>
    <t>Schottikon</t>
  </si>
  <si>
    <t>Schrickschrot</t>
  </si>
  <si>
    <t>Schuders</t>
  </si>
  <si>
    <t>Schuls</t>
  </si>
  <si>
    <t>Schwamendingen</t>
  </si>
  <si>
    <t>Schwanden</t>
  </si>
  <si>
    <t>Schweiningen</t>
  </si>
  <si>
    <t>Schönthal</t>
  </si>
  <si>
    <t>Seebach</t>
  </si>
  <si>
    <t>Seen</t>
  </si>
  <si>
    <t>Seewis im Oberland</t>
  </si>
  <si>
    <t>Serneus</t>
  </si>
  <si>
    <t>Seth</t>
  </si>
  <si>
    <t>Signôra</t>
  </si>
  <si>
    <t>Sils im Engadin</t>
  </si>
  <si>
    <t>Solduno</t>
  </si>
  <si>
    <t>Sornico</t>
  </si>
  <si>
    <t>St. Margarethen</t>
  </si>
  <si>
    <t>St. Niklaus Dorf</t>
  </si>
  <si>
    <t>St. Niklaus Matt</t>
  </si>
  <si>
    <t>Stalden im Emmental</t>
  </si>
  <si>
    <t>Stalla</t>
  </si>
  <si>
    <t>Stechlenegg</t>
  </si>
  <si>
    <t>Straubenzell</t>
  </si>
  <si>
    <t>Strättligen</t>
  </si>
  <si>
    <t>Stuls</t>
  </si>
  <si>
    <t>Stürvis</t>
  </si>
  <si>
    <t>Süs</t>
  </si>
  <si>
    <t>Tablat</t>
  </si>
  <si>
    <t>Tannenbühl</t>
  </si>
  <si>
    <t>Tennwil</t>
  </si>
  <si>
    <t>Thielle</t>
  </si>
  <si>
    <t>Thungschneit</t>
  </si>
  <si>
    <t>Tinizun</t>
  </si>
  <si>
    <t>Tinzen</t>
  </si>
  <si>
    <t>Tramelan-Dessous</t>
  </si>
  <si>
    <t>Tramelan-Dessus</t>
  </si>
  <si>
    <t>Trins</t>
  </si>
  <si>
    <t>Truns</t>
  </si>
  <si>
    <t>Töss</t>
  </si>
  <si>
    <t>Unterembrach</t>
  </si>
  <si>
    <t>Unterhallau</t>
  </si>
  <si>
    <t>Unterleibstadt</t>
  </si>
  <si>
    <t>Unterstrass</t>
  </si>
  <si>
    <t>Vairano</t>
  </si>
  <si>
    <t>Val de Bagnes</t>
  </si>
  <si>
    <t>Valcava</t>
  </si>
  <si>
    <t>Valle Morobbia in Piano</t>
  </si>
  <si>
    <t>Valpaschun</t>
  </si>
  <si>
    <t>Veltheim (ZH)</t>
  </si>
  <si>
    <t>Vernéaz</t>
  </si>
  <si>
    <t>Verzasca</t>
  </si>
  <si>
    <t>Vilars</t>
  </si>
  <si>
    <t>Vingelz</t>
  </si>
  <si>
    <t>Voëns-Maley</t>
  </si>
  <si>
    <t>Waldhäusern</t>
  </si>
  <si>
    <t>Wallenstadt</t>
  </si>
  <si>
    <t>Waltensburg</t>
  </si>
  <si>
    <t>Wavre</t>
  </si>
  <si>
    <t>Welschenrohr-Gänsbrunnen</t>
  </si>
  <si>
    <t>Werd</t>
  </si>
  <si>
    <t>Wergenstein</t>
  </si>
  <si>
    <t>Wiedikon</t>
  </si>
  <si>
    <t>Wil (BE)</t>
  </si>
  <si>
    <t>Wil bei Koppigen</t>
  </si>
  <si>
    <t>Windlach</t>
  </si>
  <si>
    <t>Wipkingen</t>
  </si>
  <si>
    <t>Witikon</t>
  </si>
  <si>
    <t>Wittwil</t>
  </si>
  <si>
    <t>Wolhusen Markt</t>
  </si>
  <si>
    <t>Wollishofen</t>
  </si>
  <si>
    <t>Wyssachengraben</t>
  </si>
  <si>
    <t>Wülflingen</t>
  </si>
  <si>
    <t>Zillis</t>
  </si>
  <si>
    <t>Blonay - Saint-Légier</t>
  </si>
  <si>
    <t>Böztal</t>
  </si>
  <si>
    <t>Hautemorges</t>
  </si>
  <si>
    <t>Tresa</t>
  </si>
  <si>
    <t>Val Mara</t>
  </si>
  <si>
    <t>Ukrainien</t>
  </si>
  <si>
    <t>v1.24</t>
  </si>
  <si>
    <t>Türkiye</t>
  </si>
  <si>
    <t>Damphreux-Lugnez</t>
  </si>
  <si>
    <t>Herznach-Ueken</t>
  </si>
  <si>
    <t>Schwende-Rüte</t>
  </si>
  <si>
    <t>Académie Ecole de coiffure Lausanne SA</t>
  </si>
  <si>
    <t>AIGLON COLLEGE Boarding International School</t>
  </si>
  <si>
    <t>AKAD Ecole Supérieure en Banque et Finance SA</t>
  </si>
  <si>
    <t>Anhugar</t>
  </si>
  <si>
    <t>ARPIH Centre romand de formation sociale et de perfectionnement</t>
  </si>
  <si>
    <t>Association Chrysalide</t>
  </si>
  <si>
    <t>Association de l'Ecole des Jordils - Lausanne</t>
  </si>
  <si>
    <t>Association Ecole AQUARELLE</t>
  </si>
  <si>
    <t>Association Gan Chlomo - Ecole juive enfantine et primaire</t>
  </si>
  <si>
    <t>Association La Branche - Savigny</t>
  </si>
  <si>
    <t>Association le Châtelard, centre médico-pédagogique CMP - Lausanne</t>
  </si>
  <si>
    <t>Association Le Foyer, EEAA Ecole pour enfants atteints d'autisme - Lausanne</t>
  </si>
  <si>
    <t>Association PERFORM</t>
  </si>
  <si>
    <t>Association Point Nature</t>
  </si>
  <si>
    <t>Centre de formation esg</t>
  </si>
  <si>
    <t>Centre d'enseignement spécialisé l'Ombelle - Nyon</t>
  </si>
  <si>
    <t>Centre les Explorateurs</t>
  </si>
  <si>
    <t>Centre pédagogique pour handicapés de la vue - Lausanne</t>
  </si>
  <si>
    <t>Centre romand de formation des journalistes</t>
  </si>
  <si>
    <t>Centre thérapeutique de Jour pour Enfants du Bugnon - CTJE</t>
  </si>
  <si>
    <t>CLUB ALPHA</t>
  </si>
  <si>
    <t>Collège Alpin International Beau Soleil</t>
  </si>
  <si>
    <t>Collège Champittet SA Pully</t>
  </si>
  <si>
    <t>Collège Champittet SA, Nyon</t>
  </si>
  <si>
    <t>Collège Pierre-Viret</t>
  </si>
  <si>
    <t>Cursus Formation</t>
  </si>
  <si>
    <t>Deux milles feuilles</t>
  </si>
  <si>
    <t>Ecole ALPHALIF</t>
  </si>
  <si>
    <t>Ecole Alpine Internationale PRE-FLEURI</t>
  </si>
  <si>
    <t>Ecole Athena</t>
  </si>
  <si>
    <t>Ecole Athica</t>
  </si>
  <si>
    <t>Ecole bilingue de Suisse Romande</t>
  </si>
  <si>
    <t>Ecole Blanc Léman</t>
  </si>
  <si>
    <t>Ecole Blancpain SA</t>
  </si>
  <si>
    <t>Ecole Brillantmont</t>
  </si>
  <si>
    <t>Ecole catholique</t>
  </si>
  <si>
    <t>Ecole catholique du Valentin (ECV)</t>
  </si>
  <si>
    <t>Ecole Chantemerle</t>
  </si>
  <si>
    <t>Ecole d'arts visuels Têtard</t>
  </si>
  <si>
    <t>Ecole de la Cressire</t>
  </si>
  <si>
    <t>Ecole de la Garanderie</t>
  </si>
  <si>
    <t>Ecole de Mémise - Lutry</t>
  </si>
  <si>
    <t>Ecole de soins et santé communautaire - Site de Vevey</t>
  </si>
  <si>
    <t>Ecole des ARCHES</t>
  </si>
  <si>
    <t>Ecole du Flon</t>
  </si>
  <si>
    <t>Ecole du Mont-Pèlerin</t>
  </si>
  <si>
    <t>Ecole du POTIER</t>
  </si>
  <si>
    <t>Ecole Edenpark</t>
  </si>
  <si>
    <t>Ecole Educaterre Chablais</t>
  </si>
  <si>
    <t>Ecole Germaine de Staël</t>
  </si>
  <si>
    <t>Ecole internationale billingue La Garenne</t>
  </si>
  <si>
    <t>Ecole internationale de Genève - campus La Châtaigneraie</t>
  </si>
  <si>
    <t>Ecole Jeuncomm</t>
  </si>
  <si>
    <t>Ecole Jules Verne</t>
  </si>
  <si>
    <t>Ecole L'Amandier</t>
  </si>
  <si>
    <t>Ecole LEMANIA</t>
  </si>
  <si>
    <t>Ecole Little Green House Gland</t>
  </si>
  <si>
    <t>Ecole Little Green House Morges</t>
  </si>
  <si>
    <t>Ecole MEDICA</t>
  </si>
  <si>
    <t>Ecole MINERVA</t>
  </si>
  <si>
    <t>Ecole Montessori l'Etincelle</t>
  </si>
  <si>
    <t>Ecole MONTESSORI Vevey</t>
  </si>
  <si>
    <t>Ecole Moser Nyon</t>
  </si>
  <si>
    <t>Ecole PANORAMA</t>
  </si>
  <si>
    <t>Ecole Pestalozzi - Echichens</t>
  </si>
  <si>
    <t>Ecole PrEP</t>
  </si>
  <si>
    <t>Ecole privée "La Bergerie"</t>
  </si>
  <si>
    <t>Ecole professionnelle et spécialisée de la CONSTRUCTION</t>
  </si>
  <si>
    <t>Ecole Protestante d'Altitude de Saint-Cergue (EPA) (livré par GE)</t>
  </si>
  <si>
    <t>Ecole Riviera School</t>
  </si>
  <si>
    <t>Ecole Roche</t>
  </si>
  <si>
    <t>Ecole Rudolf STEINER - Lausanne</t>
  </si>
  <si>
    <t>Ecole Rudolf STEINER d'Yverdon</t>
  </si>
  <si>
    <t>Ecole Saint-Exupéry</t>
  </si>
  <si>
    <t>Ecole Sofia</t>
  </si>
  <si>
    <t>Ecole supérieure de soins ambulanciers</t>
  </si>
  <si>
    <t>Ecole supérieure d'orthoptique de Lausanne</t>
  </si>
  <si>
    <t>Ecole Vinet</t>
  </si>
  <si>
    <t>Ecole Vio Malherbe SA</t>
  </si>
  <si>
    <t>Ecsellis</t>
  </si>
  <si>
    <t>ENSR Ecole Nouvelle de la Suisse romande</t>
  </si>
  <si>
    <t>Esede Ecole supérieure en éducation de l'enfance</t>
  </si>
  <si>
    <t>ESSIL</t>
  </si>
  <si>
    <t>Fondation de la Monneresse - Aigle</t>
  </si>
  <si>
    <t>Fondation de Nant, Centre psychothérapeutique de jour Chamoyron</t>
  </si>
  <si>
    <t>Fondation de Verdeil, Centre de formation Transition Ecole Métier Est - Vevey</t>
  </si>
  <si>
    <t>Fondation de Verdeil, Centre de formation Transition Ecole Métier Lausanne - Renens</t>
  </si>
  <si>
    <t>Fondation de Verdeil, CF TEM - Lausanne</t>
  </si>
  <si>
    <t>Fondation de Verdeil, CF TEM Broye</t>
  </si>
  <si>
    <t>Fondation de Verdeil, CF TEM Est</t>
  </si>
  <si>
    <t>Fondation de Verdeil, CF TEM Nord</t>
  </si>
  <si>
    <t>Fondation de Verdeil, Ecole d'Arcangier - Vevey</t>
  </si>
  <si>
    <t>Fondation de Verdeil, Ecole de Rovéréaz - Lausanne</t>
  </si>
  <si>
    <t>Fondation de Verdeil, Ecole de Verdeil 11 - Lausanne</t>
  </si>
  <si>
    <t>Fondation de Verdeil, Ecole des Philosophes - Yverdon</t>
  </si>
  <si>
    <t>Fondation de Verdeil, Ecole du Chablais - Aigle</t>
  </si>
  <si>
    <t>Fondation de Verdeil, Ecole du Chablais, Chapelle - Aigle</t>
  </si>
  <si>
    <t>Fondation de Verdeil, Ecole En Guillermaux - Payerne</t>
  </si>
  <si>
    <t>Fondation de Vernand, Ecole de Bussigny - Bussigny</t>
  </si>
  <si>
    <t>Fondation de Vernand, Ecole de Chavannes - Chavannes</t>
  </si>
  <si>
    <t>Fondation de Vernand, Ecole de Cortot 10 - Nyon</t>
  </si>
  <si>
    <t>Fondation de Vernand, Ecole de Cortot, Cossy - Nyon</t>
  </si>
  <si>
    <t>Fondation de Vernand, Ecole de Cortot, Marens - Nyon</t>
  </si>
  <si>
    <t>Fondation de Vernand, Ecole de la Fleur-de-Lys - Ecublens</t>
  </si>
  <si>
    <t>Fondation de Vernand, Ecole de la Venoge, Collège des Chavannes</t>
  </si>
  <si>
    <t>Fondation de Vernand, Ecole de la Venoge, La Forge - Cossonay</t>
  </si>
  <si>
    <t>Fondation de Vernand, Ecole de la Venoge, Les Condémines - Cossonay</t>
  </si>
  <si>
    <t>Fondation de Vernand, Ecole de la Venoge, Petit Dézaley - Morges</t>
  </si>
  <si>
    <t>Fondation Dr. Combe, La Cassagne - Lausanne</t>
  </si>
  <si>
    <t>Fondation Entre-Lacs, Florère - Le Lieu</t>
  </si>
  <si>
    <t>Fondation Entre-Lacs, Maison-Rouge - Yverdon</t>
  </si>
  <si>
    <t>Fondation Entre-Lacs, Yverdon</t>
  </si>
  <si>
    <t>Fondation Eynard-Eynard - Lausanne</t>
  </si>
  <si>
    <t>Fondation Eynard-Eynard, Vennes - Lausanne</t>
  </si>
  <si>
    <t>Fondation Institution de Lavigny, Centre de préformation La Passerelle - Morges</t>
  </si>
  <si>
    <t>Fondation Institution de Lavigny, Centre de préformation La Passerelle - Rolle</t>
  </si>
  <si>
    <t>Fondation L'Ombelle - Aubonne</t>
  </si>
  <si>
    <t>Fondation L'Ombelle - Commugny</t>
  </si>
  <si>
    <t>Fondation Mérine - Ecole du Château de Carrouge - Moudon</t>
  </si>
  <si>
    <t>Fondation Perceval - St-Prex</t>
  </si>
  <si>
    <t>Fondation Renée Delafontaine - La Violette, Le Mont-sur-Lausanne</t>
  </si>
  <si>
    <t>Fondation Renée Delafontaine - Les Semailles, Le Mont-sur-Lausanne</t>
  </si>
  <si>
    <t>Great Hope Montessori Sàrl</t>
  </si>
  <si>
    <t>Gymnase du Soir</t>
  </si>
  <si>
    <t>Haut-Lac Ecole internationale (Enfantine + primaire)</t>
  </si>
  <si>
    <t>Haut-Lac Ecole internationale (Secondaire)</t>
  </si>
  <si>
    <t>Home-Chez-Nous, Le Mont-sur-Lausanne</t>
  </si>
  <si>
    <t>Hôpital de l'Enfance, Centre psychothérapeutique - Lausanne</t>
  </si>
  <si>
    <t>Institut LE ROSEY</t>
  </si>
  <si>
    <t>Institut Monte Rosa</t>
  </si>
  <si>
    <t>Institut Mont-Olivet - La Côte</t>
  </si>
  <si>
    <t>Institut suisse d'enseignement de gestion ISEIG</t>
  </si>
  <si>
    <t>Internat pédagogique et thérapeutique - Serix - Palézieux</t>
  </si>
  <si>
    <t>International School of Lausanne</t>
  </si>
  <si>
    <t>ISM Institut Sainte-Marcelline</t>
  </si>
  <si>
    <t>IST Ecole supérieure de tourisme</t>
  </si>
  <si>
    <t>Jeunes Pousses</t>
  </si>
  <si>
    <t>Kalaidos Banking + Finance School SA</t>
  </si>
  <si>
    <t>KLAS SA Kumon Leysin Academy of Switzerland</t>
  </si>
  <si>
    <t>La Côte International School SA</t>
  </si>
  <si>
    <t>La Découverte</t>
  </si>
  <si>
    <t>La Manufacture - Haute école des arts de la scène</t>
  </si>
  <si>
    <t>La RIA, Rire, Inventer, Apprendre</t>
  </si>
  <si>
    <t>La Tourmaline, Corsier</t>
  </si>
  <si>
    <t>L'Aventurine</t>
  </si>
  <si>
    <t>Lavigny, Ecole La Passerelle - Lavigny</t>
  </si>
  <si>
    <t>LE CHÂTELARD</t>
  </si>
  <si>
    <t>L'Ecoline</t>
  </si>
  <si>
    <t>L'Espérance, Ecole Auguste Buchet - Etoy</t>
  </si>
  <si>
    <t>Leysin American School in Switzerland (LAS)</t>
  </si>
  <si>
    <t>Liceo V. Pareto, Lausanne</t>
  </si>
  <si>
    <t>Liceo V. Pareto, Mies</t>
  </si>
  <si>
    <t>L'Idylle Montessori</t>
  </si>
  <si>
    <t>Life School Riviera</t>
  </si>
  <si>
    <t>Malvern College</t>
  </si>
  <si>
    <t>Montessori Le Valentin</t>
  </si>
  <si>
    <t>Montessori Seeds of Knowledge</t>
  </si>
  <si>
    <t>Notre Dame des Champs</t>
  </si>
  <si>
    <t>Polykids</t>
  </si>
  <si>
    <t>Pré-de-Vert, Rolle</t>
  </si>
  <si>
    <t>Romandie Formation</t>
  </si>
  <si>
    <t>St-George's International School</t>
  </si>
  <si>
    <t>Surval Montreux SA</t>
  </si>
  <si>
    <t>The Secret of Childhood</t>
  </si>
  <si>
    <t>USPI Formation</t>
  </si>
  <si>
    <t>Vivalys</t>
  </si>
  <si>
    <t>12ème année certificative</t>
  </si>
  <si>
    <t>Année préparatoire à la maturité gymnasiale</t>
  </si>
  <si>
    <t>Classe de raccordement - privée (maturité - culture gen.)</t>
  </si>
  <si>
    <t>Deuxième cycle primaire</t>
  </si>
  <si>
    <t>ECG pour adultes - année préparatoire</t>
  </si>
  <si>
    <t>Ecole Montessori (oblig. HS)</t>
  </si>
  <si>
    <t>Ecole Rudolf Steiner (oblig. HS)</t>
  </si>
  <si>
    <t>Ecole de la transition - Accueil</t>
  </si>
  <si>
    <t>Ecole de la transition - Général</t>
  </si>
  <si>
    <t>Ecole de la transition - SAS</t>
  </si>
  <si>
    <t>Ecole préparatoire aux écoles professionnelles</t>
  </si>
  <si>
    <t>Employé en économie familiale (CCC)</t>
  </si>
  <si>
    <t>Institutions spécialisées - formation post-obligatoire</t>
  </si>
  <si>
    <t>Premier cycle primaire</t>
  </si>
  <si>
    <t>Programme étranger: primaire 1-2</t>
  </si>
  <si>
    <t>Programme étranger: primaire 3-8</t>
  </si>
  <si>
    <t>Programme étranger: sec. II - formation générale</t>
  </si>
  <si>
    <t>Programme étranger: secondaire I</t>
  </si>
  <si>
    <t>Raccordement GyB</t>
  </si>
  <si>
    <t>Secondaire I: privé sans sélection (HS)</t>
  </si>
  <si>
    <t>Secondaire I: raccordement I</t>
  </si>
  <si>
    <t>Secondaire I: raccordement II</t>
  </si>
  <si>
    <t>Secondaire I: voie générale (VG) (niv.1fr, 1math, 1all)</t>
  </si>
  <si>
    <t>Secondaire I: voie générale (VG) (niv.1fr, 1math, 2all)</t>
  </si>
  <si>
    <t>Secondaire I: voie générale (VG) (niv.1fr, 2math, 1all)</t>
  </si>
  <si>
    <t>Secondaire I: voie générale (VG) (niv.1fr, 2math, 2all)</t>
  </si>
  <si>
    <t>Secondaire I: voie générale (VG) (niv.2fr, 1math, 1all)</t>
  </si>
  <si>
    <t>Secondaire I: voie générale (VG) (niv.2fr, 1math, 2all)</t>
  </si>
  <si>
    <t>Secondaire I: voie générale (VG) (niv.2fr, 2math, 1all)</t>
  </si>
  <si>
    <t>Secondaire I: voie générale (VG) (niv.2fr, 2math, 2all)</t>
  </si>
  <si>
    <t>Secondaire I: voie prégymnasiale (VP) italien</t>
  </si>
  <si>
    <t>Secondaire I: voie prégymnasiale (VP) latin</t>
  </si>
  <si>
    <t>Secondaire I: voie prégymnasiale (VP) physique-mathématique</t>
  </si>
  <si>
    <t>Secondaire I: voie prégymnasiale (VP) sans option</t>
  </si>
  <si>
    <t>Secondaire I: voie prégymnasiale (VP) économie-droit</t>
  </si>
  <si>
    <t>### PEDAGOGIE SPECIALISEE ###</t>
  </si>
  <si>
    <t>### SEN CLASSES SPECIALES ###</t>
  </si>
  <si>
    <t>Autres classes spéciales (cycle élémentaire, degré primaire 1-2)</t>
  </si>
  <si>
    <t>Autres classes spéciales (degré primaire 3-8)</t>
  </si>
  <si>
    <t>Autres classes spéciales (degré secondaire I)</t>
  </si>
  <si>
    <t>Classe d'introduction (degré primaire 3-8)</t>
  </si>
  <si>
    <t>Classes pour élèves de langue étrangère (cycle élémentaire, degré primaire 1-2)</t>
  </si>
  <si>
    <t>Classes pour élèves de langue étrangère (degré primaire 3-8)</t>
  </si>
  <si>
    <t>Classes pour élèves de langue étrangère (degré secondaire I)</t>
  </si>
  <si>
    <t>### SEN MODELE 1 ###</t>
  </si>
  <si>
    <t>Autres programmes d'enseignement dans les écoles spécialisées (cycle élémentaire, degré primaire 1-2)</t>
  </si>
  <si>
    <t>Autres programmes d'enseignement dans les écoles spécialisées (degré primaire 3-8)</t>
  </si>
  <si>
    <t>Prog. des écoles spécialisées sans diff. selon le programme (cycle élémentaire, primaire 1-2)</t>
  </si>
  <si>
    <t>Programme handicap de l'audition (degré primaire 3-8)</t>
  </si>
  <si>
    <t>Programme handicap de la vue (cycle élémentaire, degré primaire 1-2)</t>
  </si>
  <si>
    <t>Programme handicap de la vue (degré primaire 3-8)</t>
  </si>
  <si>
    <t>Programme handicap de l’audition (cycle élémentaire, degré primaire 1-2)</t>
  </si>
  <si>
    <t>Programme handicap mental et autisme (cycle élémentaire, degré primaire 1-2)</t>
  </si>
  <si>
    <t>Programme handicap mental et autisme (degré primaire 3-8)</t>
  </si>
  <si>
    <t>Programme handicap physique (cycle élémentaire, degré primaire 1-2)</t>
  </si>
  <si>
    <t>Programme handicap physique (degré primaire 3-8)</t>
  </si>
  <si>
    <t>Programme handicaps multiples (cycle élémentaire, degré primaire 1-2)</t>
  </si>
  <si>
    <t>Programme handicaps multiples (degré primaire 3-8)</t>
  </si>
  <si>
    <t>Programme troubles de l'apprentissage (cycle élémentaire, degré primaire 1-2)</t>
  </si>
  <si>
    <t>Programme troubles de l'apprentissage (degré primaire 3-8)</t>
  </si>
  <si>
    <t>Programme troubles du comportement (cycle élémentaire, degré primaire 1-2)</t>
  </si>
  <si>
    <t>Programme troubles du comportement (degré primaire 3-8)</t>
  </si>
  <si>
    <t>Programme troubles du langage (cycle élémentaire, degré primaire 1-2)</t>
  </si>
  <si>
    <t>Programme troubles du langage (degré primaire 3-8)</t>
  </si>
  <si>
    <t>Programme troubles sensoriels (cycle élémentaire, degré primaire 1-2)</t>
  </si>
  <si>
    <t>Programme troubles sensoriels (degré primaire 3-8)</t>
  </si>
  <si>
    <t>Programmes des écoles spécialisées sans différenciation selon le programme (degré primaire 3-8)</t>
  </si>
  <si>
    <t>### SEN MODELE 2 ###</t>
  </si>
  <si>
    <t>Prog. des écoles spécialisées sans diff. selon le programme (cycle élémentaire, primaire 1-2) (Mdl 2)</t>
  </si>
  <si>
    <t>Programmes des écoles spécialisées sans différenciation selon le programme (degré primaire 3-8) (Mdl 2)</t>
  </si>
  <si>
    <t>Programmes des écoles spécialisées sans différenciation selon le programme (degré secondaire I) (Mdl 2)</t>
  </si>
  <si>
    <t>MP2 Arts visuels et arts appliqués</t>
  </si>
  <si>
    <t>MP2 Economie et services - type services</t>
  </si>
  <si>
    <t>MP2 Economie et services - type économie</t>
  </si>
  <si>
    <t>MP2 Nature, paysage et alimentation</t>
  </si>
  <si>
    <t>MP2 Santé et social - sans variante</t>
  </si>
  <si>
    <t>MP2 Santé et social - variante sciences naturelles</t>
  </si>
  <si>
    <t>MP2 Santé et social - variante économie et droit</t>
  </si>
  <si>
    <t>MP2 Technique, architecture et sciences de la vie - sans variante</t>
  </si>
  <si>
    <t>MP2 Technique, architecture et sciences de la vie - variante chimie et biologie</t>
  </si>
  <si>
    <t>Passerelle Maturité spécialisée - HEU</t>
  </si>
  <si>
    <t>Agent d'entretien de bateaux CFC</t>
  </si>
  <si>
    <t>Agent de transports publics CFC</t>
  </si>
  <si>
    <t>Agent en information documentaire CFC</t>
  </si>
  <si>
    <t>Agent technique des matières synthétiques CFC - Moulage par injection/Moulage par compression</t>
  </si>
  <si>
    <t>Agropraticien AFP - Agriculture</t>
  </si>
  <si>
    <t>Aide en technique du bâtiment AFP</t>
  </si>
  <si>
    <t>Aide-peintre AFP</t>
  </si>
  <si>
    <t>Aide-plâtrier AFP</t>
  </si>
  <si>
    <t>Artisan du cuir et du textile CFC - Sport équestre</t>
  </si>
  <si>
    <t>Artisan du cuir et du textile CFC - Véhicules et technique</t>
  </si>
  <si>
    <t>Assistant du commerce de détail AFP - After-Sales Automobile (dès 2022)</t>
  </si>
  <si>
    <t>Assistant du commerce de détail AFP - Alimentation (dès 2022)</t>
  </si>
  <si>
    <t>Assistant du commerce de détail AFP - Ameublement</t>
  </si>
  <si>
    <t>Assistant du commerce de détail AFP - Articles de sport</t>
  </si>
  <si>
    <t>Assistant du commerce de détail AFP - Articles de sport (dès 2022)</t>
  </si>
  <si>
    <t>Assistant du commerce de détail AFP - Boulangerie-pâtisserie-confiserie</t>
  </si>
  <si>
    <t>Assistant du commerce de détail AFP - Chaussures</t>
  </si>
  <si>
    <t>Assistant du commerce de détail AFP - Chaussures (dès 2022)</t>
  </si>
  <si>
    <t>Assistant du commerce de détail AFP - Consumer-Electronics</t>
  </si>
  <si>
    <t>Assistant du commerce de détail AFP - Consumer-Electronics (dès 2022)</t>
  </si>
  <si>
    <t>Assistant du commerce de détail AFP - Do It Yourself (dès 2022)</t>
  </si>
  <si>
    <t>Assistant du commerce de détail AFP - Do-it-yourself</t>
  </si>
  <si>
    <t>Assistant du commerce de détail AFP - Economie carnée</t>
  </si>
  <si>
    <t>Assistant du commerce de détail AFP - Electro-ménagers</t>
  </si>
  <si>
    <t>Assistant du commerce de détail AFP - Garden</t>
  </si>
  <si>
    <t>Assistant du commerce de détail AFP - Jouets</t>
  </si>
  <si>
    <t>Assistant du commerce de détail AFP - Kiosque</t>
  </si>
  <si>
    <t>Assistant du commerce de détail AFP - Landi (dès 2022)</t>
  </si>
  <si>
    <t>Assistant du commerce de détail AFP - Logistique des pièces détachées</t>
  </si>
  <si>
    <t>Assistant du commerce de détail AFP - Magasins spécialisés en biens zoologiques</t>
  </si>
  <si>
    <t>Assistant du commerce de détail AFP - Ménage</t>
  </si>
  <si>
    <t>Assistant du commerce de détail AFP - Ménage (dès 2022)</t>
  </si>
  <si>
    <t>Assistant du commerce de détail AFP - Produits nutritifs et stimulants</t>
  </si>
  <si>
    <t>Assistant du commerce de détail AFP - Quincaillerie</t>
  </si>
  <si>
    <t>Assistant du commerce de détail AFP - Textile</t>
  </si>
  <si>
    <t>Assistant du commerce de détail AFP - Textile (dès 2022)</t>
  </si>
  <si>
    <t>Assistant en médecine vétérinaire CFC</t>
  </si>
  <si>
    <t>Assistant en pharmacie CFC (dès 2022)</t>
  </si>
  <si>
    <t>Assistant médical CFC</t>
  </si>
  <si>
    <t>Assistant socio-éducatif CFC - Enfants</t>
  </si>
  <si>
    <t>Assistant socio-éducatif CFC - Personnes en situation de handicap</t>
  </si>
  <si>
    <t>Assistant socio-éducatif CFC - Personnes âgées</t>
  </si>
  <si>
    <t>Assistant socio-éducatif CFC - Variante généraliste</t>
  </si>
  <si>
    <t>Bijoutier CFC - Bijoutier</t>
  </si>
  <si>
    <t>Bijoutier-joaillier CFC (dès 2022)</t>
  </si>
  <si>
    <t>Boucher-charcutier AFP (dès 2017)</t>
  </si>
  <si>
    <t>Boucher-charcutier CFC - Commercialisation</t>
  </si>
  <si>
    <t>Boucher-charcutier CFC - Production</t>
  </si>
  <si>
    <t>Boucher-charcutier CFC - Transformation</t>
  </si>
  <si>
    <t>Boulanger-pâtissier-confiseur CFC - Boulangerie-pâtisserie</t>
  </si>
  <si>
    <t>Boulanger-pâtissier-confiseur CFC - Pâtisserie-confiserie</t>
  </si>
  <si>
    <t>Carrossier réparateur CFC</t>
  </si>
  <si>
    <t>Carrossier-peintre CFC (jusqu'à 2017)</t>
  </si>
  <si>
    <t>Constructeur d'installations de ventilation CFC - Montage</t>
  </si>
  <si>
    <t>Constructeur d'installations de ventilation CFC - Production</t>
  </si>
  <si>
    <t>Constructeur de bateaux CFC</t>
  </si>
  <si>
    <t>Constructeur métallique CFC - Construction métallique</t>
  </si>
  <si>
    <t>Constructeur métallique CFC - Travaux de forge</t>
  </si>
  <si>
    <t>Couvreur CFC</t>
  </si>
  <si>
    <t>Créateur de vêtements CFC</t>
  </si>
  <si>
    <t>Dessinateur CFC - Architecture</t>
  </si>
  <si>
    <t>Dessinateur CFC - Architecture d'intérieur</t>
  </si>
  <si>
    <t>Dessinateur CFC - Architecture paysagère</t>
  </si>
  <si>
    <t>Dessinateur CFC - Génie civil</t>
  </si>
  <si>
    <t>Dessinateur en construction microtechnique CFC</t>
  </si>
  <si>
    <t>Dessinateur en construction microtechnique CFC (à partir de la rentrée 2020)</t>
  </si>
  <si>
    <t>Dessinateur en construction microtechnique CFC - Prototypes</t>
  </si>
  <si>
    <t>Décorateur d'intérieurs - Rembourrage</t>
  </si>
  <si>
    <t>Décorateur d'intérieurs - Revêtements de sols</t>
  </si>
  <si>
    <t>Electronicien en multimédia CFC</t>
  </si>
  <si>
    <t>Employé d'exploitation AFP</t>
  </si>
  <si>
    <t>Employé de commerce CFC B - Administration publique</t>
  </si>
  <si>
    <t>Employé de commerce CFC B - Agences de voyage</t>
  </si>
  <si>
    <t>Employé de commerce CFC B - Assurance privée</t>
  </si>
  <si>
    <t>Employé de commerce CFC B - Automobile</t>
  </si>
  <si>
    <t>Employé de commerce CFC B - Banque</t>
  </si>
  <si>
    <t>Employé de commerce CFC B - Commerce</t>
  </si>
  <si>
    <t>Employé de commerce CFC B - Communication</t>
  </si>
  <si>
    <t>Employé de commerce CFC B - Construire et habiter</t>
  </si>
  <si>
    <t>Employé de commerce CFC B - Fiduciaire/immobilière</t>
  </si>
  <si>
    <t>Employé de commerce CFC B - Hôpitaux et cliniques</t>
  </si>
  <si>
    <t>Employé de commerce CFC B - Hôtellerie-Gastronomie-Tourisme</t>
  </si>
  <si>
    <t>Employé de commerce CFC B - Industrie de machines, des équipements électriques et des métaux</t>
  </si>
  <si>
    <t>Employé de commerce CFC B - Logistique et transports internationaux</t>
  </si>
  <si>
    <t>Employé de commerce CFC B - Notariats de Suisse</t>
  </si>
  <si>
    <t>Employé de commerce CFC B - Santésuisse</t>
  </si>
  <si>
    <t>Employé de commerce CFC B - Services &amp; administration</t>
  </si>
  <si>
    <t>Employé de commerce CFC E - Administration publique</t>
  </si>
  <si>
    <t>Employé de commerce CFC E - Agences de voyages</t>
  </si>
  <si>
    <t>Employé de commerce CFC E - Assurance privée</t>
  </si>
  <si>
    <t>Employé de commerce CFC E - Automobile</t>
  </si>
  <si>
    <t>Employé de commerce CFC E - Banque</t>
  </si>
  <si>
    <t>Employé de commerce CFC E - Commerce</t>
  </si>
  <si>
    <t>Employé de commerce CFC E - Communication</t>
  </si>
  <si>
    <t>Employé de commerce CFC E - Construire et habiter</t>
  </si>
  <si>
    <t>Employé de commerce CFC E - Fiduciaire/Immobilière</t>
  </si>
  <si>
    <t>Employé de commerce CFC E - Hôpitaux et cliniques</t>
  </si>
  <si>
    <t>Employé de commerce CFC E - Hôtellerie-Gastronomie-Tourisme</t>
  </si>
  <si>
    <t>Employé de commerce CFC E - Industrie de machines, des équipements électriques et des métaux</t>
  </si>
  <si>
    <t>Employé de commerce CFC E - Logistique et transport internationaux</t>
  </si>
  <si>
    <t>Employé de commerce CFC E - Notariats de Suisse</t>
  </si>
  <si>
    <t>Employé de commerce CFC E - Santésuisse</t>
  </si>
  <si>
    <t>Employé de commerce CFC E - Services &amp; administration</t>
  </si>
  <si>
    <t>Employé de commerce CFC E - Transport public</t>
  </si>
  <si>
    <t>Employé en restauration AFP (dès 2019)</t>
  </si>
  <si>
    <t>Etancheur CFC</t>
  </si>
  <si>
    <t>Façonneur de produits imprimés CFC</t>
  </si>
  <si>
    <t>Gardien d'animaux CFC - Animaux de compagnie</t>
  </si>
  <si>
    <t>Gardien d'animaux CFC - Animaux de laboratoire</t>
  </si>
  <si>
    <t>Gardien d'animaux CFC - Animaux sauvages</t>
  </si>
  <si>
    <t>Gardien de chevaux AFP</t>
  </si>
  <si>
    <t>Gestionnaire du commerce de détail CFC - After-Sales Automobile (dès 2022)</t>
  </si>
  <si>
    <t>Gestionnaire du commerce de détail CFC - Alimentation (dès 2022)</t>
  </si>
  <si>
    <t>Gestionnaire du commerce de détail CFC - Ameublement (dès 2022)</t>
  </si>
  <si>
    <t>Gestionnaire du commerce de détail CFC - Articles de sport (dès 2022)</t>
  </si>
  <si>
    <t>Gestionnaire du commerce de détail CFC - Bijoux, pierres précieuses et montres (dès 2022)</t>
  </si>
  <si>
    <t>Gestionnaire du commerce de détail CFC - Boulangerie-confiserie (dès 2022)</t>
  </si>
  <si>
    <t>Gestionnaire du commerce de détail CFC - Chaussures (dès 2022)</t>
  </si>
  <si>
    <t>Gestionnaire du commerce de détail CFC - Conseil - Ameublement</t>
  </si>
  <si>
    <t>Gestionnaire du commerce de détail CFC - Conseil - Articles de sport</t>
  </si>
  <si>
    <t>Gestionnaire du commerce de détail CFC - Conseil - Boulangerie-pâtisserie-confiserie</t>
  </si>
  <si>
    <t>Gestionnaire du commerce de détail CFC - Conseil - Chaussures</t>
  </si>
  <si>
    <t>Gestionnaire du commerce de détail CFC - Conseil - Consumer-electronics</t>
  </si>
  <si>
    <t>Gestionnaire du commerce de détail CFC - Conseil - Do-it-yourself</t>
  </si>
  <si>
    <t>Gestionnaire du commerce de détail CFC - Conseil - Economie carnée</t>
  </si>
  <si>
    <t>Gestionnaire du commerce de détail CFC - Conseil - Electro-ménagers</t>
  </si>
  <si>
    <t>Gestionnaire du commerce de détail CFC - Conseil - Garden</t>
  </si>
  <si>
    <t>Gestionnaire du commerce de détail CFC - Conseil - Instruments de musique</t>
  </si>
  <si>
    <t>Gestionnaire du commerce de détail CFC - Conseil - Jouets</t>
  </si>
  <si>
    <t>Gestionnaire du commerce de détail CFC - Conseil - Kiosque</t>
  </si>
  <si>
    <t>Gestionnaire du commerce de détail CFC - Conseil - Landi</t>
  </si>
  <si>
    <t>Gestionnaire du commerce de détail CFC - Conseil - Logistique des pièces détachées</t>
  </si>
  <si>
    <t>Gestionnaire du commerce de détail CFC - Conseil - Magasins spécialisés en biens zoologiques</t>
  </si>
  <si>
    <t>Gestionnaire du commerce de détail CFC - Conseil - Montres-bijoux-pierres précieuses</t>
  </si>
  <si>
    <t>Gestionnaire du commerce de détail CFC - Conseil - Ménage</t>
  </si>
  <si>
    <t>Gestionnaire du commerce de détail CFC - Conseil - Papeterie</t>
  </si>
  <si>
    <t>Gestionnaire du commerce de détail CFC - Conseil - Parfumerie</t>
  </si>
  <si>
    <t>Gestionnaire du commerce de détail CFC - Conseil - Peinture</t>
  </si>
  <si>
    <t>Gestionnaire du commerce de détail CFC - Conseil - Poste</t>
  </si>
  <si>
    <t>Gestionnaire du commerce de détail CFC - Conseil - Produits nutritifs et stimulants</t>
  </si>
  <si>
    <t>Gestionnaire du commerce de détail CFC - Conseil - Quincaillerie</t>
  </si>
  <si>
    <t>Gestionnaire du commerce de détail CFC - Conseil - Tapis + revêtements de sols</t>
  </si>
  <si>
    <t>Gestionnaire du commerce de détail CFC - Conseil - Textile</t>
  </si>
  <si>
    <t>Gestionnaire du commerce de détail CFC - Conseil - Transports publics</t>
  </si>
  <si>
    <t>Gestionnaire du commerce de détail CFC - Conseil - sans autres indications</t>
  </si>
  <si>
    <t>Gestionnaire du commerce de détail CFC - Consumer-Electronics (dès 2022)</t>
  </si>
  <si>
    <t>Gestionnaire du commerce de détail CFC - Do It Yourself (dès 2022)</t>
  </si>
  <si>
    <t>Gestionnaire du commerce de détail CFC - Gestion - Economie carnée</t>
  </si>
  <si>
    <t>Gestionnaire du commerce de détail CFC - Gestion - Logistique des pièces détachées</t>
  </si>
  <si>
    <t>Gestionnaire du commerce de détail CFC - Gestion - Ménage</t>
  </si>
  <si>
    <t>Gestionnaire du commerce de détail CFC - Gestion - Parfumerie</t>
  </si>
  <si>
    <t>Gestionnaire du commerce de détail CFC - Gestion - Peinture</t>
  </si>
  <si>
    <t>Gestionnaire du commerce de détail CFC - Gestion - Produits nutritifs et stimulants</t>
  </si>
  <si>
    <t>Gestionnaire du commerce de détail CFC - Gestion - Textile</t>
  </si>
  <si>
    <t>Gestionnaire du commerce de détail CFC - Jouets (dès 2022)</t>
  </si>
  <si>
    <t>Gestionnaire du commerce de détail CFC - Landi (dès 2022)</t>
  </si>
  <si>
    <t>Gestionnaire du commerce de détail CFC - Magasins spécialisés en biens zoologiques (dès 2022)</t>
  </si>
  <si>
    <t>Gestionnaire du commerce de détail CFC - Ménage (dès 2022)</t>
  </si>
  <si>
    <t>Gestionnaire du commerce de détail CFC - Papeterie (dès 2022)</t>
  </si>
  <si>
    <t>Gestionnaire du commerce de détail CFC - Parfumerie (dès 2022)</t>
  </si>
  <si>
    <t>Gestionnaire du commerce de détail CFC - Peinture (dès 2022)</t>
  </si>
  <si>
    <t>Gestionnaire du commerce de détail CFC - Poste (dès 2022)</t>
  </si>
  <si>
    <t>Gestionnaire du commerce de détail CFC - Quincaillerie (dès 2022)</t>
  </si>
  <si>
    <t>Gestionnaire du commerce de détail CFC - Sales Automobile (dès 2022)</t>
  </si>
  <si>
    <t>Gestionnaire du commerce de détail CFC - Textile (dès 2022)</t>
  </si>
  <si>
    <t>Gestionnaire du commerce de détail CFC - Transports publics (dès 2022)</t>
  </si>
  <si>
    <t>Gestionnaire du commerce de détail CFC - conseil - Flower</t>
  </si>
  <si>
    <t>Gestionnaire du commerce de détail CFC - Électro-ménager (dès 2022)</t>
  </si>
  <si>
    <t>Gestionnaire en entretien des textiles CFC</t>
  </si>
  <si>
    <t>Horloger CFC</t>
  </si>
  <si>
    <t>Horloger de production CFC</t>
  </si>
  <si>
    <t>Horticulteur AFP - Paysagiste</t>
  </si>
  <si>
    <t>Horticulteur AFP - Production de plantes</t>
  </si>
  <si>
    <t>Horticulteur CFC - Floriculture</t>
  </si>
  <si>
    <t>Horticulteur CFC - Paysagisme</t>
  </si>
  <si>
    <t>Horticulteur CFC - Pépinière</t>
  </si>
  <si>
    <t>Informaticien CFC - Développement d'applications</t>
  </si>
  <si>
    <t>Informaticien CFC - Exploitation et infrastructure</t>
  </si>
  <si>
    <t>Informaticien CFC - Informatique d'entreprise</t>
  </si>
  <si>
    <t>Informaticien CFC - Technique des systèmes</t>
  </si>
  <si>
    <t>Informaticien d’entreprise CFC</t>
  </si>
  <si>
    <t>Interactive Media Designer CFC</t>
  </si>
  <si>
    <t>Laborantin CFC - Biologie</t>
  </si>
  <si>
    <t>Laborantin CFC - Chimie</t>
  </si>
  <si>
    <t>Laborantin en physique CFC</t>
  </si>
  <si>
    <t>Logisticien CFC - Distribution</t>
  </si>
  <si>
    <t>Logisticien CFC - Stockage</t>
  </si>
  <si>
    <t>Logisticien CFC - Transport</t>
  </si>
  <si>
    <t>Maquettiste d'architecture CFC</t>
  </si>
  <si>
    <t>Marbrier du bâtiment CFC</t>
  </si>
  <si>
    <t>Meunier CFC - Denrées alimentaires</t>
  </si>
  <si>
    <t>Micromécanicien CFC (à partir de la rentrée 2020)</t>
  </si>
  <si>
    <t>Micromécanicien CFC - Etampes/Moules</t>
  </si>
  <si>
    <t>Mécanicien en maintenance d'automobiles CFC - Automobiles légères</t>
  </si>
  <si>
    <t>Mécanicien en maintenance d'automobiles CFC - Véhicules lourds</t>
  </si>
  <si>
    <t>Mécatronicien d'automobiles CFC - Automobiles légères</t>
  </si>
  <si>
    <t>Mécatronicien d'automobiles CFC - Véhicules lourds</t>
  </si>
  <si>
    <t>Opticien CFC (à partir de la rentrée 2022)</t>
  </si>
  <si>
    <t>Opérateur de médias imprimés CFC - Façonnage de produits imprimés</t>
  </si>
  <si>
    <t>Opérateur de médias imprimés CFC - Reliure artisanale</t>
  </si>
  <si>
    <t>Opérateur en informatique CFC</t>
  </si>
  <si>
    <t>Peintre CFC</t>
  </si>
  <si>
    <t>Plâtrier constructeur à sec CFC</t>
  </si>
  <si>
    <t>Polygraphe CFC</t>
  </si>
  <si>
    <t>Polymécanicien CFC - Exigences élémentaires</t>
  </si>
  <si>
    <t>Polymécanicien CFC - Exigences étendues</t>
  </si>
  <si>
    <t>Poseur de sol – parquet CFC - Parquet</t>
  </si>
  <si>
    <t>Poseur de sol – parquet CFC - Revêtements textiles et résilients</t>
  </si>
  <si>
    <t>Praticien en pneumatiques AFP</t>
  </si>
  <si>
    <t>Professionnel du cheval CFC - Monte classique</t>
  </si>
  <si>
    <t>Professionnel du cheval CFC - Soins aux chevaux</t>
  </si>
  <si>
    <t>Professionnel du cheval CFC - Sport de course</t>
  </si>
  <si>
    <t>Qualiticien en microtechnique CFC</t>
  </si>
  <si>
    <t>Spécialiste en photographie CFC - Conseil et vente</t>
  </si>
  <si>
    <t>Spécialiste en photographie CFC - Finishing</t>
  </si>
  <si>
    <t>Spécialiste en photographie CFC - Photographie</t>
  </si>
  <si>
    <t>Spécialiste en photomédias CFC</t>
  </si>
  <si>
    <t>Spécialiste en restauration CFC (dès 2019)</t>
  </si>
  <si>
    <t>Tailleur de pierre CFC - Bâtiment et rénovation</t>
  </si>
  <si>
    <t>Tailleur de pierre CFC - Conception et marbrerie</t>
  </si>
  <si>
    <t>Tailleur de pierre CFC - Industrie</t>
  </si>
  <si>
    <t>Technologue en dispositifs médicaux CFC</t>
  </si>
  <si>
    <t>Technologue en impression CFC - Impression feuilles</t>
  </si>
  <si>
    <t>Technologue en impression CFC - Impression rotative</t>
  </si>
  <si>
    <t>Technologue en impression CFC - Reprographie</t>
  </si>
  <si>
    <t>Technologue en médias CFC - Impression</t>
  </si>
  <si>
    <t>Technologue en médias CFC - Sérigraphie</t>
  </si>
  <si>
    <t>Technologue en médias CFC - Technique printmédia</t>
  </si>
  <si>
    <t>Technologue en reliure CFC</t>
  </si>
  <si>
    <t>Préparation aux examens professionnels pour adultes</t>
  </si>
  <si>
    <t>Analyses biomédicales ES (OCM 2005)</t>
  </si>
  <si>
    <t>Chef d'équipe charpentier BF</t>
  </si>
  <si>
    <t>Chef de chantier peintre (tertiaire - non réglementé)</t>
  </si>
  <si>
    <t>Chef de chantier plâtrier constructeur à sec (tertiaire - non réglementé)</t>
  </si>
  <si>
    <t>Chef de chantier électricien (tertiaire - non réglementé)</t>
  </si>
  <si>
    <t>Chef de projet en menuiserie/ébénisterie BF</t>
  </si>
  <si>
    <t>Communication visuelle ES - Communication visuelle (OCM 2005)</t>
  </si>
  <si>
    <t>Communication visuelle ES - Design en Visual Merchandising (OCM 2005)</t>
  </si>
  <si>
    <t>Communication visuelle ES - Film (OCM 2005)</t>
  </si>
  <si>
    <t>Communication visuelle ES - Photographie (OCM 2005)</t>
  </si>
  <si>
    <t>Conduite des travaux ES - Aménagement de jardin et paysage (OCM 2005)</t>
  </si>
  <si>
    <t>Contremaître peintre BF - sans autres indications</t>
  </si>
  <si>
    <t>Cyber Security Specialist BF</t>
  </si>
  <si>
    <t>EPD ES Anesthésie (OCM 2005)</t>
  </si>
  <si>
    <t>EPD ES Formation à la régulation d'urgences (OCM 2005)</t>
  </si>
  <si>
    <t>EPD ES Soins intensifs (OCM 2005)</t>
  </si>
  <si>
    <t>Economie bancaire ES (OCM 2005)</t>
  </si>
  <si>
    <t>Economie d'assurance ES (OCM 2005)</t>
  </si>
  <si>
    <t>Economie d'entreprise ES (OCM 2005+2017)</t>
  </si>
  <si>
    <t>Education de l'enfance ES (OCM 2005)</t>
  </si>
  <si>
    <t>Education sociale ES (OCM 2005+2017)</t>
  </si>
  <si>
    <t>Electricien chef de projet en installation et sécurité BF</t>
  </si>
  <si>
    <t>Energie et environnement ES (OCM 2005)</t>
  </si>
  <si>
    <t>Expert en installation et sécurité électrique, dipl.</t>
  </si>
  <si>
    <t>Gestionnaire d'entreprise de la branche automobile, dipl.</t>
  </si>
  <si>
    <t>Génie mécanique ES - Construction (OCM 2005)</t>
  </si>
  <si>
    <t>Génie mécanique ES - Productique-exploitation (OCM 2005)</t>
  </si>
  <si>
    <t>Génie électrique ES - Electronique (OCM 2005)</t>
  </si>
  <si>
    <t>ICT Security Expert, dipl.</t>
  </si>
  <si>
    <t>ICT-Manager, dipl.</t>
  </si>
  <si>
    <t>Informatique ES - Développement d'application (OCM 2005+2017)</t>
  </si>
  <si>
    <t>Informatique ES - Technique de systèmes (OCM 2005+2017)</t>
  </si>
  <si>
    <t>Informatique de gestion ES (OCM 2005+2017)</t>
  </si>
  <si>
    <t>Maître socioprofessionnel ES (OCM 2005)</t>
  </si>
  <si>
    <t>Menuisier-ébéniste/Menuisière-ébéniste, maître - sans autres indications</t>
  </si>
  <si>
    <t>Microtechnique ES (OCM 2005)</t>
  </si>
  <si>
    <t>Orthoptique ES (OCM 2005)</t>
  </si>
  <si>
    <t>Planification des travaux ES - Architecture (OCM 2005)</t>
  </si>
  <si>
    <t>Planification des travaux ES - Génie civil (OCM 2005)</t>
  </si>
  <si>
    <t>Processus d'entreprise ES (OCM 2005)</t>
  </si>
  <si>
    <t>Sauvetage ES (OCM 2005)</t>
  </si>
  <si>
    <t>Spécialiste en ressources humaines BF - Gestion du personnel en entreprise</t>
  </si>
  <si>
    <t>Spécialiste en ressources humaines BF - Placement public et conseil en personnel</t>
  </si>
  <si>
    <t>Systèmes industriels ES - Automation (OCM 2005)</t>
  </si>
  <si>
    <t>Technique des bâtiments ES - Chauffage, aération, climatisation (OCM 2005+2017)</t>
  </si>
  <si>
    <t>Technique des bâtiments ES - Domotique (OCM 2005+2017)</t>
  </si>
  <si>
    <t>Technique opératoire ES (OCM 2005)</t>
  </si>
  <si>
    <t>Technique vitivinicole ES (OCM 2005)</t>
  </si>
  <si>
    <t>Techno-diagnosticien d’appareils à moteur BF</t>
  </si>
  <si>
    <t>Tourisme ES (OCM 2005+2017)</t>
  </si>
  <si>
    <t>Télécommunication ES (OCM 2005)</t>
  </si>
  <si>
    <t>Acousticien en systèmes auditifs CFC</t>
  </si>
  <si>
    <t>Agent en production chimique et pharmaceutique AFP</t>
  </si>
  <si>
    <t>Agent en produits textiles AFP</t>
  </si>
  <si>
    <t>Agent technique des matières synthétiques CFC - Extrusion</t>
  </si>
  <si>
    <t>Agent technique des matières synthétiques CFC - Fabrication de pièces composites</t>
  </si>
  <si>
    <t>Agent technique des matières synthétiques CFC - Fabrication de produits plans</t>
  </si>
  <si>
    <t>Agent technique des matières synthétiques CFC - Traitement de produits semi-finis/thermoformage</t>
  </si>
  <si>
    <t>Agropraticien AFP - Cultures spéciales</t>
  </si>
  <si>
    <t>Agropraticien AFP - Vinification</t>
  </si>
  <si>
    <t>Aide en chauffage AFP</t>
  </si>
  <si>
    <t>Aide en ferblanterie AFP</t>
  </si>
  <si>
    <t>Aide en installations de ventilation AFP</t>
  </si>
  <si>
    <t>Aide en sanitaire AFP</t>
  </si>
  <si>
    <t>Armurier CFC - Profil B</t>
  </si>
  <si>
    <t>Armurier CFC - Profil E</t>
  </si>
  <si>
    <t>Artisan du bois CFC - Boissellerie</t>
  </si>
  <si>
    <t>Artisan du bois CFC - Tournage sur bois</t>
  </si>
  <si>
    <t>Artisan du cuir et du textile CFC - Maroquinerie</t>
  </si>
  <si>
    <t>Assistant du commerce de détail AFP - Ameublement (dès 2022)</t>
  </si>
  <si>
    <t>Assistant du commerce de détail AFP - Bijoux, pierres précieuses et montres (dès 2022)</t>
  </si>
  <si>
    <t>Assistant du commerce de détail AFP - Boulangerie-confiserie (dès 2022)</t>
  </si>
  <si>
    <t>Assistant du commerce de détail AFP - Flower</t>
  </si>
  <si>
    <t>Assistant du commerce de détail AFP - Instruments de musique</t>
  </si>
  <si>
    <t>Assistant du commerce de détail AFP - Jouets (dès 2022)</t>
  </si>
  <si>
    <t>Assistant du commerce de détail AFP - Landi</t>
  </si>
  <si>
    <t>Assistant du commerce de détail AFP - Magasins spécialisés en biens zoologiques (dès 2022)</t>
  </si>
  <si>
    <t>Assistant du commerce de détail AFP - Maroquinerie et articles de voyage</t>
  </si>
  <si>
    <t>Assistant du commerce de détail AFP - Montres-bijoux-pierres précieuses</t>
  </si>
  <si>
    <t>Assistant du commerce de détail AFP - Papeterie</t>
  </si>
  <si>
    <t>Assistant du commerce de détail AFP - Papeterie (dès 2022)</t>
  </si>
  <si>
    <t>Assistant du commerce de détail AFP - Parfumerie</t>
  </si>
  <si>
    <t>Assistant du commerce de détail AFP - Parfumerie (dès 2022)</t>
  </si>
  <si>
    <t>Assistant du commerce de détail AFP - Peinture</t>
  </si>
  <si>
    <t>Assistant du commerce de détail AFP - Peinture (dès 2022)</t>
  </si>
  <si>
    <t>Assistant du commerce de détail AFP - Poste</t>
  </si>
  <si>
    <t>Assistant du commerce de détail AFP - Poste (dès 2022)</t>
  </si>
  <si>
    <t>Assistant du commerce de détail AFP - Quincaillerie (dès 2022)</t>
  </si>
  <si>
    <t>Assistant du commerce de détail AFP - Sales Automobile (dès 2022)</t>
  </si>
  <si>
    <t>Assistant du commerce de détail AFP - Tapis + revêtements de sols</t>
  </si>
  <si>
    <t>Assistant du commerce de détail AFP - Transports publics</t>
  </si>
  <si>
    <t>Assistant du commerce de détail AFP - Transports publics (dès 2022)</t>
  </si>
  <si>
    <t>Assistant du commerce de détail AFP - sans autres indications</t>
  </si>
  <si>
    <t>Assistant du commerce de détail AFP - Électro-ménager (dès 2022)</t>
  </si>
  <si>
    <t>Assistant logisticien AFP</t>
  </si>
  <si>
    <t>Assistant socio-éducatif (école privée, non reconnu)</t>
  </si>
  <si>
    <t>Assistant-constructeur de voies ferrées AFP</t>
  </si>
  <si>
    <t>Assistante médicale (école privée, non reconnu)</t>
  </si>
  <si>
    <t>Bijoutier CFC - Orfèvre en argenterie</t>
  </si>
  <si>
    <t>Bijoutier CFC - Sertisseur en joaillerie</t>
  </si>
  <si>
    <t>Capitaine de la navigation intérieure CFC</t>
  </si>
  <si>
    <t>Carrossier-tôlier CFC (jusqu'à 2017)</t>
  </si>
  <si>
    <t>Confectionneur AFP</t>
  </si>
  <si>
    <t>Constructeur de sols industriels et de chapes CFC</t>
  </si>
  <si>
    <t>Constructeur métallique CFC - Charpente métallique</t>
  </si>
  <si>
    <t>Danseur interprète CFC (à partir de la rentrée 2021)</t>
  </si>
  <si>
    <t>Danseur interprète CFC - Comédie musicale (à partir de la rentrée 2021)</t>
  </si>
  <si>
    <t>Danseur interprète CFC - Danse classique</t>
  </si>
  <si>
    <t>Danseur interprète CFC - Danse classique (à partir de la rentrée 2021)</t>
  </si>
  <si>
    <t>Danseur interprète CFC - Danse contemporaine</t>
  </si>
  <si>
    <t>Danseur interprète CFC - Danse contemporaine (à partir de la rentrée 2021)</t>
  </si>
  <si>
    <t>Dessinateur CFC - Planification du territoire</t>
  </si>
  <si>
    <t>Dessinateur en construction microtechnique CFC - Etampes/Moules</t>
  </si>
  <si>
    <t>Décorateur d'intérieurs - Montage</t>
  </si>
  <si>
    <t>Décorateur d'intérieurs - Rideaux</t>
  </si>
  <si>
    <t>Développeur/Développeuse de business numérique CFC</t>
  </si>
  <si>
    <t>Echafaudeur CFC</t>
  </si>
  <si>
    <t>Electronicien (école privée, non reconnu)</t>
  </si>
  <si>
    <t>Employé de commerce AFP (dès 2023)</t>
  </si>
  <si>
    <t>Employé de commerce CFC (sans profil) - Services &amp; administration</t>
  </si>
  <si>
    <t>Employé de commerce CFC - Administration fédérale (dès 2023)</t>
  </si>
  <si>
    <t>Employé de commerce CFC - Administration publique (dès 2023)</t>
  </si>
  <si>
    <t>Employé de commerce CFC - Assurance privée (dès 2023)</t>
  </si>
  <si>
    <t>Employé de commerce CFC - Assurance-maladie et assurances sociales (dès 2023)</t>
  </si>
  <si>
    <t>Employé de commerce CFC - Automobile (dès 2023)</t>
  </si>
  <si>
    <t>Employé de commerce CFC - Banque (dès 2023)</t>
  </si>
  <si>
    <t>Employé de commerce CFC - Commerce (dès 2023)</t>
  </si>
  <si>
    <t>Employé de commerce CFC - Communication &amp; Marketing (dès 2023)</t>
  </si>
  <si>
    <t>Employé de commerce CFC - Construire et habiter (dès 2023)</t>
  </si>
  <si>
    <t>Employé de commerce CFC - Fiduciaire/immobilière (dès 2023)</t>
  </si>
  <si>
    <t>Employé de commerce CFC - Hôtellerie-Gastronomie-Tourisme (dès 2023)</t>
  </si>
  <si>
    <t>Employé de commerce CFC - Industrie alimentaire (dès 2023)</t>
  </si>
  <si>
    <t>Employé de commerce CFC - Industrie des machines, des équipements électriques et des métaux (MEM) (dès 2023)</t>
  </si>
  <si>
    <t>Employé de commerce CFC - Logistique et transports internationaux (LTI) (dès 2023)</t>
  </si>
  <si>
    <t>Employé de commerce CFC - Notariats de Suisse (dès 2023)</t>
  </si>
  <si>
    <t>Employé de commerce CFC - Santé-social (dès 2023)</t>
  </si>
  <si>
    <t>Employé de commerce CFC - Services et administration (SA) (dès 2023)</t>
  </si>
  <si>
    <t>Employé de commerce CFC - Transport (dès 2023)</t>
  </si>
  <si>
    <t>Employé de commerce CFC - Voyages (dès 2023)</t>
  </si>
  <si>
    <t>Employé de commerce CFC - sans autres indications (dès 2023)</t>
  </si>
  <si>
    <t>Employé de commerce CFC B - Administration fédérale</t>
  </si>
  <si>
    <t>Employé de commerce CFC B - Chimie</t>
  </si>
  <si>
    <t>Employé de commerce CFC B - Transport</t>
  </si>
  <si>
    <t>Employé de commerce CFC B - Transport public</t>
  </si>
  <si>
    <t>Employé de commerce CFC E - Administration fédérale</t>
  </si>
  <si>
    <t>Employé de commerce CFC E - Chimie</t>
  </si>
  <si>
    <t>Employé de commerce CFC E - Industrie alimentaire</t>
  </si>
  <si>
    <t>Employé de commerce CFC E - Transport</t>
  </si>
  <si>
    <t>Employé/Employée en hôtellerie-intendance AFP</t>
  </si>
  <si>
    <t>Facteur d'instruments de musique CFC - Facture d'instruments à vent</t>
  </si>
  <si>
    <t>Facteur d'instruments de musique CFC - Facture d'orgues</t>
  </si>
  <si>
    <t>Facteur d'instruments de musique CFC - Facture de pianos</t>
  </si>
  <si>
    <t>Facteur d'instruments de musique CFC - Facture de tuyaux d'orgues</t>
  </si>
  <si>
    <t>Facteur d'instruments de musique CFC - Réparation d'instruments à vent</t>
  </si>
  <si>
    <t>Facteur de pianos CFC</t>
  </si>
  <si>
    <t>Facteur de tuyaux d’orgues CFC</t>
  </si>
  <si>
    <t>Facteur d’instruments à vent CFC</t>
  </si>
  <si>
    <t>Facteur d’orgues CFC</t>
  </si>
  <si>
    <t>Façadier CFC</t>
  </si>
  <si>
    <t>Ferblantier CFC (à partir de la rentrée 2020)</t>
  </si>
  <si>
    <t>Gestionnaire du commerce de détail (école privée, non reconnu)</t>
  </si>
  <si>
    <t>Gestionnaire du commerce de détail CFC - Conseil - Maroquinerie et articles de voyage</t>
  </si>
  <si>
    <t>Gestionnaire du commerce de détail CFC - Conseil - Supports audio, audiovisuel et musiques</t>
  </si>
  <si>
    <t>Gestionnaire du commerce de détail CFC - Gestion - Ameublement</t>
  </si>
  <si>
    <t>Gestionnaire du commerce de détail CFC - Gestion - Articles de sport</t>
  </si>
  <si>
    <t>Gestionnaire du commerce de détail CFC - Gestion - Boulangerie-pâtisserie-confiserie</t>
  </si>
  <si>
    <t>Gestionnaire du commerce de détail CFC - Gestion - Chaussures</t>
  </si>
  <si>
    <t>Gestionnaire du commerce de détail CFC - Gestion - Consumer-electronics</t>
  </si>
  <si>
    <t>Gestionnaire du commerce de détail CFC - Gestion - Do-it-yourself</t>
  </si>
  <si>
    <t>Gestionnaire du commerce de détail CFC - Gestion - Electro-ménagers</t>
  </si>
  <si>
    <t>Gestionnaire du commerce de détail CFC - Gestion - Flower</t>
  </si>
  <si>
    <t>Gestionnaire du commerce de détail CFC - Gestion - Garden</t>
  </si>
  <si>
    <t>Gestionnaire du commerce de détail CFC - Gestion - Jouets</t>
  </si>
  <si>
    <t>Gestionnaire du commerce de détail CFC - Gestion - Kiosque</t>
  </si>
  <si>
    <t>Gestionnaire du commerce de détail CFC - Gestion - Landi</t>
  </si>
  <si>
    <t>Gestionnaire du commerce de détail CFC - Gestion - Magasins spécialisés en biens zoologiques</t>
  </si>
  <si>
    <t>Gestionnaire du commerce de détail CFC - Gestion - Maroquinerie et articles de voyage</t>
  </si>
  <si>
    <t>Gestionnaire du commerce de détail CFC - Gestion - Montres-bijoux-pierres précieuses</t>
  </si>
  <si>
    <t>Gestionnaire du commerce de détail CFC - Gestion - Papeterie</t>
  </si>
  <si>
    <t>Gestionnaire du commerce de détail CFC - Gestion - Poste</t>
  </si>
  <si>
    <t>Gestionnaire du commerce de détail CFC - Gestion - Quincaillerie</t>
  </si>
  <si>
    <t>Gestionnaire du commerce de détail CFC - Gestion - Supports audio, audiovisuel et musiques</t>
  </si>
  <si>
    <t>Gestionnaire du commerce de détail CFC - Gestion - sans autres indications</t>
  </si>
  <si>
    <t>Gestionnaire en hôtellerie-intendance CFC</t>
  </si>
  <si>
    <t>Graphiste (école privée, non reconnu)</t>
  </si>
  <si>
    <t>Horticulteur CFC - Plantes vivaces</t>
  </si>
  <si>
    <t>Imprimeur d’emballage CFC</t>
  </si>
  <si>
    <t>Informaticien CFC - Généraliste</t>
  </si>
  <si>
    <t>Informaticien CFC - Support</t>
  </si>
  <si>
    <t>Informaticien CFC - Validation SNO</t>
  </si>
  <si>
    <t>Informaticien du bâtiment CFC - Automatisation du bâtiment</t>
  </si>
  <si>
    <t>Informaticien du bâtiment CFC - Communication et multimédia</t>
  </si>
  <si>
    <t>Informaticien du bâtiment CFC - Planification</t>
  </si>
  <si>
    <t>Informaticien du bâtiment CFC - sans autres indications</t>
  </si>
  <si>
    <t>Installateur en chauffage CFC (à partir de la rentrée 2020)</t>
  </si>
  <si>
    <t>Installateur sanitaire CFC (à partir de la rentrée 2020)</t>
  </si>
  <si>
    <t>Laborantin CFC - Peinture et vernis</t>
  </si>
  <si>
    <t>Laborantin CFC - Textile</t>
  </si>
  <si>
    <t>Luthier CFC</t>
  </si>
  <si>
    <t>Matelot de la navigation intérieure CFC</t>
  </si>
  <si>
    <t>Meunier CFC - Alimentation animale</t>
  </si>
  <si>
    <t>Mouleur de fonderie CFC - Moules perdus</t>
  </si>
  <si>
    <t>Mouleur de fonderie CFC - Moules permanents</t>
  </si>
  <si>
    <t>Médiamaticien (école privée, non reconnu)</t>
  </si>
  <si>
    <t>Opérateur de médias imprimés CFC - Reliure technique</t>
  </si>
  <si>
    <t>Opérateur de médias imprimés CFC - Technologie d'expédition</t>
  </si>
  <si>
    <t>Orfèvre CFC</t>
  </si>
  <si>
    <t>Photographe (école privée, non reconnu)</t>
  </si>
  <si>
    <t>Polybâtisseur CFC - Construction d'échafaudages</t>
  </si>
  <si>
    <t>Polybâtisseur CFC - Construction de façades</t>
  </si>
  <si>
    <t>Polybâtisseur CFC - Couverture</t>
  </si>
  <si>
    <t>Polybâtisseur CFC - Etanchéité</t>
  </si>
  <si>
    <t>Polybâtisseur CFC - Systèmes de protection solaire</t>
  </si>
  <si>
    <t>Polygraphe CFC - Conceptions de médias</t>
  </si>
  <si>
    <t>Polygraphe CFC - Production des médias</t>
  </si>
  <si>
    <t>Poseur de sol – parquet CFC - sans autres indications</t>
  </si>
  <si>
    <t>Praticien en couverture AFP</t>
  </si>
  <si>
    <t>Praticien en façades AFP</t>
  </si>
  <si>
    <t>Praticien en matières plastiques AFP (dès 2021)</t>
  </si>
  <si>
    <t>Praticien en stores AFP</t>
  </si>
  <si>
    <t>Praticien en échafaudage AFP</t>
  </si>
  <si>
    <t>Praticien en étanchéité AFP</t>
  </si>
  <si>
    <t>Praticien forestier AFP</t>
  </si>
  <si>
    <t>Professionnel de la navigation intérieure CFC</t>
  </si>
  <si>
    <t>Professionnel du cheval CFC - Attelage</t>
  </si>
  <si>
    <t>Professionnel du cheval CFC - Chevaux d'allures</t>
  </si>
  <si>
    <t>Professionnel du cheval CFC - Monte western</t>
  </si>
  <si>
    <t>Sertisseur de pierres précieuses CFC</t>
  </si>
  <si>
    <t>Souffleur de verre pour appareils scientifiques CFC</t>
  </si>
  <si>
    <t>Spécialiste en communication hôtelière (école privée, non reconnu)</t>
  </si>
  <si>
    <t>Spécialiste en communication hôtelière CFC</t>
  </si>
  <si>
    <t>Spécialiste en industrie du bois CFC</t>
  </si>
  <si>
    <t>Storiste CFC</t>
  </si>
  <si>
    <t>Tailleur de pierre CFC - Sculpture</t>
  </si>
  <si>
    <t>Tapissier-décorateur CFC</t>
  </si>
  <si>
    <t>Technologue de fonderie CFC - Construction de modèles de fonderie - Profil E</t>
  </si>
  <si>
    <t>Technologue de fonderie CFC - Construction de modèles de fonderie - Profil G</t>
  </si>
  <si>
    <t>Technologue de fonderie CFC - Moules perdus - Profil E</t>
  </si>
  <si>
    <t>Technologue de fonderie CFC - Moules perdus - Profil G</t>
  </si>
  <si>
    <t>Technologue de fonderie CFC - Moules permanents - Profil E</t>
  </si>
  <si>
    <t>Technologue de fonderie CFC - Moules permanents - Profil G</t>
  </si>
  <si>
    <t>Technologue en impression CFC - Sérigraphie</t>
  </si>
  <si>
    <t>Technologue en matières plastiques CFC (à partir de la rentrée 2022)</t>
  </si>
  <si>
    <t>Technologue en médias CFC - sans autres indications</t>
  </si>
  <si>
    <t>Technologue en textile CFC - Création</t>
  </si>
  <si>
    <t>Technologue en textile CFC - Ennoblissement</t>
  </si>
  <si>
    <t>Technologue en textile CFC - Mécatronique</t>
  </si>
  <si>
    <t>Technologue en textile CFC - Production</t>
  </si>
  <si>
    <t>Technologue en textile CFC - Production et technologie des câbles</t>
  </si>
  <si>
    <t>Tronc commun Architecture/Génie civil (GE)</t>
  </si>
  <si>
    <t>Tronc commun Mécanique/Electricité (GE)</t>
  </si>
  <si>
    <t>Tronc comun pour Professions socio-médicales</t>
  </si>
  <si>
    <t>(Fitness- und Bewegungstrainer/-in)</t>
  </si>
  <si>
    <t>(Technische/r Sachbearbeiter/in VSK)</t>
  </si>
  <si>
    <t>Coordinateur d'atelier automobile USIC</t>
  </si>
  <si>
    <t>Diplôme supérieur en économie</t>
  </si>
  <si>
    <t>Employé de secrétariat - sans autres indications</t>
  </si>
  <si>
    <t>Employé spécialisé en gestion d'immeubles</t>
  </si>
  <si>
    <t>Employé spécialisé en gestion technique</t>
  </si>
  <si>
    <t>Employé spécialisé en logistique</t>
  </si>
  <si>
    <t>Hôtesse - Guide/Hôtesse</t>
  </si>
  <si>
    <t>Office-Supporter SIZ</t>
  </si>
  <si>
    <t>Secrétaire médicale H+</t>
  </si>
  <si>
    <t>Formation élémentaire: autres professions</t>
  </si>
  <si>
    <t>(Einrichtungsgestalter/in) (tertiaire - non réglementé)</t>
  </si>
  <si>
    <t>(Experte/Expertin in Personal- und Sozialversicherungsmanagement NDK) (tertaire - non réglementé)</t>
  </si>
  <si>
    <t>(Fertigungsfachmann) BF</t>
  </si>
  <si>
    <t>(Finanzverwalter/in) (tertaire - non réglementé)</t>
  </si>
  <si>
    <t>(Fitness- und Bewegungstrainer/-in) (tertiaire - non réglementé)</t>
  </si>
  <si>
    <t>(Knitwear Spezialist/in STF) (tertaire - non réglementé)</t>
  </si>
  <si>
    <t>(Meteorologische/r Assistent/in) (tertiaire - non réglementé)</t>
  </si>
  <si>
    <t>(Nachdiplomstudium (NDS) Patientenedukation) (tertaire - non réglementé)</t>
  </si>
  <si>
    <t>(Sozialdiakonie mit Gemeindeanimation HF) (OCM 2005)</t>
  </si>
  <si>
    <t>(Verwaltungsfachmann/-frau) (tertaire - non réglementé)</t>
  </si>
  <si>
    <t>(Verwaltungsmanager/in) (tertaire - non réglementé)</t>
  </si>
  <si>
    <t>Accompagnant socioprofessionnel (tertiaire - non réglementé)</t>
  </si>
  <si>
    <t>Accompagnant socioprofessionnel BF</t>
  </si>
  <si>
    <t>Accompagnateur en montagne BF</t>
  </si>
  <si>
    <t>Activation ES (OCM 2005)</t>
  </si>
  <si>
    <t>Administration des douanes ES (OCM 2005)</t>
  </si>
  <si>
    <t>Agent de transport et logistique BF</t>
  </si>
  <si>
    <t>Agent professionnel de sécurité manifestations BF</t>
  </si>
  <si>
    <t>Agent professionnel de sécurité protection de personnes BF</t>
  </si>
  <si>
    <t>Agent professionnel de sécurité service de centrale BF</t>
  </si>
  <si>
    <t>Agent professionnel de sécurité surveillance BF</t>
  </si>
  <si>
    <t>Agro-commerce ES (OCM 2017)</t>
  </si>
  <si>
    <t>Agro-technique ES (OCM 2017)</t>
  </si>
  <si>
    <t>Agroalimentaire ES (OCM 2005)</t>
  </si>
  <si>
    <t>Agrotechnique ES (OCM 2005)</t>
  </si>
  <si>
    <t>Agroéconomie (Agro-commerçant) ES (OCM 2005)</t>
  </si>
  <si>
    <t>Animation communautaire ES (OCM 2005+2017)</t>
  </si>
  <si>
    <t>Apiculteur BF</t>
  </si>
  <si>
    <t>Art-thérapeute, dipl. - Musicothérapie</t>
  </si>
  <si>
    <t>Art-thérapeute, dipl. - Thérapie intermédiale</t>
  </si>
  <si>
    <t>Art-thérapeute, dipl. - Thérapie par le drame et la parole</t>
  </si>
  <si>
    <t>Art-thérapeute, dipl. - Thérapie par le mouvement et la danse</t>
  </si>
  <si>
    <t>Art-thérapeute, dipl. - Thérapie à médiation plastique et visuelle</t>
  </si>
  <si>
    <t>Artisan en conservation des monument historiques BF - Construction en bois</t>
  </si>
  <si>
    <t>Artisan en conservation des monument historiques BF - Horticulture</t>
  </si>
  <si>
    <t>Artisan en conservation des monument historiques BF - Maçonnerie / enduit</t>
  </si>
  <si>
    <t>Artisan en conservation des monument historiques BF - Meubles et agencements d'intérieur</t>
  </si>
  <si>
    <t>Artisan en conservation des monument historiques BF - Pavage et murs en pierre sèche</t>
  </si>
  <si>
    <t>Artisan en conservation des monument historiques BF - Peinture</t>
  </si>
  <si>
    <t>Artisan en conservation des monument historiques BF - Pierre naturelle</t>
  </si>
  <si>
    <t>Artisan en conservation des monument historiques BF - Stucs</t>
  </si>
  <si>
    <t>Arts visuels ES (OCM 2005)</t>
  </si>
  <si>
    <t>Assistant en marketing (tertiaire - non réglementé)</t>
  </si>
  <si>
    <t>Assistant en promotion de l'activité physique et de la santé BF</t>
  </si>
  <si>
    <t>Assistant spécialisé en soins psychiatriques et accompagnement BF</t>
  </si>
  <si>
    <t>Automatisation du bâtiment ES (OCM 2017)</t>
  </si>
  <si>
    <t>Aviculteur/Avicultrice, maître</t>
  </si>
  <si>
    <t>Aviculteur/Avicultrice, maître (ancien)</t>
  </si>
  <si>
    <t>Business Analyst NDS (Tertiär - nicht reglementiert)</t>
  </si>
  <si>
    <t>Cadre des organisations de secours, dipl.</t>
  </si>
  <si>
    <t>Case Management santé DPG (tertiaire - non réglementé)</t>
  </si>
  <si>
    <t>Chauffagiste, maître</t>
  </si>
  <si>
    <t>Chef boulanger-pâtissier-confiseur BF - Boulangerie</t>
  </si>
  <si>
    <t>Chef boulanger-pâtissier-confiseur BF - Boulangerie-pâtisserie</t>
  </si>
  <si>
    <t>Chef boulanger-pâtissier-confiseur BF - Pâtisserie-confiserie</t>
  </si>
  <si>
    <t>Chef d'atelier de carrosserie BF - Construction de véhicules (ancien)</t>
  </si>
  <si>
    <t>Chef d'atelier de carrosserie BF - Peinture</t>
  </si>
  <si>
    <t>Chef d'atelier de carrosserie BF - Peinture (ancien)</t>
  </si>
  <si>
    <t>Chef d'atelier de carrosserie BF - Serrurerie sur véhicules</t>
  </si>
  <si>
    <t>Chef d'atelier de carrosserie BF - Tôlerie</t>
  </si>
  <si>
    <t>Chef d'atelier de carrosserie BF - sans autres indications</t>
  </si>
  <si>
    <t>Chef d'entreprise dans la branche deux-roues, dipl. - Orientation cycles</t>
  </si>
  <si>
    <t>Chef d'entreprise dans la branche deux-roues, dipl. - Orientation motocycles</t>
  </si>
  <si>
    <t>Chef d'entreprise en boulangerie-pâtisserie-confiserie, dipl.</t>
  </si>
  <si>
    <t>Chef d'exploitation agricole BF</t>
  </si>
  <si>
    <t>Chef d'exploitation arboricole BF</t>
  </si>
  <si>
    <t>Chef d'exploitation avicole BF</t>
  </si>
  <si>
    <t>Chef d'exploitation caviste BF</t>
  </si>
  <si>
    <t>Chef d'exploitation de carrosserie, dipl.</t>
  </si>
  <si>
    <t>Chef d'exploitation maraîchère BF</t>
  </si>
  <si>
    <t>Chef d'exploitation viticole BF</t>
  </si>
  <si>
    <t>Chef d'exploitation économie carnée BF</t>
  </si>
  <si>
    <t>Chef d'expédition et de logistique internationale, dipl.</t>
  </si>
  <si>
    <t>Chef de commerce international, dipl.</t>
  </si>
  <si>
    <t>Chef de cuisine, dipl.</t>
  </si>
  <si>
    <t>Chef de production en menuiserie/ébénisterie BF</t>
  </si>
  <si>
    <t>Chef de projet constructeur sur métal/Cheffe de projet constructrice sur métal, dipl.</t>
  </si>
  <si>
    <t>Chef de projet constructeur sur métal/Cheffe de projet constructrice sur métal, maître</t>
  </si>
  <si>
    <t>Chef de projet en automatisation du bâtiment BF</t>
  </si>
  <si>
    <t>Chef de projet en montage solaire BF</t>
  </si>
  <si>
    <t>Chef de projet en protection solaire BF</t>
  </si>
  <si>
    <t>Chef de projet verre BF</t>
  </si>
  <si>
    <t>Chef de vente, dipl. (dès 2019) - Direction des ventes</t>
  </si>
  <si>
    <t>Chef de vente, dipl. (dès 2019) - Key account management</t>
  </si>
  <si>
    <t>Chef des opérations de câblage forestier BF</t>
  </si>
  <si>
    <t>Chef/-fe de la restauration collective, dipl.</t>
  </si>
  <si>
    <t>Chef/-fe du secteur hôtelier-intendance, dipl.</t>
  </si>
  <si>
    <t>Chef/Cheffe d’équipe construction BF</t>
  </si>
  <si>
    <t>Coiffeur BF - Dames</t>
  </si>
  <si>
    <t>Coiffeur BF - Messieurs</t>
  </si>
  <si>
    <t>Coiffeur BF - sans autres indications</t>
  </si>
  <si>
    <t>Coiffeur, dipl. - Dames</t>
  </si>
  <si>
    <t>Coiffeur, dipl. - Messieurs</t>
  </si>
  <si>
    <t>Communication visuelle ES (OCM 2017)</t>
  </si>
  <si>
    <t>Communication visuelle ES - Computer animation (OCM 2005)</t>
  </si>
  <si>
    <t>Communication visuelle ES - Industrial Design (OCM 2005)</t>
  </si>
  <si>
    <t>Communication visuelle ES - Interaction Design/Interactive Media Design (OCM 2005)</t>
  </si>
  <si>
    <t>Communication visuelle ES - Webdesign, Film, Computer animation (OCM 2005)</t>
  </si>
  <si>
    <t>Communication visuelle ES - sans autres indications (OCM 2005)</t>
  </si>
  <si>
    <t>Concepteur cinématographique en films digitaux (tertiaire - non réglementé)</t>
  </si>
  <si>
    <t>Conducteur de travaux enveloppe des édifices BF - Administration</t>
  </si>
  <si>
    <t>Conducteur de travaux enveloppe des édifices BF - Construction d'échafaudages</t>
  </si>
  <si>
    <t>Conducteur de travaux enveloppe des édifices BF - Construction de façades</t>
  </si>
  <si>
    <t>Conducteur de travaux enveloppe des édifices BF - Couvertures</t>
  </si>
  <si>
    <t>Conducteur de travaux enveloppe des édifices BF - Etanchéité</t>
  </si>
  <si>
    <t>Conducteur de travaux enveloppe des édifices BF - Sans autres indications</t>
  </si>
  <si>
    <t>Conduite des travaux ES (OCM 2005)</t>
  </si>
  <si>
    <t>Conduite des travaux ES - Bâtiment (OCM 2005)</t>
  </si>
  <si>
    <t>Conduite des travaux ES - Bâtiment/Génie civil (OCM 2005)</t>
  </si>
  <si>
    <t>Conduite des travaux ES - Construction de bois (OCM 2005)</t>
  </si>
  <si>
    <t>Conduite des travaux ES - Construction de voies de communication (OCM 2005)</t>
  </si>
  <si>
    <t>Conduite des travaux ES - Génie civil (OCM 2005)</t>
  </si>
  <si>
    <t>Conseil fiscal ES (OCM 2005)</t>
  </si>
  <si>
    <t>Conseiller dans le domaine psychosocial, dipl.</t>
  </si>
  <si>
    <t>Conseiller de service automobile BF</t>
  </si>
  <si>
    <t>Conseiller en gestion de patrimoine BF</t>
  </si>
  <si>
    <t>Conseiller en maladies respiratoires BF</t>
  </si>
  <si>
    <t>Conseiller en organisation, dipl.</t>
  </si>
  <si>
    <t>Conseiller en revêtements de sols BF</t>
  </si>
  <si>
    <t>Conseiller en tourisme BF</t>
  </si>
  <si>
    <t>Conseiller en énergie et en efficacité énergétique, dipl.</t>
  </si>
  <si>
    <t>Conseiller familial (tertiaire - non réglementé)</t>
  </si>
  <si>
    <t>Conseiller psychosocial (tertiaire - non réglementé)</t>
  </si>
  <si>
    <t>Construction métallique ES (OCM 2005)</t>
  </si>
  <si>
    <t>Consultant petite enfance BF</t>
  </si>
  <si>
    <t>Consultation en soins infirmiers EPD (tertiaire - non réglementé)</t>
  </si>
  <si>
    <t>Contremaître construction BF (dès 2023)</t>
  </si>
  <si>
    <t>Contremaître de sciage d'édifice BF</t>
  </si>
  <si>
    <t>Contremaître en entretien de routes BF</t>
  </si>
  <si>
    <t>Contremaître en ventilation BF</t>
  </si>
  <si>
    <t>Contremaître jardinier BF - Conseiller à la clientèle</t>
  </si>
  <si>
    <t>Contremaître jardinier BF - Cultivateur de plantes vivaces</t>
  </si>
  <si>
    <t>Contremaître jardinier BF - Floriculteur</t>
  </si>
  <si>
    <t>Contremaître jardinier BF - Paysagiste</t>
  </si>
  <si>
    <t>Contremaître jardinier BF - Paysagiste en jardins et parcs naturels</t>
  </si>
  <si>
    <t>Contremaître jardinier BF - Paysagiste et spécialiste d'entretien des espaces verts</t>
  </si>
  <si>
    <t>Contremaître jardinier BF - Spécialiste d'entretien des espaces verts</t>
  </si>
  <si>
    <t>Contremaître jardinier BF - Spécialiste d'entretien des espaces verts, pépinériste</t>
  </si>
  <si>
    <t>Contremaître jardinier BF - Spécialiste en entretien de cimetières</t>
  </si>
  <si>
    <t>Contremaître jardinier BF - Spécialite en gazon de sport et golf</t>
  </si>
  <si>
    <t>Contremaître peintre BF - Décoration et conception</t>
  </si>
  <si>
    <t>Contremaître peintre BF - Responsable d'exploitation</t>
  </si>
  <si>
    <t>Contremaître ramoneur BF</t>
  </si>
  <si>
    <t>Contrôle de la circulation aérienne ES (OCM 2005)</t>
  </si>
  <si>
    <t>Contrôleur des installations de gaz et d'eau potable BF</t>
  </si>
  <si>
    <t>Coordinateur d'atelier automobile BF</t>
  </si>
  <si>
    <t>Coordinateur en médecine ambulatoire BF - orientation Clinique</t>
  </si>
  <si>
    <t>Coordinateur en médecine ambulatoire BF - orientation Gestion</t>
  </si>
  <si>
    <t>Créateur de vêtements BF</t>
  </si>
  <si>
    <t>Créateur de vêtements, dipl.</t>
  </si>
  <si>
    <t>Cuisinier en diététique BF</t>
  </si>
  <si>
    <t>Danse scénique ES (OCM 2005)</t>
  </si>
  <si>
    <t>Dermapigmentologue BF</t>
  </si>
  <si>
    <t>Design de produit ES (OCM 2005)</t>
  </si>
  <si>
    <t>Design de produit ES (OCM 2017)</t>
  </si>
  <si>
    <t>Design de produit ES - Céramique (OCM 2005)</t>
  </si>
  <si>
    <t>Design de produit ES - Design d'objets horlogers (OCM 2005)</t>
  </si>
  <si>
    <t>Design de produit ES - Design industriel (OCM 2005)</t>
  </si>
  <si>
    <t>Design de produit ES - Design mode (OCM 2005)</t>
  </si>
  <si>
    <t>Design de produit ES - Design textile (OCM 2005)</t>
  </si>
  <si>
    <t>Diagnosticien d'automobiles BF - Véhicules légers</t>
  </si>
  <si>
    <t>Diagnosticien d'automobiles BF - Véhicules utilitaires</t>
  </si>
  <si>
    <t>Digital Business Solution Designer NDS (tertiaire - non réglementé)</t>
  </si>
  <si>
    <t>Digital Collaboration Specialist BF</t>
  </si>
  <si>
    <t>Digital Innovation Engineer NDS (Tertiär - nicht reglementiert)</t>
  </si>
  <si>
    <t>Directeur d'école d'une discipline sportive, dipl.</t>
  </si>
  <si>
    <t>Directeur de crèche DPG (tertiaire - non réglementé)</t>
  </si>
  <si>
    <t>Directeur des travaux, dipl. - Bâtiment</t>
  </si>
  <si>
    <t>Directeur des travaux, dipl. - Génie civil</t>
  </si>
  <si>
    <t>Directeur/Directrice d'organisations sociale et médico-sociale, dipl.</t>
  </si>
  <si>
    <t>Dirigeant de production industrielle, dipl.</t>
  </si>
  <si>
    <t>Dirigeant/Dirigeante en facility management et maintenance, dipl.</t>
  </si>
  <si>
    <t>Droguiste ES (OCM 2017)</t>
  </si>
  <si>
    <t>Droit ES (OCM 2005)</t>
  </si>
  <si>
    <t>EDP ES Projet de construction et management d'immeubles (OCM 2005)</t>
  </si>
  <si>
    <t>EPD ES (Cineasta cine-televisivo) (OCM 2005)</t>
  </si>
  <si>
    <t>EPD ES (Finanzplanung) (OCM 2005)</t>
  </si>
  <si>
    <t>EPD ES (Gebäudeinformatik) (OCM 2005+2017)</t>
  </si>
  <si>
    <t>EPD ES (Human Resources und Coaching) (OCM 2005)</t>
  </si>
  <si>
    <t>EPD ES Business Administration (OCM 2017)</t>
  </si>
  <si>
    <t>EPD ES Business Analyste (OCM 2005)</t>
  </si>
  <si>
    <t>EPD ES Business Banker (OCM 2005)</t>
  </si>
  <si>
    <t>EPD ES Business Coaching (OCM 2005)</t>
  </si>
  <si>
    <t>EPD ES Business Engineering (OCM 2005)</t>
  </si>
  <si>
    <t>EPD ES Chef HR (OCM 2017)</t>
  </si>
  <si>
    <t>EPD ES Chef des finances (OCM 2005)</t>
  </si>
  <si>
    <t>EPD ES Chief Digital Officier (OCM 2005)</t>
  </si>
  <si>
    <t>EPD ES Coaching and Leadership (OCM 2005+2017)</t>
  </si>
  <si>
    <t>EPD ES Communication interne et support de gestion (OCM 2005)</t>
  </si>
  <si>
    <t>EPD ES Conseil dans le processus de changement (OCM 2005)</t>
  </si>
  <si>
    <t>EPD ES Conseil fiscal (OCM 2005+2017)</t>
  </si>
  <si>
    <t>EPD ES Conseiller en logothérapie (OCM 2005)</t>
  </si>
  <si>
    <t>EPD ES Construction-Energie-Environnement (OCM 2005)</t>
  </si>
  <si>
    <t>EPD ES Consultation en soins infirmiers (ar)</t>
  </si>
  <si>
    <t>EPD ES Controlling (OCM 2005)</t>
  </si>
  <si>
    <t>EPD ES Controlling logiciel standard (OCM 2005)</t>
  </si>
  <si>
    <t>EPD ES Controlling étendu (OCM 2005)</t>
  </si>
  <si>
    <t>EPD ES Digital Business Management (OCM 2017)</t>
  </si>
  <si>
    <t>EPD ES Digital Innovation Manager (OCM 2005+2017)</t>
  </si>
  <si>
    <t>EPD ES Digital Marketing Manager (OCM 2017)</t>
  </si>
  <si>
    <t>EPD ES Digital Transformation (OCM 2017)</t>
  </si>
  <si>
    <t>EPD ES Direction d'institution de l'enfance (OCM 2005)</t>
  </si>
  <si>
    <t>EPD ES Direction de département santé (OCM 2005)</t>
  </si>
  <si>
    <t>EPD ES Direction logistique (OCM 2005+2017)</t>
  </si>
  <si>
    <t>EPD ES Développement d'application (OCM 2005)</t>
  </si>
  <si>
    <t>EPD ES Développement de solutions mobiles en entreprise (OCM 2005)</t>
  </si>
  <si>
    <t>EPD ES Economie d'entreprise (OCM 2005+2017)</t>
  </si>
  <si>
    <t>EPD ES Economie d'entreprise - spécialisiation Gestion d'entreprise (OCM 2005+2017)</t>
  </si>
  <si>
    <t>EPD ES Energie et environnement (OCM 2005+2017)</t>
  </si>
  <si>
    <t>EPD ES Event- and Promotionsmanagement (OCM 2005)</t>
  </si>
  <si>
    <t>EPD ES Expert en sécurité dans la planification et la construction d'installations électriques (OCM 2017)</t>
  </si>
  <si>
    <t>EPD ES Expert financier (OCM 2005)</t>
  </si>
  <si>
    <t>EPD ES Formateur en communication (OCM 2005)</t>
  </si>
  <si>
    <t>EPD ES General Management (OCM 2017)</t>
  </si>
  <si>
    <t>EPD ES Gestion d'entreprise (OCM 2005)</t>
  </si>
  <si>
    <t>EPD ES Gestion d'entreprise (OCM 2017)</t>
  </si>
  <si>
    <t>EPD ES Gestion d'entreprise dans la construction (OCM 2005)</t>
  </si>
  <si>
    <t>EPD ES Gestion de la qualité (OCM 2005)</t>
  </si>
  <si>
    <t>EPD ES Gestion de la qualité (OCM 2017)</t>
  </si>
  <si>
    <t>EPD ES Gestion du personnel (OCM 2005+2017)</t>
  </si>
  <si>
    <t>EPD ES Gestion finances et services (OCM 2005)</t>
  </si>
  <si>
    <t>EPD ES Gestion qualité et processus (OCM 2005)</t>
  </si>
  <si>
    <t>EPD ES Human Resources (OCM 2005)</t>
  </si>
  <si>
    <t>EPD ES IT Security &amp; Risk Management (OCM 2017)</t>
  </si>
  <si>
    <t>EPD ES Industrial Management (OCM 2005)</t>
  </si>
  <si>
    <t>EPD ES Intercultural Management (OCM 2005)</t>
  </si>
  <si>
    <t>EPD ES Key-Account Management (OCM 2017)</t>
  </si>
  <si>
    <t>EPD ES Leadership (OCM 2017)</t>
  </si>
  <si>
    <t>EPD ES Leadership and Change Management (OCM 2005+2017)</t>
  </si>
  <si>
    <t>EPD ES Leadership and Management (OCM 2005)</t>
  </si>
  <si>
    <t>EPD ES Leadership étendu (OCM 2005)</t>
  </si>
  <si>
    <t>EPD ES Management d'hôtellerie (OCM 2005)</t>
  </si>
  <si>
    <t>EPD ES Management de projets (OCM 2005+2017)</t>
  </si>
  <si>
    <t>EPD ES Management de projets Agile (OCM 2017)</t>
  </si>
  <si>
    <t>EPD ES Management de projets et processus d'entreprise (OCM 2005)</t>
  </si>
  <si>
    <t>EPD ES Management de services IT (OCM 2005+2017)</t>
  </si>
  <si>
    <t>EPD ES Management de strategie (OCM 2005)</t>
  </si>
  <si>
    <t>EPD ES Management de vente et de marketing (OCM 2005)</t>
  </si>
  <si>
    <t>EPD ES Management en construction (OCM 2005)</t>
  </si>
  <si>
    <t>EPD ES Management en ressources humaines (OCM 2017)</t>
  </si>
  <si>
    <t>EPD ES Management en énergie (OCM 2005)</t>
  </si>
  <si>
    <t>EPD ES Manager en produits textiles (OCM 2005)</t>
  </si>
  <si>
    <t>EPD ES Marketing Excellence (OCM 2005)</t>
  </si>
  <si>
    <t>EPD ES Marketing et gestion de vente (OCM 2005+2017)</t>
  </si>
  <si>
    <t>EPD ES Media &amp; Event Management (OCM 2017)</t>
  </si>
  <si>
    <t>EPD ES Médias (OCM 2017)</t>
  </si>
  <si>
    <t>EPD ES Network Engineering (OCM 2005)</t>
  </si>
  <si>
    <t>EPD ES Network Security Engineering (OCM 2017)</t>
  </si>
  <si>
    <t>EPD ES Online Marketing Manager (OCM 2005+2017)</t>
  </si>
  <si>
    <t>EPD ES Pédagogie expérientielle (OCM 2005)</t>
  </si>
  <si>
    <t>EPD ES Real Estate Management (OCM 2017)</t>
  </si>
  <si>
    <t>EPD ES Sales Management (OCM 2017)</t>
  </si>
  <si>
    <t>EPD ES Software Engineering (OCM 2005+2017)</t>
  </si>
  <si>
    <t>EPD ES Software Entwicklung (OCM 2017)</t>
  </si>
  <si>
    <t>EPD ES Soins d'anesthésie (OCM 2017)</t>
  </si>
  <si>
    <t>EPD ES Soins d'urgence (OCM 2005+2017)</t>
  </si>
  <si>
    <t>EPD ES Soins intensifs (OCM 2017)</t>
  </si>
  <si>
    <t>EPD ES Supply Chain Management (OCM 2017)</t>
  </si>
  <si>
    <t>EPD ES Tourismusmanagement (OCM 2017)</t>
  </si>
  <si>
    <t>EPD ES Télécommunication (OCM 2005)</t>
  </si>
  <si>
    <t>EPD ES expert en sécurité d'installations électriques (OCM 2017)</t>
  </si>
  <si>
    <t>Ecobiologiste de la construction BF</t>
  </si>
  <si>
    <t>Economie d'entreprise ES - Economie bancaire (OCM 2005+2017)</t>
  </si>
  <si>
    <t>Economie d'entreprise ES - Finance (OCM 2005+2017)</t>
  </si>
  <si>
    <t>Economie d'entreprise ES - Management général (OCM 2005+2017)</t>
  </si>
  <si>
    <t>Economie d'entreprise ES - SAP (OCM 2005+2017)</t>
  </si>
  <si>
    <t>Economie forestière ES (OCM 2005)</t>
  </si>
  <si>
    <t>Economie textile ES (OCM 2005)</t>
  </si>
  <si>
    <t>Economiste d'entreprise PME, dipl.</t>
  </si>
  <si>
    <t>Education de l'enfance ES (OCM 2017)</t>
  </si>
  <si>
    <t>Education du mouvement ES (OCM 2017)</t>
  </si>
  <si>
    <t>Electricien chef de projet en planification BF</t>
  </si>
  <si>
    <t>Enseignant d'une branche spécifique - Educateur spécialisé (tertiaire - non réglementé)</t>
  </si>
  <si>
    <t>Enseignant d'une branche spécifique - Religion (tertiaire - non réglementé)</t>
  </si>
  <si>
    <t>Enseignant d'une branche spécifique - sans autres indication (tertiaire - non réglementé)</t>
  </si>
  <si>
    <t>Enseignant de langue des signes BF</t>
  </si>
  <si>
    <t>Enseignant-e de Yoga (tertiaire - non réglementé)</t>
  </si>
  <si>
    <t>Entraînement vital DPG (tertiaire - non réglementé)</t>
  </si>
  <si>
    <t>Entrepreneur de pompes funèbres BF (dès 2017)</t>
  </si>
  <si>
    <t>Enveloppe des édifices, Maître</t>
  </si>
  <si>
    <t>Esthéticienne BF - Esthétique médicale</t>
  </si>
  <si>
    <t>Esthéticienne BF - Esthétique vitale</t>
  </si>
  <si>
    <t>Exp. en mat. de droit des poursuites pour dettes et de la faillite BF - Droit poursuites pour dettes (ancien)</t>
  </si>
  <si>
    <t>Expert concepteur dans l'artisanat, dipl.</t>
  </si>
  <si>
    <t>Expert des poids et mesures, dipl. (ancien)</t>
  </si>
  <si>
    <t>Expert domaine opératoire, dipl.</t>
  </si>
  <si>
    <t>Expert du domaine éguin, dipl.</t>
  </si>
  <si>
    <t>Expert en analyses biomédicales et gestion de laboratoire, dipl.</t>
  </si>
  <si>
    <t>Expert en construction saine et durable, dipl.</t>
  </si>
  <si>
    <t>Expert en cytodiagnostic, dipl.</t>
  </si>
  <si>
    <t>Expert en gestion d’institutions de santé, dipl.</t>
  </si>
  <si>
    <t>Expert en management du domaine des privations de liberté, dipl.</t>
  </si>
  <si>
    <t>Expert en matière de droit des poursuites pour dettes et de la faillite BF - Droit de la faillite (ancien)</t>
  </si>
  <si>
    <t>Expert en matière de droit des poursuites pour dettes et de la faillite BF - sans autres indications (ancien)</t>
  </si>
  <si>
    <t>Expert en matière de prévoyance professionnelle, dipl.</t>
  </si>
  <si>
    <t>Expert en planification électrique, dipl.</t>
  </si>
  <si>
    <t>Expert en prévention des infections associées aux soins, dipl.</t>
  </si>
  <si>
    <t>Expert en réadaptation de personnes malvoyantes et aveugles, dipl. - Activités de la vie journalière</t>
  </si>
  <si>
    <t>Expert en réadaptation de personnes malvoyantes et aveugles, dipl. - Basse vision</t>
  </si>
  <si>
    <t>Expert en réadaptation de personnes malvoyantes et aveugles, dipl. - Orientation et mobilité</t>
  </si>
  <si>
    <t>Expert en soins d’oncologie, dipl.</t>
  </si>
  <si>
    <t>Expert en soins en psychiatrie, dipl.</t>
  </si>
  <si>
    <t>Expert protection incendie, dipl.</t>
  </si>
  <si>
    <t>Expert/Experte de la sécurité au travail et de la protection de la santé (STPS) BF</t>
  </si>
  <si>
    <t>Expert/Experte en promotion de I‘activité physique et de la santé, dipl. - fitness médical et coaching santé en réseau</t>
  </si>
  <si>
    <t>Expert/Experte en promotion de I‘activité physique et de la santé, dipl. - gestion d'entreprises de fitness et d'activité physique</t>
  </si>
  <si>
    <t>Exploitation d'une grande installation ES (OCM 2017)</t>
  </si>
  <si>
    <t>Fleuriste, dipl.</t>
  </si>
  <si>
    <t>Formation de cadre en santé (tertiaire - non réglementé) - Conseil et communication</t>
  </si>
  <si>
    <t>Formation de cadre en santé (tertiaire - non réglementé) - Enseignement</t>
  </si>
  <si>
    <t>Formation de cadre en santé (tertiaire - non réglementé) - Gestion et management</t>
  </si>
  <si>
    <t>Formation de cadre en santé (tertiaire - non réglementé) - Personnes âgées et générations</t>
  </si>
  <si>
    <t>Formation de cadre en santé (tertiaire - non réglementé) - Soins et assistance</t>
  </si>
  <si>
    <t>Formation des adultes ES (OCM 2005)</t>
  </si>
  <si>
    <t>Gestion en facility management ES (OCM 2005+2017)</t>
  </si>
  <si>
    <t>Guide touristique BF</t>
  </si>
  <si>
    <t>Génie mécanique ES (OCM 2005)</t>
  </si>
  <si>
    <t>Génie mécanique ES (OCM 2017)</t>
  </si>
  <si>
    <t>Génie mécanique ES - Construction aéronautique (OCM 2005)</t>
  </si>
  <si>
    <t>Génie électrique ES (OCM 2005)</t>
  </si>
  <si>
    <t>Génie électrique ES (OCM 2017)</t>
  </si>
  <si>
    <t>Génie électrique ES - Exploitation de grandes installations (OCM 2005)</t>
  </si>
  <si>
    <t>Génie électrique ES - Gestion énergétique (OCM 2005)</t>
  </si>
  <si>
    <t>Gériatrie-gérontologie DPG (tertiaire - non réglementé)</t>
  </si>
  <si>
    <t>Horticulteur BF - Paysagiste</t>
  </si>
  <si>
    <t>Horticulteur BF - Production</t>
  </si>
  <si>
    <t>Horticulteur BF - sans autres indications</t>
  </si>
  <si>
    <t>Hygiène dentaire ES (OCM 2005+2017)</t>
  </si>
  <si>
    <t>Hôtelier-Restaurateur DPG (tertiaire - non réglementé)</t>
  </si>
  <si>
    <t>Hôtellerie et gastronomie ES (OCM 2005)</t>
  </si>
  <si>
    <t>Hôtellerie et restauration ES (OCM 2017)</t>
  </si>
  <si>
    <t>IBP Life Coaching DPG (tertiaire - non réglementé)</t>
  </si>
  <si>
    <t>ICT-Application Development Specialist BF</t>
  </si>
  <si>
    <t>ICT-Platform Development Specialist BF</t>
  </si>
  <si>
    <t>Infirmier/ère en soins continus EPD HFR (tertiaire non-réglementé)</t>
  </si>
  <si>
    <t>Informatique DPG (tertiaire - non réglementé)</t>
  </si>
  <si>
    <t>Informatique ES (OCM 2005+2017)</t>
  </si>
  <si>
    <t>Informatique ES - Electronique/Digitalisation (OCM 2005+2017)</t>
  </si>
  <si>
    <t>Ingénierie des systèmes industriels ES (OCM 2017)</t>
  </si>
  <si>
    <t>Instructeur de la protection civile BF</t>
  </si>
  <si>
    <t>Landwirtschaftliche Handelsschule (tertiaire - non réglementé)</t>
  </si>
  <si>
    <t>Logisticien, dipl.</t>
  </si>
  <si>
    <t>Logisticien/Logisticienne de distribution BF</t>
  </si>
  <si>
    <t>Logopédiste (tertiaire - non réglementé)</t>
  </si>
  <si>
    <t>Logothérapie et analyse existentielle (conseiller) DPG (tertiaire - non réglementé)</t>
  </si>
  <si>
    <t>Logothérapie et analyse existentielle (psychothérapeute) DPG (tertiaire - non réglementé)</t>
  </si>
  <si>
    <t>Management textile et mode ES (OCM 2017)</t>
  </si>
  <si>
    <t>Manager de remontées mécanique, dipl.</t>
  </si>
  <si>
    <t>Maquilleur professionnel BF</t>
  </si>
  <si>
    <t>Marketing management ES (OCM 2005)</t>
  </si>
  <si>
    <t>Masseur du domaine de la santé (tertiaire - non réglementé)</t>
  </si>
  <si>
    <t>Maître du cuir et du textile - Maroquinerie</t>
  </si>
  <si>
    <t>Maître du cuir et du textile - Sport équestre</t>
  </si>
  <si>
    <t>Maître du cuir et du textile - Véhicules et technique</t>
  </si>
  <si>
    <t>Maître jardinier - Paysagisme</t>
  </si>
  <si>
    <t>Maître jardinier - Production</t>
  </si>
  <si>
    <t>Maître-praticien PNL DPG (tertiaire - non réglementé)</t>
  </si>
  <si>
    <t>Mentor d'entreprise BF</t>
  </si>
  <si>
    <t>Menuisier-ébéniste/Menuisière-ébéniste, maître (dès 2015)</t>
  </si>
  <si>
    <t>Menuisier-ébéniste/Menuisière-ébéniste, maître - Ebéniste</t>
  </si>
  <si>
    <t>Menuisier-ébéniste/Menuisière-ébéniste, maître - Menuisier</t>
  </si>
  <si>
    <t>Monteur/Monteuse de réseaux eau et gaz BF</t>
  </si>
  <si>
    <t>Mécanicien de locomotive BF</t>
  </si>
  <si>
    <t>Mécanicien en machines de chantier, maître (dès 2020)</t>
  </si>
  <si>
    <t>Mécanicien/Mécanicienne en machines agricoles, maître (dès 2020)</t>
  </si>
  <si>
    <t>Médiamaticien BF</t>
  </si>
  <si>
    <t>Médias ES (OCM 2005)</t>
  </si>
  <si>
    <t>Naturopathe, dipl. - Homéopathie</t>
  </si>
  <si>
    <t>Naturopathe, dipl. - Médecine ayurvédique</t>
  </si>
  <si>
    <t>Naturopathe, dipl. - Médecine naturelle traditionnelle européenne MTE</t>
  </si>
  <si>
    <t>Naturopathe, dipl. - Médecine traditionnelle chinoise MTC</t>
  </si>
  <si>
    <t>Naturopathe, dipl. - sans autres indications</t>
  </si>
  <si>
    <t>Opérateur de centrale d'appels d'urgence BF</t>
  </si>
  <si>
    <t>Opérateur d‘installations de centrale nucléaire BF</t>
  </si>
  <si>
    <t>Organiste (tertiaire - non réglementé)</t>
  </si>
  <si>
    <t>Orthoptique ES (OCM 2017)</t>
  </si>
  <si>
    <t>Paralegal BF</t>
  </si>
  <si>
    <t>Pilotage commercial ES (OCM 2005)</t>
  </si>
  <si>
    <t>Planificateur éclairagiste BF</t>
  </si>
  <si>
    <t>Planificateur énergétique DPG (tertiaire - non réglementé)</t>
  </si>
  <si>
    <t>Planification dans la thermique du bâtiment, maître</t>
  </si>
  <si>
    <t>Planification des travaux ES (OCM 2005)</t>
  </si>
  <si>
    <t>Planification des travaux ES (OCM 2017)</t>
  </si>
  <si>
    <t>Planification des travaux ES - Aménagement de jardin et paysage (OCM 2005)</t>
  </si>
  <si>
    <t>Planification des travaux ES - Architecture d'intérieur (OCM 2005)</t>
  </si>
  <si>
    <t>Planification des travaux ES - Architecture, génie constructif et architecture d'intérieur (OCM 2005)</t>
  </si>
  <si>
    <t>Plâtrier, maître</t>
  </si>
  <si>
    <t>Plâtrier, maître (anc. rêglement)</t>
  </si>
  <si>
    <t>Podologie ES (OCM 2005)</t>
  </si>
  <si>
    <t>Podologie ES (OCM 2017)</t>
  </si>
  <si>
    <t>Poseur de revêtements de sols, maître - Conseil</t>
  </si>
  <si>
    <t>Poseur de revêtements de sols, maître - Pose</t>
  </si>
  <si>
    <t>Poêlier-fumiste, maître (ancien)</t>
  </si>
  <si>
    <t>Processus d'entreprise ES - Exploitation (OCM 2005)</t>
  </si>
  <si>
    <t>Processus d'entreprise ES - Logistique (OCM 2005)</t>
  </si>
  <si>
    <t>Professeur d'escalade BF</t>
  </si>
  <si>
    <t>Professeur de canoë-kayak BF</t>
  </si>
  <si>
    <t>Professeur de danse de couple BF</t>
  </si>
  <si>
    <t>Professeur de golf BF</t>
  </si>
  <si>
    <t>Professeur de ju-jitsu BF</t>
  </si>
  <si>
    <t>Professeur de judo BF</t>
  </si>
  <si>
    <t>Professeur de karaté BF</t>
  </si>
  <si>
    <t>Professeur de patinage BF</t>
  </si>
  <si>
    <t>Professeur de planche à voile BF</t>
  </si>
  <si>
    <t>Professeur de sports aquatiques BF</t>
  </si>
  <si>
    <t>Professeur de tennis BF</t>
  </si>
  <si>
    <t>Professeur de voile BF</t>
  </si>
  <si>
    <t>Professeur de vélo tout-terrain BF</t>
  </si>
  <si>
    <t>Professeur en navigation de bateau moteur BF</t>
  </si>
  <si>
    <t>Psychothérapeute (tertiaire - non réglementé)</t>
  </si>
  <si>
    <t>Pédagogie de jeux DPG (tertiaire - non réglementé)</t>
  </si>
  <si>
    <t>Pédagogie de la conception DPG (tertiaire - non réglementé)</t>
  </si>
  <si>
    <t>Responsable d'équipe dans des organisations sociales et médico-sociales BF</t>
  </si>
  <si>
    <t>Responsable de ménage agricole, dipl.</t>
  </si>
  <si>
    <t>Responsable des services de propreté BF</t>
  </si>
  <si>
    <t>Responsable du commerce international, dipl. (dès 2023)</t>
  </si>
  <si>
    <t>Responsable du secteur hôtelier - Intendance BF</t>
  </si>
  <si>
    <t>Responsable d’atelier dans les domaines de l’horlogerie BF</t>
  </si>
  <si>
    <t>Responsable en transport et logistique dipl.</t>
  </si>
  <si>
    <t>Responsable tapissier-décorateur/tapissière-décoratrice BF</t>
  </si>
  <si>
    <t>Restaurateur de véhicules BF - Carrosserie-peinture</t>
  </si>
  <si>
    <t>Restaurateur de véhicules BF - Carrosserie-tôlerie</t>
  </si>
  <si>
    <t>Restaurateur de véhicules BF - Technique automobile</t>
  </si>
  <si>
    <t>Rédacteur DPG (tertiaire - non réglementé)</t>
  </si>
  <si>
    <t>Régisseur technique de spectacle BF - orientation lumière (dès 2021)</t>
  </si>
  <si>
    <t>Régisseur technique de spectacle BF - orientation scène (dès 2021)</t>
  </si>
  <si>
    <t>Sanitaire, maître</t>
  </si>
  <si>
    <t>Secouriste routier BF</t>
  </si>
  <si>
    <t>Secrétaire syndical BF</t>
  </si>
  <si>
    <t>Services de la navigation aérienne ES (OCM 2005)</t>
  </si>
  <si>
    <t>Soins infirmiers ES (OCM 2005)</t>
  </si>
  <si>
    <t>Soins infirmiers ES (OCM 2017)</t>
  </si>
  <si>
    <t>Soins, promotion de la santé et prévention EPD (tertiaire - non réglementé)</t>
  </si>
  <si>
    <t>Sommelier BF</t>
  </si>
  <si>
    <t>Sophrologie médicale DPG (tertiaire - non réglementé)</t>
  </si>
  <si>
    <t>Sophrologie pédagogique DPG (tertiaire - non réglementé)</t>
  </si>
  <si>
    <t>Sport Administration (tertiaire - non réglementé)</t>
  </si>
  <si>
    <t>Sport Management (tertiaire - non réglementé)</t>
  </si>
  <si>
    <t>Spécialiste d'achat/approvisionnement BF</t>
  </si>
  <si>
    <t>Spécialiste d'aménagement intérieur BF</t>
  </si>
  <si>
    <t>Spécialiste d'assainissement d'ouvrage BF</t>
  </si>
  <si>
    <t>Spécialiste de douane et sécurité des frontières BF</t>
  </si>
  <si>
    <t>Spécialiste de l'accompagnement des personnes en situation de handicap BF</t>
  </si>
  <si>
    <t>Spécialiste de la nature et de l'environnement BF (dès 2018)</t>
  </si>
  <si>
    <t>Spécialiste de la sécurité au travail et de la protection de la santé (STPS) BF</t>
  </si>
  <si>
    <t>Spécialiste de réseau BF - Projets et exploitation</t>
  </si>
  <si>
    <t>Spécialiste de réseau BF - Réalisation</t>
  </si>
  <si>
    <t>Spécialiste de service technique après-vente BF</t>
  </si>
  <si>
    <t>Spécialiste de traitement des matières premières BF</t>
  </si>
  <si>
    <t>Spécialiste de vente BF - Service externe</t>
  </si>
  <si>
    <t>Spécialiste de vente BF - Service interne</t>
  </si>
  <si>
    <t>Spécialiste des marchés publics BF</t>
  </si>
  <si>
    <t>Spécialiste du commerce international BF</t>
  </si>
  <si>
    <t>Spécialiste du domaine des privations de liberté, dipl.</t>
  </si>
  <si>
    <t>Spécialiste du domaine équin BF - Attelage</t>
  </si>
  <si>
    <t>Spécialiste du domaine équin BF - Chevaux d'allures</t>
  </si>
  <si>
    <t>Spécialiste du domaine équin BF - Chevaux de course</t>
  </si>
  <si>
    <t>Spécialiste du domaine équin BF - Monte classique</t>
  </si>
  <si>
    <t>Spécialiste du domaine équin BF - Monte western</t>
  </si>
  <si>
    <t>Spécialiste du domaine équin BF - Soins et services</t>
  </si>
  <si>
    <t>Spécialiste du e-commerce BF</t>
  </si>
  <si>
    <t>Spécialiste en administration publique BF</t>
  </si>
  <si>
    <t>Spécialiste en aération douce BF</t>
  </si>
  <si>
    <t>Spécialiste en bois BF - Chef de l'industrie du bois</t>
  </si>
  <si>
    <t>Spécialiste en bois BF - Négociant en bois</t>
  </si>
  <si>
    <t>Spécialiste en combustion BF - Bois</t>
  </si>
  <si>
    <t>Spécialiste en combustion BF - Gaz</t>
  </si>
  <si>
    <t>Spécialiste en combustion BF - Mazout</t>
  </si>
  <si>
    <t>Spécialiste en communication BF</t>
  </si>
  <si>
    <t>Spécialiste en diagnostic neurophysiologique BF</t>
  </si>
  <si>
    <t>Spécialiste en expédition BF</t>
  </si>
  <si>
    <t>Spécialiste en expédition et logistique internationale BF</t>
  </si>
  <si>
    <t>Spécialiste en faux-plafonds BF</t>
  </si>
  <si>
    <t>Spécialiste en gestion d’institutions de santé BF</t>
  </si>
  <si>
    <t>Spécialiste en impression et emballage BF</t>
  </si>
  <si>
    <t>Spécialiste en insertion professionnelle BF</t>
  </si>
  <si>
    <t>Spécialiste en interprétariat communautaire et médiation interculturelle BF</t>
  </si>
  <si>
    <t>Spécialiste en kinesthétique appliquée BF</t>
  </si>
  <si>
    <t>Spécialiste en matière de poursuite pour dettes et de la faillite BF - Faillite</t>
  </si>
  <si>
    <t>Spécialiste en matière de poursuite pour dettes et de la faillite BF - Poursuite pour dettes</t>
  </si>
  <si>
    <t>Spécialiste en organisation d'entreprise BF</t>
  </si>
  <si>
    <t>Spécialiste en promotion de l'activité physique et de la santé BF (dès 2018) - Orientation éducation corporelle et du mouvement</t>
  </si>
  <si>
    <t>Spécialiste en protection incendie BF</t>
  </si>
  <si>
    <t>Spécialiste en ressources humaines BF - Placement privé et location de services</t>
  </si>
  <si>
    <t>Spécialiste en réalisation publicitaire BF</t>
  </si>
  <si>
    <t>Spécialiste en systèmes auditifs BF</t>
  </si>
  <si>
    <t>Spécialiste en systèmes thermiques BF - Bois</t>
  </si>
  <si>
    <t>Spécialiste en systèmes thermiques BF - Gaz</t>
  </si>
  <si>
    <t>Spécialiste en systèmes thermiques BF - Mazout</t>
  </si>
  <si>
    <t>Spécialiste en systèmes thermiques BF - Mazout et gaz</t>
  </si>
  <si>
    <t>Spécialiste en systèmes thermiques BF - Pompes à chaleur</t>
  </si>
  <si>
    <t>Spécialiste en technologie textile BF</t>
  </si>
  <si>
    <t>Spécialiste pour installations de traitement des déchets BF</t>
  </si>
  <si>
    <t>Spécialiste pour la sécurité des citernes BF - Appareils de protection des eaux</t>
  </si>
  <si>
    <t>Spécialiste pour la sécurité des citernes BF - Contrôle des citernes</t>
  </si>
  <si>
    <t>Spécialiste soins de longue durée et accompagnement BF</t>
  </si>
  <si>
    <t>Spécialiste technico-gestionnaire BF (dès 2019)</t>
  </si>
  <si>
    <t>Spécialiste technique dentaire BF - Orthodontie</t>
  </si>
  <si>
    <t>Spécialiste technique dentaire BF - Prothèse fixe</t>
  </si>
  <si>
    <t>Spécialiste technique dentaire BF - Prothèse hybride</t>
  </si>
  <si>
    <t>Styliste d'ongles BF</t>
  </si>
  <si>
    <t>Superviseur-Coach, dipl.</t>
  </si>
  <si>
    <t>Supervision, coaching, conseil d'organisation DPG (tertiaire - non réglementé)</t>
  </si>
  <si>
    <t>Systèmes industriels ES (OCM 2005)</t>
  </si>
  <si>
    <t>Systèmes industriels ES - Environnement (OCM 2005)</t>
  </si>
  <si>
    <t>Systèmes industriels ES - Mécatronique (OCM 2005)</t>
  </si>
  <si>
    <t>Systèmes industriels ES - Technique chimique et pharmaceutique (OCM 2005)</t>
  </si>
  <si>
    <t>Systèmes industriels ES - Technique médicale (OCM 2005)</t>
  </si>
  <si>
    <t>Tapissier-décorateur/Tapissière-décoratrice, maître (dès 2023)</t>
  </si>
  <si>
    <t>Technicien Audiovisuel BF</t>
  </si>
  <si>
    <t>Technicien de laboratoire en sciences naturelles, dipl.</t>
  </si>
  <si>
    <t>Technicien en opérations des marchés financiers BF</t>
  </si>
  <si>
    <t>Technicien en production chimique et pharmaceutique BF</t>
  </si>
  <si>
    <t>Technicien sur aéronefs BF - Avionique</t>
  </si>
  <si>
    <t>Technicien sur aéronefs BF - Mécanique</t>
  </si>
  <si>
    <t>Technicien-dentiste spécialisé en orthopédie dento-faciale (ODF) BF</t>
  </si>
  <si>
    <t>Technique des bâtiments ES (OCM 2005+2017)</t>
  </si>
  <si>
    <t>Technique des bâtiments ES - Automation du bâtiment (OCM 2005+2017)</t>
  </si>
  <si>
    <t>Technique des bâtiments ES - Chauffage, ventilation, climatisation, froid, sanitaire CVCFS (OCM 2005+2017)</t>
  </si>
  <si>
    <t>Technique des processus ES (OCM 2017)</t>
  </si>
  <si>
    <t>Technique du bois ES - Construction en bois (OCM 2005)</t>
  </si>
  <si>
    <t>Technique du bois ES - Industrie du bois (OCM 2005)</t>
  </si>
  <si>
    <t>Technique du bois ES - Menuiserie (OCM 2005)</t>
  </si>
  <si>
    <t>Technique du bois ES -  Construction en bois (OCM 2017)</t>
  </si>
  <si>
    <t>Technique du bois ES -  Industrie du bois (OCM 2017)</t>
  </si>
  <si>
    <t>Technique du bois ES -  Menuiserie/ébénisterie (OCM 2017)</t>
  </si>
  <si>
    <t>Technique du textile et de l’habillement ES (OCM 2017)</t>
  </si>
  <si>
    <t>Technique en radiologie médicale ES (OCM 2005)</t>
  </si>
  <si>
    <t>Technique en radiologie médicale ES (OCM 2017)</t>
  </si>
  <si>
    <t>Technique médicale ES (OCM 2017)</t>
  </si>
  <si>
    <t>Technique opératoire ES (OCM 2017)</t>
  </si>
  <si>
    <t>Technique paysagiste ES (OCM 2017)</t>
  </si>
  <si>
    <t>Techno-diagnosticien en machines agricoles BF</t>
  </si>
  <si>
    <t>Techno-diagnosticien en machines de chantier BF</t>
  </si>
  <si>
    <t>Technologie de l'énergie et de l'environnement ES (OCM 2017)</t>
  </si>
  <si>
    <t>Technologie textile ES (OCM 2017)</t>
  </si>
  <si>
    <t>Textile ES - Fashion Design &amp; Technology - option Design (OCM 2005)</t>
  </si>
  <si>
    <t>Textile ES - Fashiondesign (OCM 2005)</t>
  </si>
  <si>
    <t>Textile ES - Mode (OCM 2005)</t>
  </si>
  <si>
    <t>Textile ES - Technologie et conception des tissus (OCM 2005)</t>
  </si>
  <si>
    <t>Thérapeute Yoga (tertiaire - non réglementé)</t>
  </si>
  <si>
    <t>Thérapeute complémentaire, dipl. - Methode KT Ayurveda</t>
  </si>
  <si>
    <t>Thérapeute complémentaire, dipl. - Methode KT Craniosacral</t>
  </si>
  <si>
    <t>Thérapeute complémentaire, dipl. - Methode KT Kinesiologie</t>
  </si>
  <si>
    <t>Thérapeute complémentaire, dipl. - Methode KT Shiatsu</t>
  </si>
  <si>
    <t>Thérapeute complémentaire, dipl. - sans autres indications</t>
  </si>
  <si>
    <t>Thérapeute de la respiration et du mouvement (tertiaire - non réglementé)</t>
  </si>
  <si>
    <t>Thérapeute tuina/ An Mo (tertiaire - non réglementé)</t>
  </si>
  <si>
    <t>Thérapie corporelle centrée sur la personne DPG (tertiaire - non réglementé)</t>
  </si>
  <si>
    <t>Typographe pour la communication visuelle BF</t>
  </si>
  <si>
    <t>Vérificateur des poids et mesures, dipl.</t>
  </si>
  <si>
    <t>Académie Ecole de coiffure Lausanne SA (51255647)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</si>
</sst>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NB d'élèves:   &quot;General"/>
    <numFmt numFmtId="165" formatCode="&quot;Elèves&quot;\ General"/>
    <numFmt numFmtId="166" formatCode="dd/mm/yy"/>
    <numFmt numFmtId="167" formatCode="yyyy\-mm\-dd"/>
  </numFmts>
  <fonts count="27" x14ac:knownFonts="1">
    <font>
      <sz val="10"/>
      <name val="Arial"/>
    </font>
    <font>
      <sz val="10"/>
      <name val="Arial"/>
    </font>
    <font>
      <sz val="12"/>
      <name val="Arial"/>
      <family val="2"/>
    </font>
    <font>
      <b/>
      <sz val="20"/>
      <name val="Arial"/>
      <family val="2"/>
    </font>
    <font>
      <sz val="18"/>
      <name val="Arial"/>
      <family val="2"/>
    </font>
    <font>
      <b/>
      <sz val="14"/>
      <name val="Arial"/>
      <family val="2"/>
    </font>
    <font>
      <sz val="12"/>
      <color indexed="9"/>
      <name val="Arial"/>
      <family val="2"/>
    </font>
    <font>
      <sz val="10"/>
      <name val="Arial"/>
    </font>
    <font>
      <sz val="12"/>
      <color indexed="22"/>
      <name val="Arial"/>
      <family val="2"/>
    </font>
    <font>
      <b/>
      <sz val="12"/>
      <name val="Arial"/>
      <family val="2"/>
    </font>
    <font>
      <sz val="10"/>
      <color indexed="9"/>
      <name val="Arial"/>
      <family val="2"/>
    </font>
    <font>
      <b/>
      <sz val="10"/>
      <color indexed="9"/>
      <name val="Arial"/>
      <family val="2"/>
    </font>
    <font>
      <sz val="10"/>
      <color indexed="8"/>
      <name val="Arial"/>
    </font>
    <font>
      <sz val="10"/>
      <color indexed="8"/>
      <name val="Arial"/>
    </font>
    <font>
      <sz val="9"/>
      <name val="Arial"/>
    </font>
    <font>
      <b/>
      <sz val="10"/>
      <name val="Arial"/>
      <family val="2"/>
    </font>
    <font>
      <sz val="8"/>
      <name val="Arial"/>
    </font>
    <font>
      <sz val="8"/>
      <name val="Arial"/>
    </font>
    <font>
      <b/>
      <i/>
      <sz val="10"/>
      <name val="Arial"/>
      <family val="2"/>
    </font>
    <font>
      <b/>
      <sz val="8"/>
      <name val="Arial"/>
      <family val="2"/>
    </font>
    <font>
      <b/>
      <sz val="10"/>
      <color indexed="9"/>
      <name val="Arial"/>
      <family val="2"/>
    </font>
    <font>
      <b/>
      <sz val="10"/>
      <name val="Arial"/>
      <family val="2"/>
    </font>
    <font>
      <b/>
      <sz val="12"/>
      <color indexed="9"/>
      <name val="Arial"/>
    </font>
    <font>
      <b/>
      <sz val="8"/>
      <color indexed="22"/>
      <name val="Arial"/>
      <family val="2"/>
    </font>
    <font>
      <sz val="12"/>
      <name val="Arial"/>
      <family val="2"/>
    </font>
    <font>
      <sz val="10"/>
      <name val="Arial"/>
      <family val="2"/>
    </font>
    <font>
      <sz val="12"/>
      <color theme="0"/>
      <name val="Arial"/>
      <family val="2"/>
    </font>
  </fonts>
  <fills count="15">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8"/>
        <bgColor indexed="64"/>
      </patternFill>
    </fill>
    <fill>
      <patternFill patternType="solid">
        <fgColor indexed="8"/>
        <bgColor indexed="0"/>
      </patternFill>
    </fill>
    <fill>
      <patternFill patternType="solid">
        <fgColor indexed="43"/>
        <bgColor indexed="8"/>
      </patternFill>
    </fill>
    <fill>
      <patternFill patternType="solid">
        <fgColor indexed="42"/>
        <bgColor indexed="8"/>
      </patternFill>
    </fill>
    <fill>
      <patternFill patternType="solid">
        <fgColor indexed="22"/>
        <bgColor indexed="64"/>
      </patternFill>
    </fill>
    <fill>
      <patternFill patternType="solid">
        <fgColor indexed="55"/>
        <bgColor indexed="64"/>
      </patternFill>
    </fill>
    <fill>
      <patternFill patternType="solid">
        <fgColor indexed="51"/>
        <bgColor indexed="64"/>
      </patternFill>
    </fill>
    <fill>
      <patternFill patternType="solid">
        <fgColor indexed="58"/>
        <bgColor indexed="64"/>
      </patternFill>
    </fill>
    <fill>
      <patternFill patternType="solid">
        <fgColor indexed="26"/>
        <bgColor indexed="64"/>
      </patternFill>
    </fill>
    <fill>
      <patternFill patternType="solid">
        <fgColor indexed="41"/>
        <bgColor indexed="64"/>
      </patternFill>
    </fill>
    <fill>
      <patternFill patternType="solid">
        <fgColor theme="0" tint="-0.24994659260841701"/>
        <bgColor indexed="64"/>
      </patternFill>
    </fill>
  </fills>
  <borders count="39">
    <border>
      <left/>
      <right/>
      <top/>
      <bottom/>
      <diagonal/>
    </border>
    <border>
      <left/>
      <right/>
      <top/>
      <bottom style="thin">
        <color indexed="47"/>
      </bottom>
      <diagonal/>
    </border>
    <border>
      <left/>
      <right/>
      <top style="thin">
        <color indexed="47"/>
      </top>
      <bottom style="thin">
        <color indexed="4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style="thin">
        <color indexed="64"/>
      </left>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55"/>
      </right>
      <top/>
      <bottom style="medium">
        <color indexed="64"/>
      </bottom>
      <diagonal/>
    </border>
    <border>
      <left style="thin">
        <color indexed="55"/>
      </left>
      <right/>
      <top/>
      <bottom style="medium">
        <color indexed="64"/>
      </bottom>
      <diagonal/>
    </border>
    <border>
      <left/>
      <right style="thin">
        <color indexed="55"/>
      </right>
      <top/>
      <bottom/>
      <diagonal/>
    </border>
    <border>
      <left style="thin">
        <color indexed="55"/>
      </left>
      <right/>
      <top/>
      <bottom/>
      <diagonal/>
    </border>
    <border>
      <left style="thin">
        <color indexed="55"/>
      </left>
      <right style="thin">
        <color indexed="55"/>
      </right>
      <top/>
      <bottom style="medium">
        <color indexed="64"/>
      </bottom>
      <diagonal/>
    </border>
    <border>
      <left style="thin">
        <color indexed="55"/>
      </left>
      <right style="thin">
        <color indexed="55"/>
      </right>
      <top/>
      <bottom/>
      <diagonal/>
    </border>
    <border>
      <left/>
      <right style="thin">
        <color indexed="55"/>
      </right>
      <top style="medium">
        <color indexed="64"/>
      </top>
      <bottom/>
      <diagonal/>
    </border>
    <border>
      <left style="thin">
        <color indexed="55"/>
      </left>
      <right/>
      <top style="medium">
        <color indexed="64"/>
      </top>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diagonal/>
    </border>
  </borders>
  <cellStyleXfs count="4">
    <xf numFmtId="0" fontId="0" fillId="0" borderId="0"/>
    <xf numFmtId="0" fontId="14" fillId="0" borderId="0"/>
    <xf numFmtId="0" fontId="12" fillId="0" borderId="0"/>
    <xf numFmtId="0" fontId="12" fillId="0" borderId="0"/>
  </cellStyleXfs>
  <cellXfs count="241">
    <xf numFmtId="0" fontId="0" fillId="0" borderId="0" xfId="0"/>
    <xf numFmtId="0" fontId="2" fillId="0" borderId="0" xfId="0" applyFont="1" applyAlignment="1" applyProtection="1">
      <alignment horizontal="center"/>
      <protection hidden="1"/>
    </xf>
    <xf numFmtId="0" fontId="10" fillId="0" borderId="0" xfId="0" applyFont="1" applyProtection="1">
      <protection hidden="1"/>
    </xf>
    <xf numFmtId="0" fontId="7" fillId="2" borderId="1" xfId="0" applyFont="1" applyFill="1" applyBorder="1"/>
    <xf numFmtId="0" fontId="7" fillId="3" borderId="1" xfId="0" applyFont="1" applyFill="1" applyBorder="1"/>
    <xf numFmtId="0" fontId="7" fillId="0" borderId="0" xfId="0" applyFont="1" applyBorder="1"/>
    <xf numFmtId="0" fontId="7" fillId="2" borderId="2" xfId="0" applyFont="1" applyFill="1" applyBorder="1"/>
    <xf numFmtId="0" fontId="7" fillId="3" borderId="2" xfId="0" applyFont="1" applyFill="1" applyBorder="1"/>
    <xf numFmtId="0" fontId="11" fillId="4" borderId="2" xfId="0" applyFont="1" applyFill="1" applyBorder="1" applyAlignment="1"/>
    <xf numFmtId="0" fontId="11" fillId="4" borderId="2" xfId="0" applyFont="1" applyFill="1" applyBorder="1" applyAlignment="1">
      <alignment horizontal="left"/>
    </xf>
    <xf numFmtId="0" fontId="11" fillId="4" borderId="2" xfId="0" applyFont="1" applyFill="1" applyBorder="1" applyAlignment="1">
      <alignment horizontal="center"/>
    </xf>
    <xf numFmtId="0" fontId="11" fillId="5" borderId="2" xfId="2" applyFont="1" applyFill="1" applyBorder="1" applyAlignment="1">
      <alignment horizontal="left"/>
    </xf>
    <xf numFmtId="0" fontId="11" fillId="5" borderId="2" xfId="2" applyFont="1" applyFill="1" applyBorder="1" applyAlignment="1">
      <alignment horizontal="center"/>
    </xf>
    <xf numFmtId="0" fontId="11" fillId="4" borderId="2" xfId="0" applyFont="1" applyFill="1" applyBorder="1"/>
    <xf numFmtId="0" fontId="7" fillId="2" borderId="2" xfId="0" applyFont="1" applyFill="1" applyBorder="1" applyAlignment="1"/>
    <xf numFmtId="0" fontId="7" fillId="3" borderId="2" xfId="0" applyFont="1" applyFill="1" applyBorder="1" applyAlignment="1"/>
    <xf numFmtId="0" fontId="13" fillId="6" borderId="2" xfId="2" applyFont="1" applyFill="1" applyBorder="1" applyAlignment="1"/>
    <xf numFmtId="0" fontId="13" fillId="7" borderId="2" xfId="3" applyFont="1" applyFill="1" applyBorder="1" applyAlignment="1"/>
    <xf numFmtId="0" fontId="7" fillId="2" borderId="2" xfId="1" applyFont="1" applyFill="1" applyBorder="1" applyAlignment="1"/>
    <xf numFmtId="0" fontId="15" fillId="0" borderId="0" xfId="0" applyFont="1" applyProtection="1">
      <protection hidden="1"/>
    </xf>
    <xf numFmtId="0" fontId="7" fillId="0" borderId="0" xfId="0" applyFont="1" applyProtection="1">
      <protection hidden="1"/>
    </xf>
    <xf numFmtId="0" fontId="17" fillId="0" borderId="0" xfId="0" applyFont="1" applyAlignment="1" applyProtection="1">
      <alignment horizontal="justify"/>
      <protection hidden="1"/>
    </xf>
    <xf numFmtId="0" fontId="7" fillId="0" borderId="0" xfId="0" applyFont="1" applyAlignment="1" applyProtection="1">
      <alignment horizontal="justify"/>
      <protection hidden="1"/>
    </xf>
    <xf numFmtId="0" fontId="15" fillId="0" borderId="0" xfId="0" applyFont="1" applyAlignment="1" applyProtection="1">
      <alignment horizontal="justify"/>
      <protection hidden="1"/>
    </xf>
    <xf numFmtId="0" fontId="15" fillId="0" borderId="0" xfId="0" applyFont="1" applyAlignment="1" applyProtection="1">
      <alignment horizontal="left" indent="2"/>
      <protection hidden="1"/>
    </xf>
    <xf numFmtId="0" fontId="7" fillId="0" borderId="0" xfId="0" applyFont="1" applyAlignment="1" applyProtection="1">
      <alignment horizontal="left" indent="2"/>
      <protection hidden="1"/>
    </xf>
    <xf numFmtId="0" fontId="9" fillId="0" borderId="0" xfId="0" applyFont="1" applyAlignment="1" applyProtection="1">
      <alignment vertical="center" wrapText="1"/>
      <protection hidden="1"/>
    </xf>
    <xf numFmtId="0" fontId="9" fillId="0" borderId="0" xfId="0" applyFont="1" applyFill="1" applyAlignment="1" applyProtection="1">
      <alignment vertical="center" wrapText="1"/>
      <protection hidden="1"/>
    </xf>
    <xf numFmtId="0" fontId="9" fillId="0" borderId="0" xfId="0" applyFont="1" applyFill="1" applyBorder="1" applyAlignment="1" applyProtection="1">
      <alignment horizontal="center" vertical="center" wrapText="1"/>
      <protection hidden="1"/>
    </xf>
    <xf numFmtId="1" fontId="5" fillId="8" borderId="3" xfId="0" applyNumberFormat="1" applyFont="1" applyFill="1" applyBorder="1" applyAlignment="1" applyProtection="1">
      <alignment horizontal="center" vertical="center" wrapText="1"/>
      <protection hidden="1"/>
    </xf>
    <xf numFmtId="0" fontId="7" fillId="0" borderId="0" xfId="0" applyFont="1" applyFill="1" applyProtection="1">
      <protection hidden="1"/>
    </xf>
    <xf numFmtId="0" fontId="7" fillId="0" borderId="0" xfId="0" applyFont="1" applyAlignment="1" applyProtection="1">
      <alignment vertical="center"/>
      <protection hidden="1"/>
    </xf>
    <xf numFmtId="0" fontId="1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0" xfId="0" applyNumberFormat="1" applyFont="1" applyAlignment="1" applyProtection="1">
      <alignment vertical="center"/>
      <protection hidden="1"/>
    </xf>
    <xf numFmtId="49" fontId="7" fillId="0" borderId="0" xfId="0" applyNumberFormat="1" applyFont="1" applyAlignment="1" applyProtection="1">
      <alignment horizontal="center" vertical="center"/>
      <protection hidden="1"/>
    </xf>
    <xf numFmtId="0" fontId="7" fillId="0" borderId="0" xfId="0" applyFont="1" applyAlignment="1" applyProtection="1">
      <alignment horizontal="left" vertical="center"/>
      <protection hidden="1"/>
    </xf>
    <xf numFmtId="0" fontId="7" fillId="0" borderId="0" xfId="0" applyFont="1" applyAlignment="1" applyProtection="1">
      <alignment vertical="center" wrapText="1"/>
      <protection hidden="1"/>
    </xf>
    <xf numFmtId="0" fontId="7" fillId="0" borderId="0" xfId="0" applyFont="1" applyAlignment="1" applyProtection="1">
      <protection hidden="1"/>
    </xf>
    <xf numFmtId="0" fontId="17" fillId="0" borderId="0" xfId="0" applyFont="1" applyAlignment="1" applyProtection="1">
      <protection hidden="1"/>
    </xf>
    <xf numFmtId="0" fontId="7" fillId="0" borderId="0" xfId="0" applyFont="1" applyAlignment="1" applyProtection="1">
      <alignment horizontal="center"/>
      <protection hidden="1"/>
    </xf>
    <xf numFmtId="165" fontId="15" fillId="8" borderId="4" xfId="0" applyNumberFormat="1" applyFont="1" applyFill="1" applyBorder="1" applyAlignment="1" applyProtection="1">
      <alignment horizontal="center"/>
      <protection hidden="1"/>
    </xf>
    <xf numFmtId="0" fontId="11" fillId="4" borderId="3" xfId="0" applyFont="1" applyFill="1" applyBorder="1" applyAlignment="1" applyProtection="1">
      <alignment horizontal="left" vertical="center" wrapText="1"/>
      <protection hidden="1"/>
    </xf>
    <xf numFmtId="0" fontId="19" fillId="9" borderId="3" xfId="0" applyFont="1" applyFill="1" applyBorder="1" applyAlignment="1" applyProtection="1">
      <alignment horizontal="left" vertical="center" wrapText="1"/>
      <protection hidden="1"/>
    </xf>
    <xf numFmtId="49" fontId="15" fillId="9" borderId="3" xfId="0" applyNumberFormat="1" applyFont="1" applyFill="1" applyBorder="1" applyAlignment="1" applyProtection="1">
      <alignment horizontal="left" vertical="center" wrapText="1"/>
      <protection hidden="1"/>
    </xf>
    <xf numFmtId="49" fontId="15" fillId="9" borderId="5" xfId="0" applyNumberFormat="1" applyFont="1" applyFill="1" applyBorder="1" applyAlignment="1" applyProtection="1">
      <alignment horizontal="left" vertical="center" wrapText="1"/>
      <protection hidden="1"/>
    </xf>
    <xf numFmtId="0" fontId="15" fillId="9" borderId="6" xfId="0" applyFont="1" applyFill="1" applyBorder="1" applyAlignment="1" applyProtection="1">
      <alignment horizontal="left" vertical="center" wrapText="1"/>
      <protection hidden="1"/>
    </xf>
    <xf numFmtId="0" fontId="7" fillId="0" borderId="0" xfId="0" applyFont="1" applyAlignment="1" applyProtection="1">
      <alignment horizontal="left" vertical="center" wrapText="1"/>
      <protection hidden="1"/>
    </xf>
    <xf numFmtId="0" fontId="7" fillId="8" borderId="7" xfId="0" applyNumberFormat="1" applyFont="1" applyFill="1" applyBorder="1" applyAlignment="1" applyProtection="1">
      <alignment vertical="center"/>
      <protection hidden="1"/>
    </xf>
    <xf numFmtId="0" fontId="17" fillId="8" borderId="8" xfId="0" applyFont="1" applyFill="1" applyBorder="1" applyAlignment="1" applyProtection="1">
      <alignment horizontal="center" vertical="center"/>
      <protection hidden="1"/>
    </xf>
    <xf numFmtId="0" fontId="7" fillId="8" borderId="7" xfId="0" applyFont="1" applyFill="1" applyBorder="1" applyAlignment="1" applyProtection="1">
      <alignment horizontal="center" vertical="center"/>
      <protection hidden="1"/>
    </xf>
    <xf numFmtId="0" fontId="7" fillId="8" borderId="8" xfId="0" applyNumberFormat="1" applyFont="1" applyFill="1" applyBorder="1" applyAlignment="1" applyProtection="1">
      <alignment vertical="center"/>
      <protection hidden="1"/>
    </xf>
    <xf numFmtId="0" fontId="7" fillId="8" borderId="8" xfId="0" applyFont="1" applyFill="1" applyBorder="1" applyAlignment="1" applyProtection="1">
      <alignment horizontal="center" vertical="center"/>
      <protection hidden="1"/>
    </xf>
    <xf numFmtId="0" fontId="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0" fontId="20" fillId="0" borderId="0" xfId="0" applyFont="1" applyAlignment="1" applyProtection="1">
      <alignment horizontal="center" vertical="center" wrapText="1"/>
      <protection hidden="1"/>
    </xf>
    <xf numFmtId="0" fontId="21" fillId="0" borderId="0" xfId="0" applyFont="1" applyFill="1" applyProtection="1">
      <protection hidden="1"/>
    </xf>
    <xf numFmtId="0" fontId="21" fillId="0" borderId="0" xfId="0" applyFont="1" applyFill="1" applyAlignment="1" applyProtection="1">
      <protection hidden="1"/>
    </xf>
    <xf numFmtId="0" fontId="21" fillId="0" borderId="0" xfId="0" applyFont="1" applyFill="1" applyAlignment="1" applyProtection="1">
      <alignment horizontal="left"/>
      <protection hidden="1"/>
    </xf>
    <xf numFmtId="0" fontId="9" fillId="0" borderId="0" xfId="0" applyFont="1" applyAlignment="1" applyProtection="1">
      <alignment horizontal="right"/>
      <protection hidden="1"/>
    </xf>
    <xf numFmtId="0" fontId="6" fillId="0" borderId="0" xfId="0" applyFont="1" applyProtection="1">
      <protection hidden="1"/>
    </xf>
    <xf numFmtId="0" fontId="2" fillId="0" borderId="0" xfId="0" applyNumberFormat="1" applyFont="1" applyAlignment="1" applyProtection="1">
      <alignment horizontal="center" vertical="center"/>
      <protection hidden="1"/>
    </xf>
    <xf numFmtId="0" fontId="11" fillId="4" borderId="3" xfId="0" applyFont="1" applyFill="1" applyBorder="1" applyAlignment="1" applyProtection="1">
      <alignment horizontal="center" vertical="center" wrapText="1"/>
      <protection hidden="1"/>
    </xf>
    <xf numFmtId="0" fontId="15" fillId="10" borderId="3" xfId="0" applyFont="1" applyFill="1" applyBorder="1" applyAlignment="1" applyProtection="1">
      <alignment horizontal="left" vertical="center" wrapText="1"/>
      <protection hidden="1"/>
    </xf>
    <xf numFmtId="0" fontId="7" fillId="0" borderId="0" xfId="0" applyFont="1" applyAlignment="1" applyProtection="1">
      <alignment horizontal="left"/>
      <protection hidden="1"/>
    </xf>
    <xf numFmtId="0" fontId="2" fillId="0" borderId="0" xfId="0" applyFont="1" applyAlignment="1" applyProtection="1">
      <alignment horizontal="left"/>
      <protection hidden="1"/>
    </xf>
    <xf numFmtId="0" fontId="2" fillId="0" borderId="0" xfId="0" applyNumberFormat="1" applyFont="1" applyAlignment="1" applyProtection="1">
      <alignment horizontal="left"/>
      <protection hidden="1"/>
    </xf>
    <xf numFmtId="0" fontId="21" fillId="0" borderId="9" xfId="0" applyFont="1" applyFill="1" applyBorder="1" applyAlignment="1" applyProtection="1">
      <protection hidden="1"/>
    </xf>
    <xf numFmtId="0" fontId="15" fillId="0" borderId="0" xfId="0" applyFont="1" applyFill="1" applyBorder="1" applyProtection="1">
      <protection hidden="1"/>
    </xf>
    <xf numFmtId="0" fontId="7" fillId="0" borderId="0" xfId="0" applyFont="1" applyFill="1" applyBorder="1" applyProtection="1">
      <protection hidden="1"/>
    </xf>
    <xf numFmtId="0" fontId="15" fillId="0" borderId="9" xfId="0" applyFont="1" applyFill="1" applyBorder="1" applyAlignment="1" applyProtection="1">
      <alignment horizontal="right"/>
      <protection hidden="1"/>
    </xf>
    <xf numFmtId="0" fontId="15" fillId="0" borderId="9" xfId="2" applyFont="1" applyFill="1" applyBorder="1" applyAlignment="1" applyProtection="1">
      <alignment horizontal="left"/>
      <protection hidden="1"/>
    </xf>
    <xf numFmtId="0" fontId="21" fillId="0" borderId="0" xfId="0" applyFont="1" applyFill="1" applyAlignment="1" applyProtection="1">
      <alignment horizontal="right"/>
      <protection hidden="1"/>
    </xf>
    <xf numFmtId="0" fontId="5" fillId="0" borderId="0" xfId="0" applyFont="1" applyBorder="1" applyAlignment="1" applyProtection="1">
      <alignment horizontal="center"/>
      <protection hidden="1"/>
    </xf>
    <xf numFmtId="0" fontId="21" fillId="0" borderId="0" xfId="0" applyFont="1" applyProtection="1">
      <protection hidden="1"/>
    </xf>
    <xf numFmtId="0" fontId="0" fillId="0" borderId="0" xfId="0" applyProtection="1">
      <protection hidden="1"/>
    </xf>
    <xf numFmtId="0" fontId="0" fillId="0" borderId="0" xfId="0" applyAlignment="1" applyProtection="1">
      <alignment horizontal="right"/>
      <protection hidden="1"/>
    </xf>
    <xf numFmtId="0" fontId="21" fillId="0" borderId="0" xfId="0" applyFont="1" applyBorder="1" applyProtection="1">
      <protection hidden="1"/>
    </xf>
    <xf numFmtId="0" fontId="0" fillId="0" borderId="0" xfId="0" applyBorder="1" applyProtection="1">
      <protection hidden="1"/>
    </xf>
    <xf numFmtId="0" fontId="21" fillId="0" borderId="0" xfId="0" applyFont="1" applyAlignment="1" applyProtection="1">
      <alignment horizontal="right"/>
      <protection hidden="1"/>
    </xf>
    <xf numFmtId="0" fontId="15" fillId="0" borderId="0" xfId="0" applyFont="1" applyFill="1" applyAlignment="1" applyProtection="1">
      <alignment horizontal="left"/>
      <protection hidden="1"/>
    </xf>
    <xf numFmtId="0" fontId="0" fillId="0" borderId="0" xfId="0" applyAlignment="1" applyProtection="1">
      <alignment horizontal="left"/>
      <protection hidden="1"/>
    </xf>
    <xf numFmtId="0" fontId="0" fillId="0" borderId="0" xfId="0" applyFill="1" applyProtection="1">
      <protection hidden="1"/>
    </xf>
    <xf numFmtId="0" fontId="21" fillId="0" borderId="0" xfId="0" applyFont="1" applyAlignment="1" applyProtection="1">
      <alignment horizontal="center"/>
      <protection hidden="1"/>
    </xf>
    <xf numFmtId="0" fontId="0" fillId="0" borderId="0" xfId="0" applyAlignment="1" applyProtection="1">
      <alignment horizontal="center"/>
      <protection hidden="1"/>
    </xf>
    <xf numFmtId="0" fontId="2" fillId="0" borderId="0" xfId="0" applyFont="1" applyProtection="1">
      <protection hidden="1"/>
    </xf>
    <xf numFmtId="0" fontId="3" fillId="0" borderId="0" xfId="0" applyFont="1" applyProtection="1">
      <protection hidden="1"/>
    </xf>
    <xf numFmtId="0" fontId="4" fillId="0" borderId="0" xfId="0" applyFont="1" applyProtection="1">
      <protection hidden="1"/>
    </xf>
    <xf numFmtId="49" fontId="0" fillId="0" borderId="0" xfId="0" applyNumberFormat="1" applyProtection="1">
      <protection hidden="1"/>
    </xf>
    <xf numFmtId="0" fontId="5" fillId="0" borderId="0" xfId="0" applyFont="1" applyBorder="1" applyAlignment="1" applyProtection="1">
      <protection hidden="1"/>
    </xf>
    <xf numFmtId="0" fontId="9" fillId="0" borderId="10" xfId="0" applyFont="1" applyBorder="1" applyAlignment="1" applyProtection="1">
      <protection hidden="1"/>
    </xf>
    <xf numFmtId="0" fontId="11" fillId="11" borderId="0" xfId="0" applyFont="1" applyFill="1" applyAlignment="1" applyProtection="1">
      <alignment horizontal="center"/>
      <protection hidden="1"/>
    </xf>
    <xf numFmtId="0" fontId="2" fillId="0" borderId="0" xfId="0" applyFont="1" applyAlignment="1" applyProtection="1">
      <alignment horizontal="right"/>
      <protection hidden="1"/>
    </xf>
    <xf numFmtId="0" fontId="11" fillId="11" borderId="0" xfId="0" applyFont="1" applyFill="1" applyProtection="1">
      <protection hidden="1"/>
    </xf>
    <xf numFmtId="0" fontId="9" fillId="0" borderId="0" xfId="0" applyFont="1" applyAlignment="1" applyProtection="1">
      <alignment horizontal="right" vertical="center"/>
      <protection hidden="1"/>
    </xf>
    <xf numFmtId="0" fontId="9" fillId="0" borderId="0" xfId="0" applyFont="1" applyAlignment="1" applyProtection="1">
      <protection hidden="1"/>
    </xf>
    <xf numFmtId="49" fontId="7" fillId="0" borderId="0" xfId="0" applyNumberFormat="1" applyFont="1" applyAlignment="1" applyProtection="1">
      <protection hidden="1"/>
    </xf>
    <xf numFmtId="49" fontId="7" fillId="0" borderId="0" xfId="0" applyNumberFormat="1" applyFont="1" applyFill="1" applyBorder="1" applyAlignment="1" applyProtection="1">
      <alignment vertical="center"/>
      <protection hidden="1"/>
    </xf>
    <xf numFmtId="0" fontId="7" fillId="0" borderId="0" xfId="0" applyFont="1" applyAlignment="1" applyProtection="1">
      <alignment wrapText="1"/>
      <protection hidden="1"/>
    </xf>
    <xf numFmtId="49" fontId="7" fillId="0" borderId="0" xfId="0" applyNumberFormat="1" applyFont="1" applyAlignment="1" applyProtection="1">
      <alignment vertical="center"/>
      <protection locked="0" hidden="1"/>
    </xf>
    <xf numFmtId="49" fontId="7" fillId="0" borderId="0" xfId="0" applyNumberFormat="1" applyFont="1" applyAlignment="1" applyProtection="1">
      <alignment horizontal="center" vertical="center"/>
      <protection locked="0" hidden="1"/>
    </xf>
    <xf numFmtId="166" fontId="7" fillId="0" borderId="0" xfId="0" applyNumberFormat="1" applyFont="1" applyAlignment="1" applyProtection="1">
      <alignment horizontal="center" vertical="center"/>
      <protection locked="0" hidden="1"/>
    </xf>
    <xf numFmtId="0" fontId="7" fillId="0" borderId="0" xfId="0" applyFont="1" applyAlignment="1" applyProtection="1">
      <alignment horizontal="left" vertical="center"/>
      <protection locked="0" hidden="1"/>
    </xf>
    <xf numFmtId="0" fontId="7" fillId="0" borderId="0" xfId="0" applyFont="1" applyAlignment="1" applyProtection="1">
      <alignment vertical="center"/>
      <protection locked="0" hidden="1"/>
    </xf>
    <xf numFmtId="0" fontId="7" fillId="0" borderId="0" xfId="0" applyFont="1" applyAlignment="1" applyProtection="1">
      <alignment horizontal="center" vertical="center"/>
      <protection locked="0" hidden="1"/>
    </xf>
    <xf numFmtId="0" fontId="7" fillId="0" borderId="0" xfId="0" applyFont="1" applyAlignment="1" applyProtection="1">
      <alignment vertical="center" wrapText="1"/>
      <protection locked="0" hidden="1"/>
    </xf>
    <xf numFmtId="0" fontId="7" fillId="0" borderId="0" xfId="0" applyNumberFormat="1" applyFont="1" applyAlignment="1" applyProtection="1">
      <alignment vertical="center" wrapText="1"/>
      <protection locked="0" hidden="1"/>
    </xf>
    <xf numFmtId="0" fontId="10" fillId="4" borderId="2" xfId="0" applyFont="1" applyFill="1" applyBorder="1" applyAlignment="1">
      <alignment horizontal="right"/>
    </xf>
    <xf numFmtId="0" fontId="22" fillId="0" borderId="0" xfId="0" applyFont="1" applyFill="1" applyAlignment="1" applyProtection="1">
      <alignment horizontal="center" vertical="center" wrapText="1"/>
      <protection hidden="1"/>
    </xf>
    <xf numFmtId="0" fontId="12" fillId="0" borderId="0" xfId="0" applyFont="1" applyProtection="1">
      <protection hidden="1"/>
    </xf>
    <xf numFmtId="0" fontId="12" fillId="8" borderId="8" xfId="0" applyFont="1" applyFill="1" applyBorder="1" applyProtection="1">
      <protection hidden="1"/>
    </xf>
    <xf numFmtId="0" fontId="12" fillId="0" borderId="8" xfId="0" applyFont="1" applyBorder="1" applyProtection="1">
      <protection hidden="1"/>
    </xf>
    <xf numFmtId="0" fontId="0" fillId="0" borderId="8" xfId="0" applyBorder="1" applyProtection="1">
      <protection hidden="1"/>
    </xf>
    <xf numFmtId="0" fontId="6"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protection hidden="1"/>
    </xf>
    <xf numFmtId="49" fontId="7" fillId="0" borderId="8" xfId="0" applyNumberFormat="1" applyFont="1" applyFill="1" applyBorder="1" applyAlignment="1" applyProtection="1">
      <alignment horizontal="center"/>
      <protection locked="0"/>
    </xf>
    <xf numFmtId="0" fontId="7" fillId="0" borderId="11" xfId="0" applyFont="1" applyFill="1" applyBorder="1" applyProtection="1">
      <protection locked="0"/>
    </xf>
    <xf numFmtId="0" fontId="7" fillId="0" borderId="12" xfId="0" applyFont="1" applyFill="1" applyBorder="1" applyProtection="1">
      <protection locked="0"/>
    </xf>
    <xf numFmtId="0" fontId="7" fillId="0" borderId="13" xfId="0" applyFont="1" applyFill="1" applyBorder="1" applyProtection="1">
      <protection locked="0"/>
    </xf>
    <xf numFmtId="0" fontId="7" fillId="0" borderId="14" xfId="0" applyFont="1" applyFill="1" applyBorder="1" applyProtection="1">
      <protection locked="0"/>
    </xf>
    <xf numFmtId="0" fontId="7" fillId="0" borderId="15" xfId="0" applyFont="1" applyFill="1" applyBorder="1" applyProtection="1">
      <protection locked="0"/>
    </xf>
    <xf numFmtId="0" fontId="7" fillId="0" borderId="16" xfId="0" applyFont="1" applyFill="1" applyBorder="1" applyProtection="1">
      <protection locked="0"/>
    </xf>
    <xf numFmtId="0" fontId="7" fillId="0" borderId="0" xfId="0" applyFont="1" applyFill="1" applyAlignment="1" applyProtection="1">
      <alignment horizontal="center"/>
      <protection hidden="1"/>
    </xf>
    <xf numFmtId="0" fontId="7" fillId="0" borderId="0" xfId="0" applyFont="1" applyFill="1" applyAlignment="1" applyProtection="1">
      <alignment horizontal="left"/>
      <protection hidden="1"/>
    </xf>
    <xf numFmtId="0" fontId="11" fillId="4" borderId="17" xfId="0" applyFont="1" applyFill="1" applyBorder="1" applyAlignment="1" applyProtection="1">
      <alignment horizontal="right"/>
      <protection hidden="1"/>
    </xf>
    <xf numFmtId="0" fontId="11" fillId="4" borderId="18" xfId="2" applyFont="1" applyFill="1" applyBorder="1" applyAlignment="1" applyProtection="1">
      <alignment horizontal="left"/>
      <protection hidden="1"/>
    </xf>
    <xf numFmtId="0" fontId="11" fillId="4" borderId="19" xfId="0" applyFont="1" applyFill="1" applyBorder="1" applyAlignment="1" applyProtection="1">
      <alignment horizontal="right"/>
      <protection hidden="1"/>
    </xf>
    <xf numFmtId="0" fontId="11" fillId="4" borderId="17" xfId="0" applyFont="1" applyFill="1" applyBorder="1" applyAlignment="1" applyProtection="1">
      <alignment horizontal="left"/>
      <protection hidden="1"/>
    </xf>
    <xf numFmtId="0" fontId="7" fillId="0" borderId="15" xfId="0" applyFont="1" applyFill="1" applyBorder="1" applyAlignment="1" applyProtection="1">
      <alignment horizontal="left"/>
      <protection locked="0"/>
    </xf>
    <xf numFmtId="0" fontId="7" fillId="0" borderId="11" xfId="0" applyFont="1" applyFill="1" applyBorder="1" applyAlignment="1" applyProtection="1">
      <alignment horizontal="left"/>
      <protection locked="0"/>
    </xf>
    <xf numFmtId="0" fontId="7" fillId="0" borderId="13" xfId="0" applyFont="1" applyFill="1" applyBorder="1" applyAlignment="1" applyProtection="1">
      <alignment horizontal="left"/>
      <protection locked="0"/>
    </xf>
    <xf numFmtId="0" fontId="7" fillId="0" borderId="20" xfId="0" applyFont="1" applyFill="1" applyBorder="1" applyAlignment="1" applyProtection="1">
      <alignment horizontal="right"/>
      <protection locked="0"/>
    </xf>
    <xf numFmtId="0" fontId="7" fillId="0" borderId="21" xfId="0" applyFont="1" applyFill="1" applyBorder="1" applyAlignment="1" applyProtection="1">
      <alignment horizontal="right"/>
      <protection locked="0"/>
    </xf>
    <xf numFmtId="0" fontId="7" fillId="0" borderId="22" xfId="0" applyFont="1" applyFill="1" applyBorder="1" applyAlignment="1" applyProtection="1">
      <alignment horizontal="right"/>
      <protection locked="0"/>
    </xf>
    <xf numFmtId="0" fontId="7" fillId="0" borderId="16" xfId="0" applyFont="1" applyFill="1" applyBorder="1" applyAlignment="1" applyProtection="1">
      <alignment horizontal="left"/>
      <protection locked="0"/>
    </xf>
    <xf numFmtId="0" fontId="7" fillId="0" borderId="12" xfId="0" applyFont="1" applyFill="1" applyBorder="1" applyAlignment="1" applyProtection="1">
      <alignment horizontal="left"/>
      <protection locked="0"/>
    </xf>
    <xf numFmtId="0" fontId="7" fillId="0" borderId="14" xfId="0" applyFont="1" applyFill="1" applyBorder="1" applyAlignment="1" applyProtection="1">
      <alignment horizontal="left"/>
      <protection locked="0"/>
    </xf>
    <xf numFmtId="49" fontId="7" fillId="0" borderId="7" xfId="0" applyNumberFormat="1" applyFont="1" applyBorder="1" applyAlignment="1" applyProtection="1">
      <alignment horizontal="center" vertical="center"/>
      <protection locked="0"/>
    </xf>
    <xf numFmtId="49" fontId="7" fillId="0" borderId="7" xfId="0" applyNumberFormat="1" applyFont="1" applyBorder="1" applyAlignment="1" applyProtection="1">
      <alignment vertical="center"/>
      <protection locked="0"/>
    </xf>
    <xf numFmtId="166" fontId="7" fillId="0" borderId="7" xfId="0" applyNumberFormat="1" applyFont="1" applyBorder="1" applyAlignment="1" applyProtection="1">
      <alignment horizontal="center" vertical="center"/>
      <protection locked="0"/>
    </xf>
    <xf numFmtId="0" fontId="7" fillId="0" borderId="7" xfId="0" applyFont="1" applyBorder="1" applyAlignment="1" applyProtection="1">
      <alignment horizontal="left" vertical="center"/>
      <protection locked="0"/>
    </xf>
    <xf numFmtId="0" fontId="7" fillId="0" borderId="7" xfId="0" applyFont="1" applyBorder="1" applyAlignment="1" applyProtection="1">
      <alignment vertical="center"/>
      <protection locked="0"/>
    </xf>
    <xf numFmtId="0" fontId="7" fillId="0" borderId="7" xfId="0" applyFont="1" applyBorder="1" applyAlignment="1" applyProtection="1">
      <alignment horizontal="center" vertical="center"/>
      <protection locked="0"/>
    </xf>
    <xf numFmtId="49" fontId="7" fillId="0" borderId="8" xfId="0" applyNumberFormat="1" applyFont="1" applyBorder="1" applyAlignment="1" applyProtection="1">
      <alignment vertical="center"/>
      <protection locked="0"/>
    </xf>
    <xf numFmtId="0" fontId="9" fillId="12" borderId="3" xfId="0" applyFont="1" applyFill="1" applyBorder="1" applyAlignment="1" applyProtection="1">
      <alignment horizontal="center"/>
      <protection locked="0"/>
    </xf>
    <xf numFmtId="0" fontId="0" fillId="9" borderId="0" xfId="0" applyFill="1" applyProtection="1">
      <protection hidden="1"/>
    </xf>
    <xf numFmtId="0" fontId="7" fillId="0" borderId="8" xfId="0" applyFont="1" applyBorder="1" applyAlignment="1" applyProtection="1">
      <alignment horizontal="left"/>
      <protection hidden="1"/>
    </xf>
    <xf numFmtId="167" fontId="7" fillId="0" borderId="8" xfId="0" applyNumberFormat="1" applyFont="1" applyBorder="1" applyAlignment="1" applyProtection="1">
      <alignment horizontal="left"/>
      <protection hidden="1"/>
    </xf>
    <xf numFmtId="0" fontId="7" fillId="0" borderId="8" xfId="0" applyNumberFormat="1" applyFont="1" applyBorder="1" applyAlignment="1" applyProtection="1">
      <alignment horizontal="left"/>
      <protection hidden="1"/>
    </xf>
    <xf numFmtId="0" fontId="15" fillId="0" borderId="8" xfId="0" applyFont="1" applyBorder="1" applyAlignment="1" applyProtection="1">
      <alignment horizontal="left"/>
      <protection hidden="1"/>
    </xf>
    <xf numFmtId="167" fontId="15" fillId="0" borderId="8" xfId="0" applyNumberFormat="1" applyFont="1" applyBorder="1" applyAlignment="1" applyProtection="1">
      <alignment horizontal="left"/>
      <protection hidden="1"/>
    </xf>
    <xf numFmtId="0" fontId="23" fillId="0" borderId="0" xfId="0" applyNumberFormat="1" applyFont="1" applyAlignment="1" applyProtection="1">
      <alignment horizontal="left" vertical="center" wrapText="1"/>
      <protection hidden="1"/>
    </xf>
    <xf numFmtId="0" fontId="9" fillId="12" borderId="23" xfId="0" applyFont="1" applyFill="1" applyBorder="1" applyAlignment="1" applyProtection="1">
      <alignment horizontal="center" vertical="center" wrapText="1"/>
      <protection locked="0"/>
    </xf>
    <xf numFmtId="0" fontId="9" fillId="12" borderId="24" xfId="0" applyFont="1" applyFill="1" applyBorder="1" applyAlignment="1" applyProtection="1">
      <alignment horizontal="center" vertical="center" wrapText="1"/>
      <protection locked="0"/>
    </xf>
    <xf numFmtId="0" fontId="7" fillId="0" borderId="25" xfId="0" applyFont="1" applyBorder="1" applyAlignment="1" applyProtection="1">
      <alignment horizontal="center" vertical="center"/>
      <protection hidden="1"/>
    </xf>
    <xf numFmtId="164" fontId="15" fillId="0" borderId="0" xfId="0" applyNumberFormat="1" applyFont="1" applyAlignment="1" applyProtection="1">
      <alignment horizontal="center"/>
      <protection hidden="1"/>
    </xf>
    <xf numFmtId="49" fontId="7" fillId="0" borderId="7" xfId="0" applyNumberFormat="1" applyFont="1" applyBorder="1" applyAlignment="1" applyProtection="1">
      <alignment vertical="center" wrapText="1"/>
      <protection locked="0"/>
    </xf>
    <xf numFmtId="49" fontId="11" fillId="4" borderId="26" xfId="0" applyNumberFormat="1" applyFont="1" applyFill="1" applyBorder="1" applyAlignment="1" applyProtection="1">
      <alignment horizontal="left" vertical="center" wrapText="1"/>
      <protection hidden="1"/>
    </xf>
    <xf numFmtId="49" fontId="11" fillId="4" borderId="27" xfId="0" applyNumberFormat="1" applyFont="1" applyFill="1" applyBorder="1" applyAlignment="1" applyProtection="1">
      <alignment horizontal="left" vertical="center" wrapText="1"/>
      <protection hidden="1"/>
    </xf>
    <xf numFmtId="0" fontId="11" fillId="4" borderId="27" xfId="0" applyFont="1" applyFill="1" applyBorder="1" applyAlignment="1" applyProtection="1">
      <alignment horizontal="center" vertical="center" wrapText="1"/>
      <protection hidden="1"/>
    </xf>
    <xf numFmtId="0" fontId="11" fillId="4" borderId="27" xfId="0" applyFont="1" applyFill="1" applyBorder="1" applyAlignment="1" applyProtection="1">
      <alignment horizontal="left" vertical="center" wrapText="1"/>
      <protection hidden="1"/>
    </xf>
    <xf numFmtId="0" fontId="11" fillId="4" borderId="28" xfId="0" applyFont="1" applyFill="1" applyBorder="1" applyAlignment="1" applyProtection="1">
      <alignment horizontal="left" vertical="center" wrapText="1"/>
      <protection hidden="1"/>
    </xf>
    <xf numFmtId="0" fontId="21" fillId="0" borderId="29" xfId="0" applyFont="1" applyBorder="1" applyAlignment="1" applyProtection="1">
      <alignment horizontal="right"/>
      <protection hidden="1"/>
    </xf>
    <xf numFmtId="0" fontId="21" fillId="0" borderId="30" xfId="0" applyFont="1" applyBorder="1" applyProtection="1">
      <protection hidden="1"/>
    </xf>
    <xf numFmtId="0" fontId="0" fillId="0" borderId="31" xfId="0" applyBorder="1" applyAlignment="1" applyProtection="1">
      <alignment horizontal="right"/>
      <protection hidden="1"/>
    </xf>
    <xf numFmtId="0" fontId="0" fillId="0" borderId="32" xfId="0" applyBorder="1" applyProtection="1">
      <protection hidden="1"/>
    </xf>
    <xf numFmtId="0" fontId="21" fillId="0" borderId="29" xfId="0" applyFont="1" applyFill="1" applyBorder="1" applyProtection="1">
      <protection hidden="1"/>
    </xf>
    <xf numFmtId="0" fontId="21" fillId="0" borderId="33" xfId="0" applyFont="1" applyFill="1" applyBorder="1" applyAlignment="1" applyProtection="1">
      <alignment horizontal="right"/>
      <protection hidden="1"/>
    </xf>
    <xf numFmtId="0" fontId="21" fillId="0" borderId="30" xfId="0" applyFont="1" applyFill="1" applyBorder="1" applyAlignment="1" applyProtection="1">
      <protection hidden="1"/>
    </xf>
    <xf numFmtId="0" fontId="0" fillId="0" borderId="31" xfId="0" applyBorder="1" applyProtection="1">
      <protection hidden="1"/>
    </xf>
    <xf numFmtId="0" fontId="0" fillId="0" borderId="34" xfId="0" applyBorder="1" applyAlignment="1" applyProtection="1">
      <alignment horizontal="right"/>
      <protection hidden="1"/>
    </xf>
    <xf numFmtId="0" fontId="0" fillId="13" borderId="31" xfId="0" applyFill="1" applyBorder="1" applyAlignment="1" applyProtection="1">
      <alignment horizontal="left"/>
      <protection hidden="1"/>
    </xf>
    <xf numFmtId="0" fontId="0" fillId="13" borderId="34" xfId="0" applyFill="1" applyBorder="1" applyAlignment="1" applyProtection="1">
      <alignment horizontal="right"/>
      <protection hidden="1"/>
    </xf>
    <xf numFmtId="0" fontId="0" fillId="13" borderId="32" xfId="0" applyFill="1" applyBorder="1" applyAlignment="1" applyProtection="1">
      <alignment horizontal="left"/>
      <protection hidden="1"/>
    </xf>
    <xf numFmtId="0" fontId="0" fillId="0" borderId="35" xfId="0" applyBorder="1" applyAlignment="1" applyProtection="1">
      <alignment horizontal="right"/>
      <protection hidden="1"/>
    </xf>
    <xf numFmtId="0" fontId="0" fillId="0" borderId="36" xfId="0" applyBorder="1" applyProtection="1">
      <protection hidden="1"/>
    </xf>
    <xf numFmtId="0" fontId="0" fillId="13" borderId="31" xfId="0" applyFill="1" applyBorder="1" applyAlignment="1" applyProtection="1">
      <alignment horizontal="right"/>
      <protection hidden="1"/>
    </xf>
    <xf numFmtId="0" fontId="21" fillId="0" borderId="29" xfId="0" applyFont="1" applyFill="1" applyBorder="1" applyAlignment="1" applyProtection="1">
      <protection hidden="1"/>
    </xf>
    <xf numFmtId="0" fontId="7" fillId="0" borderId="31" xfId="0" applyFont="1" applyFill="1" applyBorder="1" applyAlignment="1" applyProtection="1">
      <protection hidden="1"/>
    </xf>
    <xf numFmtId="0" fontId="7" fillId="0" borderId="32" xfId="0" applyFont="1" applyFill="1" applyBorder="1" applyAlignment="1" applyProtection="1">
      <protection hidden="1"/>
    </xf>
    <xf numFmtId="0" fontId="21" fillId="0" borderId="29" xfId="0" applyFont="1" applyFill="1" applyBorder="1" applyAlignment="1" applyProtection="1">
      <alignment horizontal="right"/>
      <protection hidden="1"/>
    </xf>
    <xf numFmtId="0" fontId="21" fillId="0" borderId="31" xfId="0" applyFont="1" applyBorder="1" applyAlignment="1" applyProtection="1">
      <alignment horizontal="right"/>
      <protection hidden="1"/>
    </xf>
    <xf numFmtId="0" fontId="21" fillId="0" borderId="32" xfId="0" applyFont="1" applyBorder="1" applyProtection="1">
      <protection hidden="1"/>
    </xf>
    <xf numFmtId="0" fontId="7" fillId="0" borderId="31" xfId="0" applyFont="1" applyFill="1" applyBorder="1" applyAlignment="1" applyProtection="1">
      <alignment horizontal="right"/>
      <protection hidden="1"/>
    </xf>
    <xf numFmtId="0" fontId="15" fillId="0" borderId="30" xfId="0" applyFont="1" applyFill="1" applyBorder="1" applyAlignment="1" applyProtection="1">
      <protection hidden="1"/>
    </xf>
    <xf numFmtId="0" fontId="21" fillId="0" borderId="29" xfId="2" applyFont="1" applyFill="1" applyBorder="1" applyAlignment="1" applyProtection="1">
      <alignment horizontal="right"/>
      <protection hidden="1"/>
    </xf>
    <xf numFmtId="0" fontId="21" fillId="0" borderId="33" xfId="2" applyFont="1" applyFill="1" applyBorder="1" applyAlignment="1" applyProtection="1">
      <protection hidden="1"/>
    </xf>
    <xf numFmtId="0" fontId="21" fillId="0" borderId="33" xfId="0" applyFont="1" applyFill="1" applyBorder="1" applyAlignment="1" applyProtection="1">
      <alignment horizontal="left"/>
      <protection hidden="1"/>
    </xf>
    <xf numFmtId="0" fontId="21" fillId="0" borderId="30" xfId="0" applyFont="1" applyFill="1" applyBorder="1" applyAlignment="1" applyProtection="1">
      <alignment horizontal="left"/>
      <protection hidden="1"/>
    </xf>
    <xf numFmtId="0" fontId="0" fillId="0" borderId="34" xfId="0" applyBorder="1" applyProtection="1">
      <protection hidden="1"/>
    </xf>
    <xf numFmtId="0" fontId="0" fillId="0" borderId="34" xfId="0" applyBorder="1" applyAlignment="1" applyProtection="1">
      <alignment horizontal="left"/>
      <protection hidden="1"/>
    </xf>
    <xf numFmtId="0" fontId="0" fillId="0" borderId="32" xfId="0" applyBorder="1" applyAlignment="1" applyProtection="1">
      <alignment horizontal="left"/>
      <protection hidden="1"/>
    </xf>
    <xf numFmtId="0" fontId="24" fillId="0" borderId="0" xfId="0" applyFont="1" applyAlignment="1" applyProtection="1">
      <alignment horizontal="right"/>
      <protection hidden="1"/>
    </xf>
    <xf numFmtId="0" fontId="0" fillId="12" borderId="23" xfId="0" applyFill="1" applyBorder="1" applyAlignment="1" applyProtection="1">
      <alignment horizontal="center"/>
      <protection hidden="1"/>
    </xf>
    <xf numFmtId="0" fontId="0" fillId="0" borderId="8" xfId="0" applyBorder="1" applyAlignment="1" applyProtection="1">
      <alignment horizontal="center"/>
      <protection hidden="1"/>
    </xf>
    <xf numFmtId="0" fontId="7" fillId="12" borderId="3" xfId="0" applyFont="1" applyFill="1" applyBorder="1" applyAlignment="1" applyProtection="1">
      <alignment horizontal="center" vertical="center" wrapText="1"/>
      <protection hidden="1"/>
    </xf>
    <xf numFmtId="0" fontId="7" fillId="8" borderId="37" xfId="0" applyFont="1" applyFill="1" applyBorder="1" applyAlignment="1" applyProtection="1">
      <alignment horizontal="center"/>
      <protection hidden="1"/>
    </xf>
    <xf numFmtId="0" fontId="7" fillId="8" borderId="8" xfId="0" applyFont="1" applyFill="1" applyBorder="1" applyAlignment="1" applyProtection="1">
      <alignment horizontal="center"/>
      <protection hidden="1"/>
    </xf>
    <xf numFmtId="0" fontId="21" fillId="0" borderId="9" xfId="0" applyFont="1" applyBorder="1" applyAlignment="1" applyProtection="1">
      <alignment horizontal="right"/>
      <protection hidden="1"/>
    </xf>
    <xf numFmtId="0" fontId="16" fillId="8" borderId="7" xfId="0" applyFont="1" applyFill="1" applyBorder="1" applyAlignment="1" applyProtection="1">
      <alignment horizontal="center" vertical="center"/>
      <protection hidden="1"/>
    </xf>
    <xf numFmtId="0" fontId="19" fillId="9" borderId="3" xfId="0" applyFont="1" applyFill="1" applyBorder="1" applyAlignment="1" applyProtection="1">
      <alignment horizontal="left" wrapText="1"/>
      <protection hidden="1"/>
    </xf>
    <xf numFmtId="0" fontId="7" fillId="3" borderId="1" xfId="0" applyFont="1" applyFill="1" applyBorder="1" applyAlignment="1">
      <alignment horizontal="right"/>
    </xf>
    <xf numFmtId="0" fontId="13" fillId="7" borderId="2" xfId="2" applyFont="1" applyFill="1" applyBorder="1" applyAlignment="1">
      <alignment horizontal="right"/>
    </xf>
    <xf numFmtId="0" fontId="7" fillId="3" borderId="2" xfId="0" applyFont="1" applyFill="1" applyBorder="1" applyAlignment="1">
      <alignment horizontal="right"/>
    </xf>
    <xf numFmtId="0" fontId="21" fillId="0" borderId="30" xfId="2" applyFont="1" applyFill="1" applyBorder="1" applyAlignment="1" applyProtection="1">
      <protection hidden="1"/>
    </xf>
    <xf numFmtId="0" fontId="0" fillId="13" borderId="32" xfId="0" applyFill="1" applyBorder="1" applyProtection="1">
      <protection hidden="1"/>
    </xf>
    <xf numFmtId="0" fontId="1" fillId="0" borderId="0" xfId="0" applyFont="1" applyProtection="1">
      <protection hidden="1"/>
    </xf>
    <xf numFmtId="0" fontId="1" fillId="0" borderId="0" xfId="0" applyFont="1" applyAlignment="1" applyProtection="1">
      <protection hidden="1"/>
    </xf>
    <xf numFmtId="0" fontId="1" fillId="12" borderId="3" xfId="0" applyFont="1" applyFill="1" applyBorder="1" applyAlignment="1" applyProtection="1">
      <alignment horizontal="center" vertical="center" wrapText="1"/>
      <protection hidden="1"/>
    </xf>
    <xf numFmtId="0" fontId="1" fillId="8" borderId="37" xfId="0" applyFont="1" applyFill="1" applyBorder="1" applyAlignment="1" applyProtection="1">
      <alignment horizontal="center"/>
      <protection hidden="1"/>
    </xf>
    <xf numFmtId="0" fontId="1" fillId="8" borderId="8" xfId="0" applyFont="1" applyFill="1" applyBorder="1" applyAlignment="1" applyProtection="1">
      <alignment horizontal="center"/>
      <protection hidden="1"/>
    </xf>
    <xf numFmtId="0" fontId="0" fillId="13" borderId="34" xfId="0" applyFill="1" applyBorder="1" applyProtection="1">
      <protection hidden="1"/>
    </xf>
    <xf numFmtId="0" fontId="0" fillId="0" borderId="34" xfId="0" applyFill="1" applyBorder="1" applyAlignment="1" applyProtection="1">
      <alignment horizontal="left"/>
      <protection hidden="1"/>
    </xf>
    <xf numFmtId="0" fontId="0" fillId="0" borderId="32" xfId="0" applyFill="1" applyBorder="1" applyAlignment="1" applyProtection="1">
      <alignment horizontal="left"/>
      <protection hidden="1"/>
    </xf>
    <xf numFmtId="0" fontId="15" fillId="9" borderId="38" xfId="0" applyFont="1" applyFill="1" applyBorder="1" applyAlignment="1" applyProtection="1">
      <alignment horizontal="left" vertical="center" wrapText="1"/>
      <protection hidden="1"/>
    </xf>
    <xf numFmtId="49" fontId="0" fillId="0" borderId="8" xfId="0" applyNumberFormat="1" applyFill="1" applyBorder="1" applyAlignment="1" applyProtection="1">
      <alignment horizontal="center"/>
      <protection locked="0"/>
    </xf>
    <xf numFmtId="0" fontId="0" fillId="2" borderId="2" xfId="0" applyFill="1" applyBorder="1" applyAlignment="1"/>
    <xf numFmtId="0" fontId="0" fillId="2" borderId="2" xfId="1" applyFont="1" applyFill="1" applyBorder="1" applyAlignment="1"/>
    <xf numFmtId="0" fontId="0" fillId="0" borderId="31" xfId="0" applyBorder="1" applyAlignment="1" applyProtection="1">
      <alignment horizontal="left"/>
      <protection hidden="1"/>
    </xf>
    <xf numFmtId="0" fontId="21" fillId="0" borderId="9" xfId="0" applyFont="1" applyBorder="1" applyProtection="1">
      <protection hidden="1"/>
    </xf>
    <xf numFmtId="0" fontId="26" fillId="0" borderId="0" xfId="0" applyFont="1" applyFill="1" applyAlignment="1" applyProtection="1">
      <alignment vertical="center" wrapText="1"/>
      <protection hidden="1"/>
    </xf>
    <xf numFmtId="0" fontId="25" fillId="3" borderId="2" xfId="0" applyFont="1" applyFill="1" applyBorder="1" applyAlignment="1"/>
    <xf numFmtId="0" fontId="0" fillId="3" borderId="2" xfId="0" applyFill="1" applyBorder="1"/>
    <xf numFmtId="0" fontId="15" fillId="0" borderId="30" xfId="0" applyFont="1" applyFill="1" applyBorder="1" applyAlignment="1" applyProtection="1">
      <alignment horizontal="left"/>
      <protection hidden="1"/>
    </xf>
    <xf numFmtId="49" fontId="0" fillId="0" borderId="7" xfId="0" applyNumberFormat="1" applyBorder="1" applyAlignment="1" applyProtection="1">
      <alignment horizontal="center" vertical="center"/>
      <protection locked="0"/>
    </xf>
    <xf numFmtId="0" fontId="0" fillId="0" borderId="7" xfId="0" applyBorder="1" applyAlignment="1" applyProtection="1">
      <alignment vertical="center"/>
      <protection locked="0"/>
    </xf>
    <xf numFmtId="49" fontId="0" fillId="0" borderId="7" xfId="0" applyNumberFormat="1" applyFont="1" applyBorder="1" applyAlignment="1" applyProtection="1">
      <alignment horizontal="center" vertical="center"/>
      <protection locked="0"/>
    </xf>
    <xf numFmtId="0" fontId="7" fillId="14" borderId="8" xfId="0" applyFont="1" applyFill="1" applyBorder="1" applyProtection="1"/>
    <xf numFmtId="0" fontId="0" fillId="2" borderId="2" xfId="0" applyFont="1" applyFill="1" applyBorder="1" applyAlignment="1"/>
    <xf numFmtId="0" fontId="0" fillId="2" borderId="2" xfId="0" applyFont="1" applyFill="1" applyBorder="1"/>
    <xf numFmtId="0" fontId="12" fillId="7" borderId="2" xfId="3" applyFont="1" applyFill="1" applyBorder="1" applyAlignment="1"/>
    <xf numFmtId="0" fontId="0" fillId="3" borderId="2" xfId="0" applyFont="1" applyFill="1" applyBorder="1"/>
    <xf numFmtId="0" fontId="5" fillId="0" borderId="3" xfId="0" applyFont="1" applyBorder="1" applyAlignment="1" applyProtection="1">
      <alignment horizontal="center" vertical="center" wrapText="1"/>
      <protection hidden="1"/>
    </xf>
    <xf numFmtId="0" fontId="9" fillId="12" borderId="5" xfId="0" applyFont="1" applyFill="1" applyBorder="1" applyAlignment="1" applyProtection="1">
      <alignment horizontal="center" vertical="center" wrapText="1"/>
      <protection locked="0" hidden="1"/>
    </xf>
    <xf numFmtId="0" fontId="9" fillId="12" borderId="25" xfId="0" applyFont="1" applyFill="1" applyBorder="1" applyAlignment="1" applyProtection="1">
      <alignment horizontal="center" vertical="center" wrapText="1"/>
      <protection locked="0" hidden="1"/>
    </xf>
    <xf numFmtId="0" fontId="9" fillId="12" borderId="6" xfId="0" applyFont="1" applyFill="1" applyBorder="1" applyAlignment="1" applyProtection="1">
      <alignment horizontal="center" vertical="center" wrapText="1"/>
      <protection locked="0" hidden="1"/>
    </xf>
    <xf numFmtId="0" fontId="9" fillId="12" borderId="5" xfId="0" applyFont="1" applyFill="1" applyBorder="1" applyAlignment="1" applyProtection="1">
      <alignment horizontal="center" vertical="center" wrapText="1"/>
      <protection locked="0"/>
    </xf>
    <xf numFmtId="0" fontId="9" fillId="12" borderId="25" xfId="0" applyFont="1" applyFill="1" applyBorder="1" applyAlignment="1" applyProtection="1">
      <alignment horizontal="center" vertical="center" wrapText="1"/>
      <protection locked="0"/>
    </xf>
    <xf numFmtId="0" fontId="9" fillId="12" borderId="6" xfId="0" applyFont="1" applyFill="1" applyBorder="1" applyAlignment="1" applyProtection="1">
      <alignment horizontal="center" vertical="center" wrapText="1"/>
      <protection locked="0"/>
    </xf>
    <xf numFmtId="0" fontId="15" fillId="0" borderId="0" xfId="0" applyFont="1" applyAlignment="1" applyProtection="1">
      <alignment horizontal="left" vertical="center" wrapText="1"/>
      <protection hidden="1"/>
    </xf>
    <xf numFmtId="0" fontId="18" fillId="0" borderId="0" xfId="0" applyFont="1" applyBorder="1" applyAlignment="1" applyProtection="1">
      <alignment vertical="center" wrapText="1"/>
      <protection hidden="1"/>
    </xf>
  </cellXfs>
  <cellStyles count="4">
    <cellStyle name="Normal" xfId="0" builtinId="0"/>
    <cellStyle name="Normal_Feuil1" xfId="1" xr:uid="{00000000-0005-0000-0000-000001000000}"/>
    <cellStyle name="Normal_SArt" xfId="2" xr:uid="{00000000-0005-0000-0000-000002000000}"/>
    <cellStyle name="Normal_Staat" xfId="3" xr:uid="{00000000-0005-0000-0000-000003000000}"/>
  </cellStyles>
  <dxfs count="41">
    <dxf>
      <font>
        <condense val="0"/>
        <extend val="0"/>
        <color indexed="9"/>
      </font>
    </dxf>
    <dxf>
      <font>
        <condense val="0"/>
        <extend val="0"/>
        <color indexed="9"/>
      </font>
    </dxf>
    <dxf>
      <font>
        <condense val="0"/>
        <extend val="0"/>
        <color indexed="9"/>
      </font>
    </dxf>
    <dxf>
      <fill>
        <patternFill>
          <bgColor indexed="10"/>
        </patternFill>
      </fill>
    </dxf>
    <dxf>
      <fill>
        <patternFill>
          <bgColor indexed="52"/>
        </patternFill>
      </fill>
    </dxf>
    <dxf>
      <fill>
        <patternFill>
          <bgColor indexed="10"/>
        </patternFill>
      </fill>
    </dxf>
    <dxf>
      <fill>
        <patternFill>
          <bgColor indexed="52"/>
        </patternFill>
      </fill>
    </dxf>
    <dxf>
      <fill>
        <patternFill>
          <bgColor indexed="10"/>
        </patternFill>
      </fill>
    </dxf>
    <dxf>
      <font>
        <condense val="0"/>
        <extend val="0"/>
        <color auto="1"/>
      </font>
      <fill>
        <patternFill>
          <bgColor indexed="52"/>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font>
      <fill>
        <patternFill>
          <bgColor indexed="48"/>
        </patternFill>
      </fill>
    </dxf>
    <dxf>
      <font>
        <condense val="0"/>
        <extend val="0"/>
        <color auto="1"/>
      </font>
      <fill>
        <patternFill>
          <bgColor indexed="10"/>
        </patternFill>
      </fill>
    </dxf>
    <dxf>
      <font>
        <b val="0"/>
        <i val="0"/>
        <condense val="0"/>
        <extend val="0"/>
      </font>
      <fill>
        <patternFill>
          <bgColor indexed="48"/>
        </patternFill>
      </fill>
    </dxf>
    <dxf>
      <font>
        <condense val="0"/>
        <extend val="0"/>
        <color auto="1"/>
      </font>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9"/>
      </font>
      <fill>
        <patternFill>
          <bgColor indexed="48"/>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indexed="9"/>
      </font>
      <fill>
        <patternFill>
          <bgColor indexed="48"/>
        </patternFill>
      </fill>
    </dxf>
    <dxf>
      <font>
        <b/>
        <i val="0"/>
        <condense val="0"/>
        <extend val="0"/>
      </font>
      <fill>
        <patternFill>
          <bgColor indexed="48"/>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auto="1"/>
      </font>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85725</xdr:rowOff>
    </xdr:to>
    <xdr:pic>
      <xdr:nvPicPr>
        <xdr:cNvPr id="2193" name="Picture 1" descr="logobund">
          <a:extLst>
            <a:ext uri="{FF2B5EF4-FFF2-40B4-BE49-F238E27FC236}">
              <a16:creationId xmlns:a16="http://schemas.microsoft.com/office/drawing/2014/main" id="{00000000-0008-0000-00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295275</xdr:colOff>
      <xdr:row>7</xdr:row>
      <xdr:rowOff>85725</xdr:rowOff>
    </xdr:from>
    <xdr:to>
      <xdr:col>12</xdr:col>
      <xdr:colOff>314325</xdr:colOff>
      <xdr:row>73</xdr:row>
      <xdr:rowOff>152400</xdr:rowOff>
    </xdr:to>
    <xdr:sp macro="" textlink="">
      <xdr:nvSpPr>
        <xdr:cNvPr id="2053" name="Text Box 5">
          <a:extLst>
            <a:ext uri="{FF2B5EF4-FFF2-40B4-BE49-F238E27FC236}">
              <a16:creationId xmlns:a16="http://schemas.microsoft.com/office/drawing/2014/main" id="{00000000-0008-0000-0000-000005080000}"/>
            </a:ext>
          </a:extLst>
        </xdr:cNvPr>
        <xdr:cNvSpPr txBox="1">
          <a:spLocks noChangeArrowheads="1"/>
        </xdr:cNvSpPr>
      </xdr:nvSpPr>
      <xdr:spPr bwMode="auto">
        <a:xfrm>
          <a:off x="295275" y="1219200"/>
          <a:ext cx="9163050" cy="1075372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Mode d’emploi </a:t>
          </a:r>
        </a:p>
        <a:p>
          <a:pPr algn="l" rtl="0">
            <a:defRPr sz="1000"/>
          </a:pPr>
          <a:r>
            <a:rPr lang="fr-CH" sz="900" b="1" i="0" u="none" strike="noStrike" baseline="0">
              <a:solidFill>
                <a:srgbClr val="000000"/>
              </a:solidFill>
              <a:latin typeface="Arial"/>
              <a:cs typeface="Arial"/>
            </a:rPr>
            <a:t>(pour les écoles)</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sng" strike="noStrike" baseline="0">
              <a:solidFill>
                <a:srgbClr val="000000"/>
              </a:solidFill>
              <a:latin typeface="Arial"/>
              <a:cs typeface="Arial"/>
            </a:rPr>
            <a:t>Préambule</a:t>
          </a:r>
          <a:r>
            <a:rPr lang="fr-CH" sz="1000" b="0" i="0" u="none" strike="noStrike" baseline="0">
              <a:solidFill>
                <a:srgbClr val="000000"/>
              </a:solidFill>
              <a:latin typeface="Arial"/>
              <a:cs typeface="Arial"/>
            </a:rPr>
            <a:t>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Cet outil a été créé afin de faciliter la saisie des données de la statistique des élèves et étudiants par les écoles.</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L’outil se compose de différents onglets, Info-livraison, Institut classes, et données élèves. Ces onglets sont ceux dans lesquels TOUS les champs doivent être saisis afin que le fichier d’export (pour le canton) soit en ordre pour l’envoi, hormis quelques champs facultatifs (voir onglet « Données élèves »).</a:t>
          </a:r>
        </a:p>
        <a:p>
          <a:pPr algn="l" rtl="0">
            <a:defRPr sz="1000"/>
          </a:pPr>
          <a:r>
            <a:rPr lang="fr-CH" sz="1000" b="0" i="0" u="none" strike="noStrike" baseline="0">
              <a:solidFill>
                <a:srgbClr val="000000"/>
              </a:solidFill>
              <a:latin typeface="Arial"/>
              <a:cs typeface="Arial"/>
            </a:rPr>
            <a:t>• L’onglet fichier d’export représente le résultat de vos saisies sous la forme de codes. Seul le contenu de cet onglet sera transmis au canton, respectivement à l'OFS.</a:t>
          </a:r>
        </a:p>
        <a:p>
          <a:pPr algn="l" rtl="0">
            <a:defRPr sz="1000"/>
          </a:pPr>
          <a:r>
            <a:rPr lang="fr-CH" sz="1000" b="0" i="0" u="none" strike="noStrike" baseline="0">
              <a:solidFill>
                <a:srgbClr val="000000"/>
              </a:solidFill>
              <a:latin typeface="Arial"/>
              <a:cs typeface="Arial"/>
            </a:rPr>
            <a:t>• Les onglets suivants contiennent les listes de nomenclatures dans lesquelles vous pourrez simplement rechercher plus d’information.</a:t>
          </a:r>
        </a:p>
        <a:p>
          <a:pPr algn="l" rtl="0">
            <a:defRPr sz="1000"/>
          </a:pPr>
          <a:r>
            <a:rPr lang="fr-CH" sz="1000" b="0" i="0" u="none" strike="noStrike" baseline="0">
              <a:solidFill>
                <a:srgbClr val="000000"/>
              </a:solidFill>
              <a:latin typeface="Arial"/>
              <a:cs typeface="Arial"/>
            </a:rPr>
            <a:t>• Dans la plupart des cellules vous trouverez un menu déroulant qui correspond aux listes indiquées dans les onglets de nomenclatures. Si vous souhaitez saisir sans utilisez la souris, il vous suffit de tenir la touche alt du clavier et naviguer avec les flèches de direction et validez votre choix avec Enter.</a:t>
          </a: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sng" strike="noStrike" baseline="0">
              <a:solidFill>
                <a:srgbClr val="000000"/>
              </a:solidFill>
              <a:latin typeface="Arial"/>
              <a:cs typeface="Arial"/>
            </a:rPr>
            <a:t>Procédure à suivre pour la saisie des élèves d'une école</a:t>
          </a:r>
          <a:r>
            <a:rPr lang="fr-CH" sz="1000" b="0" i="0" u="none" strike="noStrike" baseline="0">
              <a:solidFill>
                <a:srgbClr val="000000"/>
              </a:solidFill>
              <a:latin typeface="Arial"/>
              <a:cs typeface="Arial"/>
            </a:rPr>
            <a:t> :</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 « Info-livraison » : </a:t>
          </a: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Saisir un libellé pour la livraison. Ce libellé doit permettre d'identifier la livraison de manière univoque.</a:t>
          </a:r>
        </a:p>
        <a:p>
          <a:pPr algn="l" rtl="0">
            <a:defRPr sz="1000"/>
          </a:pPr>
          <a:r>
            <a:rPr lang="fr-CH" sz="1000" b="0" i="0" u="none" strike="noStrike" baseline="0">
              <a:solidFill>
                <a:srgbClr val="000000"/>
              </a:solidFill>
              <a:latin typeface="Arial"/>
              <a:cs typeface="Arial"/>
            </a:rPr>
            <a:t>- Saisir l’année de référence du relevé, par exemple 2010 pour l'année scolaire 2010/11.</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La ligne "Nombre d'erreur dans le Fichier d'export" dénombre les éventuelles erreurs de saisie dans les différents onglets. Le message "Attention erreur" s’affichera en cas de mauvaise saisie, alors que c'est le message "Fichier prêt à l'export" qui sera affiché une fois que tout est correct.</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Une statistique basique est présentée en bas de la page. Cet instrument de contrôle permet de voir combien de classes et d'élèves sont prêts à être transmis via l'onglet «Fichier d'export».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 « Institut-classes » : </a:t>
          </a: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Vous pouvez choisir soit par son nom, soit par son numéro, votre institution de formation dans les menus déroulants.</a:t>
          </a:r>
        </a:p>
        <a:p>
          <a:pPr algn="l" rtl="0">
            <a:defRPr sz="1000"/>
          </a:pPr>
          <a:r>
            <a:rPr lang="fr-CH" sz="1000" b="0" i="0" u="none" strike="noStrike" baseline="0">
              <a:solidFill>
                <a:srgbClr val="000000"/>
              </a:solidFill>
              <a:latin typeface="Arial"/>
              <a:cs typeface="Arial"/>
            </a:rPr>
            <a:t>- Saisissez ensuite le nombre d’élève de votre institution/école</a:t>
          </a:r>
        </a:p>
        <a:p>
          <a:pPr algn="l" rtl="0">
            <a:defRPr sz="1000"/>
          </a:pPr>
          <a:r>
            <a:rPr lang="fr-CH" sz="1000" b="0" i="0" u="none" strike="noStrike" baseline="0">
              <a:solidFill>
                <a:srgbClr val="000000"/>
              </a:solidFill>
              <a:latin typeface="Arial"/>
              <a:cs typeface="Arial"/>
            </a:rPr>
            <a:t>- Puis dans le tableau, saisissez l’un après l’autre les dénominations (ID) de vos classes (vous pouvez les choisir librement), le n° cantonal correspondant pour ces classes ainsi que le Type d’enseignement de la classe via le menu déroulant. Le code correspondant apparaîtra automatiquement dans la zone grisée.</a:t>
          </a:r>
        </a:p>
        <a:p>
          <a:pPr algn="l" rtl="0">
            <a:defRPr sz="1000"/>
          </a:pPr>
          <a:r>
            <a:rPr lang="fr-CH" sz="1000" b="0" i="0" u="none" strike="noStrike" baseline="0">
              <a:solidFill>
                <a:srgbClr val="000000"/>
              </a:solidFill>
              <a:latin typeface="Arial"/>
              <a:cs typeface="Arial"/>
            </a:rPr>
            <a:t>- Les dénominations des classes et le numéro cantonal correspondants doivent être uniques. Les doublons sont indiqués en bleu et doivent être corrigés.</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Notez qu’en cliquant sur les titres des colonnes vous obtenez une information sur leur contenu.</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 « Données élèves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En cliquant sur les titres de colonnes vous trouverez également ici l’info-bulle qui vous donnera l’information de ce qu’il faut saisir.</a:t>
          </a:r>
        </a:p>
        <a:p>
          <a:pPr algn="l" rtl="0">
            <a:defRPr sz="1000"/>
          </a:pPr>
          <a:r>
            <a:rPr lang="fr-CH" sz="1000" b="0" i="0" u="none" strike="noStrike" baseline="0">
              <a:solidFill>
                <a:srgbClr val="000000"/>
              </a:solidFill>
              <a:latin typeface="Arial"/>
              <a:cs typeface="Arial"/>
            </a:rPr>
            <a:t>- Les Noms et Prénom sont facultatifs, ainsi que la colonne commentaire. Les champs libres à la fin du tableau sont destinés à l'usage des cantons.</a:t>
          </a:r>
        </a:p>
        <a:p>
          <a:pPr algn="l" rtl="0">
            <a:defRPr sz="1000"/>
          </a:pPr>
          <a:r>
            <a:rPr lang="fr-CH" sz="1000" b="0" i="0" u="none" strike="noStrike" baseline="0">
              <a:solidFill>
                <a:srgbClr val="000000"/>
              </a:solidFill>
              <a:latin typeface="Arial"/>
              <a:cs typeface="Arial"/>
            </a:rPr>
            <a:t>- Lorsqu’une information erronée sera saisie, vous constaterez un message d’erreur dans la colonne "Enreg. Ok" et la cellule sera mise en rouge automatiquement.</a:t>
          </a:r>
        </a:p>
        <a:p>
          <a:pPr algn="l" rtl="0">
            <a:defRPr sz="1000"/>
          </a:pPr>
          <a:r>
            <a:rPr lang="fr-CH" sz="1000" b="0" i="0" u="none" strike="noStrike" baseline="0">
              <a:solidFill>
                <a:srgbClr val="000000"/>
              </a:solidFill>
              <a:latin typeface="Arial"/>
              <a:cs typeface="Arial"/>
            </a:rPr>
            <a:t>- Lorsqu’une éventuelle incohérence entre le type d’enseignement de l'élève, son âge ou l'année de programme cantonale sera détectée, vous verrez les cellules concernées se modifier en orange. Par conséquent, il faudra être attentif et bien recontrôler votre saisie. Au final, les valeurs introduites dans ces cases en orange sont considérées comme correctes.</a:t>
          </a:r>
        </a:p>
        <a:p>
          <a:pPr algn="l" rtl="0">
            <a:defRPr sz="1000"/>
          </a:pPr>
          <a:r>
            <a:rPr lang="fr-CH" sz="1000" b="0" i="0" u="none" strike="noStrike" baseline="0">
              <a:solidFill>
                <a:srgbClr val="000000"/>
              </a:solidFill>
              <a:latin typeface="Arial"/>
              <a:cs typeface="Arial"/>
            </a:rPr>
            <a:t>- Une fois que les champs sont remplis correctement, la colonne "Enreg. Ok" vous le signale en vert par un "OK". En cas de problème, les messages "Incomplet", "Erreur" ou "Attention" peuvent également apparaître.</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Onglets particuliers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L'onglet «Inst suppl.» vous permet de saisir une institution/école qui ne figure pas dans la liste déroulante, avec le code correspondant qui vous sera donné par le canton ou l'OFS. Une fois paramétré, vous retrouverez ces nouvelles institutions/écoles dans le menu déroulant correspondant.</a:t>
          </a:r>
        </a:p>
        <a:p>
          <a:pPr algn="l" rtl="0">
            <a:defRPr sz="1000"/>
          </a:pPr>
          <a:r>
            <a:rPr lang="fr-CH" sz="1000" b="0" i="0" u="none" strike="noStrike" baseline="0">
              <a:solidFill>
                <a:srgbClr val="000000"/>
              </a:solidFill>
              <a:latin typeface="Arial"/>
              <a:cs typeface="Arial"/>
            </a:rPr>
            <a:t>- L'onglet «TEns suppl.» vous permet de saisir un type d’enseignement de l’élève qui ne figure pas dans la liste déroulante, avec le code correspondant qui vous sera donné par le canton ou l'OFS. Une fois paramétré, vous retrouverez ces nouveaux types d'enseignements dans le menu déroulant correspondant.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Fin de la saisie et sauvegarde du fichier de données</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Lorsque la saisie est terminée, et que dans l'onglet « Info-livraison » le commentaire "Fichier prêt à l'export" est inscrit, vous pouvez produire un fichier CSV ne contenant que les données sous forme de codes. C'est ce fichier CSV dont la taille est très petite qu'il faudra transmettre au canton ou à l'OFS. La procédure pour enregistrer ce fichier de données est la suivante:</a:t>
          </a:r>
        </a:p>
        <a:p>
          <a:pPr algn="l" rtl="0">
            <a:defRPr sz="1000"/>
          </a:pPr>
          <a:r>
            <a:rPr lang="fr-CH" sz="1000" b="0" i="0" u="none" strike="noStrike" baseline="0">
              <a:solidFill>
                <a:srgbClr val="000000"/>
              </a:solidFill>
              <a:latin typeface="Arial"/>
              <a:cs typeface="Arial"/>
            </a:rPr>
            <a:t>- Tout d'abord, il est conseillé de faire une sauvegarde du formulaire excel (Menu Fichier-&gt;Enregistrer)</a:t>
          </a:r>
        </a:p>
        <a:p>
          <a:pPr algn="l" rtl="0">
            <a:defRPr sz="1000"/>
          </a:pPr>
          <a:r>
            <a:rPr lang="fr-CH" sz="1000" b="0" i="0" u="none" strike="noStrike" baseline="0">
              <a:solidFill>
                <a:srgbClr val="000000"/>
              </a:solidFill>
              <a:latin typeface="Arial"/>
              <a:cs typeface="Arial"/>
            </a:rPr>
            <a:t>- Puis se placer dans l'onglet «Fichier d'export»</a:t>
          </a:r>
        </a:p>
        <a:p>
          <a:pPr algn="l" rtl="0">
            <a:defRPr sz="1000"/>
          </a:pPr>
          <a:r>
            <a:rPr lang="fr-CH" sz="1000" b="0" i="0" u="none" strike="noStrike" baseline="0">
              <a:solidFill>
                <a:srgbClr val="000000"/>
              </a:solidFill>
              <a:latin typeface="Arial"/>
              <a:cs typeface="Arial"/>
            </a:rPr>
            <a:t>- Menu Fichier-&gt;Enregistrer sous, choisir comme type de fichier "CSV (séparateur: point-virgule) (*.csv)", introduire le nom du fichier à sauvegarder, par exemple "Données.csv", appuyer sur Enregistrer, appuyer sur OK pour n'enregistrer que la feuille active, répondre OUI pour conserver le format du classeur.</a:t>
          </a:r>
        </a:p>
        <a:p>
          <a:pPr algn="l" rtl="0">
            <a:defRPr sz="1000"/>
          </a:pPr>
          <a:r>
            <a:rPr lang="fr-CH" sz="1000" b="0" i="0" u="none" strike="noStrike" baseline="0">
              <a:solidFill>
                <a:srgbClr val="000000"/>
              </a:solidFill>
              <a:latin typeface="Arial"/>
              <a:cs typeface="Arial"/>
            </a:rPr>
            <a:t>- Fermer excel et transmettre le fichier "Données.csv" an canton ou à l'OFS, selon ce qui a été convenu.</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En cas de question, veuillez svp vous adresser à votre contact au niveau du canton.</a:t>
          </a: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4</xdr:col>
      <xdr:colOff>76200</xdr:colOff>
      <xdr:row>0</xdr:row>
      <xdr:rowOff>9525</xdr:rowOff>
    </xdr:from>
    <xdr:to>
      <xdr:col>13</xdr:col>
      <xdr:colOff>142875</xdr:colOff>
      <xdr:row>6</xdr:row>
      <xdr:rowOff>104775</xdr:rowOff>
    </xdr:to>
    <xdr:pic>
      <xdr:nvPicPr>
        <xdr:cNvPr id="2195" name="Picture 6" descr="Header_Port_05-wh_FR">
          <a:extLst>
            <a:ext uri="{FF2B5EF4-FFF2-40B4-BE49-F238E27FC236}">
              <a16:creationId xmlns:a16="http://schemas.microsoft.com/office/drawing/2014/main" id="{00000000-0008-0000-0000-000093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24200" y="9525"/>
          <a:ext cx="69246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2</xdr:row>
      <xdr:rowOff>190500</xdr:rowOff>
    </xdr:to>
    <xdr:pic>
      <xdr:nvPicPr>
        <xdr:cNvPr id="3187" name="Picture 4" descr="logobund">
          <a:extLst>
            <a:ext uri="{FF2B5EF4-FFF2-40B4-BE49-F238E27FC236}">
              <a16:creationId xmlns:a16="http://schemas.microsoft.com/office/drawing/2014/main" id="{00000000-0008-0000-01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3105150</xdr:colOff>
      <xdr:row>0</xdr:row>
      <xdr:rowOff>28575</xdr:rowOff>
    </xdr:from>
    <xdr:to>
      <xdr:col>6</xdr:col>
      <xdr:colOff>1323975</xdr:colOff>
      <xdr:row>3</xdr:row>
      <xdr:rowOff>257175</xdr:rowOff>
    </xdr:to>
    <xdr:pic>
      <xdr:nvPicPr>
        <xdr:cNvPr id="3188" name="Picture 19" descr="Header_Port_05-wh_FR">
          <a:extLst>
            <a:ext uri="{FF2B5EF4-FFF2-40B4-BE49-F238E27FC236}">
              <a16:creationId xmlns:a16="http://schemas.microsoft.com/office/drawing/2014/main" id="{00000000-0008-0000-0100-000074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5150" y="28575"/>
          <a:ext cx="69437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2</xdr:col>
      <xdr:colOff>257175</xdr:colOff>
      <xdr:row>0</xdr:row>
      <xdr:rowOff>638175</xdr:rowOff>
    </xdr:to>
    <xdr:pic>
      <xdr:nvPicPr>
        <xdr:cNvPr id="1181" name="Picture 19" descr="logobund">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0288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1314450</xdr:colOff>
      <xdr:row>0</xdr:row>
      <xdr:rowOff>9525</xdr:rowOff>
    </xdr:from>
    <xdr:to>
      <xdr:col>7</xdr:col>
      <xdr:colOff>666750</xdr:colOff>
      <xdr:row>0</xdr:row>
      <xdr:rowOff>933450</xdr:rowOff>
    </xdr:to>
    <xdr:pic>
      <xdr:nvPicPr>
        <xdr:cNvPr id="1182" name="Picture 35" descr="Header_Port_05-wh_FR">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95625" y="9525"/>
          <a:ext cx="42862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9525</xdr:colOff>
      <xdr:row>0</xdr:row>
      <xdr:rowOff>28575</xdr:rowOff>
    </xdr:from>
    <xdr:to>
      <xdr:col>4</xdr:col>
      <xdr:colOff>638175</xdr:colOff>
      <xdr:row>0</xdr:row>
      <xdr:rowOff>733425</xdr:rowOff>
    </xdr:to>
    <xdr:pic>
      <xdr:nvPicPr>
        <xdr:cNvPr id="5373" name="Picture 2" descr="logobund">
          <a:extLst>
            <a:ext uri="{FF2B5EF4-FFF2-40B4-BE49-F238E27FC236}">
              <a16:creationId xmlns:a16="http://schemas.microsoft.com/office/drawing/2014/main" id="{00000000-0008-0000-0300-0000FD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28575"/>
          <a:ext cx="23526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0</xdr:row>
      <xdr:rowOff>28575</xdr:rowOff>
    </xdr:from>
    <xdr:to>
      <xdr:col>11</xdr:col>
      <xdr:colOff>1533525</xdr:colOff>
      <xdr:row>0</xdr:row>
      <xdr:rowOff>1076325</xdr:rowOff>
    </xdr:to>
    <xdr:pic>
      <xdr:nvPicPr>
        <xdr:cNvPr id="5374" name="Picture 70" descr="Header_Port_05-wh_FR">
          <a:extLst>
            <a:ext uri="{FF2B5EF4-FFF2-40B4-BE49-F238E27FC236}">
              <a16:creationId xmlns:a16="http://schemas.microsoft.com/office/drawing/2014/main" id="{00000000-0008-0000-0300-0000F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6150" y="28575"/>
          <a:ext cx="68294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0</xdr:row>
      <xdr:rowOff>28575</xdr:rowOff>
    </xdr:from>
    <xdr:to>
      <xdr:col>22</xdr:col>
      <xdr:colOff>447675</xdr:colOff>
      <xdr:row>0</xdr:row>
      <xdr:rowOff>981075</xdr:rowOff>
    </xdr:to>
    <xdr:pic>
      <xdr:nvPicPr>
        <xdr:cNvPr id="5375" name="Picture 71" descr="Header_Port_05-wh_FR">
          <a:extLst>
            <a:ext uri="{FF2B5EF4-FFF2-40B4-BE49-F238E27FC236}">
              <a16:creationId xmlns:a16="http://schemas.microsoft.com/office/drawing/2014/main" id="{00000000-0008-0000-0300-0000F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22375" y="28575"/>
          <a:ext cx="5857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1:A50"/>
  <sheetViews>
    <sheetView showGridLines="0" showRowColHeaders="0" tabSelected="1" workbookViewId="0">
      <selection activeCell="F30" sqref="F30"/>
    </sheetView>
  </sheetViews>
  <sheetFormatPr baseColWidth="10" defaultRowHeight="12.75" x14ac:dyDescent="0.2"/>
  <cols>
    <col min="1" max="16384" width="11.42578125" style="20"/>
  </cols>
  <sheetData>
    <row r="11" spans="1:1" x14ac:dyDescent="0.2">
      <c r="A11" s="19"/>
    </row>
    <row r="12" spans="1:1" x14ac:dyDescent="0.2">
      <c r="A12" s="19"/>
    </row>
    <row r="18" spans="1:1" x14ac:dyDescent="0.2">
      <c r="A18" s="21"/>
    </row>
    <row r="19" spans="1:1" x14ac:dyDescent="0.2">
      <c r="A19" s="21"/>
    </row>
    <row r="20" spans="1:1" x14ac:dyDescent="0.2">
      <c r="A20" s="21"/>
    </row>
    <row r="21" spans="1:1" x14ac:dyDescent="0.2">
      <c r="A21" s="21"/>
    </row>
    <row r="22" spans="1:1" x14ac:dyDescent="0.2">
      <c r="A22" s="22"/>
    </row>
    <row r="23" spans="1:1" x14ac:dyDescent="0.2">
      <c r="A23" s="23"/>
    </row>
    <row r="24" spans="1:1" x14ac:dyDescent="0.2">
      <c r="A24" s="22"/>
    </row>
    <row r="25" spans="1:1" x14ac:dyDescent="0.2">
      <c r="A25" s="24"/>
    </row>
    <row r="26" spans="1:1" x14ac:dyDescent="0.2">
      <c r="A26" s="25"/>
    </row>
    <row r="27" spans="1:1" x14ac:dyDescent="0.2">
      <c r="A27" s="25"/>
    </row>
    <row r="28" spans="1:1" x14ac:dyDescent="0.2">
      <c r="A28" s="25"/>
    </row>
    <row r="29" spans="1:1" x14ac:dyDescent="0.2">
      <c r="A29" s="25"/>
    </row>
    <row r="30" spans="1:1" x14ac:dyDescent="0.2">
      <c r="A30" s="25"/>
    </row>
    <row r="31" spans="1:1" x14ac:dyDescent="0.2">
      <c r="A31" s="25"/>
    </row>
    <row r="32" spans="1:1" x14ac:dyDescent="0.2">
      <c r="A32" s="24"/>
    </row>
    <row r="33" spans="1:1" x14ac:dyDescent="0.2">
      <c r="A33" s="24"/>
    </row>
    <row r="34" spans="1:1" x14ac:dyDescent="0.2">
      <c r="A34" s="25"/>
    </row>
    <row r="35" spans="1:1" x14ac:dyDescent="0.2">
      <c r="A35" s="25"/>
    </row>
    <row r="36" spans="1:1" x14ac:dyDescent="0.2">
      <c r="A36" s="25"/>
    </row>
    <row r="37" spans="1:1" x14ac:dyDescent="0.2">
      <c r="A37" s="25"/>
    </row>
    <row r="38" spans="1:1" x14ac:dyDescent="0.2">
      <c r="A38" s="19"/>
    </row>
    <row r="39" spans="1:1" x14ac:dyDescent="0.2">
      <c r="A39" s="24"/>
    </row>
    <row r="41" spans="1:1" x14ac:dyDescent="0.2">
      <c r="A41" s="22"/>
    </row>
    <row r="42" spans="1:1" x14ac:dyDescent="0.2">
      <c r="A42" s="22"/>
    </row>
    <row r="43" spans="1:1" x14ac:dyDescent="0.2">
      <c r="A43" s="22"/>
    </row>
    <row r="44" spans="1:1" x14ac:dyDescent="0.2">
      <c r="A44" s="22"/>
    </row>
    <row r="45" spans="1:1" x14ac:dyDescent="0.2">
      <c r="A45" s="22"/>
    </row>
    <row r="46" spans="1:1" x14ac:dyDescent="0.2">
      <c r="A46" s="22"/>
    </row>
    <row r="47" spans="1:1" x14ac:dyDescent="0.2">
      <c r="A47" s="22"/>
    </row>
    <row r="48" spans="1:1" x14ac:dyDescent="0.2">
      <c r="A48" s="22"/>
    </row>
    <row r="49" spans="1:1" x14ac:dyDescent="0.2">
      <c r="A49" s="25"/>
    </row>
    <row r="50" spans="1:1" x14ac:dyDescent="0.2">
      <c r="A50" s="25"/>
    </row>
  </sheetData>
  <sheetProtection sheet="1" objects="1" scenarios="1"/>
  <phoneticPr fontId="16"/>
  <pageMargins left="0.78740157499999996" right="0.78740157499999996" top="0.984251969" bottom="0.984251969" header="0.4921259845" footer="0.4921259845"/>
  <pageSetup paperSize="9" scale="85" orientation="landscape"/>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1">
    <tabColor indexed="42"/>
  </sheetPr>
  <dimension ref="A1:B507"/>
  <sheetViews>
    <sheetView showGridLines="0" showRowColHeaders="0" workbookViewId="0">
      <pane ySplit="3" topLeftCell="A4" activePane="bottomLeft" state="frozen"/>
      <selection activeCell="G39" sqref="G39"/>
      <selection pane="bottomLeft" activeCell="A2" sqref="A2"/>
    </sheetView>
  </sheetViews>
  <sheetFormatPr baseColWidth="10" defaultRowHeight="12.75" x14ac:dyDescent="0.2"/>
  <cols>
    <col min="1" max="1" width="19.42578125" style="30" customWidth="1"/>
    <col min="2" max="2" width="78.7109375" style="30" customWidth="1"/>
    <col min="3" max="16384" width="11.42578125" style="30"/>
  </cols>
  <sheetData>
    <row r="1" spans="1:2" s="56" customFormat="1" x14ac:dyDescent="0.2">
      <c r="A1" s="56" t="s">
        <v>2153</v>
      </c>
    </row>
    <row r="2" spans="1:2" s="56" customFormat="1" x14ac:dyDescent="0.2"/>
    <row r="3" spans="1:2" s="56" customFormat="1" ht="13.5" thickBot="1" x14ac:dyDescent="0.25">
      <c r="A3" s="177" t="s">
        <v>2755</v>
      </c>
      <c r="B3" s="168" t="s">
        <v>1182</v>
      </c>
    </row>
    <row r="4" spans="1:2" x14ac:dyDescent="0.2">
      <c r="A4" s="178" t="str">
        <f>IF(ISBLANK(Nomen.complète!I4),"-",SUBSTITUTE(Nomen.complète!I4,"#kt#",INDEX(libktabb,'Info livraison'!$F$8)))</f>
        <v>CH.AHV</v>
      </c>
      <c r="B4" s="179" t="str">
        <f>IF(ISBLANK(Nomen.complète!J4),"-",Nomen.complète!J4)</f>
        <v>Nouveau Numéro AVS</v>
      </c>
    </row>
    <row r="5" spans="1:2" x14ac:dyDescent="0.2">
      <c r="A5" s="178" t="str">
        <f>IF(ISBLANK(Nomen.complète!I5),"-",SUBSTITUTE(Nomen.complète!I5,"#kt#",INDEX(libktabb,'Info livraison'!$F$8)))</f>
        <v>CT.VD</v>
      </c>
      <c r="B5" s="179" t="str">
        <f>IF(ISBLANK(Nomen.complète!J5),"-",Nomen.complète!J5)</f>
        <v>Matricule cantonal variable d'année en année</v>
      </c>
    </row>
    <row r="6" spans="1:2" x14ac:dyDescent="0.2">
      <c r="A6" s="178" t="str">
        <f>IF(ISBLANK(Nomen.complète!I6),"-",SUBSTITUTE(Nomen.complète!I6,"#kt#",INDEX(libktabb,'Info livraison'!$F$8)))</f>
        <v>LOC.ID</v>
      </c>
      <c r="B6" s="179" t="str">
        <f>IF(ISBLANK(Nomen.complète!J6),"-",Nomen.complète!J6)</f>
        <v>Identificateur local</v>
      </c>
    </row>
    <row r="7" spans="1:2" x14ac:dyDescent="0.2">
      <c r="A7" s="178" t="str">
        <f>IF(ISBLANK(Nomen.complète!I7),"-",SUBSTITUTE(Nomen.complète!I7,"#kt#",INDEX(libktabb,'Info livraison'!$F$8)))</f>
        <v>-</v>
      </c>
      <c r="B7" s="179" t="str">
        <f>IF(ISBLANK(Nomen.complète!J7),"-",Nomen.complète!J7)</f>
        <v>-</v>
      </c>
    </row>
    <row r="8" spans="1:2" x14ac:dyDescent="0.2">
      <c r="A8" s="178" t="str">
        <f>IF(ISBLANK(Nomen.complète!I8),"-",SUBSTITUTE(Nomen.complète!I8,"#kt#",INDEX(libktabb,'Info livraison'!$F$8)))</f>
        <v>-</v>
      </c>
      <c r="B8" s="179" t="str">
        <f>IF(ISBLANK(Nomen.complète!J8),"-",Nomen.complète!J8)</f>
        <v>-</v>
      </c>
    </row>
    <row r="9" spans="1:2" x14ac:dyDescent="0.2">
      <c r="A9" s="178" t="str">
        <f>IF(ISBLANK(Nomen.complète!I9),"-",SUBSTITUTE(Nomen.complète!I9,"#kt#",INDEX(libktabb,'Info livraison'!$F$8)))</f>
        <v>-</v>
      </c>
      <c r="B9" s="179" t="str">
        <f>IF(ISBLANK(Nomen.complète!J9),"-",Nomen.complète!J9)</f>
        <v>-</v>
      </c>
    </row>
    <row r="10" spans="1:2" x14ac:dyDescent="0.2">
      <c r="A10" s="178" t="str">
        <f>IF(ISBLANK(Nomen.complète!I10),"-",SUBSTITUTE(Nomen.complète!I10,"#kt#",INDEX(libktabb,'Info livraison'!$F$8)))</f>
        <v>-</v>
      </c>
      <c r="B10" s="179" t="str">
        <f>IF(ISBLANK(Nomen.complète!J10),"-",Nomen.complète!J10)</f>
        <v>-</v>
      </c>
    </row>
    <row r="11" spans="1:2" x14ac:dyDescent="0.2">
      <c r="A11" s="178" t="str">
        <f>IF(ISBLANK(Nomen.complète!I11),"-",SUBSTITUTE(Nomen.complète!I11,"#kt#",INDEX(libktabb,'Info livraison'!$F$8)))</f>
        <v>-</v>
      </c>
      <c r="B11" s="179" t="str">
        <f>IF(ISBLANK(Nomen.complète!J11),"-",Nomen.complète!J11)</f>
        <v>-</v>
      </c>
    </row>
    <row r="12" spans="1:2" x14ac:dyDescent="0.2">
      <c r="A12" s="178" t="str">
        <f>IF(ISBLANK(Nomen.complète!I12),"-",SUBSTITUTE(Nomen.complète!I12,"#kt#",INDEX(libktabb,'Info livraison'!$F$8)))</f>
        <v>-</v>
      </c>
      <c r="B12" s="179" t="str">
        <f>IF(ISBLANK(Nomen.complète!J12),"-",Nomen.complète!J12)</f>
        <v>-</v>
      </c>
    </row>
    <row r="13" spans="1:2" x14ac:dyDescent="0.2">
      <c r="A13" s="178" t="str">
        <f>IF(ISBLANK(Nomen.complète!I13),"-",SUBSTITUTE(Nomen.complète!I13,"#kt#",INDEX(libktabb,'Info livraison'!$F$8)))</f>
        <v>-</v>
      </c>
      <c r="B13" s="179" t="str">
        <f>IF(ISBLANK(Nomen.complète!J13),"-",Nomen.complète!J13)</f>
        <v>-</v>
      </c>
    </row>
    <row r="14" spans="1:2" x14ac:dyDescent="0.2">
      <c r="A14" s="178" t="str">
        <f>IF(ISBLANK(Nomen.complète!I14),"-",SUBSTITUTE(Nomen.complète!I14,"#kt#",INDEX(libktabb,'Info livraison'!$F$8)))</f>
        <v>-</v>
      </c>
      <c r="B14" s="179" t="str">
        <f>IF(ISBLANK(Nomen.complète!J14),"-",Nomen.complète!J14)</f>
        <v>-</v>
      </c>
    </row>
    <row r="15" spans="1:2" x14ac:dyDescent="0.2">
      <c r="A15" s="178" t="str">
        <f>IF(ISBLANK(Nomen.complète!I15),"-",SUBSTITUTE(Nomen.complète!I15,"#kt#",INDEX(libktabb,'Info livraison'!$F$8)))</f>
        <v>-</v>
      </c>
      <c r="B15" s="179" t="str">
        <f>IF(ISBLANK(Nomen.complète!J15),"-",Nomen.complète!J15)</f>
        <v>-</v>
      </c>
    </row>
    <row r="16" spans="1:2" x14ac:dyDescent="0.2">
      <c r="A16" s="178" t="str">
        <f>IF(ISBLANK(Nomen.complète!I16),"-",SUBSTITUTE(Nomen.complète!I16,"#kt#",INDEX(libktabb,'Info livraison'!$F$8)))</f>
        <v>-</v>
      </c>
      <c r="B16" s="179" t="str">
        <f>IF(ISBLANK(Nomen.complète!J16),"-",Nomen.complète!J16)</f>
        <v>-</v>
      </c>
    </row>
    <row r="17" spans="1:2" x14ac:dyDescent="0.2">
      <c r="A17" s="178" t="str">
        <f>IF(ISBLANK(Nomen.complète!I17),"-",SUBSTITUTE(Nomen.complète!I17,"#kt#",INDEX(libktabb,'Info livraison'!$F$8)))</f>
        <v>-</v>
      </c>
      <c r="B17" s="179" t="str">
        <f>IF(ISBLANK(Nomen.complète!J17),"-",Nomen.complète!J17)</f>
        <v>-</v>
      </c>
    </row>
    <row r="18" spans="1:2" x14ac:dyDescent="0.2">
      <c r="A18" s="178" t="str">
        <f>IF(ISBLANK(Nomen.complète!I18),"-",SUBSTITUTE(Nomen.complète!I18,"#kt#",INDEX(libktabb,'Info livraison'!$F$8)))</f>
        <v>-</v>
      </c>
      <c r="B18" s="179" t="str">
        <f>IF(ISBLANK(Nomen.complète!J18),"-",Nomen.complète!J18)</f>
        <v>-</v>
      </c>
    </row>
    <row r="19" spans="1:2" x14ac:dyDescent="0.2">
      <c r="A19" s="178" t="str">
        <f>IF(ISBLANK(Nomen.complète!I19),"-",SUBSTITUTE(Nomen.complète!I19,"#kt#",INDEX(libktabb,'Info livraison'!$F$8)))</f>
        <v>-</v>
      </c>
      <c r="B19" s="179" t="str">
        <f>IF(ISBLANK(Nomen.complète!J19),"-",Nomen.complète!J19)</f>
        <v>-</v>
      </c>
    </row>
    <row r="20" spans="1:2" x14ac:dyDescent="0.2">
      <c r="A20" s="178" t="str">
        <f>IF(ISBLANK(Nomen.complète!I20),"-",SUBSTITUTE(Nomen.complète!I20,"#kt#",INDEX(libktabb,'Info livraison'!$F$8)))</f>
        <v>-</v>
      </c>
      <c r="B20" s="179" t="str">
        <f>IF(ISBLANK(Nomen.complète!J20),"-",Nomen.complète!J20)</f>
        <v>-</v>
      </c>
    </row>
    <row r="488" spans="2:2" x14ac:dyDescent="0.2">
      <c r="B488" s="30" t="str">
        <f>IF(ISBLANK('TEns suppl.'!B4),"zz",'TEns suppl.'!B4)</f>
        <v>zz</v>
      </c>
    </row>
    <row r="489" spans="2:2" x14ac:dyDescent="0.2">
      <c r="B489" s="30" t="str">
        <f>IF(ISBLANK('TEns suppl.'!B5),"zz",'TEns suppl.'!B5)</f>
        <v>zz</v>
      </c>
    </row>
    <row r="490" spans="2:2" x14ac:dyDescent="0.2">
      <c r="B490" s="30" t="str">
        <f>IF(ISBLANK('TEns suppl.'!B6),"zz",'TEns suppl.'!B6)</f>
        <v>zz</v>
      </c>
    </row>
    <row r="491" spans="2:2" x14ac:dyDescent="0.2">
      <c r="B491" s="30" t="str">
        <f>IF(ISBLANK('TEns suppl.'!B7),"zz",'TEns suppl.'!B7)</f>
        <v>zz</v>
      </c>
    </row>
    <row r="492" spans="2:2" x14ac:dyDescent="0.2">
      <c r="B492" s="30" t="str">
        <f>IF(ISBLANK('TEns suppl.'!B8),"zz",'TEns suppl.'!B8)</f>
        <v>zz</v>
      </c>
    </row>
    <row r="493" spans="2:2" x14ac:dyDescent="0.2">
      <c r="B493" s="30" t="str">
        <f>IF(ISBLANK('TEns suppl.'!B9),"zz",'TEns suppl.'!B9)</f>
        <v>zz</v>
      </c>
    </row>
    <row r="494" spans="2:2" x14ac:dyDescent="0.2">
      <c r="B494" s="30" t="str">
        <f>IF(ISBLANK('TEns suppl.'!B10),"zz",'TEns suppl.'!B10)</f>
        <v>zz</v>
      </c>
    </row>
    <row r="495" spans="2:2" x14ac:dyDescent="0.2">
      <c r="B495" s="30" t="str">
        <f>IF(ISBLANK('TEns suppl.'!B11),"zz",'TEns suppl.'!B11)</f>
        <v>zz</v>
      </c>
    </row>
    <row r="496" spans="2:2" x14ac:dyDescent="0.2">
      <c r="B496" s="30" t="str">
        <f>IF(ISBLANK('TEns suppl.'!B12),"zz",'TEns suppl.'!B12)</f>
        <v>zz</v>
      </c>
    </row>
    <row r="497" spans="2:2" x14ac:dyDescent="0.2">
      <c r="B497" s="30" t="str">
        <f>IF(ISBLANK('TEns suppl.'!B13),"zz",'TEns suppl.'!B13)</f>
        <v>zz</v>
      </c>
    </row>
    <row r="498" spans="2:2" x14ac:dyDescent="0.2">
      <c r="B498" s="30" t="str">
        <f>IF(ISBLANK('TEns suppl.'!B14),"zz",'TEns suppl.'!B14)</f>
        <v>zz</v>
      </c>
    </row>
    <row r="499" spans="2:2" x14ac:dyDescent="0.2">
      <c r="B499" s="30" t="str">
        <f>IF(ISBLANK('TEns suppl.'!B15),"zz",'TEns suppl.'!B15)</f>
        <v>zz</v>
      </c>
    </row>
    <row r="500" spans="2:2" x14ac:dyDescent="0.2">
      <c r="B500" s="30" t="str">
        <f>IF(ISBLANK('TEns suppl.'!B16),"zz",'TEns suppl.'!B16)</f>
        <v>zz</v>
      </c>
    </row>
    <row r="501" spans="2:2" x14ac:dyDescent="0.2">
      <c r="B501" s="30" t="str">
        <f>IF(ISBLANK('TEns suppl.'!B17),"zz",'TEns suppl.'!B17)</f>
        <v>zz</v>
      </c>
    </row>
    <row r="502" spans="2:2" x14ac:dyDescent="0.2">
      <c r="B502" s="30" t="str">
        <f>IF(ISBLANK('TEns suppl.'!B18),"zz",'TEns suppl.'!B18)</f>
        <v>zz</v>
      </c>
    </row>
    <row r="503" spans="2:2" x14ac:dyDescent="0.2">
      <c r="B503" s="30" t="str">
        <f>IF(ISBLANK('TEns suppl.'!B19),"zz",'TEns suppl.'!B19)</f>
        <v>zz</v>
      </c>
    </row>
    <row r="504" spans="2:2" x14ac:dyDescent="0.2">
      <c r="B504" s="30" t="str">
        <f>IF(ISBLANK('TEns suppl.'!B20),"zz",'TEns suppl.'!B20)</f>
        <v>zz</v>
      </c>
    </row>
    <row r="505" spans="2:2" x14ac:dyDescent="0.2">
      <c r="B505" s="30" t="str">
        <f>IF(ISBLANK('TEns suppl.'!B21),"zz",'TEns suppl.'!B21)</f>
        <v>zz</v>
      </c>
    </row>
    <row r="506" spans="2:2" x14ac:dyDescent="0.2">
      <c r="B506" s="30" t="str">
        <f>IF(ISBLANK('TEns suppl.'!B22),"zz",'TEns suppl.'!B22)</f>
        <v>zz</v>
      </c>
    </row>
    <row r="507" spans="2:2" x14ac:dyDescent="0.2">
      <c r="B507" s="30" t="str">
        <f>IF(ISBLANK('TEns suppl.'!B23),"zz",'TEns suppl.'!B23)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tabColor indexed="42"/>
  </sheetPr>
  <dimension ref="A1:B507"/>
  <sheetViews>
    <sheetView showGridLines="0" showRowColHeaders="0" workbookViewId="0">
      <pane ySplit="3" topLeftCell="A4" activePane="bottomLeft" state="frozen"/>
      <selection activeCell="G39" sqref="G39"/>
      <selection pane="bottomLeft" activeCell="A2" sqref="A2"/>
    </sheetView>
  </sheetViews>
  <sheetFormatPr baseColWidth="10" defaultRowHeight="12.75" x14ac:dyDescent="0.2"/>
  <cols>
    <col min="1" max="1" width="5.42578125" style="30" customWidth="1"/>
    <col min="2" max="2" width="23.7109375" style="30" customWidth="1"/>
    <col min="3" max="16384" width="11.42578125" style="30"/>
  </cols>
  <sheetData>
    <row r="1" spans="1:2" s="56" customFormat="1" x14ac:dyDescent="0.2">
      <c r="A1" s="56" t="s">
        <v>3421</v>
      </c>
    </row>
    <row r="2" spans="1:2" s="56" customFormat="1" x14ac:dyDescent="0.2"/>
    <row r="3" spans="1:2" s="56" customFormat="1" ht="13.5" thickBot="1" x14ac:dyDescent="0.25">
      <c r="A3" s="180" t="s">
        <v>2755</v>
      </c>
      <c r="B3" s="168" t="s">
        <v>3434</v>
      </c>
    </row>
    <row r="4" spans="1:2" x14ac:dyDescent="0.2">
      <c r="A4" s="178">
        <f>IF(ISBLANK(Nomen.complète!K4),"-",Nomen.complète!K4)</f>
        <v>1</v>
      </c>
      <c r="B4" s="179" t="str">
        <f>IF(ISBLANK(Nomen.complète!L4),"-",Nomen.complète!L4)</f>
        <v>M</v>
      </c>
    </row>
    <row r="5" spans="1:2" x14ac:dyDescent="0.2">
      <c r="A5" s="178">
        <f>IF(ISBLANK(Nomen.complète!K5),"-",Nomen.complète!K5)</f>
        <v>2</v>
      </c>
      <c r="B5" s="179" t="str">
        <f>IF(ISBLANK(Nomen.complète!L5),"-",Nomen.complète!L5)</f>
        <v>F</v>
      </c>
    </row>
    <row r="488" spans="1:1" x14ac:dyDescent="0.2">
      <c r="A488" s="30" t="str">
        <f>IF(ISBLANK('TEns suppl.'!B4),"zz",'TEns suppl.'!B4)</f>
        <v>zz</v>
      </c>
    </row>
    <row r="489" spans="1:1" x14ac:dyDescent="0.2">
      <c r="A489" s="30" t="str">
        <f>IF(ISBLANK('TEns suppl.'!B5),"zz",'TEns suppl.'!B5)</f>
        <v>zz</v>
      </c>
    </row>
    <row r="490" spans="1:1" x14ac:dyDescent="0.2">
      <c r="A490" s="30" t="str">
        <f>IF(ISBLANK('TEns suppl.'!B6),"zz",'TEns suppl.'!B6)</f>
        <v>zz</v>
      </c>
    </row>
    <row r="491" spans="1:1" x14ac:dyDescent="0.2">
      <c r="A491" s="30" t="str">
        <f>IF(ISBLANK('TEns suppl.'!B7),"zz",'TEns suppl.'!B7)</f>
        <v>zz</v>
      </c>
    </row>
    <row r="492" spans="1:1" x14ac:dyDescent="0.2">
      <c r="A492" s="30" t="str">
        <f>IF(ISBLANK('TEns suppl.'!B8),"zz",'TEns suppl.'!B8)</f>
        <v>zz</v>
      </c>
    </row>
    <row r="493" spans="1:1" x14ac:dyDescent="0.2">
      <c r="A493" s="30" t="str">
        <f>IF(ISBLANK('TEns suppl.'!B9),"zz",'TEns suppl.'!B9)</f>
        <v>zz</v>
      </c>
    </row>
    <row r="494" spans="1:1" x14ac:dyDescent="0.2">
      <c r="A494" s="30" t="str">
        <f>IF(ISBLANK('TEns suppl.'!B10),"zz",'TEns suppl.'!B10)</f>
        <v>zz</v>
      </c>
    </row>
    <row r="495" spans="1:1" x14ac:dyDescent="0.2">
      <c r="A495" s="30" t="str">
        <f>IF(ISBLANK('TEns suppl.'!B11),"zz",'TEns suppl.'!B11)</f>
        <v>zz</v>
      </c>
    </row>
    <row r="496" spans="1:1" x14ac:dyDescent="0.2">
      <c r="A496" s="30" t="str">
        <f>IF(ISBLANK('TEns suppl.'!B12),"zz",'TEns suppl.'!B12)</f>
        <v>zz</v>
      </c>
    </row>
    <row r="497" spans="1:1" x14ac:dyDescent="0.2">
      <c r="A497" s="30" t="str">
        <f>IF(ISBLANK('TEns suppl.'!B13),"zz",'TEns suppl.'!B13)</f>
        <v>zz</v>
      </c>
    </row>
    <row r="498" spans="1:1" x14ac:dyDescent="0.2">
      <c r="A498" s="30" t="str">
        <f>IF(ISBLANK('TEns suppl.'!B14),"zz",'TEns suppl.'!B14)</f>
        <v>zz</v>
      </c>
    </row>
    <row r="499" spans="1:1" x14ac:dyDescent="0.2">
      <c r="A499" s="30" t="str">
        <f>IF(ISBLANK('TEns suppl.'!B15),"zz",'TEns suppl.'!B15)</f>
        <v>zz</v>
      </c>
    </row>
    <row r="500" spans="1:1" x14ac:dyDescent="0.2">
      <c r="A500" s="30" t="str">
        <f>IF(ISBLANK('TEns suppl.'!B16),"zz",'TEns suppl.'!B16)</f>
        <v>zz</v>
      </c>
    </row>
    <row r="501" spans="1:1" x14ac:dyDescent="0.2">
      <c r="A501" s="30" t="str">
        <f>IF(ISBLANK('TEns suppl.'!B17),"zz",'TEns suppl.'!B17)</f>
        <v>zz</v>
      </c>
    </row>
    <row r="502" spans="1:1" x14ac:dyDescent="0.2">
      <c r="A502" s="30" t="str">
        <f>IF(ISBLANK('TEns suppl.'!B18),"zz",'TEns suppl.'!B18)</f>
        <v>zz</v>
      </c>
    </row>
    <row r="503" spans="1:1" x14ac:dyDescent="0.2">
      <c r="A503" s="30" t="str">
        <f>IF(ISBLANK('TEns suppl.'!B19),"zz",'TEns suppl.'!B19)</f>
        <v>zz</v>
      </c>
    </row>
    <row r="504" spans="1:1" x14ac:dyDescent="0.2">
      <c r="A504" s="30" t="str">
        <f>IF(ISBLANK('TEns suppl.'!B20),"zz",'TEns suppl.'!B20)</f>
        <v>zz</v>
      </c>
    </row>
    <row r="505" spans="1:1" x14ac:dyDescent="0.2">
      <c r="A505" s="30" t="str">
        <f>IF(ISBLANK('TEns suppl.'!B21),"zz",'TEns suppl.'!B21)</f>
        <v>zz</v>
      </c>
    </row>
    <row r="506" spans="1:1" x14ac:dyDescent="0.2">
      <c r="A506" s="30" t="str">
        <f>IF(ISBLANK('TEns suppl.'!B22),"zz",'TEns suppl.'!B22)</f>
        <v>zz</v>
      </c>
    </row>
    <row r="507" spans="1:1" x14ac:dyDescent="0.2">
      <c r="A507" s="30" t="str">
        <f>IF(ISBLANK('TEns suppl.'!B23),"zz",'TEns suppl.'!B23)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3">
    <tabColor indexed="42"/>
  </sheetPr>
  <dimension ref="A1:B319"/>
  <sheetViews>
    <sheetView showGridLines="0" showRowColHeaders="0" workbookViewId="0">
      <pane ySplit="3" topLeftCell="A4" activePane="bottomLeft" state="frozenSplit"/>
      <selection activeCell="G39" sqref="G39"/>
      <selection pane="bottomLeft" activeCell="A2" sqref="A2"/>
    </sheetView>
  </sheetViews>
  <sheetFormatPr baseColWidth="10" defaultRowHeight="12.75" x14ac:dyDescent="0.2"/>
  <cols>
    <col min="1" max="1" width="7.42578125" style="75" customWidth="1"/>
    <col min="2" max="2" width="54.85546875" style="75" customWidth="1"/>
    <col min="3" max="16384" width="11.42578125" style="75"/>
  </cols>
  <sheetData>
    <row r="1" spans="1:2" s="74" customFormat="1" x14ac:dyDescent="0.2">
      <c r="A1" s="74" t="s">
        <v>3422</v>
      </c>
    </row>
    <row r="2" spans="1:2" s="74" customFormat="1" x14ac:dyDescent="0.2"/>
    <row r="3" spans="1:2" s="74" customFormat="1" x14ac:dyDescent="0.2">
      <c r="A3" s="181" t="s">
        <v>2755</v>
      </c>
      <c r="B3" s="182" t="s">
        <v>3435</v>
      </c>
    </row>
    <row r="4" spans="1:2" x14ac:dyDescent="0.2">
      <c r="A4" s="164">
        <f>IF(ISBLANK(Nomen.complète!M4),"-",Nomen.complète!M4)</f>
        <v>8100</v>
      </c>
      <c r="B4" s="165" t="str">
        <f>IF(ISBLANK(Nomen.complète!N4),"-",Nomen.complète!N4)</f>
        <v>Suisse</v>
      </c>
    </row>
    <row r="5" spans="1:2" x14ac:dyDescent="0.2">
      <c r="A5" s="164">
        <f>IF(ISBLANK(Nomen.complète!M9),"-",Nomen.complète!M9)</f>
        <v>8207</v>
      </c>
      <c r="B5" s="165" t="str">
        <f>IF(ISBLANK(Nomen.complète!N9),"-",Nomen.complète!N9)</f>
        <v>Allemagne</v>
      </c>
    </row>
    <row r="6" spans="1:2" x14ac:dyDescent="0.2">
      <c r="A6" s="164">
        <f>IF(ISBLANK(Nomen.complète!M10),"-",Nomen.complète!M10)</f>
        <v>8202</v>
      </c>
      <c r="B6" s="165" t="str">
        <f>IF(ISBLANK(Nomen.complète!N10),"-",Nomen.complète!N10)</f>
        <v>Andorre</v>
      </c>
    </row>
    <row r="7" spans="1:2" x14ac:dyDescent="0.2">
      <c r="A7" s="164">
        <f>IF(ISBLANK(Nomen.complète!M11),"-",Nomen.complète!M11)</f>
        <v>8305</v>
      </c>
      <c r="B7" s="165" t="str">
        <f>IF(ISBLANK(Nomen.complète!N11),"-",Nomen.complète!N11)</f>
        <v>Angola</v>
      </c>
    </row>
    <row r="8" spans="1:2" x14ac:dyDescent="0.2">
      <c r="A8" s="164">
        <f>IF(ISBLANK(Nomen.complète!M12),"-",Nomen.complète!M12)</f>
        <v>8442</v>
      </c>
      <c r="B8" s="165" t="str">
        <f>IF(ISBLANK(Nomen.complète!N12),"-",Nomen.complète!N12)</f>
        <v>Antigua-et-Barbuda</v>
      </c>
    </row>
    <row r="9" spans="1:2" x14ac:dyDescent="0.2">
      <c r="A9" s="164">
        <f>IF(ISBLANK(Nomen.complète!M13),"-",Nomen.complète!M13)</f>
        <v>8535</v>
      </c>
      <c r="B9" s="165" t="str">
        <f>IF(ISBLANK(Nomen.complète!N13),"-",Nomen.complète!N13)</f>
        <v>Arabie saoudite</v>
      </c>
    </row>
    <row r="10" spans="1:2" x14ac:dyDescent="0.2">
      <c r="A10" s="164">
        <f>IF(ISBLANK(Nomen.complète!M5),"-",Nomen.complète!M5)</f>
        <v>8501</v>
      </c>
      <c r="B10" s="165" t="str">
        <f>IF(ISBLANK(Nomen.complète!N5),"-",Nomen.complète!N5)</f>
        <v>Afghanistan</v>
      </c>
    </row>
    <row r="11" spans="1:2" x14ac:dyDescent="0.2">
      <c r="A11" s="164">
        <f>IF(ISBLANK(Nomen.complète!M14),"-",Nomen.complète!M14)</f>
        <v>8401</v>
      </c>
      <c r="B11" s="165" t="str">
        <f>IF(ISBLANK(Nomen.complète!N14),"-",Nomen.complète!N14)</f>
        <v>Argentine</v>
      </c>
    </row>
    <row r="12" spans="1:2" x14ac:dyDescent="0.2">
      <c r="A12" s="164">
        <f>IF(ISBLANK(Nomen.complète!M15),"-",Nomen.complète!M15)</f>
        <v>8560</v>
      </c>
      <c r="B12" s="165" t="str">
        <f>IF(ISBLANK(Nomen.complète!N15),"-",Nomen.complète!N15)</f>
        <v>Arménie</v>
      </c>
    </row>
    <row r="13" spans="1:2" x14ac:dyDescent="0.2">
      <c r="A13" s="164">
        <f>IF(ISBLANK(Nomen.complète!M16),"-",Nomen.complète!M16)</f>
        <v>8601</v>
      </c>
      <c r="B13" s="165" t="str">
        <f>IF(ISBLANK(Nomen.complète!N16),"-",Nomen.complète!N16)</f>
        <v>Australie</v>
      </c>
    </row>
    <row r="14" spans="1:2" x14ac:dyDescent="0.2">
      <c r="A14" s="164">
        <f>IF(ISBLANK(Nomen.complète!M17),"-",Nomen.complète!M17)</f>
        <v>8229</v>
      </c>
      <c r="B14" s="165" t="str">
        <f>IF(ISBLANK(Nomen.complète!N17),"-",Nomen.complète!N17)</f>
        <v>Autriche</v>
      </c>
    </row>
    <row r="15" spans="1:2" x14ac:dyDescent="0.2">
      <c r="A15" s="164">
        <f>IF(ISBLANK(Nomen.complète!M6),"-",Nomen.complète!M6)</f>
        <v>8349</v>
      </c>
      <c r="B15" s="165" t="str">
        <f>IF(ISBLANK(Nomen.complète!N6),"-",Nomen.complète!N6)</f>
        <v>Afrique du Sud</v>
      </c>
    </row>
    <row r="16" spans="1:2" x14ac:dyDescent="0.2">
      <c r="A16" s="164">
        <f>IF(ISBLANK(Nomen.complète!M18),"-",Nomen.complète!M18)</f>
        <v>8561</v>
      </c>
      <c r="B16" s="165" t="str">
        <f>IF(ISBLANK(Nomen.complète!N18),"-",Nomen.complète!N18)</f>
        <v>Azerbaïdjan</v>
      </c>
    </row>
    <row r="17" spans="1:2" x14ac:dyDescent="0.2">
      <c r="A17" s="164">
        <f>IF(ISBLANK(Nomen.complète!M19),"-",Nomen.complète!M19)</f>
        <v>8402</v>
      </c>
      <c r="B17" s="165" t="str">
        <f>IF(ISBLANK(Nomen.complète!N19),"-",Nomen.complète!N19)</f>
        <v>Bahamas</v>
      </c>
    </row>
    <row r="18" spans="1:2" x14ac:dyDescent="0.2">
      <c r="A18" s="164">
        <f>IF(ISBLANK(Nomen.complète!M20),"-",Nomen.complète!M20)</f>
        <v>8502</v>
      </c>
      <c r="B18" s="165" t="str">
        <f>IF(ISBLANK(Nomen.complète!N20),"-",Nomen.complète!N20)</f>
        <v>Bahreïn</v>
      </c>
    </row>
    <row r="19" spans="1:2" x14ac:dyDescent="0.2">
      <c r="A19" s="164">
        <f>IF(ISBLANK(Nomen.complète!M21),"-",Nomen.complète!M21)</f>
        <v>8546</v>
      </c>
      <c r="B19" s="165" t="str">
        <f>IF(ISBLANK(Nomen.complète!N21),"-",Nomen.complète!N21)</f>
        <v>Bangladesh</v>
      </c>
    </row>
    <row r="20" spans="1:2" x14ac:dyDescent="0.2">
      <c r="A20" s="164">
        <f>IF(ISBLANK(Nomen.complète!M22),"-",Nomen.complète!M22)</f>
        <v>8403</v>
      </c>
      <c r="B20" s="165" t="str">
        <f>IF(ISBLANK(Nomen.complète!N22),"-",Nomen.complète!N22)</f>
        <v>Barbade</v>
      </c>
    </row>
    <row r="21" spans="1:2" x14ac:dyDescent="0.2">
      <c r="A21" s="164">
        <f>IF(ISBLANK(Nomen.complète!M7),"-",Nomen.complète!M7)</f>
        <v>8201</v>
      </c>
      <c r="B21" s="165" t="str">
        <f>IF(ISBLANK(Nomen.complète!N7),"-",Nomen.complète!N7)</f>
        <v>Albanie</v>
      </c>
    </row>
    <row r="22" spans="1:2" x14ac:dyDescent="0.2">
      <c r="A22" s="164">
        <f>IF(ISBLANK(Nomen.complète!M23),"-",Nomen.complète!M23)</f>
        <v>8266</v>
      </c>
      <c r="B22" s="165" t="str">
        <f>IF(ISBLANK(Nomen.complète!N23),"-",Nomen.complète!N23)</f>
        <v>Bélarus</v>
      </c>
    </row>
    <row r="23" spans="1:2" x14ac:dyDescent="0.2">
      <c r="A23" s="164">
        <f>IF(ISBLANK(Nomen.complète!M24),"-",Nomen.complète!M24)</f>
        <v>8204</v>
      </c>
      <c r="B23" s="165" t="str">
        <f>IF(ISBLANK(Nomen.complète!N24),"-",Nomen.complète!N24)</f>
        <v>Belgique</v>
      </c>
    </row>
    <row r="24" spans="1:2" x14ac:dyDescent="0.2">
      <c r="A24" s="164">
        <f>IF(ISBLANK(Nomen.complète!M25),"-",Nomen.complète!M25)</f>
        <v>8419</v>
      </c>
      <c r="B24" s="165" t="str">
        <f>IF(ISBLANK(Nomen.complète!N25),"-",Nomen.complète!N25)</f>
        <v>Belize</v>
      </c>
    </row>
    <row r="25" spans="1:2" x14ac:dyDescent="0.2">
      <c r="A25" s="164">
        <f>IF(ISBLANK(Nomen.complète!M26),"-",Nomen.complète!M26)</f>
        <v>8309</v>
      </c>
      <c r="B25" s="165" t="str">
        <f>IF(ISBLANK(Nomen.complète!N26),"-",Nomen.complète!N26)</f>
        <v>Bénin</v>
      </c>
    </row>
    <row r="26" spans="1:2" x14ac:dyDescent="0.2">
      <c r="A26" s="164">
        <f>IF(ISBLANK(Nomen.complète!M27),"-",Nomen.complète!M27)</f>
        <v>8503</v>
      </c>
      <c r="B26" s="165" t="str">
        <f>IF(ISBLANK(Nomen.complète!N27),"-",Nomen.complète!N27)</f>
        <v>Bhoutan</v>
      </c>
    </row>
    <row r="27" spans="1:2" x14ac:dyDescent="0.2">
      <c r="A27" s="164">
        <f>IF(ISBLANK(Nomen.complète!M28),"-",Nomen.complète!M28)</f>
        <v>8405</v>
      </c>
      <c r="B27" s="165" t="str">
        <f>IF(ISBLANK(Nomen.complète!N28),"-",Nomen.complète!N28)</f>
        <v>Bolivie</v>
      </c>
    </row>
    <row r="28" spans="1:2" x14ac:dyDescent="0.2">
      <c r="A28" s="164">
        <f>IF(ISBLANK(Nomen.complète!M29),"-",Nomen.complète!M29)</f>
        <v>8252</v>
      </c>
      <c r="B28" s="165" t="str">
        <f>IF(ISBLANK(Nomen.complète!N29),"-",Nomen.complète!N29)</f>
        <v>Bosnie et Herzégovine</v>
      </c>
    </row>
    <row r="29" spans="1:2" x14ac:dyDescent="0.2">
      <c r="A29" s="164">
        <f>IF(ISBLANK(Nomen.complète!M30),"-",Nomen.complète!M30)</f>
        <v>8307</v>
      </c>
      <c r="B29" s="165" t="str">
        <f>IF(ISBLANK(Nomen.complète!N30),"-",Nomen.complète!N30)</f>
        <v>Botswana</v>
      </c>
    </row>
    <row r="30" spans="1:2" x14ac:dyDescent="0.2">
      <c r="A30" s="164">
        <f>IF(ISBLANK(Nomen.complète!M8),"-",Nomen.complète!M8)</f>
        <v>8304</v>
      </c>
      <c r="B30" s="165" t="str">
        <f>IF(ISBLANK(Nomen.complète!N8),"-",Nomen.complète!N8)</f>
        <v>Algérie</v>
      </c>
    </row>
    <row r="31" spans="1:2" x14ac:dyDescent="0.2">
      <c r="A31" s="164">
        <f>IF(ISBLANK(Nomen.complète!M31),"-",Nomen.complète!M31)</f>
        <v>8406</v>
      </c>
      <c r="B31" s="165" t="str">
        <f>IF(ISBLANK(Nomen.complète!N31),"-",Nomen.complète!N31)</f>
        <v>Brésil</v>
      </c>
    </row>
    <row r="32" spans="1:2" x14ac:dyDescent="0.2">
      <c r="A32" s="164">
        <f>IF(ISBLANK(Nomen.complète!M32),"-",Nomen.complète!M32)</f>
        <v>8504</v>
      </c>
      <c r="B32" s="165" t="str">
        <f>IF(ISBLANK(Nomen.complète!N32),"-",Nomen.complète!N32)</f>
        <v>Brunéi Darussalam</v>
      </c>
    </row>
    <row r="33" spans="1:2" x14ac:dyDescent="0.2">
      <c r="A33" s="164">
        <f>IF(ISBLANK(Nomen.complète!M33),"-",Nomen.complète!M33)</f>
        <v>8205</v>
      </c>
      <c r="B33" s="165" t="str">
        <f>IF(ISBLANK(Nomen.complète!N33),"-",Nomen.complète!N33)</f>
        <v>Bulgarie</v>
      </c>
    </row>
    <row r="34" spans="1:2" x14ac:dyDescent="0.2">
      <c r="A34" s="164">
        <f>IF(ISBLANK(Nomen.complète!M34),"-",Nomen.complète!M34)</f>
        <v>8337</v>
      </c>
      <c r="B34" s="165" t="str">
        <f>IF(ISBLANK(Nomen.complète!N34),"-",Nomen.complète!N34)</f>
        <v>Burkina Faso</v>
      </c>
    </row>
    <row r="35" spans="1:2" x14ac:dyDescent="0.2">
      <c r="A35" s="164">
        <f>IF(ISBLANK(Nomen.complète!M35),"-",Nomen.complète!M35)</f>
        <v>8308</v>
      </c>
      <c r="B35" s="165" t="str">
        <f>IF(ISBLANK(Nomen.complète!N35),"-",Nomen.complète!N35)</f>
        <v>Burundi</v>
      </c>
    </row>
    <row r="36" spans="1:2" x14ac:dyDescent="0.2">
      <c r="A36" s="164">
        <f>IF(ISBLANK(Nomen.complète!M36),"-",Nomen.complète!M36)</f>
        <v>8319</v>
      </c>
      <c r="B36" s="165" t="str">
        <f>IF(ISBLANK(Nomen.complète!N36),"-",Nomen.complète!N36)</f>
        <v>Cabo Verde</v>
      </c>
    </row>
    <row r="37" spans="1:2" x14ac:dyDescent="0.2">
      <c r="A37" s="164">
        <f>IF(ISBLANK(Nomen.complète!M37),"-",Nomen.complète!M37)</f>
        <v>8518</v>
      </c>
      <c r="B37" s="165" t="str">
        <f>IF(ISBLANK(Nomen.complète!N37),"-",Nomen.complète!N37)</f>
        <v>Cambodge</v>
      </c>
    </row>
    <row r="38" spans="1:2" x14ac:dyDescent="0.2">
      <c r="A38" s="164">
        <f>IF(ISBLANK(Nomen.complète!M38),"-",Nomen.complète!M38)</f>
        <v>8317</v>
      </c>
      <c r="B38" s="165" t="str">
        <f>IF(ISBLANK(Nomen.complète!N38),"-",Nomen.complète!N38)</f>
        <v>Cameroun</v>
      </c>
    </row>
    <row r="39" spans="1:2" x14ac:dyDescent="0.2">
      <c r="A39" s="164">
        <f>IF(ISBLANK(Nomen.complète!M39),"-",Nomen.complète!M39)</f>
        <v>8423</v>
      </c>
      <c r="B39" s="165" t="str">
        <f>IF(ISBLANK(Nomen.complète!N39),"-",Nomen.complète!N39)</f>
        <v>Canada</v>
      </c>
    </row>
    <row r="40" spans="1:2" x14ac:dyDescent="0.2">
      <c r="A40" s="164">
        <f>IF(ISBLANK(Nomen.complète!M40),"-",Nomen.complète!M40)</f>
        <v>8407</v>
      </c>
      <c r="B40" s="165" t="str">
        <f>IF(ISBLANK(Nomen.complète!N40),"-",Nomen.complète!N40)</f>
        <v>Chili</v>
      </c>
    </row>
    <row r="41" spans="1:2" x14ac:dyDescent="0.2">
      <c r="A41" s="164">
        <f>IF(ISBLANK(Nomen.complète!M41),"-",Nomen.complète!M41)</f>
        <v>8508</v>
      </c>
      <c r="B41" s="165" t="str">
        <f>IF(ISBLANK(Nomen.complète!N41),"-",Nomen.complète!N41)</f>
        <v>Chine</v>
      </c>
    </row>
    <row r="42" spans="1:2" x14ac:dyDescent="0.2">
      <c r="A42" s="164">
        <f>IF(ISBLANK(Nomen.complète!M42),"-",Nomen.complète!M42)</f>
        <v>8242</v>
      </c>
      <c r="B42" s="165" t="str">
        <f>IF(ISBLANK(Nomen.complète!N42),"-",Nomen.complète!N42)</f>
        <v>Chypre</v>
      </c>
    </row>
    <row r="43" spans="1:2" x14ac:dyDescent="0.2">
      <c r="A43" s="164">
        <f>IF(ISBLANK(Nomen.complète!M43),"-",Nomen.complète!M43)</f>
        <v>8241</v>
      </c>
      <c r="B43" s="165" t="str">
        <f>IF(ISBLANK(Nomen.complète!N43),"-",Nomen.complète!N43)</f>
        <v>Cité du Vatican</v>
      </c>
    </row>
    <row r="44" spans="1:2" x14ac:dyDescent="0.2">
      <c r="A44" s="164">
        <f>IF(ISBLANK(Nomen.complète!M44),"-",Nomen.complète!M44)</f>
        <v>8424</v>
      </c>
      <c r="B44" s="165" t="str">
        <f>IF(ISBLANK(Nomen.complète!N44),"-",Nomen.complète!N44)</f>
        <v>Colombie</v>
      </c>
    </row>
    <row r="45" spans="1:2" x14ac:dyDescent="0.2">
      <c r="A45" s="164">
        <f>IF(ISBLANK(Nomen.complète!M45),"-",Nomen.complète!M45)</f>
        <v>8321</v>
      </c>
      <c r="B45" s="165" t="str">
        <f>IF(ISBLANK(Nomen.complète!N45),"-",Nomen.complète!N45)</f>
        <v>Comores</v>
      </c>
    </row>
    <row r="46" spans="1:2" x14ac:dyDescent="0.2">
      <c r="A46" s="164">
        <f>IF(ISBLANK(Nomen.complète!M46),"-",Nomen.complète!M46)</f>
        <v>8322</v>
      </c>
      <c r="B46" s="165" t="str">
        <f>IF(ISBLANK(Nomen.complète!N46),"-",Nomen.complète!N46)</f>
        <v>Congo (Brazzaville)</v>
      </c>
    </row>
    <row r="47" spans="1:2" x14ac:dyDescent="0.2">
      <c r="A47" s="164">
        <f>IF(ISBLANK(Nomen.complète!M47),"-",Nomen.complète!M47)</f>
        <v>8323</v>
      </c>
      <c r="B47" s="165" t="str">
        <f>IF(ISBLANK(Nomen.complète!N47),"-",Nomen.complète!N47)</f>
        <v>Congo (Kinshasa)</v>
      </c>
    </row>
    <row r="48" spans="1:2" x14ac:dyDescent="0.2">
      <c r="A48" s="164">
        <f>IF(ISBLANK(Nomen.complète!M48),"-",Nomen.complète!M48)</f>
        <v>8530</v>
      </c>
      <c r="B48" s="165" t="str">
        <f>IF(ISBLANK(Nomen.complète!N48),"-",Nomen.complète!N48)</f>
        <v>Corée (Nord)</v>
      </c>
    </row>
    <row r="49" spans="1:2" x14ac:dyDescent="0.2">
      <c r="A49" s="164">
        <f>IF(ISBLANK(Nomen.complète!M49),"-",Nomen.complète!M49)</f>
        <v>8539</v>
      </c>
      <c r="B49" s="165" t="str">
        <f>IF(ISBLANK(Nomen.complète!N49),"-",Nomen.complète!N49)</f>
        <v>Corée (Sud)</v>
      </c>
    </row>
    <row r="50" spans="1:2" x14ac:dyDescent="0.2">
      <c r="A50" s="164">
        <f>IF(ISBLANK(Nomen.complète!M50),"-",Nomen.complète!M50)</f>
        <v>8408</v>
      </c>
      <c r="B50" s="165" t="str">
        <f>IF(ISBLANK(Nomen.complète!N50),"-",Nomen.complète!N50)</f>
        <v>Costa Rica</v>
      </c>
    </row>
    <row r="51" spans="1:2" x14ac:dyDescent="0.2">
      <c r="A51" s="164">
        <f>IF(ISBLANK(Nomen.complète!M51),"-",Nomen.complète!M51)</f>
        <v>8310</v>
      </c>
      <c r="B51" s="165" t="str">
        <f>IF(ISBLANK(Nomen.complète!N51),"-",Nomen.complète!N51)</f>
        <v>Côte d'Ivoire</v>
      </c>
    </row>
    <row r="52" spans="1:2" x14ac:dyDescent="0.2">
      <c r="A52" s="164">
        <f>IF(ISBLANK(Nomen.complète!M52),"-",Nomen.complète!M52)</f>
        <v>8250</v>
      </c>
      <c r="B52" s="165" t="str">
        <f>IF(ISBLANK(Nomen.complète!N52),"-",Nomen.complète!N52)</f>
        <v>Croatie</v>
      </c>
    </row>
    <row r="53" spans="1:2" x14ac:dyDescent="0.2">
      <c r="A53" s="164">
        <f>IF(ISBLANK(Nomen.complète!M53),"-",Nomen.complète!M53)</f>
        <v>8425</v>
      </c>
      <c r="B53" s="165" t="str">
        <f>IF(ISBLANK(Nomen.complète!N53),"-",Nomen.complète!N53)</f>
        <v>Cuba</v>
      </c>
    </row>
    <row r="54" spans="1:2" x14ac:dyDescent="0.2">
      <c r="A54" s="164">
        <f>IF(ISBLANK(Nomen.complète!M54),"-",Nomen.complète!M54)</f>
        <v>8206</v>
      </c>
      <c r="B54" s="165" t="str">
        <f>IF(ISBLANK(Nomen.complète!N54),"-",Nomen.complète!N54)</f>
        <v>Danemark</v>
      </c>
    </row>
    <row r="55" spans="1:2" x14ac:dyDescent="0.2">
      <c r="A55" s="164">
        <f>IF(ISBLANK(Nomen.complète!M55),"-",Nomen.complète!M55)</f>
        <v>8303</v>
      </c>
      <c r="B55" s="165" t="str">
        <f>IF(ISBLANK(Nomen.complète!N55),"-",Nomen.complète!N55)</f>
        <v>Djibouti</v>
      </c>
    </row>
    <row r="56" spans="1:2" x14ac:dyDescent="0.2">
      <c r="A56" s="164">
        <f>IF(ISBLANK(Nomen.complète!M56),"-",Nomen.complète!M56)</f>
        <v>8440</v>
      </c>
      <c r="B56" s="165" t="str">
        <f>IF(ISBLANK(Nomen.complète!N56),"-",Nomen.complète!N56)</f>
        <v>Dominique</v>
      </c>
    </row>
    <row r="57" spans="1:2" x14ac:dyDescent="0.2">
      <c r="A57" s="164">
        <f>IF(ISBLANK(Nomen.complète!M57),"-",Nomen.complète!M57)</f>
        <v>8359</v>
      </c>
      <c r="B57" s="165" t="str">
        <f>IF(ISBLANK(Nomen.complète!N57),"-",Nomen.complète!N57)</f>
        <v>Égypte</v>
      </c>
    </row>
    <row r="58" spans="1:2" x14ac:dyDescent="0.2">
      <c r="A58" s="164">
        <f>IF(ISBLANK(Nomen.complète!M58),"-",Nomen.complète!M58)</f>
        <v>8411</v>
      </c>
      <c r="B58" s="165" t="str">
        <f>IF(ISBLANK(Nomen.complète!N58),"-",Nomen.complète!N58)</f>
        <v>El Salvador</v>
      </c>
    </row>
    <row r="59" spans="1:2" x14ac:dyDescent="0.2">
      <c r="A59" s="164">
        <f>IF(ISBLANK(Nomen.complète!M59),"-",Nomen.complète!M59)</f>
        <v>8532</v>
      </c>
      <c r="B59" s="165" t="str">
        <f>IF(ISBLANK(Nomen.complète!N59),"-",Nomen.complète!N59)</f>
        <v>Emirats arabes unis</v>
      </c>
    </row>
    <row r="60" spans="1:2" x14ac:dyDescent="0.2">
      <c r="A60" s="164">
        <f>IF(ISBLANK(Nomen.complète!M60),"-",Nomen.complète!M60)</f>
        <v>8410</v>
      </c>
      <c r="B60" s="165" t="str">
        <f>IF(ISBLANK(Nomen.complète!N60),"-",Nomen.complète!N60)</f>
        <v>Équateur</v>
      </c>
    </row>
    <row r="61" spans="1:2" x14ac:dyDescent="0.2">
      <c r="A61" s="164">
        <f>IF(ISBLANK(Nomen.complète!M61),"-",Nomen.complète!M61)</f>
        <v>8362</v>
      </c>
      <c r="B61" s="165" t="str">
        <f>IF(ISBLANK(Nomen.complète!N61),"-",Nomen.complète!N61)</f>
        <v>Érythrée</v>
      </c>
    </row>
    <row r="62" spans="1:2" x14ac:dyDescent="0.2">
      <c r="A62" s="164">
        <f>IF(ISBLANK(Nomen.complète!M62),"-",Nomen.complète!M62)</f>
        <v>8236</v>
      </c>
      <c r="B62" s="165" t="str">
        <f>IF(ISBLANK(Nomen.complète!N62),"-",Nomen.complète!N62)</f>
        <v>Espagne</v>
      </c>
    </row>
    <row r="63" spans="1:2" x14ac:dyDescent="0.2">
      <c r="A63" s="164">
        <f>IF(ISBLANK(Nomen.complète!M63),"-",Nomen.complète!M63)</f>
        <v>8260</v>
      </c>
      <c r="B63" s="165" t="str">
        <f>IF(ISBLANK(Nomen.complète!N63),"-",Nomen.complète!N63)</f>
        <v>Estonie</v>
      </c>
    </row>
    <row r="64" spans="1:2" x14ac:dyDescent="0.2">
      <c r="A64" s="164">
        <f>IF(ISBLANK(Nomen.complète!M64),"-",Nomen.complète!M64)</f>
        <v>8352</v>
      </c>
      <c r="B64" s="165" t="str">
        <f>IF(ISBLANK(Nomen.complète!N64),"-",Nomen.complète!N64)</f>
        <v>Eswatini</v>
      </c>
    </row>
    <row r="65" spans="1:2" x14ac:dyDescent="0.2">
      <c r="A65" s="164">
        <f>IF(ISBLANK(Nomen.complète!M65),"-",Nomen.complète!M65)</f>
        <v>8439</v>
      </c>
      <c r="B65" s="165" t="str">
        <f>IF(ISBLANK(Nomen.complète!N65),"-",Nomen.complète!N65)</f>
        <v>États-Unis</v>
      </c>
    </row>
    <row r="66" spans="1:2" x14ac:dyDescent="0.2">
      <c r="A66" s="164">
        <f>IF(ISBLANK(Nomen.complète!M66),"-",Nomen.complète!M66)</f>
        <v>8302</v>
      </c>
      <c r="B66" s="165" t="str">
        <f>IF(ISBLANK(Nomen.complète!N66),"-",Nomen.complète!N66)</f>
        <v>Éthiopie</v>
      </c>
    </row>
    <row r="67" spans="1:2" x14ac:dyDescent="0.2">
      <c r="A67" s="164">
        <f>IF(ISBLANK(Nomen.complète!M67),"-",Nomen.complète!M67)</f>
        <v>8602</v>
      </c>
      <c r="B67" s="165" t="str">
        <f>IF(ISBLANK(Nomen.complète!N67),"-",Nomen.complète!N67)</f>
        <v>Fidji</v>
      </c>
    </row>
    <row r="68" spans="1:2" x14ac:dyDescent="0.2">
      <c r="A68" s="164">
        <f>IF(ISBLANK(Nomen.complète!M68),"-",Nomen.complète!M68)</f>
        <v>8211</v>
      </c>
      <c r="B68" s="165" t="str">
        <f>IF(ISBLANK(Nomen.complète!N68),"-",Nomen.complète!N68)</f>
        <v>Finlande</v>
      </c>
    </row>
    <row r="69" spans="1:2" x14ac:dyDescent="0.2">
      <c r="A69" s="164">
        <f>IF(ISBLANK(Nomen.complète!M69),"-",Nomen.complète!M69)</f>
        <v>8212</v>
      </c>
      <c r="B69" s="165" t="str">
        <f>IF(ISBLANK(Nomen.complète!N69),"-",Nomen.complète!N69)</f>
        <v>France</v>
      </c>
    </row>
    <row r="70" spans="1:2" x14ac:dyDescent="0.2">
      <c r="A70" s="164">
        <f>IF(ISBLANK(Nomen.complète!M70),"-",Nomen.complète!M70)</f>
        <v>8311</v>
      </c>
      <c r="B70" s="165" t="str">
        <f>IF(ISBLANK(Nomen.complète!N70),"-",Nomen.complète!N70)</f>
        <v>Gabon</v>
      </c>
    </row>
    <row r="71" spans="1:2" x14ac:dyDescent="0.2">
      <c r="A71" s="164">
        <f>IF(ISBLANK(Nomen.complète!M71),"-",Nomen.complète!M71)</f>
        <v>8312</v>
      </c>
      <c r="B71" s="165" t="str">
        <f>IF(ISBLANK(Nomen.complète!N71),"-",Nomen.complète!N71)</f>
        <v>Gambie</v>
      </c>
    </row>
    <row r="72" spans="1:2" x14ac:dyDescent="0.2">
      <c r="A72" s="164">
        <f>IF(ISBLANK(Nomen.complète!M72),"-",Nomen.complète!M72)</f>
        <v>8562</v>
      </c>
      <c r="B72" s="165" t="str">
        <f>IF(ISBLANK(Nomen.complète!N72),"-",Nomen.complète!N72)</f>
        <v>Géorgie</v>
      </c>
    </row>
    <row r="73" spans="1:2" x14ac:dyDescent="0.2">
      <c r="A73" s="164">
        <f>IF(ISBLANK(Nomen.complète!M73),"-",Nomen.complète!M73)</f>
        <v>8313</v>
      </c>
      <c r="B73" s="165" t="str">
        <f>IF(ISBLANK(Nomen.complète!N73),"-",Nomen.complète!N73)</f>
        <v>Ghana</v>
      </c>
    </row>
    <row r="74" spans="1:2" x14ac:dyDescent="0.2">
      <c r="A74" s="164">
        <f>IF(ISBLANK(Nomen.complète!M74),"-",Nomen.complète!M74)</f>
        <v>8214</v>
      </c>
      <c r="B74" s="165" t="str">
        <f>IF(ISBLANK(Nomen.complète!N74),"-",Nomen.complète!N74)</f>
        <v>Grèce</v>
      </c>
    </row>
    <row r="75" spans="1:2" x14ac:dyDescent="0.2">
      <c r="A75" s="164">
        <f>IF(ISBLANK(Nomen.complète!M75),"-",Nomen.complète!M75)</f>
        <v>8441</v>
      </c>
      <c r="B75" s="165" t="str">
        <f>IF(ISBLANK(Nomen.complète!N75),"-",Nomen.complète!N75)</f>
        <v>Grenade</v>
      </c>
    </row>
    <row r="76" spans="1:2" x14ac:dyDescent="0.2">
      <c r="A76" s="164">
        <f>IF(ISBLANK(Nomen.complète!M76),"-",Nomen.complète!M76)</f>
        <v>8415</v>
      </c>
      <c r="B76" s="165" t="str">
        <f>IF(ISBLANK(Nomen.complète!N76),"-",Nomen.complète!N76)</f>
        <v>Guatemala</v>
      </c>
    </row>
    <row r="77" spans="1:2" x14ac:dyDescent="0.2">
      <c r="A77" s="164">
        <f>IF(ISBLANK(Nomen.complète!M77),"-",Nomen.complète!M77)</f>
        <v>8315</v>
      </c>
      <c r="B77" s="165" t="str">
        <f>IF(ISBLANK(Nomen.complète!N77),"-",Nomen.complète!N77)</f>
        <v>Guinée</v>
      </c>
    </row>
    <row r="78" spans="1:2" x14ac:dyDescent="0.2">
      <c r="A78" s="164">
        <f>IF(ISBLANK(Nomen.complète!M78),"-",Nomen.complète!M78)</f>
        <v>8301</v>
      </c>
      <c r="B78" s="165" t="str">
        <f>IF(ISBLANK(Nomen.complète!N78),"-",Nomen.complète!N78)</f>
        <v>Guinée équatoriale</v>
      </c>
    </row>
    <row r="79" spans="1:2" x14ac:dyDescent="0.2">
      <c r="A79" s="164">
        <f>IF(ISBLANK(Nomen.complète!M79),"-",Nomen.complète!M79)</f>
        <v>8314</v>
      </c>
      <c r="B79" s="165" t="str">
        <f>IF(ISBLANK(Nomen.complète!N79),"-",Nomen.complète!N79)</f>
        <v>Guinée-Bissau</v>
      </c>
    </row>
    <row r="80" spans="1:2" x14ac:dyDescent="0.2">
      <c r="A80" s="164">
        <f>IF(ISBLANK(Nomen.complète!M80),"-",Nomen.complète!M80)</f>
        <v>8417</v>
      </c>
      <c r="B80" s="165" t="str">
        <f>IF(ISBLANK(Nomen.complète!N80),"-",Nomen.complète!N80)</f>
        <v>Guyana</v>
      </c>
    </row>
    <row r="81" spans="1:2" x14ac:dyDescent="0.2">
      <c r="A81" s="164">
        <f>IF(ISBLANK(Nomen.complète!M81),"-",Nomen.complète!M81)</f>
        <v>8418</v>
      </c>
      <c r="B81" s="165" t="str">
        <f>IF(ISBLANK(Nomen.complète!N81),"-",Nomen.complète!N81)</f>
        <v>Haïti</v>
      </c>
    </row>
    <row r="82" spans="1:2" x14ac:dyDescent="0.2">
      <c r="A82" s="164">
        <f>IF(ISBLANK(Nomen.complète!M82),"-",Nomen.complète!M82)</f>
        <v>8420</v>
      </c>
      <c r="B82" s="165" t="str">
        <f>IF(ISBLANK(Nomen.complète!N82),"-",Nomen.complète!N82)</f>
        <v>Honduras</v>
      </c>
    </row>
    <row r="83" spans="1:2" x14ac:dyDescent="0.2">
      <c r="A83" s="164">
        <f>IF(ISBLANK(Nomen.complète!M83),"-",Nomen.complète!M83)</f>
        <v>8240</v>
      </c>
      <c r="B83" s="165" t="str">
        <f>IF(ISBLANK(Nomen.complète!N83),"-",Nomen.complète!N83)</f>
        <v>Hongrie</v>
      </c>
    </row>
    <row r="84" spans="1:2" x14ac:dyDescent="0.2">
      <c r="A84" s="164">
        <f>IF(ISBLANK(Nomen.complète!M84),"-",Nomen.complète!M84)</f>
        <v>8682</v>
      </c>
      <c r="B84" s="165" t="str">
        <f>IF(ISBLANK(Nomen.complète!N84),"-",Nomen.complète!N84)</f>
        <v>Îles Cook</v>
      </c>
    </row>
    <row r="85" spans="1:2" x14ac:dyDescent="0.2">
      <c r="A85" s="164">
        <f>IF(ISBLANK(Nomen.complète!M85),"-",Nomen.complète!M85)</f>
        <v>8617</v>
      </c>
      <c r="B85" s="165" t="str">
        <f>IF(ISBLANK(Nomen.complète!N85),"-",Nomen.complète!N85)</f>
        <v>Îles Marshall</v>
      </c>
    </row>
    <row r="86" spans="1:2" x14ac:dyDescent="0.2">
      <c r="A86" s="164">
        <f>IF(ISBLANK(Nomen.complète!M86),"-",Nomen.complète!M86)</f>
        <v>8614</v>
      </c>
      <c r="B86" s="165" t="str">
        <f>IF(ISBLANK(Nomen.complète!N86),"-",Nomen.complète!N86)</f>
        <v>Îles Salomon</v>
      </c>
    </row>
    <row r="87" spans="1:2" x14ac:dyDescent="0.2">
      <c r="A87" s="164">
        <f>IF(ISBLANK(Nomen.complète!M87),"-",Nomen.complète!M87)</f>
        <v>8510</v>
      </c>
      <c r="B87" s="165" t="str">
        <f>IF(ISBLANK(Nomen.complète!N87),"-",Nomen.complète!N87)</f>
        <v>Inde</v>
      </c>
    </row>
    <row r="88" spans="1:2" x14ac:dyDescent="0.2">
      <c r="A88" s="164">
        <f>IF(ISBLANK(Nomen.complète!M88),"-",Nomen.complète!M88)</f>
        <v>8511</v>
      </c>
      <c r="B88" s="165" t="str">
        <f>IF(ISBLANK(Nomen.complète!N88),"-",Nomen.complète!N88)</f>
        <v>Indonésie</v>
      </c>
    </row>
    <row r="89" spans="1:2" x14ac:dyDescent="0.2">
      <c r="A89" s="164">
        <f>IF(ISBLANK(Nomen.complète!M89),"-",Nomen.complète!M89)</f>
        <v>8512</v>
      </c>
      <c r="B89" s="165" t="str">
        <f>IF(ISBLANK(Nomen.complète!N89),"-",Nomen.complète!N89)</f>
        <v>Irak</v>
      </c>
    </row>
    <row r="90" spans="1:2" x14ac:dyDescent="0.2">
      <c r="A90" s="164">
        <f>IF(ISBLANK(Nomen.complète!M90),"-",Nomen.complète!M90)</f>
        <v>8513</v>
      </c>
      <c r="B90" s="165" t="str">
        <f>IF(ISBLANK(Nomen.complète!N90),"-",Nomen.complète!N90)</f>
        <v>Iran</v>
      </c>
    </row>
    <row r="91" spans="1:2" x14ac:dyDescent="0.2">
      <c r="A91" s="164">
        <f>IF(ISBLANK(Nomen.complète!M91),"-",Nomen.complète!M91)</f>
        <v>8216</v>
      </c>
      <c r="B91" s="165" t="str">
        <f>IF(ISBLANK(Nomen.complète!N91),"-",Nomen.complète!N91)</f>
        <v>Irlande</v>
      </c>
    </row>
    <row r="92" spans="1:2" x14ac:dyDescent="0.2">
      <c r="A92" s="164">
        <f>IF(ISBLANK(Nomen.complète!M92),"-",Nomen.complète!M92)</f>
        <v>8217</v>
      </c>
      <c r="B92" s="165" t="str">
        <f>IF(ISBLANK(Nomen.complète!N92),"-",Nomen.complète!N92)</f>
        <v>Islande</v>
      </c>
    </row>
    <row r="93" spans="1:2" x14ac:dyDescent="0.2">
      <c r="A93" s="164">
        <f>IF(ISBLANK(Nomen.complète!M93),"-",Nomen.complète!M93)</f>
        <v>8514</v>
      </c>
      <c r="B93" s="165" t="str">
        <f>IF(ISBLANK(Nomen.complète!N93),"-",Nomen.complète!N93)</f>
        <v>Israël</v>
      </c>
    </row>
    <row r="94" spans="1:2" x14ac:dyDescent="0.2">
      <c r="A94" s="164">
        <f>IF(ISBLANK(Nomen.complète!M94),"-",Nomen.complète!M94)</f>
        <v>8218</v>
      </c>
      <c r="B94" s="165" t="str">
        <f>IF(ISBLANK(Nomen.complète!N94),"-",Nomen.complète!N94)</f>
        <v>Italie</v>
      </c>
    </row>
    <row r="95" spans="1:2" x14ac:dyDescent="0.2">
      <c r="A95" s="164">
        <f>IF(ISBLANK(Nomen.complète!M95),"-",Nomen.complète!M95)</f>
        <v>8421</v>
      </c>
      <c r="B95" s="165" t="str">
        <f>IF(ISBLANK(Nomen.complète!N95),"-",Nomen.complète!N95)</f>
        <v>Jamaïque</v>
      </c>
    </row>
    <row r="96" spans="1:2" x14ac:dyDescent="0.2">
      <c r="A96" s="164">
        <f>IF(ISBLANK(Nomen.complète!M96),"-",Nomen.complète!M96)</f>
        <v>8515</v>
      </c>
      <c r="B96" s="165" t="str">
        <f>IF(ISBLANK(Nomen.complète!N96),"-",Nomen.complète!N96)</f>
        <v>Japon</v>
      </c>
    </row>
    <row r="97" spans="1:2" x14ac:dyDescent="0.2">
      <c r="A97" s="164">
        <f>IF(ISBLANK(Nomen.complète!M97),"-",Nomen.complète!M97)</f>
        <v>8517</v>
      </c>
      <c r="B97" s="165" t="str">
        <f>IF(ISBLANK(Nomen.complète!N97),"-",Nomen.complète!N97)</f>
        <v>Jordanie</v>
      </c>
    </row>
    <row r="98" spans="1:2" x14ac:dyDescent="0.2">
      <c r="A98" s="164">
        <f>IF(ISBLANK(Nomen.complète!M98),"-",Nomen.complète!M98)</f>
        <v>8563</v>
      </c>
      <c r="B98" s="165" t="str">
        <f>IF(ISBLANK(Nomen.complète!N98),"-",Nomen.complète!N98)</f>
        <v>Kazakhstan</v>
      </c>
    </row>
    <row r="99" spans="1:2" x14ac:dyDescent="0.2">
      <c r="A99" s="164">
        <f>IF(ISBLANK(Nomen.complète!M99),"-",Nomen.complète!M99)</f>
        <v>8320</v>
      </c>
      <c r="B99" s="165" t="str">
        <f>IF(ISBLANK(Nomen.complète!N99),"-",Nomen.complète!N99)</f>
        <v>Kenya</v>
      </c>
    </row>
    <row r="100" spans="1:2" x14ac:dyDescent="0.2">
      <c r="A100" s="164">
        <f>IF(ISBLANK(Nomen.complète!M100),"-",Nomen.complète!M100)</f>
        <v>8564</v>
      </c>
      <c r="B100" s="165" t="str">
        <f>IF(ISBLANK(Nomen.complète!N100),"-",Nomen.complète!N100)</f>
        <v>Kirghizistan</v>
      </c>
    </row>
    <row r="101" spans="1:2" x14ac:dyDescent="0.2">
      <c r="A101" s="164">
        <f>IF(ISBLANK(Nomen.complète!M101),"-",Nomen.complète!M101)</f>
        <v>8616</v>
      </c>
      <c r="B101" s="165" t="str">
        <f>IF(ISBLANK(Nomen.complète!N101),"-",Nomen.complète!N101)</f>
        <v>Kiribati</v>
      </c>
    </row>
    <row r="102" spans="1:2" x14ac:dyDescent="0.2">
      <c r="A102" s="164">
        <f>IF(ISBLANK(Nomen.complète!M102),"-",Nomen.complète!M102)</f>
        <v>8256</v>
      </c>
      <c r="B102" s="165" t="str">
        <f>IF(ISBLANK(Nomen.complète!N102),"-",Nomen.complète!N102)</f>
        <v>Kosovo</v>
      </c>
    </row>
    <row r="103" spans="1:2" x14ac:dyDescent="0.2">
      <c r="A103" s="164">
        <f>IF(ISBLANK(Nomen.complète!M103),"-",Nomen.complète!M103)</f>
        <v>8521</v>
      </c>
      <c r="B103" s="165" t="str">
        <f>IF(ISBLANK(Nomen.complète!N103),"-",Nomen.complète!N103)</f>
        <v>Koweït</v>
      </c>
    </row>
    <row r="104" spans="1:2" x14ac:dyDescent="0.2">
      <c r="A104" s="164">
        <f>IF(ISBLANK(Nomen.complète!M104),"-",Nomen.complète!M104)</f>
        <v>8522</v>
      </c>
      <c r="B104" s="165" t="str">
        <f>IF(ISBLANK(Nomen.complète!N104),"-",Nomen.complète!N104)</f>
        <v>Laos</v>
      </c>
    </row>
    <row r="105" spans="1:2" x14ac:dyDescent="0.2">
      <c r="A105" s="164">
        <f>IF(ISBLANK(Nomen.complète!M105),"-",Nomen.complète!M105)</f>
        <v>8324</v>
      </c>
      <c r="B105" s="165" t="str">
        <f>IF(ISBLANK(Nomen.complète!N105),"-",Nomen.complète!N105)</f>
        <v>Lesotho</v>
      </c>
    </row>
    <row r="106" spans="1:2" x14ac:dyDescent="0.2">
      <c r="A106" s="164">
        <f>IF(ISBLANK(Nomen.complète!M106),"-",Nomen.complète!M106)</f>
        <v>8261</v>
      </c>
      <c r="B106" s="165" t="str">
        <f>IF(ISBLANK(Nomen.complète!N106),"-",Nomen.complète!N106)</f>
        <v>Lettonie</v>
      </c>
    </row>
    <row r="107" spans="1:2" x14ac:dyDescent="0.2">
      <c r="A107" s="164">
        <f>IF(ISBLANK(Nomen.complète!M107),"-",Nomen.complète!M107)</f>
        <v>8523</v>
      </c>
      <c r="B107" s="165" t="str">
        <f>IF(ISBLANK(Nomen.complète!N107),"-",Nomen.complète!N107)</f>
        <v>Liban</v>
      </c>
    </row>
    <row r="108" spans="1:2" x14ac:dyDescent="0.2">
      <c r="A108" s="164">
        <f>IF(ISBLANK(Nomen.complète!M108),"-",Nomen.complète!M108)</f>
        <v>8325</v>
      </c>
      <c r="B108" s="165" t="str">
        <f>IF(ISBLANK(Nomen.complète!N108),"-",Nomen.complète!N108)</f>
        <v>Libéria</v>
      </c>
    </row>
    <row r="109" spans="1:2" x14ac:dyDescent="0.2">
      <c r="A109" s="164">
        <f>IF(ISBLANK(Nomen.complète!M109),"-",Nomen.complète!M109)</f>
        <v>8326</v>
      </c>
      <c r="B109" s="165" t="str">
        <f>IF(ISBLANK(Nomen.complète!N109),"-",Nomen.complète!N109)</f>
        <v>Libye</v>
      </c>
    </row>
    <row r="110" spans="1:2" x14ac:dyDescent="0.2">
      <c r="A110" s="164">
        <f>IF(ISBLANK(Nomen.complète!M110),"-",Nomen.complète!M110)</f>
        <v>8222</v>
      </c>
      <c r="B110" s="165" t="str">
        <f>IF(ISBLANK(Nomen.complète!N110),"-",Nomen.complète!N110)</f>
        <v>Liechtenstein</v>
      </c>
    </row>
    <row r="111" spans="1:2" x14ac:dyDescent="0.2">
      <c r="A111" s="164">
        <f>IF(ISBLANK(Nomen.complète!M111),"-",Nomen.complète!M111)</f>
        <v>8262</v>
      </c>
      <c r="B111" s="165" t="str">
        <f>IF(ISBLANK(Nomen.complète!N111),"-",Nomen.complète!N111)</f>
        <v>Lituanie</v>
      </c>
    </row>
    <row r="112" spans="1:2" x14ac:dyDescent="0.2">
      <c r="A112" s="164">
        <f>IF(ISBLANK(Nomen.complète!M112),"-",Nomen.complète!M112)</f>
        <v>8223</v>
      </c>
      <c r="B112" s="165" t="str">
        <f>IF(ISBLANK(Nomen.complète!N112),"-",Nomen.complète!N112)</f>
        <v>Luxembourg</v>
      </c>
    </row>
    <row r="113" spans="1:2" x14ac:dyDescent="0.2">
      <c r="A113" s="164">
        <f>IF(ISBLANK(Nomen.complète!M113),"-",Nomen.complète!M113)</f>
        <v>8255</v>
      </c>
      <c r="B113" s="165" t="str">
        <f>IF(ISBLANK(Nomen.complète!N113),"-",Nomen.complète!N113)</f>
        <v>Macédoine du Nord</v>
      </c>
    </row>
    <row r="114" spans="1:2" x14ac:dyDescent="0.2">
      <c r="A114" s="164">
        <f>IF(ISBLANK(Nomen.complète!M114),"-",Nomen.complète!M114)</f>
        <v>8327</v>
      </c>
      <c r="B114" s="165" t="str">
        <f>IF(ISBLANK(Nomen.complète!N114),"-",Nomen.complète!N114)</f>
        <v>Madagascar</v>
      </c>
    </row>
    <row r="115" spans="1:2" x14ac:dyDescent="0.2">
      <c r="A115" s="164">
        <f>IF(ISBLANK(Nomen.complète!M115),"-",Nomen.complète!M115)</f>
        <v>8525</v>
      </c>
      <c r="B115" s="165" t="str">
        <f>IF(ISBLANK(Nomen.complète!N115),"-",Nomen.complète!N115)</f>
        <v>Malaisie</v>
      </c>
    </row>
    <row r="116" spans="1:2" x14ac:dyDescent="0.2">
      <c r="A116" s="164">
        <f>IF(ISBLANK(Nomen.complète!M116),"-",Nomen.complète!M116)</f>
        <v>8329</v>
      </c>
      <c r="B116" s="165" t="str">
        <f>IF(ISBLANK(Nomen.complète!N116),"-",Nomen.complète!N116)</f>
        <v>Malawi</v>
      </c>
    </row>
    <row r="117" spans="1:2" x14ac:dyDescent="0.2">
      <c r="A117" s="164">
        <f>IF(ISBLANK(Nomen.complète!M117),"-",Nomen.complète!M117)</f>
        <v>8526</v>
      </c>
      <c r="B117" s="165" t="str">
        <f>IF(ISBLANK(Nomen.complète!N117),"-",Nomen.complète!N117)</f>
        <v>Maldives</v>
      </c>
    </row>
    <row r="118" spans="1:2" x14ac:dyDescent="0.2">
      <c r="A118" s="164">
        <f>IF(ISBLANK(Nomen.complète!M118),"-",Nomen.complète!M118)</f>
        <v>8330</v>
      </c>
      <c r="B118" s="165" t="str">
        <f>IF(ISBLANK(Nomen.complète!N118),"-",Nomen.complète!N118)</f>
        <v>Mali</v>
      </c>
    </row>
    <row r="119" spans="1:2" x14ac:dyDescent="0.2">
      <c r="A119" s="164">
        <f>IF(ISBLANK(Nomen.complète!M119),"-",Nomen.complète!M119)</f>
        <v>8224</v>
      </c>
      <c r="B119" s="165" t="str">
        <f>IF(ISBLANK(Nomen.complète!N119),"-",Nomen.complète!N119)</f>
        <v>Malte</v>
      </c>
    </row>
    <row r="120" spans="1:2" x14ac:dyDescent="0.2">
      <c r="A120" s="164">
        <f>IF(ISBLANK(Nomen.complète!M120),"-",Nomen.complète!M120)</f>
        <v>8331</v>
      </c>
      <c r="B120" s="165" t="str">
        <f>IF(ISBLANK(Nomen.complète!N120),"-",Nomen.complète!N120)</f>
        <v>Maroc</v>
      </c>
    </row>
    <row r="121" spans="1:2" x14ac:dyDescent="0.2">
      <c r="A121" s="164">
        <f>IF(ISBLANK(Nomen.complète!M121),"-",Nomen.complète!M121)</f>
        <v>8333</v>
      </c>
      <c r="B121" s="165" t="str">
        <f>IF(ISBLANK(Nomen.complète!N121),"-",Nomen.complète!N121)</f>
        <v>Maurice</v>
      </c>
    </row>
    <row r="122" spans="1:2" x14ac:dyDescent="0.2">
      <c r="A122" s="164">
        <f>IF(ISBLANK(Nomen.complète!M122),"-",Nomen.complète!M122)</f>
        <v>8332</v>
      </c>
      <c r="B122" s="165" t="str">
        <f>IF(ISBLANK(Nomen.complète!N122),"-",Nomen.complète!N122)</f>
        <v>Mauritanie</v>
      </c>
    </row>
    <row r="123" spans="1:2" x14ac:dyDescent="0.2">
      <c r="A123" s="164">
        <f>IF(ISBLANK(Nomen.complète!M123),"-",Nomen.complète!M123)</f>
        <v>8427</v>
      </c>
      <c r="B123" s="165" t="str">
        <f>IF(ISBLANK(Nomen.complète!N123),"-",Nomen.complète!N123)</f>
        <v>Mexique</v>
      </c>
    </row>
    <row r="124" spans="1:2" x14ac:dyDescent="0.2">
      <c r="A124" s="164">
        <f>IF(ISBLANK(Nomen.complète!M124),"-",Nomen.complète!M124)</f>
        <v>8618</v>
      </c>
      <c r="B124" s="165" t="str">
        <f>IF(ISBLANK(Nomen.complète!N124),"-",Nomen.complète!N124)</f>
        <v>Micronésie</v>
      </c>
    </row>
    <row r="125" spans="1:2" x14ac:dyDescent="0.2">
      <c r="A125" s="164">
        <f>IF(ISBLANK(Nomen.complète!M125),"-",Nomen.complète!M125)</f>
        <v>8263</v>
      </c>
      <c r="B125" s="165" t="str">
        <f>IF(ISBLANK(Nomen.complète!N125),"-",Nomen.complète!N125)</f>
        <v>Moldova</v>
      </c>
    </row>
    <row r="126" spans="1:2" x14ac:dyDescent="0.2">
      <c r="A126" s="164">
        <f>IF(ISBLANK(Nomen.complète!M126),"-",Nomen.complète!M126)</f>
        <v>8226</v>
      </c>
      <c r="B126" s="165" t="str">
        <f>IF(ISBLANK(Nomen.complète!N126),"-",Nomen.complète!N126)</f>
        <v>Monaco</v>
      </c>
    </row>
    <row r="127" spans="1:2" x14ac:dyDescent="0.2">
      <c r="A127" s="164">
        <f>IF(ISBLANK(Nomen.complète!M127),"-",Nomen.complète!M127)</f>
        <v>8528</v>
      </c>
      <c r="B127" s="165" t="str">
        <f>IF(ISBLANK(Nomen.complète!N127),"-",Nomen.complète!N127)</f>
        <v>Mongolie</v>
      </c>
    </row>
    <row r="128" spans="1:2" x14ac:dyDescent="0.2">
      <c r="A128" s="164">
        <f>IF(ISBLANK(Nomen.complète!M128),"-",Nomen.complète!M128)</f>
        <v>8254</v>
      </c>
      <c r="B128" s="165" t="str">
        <f>IF(ISBLANK(Nomen.complète!N128),"-",Nomen.complète!N128)</f>
        <v>Monténégro</v>
      </c>
    </row>
    <row r="129" spans="1:2" x14ac:dyDescent="0.2">
      <c r="A129" s="164">
        <f>IF(ISBLANK(Nomen.complète!M129),"-",Nomen.complète!M129)</f>
        <v>8334</v>
      </c>
      <c r="B129" s="165" t="str">
        <f>IF(ISBLANK(Nomen.complète!N129),"-",Nomen.complète!N129)</f>
        <v>Mozambique</v>
      </c>
    </row>
    <row r="130" spans="1:2" x14ac:dyDescent="0.2">
      <c r="A130" s="164">
        <f>IF(ISBLANK(Nomen.complète!M130),"-",Nomen.complète!M130)</f>
        <v>8505</v>
      </c>
      <c r="B130" s="165" t="str">
        <f>IF(ISBLANK(Nomen.complète!N130),"-",Nomen.complète!N130)</f>
        <v>Myanmar</v>
      </c>
    </row>
    <row r="131" spans="1:2" x14ac:dyDescent="0.2">
      <c r="A131" s="164">
        <f>IF(ISBLANK(Nomen.complète!M131),"-",Nomen.complète!M131)</f>
        <v>8351</v>
      </c>
      <c r="B131" s="165" t="str">
        <f>IF(ISBLANK(Nomen.complète!N131),"-",Nomen.complète!N131)</f>
        <v>Namibie</v>
      </c>
    </row>
    <row r="132" spans="1:2" x14ac:dyDescent="0.2">
      <c r="A132" s="164">
        <f>IF(ISBLANK(Nomen.complète!M132),"-",Nomen.complète!M132)</f>
        <v>8604</v>
      </c>
      <c r="B132" s="165" t="str">
        <f>IF(ISBLANK(Nomen.complète!N132),"-",Nomen.complète!N132)</f>
        <v>Nauru</v>
      </c>
    </row>
    <row r="133" spans="1:2" x14ac:dyDescent="0.2">
      <c r="A133" s="164">
        <f>IF(ISBLANK(Nomen.complète!M133),"-",Nomen.complète!M133)</f>
        <v>8529</v>
      </c>
      <c r="B133" s="165" t="str">
        <f>IF(ISBLANK(Nomen.complète!N133),"-",Nomen.complète!N133)</f>
        <v>Népal</v>
      </c>
    </row>
    <row r="134" spans="1:2" x14ac:dyDescent="0.2">
      <c r="A134" s="164">
        <f>IF(ISBLANK(Nomen.complète!M134),"-",Nomen.complète!M134)</f>
        <v>8429</v>
      </c>
      <c r="B134" s="165" t="str">
        <f>IF(ISBLANK(Nomen.complète!N134),"-",Nomen.complète!N134)</f>
        <v>Nicaragua</v>
      </c>
    </row>
    <row r="135" spans="1:2" x14ac:dyDescent="0.2">
      <c r="A135" s="164">
        <f>IF(ISBLANK(Nomen.complète!M135),"-",Nomen.complète!M135)</f>
        <v>8335</v>
      </c>
      <c r="B135" s="165" t="str">
        <f>IF(ISBLANK(Nomen.complète!N135),"-",Nomen.complète!N135)</f>
        <v>Niger</v>
      </c>
    </row>
    <row r="136" spans="1:2" x14ac:dyDescent="0.2">
      <c r="A136" s="164">
        <f>IF(ISBLANK(Nomen.complète!M136),"-",Nomen.complète!M136)</f>
        <v>8336</v>
      </c>
      <c r="B136" s="165" t="str">
        <f>IF(ISBLANK(Nomen.complète!N136),"-",Nomen.complète!N136)</f>
        <v>Nigéria</v>
      </c>
    </row>
    <row r="137" spans="1:2" x14ac:dyDescent="0.2">
      <c r="A137" s="164">
        <f>IF(ISBLANK(Nomen.complète!M137),"-",Nomen.complète!M137)</f>
        <v>8228</v>
      </c>
      <c r="B137" s="165" t="str">
        <f>IF(ISBLANK(Nomen.complète!N137),"-",Nomen.complète!N137)</f>
        <v>Norvège</v>
      </c>
    </row>
    <row r="138" spans="1:2" x14ac:dyDescent="0.2">
      <c r="A138" s="164">
        <f>IF(ISBLANK(Nomen.complète!M138),"-",Nomen.complète!M138)</f>
        <v>8607</v>
      </c>
      <c r="B138" s="165" t="str">
        <f>IF(ISBLANK(Nomen.complète!N138),"-",Nomen.complète!N138)</f>
        <v>Nouvelle-Zélande</v>
      </c>
    </row>
    <row r="139" spans="1:2" x14ac:dyDescent="0.2">
      <c r="A139" s="164">
        <f>IF(ISBLANK(Nomen.complète!M139),"-",Nomen.complète!M139)</f>
        <v>8527</v>
      </c>
      <c r="B139" s="165" t="str">
        <f>IF(ISBLANK(Nomen.complète!N139),"-",Nomen.complète!N139)</f>
        <v>Oman</v>
      </c>
    </row>
    <row r="140" spans="1:2" x14ac:dyDescent="0.2">
      <c r="A140" s="164">
        <f>IF(ISBLANK(Nomen.complète!M140),"-",Nomen.complète!M140)</f>
        <v>8358</v>
      </c>
      <c r="B140" s="165" t="str">
        <f>IF(ISBLANK(Nomen.complète!N140),"-",Nomen.complète!N140)</f>
        <v>Ouganda</v>
      </c>
    </row>
    <row r="141" spans="1:2" x14ac:dyDescent="0.2">
      <c r="A141" s="164">
        <f>IF(ISBLANK(Nomen.complète!M141),"-",Nomen.complète!M141)</f>
        <v>8567</v>
      </c>
      <c r="B141" s="165" t="str">
        <f>IF(ISBLANK(Nomen.complète!N141),"-",Nomen.complète!N141)</f>
        <v>Ouzbékistan</v>
      </c>
    </row>
    <row r="142" spans="1:2" x14ac:dyDescent="0.2">
      <c r="A142" s="164">
        <f>IF(ISBLANK(Nomen.complète!M142),"-",Nomen.complète!M142)</f>
        <v>8533</v>
      </c>
      <c r="B142" s="165" t="str">
        <f>IF(ISBLANK(Nomen.complète!N142),"-",Nomen.complète!N142)</f>
        <v>Pakistan</v>
      </c>
    </row>
    <row r="143" spans="1:2" x14ac:dyDescent="0.2">
      <c r="A143" s="164">
        <f>IF(ISBLANK(Nomen.complète!M143),"-",Nomen.complète!M143)</f>
        <v>8619</v>
      </c>
      <c r="B143" s="165" t="str">
        <f>IF(ISBLANK(Nomen.complète!N143),"-",Nomen.complète!N143)</f>
        <v>Palaos</v>
      </c>
    </row>
    <row r="144" spans="1:2" x14ac:dyDescent="0.2">
      <c r="A144" s="164">
        <f>IF(ISBLANK(Nomen.complète!M144),"-",Nomen.complète!M144)</f>
        <v>8550</v>
      </c>
      <c r="B144" s="165" t="str">
        <f>IF(ISBLANK(Nomen.complète!N144),"-",Nomen.complète!N144)</f>
        <v>Palestine</v>
      </c>
    </row>
    <row r="145" spans="1:2" x14ac:dyDescent="0.2">
      <c r="A145" s="164">
        <f>IF(ISBLANK(Nomen.complète!M145),"-",Nomen.complète!M145)</f>
        <v>8430</v>
      </c>
      <c r="B145" s="165" t="str">
        <f>IF(ISBLANK(Nomen.complète!N145),"-",Nomen.complète!N145)</f>
        <v>Panama</v>
      </c>
    </row>
    <row r="146" spans="1:2" x14ac:dyDescent="0.2">
      <c r="A146" s="164">
        <f>IF(ISBLANK(Nomen.complète!M146),"-",Nomen.complète!M146)</f>
        <v>8608</v>
      </c>
      <c r="B146" s="165" t="str">
        <f>IF(ISBLANK(Nomen.complète!N146),"-",Nomen.complète!N146)</f>
        <v>Papouasie-Nouvelle-Guinée</v>
      </c>
    </row>
    <row r="147" spans="1:2" x14ac:dyDescent="0.2">
      <c r="A147" s="164">
        <f>IF(ISBLANK(Nomen.complète!M147),"-",Nomen.complète!M147)</f>
        <v>8431</v>
      </c>
      <c r="B147" s="165" t="str">
        <f>IF(ISBLANK(Nomen.complète!N147),"-",Nomen.complète!N147)</f>
        <v>Paraguay</v>
      </c>
    </row>
    <row r="148" spans="1:2" x14ac:dyDescent="0.2">
      <c r="A148" s="164">
        <f>IF(ISBLANK(Nomen.complète!M148),"-",Nomen.complète!M148)</f>
        <v>8227</v>
      </c>
      <c r="B148" s="165" t="str">
        <f>IF(ISBLANK(Nomen.complète!N148),"-",Nomen.complète!N148)</f>
        <v>Pays-Bas</v>
      </c>
    </row>
    <row r="149" spans="1:2" x14ac:dyDescent="0.2">
      <c r="A149" s="164">
        <f>IF(ISBLANK(Nomen.complète!M149),"-",Nomen.complète!M149)</f>
        <v>8432</v>
      </c>
      <c r="B149" s="165" t="str">
        <f>IF(ISBLANK(Nomen.complète!N149),"-",Nomen.complète!N149)</f>
        <v>Pérou</v>
      </c>
    </row>
    <row r="150" spans="1:2" x14ac:dyDescent="0.2">
      <c r="A150" s="164">
        <f>IF(ISBLANK(Nomen.complète!M150),"-",Nomen.complète!M150)</f>
        <v>8534</v>
      </c>
      <c r="B150" s="165" t="str">
        <f>IF(ISBLANK(Nomen.complète!N150),"-",Nomen.complète!N150)</f>
        <v>Philippines</v>
      </c>
    </row>
    <row r="151" spans="1:2" x14ac:dyDescent="0.2">
      <c r="A151" s="164">
        <f>IF(ISBLANK(Nomen.complète!M151),"-",Nomen.complète!M151)</f>
        <v>8230</v>
      </c>
      <c r="B151" s="165" t="str">
        <f>IF(ISBLANK(Nomen.complète!N151),"-",Nomen.complète!N151)</f>
        <v>Pologne</v>
      </c>
    </row>
    <row r="152" spans="1:2" x14ac:dyDescent="0.2">
      <c r="A152" s="164">
        <f>IF(ISBLANK(Nomen.complète!M152),"-",Nomen.complète!M152)</f>
        <v>8231</v>
      </c>
      <c r="B152" s="165" t="str">
        <f>IF(ISBLANK(Nomen.complète!N152),"-",Nomen.complète!N152)</f>
        <v>Portugal</v>
      </c>
    </row>
    <row r="153" spans="1:2" x14ac:dyDescent="0.2">
      <c r="A153" s="164">
        <f>IF(ISBLANK(Nomen.complète!M153),"-",Nomen.complète!M153)</f>
        <v>8519</v>
      </c>
      <c r="B153" s="165" t="str">
        <f>IF(ISBLANK(Nomen.complète!N153),"-",Nomen.complète!N153)</f>
        <v>Qatar</v>
      </c>
    </row>
    <row r="154" spans="1:2" x14ac:dyDescent="0.2">
      <c r="A154" s="164">
        <f>IF(ISBLANK(Nomen.complète!M154),"-",Nomen.complète!M154)</f>
        <v>8360</v>
      </c>
      <c r="B154" s="165" t="str">
        <f>IF(ISBLANK(Nomen.complète!N154),"-",Nomen.complète!N154)</f>
        <v>République centrafricaine</v>
      </c>
    </row>
    <row r="155" spans="1:2" x14ac:dyDescent="0.2">
      <c r="A155" s="164">
        <f>IF(ISBLANK(Nomen.complète!M155),"-",Nomen.complète!M155)</f>
        <v>8409</v>
      </c>
      <c r="B155" s="165" t="str">
        <f>IF(ISBLANK(Nomen.complète!N155),"-",Nomen.complète!N155)</f>
        <v>République dominicaine</v>
      </c>
    </row>
    <row r="156" spans="1:2" x14ac:dyDescent="0.2">
      <c r="A156" s="164">
        <f>IF(ISBLANK(Nomen.complète!M156),"-",Nomen.complète!M156)</f>
        <v>8232</v>
      </c>
      <c r="B156" s="165" t="str">
        <f>IF(ISBLANK(Nomen.complète!N156),"-",Nomen.complète!N156)</f>
        <v>Roumanie</v>
      </c>
    </row>
    <row r="157" spans="1:2" x14ac:dyDescent="0.2">
      <c r="A157" s="164">
        <f>IF(ISBLANK(Nomen.complète!M157),"-",Nomen.complète!M157)</f>
        <v>8215</v>
      </c>
      <c r="B157" s="165" t="str">
        <f>IF(ISBLANK(Nomen.complète!N157),"-",Nomen.complète!N157)</f>
        <v>Royaume-Uni</v>
      </c>
    </row>
    <row r="158" spans="1:2" x14ac:dyDescent="0.2">
      <c r="A158" s="164">
        <f>IF(ISBLANK(Nomen.complète!M158),"-",Nomen.complète!M158)</f>
        <v>8264</v>
      </c>
      <c r="B158" s="165" t="str">
        <f>IF(ISBLANK(Nomen.complète!N158),"-",Nomen.complète!N158)</f>
        <v>Russie</v>
      </c>
    </row>
    <row r="159" spans="1:2" x14ac:dyDescent="0.2">
      <c r="A159" s="164">
        <f>IF(ISBLANK(Nomen.complète!M159),"-",Nomen.complète!M159)</f>
        <v>8341</v>
      </c>
      <c r="B159" s="165" t="str">
        <f>IF(ISBLANK(Nomen.complète!N159),"-",Nomen.complète!N159)</f>
        <v>Rwanda</v>
      </c>
    </row>
    <row r="160" spans="1:2" x14ac:dyDescent="0.2">
      <c r="A160" s="164">
        <f>IF(ISBLANK(Nomen.complète!M160),"-",Nomen.complète!M160)</f>
        <v>8372</v>
      </c>
      <c r="B160" s="165" t="str">
        <f>IF(ISBLANK(Nomen.complète!N160),"-",Nomen.complète!N160)</f>
        <v>Sahara Occidental</v>
      </c>
    </row>
    <row r="161" spans="1:2" x14ac:dyDescent="0.2">
      <c r="A161" s="164">
        <f>IF(ISBLANK(Nomen.complète!M161),"-",Nomen.complète!M161)</f>
        <v>8443</v>
      </c>
      <c r="B161" s="165" t="str">
        <f>IF(ISBLANK(Nomen.complète!N161),"-",Nomen.complète!N161)</f>
        <v>Sainte-Lucie</v>
      </c>
    </row>
    <row r="162" spans="1:2" x14ac:dyDescent="0.2">
      <c r="A162" s="164">
        <f>IF(ISBLANK(Nomen.complète!M162),"-",Nomen.complète!M162)</f>
        <v>8445</v>
      </c>
      <c r="B162" s="165" t="str">
        <f>IF(ISBLANK(Nomen.complète!N162),"-",Nomen.complète!N162)</f>
        <v>Saint-Kitts-et-Nevis</v>
      </c>
    </row>
    <row r="163" spans="1:2" x14ac:dyDescent="0.2">
      <c r="A163" s="164">
        <f>IF(ISBLANK(Nomen.complète!M163),"-",Nomen.complète!M163)</f>
        <v>8233</v>
      </c>
      <c r="B163" s="165" t="str">
        <f>IF(ISBLANK(Nomen.complète!N163),"-",Nomen.complète!N163)</f>
        <v>Saint-Marin</v>
      </c>
    </row>
    <row r="164" spans="1:2" x14ac:dyDescent="0.2">
      <c r="A164" s="164">
        <f>IF(ISBLANK(Nomen.complète!M164),"-",Nomen.complète!M164)</f>
        <v>8444</v>
      </c>
      <c r="B164" s="165" t="str">
        <f>IF(ISBLANK(Nomen.complète!N164),"-",Nomen.complète!N164)</f>
        <v>Saint-Vincent-et-les Grenadines</v>
      </c>
    </row>
    <row r="165" spans="1:2" x14ac:dyDescent="0.2">
      <c r="A165" s="164">
        <f>IF(ISBLANK(Nomen.complète!M165),"-",Nomen.complète!M165)</f>
        <v>8612</v>
      </c>
      <c r="B165" s="165" t="str">
        <f>IF(ISBLANK(Nomen.complète!N165),"-",Nomen.complète!N165)</f>
        <v>Samoa</v>
      </c>
    </row>
    <row r="166" spans="1:2" x14ac:dyDescent="0.2">
      <c r="A166" s="164">
        <f>IF(ISBLANK(Nomen.complète!M166),"-",Nomen.complète!M166)</f>
        <v>8344</v>
      </c>
      <c r="B166" s="165" t="str">
        <f>IF(ISBLANK(Nomen.complète!N166),"-",Nomen.complète!N166)</f>
        <v>Sao Tomé-et-Principe</v>
      </c>
    </row>
    <row r="167" spans="1:2" x14ac:dyDescent="0.2">
      <c r="A167" s="164">
        <f>IF(ISBLANK(Nomen.complète!M167),"-",Nomen.complète!M167)</f>
        <v>8345</v>
      </c>
      <c r="B167" s="165" t="str">
        <f>IF(ISBLANK(Nomen.complète!N167),"-",Nomen.complète!N167)</f>
        <v>Sénégal</v>
      </c>
    </row>
    <row r="168" spans="1:2" x14ac:dyDescent="0.2">
      <c r="A168" s="164">
        <f>IF(ISBLANK(Nomen.complète!M168),"-",Nomen.complète!M168)</f>
        <v>8248</v>
      </c>
      <c r="B168" s="165" t="str">
        <f>IF(ISBLANK(Nomen.complète!N168),"-",Nomen.complète!N168)</f>
        <v>Serbie</v>
      </c>
    </row>
    <row r="169" spans="1:2" x14ac:dyDescent="0.2">
      <c r="A169" s="164">
        <f>IF(ISBLANK(Nomen.complète!M169),"-",Nomen.complète!M169)</f>
        <v>8346</v>
      </c>
      <c r="B169" s="165" t="str">
        <f>IF(ISBLANK(Nomen.complète!N169),"-",Nomen.complète!N169)</f>
        <v>Seychelles</v>
      </c>
    </row>
    <row r="170" spans="1:2" x14ac:dyDescent="0.2">
      <c r="A170" s="164">
        <f>IF(ISBLANK(Nomen.complète!M170),"-",Nomen.complète!M170)</f>
        <v>8347</v>
      </c>
      <c r="B170" s="165" t="str">
        <f>IF(ISBLANK(Nomen.complète!N170),"-",Nomen.complète!N170)</f>
        <v>Sierra Leone</v>
      </c>
    </row>
    <row r="171" spans="1:2" x14ac:dyDescent="0.2">
      <c r="A171" s="164">
        <f>IF(ISBLANK(Nomen.complète!M171),"-",Nomen.complète!M171)</f>
        <v>8537</v>
      </c>
      <c r="B171" s="165" t="str">
        <f>IF(ISBLANK(Nomen.complète!N171),"-",Nomen.complète!N171)</f>
        <v>Singapour</v>
      </c>
    </row>
    <row r="172" spans="1:2" x14ac:dyDescent="0.2">
      <c r="A172" s="164">
        <f>IF(ISBLANK(Nomen.complète!M172),"-",Nomen.complète!M172)</f>
        <v>8243</v>
      </c>
      <c r="B172" s="165" t="str">
        <f>IF(ISBLANK(Nomen.complète!N172),"-",Nomen.complète!N172)</f>
        <v>Slovaquie</v>
      </c>
    </row>
    <row r="173" spans="1:2" x14ac:dyDescent="0.2">
      <c r="A173" s="164">
        <f>IF(ISBLANK(Nomen.complète!M173),"-",Nomen.complète!M173)</f>
        <v>8251</v>
      </c>
      <c r="B173" s="165" t="str">
        <f>IF(ISBLANK(Nomen.complète!N173),"-",Nomen.complète!N173)</f>
        <v>Slovénie</v>
      </c>
    </row>
    <row r="174" spans="1:2" x14ac:dyDescent="0.2">
      <c r="A174" s="164">
        <f>IF(ISBLANK(Nomen.complète!M174),"-",Nomen.complète!M174)</f>
        <v>8348</v>
      </c>
      <c r="B174" s="165" t="str">
        <f>IF(ISBLANK(Nomen.complète!N174),"-",Nomen.complète!N174)</f>
        <v>Somalie</v>
      </c>
    </row>
    <row r="175" spans="1:2" x14ac:dyDescent="0.2">
      <c r="A175" s="164">
        <f>IF(ISBLANK(Nomen.complète!M175),"-",Nomen.complète!M175)</f>
        <v>8350</v>
      </c>
      <c r="B175" s="165" t="str">
        <f>IF(ISBLANK(Nomen.complète!N175),"-",Nomen.complète!N175)</f>
        <v>Soudan</v>
      </c>
    </row>
    <row r="176" spans="1:2" x14ac:dyDescent="0.2">
      <c r="A176" s="164">
        <f>IF(ISBLANK(Nomen.complète!M176),"-",Nomen.complète!M176)</f>
        <v>8363</v>
      </c>
      <c r="B176" s="165" t="str">
        <f>IF(ISBLANK(Nomen.complète!N176),"-",Nomen.complète!N176)</f>
        <v>Soudan du Sud</v>
      </c>
    </row>
    <row r="177" spans="1:2" x14ac:dyDescent="0.2">
      <c r="A177" s="164">
        <f>IF(ISBLANK(Nomen.complète!M177),"-",Nomen.complète!M177)</f>
        <v>8506</v>
      </c>
      <c r="B177" s="165" t="str">
        <f>IF(ISBLANK(Nomen.complète!N177),"-",Nomen.complète!N177)</f>
        <v>Sri Lanka</v>
      </c>
    </row>
    <row r="178" spans="1:2" x14ac:dyDescent="0.2">
      <c r="A178" s="164">
        <f>IF(ISBLANK(Nomen.complète!M178),"-",Nomen.complète!M178)</f>
        <v>8234</v>
      </c>
      <c r="B178" s="165" t="str">
        <f>IF(ISBLANK(Nomen.complète!N178),"-",Nomen.complète!N178)</f>
        <v>Suède</v>
      </c>
    </row>
    <row r="179" spans="1:2" x14ac:dyDescent="0.2">
      <c r="A179" s="164">
        <f>IF(ISBLANK(Nomen.complète!M179),"-",Nomen.complète!M179)</f>
        <v>8435</v>
      </c>
      <c r="B179" s="165" t="str">
        <f>IF(ISBLANK(Nomen.complète!N179),"-",Nomen.complète!N179)</f>
        <v>Suriname</v>
      </c>
    </row>
    <row r="180" spans="1:2" x14ac:dyDescent="0.2">
      <c r="A180" s="164">
        <f>IF(ISBLANK(Nomen.complète!M180),"-",Nomen.complète!M180)</f>
        <v>8541</v>
      </c>
      <c r="B180" s="165" t="str">
        <f>IF(ISBLANK(Nomen.complète!N180),"-",Nomen.complète!N180)</f>
        <v>Syrie</v>
      </c>
    </row>
    <row r="181" spans="1:2" x14ac:dyDescent="0.2">
      <c r="A181" s="164">
        <f>IF(ISBLANK(Nomen.complète!M181),"-",Nomen.complète!M181)</f>
        <v>8565</v>
      </c>
      <c r="B181" s="165" t="str">
        <f>IF(ISBLANK(Nomen.complète!N181),"-",Nomen.complète!N181)</f>
        <v>Tadjikistan</v>
      </c>
    </row>
    <row r="182" spans="1:2" x14ac:dyDescent="0.2">
      <c r="A182" s="164">
        <f>IF(ISBLANK(Nomen.complète!M182),"-",Nomen.complète!M182)</f>
        <v>8507</v>
      </c>
      <c r="B182" s="165" t="str">
        <f>IF(ISBLANK(Nomen.complète!N182),"-",Nomen.complète!N182)</f>
        <v>Taïwan (Taipei chinois)</v>
      </c>
    </row>
    <row r="183" spans="1:2" x14ac:dyDescent="0.2">
      <c r="A183" s="164">
        <f>IF(ISBLANK(Nomen.complète!M183),"-",Nomen.complète!M183)</f>
        <v>8353</v>
      </c>
      <c r="B183" s="165" t="str">
        <f>IF(ISBLANK(Nomen.complète!N183),"-",Nomen.complète!N183)</f>
        <v>Tanzanie</v>
      </c>
    </row>
    <row r="184" spans="1:2" x14ac:dyDescent="0.2">
      <c r="A184" s="164">
        <f>IF(ISBLANK(Nomen.complète!M184),"-",Nomen.complète!M184)</f>
        <v>8356</v>
      </c>
      <c r="B184" s="165" t="str">
        <f>IF(ISBLANK(Nomen.complète!N184),"-",Nomen.complète!N184)</f>
        <v>Tchad</v>
      </c>
    </row>
    <row r="185" spans="1:2" x14ac:dyDescent="0.2">
      <c r="A185" s="164">
        <f>IF(ISBLANK(Nomen.complète!M185),"-",Nomen.complète!M185)</f>
        <v>8244</v>
      </c>
      <c r="B185" s="165" t="str">
        <f>IF(ISBLANK(Nomen.complète!N185),"-",Nomen.complète!N185)</f>
        <v>Tchéquie</v>
      </c>
    </row>
    <row r="186" spans="1:2" x14ac:dyDescent="0.2">
      <c r="A186" s="164">
        <f>IF(ISBLANK(Nomen.complète!M186),"-",Nomen.complète!M186)</f>
        <v>8542</v>
      </c>
      <c r="B186" s="165" t="str">
        <f>IF(ISBLANK(Nomen.complète!N186),"-",Nomen.complète!N186)</f>
        <v>Thaïlande</v>
      </c>
    </row>
    <row r="187" spans="1:2" x14ac:dyDescent="0.2">
      <c r="A187" s="164">
        <f>IF(ISBLANK(Nomen.complète!M187),"-",Nomen.complète!M187)</f>
        <v>8547</v>
      </c>
      <c r="B187" s="165" t="str">
        <f>IF(ISBLANK(Nomen.complète!N187),"-",Nomen.complète!N187)</f>
        <v>Timor-Leste</v>
      </c>
    </row>
    <row r="188" spans="1:2" x14ac:dyDescent="0.2">
      <c r="A188" s="164">
        <f>IF(ISBLANK(Nomen.complète!M188),"-",Nomen.complète!M188)</f>
        <v>8354</v>
      </c>
      <c r="B188" s="165" t="str">
        <f>IF(ISBLANK(Nomen.complète!N188),"-",Nomen.complète!N188)</f>
        <v>Togo</v>
      </c>
    </row>
    <row r="189" spans="1:2" x14ac:dyDescent="0.2">
      <c r="A189" s="164">
        <f>IF(ISBLANK(Nomen.complète!M189),"-",Nomen.complète!M189)</f>
        <v>8610</v>
      </c>
      <c r="B189" s="165" t="str">
        <f>IF(ISBLANK(Nomen.complète!N189),"-",Nomen.complète!N189)</f>
        <v>Tonga</v>
      </c>
    </row>
    <row r="190" spans="1:2" x14ac:dyDescent="0.2">
      <c r="A190" s="164">
        <f>IF(ISBLANK(Nomen.complète!M190),"-",Nomen.complète!M190)</f>
        <v>8436</v>
      </c>
      <c r="B190" s="165" t="str">
        <f>IF(ISBLANK(Nomen.complète!N190),"-",Nomen.complète!N190)</f>
        <v>Trinité-et-Tobago</v>
      </c>
    </row>
    <row r="191" spans="1:2" x14ac:dyDescent="0.2">
      <c r="A191" s="164">
        <f>IF(ISBLANK(Nomen.complète!M191),"-",Nomen.complète!M191)</f>
        <v>8357</v>
      </c>
      <c r="B191" s="165" t="str">
        <f>IF(ISBLANK(Nomen.complète!N191),"-",Nomen.complète!N191)</f>
        <v>Tunisie</v>
      </c>
    </row>
    <row r="192" spans="1:2" x14ac:dyDescent="0.2">
      <c r="A192" s="164">
        <f>IF(ISBLANK(Nomen.complète!M192),"-",Nomen.complète!M192)</f>
        <v>8566</v>
      </c>
      <c r="B192" s="165" t="str">
        <f>IF(ISBLANK(Nomen.complète!N192),"-",Nomen.complète!N192)</f>
        <v>Turkménistan</v>
      </c>
    </row>
    <row r="193" spans="1:2" x14ac:dyDescent="0.2">
      <c r="A193" s="164">
        <f>IF(ISBLANK(Nomen.complète!M193),"-",Nomen.complète!M193)</f>
        <v>8239</v>
      </c>
      <c r="B193" s="165" t="str">
        <f>IF(ISBLANK(Nomen.complète!N193),"-",Nomen.complète!N193)</f>
        <v>Türkiye</v>
      </c>
    </row>
    <row r="194" spans="1:2" x14ac:dyDescent="0.2">
      <c r="A194" s="164">
        <f>IF(ISBLANK(Nomen.complète!M194),"-",Nomen.complète!M194)</f>
        <v>8615</v>
      </c>
      <c r="B194" s="165" t="str">
        <f>IF(ISBLANK(Nomen.complète!N194),"-",Nomen.complète!N194)</f>
        <v>Tuvalu</v>
      </c>
    </row>
    <row r="195" spans="1:2" x14ac:dyDescent="0.2">
      <c r="A195" s="164">
        <f>IF(ISBLANK(Nomen.complète!M195),"-",Nomen.complète!M195)</f>
        <v>8265</v>
      </c>
      <c r="B195" s="165" t="str">
        <f>IF(ISBLANK(Nomen.complète!N195),"-",Nomen.complète!N195)</f>
        <v>Ukraine</v>
      </c>
    </row>
    <row r="196" spans="1:2" x14ac:dyDescent="0.2">
      <c r="A196" s="164">
        <f>IF(ISBLANK(Nomen.complète!M196),"-",Nomen.complète!M196)</f>
        <v>8437</v>
      </c>
      <c r="B196" s="165" t="str">
        <f>IF(ISBLANK(Nomen.complète!N196),"-",Nomen.complète!N196)</f>
        <v>Uruguay</v>
      </c>
    </row>
    <row r="197" spans="1:2" x14ac:dyDescent="0.2">
      <c r="A197" s="164">
        <f>IF(ISBLANK(Nomen.complète!M197),"-",Nomen.complète!M197)</f>
        <v>8605</v>
      </c>
      <c r="B197" s="165" t="str">
        <f>IF(ISBLANK(Nomen.complète!N197),"-",Nomen.complète!N197)</f>
        <v>Vanuatu</v>
      </c>
    </row>
    <row r="198" spans="1:2" x14ac:dyDescent="0.2">
      <c r="A198" s="164">
        <f>IF(ISBLANK(Nomen.complète!M198),"-",Nomen.complète!M198)</f>
        <v>8438</v>
      </c>
      <c r="B198" s="165" t="str">
        <f>IF(ISBLANK(Nomen.complète!N198),"-",Nomen.complète!N198)</f>
        <v>Venezuela</v>
      </c>
    </row>
    <row r="199" spans="1:2" x14ac:dyDescent="0.2">
      <c r="A199" s="164">
        <f>IF(ISBLANK(Nomen.complète!M199),"-",Nomen.complète!M199)</f>
        <v>8545</v>
      </c>
      <c r="B199" s="165" t="str">
        <f>IF(ISBLANK(Nomen.complète!N199),"-",Nomen.complète!N199)</f>
        <v>Vietnam</v>
      </c>
    </row>
    <row r="200" spans="1:2" x14ac:dyDescent="0.2">
      <c r="A200" s="164">
        <f>IF(ISBLANK(Nomen.complète!M200),"-",Nomen.complète!M200)</f>
        <v>8516</v>
      </c>
      <c r="B200" s="165" t="str">
        <f>IF(ISBLANK(Nomen.complète!N200),"-",Nomen.complète!N200)</f>
        <v>Yémen</v>
      </c>
    </row>
    <row r="201" spans="1:2" x14ac:dyDescent="0.2">
      <c r="A201" s="164">
        <f>IF(ISBLANK(Nomen.complète!M201),"-",Nomen.complète!M201)</f>
        <v>8343</v>
      </c>
      <c r="B201" s="165" t="str">
        <f>IF(ISBLANK(Nomen.complète!N201),"-",Nomen.complète!N201)</f>
        <v>Zambie</v>
      </c>
    </row>
    <row r="202" spans="1:2" x14ac:dyDescent="0.2">
      <c r="A202" s="164">
        <f>IF(ISBLANK(Nomen.complète!M202),"-",Nomen.complète!M202)</f>
        <v>8340</v>
      </c>
      <c r="B202" s="165" t="str">
        <f>IF(ISBLANK(Nomen.complète!N202),"-",Nomen.complète!N202)</f>
        <v>Zimbabwe</v>
      </c>
    </row>
    <row r="203" spans="1:2" x14ac:dyDescent="0.2">
      <c r="A203" s="164">
        <f>IF(ISBLANK(Nomen.complète!M203),"-",Nomen.complète!M203)</f>
        <v>8998</v>
      </c>
      <c r="B203" s="165" t="str">
        <f>IF(ISBLANK(Nomen.complète!N203),"-",Nomen.complète!N203)</f>
        <v>Apatride</v>
      </c>
    </row>
    <row r="204" spans="1:2" x14ac:dyDescent="0.2">
      <c r="A204" s="164">
        <f>IF(ISBLANK(Nomen.complète!M204),"-",Nomen.complète!M204)</f>
        <v>8999</v>
      </c>
      <c r="B204" s="165" t="str">
        <f>IF(ISBLANK(Nomen.complète!N204),"-",Nomen.complète!N204)</f>
        <v>Etat inconnu ou non indiqué</v>
      </c>
    </row>
    <row r="205" spans="1:2" x14ac:dyDescent="0.2">
      <c r="A205" s="164" t="str">
        <f>IF(ISBLANK(Nomen.complète!M205),"-",Nomen.complète!M205)</f>
        <v>-</v>
      </c>
      <c r="B205" s="165" t="str">
        <f>IF(ISBLANK(Nomen.complète!N205),"-",Nomen.complète!N205)</f>
        <v>-</v>
      </c>
    </row>
    <row r="206" spans="1:2" x14ac:dyDescent="0.2">
      <c r="A206" s="164" t="str">
        <f>IF(ISBLANK(Nomen.complète!M206),"-",Nomen.complète!M206)</f>
        <v>-</v>
      </c>
      <c r="B206" s="165" t="str">
        <f>IF(ISBLANK(Nomen.complète!N206),"-",Nomen.complète!N206)</f>
        <v>-</v>
      </c>
    </row>
    <row r="207" spans="1:2" x14ac:dyDescent="0.2">
      <c r="A207" s="164" t="str">
        <f>IF(ISBLANK(Nomen.complète!M207),"-",Nomen.complète!M207)</f>
        <v>-</v>
      </c>
      <c r="B207" s="165" t="str">
        <f>IF(ISBLANK(Nomen.complète!N207),"-",Nomen.complète!N207)</f>
        <v>-</v>
      </c>
    </row>
    <row r="208" spans="1:2" x14ac:dyDescent="0.2">
      <c r="A208" s="164" t="str">
        <f>IF(ISBLANK(Nomen.complète!M208),"-",Nomen.complète!M208)</f>
        <v>-</v>
      </c>
      <c r="B208" s="165" t="str">
        <f>IF(ISBLANK(Nomen.complète!N208),"-",Nomen.complète!N208)</f>
        <v>-</v>
      </c>
    </row>
    <row r="209" spans="1:2" x14ac:dyDescent="0.2">
      <c r="A209" s="164" t="str">
        <f>IF(ISBLANK(Nomen.complète!M209),"-",Nomen.complète!M209)</f>
        <v>-</v>
      </c>
      <c r="B209" s="165" t="str">
        <f>IF(ISBLANK(Nomen.complète!N209),"-",Nomen.complète!N209)</f>
        <v>-</v>
      </c>
    </row>
    <row r="210" spans="1:2" x14ac:dyDescent="0.2">
      <c r="A210" s="164" t="str">
        <f>IF(ISBLANK(Nomen.complète!M210),"-",Nomen.complète!M210)</f>
        <v>-</v>
      </c>
      <c r="B210" s="165" t="str">
        <f>IF(ISBLANK(Nomen.complète!N210),"-",Nomen.complète!N210)</f>
        <v>-</v>
      </c>
    </row>
    <row r="211" spans="1:2" x14ac:dyDescent="0.2">
      <c r="A211" s="164" t="str">
        <f>IF(ISBLANK(Nomen.complète!M211),"-",Nomen.complète!M211)</f>
        <v>-</v>
      </c>
      <c r="B211" s="165" t="str">
        <f>IF(ISBLANK(Nomen.complète!N211),"-",Nomen.complète!N211)</f>
        <v>-</v>
      </c>
    </row>
    <row r="212" spans="1:2" x14ac:dyDescent="0.2">
      <c r="A212" s="164" t="str">
        <f>IF(ISBLANK(Nomen.complète!M212),"-",Nomen.complète!M212)</f>
        <v>-</v>
      </c>
      <c r="B212" s="165" t="str">
        <f>IF(ISBLANK(Nomen.complète!N212),"-",Nomen.complète!N212)</f>
        <v>-</v>
      </c>
    </row>
    <row r="213" spans="1:2" x14ac:dyDescent="0.2">
      <c r="A213" s="164" t="str">
        <f>IF(ISBLANK(Nomen.complète!M213),"-",Nomen.complète!M213)</f>
        <v>-</v>
      </c>
      <c r="B213" s="165" t="str">
        <f>IF(ISBLANK(Nomen.complète!N213),"-",Nomen.complète!N213)</f>
        <v>-</v>
      </c>
    </row>
    <row r="214" spans="1:2" x14ac:dyDescent="0.2">
      <c r="A214" s="164" t="str">
        <f>IF(ISBLANK(Nomen.complète!M214),"-",Nomen.complète!M214)</f>
        <v>-</v>
      </c>
      <c r="B214" s="165" t="str">
        <f>IF(ISBLANK(Nomen.complète!N214),"-",Nomen.complète!N214)</f>
        <v>-</v>
      </c>
    </row>
    <row r="215" spans="1:2" x14ac:dyDescent="0.2">
      <c r="A215" s="164" t="str">
        <f>IF(ISBLANK(Nomen.complète!M215),"-",Nomen.complète!M215)</f>
        <v>-</v>
      </c>
      <c r="B215" s="165" t="str">
        <f>IF(ISBLANK(Nomen.complète!N215),"-",Nomen.complète!N215)</f>
        <v>-</v>
      </c>
    </row>
    <row r="216" spans="1:2" x14ac:dyDescent="0.2">
      <c r="A216" s="164" t="str">
        <f>IF(ISBLANK(Nomen.complète!M216),"-",Nomen.complète!M216)</f>
        <v>-</v>
      </c>
      <c r="B216" s="165" t="str">
        <f>IF(ISBLANK(Nomen.complète!N216),"-",Nomen.complète!N216)</f>
        <v>-</v>
      </c>
    </row>
    <row r="217" spans="1:2" x14ac:dyDescent="0.2">
      <c r="A217" s="164" t="str">
        <f>IF(ISBLANK(Nomen.complète!M217),"-",Nomen.complète!M217)</f>
        <v>-</v>
      </c>
      <c r="B217" s="165" t="str">
        <f>IF(ISBLANK(Nomen.complète!N217),"-",Nomen.complète!N217)</f>
        <v>-</v>
      </c>
    </row>
    <row r="218" spans="1:2" x14ac:dyDescent="0.2">
      <c r="A218" s="164" t="str">
        <f>IF(ISBLANK(Nomen.complète!M218),"-",Nomen.complète!M218)</f>
        <v>-</v>
      </c>
      <c r="B218" s="165" t="str">
        <f>IF(ISBLANK(Nomen.complète!N218),"-",Nomen.complète!N218)</f>
        <v>-</v>
      </c>
    </row>
    <row r="219" spans="1:2" x14ac:dyDescent="0.2">
      <c r="A219" s="164" t="str">
        <f>IF(ISBLANK(Nomen.complète!M219),"-",Nomen.complète!M219)</f>
        <v>-</v>
      </c>
      <c r="B219" s="165" t="str">
        <f>IF(ISBLANK(Nomen.complète!N219),"-",Nomen.complète!N219)</f>
        <v>-</v>
      </c>
    </row>
    <row r="220" spans="1:2" x14ac:dyDescent="0.2">
      <c r="A220" s="164" t="str">
        <f>IF(ISBLANK(Nomen.complète!M220),"-",Nomen.complète!M220)</f>
        <v>-</v>
      </c>
      <c r="B220" s="165" t="str">
        <f>IF(ISBLANK(Nomen.complète!N220),"-",Nomen.complète!N220)</f>
        <v>-</v>
      </c>
    </row>
    <row r="221" spans="1:2" x14ac:dyDescent="0.2">
      <c r="A221" s="164" t="str">
        <f>IF(ISBLANK(Nomen.complète!M221),"-",Nomen.complète!M221)</f>
        <v>-</v>
      </c>
      <c r="B221" s="165" t="str">
        <f>IF(ISBLANK(Nomen.complète!N221),"-",Nomen.complète!N221)</f>
        <v>-</v>
      </c>
    </row>
    <row r="222" spans="1:2" x14ac:dyDescent="0.2">
      <c r="A222" s="164" t="str">
        <f>IF(ISBLANK(Nomen.complète!M222),"-",Nomen.complète!M222)</f>
        <v>-</v>
      </c>
      <c r="B222" s="165" t="str">
        <f>IF(ISBLANK(Nomen.complète!N222),"-",Nomen.complète!N222)</f>
        <v>-</v>
      </c>
    </row>
    <row r="223" spans="1:2" x14ac:dyDescent="0.2">
      <c r="A223" s="164" t="str">
        <f>IF(ISBLANK(Nomen.complète!M223),"-",Nomen.complète!M223)</f>
        <v>-</v>
      </c>
      <c r="B223" s="165" t="str">
        <f>IF(ISBLANK(Nomen.complète!N223),"-",Nomen.complète!N223)</f>
        <v>-</v>
      </c>
    </row>
    <row r="224" spans="1:2" x14ac:dyDescent="0.2">
      <c r="A224" s="164" t="str">
        <f>IF(ISBLANK(Nomen.complète!M224),"-",Nomen.complète!M224)</f>
        <v>-</v>
      </c>
      <c r="B224" s="165" t="str">
        <f>IF(ISBLANK(Nomen.complète!N224),"-",Nomen.complète!N224)</f>
        <v>-</v>
      </c>
    </row>
    <row r="225" spans="1:2" x14ac:dyDescent="0.2">
      <c r="A225" s="164" t="str">
        <f>IF(ISBLANK(Nomen.complète!M225),"-",Nomen.complète!M225)</f>
        <v>-</v>
      </c>
      <c r="B225" s="165" t="str">
        <f>IF(ISBLANK(Nomen.complète!N225),"-",Nomen.complète!N225)</f>
        <v>-</v>
      </c>
    </row>
    <row r="226" spans="1:2" x14ac:dyDescent="0.2">
      <c r="A226" s="164" t="str">
        <f>IF(ISBLANK(Nomen.complète!M226),"-",Nomen.complète!M226)</f>
        <v>-</v>
      </c>
      <c r="B226" s="165" t="str">
        <f>IF(ISBLANK(Nomen.complète!N226),"-",Nomen.complète!N226)</f>
        <v>-</v>
      </c>
    </row>
    <row r="227" spans="1:2" x14ac:dyDescent="0.2">
      <c r="A227" s="164" t="str">
        <f>IF(ISBLANK(Nomen.complète!M227),"-",Nomen.complète!M227)</f>
        <v>-</v>
      </c>
      <c r="B227" s="165" t="str">
        <f>IF(ISBLANK(Nomen.complète!N227),"-",Nomen.complète!N227)</f>
        <v>-</v>
      </c>
    </row>
    <row r="228" spans="1:2" x14ac:dyDescent="0.2">
      <c r="A228" s="164" t="str">
        <f>IF(ISBLANK(Nomen.complète!M228),"-",Nomen.complète!M228)</f>
        <v>-</v>
      </c>
      <c r="B228" s="165" t="str">
        <f>IF(ISBLANK(Nomen.complète!N228),"-",Nomen.complète!N228)</f>
        <v>-</v>
      </c>
    </row>
    <row r="229" spans="1:2" x14ac:dyDescent="0.2">
      <c r="A229" s="164" t="str">
        <f>IF(ISBLANK(Nomen.complète!M229),"-",Nomen.complète!M229)</f>
        <v>-</v>
      </c>
      <c r="B229" s="165" t="str">
        <f>IF(ISBLANK(Nomen.complète!N229),"-",Nomen.complète!N229)</f>
        <v>-</v>
      </c>
    </row>
    <row r="230" spans="1:2" x14ac:dyDescent="0.2">
      <c r="A230" s="164" t="str">
        <f>IF(ISBLANK(Nomen.complète!M230),"-",Nomen.complète!M230)</f>
        <v>-</v>
      </c>
      <c r="B230" s="165" t="str">
        <f>IF(ISBLANK(Nomen.complète!N230),"-",Nomen.complète!N230)</f>
        <v>-</v>
      </c>
    </row>
    <row r="231" spans="1:2" x14ac:dyDescent="0.2">
      <c r="A231" s="164" t="str">
        <f>IF(ISBLANK(Nomen.complète!M231),"-",Nomen.complète!M231)</f>
        <v>-</v>
      </c>
      <c r="B231" s="165" t="str">
        <f>IF(ISBLANK(Nomen.complète!N231),"-",Nomen.complète!N231)</f>
        <v>-</v>
      </c>
    </row>
    <row r="232" spans="1:2" x14ac:dyDescent="0.2">
      <c r="A232" s="164" t="str">
        <f>IF(ISBLANK(Nomen.complète!M232),"-",Nomen.complète!M232)</f>
        <v>-</v>
      </c>
      <c r="B232" s="165" t="str">
        <f>IF(ISBLANK(Nomen.complète!N232),"-",Nomen.complète!N232)</f>
        <v>-</v>
      </c>
    </row>
    <row r="233" spans="1:2" x14ac:dyDescent="0.2">
      <c r="A233" s="164" t="str">
        <f>IF(ISBLANK(Nomen.complète!M233),"-",Nomen.complète!M233)</f>
        <v>-</v>
      </c>
      <c r="B233" s="165" t="str">
        <f>IF(ISBLANK(Nomen.complète!N233),"-",Nomen.complète!N233)</f>
        <v>-</v>
      </c>
    </row>
    <row r="234" spans="1:2" x14ac:dyDescent="0.2">
      <c r="A234" s="164" t="str">
        <f>IF(ISBLANK(Nomen.complète!M234),"-",Nomen.complète!M234)</f>
        <v>-</v>
      </c>
      <c r="B234" s="165" t="str">
        <f>IF(ISBLANK(Nomen.complète!N234),"-",Nomen.complète!N234)</f>
        <v>-</v>
      </c>
    </row>
    <row r="235" spans="1:2" x14ac:dyDescent="0.2">
      <c r="A235" s="164" t="str">
        <f>IF(ISBLANK(Nomen.complète!M235),"-",Nomen.complète!M235)</f>
        <v>-</v>
      </c>
      <c r="B235" s="165" t="str">
        <f>IF(ISBLANK(Nomen.complète!N235),"-",Nomen.complète!N235)</f>
        <v>-</v>
      </c>
    </row>
    <row r="236" spans="1:2" x14ac:dyDescent="0.2">
      <c r="A236" s="164" t="str">
        <f>IF(ISBLANK(Nomen.complète!M236),"-",Nomen.complète!M236)</f>
        <v>-</v>
      </c>
      <c r="B236" s="165" t="str">
        <f>IF(ISBLANK(Nomen.complète!N236),"-",Nomen.complète!N236)</f>
        <v>-</v>
      </c>
    </row>
    <row r="237" spans="1:2" x14ac:dyDescent="0.2">
      <c r="A237" s="164" t="str">
        <f>IF(ISBLANK(Nomen.complète!M237),"-",Nomen.complète!M237)</f>
        <v>-</v>
      </c>
      <c r="B237" s="165" t="str">
        <f>IF(ISBLANK(Nomen.complète!N237),"-",Nomen.complète!N237)</f>
        <v>-</v>
      </c>
    </row>
    <row r="238" spans="1:2" x14ac:dyDescent="0.2">
      <c r="A238" s="164" t="str">
        <f>IF(ISBLANK(Nomen.complète!M238),"-",Nomen.complète!M238)</f>
        <v>-</v>
      </c>
      <c r="B238" s="165" t="str">
        <f>IF(ISBLANK(Nomen.complète!N238),"-",Nomen.complète!N238)</f>
        <v>-</v>
      </c>
    </row>
    <row r="239" spans="1:2" x14ac:dyDescent="0.2">
      <c r="A239" s="164" t="str">
        <f>IF(ISBLANK(Nomen.complète!M239),"-",Nomen.complète!M239)</f>
        <v>-</v>
      </c>
      <c r="B239" s="165" t="str">
        <f>IF(ISBLANK(Nomen.complète!N239),"-",Nomen.complète!N239)</f>
        <v>-</v>
      </c>
    </row>
    <row r="240" spans="1:2" x14ac:dyDescent="0.2">
      <c r="A240" s="164" t="str">
        <f>IF(ISBLANK(Nomen.complète!M240),"-",Nomen.complète!M240)</f>
        <v>-</v>
      </c>
      <c r="B240" s="165" t="str">
        <f>IF(ISBLANK(Nomen.complète!N240),"-",Nomen.complète!N240)</f>
        <v>-</v>
      </c>
    </row>
    <row r="241" spans="1:2" x14ac:dyDescent="0.2">
      <c r="A241" s="164" t="str">
        <f>IF(ISBLANK(Nomen.complète!M241),"-",Nomen.complète!M241)</f>
        <v>-</v>
      </c>
      <c r="B241" s="165" t="str">
        <f>IF(ISBLANK(Nomen.complète!N241),"-",Nomen.complète!N241)</f>
        <v>-</v>
      </c>
    </row>
    <row r="242" spans="1:2" x14ac:dyDescent="0.2">
      <c r="A242" s="164" t="str">
        <f>IF(ISBLANK(Nomen.complète!M242),"-",Nomen.complète!M242)</f>
        <v>-</v>
      </c>
      <c r="B242" s="165" t="str">
        <f>IF(ISBLANK(Nomen.complète!N242),"-",Nomen.complète!N242)</f>
        <v>-</v>
      </c>
    </row>
    <row r="243" spans="1:2" x14ac:dyDescent="0.2">
      <c r="A243" s="164" t="str">
        <f>IF(ISBLANK(Nomen.complète!M243),"-",Nomen.complète!M243)</f>
        <v>-</v>
      </c>
      <c r="B243" s="165" t="str">
        <f>IF(ISBLANK(Nomen.complète!N243),"-",Nomen.complète!N243)</f>
        <v>-</v>
      </c>
    </row>
    <row r="244" spans="1:2" x14ac:dyDescent="0.2">
      <c r="A244" s="164" t="str">
        <f>IF(ISBLANK(Nomen.complète!M244),"-",Nomen.complète!M244)</f>
        <v>-</v>
      </c>
      <c r="B244" s="165" t="str">
        <f>IF(ISBLANK(Nomen.complète!N244),"-",Nomen.complète!N244)</f>
        <v>-</v>
      </c>
    </row>
    <row r="245" spans="1:2" x14ac:dyDescent="0.2">
      <c r="A245" s="164" t="str">
        <f>IF(ISBLANK(Nomen.complète!M245),"-",Nomen.complète!M245)</f>
        <v>-</v>
      </c>
      <c r="B245" s="165" t="str">
        <f>IF(ISBLANK(Nomen.complète!N245),"-",Nomen.complète!N245)</f>
        <v>-</v>
      </c>
    </row>
    <row r="246" spans="1:2" x14ac:dyDescent="0.2">
      <c r="A246" s="164" t="str">
        <f>IF(ISBLANK(Nomen.complète!M246),"-",Nomen.complète!M246)</f>
        <v>-</v>
      </c>
      <c r="B246" s="165" t="str">
        <f>IF(ISBLANK(Nomen.complète!N246),"-",Nomen.complète!N246)</f>
        <v>-</v>
      </c>
    </row>
    <row r="247" spans="1:2" x14ac:dyDescent="0.2">
      <c r="A247" s="164" t="str">
        <f>IF(ISBLANK(Nomen.complète!M247),"-",Nomen.complète!M247)</f>
        <v>-</v>
      </c>
      <c r="B247" s="165" t="str">
        <f>IF(ISBLANK(Nomen.complète!N247),"-",Nomen.complète!N247)</f>
        <v>-</v>
      </c>
    </row>
    <row r="248" spans="1:2" x14ac:dyDescent="0.2">
      <c r="A248" s="164" t="str">
        <f>IF(ISBLANK(Nomen.complète!M248),"-",Nomen.complète!M248)</f>
        <v>-</v>
      </c>
      <c r="B248" s="165" t="str">
        <f>IF(ISBLANK(Nomen.complète!N248),"-",Nomen.complète!N248)</f>
        <v>-</v>
      </c>
    </row>
    <row r="249" spans="1:2" x14ac:dyDescent="0.2">
      <c r="A249" s="164" t="str">
        <f>IF(ISBLANK(Nomen.complète!M249),"-",Nomen.complète!M249)</f>
        <v>-</v>
      </c>
      <c r="B249" s="165" t="str">
        <f>IF(ISBLANK(Nomen.complète!N249),"-",Nomen.complète!N249)</f>
        <v>-</v>
      </c>
    </row>
    <row r="250" spans="1:2" x14ac:dyDescent="0.2">
      <c r="A250" s="164" t="str">
        <f>IF(ISBLANK(Nomen.complète!M250),"-",Nomen.complète!M250)</f>
        <v>-</v>
      </c>
      <c r="B250" s="165" t="str">
        <f>IF(ISBLANK(Nomen.complète!N250),"-",Nomen.complète!N250)</f>
        <v>-</v>
      </c>
    </row>
    <row r="251" spans="1:2" x14ac:dyDescent="0.2">
      <c r="A251" s="164" t="str">
        <f>IF(ISBLANK(Nomen.complète!M251),"-",Nomen.complète!M251)</f>
        <v>-</v>
      </c>
      <c r="B251" s="165" t="str">
        <f>IF(ISBLANK(Nomen.complète!N251),"-",Nomen.complète!N251)</f>
        <v>-</v>
      </c>
    </row>
    <row r="252" spans="1:2" x14ac:dyDescent="0.2">
      <c r="A252" s="164" t="str">
        <f>IF(ISBLANK(Nomen.complète!M252),"-",Nomen.complète!M252)</f>
        <v>-</v>
      </c>
      <c r="B252" s="165" t="str">
        <f>IF(ISBLANK(Nomen.complète!N252),"-",Nomen.complète!N252)</f>
        <v>-</v>
      </c>
    </row>
    <row r="253" spans="1:2" x14ac:dyDescent="0.2">
      <c r="A253" s="164" t="str">
        <f>IF(ISBLANK(Nomen.complète!M253),"-",Nomen.complète!M253)</f>
        <v>-</v>
      </c>
      <c r="B253" s="165" t="str">
        <f>IF(ISBLANK(Nomen.complète!N253),"-",Nomen.complète!N253)</f>
        <v>-</v>
      </c>
    </row>
    <row r="254" spans="1:2" x14ac:dyDescent="0.2">
      <c r="A254" s="164" t="str">
        <f>IF(ISBLANK(Nomen.complète!M254),"-",Nomen.complète!M254)</f>
        <v>-</v>
      </c>
      <c r="B254" s="165" t="str">
        <f>IF(ISBLANK(Nomen.complète!N254),"-",Nomen.complète!N254)</f>
        <v>-</v>
      </c>
    </row>
    <row r="255" spans="1:2" x14ac:dyDescent="0.2">
      <c r="A255" s="164" t="str">
        <f>IF(ISBLANK(Nomen.complète!M255),"-",Nomen.complète!M255)</f>
        <v>-</v>
      </c>
      <c r="B255" s="165" t="str">
        <f>IF(ISBLANK(Nomen.complète!N255),"-",Nomen.complète!N255)</f>
        <v>-</v>
      </c>
    </row>
    <row r="256" spans="1:2" x14ac:dyDescent="0.2">
      <c r="A256" s="164" t="str">
        <f>IF(ISBLANK(Nomen.complète!M256),"-",Nomen.complète!M256)</f>
        <v>-</v>
      </c>
      <c r="B256" s="165" t="str">
        <f>IF(ISBLANK(Nomen.complète!N256),"-",Nomen.complète!N256)</f>
        <v>-</v>
      </c>
    </row>
    <row r="257" spans="1:2" x14ac:dyDescent="0.2">
      <c r="A257" s="164" t="str">
        <f>IF(ISBLANK(Nomen.complète!M257),"-",Nomen.complète!M257)</f>
        <v>-</v>
      </c>
      <c r="B257" s="165" t="str">
        <f>IF(ISBLANK(Nomen.complète!N257),"-",Nomen.complète!N257)</f>
        <v>-</v>
      </c>
    </row>
    <row r="258" spans="1:2" x14ac:dyDescent="0.2">
      <c r="A258" s="164" t="str">
        <f>IF(ISBLANK(Nomen.complète!M258),"-",Nomen.complète!M258)</f>
        <v>-</v>
      </c>
      <c r="B258" s="165" t="str">
        <f>IF(ISBLANK(Nomen.complète!N258),"-",Nomen.complète!N258)</f>
        <v>-</v>
      </c>
    </row>
    <row r="259" spans="1:2" x14ac:dyDescent="0.2">
      <c r="A259" s="164" t="str">
        <f>IF(ISBLANK(Nomen.complète!M259),"-",Nomen.complète!M259)</f>
        <v>-</v>
      </c>
      <c r="B259" s="165" t="str">
        <f>IF(ISBLANK(Nomen.complète!N259),"-",Nomen.complète!N259)</f>
        <v>-</v>
      </c>
    </row>
    <row r="260" spans="1:2" x14ac:dyDescent="0.2">
      <c r="A260" s="164" t="str">
        <f>IF(ISBLANK(Nomen.complète!M260),"-",Nomen.complète!M260)</f>
        <v>-</v>
      </c>
      <c r="B260" s="165" t="str">
        <f>IF(ISBLANK(Nomen.complète!N260),"-",Nomen.complète!N260)</f>
        <v>-</v>
      </c>
    </row>
    <row r="261" spans="1:2" x14ac:dyDescent="0.2">
      <c r="A261" s="164" t="str">
        <f>IF(ISBLANK(Nomen.complète!M261),"-",Nomen.complète!M261)</f>
        <v>-</v>
      </c>
      <c r="B261" s="165" t="str">
        <f>IF(ISBLANK(Nomen.complète!N261),"-",Nomen.complète!N261)</f>
        <v>-</v>
      </c>
    </row>
    <row r="262" spans="1:2" x14ac:dyDescent="0.2">
      <c r="A262" s="164" t="str">
        <f>IF(ISBLANK(Nomen.complète!M262),"-",Nomen.complète!M262)</f>
        <v>-</v>
      </c>
      <c r="B262" s="165" t="str">
        <f>IF(ISBLANK(Nomen.complète!N262),"-",Nomen.complète!N262)</f>
        <v>-</v>
      </c>
    </row>
    <row r="263" spans="1:2" x14ac:dyDescent="0.2">
      <c r="A263" s="164" t="str">
        <f>IF(ISBLANK(Nomen.complète!M263),"-",Nomen.complète!M263)</f>
        <v>-</v>
      </c>
      <c r="B263" s="165" t="str">
        <f>IF(ISBLANK(Nomen.complète!N263),"-",Nomen.complète!N263)</f>
        <v>-</v>
      </c>
    </row>
    <row r="264" spans="1:2" x14ac:dyDescent="0.2">
      <c r="A264" s="164" t="str">
        <f>IF(ISBLANK(Nomen.complète!M264),"-",Nomen.complète!M264)</f>
        <v>-</v>
      </c>
      <c r="B264" s="165" t="str">
        <f>IF(ISBLANK(Nomen.complète!N264),"-",Nomen.complète!N264)</f>
        <v>-</v>
      </c>
    </row>
    <row r="265" spans="1:2" x14ac:dyDescent="0.2">
      <c r="A265" s="164" t="str">
        <f>IF(ISBLANK(Nomen.complète!M265),"-",Nomen.complète!M265)</f>
        <v>-</v>
      </c>
      <c r="B265" s="165" t="str">
        <f>IF(ISBLANK(Nomen.complète!N265),"-",Nomen.complète!N265)</f>
        <v>-</v>
      </c>
    </row>
    <row r="266" spans="1:2" x14ac:dyDescent="0.2">
      <c r="A266" s="164" t="str">
        <f>IF(ISBLANK(Nomen.complète!M266),"-",Nomen.complète!M266)</f>
        <v>-</v>
      </c>
      <c r="B266" s="165" t="str">
        <f>IF(ISBLANK(Nomen.complète!N266),"-",Nomen.complète!N266)</f>
        <v>-</v>
      </c>
    </row>
    <row r="267" spans="1:2" x14ac:dyDescent="0.2">
      <c r="A267" s="164" t="str">
        <f>IF(ISBLANK(Nomen.complète!M267),"-",Nomen.complète!M267)</f>
        <v>-</v>
      </c>
      <c r="B267" s="165" t="str">
        <f>IF(ISBLANK(Nomen.complète!N267),"-",Nomen.complète!N267)</f>
        <v>-</v>
      </c>
    </row>
    <row r="268" spans="1:2" x14ac:dyDescent="0.2">
      <c r="A268" s="164" t="str">
        <f>IF(ISBLANK(Nomen.complète!M268),"-",Nomen.complète!M268)</f>
        <v>-</v>
      </c>
      <c r="B268" s="165" t="str">
        <f>IF(ISBLANK(Nomen.complète!N268),"-",Nomen.complète!N268)</f>
        <v>-</v>
      </c>
    </row>
    <row r="269" spans="1:2" x14ac:dyDescent="0.2">
      <c r="A269" s="164" t="str">
        <f>IF(ISBLANK(Nomen.complète!M269),"-",Nomen.complète!M269)</f>
        <v>-</v>
      </c>
      <c r="B269" s="165" t="str">
        <f>IF(ISBLANK(Nomen.complète!N269),"-",Nomen.complète!N269)</f>
        <v>-</v>
      </c>
    </row>
    <row r="270" spans="1:2" x14ac:dyDescent="0.2">
      <c r="A270" s="164" t="str">
        <f>IF(ISBLANK(Nomen.complète!M270),"-",Nomen.complète!M270)</f>
        <v>-</v>
      </c>
      <c r="B270" s="165" t="str">
        <f>IF(ISBLANK(Nomen.complète!N270),"-",Nomen.complète!N270)</f>
        <v>-</v>
      </c>
    </row>
    <row r="271" spans="1:2" x14ac:dyDescent="0.2">
      <c r="A271" s="164" t="str">
        <f>IF(ISBLANK(Nomen.complète!M271),"-",Nomen.complète!M271)</f>
        <v>-</v>
      </c>
      <c r="B271" s="165" t="str">
        <f>IF(ISBLANK(Nomen.complète!N271),"-",Nomen.complète!N271)</f>
        <v>-</v>
      </c>
    </row>
    <row r="272" spans="1:2" x14ac:dyDescent="0.2">
      <c r="A272" s="164" t="str">
        <f>IF(ISBLANK(Nomen.complète!M272),"-",Nomen.complète!M272)</f>
        <v>-</v>
      </c>
      <c r="B272" s="165" t="str">
        <f>IF(ISBLANK(Nomen.complète!N272),"-",Nomen.complète!N272)</f>
        <v>-</v>
      </c>
    </row>
    <row r="273" spans="1:2" x14ac:dyDescent="0.2">
      <c r="A273" s="164" t="str">
        <f>IF(ISBLANK(Nomen.complète!M273),"-",Nomen.complète!M273)</f>
        <v>-</v>
      </c>
      <c r="B273" s="165" t="str">
        <f>IF(ISBLANK(Nomen.complète!N273),"-",Nomen.complète!N273)</f>
        <v>-</v>
      </c>
    </row>
    <row r="274" spans="1:2" x14ac:dyDescent="0.2">
      <c r="A274" s="164" t="str">
        <f>IF(ISBLANK(Nomen.complète!M274),"-",Nomen.complète!M274)</f>
        <v>-</v>
      </c>
      <c r="B274" s="165" t="str">
        <f>IF(ISBLANK(Nomen.complète!N274),"-",Nomen.complète!N274)</f>
        <v>-</v>
      </c>
    </row>
    <row r="275" spans="1:2" x14ac:dyDescent="0.2">
      <c r="A275" s="164" t="str">
        <f>IF(ISBLANK(Nomen.complète!M275),"-",Nomen.complète!M275)</f>
        <v>-</v>
      </c>
      <c r="B275" s="165" t="str">
        <f>IF(ISBLANK(Nomen.complète!N275),"-",Nomen.complète!N275)</f>
        <v>-</v>
      </c>
    </row>
    <row r="276" spans="1:2" x14ac:dyDescent="0.2">
      <c r="A276" s="164" t="str">
        <f>IF(ISBLANK(Nomen.complète!M276),"-",Nomen.complète!M276)</f>
        <v>-</v>
      </c>
      <c r="B276" s="165" t="str">
        <f>IF(ISBLANK(Nomen.complète!N276),"-",Nomen.complète!N276)</f>
        <v>-</v>
      </c>
    </row>
    <row r="277" spans="1:2" x14ac:dyDescent="0.2">
      <c r="A277" s="164" t="str">
        <f>IF(ISBLANK(Nomen.complète!M277),"-",Nomen.complète!M277)</f>
        <v>-</v>
      </c>
      <c r="B277" s="165" t="str">
        <f>IF(ISBLANK(Nomen.complète!N277),"-",Nomen.complète!N277)</f>
        <v>-</v>
      </c>
    </row>
    <row r="278" spans="1:2" x14ac:dyDescent="0.2">
      <c r="A278" s="164" t="str">
        <f>IF(ISBLANK(Nomen.complète!M278),"-",Nomen.complète!M278)</f>
        <v>-</v>
      </c>
      <c r="B278" s="165" t="str">
        <f>IF(ISBLANK(Nomen.complète!N278),"-",Nomen.complète!N278)</f>
        <v>-</v>
      </c>
    </row>
    <row r="279" spans="1:2" x14ac:dyDescent="0.2">
      <c r="A279" s="164" t="str">
        <f>IF(ISBLANK(Nomen.complète!M279),"-",Nomen.complète!M279)</f>
        <v>-</v>
      </c>
      <c r="B279" s="165" t="str">
        <f>IF(ISBLANK(Nomen.complète!N279),"-",Nomen.complète!N279)</f>
        <v>-</v>
      </c>
    </row>
    <row r="280" spans="1:2" x14ac:dyDescent="0.2">
      <c r="A280" s="164" t="str">
        <f>IF(ISBLANK(Nomen.complète!M280),"-",Nomen.complète!M280)</f>
        <v>-</v>
      </c>
      <c r="B280" s="165" t="str">
        <f>IF(ISBLANK(Nomen.complète!N280),"-",Nomen.complète!N280)</f>
        <v>-</v>
      </c>
    </row>
    <row r="281" spans="1:2" x14ac:dyDescent="0.2">
      <c r="A281" s="164" t="str">
        <f>IF(ISBLANK(Nomen.complète!M281),"-",Nomen.complète!M281)</f>
        <v>-</v>
      </c>
      <c r="B281" s="165" t="str">
        <f>IF(ISBLANK(Nomen.complète!N281),"-",Nomen.complète!N281)</f>
        <v>-</v>
      </c>
    </row>
    <row r="282" spans="1:2" x14ac:dyDescent="0.2">
      <c r="A282" s="164" t="str">
        <f>IF(ISBLANK(Nomen.complète!M282),"-",Nomen.complète!M282)</f>
        <v>-</v>
      </c>
      <c r="B282" s="165" t="str">
        <f>IF(ISBLANK(Nomen.complète!N282),"-",Nomen.complète!N282)</f>
        <v>-</v>
      </c>
    </row>
    <row r="283" spans="1:2" x14ac:dyDescent="0.2">
      <c r="A283" s="164" t="str">
        <f>IF(ISBLANK(Nomen.complète!M283),"-",Nomen.complète!M283)</f>
        <v>-</v>
      </c>
      <c r="B283" s="165" t="str">
        <f>IF(ISBLANK(Nomen.complète!N283),"-",Nomen.complète!N283)</f>
        <v>-</v>
      </c>
    </row>
    <row r="284" spans="1:2" x14ac:dyDescent="0.2">
      <c r="A284" s="164" t="str">
        <f>IF(ISBLANK(Nomen.complète!M284),"-",Nomen.complète!M284)</f>
        <v>-</v>
      </c>
      <c r="B284" s="165" t="str">
        <f>IF(ISBLANK(Nomen.complète!N284),"-",Nomen.complète!N284)</f>
        <v>-</v>
      </c>
    </row>
    <row r="285" spans="1:2" x14ac:dyDescent="0.2">
      <c r="A285" s="164" t="str">
        <f>IF(ISBLANK(Nomen.complète!M285),"-",Nomen.complète!M285)</f>
        <v>-</v>
      </c>
      <c r="B285" s="165" t="str">
        <f>IF(ISBLANK(Nomen.complète!N285),"-",Nomen.complète!N285)</f>
        <v>-</v>
      </c>
    </row>
    <row r="286" spans="1:2" x14ac:dyDescent="0.2">
      <c r="A286" s="164" t="str">
        <f>IF(ISBLANK(Nomen.complète!M286),"-",Nomen.complète!M286)</f>
        <v>-</v>
      </c>
      <c r="B286" s="165" t="str">
        <f>IF(ISBLANK(Nomen.complète!N286),"-",Nomen.complète!N286)</f>
        <v>-</v>
      </c>
    </row>
    <row r="287" spans="1:2" x14ac:dyDescent="0.2">
      <c r="A287" s="164" t="str">
        <f>IF(ISBLANK(Nomen.complète!M287),"-",Nomen.complète!M287)</f>
        <v>-</v>
      </c>
      <c r="B287" s="165" t="str">
        <f>IF(ISBLANK(Nomen.complète!N287),"-",Nomen.complète!N287)</f>
        <v>-</v>
      </c>
    </row>
    <row r="288" spans="1:2" x14ac:dyDescent="0.2">
      <c r="A288" s="164" t="str">
        <f>IF(ISBLANK(Nomen.complète!M288),"-",Nomen.complète!M288)</f>
        <v>-</v>
      </c>
      <c r="B288" s="165" t="str">
        <f>IF(ISBLANK(Nomen.complète!N288),"-",Nomen.complète!N288)</f>
        <v>-</v>
      </c>
    </row>
    <row r="289" spans="1:2" x14ac:dyDescent="0.2">
      <c r="A289" s="164" t="str">
        <f>IF(ISBLANK(Nomen.complète!M289),"-",Nomen.complète!M289)</f>
        <v>-</v>
      </c>
      <c r="B289" s="165" t="str">
        <f>IF(ISBLANK(Nomen.complète!N289),"-",Nomen.complète!N289)</f>
        <v>-</v>
      </c>
    </row>
    <row r="290" spans="1:2" x14ac:dyDescent="0.2">
      <c r="A290" s="164" t="str">
        <f>IF(ISBLANK(Nomen.complète!M290),"-",Nomen.complète!M290)</f>
        <v>-</v>
      </c>
      <c r="B290" s="165" t="str">
        <f>IF(ISBLANK(Nomen.complète!N290),"-",Nomen.complète!N290)</f>
        <v>-</v>
      </c>
    </row>
    <row r="291" spans="1:2" x14ac:dyDescent="0.2">
      <c r="A291" s="164" t="str">
        <f>IF(ISBLANK(Nomen.complète!M291),"-",Nomen.complète!M291)</f>
        <v>-</v>
      </c>
      <c r="B291" s="165" t="str">
        <f>IF(ISBLANK(Nomen.complète!N291),"-",Nomen.complète!N291)</f>
        <v>-</v>
      </c>
    </row>
    <row r="292" spans="1:2" x14ac:dyDescent="0.2">
      <c r="A292" s="164" t="str">
        <f>IF(ISBLANK(Nomen.complète!M292),"-",Nomen.complète!M292)</f>
        <v>-</v>
      </c>
      <c r="B292" s="165" t="str">
        <f>IF(ISBLANK(Nomen.complète!N292),"-",Nomen.complète!N292)</f>
        <v>-</v>
      </c>
    </row>
    <row r="293" spans="1:2" x14ac:dyDescent="0.2">
      <c r="A293" s="164" t="str">
        <f>IF(ISBLANK(Nomen.complète!M293),"-",Nomen.complète!M293)</f>
        <v>-</v>
      </c>
      <c r="B293" s="165" t="str">
        <f>IF(ISBLANK(Nomen.complète!N293),"-",Nomen.complète!N293)</f>
        <v>-</v>
      </c>
    </row>
    <row r="294" spans="1:2" x14ac:dyDescent="0.2">
      <c r="A294" s="164" t="str">
        <f>IF(ISBLANK(Nomen.complète!M294),"-",Nomen.complète!M294)</f>
        <v>-</v>
      </c>
      <c r="B294" s="165" t="str">
        <f>IF(ISBLANK(Nomen.complète!N294),"-",Nomen.complète!N294)</f>
        <v>-</v>
      </c>
    </row>
    <row r="295" spans="1:2" x14ac:dyDescent="0.2">
      <c r="A295" s="164" t="str">
        <f>IF(ISBLANK(Nomen.complète!M295),"-",Nomen.complète!M295)</f>
        <v>-</v>
      </c>
      <c r="B295" s="165" t="str">
        <f>IF(ISBLANK(Nomen.complète!N295),"-",Nomen.complète!N295)</f>
        <v>-</v>
      </c>
    </row>
    <row r="296" spans="1:2" x14ac:dyDescent="0.2">
      <c r="A296" s="164" t="str">
        <f>IF(ISBLANK(Nomen.complète!M296),"-",Nomen.complète!M296)</f>
        <v>-</v>
      </c>
      <c r="B296" s="165" t="str">
        <f>IF(ISBLANK(Nomen.complète!N296),"-",Nomen.complète!N296)</f>
        <v>-</v>
      </c>
    </row>
    <row r="297" spans="1:2" x14ac:dyDescent="0.2">
      <c r="A297" s="164" t="str">
        <f>IF(ISBLANK(Nomen.complète!M297),"-",Nomen.complète!M297)</f>
        <v>-</v>
      </c>
      <c r="B297" s="165" t="str">
        <f>IF(ISBLANK(Nomen.complète!N297),"-",Nomen.complète!N297)</f>
        <v>-</v>
      </c>
    </row>
    <row r="298" spans="1:2" x14ac:dyDescent="0.2">
      <c r="A298" s="164" t="str">
        <f>IF(ISBLANK(Nomen.complète!M298),"-",Nomen.complète!M298)</f>
        <v>-</v>
      </c>
      <c r="B298" s="165" t="str">
        <f>IF(ISBLANK(Nomen.complète!N298),"-",Nomen.complète!N298)</f>
        <v>-</v>
      </c>
    </row>
    <row r="299" spans="1:2" x14ac:dyDescent="0.2">
      <c r="A299" s="164" t="str">
        <f>IF(ISBLANK(Nomen.complète!M299),"-",Nomen.complète!M299)</f>
        <v>-</v>
      </c>
      <c r="B299" s="165" t="str">
        <f>IF(ISBLANK(Nomen.complète!N299),"-",Nomen.complète!N299)</f>
        <v>-</v>
      </c>
    </row>
    <row r="300" spans="1:2" x14ac:dyDescent="0.2">
      <c r="A300" s="164" t="str">
        <f>IF(ISBLANK(Nomen.complète!M300),"-",Nomen.complète!M300)</f>
        <v>-</v>
      </c>
      <c r="B300" s="165" t="str">
        <f>IF(ISBLANK(Nomen.complète!N300),"-",Nomen.complète!N300)</f>
        <v>-</v>
      </c>
    </row>
    <row r="301" spans="1:2" x14ac:dyDescent="0.2">
      <c r="A301" s="164" t="str">
        <f>IF(ISBLANK(Nomen.complète!M301),"-",Nomen.complète!M301)</f>
        <v>-</v>
      </c>
      <c r="B301" s="165" t="str">
        <f>IF(ISBLANK(Nomen.complète!N301),"-",Nomen.complète!N301)</f>
        <v>-</v>
      </c>
    </row>
    <row r="302" spans="1:2" x14ac:dyDescent="0.2">
      <c r="A302" s="164" t="str">
        <f>IF(ISBLANK(Nomen.complète!M302),"-",Nomen.complète!M302)</f>
        <v>-</v>
      </c>
      <c r="B302" s="165" t="str">
        <f>IF(ISBLANK(Nomen.complète!N302),"-",Nomen.complète!N302)</f>
        <v>-</v>
      </c>
    </row>
    <row r="303" spans="1:2" x14ac:dyDescent="0.2">
      <c r="A303" s="164" t="str">
        <f>IF(ISBLANK(Nomen.complète!M303),"-",Nomen.complète!M303)</f>
        <v>-</v>
      </c>
      <c r="B303" s="165" t="str">
        <f>IF(ISBLANK(Nomen.complète!N303),"-",Nomen.complète!N303)</f>
        <v>-</v>
      </c>
    </row>
    <row r="304" spans="1:2" x14ac:dyDescent="0.2">
      <c r="A304" s="164" t="str">
        <f>IF(ISBLANK(Nomen.complète!M304),"-",Nomen.complète!M304)</f>
        <v>-</v>
      </c>
      <c r="B304" s="165" t="str">
        <f>IF(ISBLANK(Nomen.complète!N304),"-",Nomen.complète!N304)</f>
        <v>-</v>
      </c>
    </row>
    <row r="305" spans="1:2" x14ac:dyDescent="0.2">
      <c r="A305" s="164" t="str">
        <f>IF(ISBLANK(Nomen.complète!M305),"-",Nomen.complète!M305)</f>
        <v>-</v>
      </c>
      <c r="B305" s="165" t="str">
        <f>IF(ISBLANK(Nomen.complète!N305),"-",Nomen.complète!N305)</f>
        <v>-</v>
      </c>
    </row>
    <row r="306" spans="1:2" x14ac:dyDescent="0.2">
      <c r="A306" s="164" t="str">
        <f>IF(ISBLANK(Nomen.complète!M306),"-",Nomen.complète!M306)</f>
        <v>-</v>
      </c>
      <c r="B306" s="165" t="str">
        <f>IF(ISBLANK(Nomen.complète!N306),"-",Nomen.complète!N306)</f>
        <v>-</v>
      </c>
    </row>
    <row r="307" spans="1:2" x14ac:dyDescent="0.2">
      <c r="A307" s="164" t="str">
        <f>IF(ISBLANK(Nomen.complète!M307),"-",Nomen.complète!M307)</f>
        <v>-</v>
      </c>
      <c r="B307" s="165" t="str">
        <f>IF(ISBLANK(Nomen.complète!N307),"-",Nomen.complète!N307)</f>
        <v>-</v>
      </c>
    </row>
    <row r="308" spans="1:2" x14ac:dyDescent="0.2">
      <c r="A308" s="164" t="str">
        <f>IF(ISBLANK(Nomen.complète!M308),"-",Nomen.complète!M308)</f>
        <v>-</v>
      </c>
      <c r="B308" s="165" t="str">
        <f>IF(ISBLANK(Nomen.complète!N308),"-",Nomen.complète!N308)</f>
        <v>-</v>
      </c>
    </row>
    <row r="309" spans="1:2" x14ac:dyDescent="0.2">
      <c r="A309" s="164" t="str">
        <f>IF(ISBLANK(Nomen.complète!M309),"-",Nomen.complète!M309)</f>
        <v>-</v>
      </c>
      <c r="B309" s="165" t="str">
        <f>IF(ISBLANK(Nomen.complète!N309),"-",Nomen.complète!N309)</f>
        <v>-</v>
      </c>
    </row>
    <row r="310" spans="1:2" x14ac:dyDescent="0.2">
      <c r="A310" s="164" t="str">
        <f>IF(ISBLANK(Nomen.complète!M310),"-",Nomen.complète!M310)</f>
        <v>-</v>
      </c>
      <c r="B310" s="165" t="str">
        <f>IF(ISBLANK(Nomen.complète!N310),"-",Nomen.complète!N310)</f>
        <v>-</v>
      </c>
    </row>
    <row r="311" spans="1:2" x14ac:dyDescent="0.2">
      <c r="A311" s="164" t="str">
        <f>IF(ISBLANK(Nomen.complète!M311),"-",Nomen.complète!M311)</f>
        <v>-</v>
      </c>
      <c r="B311" s="165" t="str">
        <f>IF(ISBLANK(Nomen.complète!N311),"-",Nomen.complète!N311)</f>
        <v>-</v>
      </c>
    </row>
    <row r="312" spans="1:2" x14ac:dyDescent="0.2">
      <c r="A312" s="164" t="str">
        <f>IF(ISBLANK(Nomen.complète!M312),"-",Nomen.complète!M312)</f>
        <v>-</v>
      </c>
      <c r="B312" s="165" t="str">
        <f>IF(ISBLANK(Nomen.complète!N312),"-",Nomen.complète!N312)</f>
        <v>-</v>
      </c>
    </row>
    <row r="313" spans="1:2" x14ac:dyDescent="0.2">
      <c r="A313" s="164" t="str">
        <f>IF(ISBLANK(Nomen.complète!M313),"-",Nomen.complète!M313)</f>
        <v>-</v>
      </c>
      <c r="B313" s="165" t="str">
        <f>IF(ISBLANK(Nomen.complète!N313),"-",Nomen.complète!N313)</f>
        <v>-</v>
      </c>
    </row>
    <row r="314" spans="1:2" x14ac:dyDescent="0.2">
      <c r="A314" s="164" t="str">
        <f>IF(ISBLANK(Nomen.complète!M314),"-",Nomen.complète!M314)</f>
        <v>-</v>
      </c>
      <c r="B314" s="165" t="str">
        <f>IF(ISBLANK(Nomen.complète!N314),"-",Nomen.complète!N314)</f>
        <v>-</v>
      </c>
    </row>
    <row r="315" spans="1:2" x14ac:dyDescent="0.2">
      <c r="A315" s="164" t="str">
        <f>IF(ISBLANK(Nomen.complète!M315),"-",Nomen.complète!M315)</f>
        <v>-</v>
      </c>
      <c r="B315" s="165" t="str">
        <f>IF(ISBLANK(Nomen.complète!N315),"-",Nomen.complète!N315)</f>
        <v>-</v>
      </c>
    </row>
    <row r="316" spans="1:2" x14ac:dyDescent="0.2">
      <c r="A316" s="164" t="str">
        <f>IF(ISBLANK(Nomen.complète!M316),"-",Nomen.complète!M316)</f>
        <v>-</v>
      </c>
      <c r="B316" s="165" t="str">
        <f>IF(ISBLANK(Nomen.complète!N316),"-",Nomen.complète!N316)</f>
        <v>-</v>
      </c>
    </row>
    <row r="317" spans="1:2" x14ac:dyDescent="0.2">
      <c r="A317" s="164" t="str">
        <f>IF(ISBLANK(Nomen.complète!M317),"-",Nomen.complète!M317)</f>
        <v>-</v>
      </c>
      <c r="B317" s="165" t="str">
        <f>IF(ISBLANK(Nomen.complète!N317),"-",Nomen.complète!N317)</f>
        <v>-</v>
      </c>
    </row>
    <row r="318" spans="1:2" x14ac:dyDescent="0.2">
      <c r="A318" s="164" t="str">
        <f>IF(ISBLANK(Nomen.complète!M318),"-",Nomen.complète!M318)</f>
        <v>-</v>
      </c>
      <c r="B318" s="165" t="str">
        <f>IF(ISBLANK(Nomen.complète!N318),"-",Nomen.complète!N318)</f>
        <v>-</v>
      </c>
    </row>
    <row r="319" spans="1:2" x14ac:dyDescent="0.2">
      <c r="A319" s="164" t="str">
        <f>IF(ISBLANK(Nomen.complète!M319),"-",Nomen.complète!M319)</f>
        <v>-</v>
      </c>
      <c r="B319" s="165" t="str">
        <f>IF(ISBLANK(Nomen.complète!N319),"-",Nomen.complète!N319)</f>
        <v>-</v>
      </c>
    </row>
  </sheetData>
  <sheetProtection sheet="1" objects="1" scenarios="1"/>
  <phoneticPr fontId="16" type="noConversion"/>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4">
    <tabColor indexed="42"/>
  </sheetPr>
  <dimension ref="A1:B507"/>
  <sheetViews>
    <sheetView showGridLines="0" showRowColHeaders="0" workbookViewId="0">
      <pane ySplit="3" topLeftCell="A4" activePane="bottomLeft" state="frozenSplit"/>
      <selection activeCell="G39" sqref="G39"/>
      <selection pane="bottomLeft" activeCell="A2" sqref="A2"/>
    </sheetView>
  </sheetViews>
  <sheetFormatPr baseColWidth="10" defaultRowHeight="12.75" x14ac:dyDescent="0.2"/>
  <cols>
    <col min="1" max="1" width="7.28515625" style="76" customWidth="1"/>
    <col min="2" max="2" width="41" style="75" customWidth="1"/>
    <col min="3" max="16384" width="11.42578125" style="75"/>
  </cols>
  <sheetData>
    <row r="1" spans="1:2" s="74" customFormat="1" x14ac:dyDescent="0.2">
      <c r="A1" s="56" t="s">
        <v>688</v>
      </c>
    </row>
    <row r="2" spans="1:2" s="74" customFormat="1" x14ac:dyDescent="0.2">
      <c r="A2" s="72"/>
      <c r="B2" s="56"/>
    </row>
    <row r="3" spans="1:2" s="74" customFormat="1" ht="13.5" thickBot="1" x14ac:dyDescent="0.25">
      <c r="A3" s="180" t="s">
        <v>2755</v>
      </c>
      <c r="B3" s="168" t="s">
        <v>1183</v>
      </c>
    </row>
    <row r="4" spans="1:2" x14ac:dyDescent="0.2">
      <c r="A4" s="183">
        <f>IF(ISBLANK(Nomen.complète!O4),"-",Nomen.complète!O4)</f>
        <v>110</v>
      </c>
      <c r="B4" s="179" t="str">
        <f>IF(ISBLANK(Nomen.complète!P4),"-",Nomen.complète!P4)</f>
        <v>Allemand</v>
      </c>
    </row>
    <row r="5" spans="1:2" x14ac:dyDescent="0.2">
      <c r="A5" s="183">
        <f>IF(ISBLANK(Nomen.complète!O5),"-",Nomen.complète!O5)</f>
        <v>120</v>
      </c>
      <c r="B5" s="179" t="str">
        <f>IF(ISBLANK(Nomen.complète!P5),"-",Nomen.complète!P5)</f>
        <v>Français</v>
      </c>
    </row>
    <row r="6" spans="1:2" x14ac:dyDescent="0.2">
      <c r="A6" s="183">
        <f>IF(ISBLANK(Nomen.complète!O6),"-",Nomen.complète!O6)</f>
        <v>130</v>
      </c>
      <c r="B6" s="179" t="str">
        <f>IF(ISBLANK(Nomen.complète!P6),"-",Nomen.complète!P6)</f>
        <v>Italien</v>
      </c>
    </row>
    <row r="7" spans="1:2" x14ac:dyDescent="0.2">
      <c r="A7" s="183">
        <f>IF(ISBLANK(Nomen.complète!O7),"-",Nomen.complète!O7)</f>
        <v>140</v>
      </c>
      <c r="B7" s="179" t="str">
        <f>IF(ISBLANK(Nomen.complète!P7),"-",Nomen.complète!P7)</f>
        <v>Romanche</v>
      </c>
    </row>
    <row r="8" spans="1:2" x14ac:dyDescent="0.2">
      <c r="A8" s="183">
        <f>IF(ISBLANK(Nomen.complète!O8),"-",Nomen.complète!O8)</f>
        <v>330</v>
      </c>
      <c r="B8" s="179" t="str">
        <f>IF(ISBLANK(Nomen.complète!P8),"-",Nomen.complète!P8)</f>
        <v>Albanais</v>
      </c>
    </row>
    <row r="9" spans="1:2" x14ac:dyDescent="0.2">
      <c r="A9" s="183">
        <f>IF(ISBLANK(Nomen.complète!O9),"-",Nomen.complète!O9)</f>
        <v>410</v>
      </c>
      <c r="B9" s="179" t="str">
        <f>IF(ISBLANK(Nomen.complète!P9),"-",Nomen.complète!P9)</f>
        <v>Amharique</v>
      </c>
    </row>
    <row r="10" spans="1:2" x14ac:dyDescent="0.2">
      <c r="A10" s="183">
        <f>IF(ISBLANK(Nomen.complète!O10),"-",Nomen.complète!O10)</f>
        <v>210</v>
      </c>
      <c r="B10" s="179" t="str">
        <f>IF(ISBLANK(Nomen.complète!P10),"-",Nomen.complète!P10)</f>
        <v>Anglais</v>
      </c>
    </row>
    <row r="11" spans="1:2" x14ac:dyDescent="0.2">
      <c r="A11" s="183">
        <f>IF(ISBLANK(Nomen.complète!O11),"-",Nomen.complète!O11)</f>
        <v>420</v>
      </c>
      <c r="B11" s="179" t="str">
        <f>IF(ISBLANK(Nomen.complète!P11),"-",Nomen.complète!P11)</f>
        <v>Arabe</v>
      </c>
    </row>
    <row r="12" spans="1:2" x14ac:dyDescent="0.2">
      <c r="A12" s="183">
        <f>IF(ISBLANK(Nomen.complète!O12),"-",Nomen.complète!O12)</f>
        <v>431</v>
      </c>
      <c r="B12" s="179" t="str">
        <f>IF(ISBLANK(Nomen.complète!P12),"-",Nomen.complète!P12)</f>
        <v>Araméen</v>
      </c>
    </row>
    <row r="13" spans="1:2" x14ac:dyDescent="0.2">
      <c r="A13" s="183">
        <f>IF(ISBLANK(Nomen.complète!O13),"-",Nomen.complète!O13)</f>
        <v>431</v>
      </c>
      <c r="B13" s="179" t="str">
        <f>IF(ISBLANK(Nomen.complète!P13),"-",Nomen.complète!P13)</f>
        <v>Arménien</v>
      </c>
    </row>
    <row r="14" spans="1:2" x14ac:dyDescent="0.2">
      <c r="A14" s="183">
        <f>IF(ISBLANK(Nomen.complète!O14),"-",Nomen.complète!O14)</f>
        <v>250</v>
      </c>
      <c r="B14" s="179" t="str">
        <f>IF(ISBLANK(Nomen.complète!P14),"-",Nomen.complète!P14)</f>
        <v>Basque</v>
      </c>
    </row>
    <row r="15" spans="1:2" x14ac:dyDescent="0.2">
      <c r="A15" s="183">
        <f>IF(ISBLANK(Nomen.complète!O15),"-",Nomen.complète!O15)</f>
        <v>432</v>
      </c>
      <c r="B15" s="179" t="str">
        <f>IF(ISBLANK(Nomen.complète!P15),"-",Nomen.complète!P15)</f>
        <v>Bengali</v>
      </c>
    </row>
    <row r="16" spans="1:2" x14ac:dyDescent="0.2">
      <c r="A16" s="183">
        <f>IF(ISBLANK(Nomen.complète!O16),"-",Nomen.complète!O16)</f>
        <v>310</v>
      </c>
      <c r="B16" s="179" t="str">
        <f>IF(ISBLANK(Nomen.complète!P16),"-",Nomen.complète!P16)</f>
        <v>Bosniaque</v>
      </c>
    </row>
    <row r="17" spans="1:2" x14ac:dyDescent="0.2">
      <c r="A17" s="183">
        <f>IF(ISBLANK(Nomen.complète!O17),"-",Nomen.complète!O17)</f>
        <v>250</v>
      </c>
      <c r="B17" s="179" t="str">
        <f>IF(ISBLANK(Nomen.complète!P17),"-",Nomen.complète!P17)</f>
        <v>Breton</v>
      </c>
    </row>
    <row r="18" spans="1:2" x14ac:dyDescent="0.2">
      <c r="A18" s="183">
        <f>IF(ISBLANK(Nomen.complète!O18),"-",Nomen.complète!O18)</f>
        <v>327</v>
      </c>
      <c r="B18" s="179" t="str">
        <f>IF(ISBLANK(Nomen.complète!P18),"-",Nomen.complète!P18)</f>
        <v>Bulgare</v>
      </c>
    </row>
    <row r="19" spans="1:2" x14ac:dyDescent="0.2">
      <c r="A19" s="183">
        <f>IF(ISBLANK(Nomen.complète!O19),"-",Nomen.complète!O19)</f>
        <v>350</v>
      </c>
      <c r="B19" s="179" t="str">
        <f>IF(ISBLANK(Nomen.complète!P19),"-",Nomen.complète!P19)</f>
        <v>Carélien</v>
      </c>
    </row>
    <row r="20" spans="1:2" x14ac:dyDescent="0.2">
      <c r="A20" s="183">
        <f>IF(ISBLANK(Nomen.complète!O20),"-",Nomen.complète!O20)</f>
        <v>230</v>
      </c>
      <c r="B20" s="179" t="str">
        <f>IF(ISBLANK(Nomen.complète!P20),"-",Nomen.complète!P20)</f>
        <v>Catalan</v>
      </c>
    </row>
    <row r="21" spans="1:2" x14ac:dyDescent="0.2">
      <c r="A21" s="183">
        <f>IF(ISBLANK(Nomen.complète!O21),"-",Nomen.complète!O21)</f>
        <v>433</v>
      </c>
      <c r="B21" s="179" t="str">
        <f>IF(ISBLANK(Nomen.complète!P21),"-",Nomen.complète!P21)</f>
        <v>Chinois</v>
      </c>
    </row>
    <row r="22" spans="1:2" x14ac:dyDescent="0.2">
      <c r="A22" s="183">
        <f>IF(ISBLANK(Nomen.complète!O22),"-",Nomen.complète!O22)</f>
        <v>432</v>
      </c>
      <c r="B22" s="179" t="str">
        <f>IF(ISBLANK(Nomen.complète!P22),"-",Nomen.complète!P22)</f>
        <v>Cingalais</v>
      </c>
    </row>
    <row r="23" spans="1:2" x14ac:dyDescent="0.2">
      <c r="A23" s="183">
        <f>IF(ISBLANK(Nomen.complète!O23),"-",Nomen.complète!O23)</f>
        <v>433</v>
      </c>
      <c r="B23" s="179" t="str">
        <f>IF(ISBLANK(Nomen.complète!P23),"-",Nomen.complète!P23)</f>
        <v>Coréen</v>
      </c>
    </row>
    <row r="24" spans="1:2" x14ac:dyDescent="0.2">
      <c r="A24" s="183">
        <f>IF(ISBLANK(Nomen.complète!O24),"-",Nomen.complète!O24)</f>
        <v>250</v>
      </c>
      <c r="B24" s="179" t="str">
        <f>IF(ISBLANK(Nomen.complète!P24),"-",Nomen.complète!P24)</f>
        <v>Corse</v>
      </c>
    </row>
    <row r="25" spans="1:2" x14ac:dyDescent="0.2">
      <c r="A25" s="183">
        <f>IF(ISBLANK(Nomen.complète!O25),"-",Nomen.complète!O25)</f>
        <v>310</v>
      </c>
      <c r="B25" s="179" t="str">
        <f>IF(ISBLANK(Nomen.complète!P25),"-",Nomen.complète!P25)</f>
        <v>Croate</v>
      </c>
    </row>
    <row r="26" spans="1:2" x14ac:dyDescent="0.2">
      <c r="A26" s="183">
        <f>IF(ISBLANK(Nomen.complète!O26),"-",Nomen.complète!O26)</f>
        <v>261</v>
      </c>
      <c r="B26" s="179" t="str">
        <f>IF(ISBLANK(Nomen.complète!P26),"-",Nomen.complète!P26)</f>
        <v>Danois</v>
      </c>
    </row>
    <row r="27" spans="1:2" x14ac:dyDescent="0.2">
      <c r="A27" s="183">
        <f>IF(ISBLANK(Nomen.complète!O27),"-",Nomen.complète!O27)</f>
        <v>230</v>
      </c>
      <c r="B27" s="179" t="str">
        <f>IF(ISBLANK(Nomen.complète!P27),"-",Nomen.complète!P27)</f>
        <v>Espagnol</v>
      </c>
    </row>
    <row r="28" spans="1:2" x14ac:dyDescent="0.2">
      <c r="A28" s="183">
        <f>IF(ISBLANK(Nomen.complète!O28),"-",Nomen.complète!O28)</f>
        <v>350</v>
      </c>
      <c r="B28" s="179" t="str">
        <f>IF(ISBLANK(Nomen.complète!P28),"-",Nomen.complète!P28)</f>
        <v>Estonien</v>
      </c>
    </row>
    <row r="29" spans="1:2" x14ac:dyDescent="0.2">
      <c r="A29" s="183">
        <f>IF(ISBLANK(Nomen.complète!O29),"-",Nomen.complète!O29)</f>
        <v>431</v>
      </c>
      <c r="B29" s="179" t="str">
        <f>IF(ISBLANK(Nomen.complète!P29),"-",Nomen.complète!P29)</f>
        <v>Farsi</v>
      </c>
    </row>
    <row r="30" spans="1:2" x14ac:dyDescent="0.2">
      <c r="A30" s="183">
        <f>IF(ISBLANK(Nomen.complète!O30),"-",Nomen.complète!O30)</f>
        <v>264</v>
      </c>
      <c r="B30" s="179" t="str">
        <f>IF(ISBLANK(Nomen.complète!P30),"-",Nomen.complète!P30)</f>
        <v>Finnois</v>
      </c>
    </row>
    <row r="31" spans="1:2" x14ac:dyDescent="0.2">
      <c r="A31" s="183">
        <f>IF(ISBLANK(Nomen.complète!O31),"-",Nomen.complète!O31)</f>
        <v>250</v>
      </c>
      <c r="B31" s="179" t="str">
        <f>IF(ISBLANK(Nomen.complète!P31),"-",Nomen.complète!P31)</f>
        <v>Frison</v>
      </c>
    </row>
    <row r="32" spans="1:2" x14ac:dyDescent="0.2">
      <c r="A32" s="183">
        <f>IF(ISBLANK(Nomen.complète!O32),"-",Nomen.complète!O32)</f>
        <v>230</v>
      </c>
      <c r="B32" s="179" t="str">
        <f>IF(ISBLANK(Nomen.complète!P32),"-",Nomen.complète!P32)</f>
        <v>Galicien</v>
      </c>
    </row>
    <row r="33" spans="1:2" x14ac:dyDescent="0.2">
      <c r="A33" s="183">
        <f>IF(ISBLANK(Nomen.complète!O33),"-",Nomen.complète!O33)</f>
        <v>250</v>
      </c>
      <c r="B33" s="179" t="str">
        <f>IF(ISBLANK(Nomen.complète!P33),"-",Nomen.complète!P33)</f>
        <v>Gallois</v>
      </c>
    </row>
    <row r="34" spans="1:2" x14ac:dyDescent="0.2">
      <c r="A34" s="183">
        <f>IF(ISBLANK(Nomen.complète!O34),"-",Nomen.complète!O34)</f>
        <v>353</v>
      </c>
      <c r="B34" s="179" t="str">
        <f>IF(ISBLANK(Nomen.complète!P34),"-",Nomen.complète!P34)</f>
        <v>Grec</v>
      </c>
    </row>
    <row r="35" spans="1:2" x14ac:dyDescent="0.2">
      <c r="A35" s="183">
        <f>IF(ISBLANK(Nomen.complète!O35),"-",Nomen.complète!O35)</f>
        <v>431</v>
      </c>
      <c r="B35" s="179" t="str">
        <f>IF(ISBLANK(Nomen.complète!P35),"-",Nomen.complète!P35)</f>
        <v>Hébreu</v>
      </c>
    </row>
    <row r="36" spans="1:2" x14ac:dyDescent="0.2">
      <c r="A36" s="183">
        <f>IF(ISBLANK(Nomen.complète!O36),"-",Nomen.complète!O36)</f>
        <v>432</v>
      </c>
      <c r="B36" s="179" t="str">
        <f>IF(ISBLANK(Nomen.complète!P36),"-",Nomen.complète!P36)</f>
        <v>Hindi</v>
      </c>
    </row>
    <row r="37" spans="1:2" x14ac:dyDescent="0.2">
      <c r="A37" s="183">
        <f>IF(ISBLANK(Nomen.complète!O37),"-",Nomen.complète!O37)</f>
        <v>351</v>
      </c>
      <c r="B37" s="179" t="str">
        <f>IF(ISBLANK(Nomen.complète!P37),"-",Nomen.complète!P37)</f>
        <v>Hongrois</v>
      </c>
    </row>
    <row r="38" spans="1:2" x14ac:dyDescent="0.2">
      <c r="A38" s="183">
        <f>IF(ISBLANK(Nomen.complète!O38),"-",Nomen.complète!O38)</f>
        <v>433</v>
      </c>
      <c r="B38" s="179" t="str">
        <f>IF(ISBLANK(Nomen.complète!P38),"-",Nomen.complète!P38)</f>
        <v>Indonésien</v>
      </c>
    </row>
    <row r="39" spans="1:2" x14ac:dyDescent="0.2">
      <c r="A39" s="183">
        <f>IF(ISBLANK(Nomen.complète!O39),"-",Nomen.complète!O39)</f>
        <v>265</v>
      </c>
      <c r="B39" s="179" t="str">
        <f>IF(ISBLANK(Nomen.complète!P39),"-",Nomen.complète!P39)</f>
        <v>Islandais</v>
      </c>
    </row>
    <row r="40" spans="1:2" x14ac:dyDescent="0.2">
      <c r="A40" s="183">
        <f>IF(ISBLANK(Nomen.complète!O40),"-",Nomen.complète!O40)</f>
        <v>433</v>
      </c>
      <c r="B40" s="179" t="str">
        <f>IF(ISBLANK(Nomen.complète!P40),"-",Nomen.complète!P40)</f>
        <v>Japonais</v>
      </c>
    </row>
    <row r="41" spans="1:2" x14ac:dyDescent="0.2">
      <c r="A41" s="183">
        <f>IF(ISBLANK(Nomen.complète!O41),"-",Nomen.complète!O41)</f>
        <v>433</v>
      </c>
      <c r="B41" s="179" t="str">
        <f>IF(ISBLANK(Nomen.complète!P41),"-",Nomen.complète!P41)</f>
        <v>Khmer</v>
      </c>
    </row>
    <row r="42" spans="1:2" x14ac:dyDescent="0.2">
      <c r="A42" s="183">
        <f>IF(ISBLANK(Nomen.complète!O42),"-",Nomen.complète!O42)</f>
        <v>431</v>
      </c>
      <c r="B42" s="179" t="str">
        <f>IF(ISBLANK(Nomen.complète!P42),"-",Nomen.complète!P42)</f>
        <v>Kurde</v>
      </c>
    </row>
    <row r="43" spans="1:2" x14ac:dyDescent="0.2">
      <c r="A43" s="183">
        <f>IF(ISBLANK(Nomen.complète!O43),"-",Nomen.complète!O43)</f>
        <v>433</v>
      </c>
      <c r="B43" s="179" t="str">
        <f>IF(ISBLANK(Nomen.complète!P43),"-",Nomen.complète!P43)</f>
        <v>Laotien</v>
      </c>
    </row>
    <row r="44" spans="1:2" x14ac:dyDescent="0.2">
      <c r="A44" s="183">
        <f>IF(ISBLANK(Nomen.complète!O44),"-",Nomen.complète!O44)</f>
        <v>265</v>
      </c>
      <c r="B44" s="179" t="str">
        <f>IF(ISBLANK(Nomen.complète!P44),"-",Nomen.complète!P44)</f>
        <v>Lapon</v>
      </c>
    </row>
    <row r="45" spans="1:2" x14ac:dyDescent="0.2">
      <c r="A45" s="183">
        <f>IF(ISBLANK(Nomen.complète!O45),"-",Nomen.complète!O45)</f>
        <v>350</v>
      </c>
      <c r="B45" s="179" t="str">
        <f>IF(ISBLANK(Nomen.complète!P45),"-",Nomen.complète!P45)</f>
        <v>Letton</v>
      </c>
    </row>
    <row r="46" spans="1:2" x14ac:dyDescent="0.2">
      <c r="A46" s="183">
        <f>IF(ISBLANK(Nomen.complète!O46),"-",Nomen.complète!O46)</f>
        <v>410</v>
      </c>
      <c r="B46" s="179" t="str">
        <f>IF(ISBLANK(Nomen.complète!P46),"-",Nomen.complète!P46)</f>
        <v>Lingala</v>
      </c>
    </row>
    <row r="47" spans="1:2" x14ac:dyDescent="0.2">
      <c r="A47" s="183">
        <f>IF(ISBLANK(Nomen.complète!O47),"-",Nomen.complète!O47)</f>
        <v>350</v>
      </c>
      <c r="B47" s="179" t="str">
        <f>IF(ISBLANK(Nomen.complète!P47),"-",Nomen.complète!P47)</f>
        <v>Lituanien</v>
      </c>
    </row>
    <row r="48" spans="1:2" x14ac:dyDescent="0.2">
      <c r="A48" s="183">
        <f>IF(ISBLANK(Nomen.complète!O48),"-",Nomen.complète!O48)</f>
        <v>325</v>
      </c>
      <c r="B48" s="179" t="str">
        <f>IF(ISBLANK(Nomen.complète!P48),"-",Nomen.complète!P48)</f>
        <v>Macédonien</v>
      </c>
    </row>
    <row r="49" spans="1:2" x14ac:dyDescent="0.2">
      <c r="A49" s="183">
        <f>IF(ISBLANK(Nomen.complète!O49),"-",Nomen.complète!O49)</f>
        <v>432</v>
      </c>
      <c r="B49" s="179" t="str">
        <f>IF(ISBLANK(Nomen.complète!P49),"-",Nomen.complète!P49)</f>
        <v>Malayalam</v>
      </c>
    </row>
    <row r="50" spans="1:2" x14ac:dyDescent="0.2">
      <c r="A50" s="183">
        <f>IF(ISBLANK(Nomen.complète!O50),"-",Nomen.complète!O50)</f>
        <v>310</v>
      </c>
      <c r="B50" s="179" t="str">
        <f>IF(ISBLANK(Nomen.complète!P50),"-",Nomen.complète!P50)</f>
        <v>Monténégrin</v>
      </c>
    </row>
    <row r="51" spans="1:2" x14ac:dyDescent="0.2">
      <c r="A51" s="183">
        <f>IF(ISBLANK(Nomen.complète!O51),"-",Nomen.complète!O51)</f>
        <v>220</v>
      </c>
      <c r="B51" s="179" t="str">
        <f>IF(ISBLANK(Nomen.complète!P51),"-",Nomen.complète!P51)</f>
        <v>Néerlandais</v>
      </c>
    </row>
    <row r="52" spans="1:2" x14ac:dyDescent="0.2">
      <c r="A52" s="183">
        <f>IF(ISBLANK(Nomen.complète!O52),"-",Nomen.complète!O52)</f>
        <v>432</v>
      </c>
      <c r="B52" s="179" t="str">
        <f>IF(ISBLANK(Nomen.complète!P52),"-",Nomen.complète!P52)</f>
        <v>Népali</v>
      </c>
    </row>
    <row r="53" spans="1:2" x14ac:dyDescent="0.2">
      <c r="A53" s="183">
        <f>IF(ISBLANK(Nomen.complète!O53),"-",Nomen.complète!O53)</f>
        <v>262</v>
      </c>
      <c r="B53" s="179" t="str">
        <f>IF(ISBLANK(Nomen.complète!P53),"-",Nomen.complète!P53)</f>
        <v>Norvégien</v>
      </c>
    </row>
    <row r="54" spans="1:2" x14ac:dyDescent="0.2">
      <c r="A54" s="183">
        <f>IF(ISBLANK(Nomen.complète!O54),"-",Nomen.complète!O54)</f>
        <v>432</v>
      </c>
      <c r="B54" s="179" t="str">
        <f>IF(ISBLANK(Nomen.complète!P54),"-",Nomen.complète!P54)</f>
        <v>Ourdou</v>
      </c>
    </row>
    <row r="55" spans="1:2" x14ac:dyDescent="0.2">
      <c r="A55" s="183">
        <f>IF(ISBLANK(Nomen.complète!O55),"-",Nomen.complète!O55)</f>
        <v>431</v>
      </c>
      <c r="B55" s="179" t="str">
        <f>IF(ISBLANK(Nomen.complète!P55),"-",Nomen.complète!P55)</f>
        <v>Pachto</v>
      </c>
    </row>
    <row r="56" spans="1:2" x14ac:dyDescent="0.2">
      <c r="A56" s="183">
        <f>IF(ISBLANK(Nomen.complète!O56),"-",Nomen.complète!O56)</f>
        <v>432</v>
      </c>
      <c r="B56" s="179" t="str">
        <f>IF(ISBLANK(Nomen.complète!P56),"-",Nomen.complète!P56)</f>
        <v>Pendjabi</v>
      </c>
    </row>
    <row r="57" spans="1:2" x14ac:dyDescent="0.2">
      <c r="A57" s="183">
        <f>IF(ISBLANK(Nomen.complète!O57),"-",Nomen.complète!O57)</f>
        <v>322</v>
      </c>
      <c r="B57" s="179" t="str">
        <f>IF(ISBLANK(Nomen.complète!P57),"-",Nomen.complète!P57)</f>
        <v>Polonais</v>
      </c>
    </row>
    <row r="58" spans="1:2" x14ac:dyDescent="0.2">
      <c r="A58" s="183">
        <f>IF(ISBLANK(Nomen.complète!O58),"-",Nomen.complète!O58)</f>
        <v>240</v>
      </c>
      <c r="B58" s="179" t="str">
        <f>IF(ISBLANK(Nomen.complète!P58),"-",Nomen.complète!P58)</f>
        <v>Portugais</v>
      </c>
    </row>
    <row r="59" spans="1:2" x14ac:dyDescent="0.2">
      <c r="A59" s="183">
        <f>IF(ISBLANK(Nomen.complète!O59),"-",Nomen.complète!O59)</f>
        <v>432</v>
      </c>
      <c r="B59" s="179" t="str">
        <f>IF(ISBLANK(Nomen.complète!P59),"-",Nomen.complète!P59)</f>
        <v>Romani</v>
      </c>
    </row>
    <row r="60" spans="1:2" x14ac:dyDescent="0.2">
      <c r="A60" s="183">
        <f>IF(ISBLANK(Nomen.complète!O60),"-",Nomen.complète!O60)</f>
        <v>352</v>
      </c>
      <c r="B60" s="179" t="str">
        <f>IF(ISBLANK(Nomen.complète!P60),"-",Nomen.complète!P60)</f>
        <v>Roumain</v>
      </c>
    </row>
    <row r="61" spans="1:2" x14ac:dyDescent="0.2">
      <c r="A61" s="183">
        <f>IF(ISBLANK(Nomen.complète!O61),"-",Nomen.complète!O61)</f>
        <v>321</v>
      </c>
      <c r="B61" s="179" t="str">
        <f>IF(ISBLANK(Nomen.complète!P61),"-",Nomen.complète!P61)</f>
        <v>Russe</v>
      </c>
    </row>
    <row r="62" spans="1:2" x14ac:dyDescent="0.2">
      <c r="A62" s="183">
        <f>IF(ISBLANK(Nomen.complète!O62),"-",Nomen.complète!O62)</f>
        <v>250</v>
      </c>
      <c r="B62" s="179" t="str">
        <f>IF(ISBLANK(Nomen.complète!P62),"-",Nomen.complète!P62)</f>
        <v>Sarde</v>
      </c>
    </row>
    <row r="63" spans="1:2" x14ac:dyDescent="0.2">
      <c r="A63" s="183">
        <f>IF(ISBLANK(Nomen.complète!O63),"-",Nomen.complète!O63)</f>
        <v>310</v>
      </c>
      <c r="B63" s="179" t="str">
        <f>IF(ISBLANK(Nomen.complète!P63),"-",Nomen.complète!P63)</f>
        <v>Serbe</v>
      </c>
    </row>
    <row r="64" spans="1:2" x14ac:dyDescent="0.2">
      <c r="A64" s="183">
        <f>IF(ISBLANK(Nomen.complète!O64),"-",Nomen.complète!O64)</f>
        <v>324</v>
      </c>
      <c r="B64" s="179" t="str">
        <f>IF(ISBLANK(Nomen.complète!P64),"-",Nomen.complète!P64)</f>
        <v>Slovaque</v>
      </c>
    </row>
    <row r="65" spans="1:2" x14ac:dyDescent="0.2">
      <c r="A65" s="183">
        <f>IF(ISBLANK(Nomen.complète!O65),"-",Nomen.complète!O65)</f>
        <v>326</v>
      </c>
      <c r="B65" s="179" t="str">
        <f>IF(ISBLANK(Nomen.complète!P65),"-",Nomen.complète!P65)</f>
        <v>Slovène</v>
      </c>
    </row>
    <row r="66" spans="1:2" x14ac:dyDescent="0.2">
      <c r="A66" s="183">
        <f>IF(ISBLANK(Nomen.complète!O66),"-",Nomen.complète!O66)</f>
        <v>410</v>
      </c>
      <c r="B66" s="179" t="str">
        <f>IF(ISBLANK(Nomen.complète!P66),"-",Nomen.complète!P66)</f>
        <v>Somali</v>
      </c>
    </row>
    <row r="67" spans="1:2" x14ac:dyDescent="0.2">
      <c r="A67" s="183">
        <f>IF(ISBLANK(Nomen.complète!O67),"-",Nomen.complète!O67)</f>
        <v>328</v>
      </c>
      <c r="B67" s="179" t="str">
        <f>IF(ISBLANK(Nomen.complète!P67),"-",Nomen.complète!P67)</f>
        <v>Sorabe</v>
      </c>
    </row>
    <row r="68" spans="1:2" x14ac:dyDescent="0.2">
      <c r="A68" s="183">
        <f>IF(ISBLANK(Nomen.complète!O68),"-",Nomen.complète!O68)</f>
        <v>410</v>
      </c>
      <c r="B68" s="179" t="str">
        <f>IF(ISBLANK(Nomen.complète!P68),"-",Nomen.complète!P68)</f>
        <v>Souahéli</v>
      </c>
    </row>
    <row r="69" spans="1:2" x14ac:dyDescent="0.2">
      <c r="A69" s="183">
        <f>IF(ISBLANK(Nomen.complète!O69),"-",Nomen.complète!O69)</f>
        <v>263</v>
      </c>
      <c r="B69" s="179" t="str">
        <f>IF(ISBLANK(Nomen.complète!P69),"-",Nomen.complète!P69)</f>
        <v>Suédois</v>
      </c>
    </row>
    <row r="70" spans="1:2" x14ac:dyDescent="0.2">
      <c r="A70" s="183">
        <f>IF(ISBLANK(Nomen.complète!O70),"-",Nomen.complète!O70)</f>
        <v>433</v>
      </c>
      <c r="B70" s="179" t="str">
        <f>IF(ISBLANK(Nomen.complète!P70),"-",Nomen.complète!P70)</f>
        <v>Tagale</v>
      </c>
    </row>
    <row r="71" spans="1:2" x14ac:dyDescent="0.2">
      <c r="A71" s="183">
        <f>IF(ISBLANK(Nomen.complète!O71),"-",Nomen.complète!O71)</f>
        <v>432</v>
      </c>
      <c r="B71" s="179" t="str">
        <f>IF(ISBLANK(Nomen.complète!P71),"-",Nomen.complète!P71)</f>
        <v>Tamil</v>
      </c>
    </row>
    <row r="72" spans="1:2" x14ac:dyDescent="0.2">
      <c r="A72" s="183">
        <f>IF(ISBLANK(Nomen.complète!O72),"-",Nomen.complète!O72)</f>
        <v>323</v>
      </c>
      <c r="B72" s="179" t="str">
        <f>IF(ISBLANK(Nomen.complète!P72),"-",Nomen.complète!P72)</f>
        <v>Tchèque</v>
      </c>
    </row>
    <row r="73" spans="1:2" x14ac:dyDescent="0.2">
      <c r="A73" s="183">
        <f>IF(ISBLANK(Nomen.complète!O73),"-",Nomen.complète!O73)</f>
        <v>433</v>
      </c>
      <c r="B73" s="179" t="str">
        <f>IF(ISBLANK(Nomen.complète!P73),"-",Nomen.complète!P73)</f>
        <v>Thaï</v>
      </c>
    </row>
    <row r="74" spans="1:2" x14ac:dyDescent="0.2">
      <c r="A74" s="183">
        <f>IF(ISBLANK(Nomen.complète!O74),"-",Nomen.complète!O74)</f>
        <v>433</v>
      </c>
      <c r="B74" s="179" t="str">
        <f>IF(ISBLANK(Nomen.complète!P74),"-",Nomen.complète!P74)</f>
        <v>Tibétain</v>
      </c>
    </row>
    <row r="75" spans="1:2" x14ac:dyDescent="0.2">
      <c r="A75" s="183">
        <f>IF(ISBLANK(Nomen.complète!O75),"-",Nomen.complète!O75)</f>
        <v>410</v>
      </c>
      <c r="B75" s="179" t="str">
        <f>IF(ISBLANK(Nomen.complète!P75),"-",Nomen.complète!P75)</f>
        <v>Tigrigna</v>
      </c>
    </row>
    <row r="76" spans="1:2" x14ac:dyDescent="0.2">
      <c r="A76" s="183">
        <f>IF(ISBLANK(Nomen.complète!O76),"-",Nomen.complète!O76)</f>
        <v>340</v>
      </c>
      <c r="B76" s="179" t="str">
        <f>IF(ISBLANK(Nomen.complète!P76),"-",Nomen.complète!P76)</f>
        <v>Turc</v>
      </c>
    </row>
    <row r="77" spans="1:2" x14ac:dyDescent="0.2">
      <c r="A77" s="183">
        <f>IF(ISBLANK(Nomen.complète!O77),"-",Nomen.complète!O77)</f>
        <v>321</v>
      </c>
      <c r="B77" s="179" t="str">
        <f>IF(ISBLANK(Nomen.complète!P77),"-",Nomen.complète!P77)</f>
        <v>Ukrainien</v>
      </c>
    </row>
    <row r="78" spans="1:2" x14ac:dyDescent="0.2">
      <c r="A78" s="183">
        <f>IF(ISBLANK(Nomen.complète!O78),"-",Nomen.complète!O78)</f>
        <v>433</v>
      </c>
      <c r="B78" s="179" t="str">
        <f>IF(ISBLANK(Nomen.complète!P78),"-",Nomen.complète!P78)</f>
        <v>Vietnamien</v>
      </c>
    </row>
    <row r="79" spans="1:2" x14ac:dyDescent="0.2">
      <c r="A79" s="183">
        <f>IF(ISBLANK(Nomen.complète!O79),"-",Nomen.complète!O79)</f>
        <v>360</v>
      </c>
      <c r="B79" s="179" t="str">
        <f>IF(ISBLANK(Nomen.complète!P79),"-",Nomen.complète!P79)</f>
        <v>Autres langues européennes</v>
      </c>
    </row>
    <row r="80" spans="1:2" x14ac:dyDescent="0.2">
      <c r="A80" s="183">
        <f>IF(ISBLANK(Nomen.complète!O80),"-",Nomen.complète!O80)</f>
        <v>410</v>
      </c>
      <c r="B80" s="179" t="str">
        <f>IF(ISBLANK(Nomen.complète!P80),"-",Nomen.complète!P80)</f>
        <v>Autres langues africaines</v>
      </c>
    </row>
    <row r="81" spans="1:2" x14ac:dyDescent="0.2">
      <c r="A81" s="183">
        <f>IF(ISBLANK(Nomen.complète!O81),"-",Nomen.complète!O81)</f>
        <v>433</v>
      </c>
      <c r="B81" s="179" t="str">
        <f>IF(ISBLANK(Nomen.complète!P81),"-",Nomen.complète!P81)</f>
        <v>Autres langues d'Asie de l'est</v>
      </c>
    </row>
    <row r="82" spans="1:2" x14ac:dyDescent="0.2">
      <c r="A82" s="183">
        <f>IF(ISBLANK(Nomen.complète!O82),"-",Nomen.complète!O82)</f>
        <v>431</v>
      </c>
      <c r="B82" s="179" t="str">
        <f>IF(ISBLANK(Nomen.complète!P82),"-",Nomen.complète!P82)</f>
        <v>Autres langues d'Asie de l'ouest</v>
      </c>
    </row>
    <row r="83" spans="1:2" x14ac:dyDescent="0.2">
      <c r="A83" s="183">
        <f>IF(ISBLANK(Nomen.complète!O83),"-",Nomen.complète!O83)</f>
        <v>432</v>
      </c>
      <c r="B83" s="179" t="str">
        <f>IF(ISBLANK(Nomen.complète!P83),"-",Nomen.complète!P83)</f>
        <v>Autre langues indo-aryennes et dravidiennes</v>
      </c>
    </row>
    <row r="84" spans="1:2" x14ac:dyDescent="0.2">
      <c r="A84" s="183">
        <f>IF(ISBLANK(Nomen.complète!O84),"-",Nomen.complète!O84)</f>
        <v>440</v>
      </c>
      <c r="B84" s="179" t="str">
        <f>IF(ISBLANK(Nomen.complète!P84),"-",Nomen.complète!P84)</f>
        <v>Autres langues (Pidgin, Créole, langues des signes …)</v>
      </c>
    </row>
    <row r="85" spans="1:2" x14ac:dyDescent="0.2">
      <c r="A85" s="183">
        <f>IF(ISBLANK(Nomen.complète!O85),"-",Nomen.complète!O85)</f>
        <v>999</v>
      </c>
      <c r="B85" s="179" t="str">
        <f>IF(ISBLANK(Nomen.complète!P85),"-",Nomen.complète!P85)</f>
        <v>Non indiqué (Seulement pour le tertiaire)</v>
      </c>
    </row>
    <row r="86" spans="1:2" x14ac:dyDescent="0.2">
      <c r="A86" s="183" t="str">
        <f>IF(ISBLANK(Nomen.complète!O86),"-",Nomen.complète!O86)</f>
        <v>-</v>
      </c>
      <c r="B86" s="179" t="str">
        <f>IF(ISBLANK(Nomen.complète!P86),"-",Nomen.complète!P86)</f>
        <v>-</v>
      </c>
    </row>
    <row r="87" spans="1:2" x14ac:dyDescent="0.2">
      <c r="A87" s="183" t="str">
        <f>IF(ISBLANK(Nomen.complète!O87),"-",Nomen.complète!O87)</f>
        <v>-</v>
      </c>
      <c r="B87" s="179" t="str">
        <f>IF(ISBLANK(Nomen.complète!P87),"-",Nomen.complète!P87)</f>
        <v>-</v>
      </c>
    </row>
    <row r="88" spans="1:2" x14ac:dyDescent="0.2">
      <c r="A88" s="183" t="str">
        <f>IF(ISBLANK(Nomen.complète!O88),"-",Nomen.complète!O88)</f>
        <v>-</v>
      </c>
      <c r="B88" s="179" t="str">
        <f>IF(ISBLANK(Nomen.complète!P88),"-",Nomen.complète!P88)</f>
        <v>-</v>
      </c>
    </row>
    <row r="89" spans="1:2" x14ac:dyDescent="0.2">
      <c r="A89" s="183" t="str">
        <f>IF(ISBLANK(Nomen.complète!O89),"-",Nomen.complète!O89)</f>
        <v>-</v>
      </c>
      <c r="B89" s="179" t="str">
        <f>IF(ISBLANK(Nomen.complète!P89),"-",Nomen.complète!P89)</f>
        <v>-</v>
      </c>
    </row>
    <row r="90" spans="1:2" x14ac:dyDescent="0.2">
      <c r="A90" s="183" t="str">
        <f>IF(ISBLANK(Nomen.complète!O90),"-",Nomen.complète!O90)</f>
        <v>-</v>
      </c>
      <c r="B90" s="179" t="str">
        <f>IF(ISBLANK(Nomen.complète!P90),"-",Nomen.complète!P90)</f>
        <v>-</v>
      </c>
    </row>
    <row r="91" spans="1:2" x14ac:dyDescent="0.2">
      <c r="A91" s="183" t="str">
        <f>IF(ISBLANK(Nomen.complète!O91),"-",Nomen.complète!O91)</f>
        <v>-</v>
      </c>
      <c r="B91" s="179" t="str">
        <f>IF(ISBLANK(Nomen.complète!P91),"-",Nomen.complète!P91)</f>
        <v>-</v>
      </c>
    </row>
    <row r="92" spans="1:2" x14ac:dyDescent="0.2">
      <c r="A92" s="183" t="str">
        <f>IF(ISBLANK(Nomen.complète!O92),"-",Nomen.complète!O92)</f>
        <v>-</v>
      </c>
      <c r="B92" s="179" t="str">
        <f>IF(ISBLANK(Nomen.complète!P92),"-",Nomen.complète!P92)</f>
        <v>-</v>
      </c>
    </row>
    <row r="93" spans="1:2" x14ac:dyDescent="0.2">
      <c r="A93" s="183" t="str">
        <f>IF(ISBLANK(Nomen.complète!O93),"-",Nomen.complète!O93)</f>
        <v>-</v>
      </c>
      <c r="B93" s="179" t="str">
        <f>IF(ISBLANK(Nomen.complète!P93),"-",Nomen.complète!P93)</f>
        <v>-</v>
      </c>
    </row>
    <row r="94" spans="1:2" x14ac:dyDescent="0.2">
      <c r="A94" s="183" t="str">
        <f>IF(ISBLANK(Nomen.complète!O94),"-",Nomen.complète!O94)</f>
        <v>-</v>
      </c>
      <c r="B94" s="179" t="str">
        <f>IF(ISBLANK(Nomen.complète!P94),"-",Nomen.complète!P94)</f>
        <v>-</v>
      </c>
    </row>
    <row r="95" spans="1:2" x14ac:dyDescent="0.2">
      <c r="A95" s="183" t="str">
        <f>IF(ISBLANK(Nomen.complète!O95),"-",Nomen.complète!O95)</f>
        <v>-</v>
      </c>
      <c r="B95" s="179" t="str">
        <f>IF(ISBLANK(Nomen.complète!P95),"-",Nomen.complète!P95)</f>
        <v>-</v>
      </c>
    </row>
    <row r="96" spans="1:2" x14ac:dyDescent="0.2">
      <c r="A96" s="183" t="str">
        <f>IF(ISBLANK(Nomen.complète!O96),"-",Nomen.complète!O96)</f>
        <v>-</v>
      </c>
      <c r="B96" s="179" t="str">
        <f>IF(ISBLANK(Nomen.complète!P96),"-",Nomen.complète!P96)</f>
        <v>-</v>
      </c>
    </row>
    <row r="97" spans="1:2" x14ac:dyDescent="0.2">
      <c r="A97" s="183" t="str">
        <f>IF(ISBLANK(Nomen.complète!O97),"-",Nomen.complète!O97)</f>
        <v>-</v>
      </c>
      <c r="B97" s="179" t="str">
        <f>IF(ISBLANK(Nomen.complète!P97),"-",Nomen.complète!P97)</f>
        <v>-</v>
      </c>
    </row>
    <row r="98" spans="1:2" x14ac:dyDescent="0.2">
      <c r="A98" s="183" t="str">
        <f>IF(ISBLANK(Nomen.complète!O98),"-",Nomen.complète!O98)</f>
        <v>-</v>
      </c>
      <c r="B98" s="179" t="str">
        <f>IF(ISBLANK(Nomen.complète!P98),"-",Nomen.complète!P98)</f>
        <v>-</v>
      </c>
    </row>
    <row r="99" spans="1:2" x14ac:dyDescent="0.2">
      <c r="A99" s="183" t="str">
        <f>IF(ISBLANK(Nomen.complète!O99),"-",Nomen.complète!O99)</f>
        <v>-</v>
      </c>
      <c r="B99" s="179" t="str">
        <f>IF(ISBLANK(Nomen.complète!P99),"-",Nomen.complète!P99)</f>
        <v>-</v>
      </c>
    </row>
    <row r="100" spans="1:2" x14ac:dyDescent="0.2">
      <c r="A100" s="183" t="str">
        <f>IF(ISBLANK(Nomen.complète!O100),"-",Nomen.complète!O100)</f>
        <v>-</v>
      </c>
      <c r="B100" s="179" t="str">
        <f>IF(ISBLANK(Nomen.complète!P100),"-",Nomen.complète!P100)</f>
        <v>-</v>
      </c>
    </row>
    <row r="101" spans="1:2" x14ac:dyDescent="0.2">
      <c r="A101" s="183" t="str">
        <f>IF(ISBLANK(Nomen.complète!O101),"-",Nomen.complète!O101)</f>
        <v>-</v>
      </c>
      <c r="B101" s="179" t="str">
        <f>IF(ISBLANK(Nomen.complète!P101),"-",Nomen.complète!P101)</f>
        <v>-</v>
      </c>
    </row>
    <row r="102" spans="1:2" x14ac:dyDescent="0.2">
      <c r="A102" s="183" t="str">
        <f>IF(ISBLANK(Nomen.complète!O102),"-",Nomen.complète!O102)</f>
        <v>-</v>
      </c>
      <c r="B102" s="179" t="str">
        <f>IF(ISBLANK(Nomen.complète!P102),"-",Nomen.complète!P102)</f>
        <v>-</v>
      </c>
    </row>
    <row r="103" spans="1:2" x14ac:dyDescent="0.2">
      <c r="A103" s="183" t="str">
        <f>IF(ISBLANK(Nomen.complète!O103),"-",Nomen.complète!O103)</f>
        <v>-</v>
      </c>
      <c r="B103" s="179" t="str">
        <f>IF(ISBLANK(Nomen.complète!P103),"-",Nomen.complète!P103)</f>
        <v>-</v>
      </c>
    </row>
    <row r="488" spans="1:1" x14ac:dyDescent="0.2">
      <c r="A488" s="76" t="str">
        <f>IF(ISBLANK('TEns suppl.'!B4),"zz",'TEns suppl.'!B4)</f>
        <v>zz</v>
      </c>
    </row>
    <row r="489" spans="1:1" x14ac:dyDescent="0.2">
      <c r="A489" s="76" t="str">
        <f>IF(ISBLANK('TEns suppl.'!B5),"zz",'TEns suppl.'!B5)</f>
        <v>zz</v>
      </c>
    </row>
    <row r="490" spans="1:1" x14ac:dyDescent="0.2">
      <c r="A490" s="76" t="str">
        <f>IF(ISBLANK('TEns suppl.'!B6),"zz",'TEns suppl.'!B6)</f>
        <v>zz</v>
      </c>
    </row>
    <row r="491" spans="1:1" x14ac:dyDescent="0.2">
      <c r="A491" s="76" t="str">
        <f>IF(ISBLANK('TEns suppl.'!B7),"zz",'TEns suppl.'!B7)</f>
        <v>zz</v>
      </c>
    </row>
    <row r="492" spans="1:1" x14ac:dyDescent="0.2">
      <c r="A492" s="76" t="str">
        <f>IF(ISBLANK('TEns suppl.'!B8),"zz",'TEns suppl.'!B8)</f>
        <v>zz</v>
      </c>
    </row>
    <row r="493" spans="1:1" x14ac:dyDescent="0.2">
      <c r="A493" s="76" t="str">
        <f>IF(ISBLANK('TEns suppl.'!B9),"zz",'TEns suppl.'!B9)</f>
        <v>zz</v>
      </c>
    </row>
    <row r="494" spans="1:1" x14ac:dyDescent="0.2">
      <c r="A494" s="76" t="str">
        <f>IF(ISBLANK('TEns suppl.'!B10),"zz",'TEns suppl.'!B10)</f>
        <v>zz</v>
      </c>
    </row>
    <row r="495" spans="1:1" x14ac:dyDescent="0.2">
      <c r="A495" s="76" t="str">
        <f>IF(ISBLANK('TEns suppl.'!B11),"zz",'TEns suppl.'!B11)</f>
        <v>zz</v>
      </c>
    </row>
    <row r="496" spans="1:1" x14ac:dyDescent="0.2">
      <c r="A496" s="76" t="str">
        <f>IF(ISBLANK('TEns suppl.'!B12),"zz",'TEns suppl.'!B12)</f>
        <v>zz</v>
      </c>
    </row>
    <row r="497" spans="1:1" x14ac:dyDescent="0.2">
      <c r="A497" s="76" t="str">
        <f>IF(ISBLANK('TEns suppl.'!B13),"zz",'TEns suppl.'!B13)</f>
        <v>zz</v>
      </c>
    </row>
    <row r="498" spans="1:1" x14ac:dyDescent="0.2">
      <c r="A498" s="76" t="str">
        <f>IF(ISBLANK('TEns suppl.'!B14),"zz",'TEns suppl.'!B14)</f>
        <v>zz</v>
      </c>
    </row>
    <row r="499" spans="1:1" x14ac:dyDescent="0.2">
      <c r="A499" s="76" t="str">
        <f>IF(ISBLANK('TEns suppl.'!B15),"zz",'TEns suppl.'!B15)</f>
        <v>zz</v>
      </c>
    </row>
    <row r="500" spans="1:1" x14ac:dyDescent="0.2">
      <c r="A500" s="76" t="str">
        <f>IF(ISBLANK('TEns suppl.'!B16),"zz",'TEns suppl.'!B16)</f>
        <v>zz</v>
      </c>
    </row>
    <row r="501" spans="1:1" x14ac:dyDescent="0.2">
      <c r="A501" s="76" t="str">
        <f>IF(ISBLANK('TEns suppl.'!B17),"zz",'TEns suppl.'!B17)</f>
        <v>zz</v>
      </c>
    </row>
    <row r="502" spans="1:1" x14ac:dyDescent="0.2">
      <c r="A502" s="76" t="str">
        <f>IF(ISBLANK('TEns suppl.'!B18),"zz",'TEns suppl.'!B18)</f>
        <v>zz</v>
      </c>
    </row>
    <row r="503" spans="1:1" x14ac:dyDescent="0.2">
      <c r="A503" s="76" t="str">
        <f>IF(ISBLANK('TEns suppl.'!B19),"zz",'TEns suppl.'!B19)</f>
        <v>zz</v>
      </c>
    </row>
    <row r="504" spans="1:1" x14ac:dyDescent="0.2">
      <c r="A504" s="76" t="str">
        <f>IF(ISBLANK('TEns suppl.'!B20),"zz",'TEns suppl.'!B20)</f>
        <v>zz</v>
      </c>
    </row>
    <row r="505" spans="1:1" x14ac:dyDescent="0.2">
      <c r="A505" s="76" t="str">
        <f>IF(ISBLANK('TEns suppl.'!B21),"zz",'TEns suppl.'!B21)</f>
        <v>zz</v>
      </c>
    </row>
    <row r="506" spans="1:1" x14ac:dyDescent="0.2">
      <c r="A506" s="76" t="str">
        <f>IF(ISBLANK('TEns suppl.'!B22),"zz",'TEns suppl.'!B22)</f>
        <v>zz</v>
      </c>
    </row>
    <row r="507" spans="1:1" x14ac:dyDescent="0.2">
      <c r="A507" s="76" t="str">
        <f>IF(ISBLANK('TEns suppl.'!B23),"zz",'TEns suppl.'!B23)</f>
        <v>zz</v>
      </c>
    </row>
  </sheetData>
  <sheetProtection sheet="1" objects="1" scenarios="1"/>
  <phoneticPr fontId="16"/>
  <conditionalFormatting sqref="B2:B103 A1:A103">
    <cfRule type="cellIs" dxfId="1" priority="1" stopIfTrue="1" operator="equal">
      <formula>"Z"</formula>
    </cfRule>
  </conditionalFormatting>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5">
    <tabColor indexed="42"/>
  </sheetPr>
  <dimension ref="A1:C3803"/>
  <sheetViews>
    <sheetView showGridLines="0" workbookViewId="0">
      <pane ySplit="3" topLeftCell="A4" activePane="bottomLeft" state="frozenSplit"/>
      <selection activeCell="G39" sqref="G39"/>
      <selection pane="bottomLeft" activeCell="A2" sqref="A2"/>
    </sheetView>
  </sheetViews>
  <sheetFormatPr baseColWidth="10" defaultRowHeight="12.75" x14ac:dyDescent="0.2"/>
  <cols>
    <col min="1" max="1" width="6.85546875" style="76" customWidth="1"/>
    <col min="2" max="2" width="10.85546875" style="76" customWidth="1"/>
    <col min="3" max="3" width="33.42578125" style="75" customWidth="1"/>
    <col min="4" max="16384" width="11.42578125" style="75"/>
  </cols>
  <sheetData>
    <row r="1" spans="1:3" s="74" customFormat="1" x14ac:dyDescent="0.2">
      <c r="A1" s="80" t="s">
        <v>2739</v>
      </c>
      <c r="B1" s="80"/>
    </row>
    <row r="2" spans="1:3" s="74" customFormat="1" x14ac:dyDescent="0.2">
      <c r="A2" s="79"/>
      <c r="B2" s="79"/>
      <c r="C2" s="30"/>
    </row>
    <row r="3" spans="1:3" s="74" customFormat="1" ht="13.5" thickBot="1" x14ac:dyDescent="0.25">
      <c r="A3" s="162" t="s">
        <v>2755</v>
      </c>
      <c r="B3" s="198" t="s">
        <v>1020</v>
      </c>
      <c r="C3" s="184" t="s">
        <v>2781</v>
      </c>
    </row>
    <row r="4" spans="1:3" x14ac:dyDescent="0.2">
      <c r="A4" s="164">
        <f>IF(ISBLANK(Nomen.complète!Q4),"",Nomen.complète!Q4)</f>
        <v>8207</v>
      </c>
      <c r="B4" s="164" t="str">
        <f>IF(ISBLANK(Nomen.complète!R4),"",Nomen.complète!R4)</f>
        <v/>
      </c>
      <c r="C4" s="165" t="str">
        <f>IF(ISBLANK(Nomen.complète!S4),"-",Nomen.complète!S4)</f>
        <v>Allemagne</v>
      </c>
    </row>
    <row r="5" spans="1:3" x14ac:dyDescent="0.2">
      <c r="A5" s="164">
        <f>IF(ISBLANK(Nomen.complète!Q5),"",Nomen.complète!Q5)</f>
        <v>8212</v>
      </c>
      <c r="B5" s="164" t="str">
        <f>IF(ISBLANK(Nomen.complète!R5),"",Nomen.complète!R5)</f>
        <v/>
      </c>
      <c r="C5" s="165" t="str">
        <f>IF(ISBLANK(Nomen.complète!S5),"-",Nomen.complète!S5)</f>
        <v>France</v>
      </c>
    </row>
    <row r="6" spans="1:3" x14ac:dyDescent="0.2">
      <c r="A6" s="164">
        <f>IF(ISBLANK(Nomen.complète!Q6),"",Nomen.complète!Q6)</f>
        <v>8218</v>
      </c>
      <c r="B6" s="164" t="str">
        <f>IF(ISBLANK(Nomen.complète!R6),"",Nomen.complète!R6)</f>
        <v/>
      </c>
      <c r="C6" s="165" t="str">
        <f>IF(ISBLANK(Nomen.complète!S6),"-",Nomen.complète!S6)</f>
        <v>Italie</v>
      </c>
    </row>
    <row r="7" spans="1:3" x14ac:dyDescent="0.2">
      <c r="A7" s="164">
        <f>IF(ISBLANK(Nomen.complète!Q7),"",Nomen.complète!Q7)</f>
        <v>8222</v>
      </c>
      <c r="B7" s="164" t="str">
        <f>IF(ISBLANK(Nomen.complète!R7),"",Nomen.complète!R7)</f>
        <v/>
      </c>
      <c r="C7" s="165" t="str">
        <f>IF(ISBLANK(Nomen.complète!S7),"-",Nomen.complète!S7)</f>
        <v>Liechtenstein</v>
      </c>
    </row>
    <row r="8" spans="1:3" x14ac:dyDescent="0.2">
      <c r="A8" s="164">
        <f>IF(ISBLANK(Nomen.complète!Q8),"",Nomen.complète!Q8)</f>
        <v>8229</v>
      </c>
      <c r="B8" s="164" t="str">
        <f>IF(ISBLANK(Nomen.complète!R8),"",Nomen.complète!R8)</f>
        <v/>
      </c>
      <c r="C8" s="165" t="str">
        <f>IF(ISBLANK(Nomen.complète!S8),"-",Nomen.complète!S8)</f>
        <v>Autriche</v>
      </c>
    </row>
    <row r="9" spans="1:3" x14ac:dyDescent="0.2">
      <c r="A9" s="164">
        <f>IF(ISBLANK(Nomen.complète!Q9),"",Nomen.complète!Q9)</f>
        <v>4551</v>
      </c>
      <c r="B9" s="164">
        <f>IF(ISBLANK(Nomen.complète!R9),"",Nomen.complète!R9)</f>
        <v>15442</v>
      </c>
      <c r="C9" s="165" t="str">
        <f>IF(ISBLANK(Nomen.complète!S9),"-",Nomen.complète!S9)</f>
        <v>Aadorf</v>
      </c>
    </row>
    <row r="10" spans="1:3" x14ac:dyDescent="0.2">
      <c r="A10" s="164">
        <f>IF(ISBLANK(Nomen.complète!Q10),"",Nomen.complète!Q10)</f>
        <v>4001</v>
      </c>
      <c r="B10" s="164">
        <f>IF(ISBLANK(Nomen.complète!R10),"",Nomen.complète!R10)</f>
        <v>15385</v>
      </c>
      <c r="C10" s="165" t="str">
        <f>IF(ISBLANK(Nomen.complète!S10),"-",Nomen.complète!S10)</f>
        <v>Aarau</v>
      </c>
    </row>
    <row r="11" spans="1:3" x14ac:dyDescent="0.2">
      <c r="A11" s="164">
        <f>IF(ISBLANK(Nomen.complète!Q11),"",Nomen.complète!Q11)</f>
        <v>301</v>
      </c>
      <c r="B11" s="164">
        <f>IF(ISBLANK(Nomen.complète!R11),"",Nomen.complète!R11)</f>
        <v>14995</v>
      </c>
      <c r="C11" s="165" t="str">
        <f>IF(ISBLANK(Nomen.complète!S11),"-",Nomen.complète!S11)</f>
        <v>Aarberg</v>
      </c>
    </row>
    <row r="12" spans="1:3" x14ac:dyDescent="0.2">
      <c r="A12" s="164">
        <f>IF(ISBLANK(Nomen.complète!Q12),"",Nomen.complète!Q12)</f>
        <v>4271</v>
      </c>
      <c r="B12" s="164">
        <f>IF(ISBLANK(Nomen.complète!R12),"",Nomen.complète!R12)</f>
        <v>11738</v>
      </c>
      <c r="C12" s="165" t="str">
        <f>IF(ISBLANK(Nomen.complète!S12),"-",Nomen.complète!S12)</f>
        <v>Aarburg</v>
      </c>
    </row>
    <row r="13" spans="1:3" x14ac:dyDescent="0.2">
      <c r="A13" s="164" t="str">
        <f>IF(ISBLANK(Nomen.complète!Q13),"",Nomen.complète!Q13)</f>
        <v/>
      </c>
      <c r="B13" s="164">
        <f>IF(ISBLANK(Nomen.complète!R13),"",Nomen.complète!R13)</f>
        <v>16284</v>
      </c>
      <c r="C13" s="165" t="str">
        <f>IF(ISBLANK(Nomen.complète!S13),"-",Nomen.complète!S13)</f>
        <v>Aarmühle</v>
      </c>
    </row>
    <row r="14" spans="1:3" x14ac:dyDescent="0.2">
      <c r="A14" s="164">
        <f>IF(ISBLANK(Nomen.complète!Q14),"",Nomen.complète!Q14)</f>
        <v>321</v>
      </c>
      <c r="B14" s="164">
        <f>IF(ISBLANK(Nomen.complète!R14),"",Nomen.complète!R14)</f>
        <v>15007</v>
      </c>
      <c r="C14" s="165" t="str">
        <f>IF(ISBLANK(Nomen.complète!S14),"-",Nomen.complète!S14)</f>
        <v>Aarwangen</v>
      </c>
    </row>
    <row r="15" spans="1:3" x14ac:dyDescent="0.2">
      <c r="A15" s="164" t="str">
        <f>IF(ISBLANK(Nomen.complète!Q15),"",Nomen.complète!Q15)</f>
        <v/>
      </c>
      <c r="B15" s="164">
        <f>IF(ISBLANK(Nomen.complète!R15),"",Nomen.complète!R15)</f>
        <v>11740</v>
      </c>
      <c r="C15" s="165" t="str">
        <f>IF(ISBLANK(Nomen.complète!S15),"-",Nomen.complète!S15)</f>
        <v>Aawangen</v>
      </c>
    </row>
    <row r="16" spans="1:3" x14ac:dyDescent="0.2">
      <c r="A16" s="164">
        <f>IF(ISBLANK(Nomen.complète!Q16),"",Nomen.complète!Q16)</f>
        <v>4221</v>
      </c>
      <c r="B16" s="164">
        <f>IF(ISBLANK(Nomen.complète!R16),"",Nomen.complète!R16)</f>
        <v>11741</v>
      </c>
      <c r="C16" s="165" t="str">
        <f>IF(ISBLANK(Nomen.complète!S16),"-",Nomen.complète!S16)</f>
        <v>Abtwil</v>
      </c>
    </row>
    <row r="17" spans="1:3" x14ac:dyDescent="0.2">
      <c r="A17" s="164">
        <f>IF(ISBLANK(Nomen.complète!Q17),"",Nomen.complète!Q17)</f>
        <v>5621</v>
      </c>
      <c r="B17" s="164">
        <f>IF(ISBLANK(Nomen.complète!R17),"",Nomen.complète!R17)</f>
        <v>14781</v>
      </c>
      <c r="C17" s="165" t="str">
        <f>IF(ISBLANK(Nomen.complète!S17),"-",Nomen.complète!S17)</f>
        <v>Aclens</v>
      </c>
    </row>
    <row r="18" spans="1:3" x14ac:dyDescent="0.2">
      <c r="A18" s="164">
        <f>IF(ISBLANK(Nomen.complète!Q18),"",Nomen.complète!Q18)</f>
        <v>5048</v>
      </c>
      <c r="B18" s="164">
        <f>IF(ISBLANK(Nomen.complète!R18),"",Nomen.complète!R18)</f>
        <v>14492</v>
      </c>
      <c r="C18" s="165" t="str">
        <f>IF(ISBLANK(Nomen.complète!S18),"-",Nomen.complète!S18)</f>
        <v>Acquarossa</v>
      </c>
    </row>
    <row r="19" spans="1:3" x14ac:dyDescent="0.2">
      <c r="A19" s="164">
        <f>IF(ISBLANK(Nomen.complète!Q19),"",Nomen.complète!Q19)</f>
        <v>561</v>
      </c>
      <c r="B19" s="164">
        <f>IF(ISBLANK(Nomen.complète!R19),"",Nomen.complète!R19)</f>
        <v>15137</v>
      </c>
      <c r="C19" s="165" t="str">
        <f>IF(ISBLANK(Nomen.complète!S19),"-",Nomen.complète!S19)</f>
        <v>Adelboden</v>
      </c>
    </row>
    <row r="20" spans="1:3" x14ac:dyDescent="0.2">
      <c r="A20" s="164">
        <f>IF(ISBLANK(Nomen.complète!Q20),"",Nomen.complète!Q20)</f>
        <v>1051</v>
      </c>
      <c r="B20" s="164">
        <f>IF(ISBLANK(Nomen.complète!R20),"",Nomen.complète!R20)</f>
        <v>15538</v>
      </c>
      <c r="C20" s="165" t="str">
        <f>IF(ISBLANK(Nomen.complète!S20),"-",Nomen.complète!S20)</f>
        <v>Adligenswil</v>
      </c>
    </row>
    <row r="21" spans="1:3" x14ac:dyDescent="0.2">
      <c r="A21" s="164" t="str">
        <f>IF(ISBLANK(Nomen.complète!Q21),"",Nomen.complète!Q21)</f>
        <v/>
      </c>
      <c r="B21" s="164">
        <f>IF(ISBLANK(Nomen.complète!R21),"",Nomen.complète!R21)</f>
        <v>16221</v>
      </c>
      <c r="C21" s="165" t="str">
        <f>IF(ISBLANK(Nomen.complète!S21),"-",Nomen.complète!S21)</f>
        <v>Adlikon</v>
      </c>
    </row>
    <row r="22" spans="1:3" x14ac:dyDescent="0.2">
      <c r="A22" s="164">
        <f>IF(ISBLANK(Nomen.complète!Q22),"",Nomen.complète!Q22)</f>
        <v>131</v>
      </c>
      <c r="B22" s="164">
        <f>IF(ISBLANK(Nomen.complète!R22),"",Nomen.complète!R22)</f>
        <v>11745</v>
      </c>
      <c r="C22" s="165" t="str">
        <f>IF(ISBLANK(Nomen.complète!S22),"-",Nomen.complète!S22)</f>
        <v>Adliswil</v>
      </c>
    </row>
    <row r="23" spans="1:3" x14ac:dyDescent="0.2">
      <c r="A23" s="164">
        <f>IF(ISBLANK(Nomen.complète!Q23),"",Nomen.complète!Q23)</f>
        <v>2421</v>
      </c>
      <c r="B23" s="164">
        <f>IF(ISBLANK(Nomen.complète!R23),"",Nomen.complète!R23)</f>
        <v>13711</v>
      </c>
      <c r="C23" s="165" t="str">
        <f>IF(ISBLANK(Nomen.complète!S23),"-",Nomen.complète!S23)</f>
        <v>Aedermannsdorf</v>
      </c>
    </row>
    <row r="24" spans="1:3" x14ac:dyDescent="0.2">
      <c r="A24" s="164">
        <f>IF(ISBLANK(Nomen.complète!Q24),"",Nomen.complète!Q24)</f>
        <v>401</v>
      </c>
      <c r="B24" s="164">
        <f>IF(ISBLANK(Nomen.complète!R24),"",Nomen.complète!R24)</f>
        <v>15058</v>
      </c>
      <c r="C24" s="165" t="str">
        <f>IF(ISBLANK(Nomen.complète!S24),"-",Nomen.complète!S24)</f>
        <v>Aefligen</v>
      </c>
    </row>
    <row r="25" spans="1:3" x14ac:dyDescent="0.2">
      <c r="A25" s="164">
        <f>IF(ISBLANK(Nomen.complète!Q25),"",Nomen.complète!Q25)</f>
        <v>731</v>
      </c>
      <c r="B25" s="164">
        <f>IF(ISBLANK(Nomen.complète!R25),"",Nomen.complète!R25)</f>
        <v>15237</v>
      </c>
      <c r="C25" s="165" t="str">
        <f>IF(ISBLANK(Nomen.complète!S25),"-",Nomen.complète!S25)</f>
        <v>Aegerten</v>
      </c>
    </row>
    <row r="26" spans="1:3" x14ac:dyDescent="0.2">
      <c r="A26" s="164">
        <f>IF(ISBLANK(Nomen.complète!Q26),"",Nomen.complète!Q26)</f>
        <v>2761</v>
      </c>
      <c r="B26" s="164">
        <f>IF(ISBLANK(Nomen.complète!R26),"",Nomen.complète!R26)</f>
        <v>13824</v>
      </c>
      <c r="C26" s="165" t="str">
        <f>IF(ISBLANK(Nomen.complète!S26),"-",Nomen.complète!S26)</f>
        <v>Aesch (BL)</v>
      </c>
    </row>
    <row r="27" spans="1:3" x14ac:dyDescent="0.2">
      <c r="A27" s="164">
        <f>IF(ISBLANK(Nomen.complète!Q27),"",Nomen.complète!Q27)</f>
        <v>1021</v>
      </c>
      <c r="B27" s="164">
        <f>IF(ISBLANK(Nomen.complète!R27),"",Nomen.complète!R27)</f>
        <v>15539</v>
      </c>
      <c r="C27" s="165" t="str">
        <f>IF(ISBLANK(Nomen.complète!S27),"-",Nomen.complète!S27)</f>
        <v>Aesch (LU)</v>
      </c>
    </row>
    <row r="28" spans="1:3" x14ac:dyDescent="0.2">
      <c r="A28" s="164">
        <f>IF(ISBLANK(Nomen.complète!Q28),"",Nomen.complète!Q28)</f>
        <v>241</v>
      </c>
      <c r="B28" s="164">
        <f>IF(ISBLANK(Nomen.complète!R28),"",Nomen.complète!R28)</f>
        <v>14365</v>
      </c>
      <c r="C28" s="165" t="str">
        <f>IF(ISBLANK(Nomen.complète!S28),"-",Nomen.complète!S28)</f>
        <v>Aesch (ZH)</v>
      </c>
    </row>
    <row r="29" spans="1:3" x14ac:dyDescent="0.2">
      <c r="A29" s="164" t="str">
        <f>IF(ISBLANK(Nomen.complète!Q29),"",Nomen.complète!Q29)</f>
        <v/>
      </c>
      <c r="B29" s="164">
        <f>IF(ISBLANK(Nomen.complète!R29),"",Nomen.complète!R29)</f>
        <v>11327</v>
      </c>
      <c r="C29" s="165" t="str">
        <f>IF(ISBLANK(Nomen.complète!S29),"-",Nomen.complète!S29)</f>
        <v>Aesch bei Birmensdorf</v>
      </c>
    </row>
    <row r="30" spans="1:3" x14ac:dyDescent="0.2">
      <c r="A30" s="164">
        <f>IF(ISBLANK(Nomen.complète!Q30),"",Nomen.complète!Q30)</f>
        <v>2511</v>
      </c>
      <c r="B30" s="164">
        <f>IF(ISBLANK(Nomen.complète!R30),"",Nomen.complète!R30)</f>
        <v>15508</v>
      </c>
      <c r="C30" s="165" t="str">
        <f>IF(ISBLANK(Nomen.complète!S30),"-",Nomen.complète!S30)</f>
        <v>Aeschi (SO)</v>
      </c>
    </row>
    <row r="31" spans="1:3" x14ac:dyDescent="0.2">
      <c r="A31" s="164">
        <f>IF(ISBLANK(Nomen.complète!Q31),"",Nomen.complète!Q31)</f>
        <v>562</v>
      </c>
      <c r="B31" s="164">
        <f>IF(ISBLANK(Nomen.complète!R31),"",Nomen.complète!R31)</f>
        <v>15138</v>
      </c>
      <c r="C31" s="165" t="str">
        <f>IF(ISBLANK(Nomen.complète!S31),"-",Nomen.complète!S31)</f>
        <v>Aeschi bei Spiez</v>
      </c>
    </row>
    <row r="32" spans="1:3" x14ac:dyDescent="0.2">
      <c r="A32" s="164" t="str">
        <f>IF(ISBLANK(Nomen.complète!Q32),"",Nomen.complète!Q32)</f>
        <v/>
      </c>
      <c r="B32" s="164">
        <f>IF(ISBLANK(Nomen.complète!R32),"",Nomen.complète!R32)</f>
        <v>10686</v>
      </c>
      <c r="C32" s="165" t="str">
        <f>IF(ISBLANK(Nomen.complète!S32),"-",Nomen.complète!S32)</f>
        <v>Aeschlen</v>
      </c>
    </row>
    <row r="33" spans="1:3" x14ac:dyDescent="0.2">
      <c r="A33" s="164" t="str">
        <f>IF(ISBLANK(Nomen.complète!Q33),"",Nomen.complète!Q33)</f>
        <v/>
      </c>
      <c r="B33" s="164">
        <f>IF(ISBLANK(Nomen.complète!R33),"",Nomen.complète!R33)</f>
        <v>11749</v>
      </c>
      <c r="C33" s="165" t="str">
        <f>IF(ISBLANK(Nomen.complète!S33),"-",Nomen.complète!S33)</f>
        <v>Aetigkofen</v>
      </c>
    </row>
    <row r="34" spans="1:3" x14ac:dyDescent="0.2">
      <c r="A34" s="164" t="str">
        <f>IF(ISBLANK(Nomen.complète!Q34),"",Nomen.complète!Q34)</f>
        <v/>
      </c>
      <c r="B34" s="164">
        <f>IF(ISBLANK(Nomen.complète!R34),"",Nomen.complète!R34)</f>
        <v>11727</v>
      </c>
      <c r="C34" s="165" t="str">
        <f>IF(ISBLANK(Nomen.complète!S34),"-",Nomen.complète!S34)</f>
        <v>Aetingen</v>
      </c>
    </row>
    <row r="35" spans="1:3" x14ac:dyDescent="0.2">
      <c r="A35" s="164" t="str">
        <f>IF(ISBLANK(Nomen.complète!Q35),"",Nomen.complète!Q35)</f>
        <v/>
      </c>
      <c r="B35" s="164">
        <f>IF(ISBLANK(Nomen.complète!R35),"",Nomen.complète!R35)</f>
        <v>11348</v>
      </c>
      <c r="C35" s="165" t="str">
        <f>IF(ISBLANK(Nomen.complète!S35),"-",Nomen.complète!S35)</f>
        <v>Aeugst</v>
      </c>
    </row>
    <row r="36" spans="1:3" x14ac:dyDescent="0.2">
      <c r="A36" s="164">
        <f>IF(ISBLANK(Nomen.complète!Q36),"",Nomen.complète!Q36)</f>
        <v>1</v>
      </c>
      <c r="B36" s="164">
        <f>IF(ISBLANK(Nomen.complète!R36),"",Nomen.complète!R36)</f>
        <v>13256</v>
      </c>
      <c r="C36" s="165" t="str">
        <f>IF(ISBLANK(Nomen.complète!S36),"-",Nomen.complète!S36)</f>
        <v>Aeugst am Albis</v>
      </c>
    </row>
    <row r="37" spans="1:3" x14ac:dyDescent="0.2">
      <c r="A37" s="164">
        <f>IF(ISBLANK(Nomen.complète!Q37),"",Nomen.complète!Q37)</f>
        <v>4711</v>
      </c>
      <c r="B37" s="164">
        <f>IF(ISBLANK(Nomen.complète!R37),"",Nomen.complète!R37)</f>
        <v>15433</v>
      </c>
      <c r="C37" s="165" t="str">
        <f>IF(ISBLANK(Nomen.complète!S37),"-",Nomen.complète!S37)</f>
        <v>Affeltrangen</v>
      </c>
    </row>
    <row r="38" spans="1:3" x14ac:dyDescent="0.2">
      <c r="A38" s="164" t="str">
        <f>IF(ISBLANK(Nomen.complète!Q38),"",Nomen.complète!Q38)</f>
        <v/>
      </c>
      <c r="B38" s="164">
        <f>IF(ISBLANK(Nomen.complète!R38),"",Nomen.complète!R38)</f>
        <v>16169</v>
      </c>
      <c r="C38" s="165" t="str">
        <f>IF(ISBLANK(Nomen.complète!S38),"-",Nomen.complète!S38)</f>
        <v>Affoltern</v>
      </c>
    </row>
    <row r="39" spans="1:3" x14ac:dyDescent="0.2">
      <c r="A39" s="164">
        <f>IF(ISBLANK(Nomen.complète!Q39),"",Nomen.complète!Q39)</f>
        <v>2</v>
      </c>
      <c r="B39" s="164">
        <f>IF(ISBLANK(Nomen.complète!R39),"",Nomen.complète!R39)</f>
        <v>11742</v>
      </c>
      <c r="C39" s="165" t="str">
        <f>IF(ISBLANK(Nomen.complète!S39),"-",Nomen.complète!S39)</f>
        <v>Affoltern am Albis</v>
      </c>
    </row>
    <row r="40" spans="1:3" x14ac:dyDescent="0.2">
      <c r="A40" s="164" t="str">
        <f>IF(ISBLANK(Nomen.complète!Q40),"",Nomen.complète!Q40)</f>
        <v/>
      </c>
      <c r="B40" s="164">
        <f>IF(ISBLANK(Nomen.complète!R40),"",Nomen.complète!R40)</f>
        <v>16454</v>
      </c>
      <c r="C40" s="165" t="str">
        <f>IF(ISBLANK(Nomen.complète!S40),"-",Nomen.complète!S40)</f>
        <v>Affoltern bei Zürich</v>
      </c>
    </row>
    <row r="41" spans="1:3" x14ac:dyDescent="0.2">
      <c r="A41" s="164">
        <f>IF(ISBLANK(Nomen.complète!Q41),"",Nomen.complète!Q41)</f>
        <v>951</v>
      </c>
      <c r="B41" s="164">
        <f>IF(ISBLANK(Nomen.complète!R41),"",Nomen.complète!R41)</f>
        <v>15346</v>
      </c>
      <c r="C41" s="165" t="str">
        <f>IF(ISBLANK(Nomen.complète!S41),"-",Nomen.complète!S41)</f>
        <v>Affoltern im Emmental</v>
      </c>
    </row>
    <row r="42" spans="1:3" x14ac:dyDescent="0.2">
      <c r="A42" s="164">
        <f>IF(ISBLANK(Nomen.complète!Q42),"",Nomen.complète!Q42)</f>
        <v>6101</v>
      </c>
      <c r="B42" s="164">
        <f>IF(ISBLANK(Nomen.complète!R42),"",Nomen.complète!R42)</f>
        <v>11720</v>
      </c>
      <c r="C42" s="165" t="str">
        <f>IF(ISBLANK(Nomen.complète!S42),"-",Nomen.complète!S42)</f>
        <v>Agarn</v>
      </c>
    </row>
    <row r="43" spans="1:3" x14ac:dyDescent="0.2">
      <c r="A43" s="164" t="str">
        <f>IF(ISBLANK(Nomen.complète!Q43),"",Nomen.complète!Q43)</f>
        <v/>
      </c>
      <c r="B43" s="164">
        <f>IF(ISBLANK(Nomen.complète!R43),"",Nomen.complète!R43)</f>
        <v>11274</v>
      </c>
      <c r="C43" s="165" t="str">
        <f>IF(ISBLANK(Nomen.complète!S43),"-",Nomen.complète!S43)</f>
        <v>Agettes</v>
      </c>
    </row>
    <row r="44" spans="1:3" x14ac:dyDescent="0.2">
      <c r="A44" s="164">
        <f>IF(ISBLANK(Nomen.complète!Q44),"",Nomen.complète!Q44)</f>
        <v>5742</v>
      </c>
      <c r="B44" s="164">
        <f>IF(ISBLANK(Nomen.complète!R44),"",Nomen.complète!R44)</f>
        <v>14783</v>
      </c>
      <c r="C44" s="165" t="str">
        <f>IF(ISBLANK(Nomen.complète!S44),"-",Nomen.complète!S44)</f>
        <v>Agiez</v>
      </c>
    </row>
    <row r="45" spans="1:3" x14ac:dyDescent="0.2">
      <c r="A45" s="164">
        <f>IF(ISBLANK(Nomen.complète!Q45),"",Nomen.complète!Q45)</f>
        <v>5141</v>
      </c>
      <c r="B45" s="164">
        <f>IF(ISBLANK(Nomen.complète!R45),"",Nomen.complète!R45)</f>
        <v>11722</v>
      </c>
      <c r="C45" s="165" t="str">
        <f>IF(ISBLANK(Nomen.complète!S45),"-",Nomen.complète!S45)</f>
        <v>Agno</v>
      </c>
    </row>
    <row r="46" spans="1:3" x14ac:dyDescent="0.2">
      <c r="A46" s="164" t="str">
        <f>IF(ISBLANK(Nomen.complète!Q46),"",Nomen.complète!Q46)</f>
        <v/>
      </c>
      <c r="B46" s="164">
        <f>IF(ISBLANK(Nomen.complète!R46),"",Nomen.complète!R46)</f>
        <v>11723</v>
      </c>
      <c r="C46" s="165" t="str">
        <f>IF(ISBLANK(Nomen.complète!S46),"-",Nomen.complète!S46)</f>
        <v>Agra</v>
      </c>
    </row>
    <row r="47" spans="1:3" x14ac:dyDescent="0.2">
      <c r="A47" s="164" t="str">
        <f>IF(ISBLANK(Nomen.complète!Q47),"",Nomen.complète!Q47)</f>
        <v/>
      </c>
      <c r="B47" s="164">
        <f>IF(ISBLANK(Nomen.complète!R47),"",Nomen.complète!R47)</f>
        <v>11724</v>
      </c>
      <c r="C47" s="165" t="str">
        <f>IF(ISBLANK(Nomen.complète!S47),"-",Nomen.complète!S47)</f>
        <v>Agriswil</v>
      </c>
    </row>
    <row r="48" spans="1:3" x14ac:dyDescent="0.2">
      <c r="A48" s="164">
        <f>IF(ISBLANK(Nomen.complète!Q48),"",Nomen.complète!Q48)</f>
        <v>5401</v>
      </c>
      <c r="B48" s="164">
        <f>IF(ISBLANK(Nomen.complète!R48),"",Nomen.complète!R48)</f>
        <v>14540</v>
      </c>
      <c r="C48" s="165" t="str">
        <f>IF(ISBLANK(Nomen.complète!S48),"-",Nomen.complète!S48)</f>
        <v>Aigle</v>
      </c>
    </row>
    <row r="49" spans="1:3" x14ac:dyDescent="0.2">
      <c r="A49" s="164">
        <f>IF(ISBLANK(Nomen.complète!Q49),"",Nomen.complète!Q49)</f>
        <v>6601</v>
      </c>
      <c r="B49" s="164">
        <f>IF(ISBLANK(Nomen.complète!R49),"",Nomen.complète!R49)</f>
        <v>11726</v>
      </c>
      <c r="C49" s="165" t="str">
        <f>IF(ISBLANK(Nomen.complète!S49),"-",Nomen.complète!S49)</f>
        <v>Aire-la-Ville</v>
      </c>
    </row>
    <row r="50" spans="1:3" x14ac:dyDescent="0.2">
      <c r="A50" s="164">
        <f>IF(ISBLANK(Nomen.complète!Q50),"",Nomen.complète!Q50)</f>
        <v>5061</v>
      </c>
      <c r="B50" s="164">
        <f>IF(ISBLANK(Nomen.complète!R50),"",Nomen.complète!R50)</f>
        <v>11719</v>
      </c>
      <c r="C50" s="165" t="str">
        <f>IF(ISBLANK(Nomen.complète!S50),"-",Nomen.complète!S50)</f>
        <v>Airolo</v>
      </c>
    </row>
    <row r="51" spans="1:3" x14ac:dyDescent="0.2">
      <c r="A51" s="164">
        <f>IF(ISBLANK(Nomen.complète!Q51),"",Nomen.complète!Q51)</f>
        <v>1121</v>
      </c>
      <c r="B51" s="164">
        <f>IF(ISBLANK(Nomen.complète!R51),"",Nomen.complète!R51)</f>
        <v>15537</v>
      </c>
      <c r="C51" s="165" t="str">
        <f>IF(ISBLANK(Nomen.complète!S51),"-",Nomen.complète!S51)</f>
        <v>Alberswil</v>
      </c>
    </row>
    <row r="52" spans="1:3" x14ac:dyDescent="0.2">
      <c r="A52" s="164" t="str">
        <f>IF(ISBLANK(Nomen.complète!Q52),"",Nomen.complète!Q52)</f>
        <v/>
      </c>
      <c r="B52" s="164">
        <f>IF(ISBLANK(Nomen.complète!R52),"",Nomen.complète!R52)</f>
        <v>11729</v>
      </c>
      <c r="C52" s="165" t="str">
        <f>IF(ISBLANK(Nomen.complète!S52),"-",Nomen.complète!S52)</f>
        <v>Albeuve</v>
      </c>
    </row>
    <row r="53" spans="1:3" x14ac:dyDescent="0.2">
      <c r="A53" s="164">
        <f>IF(ISBLANK(Nomen.complète!Q53),"",Nomen.complète!Q53)</f>
        <v>6102</v>
      </c>
      <c r="B53" s="164">
        <f>IF(ISBLANK(Nomen.complète!R53),"",Nomen.complète!R53)</f>
        <v>11730</v>
      </c>
      <c r="C53" s="165" t="str">
        <f>IF(ISBLANK(Nomen.complète!S53),"-",Nomen.complète!S53)</f>
        <v>Albinen</v>
      </c>
    </row>
    <row r="54" spans="1:3" x14ac:dyDescent="0.2">
      <c r="A54" s="164" t="str">
        <f>IF(ISBLANK(Nomen.complète!Q54),"",Nomen.complète!Q54)</f>
        <v/>
      </c>
      <c r="B54" s="164">
        <f>IF(ISBLANK(Nomen.complète!R54),"",Nomen.complète!R54)</f>
        <v>16455</v>
      </c>
      <c r="C54" s="165" t="str">
        <f>IF(ISBLANK(Nomen.complète!S54),"-",Nomen.complète!S54)</f>
        <v>Albisrieden</v>
      </c>
    </row>
    <row r="55" spans="1:3" x14ac:dyDescent="0.2">
      <c r="A55" s="164" t="str">
        <f>IF(ISBLANK(Nomen.complète!Q55),"",Nomen.complète!Q55)</f>
        <v/>
      </c>
      <c r="B55" s="164">
        <f>IF(ISBLANK(Nomen.complète!R55),"",Nomen.complète!R55)</f>
        <v>11103</v>
      </c>
      <c r="C55" s="165" t="str">
        <f>IF(ISBLANK(Nomen.complète!S55),"-",Nomen.complète!S55)</f>
        <v>Albligen</v>
      </c>
    </row>
    <row r="56" spans="1:3" x14ac:dyDescent="0.2">
      <c r="A56" s="164">
        <f>IF(ISBLANK(Nomen.complète!Q56),"",Nomen.complète!Q56)</f>
        <v>3542</v>
      </c>
      <c r="B56" s="164">
        <f>IF(ISBLANK(Nomen.complète!R56),"",Nomen.complète!R56)</f>
        <v>16062</v>
      </c>
      <c r="C56" s="165" t="str">
        <f>IF(ISBLANK(Nomen.complète!S56),"-",Nomen.complète!S56)</f>
        <v>Albula/Alvra</v>
      </c>
    </row>
    <row r="57" spans="1:3" x14ac:dyDescent="0.2">
      <c r="A57" s="164">
        <f>IF(ISBLANK(Nomen.complète!Q57),"",Nomen.complète!Q57)</f>
        <v>402</v>
      </c>
      <c r="B57" s="164">
        <f>IF(ISBLANK(Nomen.complète!R57),"",Nomen.complète!R57)</f>
        <v>15059</v>
      </c>
      <c r="C57" s="165" t="str">
        <f>IF(ISBLANK(Nomen.complète!S57),"-",Nomen.complète!S57)</f>
        <v>Alchenstorf</v>
      </c>
    </row>
    <row r="58" spans="1:3" x14ac:dyDescent="0.2">
      <c r="A58" s="164">
        <f>IF(ISBLANK(Nomen.complète!Q58),"",Nomen.complète!Q58)</f>
        <v>5851</v>
      </c>
      <c r="B58" s="164">
        <f>IF(ISBLANK(Nomen.complète!R58),"",Nomen.complète!R58)</f>
        <v>14782</v>
      </c>
      <c r="C58" s="165" t="str">
        <f>IF(ISBLANK(Nomen.complète!S58),"-",Nomen.complète!S58)</f>
        <v>Allaman</v>
      </c>
    </row>
    <row r="59" spans="1:3" x14ac:dyDescent="0.2">
      <c r="A59" s="164">
        <f>IF(ISBLANK(Nomen.complète!Q59),"",Nomen.complète!Q59)</f>
        <v>6771</v>
      </c>
      <c r="B59" s="164">
        <f>IF(ISBLANK(Nomen.complète!R59),"",Nomen.complète!R59)</f>
        <v>13318</v>
      </c>
      <c r="C59" s="165" t="str">
        <f>IF(ISBLANK(Nomen.complète!S59),"-",Nomen.complète!S59)</f>
        <v>Alle</v>
      </c>
    </row>
    <row r="60" spans="1:3" x14ac:dyDescent="0.2">
      <c r="A60" s="164" t="str">
        <f>IF(ISBLANK(Nomen.complète!Q60),"",Nomen.complète!Q60)</f>
        <v/>
      </c>
      <c r="B60" s="164">
        <f>IF(ISBLANK(Nomen.complète!R60),"",Nomen.complète!R60)</f>
        <v>16312</v>
      </c>
      <c r="C60" s="165" t="str">
        <f>IF(ISBLANK(Nomen.complète!S60),"-",Nomen.complète!S60)</f>
        <v>Alliswil</v>
      </c>
    </row>
    <row r="61" spans="1:3" x14ac:dyDescent="0.2">
      <c r="A61" s="164">
        <f>IF(ISBLANK(Nomen.complète!Q61),"",Nomen.complète!Q61)</f>
        <v>630</v>
      </c>
      <c r="B61" s="164">
        <f>IF(ISBLANK(Nomen.complète!R61),"",Nomen.complète!R61)</f>
        <v>15192</v>
      </c>
      <c r="C61" s="165" t="str">
        <f>IF(ISBLANK(Nomen.complète!S61),"-",Nomen.complète!S61)</f>
        <v>Allmendingen</v>
      </c>
    </row>
    <row r="62" spans="1:3" x14ac:dyDescent="0.2">
      <c r="A62" s="164">
        <f>IF(ISBLANK(Nomen.complète!Q62),"",Nomen.complète!Q62)</f>
        <v>2762</v>
      </c>
      <c r="B62" s="164">
        <f>IF(ISBLANK(Nomen.complète!R62),"",Nomen.complète!R62)</f>
        <v>13825</v>
      </c>
      <c r="C62" s="165" t="str">
        <f>IF(ISBLANK(Nomen.complète!S62),"-",Nomen.complète!S62)</f>
        <v>Allschwil</v>
      </c>
    </row>
    <row r="63" spans="1:3" x14ac:dyDescent="0.2">
      <c r="A63" s="164" t="str">
        <f>IF(ISBLANK(Nomen.complète!Q63),"",Nomen.complète!Q63)</f>
        <v/>
      </c>
      <c r="B63" s="164">
        <f>IF(ISBLANK(Nomen.complète!R63),"",Nomen.complète!R63)</f>
        <v>10198</v>
      </c>
      <c r="C63" s="165" t="str">
        <f>IF(ISBLANK(Nomen.complète!S63),"-",Nomen.complète!S63)</f>
        <v>Almens</v>
      </c>
    </row>
    <row r="64" spans="1:3" x14ac:dyDescent="0.2">
      <c r="A64" s="164">
        <f>IF(ISBLANK(Nomen.complète!Q64),"",Nomen.complète!Q64)</f>
        <v>1401</v>
      </c>
      <c r="B64" s="164">
        <f>IF(ISBLANK(Nomen.complète!R64),"",Nomen.complète!R64)</f>
        <v>11753</v>
      </c>
      <c r="C64" s="165" t="str">
        <f>IF(ISBLANK(Nomen.complète!S64),"-",Nomen.complète!S64)</f>
        <v>Alpnach</v>
      </c>
    </row>
    <row r="65" spans="1:3" x14ac:dyDescent="0.2">
      <c r="A65" s="164">
        <f>IF(ISBLANK(Nomen.complète!Q65),"",Nomen.complète!Q65)</f>
        <v>1361</v>
      </c>
      <c r="B65" s="164">
        <f>IF(ISBLANK(Nomen.complète!R65),"",Nomen.complète!R65)</f>
        <v>11778</v>
      </c>
      <c r="C65" s="165" t="str">
        <f>IF(ISBLANK(Nomen.complète!S65),"-",Nomen.complète!S65)</f>
        <v>Alpthal</v>
      </c>
    </row>
    <row r="66" spans="1:3" x14ac:dyDescent="0.2">
      <c r="A66" s="164" t="str">
        <f>IF(ISBLANK(Nomen.complète!Q66),"",Nomen.complète!Q66)</f>
        <v/>
      </c>
      <c r="B66" s="164">
        <f>IF(ISBLANK(Nomen.complète!R66),"",Nomen.complète!R66)</f>
        <v>10108</v>
      </c>
      <c r="C66" s="165" t="str">
        <f>IF(ISBLANK(Nomen.complète!S66),"-",Nomen.complète!S66)</f>
        <v>Alt St. Johann</v>
      </c>
    </row>
    <row r="67" spans="1:3" x14ac:dyDescent="0.2">
      <c r="A67" s="164" t="str">
        <f>IF(ISBLANK(Nomen.complète!Q67),"",Nomen.complète!Q67)</f>
        <v/>
      </c>
      <c r="B67" s="164">
        <f>IF(ISBLANK(Nomen.complète!R67),"",Nomen.complète!R67)</f>
        <v>11750</v>
      </c>
      <c r="C67" s="165" t="str">
        <f>IF(ISBLANK(Nomen.complète!S67),"-",Nomen.complète!S67)</f>
        <v>Altavilla</v>
      </c>
    </row>
    <row r="68" spans="1:3" x14ac:dyDescent="0.2">
      <c r="A68" s="164">
        <f>IF(ISBLANK(Nomen.complète!Q68),"",Nomen.complète!Q68)</f>
        <v>1122</v>
      </c>
      <c r="B68" s="164">
        <f>IF(ISBLANK(Nomen.complète!R68),"",Nomen.complète!R68)</f>
        <v>15540</v>
      </c>
      <c r="C68" s="165" t="str">
        <f>IF(ISBLANK(Nomen.complète!S68),"-",Nomen.complète!S68)</f>
        <v>Altbüron</v>
      </c>
    </row>
    <row r="69" spans="1:3" x14ac:dyDescent="0.2">
      <c r="A69" s="164" t="str">
        <f>IF(ISBLANK(Nomen.complète!Q69),"",Nomen.complète!Q69)</f>
        <v/>
      </c>
      <c r="B69" s="164">
        <f>IF(ISBLANK(Nomen.complète!R69),"",Nomen.complète!R69)</f>
        <v>11772</v>
      </c>
      <c r="C69" s="165" t="str">
        <f>IF(ISBLANK(Nomen.complète!S69),"-",Nomen.complète!S69)</f>
        <v>Altdorf (SH)</v>
      </c>
    </row>
    <row r="70" spans="1:3" x14ac:dyDescent="0.2">
      <c r="A70" s="164">
        <f>IF(ISBLANK(Nomen.complète!Q70),"",Nomen.complète!Q70)</f>
        <v>1201</v>
      </c>
      <c r="B70" s="164">
        <f>IF(ISBLANK(Nomen.complète!R70),"",Nomen.complète!R70)</f>
        <v>11773</v>
      </c>
      <c r="C70" s="165" t="str">
        <f>IF(ISBLANK(Nomen.complète!S70),"-",Nomen.complète!S70)</f>
        <v>Altdorf (UR)</v>
      </c>
    </row>
    <row r="71" spans="1:3" x14ac:dyDescent="0.2">
      <c r="A71" s="164" t="str">
        <f>IF(ISBLANK(Nomen.complète!Q71),"",Nomen.complète!Q71)</f>
        <v/>
      </c>
      <c r="B71" s="164">
        <f>IF(ISBLANK(Nomen.complète!R71),"",Nomen.complète!R71)</f>
        <v>16329</v>
      </c>
      <c r="C71" s="165" t="str">
        <f>IF(ISBLANK(Nomen.complète!S71),"-",Nomen.complète!S71)</f>
        <v>Altenburg</v>
      </c>
    </row>
    <row r="72" spans="1:3" x14ac:dyDescent="0.2">
      <c r="A72" s="164">
        <f>IF(ISBLANK(Nomen.complète!Q72),"",Nomen.complète!Q72)</f>
        <v>1341</v>
      </c>
      <c r="B72" s="164">
        <f>IF(ISBLANK(Nomen.complète!R72),"",Nomen.complète!R72)</f>
        <v>11774</v>
      </c>
      <c r="C72" s="165" t="str">
        <f>IF(ISBLANK(Nomen.complète!S72),"-",Nomen.complète!S72)</f>
        <v>Altendorf</v>
      </c>
    </row>
    <row r="73" spans="1:3" x14ac:dyDescent="0.2">
      <c r="A73" s="164" t="str">
        <f>IF(ISBLANK(Nomen.complète!Q73),"",Nomen.complète!Q73)</f>
        <v/>
      </c>
      <c r="B73" s="164">
        <f>IF(ISBLANK(Nomen.complète!R73),"",Nomen.complète!R73)</f>
        <v>11775</v>
      </c>
      <c r="C73" s="165" t="str">
        <f>IF(ISBLANK(Nomen.complète!S73),"-",Nomen.complète!S73)</f>
        <v>Alterswil</v>
      </c>
    </row>
    <row r="74" spans="1:3" x14ac:dyDescent="0.2">
      <c r="A74" s="164" t="str">
        <f>IF(ISBLANK(Nomen.complète!Q74),"",Nomen.complète!Q74)</f>
        <v/>
      </c>
      <c r="B74" s="164">
        <f>IF(ISBLANK(Nomen.complète!R74),"",Nomen.complète!R74)</f>
        <v>11785</v>
      </c>
      <c r="C74" s="165" t="str">
        <f>IF(ISBLANK(Nomen.complète!S74),"-",Nomen.complète!S74)</f>
        <v>Alterswilen</v>
      </c>
    </row>
    <row r="75" spans="1:3" x14ac:dyDescent="0.2">
      <c r="A75" s="164">
        <f>IF(ISBLANK(Nomen.complète!Q75),"",Nomen.complète!Q75)</f>
        <v>211</v>
      </c>
      <c r="B75" s="164">
        <f>IF(ISBLANK(Nomen.complète!R75),"",Nomen.complète!R75)</f>
        <v>11777</v>
      </c>
      <c r="C75" s="165" t="str">
        <f>IF(ISBLANK(Nomen.complète!S75),"-",Nomen.complète!S75)</f>
        <v>Altikon</v>
      </c>
    </row>
    <row r="76" spans="1:3" x14ac:dyDescent="0.2">
      <c r="A76" s="164" t="str">
        <f>IF(ISBLANK(Nomen.complète!Q76),"",Nomen.complète!Q76)</f>
        <v/>
      </c>
      <c r="B76" s="164">
        <f>IF(ISBLANK(Nomen.complète!R76),"",Nomen.complète!R76)</f>
        <v>11769</v>
      </c>
      <c r="C76" s="165" t="str">
        <f>IF(ISBLANK(Nomen.complète!S76),"-",Nomen.complète!S76)</f>
        <v>Altishausen</v>
      </c>
    </row>
    <row r="77" spans="1:3" x14ac:dyDescent="0.2">
      <c r="A77" s="164">
        <f>IF(ISBLANK(Nomen.complète!Q77),"",Nomen.complète!Q77)</f>
        <v>1123</v>
      </c>
      <c r="B77" s="164">
        <f>IF(ISBLANK(Nomen.complète!R77),"",Nomen.complète!R77)</f>
        <v>16131</v>
      </c>
      <c r="C77" s="165" t="str">
        <f>IF(ISBLANK(Nomen.complète!S77),"-",Nomen.complète!S77)</f>
        <v>Altishofen</v>
      </c>
    </row>
    <row r="78" spans="1:3" x14ac:dyDescent="0.2">
      <c r="A78" s="164">
        <f>IF(ISBLANK(Nomen.complète!Q78),"",Nomen.complète!Q78)</f>
        <v>4641</v>
      </c>
      <c r="B78" s="164">
        <f>IF(ISBLANK(Nomen.complète!R78),"",Nomen.complète!R78)</f>
        <v>15398</v>
      </c>
      <c r="C78" s="165" t="str">
        <f>IF(ISBLANK(Nomen.complète!S78),"-",Nomen.complète!S78)</f>
        <v>Altnau</v>
      </c>
    </row>
    <row r="79" spans="1:3" x14ac:dyDescent="0.2">
      <c r="A79" s="164">
        <f>IF(ISBLANK(Nomen.complète!Q79),"",Nomen.complète!Q79)</f>
        <v>5237</v>
      </c>
      <c r="B79" s="164">
        <f>IF(ISBLANK(Nomen.complète!R79),"",Nomen.complète!R79)</f>
        <v>14519</v>
      </c>
      <c r="C79" s="165" t="str">
        <f>IF(ISBLANK(Nomen.complète!S79),"-",Nomen.complète!S79)</f>
        <v>Alto Malcantone</v>
      </c>
    </row>
    <row r="80" spans="1:3" x14ac:dyDescent="0.2">
      <c r="A80" s="164" t="str">
        <f>IF(ISBLANK(Nomen.complète!Q80),"",Nomen.complète!Q80)</f>
        <v/>
      </c>
      <c r="B80" s="164">
        <f>IF(ISBLANK(Nomen.complète!R80),"",Nomen.complète!R80)</f>
        <v>16456</v>
      </c>
      <c r="C80" s="165" t="str">
        <f>IF(ISBLANK(Nomen.complète!S80),"-",Nomen.complète!S80)</f>
        <v>Altstetten</v>
      </c>
    </row>
    <row r="81" spans="1:3" x14ac:dyDescent="0.2">
      <c r="A81" s="164">
        <f>IF(ISBLANK(Nomen.complète!Q81),"",Nomen.complète!Q81)</f>
        <v>3251</v>
      </c>
      <c r="B81" s="164">
        <f>IF(ISBLANK(Nomen.complète!R81),"",Nomen.complète!R81)</f>
        <v>14399</v>
      </c>
      <c r="C81" s="165" t="str">
        <f>IF(ISBLANK(Nomen.complète!S81),"-",Nomen.complète!S81)</f>
        <v>Altstätten</v>
      </c>
    </row>
    <row r="82" spans="1:3" x14ac:dyDescent="0.2">
      <c r="A82" s="164" t="str">
        <f>IF(ISBLANK(Nomen.complète!Q82),"",Nomen.complète!Q82)</f>
        <v/>
      </c>
      <c r="B82" s="164">
        <f>IF(ISBLANK(Nomen.complète!R82),"",Nomen.complète!R82)</f>
        <v>11781</v>
      </c>
      <c r="C82" s="165" t="str">
        <f>IF(ISBLANK(Nomen.complète!S82),"-",Nomen.complète!S82)</f>
        <v>Altwis</v>
      </c>
    </row>
    <row r="83" spans="1:3" x14ac:dyDescent="0.2">
      <c r="A83" s="164" t="str">
        <f>IF(ISBLANK(Nomen.complète!Q83),"",Nomen.complète!Q83)</f>
        <v/>
      </c>
      <c r="B83" s="164">
        <f>IF(ISBLANK(Nomen.complète!R83),"",Nomen.complète!R83)</f>
        <v>10010</v>
      </c>
      <c r="C83" s="165" t="str">
        <f>IF(ISBLANK(Nomen.complète!S83),"-",Nomen.complète!S83)</f>
        <v>Alvaneu</v>
      </c>
    </row>
    <row r="84" spans="1:3" x14ac:dyDescent="0.2">
      <c r="A84" s="164" t="str">
        <f>IF(ISBLANK(Nomen.complète!Q84),"",Nomen.complète!Q84)</f>
        <v/>
      </c>
      <c r="B84" s="164">
        <f>IF(ISBLANK(Nomen.complète!R84),"",Nomen.complète!R84)</f>
        <v>10001</v>
      </c>
      <c r="C84" s="165" t="str">
        <f>IF(ISBLANK(Nomen.complète!S84),"-",Nomen.complète!S84)</f>
        <v>Alvaschein</v>
      </c>
    </row>
    <row r="85" spans="1:3" x14ac:dyDescent="0.2">
      <c r="A85" s="164">
        <f>IF(ISBLANK(Nomen.complète!Q85),"",Nomen.complète!Q85)</f>
        <v>3311</v>
      </c>
      <c r="B85" s="164">
        <f>IF(ISBLANK(Nomen.complète!R85),"",Nomen.complète!R85)</f>
        <v>14419</v>
      </c>
      <c r="C85" s="165" t="str">
        <f>IF(ISBLANK(Nomen.complète!S85),"-",Nomen.complète!S85)</f>
        <v>Amden</v>
      </c>
    </row>
    <row r="86" spans="1:3" x14ac:dyDescent="0.2">
      <c r="A86" s="164" t="str">
        <f>IF(ISBLANK(Nomen.complète!Q86),"",Nomen.complète!Q86)</f>
        <v/>
      </c>
      <c r="B86" s="164">
        <f>IF(ISBLANK(Nomen.complète!R86),"",Nomen.complète!R86)</f>
        <v>11782</v>
      </c>
      <c r="C86" s="165" t="str">
        <f>IF(ISBLANK(Nomen.complète!S86),"-",Nomen.complète!S86)</f>
        <v>Amlikon</v>
      </c>
    </row>
    <row r="87" spans="1:3" x14ac:dyDescent="0.2">
      <c r="A87" s="164">
        <f>IF(ISBLANK(Nomen.complète!Q87),"",Nomen.complète!Q87)</f>
        <v>4881</v>
      </c>
      <c r="B87" s="164">
        <f>IF(ISBLANK(Nomen.complète!R87),"",Nomen.complète!R87)</f>
        <v>15436</v>
      </c>
      <c r="C87" s="165" t="str">
        <f>IF(ISBLANK(Nomen.complète!S87),"-",Nomen.complète!S87)</f>
        <v>Amlikon-Bissegg</v>
      </c>
    </row>
    <row r="88" spans="1:3" x14ac:dyDescent="0.2">
      <c r="A88" s="164" t="str">
        <f>IF(ISBLANK(Nomen.complète!Q88),"",Nomen.complète!Q88)</f>
        <v/>
      </c>
      <c r="B88" s="164">
        <f>IF(ISBLANK(Nomen.complète!R88),"",Nomen.complète!R88)</f>
        <v>11026</v>
      </c>
      <c r="C88" s="165" t="str">
        <f>IF(ISBLANK(Nomen.complète!S88),"-",Nomen.complète!S88)</f>
        <v>Ammannsegg</v>
      </c>
    </row>
    <row r="89" spans="1:3" x14ac:dyDescent="0.2">
      <c r="A89" s="164">
        <f>IF(ISBLANK(Nomen.complète!Q89),"",Nomen.complète!Q89)</f>
        <v>4191</v>
      </c>
      <c r="B89" s="164">
        <f>IF(ISBLANK(Nomen.complète!R89),"",Nomen.complète!R89)</f>
        <v>11783</v>
      </c>
      <c r="C89" s="165" t="str">
        <f>IF(ISBLANK(Nomen.complète!S89),"-",Nomen.complète!S89)</f>
        <v>Ammerswil</v>
      </c>
    </row>
    <row r="90" spans="1:3" x14ac:dyDescent="0.2">
      <c r="A90" s="164">
        <f>IF(ISBLANK(Nomen.complète!Q90),"",Nomen.complète!Q90)</f>
        <v>4461</v>
      </c>
      <c r="B90" s="164">
        <f>IF(ISBLANK(Nomen.complète!R90),"",Nomen.complète!R90)</f>
        <v>15451</v>
      </c>
      <c r="C90" s="165" t="str">
        <f>IF(ISBLANK(Nomen.complète!S90),"-",Nomen.complète!S90)</f>
        <v>Amriswil</v>
      </c>
    </row>
    <row r="91" spans="1:3" x14ac:dyDescent="0.2">
      <c r="A91" s="164">
        <f>IF(ISBLANK(Nomen.complète!Q91),"",Nomen.complète!Q91)</f>
        <v>921</v>
      </c>
      <c r="B91" s="164">
        <f>IF(ISBLANK(Nomen.complète!R91),"",Nomen.complète!R91)</f>
        <v>15320</v>
      </c>
      <c r="C91" s="165" t="str">
        <f>IF(ISBLANK(Nomen.complète!S91),"-",Nomen.complète!S91)</f>
        <v>Amsoldingen</v>
      </c>
    </row>
    <row r="92" spans="1:3" x14ac:dyDescent="0.2">
      <c r="A92" s="164">
        <f>IF(ISBLANK(Nomen.complète!Q92),"",Nomen.complète!Q92)</f>
        <v>3701</v>
      </c>
      <c r="B92" s="164">
        <f>IF(ISBLANK(Nomen.complète!R92),"",Nomen.complète!R92)</f>
        <v>16048</v>
      </c>
      <c r="C92" s="165" t="str">
        <f>IF(ISBLANK(Nomen.complète!S92),"-",Nomen.complète!S92)</f>
        <v>Andeer</v>
      </c>
    </row>
    <row r="93" spans="1:3" x14ac:dyDescent="0.2">
      <c r="A93" s="164">
        <f>IF(ISBLANK(Nomen.complète!Q93),"",Nomen.complète!Q93)</f>
        <v>291</v>
      </c>
      <c r="B93" s="164">
        <f>IF(ISBLANK(Nomen.complète!R93),"",Nomen.complète!R93)</f>
        <v>16621</v>
      </c>
      <c r="C93" s="165" t="str">
        <f>IF(ISBLANK(Nomen.complète!S93),"-",Nomen.complète!S93)</f>
        <v>Andelfingen</v>
      </c>
    </row>
    <row r="94" spans="1:3" x14ac:dyDescent="0.2">
      <c r="A94" s="164">
        <f>IF(ISBLANK(Nomen.complète!Q94),"",Nomen.complète!Q94)</f>
        <v>1202</v>
      </c>
      <c r="B94" s="164">
        <f>IF(ISBLANK(Nomen.complète!R94),"",Nomen.complète!R94)</f>
        <v>11784</v>
      </c>
      <c r="C94" s="165" t="str">
        <f>IF(ISBLANK(Nomen.complète!S94),"-",Nomen.complète!S94)</f>
        <v>Andermatt</v>
      </c>
    </row>
    <row r="95" spans="1:3" x14ac:dyDescent="0.2">
      <c r="A95" s="164" t="str">
        <f>IF(ISBLANK(Nomen.complète!Q95),"",Nomen.complète!Q95)</f>
        <v/>
      </c>
      <c r="B95" s="164">
        <f>IF(ISBLANK(Nomen.complète!R95),"",Nomen.complète!R95)</f>
        <v>16523</v>
      </c>
      <c r="C95" s="165" t="str">
        <f>IF(ISBLANK(Nomen.complète!S95),"-",Nomen.complète!S95)</f>
        <v>Andest</v>
      </c>
    </row>
    <row r="96" spans="1:3" x14ac:dyDescent="0.2">
      <c r="A96" s="164" t="str">
        <f>IF(ISBLANK(Nomen.complète!Q96),"",Nomen.complète!Q96)</f>
        <v/>
      </c>
      <c r="B96" s="164">
        <f>IF(ISBLANK(Nomen.complète!R96),"",Nomen.complète!R96)</f>
        <v>11761</v>
      </c>
      <c r="C96" s="165" t="str">
        <f>IF(ISBLANK(Nomen.complète!S96),"-",Nomen.complète!S96)</f>
        <v>Andhausen</v>
      </c>
    </row>
    <row r="97" spans="1:3" x14ac:dyDescent="0.2">
      <c r="A97" s="164" t="str">
        <f>IF(ISBLANK(Nomen.complète!Q97),"",Nomen.complète!Q97)</f>
        <v/>
      </c>
      <c r="B97" s="164">
        <f>IF(ISBLANK(Nomen.complète!R97),"",Nomen.complète!R97)</f>
        <v>10204</v>
      </c>
      <c r="C97" s="165" t="str">
        <f>IF(ISBLANK(Nomen.complète!S97),"-",Nomen.complète!S97)</f>
        <v>Andiast</v>
      </c>
    </row>
    <row r="98" spans="1:3" x14ac:dyDescent="0.2">
      <c r="A98" s="164">
        <f>IF(ISBLANK(Nomen.complète!Q98),"",Nomen.complète!Q98)</f>
        <v>3441</v>
      </c>
      <c r="B98" s="164">
        <f>IF(ISBLANK(Nomen.complète!R98),"",Nomen.complète!R98)</f>
        <v>14464</v>
      </c>
      <c r="C98" s="165" t="str">
        <f>IF(ISBLANK(Nomen.complète!S98),"-",Nomen.complète!S98)</f>
        <v>Andwil (SG)</v>
      </c>
    </row>
    <row r="99" spans="1:3" x14ac:dyDescent="0.2">
      <c r="A99" s="164" t="str">
        <f>IF(ISBLANK(Nomen.complète!Q99),"",Nomen.complète!Q99)</f>
        <v/>
      </c>
      <c r="B99" s="164">
        <f>IF(ISBLANK(Nomen.complète!R99),"",Nomen.complète!R99)</f>
        <v>11759</v>
      </c>
      <c r="C99" s="165" t="str">
        <f>IF(ISBLANK(Nomen.complète!S99),"-",Nomen.complète!S99)</f>
        <v>Andwil (TG)</v>
      </c>
    </row>
    <row r="100" spans="1:3" x14ac:dyDescent="0.2">
      <c r="A100" s="164" t="str">
        <f>IF(ISBLANK(Nomen.complète!Q100),"",Nomen.complète!Q100)</f>
        <v/>
      </c>
      <c r="B100" s="164">
        <f>IF(ISBLANK(Nomen.complète!R100),"",Nomen.complète!R100)</f>
        <v>11261</v>
      </c>
      <c r="C100" s="165" t="str">
        <f>IF(ISBLANK(Nomen.complète!S100),"-",Nomen.complète!S100)</f>
        <v>Anetswil</v>
      </c>
    </row>
    <row r="101" spans="1:3" x14ac:dyDescent="0.2">
      <c r="A101" s="164" t="str">
        <f>IF(ISBLANK(Nomen.complète!Q101),"",Nomen.complète!Q101)</f>
        <v/>
      </c>
      <c r="B101" s="164">
        <f>IF(ISBLANK(Nomen.complète!R101),"",Nomen.complète!R101)</f>
        <v>16383</v>
      </c>
      <c r="C101" s="165" t="str">
        <f>IF(ISBLANK(Nomen.complète!S101),"-",Nomen.complète!S101)</f>
        <v>Anglikon</v>
      </c>
    </row>
    <row r="102" spans="1:3" x14ac:dyDescent="0.2">
      <c r="A102" s="164">
        <f>IF(ISBLANK(Nomen.complète!Q102),"",Nomen.complète!Q102)</f>
        <v>6602</v>
      </c>
      <c r="B102" s="164">
        <f>IF(ISBLANK(Nomen.complète!R102),"",Nomen.complète!R102)</f>
        <v>11776</v>
      </c>
      <c r="C102" s="165" t="str">
        <f>IF(ISBLANK(Nomen.complète!S102),"-",Nomen.complète!S102)</f>
        <v>Anières</v>
      </c>
    </row>
    <row r="103" spans="1:3" x14ac:dyDescent="0.2">
      <c r="A103" s="164">
        <f>IF(ISBLANK(Nomen.complète!Q103),"",Nomen.complète!Q103)</f>
        <v>6252</v>
      </c>
      <c r="B103" s="164">
        <f>IF(ISBLANK(Nomen.complète!R103),"",Nomen.complète!R103)</f>
        <v>14962</v>
      </c>
      <c r="C103" s="165" t="str">
        <f>IF(ISBLANK(Nomen.complète!S103),"-",Nomen.complète!S103)</f>
        <v>Anniviers</v>
      </c>
    </row>
    <row r="104" spans="1:3" x14ac:dyDescent="0.2">
      <c r="A104" s="164">
        <f>IF(ISBLANK(Nomen.complète!Q104),"",Nomen.complète!Q104)</f>
        <v>2841</v>
      </c>
      <c r="B104" s="164">
        <f>IF(ISBLANK(Nomen.complète!R104),"",Nomen.complète!R104)</f>
        <v>13780</v>
      </c>
      <c r="C104" s="165" t="str">
        <f>IF(ISBLANK(Nomen.complète!S104),"-",Nomen.complète!S104)</f>
        <v>Anwil</v>
      </c>
    </row>
    <row r="105" spans="1:3" x14ac:dyDescent="0.2">
      <c r="A105" s="164" t="str">
        <f>IF(ISBLANK(Nomen.complète!Q105),"",Nomen.complète!Q105)</f>
        <v/>
      </c>
      <c r="B105" s="164">
        <f>IF(ISBLANK(Nomen.complète!R105),"",Nomen.complète!R105)</f>
        <v>11754</v>
      </c>
      <c r="C105" s="165" t="str">
        <f>IF(ISBLANK(Nomen.complète!S105),"-",Nomen.complète!S105)</f>
        <v>Anzonico</v>
      </c>
    </row>
    <row r="106" spans="1:3" x14ac:dyDescent="0.2">
      <c r="A106" s="164">
        <f>IF(ISBLANK(Nomen.complète!Q106),"",Nomen.complète!Q106)</f>
        <v>3101</v>
      </c>
      <c r="B106" s="164">
        <f>IF(ISBLANK(Nomen.complète!R106),"",Nomen.complète!R106)</f>
        <v>14097</v>
      </c>
      <c r="C106" s="165" t="str">
        <f>IF(ISBLANK(Nomen.complète!S106),"-",Nomen.complète!S106)</f>
        <v>Appenzell</v>
      </c>
    </row>
    <row r="107" spans="1:3" x14ac:dyDescent="0.2">
      <c r="A107" s="164" t="str">
        <f>IF(ISBLANK(Nomen.complète!Q107),"",Nomen.complète!Q107)</f>
        <v/>
      </c>
      <c r="B107" s="164">
        <f>IF(ISBLANK(Nomen.complète!R107),"",Nomen.complète!R107)</f>
        <v>11755</v>
      </c>
      <c r="C107" s="165" t="str">
        <f>IF(ISBLANK(Nomen.complète!S107),"-",Nomen.complète!S107)</f>
        <v>Apples</v>
      </c>
    </row>
    <row r="108" spans="1:3" x14ac:dyDescent="0.2">
      <c r="A108" s="164" t="str">
        <f>IF(ISBLANK(Nomen.complète!Q108),"",Nomen.complète!Q108)</f>
        <v/>
      </c>
      <c r="B108" s="164">
        <f>IF(ISBLANK(Nomen.complète!R108),"",Nomen.complète!R108)</f>
        <v>11756</v>
      </c>
      <c r="C108" s="165" t="str">
        <f>IF(ISBLANK(Nomen.complète!S108),"-",Nomen.complète!S108)</f>
        <v>Aquila</v>
      </c>
    </row>
    <row r="109" spans="1:3" x14ac:dyDescent="0.2">
      <c r="A109" s="164">
        <f>IF(ISBLANK(Nomen.complète!Q109),"",Nomen.complète!Q109)</f>
        <v>5143</v>
      </c>
      <c r="B109" s="164">
        <f>IF(ISBLANK(Nomen.complète!R109),"",Nomen.complète!R109)</f>
        <v>11757</v>
      </c>
      <c r="C109" s="165" t="str">
        <f>IF(ISBLANK(Nomen.complète!S109),"-",Nomen.complète!S109)</f>
        <v>Aranno</v>
      </c>
    </row>
    <row r="110" spans="1:3" x14ac:dyDescent="0.2">
      <c r="A110" s="164">
        <f>IF(ISBLANK(Nomen.complète!Q110),"",Nomen.complète!Q110)</f>
        <v>6261</v>
      </c>
      <c r="B110" s="164">
        <f>IF(ISBLANK(Nomen.complète!R110),"",Nomen.complète!R110)</f>
        <v>11758</v>
      </c>
      <c r="C110" s="165" t="str">
        <f>IF(ISBLANK(Nomen.complète!S110),"-",Nomen.complète!S110)</f>
        <v>Arbaz</v>
      </c>
    </row>
    <row r="111" spans="1:3" x14ac:dyDescent="0.2">
      <c r="A111" s="164">
        <f>IF(ISBLANK(Nomen.complète!Q111),"",Nomen.complète!Q111)</f>
        <v>5001</v>
      </c>
      <c r="B111" s="164">
        <f>IF(ISBLANK(Nomen.complète!R111),"",Nomen.complète!R111)</f>
        <v>11768</v>
      </c>
      <c r="C111" s="165" t="str">
        <f>IF(ISBLANK(Nomen.complète!S111),"-",Nomen.complète!S111)</f>
        <v>Arbedo-Castione</v>
      </c>
    </row>
    <row r="112" spans="1:3" x14ac:dyDescent="0.2">
      <c r="A112" s="164">
        <f>IF(ISBLANK(Nomen.complète!Q112),"",Nomen.complète!Q112)</f>
        <v>2881</v>
      </c>
      <c r="B112" s="164">
        <f>IF(ISBLANK(Nomen.complète!R112),"",Nomen.complète!R112)</f>
        <v>13809</v>
      </c>
      <c r="C112" s="165" t="str">
        <f>IF(ISBLANK(Nomen.complète!S112),"-",Nomen.complète!S112)</f>
        <v>Arboldswil</v>
      </c>
    </row>
    <row r="113" spans="1:3" x14ac:dyDescent="0.2">
      <c r="A113" s="164">
        <f>IF(ISBLANK(Nomen.complète!Q113),"",Nomen.complète!Q113)</f>
        <v>4401</v>
      </c>
      <c r="B113" s="164">
        <f>IF(ISBLANK(Nomen.complète!R113),"",Nomen.complète!R113)</f>
        <v>15456</v>
      </c>
      <c r="C113" s="165" t="str">
        <f>IF(ISBLANK(Nomen.complète!S113),"-",Nomen.complète!S113)</f>
        <v>Arbon</v>
      </c>
    </row>
    <row r="114" spans="1:3" x14ac:dyDescent="0.2">
      <c r="A114" s="164">
        <f>IF(ISBLANK(Nomen.complète!Q114),"",Nomen.complète!Q114)</f>
        <v>381</v>
      </c>
      <c r="B114" s="164">
        <f>IF(ISBLANK(Nomen.complète!R114),"",Nomen.complète!R114)</f>
        <v>15044</v>
      </c>
      <c r="C114" s="165" t="str">
        <f>IF(ISBLANK(Nomen.complète!S114),"-",Nomen.complète!S114)</f>
        <v>Arch</v>
      </c>
    </row>
    <row r="115" spans="1:3" x14ac:dyDescent="0.2">
      <c r="A115" s="164" t="str">
        <f>IF(ISBLANK(Nomen.complète!Q115),"",Nomen.complète!Q115)</f>
        <v/>
      </c>
      <c r="B115" s="164">
        <f>IF(ISBLANK(Nomen.complète!R115),"",Nomen.complète!R115)</f>
        <v>11762</v>
      </c>
      <c r="C115" s="165" t="str">
        <f>IF(ISBLANK(Nomen.complète!S115),"-",Nomen.complète!S115)</f>
        <v>Arconciel</v>
      </c>
    </row>
    <row r="116" spans="1:3" x14ac:dyDescent="0.2">
      <c r="A116" s="164" t="str">
        <f>IF(ISBLANK(Nomen.complète!Q116),"",Nomen.complète!Q116)</f>
        <v/>
      </c>
      <c r="B116" s="164">
        <f>IF(ISBLANK(Nomen.complète!R116),"",Nomen.complète!R116)</f>
        <v>10182</v>
      </c>
      <c r="C116" s="165" t="str">
        <f>IF(ISBLANK(Nomen.complète!S116),"-",Nomen.complète!S116)</f>
        <v>Ardez</v>
      </c>
    </row>
    <row r="117" spans="1:3" x14ac:dyDescent="0.2">
      <c r="A117" s="164">
        <f>IF(ISBLANK(Nomen.complète!Q117),"",Nomen.complète!Q117)</f>
        <v>6021</v>
      </c>
      <c r="B117" s="164">
        <f>IF(ISBLANK(Nomen.complète!R117),"",Nomen.complète!R117)</f>
        <v>11763</v>
      </c>
      <c r="C117" s="165" t="str">
        <f>IF(ISBLANK(Nomen.complète!S117),"-",Nomen.complète!S117)</f>
        <v>Ardon</v>
      </c>
    </row>
    <row r="118" spans="1:3" x14ac:dyDescent="0.2">
      <c r="A118" s="164" t="str">
        <f>IF(ISBLANK(Nomen.complète!Q118),"",Nomen.complète!Q118)</f>
        <v/>
      </c>
      <c r="B118" s="164">
        <f>IF(ISBLANK(Nomen.complète!R118),"",Nomen.complète!R118)</f>
        <v>16198</v>
      </c>
      <c r="C118" s="165" t="str">
        <f>IF(ISBLANK(Nomen.complète!S118),"-",Nomen.complète!S118)</f>
        <v>Areuse</v>
      </c>
    </row>
    <row r="119" spans="1:3" x14ac:dyDescent="0.2">
      <c r="A119" s="164">
        <f>IF(ISBLANK(Nomen.complète!Q119),"",Nomen.complète!Q119)</f>
        <v>2821</v>
      </c>
      <c r="B119" s="164">
        <f>IF(ISBLANK(Nomen.complète!R119),"",Nomen.complète!R119)</f>
        <v>13766</v>
      </c>
      <c r="C119" s="165" t="str">
        <f>IF(ISBLANK(Nomen.complète!S119),"-",Nomen.complète!S119)</f>
        <v>Arisdorf</v>
      </c>
    </row>
    <row r="120" spans="1:3" x14ac:dyDescent="0.2">
      <c r="A120" s="164">
        <f>IF(ISBLANK(Nomen.complète!Q120),"",Nomen.complète!Q120)</f>
        <v>4222</v>
      </c>
      <c r="B120" s="164">
        <f>IF(ISBLANK(Nomen.complète!R120),"",Nomen.complète!R120)</f>
        <v>11764</v>
      </c>
      <c r="C120" s="165" t="str">
        <f>IF(ISBLANK(Nomen.complète!S120),"-",Nomen.complète!S120)</f>
        <v>Aristau</v>
      </c>
    </row>
    <row r="121" spans="1:3" x14ac:dyDescent="0.2">
      <c r="A121" s="164">
        <f>IF(ISBLANK(Nomen.complète!Q121),"",Nomen.complète!Q121)</f>
        <v>2763</v>
      </c>
      <c r="B121" s="164">
        <f>IF(ISBLANK(Nomen.complète!R121),"",Nomen.complète!R121)</f>
        <v>13826</v>
      </c>
      <c r="C121" s="165" t="str">
        <f>IF(ISBLANK(Nomen.complète!S121),"-",Nomen.complète!S121)</f>
        <v>Arlesheim</v>
      </c>
    </row>
    <row r="122" spans="1:3" x14ac:dyDescent="0.2">
      <c r="A122" s="164">
        <f>IF(ISBLANK(Nomen.complète!Q122),"",Nomen.complète!Q122)</f>
        <v>5701</v>
      </c>
      <c r="B122" s="164">
        <f>IF(ISBLANK(Nomen.complète!R122),"",Nomen.complète!R122)</f>
        <v>14779</v>
      </c>
      <c r="C122" s="165" t="str">
        <f>IF(ISBLANK(Nomen.complète!S122),"-",Nomen.complète!S122)</f>
        <v>Arnex-sur-Nyon</v>
      </c>
    </row>
    <row r="123" spans="1:3" x14ac:dyDescent="0.2">
      <c r="A123" s="164">
        <f>IF(ISBLANK(Nomen.complète!Q123),"",Nomen.complète!Q123)</f>
        <v>5743</v>
      </c>
      <c r="B123" s="164">
        <f>IF(ISBLANK(Nomen.complète!R123),"",Nomen.complète!R123)</f>
        <v>14778</v>
      </c>
      <c r="C123" s="165" t="str">
        <f>IF(ISBLANK(Nomen.complète!S123),"-",Nomen.complète!S123)</f>
        <v>Arnex-sur-Orbe</v>
      </c>
    </row>
    <row r="124" spans="1:3" x14ac:dyDescent="0.2">
      <c r="A124" s="164" t="str">
        <f>IF(ISBLANK(Nomen.complète!Q124),"",Nomen.complète!Q124)</f>
        <v/>
      </c>
      <c r="B124" s="164">
        <f>IF(ISBLANK(Nomen.complète!R124),"",Nomen.complète!R124)</f>
        <v>10685</v>
      </c>
      <c r="C124" s="165" t="str">
        <f>IF(ISBLANK(Nomen.complète!S124),"-",Nomen.complète!S124)</f>
        <v>Arni</v>
      </c>
    </row>
    <row r="125" spans="1:3" x14ac:dyDescent="0.2">
      <c r="A125" s="164">
        <f>IF(ISBLANK(Nomen.complète!Q125),"",Nomen.complète!Q125)</f>
        <v>4061</v>
      </c>
      <c r="B125" s="164">
        <f>IF(ISBLANK(Nomen.complète!R125),"",Nomen.complète!R125)</f>
        <v>13668</v>
      </c>
      <c r="C125" s="165" t="str">
        <f>IF(ISBLANK(Nomen.complète!S125),"-",Nomen.complète!S125)</f>
        <v>Arni (AG)</v>
      </c>
    </row>
    <row r="126" spans="1:3" x14ac:dyDescent="0.2">
      <c r="A126" s="164">
        <f>IF(ISBLANK(Nomen.complète!Q126),"",Nomen.complète!Q126)</f>
        <v>602</v>
      </c>
      <c r="B126" s="164">
        <f>IF(ISBLANK(Nomen.complète!R126),"",Nomen.complète!R126)</f>
        <v>15167</v>
      </c>
      <c r="C126" s="165" t="str">
        <f>IF(ISBLANK(Nomen.complète!S126),"-",Nomen.complète!S126)</f>
        <v>Arni (BE)</v>
      </c>
    </row>
    <row r="127" spans="1:3" x14ac:dyDescent="0.2">
      <c r="A127" s="164" t="str">
        <f>IF(ISBLANK(Nomen.complète!Q127),"",Nomen.complète!Q127)</f>
        <v/>
      </c>
      <c r="B127" s="164">
        <f>IF(ISBLANK(Nomen.complète!R127),"",Nomen.complète!R127)</f>
        <v>11320</v>
      </c>
      <c r="C127" s="165" t="str">
        <f>IF(ISBLANK(Nomen.complète!S127),"-",Nomen.complète!S127)</f>
        <v>Arni-Islisberg</v>
      </c>
    </row>
    <row r="128" spans="1:3" x14ac:dyDescent="0.2">
      <c r="A128" s="164">
        <f>IF(ISBLANK(Nomen.complète!Q128),"",Nomen.complète!Q128)</f>
        <v>5144</v>
      </c>
      <c r="B128" s="164">
        <f>IF(ISBLANK(Nomen.complète!R128),"",Nomen.complète!R128)</f>
        <v>11703</v>
      </c>
      <c r="C128" s="165" t="str">
        <f>IF(ISBLANK(Nomen.complète!S128),"-",Nomen.complète!S128)</f>
        <v>Arogno</v>
      </c>
    </row>
    <row r="129" spans="1:3" x14ac:dyDescent="0.2">
      <c r="A129" s="164">
        <f>IF(ISBLANK(Nomen.complète!Q129),"",Nomen.complète!Q129)</f>
        <v>3921</v>
      </c>
      <c r="B129" s="164">
        <f>IF(ISBLANK(Nomen.complète!R129),"",Nomen.complète!R129)</f>
        <v>16060</v>
      </c>
      <c r="C129" s="165" t="str">
        <f>IF(ISBLANK(Nomen.complète!S129),"-",Nomen.complète!S129)</f>
        <v>Arosa</v>
      </c>
    </row>
    <row r="130" spans="1:3" x14ac:dyDescent="0.2">
      <c r="A130" s="164" t="str">
        <f>IF(ISBLANK(Nomen.complète!Q130),"",Nomen.complète!Q130)</f>
        <v/>
      </c>
      <c r="B130" s="164">
        <f>IF(ISBLANK(Nomen.complète!R130),"",Nomen.complète!R130)</f>
        <v>11658</v>
      </c>
      <c r="C130" s="165" t="str">
        <f>IF(ISBLANK(Nomen.complète!S130),"-",Nomen.complète!S130)</f>
        <v>Arosio</v>
      </c>
    </row>
    <row r="131" spans="1:3" x14ac:dyDescent="0.2">
      <c r="A131" s="164" t="str">
        <f>IF(ISBLANK(Nomen.complète!Q131),"",Nomen.complète!Q131)</f>
        <v/>
      </c>
      <c r="B131" s="164">
        <f>IF(ISBLANK(Nomen.complète!R131),"",Nomen.complète!R131)</f>
        <v>11725</v>
      </c>
      <c r="C131" s="165" t="str">
        <f>IF(ISBLANK(Nomen.complète!S131),"-",Nomen.complète!S131)</f>
        <v>Arrissoules</v>
      </c>
    </row>
    <row r="132" spans="1:3" x14ac:dyDescent="0.2">
      <c r="A132" s="164" t="str">
        <f>IF(ISBLANK(Nomen.complète!Q132),"",Nomen.complète!Q132)</f>
        <v/>
      </c>
      <c r="B132" s="164">
        <f>IF(ISBLANK(Nomen.complète!R132),"",Nomen.complète!R132)</f>
        <v>16185</v>
      </c>
      <c r="C132" s="165" t="str">
        <f>IF(ISBLANK(Nomen.complète!S132),"-",Nomen.complète!S132)</f>
        <v>Arrufens</v>
      </c>
    </row>
    <row r="133" spans="1:3" x14ac:dyDescent="0.2">
      <c r="A133" s="164">
        <f>IF(ISBLANK(Nomen.complète!Q133),"",Nomen.complète!Q133)</f>
        <v>1362</v>
      </c>
      <c r="B133" s="164">
        <f>IF(ISBLANK(Nomen.complète!R133),"",Nomen.complète!R133)</f>
        <v>11670</v>
      </c>
      <c r="C133" s="165" t="str">
        <f>IF(ISBLANK(Nomen.complète!S133),"-",Nomen.complète!S133)</f>
        <v>Arth</v>
      </c>
    </row>
    <row r="134" spans="1:3" x14ac:dyDescent="0.2">
      <c r="A134" s="164" t="str">
        <f>IF(ISBLANK(Nomen.complète!Q134),"",Nomen.complète!Q134)</f>
        <v/>
      </c>
      <c r="B134" s="164">
        <f>IF(ISBLANK(Nomen.complète!R134),"",Nomen.complète!R134)</f>
        <v>11368</v>
      </c>
      <c r="C134" s="165" t="str">
        <f>IF(ISBLANK(Nomen.complète!S134),"-",Nomen.complète!S134)</f>
        <v>Arvigo</v>
      </c>
    </row>
    <row r="135" spans="1:3" x14ac:dyDescent="0.2">
      <c r="A135" s="164" t="str">
        <f>IF(ISBLANK(Nomen.complète!Q135),"",Nomen.complète!Q135)</f>
        <v/>
      </c>
      <c r="B135" s="164">
        <f>IF(ISBLANK(Nomen.complète!R135),"",Nomen.complète!R135)</f>
        <v>11671</v>
      </c>
      <c r="C135" s="165" t="str">
        <f>IF(ISBLANK(Nomen.complète!S135),"-",Nomen.complète!S135)</f>
        <v>Arzier</v>
      </c>
    </row>
    <row r="136" spans="1:3" x14ac:dyDescent="0.2">
      <c r="A136" s="164">
        <f>IF(ISBLANK(Nomen.complète!Q136),"",Nomen.complète!Q136)</f>
        <v>5702</v>
      </c>
      <c r="B136" s="164">
        <f>IF(ISBLANK(Nomen.complète!R136),"",Nomen.complète!R136)</f>
        <v>15652</v>
      </c>
      <c r="C136" s="165" t="str">
        <f>IF(ISBLANK(Nomen.complète!S136),"-",Nomen.complète!S136)</f>
        <v>Arzier-Le Muids</v>
      </c>
    </row>
    <row r="137" spans="1:3" x14ac:dyDescent="0.2">
      <c r="A137" s="164" t="str">
        <f>IF(ISBLANK(Nomen.complète!Q137),"",Nomen.complète!Q137)</f>
        <v/>
      </c>
      <c r="B137" s="164">
        <f>IF(ISBLANK(Nomen.complète!R137),"",Nomen.complète!R137)</f>
        <v>11672</v>
      </c>
      <c r="C137" s="165" t="str">
        <f>IF(ISBLANK(Nomen.complète!S137),"-",Nomen.complète!S137)</f>
        <v>Arzo</v>
      </c>
    </row>
    <row r="138" spans="1:3" x14ac:dyDescent="0.2">
      <c r="A138" s="164" t="str">
        <f>IF(ISBLANK(Nomen.complète!Q138),"",Nomen.complète!Q138)</f>
        <v/>
      </c>
      <c r="B138" s="164">
        <f>IF(ISBLANK(Nomen.complète!R138),"",Nomen.complète!R138)</f>
        <v>16570</v>
      </c>
      <c r="C138" s="165" t="str">
        <f>IF(ISBLANK(Nomen.complète!S138),"-",Nomen.complète!S138)</f>
        <v>Ascharina</v>
      </c>
    </row>
    <row r="139" spans="1:3" x14ac:dyDescent="0.2">
      <c r="A139" s="164">
        <f>IF(ISBLANK(Nomen.complète!Q139),"",Nomen.complète!Q139)</f>
        <v>5091</v>
      </c>
      <c r="B139" s="164">
        <f>IF(ISBLANK(Nomen.complète!R139),"",Nomen.complète!R139)</f>
        <v>11673</v>
      </c>
      <c r="C139" s="165" t="str">
        <f>IF(ISBLANK(Nomen.complète!S139),"-",Nomen.complète!S139)</f>
        <v>Ascona</v>
      </c>
    </row>
    <row r="140" spans="1:3" x14ac:dyDescent="0.2">
      <c r="A140" s="164">
        <f>IF(ISBLANK(Nomen.complète!Q140),"",Nomen.complète!Q140)</f>
        <v>5511</v>
      </c>
      <c r="B140" s="164">
        <f>IF(ISBLANK(Nomen.complète!R140),"",Nomen.complète!R140)</f>
        <v>16613</v>
      </c>
      <c r="C140" s="165" t="str">
        <f>IF(ISBLANK(Nomen.complète!S140),"-",Nomen.complète!S140)</f>
        <v>Assens</v>
      </c>
    </row>
    <row r="141" spans="1:3" x14ac:dyDescent="0.2">
      <c r="A141" s="164">
        <f>IF(ISBLANK(Nomen.complète!Q141),"",Nomen.complète!Q141)</f>
        <v>5146</v>
      </c>
      <c r="B141" s="164">
        <f>IF(ISBLANK(Nomen.complète!R141),"",Nomen.complète!R141)</f>
        <v>11684</v>
      </c>
      <c r="C141" s="165" t="str">
        <f>IF(ISBLANK(Nomen.complète!S141),"-",Nomen.complète!S141)</f>
        <v>Astano</v>
      </c>
    </row>
    <row r="142" spans="1:3" x14ac:dyDescent="0.2">
      <c r="A142" s="164" t="str">
        <f>IF(ISBLANK(Nomen.complète!Q142),"",Nomen.complète!Q142)</f>
        <v/>
      </c>
      <c r="B142" s="164">
        <f>IF(ISBLANK(Nomen.complète!R142),"",Nomen.complète!R142)</f>
        <v>10973</v>
      </c>
      <c r="C142" s="165" t="str">
        <f>IF(ISBLANK(Nomen.complète!S142),"-",Nomen.complète!S142)</f>
        <v>Asuel</v>
      </c>
    </row>
    <row r="143" spans="1:3" x14ac:dyDescent="0.2">
      <c r="A143" s="164">
        <f>IF(ISBLANK(Nomen.complète!Q143),"",Nomen.complète!Q143)</f>
        <v>2321</v>
      </c>
      <c r="B143" s="164">
        <f>IF(ISBLANK(Nomen.complète!R143),"",Nomen.complète!R143)</f>
        <v>11676</v>
      </c>
      <c r="C143" s="165" t="str">
        <f>IF(ISBLANK(Nomen.complète!S143),"-",Nomen.complète!S143)</f>
        <v>Attalens</v>
      </c>
    </row>
    <row r="144" spans="1:3" x14ac:dyDescent="0.2">
      <c r="A144" s="164" t="str">
        <f>IF(ISBLANK(Nomen.complète!Q144),"",Nomen.complète!Q144)</f>
        <v/>
      </c>
      <c r="B144" s="164">
        <f>IF(ISBLANK(Nomen.complète!R144),"",Nomen.complète!R144)</f>
        <v>11668</v>
      </c>
      <c r="C144" s="165" t="str">
        <f>IF(ISBLANK(Nomen.complète!S144),"-",Nomen.complète!S144)</f>
        <v>Attelwil</v>
      </c>
    </row>
    <row r="145" spans="1:3" x14ac:dyDescent="0.2">
      <c r="A145" s="164">
        <f>IF(ISBLANK(Nomen.complète!Q145),"",Nomen.complète!Q145)</f>
        <v>1203</v>
      </c>
      <c r="B145" s="164">
        <f>IF(ISBLANK(Nomen.complète!R145),"",Nomen.complète!R145)</f>
        <v>11678</v>
      </c>
      <c r="C145" s="165" t="str">
        <f>IF(ISBLANK(Nomen.complète!S145),"-",Nomen.complète!S145)</f>
        <v>Attinghausen</v>
      </c>
    </row>
    <row r="146" spans="1:3" x14ac:dyDescent="0.2">
      <c r="A146" s="164">
        <f>IF(ISBLANK(Nomen.complète!Q146),"",Nomen.complète!Q146)</f>
        <v>971</v>
      </c>
      <c r="B146" s="164">
        <f>IF(ISBLANK(Nomen.complète!R146),"",Nomen.complète!R146)</f>
        <v>15356</v>
      </c>
      <c r="C146" s="165" t="str">
        <f>IF(ISBLANK(Nomen.complète!S146),"-",Nomen.complète!S146)</f>
        <v>Attiswil</v>
      </c>
    </row>
    <row r="147" spans="1:3" x14ac:dyDescent="0.2">
      <c r="A147" s="164">
        <f>IF(ISBLANK(Nomen.complète!Q147),"",Nomen.complète!Q147)</f>
        <v>3231</v>
      </c>
      <c r="B147" s="164">
        <f>IF(ISBLANK(Nomen.complète!R147),"",Nomen.complète!R147)</f>
        <v>14391</v>
      </c>
      <c r="C147" s="165" t="str">
        <f>IF(ISBLANK(Nomen.complète!S147),"-",Nomen.complète!S147)</f>
        <v>Au (SG)</v>
      </c>
    </row>
    <row r="148" spans="1:3" x14ac:dyDescent="0.2">
      <c r="A148" s="164" t="str">
        <f>IF(ISBLANK(Nomen.complète!Q148),"",Nomen.complète!Q148)</f>
        <v/>
      </c>
      <c r="B148" s="164">
        <f>IF(ISBLANK(Nomen.complète!R148),"",Nomen.complète!R148)</f>
        <v>11179</v>
      </c>
      <c r="C148" s="165" t="str">
        <f>IF(ISBLANK(Nomen.complète!S148),"-",Nomen.complète!S148)</f>
        <v>Au (TG)</v>
      </c>
    </row>
    <row r="149" spans="1:3" x14ac:dyDescent="0.2">
      <c r="A149" s="164">
        <f>IF(ISBLANK(Nomen.complète!Q149),"",Nomen.complète!Q149)</f>
        <v>5422</v>
      </c>
      <c r="B149" s="164">
        <f>IF(ISBLANK(Nomen.complète!R149),"",Nomen.complète!R149)</f>
        <v>16600</v>
      </c>
      <c r="C149" s="165" t="str">
        <f>IF(ISBLANK(Nomen.complète!S149),"-",Nomen.complète!S149)</f>
        <v>Aubonne</v>
      </c>
    </row>
    <row r="150" spans="1:3" x14ac:dyDescent="0.2">
      <c r="A150" s="164">
        <f>IF(ISBLANK(Nomen.complète!Q150),"",Nomen.complète!Q150)</f>
        <v>2061</v>
      </c>
      <c r="B150" s="164">
        <f>IF(ISBLANK(Nomen.complète!R150),"",Nomen.complète!R150)</f>
        <v>11680</v>
      </c>
      <c r="C150" s="165" t="str">
        <f>IF(ISBLANK(Nomen.complète!S150),"-",Nomen.complète!S150)</f>
        <v>Auboranges</v>
      </c>
    </row>
    <row r="151" spans="1:3" x14ac:dyDescent="0.2">
      <c r="A151" s="164">
        <f>IF(ISBLANK(Nomen.complète!Q151),"",Nomen.complète!Q151)</f>
        <v>4091</v>
      </c>
      <c r="B151" s="164">
        <f>IF(ISBLANK(Nomen.complète!R151),"",Nomen.complète!R151)</f>
        <v>11681</v>
      </c>
      <c r="C151" s="165" t="str">
        <f>IF(ISBLANK(Nomen.complète!S151),"-",Nomen.complète!S151)</f>
        <v>Auenstein</v>
      </c>
    </row>
    <row r="152" spans="1:3" x14ac:dyDescent="0.2">
      <c r="A152" s="164" t="str">
        <f>IF(ISBLANK(Nomen.complète!Q152),"",Nomen.complète!Q152)</f>
        <v/>
      </c>
      <c r="B152" s="164">
        <f>IF(ISBLANK(Nomen.complète!R152),"",Nomen.complète!R152)</f>
        <v>11305</v>
      </c>
      <c r="C152" s="165" t="str">
        <f>IF(ISBLANK(Nomen.complète!S152),"-",Nomen.complète!S152)</f>
        <v>Augio</v>
      </c>
    </row>
    <row r="153" spans="1:3" x14ac:dyDescent="0.2">
      <c r="A153" s="164">
        <f>IF(ISBLANK(Nomen.complète!Q153),"",Nomen.complète!Q153)</f>
        <v>2822</v>
      </c>
      <c r="B153" s="164">
        <f>IF(ISBLANK(Nomen.complète!R153),"",Nomen.complète!R153)</f>
        <v>13767</v>
      </c>
      <c r="C153" s="165" t="str">
        <f>IF(ISBLANK(Nomen.complète!S153),"-",Nomen.complète!S153)</f>
        <v>Augst</v>
      </c>
    </row>
    <row r="154" spans="1:3" x14ac:dyDescent="0.2">
      <c r="A154" s="164" t="str">
        <f>IF(ISBLANK(Nomen.complète!Q154),"",Nomen.complète!Q154)</f>
        <v/>
      </c>
      <c r="B154" s="164">
        <f>IF(ISBLANK(Nomen.complète!R154),"",Nomen.complète!R154)</f>
        <v>11682</v>
      </c>
      <c r="C154" s="165" t="str">
        <f>IF(ISBLANK(Nomen.complète!S154),"-",Nomen.complète!S154)</f>
        <v>Aumont</v>
      </c>
    </row>
    <row r="155" spans="1:3" x14ac:dyDescent="0.2">
      <c r="A155" s="164" t="str">
        <f>IF(ISBLANK(Nomen.complète!Q155),"",Nomen.complète!Q155)</f>
        <v/>
      </c>
      <c r="B155" s="164">
        <f>IF(ISBLANK(Nomen.complète!R155),"",Nomen.complète!R155)</f>
        <v>11660</v>
      </c>
      <c r="C155" s="165" t="str">
        <f>IF(ISBLANK(Nomen.complète!S155),"-",Nomen.complète!S155)</f>
        <v>Auressio</v>
      </c>
    </row>
    <row r="156" spans="1:3" x14ac:dyDescent="0.2">
      <c r="A156" s="164" t="str">
        <f>IF(ISBLANK(Nomen.complète!Q156),"",Nomen.complète!Q156)</f>
        <v/>
      </c>
      <c r="B156" s="164">
        <f>IF(ISBLANK(Nomen.complète!R156),"",Nomen.complète!R156)</f>
        <v>11677</v>
      </c>
      <c r="C156" s="165" t="str">
        <f>IF(ISBLANK(Nomen.complète!S156),"-",Nomen.complète!S156)</f>
        <v>Aurigeno</v>
      </c>
    </row>
    <row r="157" spans="1:3" x14ac:dyDescent="0.2">
      <c r="A157" s="164">
        <f>IF(ISBLANK(Nomen.complète!Q157),"",Nomen.complète!Q157)</f>
        <v>6191</v>
      </c>
      <c r="B157" s="164">
        <f>IF(ISBLANK(Nomen.complète!R157),"",Nomen.complète!R157)</f>
        <v>11675</v>
      </c>
      <c r="C157" s="165" t="str">
        <f>IF(ISBLANK(Nomen.complète!S157),"-",Nomen.complète!S157)</f>
        <v>Ausserberg</v>
      </c>
    </row>
    <row r="158" spans="1:3" x14ac:dyDescent="0.2">
      <c r="A158" s="164" t="str">
        <f>IF(ISBLANK(Nomen.complète!Q158),"",Nomen.complète!Q158)</f>
        <v/>
      </c>
      <c r="B158" s="164">
        <f>IF(ISBLANK(Nomen.complète!R158),"",Nomen.complète!R158)</f>
        <v>11653</v>
      </c>
      <c r="C158" s="165" t="str">
        <f>IF(ISBLANK(Nomen.complète!S158),"-",Nomen.complète!S158)</f>
        <v>Ausserbinn</v>
      </c>
    </row>
    <row r="159" spans="1:3" x14ac:dyDescent="0.2">
      <c r="A159" s="164" t="str">
        <f>IF(ISBLANK(Nomen.complète!Q159),"",Nomen.complète!Q159)</f>
        <v/>
      </c>
      <c r="B159" s="164">
        <f>IF(ISBLANK(Nomen.complète!R159),"",Nomen.complète!R159)</f>
        <v>16269</v>
      </c>
      <c r="C159" s="165" t="str">
        <f>IF(ISBLANK(Nomen.complète!S159),"-",Nomen.complète!S159)</f>
        <v>Ausserbirrmoos</v>
      </c>
    </row>
    <row r="160" spans="1:3" x14ac:dyDescent="0.2">
      <c r="A160" s="164" t="str">
        <f>IF(ISBLANK(Nomen.complète!Q160),"",Nomen.complète!Q160)</f>
        <v/>
      </c>
      <c r="B160" s="164">
        <f>IF(ISBLANK(Nomen.complète!R160),"",Nomen.complète!R160)</f>
        <v>10227</v>
      </c>
      <c r="C160" s="165" t="str">
        <f>IF(ISBLANK(Nomen.complète!S160),"-",Nomen.complète!S160)</f>
        <v>Ausserferrera</v>
      </c>
    </row>
    <row r="161" spans="1:3" x14ac:dyDescent="0.2">
      <c r="A161" s="164" t="str">
        <f>IF(ISBLANK(Nomen.complète!Q161),"",Nomen.complète!Q161)</f>
        <v/>
      </c>
      <c r="B161" s="164">
        <f>IF(ISBLANK(Nomen.complète!R161),"",Nomen.complète!R161)</f>
        <v>16298</v>
      </c>
      <c r="C161" s="165" t="str">
        <f>IF(ISBLANK(Nomen.complète!S161),"-",Nomen.complète!S161)</f>
        <v>Aussersihl</v>
      </c>
    </row>
    <row r="162" spans="1:3" x14ac:dyDescent="0.2">
      <c r="A162" s="164">
        <f>IF(ISBLANK(Nomen.complète!Q162),"",Nomen.complète!Q162)</f>
        <v>322</v>
      </c>
      <c r="B162" s="164">
        <f>IF(ISBLANK(Nomen.complète!R162),"",Nomen.complète!R162)</f>
        <v>15008</v>
      </c>
      <c r="C162" s="165" t="str">
        <f>IF(ISBLANK(Nomen.complète!S162),"-",Nomen.complète!S162)</f>
        <v>Auswil</v>
      </c>
    </row>
    <row r="163" spans="1:3" x14ac:dyDescent="0.2">
      <c r="A163" s="164" t="str">
        <f>IF(ISBLANK(Nomen.complète!Q163),"",Nomen.complète!Q163)</f>
        <v/>
      </c>
      <c r="B163" s="164">
        <f>IF(ISBLANK(Nomen.complète!R163),"",Nomen.complète!R163)</f>
        <v>11655</v>
      </c>
      <c r="C163" s="165" t="str">
        <f>IF(ISBLANK(Nomen.complète!S163),"-",Nomen.complète!S163)</f>
        <v>Autafond</v>
      </c>
    </row>
    <row r="164" spans="1:3" x14ac:dyDescent="0.2">
      <c r="A164" s="164" t="str">
        <f>IF(ISBLANK(Nomen.complète!Q164),"",Nomen.complète!Q164)</f>
        <v/>
      </c>
      <c r="B164" s="164">
        <f>IF(ISBLANK(Nomen.complète!R164),"",Nomen.complète!R164)</f>
        <v>11656</v>
      </c>
      <c r="C164" s="165" t="str">
        <f>IF(ISBLANK(Nomen.complète!S164),"-",Nomen.complète!S164)</f>
        <v>Autavaux</v>
      </c>
    </row>
    <row r="165" spans="1:3" x14ac:dyDescent="0.2">
      <c r="A165" s="164">
        <f>IF(ISBLANK(Nomen.complète!Q165),"",Nomen.complète!Q165)</f>
        <v>2173</v>
      </c>
      <c r="B165" s="164">
        <f>IF(ISBLANK(Nomen.complète!R165),"",Nomen.complète!R165)</f>
        <v>11657</v>
      </c>
      <c r="C165" s="165" t="str">
        <f>IF(ISBLANK(Nomen.complète!S165),"-",Nomen.complète!S165)</f>
        <v>Autigny</v>
      </c>
    </row>
    <row r="166" spans="1:3" x14ac:dyDescent="0.2">
      <c r="A166" s="164" t="str">
        <f>IF(ISBLANK(Nomen.complète!Q166),"",Nomen.complète!Q166)</f>
        <v/>
      </c>
      <c r="B166" s="164">
        <f>IF(ISBLANK(Nomen.complète!R166),"",Nomen.complète!R166)</f>
        <v>11667</v>
      </c>
      <c r="C166" s="165" t="str">
        <f>IF(ISBLANK(Nomen.complète!S166),"-",Nomen.complète!S166)</f>
        <v>Auvernier</v>
      </c>
    </row>
    <row r="167" spans="1:3" x14ac:dyDescent="0.2">
      <c r="A167" s="164">
        <f>IF(ISBLANK(Nomen.complète!Q167),"",Nomen.complète!Q167)</f>
        <v>4223</v>
      </c>
      <c r="B167" s="164">
        <f>IF(ISBLANK(Nomen.complète!R167),"",Nomen.complète!R167)</f>
        <v>11659</v>
      </c>
      <c r="C167" s="165" t="str">
        <f>IF(ISBLANK(Nomen.complète!S167),"-",Nomen.complète!S167)</f>
        <v>Auw</v>
      </c>
    </row>
    <row r="168" spans="1:3" x14ac:dyDescent="0.2">
      <c r="A168" s="164" t="str">
        <f>IF(ISBLANK(Nomen.complète!Q168),"",Nomen.complète!Q168)</f>
        <v/>
      </c>
      <c r="B168" s="164">
        <f>IF(ISBLANK(Nomen.complète!R168),"",Nomen.complète!R168)</f>
        <v>11652</v>
      </c>
      <c r="C168" s="165" t="str">
        <f>IF(ISBLANK(Nomen.complète!S168),"-",Nomen.complète!S168)</f>
        <v>Avegno</v>
      </c>
    </row>
    <row r="169" spans="1:3" x14ac:dyDescent="0.2">
      <c r="A169" s="164">
        <f>IF(ISBLANK(Nomen.complète!Q169),"",Nomen.complète!Q169)</f>
        <v>5324</v>
      </c>
      <c r="B169" s="164">
        <f>IF(ISBLANK(Nomen.complète!R169),"",Nomen.complète!R169)</f>
        <v>14940</v>
      </c>
      <c r="C169" s="165" t="str">
        <f>IF(ISBLANK(Nomen.complète!S169),"-",Nomen.complète!S169)</f>
        <v>Avegno Gordevio</v>
      </c>
    </row>
    <row r="170" spans="1:3" x14ac:dyDescent="0.2">
      <c r="A170" s="164">
        <f>IF(ISBLANK(Nomen.complète!Q170),"",Nomen.complète!Q170)</f>
        <v>5451</v>
      </c>
      <c r="B170" s="164">
        <f>IF(ISBLANK(Nomen.complète!R170),"",Nomen.complète!R170)</f>
        <v>15487</v>
      </c>
      <c r="C170" s="165" t="str">
        <f>IF(ISBLANK(Nomen.complète!S170),"-",Nomen.complète!S170)</f>
        <v>Avenches</v>
      </c>
    </row>
    <row r="171" spans="1:3" x14ac:dyDescent="0.2">
      <c r="A171" s="164">
        <f>IF(ISBLANK(Nomen.complète!Q171),"",Nomen.complète!Q171)</f>
        <v>3681</v>
      </c>
      <c r="B171" s="164">
        <f>IF(ISBLANK(Nomen.complète!R171),"",Nomen.complète!R171)</f>
        <v>15984</v>
      </c>
      <c r="C171" s="165" t="str">
        <f>IF(ISBLANK(Nomen.complète!S171),"-",Nomen.complète!S171)</f>
        <v>Avers</v>
      </c>
    </row>
    <row r="172" spans="1:3" x14ac:dyDescent="0.2">
      <c r="A172" s="164">
        <f>IF(ISBLANK(Nomen.complète!Q172),"",Nomen.complète!Q172)</f>
        <v>2174</v>
      </c>
      <c r="B172" s="164">
        <f>IF(ISBLANK(Nomen.complète!R172),"",Nomen.complète!R172)</f>
        <v>14143</v>
      </c>
      <c r="C172" s="165" t="str">
        <f>IF(ISBLANK(Nomen.complète!S172),"-",Nomen.complète!S172)</f>
        <v>Avry</v>
      </c>
    </row>
    <row r="173" spans="1:3" x14ac:dyDescent="0.2">
      <c r="A173" s="164" t="str">
        <f>IF(ISBLANK(Nomen.complète!Q173),"",Nomen.complète!Q173)</f>
        <v/>
      </c>
      <c r="B173" s="164">
        <f>IF(ISBLANK(Nomen.complète!R173),"",Nomen.complète!R173)</f>
        <v>11662</v>
      </c>
      <c r="C173" s="165" t="str">
        <f>IF(ISBLANK(Nomen.complète!S173),"-",Nomen.complète!S173)</f>
        <v>Avry-devant-Pont</v>
      </c>
    </row>
    <row r="174" spans="1:3" x14ac:dyDescent="0.2">
      <c r="A174" s="164" t="str">
        <f>IF(ISBLANK(Nomen.complète!Q174),"",Nomen.complète!Q174)</f>
        <v/>
      </c>
      <c r="B174" s="164">
        <f>IF(ISBLANK(Nomen.complète!R174),"",Nomen.complète!R174)</f>
        <v>11663</v>
      </c>
      <c r="C174" s="165" t="str">
        <f>IF(ISBLANK(Nomen.complète!S174),"-",Nomen.complète!S174)</f>
        <v>Avry-sur-Matran</v>
      </c>
    </row>
    <row r="175" spans="1:3" x14ac:dyDescent="0.2">
      <c r="A175" s="164">
        <f>IF(ISBLANK(Nomen.complète!Q175),"",Nomen.complète!Q175)</f>
        <v>6603</v>
      </c>
      <c r="B175" s="164">
        <f>IF(ISBLANK(Nomen.complète!R175),"",Nomen.complète!R175)</f>
        <v>11664</v>
      </c>
      <c r="C175" s="165" t="str">
        <f>IF(ISBLANK(Nomen.complète!S175),"-",Nomen.complète!S175)</f>
        <v>Avully</v>
      </c>
    </row>
    <row r="176" spans="1:3" x14ac:dyDescent="0.2">
      <c r="A176" s="164">
        <f>IF(ISBLANK(Nomen.complète!Q176),"",Nomen.complète!Q176)</f>
        <v>6604</v>
      </c>
      <c r="B176" s="164">
        <f>IF(ISBLANK(Nomen.complète!R176),"",Nomen.complète!R176)</f>
        <v>11665</v>
      </c>
      <c r="C176" s="165" t="str">
        <f>IF(ISBLANK(Nomen.complète!S176),"-",Nomen.complète!S176)</f>
        <v>Avusy</v>
      </c>
    </row>
    <row r="177" spans="1:3" x14ac:dyDescent="0.2">
      <c r="A177" s="164">
        <f>IF(ISBLANK(Nomen.complète!Q177),"",Nomen.complète!Q177)</f>
        <v>6082</v>
      </c>
      <c r="B177" s="164">
        <f>IF(ISBLANK(Nomen.complète!R177),"",Nomen.complète!R177)</f>
        <v>11666</v>
      </c>
      <c r="C177" s="165" t="str">
        <f>IF(ISBLANK(Nomen.complète!S177),"-",Nomen.complète!S177)</f>
        <v>Ayent</v>
      </c>
    </row>
    <row r="178" spans="1:3" x14ac:dyDescent="0.2">
      <c r="A178" s="164" t="str">
        <f>IF(ISBLANK(Nomen.complète!Q178),"",Nomen.complète!Q178)</f>
        <v/>
      </c>
      <c r="B178" s="164">
        <f>IF(ISBLANK(Nomen.complète!R178),"",Nomen.complète!R178)</f>
        <v>11686</v>
      </c>
      <c r="C178" s="165" t="str">
        <f>IF(ISBLANK(Nomen.complète!S178),"-",Nomen.complète!S178)</f>
        <v>Ayer</v>
      </c>
    </row>
    <row r="179" spans="1:3" x14ac:dyDescent="0.2">
      <c r="A179" s="164">
        <f>IF(ISBLANK(Nomen.complète!Q179),"",Nomen.complète!Q179)</f>
        <v>1701</v>
      </c>
      <c r="B179" s="164">
        <f>IF(ISBLANK(Nomen.complète!R179),"",Nomen.complète!R179)</f>
        <v>11711</v>
      </c>
      <c r="C179" s="165" t="str">
        <f>IF(ISBLANK(Nomen.complète!S179),"-",Nomen.complète!S179)</f>
        <v>Baar</v>
      </c>
    </row>
    <row r="180" spans="1:3" x14ac:dyDescent="0.2">
      <c r="A180" s="164">
        <f>IF(ISBLANK(Nomen.complète!Q180),"",Nomen.complète!Q180)</f>
        <v>51</v>
      </c>
      <c r="B180" s="164">
        <f>IF(ISBLANK(Nomen.complète!R180),"",Nomen.complète!R180)</f>
        <v>11683</v>
      </c>
      <c r="C180" s="165" t="str">
        <f>IF(ISBLANK(Nomen.complète!S180),"-",Nomen.complète!S180)</f>
        <v>Bachenbülach</v>
      </c>
    </row>
    <row r="181" spans="1:3" x14ac:dyDescent="0.2">
      <c r="A181" s="164">
        <f>IF(ISBLANK(Nomen.complète!Q181),"",Nomen.complète!Q181)</f>
        <v>81</v>
      </c>
      <c r="B181" s="164">
        <f>IF(ISBLANK(Nomen.complète!R181),"",Nomen.complète!R181)</f>
        <v>11704</v>
      </c>
      <c r="C181" s="165" t="str">
        <f>IF(ISBLANK(Nomen.complète!S181),"-",Nomen.complète!S181)</f>
        <v>Bachs</v>
      </c>
    </row>
    <row r="182" spans="1:3" x14ac:dyDescent="0.2">
      <c r="A182" s="164">
        <f>IF(ISBLANK(Nomen.complète!Q182),"",Nomen.complète!Q182)</f>
        <v>3291</v>
      </c>
      <c r="B182" s="164">
        <f>IF(ISBLANK(Nomen.complète!R182),"",Nomen.complète!R182)</f>
        <v>14411</v>
      </c>
      <c r="C182" s="165" t="str">
        <f>IF(ISBLANK(Nomen.complète!S182),"-",Nomen.complète!S182)</f>
        <v>Bad Ragaz</v>
      </c>
    </row>
    <row r="183" spans="1:3" x14ac:dyDescent="0.2">
      <c r="A183" s="164" t="str">
        <f>IF(ISBLANK(Nomen.complète!Q183),"",Nomen.complète!Q183)</f>
        <v/>
      </c>
      <c r="B183" s="164">
        <f>IF(ISBLANK(Nomen.complète!R183),"",Nomen.complète!R183)</f>
        <v>14920</v>
      </c>
      <c r="C183" s="165" t="str">
        <f>IF(ISBLANK(Nomen.complète!S183),"-",Nomen.complète!S183)</f>
        <v>Bad Zurzach</v>
      </c>
    </row>
    <row r="184" spans="1:3" x14ac:dyDescent="0.2">
      <c r="A184" s="164">
        <f>IF(ISBLANK(Nomen.complète!Q184),"",Nomen.complète!Q184)</f>
        <v>4021</v>
      </c>
      <c r="B184" s="164">
        <f>IF(ISBLANK(Nomen.complète!R184),"",Nomen.complète!R184)</f>
        <v>13189</v>
      </c>
      <c r="C184" s="165" t="str">
        <f>IF(ISBLANK(Nomen.complète!S184),"-",Nomen.complète!S184)</f>
        <v>Baden</v>
      </c>
    </row>
    <row r="185" spans="1:3" x14ac:dyDescent="0.2">
      <c r="A185" s="164" t="str">
        <f>IF(ISBLANK(Nomen.complète!Q185),"",Nomen.complète!Q185)</f>
        <v/>
      </c>
      <c r="B185" s="164">
        <f>IF(ISBLANK(Nomen.complète!R185),"",Nomen.complète!R185)</f>
        <v>11705</v>
      </c>
      <c r="C185" s="165" t="str">
        <f>IF(ISBLANK(Nomen.complète!S185),"-",Nomen.complète!S185)</f>
        <v>Bagnes</v>
      </c>
    </row>
    <row r="186" spans="1:3" x14ac:dyDescent="0.2">
      <c r="A186" s="164" t="str">
        <f>IF(ISBLANK(Nomen.complète!Q186),"",Nomen.complète!Q186)</f>
        <v/>
      </c>
      <c r="B186" s="164">
        <f>IF(ISBLANK(Nomen.complète!R186),"",Nomen.complète!R186)</f>
        <v>11706</v>
      </c>
      <c r="C186" s="165" t="str">
        <f>IF(ISBLANK(Nomen.complète!S186),"-",Nomen.complète!S186)</f>
        <v>Baldingen</v>
      </c>
    </row>
    <row r="187" spans="1:3" x14ac:dyDescent="0.2">
      <c r="A187" s="164">
        <f>IF(ISBLANK(Nomen.complète!Q187),"",Nomen.complète!Q187)</f>
        <v>5242</v>
      </c>
      <c r="B187" s="164">
        <f>IF(ISBLANK(Nomen.complète!R187),"",Nomen.complète!R187)</f>
        <v>11707</v>
      </c>
      <c r="C187" s="165" t="str">
        <f>IF(ISBLANK(Nomen.complète!S187),"-",Nomen.complète!S187)</f>
        <v>Balerna</v>
      </c>
    </row>
    <row r="188" spans="1:3" x14ac:dyDescent="0.2">
      <c r="A188" s="164">
        <f>IF(ISBLANK(Nomen.complète!Q188),"",Nomen.complète!Q188)</f>
        <v>3232</v>
      </c>
      <c r="B188" s="164">
        <f>IF(ISBLANK(Nomen.complète!R188),"",Nomen.complète!R188)</f>
        <v>14392</v>
      </c>
      <c r="C188" s="165" t="str">
        <f>IF(ISBLANK(Nomen.complète!S188),"-",Nomen.complète!S188)</f>
        <v>Balgach</v>
      </c>
    </row>
    <row r="189" spans="1:3" x14ac:dyDescent="0.2">
      <c r="A189" s="164">
        <f>IF(ISBLANK(Nomen.complète!Q189),"",Nomen.complète!Q189)</f>
        <v>5744</v>
      </c>
      <c r="B189" s="164">
        <f>IF(ISBLANK(Nomen.complète!R189),"",Nomen.complète!R189)</f>
        <v>14785</v>
      </c>
      <c r="C189" s="165" t="str">
        <f>IF(ISBLANK(Nomen.complète!S189),"-",Nomen.complète!S189)</f>
        <v>Ballaigues</v>
      </c>
    </row>
    <row r="190" spans="1:3" x14ac:dyDescent="0.2">
      <c r="A190" s="164">
        <f>IF(ISBLANK(Nomen.complète!Q190),"",Nomen.complète!Q190)</f>
        <v>5423</v>
      </c>
      <c r="B190" s="164">
        <f>IF(ISBLANK(Nomen.complète!R190),"",Nomen.complète!R190)</f>
        <v>14784</v>
      </c>
      <c r="C190" s="165" t="str">
        <f>IF(ISBLANK(Nomen.complète!S190),"-",Nomen.complète!S190)</f>
        <v>Ballens</v>
      </c>
    </row>
    <row r="191" spans="1:3" x14ac:dyDescent="0.2">
      <c r="A191" s="164" t="str">
        <f>IF(ISBLANK(Nomen.complète!Q191),"",Nomen.complète!Q191)</f>
        <v/>
      </c>
      <c r="B191" s="164">
        <f>IF(ISBLANK(Nomen.complète!R191),"",Nomen.complète!R191)</f>
        <v>10500</v>
      </c>
      <c r="C191" s="165" t="str">
        <f>IF(ISBLANK(Nomen.complète!S191),"-",Nomen.complète!S191)</f>
        <v>Ballmoos</v>
      </c>
    </row>
    <row r="192" spans="1:3" x14ac:dyDescent="0.2">
      <c r="A192" s="164">
        <f>IF(ISBLANK(Nomen.complète!Q192),"",Nomen.complète!Q192)</f>
        <v>1023</v>
      </c>
      <c r="B192" s="164">
        <f>IF(ISBLANK(Nomen.complète!R192),"",Nomen.complète!R192)</f>
        <v>15536</v>
      </c>
      <c r="C192" s="165" t="str">
        <f>IF(ISBLANK(Nomen.complète!S192),"-",Nomen.complète!S192)</f>
        <v>Ballwil</v>
      </c>
    </row>
    <row r="193" spans="1:3" x14ac:dyDescent="0.2">
      <c r="A193" s="164">
        <f>IF(ISBLANK(Nomen.complète!Q193),"",Nomen.complète!Q193)</f>
        <v>2541</v>
      </c>
      <c r="B193" s="164">
        <f>IF(ISBLANK(Nomen.complète!R193),"",Nomen.complète!R193)</f>
        <v>11702</v>
      </c>
      <c r="C193" s="165" t="str">
        <f>IF(ISBLANK(Nomen.complète!S193),"-",Nomen.complète!S193)</f>
        <v>Balm bei Günsberg</v>
      </c>
    </row>
    <row r="194" spans="1:3" x14ac:dyDescent="0.2">
      <c r="A194" s="164" t="str">
        <f>IF(ISBLANK(Nomen.complète!Q194),"",Nomen.complète!Q194)</f>
        <v/>
      </c>
      <c r="B194" s="164">
        <f>IF(ISBLANK(Nomen.complète!R194),"",Nomen.complète!R194)</f>
        <v>11712</v>
      </c>
      <c r="C194" s="165" t="str">
        <f>IF(ISBLANK(Nomen.complète!S194),"-",Nomen.complète!S194)</f>
        <v>Balm bei Messen</v>
      </c>
    </row>
    <row r="195" spans="1:3" x14ac:dyDescent="0.2">
      <c r="A195" s="164">
        <f>IF(ISBLANK(Nomen.complète!Q195),"",Nomen.complète!Q195)</f>
        <v>2422</v>
      </c>
      <c r="B195" s="164">
        <f>IF(ISBLANK(Nomen.complète!R195),"",Nomen.complète!R195)</f>
        <v>13712</v>
      </c>
      <c r="C195" s="165" t="str">
        <f>IF(ISBLANK(Nomen.complète!S195),"-",Nomen.complète!S195)</f>
        <v>Balsthal</v>
      </c>
    </row>
    <row r="196" spans="1:3" x14ac:dyDescent="0.2">
      <c r="A196" s="164" t="str">
        <f>IF(ISBLANK(Nomen.complète!Q196),"",Nomen.complète!Q196)</f>
        <v/>
      </c>
      <c r="B196" s="164">
        <f>IF(ISBLANK(Nomen.complète!R196),"",Nomen.complète!R196)</f>
        <v>11713</v>
      </c>
      <c r="C196" s="165" t="str">
        <f>IF(ISBLANK(Nomen.complète!S196),"-",Nomen.complète!S196)</f>
        <v>Balterswil</v>
      </c>
    </row>
    <row r="197" spans="1:3" x14ac:dyDescent="0.2">
      <c r="A197" s="164">
        <f>IF(ISBLANK(Nomen.complète!Q197),"",Nomen.complète!Q197)</f>
        <v>6281</v>
      </c>
      <c r="B197" s="164">
        <f>IF(ISBLANK(Nomen.complète!R197),"",Nomen.complète!R197)</f>
        <v>11714</v>
      </c>
      <c r="C197" s="165" t="str">
        <f>IF(ISBLANK(Nomen.complète!S197),"-",Nomen.complète!S197)</f>
        <v>Baltschieder</v>
      </c>
    </row>
    <row r="198" spans="1:3" x14ac:dyDescent="0.2">
      <c r="A198" s="164" t="str">
        <f>IF(ISBLANK(Nomen.complète!Q198),"",Nomen.complète!Q198)</f>
        <v/>
      </c>
      <c r="B198" s="164">
        <f>IF(ISBLANK(Nomen.complète!R198),"",Nomen.complète!R198)</f>
        <v>16330</v>
      </c>
      <c r="C198" s="165" t="str">
        <f>IF(ISBLANK(Nomen.complète!S198),"-",Nomen.complète!S198)</f>
        <v>Balzenwil</v>
      </c>
    </row>
    <row r="199" spans="1:3" x14ac:dyDescent="0.2">
      <c r="A199" s="164" t="str">
        <f>IF(ISBLANK(Nomen.complète!Q199),"",Nomen.complète!Q199)</f>
        <v/>
      </c>
      <c r="B199" s="164">
        <f>IF(ISBLANK(Nomen.complète!R199),"",Nomen.complète!R199)</f>
        <v>10499</v>
      </c>
      <c r="C199" s="165" t="str">
        <f>IF(ISBLANK(Nomen.complète!S199),"-",Nomen.complète!S199)</f>
        <v>Bangerten</v>
      </c>
    </row>
    <row r="200" spans="1:3" x14ac:dyDescent="0.2">
      <c r="A200" s="164">
        <f>IF(ISBLANK(Nomen.complète!Q200),"",Nomen.complète!Q200)</f>
        <v>323</v>
      </c>
      <c r="B200" s="164">
        <f>IF(ISBLANK(Nomen.complète!R200),"",Nomen.complète!R200)</f>
        <v>15009</v>
      </c>
      <c r="C200" s="165" t="str">
        <f>IF(ISBLANK(Nomen.complète!S200),"-",Nomen.complète!S200)</f>
        <v>Bannwil</v>
      </c>
    </row>
    <row r="201" spans="1:3" x14ac:dyDescent="0.2">
      <c r="A201" s="164" t="str">
        <f>IF(ISBLANK(Nomen.complète!Q201),"",Nomen.complète!Q201)</f>
        <v/>
      </c>
      <c r="B201" s="164">
        <f>IF(ISBLANK(Nomen.complète!R201),"",Nomen.complète!R201)</f>
        <v>11717</v>
      </c>
      <c r="C201" s="165" t="str">
        <f>IF(ISBLANK(Nomen.complète!S201),"-",Nomen.complète!S201)</f>
        <v>Barbengo</v>
      </c>
    </row>
    <row r="202" spans="1:3" x14ac:dyDescent="0.2">
      <c r="A202" s="164" t="str">
        <f>IF(ISBLANK(Nomen.complète!Q202),"",Nomen.complète!Q202)</f>
        <v/>
      </c>
      <c r="B202" s="164">
        <f>IF(ISBLANK(Nomen.complète!R202),"",Nomen.complète!R202)</f>
        <v>11694</v>
      </c>
      <c r="C202" s="165" t="str">
        <f>IF(ISBLANK(Nomen.complète!S202),"-",Nomen.complète!S202)</f>
        <v>Barberêche</v>
      </c>
    </row>
    <row r="203" spans="1:3" x14ac:dyDescent="0.2">
      <c r="A203" s="164">
        <f>IF(ISBLANK(Nomen.complète!Q203),"",Nomen.complète!Q203)</f>
        <v>6605</v>
      </c>
      <c r="B203" s="164">
        <f>IF(ISBLANK(Nomen.complète!R203),"",Nomen.complète!R203)</f>
        <v>11692</v>
      </c>
      <c r="C203" s="165" t="str">
        <f>IF(ISBLANK(Nomen.complète!S203),"-",Nomen.complète!S203)</f>
        <v>Bardonnex</v>
      </c>
    </row>
    <row r="204" spans="1:3" x14ac:dyDescent="0.2">
      <c r="A204" s="164">
        <f>IF(ISBLANK(Nomen.complète!Q204),"",Nomen.complète!Q204)</f>
        <v>302</v>
      </c>
      <c r="B204" s="164">
        <f>IF(ISBLANK(Nomen.complète!R204),"",Nomen.complète!R204)</f>
        <v>14996</v>
      </c>
      <c r="C204" s="165" t="str">
        <f>IF(ISBLANK(Nomen.complète!S204),"-",Nomen.complète!S204)</f>
        <v>Bargen (BE)</v>
      </c>
    </row>
    <row r="205" spans="1:3" x14ac:dyDescent="0.2">
      <c r="A205" s="164">
        <f>IF(ISBLANK(Nomen.complète!Q205),"",Nomen.complète!Q205)</f>
        <v>2931</v>
      </c>
      <c r="B205" s="164">
        <f>IF(ISBLANK(Nomen.complète!R205),"",Nomen.complète!R205)</f>
        <v>11688</v>
      </c>
      <c r="C205" s="165" t="str">
        <f>IF(ISBLANK(Nomen.complète!S205),"-",Nomen.complète!S205)</f>
        <v>Bargen (SH)</v>
      </c>
    </row>
    <row r="206" spans="1:3" x14ac:dyDescent="0.2">
      <c r="A206" s="164" t="str">
        <f>IF(ISBLANK(Nomen.complète!Q206),"",Nomen.complète!Q206)</f>
        <v/>
      </c>
      <c r="B206" s="164">
        <f>IF(ISBLANK(Nomen.complète!R206),"",Nomen.complète!R206)</f>
        <v>16271</v>
      </c>
      <c r="C206" s="165" t="str">
        <f>IF(ISBLANK(Nomen.complète!S206),"-",Nomen.complète!S206)</f>
        <v>Barschwand</v>
      </c>
    </row>
    <row r="207" spans="1:3" x14ac:dyDescent="0.2">
      <c r="A207" s="164" t="str">
        <f>IF(ISBLANK(Nomen.complète!Q207),"",Nomen.complète!Q207)</f>
        <v/>
      </c>
      <c r="B207" s="164">
        <f>IF(ISBLANK(Nomen.complète!R207),"",Nomen.complète!R207)</f>
        <v>11691</v>
      </c>
      <c r="C207" s="165" t="str">
        <f>IF(ISBLANK(Nomen.complète!S207),"-",Nomen.complète!S207)</f>
        <v>Barzheim</v>
      </c>
    </row>
    <row r="208" spans="1:3" x14ac:dyDescent="0.2">
      <c r="A208" s="164">
        <f>IF(ISBLANK(Nomen.complète!Q208),"",Nomen.complète!Q208)</f>
        <v>2162</v>
      </c>
      <c r="B208" s="164">
        <f>IF(ISBLANK(Nomen.complète!R208),"",Nomen.complète!R208)</f>
        <v>14479</v>
      </c>
      <c r="C208" s="165" t="str">
        <f>IF(ISBLANK(Nomen.complète!S208),"-",Nomen.complète!S208)</f>
        <v>Bas-Intyamon</v>
      </c>
    </row>
    <row r="209" spans="1:3" x14ac:dyDescent="0.2">
      <c r="A209" s="164" t="str">
        <f>IF(ISBLANK(Nomen.complète!Q209),"",Nomen.complète!Q209)</f>
        <v/>
      </c>
      <c r="B209" s="164">
        <f>IF(ISBLANK(Nomen.complète!R209),"",Nomen.complète!R209)</f>
        <v>13261</v>
      </c>
      <c r="C209" s="165" t="str">
        <f>IF(ISBLANK(Nomen.complète!S209),"-",Nomen.complète!S209)</f>
        <v>Bas-Vully</v>
      </c>
    </row>
    <row r="210" spans="1:3" x14ac:dyDescent="0.2">
      <c r="A210" s="164" t="str">
        <f>IF(ISBLANK(Nomen.complète!Q210),"",Nomen.complète!Q210)</f>
        <v/>
      </c>
      <c r="B210" s="164">
        <f>IF(ISBLANK(Nomen.complète!R210),"",Nomen.complète!R210)</f>
        <v>11701</v>
      </c>
      <c r="C210" s="165" t="str">
        <f>IF(ISBLANK(Nomen.complète!S210),"-",Nomen.complète!S210)</f>
        <v>Basadingen</v>
      </c>
    </row>
    <row r="211" spans="1:3" x14ac:dyDescent="0.2">
      <c r="A211" s="164">
        <f>IF(ISBLANK(Nomen.complète!Q211),"",Nomen.complète!Q211)</f>
        <v>4536</v>
      </c>
      <c r="B211" s="164">
        <f>IF(ISBLANK(Nomen.complète!R211),"",Nomen.complète!R211)</f>
        <v>15468</v>
      </c>
      <c r="C211" s="165" t="str">
        <f>IF(ISBLANK(Nomen.complète!S211),"-",Nomen.complète!S211)</f>
        <v>Basadingen-Schlattingen</v>
      </c>
    </row>
    <row r="212" spans="1:3" x14ac:dyDescent="0.2">
      <c r="A212" s="164">
        <f>IF(ISBLANK(Nomen.complète!Q212),"",Nomen.complète!Q212)</f>
        <v>2701</v>
      </c>
      <c r="B212" s="164">
        <f>IF(ISBLANK(Nomen.complète!R212),"",Nomen.complète!R212)</f>
        <v>11693</v>
      </c>
      <c r="C212" s="165" t="str">
        <f>IF(ISBLANK(Nomen.complète!S212),"-",Nomen.complète!S212)</f>
        <v>Basel</v>
      </c>
    </row>
    <row r="213" spans="1:3" x14ac:dyDescent="0.2">
      <c r="A213" s="164">
        <f>IF(ISBLANK(Nomen.complète!Q213),"",Nomen.complète!Q213)</f>
        <v>6807</v>
      </c>
      <c r="B213" s="164">
        <f>IF(ISBLANK(Nomen.complète!R213),"",Nomen.complète!R213)</f>
        <v>14970</v>
      </c>
      <c r="C213" s="165" t="str">
        <f>IF(ISBLANK(Nomen.complète!S213),"-",Nomen.complète!S213)</f>
        <v>Basse-Allaine</v>
      </c>
    </row>
    <row r="214" spans="1:3" x14ac:dyDescent="0.2">
      <c r="A214" s="164" t="str">
        <f>IF(ISBLANK(Nomen.complète!Q214),"",Nomen.complète!Q214)</f>
        <v/>
      </c>
      <c r="B214" s="164">
        <f>IF(ISBLANK(Nomen.complète!R214),"",Nomen.complète!R214)</f>
        <v>10982</v>
      </c>
      <c r="C214" s="165" t="str">
        <f>IF(ISBLANK(Nomen.complète!S214),"-",Nomen.complète!S214)</f>
        <v>Bassecourt</v>
      </c>
    </row>
    <row r="215" spans="1:3" x14ac:dyDescent="0.2">
      <c r="A215" s="164">
        <f>IF(ISBLANK(Nomen.complète!Q215),"",Nomen.complète!Q215)</f>
        <v>52</v>
      </c>
      <c r="B215" s="164">
        <f>IF(ISBLANK(Nomen.complète!R215),"",Nomen.complète!R215)</f>
        <v>11685</v>
      </c>
      <c r="C215" s="165" t="str">
        <f>IF(ISBLANK(Nomen.complète!S215),"-",Nomen.complète!S215)</f>
        <v>Bassersdorf</v>
      </c>
    </row>
    <row r="216" spans="1:3" x14ac:dyDescent="0.2">
      <c r="A216" s="164">
        <f>IF(ISBLANK(Nomen.complète!Q216),"",Nomen.complète!Q216)</f>
        <v>5703</v>
      </c>
      <c r="B216" s="164">
        <f>IF(ISBLANK(Nomen.complète!R216),"",Nomen.complète!R216)</f>
        <v>14788</v>
      </c>
      <c r="C216" s="165" t="str">
        <f>IF(ISBLANK(Nomen.complète!S216),"-",Nomen.complète!S216)</f>
        <v>Bassins</v>
      </c>
    </row>
    <row r="217" spans="1:3" x14ac:dyDescent="0.2">
      <c r="A217" s="164" t="str">
        <f>IF(ISBLANK(Nomen.complète!Q217),"",Nomen.complète!Q217)</f>
        <v/>
      </c>
      <c r="B217" s="164">
        <f>IF(ISBLANK(Nomen.complète!R217),"",Nomen.complète!R217)</f>
        <v>11697</v>
      </c>
      <c r="C217" s="165" t="str">
        <f>IF(ISBLANK(Nomen.complète!S217),"-",Nomen.complète!S217)</f>
        <v>Bauen</v>
      </c>
    </row>
    <row r="218" spans="1:3" x14ac:dyDescent="0.2">
      <c r="A218" s="164">
        <f>IF(ISBLANK(Nomen.complète!Q218),"",Nomen.complète!Q218)</f>
        <v>5745</v>
      </c>
      <c r="B218" s="164">
        <f>IF(ISBLANK(Nomen.complète!R218),"",Nomen.complète!R218)</f>
        <v>14787</v>
      </c>
      <c r="C218" s="165" t="str">
        <f>IF(ISBLANK(Nomen.complète!S218),"-",Nomen.complète!S218)</f>
        <v>Baulmes</v>
      </c>
    </row>
    <row r="219" spans="1:3" x14ac:dyDescent="0.2">
      <c r="A219" s="164">
        <f>IF(ISBLANK(Nomen.complète!Q219),"",Nomen.complète!Q219)</f>
        <v>297</v>
      </c>
      <c r="B219" s="164">
        <f>IF(ISBLANK(Nomen.complète!R219),"",Nomen.complète!R219)</f>
        <v>15653</v>
      </c>
      <c r="C219" s="165" t="str">
        <f>IF(ISBLANK(Nomen.complète!S219),"-",Nomen.complète!S219)</f>
        <v>Bauma</v>
      </c>
    </row>
    <row r="220" spans="1:3" x14ac:dyDescent="0.2">
      <c r="A220" s="164">
        <f>IF(ISBLANK(Nomen.complète!Q220),"",Nomen.complète!Q220)</f>
        <v>5746</v>
      </c>
      <c r="B220" s="164">
        <f>IF(ISBLANK(Nomen.complète!R220),"",Nomen.complète!R220)</f>
        <v>14786</v>
      </c>
      <c r="C220" s="165" t="str">
        <f>IF(ISBLANK(Nomen.complète!S220),"-",Nomen.complète!S220)</f>
        <v>Bavois</v>
      </c>
    </row>
    <row r="221" spans="1:3" x14ac:dyDescent="0.2">
      <c r="A221" s="164">
        <f>IF(ISBLANK(Nomen.complète!Q221),"",Nomen.complète!Q221)</f>
        <v>571</v>
      </c>
      <c r="B221" s="164">
        <f>IF(ISBLANK(Nomen.complète!R221),"",Nomen.complète!R221)</f>
        <v>15144</v>
      </c>
      <c r="C221" s="165" t="str">
        <f>IF(ISBLANK(Nomen.complète!S221),"-",Nomen.complète!S221)</f>
        <v>Beatenberg</v>
      </c>
    </row>
    <row r="222" spans="1:3" x14ac:dyDescent="0.2">
      <c r="A222" s="164">
        <f>IF(ISBLANK(Nomen.complète!Q222),"",Nomen.complète!Q222)</f>
        <v>1501</v>
      </c>
      <c r="B222" s="164">
        <f>IF(ISBLANK(Nomen.complète!R222),"",Nomen.complète!R222)</f>
        <v>11792</v>
      </c>
      <c r="C222" s="165" t="str">
        <f>IF(ISBLANK(Nomen.complète!S222),"-",Nomen.complète!S222)</f>
        <v>Beckenried</v>
      </c>
    </row>
    <row r="223" spans="1:3" x14ac:dyDescent="0.2">
      <c r="A223" s="164">
        <f>IF(ISBLANK(Nomen.complète!Q223),"",Nomen.complète!Q223)</f>
        <v>5148</v>
      </c>
      <c r="B223" s="164">
        <f>IF(ISBLANK(Nomen.complète!R223),"",Nomen.complète!R223)</f>
        <v>11902</v>
      </c>
      <c r="C223" s="165" t="str">
        <f>IF(ISBLANK(Nomen.complète!S223),"-",Nomen.complète!S223)</f>
        <v>Bedano</v>
      </c>
    </row>
    <row r="224" spans="1:3" x14ac:dyDescent="0.2">
      <c r="A224" s="164">
        <f>IF(ISBLANK(Nomen.complète!Q224),"",Nomen.complète!Q224)</f>
        <v>5149</v>
      </c>
      <c r="B224" s="164">
        <f>IF(ISBLANK(Nomen.complète!R224),"",Nomen.complète!R224)</f>
        <v>11770</v>
      </c>
      <c r="C224" s="165" t="str">
        <f>IF(ISBLANK(Nomen.complète!S224),"-",Nomen.complète!S224)</f>
        <v>Bedigliora</v>
      </c>
    </row>
    <row r="225" spans="1:3" x14ac:dyDescent="0.2">
      <c r="A225" s="164">
        <f>IF(ISBLANK(Nomen.complète!Q225),"",Nomen.complète!Q225)</f>
        <v>5063</v>
      </c>
      <c r="B225" s="164">
        <f>IF(ISBLANK(Nomen.complète!R225),"",Nomen.complète!R225)</f>
        <v>11872</v>
      </c>
      <c r="C225" s="165" t="str">
        <f>IF(ISBLANK(Nomen.complète!S225),"-",Nomen.complète!S225)</f>
        <v>Bedretto</v>
      </c>
    </row>
    <row r="226" spans="1:3" x14ac:dyDescent="0.2">
      <c r="A226" s="164">
        <f>IF(ISBLANK(Nomen.complète!Q226),"",Nomen.complète!Q226)</f>
        <v>2951</v>
      </c>
      <c r="B226" s="164">
        <f>IF(ISBLANK(Nomen.complète!R226),"",Nomen.complète!R226)</f>
        <v>11873</v>
      </c>
      <c r="C226" s="165" t="str">
        <f>IF(ISBLANK(Nomen.complète!S226),"-",Nomen.complète!S226)</f>
        <v>Beggingen</v>
      </c>
    </row>
    <row r="227" spans="1:3" x14ac:dyDescent="0.2">
      <c r="A227" s="164">
        <f>IF(ISBLANK(Nomen.complète!Q227),"",Nomen.complète!Q227)</f>
        <v>5704</v>
      </c>
      <c r="B227" s="164">
        <f>IF(ISBLANK(Nomen.complète!R227),"",Nomen.complète!R227)</f>
        <v>14761</v>
      </c>
      <c r="C227" s="165" t="str">
        <f>IF(ISBLANK(Nomen.complète!S227),"-",Nomen.complète!S227)</f>
        <v>Begnins</v>
      </c>
    </row>
    <row r="228" spans="1:3" x14ac:dyDescent="0.2">
      <c r="A228" s="164">
        <f>IF(ISBLANK(Nomen.complète!Q228),"",Nomen.complète!Q228)</f>
        <v>4224</v>
      </c>
      <c r="B228" s="164">
        <f>IF(ISBLANK(Nomen.complète!R228),"",Nomen.complète!R228)</f>
        <v>11875</v>
      </c>
      <c r="C228" s="165" t="str">
        <f>IF(ISBLANK(Nomen.complète!S228),"-",Nomen.complète!S228)</f>
        <v>Beinwil (Freiamt)</v>
      </c>
    </row>
    <row r="229" spans="1:3" x14ac:dyDescent="0.2">
      <c r="A229" s="164">
        <f>IF(ISBLANK(Nomen.complète!Q229),"",Nomen.complète!Q229)</f>
        <v>2612</v>
      </c>
      <c r="B229" s="164">
        <f>IF(ISBLANK(Nomen.complète!R229),"",Nomen.complète!R229)</f>
        <v>11876</v>
      </c>
      <c r="C229" s="165" t="str">
        <f>IF(ISBLANK(Nomen.complète!S229),"-",Nomen.complète!S229)</f>
        <v>Beinwil (SO)</v>
      </c>
    </row>
    <row r="230" spans="1:3" x14ac:dyDescent="0.2">
      <c r="A230" s="164">
        <f>IF(ISBLANK(Nomen.complète!Q230),"",Nomen.complète!Q230)</f>
        <v>4131</v>
      </c>
      <c r="B230" s="164">
        <f>IF(ISBLANK(Nomen.complète!R230),"",Nomen.complète!R230)</f>
        <v>11886</v>
      </c>
      <c r="C230" s="165" t="str">
        <f>IF(ISBLANK(Nomen.complète!S230),"-",Nomen.complète!S230)</f>
        <v>Beinwil am See</v>
      </c>
    </row>
    <row r="231" spans="1:3" x14ac:dyDescent="0.2">
      <c r="A231" s="164" t="str">
        <f>IF(ISBLANK(Nomen.complète!Q231),"",Nomen.complète!Q231)</f>
        <v/>
      </c>
      <c r="B231" s="164">
        <f>IF(ISBLANK(Nomen.complète!R231),"",Nomen.complète!R231)</f>
        <v>16541</v>
      </c>
      <c r="C231" s="165" t="str">
        <f>IF(ISBLANK(Nomen.complète!S231),"-",Nomen.complète!S231)</f>
        <v>Beinwil bei Muri</v>
      </c>
    </row>
    <row r="232" spans="1:3" x14ac:dyDescent="0.2">
      <c r="A232" s="164">
        <f>IF(ISBLANK(Nomen.complète!Q232),"",Nomen.complète!Q232)</f>
        <v>2175</v>
      </c>
      <c r="B232" s="164">
        <f>IF(ISBLANK(Nomen.complète!R232),"",Nomen.complète!R232)</f>
        <v>15676</v>
      </c>
      <c r="C232" s="165" t="str">
        <f>IF(ISBLANK(Nomen.complète!S232),"-",Nomen.complète!S232)</f>
        <v>Belfaux</v>
      </c>
    </row>
    <row r="233" spans="1:3" x14ac:dyDescent="0.2">
      <c r="A233" s="164">
        <f>IF(ISBLANK(Nomen.complète!Q233),"",Nomen.complète!Q233)</f>
        <v>2542</v>
      </c>
      <c r="B233" s="164">
        <f>IF(ISBLANK(Nomen.complète!R233),"",Nomen.complète!R233)</f>
        <v>11878</v>
      </c>
      <c r="C233" s="165" t="str">
        <f>IF(ISBLANK(Nomen.complète!S233),"-",Nomen.complète!S233)</f>
        <v>Bellach</v>
      </c>
    </row>
    <row r="234" spans="1:3" x14ac:dyDescent="0.2">
      <c r="A234" s="164" t="str">
        <f>IF(ISBLANK(Nomen.complète!Q234),"",Nomen.complète!Q234)</f>
        <v/>
      </c>
      <c r="B234" s="164">
        <f>IF(ISBLANK(Nomen.complète!R234),"",Nomen.complète!R234)</f>
        <v>11870</v>
      </c>
      <c r="C234" s="165" t="str">
        <f>IF(ISBLANK(Nomen.complète!S234),"-",Nomen.complète!S234)</f>
        <v>Bellerive (VD)</v>
      </c>
    </row>
    <row r="235" spans="1:3" x14ac:dyDescent="0.2">
      <c r="A235" s="164">
        <f>IF(ISBLANK(Nomen.complète!Q235),"",Nomen.complète!Q235)</f>
        <v>6606</v>
      </c>
      <c r="B235" s="164">
        <f>IF(ISBLANK(Nomen.complète!R235),"",Nomen.complète!R235)</f>
        <v>11880</v>
      </c>
      <c r="C235" s="165" t="str">
        <f>IF(ISBLANK(Nomen.complète!S235),"-",Nomen.complète!S235)</f>
        <v>Bellevue</v>
      </c>
    </row>
    <row r="236" spans="1:3" x14ac:dyDescent="0.2">
      <c r="A236" s="164">
        <f>IF(ISBLANK(Nomen.complète!Q236),"",Nomen.complète!Q236)</f>
        <v>4022</v>
      </c>
      <c r="B236" s="164">
        <f>IF(ISBLANK(Nomen.complète!R236),"",Nomen.complète!R236)</f>
        <v>11881</v>
      </c>
      <c r="C236" s="165" t="str">
        <f>IF(ISBLANK(Nomen.complète!S236),"-",Nomen.complète!S236)</f>
        <v>Bellikon</v>
      </c>
    </row>
    <row r="237" spans="1:3" x14ac:dyDescent="0.2">
      <c r="A237" s="164">
        <f>IF(ISBLANK(Nomen.complète!Q237),"",Nomen.complète!Q237)</f>
        <v>5002</v>
      </c>
      <c r="B237" s="164">
        <f>IF(ISBLANK(Nomen.complète!R237),"",Nomen.complète!R237)</f>
        <v>16078</v>
      </c>
      <c r="C237" s="165" t="str">
        <f>IF(ISBLANK(Nomen.complète!S237),"-",Nomen.complète!S237)</f>
        <v>Bellinzona</v>
      </c>
    </row>
    <row r="238" spans="1:3" x14ac:dyDescent="0.2">
      <c r="A238" s="164">
        <f>IF(ISBLANK(Nomen.complète!Q238),"",Nomen.complète!Q238)</f>
        <v>732</v>
      </c>
      <c r="B238" s="164">
        <f>IF(ISBLANK(Nomen.complète!R238),"",Nomen.complète!R238)</f>
        <v>15238</v>
      </c>
      <c r="C238" s="165" t="str">
        <f>IF(ISBLANK(Nomen.complète!S238),"-",Nomen.complète!S238)</f>
        <v>Bellmund</v>
      </c>
    </row>
    <row r="239" spans="1:3" x14ac:dyDescent="0.2">
      <c r="A239" s="164">
        <f>IF(ISBLANK(Nomen.complète!Q239),"",Nomen.complète!Q239)</f>
        <v>6052</v>
      </c>
      <c r="B239" s="164">
        <f>IF(ISBLANK(Nomen.complète!R239),"",Nomen.complète!R239)</f>
        <v>11883</v>
      </c>
      <c r="C239" s="165" t="str">
        <f>IF(ISBLANK(Nomen.complète!S239),"-",Nomen.complète!S239)</f>
        <v>Bellwald</v>
      </c>
    </row>
    <row r="240" spans="1:3" x14ac:dyDescent="0.2">
      <c r="A240" s="164">
        <f>IF(ISBLANK(Nomen.complète!Q240),"",Nomen.complète!Q240)</f>
        <v>2053</v>
      </c>
      <c r="B240" s="164">
        <f>IF(ISBLANK(Nomen.complète!R240),"",Nomen.complète!R240)</f>
        <v>15675</v>
      </c>
      <c r="C240" s="165" t="str">
        <f>IF(ISBLANK(Nomen.complète!S240),"-",Nomen.complète!S240)</f>
        <v>Belmont-Broye</v>
      </c>
    </row>
    <row r="241" spans="1:3" x14ac:dyDescent="0.2">
      <c r="A241" s="164">
        <f>IF(ISBLANK(Nomen.complète!Q241),"",Nomen.complète!Q241)</f>
        <v>5581</v>
      </c>
      <c r="B241" s="164">
        <f>IF(ISBLANK(Nomen.complète!R241),"",Nomen.complète!R241)</f>
        <v>14760</v>
      </c>
      <c r="C241" s="165" t="str">
        <f>IF(ISBLANK(Nomen.complète!S241),"-",Nomen.complète!S241)</f>
        <v>Belmont-sur-Lausanne</v>
      </c>
    </row>
    <row r="242" spans="1:3" x14ac:dyDescent="0.2">
      <c r="A242" s="164">
        <f>IF(ISBLANK(Nomen.complète!Q242),"",Nomen.complète!Q242)</f>
        <v>5902</v>
      </c>
      <c r="B242" s="164">
        <f>IF(ISBLANK(Nomen.complète!R242),"",Nomen.complète!R242)</f>
        <v>14759</v>
      </c>
      <c r="C242" s="165" t="str">
        <f>IF(ISBLANK(Nomen.complète!S242),"-",Nomen.complète!S242)</f>
        <v>Belmont-sur-Yverdon</v>
      </c>
    </row>
    <row r="243" spans="1:3" x14ac:dyDescent="0.2">
      <c r="A243" s="164">
        <f>IF(ISBLANK(Nomen.complète!Q243),"",Nomen.complète!Q243)</f>
        <v>861</v>
      </c>
      <c r="B243" s="164">
        <f>IF(ISBLANK(Nomen.complète!R243),"",Nomen.complète!R243)</f>
        <v>15498</v>
      </c>
      <c r="C243" s="165" t="str">
        <f>IF(ISBLANK(Nomen.complète!S243),"-",Nomen.complète!S243)</f>
        <v>Belp</v>
      </c>
    </row>
    <row r="244" spans="1:3" x14ac:dyDescent="0.2">
      <c r="A244" s="164" t="str">
        <f>IF(ISBLANK(Nomen.complète!Q244),"",Nomen.complète!Q244)</f>
        <v/>
      </c>
      <c r="B244" s="164">
        <f>IF(ISBLANK(Nomen.complète!R244),"",Nomen.complète!R244)</f>
        <v>11108</v>
      </c>
      <c r="C244" s="165" t="str">
        <f>IF(ISBLANK(Nomen.complète!S244),"-",Nomen.complète!S244)</f>
        <v>Belpberg</v>
      </c>
    </row>
    <row r="245" spans="1:3" x14ac:dyDescent="0.2">
      <c r="A245" s="164">
        <f>IF(ISBLANK(Nomen.complète!Q245),"",Nomen.complète!Q245)</f>
        <v>681</v>
      </c>
      <c r="B245" s="164">
        <f>IF(ISBLANK(Nomen.complète!R245),"",Nomen.complète!R245)</f>
        <v>15206</v>
      </c>
      <c r="C245" s="165" t="str">
        <f>IF(ISBLANK(Nomen.complète!S245),"-",Nomen.complète!S245)</f>
        <v>Belprahon</v>
      </c>
    </row>
    <row r="246" spans="1:3" x14ac:dyDescent="0.2">
      <c r="A246" s="164" t="str">
        <f>IF(ISBLANK(Nomen.complète!Q246),"",Nomen.complète!Q246)</f>
        <v/>
      </c>
      <c r="B246" s="164">
        <f>IF(ISBLANK(Nomen.complète!R246),"",Nomen.complète!R246)</f>
        <v>11184</v>
      </c>
      <c r="C246" s="165" t="str">
        <f>IF(ISBLANK(Nomen.complète!S246),"-",Nomen.complète!S246)</f>
        <v>Benken (BL)</v>
      </c>
    </row>
    <row r="247" spans="1:3" x14ac:dyDescent="0.2">
      <c r="A247" s="164">
        <f>IF(ISBLANK(Nomen.complète!Q247),"",Nomen.complète!Q247)</f>
        <v>3312</v>
      </c>
      <c r="B247" s="164">
        <f>IF(ISBLANK(Nomen.complète!R247),"",Nomen.complète!R247)</f>
        <v>14420</v>
      </c>
      <c r="C247" s="165" t="str">
        <f>IF(ISBLANK(Nomen.complète!S247),"-",Nomen.complète!S247)</f>
        <v>Benken (SG)</v>
      </c>
    </row>
    <row r="248" spans="1:3" x14ac:dyDescent="0.2">
      <c r="A248" s="164">
        <f>IF(ISBLANK(Nomen.complète!Q248),"",Nomen.complète!Q248)</f>
        <v>22</v>
      </c>
      <c r="B248" s="164">
        <f>IF(ISBLANK(Nomen.complète!R248),"",Nomen.complète!R248)</f>
        <v>11862</v>
      </c>
      <c r="C248" s="165" t="str">
        <f>IF(ISBLANK(Nomen.complète!S248),"-",Nomen.complète!S248)</f>
        <v>Benken (ZH)</v>
      </c>
    </row>
    <row r="249" spans="1:3" x14ac:dyDescent="0.2">
      <c r="A249" s="164">
        <f>IF(ISBLANK(Nomen.complète!Q249),"",Nomen.complète!Q249)</f>
        <v>2882</v>
      </c>
      <c r="B249" s="164">
        <f>IF(ISBLANK(Nomen.complète!R249),"",Nomen.complète!R249)</f>
        <v>13810</v>
      </c>
      <c r="C249" s="165" t="str">
        <f>IF(ISBLANK(Nomen.complète!S249),"-",Nomen.complète!S249)</f>
        <v>Bennwil</v>
      </c>
    </row>
    <row r="250" spans="1:3" x14ac:dyDescent="0.2">
      <c r="A250" s="164" t="str">
        <f>IF(ISBLANK(Nomen.complète!Q250),"",Nomen.complète!Q250)</f>
        <v/>
      </c>
      <c r="B250" s="164">
        <f>IF(ISBLANK(Nomen.complète!R250),"",Nomen.complète!R250)</f>
        <v>11860</v>
      </c>
      <c r="C250" s="165" t="str">
        <f>IF(ISBLANK(Nomen.complète!S250),"-",Nomen.complète!S250)</f>
        <v>Benzenschwil</v>
      </c>
    </row>
    <row r="251" spans="1:3" x14ac:dyDescent="0.2">
      <c r="A251" s="164">
        <f>IF(ISBLANK(Nomen.complète!Q251),"",Nomen.complète!Q251)</f>
        <v>5512</v>
      </c>
      <c r="B251" s="164">
        <f>IF(ISBLANK(Nomen.complète!R251),"",Nomen.complète!R251)</f>
        <v>14552</v>
      </c>
      <c r="C251" s="165" t="str">
        <f>IF(ISBLANK(Nomen.complète!S251),"-",Nomen.complète!S251)</f>
        <v>Bercher</v>
      </c>
    </row>
    <row r="252" spans="1:3" x14ac:dyDescent="0.2">
      <c r="A252" s="164">
        <f>IF(ISBLANK(Nomen.complète!Q252),"",Nomen.complète!Q252)</f>
        <v>3211</v>
      </c>
      <c r="B252" s="164">
        <f>IF(ISBLANK(Nomen.complète!R252),"",Nomen.complète!R252)</f>
        <v>14382</v>
      </c>
      <c r="C252" s="165" t="str">
        <f>IF(ISBLANK(Nomen.complète!S252),"-",Nomen.complète!S252)</f>
        <v>Berg (SG)</v>
      </c>
    </row>
    <row r="253" spans="1:3" x14ac:dyDescent="0.2">
      <c r="A253" s="164">
        <f>IF(ISBLANK(Nomen.complète!Q253),"",Nomen.complète!Q253)</f>
        <v>4891</v>
      </c>
      <c r="B253" s="164">
        <f>IF(ISBLANK(Nomen.complète!R253),"",Nomen.complète!R253)</f>
        <v>15461</v>
      </c>
      <c r="C253" s="165" t="str">
        <f>IF(ISBLANK(Nomen.complète!S253),"-",Nomen.complète!S253)</f>
        <v>Berg (TG)</v>
      </c>
    </row>
    <row r="254" spans="1:3" x14ac:dyDescent="0.2">
      <c r="A254" s="164">
        <f>IF(ISBLANK(Nomen.complète!Q254),"",Nomen.complète!Q254)</f>
        <v>23</v>
      </c>
      <c r="B254" s="164">
        <f>IF(ISBLANK(Nomen.complète!R254),"",Nomen.complète!R254)</f>
        <v>11855</v>
      </c>
      <c r="C254" s="165" t="str">
        <f>IF(ISBLANK(Nomen.complète!S254),"-",Nomen.complète!S254)</f>
        <v>Berg am Irchel</v>
      </c>
    </row>
    <row r="255" spans="1:3" x14ac:dyDescent="0.2">
      <c r="A255" s="164">
        <f>IF(ISBLANK(Nomen.complète!Q255),"",Nomen.complète!Q255)</f>
        <v>4023</v>
      </c>
      <c r="B255" s="164">
        <f>IF(ISBLANK(Nomen.complète!R255),"",Nomen.complète!R255)</f>
        <v>11856</v>
      </c>
      <c r="C255" s="165" t="str">
        <f>IF(ISBLANK(Nomen.complète!S255),"-",Nomen.complète!S255)</f>
        <v>Bergdietikon</v>
      </c>
    </row>
    <row r="256" spans="1:3" x14ac:dyDescent="0.2">
      <c r="A256" s="164" t="str">
        <f>IF(ISBLANK(Nomen.complète!Q256),"",Nomen.complète!Q256)</f>
        <v/>
      </c>
      <c r="B256" s="164">
        <f>IF(ISBLANK(Nomen.complète!R256),"",Nomen.complète!R256)</f>
        <v>16375</v>
      </c>
      <c r="C256" s="165" t="str">
        <f>IF(ISBLANK(Nomen.complète!S256),"-",Nomen.complète!S256)</f>
        <v>Bergün</v>
      </c>
    </row>
    <row r="257" spans="1:3" x14ac:dyDescent="0.2">
      <c r="A257" s="164">
        <f>IF(ISBLANK(Nomen.complète!Q257),"",Nomen.complète!Q257)</f>
        <v>3544</v>
      </c>
      <c r="B257" s="164">
        <f>IF(ISBLANK(Nomen.complète!R257),"",Nomen.complète!R257)</f>
        <v>16085</v>
      </c>
      <c r="C257" s="165" t="str">
        <f>IF(ISBLANK(Nomen.complète!S257),"-",Nomen.complète!S257)</f>
        <v>Bergün Filisur</v>
      </c>
    </row>
    <row r="258" spans="1:3" x14ac:dyDescent="0.2">
      <c r="A258" s="164" t="str">
        <f>IF(ISBLANK(Nomen.complète!Q258),"",Nomen.complète!Q258)</f>
        <v/>
      </c>
      <c r="B258" s="164">
        <f>IF(ISBLANK(Nomen.complète!R258),"",Nomen.complète!R258)</f>
        <v>10005</v>
      </c>
      <c r="C258" s="165" t="str">
        <f>IF(ISBLANK(Nomen.complète!S258),"-",Nomen.complète!S258)</f>
        <v>Bergün/Bravuogn</v>
      </c>
    </row>
    <row r="259" spans="1:3" x14ac:dyDescent="0.2">
      <c r="A259" s="164">
        <f>IF(ISBLANK(Nomen.complète!Q259),"",Nomen.complète!Q259)</f>
        <v>4062</v>
      </c>
      <c r="B259" s="164">
        <f>IF(ISBLANK(Nomen.complète!R259),"",Nomen.complète!R259)</f>
        <v>11857</v>
      </c>
      <c r="C259" s="165" t="str">
        <f>IF(ISBLANK(Nomen.complète!S259),"-",Nomen.complète!S259)</f>
        <v>Berikon</v>
      </c>
    </row>
    <row r="260" spans="1:3" x14ac:dyDescent="0.2">
      <c r="A260" s="164">
        <f>IF(ISBLANK(Nomen.complète!Q260),"",Nomen.complète!Q260)</f>
        <v>2932</v>
      </c>
      <c r="B260" s="164">
        <f>IF(ISBLANK(Nomen.complète!R260),"",Nomen.complète!R260)</f>
        <v>15604</v>
      </c>
      <c r="C260" s="165" t="str">
        <f>IF(ISBLANK(Nomen.complète!S260),"-",Nomen.complète!S260)</f>
        <v>Beringen</v>
      </c>
    </row>
    <row r="261" spans="1:3" x14ac:dyDescent="0.2">
      <c r="A261" s="164">
        <f>IF(ISBLANK(Nomen.complète!Q261),"",Nomen.complète!Q261)</f>
        <v>972</v>
      </c>
      <c r="B261" s="164">
        <f>IF(ISBLANK(Nomen.complète!R261),"",Nomen.complète!R261)</f>
        <v>15357</v>
      </c>
      <c r="C261" s="165" t="str">
        <f>IF(ISBLANK(Nomen.complète!S261),"-",Nomen.complète!S261)</f>
        <v>Berken</v>
      </c>
    </row>
    <row r="262" spans="1:3" x14ac:dyDescent="0.2">
      <c r="A262" s="164" t="str">
        <f>IF(ISBLANK(Nomen.complète!Q262),"",Nomen.complète!Q262)</f>
        <v/>
      </c>
      <c r="B262" s="164">
        <f>IF(ISBLANK(Nomen.complète!R262),"",Nomen.complète!R262)</f>
        <v>11859</v>
      </c>
      <c r="C262" s="165" t="str">
        <f>IF(ISBLANK(Nomen.complète!S262),"-",Nomen.complète!S262)</f>
        <v>Berlens</v>
      </c>
    </row>
    <row r="263" spans="1:3" x14ac:dyDescent="0.2">
      <c r="A263" s="164">
        <f>IF(ISBLANK(Nomen.complète!Q263),"",Nomen.complète!Q263)</f>
        <v>4801</v>
      </c>
      <c r="B263" s="164">
        <f>IF(ISBLANK(Nomen.complète!R263),"",Nomen.complète!R263)</f>
        <v>15399</v>
      </c>
      <c r="C263" s="165" t="str">
        <f>IF(ISBLANK(Nomen.complète!S263),"-",Nomen.complète!S263)</f>
        <v>Berlingen</v>
      </c>
    </row>
    <row r="264" spans="1:3" x14ac:dyDescent="0.2">
      <c r="A264" s="164">
        <f>IF(ISBLANK(Nomen.complète!Q264),"",Nomen.complète!Q264)</f>
        <v>351</v>
      </c>
      <c r="B264" s="164">
        <f>IF(ISBLANK(Nomen.complète!R264),"",Nomen.complète!R264)</f>
        <v>15029</v>
      </c>
      <c r="C264" s="165" t="str">
        <f>IF(ISBLANK(Nomen.complète!S264),"-",Nomen.complète!S264)</f>
        <v>Bern</v>
      </c>
    </row>
    <row r="265" spans="1:3" x14ac:dyDescent="0.2">
      <c r="A265" s="164">
        <f>IF(ISBLANK(Nomen.complète!Q265),"",Nomen.complète!Q265)</f>
        <v>3233</v>
      </c>
      <c r="B265" s="164">
        <f>IF(ISBLANK(Nomen.complète!R265),"",Nomen.complète!R265)</f>
        <v>14393</v>
      </c>
      <c r="C265" s="165" t="str">
        <f>IF(ISBLANK(Nomen.complète!S265),"-",Nomen.complète!S265)</f>
        <v>Berneck</v>
      </c>
    </row>
    <row r="266" spans="1:3" x14ac:dyDescent="0.2">
      <c r="A266" s="164">
        <f>IF(ISBLANK(Nomen.complète!Q266),"",Nomen.complète!Q266)</f>
        <v>6607</v>
      </c>
      <c r="B266" s="164">
        <f>IF(ISBLANK(Nomen.complète!R266),"",Nomen.complète!R266)</f>
        <v>11853</v>
      </c>
      <c r="C266" s="165" t="str">
        <f>IF(ISBLANK(Nomen.complète!S266),"-",Nomen.complète!S266)</f>
        <v>Bernex</v>
      </c>
    </row>
    <row r="267" spans="1:3" x14ac:dyDescent="0.2">
      <c r="A267" s="164" t="str">
        <f>IF(ISBLANK(Nomen.complète!Q267),"",Nomen.complète!Q267)</f>
        <v/>
      </c>
      <c r="B267" s="164">
        <f>IF(ISBLANK(Nomen.complète!R267),"",Nomen.complète!R267)</f>
        <v>16137</v>
      </c>
      <c r="C267" s="165" t="str">
        <f>IF(ISBLANK(Nomen.complète!S267),"-",Nomen.complète!S267)</f>
        <v>Bernex-Onex-Confignon</v>
      </c>
    </row>
    <row r="268" spans="1:3" x14ac:dyDescent="0.2">
      <c r="A268" s="164">
        <f>IF(ISBLANK(Nomen.complète!Q268),"",Nomen.complète!Q268)</f>
        <v>5424</v>
      </c>
      <c r="B268" s="164">
        <f>IF(ISBLANK(Nomen.complète!R268),"",Nomen.complète!R268)</f>
        <v>14763</v>
      </c>
      <c r="C268" s="165" t="str">
        <f>IF(ISBLANK(Nomen.complète!S268),"-",Nomen.complète!S268)</f>
        <v>Berolle</v>
      </c>
    </row>
    <row r="269" spans="1:3" x14ac:dyDescent="0.2">
      <c r="A269" s="164">
        <f>IF(ISBLANK(Nomen.complète!Q269),"",Nomen.complète!Q269)</f>
        <v>1081</v>
      </c>
      <c r="B269" s="164">
        <f>IF(ISBLANK(Nomen.complète!R269),"",Nomen.complète!R269)</f>
        <v>15663</v>
      </c>
      <c r="C269" s="165" t="str">
        <f>IF(ISBLANK(Nomen.complète!S269),"-",Nomen.complète!S269)</f>
        <v>Beromünster</v>
      </c>
    </row>
    <row r="270" spans="1:3" x14ac:dyDescent="0.2">
      <c r="A270" s="164" t="str">
        <f>IF(ISBLANK(Nomen.complète!Q270),"",Nomen.complète!Q270)</f>
        <v/>
      </c>
      <c r="B270" s="164">
        <f>IF(ISBLANK(Nomen.complète!R270),"",Nomen.complète!R270)</f>
        <v>11865</v>
      </c>
      <c r="C270" s="165" t="str">
        <f>IF(ISBLANK(Nomen.complète!S270),"-",Nomen.complète!S270)</f>
        <v>Bertschikon</v>
      </c>
    </row>
    <row r="271" spans="1:3" x14ac:dyDescent="0.2">
      <c r="A271" s="164" t="str">
        <f>IF(ISBLANK(Nomen.complète!Q271),"",Nomen.complète!Q271)</f>
        <v/>
      </c>
      <c r="B271" s="164">
        <f>IF(ISBLANK(Nomen.complète!R271),"",Nomen.complète!R271)</f>
        <v>11866</v>
      </c>
      <c r="C271" s="165" t="str">
        <f>IF(ISBLANK(Nomen.complète!S271),"-",Nomen.complète!S271)</f>
        <v>Berzona</v>
      </c>
    </row>
    <row r="272" spans="1:3" x14ac:dyDescent="0.2">
      <c r="A272" s="164" t="str">
        <f>IF(ISBLANK(Nomen.complète!Q272),"",Nomen.complète!Q272)</f>
        <v/>
      </c>
      <c r="B272" s="164">
        <f>IF(ISBLANK(Nomen.complète!R272),"",Nomen.complète!R272)</f>
        <v>11867</v>
      </c>
      <c r="C272" s="165" t="str">
        <f>IF(ISBLANK(Nomen.complète!S272),"-",Nomen.complète!S272)</f>
        <v>Besazio</v>
      </c>
    </row>
    <row r="273" spans="1:3" x14ac:dyDescent="0.2">
      <c r="A273" s="164">
        <f>IF(ISBLANK(Nomen.complète!Q273),"",Nomen.complète!Q273)</f>
        <v>4226</v>
      </c>
      <c r="B273" s="164">
        <f>IF(ISBLANK(Nomen.complète!R273),"",Nomen.complète!R273)</f>
        <v>11888</v>
      </c>
      <c r="C273" s="165" t="str">
        <f>IF(ISBLANK(Nomen.complète!S273),"-",Nomen.complète!S273)</f>
        <v>Besenbüren</v>
      </c>
    </row>
    <row r="274" spans="1:3" x14ac:dyDescent="0.2">
      <c r="A274" s="164" t="str">
        <f>IF(ISBLANK(Nomen.complète!Q274),"",Nomen.complète!Q274)</f>
        <v/>
      </c>
      <c r="B274" s="164">
        <f>IF(ISBLANK(Nomen.complète!R274),"",Nomen.complète!R274)</f>
        <v>11854</v>
      </c>
      <c r="C274" s="165" t="str">
        <f>IF(ISBLANK(Nomen.complète!S274),"-",Nomen.complète!S274)</f>
        <v>Besencens</v>
      </c>
    </row>
    <row r="275" spans="1:3" x14ac:dyDescent="0.2">
      <c r="A275" s="164" t="str">
        <f>IF(ISBLANK(Nomen.complète!Q275),"",Nomen.complète!Q275)</f>
        <v/>
      </c>
      <c r="B275" s="164">
        <f>IF(ISBLANK(Nomen.complète!R275),"",Nomen.complète!R275)</f>
        <v>11879</v>
      </c>
      <c r="C275" s="165" t="str">
        <f>IF(ISBLANK(Nomen.complète!S275),"-",Nomen.complète!S275)</f>
        <v>Betschwanden</v>
      </c>
    </row>
    <row r="276" spans="1:3" x14ac:dyDescent="0.2">
      <c r="A276" s="164" t="str">
        <f>IF(ISBLANK(Nomen.complète!Q276),"",Nomen.complète!Q276)</f>
        <v/>
      </c>
      <c r="B276" s="164">
        <f>IF(ISBLANK(Nomen.complète!R276),"",Nomen.complète!R276)</f>
        <v>11905</v>
      </c>
      <c r="C276" s="165" t="str">
        <f>IF(ISBLANK(Nomen.complète!S276),"-",Nomen.complète!S276)</f>
        <v>Betten</v>
      </c>
    </row>
    <row r="277" spans="1:3" x14ac:dyDescent="0.2">
      <c r="A277" s="164">
        <f>IF(ISBLANK(Nomen.complète!Q277),"",Nomen.complète!Q277)</f>
        <v>973</v>
      </c>
      <c r="B277" s="164">
        <f>IF(ISBLANK(Nomen.complète!R277),"",Nomen.complète!R277)</f>
        <v>15477</v>
      </c>
      <c r="C277" s="165" t="str">
        <f>IF(ISBLANK(Nomen.complète!S277),"-",Nomen.complète!S277)</f>
        <v>Bettenhausen</v>
      </c>
    </row>
    <row r="278" spans="1:3" x14ac:dyDescent="0.2">
      <c r="A278" s="164">
        <f>IF(ISBLANK(Nomen.complète!Q278),"",Nomen.complète!Q278)</f>
        <v>5471</v>
      </c>
      <c r="B278" s="164">
        <f>IF(ISBLANK(Nomen.complète!R278),"",Nomen.complète!R278)</f>
        <v>14755</v>
      </c>
      <c r="C278" s="165" t="str">
        <f>IF(ISBLANK(Nomen.complète!S278),"-",Nomen.complète!S278)</f>
        <v>Bettens</v>
      </c>
    </row>
    <row r="279" spans="1:3" x14ac:dyDescent="0.2">
      <c r="A279" s="164">
        <f>IF(ISBLANK(Nomen.complète!Q279),"",Nomen.complète!Q279)</f>
        <v>2702</v>
      </c>
      <c r="B279" s="164">
        <f>IF(ISBLANK(Nomen.complète!R279),"",Nomen.complète!R279)</f>
        <v>11907</v>
      </c>
      <c r="C279" s="165" t="str">
        <f>IF(ISBLANK(Nomen.complète!S279),"-",Nomen.complète!S279)</f>
        <v>Bettingen</v>
      </c>
    </row>
    <row r="280" spans="1:3" x14ac:dyDescent="0.2">
      <c r="A280" s="164">
        <f>IF(ISBLANK(Nomen.complète!Q280),"",Nomen.complète!Q280)</f>
        <v>2543</v>
      </c>
      <c r="B280" s="164">
        <f>IF(ISBLANK(Nomen.complète!R280),"",Nomen.complète!R280)</f>
        <v>11908</v>
      </c>
      <c r="C280" s="165" t="str">
        <f>IF(ISBLANK(Nomen.complète!S280),"-",Nomen.complète!S280)</f>
        <v>Bettlach</v>
      </c>
    </row>
    <row r="281" spans="1:3" x14ac:dyDescent="0.2">
      <c r="A281" s="164">
        <f>IF(ISBLANK(Nomen.complète!Q281),"",Nomen.complète!Q281)</f>
        <v>6205</v>
      </c>
      <c r="B281" s="164">
        <f>IF(ISBLANK(Nomen.complète!R281),"",Nomen.complète!R281)</f>
        <v>15649</v>
      </c>
      <c r="C281" s="165" t="str">
        <f>IF(ISBLANK(Nomen.complète!S281),"-",Nomen.complète!S281)</f>
        <v>Bettmeralp</v>
      </c>
    </row>
    <row r="282" spans="1:3" x14ac:dyDescent="0.2">
      <c r="A282" s="164">
        <f>IF(ISBLANK(Nomen.complète!Q282),"",Nomen.complète!Q282)</f>
        <v>4716</v>
      </c>
      <c r="B282" s="164">
        <f>IF(ISBLANK(Nomen.complète!R282),"",Nomen.complète!R282)</f>
        <v>15434</v>
      </c>
      <c r="C282" s="165" t="str">
        <f>IF(ISBLANK(Nomen.complète!S282),"-",Nomen.complète!S282)</f>
        <v>Bettwiesen</v>
      </c>
    </row>
    <row r="283" spans="1:3" x14ac:dyDescent="0.2">
      <c r="A283" s="164">
        <f>IF(ISBLANK(Nomen.complète!Q283),"",Nomen.complète!Q283)</f>
        <v>4227</v>
      </c>
      <c r="B283" s="164">
        <f>IF(ISBLANK(Nomen.complète!R283),"",Nomen.complète!R283)</f>
        <v>11910</v>
      </c>
      <c r="C283" s="165" t="str">
        <f>IF(ISBLANK(Nomen.complète!S283),"-",Nomen.complète!S283)</f>
        <v>Bettwil</v>
      </c>
    </row>
    <row r="284" spans="1:3" x14ac:dyDescent="0.2">
      <c r="A284" s="164">
        <f>IF(ISBLANK(Nomen.complète!Q284),"",Nomen.complète!Q284)</f>
        <v>6773</v>
      </c>
      <c r="B284" s="164">
        <f>IF(ISBLANK(Nomen.complète!R284),"",Nomen.complète!R284)</f>
        <v>13320</v>
      </c>
      <c r="C284" s="165" t="str">
        <f>IF(ISBLANK(Nomen.complète!S284),"-",Nomen.complète!S284)</f>
        <v>Beurnevésin</v>
      </c>
    </row>
    <row r="285" spans="1:3" x14ac:dyDescent="0.2">
      <c r="A285" s="164" t="str">
        <f>IF(ISBLANK(Nomen.complète!Q285),"",Nomen.complète!Q285)</f>
        <v/>
      </c>
      <c r="B285" s="164">
        <f>IF(ISBLANK(Nomen.complète!R285),"",Nomen.complète!R285)</f>
        <v>11920</v>
      </c>
      <c r="C285" s="165" t="str">
        <f>IF(ISBLANK(Nomen.complète!S285),"-",Nomen.complète!S285)</f>
        <v>Bevaix</v>
      </c>
    </row>
    <row r="286" spans="1:3" x14ac:dyDescent="0.2">
      <c r="A286" s="164">
        <f>IF(ISBLANK(Nomen.complète!Q286),"",Nomen.complète!Q286)</f>
        <v>3781</v>
      </c>
      <c r="B286" s="164">
        <f>IF(ISBLANK(Nomen.complète!R286),"",Nomen.complète!R286)</f>
        <v>16001</v>
      </c>
      <c r="C286" s="165" t="str">
        <f>IF(ISBLANK(Nomen.complète!S286),"-",Nomen.complète!S286)</f>
        <v>Bever</v>
      </c>
    </row>
    <row r="287" spans="1:3" x14ac:dyDescent="0.2">
      <c r="A287" s="164" t="str">
        <f>IF(ISBLANK(Nomen.complète!Q287),"",Nomen.complète!Q287)</f>
        <v/>
      </c>
      <c r="B287" s="164">
        <f>IF(ISBLANK(Nomen.complète!R287),"",Nomen.complète!R287)</f>
        <v>16521</v>
      </c>
      <c r="C287" s="165" t="str">
        <f>IF(ISBLANK(Nomen.complète!S287),"-",Nomen.complète!S287)</f>
        <v>Bevers</v>
      </c>
    </row>
    <row r="288" spans="1:3" x14ac:dyDescent="0.2">
      <c r="A288" s="164">
        <f>IF(ISBLANK(Nomen.complète!Q288),"",Nomen.complète!Q288)</f>
        <v>5402</v>
      </c>
      <c r="B288" s="164">
        <f>IF(ISBLANK(Nomen.complète!R288),"",Nomen.complète!R288)</f>
        <v>14541</v>
      </c>
      <c r="C288" s="165" t="str">
        <f>IF(ISBLANK(Nomen.complète!S288),"-",Nomen.complète!S288)</f>
        <v>Bex</v>
      </c>
    </row>
    <row r="289" spans="1:3" x14ac:dyDescent="0.2">
      <c r="A289" s="164">
        <f>IF(ISBLANK(Nomen.complète!Q289),"",Nomen.complète!Q289)</f>
        <v>5281</v>
      </c>
      <c r="B289" s="164">
        <f>IF(ISBLANK(Nomen.complète!R289),"",Nomen.complète!R289)</f>
        <v>11904</v>
      </c>
      <c r="C289" s="165" t="str">
        <f>IF(ISBLANK(Nomen.complète!S289),"-",Nomen.complète!S289)</f>
        <v>Biasca</v>
      </c>
    </row>
    <row r="290" spans="1:3" x14ac:dyDescent="0.2">
      <c r="A290" s="164">
        <f>IF(ISBLANK(Nomen.complète!Q290),"",Nomen.complète!Q290)</f>
        <v>2513</v>
      </c>
      <c r="B290" s="164">
        <f>IF(ISBLANK(Nomen.complète!R290),"",Nomen.complète!R290)</f>
        <v>13722</v>
      </c>
      <c r="C290" s="165" t="str">
        <f>IF(ISBLANK(Nomen.complète!S290),"-",Nomen.complète!S290)</f>
        <v>Biberist</v>
      </c>
    </row>
    <row r="291" spans="1:3" x14ac:dyDescent="0.2">
      <c r="A291" s="164" t="str">
        <f>IF(ISBLANK(Nomen.complète!Q291),"",Nomen.complète!Q291)</f>
        <v/>
      </c>
      <c r="B291" s="164">
        <f>IF(ISBLANK(Nomen.complète!R291),"",Nomen.complète!R291)</f>
        <v>11914</v>
      </c>
      <c r="C291" s="165" t="str">
        <f>IF(ISBLANK(Nomen.complète!S291),"-",Nomen.complète!S291)</f>
        <v>Bibern (SH)</v>
      </c>
    </row>
    <row r="292" spans="1:3" x14ac:dyDescent="0.2">
      <c r="A292" s="164" t="str">
        <f>IF(ISBLANK(Nomen.complète!Q292),"",Nomen.complète!Q292)</f>
        <v/>
      </c>
      <c r="B292" s="164">
        <f>IF(ISBLANK(Nomen.complète!R292),"",Nomen.complète!R292)</f>
        <v>11915</v>
      </c>
      <c r="C292" s="165" t="str">
        <f>IF(ISBLANK(Nomen.complète!S292),"-",Nomen.complète!S292)</f>
        <v>Bibern (SO)</v>
      </c>
    </row>
    <row r="293" spans="1:3" x14ac:dyDescent="0.2">
      <c r="A293" s="164">
        <f>IF(ISBLANK(Nomen.complète!Q293),"",Nomen.complète!Q293)</f>
        <v>4002</v>
      </c>
      <c r="B293" s="164">
        <f>IF(ISBLANK(Nomen.complète!R293),"",Nomen.complète!R293)</f>
        <v>11916</v>
      </c>
      <c r="C293" s="165" t="str">
        <f>IF(ISBLANK(Nomen.complète!S293),"-",Nomen.complète!S293)</f>
        <v>Biberstein</v>
      </c>
    </row>
    <row r="294" spans="1:3" x14ac:dyDescent="0.2">
      <c r="A294" s="164" t="str">
        <f>IF(ISBLANK(Nomen.complète!Q294),"",Nomen.complète!Q294)</f>
        <v/>
      </c>
      <c r="B294" s="164">
        <f>IF(ISBLANK(Nomen.complète!R294),"",Nomen.complète!R294)</f>
        <v>11917</v>
      </c>
      <c r="C294" s="165" t="str">
        <f>IF(ISBLANK(Nomen.complète!S294),"-",Nomen.complète!S294)</f>
        <v>Bichelsee</v>
      </c>
    </row>
    <row r="295" spans="1:3" x14ac:dyDescent="0.2">
      <c r="A295" s="164">
        <f>IF(ISBLANK(Nomen.complète!Q295),"",Nomen.complète!Q295)</f>
        <v>4721</v>
      </c>
      <c r="B295" s="164">
        <f>IF(ISBLANK(Nomen.complète!R295),"",Nomen.complète!R295)</f>
        <v>15443</v>
      </c>
      <c r="C295" s="165" t="str">
        <f>IF(ISBLANK(Nomen.complète!S295),"-",Nomen.complète!S295)</f>
        <v>Bichelsee-Balterswil</v>
      </c>
    </row>
    <row r="296" spans="1:3" x14ac:dyDescent="0.2">
      <c r="A296" s="164" t="str">
        <f>IF(ISBLANK(Nomen.complète!Q296),"",Nomen.complète!Q296)</f>
        <v/>
      </c>
      <c r="B296" s="164">
        <f>IF(ISBLANK(Nomen.complète!R296),"",Nomen.complète!R296)</f>
        <v>16364</v>
      </c>
      <c r="C296" s="165" t="str">
        <f>IF(ISBLANK(Nomen.complète!S296),"-",Nomen.complète!S296)</f>
        <v>Bickigen-Schwanden</v>
      </c>
    </row>
    <row r="297" spans="1:3" x14ac:dyDescent="0.2">
      <c r="A297" s="164" t="str">
        <f>IF(ISBLANK(Nomen.complète!Q297),"",Nomen.complète!Q297)</f>
        <v/>
      </c>
      <c r="B297" s="164">
        <f>IF(ISBLANK(Nomen.complète!R297),"",Nomen.complète!R297)</f>
        <v>11918</v>
      </c>
      <c r="C297" s="165" t="str">
        <f>IF(ISBLANK(Nomen.complète!S297),"-",Nomen.complète!S297)</f>
        <v>Bidogno</v>
      </c>
    </row>
    <row r="298" spans="1:3" x14ac:dyDescent="0.2">
      <c r="A298" s="164" t="str">
        <f>IF(ISBLANK(Nomen.complète!Q298),"",Nomen.complète!Q298)</f>
        <v/>
      </c>
      <c r="B298" s="164">
        <f>IF(ISBLANK(Nomen.complète!R298),"",Nomen.complète!R298)</f>
        <v>11919</v>
      </c>
      <c r="C298" s="165" t="str">
        <f>IF(ISBLANK(Nomen.complète!S298),"-",Nomen.complète!S298)</f>
        <v>Biel (BE)</v>
      </c>
    </row>
    <row r="299" spans="1:3" x14ac:dyDescent="0.2">
      <c r="A299" s="164" t="str">
        <f>IF(ISBLANK(Nomen.complète!Q299),"",Nomen.complète!Q299)</f>
        <v/>
      </c>
      <c r="B299" s="164">
        <f>IF(ISBLANK(Nomen.complète!R299),"",Nomen.complète!R299)</f>
        <v>11183</v>
      </c>
      <c r="C299" s="165" t="str">
        <f>IF(ISBLANK(Nomen.complète!S299),"-",Nomen.complète!S299)</f>
        <v>Biel (BL)</v>
      </c>
    </row>
    <row r="300" spans="1:3" x14ac:dyDescent="0.2">
      <c r="A300" s="164" t="str">
        <f>IF(ISBLANK(Nomen.complète!Q300),"",Nomen.complète!Q300)</f>
        <v/>
      </c>
      <c r="B300" s="164">
        <f>IF(ISBLANK(Nomen.complète!R300),"",Nomen.complète!R300)</f>
        <v>11896</v>
      </c>
      <c r="C300" s="165" t="str">
        <f>IF(ISBLANK(Nomen.complète!S300),"-",Nomen.complète!S300)</f>
        <v>Biel (VS)</v>
      </c>
    </row>
    <row r="301" spans="1:3" x14ac:dyDescent="0.2">
      <c r="A301" s="164">
        <f>IF(ISBLANK(Nomen.complète!Q301),"",Nomen.complète!Q301)</f>
        <v>2764</v>
      </c>
      <c r="B301" s="164">
        <f>IF(ISBLANK(Nomen.complète!R301),"",Nomen.complète!R301)</f>
        <v>13827</v>
      </c>
      <c r="C301" s="165" t="str">
        <f>IF(ISBLANK(Nomen.complète!S301),"-",Nomen.complète!S301)</f>
        <v>Biel-Benken</v>
      </c>
    </row>
    <row r="302" spans="1:3" x14ac:dyDescent="0.2">
      <c r="A302" s="164">
        <f>IF(ISBLANK(Nomen.complète!Q302),"",Nomen.complète!Q302)</f>
        <v>371</v>
      </c>
      <c r="B302" s="164">
        <f>IF(ISBLANK(Nomen.complète!R302),"",Nomen.complète!R302)</f>
        <v>15042</v>
      </c>
      <c r="C302" s="165" t="str">
        <f>IF(ISBLANK(Nomen.complète!S302),"-",Nomen.complète!S302)</f>
        <v>Biel/Bienne</v>
      </c>
    </row>
    <row r="303" spans="1:3" x14ac:dyDescent="0.2">
      <c r="A303" s="164" t="str">
        <f>IF(ISBLANK(Nomen.complète!Q303),"",Nomen.complète!Q303)</f>
        <v/>
      </c>
      <c r="B303" s="164">
        <f>IF(ISBLANK(Nomen.complète!R303),"",Nomen.complète!R303)</f>
        <v>11382</v>
      </c>
      <c r="C303" s="165" t="str">
        <f>IF(ISBLANK(Nomen.complète!S303),"-",Nomen.complète!S303)</f>
        <v>Biessenhofen</v>
      </c>
    </row>
    <row r="304" spans="1:3" x14ac:dyDescent="0.2">
      <c r="A304" s="164">
        <f>IF(ISBLANK(Nomen.complète!Q304),"",Nomen.complète!Q304)</f>
        <v>2445</v>
      </c>
      <c r="B304" s="164">
        <f>IF(ISBLANK(Nomen.complète!R304),"",Nomen.complète!R304)</f>
        <v>11911</v>
      </c>
      <c r="C304" s="165" t="str">
        <f>IF(ISBLANK(Nomen.complète!S304),"-",Nomen.complète!S304)</f>
        <v>Biezwil</v>
      </c>
    </row>
    <row r="305" spans="1:3" x14ac:dyDescent="0.2">
      <c r="A305" s="164">
        <f>IF(ISBLANK(Nomen.complète!Q305),"",Nomen.complète!Q305)</f>
        <v>603</v>
      </c>
      <c r="B305" s="164">
        <f>IF(ISBLANK(Nomen.complète!R305),"",Nomen.complète!R305)</f>
        <v>15168</v>
      </c>
      <c r="C305" s="165" t="str">
        <f>IF(ISBLANK(Nomen.complète!S305),"-",Nomen.complète!S305)</f>
        <v>Biglen</v>
      </c>
    </row>
    <row r="306" spans="1:3" x14ac:dyDescent="0.2">
      <c r="A306" s="164" t="str">
        <f>IF(ISBLANK(Nomen.complète!Q306),"",Nomen.complète!Q306)</f>
        <v/>
      </c>
      <c r="B306" s="164">
        <f>IF(ISBLANK(Nomen.complète!R306),"",Nomen.complète!R306)</f>
        <v>11889</v>
      </c>
      <c r="C306" s="165" t="str">
        <f>IF(ISBLANK(Nomen.complète!S306),"-",Nomen.complète!S306)</f>
        <v>Bignasco</v>
      </c>
    </row>
    <row r="307" spans="1:3" x14ac:dyDescent="0.2">
      <c r="A307" s="164" t="str">
        <f>IF(ISBLANK(Nomen.complète!Q307),"",Nomen.complète!Q307)</f>
        <v/>
      </c>
      <c r="B307" s="164">
        <f>IF(ISBLANK(Nomen.complète!R307),"",Nomen.complète!R307)</f>
        <v>11890</v>
      </c>
      <c r="C307" s="165" t="str">
        <f>IF(ISBLANK(Nomen.complète!S307),"-",Nomen.complète!S307)</f>
        <v>Billens</v>
      </c>
    </row>
    <row r="308" spans="1:3" x14ac:dyDescent="0.2">
      <c r="A308" s="164">
        <f>IF(ISBLANK(Nomen.complète!Q308),"",Nomen.complète!Q308)</f>
        <v>2063</v>
      </c>
      <c r="B308" s="164">
        <f>IF(ISBLANK(Nomen.complète!R308),"",Nomen.complète!R308)</f>
        <v>14103</v>
      </c>
      <c r="C308" s="165" t="str">
        <f>IF(ISBLANK(Nomen.complète!S308),"-",Nomen.complète!S308)</f>
        <v>Billens-Hennens</v>
      </c>
    </row>
    <row r="309" spans="1:3" x14ac:dyDescent="0.2">
      <c r="A309" s="164" t="str">
        <f>IF(ISBLANK(Nomen.complète!Q309),"",Nomen.complète!Q309)</f>
        <v/>
      </c>
      <c r="B309" s="164">
        <f>IF(ISBLANK(Nomen.complète!R309),"",Nomen.complète!R309)</f>
        <v>11891</v>
      </c>
      <c r="C309" s="165" t="str">
        <f>IF(ISBLANK(Nomen.complète!S309),"-",Nomen.complète!S309)</f>
        <v>Bilten</v>
      </c>
    </row>
    <row r="310" spans="1:3" x14ac:dyDescent="0.2">
      <c r="A310" s="164">
        <f>IF(ISBLANK(Nomen.complète!Q310),"",Nomen.complète!Q310)</f>
        <v>6054</v>
      </c>
      <c r="B310" s="164">
        <f>IF(ISBLANK(Nomen.complète!R310),"",Nomen.complète!R310)</f>
        <v>11892</v>
      </c>
      <c r="C310" s="165" t="str">
        <f>IF(ISBLANK(Nomen.complète!S310),"-",Nomen.complète!S310)</f>
        <v>Binn</v>
      </c>
    </row>
    <row r="311" spans="1:3" x14ac:dyDescent="0.2">
      <c r="A311" s="164">
        <f>IF(ISBLANK(Nomen.complète!Q311),"",Nomen.complète!Q311)</f>
        <v>2765</v>
      </c>
      <c r="B311" s="164">
        <f>IF(ISBLANK(Nomen.complète!R311),"",Nomen.complète!R311)</f>
        <v>13828</v>
      </c>
      <c r="C311" s="165" t="str">
        <f>IF(ISBLANK(Nomen.complète!S311),"-",Nomen.complète!S311)</f>
        <v>Binningen</v>
      </c>
    </row>
    <row r="312" spans="1:3" x14ac:dyDescent="0.2">
      <c r="A312" s="164">
        <f>IF(ISBLANK(Nomen.complète!Q312),"",Nomen.complète!Q312)</f>
        <v>5151</v>
      </c>
      <c r="B312" s="164">
        <f>IF(ISBLANK(Nomen.complète!R312),"",Nomen.complète!R312)</f>
        <v>14939</v>
      </c>
      <c r="C312" s="165" t="str">
        <f>IF(ISBLANK(Nomen.complète!S312),"-",Nomen.complète!S312)</f>
        <v>Bioggio</v>
      </c>
    </row>
    <row r="313" spans="1:3" x14ac:dyDescent="0.2">
      <c r="A313" s="164" t="str">
        <f>IF(ISBLANK(Nomen.complète!Q313),"",Nomen.complète!Q313)</f>
        <v/>
      </c>
      <c r="B313" s="164">
        <f>IF(ISBLANK(Nomen.complète!R313),"",Nomen.complète!R313)</f>
        <v>16425</v>
      </c>
      <c r="C313" s="165" t="str">
        <f>IF(ISBLANK(Nomen.complète!S313),"-",Nomen.complète!S313)</f>
        <v>Biogno</v>
      </c>
    </row>
    <row r="314" spans="1:3" x14ac:dyDescent="0.2">
      <c r="A314" s="164" t="str">
        <f>IF(ISBLANK(Nomen.complète!Q314),"",Nomen.complète!Q314)</f>
        <v/>
      </c>
      <c r="B314" s="164">
        <f>IF(ISBLANK(Nomen.complète!R314),"",Nomen.complète!R314)</f>
        <v>11353</v>
      </c>
      <c r="C314" s="165" t="str">
        <f>IF(ISBLANK(Nomen.complète!S314),"-",Nomen.complète!S314)</f>
        <v>Biogno-Beride</v>
      </c>
    </row>
    <row r="315" spans="1:3" x14ac:dyDescent="0.2">
      <c r="A315" s="164">
        <f>IF(ISBLANK(Nomen.complète!Q315),"",Nomen.complète!Q315)</f>
        <v>5903</v>
      </c>
      <c r="B315" s="164">
        <f>IF(ISBLANK(Nomen.complète!R315),"",Nomen.complète!R315)</f>
        <v>14756</v>
      </c>
      <c r="C315" s="165" t="str">
        <f>IF(ISBLANK(Nomen.complète!S315),"-",Nomen.complète!S315)</f>
        <v>Bioley-Magnoux</v>
      </c>
    </row>
    <row r="316" spans="1:3" x14ac:dyDescent="0.2">
      <c r="A316" s="164" t="str">
        <f>IF(ISBLANK(Nomen.complète!Q316),"",Nomen.complète!Q316)</f>
        <v/>
      </c>
      <c r="B316" s="164">
        <f>IF(ISBLANK(Nomen.complète!R316),"",Nomen.complète!R316)</f>
        <v>11887</v>
      </c>
      <c r="C316" s="165" t="str">
        <f>IF(ISBLANK(Nomen.complète!S316),"-",Nomen.complète!S316)</f>
        <v>Bioley-Orjulaz</v>
      </c>
    </row>
    <row r="317" spans="1:3" x14ac:dyDescent="0.2">
      <c r="A317" s="164" t="str">
        <f>IF(ISBLANK(Nomen.complète!Q317),"",Nomen.complète!Q317)</f>
        <v/>
      </c>
      <c r="B317" s="164">
        <f>IF(ISBLANK(Nomen.complète!R317),"",Nomen.complète!R317)</f>
        <v>11897</v>
      </c>
      <c r="C317" s="165" t="str">
        <f>IF(ISBLANK(Nomen.complète!S317),"-",Nomen.complète!S317)</f>
        <v>Bionnens</v>
      </c>
    </row>
    <row r="318" spans="1:3" x14ac:dyDescent="0.2">
      <c r="A318" s="164" t="str">
        <f>IF(ISBLANK(Nomen.complète!Q318),"",Nomen.complète!Q318)</f>
        <v/>
      </c>
      <c r="B318" s="164">
        <f>IF(ISBLANK(Nomen.complète!R318),"",Nomen.complète!R318)</f>
        <v>11898</v>
      </c>
      <c r="C318" s="165" t="str">
        <f>IF(ISBLANK(Nomen.complète!S318),"-",Nomen.complète!S318)</f>
        <v>Birgisch</v>
      </c>
    </row>
    <row r="319" spans="1:3" x14ac:dyDescent="0.2">
      <c r="A319" s="164">
        <f>IF(ISBLANK(Nomen.complète!Q319),"",Nomen.complète!Q319)</f>
        <v>242</v>
      </c>
      <c r="B319" s="164">
        <f>IF(ISBLANK(Nomen.complète!R319),"",Nomen.complète!R319)</f>
        <v>13690</v>
      </c>
      <c r="C319" s="165" t="str">
        <f>IF(ISBLANK(Nomen.complète!S319),"-",Nomen.complète!S319)</f>
        <v>Birmensdorf (ZH)</v>
      </c>
    </row>
    <row r="320" spans="1:3" x14ac:dyDescent="0.2">
      <c r="A320" s="164">
        <f>IF(ISBLANK(Nomen.complète!Q320),"",Nomen.complète!Q320)</f>
        <v>4024</v>
      </c>
      <c r="B320" s="164">
        <f>IF(ISBLANK(Nomen.complète!R320),"",Nomen.complète!R320)</f>
        <v>11899</v>
      </c>
      <c r="C320" s="165" t="str">
        <f>IF(ISBLANK(Nomen.complète!S320),"-",Nomen.complète!S320)</f>
        <v>Birmenstorf (AG)</v>
      </c>
    </row>
    <row r="321" spans="1:3" x14ac:dyDescent="0.2">
      <c r="A321" s="164" t="str">
        <f>IF(ISBLANK(Nomen.complète!Q321),"",Nomen.complète!Q321)</f>
        <v/>
      </c>
      <c r="B321" s="164">
        <f>IF(ISBLANK(Nomen.complète!R321),"",Nomen.complète!R321)</f>
        <v>11900</v>
      </c>
      <c r="C321" s="165" t="str">
        <f>IF(ISBLANK(Nomen.complète!S321),"-",Nomen.complète!S321)</f>
        <v>Bironico</v>
      </c>
    </row>
    <row r="322" spans="1:3" x14ac:dyDescent="0.2">
      <c r="A322" s="164">
        <f>IF(ISBLANK(Nomen.complète!Q322),"",Nomen.complète!Q322)</f>
        <v>4092</v>
      </c>
      <c r="B322" s="164">
        <f>IF(ISBLANK(Nomen.complète!R322),"",Nomen.complète!R322)</f>
        <v>11901</v>
      </c>
      <c r="C322" s="165" t="str">
        <f>IF(ISBLANK(Nomen.complète!S322),"-",Nomen.complète!S322)</f>
        <v>Birr</v>
      </c>
    </row>
    <row r="323" spans="1:3" x14ac:dyDescent="0.2">
      <c r="A323" s="164" t="str">
        <f>IF(ISBLANK(Nomen.complète!Q323),"",Nomen.complète!Q323)</f>
        <v/>
      </c>
      <c r="B323" s="164">
        <f>IF(ISBLANK(Nomen.complète!R323),"",Nomen.complète!R323)</f>
        <v>16468</v>
      </c>
      <c r="C323" s="165" t="str">
        <f>IF(ISBLANK(Nomen.complète!S323),"-",Nomen.complète!S323)</f>
        <v>Birrenlauf</v>
      </c>
    </row>
    <row r="324" spans="1:3" x14ac:dyDescent="0.2">
      <c r="A324" s="164">
        <f>IF(ISBLANK(Nomen.complète!Q324),"",Nomen.complète!Q324)</f>
        <v>4093</v>
      </c>
      <c r="B324" s="164">
        <f>IF(ISBLANK(Nomen.complète!R324),"",Nomen.complète!R324)</f>
        <v>11837</v>
      </c>
      <c r="C324" s="165" t="str">
        <f>IF(ISBLANK(Nomen.complète!S324),"-",Nomen.complète!S324)</f>
        <v>Birrhard</v>
      </c>
    </row>
    <row r="325" spans="1:3" x14ac:dyDescent="0.2">
      <c r="A325" s="164">
        <f>IF(ISBLANK(Nomen.complète!Q325),"",Nomen.complète!Q325)</f>
        <v>4132</v>
      </c>
      <c r="B325" s="164">
        <f>IF(ISBLANK(Nomen.complète!R325),"",Nomen.complète!R325)</f>
        <v>11913</v>
      </c>
      <c r="C325" s="165" t="str">
        <f>IF(ISBLANK(Nomen.complète!S325),"-",Nomen.complète!S325)</f>
        <v>Birrwil</v>
      </c>
    </row>
    <row r="326" spans="1:3" x14ac:dyDescent="0.2">
      <c r="A326" s="164">
        <f>IF(ISBLANK(Nomen.complète!Q326),"",Nomen.complète!Q326)</f>
        <v>2766</v>
      </c>
      <c r="B326" s="164">
        <f>IF(ISBLANK(Nomen.complète!R326),"",Nomen.complète!R326)</f>
        <v>13829</v>
      </c>
      <c r="C326" s="165" t="str">
        <f>IF(ISBLANK(Nomen.complète!S326),"-",Nomen.complète!S326)</f>
        <v>Birsfelden</v>
      </c>
    </row>
    <row r="327" spans="1:3" x14ac:dyDescent="0.2">
      <c r="A327" s="164">
        <f>IF(ISBLANK(Nomen.complète!Q327),"",Nomen.complète!Q327)</f>
        <v>4901</v>
      </c>
      <c r="B327" s="164">
        <f>IF(ISBLANK(Nomen.complète!R327),"",Nomen.complète!R327)</f>
        <v>15438</v>
      </c>
      <c r="C327" s="165" t="str">
        <f>IF(ISBLANK(Nomen.complète!S327),"-",Nomen.complète!S327)</f>
        <v>Birwinken</v>
      </c>
    </row>
    <row r="328" spans="1:3" x14ac:dyDescent="0.2">
      <c r="A328" s="164">
        <f>IF(ISBLANK(Nomen.complète!Q328),"",Nomen.complète!Q328)</f>
        <v>4471</v>
      </c>
      <c r="B328" s="164">
        <f>IF(ISBLANK(Nomen.complète!R328),"",Nomen.complète!R328)</f>
        <v>15449</v>
      </c>
      <c r="C328" s="165" t="str">
        <f>IF(ISBLANK(Nomen.complète!S328),"-",Nomen.complète!S328)</f>
        <v>Bischofszell</v>
      </c>
    </row>
    <row r="329" spans="1:3" x14ac:dyDescent="0.2">
      <c r="A329" s="164" t="str">
        <f>IF(ISBLANK(Nomen.complète!Q329),"",Nomen.complète!Q329)</f>
        <v/>
      </c>
      <c r="B329" s="164">
        <f>IF(ISBLANK(Nomen.complète!R329),"",Nomen.complète!R329)</f>
        <v>11805</v>
      </c>
      <c r="C329" s="165" t="str">
        <f>IF(ISBLANK(Nomen.complète!S329),"-",Nomen.complète!S329)</f>
        <v>Bissegg</v>
      </c>
    </row>
    <row r="330" spans="1:3" x14ac:dyDescent="0.2">
      <c r="A330" s="164">
        <f>IF(ISBLANK(Nomen.complète!Q330),"",Nomen.complète!Q330)</f>
        <v>5154</v>
      </c>
      <c r="B330" s="164">
        <f>IF(ISBLANK(Nomen.complète!R330),"",Nomen.complète!R330)</f>
        <v>11806</v>
      </c>
      <c r="C330" s="165" t="str">
        <f>IF(ISBLANK(Nomen.complète!S330),"-",Nomen.complète!S330)</f>
        <v>Bissone</v>
      </c>
    </row>
    <row r="331" spans="1:3" x14ac:dyDescent="0.2">
      <c r="A331" s="164">
        <f>IF(ISBLANK(Nomen.complète!Q331),"",Nomen.complète!Q331)</f>
        <v>6172</v>
      </c>
      <c r="B331" s="164">
        <f>IF(ISBLANK(Nomen.complète!R331),"",Nomen.complète!R331)</f>
        <v>11807</v>
      </c>
      <c r="C331" s="165" t="str">
        <f>IF(ISBLANK(Nomen.complète!S331),"-",Nomen.complète!S331)</f>
        <v>Bister</v>
      </c>
    </row>
    <row r="332" spans="1:3" x14ac:dyDescent="0.2">
      <c r="A332" s="164">
        <f>IF(ISBLANK(Nomen.complète!Q332),"",Nomen.complète!Q332)</f>
        <v>6173</v>
      </c>
      <c r="B332" s="164">
        <f>IF(ISBLANK(Nomen.complète!R332),"",Nomen.complète!R332)</f>
        <v>11808</v>
      </c>
      <c r="C332" s="165" t="str">
        <f>IF(ISBLANK(Nomen.complète!S332),"-",Nomen.complète!S332)</f>
        <v>Bitsch</v>
      </c>
    </row>
    <row r="333" spans="1:3" x14ac:dyDescent="0.2">
      <c r="A333" s="164" t="str">
        <f>IF(ISBLANK(Nomen.complète!Q333),"",Nomen.complète!Q333)</f>
        <v/>
      </c>
      <c r="B333" s="164">
        <f>IF(ISBLANK(Nomen.complète!R333),"",Nomen.complète!R333)</f>
        <v>10044</v>
      </c>
      <c r="C333" s="165" t="str">
        <f>IF(ISBLANK(Nomen.complète!S333),"-",Nomen.complète!S333)</f>
        <v>Bivio</v>
      </c>
    </row>
    <row r="334" spans="1:3" x14ac:dyDescent="0.2">
      <c r="A334" s="164">
        <f>IF(ISBLANK(Nomen.complète!Q334),"",Nomen.complète!Q334)</f>
        <v>5425</v>
      </c>
      <c r="B334" s="164">
        <f>IF(ISBLANK(Nomen.complète!R334),"",Nomen.complète!R334)</f>
        <v>14757</v>
      </c>
      <c r="C334" s="165" t="str">
        <f>IF(ISBLANK(Nomen.complète!S334),"-",Nomen.complète!S334)</f>
        <v>Bière</v>
      </c>
    </row>
    <row r="335" spans="1:3" x14ac:dyDescent="0.2">
      <c r="A335" s="164">
        <f>IF(ISBLANK(Nomen.complète!Q335),"",Nomen.complète!Q335)</f>
        <v>6192</v>
      </c>
      <c r="B335" s="164">
        <f>IF(ISBLANK(Nomen.complète!R335),"",Nomen.complète!R335)</f>
        <v>11818</v>
      </c>
      <c r="C335" s="165" t="str">
        <f>IF(ISBLANK(Nomen.complète!S335),"-",Nomen.complète!S335)</f>
        <v>Blatten</v>
      </c>
    </row>
    <row r="336" spans="1:3" x14ac:dyDescent="0.2">
      <c r="A336" s="164">
        <f>IF(ISBLANK(Nomen.complète!Q336),"",Nomen.complète!Q336)</f>
        <v>2781</v>
      </c>
      <c r="B336" s="164">
        <f>IF(ISBLANK(Nomen.complète!R336),"",Nomen.complète!R336)</f>
        <v>13839</v>
      </c>
      <c r="C336" s="165" t="str">
        <f>IF(ISBLANK(Nomen.complète!S336),"-",Nomen.complète!S336)</f>
        <v>Blauen</v>
      </c>
    </row>
    <row r="337" spans="1:3" x14ac:dyDescent="0.2">
      <c r="A337" s="164">
        <f>IF(ISBLANK(Nomen.complète!Q337),"",Nomen.complète!Q337)</f>
        <v>324</v>
      </c>
      <c r="B337" s="164">
        <f>IF(ISBLANK(Nomen.complète!R337),"",Nomen.complète!R337)</f>
        <v>15010</v>
      </c>
      <c r="C337" s="165" t="str">
        <f>IF(ISBLANK(Nomen.complète!S337),"-",Nomen.complète!S337)</f>
        <v>Bleienbach</v>
      </c>
    </row>
    <row r="338" spans="1:3" x14ac:dyDescent="0.2">
      <c r="A338" s="164" t="str">
        <f>IF(ISBLANK(Nomen.complète!Q338),"",Nomen.complète!Q338)</f>
        <v/>
      </c>
      <c r="B338" s="164">
        <f>IF(ISBLANK(Nomen.complète!R338),"",Nomen.complète!R338)</f>
        <v>11241</v>
      </c>
      <c r="C338" s="165" t="str">
        <f>IF(ISBLANK(Nomen.complète!S338),"-",Nomen.complète!S338)</f>
        <v>Bleiken (TG)</v>
      </c>
    </row>
    <row r="339" spans="1:3" x14ac:dyDescent="0.2">
      <c r="A339" s="164" t="str">
        <f>IF(ISBLANK(Nomen.complète!Q339),"",Nomen.complète!Q339)</f>
        <v/>
      </c>
      <c r="B339" s="164">
        <f>IF(ISBLANK(Nomen.complète!R339),"",Nomen.complète!R339)</f>
        <v>10683</v>
      </c>
      <c r="C339" s="165" t="str">
        <f>IF(ISBLANK(Nomen.complète!S339),"-",Nomen.complète!S339)</f>
        <v>Bleiken bei Oberdiessbach</v>
      </c>
    </row>
    <row r="340" spans="1:3" x14ac:dyDescent="0.2">
      <c r="A340" s="164">
        <f>IF(ISBLANK(Nomen.complète!Q340),"",Nomen.complète!Q340)</f>
        <v>5049</v>
      </c>
      <c r="B340" s="164">
        <f>IF(ISBLANK(Nomen.complète!R340),"",Nomen.complète!R340)</f>
        <v>14918</v>
      </c>
      <c r="C340" s="165" t="str">
        <f>IF(ISBLANK(Nomen.complète!S340),"-",Nomen.complète!S340)</f>
        <v>Blenio</v>
      </c>
    </row>
    <row r="341" spans="1:3" x14ac:dyDescent="0.2">
      <c r="A341" s="164" t="str">
        <f>IF(ISBLANK(Nomen.complète!Q341),"",Nomen.complète!Q341)</f>
        <v/>
      </c>
      <c r="B341" s="164">
        <f>IF(ISBLANK(Nomen.complète!R341),"",Nomen.complète!R341)</f>
        <v>11802</v>
      </c>
      <c r="C341" s="165" t="str">
        <f>IF(ISBLANK(Nomen.complète!S341),"-",Nomen.complète!S341)</f>
        <v>Blessens</v>
      </c>
    </row>
    <row r="342" spans="1:3" x14ac:dyDescent="0.2">
      <c r="A342" s="164" t="str">
        <f>IF(ISBLANK(Nomen.complète!Q342),"",Nomen.complète!Q342)</f>
        <v/>
      </c>
      <c r="B342" s="164">
        <f>IF(ISBLANK(Nomen.complète!R342),"",Nomen.complète!R342)</f>
        <v>11812</v>
      </c>
      <c r="C342" s="165" t="str">
        <f>IF(ISBLANK(Nomen.complète!S342),"-",Nomen.complète!S342)</f>
        <v>Blitzingen</v>
      </c>
    </row>
    <row r="343" spans="1:3" x14ac:dyDescent="0.2">
      <c r="A343" s="164" t="str">
        <f>IF(ISBLANK(Nomen.complète!Q343),"",Nomen.complète!Q343)</f>
        <v/>
      </c>
      <c r="B343" s="164">
        <f>IF(ISBLANK(Nomen.complète!R343),"",Nomen.complète!R343)</f>
        <v>11813</v>
      </c>
      <c r="C343" s="165" t="str">
        <f>IF(ISBLANK(Nomen.complète!S343),"-",Nomen.complète!S343)</f>
        <v>Blonay</v>
      </c>
    </row>
    <row r="344" spans="1:3" x14ac:dyDescent="0.2">
      <c r="A344" s="164">
        <f>IF(ISBLANK(Nomen.complète!Q344),"",Nomen.complète!Q344)</f>
        <v>5892</v>
      </c>
      <c r="B344" s="164">
        <f>IF(ISBLANK(Nomen.complète!R344),"",Nomen.complète!R344)</f>
        <v>16618</v>
      </c>
      <c r="C344" s="165" t="str">
        <f>IF(ISBLANK(Nomen.complète!S344),"-",Nomen.complète!S344)</f>
        <v>Blonay - Saint-Légier</v>
      </c>
    </row>
    <row r="345" spans="1:3" x14ac:dyDescent="0.2">
      <c r="A345" s="164">
        <f>IF(ISBLANK(Nomen.complète!Q345),"",Nomen.complète!Q345)</f>
        <v>922</v>
      </c>
      <c r="B345" s="164">
        <f>IF(ISBLANK(Nomen.complète!R345),"",Nomen.complète!R345)</f>
        <v>15321</v>
      </c>
      <c r="C345" s="165" t="str">
        <f>IF(ISBLANK(Nomen.complète!S345),"-",Nomen.complète!S345)</f>
        <v>Blumenstein</v>
      </c>
    </row>
    <row r="346" spans="1:3" x14ac:dyDescent="0.2">
      <c r="A346" s="164">
        <f>IF(ISBLANK(Nomen.complète!Q346),"",Nomen.complète!Q346)</f>
        <v>5064</v>
      </c>
      <c r="B346" s="164">
        <f>IF(ISBLANK(Nomen.complète!R346),"",Nomen.complète!R346)</f>
        <v>11815</v>
      </c>
      <c r="C346" s="165" t="str">
        <f>IF(ISBLANK(Nomen.complète!S346),"-",Nomen.complète!S346)</f>
        <v>Bodio</v>
      </c>
    </row>
    <row r="347" spans="1:3" x14ac:dyDescent="0.2">
      <c r="A347" s="164">
        <f>IF(ISBLANK(Nomen.complète!Q347),"",Nomen.complète!Q347)</f>
        <v>5747</v>
      </c>
      <c r="B347" s="164">
        <f>IF(ISBLANK(Nomen.complète!R347),"",Nomen.complète!R347)</f>
        <v>14773</v>
      </c>
      <c r="C347" s="165" t="str">
        <f>IF(ISBLANK(Nomen.complète!S347),"-",Nomen.complète!S347)</f>
        <v>Bofflens</v>
      </c>
    </row>
    <row r="348" spans="1:3" x14ac:dyDescent="0.2">
      <c r="A348" s="164">
        <f>IF(ISBLANK(Nomen.complète!Q348),"",Nomen.complète!Q348)</f>
        <v>5705</v>
      </c>
      <c r="B348" s="164">
        <f>IF(ISBLANK(Nomen.complète!R348),"",Nomen.complète!R348)</f>
        <v>14776</v>
      </c>
      <c r="C348" s="165" t="str">
        <f>IF(ISBLANK(Nomen.complète!S348),"-",Nomen.complète!S348)</f>
        <v>Bogis-Bossey</v>
      </c>
    </row>
    <row r="349" spans="1:3" x14ac:dyDescent="0.2">
      <c r="A349" s="164" t="str">
        <f>IF(ISBLANK(Nomen.complète!Q349),"",Nomen.complète!Q349)</f>
        <v/>
      </c>
      <c r="B349" s="164">
        <f>IF(ISBLANK(Nomen.complète!R349),"",Nomen.complète!R349)</f>
        <v>11811</v>
      </c>
      <c r="C349" s="165" t="str">
        <f>IF(ISBLANK(Nomen.complète!S349),"-",Nomen.complète!S349)</f>
        <v>Bogno</v>
      </c>
    </row>
    <row r="350" spans="1:3" x14ac:dyDescent="0.2">
      <c r="A350" s="164">
        <f>IF(ISBLANK(Nomen.complète!Q350),"",Nomen.complète!Q350)</f>
        <v>2238</v>
      </c>
      <c r="B350" s="164">
        <f>IF(ISBLANK(Nomen.complète!R350),"",Nomen.complète!R350)</f>
        <v>16594</v>
      </c>
      <c r="C350" s="165" t="str">
        <f>IF(ISBLANK(Nomen.complète!S350),"-",Nomen.complète!S350)</f>
        <v>Bois-d'Amont</v>
      </c>
    </row>
    <row r="351" spans="1:3" x14ac:dyDescent="0.2">
      <c r="A351" s="164">
        <f>IF(ISBLANK(Nomen.complète!Q351),"",Nomen.complète!Q351)</f>
        <v>2514</v>
      </c>
      <c r="B351" s="164">
        <f>IF(ISBLANK(Nomen.complète!R351),"",Nomen.complète!R351)</f>
        <v>13723</v>
      </c>
      <c r="C351" s="165" t="str">
        <f>IF(ISBLANK(Nomen.complète!S351),"-",Nomen.complète!S351)</f>
        <v>Bolken</v>
      </c>
    </row>
    <row r="352" spans="1:3" x14ac:dyDescent="0.2">
      <c r="A352" s="164">
        <f>IF(ISBLANK(Nomen.complète!Q352),"",Nomen.complète!Q352)</f>
        <v>352</v>
      </c>
      <c r="B352" s="164">
        <f>IF(ISBLANK(Nomen.complète!R352),"",Nomen.complète!R352)</f>
        <v>15030</v>
      </c>
      <c r="C352" s="165" t="str">
        <f>IF(ISBLANK(Nomen.complète!S352),"-",Nomen.complète!S352)</f>
        <v>Bolligen</v>
      </c>
    </row>
    <row r="353" spans="1:3" x14ac:dyDescent="0.2">
      <c r="A353" s="164" t="str">
        <f>IF(ISBLANK(Nomen.complète!Q353),"",Nomen.complète!Q353)</f>
        <v/>
      </c>
      <c r="B353" s="164">
        <f>IF(ISBLANK(Nomen.complète!R353),"",Nomen.complète!R353)</f>
        <v>11787</v>
      </c>
      <c r="C353" s="165" t="str">
        <f>IF(ISBLANK(Nomen.complète!S353),"-",Nomen.complète!S353)</f>
        <v>Bollion</v>
      </c>
    </row>
    <row r="354" spans="1:3" x14ac:dyDescent="0.2">
      <c r="A354" s="164" t="str">
        <f>IF(ISBLANK(Nomen.complète!Q354),"",Nomen.complète!Q354)</f>
        <v/>
      </c>
      <c r="B354" s="164">
        <f>IF(ISBLANK(Nomen.complète!R354),"",Nomen.complète!R354)</f>
        <v>11127</v>
      </c>
      <c r="C354" s="165" t="str">
        <f>IF(ISBLANK(Nomen.complète!S354),"-",Nomen.complète!S354)</f>
        <v>Bollodingen</v>
      </c>
    </row>
    <row r="355" spans="1:3" x14ac:dyDescent="0.2">
      <c r="A355" s="164">
        <f>IF(ISBLANK(Nomen.complète!Q355),"",Nomen.complète!Q355)</f>
        <v>791</v>
      </c>
      <c r="B355" s="164">
        <f>IF(ISBLANK(Nomen.complète!R355),"",Nomen.complète!R355)</f>
        <v>15275</v>
      </c>
      <c r="C355" s="165" t="str">
        <f>IF(ISBLANK(Nomen.complète!S355),"-",Nomen.complète!S355)</f>
        <v>Boltigen</v>
      </c>
    </row>
    <row r="356" spans="1:3" x14ac:dyDescent="0.2">
      <c r="A356" s="164">
        <f>IF(ISBLANK(Nomen.complète!Q356),"",Nomen.complète!Q356)</f>
        <v>3721</v>
      </c>
      <c r="B356" s="164">
        <f>IF(ISBLANK(Nomen.complète!R356),"",Nomen.complète!R356)</f>
        <v>15993</v>
      </c>
      <c r="C356" s="165" t="str">
        <f>IF(ISBLANK(Nomen.complète!S356),"-",Nomen.complète!S356)</f>
        <v>Bonaduz</v>
      </c>
    </row>
    <row r="357" spans="1:3" x14ac:dyDescent="0.2">
      <c r="A357" s="164" t="str">
        <f>IF(ISBLANK(Nomen.complète!Q357),"",Nomen.complète!Q357)</f>
        <v/>
      </c>
      <c r="B357" s="164">
        <f>IF(ISBLANK(Nomen.complète!R357),"",Nomen.complète!R357)</f>
        <v>11788</v>
      </c>
      <c r="C357" s="165" t="str">
        <f>IF(ISBLANK(Nomen.complète!S357),"-",Nomen.complète!S357)</f>
        <v>Bonau</v>
      </c>
    </row>
    <row r="358" spans="1:3" x14ac:dyDescent="0.2">
      <c r="A358" s="164">
        <f>IF(ISBLANK(Nomen.complète!Q358),"",Nomen.complète!Q358)</f>
        <v>6774</v>
      </c>
      <c r="B358" s="164">
        <f>IF(ISBLANK(Nomen.complète!R358),"",Nomen.complète!R358)</f>
        <v>13321</v>
      </c>
      <c r="C358" s="165" t="str">
        <f>IF(ISBLANK(Nomen.complète!S358),"-",Nomen.complète!S358)</f>
        <v>Boncourt</v>
      </c>
    </row>
    <row r="359" spans="1:3" x14ac:dyDescent="0.2">
      <c r="A359" s="164" t="str">
        <f>IF(ISBLANK(Nomen.complète!Q359),"",Nomen.complète!Q359)</f>
        <v/>
      </c>
      <c r="B359" s="164">
        <f>IF(ISBLANK(Nomen.complète!R359),"",Nomen.complète!R359)</f>
        <v>10138</v>
      </c>
      <c r="C359" s="165" t="str">
        <f>IF(ISBLANK(Nomen.complète!S359),"-",Nomen.complète!S359)</f>
        <v>Bondo</v>
      </c>
    </row>
    <row r="360" spans="1:3" x14ac:dyDescent="0.2">
      <c r="A360" s="164">
        <f>IF(ISBLANK(Nomen.complète!Q360),"",Nomen.complète!Q360)</f>
        <v>6775</v>
      </c>
      <c r="B360" s="164">
        <f>IF(ISBLANK(Nomen.complète!R360),"",Nomen.complète!R360)</f>
        <v>13322</v>
      </c>
      <c r="C360" s="165" t="str">
        <f>IF(ISBLANK(Nomen.complète!S360),"-",Nomen.complète!S360)</f>
        <v>Bonfol</v>
      </c>
    </row>
    <row r="361" spans="1:3" x14ac:dyDescent="0.2">
      <c r="A361" s="164">
        <f>IF(ISBLANK(Nomen.complète!Q361),"",Nomen.complète!Q361)</f>
        <v>2571</v>
      </c>
      <c r="B361" s="164">
        <f>IF(ISBLANK(Nomen.complète!R361),"",Nomen.complète!R361)</f>
        <v>11789</v>
      </c>
      <c r="C361" s="165" t="str">
        <f>IF(ISBLANK(Nomen.complète!S361),"-",Nomen.complète!S361)</f>
        <v>Boningen</v>
      </c>
    </row>
    <row r="362" spans="1:3" x14ac:dyDescent="0.2">
      <c r="A362" s="164">
        <f>IF(ISBLANK(Nomen.complète!Q362),"",Nomen.complète!Q362)</f>
        <v>4192</v>
      </c>
      <c r="B362" s="164">
        <f>IF(ISBLANK(Nomen.complète!R362),"",Nomen.complète!R362)</f>
        <v>11790</v>
      </c>
      <c r="C362" s="165" t="str">
        <f>IF(ISBLANK(Nomen.complète!S362),"-",Nomen.complète!S362)</f>
        <v>Boniswil</v>
      </c>
    </row>
    <row r="363" spans="1:3" x14ac:dyDescent="0.2">
      <c r="A363" s="164" t="str">
        <f>IF(ISBLANK(Nomen.complète!Q363),"",Nomen.complète!Q363)</f>
        <v/>
      </c>
      <c r="B363" s="164">
        <f>IF(ISBLANK(Nomen.complète!R363),"",Nomen.complète!R363)</f>
        <v>11791</v>
      </c>
      <c r="C363" s="165" t="str">
        <f>IF(ISBLANK(Nomen.complète!S363),"-",Nomen.complète!S363)</f>
        <v>Bonnefontaine</v>
      </c>
    </row>
    <row r="364" spans="1:3" x14ac:dyDescent="0.2">
      <c r="A364" s="164">
        <f>IF(ISBLANK(Nomen.complète!Q364),"",Nomen.complète!Q364)</f>
        <v>3</v>
      </c>
      <c r="B364" s="164">
        <f>IF(ISBLANK(Nomen.complète!R364),"",Nomen.complète!R364)</f>
        <v>11801</v>
      </c>
      <c r="C364" s="165" t="str">
        <f>IF(ISBLANK(Nomen.complète!S364),"-",Nomen.complète!S364)</f>
        <v>Bonstetten</v>
      </c>
    </row>
    <row r="365" spans="1:3" x14ac:dyDescent="0.2">
      <c r="A365" s="164">
        <f>IF(ISBLANK(Nomen.complète!Q365),"",Nomen.complète!Q365)</f>
        <v>5551</v>
      </c>
      <c r="B365" s="164">
        <f>IF(ISBLANK(Nomen.complète!R365),"",Nomen.complète!R365)</f>
        <v>14777</v>
      </c>
      <c r="C365" s="165" t="str">
        <f>IF(ISBLANK(Nomen.complète!S365),"-",Nomen.complète!S365)</f>
        <v>Bonvillars</v>
      </c>
    </row>
    <row r="366" spans="1:3" x14ac:dyDescent="0.2">
      <c r="A366" s="164">
        <f>IF(ISBLANK(Nomen.complète!Q366),"",Nomen.complète!Q366)</f>
        <v>82</v>
      </c>
      <c r="B366" s="164">
        <f>IF(ISBLANK(Nomen.complète!R366),"",Nomen.complète!R366)</f>
        <v>11786</v>
      </c>
      <c r="C366" s="165" t="str">
        <f>IF(ISBLANK(Nomen.complète!S366),"-",Nomen.complète!S366)</f>
        <v>Boppelsen</v>
      </c>
    </row>
    <row r="367" spans="1:3" x14ac:dyDescent="0.2">
      <c r="A367" s="164">
        <f>IF(ISBLANK(Nomen.complète!Q367),"",Nomen.complète!Q367)</f>
        <v>5706</v>
      </c>
      <c r="B367" s="164">
        <f>IF(ISBLANK(Nomen.complète!R367),"",Nomen.complète!R367)</f>
        <v>14775</v>
      </c>
      <c r="C367" s="165" t="str">
        <f>IF(ISBLANK(Nomen.complète!S367),"-",Nomen.complète!S367)</f>
        <v>Borex</v>
      </c>
    </row>
    <row r="368" spans="1:3" x14ac:dyDescent="0.2">
      <c r="A368" s="164" t="str">
        <f>IF(ISBLANK(Nomen.complète!Q368),"",Nomen.complète!Q368)</f>
        <v/>
      </c>
      <c r="B368" s="164">
        <f>IF(ISBLANK(Nomen.complète!R368),"",Nomen.complète!R368)</f>
        <v>11796</v>
      </c>
      <c r="C368" s="165" t="str">
        <f>IF(ISBLANK(Nomen.complète!S368),"-",Nomen.complète!S368)</f>
        <v>Borgnone</v>
      </c>
    </row>
    <row r="369" spans="1:3" x14ac:dyDescent="0.2">
      <c r="A369" s="164" t="str">
        <f>IF(ISBLANK(Nomen.complète!Q369),"",Nomen.complète!Q369)</f>
        <v/>
      </c>
      <c r="B369" s="164">
        <f>IF(ISBLANK(Nomen.complète!R369),"",Nomen.complète!R369)</f>
        <v>16372</v>
      </c>
      <c r="C369" s="165" t="str">
        <f>IF(ISBLANK(Nomen.complète!S369),"-",Nomen.complète!S369)</f>
        <v>Bosco</v>
      </c>
    </row>
    <row r="370" spans="1:3" x14ac:dyDescent="0.2">
      <c r="A370" s="164" t="str">
        <f>IF(ISBLANK(Nomen.complète!Q370),"",Nomen.complète!Q370)</f>
        <v/>
      </c>
      <c r="B370" s="164">
        <f>IF(ISBLANK(Nomen.complète!R370),"",Nomen.complète!R370)</f>
        <v>16464</v>
      </c>
      <c r="C370" s="165" t="str">
        <f>IF(ISBLANK(Nomen.complète!S370),"-",Nomen.complète!S370)</f>
        <v>Bosco (Vallemaggia)</v>
      </c>
    </row>
    <row r="371" spans="1:3" x14ac:dyDescent="0.2">
      <c r="A371" s="164" t="str">
        <f>IF(ISBLANK(Nomen.complète!Q371),"",Nomen.complète!Q371)</f>
        <v/>
      </c>
      <c r="B371" s="164">
        <f>IF(ISBLANK(Nomen.complète!R371),"",Nomen.complète!R371)</f>
        <v>11797</v>
      </c>
      <c r="C371" s="165" t="str">
        <f>IF(ISBLANK(Nomen.complète!S371),"-",Nomen.complète!S371)</f>
        <v>Bosco Luganese</v>
      </c>
    </row>
    <row r="372" spans="1:3" x14ac:dyDescent="0.2">
      <c r="A372" s="164">
        <f>IF(ISBLANK(Nomen.complète!Q372),"",Nomen.complète!Q372)</f>
        <v>5304</v>
      </c>
      <c r="B372" s="164">
        <f>IF(ISBLANK(Nomen.complète!R372),"",Nomen.complète!R372)</f>
        <v>11798</v>
      </c>
      <c r="C372" s="165" t="str">
        <f>IF(ISBLANK(Nomen.complète!S372),"-",Nomen.complète!S372)</f>
        <v>Bosco/Gurin</v>
      </c>
    </row>
    <row r="373" spans="1:3" x14ac:dyDescent="0.2">
      <c r="A373" s="164">
        <f>IF(ISBLANK(Nomen.complète!Q373),"",Nomen.complète!Q373)</f>
        <v>2323</v>
      </c>
      <c r="B373" s="164">
        <f>IF(ISBLANK(Nomen.complète!R373),"",Nomen.complète!R373)</f>
        <v>11799</v>
      </c>
      <c r="C373" s="165" t="str">
        <f>IF(ISBLANK(Nomen.complète!S373),"-",Nomen.complète!S373)</f>
        <v>Bossonnens</v>
      </c>
    </row>
    <row r="374" spans="1:3" x14ac:dyDescent="0.2">
      <c r="A374" s="164">
        <f>IF(ISBLANK(Nomen.complète!Q374),"",Nomen.complète!Q374)</f>
        <v>4228</v>
      </c>
      <c r="B374" s="164">
        <f>IF(ISBLANK(Nomen.complète!R374),"",Nomen.complète!R374)</f>
        <v>11800</v>
      </c>
      <c r="C374" s="165" t="str">
        <f>IF(ISBLANK(Nomen.complète!S374),"-",Nomen.complète!S374)</f>
        <v>Boswil</v>
      </c>
    </row>
    <row r="375" spans="1:3" x14ac:dyDescent="0.2">
      <c r="A375" s="164">
        <f>IF(ISBLANK(Nomen.complète!Q375),"",Nomen.complète!Q375)</f>
        <v>5514</v>
      </c>
      <c r="B375" s="164">
        <f>IF(ISBLANK(Nomen.complète!R375),"",Nomen.complète!R375)</f>
        <v>14771</v>
      </c>
      <c r="C375" s="165" t="str">
        <f>IF(ISBLANK(Nomen.complète!S375),"-",Nomen.complète!S375)</f>
        <v>Bottens</v>
      </c>
    </row>
    <row r="376" spans="1:3" x14ac:dyDescent="0.2">
      <c r="A376" s="164">
        <f>IF(ISBLANK(Nomen.complète!Q376),"",Nomen.complète!Q376)</f>
        <v>4273</v>
      </c>
      <c r="B376" s="164">
        <f>IF(ISBLANK(Nomen.complète!R376),"",Nomen.complète!R376)</f>
        <v>11845</v>
      </c>
      <c r="C376" s="165" t="str">
        <f>IF(ISBLANK(Nomen.complète!S376),"-",Nomen.complète!S376)</f>
        <v>Bottenwil</v>
      </c>
    </row>
    <row r="377" spans="1:3" x14ac:dyDescent="0.2">
      <c r="A377" s="164">
        <f>IF(ISBLANK(Nomen.complète!Q377),"",Nomen.complète!Q377)</f>
        <v>2123</v>
      </c>
      <c r="B377" s="164">
        <f>IF(ISBLANK(Nomen.complète!R377),"",Nomen.complète!R377)</f>
        <v>14530</v>
      </c>
      <c r="C377" s="165" t="str">
        <f>IF(ISBLANK(Nomen.complète!S377),"-",Nomen.complète!S377)</f>
        <v>Botterens</v>
      </c>
    </row>
    <row r="378" spans="1:3" x14ac:dyDescent="0.2">
      <c r="A378" s="164">
        <f>IF(ISBLANK(Nomen.complète!Q378),"",Nomen.complète!Q378)</f>
        <v>4643</v>
      </c>
      <c r="B378" s="164">
        <f>IF(ISBLANK(Nomen.complète!R378),"",Nomen.complète!R378)</f>
        <v>15425</v>
      </c>
      <c r="C378" s="165" t="str">
        <f>IF(ISBLANK(Nomen.complète!S378),"-",Nomen.complète!S378)</f>
        <v>Bottighofen</v>
      </c>
    </row>
    <row r="379" spans="1:3" x14ac:dyDescent="0.2">
      <c r="A379" s="164">
        <f>IF(ISBLANK(Nomen.complète!Q379),"",Nomen.complète!Q379)</f>
        <v>2767</v>
      </c>
      <c r="B379" s="164">
        <f>IF(ISBLANK(Nomen.complète!R379),"",Nomen.complète!R379)</f>
        <v>13830</v>
      </c>
      <c r="C379" s="165" t="str">
        <f>IF(ISBLANK(Nomen.complète!S379),"-",Nomen.complète!S379)</f>
        <v>Bottmingen</v>
      </c>
    </row>
    <row r="380" spans="1:3" x14ac:dyDescent="0.2">
      <c r="A380" s="164" t="str">
        <f>IF(ISBLANK(Nomen.complète!Q380),"",Nomen.complète!Q380)</f>
        <v/>
      </c>
      <c r="B380" s="164">
        <f>IF(ISBLANK(Nomen.complète!R380),"",Nomen.complète!R380)</f>
        <v>11841</v>
      </c>
      <c r="C380" s="165" t="str">
        <f>IF(ISBLANK(Nomen.complète!S380),"-",Nomen.complète!S380)</f>
        <v>Boudevilliers</v>
      </c>
    </row>
    <row r="381" spans="1:3" x14ac:dyDescent="0.2">
      <c r="A381" s="164">
        <f>IF(ISBLANK(Nomen.complète!Q381),"",Nomen.complète!Q381)</f>
        <v>6404</v>
      </c>
      <c r="B381" s="164">
        <f>IF(ISBLANK(Nomen.complète!R381),"",Nomen.complète!R381)</f>
        <v>16089</v>
      </c>
      <c r="C381" s="165" t="str">
        <f>IF(ISBLANK(Nomen.complète!S381),"-",Nomen.complète!S381)</f>
        <v>Boudry</v>
      </c>
    </row>
    <row r="382" spans="1:3" x14ac:dyDescent="0.2">
      <c r="A382" s="164" t="str">
        <f>IF(ISBLANK(Nomen.complète!Q382),"",Nomen.complète!Q382)</f>
        <v/>
      </c>
      <c r="B382" s="164">
        <f>IF(ISBLANK(Nomen.complète!R382),"",Nomen.complète!R382)</f>
        <v>16568</v>
      </c>
      <c r="C382" s="165" t="str">
        <f>IF(ISBLANK(Nomen.complète!S382),"-",Nomen.complète!S382)</f>
        <v>Bougy</v>
      </c>
    </row>
    <row r="383" spans="1:3" x14ac:dyDescent="0.2">
      <c r="A383" s="164">
        <f>IF(ISBLANK(Nomen.complète!Q383),"",Nomen.complète!Q383)</f>
        <v>5426</v>
      </c>
      <c r="B383" s="164">
        <f>IF(ISBLANK(Nomen.complète!R383),"",Nomen.complète!R383)</f>
        <v>14764</v>
      </c>
      <c r="C383" s="165" t="str">
        <f>IF(ISBLANK(Nomen.complète!S383),"-",Nomen.complète!S383)</f>
        <v>Bougy-Villars</v>
      </c>
    </row>
    <row r="384" spans="1:3" x14ac:dyDescent="0.2">
      <c r="A384" s="164">
        <f>IF(ISBLANK(Nomen.complète!Q384),"",Nomen.complète!Q384)</f>
        <v>5661</v>
      </c>
      <c r="B384" s="164">
        <f>IF(ISBLANK(Nomen.complète!R384),"",Nomen.complète!R384)</f>
        <v>14767</v>
      </c>
      <c r="C384" s="165" t="str">
        <f>IF(ISBLANK(Nomen.complète!S384),"-",Nomen.complète!S384)</f>
        <v>Boulens</v>
      </c>
    </row>
    <row r="385" spans="1:3" x14ac:dyDescent="0.2">
      <c r="A385" s="164" t="str">
        <f>IF(ISBLANK(Nomen.complète!Q385),"",Nomen.complète!Q385)</f>
        <v/>
      </c>
      <c r="B385" s="164">
        <f>IF(ISBLANK(Nomen.complète!R385),"",Nomen.complète!R385)</f>
        <v>11836</v>
      </c>
      <c r="C385" s="165" t="str">
        <f>IF(ISBLANK(Nomen.complète!S385),"-",Nomen.complète!S385)</f>
        <v>Bouloz</v>
      </c>
    </row>
    <row r="386" spans="1:3" x14ac:dyDescent="0.2">
      <c r="A386" s="164">
        <f>IF(ISBLANK(Nomen.complète!Q386),"",Nomen.complète!Q386)</f>
        <v>6032</v>
      </c>
      <c r="B386" s="164">
        <f>IF(ISBLANK(Nomen.complète!R386),"",Nomen.complète!R386)</f>
        <v>11846</v>
      </c>
      <c r="C386" s="165" t="str">
        <f>IF(ISBLANK(Nomen.complète!S386),"-",Nomen.complète!S386)</f>
        <v>Bourg-Saint-Pierre</v>
      </c>
    </row>
    <row r="387" spans="1:3" x14ac:dyDescent="0.2">
      <c r="A387" s="164">
        <f>IF(ISBLANK(Nomen.complète!Q387),"",Nomen.complète!Q387)</f>
        <v>5613</v>
      </c>
      <c r="B387" s="164">
        <f>IF(ISBLANK(Nomen.complète!R387),"",Nomen.complète!R387)</f>
        <v>15493</v>
      </c>
      <c r="C387" s="165" t="str">
        <f>IF(ISBLANK(Nomen.complète!S387),"-",Nomen.complète!S387)</f>
        <v>Bourg-en-Lavaux</v>
      </c>
    </row>
    <row r="388" spans="1:3" x14ac:dyDescent="0.2">
      <c r="A388" s="164">
        <f>IF(ISBLANK(Nomen.complète!Q388),"",Nomen.complète!Q388)</f>
        <v>5472</v>
      </c>
      <c r="B388" s="164">
        <f>IF(ISBLANK(Nomen.complète!R388),"",Nomen.complète!R388)</f>
        <v>14766</v>
      </c>
      <c r="C388" s="165" t="str">
        <f>IF(ISBLANK(Nomen.complète!S388),"-",Nomen.complète!S388)</f>
        <v>Bournens</v>
      </c>
    </row>
    <row r="389" spans="1:3" x14ac:dyDescent="0.2">
      <c r="A389" s="164">
        <f>IF(ISBLANK(Nomen.complète!Q389),"",Nomen.complète!Q389)</f>
        <v>6703</v>
      </c>
      <c r="B389" s="164">
        <f>IF(ISBLANK(Nomen.complète!R389),"",Nomen.complète!R389)</f>
        <v>13274</v>
      </c>
      <c r="C389" s="165" t="str">
        <f>IF(ISBLANK(Nomen.complète!S389),"-",Nomen.complète!S389)</f>
        <v>Bourrignon</v>
      </c>
    </row>
    <row r="390" spans="1:3" x14ac:dyDescent="0.2">
      <c r="A390" s="164">
        <f>IF(ISBLANK(Nomen.complète!Q390),"",Nomen.complète!Q390)</f>
        <v>5473</v>
      </c>
      <c r="B390" s="164">
        <f>IF(ISBLANK(Nomen.complète!R390),"",Nomen.complète!R390)</f>
        <v>14765</v>
      </c>
      <c r="C390" s="165" t="str">
        <f>IF(ISBLANK(Nomen.complète!S390),"-",Nomen.complète!S390)</f>
        <v>Boussens</v>
      </c>
    </row>
    <row r="391" spans="1:3" x14ac:dyDescent="0.2">
      <c r="A391" s="164" t="str">
        <f>IF(ISBLANK(Nomen.complète!Q391),"",Nomen.complète!Q391)</f>
        <v/>
      </c>
      <c r="B391" s="164">
        <f>IF(ISBLANK(Nomen.complète!R391),"",Nomen.complète!R391)</f>
        <v>11849</v>
      </c>
      <c r="C391" s="165" t="str">
        <f>IF(ISBLANK(Nomen.complète!S391),"-",Nomen.complète!S391)</f>
        <v>Boveresse</v>
      </c>
    </row>
    <row r="392" spans="1:3" x14ac:dyDescent="0.2">
      <c r="A392" s="164">
        <f>IF(ISBLANK(Nomen.complète!Q392),"",Nomen.complète!Q392)</f>
        <v>6131</v>
      </c>
      <c r="B392" s="164">
        <f>IF(ISBLANK(Nomen.complète!R392),"",Nomen.complète!R392)</f>
        <v>11850</v>
      </c>
      <c r="C392" s="165" t="str">
        <f>IF(ISBLANK(Nomen.complète!S392),"-",Nomen.complète!S392)</f>
        <v>Bovernier</v>
      </c>
    </row>
    <row r="393" spans="1:3" x14ac:dyDescent="0.2">
      <c r="A393" s="164">
        <f>IF(ISBLANK(Nomen.complète!Q393),"",Nomen.complète!Q393)</f>
        <v>605</v>
      </c>
      <c r="B393" s="164">
        <f>IF(ISBLANK(Nomen.complète!R393),"",Nomen.complète!R393)</f>
        <v>15170</v>
      </c>
      <c r="C393" s="165" t="str">
        <f>IF(ISBLANK(Nomen.complète!S393),"-",Nomen.complète!S393)</f>
        <v>Bowil</v>
      </c>
    </row>
    <row r="394" spans="1:3" x14ac:dyDescent="0.2">
      <c r="A394" s="164">
        <f>IF(ISBLANK(Nomen.complète!Q394),"",Nomen.complète!Q394)</f>
        <v>6702</v>
      </c>
      <c r="B394" s="164">
        <f>IF(ISBLANK(Nomen.complète!R394),"",Nomen.complète!R394)</f>
        <v>13273</v>
      </c>
      <c r="C394" s="165" t="str">
        <f>IF(ISBLANK(Nomen.complète!S394),"-",Nomen.complète!S394)</f>
        <v>Boécourt</v>
      </c>
    </row>
    <row r="395" spans="1:3" x14ac:dyDescent="0.2">
      <c r="A395" s="164" t="str">
        <f>IF(ISBLANK(Nomen.complète!Q395),"",Nomen.complète!Q395)</f>
        <v/>
      </c>
      <c r="B395" s="164">
        <f>IF(ISBLANK(Nomen.complète!R395),"",Nomen.complète!R395)</f>
        <v>10123</v>
      </c>
      <c r="C395" s="165" t="str">
        <f>IF(ISBLANK(Nomen.complète!S395),"-",Nomen.complète!S395)</f>
        <v>Braggio</v>
      </c>
    </row>
    <row r="396" spans="1:3" x14ac:dyDescent="0.2">
      <c r="A396" s="164" t="str">
        <f>IF(ISBLANK(Nomen.complète!Q396),"",Nomen.complète!Q396)</f>
        <v/>
      </c>
      <c r="B396" s="164">
        <f>IF(ISBLANK(Nomen.complète!R396),"",Nomen.complète!R396)</f>
        <v>11265</v>
      </c>
      <c r="C396" s="165" t="str">
        <f>IF(ISBLANK(Nomen.complète!S396),"-",Nomen.complète!S396)</f>
        <v>Bramois</v>
      </c>
    </row>
    <row r="397" spans="1:3" x14ac:dyDescent="0.2">
      <c r="A397" s="164" t="str">
        <f>IF(ISBLANK(Nomen.complète!Q397),"",Nomen.complète!Q397)</f>
        <v/>
      </c>
      <c r="B397" s="164">
        <f>IF(ISBLANK(Nomen.complète!R397),"",Nomen.complète!R397)</f>
        <v>11828</v>
      </c>
      <c r="C397" s="165" t="str">
        <f>IF(ISBLANK(Nomen.complète!S397),"-",Nomen.complète!S397)</f>
        <v>Bratsch</v>
      </c>
    </row>
    <row r="398" spans="1:3" x14ac:dyDescent="0.2">
      <c r="A398" s="164">
        <f>IF(ISBLANK(Nomen.complète!Q398),"",Nomen.complète!Q398)</f>
        <v>4723</v>
      </c>
      <c r="B398" s="164">
        <f>IF(ISBLANK(Nomen.complète!R398),"",Nomen.complète!R398)</f>
        <v>15470</v>
      </c>
      <c r="C398" s="165" t="str">
        <f>IF(ISBLANK(Nomen.complète!S398),"-",Nomen.complète!S398)</f>
        <v>Braunau</v>
      </c>
    </row>
    <row r="399" spans="1:3" x14ac:dyDescent="0.2">
      <c r="A399" s="164" t="str">
        <f>IF(ISBLANK(Nomen.complète!Q399),"",Nomen.complète!Q399)</f>
        <v/>
      </c>
      <c r="B399" s="164">
        <f>IF(ISBLANK(Nomen.complète!R399),"",Nomen.complète!R399)</f>
        <v>11843</v>
      </c>
      <c r="C399" s="165" t="str">
        <f>IF(ISBLANK(Nomen.complète!S399),"-",Nomen.complète!S399)</f>
        <v>Braunwald</v>
      </c>
    </row>
    <row r="400" spans="1:3" x14ac:dyDescent="0.2">
      <c r="A400" s="164" t="str">
        <f>IF(ISBLANK(Nomen.complète!Q400),"",Nomen.complète!Q400)</f>
        <v/>
      </c>
      <c r="B400" s="164">
        <f>IF(ISBLANK(Nomen.complète!R400),"",Nomen.complète!R400)</f>
        <v>16265</v>
      </c>
      <c r="C400" s="165" t="str">
        <f>IF(ISBLANK(Nomen.complète!S400),"-",Nomen.complète!S400)</f>
        <v>Brechershäusern</v>
      </c>
    </row>
    <row r="401" spans="1:3" x14ac:dyDescent="0.2">
      <c r="A401" s="164">
        <f>IF(ISBLANK(Nomen.complète!Q401),"",Nomen.complète!Q401)</f>
        <v>3792</v>
      </c>
      <c r="B401" s="164">
        <f>IF(ISBLANK(Nomen.complète!R401),"",Nomen.complète!R401)</f>
        <v>16052</v>
      </c>
      <c r="C401" s="165" t="str">
        <f>IF(ISBLANK(Nomen.complète!S401),"-",Nomen.complète!S401)</f>
        <v>Bregaglia</v>
      </c>
    </row>
    <row r="402" spans="1:3" x14ac:dyDescent="0.2">
      <c r="A402" s="164" t="str">
        <f>IF(ISBLANK(Nomen.complète!Q402),"",Nomen.complète!Q402)</f>
        <v/>
      </c>
      <c r="B402" s="164">
        <f>IF(ISBLANK(Nomen.complète!R402),"",Nomen.complète!R402)</f>
        <v>11821</v>
      </c>
      <c r="C402" s="165" t="str">
        <f>IF(ISBLANK(Nomen.complète!S402),"-",Nomen.complète!S402)</f>
        <v>Breganzona</v>
      </c>
    </row>
    <row r="403" spans="1:3" x14ac:dyDescent="0.2">
      <c r="A403" s="164">
        <f>IF(ISBLANK(Nomen.complète!Q403),"",Nomen.complète!Q403)</f>
        <v>5269</v>
      </c>
      <c r="B403" s="164">
        <f>IF(ISBLANK(Nomen.complète!R403),"",Nomen.complète!R403)</f>
        <v>14974</v>
      </c>
      <c r="C403" s="165" t="str">
        <f>IF(ISBLANK(Nomen.complète!S403),"-",Nomen.complète!S403)</f>
        <v>Breggia</v>
      </c>
    </row>
    <row r="404" spans="1:3" x14ac:dyDescent="0.2">
      <c r="A404" s="164">
        <f>IF(ISBLANK(Nomen.complète!Q404),"",Nomen.complète!Q404)</f>
        <v>3981</v>
      </c>
      <c r="B404" s="164">
        <f>IF(ISBLANK(Nomen.complète!R404),"",Nomen.complète!R404)</f>
        <v>16086</v>
      </c>
      <c r="C404" s="165" t="str">
        <f>IF(ISBLANK(Nomen.complète!S404),"-",Nomen.complète!S404)</f>
        <v>Breil/Brigels</v>
      </c>
    </row>
    <row r="405" spans="1:3" x14ac:dyDescent="0.2">
      <c r="A405" s="164">
        <f>IF(ISBLANK(Nomen.complète!Q405),"",Nomen.complète!Q405)</f>
        <v>2613</v>
      </c>
      <c r="B405" s="164">
        <f>IF(ISBLANK(Nomen.complète!R405),"",Nomen.complète!R405)</f>
        <v>11822</v>
      </c>
      <c r="C405" s="165" t="str">
        <f>IF(ISBLANK(Nomen.complète!S405),"-",Nomen.complète!S405)</f>
        <v>Breitenbach</v>
      </c>
    </row>
    <row r="406" spans="1:3" x14ac:dyDescent="0.2">
      <c r="A406" s="164">
        <f>IF(ISBLANK(Nomen.complète!Q406),"",Nomen.complète!Q406)</f>
        <v>5622</v>
      </c>
      <c r="B406" s="164">
        <f>IF(ISBLANK(Nomen.complète!R406),"",Nomen.complète!R406)</f>
        <v>14770</v>
      </c>
      <c r="C406" s="165" t="str">
        <f>IF(ISBLANK(Nomen.complète!S406),"-",Nomen.complète!S406)</f>
        <v>Bremblens</v>
      </c>
    </row>
    <row r="407" spans="1:3" x14ac:dyDescent="0.2">
      <c r="A407" s="164">
        <f>IF(ISBLANK(Nomen.complète!Q407),"",Nomen.complète!Q407)</f>
        <v>4063</v>
      </c>
      <c r="B407" s="164">
        <f>IF(ISBLANK(Nomen.complète!R407),"",Nomen.complète!R407)</f>
        <v>15644</v>
      </c>
      <c r="C407" s="165" t="str">
        <f>IF(ISBLANK(Nomen.complète!S407),"-",Nomen.complète!S407)</f>
        <v>Bremgarten (AG)</v>
      </c>
    </row>
    <row r="408" spans="1:3" x14ac:dyDescent="0.2">
      <c r="A408" s="164" t="str">
        <f>IF(ISBLANK(Nomen.complète!Q408),"",Nomen.complète!Q408)</f>
        <v/>
      </c>
      <c r="B408" s="164">
        <f>IF(ISBLANK(Nomen.complète!R408),"",Nomen.complète!R408)</f>
        <v>16249</v>
      </c>
      <c r="C408" s="165" t="str">
        <f>IF(ISBLANK(Nomen.complète!S408),"-",Nomen.complète!S408)</f>
        <v>Bremgarten Herrschaft</v>
      </c>
    </row>
    <row r="409" spans="1:3" x14ac:dyDescent="0.2">
      <c r="A409" s="164" t="str">
        <f>IF(ISBLANK(Nomen.complète!Q409),"",Nomen.complète!Q409)</f>
        <v/>
      </c>
      <c r="B409" s="164">
        <f>IF(ISBLANK(Nomen.complète!R409),"",Nomen.complète!R409)</f>
        <v>16251</v>
      </c>
      <c r="C409" s="165" t="str">
        <f>IF(ISBLANK(Nomen.complète!S409),"-",Nomen.complète!S409)</f>
        <v>Bremgarten Stadtgericht</v>
      </c>
    </row>
    <row r="410" spans="1:3" x14ac:dyDescent="0.2">
      <c r="A410" s="164">
        <f>IF(ISBLANK(Nomen.complète!Q410),"",Nomen.complète!Q410)</f>
        <v>353</v>
      </c>
      <c r="B410" s="164">
        <f>IF(ISBLANK(Nomen.complète!R410),"",Nomen.complète!R410)</f>
        <v>15031</v>
      </c>
      <c r="C410" s="165" t="str">
        <f>IF(ISBLANK(Nomen.complète!S410),"-",Nomen.complète!S410)</f>
        <v>Bremgarten bei Bern</v>
      </c>
    </row>
    <row r="411" spans="1:3" x14ac:dyDescent="0.2">
      <c r="A411" s="164" t="str">
        <f>IF(ISBLANK(Nomen.complète!Q411),"",Nomen.complète!Q411)</f>
        <v/>
      </c>
      <c r="B411" s="164">
        <f>IF(ISBLANK(Nomen.complète!R411),"",Nomen.complète!R411)</f>
        <v>11835</v>
      </c>
      <c r="C411" s="165" t="str">
        <f>IF(ISBLANK(Nomen.complète!S411),"-",Nomen.complète!S411)</f>
        <v>Brenles</v>
      </c>
    </row>
    <row r="412" spans="1:3" x14ac:dyDescent="0.2">
      <c r="A412" s="164" t="str">
        <f>IF(ISBLANK(Nomen.complète!Q412),"",Nomen.complète!Q412)</f>
        <v/>
      </c>
      <c r="B412" s="164">
        <f>IF(ISBLANK(Nomen.complète!R412),"",Nomen.complète!R412)</f>
        <v>11827</v>
      </c>
      <c r="C412" s="165" t="str">
        <f>IF(ISBLANK(Nomen.complète!S412),"-",Nomen.complète!S412)</f>
        <v>Breno</v>
      </c>
    </row>
    <row r="413" spans="1:3" x14ac:dyDescent="0.2">
      <c r="A413" s="164">
        <f>IF(ISBLANK(Nomen.complète!Q413),"",Nomen.complète!Q413)</f>
        <v>606</v>
      </c>
      <c r="B413" s="164">
        <f>IF(ISBLANK(Nomen.complète!R413),"",Nomen.complète!R413)</f>
        <v>15171</v>
      </c>
      <c r="C413" s="165" t="str">
        <f>IF(ISBLANK(Nomen.complète!S413),"-",Nomen.complète!S413)</f>
        <v>Brenzikofen</v>
      </c>
    </row>
    <row r="414" spans="1:3" x14ac:dyDescent="0.2">
      <c r="A414" s="164" t="str">
        <f>IF(ISBLANK(Nomen.complète!Q414),"",Nomen.complète!Q414)</f>
        <v/>
      </c>
      <c r="B414" s="164">
        <f>IF(ISBLANK(Nomen.complète!R414),"",Nomen.complète!R414)</f>
        <v>10951</v>
      </c>
      <c r="C414" s="165" t="str">
        <f>IF(ISBLANK(Nomen.complète!S414),"-",Nomen.complète!S414)</f>
        <v>Bressaucourt</v>
      </c>
    </row>
    <row r="415" spans="1:3" x14ac:dyDescent="0.2">
      <c r="A415" s="164">
        <f>IF(ISBLANK(Nomen.complète!Q415),"",Nomen.complète!Q415)</f>
        <v>5515</v>
      </c>
      <c r="B415" s="164">
        <f>IF(ISBLANK(Nomen.complète!R415),"",Nomen.complète!R415)</f>
        <v>14772</v>
      </c>
      <c r="C415" s="165" t="str">
        <f>IF(ISBLANK(Nomen.complète!S415),"-",Nomen.complète!S415)</f>
        <v>Bretigny-sur-Morrens</v>
      </c>
    </row>
    <row r="416" spans="1:3" x14ac:dyDescent="0.2">
      <c r="A416" s="164">
        <f>IF(ISBLANK(Nomen.complète!Q416),"",Nomen.complète!Q416)</f>
        <v>5748</v>
      </c>
      <c r="B416" s="164">
        <f>IF(ISBLANK(Nomen.complète!R416),"",Nomen.complète!R416)</f>
        <v>14769</v>
      </c>
      <c r="C416" s="165" t="str">
        <f>IF(ISBLANK(Nomen.complète!S416),"-",Nomen.complète!S416)</f>
        <v>Bretonnières</v>
      </c>
    </row>
    <row r="417" spans="1:3" x14ac:dyDescent="0.2">
      <c r="A417" s="164">
        <f>IF(ISBLANK(Nomen.complète!Q417),"",Nomen.complète!Q417)</f>
        <v>2883</v>
      </c>
      <c r="B417" s="164">
        <f>IF(ISBLANK(Nomen.complète!R417),"",Nomen.complète!R417)</f>
        <v>13811</v>
      </c>
      <c r="C417" s="165" t="str">
        <f>IF(ISBLANK(Nomen.complète!S417),"-",Nomen.complète!S417)</f>
        <v>Bretzwil</v>
      </c>
    </row>
    <row r="418" spans="1:3" x14ac:dyDescent="0.2">
      <c r="A418" s="164">
        <f>IF(ISBLANK(Nomen.complète!Q418),"",Nomen.complète!Q418)</f>
        <v>573</v>
      </c>
      <c r="B418" s="164">
        <f>IF(ISBLANK(Nomen.complète!R418),"",Nomen.complète!R418)</f>
        <v>15146</v>
      </c>
      <c r="C418" s="165" t="str">
        <f>IF(ISBLANK(Nomen.complète!S418),"-",Nomen.complète!S418)</f>
        <v>Brienz (BE)</v>
      </c>
    </row>
    <row r="419" spans="1:3" x14ac:dyDescent="0.2">
      <c r="A419" s="164" t="str">
        <f>IF(ISBLANK(Nomen.complète!Q419),"",Nomen.complète!Q419)</f>
        <v/>
      </c>
      <c r="B419" s="164">
        <f>IF(ISBLANK(Nomen.complète!R419),"",Nomen.complète!R419)</f>
        <v>11830</v>
      </c>
      <c r="C419" s="165" t="str">
        <f>IF(ISBLANK(Nomen.complète!S419),"-",Nomen.complète!S419)</f>
        <v>Brienz (GR)</v>
      </c>
    </row>
    <row r="420" spans="1:3" x14ac:dyDescent="0.2">
      <c r="A420" s="164" t="str">
        <f>IF(ISBLANK(Nomen.complète!Q420),"",Nomen.complète!Q420)</f>
        <v/>
      </c>
      <c r="B420" s="164">
        <f>IF(ISBLANK(Nomen.complète!R420),"",Nomen.complète!R420)</f>
        <v>16262</v>
      </c>
      <c r="C420" s="165" t="str">
        <f>IF(ISBLANK(Nomen.complète!S420),"-",Nomen.complète!S420)</f>
        <v>Brienz-Surava</v>
      </c>
    </row>
    <row r="421" spans="1:3" x14ac:dyDescent="0.2">
      <c r="A421" s="164" t="str">
        <f>IF(ISBLANK(Nomen.complète!Q421),"",Nomen.complète!Q421)</f>
        <v/>
      </c>
      <c r="B421" s="164">
        <f>IF(ISBLANK(Nomen.complète!R421),"",Nomen.complète!R421)</f>
        <v>14088</v>
      </c>
      <c r="C421" s="165" t="str">
        <f>IF(ISBLANK(Nomen.complète!S421),"-",Nomen.complète!S421)</f>
        <v>Brienz/Brinzauls</v>
      </c>
    </row>
    <row r="422" spans="1:3" x14ac:dyDescent="0.2">
      <c r="A422" s="164">
        <f>IF(ISBLANK(Nomen.complète!Q422),"",Nomen.complète!Q422)</f>
        <v>574</v>
      </c>
      <c r="B422" s="164">
        <f>IF(ISBLANK(Nomen.complète!R422),"",Nomen.complète!R422)</f>
        <v>15147</v>
      </c>
      <c r="C422" s="165" t="str">
        <f>IF(ISBLANK(Nomen.complète!S422),"-",Nomen.complète!S422)</f>
        <v>Brienzwiler</v>
      </c>
    </row>
    <row r="423" spans="1:3" x14ac:dyDescent="0.2">
      <c r="A423" s="164" t="str">
        <f>IF(ISBLANK(Nomen.complète!Q423),"",Nomen.complète!Q423)</f>
        <v/>
      </c>
      <c r="B423" s="164">
        <f>IF(ISBLANK(Nomen.complète!R423),"",Nomen.complète!R423)</f>
        <v>11217</v>
      </c>
      <c r="C423" s="165" t="str">
        <f>IF(ISBLANK(Nomen.complète!S423),"-",Nomen.complète!S423)</f>
        <v>Brig</v>
      </c>
    </row>
    <row r="424" spans="1:3" x14ac:dyDescent="0.2">
      <c r="A424" s="164">
        <f>IF(ISBLANK(Nomen.complète!Q424),"",Nomen.complète!Q424)</f>
        <v>6002</v>
      </c>
      <c r="B424" s="164">
        <f>IF(ISBLANK(Nomen.complète!R424),"",Nomen.complète!R424)</f>
        <v>13228</v>
      </c>
      <c r="C424" s="165" t="str">
        <f>IF(ISBLANK(Nomen.complète!S424),"-",Nomen.complète!S424)</f>
        <v>Brig-Glis</v>
      </c>
    </row>
    <row r="425" spans="1:3" x14ac:dyDescent="0.2">
      <c r="A425" s="164" t="str">
        <f>IF(ISBLANK(Nomen.complète!Q425),"",Nomen.complète!Q425)</f>
        <v/>
      </c>
      <c r="B425" s="164">
        <f>IF(ISBLANK(Nomen.complète!R425),"",Nomen.complète!R425)</f>
        <v>16520</v>
      </c>
      <c r="C425" s="165" t="str">
        <f>IF(ISBLANK(Nomen.complète!S425),"-",Nomen.complète!S425)</f>
        <v>Brigels</v>
      </c>
    </row>
    <row r="426" spans="1:3" x14ac:dyDescent="0.2">
      <c r="A426" s="164" t="str">
        <f>IF(ISBLANK(Nomen.complète!Q426),"",Nomen.complète!Q426)</f>
        <v/>
      </c>
      <c r="B426" s="164">
        <f>IF(ISBLANK(Nomen.complète!R426),"",Nomen.complète!R426)</f>
        <v>11218</v>
      </c>
      <c r="C426" s="165" t="str">
        <f>IF(ISBLANK(Nomen.complète!S426),"-",Nomen.complète!S426)</f>
        <v>Brigerbad</v>
      </c>
    </row>
    <row r="427" spans="1:3" x14ac:dyDescent="0.2">
      <c r="A427" s="164" t="str">
        <f>IF(ISBLANK(Nomen.complète!Q427),"",Nomen.complète!Q427)</f>
        <v/>
      </c>
      <c r="B427" s="164">
        <f>IF(ISBLANK(Nomen.complète!R427),"",Nomen.complète!R427)</f>
        <v>16145</v>
      </c>
      <c r="C427" s="165" t="str">
        <f>IF(ISBLANK(Nomen.complète!S427),"-",Nomen.complète!S427)</f>
        <v>Brione (Verzasca)</v>
      </c>
    </row>
    <row r="428" spans="1:3" x14ac:dyDescent="0.2">
      <c r="A428" s="164">
        <f>IF(ISBLANK(Nomen.complète!Q428),"",Nomen.complète!Q428)</f>
        <v>5096</v>
      </c>
      <c r="B428" s="164">
        <f>IF(ISBLANK(Nomen.complète!R428),"",Nomen.complète!R428)</f>
        <v>11832</v>
      </c>
      <c r="C428" s="165" t="str">
        <f>IF(ISBLANK(Nomen.complète!S428),"-",Nomen.complète!S428)</f>
        <v>Brione sopra Minusio</v>
      </c>
    </row>
    <row r="429" spans="1:3" x14ac:dyDescent="0.2">
      <c r="A429" s="164">
        <f>IF(ISBLANK(Nomen.complète!Q429),"",Nomen.complète!Q429)</f>
        <v>2782</v>
      </c>
      <c r="B429" s="164">
        <f>IF(ISBLANK(Nomen.complète!R429),"",Nomen.complète!R429)</f>
        <v>13840</v>
      </c>
      <c r="C429" s="165" t="str">
        <f>IF(ISBLANK(Nomen.complète!S429),"-",Nomen.complète!S429)</f>
        <v>Brislach</v>
      </c>
    </row>
    <row r="430" spans="1:3" x14ac:dyDescent="0.2">
      <c r="A430" s="164">
        <f>IF(ISBLANK(Nomen.complète!Q430),"",Nomen.complète!Q430)</f>
        <v>5097</v>
      </c>
      <c r="B430" s="164">
        <f>IF(ISBLANK(Nomen.complète!R430),"",Nomen.complète!R430)</f>
        <v>11833</v>
      </c>
      <c r="C430" s="165" t="str">
        <f>IF(ISBLANK(Nomen.complète!S430),"-",Nomen.complète!S430)</f>
        <v>Brissago</v>
      </c>
    </row>
    <row r="431" spans="1:3" x14ac:dyDescent="0.2">
      <c r="A431" s="164">
        <f>IF(ISBLANK(Nomen.complète!Q431),"",Nomen.complète!Q431)</f>
        <v>4274</v>
      </c>
      <c r="B431" s="164">
        <f>IF(ISBLANK(Nomen.complète!R431),"",Nomen.complète!R431)</f>
        <v>11636</v>
      </c>
      <c r="C431" s="165" t="str">
        <f>IF(ISBLANK(Nomen.complète!S431),"-",Nomen.complète!S431)</f>
        <v>Brittnau</v>
      </c>
    </row>
    <row r="432" spans="1:3" x14ac:dyDescent="0.2">
      <c r="A432" s="164">
        <f>IF(ISBLANK(Nomen.complète!Q432),"",Nomen.complète!Q432)</f>
        <v>2124</v>
      </c>
      <c r="B432" s="164">
        <f>IF(ISBLANK(Nomen.complète!R432),"",Nomen.complète!R432)</f>
        <v>11871</v>
      </c>
      <c r="C432" s="165" t="str">
        <f>IF(ISBLANK(Nomen.complète!S432),"-",Nomen.complète!S432)</f>
        <v>Broc</v>
      </c>
    </row>
    <row r="433" spans="1:3" x14ac:dyDescent="0.2">
      <c r="A433" s="164" t="str">
        <f>IF(ISBLANK(Nomen.complète!Q433),"",Nomen.complète!Q433)</f>
        <v/>
      </c>
      <c r="B433" s="164">
        <f>IF(ISBLANK(Nomen.complète!R433),"",Nomen.complète!R433)</f>
        <v>11669</v>
      </c>
      <c r="C433" s="165" t="str">
        <f>IF(ISBLANK(Nomen.complète!S433),"-",Nomen.complète!S433)</f>
        <v>Broglio</v>
      </c>
    </row>
    <row r="434" spans="1:3" x14ac:dyDescent="0.2">
      <c r="A434" s="164" t="str">
        <f>IF(ISBLANK(Nomen.complète!Q434),"",Nomen.complète!Q434)</f>
        <v/>
      </c>
      <c r="B434" s="164">
        <f>IF(ISBLANK(Nomen.complète!R434),"",Nomen.complète!R434)</f>
        <v>10026</v>
      </c>
      <c r="C434" s="165" t="str">
        <f>IF(ISBLANK(Nomen.complète!S434),"-",Nomen.complète!S434)</f>
        <v>Bronschhofen</v>
      </c>
    </row>
    <row r="435" spans="1:3" x14ac:dyDescent="0.2">
      <c r="A435" s="164" t="str">
        <f>IF(ISBLANK(Nomen.complète!Q435),"",Nomen.complète!Q435)</f>
        <v/>
      </c>
      <c r="B435" s="164">
        <f>IF(ISBLANK(Nomen.complète!R435),"",Nomen.complète!R435)</f>
        <v>11468</v>
      </c>
      <c r="C435" s="165" t="str">
        <f>IF(ISBLANK(Nomen.complète!S435),"-",Nomen.complète!S435)</f>
        <v>Brontallo</v>
      </c>
    </row>
    <row r="436" spans="1:3" x14ac:dyDescent="0.2">
      <c r="A436" s="164" t="str">
        <f>IF(ISBLANK(Nomen.complète!Q436),"",Nomen.complète!Q436)</f>
        <v/>
      </c>
      <c r="B436" s="164">
        <f>IF(ISBLANK(Nomen.complète!R436),"",Nomen.complète!R436)</f>
        <v>11469</v>
      </c>
      <c r="C436" s="165" t="str">
        <f>IF(ISBLANK(Nomen.complète!S436),"-",Nomen.complète!S436)</f>
        <v>Brot-Dessous</v>
      </c>
    </row>
    <row r="437" spans="1:3" x14ac:dyDescent="0.2">
      <c r="A437" s="164" t="str">
        <f>IF(ISBLANK(Nomen.complète!Q437),"",Nomen.complète!Q437)</f>
        <v/>
      </c>
      <c r="B437" s="164">
        <f>IF(ISBLANK(Nomen.complète!R437),"",Nomen.complète!R437)</f>
        <v>16239</v>
      </c>
      <c r="C437" s="165" t="str">
        <f>IF(ISBLANK(Nomen.complète!S437),"-",Nomen.complète!S437)</f>
        <v>Brot-Dessus</v>
      </c>
    </row>
    <row r="438" spans="1:3" x14ac:dyDescent="0.2">
      <c r="A438" s="164">
        <f>IF(ISBLANK(Nomen.complète!Q438),"",Nomen.complète!Q438)</f>
        <v>6433</v>
      </c>
      <c r="B438" s="164">
        <f>IF(ISBLANK(Nomen.complète!R438),"",Nomen.complète!R438)</f>
        <v>16100</v>
      </c>
      <c r="C438" s="165" t="str">
        <f>IF(ISBLANK(Nomen.complète!S438),"-",Nomen.complète!S438)</f>
        <v>Brot-Plamboz</v>
      </c>
    </row>
    <row r="439" spans="1:3" x14ac:dyDescent="0.2">
      <c r="A439" s="164">
        <f>IF(ISBLANK(Nomen.complète!Q439),"",Nomen.complète!Q439)</f>
        <v>4095</v>
      </c>
      <c r="B439" s="164">
        <f>IF(ISBLANK(Nomen.complète!R439),"",Nomen.complète!R439)</f>
        <v>16135</v>
      </c>
      <c r="C439" s="165" t="str">
        <f>IF(ISBLANK(Nomen.complète!S439),"-",Nomen.complète!S439)</f>
        <v>Brugg</v>
      </c>
    </row>
    <row r="440" spans="1:3" x14ac:dyDescent="0.2">
      <c r="A440" s="164">
        <f>IF(ISBLANK(Nomen.complète!Q440),"",Nomen.complète!Q440)</f>
        <v>4193</v>
      </c>
      <c r="B440" s="164">
        <f>IF(ISBLANK(Nomen.complète!R440),"",Nomen.complète!R440)</f>
        <v>11472</v>
      </c>
      <c r="C440" s="165" t="str">
        <f>IF(ISBLANK(Nomen.complète!S440),"-",Nomen.complète!S440)</f>
        <v>Brunegg</v>
      </c>
    </row>
    <row r="441" spans="1:3" x14ac:dyDescent="0.2">
      <c r="A441" s="164" t="str">
        <f>IF(ISBLANK(Nomen.complète!Q441),"",Nomen.complète!Q441)</f>
        <v/>
      </c>
      <c r="B441" s="164">
        <f>IF(ISBLANK(Nomen.complète!R441),"",Nomen.complète!R441)</f>
        <v>10103</v>
      </c>
      <c r="C441" s="165" t="str">
        <f>IF(ISBLANK(Nomen.complète!S441),"-",Nomen.complète!S441)</f>
        <v>Brunnadern</v>
      </c>
    </row>
    <row r="442" spans="1:3" x14ac:dyDescent="0.2">
      <c r="A442" s="164" t="str">
        <f>IF(ISBLANK(Nomen.complète!Q442),"",Nomen.complète!Q442)</f>
        <v/>
      </c>
      <c r="B442" s="164">
        <f>IF(ISBLANK(Nomen.complète!R442),"",Nomen.complète!R442)</f>
        <v>11483</v>
      </c>
      <c r="C442" s="165" t="str">
        <f>IF(ISBLANK(Nomen.complète!S442),"-",Nomen.complète!S442)</f>
        <v>Brunnenthal</v>
      </c>
    </row>
    <row r="443" spans="1:3" x14ac:dyDescent="0.2">
      <c r="A443" s="164">
        <f>IF(ISBLANK(Nomen.complète!Q443),"",Nomen.complète!Q443)</f>
        <v>5160</v>
      </c>
      <c r="B443" s="164">
        <f>IF(ISBLANK(Nomen.complète!R443),"",Nomen.complète!R443)</f>
        <v>11475</v>
      </c>
      <c r="C443" s="165" t="str">
        <f>IF(ISBLANK(Nomen.complète!S443),"-",Nomen.complète!S443)</f>
        <v>Brusino Arsizio</v>
      </c>
    </row>
    <row r="444" spans="1:3" x14ac:dyDescent="0.2">
      <c r="A444" s="164">
        <f>IF(ISBLANK(Nomen.complète!Q444),"",Nomen.complète!Q444)</f>
        <v>3551</v>
      </c>
      <c r="B444" s="164">
        <f>IF(ISBLANK(Nomen.complète!R444),"",Nomen.complète!R444)</f>
        <v>15967</v>
      </c>
      <c r="C444" s="165" t="str">
        <f>IF(ISBLANK(Nomen.complète!S444),"-",Nomen.complète!S444)</f>
        <v>Brusio</v>
      </c>
    </row>
    <row r="445" spans="1:3" x14ac:dyDescent="0.2">
      <c r="A445" s="164" t="str">
        <f>IF(ISBLANK(Nomen.complète!Q445),"",Nomen.complète!Q445)</f>
        <v/>
      </c>
      <c r="B445" s="164">
        <f>IF(ISBLANK(Nomen.complète!R445),"",Nomen.complète!R445)</f>
        <v>11477</v>
      </c>
      <c r="C445" s="165" t="str">
        <f>IF(ISBLANK(Nomen.complète!S445),"-",Nomen.complète!S445)</f>
        <v>Bruzella</v>
      </c>
    </row>
    <row r="446" spans="1:3" x14ac:dyDescent="0.2">
      <c r="A446" s="164" t="str">
        <f>IF(ISBLANK(Nomen.complète!Q446),"",Nomen.complète!Q446)</f>
        <v/>
      </c>
      <c r="B446" s="164">
        <f>IF(ISBLANK(Nomen.complète!R446),"",Nomen.complète!R446)</f>
        <v>16567</v>
      </c>
      <c r="C446" s="165" t="str">
        <f>IF(ISBLANK(Nomen.complète!S446),"-",Nomen.complète!S446)</f>
        <v>Brè</v>
      </c>
    </row>
    <row r="447" spans="1:3" x14ac:dyDescent="0.2">
      <c r="A447" s="164" t="str">
        <f>IF(ISBLANK(Nomen.complète!Q447),"",Nomen.complète!Q447)</f>
        <v/>
      </c>
      <c r="B447" s="164">
        <f>IF(ISBLANK(Nomen.complète!R447),"",Nomen.complète!R447)</f>
        <v>11176</v>
      </c>
      <c r="C447" s="165" t="str">
        <f>IF(ISBLANK(Nomen.complète!S447),"-",Nomen.complète!S447)</f>
        <v>Brè-Aldesago</v>
      </c>
    </row>
    <row r="448" spans="1:3" x14ac:dyDescent="0.2">
      <c r="A448" s="164" t="str">
        <f>IF(ISBLANK(Nomen.complète!Q448),"",Nomen.complète!Q448)</f>
        <v/>
      </c>
      <c r="B448" s="164">
        <f>IF(ISBLANK(Nomen.complète!R448),"",Nomen.complète!R448)</f>
        <v>16192</v>
      </c>
      <c r="C448" s="165" t="str">
        <f>IF(ISBLANK(Nomen.complète!S448),"-",Nomen.complète!S448)</f>
        <v>Brétigny-Saint-Barthélemy</v>
      </c>
    </row>
    <row r="449" spans="1:3" x14ac:dyDescent="0.2">
      <c r="A449" s="164">
        <f>IF(ISBLANK(Nomen.complète!Q449),"",Nomen.complète!Q449)</f>
        <v>733</v>
      </c>
      <c r="B449" s="164">
        <f>IF(ISBLANK(Nomen.complète!R449),"",Nomen.complète!R449)</f>
        <v>15239</v>
      </c>
      <c r="C449" s="165" t="str">
        <f>IF(ISBLANK(Nomen.complète!S449),"-",Nomen.complète!S449)</f>
        <v>Brügg</v>
      </c>
    </row>
    <row r="450" spans="1:3" x14ac:dyDescent="0.2">
      <c r="A450" s="164" t="str">
        <f>IF(ISBLANK(Nomen.complète!Q450),"",Nomen.complète!Q450)</f>
        <v/>
      </c>
      <c r="B450" s="164">
        <f>IF(ISBLANK(Nomen.complète!R450),"",Nomen.complète!R450)</f>
        <v>11471</v>
      </c>
      <c r="C450" s="165" t="str">
        <f>IF(ISBLANK(Nomen.complète!S450),"-",Nomen.complète!S450)</f>
        <v>Brügglen</v>
      </c>
    </row>
    <row r="451" spans="1:3" x14ac:dyDescent="0.2">
      <c r="A451" s="164">
        <f>IF(ISBLANK(Nomen.complète!Q451),"",Nomen.complète!Q451)</f>
        <v>2292</v>
      </c>
      <c r="B451" s="164">
        <f>IF(ISBLANK(Nomen.complète!R451),"",Nomen.complète!R451)</f>
        <v>11473</v>
      </c>
      <c r="C451" s="165" t="str">
        <f>IF(ISBLANK(Nomen.complète!S451),"-",Nomen.complète!S451)</f>
        <v>Brünisried</v>
      </c>
    </row>
    <row r="452" spans="1:3" x14ac:dyDescent="0.2">
      <c r="A452" s="164">
        <f>IF(ISBLANK(Nomen.complète!Q452),"",Nomen.complète!Q452)</f>
        <v>491</v>
      </c>
      <c r="B452" s="164">
        <f>IF(ISBLANK(Nomen.complète!R452),"",Nomen.complète!R452)</f>
        <v>15100</v>
      </c>
      <c r="C452" s="165" t="str">
        <f>IF(ISBLANK(Nomen.complète!S452),"-",Nomen.complète!S452)</f>
        <v>Brüttelen</v>
      </c>
    </row>
    <row r="453" spans="1:3" x14ac:dyDescent="0.2">
      <c r="A453" s="164">
        <f>IF(ISBLANK(Nomen.complète!Q453),"",Nomen.complète!Q453)</f>
        <v>213</v>
      </c>
      <c r="B453" s="164">
        <f>IF(ISBLANK(Nomen.complète!R453),"",Nomen.complète!R453)</f>
        <v>11467</v>
      </c>
      <c r="C453" s="165" t="str">
        <f>IF(ISBLANK(Nomen.complète!S453),"-",Nomen.complète!S453)</f>
        <v>Brütten</v>
      </c>
    </row>
    <row r="454" spans="1:3" x14ac:dyDescent="0.2">
      <c r="A454" s="164">
        <f>IF(ISBLANK(Nomen.complète!Q454),"",Nomen.complète!Q454)</f>
        <v>2823</v>
      </c>
      <c r="B454" s="164">
        <f>IF(ISBLANK(Nomen.complète!R454),"",Nomen.complète!R454)</f>
        <v>13768</v>
      </c>
      <c r="C454" s="165" t="str">
        <f>IF(ISBLANK(Nomen.complète!S454),"-",Nomen.complète!S454)</f>
        <v>Bubendorf</v>
      </c>
    </row>
    <row r="455" spans="1:3" x14ac:dyDescent="0.2">
      <c r="A455" s="164">
        <f>IF(ISBLANK(Nomen.complète!Q455),"",Nomen.complète!Q455)</f>
        <v>112</v>
      </c>
      <c r="B455" s="164">
        <f>IF(ISBLANK(Nomen.complète!R455),"",Nomen.complète!R455)</f>
        <v>11478</v>
      </c>
      <c r="C455" s="165" t="str">
        <f>IF(ISBLANK(Nomen.complète!S455),"-",Nomen.complète!S455)</f>
        <v>Bubikon</v>
      </c>
    </row>
    <row r="456" spans="1:3" x14ac:dyDescent="0.2">
      <c r="A456" s="164">
        <f>IF(ISBLANK(Nomen.complète!Q456),"",Nomen.complète!Q456)</f>
        <v>2961</v>
      </c>
      <c r="B456" s="164">
        <f>IF(ISBLANK(Nomen.complète!R456),"",Nomen.complète!R456)</f>
        <v>11479</v>
      </c>
      <c r="C456" s="165" t="str">
        <f>IF(ISBLANK(Nomen.complète!S456),"-",Nomen.complète!S456)</f>
        <v>Buch (SH)</v>
      </c>
    </row>
    <row r="457" spans="1:3" x14ac:dyDescent="0.2">
      <c r="A457" s="164">
        <f>IF(ISBLANK(Nomen.complète!Q457),"",Nomen.complète!Q457)</f>
        <v>24</v>
      </c>
      <c r="B457" s="164">
        <f>IF(ISBLANK(Nomen.complète!R457),"",Nomen.complète!R457)</f>
        <v>15513</v>
      </c>
      <c r="C457" s="165" t="str">
        <f>IF(ISBLANK(Nomen.complète!S457),"-",Nomen.complète!S457)</f>
        <v>Buch am Irchel</v>
      </c>
    </row>
    <row r="458" spans="1:3" x14ac:dyDescent="0.2">
      <c r="A458" s="164" t="str">
        <f>IF(ISBLANK(Nomen.complète!Q458),"",Nomen.complète!Q458)</f>
        <v/>
      </c>
      <c r="B458" s="164">
        <f>IF(ISBLANK(Nomen.complète!R458),"",Nomen.complète!R458)</f>
        <v>16566</v>
      </c>
      <c r="C458" s="165" t="str">
        <f>IF(ISBLANK(Nomen.complète!S458),"-",Nomen.complète!S458)</f>
        <v>Buch bei Affeltrangen</v>
      </c>
    </row>
    <row r="459" spans="1:3" x14ac:dyDescent="0.2">
      <c r="A459" s="164" t="str">
        <f>IF(ISBLANK(Nomen.complète!Q459),"",Nomen.complète!Q459)</f>
        <v/>
      </c>
      <c r="B459" s="164">
        <f>IF(ISBLANK(Nomen.complète!R459),"",Nomen.complète!R459)</f>
        <v>11481</v>
      </c>
      <c r="C459" s="165" t="str">
        <f>IF(ISBLANK(Nomen.complète!S459),"-",Nomen.complète!S459)</f>
        <v>Buch bei Frauenfeld</v>
      </c>
    </row>
    <row r="460" spans="1:3" x14ac:dyDescent="0.2">
      <c r="A460" s="164" t="str">
        <f>IF(ISBLANK(Nomen.complète!Q460),"",Nomen.complète!Q460)</f>
        <v/>
      </c>
      <c r="B460" s="164">
        <f>IF(ISBLANK(Nomen.complète!R460),"",Nomen.complète!R460)</f>
        <v>11459</v>
      </c>
      <c r="C460" s="165" t="str">
        <f>IF(ISBLANK(Nomen.complète!S460),"-",Nomen.complète!S460)</f>
        <v>Buch bei Märwil</v>
      </c>
    </row>
    <row r="461" spans="1:3" x14ac:dyDescent="0.2">
      <c r="A461" s="164" t="str">
        <f>IF(ISBLANK(Nomen.complète!Q461),"",Nomen.complète!Q461)</f>
        <v/>
      </c>
      <c r="B461" s="164">
        <f>IF(ISBLANK(Nomen.complète!R461),"",Nomen.complète!R461)</f>
        <v>16565</v>
      </c>
      <c r="C461" s="165" t="str">
        <f>IF(ISBLANK(Nomen.complète!S461),"-",Nomen.complète!S461)</f>
        <v>Buch bei Uesslingen</v>
      </c>
    </row>
    <row r="462" spans="1:3" x14ac:dyDescent="0.2">
      <c r="A462" s="164" t="str">
        <f>IF(ISBLANK(Nomen.complète!Q462),"",Nomen.complète!Q462)</f>
        <v/>
      </c>
      <c r="B462" s="164">
        <f>IF(ISBLANK(Nomen.complète!R462),"",Nomen.complète!R462)</f>
        <v>11476</v>
      </c>
      <c r="C462" s="165" t="str">
        <f>IF(ISBLANK(Nomen.complète!S462),"-",Nomen.complète!S462)</f>
        <v>Buchackern</v>
      </c>
    </row>
    <row r="463" spans="1:3" x14ac:dyDescent="0.2">
      <c r="A463" s="164">
        <f>IF(ISBLANK(Nomen.complète!Q463),"",Nomen.complète!Q463)</f>
        <v>2933</v>
      </c>
      <c r="B463" s="164">
        <f>IF(ISBLANK(Nomen.complète!R463),"",Nomen.complète!R463)</f>
        <v>11474</v>
      </c>
      <c r="C463" s="165" t="str">
        <f>IF(ISBLANK(Nomen.complète!S463),"-",Nomen.complète!S463)</f>
        <v>Buchberg</v>
      </c>
    </row>
    <row r="464" spans="1:3" x14ac:dyDescent="0.2">
      <c r="A464" s="164">
        <f>IF(ISBLANK(Nomen.complète!Q464),"",Nomen.complète!Q464)</f>
        <v>2465</v>
      </c>
      <c r="B464" s="164">
        <f>IF(ISBLANK(Nomen.complète!R464),"",Nomen.complète!R464)</f>
        <v>15642</v>
      </c>
      <c r="C464" s="165" t="str">
        <f>IF(ISBLANK(Nomen.complète!S464),"-",Nomen.complète!S464)</f>
        <v>Buchegg</v>
      </c>
    </row>
    <row r="465" spans="1:3" x14ac:dyDescent="0.2">
      <c r="A465" s="164" t="str">
        <f>IF(ISBLANK(Nomen.complète!Q465),"",Nomen.complète!Q465)</f>
        <v/>
      </c>
      <c r="B465" s="164">
        <f>IF(ISBLANK(Nomen.complète!R465),"",Nomen.complète!R465)</f>
        <v>16207</v>
      </c>
      <c r="C465" s="165" t="str">
        <f>IF(ISBLANK(Nomen.complète!S465),"-",Nomen.complète!S465)</f>
        <v>Buchen</v>
      </c>
    </row>
    <row r="466" spans="1:3" x14ac:dyDescent="0.2">
      <c r="A466" s="164">
        <f>IF(ISBLANK(Nomen.complète!Q466),"",Nomen.complète!Q466)</f>
        <v>923</v>
      </c>
      <c r="B466" s="164">
        <f>IF(ISBLANK(Nomen.complète!R466),"",Nomen.complète!R466)</f>
        <v>15322</v>
      </c>
      <c r="C466" s="165" t="str">
        <f>IF(ISBLANK(Nomen.complète!S466),"-",Nomen.complète!S466)</f>
        <v>Buchholterberg</v>
      </c>
    </row>
    <row r="467" spans="1:3" x14ac:dyDescent="0.2">
      <c r="A467" s="164">
        <f>IF(ISBLANK(Nomen.complète!Q467),"",Nomen.complète!Q467)</f>
        <v>5623</v>
      </c>
      <c r="B467" s="164">
        <f>IF(ISBLANK(Nomen.complète!R467),"",Nomen.complète!R467)</f>
        <v>14844</v>
      </c>
      <c r="C467" s="165" t="str">
        <f>IF(ISBLANK(Nomen.complète!S467),"-",Nomen.complète!S467)</f>
        <v>Buchillon</v>
      </c>
    </row>
    <row r="468" spans="1:3" x14ac:dyDescent="0.2">
      <c r="A468" s="164">
        <f>IF(ISBLANK(Nomen.complète!Q468),"",Nomen.complète!Q468)</f>
        <v>1052</v>
      </c>
      <c r="B468" s="164">
        <f>IF(ISBLANK(Nomen.complète!R468),"",Nomen.complète!R468)</f>
        <v>15532</v>
      </c>
      <c r="C468" s="165" t="str">
        <f>IF(ISBLANK(Nomen.complète!S468),"-",Nomen.complète!S468)</f>
        <v>Buchrain</v>
      </c>
    </row>
    <row r="469" spans="1:3" x14ac:dyDescent="0.2">
      <c r="A469" s="164">
        <f>IF(ISBLANK(Nomen.complète!Q469),"",Nomen.complète!Q469)</f>
        <v>4003</v>
      </c>
      <c r="B469" s="164">
        <f>IF(ISBLANK(Nomen.complète!R469),"",Nomen.complète!R469)</f>
        <v>11454</v>
      </c>
      <c r="C469" s="165" t="str">
        <f>IF(ISBLANK(Nomen.complète!S469),"-",Nomen.complète!S469)</f>
        <v>Buchs (AG)</v>
      </c>
    </row>
    <row r="470" spans="1:3" x14ac:dyDescent="0.2">
      <c r="A470" s="164" t="str">
        <f>IF(ISBLANK(Nomen.complète!Q470),"",Nomen.complète!Q470)</f>
        <v/>
      </c>
      <c r="B470" s="164">
        <f>IF(ISBLANK(Nomen.complète!R470),"",Nomen.complète!R470)</f>
        <v>11455</v>
      </c>
      <c r="C470" s="165" t="str">
        <f>IF(ISBLANK(Nomen.complète!S470),"-",Nomen.complète!S470)</f>
        <v>Buchs (LU)</v>
      </c>
    </row>
    <row r="471" spans="1:3" x14ac:dyDescent="0.2">
      <c r="A471" s="164">
        <f>IF(ISBLANK(Nomen.complète!Q471),"",Nomen.complète!Q471)</f>
        <v>3271</v>
      </c>
      <c r="B471" s="164">
        <f>IF(ISBLANK(Nomen.complète!R471),"",Nomen.complète!R471)</f>
        <v>14405</v>
      </c>
      <c r="C471" s="165" t="str">
        <f>IF(ISBLANK(Nomen.complète!S471),"-",Nomen.complète!S471)</f>
        <v>Buchs (SG)</v>
      </c>
    </row>
    <row r="472" spans="1:3" x14ac:dyDescent="0.2">
      <c r="A472" s="164">
        <f>IF(ISBLANK(Nomen.complète!Q472),"",Nomen.complète!Q472)</f>
        <v>83</v>
      </c>
      <c r="B472" s="164">
        <f>IF(ISBLANK(Nomen.complète!R472),"",Nomen.complète!R472)</f>
        <v>11456</v>
      </c>
      <c r="C472" s="165" t="str">
        <f>IF(ISBLANK(Nomen.complète!S472),"-",Nomen.complète!S472)</f>
        <v>Buchs (ZH)</v>
      </c>
    </row>
    <row r="473" spans="1:3" x14ac:dyDescent="0.2">
      <c r="A473" s="164" t="str">
        <f>IF(ISBLANK(Nomen.complète!Q473),"",Nomen.complète!Q473)</f>
        <v/>
      </c>
      <c r="B473" s="164">
        <f>IF(ISBLANK(Nomen.complète!R473),"",Nomen.complète!R473)</f>
        <v>16531</v>
      </c>
      <c r="C473" s="165" t="str">
        <f>IF(ISBLANK(Nomen.complète!S473),"-",Nomen.complète!S473)</f>
        <v>Buchthalen</v>
      </c>
    </row>
    <row r="474" spans="1:3" x14ac:dyDescent="0.2">
      <c r="A474" s="164">
        <f>IF(ISBLANK(Nomen.complète!Q474),"",Nomen.complète!Q474)</f>
        <v>2843</v>
      </c>
      <c r="B474" s="164">
        <f>IF(ISBLANK(Nomen.complète!R474),"",Nomen.complète!R474)</f>
        <v>13782</v>
      </c>
      <c r="C474" s="165" t="str">
        <f>IF(ISBLANK(Nomen.complète!S474),"-",Nomen.complète!S474)</f>
        <v>Buckten</v>
      </c>
    </row>
    <row r="475" spans="1:3" x14ac:dyDescent="0.2">
      <c r="A475" s="164" t="str">
        <f>IF(ISBLANK(Nomen.complète!Q475),"",Nomen.complète!Q475)</f>
        <v/>
      </c>
      <c r="B475" s="164">
        <f>IF(ISBLANK(Nomen.complète!R475),"",Nomen.complète!R475)</f>
        <v>11460</v>
      </c>
      <c r="C475" s="165" t="str">
        <f>IF(ISBLANK(Nomen.complète!S475),"-",Nomen.complète!S475)</f>
        <v>Buhwil</v>
      </c>
    </row>
    <row r="476" spans="1:3" x14ac:dyDescent="0.2">
      <c r="A476" s="164" t="str">
        <f>IF(ISBLANK(Nomen.complète!Q476),"",Nomen.complète!Q476)</f>
        <v/>
      </c>
      <c r="B476" s="164">
        <f>IF(ISBLANK(Nomen.complète!R476),"",Nomen.complète!R476)</f>
        <v>10992</v>
      </c>
      <c r="C476" s="165" t="str">
        <f>IF(ISBLANK(Nomen.complète!S476),"-",Nomen.complète!S476)</f>
        <v>Buix</v>
      </c>
    </row>
    <row r="477" spans="1:3" x14ac:dyDescent="0.2">
      <c r="A477" s="164">
        <f>IF(ISBLANK(Nomen.complète!Q477),"",Nomen.complète!Q477)</f>
        <v>2125</v>
      </c>
      <c r="B477" s="164">
        <f>IF(ISBLANK(Nomen.complète!R477),"",Nomen.complète!R477)</f>
        <v>14528</v>
      </c>
      <c r="C477" s="165" t="str">
        <f>IF(ISBLANK(Nomen.complète!S477),"-",Nomen.complète!S477)</f>
        <v>Bulle</v>
      </c>
    </row>
    <row r="478" spans="1:3" x14ac:dyDescent="0.2">
      <c r="A478" s="164">
        <f>IF(ISBLANK(Nomen.complète!Q478),"",Nomen.complète!Q478)</f>
        <v>5552</v>
      </c>
      <c r="B478" s="164">
        <f>IF(ISBLANK(Nomen.complète!R478),"",Nomen.complète!R478)</f>
        <v>14843</v>
      </c>
      <c r="C478" s="165" t="str">
        <f>IF(ISBLANK(Nomen.complète!S478),"-",Nomen.complète!S478)</f>
        <v>Bullet</v>
      </c>
    </row>
    <row r="479" spans="1:3" x14ac:dyDescent="0.2">
      <c r="A479" s="164">
        <f>IF(ISBLANK(Nomen.complète!Q479),"",Nomen.complète!Q479)</f>
        <v>1502</v>
      </c>
      <c r="B479" s="164">
        <f>IF(ISBLANK(Nomen.complète!R479),"",Nomen.complète!R479)</f>
        <v>11465</v>
      </c>
      <c r="C479" s="165" t="str">
        <f>IF(ISBLANK(Nomen.complète!S479),"-",Nomen.complète!S479)</f>
        <v>Buochs</v>
      </c>
    </row>
    <row r="480" spans="1:3" x14ac:dyDescent="0.2">
      <c r="A480" s="164">
        <f>IF(ISBLANK(Nomen.complète!Q480),"",Nomen.complète!Q480)</f>
        <v>6778</v>
      </c>
      <c r="B480" s="164">
        <f>IF(ISBLANK(Nomen.complète!R480),"",Nomen.complète!R480)</f>
        <v>13325</v>
      </c>
      <c r="C480" s="165" t="str">
        <f>IF(ISBLANK(Nomen.complète!S480),"-",Nomen.complète!S480)</f>
        <v>Bure</v>
      </c>
    </row>
    <row r="481" spans="1:3" x14ac:dyDescent="0.2">
      <c r="A481" s="164" t="str">
        <f>IF(ISBLANK(Nomen.complète!Q481),"",Nomen.complète!Q481)</f>
        <v/>
      </c>
      <c r="B481" s="164">
        <f>IF(ISBLANK(Nomen.complète!R481),"",Nomen.complète!R481)</f>
        <v>11503</v>
      </c>
      <c r="C481" s="165" t="str">
        <f>IF(ISBLANK(Nomen.complète!S481),"-",Nomen.complète!S481)</f>
        <v>Burg (AG)</v>
      </c>
    </row>
    <row r="482" spans="1:3" x14ac:dyDescent="0.2">
      <c r="A482" s="164" t="str">
        <f>IF(ISBLANK(Nomen.complète!Q482),"",Nomen.complète!Q482)</f>
        <v/>
      </c>
      <c r="B482" s="164">
        <f>IF(ISBLANK(Nomen.complète!R482),"",Nomen.complète!R482)</f>
        <v>11205</v>
      </c>
      <c r="C482" s="165" t="str">
        <f>IF(ISBLANK(Nomen.complète!S482),"-",Nomen.complète!S482)</f>
        <v>Burg bei Murten</v>
      </c>
    </row>
    <row r="483" spans="1:3" x14ac:dyDescent="0.2">
      <c r="A483" s="164">
        <f>IF(ISBLANK(Nomen.complète!Q483),"",Nomen.complète!Q483)</f>
        <v>2783</v>
      </c>
      <c r="B483" s="164">
        <f>IF(ISBLANK(Nomen.complète!R483),"",Nomen.complète!R483)</f>
        <v>13841</v>
      </c>
      <c r="C483" s="165" t="str">
        <f>IF(ISBLANK(Nomen.complète!S483),"-",Nomen.complète!S483)</f>
        <v>Burg im Leimental</v>
      </c>
    </row>
    <row r="484" spans="1:3" x14ac:dyDescent="0.2">
      <c r="A484" s="164">
        <f>IF(ISBLANK(Nomen.complète!Q484),"",Nomen.complète!Q484)</f>
        <v>404</v>
      </c>
      <c r="B484" s="164">
        <f>IF(ISBLANK(Nomen.complète!R484),"",Nomen.complète!R484)</f>
        <v>15061</v>
      </c>
      <c r="C484" s="165" t="str">
        <f>IF(ISBLANK(Nomen.complète!S484),"-",Nomen.complète!S484)</f>
        <v>Burgdorf</v>
      </c>
    </row>
    <row r="485" spans="1:3" x14ac:dyDescent="0.2">
      <c r="A485" s="164">
        <f>IF(ISBLANK(Nomen.complète!Q485),"",Nomen.complète!Q485)</f>
        <v>863</v>
      </c>
      <c r="B485" s="164">
        <f>IF(ISBLANK(Nomen.complète!R485),"",Nomen.complète!R485)</f>
        <v>15288</v>
      </c>
      <c r="C485" s="165" t="str">
        <f>IF(ISBLANK(Nomen.complète!S485),"-",Nomen.complète!S485)</f>
        <v>Burgistein</v>
      </c>
    </row>
    <row r="486" spans="1:3" x14ac:dyDescent="0.2">
      <c r="A486" s="164" t="str">
        <f>IF(ISBLANK(Nomen.complète!Q486),"",Nomen.complète!Q486)</f>
        <v/>
      </c>
      <c r="B486" s="164">
        <f>IF(ISBLANK(Nomen.complète!R486),"",Nomen.complète!R486)</f>
        <v>11029</v>
      </c>
      <c r="C486" s="165" t="str">
        <f>IF(ISBLANK(Nomen.complète!S486),"-",Nomen.complète!S486)</f>
        <v>Burgäschi</v>
      </c>
    </row>
    <row r="487" spans="1:3" x14ac:dyDescent="0.2">
      <c r="A487" s="164">
        <f>IF(ISBLANK(Nomen.complète!Q487),"",Nomen.complète!Q487)</f>
        <v>5852</v>
      </c>
      <c r="B487" s="164">
        <f>IF(ISBLANK(Nomen.complète!R487),"",Nomen.complète!R487)</f>
        <v>14837</v>
      </c>
      <c r="C487" s="165" t="str">
        <f>IF(ISBLANK(Nomen.complète!S487),"-",Nomen.complète!S487)</f>
        <v>Bursinel</v>
      </c>
    </row>
    <row r="488" spans="1:3" x14ac:dyDescent="0.2">
      <c r="A488" s="164">
        <f>IF(ISBLANK(Nomen.complète!Q488),"",Nomen.complète!Q488)</f>
        <v>5853</v>
      </c>
      <c r="B488" s="164">
        <f>IF(ISBLANK(Nomen.complète!R488),"",Nomen.complète!R488)</f>
        <v>14840</v>
      </c>
      <c r="C488" s="165" t="str">
        <f>IF(ISBLANK(Nomen.complète!S488),"-",Nomen.complète!S488)</f>
        <v>Bursins</v>
      </c>
    </row>
    <row r="489" spans="1:3" x14ac:dyDescent="0.2">
      <c r="A489" s="164">
        <f>IF(ISBLANK(Nomen.complète!Q489),"",Nomen.complète!Q489)</f>
        <v>5854</v>
      </c>
      <c r="B489" s="164">
        <f>IF(ISBLANK(Nomen.complète!R489),"",Nomen.complète!R489)</f>
        <v>14842</v>
      </c>
      <c r="C489" s="165" t="str">
        <f>IF(ISBLANK(Nomen.complète!S489),"-",Nomen.complète!S489)</f>
        <v>Burtigny</v>
      </c>
    </row>
    <row r="490" spans="1:3" x14ac:dyDescent="0.2">
      <c r="A490" s="164" t="str">
        <f>IF(ISBLANK(Nomen.complète!Q490),"",Nomen.complète!Q490)</f>
        <v/>
      </c>
      <c r="B490" s="164">
        <f>IF(ISBLANK(Nomen.complète!R490),"",Nomen.complète!R490)</f>
        <v>16519</v>
      </c>
      <c r="C490" s="165" t="str">
        <f>IF(ISBLANK(Nomen.complète!S490),"-",Nomen.complète!S490)</f>
        <v>Busen</v>
      </c>
    </row>
    <row r="491" spans="1:3" x14ac:dyDescent="0.2">
      <c r="A491" s="164">
        <f>IF(ISBLANK(Nomen.complète!Q491),"",Nomen.complète!Q491)</f>
        <v>3804</v>
      </c>
      <c r="B491" s="164">
        <f>IF(ISBLANK(Nomen.complète!R491),"",Nomen.complète!R491)</f>
        <v>16012</v>
      </c>
      <c r="C491" s="165" t="str">
        <f>IF(ISBLANK(Nomen.complète!S491),"-",Nomen.complète!S491)</f>
        <v>Buseno</v>
      </c>
    </row>
    <row r="492" spans="1:3" x14ac:dyDescent="0.2">
      <c r="A492" s="164">
        <f>IF(ISBLANK(Nomen.complète!Q492),"",Nomen.complète!Q492)</f>
        <v>5624</v>
      </c>
      <c r="B492" s="164">
        <f>IF(ISBLANK(Nomen.complète!R492),"",Nomen.complète!R492)</f>
        <v>15651</v>
      </c>
      <c r="C492" s="165" t="str">
        <f>IF(ISBLANK(Nomen.complète!S492),"-",Nomen.complète!S492)</f>
        <v>Bussigny</v>
      </c>
    </row>
    <row r="493" spans="1:3" x14ac:dyDescent="0.2">
      <c r="A493" s="164" t="str">
        <f>IF(ISBLANK(Nomen.complète!Q493),"",Nomen.complète!Q493)</f>
        <v/>
      </c>
      <c r="B493" s="164">
        <f>IF(ISBLANK(Nomen.complète!R493),"",Nomen.complète!R493)</f>
        <v>11512</v>
      </c>
      <c r="C493" s="165" t="str">
        <f>IF(ISBLANK(Nomen.complète!S493),"-",Nomen.complète!S493)</f>
        <v>Bussigny-près-Lausanne</v>
      </c>
    </row>
    <row r="494" spans="1:3" x14ac:dyDescent="0.2">
      <c r="A494" s="164" t="str">
        <f>IF(ISBLANK(Nomen.complète!Q494),"",Nomen.complète!Q494)</f>
        <v/>
      </c>
      <c r="B494" s="164">
        <f>IF(ISBLANK(Nomen.complète!R494),"",Nomen.complète!R494)</f>
        <v>16582</v>
      </c>
      <c r="C494" s="165" t="str">
        <f>IF(ISBLANK(Nomen.complète!S494),"-",Nomen.complète!S494)</f>
        <v>Bussigny-sur-Morges</v>
      </c>
    </row>
    <row r="495" spans="1:3" x14ac:dyDescent="0.2">
      <c r="A495" s="164" t="str">
        <f>IF(ISBLANK(Nomen.complète!Q495),"",Nomen.complète!Q495)</f>
        <v/>
      </c>
      <c r="B495" s="164">
        <f>IF(ISBLANK(Nomen.complète!R495),"",Nomen.complète!R495)</f>
        <v>11513</v>
      </c>
      <c r="C495" s="165" t="str">
        <f>IF(ISBLANK(Nomen.complète!S495),"-",Nomen.complète!S495)</f>
        <v>Bussigny-sur-Oron</v>
      </c>
    </row>
    <row r="496" spans="1:3" x14ac:dyDescent="0.2">
      <c r="A496" s="164">
        <f>IF(ISBLANK(Nomen.complète!Q496),"",Nomen.complète!Q496)</f>
        <v>4921</v>
      </c>
      <c r="B496" s="164">
        <f>IF(ISBLANK(Nomen.complète!R496),"",Nomen.complète!R496)</f>
        <v>15444</v>
      </c>
      <c r="C496" s="165" t="str">
        <f>IF(ISBLANK(Nomen.complète!S496),"-",Nomen.complète!S496)</f>
        <v>Bussnang</v>
      </c>
    </row>
    <row r="497" spans="1:3" x14ac:dyDescent="0.2">
      <c r="A497" s="164" t="str">
        <f>IF(ISBLANK(Nomen.complète!Q497),"",Nomen.complète!Q497)</f>
        <v/>
      </c>
      <c r="B497" s="164">
        <f>IF(ISBLANK(Nomen.complète!R497),"",Nomen.complète!R497)</f>
        <v>11515</v>
      </c>
      <c r="C497" s="165" t="str">
        <f>IF(ISBLANK(Nomen.complète!S497),"-",Nomen.complète!S497)</f>
        <v>Busswil (TG)</v>
      </c>
    </row>
    <row r="498" spans="1:3" x14ac:dyDescent="0.2">
      <c r="A498" s="164" t="str">
        <f>IF(ISBLANK(Nomen.complète!Q498),"",Nomen.complète!Q498)</f>
        <v/>
      </c>
      <c r="B498" s="164">
        <f>IF(ISBLANK(Nomen.complète!R498),"",Nomen.complète!R498)</f>
        <v>11516</v>
      </c>
      <c r="C498" s="165" t="str">
        <f>IF(ISBLANK(Nomen.complète!S498),"-",Nomen.complète!S498)</f>
        <v>Busswil bei Büren</v>
      </c>
    </row>
    <row r="499" spans="1:3" x14ac:dyDescent="0.2">
      <c r="A499" s="164">
        <f>IF(ISBLANK(Nomen.complète!Q499),"",Nomen.complète!Q499)</f>
        <v>325</v>
      </c>
      <c r="B499" s="164">
        <f>IF(ISBLANK(Nomen.complète!R499),"",Nomen.complète!R499)</f>
        <v>15011</v>
      </c>
      <c r="C499" s="165" t="str">
        <f>IF(ISBLANK(Nomen.complète!S499),"-",Nomen.complète!S499)</f>
        <v>Busswil bei Melchnau</v>
      </c>
    </row>
    <row r="500" spans="1:3" x14ac:dyDescent="0.2">
      <c r="A500" s="164" t="str">
        <f>IF(ISBLANK(Nomen.complète!Q500),"",Nomen.complète!Q500)</f>
        <v/>
      </c>
      <c r="B500" s="164">
        <f>IF(ISBLANK(Nomen.complète!R500),"",Nomen.complète!R500)</f>
        <v>11491</v>
      </c>
      <c r="C500" s="165" t="str">
        <f>IF(ISBLANK(Nomen.complète!S500),"-",Nomen.complète!S500)</f>
        <v>Bussy (FR)</v>
      </c>
    </row>
    <row r="501" spans="1:3" x14ac:dyDescent="0.2">
      <c r="A501" s="164" t="str">
        <f>IF(ISBLANK(Nomen.complète!Q501),"",Nomen.complète!Q501)</f>
        <v/>
      </c>
      <c r="B501" s="164">
        <f>IF(ISBLANK(Nomen.complète!R501),"",Nomen.complète!R501)</f>
        <v>13188</v>
      </c>
      <c r="C501" s="165" t="str">
        <f>IF(ISBLANK(Nomen.complète!S501),"-",Nomen.complète!S501)</f>
        <v>Bussy-Chardonney</v>
      </c>
    </row>
    <row r="502" spans="1:3" x14ac:dyDescent="0.2">
      <c r="A502" s="164" t="str">
        <f>IF(ISBLANK(Nomen.complète!Q502),"",Nomen.complète!Q502)</f>
        <v/>
      </c>
      <c r="B502" s="164">
        <f>IF(ISBLANK(Nomen.complète!R502),"",Nomen.complète!R502)</f>
        <v>11242</v>
      </c>
      <c r="C502" s="165" t="str">
        <f>IF(ISBLANK(Nomen.complète!S502),"-",Nomen.complète!S502)</f>
        <v>Bussy-sur-Morges</v>
      </c>
    </row>
    <row r="503" spans="1:3" x14ac:dyDescent="0.2">
      <c r="A503" s="164">
        <f>IF(ISBLANK(Nomen.complète!Q503),"",Nomen.complète!Q503)</f>
        <v>5663</v>
      </c>
      <c r="B503" s="164">
        <f>IF(ISBLANK(Nomen.complète!R503),"",Nomen.complète!R503)</f>
        <v>14841</v>
      </c>
      <c r="C503" s="165" t="str">
        <f>IF(ISBLANK(Nomen.complète!S503),"-",Nomen.complète!S503)</f>
        <v>Bussy-sur-Moudon</v>
      </c>
    </row>
    <row r="504" spans="1:3" x14ac:dyDescent="0.2">
      <c r="A504" s="164" t="str">
        <f>IF(ISBLANK(Nomen.complète!Q504),"",Nomen.complète!Q504)</f>
        <v/>
      </c>
      <c r="B504" s="164">
        <f>IF(ISBLANK(Nomen.complète!R504),"",Nomen.complète!R504)</f>
        <v>11487</v>
      </c>
      <c r="C504" s="165" t="str">
        <f>IF(ISBLANK(Nomen.complète!S504),"-",Nomen.complète!S504)</f>
        <v>Buttes</v>
      </c>
    </row>
    <row r="505" spans="1:3" x14ac:dyDescent="0.2">
      <c r="A505" s="164">
        <f>IF(ISBLANK(Nomen.complète!Q505),"",Nomen.complète!Q505)</f>
        <v>1083</v>
      </c>
      <c r="B505" s="164">
        <f>IF(ISBLANK(Nomen.complète!R505),"",Nomen.complète!R505)</f>
        <v>15533</v>
      </c>
      <c r="C505" s="165" t="str">
        <f>IF(ISBLANK(Nomen.complète!S505),"-",Nomen.complète!S505)</f>
        <v>Buttisholz</v>
      </c>
    </row>
    <row r="506" spans="1:3" x14ac:dyDescent="0.2">
      <c r="A506" s="164">
        <f>IF(ISBLANK(Nomen.complète!Q506),"",Nomen.complète!Q506)</f>
        <v>4230</v>
      </c>
      <c r="B506" s="164">
        <f>IF(ISBLANK(Nomen.complète!R506),"",Nomen.complète!R506)</f>
        <v>11490</v>
      </c>
      <c r="C506" s="165" t="str">
        <f>IF(ISBLANK(Nomen.complète!S506),"-",Nomen.complète!S506)</f>
        <v>Buttwil</v>
      </c>
    </row>
    <row r="507" spans="1:3" x14ac:dyDescent="0.2">
      <c r="A507" s="164">
        <f>IF(ISBLANK(Nomen.complète!Q507),"",Nomen.complète!Q507)</f>
        <v>2844</v>
      </c>
      <c r="B507" s="164">
        <f>IF(ISBLANK(Nomen.complète!R507),"",Nomen.complète!R507)</f>
        <v>13783</v>
      </c>
      <c r="C507" s="165" t="str">
        <f>IF(ISBLANK(Nomen.complète!S507),"-",Nomen.complète!S507)</f>
        <v>Buus</v>
      </c>
    </row>
    <row r="508" spans="1:3" x14ac:dyDescent="0.2">
      <c r="A508" s="164">
        <f>IF(ISBLANK(Nomen.complète!Q508),"",Nomen.complète!Q508)</f>
        <v>111</v>
      </c>
      <c r="B508" s="164">
        <f>IF(ISBLANK(Nomen.complète!R508),"",Nomen.complète!R508)</f>
        <v>11709</v>
      </c>
      <c r="C508" s="165" t="str">
        <f>IF(ISBLANK(Nomen.complète!S508),"-",Nomen.complète!S508)</f>
        <v>Bäretswil</v>
      </c>
    </row>
    <row r="509" spans="1:3" x14ac:dyDescent="0.2">
      <c r="A509" s="164">
        <f>IF(ISBLANK(Nomen.complète!Q509),"",Nomen.complète!Q509)</f>
        <v>403</v>
      </c>
      <c r="B509" s="164">
        <f>IF(ISBLANK(Nomen.complète!R509),"",Nomen.complète!R509)</f>
        <v>15060</v>
      </c>
      <c r="C509" s="165" t="str">
        <f>IF(ISBLANK(Nomen.complète!S509),"-",Nomen.complète!S509)</f>
        <v>Bäriswil</v>
      </c>
    </row>
    <row r="510" spans="1:3" x14ac:dyDescent="0.2">
      <c r="A510" s="164">
        <f>IF(ISBLANK(Nomen.complète!Q510),"",Nomen.complète!Q510)</f>
        <v>2611</v>
      </c>
      <c r="B510" s="164">
        <f>IF(ISBLANK(Nomen.complète!R510),"",Nomen.complète!R510)</f>
        <v>11690</v>
      </c>
      <c r="C510" s="165" t="str">
        <f>IF(ISBLANK(Nomen.complète!S510),"-",Nomen.complète!S510)</f>
        <v>Bärschwil</v>
      </c>
    </row>
    <row r="511" spans="1:3" x14ac:dyDescent="0.2">
      <c r="A511" s="164">
        <f>IF(ISBLANK(Nomen.complète!Q511),"",Nomen.complète!Q511)</f>
        <v>533</v>
      </c>
      <c r="B511" s="164">
        <f>IF(ISBLANK(Nomen.complète!R511),"",Nomen.complète!R511)</f>
        <v>15113</v>
      </c>
      <c r="C511" s="165" t="str">
        <f>IF(ISBLANK(Nomen.complète!S511),"-",Nomen.complète!S511)</f>
        <v>Bätterkinden</v>
      </c>
    </row>
    <row r="512" spans="1:3" x14ac:dyDescent="0.2">
      <c r="A512" s="164">
        <f>IF(ISBLANK(Nomen.complète!Q512),"",Nomen.complète!Q512)</f>
        <v>2471</v>
      </c>
      <c r="B512" s="164">
        <f>IF(ISBLANK(Nomen.complète!R512),"",Nomen.complète!R512)</f>
        <v>11696</v>
      </c>
      <c r="C512" s="165" t="str">
        <f>IF(ISBLANK(Nomen.complète!S512),"-",Nomen.complète!S512)</f>
        <v>Bättwil</v>
      </c>
    </row>
    <row r="513" spans="1:3" x14ac:dyDescent="0.2">
      <c r="A513" s="164" t="str">
        <f>IF(ISBLANK(Nomen.complète!Q513),"",Nomen.complète!Q513)</f>
        <v/>
      </c>
      <c r="B513" s="164">
        <f>IF(ISBLANK(Nomen.complète!R513),"",Nomen.complète!R513)</f>
        <v>10695</v>
      </c>
      <c r="C513" s="165" t="str">
        <f>IF(ISBLANK(Nomen.complète!S513),"-",Nomen.complète!S513)</f>
        <v>Bévilard</v>
      </c>
    </row>
    <row r="514" spans="1:3" x14ac:dyDescent="0.2">
      <c r="A514" s="164" t="str">
        <f>IF(ISBLANK(Nomen.complète!Q514),"",Nomen.complète!Q514)</f>
        <v/>
      </c>
      <c r="B514" s="164">
        <f>IF(ISBLANK(Nomen.complète!R514),"",Nomen.complète!R514)</f>
        <v>11809</v>
      </c>
      <c r="C514" s="165" t="str">
        <f>IF(ISBLANK(Nomen.complète!S514),"-",Nomen.complète!S514)</f>
        <v>Bôle</v>
      </c>
    </row>
    <row r="515" spans="1:3" x14ac:dyDescent="0.2">
      <c r="A515" s="164" t="str">
        <f>IF(ISBLANK(Nomen.complète!Q515),"",Nomen.complète!Q515)</f>
        <v/>
      </c>
      <c r="B515" s="164">
        <f>IF(ISBLANK(Nomen.complète!R515),"",Nomen.complète!R515)</f>
        <v>11814</v>
      </c>
      <c r="C515" s="165" t="str">
        <f>IF(ISBLANK(Nomen.complète!S515),"-",Nomen.complète!S515)</f>
        <v>Böbikon</v>
      </c>
    </row>
    <row r="516" spans="1:3" x14ac:dyDescent="0.2">
      <c r="A516" s="164">
        <f>IF(ISBLANK(Nomen.complète!Q516),"",Nomen.complète!Q516)</f>
        <v>2842</v>
      </c>
      <c r="B516" s="164">
        <f>IF(ISBLANK(Nomen.complète!R516),"",Nomen.complète!R516)</f>
        <v>13781</v>
      </c>
      <c r="C516" s="165" t="str">
        <f>IF(ISBLANK(Nomen.complète!S516),"-",Nomen.complète!S516)</f>
        <v>Böckten</v>
      </c>
    </row>
    <row r="517" spans="1:3" x14ac:dyDescent="0.2">
      <c r="A517" s="164">
        <f>IF(ISBLANK(Nomen.complète!Q517),"",Nomen.complète!Q517)</f>
        <v>572</v>
      </c>
      <c r="B517" s="164">
        <f>IF(ISBLANK(Nomen.complète!R517),"",Nomen.complète!R517)</f>
        <v>15145</v>
      </c>
      <c r="C517" s="165" t="str">
        <f>IF(ISBLANK(Nomen.complète!S517),"-",Nomen.complète!S517)</f>
        <v>Bönigen</v>
      </c>
    </row>
    <row r="518" spans="1:3" x14ac:dyDescent="0.2">
      <c r="A518" s="164">
        <f>IF(ISBLANK(Nomen.complète!Q518),"",Nomen.complète!Q518)</f>
        <v>2295</v>
      </c>
      <c r="B518" s="164">
        <f>IF(ISBLANK(Nomen.complète!R518),"",Nomen.complète!R518)</f>
        <v>13193</v>
      </c>
      <c r="C518" s="165" t="str">
        <f>IF(ISBLANK(Nomen.complète!S518),"-",Nomen.complète!S518)</f>
        <v>Bösingen</v>
      </c>
    </row>
    <row r="519" spans="1:3" x14ac:dyDescent="0.2">
      <c r="A519" s="164">
        <f>IF(ISBLANK(Nomen.complète!Q519),"",Nomen.complète!Q519)</f>
        <v>4303</v>
      </c>
      <c r="B519" s="164">
        <f>IF(ISBLANK(Nomen.complète!R519),"",Nomen.complète!R519)</f>
        <v>11840</v>
      </c>
      <c r="C519" s="165" t="str">
        <f>IF(ISBLANK(Nomen.complète!S519),"-",Nomen.complète!S519)</f>
        <v>Böttstein</v>
      </c>
    </row>
    <row r="520" spans="1:3" x14ac:dyDescent="0.2">
      <c r="A520" s="164">
        <f>IF(ISBLANK(Nomen.complète!Q520),"",Nomen.complète!Q520)</f>
        <v>4124</v>
      </c>
      <c r="B520" s="164">
        <f>IF(ISBLANK(Nomen.complète!R520),"",Nomen.complète!R520)</f>
        <v>15615</v>
      </c>
      <c r="C520" s="165" t="str">
        <f>IF(ISBLANK(Nomen.complète!S520),"-",Nomen.complète!S520)</f>
        <v>Bözberg</v>
      </c>
    </row>
    <row r="521" spans="1:3" x14ac:dyDescent="0.2">
      <c r="A521" s="164" t="str">
        <f>IF(ISBLANK(Nomen.complète!Q521),"",Nomen.complète!Q521)</f>
        <v/>
      </c>
      <c r="B521" s="164">
        <f>IF(ISBLANK(Nomen.complète!R521),"",Nomen.complète!R521)</f>
        <v>11851</v>
      </c>
      <c r="C521" s="165" t="str">
        <f>IF(ISBLANK(Nomen.complète!S521),"-",Nomen.complète!S521)</f>
        <v>Bözen</v>
      </c>
    </row>
    <row r="522" spans="1:3" x14ac:dyDescent="0.2">
      <c r="A522" s="164" t="str">
        <f>IF(ISBLANK(Nomen.complète!Q522),"",Nomen.complète!Q522)</f>
        <v/>
      </c>
      <c r="B522" s="164">
        <f>IF(ISBLANK(Nomen.complète!R522),"",Nomen.complète!R522)</f>
        <v>16391</v>
      </c>
      <c r="C522" s="165" t="str">
        <f>IF(ISBLANK(Nomen.complète!S522),"-",Nomen.complète!S522)</f>
        <v>Bözingen</v>
      </c>
    </row>
    <row r="523" spans="1:3" x14ac:dyDescent="0.2">
      <c r="A523" s="164">
        <f>IF(ISBLANK(Nomen.complète!Q523),"",Nomen.complète!Q523)</f>
        <v>4185</v>
      </c>
      <c r="B523" s="164">
        <f>IF(ISBLANK(Nomen.complète!R523),"",Nomen.complète!R523)</f>
        <v>16615</v>
      </c>
      <c r="C523" s="165" t="str">
        <f>IF(ISBLANK(Nomen.complète!S523),"-",Nomen.complète!S523)</f>
        <v>Böztal</v>
      </c>
    </row>
    <row r="524" spans="1:3" x14ac:dyDescent="0.2">
      <c r="A524" s="164" t="str">
        <f>IF(ISBLANK(Nomen.complète!Q524),"",Nomen.complète!Q524)</f>
        <v/>
      </c>
      <c r="B524" s="164">
        <f>IF(ISBLANK(Nomen.complète!R524),"",Nomen.complète!R524)</f>
        <v>16349</v>
      </c>
      <c r="C524" s="165" t="str">
        <f>IF(ISBLANK(Nomen.complète!S524),"-",Nomen.complète!S524)</f>
        <v>Büblikon</v>
      </c>
    </row>
    <row r="525" spans="1:3" x14ac:dyDescent="0.2">
      <c r="A525" s="164" t="str">
        <f>IF(ISBLANK(Nomen.complète!Q525),"",Nomen.complète!Q525)</f>
        <v/>
      </c>
      <c r="B525" s="164">
        <f>IF(ISBLANK(Nomen.complète!R525),"",Nomen.complète!R525)</f>
        <v>11466</v>
      </c>
      <c r="C525" s="165" t="str">
        <f>IF(ISBLANK(Nomen.complète!S525),"-",Nomen.complète!S525)</f>
        <v>Büchslen</v>
      </c>
    </row>
    <row r="526" spans="1:3" x14ac:dyDescent="0.2">
      <c r="A526" s="164">
        <f>IF(ISBLANK(Nomen.complète!Q526),"",Nomen.complète!Q526)</f>
        <v>382</v>
      </c>
      <c r="B526" s="164">
        <f>IF(ISBLANK(Nomen.complète!R526),"",Nomen.complète!R526)</f>
        <v>15045</v>
      </c>
      <c r="C526" s="165" t="str">
        <f>IF(ISBLANK(Nomen.complète!S526),"-",Nomen.complète!S526)</f>
        <v>Büetigen</v>
      </c>
    </row>
    <row r="527" spans="1:3" x14ac:dyDescent="0.2">
      <c r="A527" s="164">
        <f>IF(ISBLANK(Nomen.complète!Q527),"",Nomen.complète!Q527)</f>
        <v>734</v>
      </c>
      <c r="B527" s="164">
        <f>IF(ISBLANK(Nomen.complète!R527),"",Nomen.complète!R527)</f>
        <v>15240</v>
      </c>
      <c r="C527" s="165" t="str">
        <f>IF(ISBLANK(Nomen.complète!S527),"-",Nomen.complète!S527)</f>
        <v>Bühl</v>
      </c>
    </row>
    <row r="528" spans="1:3" x14ac:dyDescent="0.2">
      <c r="A528" s="164">
        <f>IF(ISBLANK(Nomen.complète!Q528),"",Nomen.complète!Q528)</f>
        <v>3021</v>
      </c>
      <c r="B528" s="164">
        <f>IF(ISBLANK(Nomen.complète!R528),"",Nomen.complète!R528)</f>
        <v>11451</v>
      </c>
      <c r="C528" s="165" t="str">
        <f>IF(ISBLANK(Nomen.complète!S528),"-",Nomen.complète!S528)</f>
        <v>Bühler</v>
      </c>
    </row>
    <row r="529" spans="1:3" x14ac:dyDescent="0.2">
      <c r="A529" s="164">
        <f>IF(ISBLANK(Nomen.complète!Q529),"",Nomen.complète!Q529)</f>
        <v>53</v>
      </c>
      <c r="B529" s="164">
        <f>IF(ISBLANK(Nomen.complète!R529),"",Nomen.complète!R529)</f>
        <v>11461</v>
      </c>
      <c r="C529" s="165" t="str">
        <f>IF(ISBLANK(Nomen.complète!S529),"-",Nomen.complète!S529)</f>
        <v>Bülach</v>
      </c>
    </row>
    <row r="530" spans="1:3" x14ac:dyDescent="0.2">
      <c r="A530" s="164" t="str">
        <f>IF(ISBLANK(Nomen.complète!Q530),"",Nomen.complète!Q530)</f>
        <v/>
      </c>
      <c r="B530" s="164">
        <f>IF(ISBLANK(Nomen.complète!R530),"",Nomen.complète!R530)</f>
        <v>16402</v>
      </c>
      <c r="C530" s="165" t="str">
        <f>IF(ISBLANK(Nomen.complète!S530),"-",Nomen.complète!S530)</f>
        <v>Bümpliz</v>
      </c>
    </row>
    <row r="531" spans="1:3" x14ac:dyDescent="0.2">
      <c r="A531" s="164">
        <f>IF(ISBLANK(Nomen.complète!Q531),"",Nomen.complète!Q531)</f>
        <v>4229</v>
      </c>
      <c r="B531" s="164">
        <f>IF(ISBLANK(Nomen.complète!R531),"",Nomen.complète!R531)</f>
        <v>11464</v>
      </c>
      <c r="C531" s="165" t="str">
        <f>IF(ISBLANK(Nomen.complète!S531),"-",Nomen.complète!S531)</f>
        <v>Bünzen</v>
      </c>
    </row>
    <row r="532" spans="1:3" x14ac:dyDescent="0.2">
      <c r="A532" s="164">
        <f>IF(ISBLANK(Nomen.complète!Q532),"",Nomen.complète!Q532)</f>
        <v>6193</v>
      </c>
      <c r="B532" s="164">
        <f>IF(ISBLANK(Nomen.complète!R532),"",Nomen.complète!R532)</f>
        <v>11485</v>
      </c>
      <c r="C532" s="165" t="str">
        <f>IF(ISBLANK(Nomen.complète!S532),"-",Nomen.complète!S532)</f>
        <v>Bürchen</v>
      </c>
    </row>
    <row r="533" spans="1:3" x14ac:dyDescent="0.2">
      <c r="A533" s="164">
        <f>IF(ISBLANK(Nomen.complète!Q533),"",Nomen.complète!Q533)</f>
        <v>2472</v>
      </c>
      <c r="B533" s="164">
        <f>IF(ISBLANK(Nomen.complète!R533),"",Nomen.complète!R533)</f>
        <v>11510</v>
      </c>
      <c r="C533" s="165" t="str">
        <f>IF(ISBLANK(Nomen.complète!S533),"-",Nomen.complète!S533)</f>
        <v>Büren (SO)</v>
      </c>
    </row>
    <row r="534" spans="1:3" x14ac:dyDescent="0.2">
      <c r="A534" s="164">
        <f>IF(ISBLANK(Nomen.complète!Q534),"",Nomen.complète!Q534)</f>
        <v>383</v>
      </c>
      <c r="B534" s="164">
        <f>IF(ISBLANK(Nomen.complète!R534),"",Nomen.complète!R534)</f>
        <v>15046</v>
      </c>
      <c r="C534" s="165" t="str">
        <f>IF(ISBLANK(Nomen.complète!S534),"-",Nomen.complète!S534)</f>
        <v>Büren an der Aare</v>
      </c>
    </row>
    <row r="535" spans="1:3" x14ac:dyDescent="0.2">
      <c r="A535" s="164" t="str">
        <f>IF(ISBLANK(Nomen.complète!Q535),"",Nomen.complète!Q535)</f>
        <v/>
      </c>
      <c r="B535" s="164">
        <f>IF(ISBLANK(Nomen.complète!R535),"",Nomen.complète!R535)</f>
        <v>10497</v>
      </c>
      <c r="C535" s="165" t="str">
        <f>IF(ISBLANK(Nomen.complète!S535),"-",Nomen.complète!S535)</f>
        <v>Büren zum Hof</v>
      </c>
    </row>
    <row r="536" spans="1:3" x14ac:dyDescent="0.2">
      <c r="A536" s="164">
        <f>IF(ISBLANK(Nomen.complète!Q536),"",Nomen.complète!Q536)</f>
        <v>4911</v>
      </c>
      <c r="B536" s="164">
        <f>IF(ISBLANK(Nomen.complète!R536),"",Nomen.complète!R536)</f>
        <v>15428</v>
      </c>
      <c r="C536" s="165" t="str">
        <f>IF(ISBLANK(Nomen.complète!S536),"-",Nomen.complète!S536)</f>
        <v>Bürglen (TG)</v>
      </c>
    </row>
    <row r="537" spans="1:3" x14ac:dyDescent="0.2">
      <c r="A537" s="164">
        <f>IF(ISBLANK(Nomen.complète!Q537),"",Nomen.complète!Q537)</f>
        <v>1205</v>
      </c>
      <c r="B537" s="164">
        <f>IF(ISBLANK(Nomen.complète!R537),"",Nomen.complète!R537)</f>
        <v>11506</v>
      </c>
      <c r="C537" s="165" t="str">
        <f>IF(ISBLANK(Nomen.complète!S537),"-",Nomen.complète!S537)</f>
        <v>Bürglen (UR)</v>
      </c>
    </row>
    <row r="538" spans="1:3" x14ac:dyDescent="0.2">
      <c r="A538" s="164">
        <f>IF(ISBLANK(Nomen.complète!Q538),"",Nomen.complète!Q538)</f>
        <v>1082</v>
      </c>
      <c r="B538" s="164">
        <f>IF(ISBLANK(Nomen.complète!R538),"",Nomen.complète!R538)</f>
        <v>15534</v>
      </c>
      <c r="C538" s="165" t="str">
        <f>IF(ISBLANK(Nomen.complète!S538),"-",Nomen.complète!S538)</f>
        <v>Büron</v>
      </c>
    </row>
    <row r="539" spans="1:3" x14ac:dyDescent="0.2">
      <c r="A539" s="164">
        <f>IF(ISBLANK(Nomen.complète!Q539),"",Nomen.complète!Q539)</f>
        <v>2614</v>
      </c>
      <c r="B539" s="164">
        <f>IF(ISBLANK(Nomen.complète!R539),"",Nomen.complète!R539)</f>
        <v>11511</v>
      </c>
      <c r="C539" s="165" t="str">
        <f>IF(ISBLANK(Nomen.complète!S539),"-",Nomen.complète!S539)</f>
        <v>Büsserach</v>
      </c>
    </row>
    <row r="540" spans="1:3" x14ac:dyDescent="0.2">
      <c r="A540" s="164" t="str">
        <f>IF(ISBLANK(Nomen.complète!Q540),"",Nomen.complète!Q540)</f>
        <v/>
      </c>
      <c r="B540" s="164">
        <f>IF(ISBLANK(Nomen.complète!R540),"",Nomen.complète!R540)</f>
        <v>10096</v>
      </c>
      <c r="C540" s="165" t="str">
        <f>IF(ISBLANK(Nomen.complète!S540),"-",Nomen.complète!S540)</f>
        <v>Bütschwil</v>
      </c>
    </row>
    <row r="541" spans="1:3" x14ac:dyDescent="0.2">
      <c r="A541" s="164">
        <f>IF(ISBLANK(Nomen.complète!Q541),"",Nomen.complète!Q541)</f>
        <v>3395</v>
      </c>
      <c r="B541" s="164">
        <f>IF(ISBLANK(Nomen.complète!R541),"",Nomen.complète!R541)</f>
        <v>15609</v>
      </c>
      <c r="C541" s="165" t="str">
        <f>IF(ISBLANK(Nomen.complète!S541),"-",Nomen.complète!S541)</f>
        <v>Bütschwil-Ganterschwil</v>
      </c>
    </row>
    <row r="542" spans="1:3" x14ac:dyDescent="0.2">
      <c r="A542" s="164">
        <f>IF(ISBLANK(Nomen.complète!Q542),"",Nomen.complète!Q542)</f>
        <v>2914</v>
      </c>
      <c r="B542" s="164">
        <f>IF(ISBLANK(Nomen.complète!R542),"",Nomen.complète!R542)</f>
        <v>11486</v>
      </c>
      <c r="C542" s="165" t="str">
        <f>IF(ISBLANK(Nomen.complète!S542),"-",Nomen.complète!S542)</f>
        <v>Büttenhardt</v>
      </c>
    </row>
    <row r="543" spans="1:3" x14ac:dyDescent="0.2">
      <c r="A543" s="164">
        <f>IF(ISBLANK(Nomen.complète!Q543),"",Nomen.complète!Q543)</f>
        <v>4064</v>
      </c>
      <c r="B543" s="164">
        <f>IF(ISBLANK(Nomen.complète!R543),"",Nomen.complète!R543)</f>
        <v>11488</v>
      </c>
      <c r="C543" s="165" t="str">
        <f>IF(ISBLANK(Nomen.complète!S543),"-",Nomen.complète!S543)</f>
        <v>Büttikon</v>
      </c>
    </row>
    <row r="544" spans="1:3" x14ac:dyDescent="0.2">
      <c r="A544" s="164" t="str">
        <f>IF(ISBLANK(Nomen.complète!Q544),"",Nomen.complète!Q544)</f>
        <v/>
      </c>
      <c r="B544" s="164">
        <f>IF(ISBLANK(Nomen.complète!R544),"",Nomen.complète!R544)</f>
        <v>11500</v>
      </c>
      <c r="C544" s="165" t="str">
        <f>IF(ISBLANK(Nomen.complète!S544),"-",Nomen.complète!S544)</f>
        <v>Cabbio</v>
      </c>
    </row>
    <row r="545" spans="1:3" x14ac:dyDescent="0.2">
      <c r="A545" s="164">
        <f>IF(ISBLANK(Nomen.complète!Q545),"",Nomen.complète!Q545)</f>
        <v>5161</v>
      </c>
      <c r="B545" s="164">
        <f>IF(ISBLANK(Nomen.complète!R545),"",Nomen.complète!R545)</f>
        <v>11492</v>
      </c>
      <c r="C545" s="165" t="str">
        <f>IF(ISBLANK(Nomen.complète!S545),"-",Nomen.complète!S545)</f>
        <v>Cademario</v>
      </c>
    </row>
    <row r="546" spans="1:3" x14ac:dyDescent="0.2">
      <c r="A546" s="164">
        <f>IF(ISBLANK(Nomen.complète!Q546),"",Nomen.complète!Q546)</f>
        <v>5162</v>
      </c>
      <c r="B546" s="164">
        <f>IF(ISBLANK(Nomen.complète!R546),"",Nomen.complète!R546)</f>
        <v>11484</v>
      </c>
      <c r="C546" s="165" t="str">
        <f>IF(ISBLANK(Nomen.complète!S546),"-",Nomen.complète!S546)</f>
        <v>Cadempino</v>
      </c>
    </row>
    <row r="547" spans="1:3" x14ac:dyDescent="0.2">
      <c r="A547" s="164">
        <f>IF(ISBLANK(Nomen.complète!Q547),"",Nomen.complète!Q547)</f>
        <v>5003</v>
      </c>
      <c r="B547" s="164">
        <f>IF(ISBLANK(Nomen.complète!R547),"",Nomen.complète!R547)</f>
        <v>14518</v>
      </c>
      <c r="C547" s="165" t="str">
        <f>IF(ISBLANK(Nomen.complète!S547),"-",Nomen.complète!S547)</f>
        <v>Cadenazzo</v>
      </c>
    </row>
    <row r="548" spans="1:3" x14ac:dyDescent="0.2">
      <c r="A548" s="164" t="str">
        <f>IF(ISBLANK(Nomen.complète!Q548),"",Nomen.complète!Q548)</f>
        <v/>
      </c>
      <c r="B548" s="164">
        <f>IF(ISBLANK(Nomen.complète!R548),"",Nomen.complète!R548)</f>
        <v>11495</v>
      </c>
      <c r="C548" s="165" t="str">
        <f>IF(ISBLANK(Nomen.complète!S548),"-",Nomen.complète!S548)</f>
        <v>Cadro</v>
      </c>
    </row>
    <row r="549" spans="1:3" x14ac:dyDescent="0.2">
      <c r="A549" s="164" t="str">
        <f>IF(ISBLANK(Nomen.complète!Q549),"",Nomen.complète!Q549)</f>
        <v/>
      </c>
      <c r="B549" s="164">
        <f>IF(ISBLANK(Nomen.complète!R549),"",Nomen.complète!R549)</f>
        <v>11496</v>
      </c>
      <c r="C549" s="165" t="str">
        <f>IF(ISBLANK(Nomen.complète!S549),"-",Nomen.complète!S549)</f>
        <v>Cagiallo</v>
      </c>
    </row>
    <row r="550" spans="1:3" x14ac:dyDescent="0.2">
      <c r="A550" s="164">
        <f>IF(ISBLANK(Nomen.complète!Q550),"",Nomen.complète!Q550)</f>
        <v>3837</v>
      </c>
      <c r="B550" s="164">
        <f>IF(ISBLANK(Nomen.complète!R550),"",Nomen.complète!R550)</f>
        <v>16067</v>
      </c>
      <c r="C550" s="165" t="str">
        <f>IF(ISBLANK(Nomen.complète!S550),"-",Nomen.complète!S550)</f>
        <v>Calanca</v>
      </c>
    </row>
    <row r="551" spans="1:3" x14ac:dyDescent="0.2">
      <c r="A551" s="164" t="str">
        <f>IF(ISBLANK(Nomen.complète!Q551),"",Nomen.complète!Q551)</f>
        <v/>
      </c>
      <c r="B551" s="164">
        <f>IF(ISBLANK(Nomen.complète!R551),"",Nomen.complète!R551)</f>
        <v>10808</v>
      </c>
      <c r="C551" s="165" t="str">
        <f>IF(ISBLANK(Nomen.complète!S551),"-",Nomen.complète!S551)</f>
        <v>Calfreisen</v>
      </c>
    </row>
    <row r="552" spans="1:3" x14ac:dyDescent="0.2">
      <c r="A552" s="164" t="str">
        <f>IF(ISBLANK(Nomen.complète!Q552),"",Nomen.complète!Q552)</f>
        <v/>
      </c>
      <c r="B552" s="164">
        <f>IF(ISBLANK(Nomen.complète!R552),"",Nomen.complète!R552)</f>
        <v>11497</v>
      </c>
      <c r="C552" s="165" t="str">
        <f>IF(ISBLANK(Nomen.complète!S552),"-",Nomen.complète!S552)</f>
        <v>Calonico</v>
      </c>
    </row>
    <row r="553" spans="1:3" x14ac:dyDescent="0.2">
      <c r="A553" s="164" t="str">
        <f>IF(ISBLANK(Nomen.complète!Q553),"",Nomen.complète!Q553)</f>
        <v/>
      </c>
      <c r="B553" s="164">
        <f>IF(ISBLANK(Nomen.complète!R553),"",Nomen.complète!R553)</f>
        <v>11498</v>
      </c>
      <c r="C553" s="165" t="str">
        <f>IF(ISBLANK(Nomen.complète!S553),"-",Nomen.complète!S553)</f>
        <v>Calpiogna</v>
      </c>
    </row>
    <row r="554" spans="1:3" x14ac:dyDescent="0.2">
      <c r="A554" s="164" t="str">
        <f>IF(ISBLANK(Nomen.complète!Q554),"",Nomen.complète!Q554)</f>
        <v/>
      </c>
      <c r="B554" s="164">
        <f>IF(ISBLANK(Nomen.complète!R554),"",Nomen.complète!R554)</f>
        <v>16437</v>
      </c>
      <c r="C554" s="165" t="str">
        <f>IF(ISBLANK(Nomen.complète!S554),"-",Nomen.complète!S554)</f>
        <v>Calprino</v>
      </c>
    </row>
    <row r="555" spans="1:3" x14ac:dyDescent="0.2">
      <c r="A555" s="164">
        <f>IF(ISBLANK(Nomen.complète!Q555),"",Nomen.complète!Q555)</f>
        <v>3831</v>
      </c>
      <c r="B555" s="164">
        <f>IF(ISBLANK(Nomen.complète!R555),"",Nomen.complète!R555)</f>
        <v>16019</v>
      </c>
      <c r="C555" s="165" t="str">
        <f>IF(ISBLANK(Nomen.complète!S555),"-",Nomen.complète!S555)</f>
        <v>Cama</v>
      </c>
    </row>
    <row r="556" spans="1:3" x14ac:dyDescent="0.2">
      <c r="A556" s="164" t="str">
        <f>IF(ISBLANK(Nomen.complète!Q556),"",Nomen.complète!Q556)</f>
        <v/>
      </c>
      <c r="B556" s="164">
        <f>IF(ISBLANK(Nomen.complète!R556),"",Nomen.complète!R556)</f>
        <v>11499</v>
      </c>
      <c r="C556" s="165" t="str">
        <f>IF(ISBLANK(Nomen.complète!S556),"-",Nomen.complète!S556)</f>
        <v>Camignolo</v>
      </c>
    </row>
    <row r="557" spans="1:3" x14ac:dyDescent="0.2">
      <c r="A557" s="164" t="str">
        <f>IF(ISBLANK(Nomen.complète!Q557),"",Nomen.complète!Q557)</f>
        <v/>
      </c>
      <c r="B557" s="164">
        <f>IF(ISBLANK(Nomen.complète!R557),"",Nomen.complète!R557)</f>
        <v>11435</v>
      </c>
      <c r="C557" s="165" t="str">
        <f>IF(ISBLANK(Nomen.complète!S557),"-",Nomen.complète!S557)</f>
        <v>Camorino</v>
      </c>
    </row>
    <row r="558" spans="1:3" x14ac:dyDescent="0.2">
      <c r="A558" s="164" t="str">
        <f>IF(ISBLANK(Nomen.complète!Q558),"",Nomen.complète!Q558)</f>
        <v/>
      </c>
      <c r="B558" s="164">
        <f>IF(ISBLANK(Nomen.complète!R558),"",Nomen.complète!R558)</f>
        <v>11390</v>
      </c>
      <c r="C558" s="165" t="str">
        <f>IF(ISBLANK(Nomen.complète!S558),"-",Nomen.complète!S558)</f>
        <v>Campello</v>
      </c>
    </row>
    <row r="559" spans="1:3" x14ac:dyDescent="0.2">
      <c r="A559" s="164" t="str">
        <f>IF(ISBLANK(Nomen.complète!Q559),"",Nomen.complète!Q559)</f>
        <v/>
      </c>
      <c r="B559" s="164">
        <f>IF(ISBLANK(Nomen.complète!R559),"",Nomen.complète!R559)</f>
        <v>11356</v>
      </c>
      <c r="C559" s="165" t="str">
        <f>IF(ISBLANK(Nomen.complète!S559),"-",Nomen.complète!S559)</f>
        <v>Campestro</v>
      </c>
    </row>
    <row r="560" spans="1:3" x14ac:dyDescent="0.2">
      <c r="A560" s="164" t="str">
        <f>IF(ISBLANK(Nomen.complète!Q560),"",Nomen.complète!Q560)</f>
        <v/>
      </c>
      <c r="B560" s="164">
        <f>IF(ISBLANK(Nomen.complète!R560),"",Nomen.complète!R560)</f>
        <v>11457</v>
      </c>
      <c r="C560" s="165" t="str">
        <f>IF(ISBLANK(Nomen.complète!S560),"-",Nomen.complète!S560)</f>
        <v>Campo (Blenio)</v>
      </c>
    </row>
    <row r="561" spans="1:3" x14ac:dyDescent="0.2">
      <c r="A561" s="164">
        <f>IF(ISBLANK(Nomen.complète!Q561),"",Nomen.complète!Q561)</f>
        <v>5307</v>
      </c>
      <c r="B561" s="164">
        <f>IF(ISBLANK(Nomen.complète!R561),"",Nomen.complète!R561)</f>
        <v>11402</v>
      </c>
      <c r="C561" s="165" t="str">
        <f>IF(ISBLANK(Nomen.complète!S561),"-",Nomen.complète!S561)</f>
        <v>Campo (Vallemaggia)</v>
      </c>
    </row>
    <row r="562" spans="1:3" x14ac:dyDescent="0.2">
      <c r="A562" s="164" t="str">
        <f>IF(ISBLANK(Nomen.complète!Q562),"",Nomen.complète!Q562)</f>
        <v/>
      </c>
      <c r="B562" s="164">
        <f>IF(ISBLANK(Nomen.complète!R562),"",Nomen.complète!R562)</f>
        <v>10038</v>
      </c>
      <c r="C562" s="165" t="str">
        <f>IF(ISBLANK(Nomen.complète!S562),"-",Nomen.complète!S562)</f>
        <v>Camuns</v>
      </c>
    </row>
    <row r="563" spans="1:3" x14ac:dyDescent="0.2">
      <c r="A563" s="164" t="str">
        <f>IF(ISBLANK(Nomen.complète!Q563),"",Nomen.complète!Q563)</f>
        <v/>
      </c>
      <c r="B563" s="164">
        <f>IF(ISBLANK(Nomen.complète!R563),"",Nomen.complète!R563)</f>
        <v>11403</v>
      </c>
      <c r="C563" s="165" t="str">
        <f>IF(ISBLANK(Nomen.complète!S563),"-",Nomen.complète!S563)</f>
        <v>Caneggio</v>
      </c>
    </row>
    <row r="564" spans="1:3" x14ac:dyDescent="0.2">
      <c r="A564" s="164">
        <f>IF(ISBLANK(Nomen.complète!Q564),"",Nomen.complète!Q564)</f>
        <v>5167</v>
      </c>
      <c r="B564" s="164">
        <f>IF(ISBLANK(Nomen.complète!R564),"",Nomen.complète!R564)</f>
        <v>11404</v>
      </c>
      <c r="C564" s="165" t="str">
        <f>IF(ISBLANK(Nomen.complète!S564),"-",Nomen.complète!S564)</f>
        <v>Canobbio</v>
      </c>
    </row>
    <row r="565" spans="1:3" x14ac:dyDescent="0.2">
      <c r="A565" s="164" t="str">
        <f>IF(ISBLANK(Nomen.complète!Q565),"",Nomen.complète!Q565)</f>
        <v/>
      </c>
      <c r="B565" s="164">
        <f>IF(ISBLANK(Nomen.complète!R565),"",Nomen.complète!R565)</f>
        <v>11405</v>
      </c>
      <c r="C565" s="165" t="str">
        <f>IF(ISBLANK(Nomen.complète!S565),"-",Nomen.complète!S565)</f>
        <v>Capolago</v>
      </c>
    </row>
    <row r="566" spans="1:3" x14ac:dyDescent="0.2">
      <c r="A566" s="164">
        <f>IF(ISBLANK(Nomen.complète!Q566),"",Nomen.complète!Q566)</f>
        <v>5226</v>
      </c>
      <c r="B566" s="164">
        <f>IF(ISBLANK(Nomen.complète!R566),"",Nomen.complète!R566)</f>
        <v>14938</v>
      </c>
      <c r="C566" s="165" t="str">
        <f>IF(ISBLANK(Nomen.complète!S566),"-",Nomen.complète!S566)</f>
        <v>Capriasca</v>
      </c>
    </row>
    <row r="567" spans="1:3" x14ac:dyDescent="0.2">
      <c r="A567" s="164" t="str">
        <f>IF(ISBLANK(Nomen.complète!Q567),"",Nomen.complète!Q567)</f>
        <v/>
      </c>
      <c r="B567" s="164">
        <f>IF(ISBLANK(Nomen.complète!R567),"",Nomen.complète!R567)</f>
        <v>11406</v>
      </c>
      <c r="C567" s="165" t="str">
        <f>IF(ISBLANK(Nomen.complète!S567),"-",Nomen.complète!S567)</f>
        <v>Carabbia</v>
      </c>
    </row>
    <row r="568" spans="1:3" x14ac:dyDescent="0.2">
      <c r="A568" s="164" t="str">
        <f>IF(ISBLANK(Nomen.complète!Q568),"",Nomen.complète!Q568)</f>
        <v/>
      </c>
      <c r="B568" s="164">
        <f>IF(ISBLANK(Nomen.complète!R568),"",Nomen.complète!R568)</f>
        <v>16581</v>
      </c>
      <c r="C568" s="165" t="str">
        <f>IF(ISBLANK(Nomen.complète!S568),"-",Nomen.complète!S568)</f>
        <v>Carabbietta</v>
      </c>
    </row>
    <row r="569" spans="1:3" x14ac:dyDescent="0.2">
      <c r="A569" s="164" t="str">
        <f>IF(ISBLANK(Nomen.complète!Q569),"",Nomen.complète!Q569)</f>
        <v/>
      </c>
      <c r="B569" s="164">
        <f>IF(ISBLANK(Nomen.complète!R569),"",Nomen.complète!R569)</f>
        <v>11416</v>
      </c>
      <c r="C569" s="165" t="str">
        <f>IF(ISBLANK(Nomen.complète!S569),"-",Nomen.complète!S569)</f>
        <v>Carabietta</v>
      </c>
    </row>
    <row r="570" spans="1:3" x14ac:dyDescent="0.2">
      <c r="A570" s="164" t="str">
        <f>IF(ISBLANK(Nomen.complète!Q570),"",Nomen.complète!Q570)</f>
        <v/>
      </c>
      <c r="B570" s="164">
        <f>IF(ISBLANK(Nomen.complète!R570),"",Nomen.complète!R570)</f>
        <v>16355</v>
      </c>
      <c r="C570" s="165" t="str">
        <f>IF(ISBLANK(Nomen.complète!S570),"-",Nomen.complète!S570)</f>
        <v>Carasso</v>
      </c>
    </row>
    <row r="571" spans="1:3" x14ac:dyDescent="0.2">
      <c r="A571" s="164" t="str">
        <f>IF(ISBLANK(Nomen.complète!Q571),"",Nomen.complète!Q571)</f>
        <v/>
      </c>
      <c r="B571" s="164">
        <f>IF(ISBLANK(Nomen.complète!R571),"",Nomen.complète!R571)</f>
        <v>11408</v>
      </c>
      <c r="C571" s="165" t="str">
        <f>IF(ISBLANK(Nomen.complète!S571),"-",Nomen.complète!S571)</f>
        <v>Carona</v>
      </c>
    </row>
    <row r="572" spans="1:3" x14ac:dyDescent="0.2">
      <c r="A572" s="164">
        <f>IF(ISBLANK(Nomen.complète!Q572),"",Nomen.complète!Q572)</f>
        <v>6608</v>
      </c>
      <c r="B572" s="164">
        <f>IF(ISBLANK(Nomen.complète!R572),"",Nomen.complète!R572)</f>
        <v>11400</v>
      </c>
      <c r="C572" s="165" t="str">
        <f>IF(ISBLANK(Nomen.complète!S572),"-",Nomen.complète!S572)</f>
        <v>Carouge (GE)</v>
      </c>
    </row>
    <row r="573" spans="1:3" x14ac:dyDescent="0.2">
      <c r="A573" s="164" t="str">
        <f>IF(ISBLANK(Nomen.complète!Q573),"",Nomen.complète!Q573)</f>
        <v/>
      </c>
      <c r="B573" s="164">
        <f>IF(ISBLANK(Nomen.complète!R573),"",Nomen.complète!R573)</f>
        <v>11410</v>
      </c>
      <c r="C573" s="165" t="str">
        <f>IF(ISBLANK(Nomen.complète!S573),"-",Nomen.complète!S573)</f>
        <v>Carrouge (VD)</v>
      </c>
    </row>
    <row r="574" spans="1:3" x14ac:dyDescent="0.2">
      <c r="A574" s="164">
        <f>IF(ISBLANK(Nomen.complète!Q574),"",Nomen.complète!Q574)</f>
        <v>6609</v>
      </c>
      <c r="B574" s="164">
        <f>IF(ISBLANK(Nomen.complète!R574),"",Nomen.complète!R574)</f>
        <v>11411</v>
      </c>
      <c r="C574" s="165" t="str">
        <f>IF(ISBLANK(Nomen.complète!S574),"-",Nomen.complète!S574)</f>
        <v>Cartigny</v>
      </c>
    </row>
    <row r="575" spans="1:3" x14ac:dyDescent="0.2">
      <c r="A575" s="164" t="str">
        <f>IF(ISBLANK(Nomen.complète!Q575),"",Nomen.complète!Q575)</f>
        <v/>
      </c>
      <c r="B575" s="164">
        <f>IF(ISBLANK(Nomen.complète!R575),"",Nomen.complète!R575)</f>
        <v>11188</v>
      </c>
      <c r="C575" s="165" t="str">
        <f>IF(ISBLANK(Nomen.complète!S575),"-",Nomen.complète!S575)</f>
        <v>Casaccia</v>
      </c>
    </row>
    <row r="576" spans="1:3" x14ac:dyDescent="0.2">
      <c r="A576" s="164" t="str">
        <f>IF(ISBLANK(Nomen.complète!Q576),"",Nomen.complète!Q576)</f>
        <v/>
      </c>
      <c r="B576" s="164">
        <f>IF(ISBLANK(Nomen.complète!R576),"",Nomen.complète!R576)</f>
        <v>16438</v>
      </c>
      <c r="C576" s="165" t="str">
        <f>IF(ISBLANK(Nomen.complète!S576),"-",Nomen.complète!S576)</f>
        <v>Casenzano</v>
      </c>
    </row>
    <row r="577" spans="1:3" x14ac:dyDescent="0.2">
      <c r="A577" s="164" t="str">
        <f>IF(ISBLANK(Nomen.complète!Q577),"",Nomen.complète!Q577)</f>
        <v/>
      </c>
      <c r="B577" s="164">
        <f>IF(ISBLANK(Nomen.complète!R577),"",Nomen.complète!R577)</f>
        <v>11412</v>
      </c>
      <c r="C577" s="165" t="str">
        <f>IF(ISBLANK(Nomen.complète!S577),"-",Nomen.complète!S577)</f>
        <v>Casima</v>
      </c>
    </row>
    <row r="578" spans="1:3" x14ac:dyDescent="0.2">
      <c r="A578" s="164">
        <f>IF(ISBLANK(Nomen.complète!Q578),"",Nomen.complète!Q578)</f>
        <v>5171</v>
      </c>
      <c r="B578" s="164">
        <f>IF(ISBLANK(Nomen.complète!R578),"",Nomen.complète!R578)</f>
        <v>11413</v>
      </c>
      <c r="C578" s="165" t="str">
        <f>IF(ISBLANK(Nomen.complète!S578),"-",Nomen.complète!S578)</f>
        <v>Caslano</v>
      </c>
    </row>
    <row r="579" spans="1:3" x14ac:dyDescent="0.2">
      <c r="A579" s="164" t="str">
        <f>IF(ISBLANK(Nomen.complète!Q579),"",Nomen.complète!Q579)</f>
        <v/>
      </c>
      <c r="B579" s="164">
        <f>IF(ISBLANK(Nomen.complète!R579),"",Nomen.complète!R579)</f>
        <v>11177</v>
      </c>
      <c r="C579" s="165" t="str">
        <f>IF(ISBLANK(Nomen.complète!S579),"-",Nomen.complète!S579)</f>
        <v>Castagnola</v>
      </c>
    </row>
    <row r="580" spans="1:3" x14ac:dyDescent="0.2">
      <c r="A580" s="164">
        <f>IF(ISBLANK(Nomen.complète!Q580),"",Nomen.complète!Q580)</f>
        <v>3805</v>
      </c>
      <c r="B580" s="164">
        <f>IF(ISBLANK(Nomen.complète!R580),"",Nomen.complète!R580)</f>
        <v>16013</v>
      </c>
      <c r="C580" s="165" t="str">
        <f>IF(ISBLANK(Nomen.complète!S580),"-",Nomen.complète!S580)</f>
        <v>Castaneda</v>
      </c>
    </row>
    <row r="581" spans="1:3" x14ac:dyDescent="0.2">
      <c r="A581" s="164" t="str">
        <f>IF(ISBLANK(Nomen.complète!Q581),"",Nomen.complète!Q581)</f>
        <v/>
      </c>
      <c r="B581" s="164">
        <f>IF(ISBLANK(Nomen.complète!R581),"",Nomen.complète!R581)</f>
        <v>10137</v>
      </c>
      <c r="C581" s="165" t="str">
        <f>IF(ISBLANK(Nomen.complète!S581),"-",Nomen.complète!S581)</f>
        <v>Castasegna</v>
      </c>
    </row>
    <row r="582" spans="1:3" x14ac:dyDescent="0.2">
      <c r="A582" s="164">
        <f>IF(ISBLANK(Nomen.complète!Q582),"",Nomen.complète!Q582)</f>
        <v>5249</v>
      </c>
      <c r="B582" s="164">
        <f>IF(ISBLANK(Nomen.complète!R582),"",Nomen.complète!R582)</f>
        <v>14499</v>
      </c>
      <c r="C582" s="165" t="str">
        <f>IF(ISBLANK(Nomen.complète!S582),"-",Nomen.complète!S582)</f>
        <v>Castel San Pietro</v>
      </c>
    </row>
    <row r="583" spans="1:3" x14ac:dyDescent="0.2">
      <c r="A583" s="164" t="str">
        <f>IF(ISBLANK(Nomen.complète!Q583),"",Nomen.complète!Q583)</f>
        <v/>
      </c>
      <c r="B583" s="164">
        <f>IF(ISBLANK(Nomen.complète!R583),"",Nomen.complète!R583)</f>
        <v>16564</v>
      </c>
      <c r="C583" s="165" t="str">
        <f>IF(ISBLANK(Nomen.complète!S583),"-",Nomen.complète!S583)</f>
        <v>Castels</v>
      </c>
    </row>
    <row r="584" spans="1:3" x14ac:dyDescent="0.2">
      <c r="A584" s="164" t="str">
        <f>IF(ISBLANK(Nomen.complète!Q584),"",Nomen.complète!Q584)</f>
        <v/>
      </c>
      <c r="B584" s="164">
        <f>IF(ISBLANK(Nomen.complète!R584),"",Nomen.complète!R584)</f>
        <v>16419</v>
      </c>
      <c r="C584" s="165" t="str">
        <f>IF(ISBLANK(Nomen.complète!S584),"-",Nomen.complète!S584)</f>
        <v>Casti</v>
      </c>
    </row>
    <row r="585" spans="1:3" x14ac:dyDescent="0.2">
      <c r="A585" s="164" t="str">
        <f>IF(ISBLANK(Nomen.complète!Q585),"",Nomen.complète!Q585)</f>
        <v/>
      </c>
      <c r="B585" s="164">
        <f>IF(ISBLANK(Nomen.complète!R585),"",Nomen.complète!R585)</f>
        <v>10211</v>
      </c>
      <c r="C585" s="165" t="str">
        <f>IF(ISBLANK(Nomen.complète!S585),"-",Nomen.complète!S585)</f>
        <v>Casti-Wergenstein</v>
      </c>
    </row>
    <row r="586" spans="1:3" x14ac:dyDescent="0.2">
      <c r="A586" s="164" t="str">
        <f>IF(ISBLANK(Nomen.complète!Q586),"",Nomen.complète!Q586)</f>
        <v/>
      </c>
      <c r="B586" s="164">
        <f>IF(ISBLANK(Nomen.complète!R586),"",Nomen.complète!R586)</f>
        <v>10807</v>
      </c>
      <c r="C586" s="165" t="str">
        <f>IF(ISBLANK(Nomen.complète!S586),"-",Nomen.complète!S586)</f>
        <v>Castiel</v>
      </c>
    </row>
    <row r="587" spans="1:3" x14ac:dyDescent="0.2">
      <c r="A587" s="164" t="str">
        <f>IF(ISBLANK(Nomen.complète!Q587),"",Nomen.complète!Q587)</f>
        <v/>
      </c>
      <c r="B587" s="164">
        <f>IF(ISBLANK(Nomen.complète!R587),"",Nomen.complète!R587)</f>
        <v>10052</v>
      </c>
      <c r="C587" s="165" t="str">
        <f>IF(ISBLANK(Nomen.complète!S587),"-",Nomen.complète!S587)</f>
        <v>Castrisch</v>
      </c>
    </row>
    <row r="588" spans="1:3" x14ac:dyDescent="0.2">
      <c r="A588" s="164" t="str">
        <f>IF(ISBLANK(Nomen.complète!Q588),"",Nomen.complète!Q588)</f>
        <v/>
      </c>
      <c r="B588" s="164">
        <f>IF(ISBLANK(Nomen.complète!R588),"",Nomen.complète!R588)</f>
        <v>11392</v>
      </c>
      <c r="C588" s="165" t="str">
        <f>IF(ISBLANK(Nomen.complète!S588),"-",Nomen.complète!S588)</f>
        <v>Castro</v>
      </c>
    </row>
    <row r="589" spans="1:3" x14ac:dyDescent="0.2">
      <c r="A589" s="164" t="str">
        <f>IF(ISBLANK(Nomen.complète!Q589),"",Nomen.complète!Q589)</f>
        <v/>
      </c>
      <c r="B589" s="164">
        <f>IF(ISBLANK(Nomen.complète!R589),"",Nomen.complète!R589)</f>
        <v>10136</v>
      </c>
      <c r="C589" s="165" t="str">
        <f>IF(ISBLANK(Nomen.complète!S589),"-",Nomen.complète!S589)</f>
        <v>Cauco</v>
      </c>
    </row>
    <row r="590" spans="1:3" x14ac:dyDescent="0.2">
      <c r="A590" s="164" t="str">
        <f>IF(ISBLANK(Nomen.complète!Q590),"",Nomen.complète!Q590)</f>
        <v/>
      </c>
      <c r="B590" s="164">
        <f>IF(ISBLANK(Nomen.complète!R590),"",Nomen.complète!R590)</f>
        <v>16228</v>
      </c>
      <c r="C590" s="165" t="str">
        <f>IF(ISBLANK(Nomen.complète!S590),"-",Nomen.complète!S590)</f>
        <v>Cavadura</v>
      </c>
    </row>
    <row r="591" spans="1:3" x14ac:dyDescent="0.2">
      <c r="A591" s="164" t="str">
        <f>IF(ISBLANK(Nomen.complète!Q591),"",Nomen.complète!Q591)</f>
        <v/>
      </c>
      <c r="B591" s="164">
        <f>IF(ISBLANK(Nomen.complète!R591),"",Nomen.complète!R591)</f>
        <v>11409</v>
      </c>
      <c r="C591" s="165" t="str">
        <f>IF(ISBLANK(Nomen.complète!S591),"-",Nomen.complète!S591)</f>
        <v>Cavagnago</v>
      </c>
    </row>
    <row r="592" spans="1:3" x14ac:dyDescent="0.2">
      <c r="A592" s="164" t="str">
        <f>IF(ISBLANK(Nomen.complète!Q592),"",Nomen.complète!Q592)</f>
        <v/>
      </c>
      <c r="B592" s="164">
        <f>IF(ISBLANK(Nomen.complète!R592),"",Nomen.complète!R592)</f>
        <v>11407</v>
      </c>
      <c r="C592" s="165" t="str">
        <f>IF(ISBLANK(Nomen.complète!S592),"-",Nomen.complète!S592)</f>
        <v>Cavergno</v>
      </c>
    </row>
    <row r="593" spans="1:3" x14ac:dyDescent="0.2">
      <c r="A593" s="164" t="str">
        <f>IF(ISBLANK(Nomen.complète!Q593),"",Nomen.complète!Q593)</f>
        <v/>
      </c>
      <c r="B593" s="164">
        <f>IF(ISBLANK(Nomen.complète!R593),"",Nomen.complète!R593)</f>
        <v>11385</v>
      </c>
      <c r="C593" s="165" t="str">
        <f>IF(ISBLANK(Nomen.complète!S593),"-",Nomen.complète!S593)</f>
        <v>Caviano</v>
      </c>
    </row>
    <row r="594" spans="1:3" x14ac:dyDescent="0.2">
      <c r="A594" s="164" t="str">
        <f>IF(ISBLANK(Nomen.complète!Q594),"",Nomen.complète!Q594)</f>
        <v/>
      </c>
      <c r="B594" s="164">
        <f>IF(ISBLANK(Nomen.complète!R594),"",Nomen.complète!R594)</f>
        <v>11386</v>
      </c>
      <c r="C594" s="165" t="str">
        <f>IF(ISBLANK(Nomen.complète!S594),"-",Nomen.complète!S594)</f>
        <v>Cavigliano</v>
      </c>
    </row>
    <row r="595" spans="1:3" x14ac:dyDescent="0.2">
      <c r="A595" s="164">
        <f>IF(ISBLANK(Nomen.complète!Q595),"",Nomen.complète!Q595)</f>
        <v>3661</v>
      </c>
      <c r="B595" s="164">
        <f>IF(ISBLANK(Nomen.complète!R595),"",Nomen.complète!R595)</f>
        <v>16051</v>
      </c>
      <c r="C595" s="165" t="str">
        <f>IF(ISBLANK(Nomen.complète!S595),"-",Nomen.complète!S595)</f>
        <v>Cazis</v>
      </c>
    </row>
    <row r="596" spans="1:3" x14ac:dyDescent="0.2">
      <c r="A596" s="164" t="str">
        <f>IF(ISBLANK(Nomen.complète!Q596),"",Nomen.complète!Q596)</f>
        <v/>
      </c>
      <c r="B596" s="164">
        <f>IF(ISBLANK(Nomen.complète!R596),"",Nomen.complète!R596)</f>
        <v>16518</v>
      </c>
      <c r="C596" s="165" t="str">
        <f>IF(ISBLANK(Nomen.complète!S596),"-",Nomen.complète!S596)</f>
        <v>Celerina</v>
      </c>
    </row>
    <row r="597" spans="1:3" x14ac:dyDescent="0.2">
      <c r="A597" s="164">
        <f>IF(ISBLANK(Nomen.complète!Q597),"",Nomen.complète!Q597)</f>
        <v>3782</v>
      </c>
      <c r="B597" s="164">
        <f>IF(ISBLANK(Nomen.complète!R597),"",Nomen.complète!R597)</f>
        <v>16002</v>
      </c>
      <c r="C597" s="165" t="str">
        <f>IF(ISBLANK(Nomen.complète!S597),"-",Nomen.complète!S597)</f>
        <v>Celerina/Schlarigna</v>
      </c>
    </row>
    <row r="598" spans="1:3" x14ac:dyDescent="0.2">
      <c r="A598" s="164">
        <f>IF(ISBLANK(Nomen.complète!Q598),"",Nomen.complète!Q598)</f>
        <v>5397</v>
      </c>
      <c r="B598" s="164">
        <f>IF(ISBLANK(Nomen.complète!R598),"",Nomen.complète!R598)</f>
        <v>14973</v>
      </c>
      <c r="C598" s="165" t="str">
        <f>IF(ISBLANK(Nomen.complète!S598),"-",Nomen.complète!S598)</f>
        <v>Centovalli</v>
      </c>
    </row>
    <row r="599" spans="1:3" x14ac:dyDescent="0.2">
      <c r="A599" s="164">
        <f>IF(ISBLANK(Nomen.complète!Q599),"",Nomen.complète!Q599)</f>
        <v>5309</v>
      </c>
      <c r="B599" s="164">
        <f>IF(ISBLANK(Nomen.complète!R599),"",Nomen.complète!R599)</f>
        <v>11388</v>
      </c>
      <c r="C599" s="165" t="str">
        <f>IF(ISBLANK(Nomen.complète!S599),"-",Nomen.complète!S599)</f>
        <v>Cerentino</v>
      </c>
    </row>
    <row r="600" spans="1:3" x14ac:dyDescent="0.2">
      <c r="A600" s="164" t="str">
        <f>IF(ISBLANK(Nomen.complète!Q600),"",Nomen.complète!Q600)</f>
        <v/>
      </c>
      <c r="B600" s="164">
        <f>IF(ISBLANK(Nomen.complète!R600),"",Nomen.complète!R600)</f>
        <v>11389</v>
      </c>
      <c r="C600" s="165" t="str">
        <f>IF(ISBLANK(Nomen.complète!S600),"-",Nomen.complète!S600)</f>
        <v>Cerniat (FR)</v>
      </c>
    </row>
    <row r="601" spans="1:3" x14ac:dyDescent="0.2">
      <c r="A601" s="164" t="str">
        <f>IF(ISBLANK(Nomen.complète!Q601),"",Nomen.complète!Q601)</f>
        <v/>
      </c>
      <c r="B601" s="164">
        <f>IF(ISBLANK(Nomen.complète!R601),"",Nomen.complète!R601)</f>
        <v>11399</v>
      </c>
      <c r="C601" s="165" t="str">
        <f>IF(ISBLANK(Nomen.complète!S601),"-",Nomen.complète!S601)</f>
        <v>Cerniaz (VD)</v>
      </c>
    </row>
    <row r="602" spans="1:3" x14ac:dyDescent="0.2">
      <c r="A602" s="164" t="str">
        <f>IF(ISBLANK(Nomen.complète!Q602),"",Nomen.complète!Q602)</f>
        <v/>
      </c>
      <c r="B602" s="164">
        <f>IF(ISBLANK(Nomen.complète!R602),"",Nomen.complète!R602)</f>
        <v>11391</v>
      </c>
      <c r="C602" s="165" t="str">
        <f>IF(ISBLANK(Nomen.complète!S602),"-",Nomen.complète!S602)</f>
        <v>Cernier</v>
      </c>
    </row>
    <row r="603" spans="1:3" x14ac:dyDescent="0.2">
      <c r="A603" s="164" t="str">
        <f>IF(ISBLANK(Nomen.complète!Q603),"",Nomen.complète!Q603)</f>
        <v/>
      </c>
      <c r="B603" s="164">
        <f>IF(ISBLANK(Nomen.complète!R603),"",Nomen.complète!R603)</f>
        <v>11384</v>
      </c>
      <c r="C603" s="165" t="str">
        <f>IF(ISBLANK(Nomen.complète!S603),"-",Nomen.complète!S603)</f>
        <v>Certara</v>
      </c>
    </row>
    <row r="604" spans="1:3" x14ac:dyDescent="0.2">
      <c r="A604" s="164">
        <f>IF(ISBLANK(Nomen.complète!Q604),"",Nomen.complète!Q604)</f>
        <v>5310</v>
      </c>
      <c r="B604" s="164">
        <f>IF(ISBLANK(Nomen.complète!R604),"",Nomen.complète!R604)</f>
        <v>14919</v>
      </c>
      <c r="C604" s="165" t="str">
        <f>IF(ISBLANK(Nomen.complète!S604),"-",Nomen.complète!S604)</f>
        <v>Cevio</v>
      </c>
    </row>
    <row r="605" spans="1:3" x14ac:dyDescent="0.2">
      <c r="A605" s="164" t="str">
        <f>IF(ISBLANK(Nomen.complète!Q605),"",Nomen.complète!Q605)</f>
        <v/>
      </c>
      <c r="B605" s="164">
        <f>IF(ISBLANK(Nomen.complète!R605),"",Nomen.complète!R605)</f>
        <v>11395</v>
      </c>
      <c r="C605" s="165" t="str">
        <f>IF(ISBLANK(Nomen.complète!S605),"-",Nomen.complète!S605)</f>
        <v>Chabrey</v>
      </c>
    </row>
    <row r="606" spans="1:3" x14ac:dyDescent="0.2">
      <c r="A606" s="164">
        <f>IF(ISBLANK(Nomen.complète!Q606),"",Nomen.complète!Q606)</f>
        <v>6232</v>
      </c>
      <c r="B606" s="164">
        <f>IF(ISBLANK(Nomen.complète!R606),"",Nomen.complète!R606)</f>
        <v>11396</v>
      </c>
      <c r="C606" s="165" t="str">
        <f>IF(ISBLANK(Nomen.complète!S606),"-",Nomen.complète!S606)</f>
        <v>Chalais</v>
      </c>
    </row>
    <row r="607" spans="1:3" x14ac:dyDescent="0.2">
      <c r="A607" s="164">
        <f>IF(ISBLANK(Nomen.complète!Q607),"",Nomen.complète!Q607)</f>
        <v>1702</v>
      </c>
      <c r="B607" s="164">
        <f>IF(ISBLANK(Nomen.complète!R607),"",Nomen.complète!R607)</f>
        <v>11397</v>
      </c>
      <c r="C607" s="165" t="str">
        <f>IF(ISBLANK(Nomen.complète!S607),"-",Nomen.complète!S607)</f>
        <v>Cham</v>
      </c>
    </row>
    <row r="608" spans="1:3" x14ac:dyDescent="0.2">
      <c r="A608" s="164">
        <f>IF(ISBLANK(Nomen.complète!Q608),"",Nomen.complète!Q608)</f>
        <v>5904</v>
      </c>
      <c r="B608" s="164">
        <f>IF(ISBLANK(Nomen.complète!R608),"",Nomen.complète!R608)</f>
        <v>14864</v>
      </c>
      <c r="C608" s="165" t="str">
        <f>IF(ISBLANK(Nomen.complète!S608),"-",Nomen.complète!S608)</f>
        <v>Chamblon</v>
      </c>
    </row>
    <row r="609" spans="1:3" x14ac:dyDescent="0.2">
      <c r="A609" s="164">
        <f>IF(ISBLANK(Nomen.complète!Q609),"",Nomen.complète!Q609)</f>
        <v>6022</v>
      </c>
      <c r="B609" s="164">
        <f>IF(ISBLANK(Nomen.complète!R609),"",Nomen.complète!R609)</f>
        <v>11418</v>
      </c>
      <c r="C609" s="165" t="str">
        <f>IF(ISBLANK(Nomen.complète!S609),"-",Nomen.complète!S609)</f>
        <v>Chamoson</v>
      </c>
    </row>
    <row r="610" spans="1:3" x14ac:dyDescent="0.2">
      <c r="A610" s="164">
        <f>IF(ISBLANK(Nomen.complète!Q610),"",Nomen.complète!Q610)</f>
        <v>5553</v>
      </c>
      <c r="B610" s="164">
        <f>IF(ISBLANK(Nomen.complète!R610),"",Nomen.complète!R610)</f>
        <v>14848</v>
      </c>
      <c r="C610" s="165" t="str">
        <f>IF(ISBLANK(Nomen.complète!S610),"-",Nomen.complète!S610)</f>
        <v>Champagne</v>
      </c>
    </row>
    <row r="611" spans="1:3" x14ac:dyDescent="0.2">
      <c r="A611" s="164" t="str">
        <f>IF(ISBLANK(Nomen.complète!Q611),"",Nomen.complète!Q611)</f>
        <v/>
      </c>
      <c r="B611" s="164">
        <f>IF(ISBLANK(Nomen.complète!R611),"",Nomen.complète!R611)</f>
        <v>11436</v>
      </c>
      <c r="C611" s="165" t="str">
        <f>IF(ISBLANK(Nomen.complète!S611),"-",Nomen.complète!S611)</f>
        <v>Champmartin</v>
      </c>
    </row>
    <row r="612" spans="1:3" x14ac:dyDescent="0.2">
      <c r="A612" s="164">
        <f>IF(ISBLANK(Nomen.complète!Q612),"",Nomen.complète!Q612)</f>
        <v>683</v>
      </c>
      <c r="B612" s="164">
        <f>IF(ISBLANK(Nomen.complète!R612),"",Nomen.complète!R612)</f>
        <v>15208</v>
      </c>
      <c r="C612" s="165" t="str">
        <f>IF(ISBLANK(Nomen.complète!S612),"-",Nomen.complète!S612)</f>
        <v>Champoz</v>
      </c>
    </row>
    <row r="613" spans="1:3" x14ac:dyDescent="0.2">
      <c r="A613" s="164">
        <f>IF(ISBLANK(Nomen.complète!Q613),"",Nomen.complète!Q613)</f>
        <v>5812</v>
      </c>
      <c r="B613" s="164">
        <f>IF(ISBLANK(Nomen.complète!R613),"",Nomen.complète!R613)</f>
        <v>14852</v>
      </c>
      <c r="C613" s="165" t="str">
        <f>IF(ISBLANK(Nomen.complète!S613),"-",Nomen.complète!S613)</f>
        <v>Champtauroz</v>
      </c>
    </row>
    <row r="614" spans="1:3" x14ac:dyDescent="0.2">
      <c r="A614" s="164">
        <f>IF(ISBLANK(Nomen.complète!Q614),"",Nomen.complète!Q614)</f>
        <v>5905</v>
      </c>
      <c r="B614" s="164">
        <f>IF(ISBLANK(Nomen.complète!R614),"",Nomen.complète!R614)</f>
        <v>15506</v>
      </c>
      <c r="C614" s="165" t="str">
        <f>IF(ISBLANK(Nomen.complète!S614),"-",Nomen.complète!S614)</f>
        <v>Champvent</v>
      </c>
    </row>
    <row r="615" spans="1:3" x14ac:dyDescent="0.2">
      <c r="A615" s="164">
        <f>IF(ISBLANK(Nomen.complète!Q615),"",Nomen.complète!Q615)</f>
        <v>6151</v>
      </c>
      <c r="B615" s="164">
        <f>IF(ISBLANK(Nomen.complète!R615),"",Nomen.complète!R615)</f>
        <v>11415</v>
      </c>
      <c r="C615" s="165" t="str">
        <f>IF(ISBLANK(Nomen.complète!S615),"-",Nomen.complète!S615)</f>
        <v>Champéry</v>
      </c>
    </row>
    <row r="616" spans="1:3" x14ac:dyDescent="0.2">
      <c r="A616" s="164">
        <f>IF(ISBLANK(Nomen.complète!Q616),"",Nomen.complète!Q616)</f>
        <v>6611</v>
      </c>
      <c r="B616" s="164">
        <f>IF(ISBLANK(Nomen.complète!R616),"",Nomen.complète!R616)</f>
        <v>11439</v>
      </c>
      <c r="C616" s="165" t="str">
        <f>IF(ISBLANK(Nomen.complète!S616),"-",Nomen.complète!S616)</f>
        <v>Chancy</v>
      </c>
    </row>
    <row r="617" spans="1:3" x14ac:dyDescent="0.2">
      <c r="A617" s="164" t="str">
        <f>IF(ISBLANK(Nomen.complète!Q617),"",Nomen.complète!Q617)</f>
        <v/>
      </c>
      <c r="B617" s="164">
        <f>IF(ISBLANK(Nomen.complète!R617),"",Nomen.complète!R617)</f>
        <v>11440</v>
      </c>
      <c r="C617" s="165" t="str">
        <f>IF(ISBLANK(Nomen.complète!S617),"-",Nomen.complète!S617)</f>
        <v>Chandolin</v>
      </c>
    </row>
    <row r="618" spans="1:3" x14ac:dyDescent="0.2">
      <c r="A618" s="164" t="str">
        <f>IF(ISBLANK(Nomen.complète!Q618),"",Nomen.complète!Q618)</f>
        <v/>
      </c>
      <c r="B618" s="164">
        <f>IF(ISBLANK(Nomen.complète!R618),"",Nomen.complète!R618)</f>
        <v>11450</v>
      </c>
      <c r="C618" s="165" t="str">
        <f>IF(ISBLANK(Nomen.complète!S618),"-",Nomen.complète!S618)</f>
        <v>Chandon</v>
      </c>
    </row>
    <row r="619" spans="1:3" x14ac:dyDescent="0.2">
      <c r="A619" s="164" t="str">
        <f>IF(ISBLANK(Nomen.complète!Q619),"",Nomen.complète!Q619)</f>
        <v/>
      </c>
      <c r="B619" s="164">
        <f>IF(ISBLANK(Nomen.complète!R619),"",Nomen.complète!R619)</f>
        <v>11297</v>
      </c>
      <c r="C619" s="165" t="str">
        <f>IF(ISBLANK(Nomen.complète!S619),"-",Nomen.complète!S619)</f>
        <v>Chandossel</v>
      </c>
    </row>
    <row r="620" spans="1:3" x14ac:dyDescent="0.2">
      <c r="A620" s="164" t="str">
        <f>IF(ISBLANK(Nomen.complète!Q620),"",Nomen.complète!Q620)</f>
        <v/>
      </c>
      <c r="B620" s="164">
        <f>IF(ISBLANK(Nomen.complète!R620),"",Nomen.complète!R620)</f>
        <v>11442</v>
      </c>
      <c r="C620" s="165" t="str">
        <f>IF(ISBLANK(Nomen.complète!S620),"-",Nomen.complète!S620)</f>
        <v>Chanéaz</v>
      </c>
    </row>
    <row r="621" spans="1:3" x14ac:dyDescent="0.2">
      <c r="A621" s="164" t="str">
        <f>IF(ISBLANK(Nomen.complète!Q621),"",Nomen.complète!Q621)</f>
        <v/>
      </c>
      <c r="B621" s="164">
        <f>IF(ISBLANK(Nomen.complète!R621),"",Nomen.complète!R621)</f>
        <v>11434</v>
      </c>
      <c r="C621" s="165" t="str">
        <f>IF(ISBLANK(Nomen.complète!S621),"-",Nomen.complète!S621)</f>
        <v>Chapelle (Broye)</v>
      </c>
    </row>
    <row r="622" spans="1:3" x14ac:dyDescent="0.2">
      <c r="A622" s="164">
        <f>IF(ISBLANK(Nomen.complète!Q622),"",Nomen.complète!Q622)</f>
        <v>2066</v>
      </c>
      <c r="B622" s="164">
        <f>IF(ISBLANK(Nomen.complète!R622),"",Nomen.complète!R622)</f>
        <v>11444</v>
      </c>
      <c r="C622" s="165" t="str">
        <f>IF(ISBLANK(Nomen.complète!S622),"-",Nomen.complète!S622)</f>
        <v>Chapelle (Glâne)</v>
      </c>
    </row>
    <row r="623" spans="1:3" x14ac:dyDescent="0.2">
      <c r="A623" s="164" t="str">
        <f>IF(ISBLANK(Nomen.complète!Q623),"",Nomen.complète!Q623)</f>
        <v/>
      </c>
      <c r="B623" s="164">
        <f>IF(ISBLANK(Nomen.complète!R623),"",Nomen.complète!R623)</f>
        <v>16563</v>
      </c>
      <c r="C623" s="165" t="str">
        <f>IF(ISBLANK(Nomen.complète!S623),"-",Nomen.complète!S623)</f>
        <v>Chapelle (VD)</v>
      </c>
    </row>
    <row r="624" spans="1:3" x14ac:dyDescent="0.2">
      <c r="A624" s="164" t="str">
        <f>IF(ISBLANK(Nomen.complète!Q624),"",Nomen.complète!Q624)</f>
        <v/>
      </c>
      <c r="B624" s="164">
        <f>IF(ISBLANK(Nomen.complète!R624),"",Nomen.complète!R624)</f>
        <v>16562</v>
      </c>
      <c r="C624" s="165" t="str">
        <f>IF(ISBLANK(Nomen.complète!S624),"-",Nomen.complète!S624)</f>
        <v>Chapelle-près-Surpierre</v>
      </c>
    </row>
    <row r="625" spans="1:3" x14ac:dyDescent="0.2">
      <c r="A625" s="164" t="str">
        <f>IF(ISBLANK(Nomen.complète!Q625),"",Nomen.complète!Q625)</f>
        <v/>
      </c>
      <c r="B625" s="164">
        <f>IF(ISBLANK(Nomen.complète!R625),"",Nomen.complète!R625)</f>
        <v>16561</v>
      </c>
      <c r="C625" s="165" t="str">
        <f>IF(ISBLANK(Nomen.complète!S625),"-",Nomen.complète!S625)</f>
        <v>Chapelle-sur-Gillarens</v>
      </c>
    </row>
    <row r="626" spans="1:3" x14ac:dyDescent="0.2">
      <c r="A626" s="164" t="str">
        <f>IF(ISBLANK(Nomen.complète!Q626),"",Nomen.complète!Q626)</f>
        <v/>
      </c>
      <c r="B626" s="164">
        <f>IF(ISBLANK(Nomen.complète!R626),"",Nomen.complète!R626)</f>
        <v>11445</v>
      </c>
      <c r="C626" s="165" t="str">
        <f>IF(ISBLANK(Nomen.complète!S626),"-",Nomen.complète!S626)</f>
        <v>Chapelle-sur-Moudon</v>
      </c>
    </row>
    <row r="627" spans="1:3" x14ac:dyDescent="0.2">
      <c r="A627" s="164">
        <f>IF(ISBLANK(Nomen.complète!Q627),"",Nomen.complète!Q627)</f>
        <v>5882</v>
      </c>
      <c r="B627" s="164">
        <f>IF(ISBLANK(Nomen.complète!R627),"",Nomen.complète!R627)</f>
        <v>14846</v>
      </c>
      <c r="C627" s="165" t="str">
        <f>IF(ISBLANK(Nomen.complète!S627),"-",Nomen.complète!S627)</f>
        <v>Chardonne</v>
      </c>
    </row>
    <row r="628" spans="1:3" x14ac:dyDescent="0.2">
      <c r="A628" s="164" t="str">
        <f>IF(ISBLANK(Nomen.complète!Q628),"",Nomen.complète!Q628)</f>
        <v/>
      </c>
      <c r="B628" s="164">
        <f>IF(ISBLANK(Nomen.complète!R628),"",Nomen.complète!R628)</f>
        <v>11243</v>
      </c>
      <c r="C628" s="165" t="str">
        <f>IF(ISBLANK(Nomen.complète!S628),"-",Nomen.complète!S628)</f>
        <v>Chardonney-sur-Morges</v>
      </c>
    </row>
    <row r="629" spans="1:3" x14ac:dyDescent="0.2">
      <c r="A629" s="164" t="str">
        <f>IF(ISBLANK(Nomen.complète!Q629),"",Nomen.complète!Q629)</f>
        <v/>
      </c>
      <c r="B629" s="164">
        <f>IF(ISBLANK(Nomen.complète!R629),"",Nomen.complète!R629)</f>
        <v>11447</v>
      </c>
      <c r="C629" s="165" t="str">
        <f>IF(ISBLANK(Nomen.complète!S629),"-",Nomen.complète!S629)</f>
        <v>Charmey</v>
      </c>
    </row>
    <row r="630" spans="1:3" x14ac:dyDescent="0.2">
      <c r="A630" s="164" t="str">
        <f>IF(ISBLANK(Nomen.complète!Q630),"",Nomen.complète!Q630)</f>
        <v/>
      </c>
      <c r="B630" s="164">
        <f>IF(ISBLANK(Nomen.complète!R630),"",Nomen.complète!R630)</f>
        <v>11036</v>
      </c>
      <c r="C630" s="165" t="str">
        <f>IF(ISBLANK(Nomen.complète!S630),"-",Nomen.complète!S630)</f>
        <v>Charmoille</v>
      </c>
    </row>
    <row r="631" spans="1:3" x14ac:dyDescent="0.2">
      <c r="A631" s="164" t="str">
        <f>IF(ISBLANK(Nomen.complète!Q631),"",Nomen.complète!Q631)</f>
        <v/>
      </c>
      <c r="B631" s="164">
        <f>IF(ISBLANK(Nomen.complète!R631),"",Nomen.complète!R631)</f>
        <v>11448</v>
      </c>
      <c r="C631" s="165" t="str">
        <f>IF(ISBLANK(Nomen.complète!S631),"-",Nomen.complète!S631)</f>
        <v>Charrat</v>
      </c>
    </row>
    <row r="632" spans="1:3" x14ac:dyDescent="0.2">
      <c r="A632" s="164">
        <f>IF(ISBLANK(Nomen.complète!Q632),"",Nomen.complète!Q632)</f>
        <v>5707</v>
      </c>
      <c r="B632" s="164">
        <f>IF(ISBLANK(Nomen.complète!R632),"",Nomen.complète!R632)</f>
        <v>14859</v>
      </c>
      <c r="C632" s="165" t="str">
        <f>IF(ISBLANK(Nomen.complète!S632),"-",Nomen.complète!S632)</f>
        <v>Chavannes-de-Bogis</v>
      </c>
    </row>
    <row r="633" spans="1:3" x14ac:dyDescent="0.2">
      <c r="A633" s="164">
        <f>IF(ISBLANK(Nomen.complète!Q633),"",Nomen.complète!Q633)</f>
        <v>5708</v>
      </c>
      <c r="B633" s="164">
        <f>IF(ISBLANK(Nomen.complète!R633),"",Nomen.complète!R633)</f>
        <v>14858</v>
      </c>
      <c r="C633" s="165" t="str">
        <f>IF(ISBLANK(Nomen.complète!S633),"-",Nomen.complète!S633)</f>
        <v>Chavannes-des-Bois</v>
      </c>
    </row>
    <row r="634" spans="1:3" x14ac:dyDescent="0.2">
      <c r="A634" s="164">
        <f>IF(ISBLANK(Nomen.complète!Q634),"",Nomen.complète!Q634)</f>
        <v>5907</v>
      </c>
      <c r="B634" s="164">
        <f>IF(ISBLANK(Nomen.complète!R634),"",Nomen.complète!R634)</f>
        <v>14857</v>
      </c>
      <c r="C634" s="165" t="str">
        <f>IF(ISBLANK(Nomen.complète!S634),"-",Nomen.complète!S634)</f>
        <v>Chavannes-le-Chêne</v>
      </c>
    </row>
    <row r="635" spans="1:3" x14ac:dyDescent="0.2">
      <c r="A635" s="164">
        <f>IF(ISBLANK(Nomen.complète!Q635),"",Nomen.complète!Q635)</f>
        <v>5475</v>
      </c>
      <c r="B635" s="164">
        <f>IF(ISBLANK(Nomen.complète!R635),"",Nomen.complète!R635)</f>
        <v>14853</v>
      </c>
      <c r="C635" s="165" t="str">
        <f>IF(ISBLANK(Nomen.complète!S635),"-",Nomen.complète!S635)</f>
        <v>Chavannes-le-Veyron</v>
      </c>
    </row>
    <row r="636" spans="1:3" x14ac:dyDescent="0.2">
      <c r="A636" s="164" t="str">
        <f>IF(ISBLANK(Nomen.complète!Q636),"",Nomen.complète!Q636)</f>
        <v/>
      </c>
      <c r="B636" s="164">
        <f>IF(ISBLANK(Nomen.complète!R636),"",Nomen.complète!R636)</f>
        <v>11425</v>
      </c>
      <c r="C636" s="165" t="str">
        <f>IF(ISBLANK(Nomen.complète!S636),"-",Nomen.complète!S636)</f>
        <v>Chavannes-les-Forts</v>
      </c>
    </row>
    <row r="637" spans="1:3" x14ac:dyDescent="0.2">
      <c r="A637" s="164">
        <f>IF(ISBLANK(Nomen.complète!Q637),"",Nomen.complète!Q637)</f>
        <v>5627</v>
      </c>
      <c r="B637" s="164">
        <f>IF(ISBLANK(Nomen.complète!R637),"",Nomen.complète!R637)</f>
        <v>14860</v>
      </c>
      <c r="C637" s="165" t="str">
        <f>IF(ISBLANK(Nomen.complète!S637),"-",Nomen.complète!S637)</f>
        <v>Chavannes-près-Renens</v>
      </c>
    </row>
    <row r="638" spans="1:3" x14ac:dyDescent="0.2">
      <c r="A638" s="164" t="str">
        <f>IF(ISBLANK(Nomen.complète!Q638),"",Nomen.complète!Q638)</f>
        <v/>
      </c>
      <c r="B638" s="164">
        <f>IF(ISBLANK(Nomen.complète!R638),"",Nomen.complète!R638)</f>
        <v>11427</v>
      </c>
      <c r="C638" s="165" t="str">
        <f>IF(ISBLANK(Nomen.complète!S638),"-",Nomen.complète!S638)</f>
        <v>Chavannes-sous-Orsonnens</v>
      </c>
    </row>
    <row r="639" spans="1:3" x14ac:dyDescent="0.2">
      <c r="A639" s="164">
        <f>IF(ISBLANK(Nomen.complète!Q639),"",Nomen.complète!Q639)</f>
        <v>5665</v>
      </c>
      <c r="B639" s="164">
        <f>IF(ISBLANK(Nomen.complète!R639),"",Nomen.complète!R639)</f>
        <v>14856</v>
      </c>
      <c r="C639" s="165" t="str">
        <f>IF(ISBLANK(Nomen.complète!S639),"-",Nomen.complète!S639)</f>
        <v>Chavannes-sur-Moudon</v>
      </c>
    </row>
    <row r="640" spans="1:3" x14ac:dyDescent="0.2">
      <c r="A640" s="164">
        <f>IF(ISBLANK(Nomen.complète!Q640),"",Nomen.complète!Q640)</f>
        <v>5749</v>
      </c>
      <c r="B640" s="164">
        <f>IF(ISBLANK(Nomen.complète!R640),"",Nomen.complète!R640)</f>
        <v>16074</v>
      </c>
      <c r="C640" s="165" t="str">
        <f>IF(ISBLANK(Nomen.complète!S640),"-",Nomen.complète!S640)</f>
        <v>Chavornay</v>
      </c>
    </row>
    <row r="641" spans="1:3" x14ac:dyDescent="0.2">
      <c r="A641" s="164" t="str">
        <f>IF(ISBLANK(Nomen.complète!Q641),"",Nomen.complète!Q641)</f>
        <v/>
      </c>
      <c r="B641" s="164">
        <f>IF(ISBLANK(Nomen.complète!R641),"",Nomen.complète!R641)</f>
        <v>11430</v>
      </c>
      <c r="C641" s="165" t="str">
        <f>IF(ISBLANK(Nomen.complète!S641),"-",Nomen.complète!S641)</f>
        <v>Cheiry</v>
      </c>
    </row>
    <row r="642" spans="1:3" x14ac:dyDescent="0.2">
      <c r="A642" s="164" t="str">
        <f>IF(ISBLANK(Nomen.complète!Q642),"",Nomen.complète!Q642)</f>
        <v/>
      </c>
      <c r="B642" s="164">
        <f>IF(ISBLANK(Nomen.complète!R642),"",Nomen.complète!R642)</f>
        <v>11602</v>
      </c>
      <c r="C642" s="165" t="str">
        <f>IF(ISBLANK(Nomen.complète!S642),"-",Nomen.complète!S642)</f>
        <v>Chermignon</v>
      </c>
    </row>
    <row r="643" spans="1:3" x14ac:dyDescent="0.2">
      <c r="A643" s="164" t="str">
        <f>IF(ISBLANK(Nomen.complète!Q643),"",Nomen.complète!Q643)</f>
        <v/>
      </c>
      <c r="B643" s="164">
        <f>IF(ISBLANK(Nomen.complète!R643),"",Nomen.complète!R643)</f>
        <v>11603</v>
      </c>
      <c r="C643" s="165" t="str">
        <f>IF(ISBLANK(Nomen.complète!S643),"-",Nomen.complète!S643)</f>
        <v>Chesalles-sur-Moudon</v>
      </c>
    </row>
    <row r="644" spans="1:3" x14ac:dyDescent="0.2">
      <c r="A644" s="164" t="str">
        <f>IF(ISBLANK(Nomen.complète!Q644),"",Nomen.complète!Q644)</f>
        <v/>
      </c>
      <c r="B644" s="164">
        <f>IF(ISBLANK(Nomen.complète!R644),"",Nomen.complète!R644)</f>
        <v>11604</v>
      </c>
      <c r="C644" s="165" t="str">
        <f>IF(ISBLANK(Nomen.complète!S644),"-",Nomen.complète!S644)</f>
        <v>Chesalles-sur-Oron</v>
      </c>
    </row>
    <row r="645" spans="1:3" x14ac:dyDescent="0.2">
      <c r="A645" s="164">
        <f>IF(ISBLANK(Nomen.complète!Q645),"",Nomen.complète!Q645)</f>
        <v>5909</v>
      </c>
      <c r="B645" s="164">
        <f>IF(ISBLANK(Nomen.complète!R645),"",Nomen.complète!R645)</f>
        <v>14811</v>
      </c>
      <c r="C645" s="165" t="str">
        <f>IF(ISBLANK(Nomen.complète!S645),"-",Nomen.complète!S645)</f>
        <v>Cheseaux-Noréaz</v>
      </c>
    </row>
    <row r="646" spans="1:3" x14ac:dyDescent="0.2">
      <c r="A646" s="164">
        <f>IF(ISBLANK(Nomen.complète!Q646),"",Nomen.complète!Q646)</f>
        <v>5582</v>
      </c>
      <c r="B646" s="164">
        <f>IF(ISBLANK(Nomen.complète!R646),"",Nomen.complète!R646)</f>
        <v>14810</v>
      </c>
      <c r="C646" s="165" t="str">
        <f>IF(ISBLANK(Nomen.complète!S646),"-",Nomen.complète!S646)</f>
        <v>Cheseaux-sur-Lausanne</v>
      </c>
    </row>
    <row r="647" spans="1:3" x14ac:dyDescent="0.2">
      <c r="A647" s="164">
        <f>IF(ISBLANK(Nomen.complète!Q647),"",Nomen.complète!Q647)</f>
        <v>5403</v>
      </c>
      <c r="B647" s="164">
        <f>IF(ISBLANK(Nomen.complète!R647),"",Nomen.complète!R647)</f>
        <v>14808</v>
      </c>
      <c r="C647" s="165" t="str">
        <f>IF(ISBLANK(Nomen.complète!S647),"-",Nomen.complète!S647)</f>
        <v>Chessel</v>
      </c>
    </row>
    <row r="648" spans="1:3" x14ac:dyDescent="0.2">
      <c r="A648" s="164" t="str">
        <f>IF(ISBLANK(Nomen.complète!Q648),"",Nomen.complète!Q648)</f>
        <v/>
      </c>
      <c r="B648" s="164">
        <f>IF(ISBLANK(Nomen.complète!R648),"",Nomen.complète!R648)</f>
        <v>11037</v>
      </c>
      <c r="C648" s="165" t="str">
        <f>IF(ISBLANK(Nomen.complète!S648),"-",Nomen.complète!S648)</f>
        <v>Chevenez</v>
      </c>
    </row>
    <row r="649" spans="1:3" x14ac:dyDescent="0.2">
      <c r="A649" s="164">
        <f>IF(ISBLANK(Nomen.complète!Q649),"",Nomen.complète!Q649)</f>
        <v>5476</v>
      </c>
      <c r="B649" s="164">
        <f>IF(ISBLANK(Nomen.complète!R649),"",Nomen.complète!R649)</f>
        <v>14814</v>
      </c>
      <c r="C649" s="165" t="str">
        <f>IF(ISBLANK(Nomen.complète!S649),"-",Nomen.complète!S649)</f>
        <v>Chevilly</v>
      </c>
    </row>
    <row r="650" spans="1:3" x14ac:dyDescent="0.2">
      <c r="A650" s="164">
        <f>IF(ISBLANK(Nomen.complète!Q650),"",Nomen.complète!Q650)</f>
        <v>5813</v>
      </c>
      <c r="B650" s="164">
        <f>IF(ISBLANK(Nomen.complète!R650),"",Nomen.complète!R650)</f>
        <v>14807</v>
      </c>
      <c r="C650" s="165" t="str">
        <f>IF(ISBLANK(Nomen.complète!S650),"-",Nomen.complète!S650)</f>
        <v>Chevroux</v>
      </c>
    </row>
    <row r="651" spans="1:3" x14ac:dyDescent="0.2">
      <c r="A651" s="164">
        <f>IF(ISBLANK(Nomen.complète!Q651),"",Nomen.complète!Q651)</f>
        <v>5601</v>
      </c>
      <c r="B651" s="164">
        <f>IF(ISBLANK(Nomen.complète!R651),"",Nomen.complète!R651)</f>
        <v>14806</v>
      </c>
      <c r="C651" s="165" t="str">
        <f>IF(ISBLANK(Nomen.complète!S651),"-",Nomen.complète!S651)</f>
        <v>Chexbres</v>
      </c>
    </row>
    <row r="652" spans="1:3" x14ac:dyDescent="0.2">
      <c r="A652" s="164" t="str">
        <f>IF(ISBLANK(Nomen.complète!Q652),"",Nomen.complète!Q652)</f>
        <v/>
      </c>
      <c r="B652" s="164">
        <f>IF(ISBLANK(Nomen.complète!R652),"",Nomen.complète!R652)</f>
        <v>11613</v>
      </c>
      <c r="C652" s="165" t="str">
        <f>IF(ISBLANK(Nomen.complète!S652),"-",Nomen.complète!S652)</f>
        <v>Cheyres</v>
      </c>
    </row>
    <row r="653" spans="1:3" x14ac:dyDescent="0.2">
      <c r="A653" s="164">
        <f>IF(ISBLANK(Nomen.complète!Q653),"",Nomen.complète!Q653)</f>
        <v>2055</v>
      </c>
      <c r="B653" s="164">
        <f>IF(ISBLANK(Nomen.complète!R653),"",Nomen.complète!R653)</f>
        <v>15690</v>
      </c>
      <c r="C653" s="165" t="str">
        <f>IF(ISBLANK(Nomen.complète!S653),"-",Nomen.complète!S653)</f>
        <v>Cheyres-Châbles</v>
      </c>
    </row>
    <row r="654" spans="1:3" x14ac:dyDescent="0.2">
      <c r="A654" s="164">
        <f>IF(ISBLANK(Nomen.complète!Q654),"",Nomen.complète!Q654)</f>
        <v>5250</v>
      </c>
      <c r="B654" s="164">
        <f>IF(ISBLANK(Nomen.complète!R654),"",Nomen.complète!R654)</f>
        <v>13251</v>
      </c>
      <c r="C654" s="165" t="str">
        <f>IF(ISBLANK(Nomen.complète!S654),"-",Nomen.complète!S654)</f>
        <v>Chiasso</v>
      </c>
    </row>
    <row r="655" spans="1:3" x14ac:dyDescent="0.2">
      <c r="A655" s="164" t="str">
        <f>IF(ISBLANK(Nomen.complète!Q655),"",Nomen.complète!Q655)</f>
        <v/>
      </c>
      <c r="B655" s="164">
        <f>IF(ISBLANK(Nomen.complète!R655),"",Nomen.complète!R655)</f>
        <v>11615</v>
      </c>
      <c r="C655" s="165" t="str">
        <f>IF(ISBLANK(Nomen.complète!S655),"-",Nomen.complète!S655)</f>
        <v>Chiggiogna</v>
      </c>
    </row>
    <row r="656" spans="1:3" x14ac:dyDescent="0.2">
      <c r="A656" s="164">
        <f>IF(ISBLANK(Nomen.complète!Q656),"",Nomen.complète!Q656)</f>
        <v>5628</v>
      </c>
      <c r="B656" s="164">
        <f>IF(ISBLANK(Nomen.complète!R656),"",Nomen.complète!R656)</f>
        <v>14815</v>
      </c>
      <c r="C656" s="165" t="str">
        <f>IF(ISBLANK(Nomen.complète!S656),"-",Nomen.complète!S656)</f>
        <v>Chigny</v>
      </c>
    </row>
    <row r="657" spans="1:3" x14ac:dyDescent="0.2">
      <c r="A657" s="164">
        <f>IF(ISBLANK(Nomen.complète!Q657),"",Nomen.complète!Q657)</f>
        <v>6235</v>
      </c>
      <c r="B657" s="164">
        <f>IF(ISBLANK(Nomen.complète!R657),"",Nomen.complète!R657)</f>
        <v>11610</v>
      </c>
      <c r="C657" s="165" t="str">
        <f>IF(ISBLANK(Nomen.complète!S657),"-",Nomen.complète!S657)</f>
        <v>Chippis</v>
      </c>
    </row>
    <row r="658" spans="1:3" x14ac:dyDescent="0.2">
      <c r="A658" s="164" t="str">
        <f>IF(ISBLANK(Nomen.complète!Q658),"",Nomen.complète!Q658)</f>
        <v/>
      </c>
      <c r="B658" s="164">
        <f>IF(ISBLANK(Nomen.complète!R658),"",Nomen.complète!R658)</f>
        <v>11608</v>
      </c>
      <c r="C658" s="165" t="str">
        <f>IF(ISBLANK(Nomen.complète!S658),"-",Nomen.complète!S658)</f>
        <v>Chironico</v>
      </c>
    </row>
    <row r="659" spans="1:3" x14ac:dyDescent="0.2">
      <c r="A659" s="164">
        <f>IF(ISBLANK(Nomen.complète!Q659),"",Nomen.complète!Q659)</f>
        <v>6614</v>
      </c>
      <c r="B659" s="164">
        <f>IF(ISBLANK(Nomen.complète!R659),"",Nomen.complète!R659)</f>
        <v>11586</v>
      </c>
      <c r="C659" s="165" t="str">
        <f>IF(ISBLANK(Nomen.complète!S659),"-",Nomen.complète!S659)</f>
        <v>Choulex</v>
      </c>
    </row>
    <row r="660" spans="1:3" x14ac:dyDescent="0.2">
      <c r="A660" s="164">
        <f>IF(ISBLANK(Nomen.complète!Q660),"",Nomen.complète!Q660)</f>
        <v>3901</v>
      </c>
      <c r="B660" s="164">
        <f>IF(ISBLANK(Nomen.complète!R660),"",Nomen.complète!R660)</f>
        <v>16599</v>
      </c>
      <c r="C660" s="165" t="str">
        <f>IF(ISBLANK(Nomen.complète!S660),"-",Nomen.complète!S660)</f>
        <v>Chur</v>
      </c>
    </row>
    <row r="661" spans="1:3" x14ac:dyDescent="0.2">
      <c r="A661" s="164">
        <f>IF(ISBLANK(Nomen.complète!Q661),"",Nomen.complète!Q661)</f>
        <v>3911</v>
      </c>
      <c r="B661" s="164">
        <f>IF(ISBLANK(Nomen.complète!R661),"",Nomen.complète!R661)</f>
        <v>16053</v>
      </c>
      <c r="C661" s="165" t="str">
        <f>IF(ISBLANK(Nomen.complète!S661),"-",Nomen.complète!S661)</f>
        <v>Churwalden</v>
      </c>
    </row>
    <row r="662" spans="1:3" x14ac:dyDescent="0.2">
      <c r="A662" s="164" t="str">
        <f>IF(ISBLANK(Nomen.complète!Q662),"",Nomen.complète!Q662)</f>
        <v/>
      </c>
      <c r="B662" s="164">
        <f>IF(ISBLANK(Nomen.complète!R662),"",Nomen.complète!R662)</f>
        <v>11394</v>
      </c>
      <c r="C662" s="165" t="str">
        <f>IF(ISBLANK(Nomen.complète!S662),"-",Nomen.complète!S662)</f>
        <v>Châbles</v>
      </c>
    </row>
    <row r="663" spans="1:3" x14ac:dyDescent="0.2">
      <c r="A663" s="164">
        <f>IF(ISBLANK(Nomen.complète!Q663),"",Nomen.complète!Q663)</f>
        <v>5841</v>
      </c>
      <c r="B663" s="164">
        <f>IF(ISBLANK(Nomen.complète!R663),"",Nomen.complète!R663)</f>
        <v>14845</v>
      </c>
      <c r="C663" s="165" t="str">
        <f>IF(ISBLANK(Nomen.complète!S663),"-",Nomen.complète!S663)</f>
        <v>Château-d'Oex</v>
      </c>
    </row>
    <row r="664" spans="1:3" x14ac:dyDescent="0.2">
      <c r="A664" s="164">
        <f>IF(ISBLANK(Nomen.complète!Q664),"",Nomen.complète!Q664)</f>
        <v>2325</v>
      </c>
      <c r="B664" s="164">
        <f>IF(ISBLANK(Nomen.complète!R664),"",Nomen.complète!R664)</f>
        <v>11426</v>
      </c>
      <c r="C664" s="165" t="str">
        <f>IF(ISBLANK(Nomen.complète!S664),"-",Nomen.complète!S664)</f>
        <v>Châtel-Saint-Denis</v>
      </c>
    </row>
    <row r="665" spans="1:3" x14ac:dyDescent="0.2">
      <c r="A665" s="164">
        <f>IF(ISBLANK(Nomen.complète!Q665),"",Nomen.complète!Q665)</f>
        <v>2128</v>
      </c>
      <c r="B665" s="164">
        <f>IF(ISBLANK(Nomen.complète!R665),"",Nomen.complète!R665)</f>
        <v>11424</v>
      </c>
      <c r="C665" s="165" t="str">
        <f>IF(ISBLANK(Nomen.complète!S665),"-",Nomen.complète!S665)</f>
        <v>Châtel-sur-Montsalvens</v>
      </c>
    </row>
    <row r="666" spans="1:3" x14ac:dyDescent="0.2">
      <c r="A666" s="164" t="str">
        <f>IF(ISBLANK(Nomen.complète!Q666),"",Nomen.complète!Q666)</f>
        <v/>
      </c>
      <c r="B666" s="164">
        <f>IF(ISBLANK(Nomen.complète!R666),"",Nomen.complète!R666)</f>
        <v>10648</v>
      </c>
      <c r="C666" s="165" t="str">
        <f>IF(ISBLANK(Nomen.complète!S666),"-",Nomen.complète!S666)</f>
        <v>Châtelat</v>
      </c>
    </row>
    <row r="667" spans="1:3" x14ac:dyDescent="0.2">
      <c r="A667" s="164" t="str">
        <f>IF(ISBLANK(Nomen.complète!Q667),"",Nomen.complète!Q667)</f>
        <v/>
      </c>
      <c r="B667" s="164">
        <f>IF(ISBLANK(Nomen.complète!R667),"",Nomen.complète!R667)</f>
        <v>11441</v>
      </c>
      <c r="C667" s="165" t="str">
        <f>IF(ISBLANK(Nomen.complète!S667),"-",Nomen.complète!S667)</f>
        <v>Châtillens</v>
      </c>
    </row>
    <row r="668" spans="1:3" x14ac:dyDescent="0.2">
      <c r="A668" s="164" t="str">
        <f>IF(ISBLANK(Nomen.complète!Q668),"",Nomen.complète!Q668)</f>
        <v/>
      </c>
      <c r="B668" s="164">
        <f>IF(ISBLANK(Nomen.complète!R668),"",Nomen.complète!R668)</f>
        <v>10985</v>
      </c>
      <c r="C668" s="165" t="str">
        <f>IF(ISBLANK(Nomen.complète!S668),"-",Nomen.complète!S668)</f>
        <v>Châtillon (BE)</v>
      </c>
    </row>
    <row r="669" spans="1:3" x14ac:dyDescent="0.2">
      <c r="A669" s="164">
        <f>IF(ISBLANK(Nomen.complète!Q669),"",Nomen.complète!Q669)</f>
        <v>2008</v>
      </c>
      <c r="B669" s="164">
        <f>IF(ISBLANK(Nomen.complète!R669),"",Nomen.complète!R669)</f>
        <v>11419</v>
      </c>
      <c r="C669" s="165" t="str">
        <f>IF(ISBLANK(Nomen.complète!S669),"-",Nomen.complète!S669)</f>
        <v>Châtillon (FR)</v>
      </c>
    </row>
    <row r="670" spans="1:3" x14ac:dyDescent="0.2">
      <c r="A670" s="164">
        <f>IF(ISBLANK(Nomen.complète!Q670),"",Nomen.complète!Q670)</f>
        <v>6704</v>
      </c>
      <c r="B670" s="164">
        <f>IF(ISBLANK(Nomen.complète!R670),"",Nomen.complète!R670)</f>
        <v>13275</v>
      </c>
      <c r="C670" s="165" t="str">
        <f>IF(ISBLANK(Nomen.complète!S670),"-",Nomen.complète!S670)</f>
        <v>Châtillon (JU)</v>
      </c>
    </row>
    <row r="671" spans="1:3" x14ac:dyDescent="0.2">
      <c r="A671" s="164">
        <f>IF(ISBLANK(Nomen.complète!Q671),"",Nomen.complète!Q671)</f>
        <v>2068</v>
      </c>
      <c r="B671" s="164">
        <f>IF(ISBLANK(Nomen.complète!R671),"",Nomen.complète!R671)</f>
        <v>11420</v>
      </c>
      <c r="C671" s="165" t="str">
        <f>IF(ISBLANK(Nomen.complète!S671),"-",Nomen.complète!S671)</f>
        <v>Châtonnaye</v>
      </c>
    </row>
    <row r="672" spans="1:3" x14ac:dyDescent="0.2">
      <c r="A672" s="164">
        <f>IF(ISBLANK(Nomen.complète!Q672),"",Nomen.complète!Q672)</f>
        <v>2177</v>
      </c>
      <c r="B672" s="164">
        <f>IF(ISBLANK(Nomen.complète!R672),"",Nomen.complète!R672)</f>
        <v>11502</v>
      </c>
      <c r="C672" s="165" t="str">
        <f>IF(ISBLANK(Nomen.complète!S672),"-",Nomen.complète!S672)</f>
        <v>Chénens</v>
      </c>
    </row>
    <row r="673" spans="1:3" x14ac:dyDescent="0.2">
      <c r="A673" s="164" t="str">
        <f>IF(ISBLANK(Nomen.complète!Q673),"",Nomen.complète!Q673)</f>
        <v/>
      </c>
      <c r="B673" s="164">
        <f>IF(ISBLANK(Nomen.complète!R673),"",Nomen.complète!R673)</f>
        <v>11354</v>
      </c>
      <c r="C673" s="165" t="str">
        <f>IF(ISBLANK(Nomen.complète!S673),"-",Nomen.complète!S673)</f>
        <v>Chésalles</v>
      </c>
    </row>
    <row r="674" spans="1:3" x14ac:dyDescent="0.2">
      <c r="A674" s="164">
        <f>IF(ISBLANK(Nomen.complète!Q674),"",Nomen.complète!Q674)</f>
        <v>5709</v>
      </c>
      <c r="B674" s="164">
        <f>IF(ISBLANK(Nomen.complète!R674),"",Nomen.complète!R674)</f>
        <v>14809</v>
      </c>
      <c r="C674" s="165" t="str">
        <f>IF(ISBLANK(Nomen.complète!S674),"-",Nomen.complète!S674)</f>
        <v>Chéserex</v>
      </c>
    </row>
    <row r="675" spans="1:3" x14ac:dyDescent="0.2">
      <c r="A675" s="164" t="str">
        <f>IF(ISBLANK(Nomen.complète!Q675),"",Nomen.complète!Q675)</f>
        <v/>
      </c>
      <c r="B675" s="164">
        <f>IF(ISBLANK(Nomen.complète!R675),"",Nomen.complète!R675)</f>
        <v>11617</v>
      </c>
      <c r="C675" s="165" t="str">
        <f>IF(ISBLANK(Nomen.complète!S675),"-",Nomen.complète!S675)</f>
        <v>Chésopelloz</v>
      </c>
    </row>
    <row r="676" spans="1:3" x14ac:dyDescent="0.2">
      <c r="A676" s="164" t="str">
        <f>IF(ISBLANK(Nomen.complète!Q676),"",Nomen.complète!Q676)</f>
        <v/>
      </c>
      <c r="B676" s="164">
        <f>IF(ISBLANK(Nomen.complète!R676),"",Nomen.complète!R676)</f>
        <v>11614</v>
      </c>
      <c r="C676" s="165" t="str">
        <f>IF(ISBLANK(Nomen.complète!S676),"-",Nomen.complète!S676)</f>
        <v>Chézard-Saint-Martin</v>
      </c>
    </row>
    <row r="677" spans="1:3" x14ac:dyDescent="0.2">
      <c r="A677" s="164">
        <f>IF(ISBLANK(Nomen.complète!Q677),"",Nomen.complète!Q677)</f>
        <v>6612</v>
      </c>
      <c r="B677" s="164">
        <f>IF(ISBLANK(Nomen.complète!R677),"",Nomen.complète!R677)</f>
        <v>11431</v>
      </c>
      <c r="C677" s="165" t="str">
        <f>IF(ISBLANK(Nomen.complète!S677),"-",Nomen.complète!S677)</f>
        <v>Chêne-Bougeries</v>
      </c>
    </row>
    <row r="678" spans="1:3" x14ac:dyDescent="0.2">
      <c r="A678" s="164">
        <f>IF(ISBLANK(Nomen.complète!Q678),"",Nomen.complète!Q678)</f>
        <v>6613</v>
      </c>
      <c r="B678" s="164">
        <f>IF(ISBLANK(Nomen.complète!R678),"",Nomen.complète!R678)</f>
        <v>11535</v>
      </c>
      <c r="C678" s="165" t="str">
        <f>IF(ISBLANK(Nomen.complète!S678),"-",Nomen.complète!S678)</f>
        <v>Chêne-Bourg</v>
      </c>
    </row>
    <row r="679" spans="1:3" x14ac:dyDescent="0.2">
      <c r="A679" s="164" t="str">
        <f>IF(ISBLANK(Nomen.complète!Q679),"",Nomen.complète!Q679)</f>
        <v/>
      </c>
      <c r="B679" s="164">
        <f>IF(ISBLANK(Nomen.complète!R679),"",Nomen.complète!R679)</f>
        <v>16560</v>
      </c>
      <c r="C679" s="165" t="str">
        <f>IF(ISBLANK(Nomen.complète!S679),"-",Nomen.complète!S679)</f>
        <v>Chêne-Paquier</v>
      </c>
    </row>
    <row r="680" spans="1:3" x14ac:dyDescent="0.2">
      <c r="A680" s="164">
        <f>IF(ISBLANK(Nomen.complète!Q680),"",Nomen.complète!Q680)</f>
        <v>5908</v>
      </c>
      <c r="B680" s="164">
        <f>IF(ISBLANK(Nomen.complète!R680),"",Nomen.complète!R680)</f>
        <v>14862</v>
      </c>
      <c r="C680" s="165" t="str">
        <f>IF(ISBLANK(Nomen.complète!S680),"-",Nomen.complète!S680)</f>
        <v>Chêne-Pâquier</v>
      </c>
    </row>
    <row r="681" spans="1:3" x14ac:dyDescent="0.2">
      <c r="A681" s="164" t="str">
        <f>IF(ISBLANK(Nomen.complète!Q681),"",Nomen.complète!Q681)</f>
        <v/>
      </c>
      <c r="B681" s="164">
        <f>IF(ISBLANK(Nomen.complète!R681),"",Nomen.complète!R681)</f>
        <v>16190</v>
      </c>
      <c r="C681" s="165" t="str">
        <f>IF(ISBLANK(Nomen.complète!S681),"-",Nomen.complète!S681)</f>
        <v>Chêne-Thônex</v>
      </c>
    </row>
    <row r="682" spans="1:3" x14ac:dyDescent="0.2">
      <c r="A682" s="164" t="str">
        <f>IF(ISBLANK(Nomen.complète!Q682),"",Nomen.complète!Q682)</f>
        <v/>
      </c>
      <c r="B682" s="164">
        <f>IF(ISBLANK(Nomen.complète!R682),"",Nomen.complète!R682)</f>
        <v>16517</v>
      </c>
      <c r="C682" s="165" t="str">
        <f>IF(ISBLANK(Nomen.complète!S682),"-",Nomen.complète!S682)</f>
        <v>Cierfs</v>
      </c>
    </row>
    <row r="683" spans="1:3" x14ac:dyDescent="0.2">
      <c r="A683" s="164" t="str">
        <f>IF(ISBLANK(Nomen.complète!Q683),"",Nomen.complète!Q683)</f>
        <v/>
      </c>
      <c r="B683" s="164">
        <f>IF(ISBLANK(Nomen.complète!R683),"",Nomen.complète!R683)</f>
        <v>11587</v>
      </c>
      <c r="C683" s="165" t="str">
        <f>IF(ISBLANK(Nomen.complète!S683),"-",Nomen.complète!S683)</f>
        <v>Cimadera</v>
      </c>
    </row>
    <row r="684" spans="1:3" x14ac:dyDescent="0.2">
      <c r="A684" s="164" t="str">
        <f>IF(ISBLANK(Nomen.complète!Q684),"",Nomen.complète!Q684)</f>
        <v/>
      </c>
      <c r="B684" s="164">
        <f>IF(ISBLANK(Nomen.complète!R684),"",Nomen.complète!R684)</f>
        <v>11588</v>
      </c>
      <c r="C684" s="165" t="str">
        <f>IF(ISBLANK(Nomen.complète!S684),"-",Nomen.complète!S684)</f>
        <v>Cimo</v>
      </c>
    </row>
    <row r="685" spans="1:3" x14ac:dyDescent="0.2">
      <c r="A685" s="164">
        <f>IF(ISBLANK(Nomen.complète!Q685),"",Nomen.complète!Q685)</f>
        <v>5629</v>
      </c>
      <c r="B685" s="164">
        <f>IF(ISBLANK(Nomen.complète!R685),"",Nomen.complète!R685)</f>
        <v>14816</v>
      </c>
      <c r="C685" s="165" t="str">
        <f>IF(ISBLANK(Nomen.complète!S685),"-",Nomen.complète!S685)</f>
        <v>Clarmont</v>
      </c>
    </row>
    <row r="686" spans="1:3" x14ac:dyDescent="0.2">
      <c r="A686" s="164" t="str">
        <f>IF(ISBLANK(Nomen.complète!Q686),"",Nomen.complète!Q686)</f>
        <v/>
      </c>
      <c r="B686" s="164">
        <f>IF(ISBLANK(Nomen.complète!R686),"",Nomen.complète!R686)</f>
        <v>11590</v>
      </c>
      <c r="C686" s="165" t="str">
        <f>IF(ISBLANK(Nomen.complète!S686),"-",Nomen.complète!S686)</f>
        <v>Claro</v>
      </c>
    </row>
    <row r="687" spans="1:3" x14ac:dyDescent="0.2">
      <c r="A687" s="164" t="str">
        <f>IF(ISBLANK(Nomen.complète!Q687),"",Nomen.complète!Q687)</f>
        <v/>
      </c>
      <c r="B687" s="164">
        <f>IF(ISBLANK(Nomen.complète!R687),"",Nomen.complète!R687)</f>
        <v>10714</v>
      </c>
      <c r="C687" s="165" t="str">
        <f>IF(ISBLANK(Nomen.complète!S687),"-",Nomen.complète!S687)</f>
        <v>Clavaleyres</v>
      </c>
    </row>
    <row r="688" spans="1:3" x14ac:dyDescent="0.2">
      <c r="A688" s="164">
        <f>IF(ISBLANK(Nomen.complète!Q688),"",Nomen.complète!Q688)</f>
        <v>6808</v>
      </c>
      <c r="B688" s="164">
        <f>IF(ISBLANK(Nomen.complète!R688),"",Nomen.complète!R688)</f>
        <v>14965</v>
      </c>
      <c r="C688" s="165" t="str">
        <f>IF(ISBLANK(Nomen.complète!S688),"-",Nomen.complète!S688)</f>
        <v>Clos du Doubs</v>
      </c>
    </row>
    <row r="689" spans="1:3" x14ac:dyDescent="0.2">
      <c r="A689" s="164" t="str">
        <f>IF(ISBLANK(Nomen.complète!Q689),"",Nomen.complète!Q689)</f>
        <v/>
      </c>
      <c r="B689" s="164">
        <f>IF(ISBLANK(Nomen.complète!R689),"",Nomen.complète!R689)</f>
        <v>10225</v>
      </c>
      <c r="C689" s="165" t="str">
        <f>IF(ISBLANK(Nomen.complète!S689),"-",Nomen.complète!S689)</f>
        <v>Clugin</v>
      </c>
    </row>
    <row r="690" spans="1:3" x14ac:dyDescent="0.2">
      <c r="A690" s="164">
        <f>IF(ISBLANK(Nomen.complète!Q690),"",Nomen.complète!Q690)</f>
        <v>6781</v>
      </c>
      <c r="B690" s="164">
        <f>IF(ISBLANK(Nomen.complète!R690),"",Nomen.complète!R690)</f>
        <v>13328</v>
      </c>
      <c r="C690" s="165" t="str">
        <f>IF(ISBLANK(Nomen.complète!S690),"-",Nomen.complète!S690)</f>
        <v>Coeuve</v>
      </c>
    </row>
    <row r="691" spans="1:3" x14ac:dyDescent="0.2">
      <c r="A691" s="164" t="str">
        <f>IF(ISBLANK(Nomen.complète!Q691),"",Nomen.complète!Q691)</f>
        <v/>
      </c>
      <c r="B691" s="164">
        <f>IF(ISBLANK(Nomen.complète!R691),"",Nomen.complète!R691)</f>
        <v>11600</v>
      </c>
      <c r="C691" s="165" t="str">
        <f>IF(ISBLANK(Nomen.complète!S691),"-",Nomen.complète!S691)</f>
        <v>Coffrane</v>
      </c>
    </row>
    <row r="692" spans="1:3" x14ac:dyDescent="0.2">
      <c r="A692" s="164" t="str">
        <f>IF(ISBLANK(Nomen.complète!Q692),"",Nomen.complète!Q692)</f>
        <v/>
      </c>
      <c r="B692" s="164">
        <f>IF(ISBLANK(Nomen.complète!R692),"",Nomen.complète!R692)</f>
        <v>11592</v>
      </c>
      <c r="C692" s="165" t="str">
        <f>IF(ISBLANK(Nomen.complète!S692),"-",Nomen.complète!S692)</f>
        <v>Coglio</v>
      </c>
    </row>
    <row r="693" spans="1:3" x14ac:dyDescent="0.2">
      <c r="A693" s="164">
        <f>IF(ISBLANK(Nomen.complète!Q693),"",Nomen.complète!Q693)</f>
        <v>5710</v>
      </c>
      <c r="B693" s="164">
        <f>IF(ISBLANK(Nomen.complète!R693),"",Nomen.complète!R693)</f>
        <v>14817</v>
      </c>
      <c r="C693" s="165" t="str">
        <f>IF(ISBLANK(Nomen.complète!S693),"-",Nomen.complète!S693)</f>
        <v>Coinsins</v>
      </c>
    </row>
    <row r="694" spans="1:3" x14ac:dyDescent="0.2">
      <c r="A694" s="164">
        <f>IF(ISBLANK(Nomen.complète!Q694),"",Nomen.complète!Q694)</f>
        <v>5251</v>
      </c>
      <c r="B694" s="164">
        <f>IF(ISBLANK(Nomen.complète!R694),"",Nomen.complète!R694)</f>
        <v>11594</v>
      </c>
      <c r="C694" s="165" t="str">
        <f>IF(ISBLANK(Nomen.complète!S694),"-",Nomen.complète!S694)</f>
        <v>Coldrerio</v>
      </c>
    </row>
    <row r="695" spans="1:3" x14ac:dyDescent="0.2">
      <c r="A695" s="164" t="str">
        <f>IF(ISBLANK(Nomen.complète!Q695),"",Nomen.complète!Q695)</f>
        <v/>
      </c>
      <c r="B695" s="164">
        <f>IF(ISBLANK(Nomen.complète!R695),"",Nomen.complète!R695)</f>
        <v>16571</v>
      </c>
      <c r="C695" s="165" t="str">
        <f>IF(ISBLANK(Nomen.complète!S695),"-",Nomen.complète!S695)</f>
        <v>Colla</v>
      </c>
    </row>
    <row r="696" spans="1:3" x14ac:dyDescent="0.2">
      <c r="A696" s="164">
        <f>IF(ISBLANK(Nomen.complète!Q696),"",Nomen.complète!Q696)</f>
        <v>6615</v>
      </c>
      <c r="B696" s="164">
        <f>IF(ISBLANK(Nomen.complète!R696),"",Nomen.complète!R696)</f>
        <v>11595</v>
      </c>
      <c r="C696" s="165" t="str">
        <f>IF(ISBLANK(Nomen.complète!S696),"-",Nomen.complète!S696)</f>
        <v>Collex-Bossy</v>
      </c>
    </row>
    <row r="697" spans="1:3" x14ac:dyDescent="0.2">
      <c r="A697" s="164">
        <f>IF(ISBLANK(Nomen.complète!Q697),"",Nomen.complète!Q697)</f>
        <v>5236</v>
      </c>
      <c r="B697" s="164">
        <f>IF(ISBLANK(Nomen.complète!R697),"",Nomen.complète!R697)</f>
        <v>15512</v>
      </c>
      <c r="C697" s="165" t="str">
        <f>IF(ISBLANK(Nomen.complète!S697),"-",Nomen.complète!S697)</f>
        <v>Collina d'Oro</v>
      </c>
    </row>
    <row r="698" spans="1:3" x14ac:dyDescent="0.2">
      <c r="A698" s="164">
        <f>IF(ISBLANK(Nomen.complète!Q698),"",Nomen.complète!Q698)</f>
        <v>6152</v>
      </c>
      <c r="B698" s="164">
        <f>IF(ISBLANK(Nomen.complète!R698),"",Nomen.complète!R698)</f>
        <v>11596</v>
      </c>
      <c r="C698" s="165" t="str">
        <f>IF(ISBLANK(Nomen.complète!S698),"-",Nomen.complète!S698)</f>
        <v>Collombey-Muraz</v>
      </c>
    </row>
    <row r="699" spans="1:3" x14ac:dyDescent="0.2">
      <c r="A699" s="164">
        <f>IF(ISBLANK(Nomen.complète!Q699),"",Nomen.complète!Q699)</f>
        <v>6616</v>
      </c>
      <c r="B699" s="164">
        <f>IF(ISBLANK(Nomen.complète!R699),"",Nomen.complète!R699)</f>
        <v>11597</v>
      </c>
      <c r="C699" s="165" t="str">
        <f>IF(ISBLANK(Nomen.complète!S699),"-",Nomen.complète!S699)</f>
        <v>Collonge-Bellerive</v>
      </c>
    </row>
    <row r="700" spans="1:3" x14ac:dyDescent="0.2">
      <c r="A700" s="164">
        <f>IF(ISBLANK(Nomen.complète!Q700),"",Nomen.complète!Q700)</f>
        <v>6211</v>
      </c>
      <c r="B700" s="164">
        <f>IF(ISBLANK(Nomen.complète!R700),"",Nomen.complète!R700)</f>
        <v>11598</v>
      </c>
      <c r="C700" s="165" t="str">
        <f>IF(ISBLANK(Nomen.complète!S700),"-",Nomen.complète!S700)</f>
        <v>Collonges</v>
      </c>
    </row>
    <row r="701" spans="1:3" x14ac:dyDescent="0.2">
      <c r="A701" s="164">
        <f>IF(ISBLANK(Nomen.complète!Q701),"",Nomen.complète!Q701)</f>
        <v>6617</v>
      </c>
      <c r="B701" s="164">
        <f>IF(ISBLANK(Nomen.complète!R701),"",Nomen.complète!R701)</f>
        <v>11599</v>
      </c>
      <c r="C701" s="165" t="str">
        <f>IF(ISBLANK(Nomen.complète!S701),"-",Nomen.complète!S701)</f>
        <v>Cologny</v>
      </c>
    </row>
    <row r="702" spans="1:3" x14ac:dyDescent="0.2">
      <c r="A702" s="164" t="str">
        <f>IF(ISBLANK(Nomen.complète!Q702),"",Nomen.complète!Q702)</f>
        <v/>
      </c>
      <c r="B702" s="164">
        <f>IF(ISBLANK(Nomen.complète!R702),"",Nomen.complète!R702)</f>
        <v>11619</v>
      </c>
      <c r="C702" s="165" t="str">
        <f>IF(ISBLANK(Nomen.complète!S702),"-",Nomen.complète!S702)</f>
        <v>Colombier (NE)</v>
      </c>
    </row>
    <row r="703" spans="1:3" x14ac:dyDescent="0.2">
      <c r="A703" s="164" t="str">
        <f>IF(ISBLANK(Nomen.complète!Q703),"",Nomen.complète!Q703)</f>
        <v/>
      </c>
      <c r="B703" s="164">
        <f>IF(ISBLANK(Nomen.complète!R703),"",Nomen.complète!R703)</f>
        <v>11644</v>
      </c>
      <c r="C703" s="165" t="str">
        <f>IF(ISBLANK(Nomen.complète!S703),"-",Nomen.complète!S703)</f>
        <v>Colombier (VD)</v>
      </c>
    </row>
    <row r="704" spans="1:3" x14ac:dyDescent="0.2">
      <c r="A704" s="164">
        <f>IF(ISBLANK(Nomen.complète!Q704),"",Nomen.complète!Q704)</f>
        <v>5176</v>
      </c>
      <c r="B704" s="164">
        <f>IF(ISBLANK(Nomen.complète!R704),"",Nomen.complète!R704)</f>
        <v>11616</v>
      </c>
      <c r="C704" s="165" t="str">
        <f>IF(ISBLANK(Nomen.complète!S704),"-",Nomen.complète!S704)</f>
        <v>Comano</v>
      </c>
    </row>
    <row r="705" spans="1:3" x14ac:dyDescent="0.2">
      <c r="A705" s="164" t="str">
        <f>IF(ISBLANK(Nomen.complète!Q705),"",Nomen.complète!Q705)</f>
        <v/>
      </c>
      <c r="B705" s="164">
        <f>IF(ISBLANK(Nomen.complète!R705),"",Nomen.complète!R705)</f>
        <v>16237</v>
      </c>
      <c r="C705" s="165" t="str">
        <f>IF(ISBLANK(Nomen.complète!S705),"-",Nomen.complète!S705)</f>
        <v>Combes</v>
      </c>
    </row>
    <row r="706" spans="1:3" x14ac:dyDescent="0.2">
      <c r="A706" s="164" t="str">
        <f>IF(ISBLANK(Nomen.complète!Q706),"",Nomen.complète!Q706)</f>
        <v/>
      </c>
      <c r="B706" s="164">
        <f>IF(ISBLANK(Nomen.complète!R706),"",Nomen.complète!R706)</f>
        <v>11637</v>
      </c>
      <c r="C706" s="165" t="str">
        <f>IF(ISBLANK(Nomen.complète!S706),"-",Nomen.complète!S706)</f>
        <v>Combremont-le-Grand</v>
      </c>
    </row>
    <row r="707" spans="1:3" x14ac:dyDescent="0.2">
      <c r="A707" s="164" t="str">
        <f>IF(ISBLANK(Nomen.complète!Q707),"",Nomen.complète!Q707)</f>
        <v/>
      </c>
      <c r="B707" s="164">
        <f>IF(ISBLANK(Nomen.complète!R707),"",Nomen.complète!R707)</f>
        <v>11638</v>
      </c>
      <c r="C707" s="165" t="str">
        <f>IF(ISBLANK(Nomen.complète!S707),"-",Nomen.complète!S707)</f>
        <v>Combremont-le-Petit</v>
      </c>
    </row>
    <row r="708" spans="1:3" x14ac:dyDescent="0.2">
      <c r="A708" s="164">
        <f>IF(ISBLANK(Nomen.complète!Q708),"",Nomen.complète!Q708)</f>
        <v>5711</v>
      </c>
      <c r="B708" s="164">
        <f>IF(ISBLANK(Nomen.complète!R708),"",Nomen.complète!R708)</f>
        <v>14799</v>
      </c>
      <c r="C708" s="165" t="str">
        <f>IF(ISBLANK(Nomen.complète!S708),"-",Nomen.complète!S708)</f>
        <v>Commugny</v>
      </c>
    </row>
    <row r="709" spans="1:3" x14ac:dyDescent="0.2">
      <c r="A709" s="164" t="str">
        <f>IF(ISBLANK(Nomen.complète!Q709),"",Nomen.complète!Q709)</f>
        <v/>
      </c>
      <c r="B709" s="164">
        <f>IF(ISBLANK(Nomen.complète!R709),"",Nomen.complète!R709)</f>
        <v>11640</v>
      </c>
      <c r="C709" s="165" t="str">
        <f>IF(ISBLANK(Nomen.complète!S709),"-",Nomen.complète!S709)</f>
        <v>Comologno</v>
      </c>
    </row>
    <row r="710" spans="1:3" x14ac:dyDescent="0.2">
      <c r="A710" s="164" t="str">
        <f>IF(ISBLANK(Nomen.complète!Q710),"",Nomen.complète!Q710)</f>
        <v/>
      </c>
      <c r="B710" s="164">
        <f>IF(ISBLANK(Nomen.complète!R710),"",Nomen.complète!R710)</f>
        <v>16144</v>
      </c>
      <c r="C710" s="165" t="str">
        <f>IF(ISBLANK(Nomen.complète!S710),"-",Nomen.complète!S710)</f>
        <v>Compesières</v>
      </c>
    </row>
    <row r="711" spans="1:3" x14ac:dyDescent="0.2">
      <c r="A711" s="164">
        <f>IF(ISBLANK(Nomen.complète!Q711),"",Nomen.complète!Q711)</f>
        <v>5554</v>
      </c>
      <c r="B711" s="164">
        <f>IF(ISBLANK(Nomen.complète!R711),"",Nomen.complète!R711)</f>
        <v>14798</v>
      </c>
      <c r="C711" s="165" t="str">
        <f>IF(ISBLANK(Nomen.complète!S711),"-",Nomen.complète!S711)</f>
        <v>Concise</v>
      </c>
    </row>
    <row r="712" spans="1:3" x14ac:dyDescent="0.2">
      <c r="A712" s="164">
        <f>IF(ISBLANK(Nomen.complète!Q712),"",Nomen.complète!Q712)</f>
        <v>6618</v>
      </c>
      <c r="B712" s="164">
        <f>IF(ISBLANK(Nomen.complète!R712),"",Nomen.complète!R712)</f>
        <v>11651</v>
      </c>
      <c r="C712" s="165" t="str">
        <f>IF(ISBLANK(Nomen.complète!S712),"-",Nomen.complète!S712)</f>
        <v>Confignon</v>
      </c>
    </row>
    <row r="713" spans="1:3" x14ac:dyDescent="0.2">
      <c r="A713" s="164" t="str">
        <f>IF(ISBLANK(Nomen.complète!Q713),"",Nomen.complète!Q713)</f>
        <v/>
      </c>
      <c r="B713" s="164">
        <f>IF(ISBLANK(Nomen.complète!R713),"",Nomen.complète!R713)</f>
        <v>11643</v>
      </c>
      <c r="C713" s="165" t="str">
        <f>IF(ISBLANK(Nomen.complète!S713),"-",Nomen.complète!S713)</f>
        <v>Constantine</v>
      </c>
    </row>
    <row r="714" spans="1:3" x14ac:dyDescent="0.2">
      <c r="A714" s="164" t="str">
        <f>IF(ISBLANK(Nomen.complète!Q714),"",Nomen.complète!Q714)</f>
        <v/>
      </c>
      <c r="B714" s="164">
        <f>IF(ISBLANK(Nomen.complète!R714),"",Nomen.complète!R714)</f>
        <v>16516</v>
      </c>
      <c r="C714" s="165" t="str">
        <f>IF(ISBLANK(Nomen.complète!S714),"-",Nomen.complète!S714)</f>
        <v>Conters im Oberhalbstein</v>
      </c>
    </row>
    <row r="715" spans="1:3" x14ac:dyDescent="0.2">
      <c r="A715" s="164" t="str">
        <f>IF(ISBLANK(Nomen.complète!Q715),"",Nomen.complète!Q715)</f>
        <v/>
      </c>
      <c r="B715" s="164">
        <f>IF(ISBLANK(Nomen.complète!R715),"",Nomen.complète!R715)</f>
        <v>11236</v>
      </c>
      <c r="C715" s="165" t="str">
        <f>IF(ISBLANK(Nomen.complète!S715),"-",Nomen.complète!S715)</f>
        <v>Conters im Prätigau</v>
      </c>
    </row>
    <row r="716" spans="1:3" x14ac:dyDescent="0.2">
      <c r="A716" s="164">
        <f>IF(ISBLANK(Nomen.complète!Q716),"",Nomen.complète!Q716)</f>
        <v>3881</v>
      </c>
      <c r="B716" s="164">
        <f>IF(ISBLANK(Nomen.complète!R716),"",Nomen.complète!R716)</f>
        <v>16025</v>
      </c>
      <c r="C716" s="165" t="str">
        <f>IF(ISBLANK(Nomen.complète!S716),"-",Nomen.complète!S716)</f>
        <v>Conters im Prättigau</v>
      </c>
    </row>
    <row r="717" spans="1:3" x14ac:dyDescent="0.2">
      <c r="A717" s="164">
        <f>IF(ISBLANK(Nomen.complète!Q717),"",Nomen.complète!Q717)</f>
        <v>6023</v>
      </c>
      <c r="B717" s="164">
        <f>IF(ISBLANK(Nomen.complète!R717),"",Nomen.complète!R717)</f>
        <v>11635</v>
      </c>
      <c r="C717" s="165" t="str">
        <f>IF(ISBLANK(Nomen.complète!S717),"-",Nomen.complète!S717)</f>
        <v>Conthey</v>
      </c>
    </row>
    <row r="718" spans="1:3" x14ac:dyDescent="0.2">
      <c r="A718" s="164" t="str">
        <f>IF(ISBLANK(Nomen.complète!Q718),"",Nomen.complète!Q718)</f>
        <v/>
      </c>
      <c r="B718" s="164">
        <f>IF(ISBLANK(Nomen.complète!R718),"",Nomen.complète!R718)</f>
        <v>11645</v>
      </c>
      <c r="C718" s="165" t="str">
        <f>IF(ISBLANK(Nomen.complète!S718),"-",Nomen.complète!S718)</f>
        <v>Contone</v>
      </c>
    </row>
    <row r="719" spans="1:3" x14ac:dyDescent="0.2">
      <c r="A719" s="164" t="str">
        <f>IF(ISBLANK(Nomen.complète!Q719),"",Nomen.complète!Q719)</f>
        <v/>
      </c>
      <c r="B719" s="164">
        <f>IF(ISBLANK(Nomen.complète!R719),"",Nomen.complète!R719)</f>
        <v>16381</v>
      </c>
      <c r="C719" s="165" t="str">
        <f>IF(ISBLANK(Nomen.complète!S719),"-",Nomen.complète!S719)</f>
        <v>Contra</v>
      </c>
    </row>
    <row r="720" spans="1:3" x14ac:dyDescent="0.2">
      <c r="A720" s="164">
        <f>IF(ISBLANK(Nomen.complète!Q720),"",Nomen.complète!Q720)</f>
        <v>5712</v>
      </c>
      <c r="B720" s="164">
        <f>IF(ISBLANK(Nomen.complète!R720),"",Nomen.complète!R720)</f>
        <v>14794</v>
      </c>
      <c r="C720" s="165" t="str">
        <f>IF(ISBLANK(Nomen.complète!S720),"-",Nomen.complète!S720)</f>
        <v>Coppet</v>
      </c>
    </row>
    <row r="721" spans="1:3" x14ac:dyDescent="0.2">
      <c r="A721" s="164" t="str">
        <f>IF(ISBLANK(Nomen.complète!Q721),"",Nomen.complète!Q721)</f>
        <v/>
      </c>
      <c r="B721" s="164">
        <f>IF(ISBLANK(Nomen.complète!R721),"",Nomen.complète!R721)</f>
        <v>10986</v>
      </c>
      <c r="C721" s="165" t="str">
        <f>IF(ISBLANK(Nomen.complète!S721),"-",Nomen.complète!S721)</f>
        <v>Corban</v>
      </c>
    </row>
    <row r="722" spans="1:3" x14ac:dyDescent="0.2">
      <c r="A722" s="164">
        <f>IF(ISBLANK(Nomen.complète!Q722),"",Nomen.complète!Q722)</f>
        <v>5404</v>
      </c>
      <c r="B722" s="164">
        <f>IF(ISBLANK(Nomen.complète!R722),"",Nomen.complète!R722)</f>
        <v>14793</v>
      </c>
      <c r="C722" s="165" t="str">
        <f>IF(ISBLANK(Nomen.complète!S722),"-",Nomen.complète!S722)</f>
        <v>Corbeyrier</v>
      </c>
    </row>
    <row r="723" spans="1:3" x14ac:dyDescent="0.2">
      <c r="A723" s="164">
        <f>IF(ISBLANK(Nomen.complète!Q723),"",Nomen.complète!Q723)</f>
        <v>2129</v>
      </c>
      <c r="B723" s="164">
        <f>IF(ISBLANK(Nomen.complète!R723),"",Nomen.complète!R723)</f>
        <v>15481</v>
      </c>
      <c r="C723" s="165" t="str">
        <f>IF(ISBLANK(Nomen.complète!S723),"-",Nomen.complète!S723)</f>
        <v>Corbières</v>
      </c>
    </row>
    <row r="724" spans="1:3" x14ac:dyDescent="0.2">
      <c r="A724" s="164">
        <f>IF(ISBLANK(Nomen.complète!Q724),"",Nomen.complète!Q724)</f>
        <v>687</v>
      </c>
      <c r="B724" s="164">
        <f>IF(ISBLANK(Nomen.complète!R724),"",Nomen.complète!R724)</f>
        <v>15210</v>
      </c>
      <c r="C724" s="165" t="str">
        <f>IF(ISBLANK(Nomen.complète!S724),"-",Nomen.complète!S724)</f>
        <v>Corcelles (BE)</v>
      </c>
    </row>
    <row r="725" spans="1:3" x14ac:dyDescent="0.2">
      <c r="A725" s="164" t="str">
        <f>IF(ISBLANK(Nomen.complète!Q725),"",Nomen.complète!Q725)</f>
        <v/>
      </c>
      <c r="B725" s="164">
        <f>IF(ISBLANK(Nomen.complète!R725),"",Nomen.complète!R725)</f>
        <v>11649</v>
      </c>
      <c r="C725" s="165" t="str">
        <f>IF(ISBLANK(Nomen.complète!S725),"-",Nomen.complète!S725)</f>
        <v>Corcelles-Cormondrèche</v>
      </c>
    </row>
    <row r="726" spans="1:3" x14ac:dyDescent="0.2">
      <c r="A726" s="164">
        <f>IF(ISBLANK(Nomen.complète!Q726),"",Nomen.complète!Q726)</f>
        <v>5785</v>
      </c>
      <c r="B726" s="164">
        <f>IF(ISBLANK(Nomen.complète!R726),"",Nomen.complète!R726)</f>
        <v>14792</v>
      </c>
      <c r="C726" s="165" t="str">
        <f>IF(ISBLANK(Nomen.complète!S726),"-",Nomen.complète!S726)</f>
        <v>Corcelles-le-Jorat</v>
      </c>
    </row>
    <row r="727" spans="1:3" x14ac:dyDescent="0.2">
      <c r="A727" s="164">
        <f>IF(ISBLANK(Nomen.complète!Q727),"",Nomen.complète!Q727)</f>
        <v>5555</v>
      </c>
      <c r="B727" s="164">
        <f>IF(ISBLANK(Nomen.complète!R727),"",Nomen.complète!R727)</f>
        <v>14804</v>
      </c>
      <c r="C727" s="165" t="str">
        <f>IF(ISBLANK(Nomen.complète!S727),"-",Nomen.complète!S727)</f>
        <v>Corcelles-près-Concise</v>
      </c>
    </row>
    <row r="728" spans="1:3" x14ac:dyDescent="0.2">
      <c r="A728" s="164">
        <f>IF(ISBLANK(Nomen.complète!Q728),"",Nomen.complète!Q728)</f>
        <v>5816</v>
      </c>
      <c r="B728" s="164">
        <f>IF(ISBLANK(Nomen.complète!R728),"",Nomen.complète!R728)</f>
        <v>14805</v>
      </c>
      <c r="C728" s="165" t="str">
        <f>IF(ISBLANK(Nomen.complète!S728),"-",Nomen.complète!S728)</f>
        <v>Corcelles-près-Payerne</v>
      </c>
    </row>
    <row r="729" spans="1:3" x14ac:dyDescent="0.2">
      <c r="A729" s="164" t="str">
        <f>IF(ISBLANK(Nomen.complète!Q729),"",Nomen.complète!Q729)</f>
        <v/>
      </c>
      <c r="B729" s="164">
        <f>IF(ISBLANK(Nomen.complète!R729),"",Nomen.complète!R729)</f>
        <v>11642</v>
      </c>
      <c r="C729" s="165" t="str">
        <f>IF(ISBLANK(Nomen.complète!S729),"-",Nomen.complète!S729)</f>
        <v>Corcelles-sur-Chavornay</v>
      </c>
    </row>
    <row r="730" spans="1:3" x14ac:dyDescent="0.2">
      <c r="A730" s="164" t="str">
        <f>IF(ISBLANK(Nomen.complète!Q730),"",Nomen.complète!Q730)</f>
        <v/>
      </c>
      <c r="B730" s="164">
        <f>IF(ISBLANK(Nomen.complète!R730),"",Nomen.complète!R730)</f>
        <v>11620</v>
      </c>
      <c r="C730" s="165" t="str">
        <f>IF(ISBLANK(Nomen.complète!S730),"-",Nomen.complète!S730)</f>
        <v>Cordast</v>
      </c>
    </row>
    <row r="731" spans="1:3" x14ac:dyDescent="0.2">
      <c r="A731" s="164">
        <f>IF(ISBLANK(Nomen.complète!Q731),"",Nomen.complète!Q731)</f>
        <v>431</v>
      </c>
      <c r="B731" s="164">
        <f>IF(ISBLANK(Nomen.complète!R731),"",Nomen.complète!R731)</f>
        <v>15082</v>
      </c>
      <c r="C731" s="165" t="str">
        <f>IF(ISBLANK(Nomen.complète!S731),"-",Nomen.complète!S731)</f>
        <v>Corgémont</v>
      </c>
    </row>
    <row r="732" spans="1:3" x14ac:dyDescent="0.2">
      <c r="A732" s="164" t="str">
        <f>IF(ISBLANK(Nomen.complète!Q732),"",Nomen.complète!Q732)</f>
        <v/>
      </c>
      <c r="B732" s="164">
        <f>IF(ISBLANK(Nomen.complète!R732),"",Nomen.complète!R732)</f>
        <v>11622</v>
      </c>
      <c r="C732" s="165" t="str">
        <f>IF(ISBLANK(Nomen.complète!S732),"-",Nomen.complète!S732)</f>
        <v>Corippo</v>
      </c>
    </row>
    <row r="733" spans="1:3" x14ac:dyDescent="0.2">
      <c r="A733" s="164" t="str">
        <f>IF(ISBLANK(Nomen.complète!Q733),"",Nomen.complète!Q733)</f>
        <v/>
      </c>
      <c r="B733" s="164">
        <f>IF(ISBLANK(Nomen.complète!R733),"",Nomen.complète!R733)</f>
        <v>11623</v>
      </c>
      <c r="C733" s="165" t="str">
        <f>IF(ISBLANK(Nomen.complète!S733),"-",Nomen.complète!S733)</f>
        <v>Corjolens</v>
      </c>
    </row>
    <row r="734" spans="1:3" x14ac:dyDescent="0.2">
      <c r="A734" s="164" t="str">
        <f>IF(ISBLANK(Nomen.complète!Q734),"",Nomen.complète!Q734)</f>
        <v/>
      </c>
      <c r="B734" s="164">
        <f>IF(ISBLANK(Nomen.complète!R734),"",Nomen.complète!R734)</f>
        <v>11624</v>
      </c>
      <c r="C734" s="165" t="str">
        <f>IF(ISBLANK(Nomen.complète!S734),"-",Nomen.complète!S734)</f>
        <v>Cormagens</v>
      </c>
    </row>
    <row r="735" spans="1:3" x14ac:dyDescent="0.2">
      <c r="A735" s="164">
        <f>IF(ISBLANK(Nomen.complète!Q735),"",Nomen.complète!Q735)</f>
        <v>2183</v>
      </c>
      <c r="B735" s="164">
        <f>IF(ISBLANK(Nomen.complète!R735),"",Nomen.complète!R735)</f>
        <v>15692</v>
      </c>
      <c r="C735" s="165" t="str">
        <f>IF(ISBLANK(Nomen.complète!S735),"-",Nomen.complète!S735)</f>
        <v>Corminboeuf</v>
      </c>
    </row>
    <row r="736" spans="1:3" x14ac:dyDescent="0.2">
      <c r="A736" s="164">
        <f>IF(ISBLANK(Nomen.complète!Q736),"",Nomen.complète!Q736)</f>
        <v>432</v>
      </c>
      <c r="B736" s="164">
        <f>IF(ISBLANK(Nomen.complète!R736),"",Nomen.complète!R736)</f>
        <v>15083</v>
      </c>
      <c r="C736" s="165" t="str">
        <f>IF(ISBLANK(Nomen.complète!S736),"-",Nomen.complète!S736)</f>
        <v>Cormoret</v>
      </c>
    </row>
    <row r="737" spans="1:3" x14ac:dyDescent="0.2">
      <c r="A737" s="164" t="str">
        <f>IF(ISBLANK(Nomen.complète!Q737),"",Nomen.complète!Q737)</f>
        <v/>
      </c>
      <c r="B737" s="164">
        <f>IF(ISBLANK(Nomen.complète!R737),"",Nomen.complète!R737)</f>
        <v>11634</v>
      </c>
      <c r="C737" s="165" t="str">
        <f>IF(ISBLANK(Nomen.complète!S737),"-",Nomen.complète!S737)</f>
        <v>Cormérod</v>
      </c>
    </row>
    <row r="738" spans="1:3" x14ac:dyDescent="0.2">
      <c r="A738" s="164">
        <f>IF(ISBLANK(Nomen.complète!Q738),"",Nomen.complète!Q738)</f>
        <v>6451</v>
      </c>
      <c r="B738" s="164">
        <f>IF(ISBLANK(Nomen.complète!R738),"",Nomen.complète!R738)</f>
        <v>16105</v>
      </c>
      <c r="C738" s="165" t="str">
        <f>IF(ISBLANK(Nomen.complète!S738),"-",Nomen.complète!S738)</f>
        <v>Cornaux</v>
      </c>
    </row>
    <row r="739" spans="1:3" x14ac:dyDescent="0.2">
      <c r="A739" s="164">
        <f>IF(ISBLANK(Nomen.complète!Q739),"",Nomen.complète!Q739)</f>
        <v>6782</v>
      </c>
      <c r="B739" s="164">
        <f>IF(ISBLANK(Nomen.complète!R739),"",Nomen.complète!R739)</f>
        <v>13329</v>
      </c>
      <c r="C739" s="165" t="str">
        <f>IF(ISBLANK(Nomen.complète!S739),"-",Nomen.complète!S739)</f>
        <v>Cornol</v>
      </c>
    </row>
    <row r="740" spans="1:3" x14ac:dyDescent="0.2">
      <c r="A740" s="164" t="str">
        <f>IF(ISBLANK(Nomen.complète!Q740),"",Nomen.complète!Q740)</f>
        <v/>
      </c>
      <c r="B740" s="164">
        <f>IF(ISBLANK(Nomen.complète!R740),"",Nomen.complète!R740)</f>
        <v>11629</v>
      </c>
      <c r="C740" s="165" t="str">
        <f>IF(ISBLANK(Nomen.complète!S740),"-",Nomen.complète!S740)</f>
        <v>Corpataux</v>
      </c>
    </row>
    <row r="741" spans="1:3" x14ac:dyDescent="0.2">
      <c r="A741" s="164" t="str">
        <f>IF(ISBLANK(Nomen.complète!Q741),"",Nomen.complète!Q741)</f>
        <v/>
      </c>
      <c r="B741" s="164">
        <f>IF(ISBLANK(Nomen.complète!R741),"",Nomen.complète!R741)</f>
        <v>14127</v>
      </c>
      <c r="C741" s="165" t="str">
        <f>IF(ISBLANK(Nomen.complète!S741),"-",Nomen.complète!S741)</f>
        <v>Corpataux-Magnedens</v>
      </c>
    </row>
    <row r="742" spans="1:3" x14ac:dyDescent="0.2">
      <c r="A742" s="164" t="str">
        <f>IF(ISBLANK(Nomen.complète!Q742),"",Nomen.complète!Q742)</f>
        <v/>
      </c>
      <c r="B742" s="164">
        <f>IF(ISBLANK(Nomen.complète!R742),"",Nomen.complète!R742)</f>
        <v>11630</v>
      </c>
      <c r="C742" s="165" t="str">
        <f>IF(ISBLANK(Nomen.complète!S742),"-",Nomen.complète!S742)</f>
        <v>Correvon</v>
      </c>
    </row>
    <row r="743" spans="1:3" x14ac:dyDescent="0.2">
      <c r="A743" s="164" t="str">
        <f>IF(ISBLANK(Nomen.complète!Q743),"",Nomen.complète!Q743)</f>
        <v/>
      </c>
      <c r="B743" s="164">
        <f>IF(ISBLANK(Nomen.complète!R743),"",Nomen.complète!R743)</f>
        <v>11631</v>
      </c>
      <c r="C743" s="165" t="str">
        <f>IF(ISBLANK(Nomen.complète!S743),"-",Nomen.complète!S743)</f>
        <v>Corsalettes</v>
      </c>
    </row>
    <row r="744" spans="1:3" x14ac:dyDescent="0.2">
      <c r="A744" s="164">
        <f>IF(ISBLANK(Nomen.complète!Q744),"",Nomen.complète!Q744)</f>
        <v>5883</v>
      </c>
      <c r="B744" s="164">
        <f>IF(ISBLANK(Nomen.complète!R744),"",Nomen.complète!R744)</f>
        <v>14802</v>
      </c>
      <c r="C744" s="165" t="str">
        <f>IF(ISBLANK(Nomen.complète!S744),"-",Nomen.complète!S744)</f>
        <v>Corseaux</v>
      </c>
    </row>
    <row r="745" spans="1:3" x14ac:dyDescent="0.2">
      <c r="A745" s="164" t="str">
        <f>IF(ISBLANK(Nomen.complète!Q745),"",Nomen.complète!Q745)</f>
        <v/>
      </c>
      <c r="B745" s="164">
        <f>IF(ISBLANK(Nomen.complète!R745),"",Nomen.complète!R745)</f>
        <v>11633</v>
      </c>
      <c r="C745" s="165" t="str">
        <f>IF(ISBLANK(Nomen.complète!S745),"-",Nomen.complète!S745)</f>
        <v>Corserey</v>
      </c>
    </row>
    <row r="746" spans="1:3" x14ac:dyDescent="0.2">
      <c r="A746" s="164">
        <f>IF(ISBLANK(Nomen.complète!Q746),"",Nomen.complète!Q746)</f>
        <v>6619</v>
      </c>
      <c r="B746" s="164">
        <f>IF(ISBLANK(Nomen.complète!R746),"",Nomen.complète!R746)</f>
        <v>11569</v>
      </c>
      <c r="C746" s="165" t="str">
        <f>IF(ISBLANK(Nomen.complète!S746),"-",Nomen.complète!S746)</f>
        <v>Corsier (GE)</v>
      </c>
    </row>
    <row r="747" spans="1:3" x14ac:dyDescent="0.2">
      <c r="A747" s="164" t="str">
        <f>IF(ISBLANK(Nomen.complète!Q747),"",Nomen.complète!Q747)</f>
        <v/>
      </c>
      <c r="B747" s="164">
        <f>IF(ISBLANK(Nomen.complète!R747),"",Nomen.complète!R747)</f>
        <v>16559</v>
      </c>
      <c r="C747" s="165" t="str">
        <f>IF(ISBLANK(Nomen.complète!S747),"-",Nomen.complète!S747)</f>
        <v>Corsier (VD)</v>
      </c>
    </row>
    <row r="748" spans="1:3" x14ac:dyDescent="0.2">
      <c r="A748" s="164">
        <f>IF(ISBLANK(Nomen.complète!Q748),"",Nomen.complète!Q748)</f>
        <v>5884</v>
      </c>
      <c r="B748" s="164">
        <f>IF(ISBLANK(Nomen.complète!R748),"",Nomen.complète!R748)</f>
        <v>14833</v>
      </c>
      <c r="C748" s="165" t="str">
        <f>IF(ISBLANK(Nomen.complète!S748),"-",Nomen.complète!S748)</f>
        <v>Corsier-sur-Vevey</v>
      </c>
    </row>
    <row r="749" spans="1:3" x14ac:dyDescent="0.2">
      <c r="A749" s="164">
        <f>IF(ISBLANK(Nomen.complète!Q749),"",Nomen.complète!Q749)</f>
        <v>6408</v>
      </c>
      <c r="B749" s="164">
        <f>IF(ISBLANK(Nomen.complète!R749),"",Nomen.complète!R749)</f>
        <v>16091</v>
      </c>
      <c r="C749" s="165" t="str">
        <f>IF(ISBLANK(Nomen.complète!S749),"-",Nomen.complète!S749)</f>
        <v>Cortaillod</v>
      </c>
    </row>
    <row r="750" spans="1:3" x14ac:dyDescent="0.2">
      <c r="A750" s="164" t="str">
        <f>IF(ISBLANK(Nomen.complète!Q750),"",Nomen.complète!Q750)</f>
        <v/>
      </c>
      <c r="B750" s="164">
        <f>IF(ISBLANK(Nomen.complète!R750),"",Nomen.complète!R750)</f>
        <v>11537</v>
      </c>
      <c r="C750" s="165" t="str">
        <f>IF(ISBLANK(Nomen.complète!S750),"-",Nomen.complète!S750)</f>
        <v>Corticiasca</v>
      </c>
    </row>
    <row r="751" spans="1:3" x14ac:dyDescent="0.2">
      <c r="A751" s="164">
        <f>IF(ISBLANK(Nomen.complète!Q751),"",Nomen.complète!Q751)</f>
        <v>433</v>
      </c>
      <c r="B751" s="164">
        <f>IF(ISBLANK(Nomen.complète!R751),"",Nomen.complète!R751)</f>
        <v>15084</v>
      </c>
      <c r="C751" s="165" t="str">
        <f>IF(ISBLANK(Nomen.complète!S751),"-",Nomen.complète!S751)</f>
        <v>Cortébert</v>
      </c>
    </row>
    <row r="752" spans="1:3" x14ac:dyDescent="0.2">
      <c r="A752" s="164" t="str">
        <f>IF(ISBLANK(Nomen.complète!Q752),"",Nomen.complète!Q752)</f>
        <v/>
      </c>
      <c r="B752" s="164">
        <f>IF(ISBLANK(Nomen.complète!R752),"",Nomen.complète!R752)</f>
        <v>11538</v>
      </c>
      <c r="C752" s="165" t="str">
        <f>IF(ISBLANK(Nomen.complète!S752),"-",Nomen.complète!S752)</f>
        <v>Corzoneso</v>
      </c>
    </row>
    <row r="753" spans="1:3" x14ac:dyDescent="0.2">
      <c r="A753" s="164">
        <f>IF(ISBLANK(Nomen.complète!Q753),"",Nomen.complète!Q753)</f>
        <v>5477</v>
      </c>
      <c r="B753" s="164">
        <f>IF(ISBLANK(Nomen.complète!R753),"",Nomen.complète!R753)</f>
        <v>14828</v>
      </c>
      <c r="C753" s="165" t="str">
        <f>IF(ISBLANK(Nomen.complète!S753),"-",Nomen.complète!S753)</f>
        <v>Cossonay</v>
      </c>
    </row>
    <row r="754" spans="1:3" x14ac:dyDescent="0.2">
      <c r="A754" s="164">
        <f>IF(ISBLANK(Nomen.complète!Q754),"",Nomen.complète!Q754)</f>
        <v>2186</v>
      </c>
      <c r="B754" s="164">
        <f>IF(ISBLANK(Nomen.complète!R754),"",Nomen.complète!R754)</f>
        <v>11540</v>
      </c>
      <c r="C754" s="165" t="str">
        <f>IF(ISBLANK(Nomen.complète!S754),"-",Nomen.complète!S754)</f>
        <v>Cottens (FR)</v>
      </c>
    </row>
    <row r="755" spans="1:3" x14ac:dyDescent="0.2">
      <c r="A755" s="164" t="str">
        <f>IF(ISBLANK(Nomen.complète!Q755),"",Nomen.complète!Q755)</f>
        <v/>
      </c>
      <c r="B755" s="164">
        <f>IF(ISBLANK(Nomen.complète!R755),"",Nomen.complète!R755)</f>
        <v>11550</v>
      </c>
      <c r="C755" s="165" t="str">
        <f>IF(ISBLANK(Nomen.complète!S755),"-",Nomen.complète!S755)</f>
        <v>Cottens (VD)</v>
      </c>
    </row>
    <row r="756" spans="1:3" x14ac:dyDescent="0.2">
      <c r="A756" s="164">
        <f>IF(ISBLANK(Nomen.complète!Q756),"",Nomen.complète!Q756)</f>
        <v>6706</v>
      </c>
      <c r="B756" s="164">
        <f>IF(ISBLANK(Nomen.complète!R756),"",Nomen.complète!R756)</f>
        <v>13277</v>
      </c>
      <c r="C756" s="165" t="str">
        <f>IF(ISBLANK(Nomen.complète!S756),"-",Nomen.complète!S756)</f>
        <v>Courchapoix</v>
      </c>
    </row>
    <row r="757" spans="1:3" x14ac:dyDescent="0.2">
      <c r="A757" s="164">
        <f>IF(ISBLANK(Nomen.complète!Q757),"",Nomen.complète!Q757)</f>
        <v>6783</v>
      </c>
      <c r="B757" s="164">
        <f>IF(ISBLANK(Nomen.complète!R757),"",Nomen.complète!R757)</f>
        <v>13330</v>
      </c>
      <c r="C757" s="165" t="str">
        <f>IF(ISBLANK(Nomen.complète!S757),"-",Nomen.complète!S757)</f>
        <v>Courchavon</v>
      </c>
    </row>
    <row r="758" spans="1:3" x14ac:dyDescent="0.2">
      <c r="A758" s="164" t="str">
        <f>IF(ISBLANK(Nomen.complète!Q758),"",Nomen.complète!Q758)</f>
        <v/>
      </c>
      <c r="B758" s="164">
        <f>IF(ISBLANK(Nomen.complète!R758),"",Nomen.complète!R758)</f>
        <v>10988</v>
      </c>
      <c r="C758" s="165" t="str">
        <f>IF(ISBLANK(Nomen.complète!S758),"-",Nomen.complète!S758)</f>
        <v>Courfaivre</v>
      </c>
    </row>
    <row r="759" spans="1:3" x14ac:dyDescent="0.2">
      <c r="A759" s="164">
        <f>IF(ISBLANK(Nomen.complète!Q759),"",Nomen.complète!Q759)</f>
        <v>6784</v>
      </c>
      <c r="B759" s="164">
        <f>IF(ISBLANK(Nomen.complète!R759),"",Nomen.complète!R759)</f>
        <v>13331</v>
      </c>
      <c r="C759" s="165" t="str">
        <f>IF(ISBLANK(Nomen.complète!S759),"-",Nomen.complète!S759)</f>
        <v>Courgenay</v>
      </c>
    </row>
    <row r="760" spans="1:3" x14ac:dyDescent="0.2">
      <c r="A760" s="164">
        <f>IF(ISBLANK(Nomen.complète!Q760),"",Nomen.complète!Q760)</f>
        <v>2250</v>
      </c>
      <c r="B760" s="164">
        <f>IF(ISBLANK(Nomen.complète!R760),"",Nomen.complète!R760)</f>
        <v>11534</v>
      </c>
      <c r="C760" s="165" t="str">
        <f>IF(ISBLANK(Nomen.complète!S760),"-",Nomen.complète!S760)</f>
        <v>Courgevaux</v>
      </c>
    </row>
    <row r="761" spans="1:3" x14ac:dyDescent="0.2">
      <c r="A761" s="164" t="str">
        <f>IF(ISBLANK(Nomen.complète!Q761),"",Nomen.complète!Q761)</f>
        <v/>
      </c>
      <c r="B761" s="164">
        <f>IF(ISBLANK(Nomen.complète!R761),"",Nomen.complète!R761)</f>
        <v>11210</v>
      </c>
      <c r="C761" s="165" t="str">
        <f>IF(ISBLANK(Nomen.complète!S761),"-",Nomen.complète!S761)</f>
        <v>Courlevon</v>
      </c>
    </row>
    <row r="762" spans="1:3" x14ac:dyDescent="0.2">
      <c r="A762" s="164" t="str">
        <f>IF(ISBLANK(Nomen.complète!Q762),"",Nomen.complète!Q762)</f>
        <v/>
      </c>
      <c r="B762" s="164">
        <f>IF(ISBLANK(Nomen.complète!R762),"",Nomen.complète!R762)</f>
        <v>11834</v>
      </c>
      <c r="C762" s="165" t="str">
        <f>IF(ISBLANK(Nomen.complète!S762),"-",Nomen.complète!S762)</f>
        <v>Cournillens</v>
      </c>
    </row>
    <row r="763" spans="1:3" x14ac:dyDescent="0.2">
      <c r="A763" s="164">
        <f>IF(ISBLANK(Nomen.complète!Q763),"",Nomen.complète!Q763)</f>
        <v>6708</v>
      </c>
      <c r="B763" s="164">
        <f>IF(ISBLANK(Nomen.complète!R763),"",Nomen.complète!R763)</f>
        <v>16127</v>
      </c>
      <c r="C763" s="165" t="str">
        <f>IF(ISBLANK(Nomen.complète!S763),"-",Nomen.complète!S763)</f>
        <v>Courrendlin</v>
      </c>
    </row>
    <row r="764" spans="1:3" x14ac:dyDescent="0.2">
      <c r="A764" s="164">
        <f>IF(ISBLANK(Nomen.complète!Q764),"",Nomen.complète!Q764)</f>
        <v>6709</v>
      </c>
      <c r="B764" s="164">
        <f>IF(ISBLANK(Nomen.complète!R764),"",Nomen.complète!R764)</f>
        <v>13280</v>
      </c>
      <c r="C764" s="165" t="str">
        <f>IF(ISBLANK(Nomen.complète!S764),"-",Nomen.complète!S764)</f>
        <v>Courroux</v>
      </c>
    </row>
    <row r="765" spans="1:3" x14ac:dyDescent="0.2">
      <c r="A765" s="164">
        <f>IF(ISBLANK(Nomen.complète!Q765),"",Nomen.complète!Q765)</f>
        <v>690</v>
      </c>
      <c r="B765" s="164">
        <f>IF(ISBLANK(Nomen.complète!R765),"",Nomen.complète!R765)</f>
        <v>15211</v>
      </c>
      <c r="C765" s="165" t="str">
        <f>IF(ISBLANK(Nomen.complète!S765),"-",Nomen.complète!S765)</f>
        <v>Court</v>
      </c>
    </row>
    <row r="766" spans="1:3" x14ac:dyDescent="0.2">
      <c r="A766" s="164" t="str">
        <f>IF(ISBLANK(Nomen.complète!Q766),"",Nomen.complète!Q766)</f>
        <v/>
      </c>
      <c r="B766" s="164">
        <f>IF(ISBLANK(Nomen.complète!R766),"",Nomen.complète!R766)</f>
        <v>11545</v>
      </c>
      <c r="C766" s="165" t="str">
        <f>IF(ISBLANK(Nomen.complète!S766),"-",Nomen.complète!S766)</f>
        <v>Courtaman</v>
      </c>
    </row>
    <row r="767" spans="1:3" x14ac:dyDescent="0.2">
      <c r="A767" s="164">
        <f>IF(ISBLANK(Nomen.complète!Q767),"",Nomen.complète!Q767)</f>
        <v>6785</v>
      </c>
      <c r="B767" s="164">
        <f>IF(ISBLANK(Nomen.complète!R767),"",Nomen.complète!R767)</f>
        <v>13332</v>
      </c>
      <c r="C767" s="165" t="str">
        <f>IF(ISBLANK(Nomen.complète!S767),"-",Nomen.complète!S767)</f>
        <v>Courtedoux</v>
      </c>
    </row>
    <row r="768" spans="1:3" x14ac:dyDescent="0.2">
      <c r="A768" s="164">
        <f>IF(ISBLANK(Nomen.complète!Q768),"",Nomen.complète!Q768)</f>
        <v>434</v>
      </c>
      <c r="B768" s="164">
        <f>IF(ISBLANK(Nomen.complète!R768),"",Nomen.complète!R768)</f>
        <v>15085</v>
      </c>
      <c r="C768" s="165" t="str">
        <f>IF(ISBLANK(Nomen.complète!S768),"-",Nomen.complète!S768)</f>
        <v>Courtelary</v>
      </c>
    </row>
    <row r="769" spans="1:3" x14ac:dyDescent="0.2">
      <c r="A769" s="164" t="str">
        <f>IF(ISBLANK(Nomen.complète!Q769),"",Nomen.complète!Q769)</f>
        <v/>
      </c>
      <c r="B769" s="164">
        <f>IF(ISBLANK(Nomen.complète!R769),"",Nomen.complète!R769)</f>
        <v>11043</v>
      </c>
      <c r="C769" s="165" t="str">
        <f>IF(ISBLANK(Nomen.complète!S769),"-",Nomen.complète!S769)</f>
        <v>Courtemaîche</v>
      </c>
    </row>
    <row r="770" spans="1:3" x14ac:dyDescent="0.2">
      <c r="A770" s="164">
        <f>IF(ISBLANK(Nomen.complète!Q770),"",Nomen.complète!Q770)</f>
        <v>2254</v>
      </c>
      <c r="B770" s="164">
        <f>IF(ISBLANK(Nomen.complète!R770),"",Nomen.complète!R770)</f>
        <v>15693</v>
      </c>
      <c r="C770" s="165" t="str">
        <f>IF(ISBLANK(Nomen.complète!S770),"-",Nomen.complète!S770)</f>
        <v>Courtepin</v>
      </c>
    </row>
    <row r="771" spans="1:3" x14ac:dyDescent="0.2">
      <c r="A771" s="164" t="str">
        <f>IF(ISBLANK(Nomen.complète!Q771),"",Nomen.complète!Q771)</f>
        <v/>
      </c>
      <c r="B771" s="164">
        <f>IF(ISBLANK(Nomen.complète!R771),"",Nomen.complète!R771)</f>
        <v>11548</v>
      </c>
      <c r="C771" s="165" t="str">
        <f>IF(ISBLANK(Nomen.complète!S771),"-",Nomen.complète!S771)</f>
        <v>Courtion</v>
      </c>
    </row>
    <row r="772" spans="1:3" x14ac:dyDescent="0.2">
      <c r="A772" s="164">
        <f>IF(ISBLANK(Nomen.complète!Q772),"",Nomen.complète!Q772)</f>
        <v>6710</v>
      </c>
      <c r="B772" s="164">
        <f>IF(ISBLANK(Nomen.complète!R772),"",Nomen.complète!R772)</f>
        <v>13281</v>
      </c>
      <c r="C772" s="165" t="str">
        <f>IF(ISBLANK(Nomen.complète!S772),"-",Nomen.complète!S772)</f>
        <v>Courtételle</v>
      </c>
    </row>
    <row r="773" spans="1:3" x14ac:dyDescent="0.2">
      <c r="A773" s="164" t="str">
        <f>IF(ISBLANK(Nomen.complète!Q773),"",Nomen.complète!Q773)</f>
        <v/>
      </c>
      <c r="B773" s="164">
        <f>IF(ISBLANK(Nomen.complète!R773),"",Nomen.complète!R773)</f>
        <v>11209</v>
      </c>
      <c r="C773" s="165" t="str">
        <f>IF(ISBLANK(Nomen.complète!S773),"-",Nomen.complète!S773)</f>
        <v>Coussiberlé</v>
      </c>
    </row>
    <row r="774" spans="1:3" x14ac:dyDescent="0.2">
      <c r="A774" s="164" t="str">
        <f>IF(ISBLANK(Nomen.complète!Q774),"",Nomen.complète!Q774)</f>
        <v/>
      </c>
      <c r="B774" s="164">
        <f>IF(ISBLANK(Nomen.complète!R774),"",Nomen.complète!R774)</f>
        <v>11526</v>
      </c>
      <c r="C774" s="165" t="str">
        <f>IF(ISBLANK(Nomen.complète!S774),"-",Nomen.complète!S774)</f>
        <v>Couvet</v>
      </c>
    </row>
    <row r="775" spans="1:3" x14ac:dyDescent="0.2">
      <c r="A775" s="164" t="str">
        <f>IF(ISBLANK(Nomen.complète!Q775),"",Nomen.complète!Q775)</f>
        <v/>
      </c>
      <c r="B775" s="164">
        <f>IF(ISBLANK(Nomen.complète!R775),"",Nomen.complète!R775)</f>
        <v>11543</v>
      </c>
      <c r="C775" s="165" t="str">
        <f>IF(ISBLANK(Nomen.complète!S775),"-",Nomen.complète!S775)</f>
        <v>Crana</v>
      </c>
    </row>
    <row r="776" spans="1:3" x14ac:dyDescent="0.2">
      <c r="A776" s="164">
        <f>IF(ISBLANK(Nomen.complète!Q776),"",Nomen.complète!Q776)</f>
        <v>5713</v>
      </c>
      <c r="B776" s="164">
        <f>IF(ISBLANK(Nomen.complète!R776),"",Nomen.complète!R776)</f>
        <v>16609</v>
      </c>
      <c r="C776" s="165" t="str">
        <f>IF(ISBLANK(Nomen.complète!S776),"-",Nomen.complète!S776)</f>
        <v>Crans (VD)</v>
      </c>
    </row>
    <row r="777" spans="1:3" x14ac:dyDescent="0.2">
      <c r="A777" s="164">
        <f>IF(ISBLANK(Nomen.complète!Q777),"",Nomen.complète!Q777)</f>
        <v>6253</v>
      </c>
      <c r="B777" s="164">
        <f>IF(ISBLANK(Nomen.complète!R777),"",Nomen.complète!R777)</f>
        <v>16077</v>
      </c>
      <c r="C777" s="165" t="str">
        <f>IF(ISBLANK(Nomen.complète!S777),"-",Nomen.complète!S777)</f>
        <v>Crans-Montana</v>
      </c>
    </row>
    <row r="778" spans="1:3" x14ac:dyDescent="0.2">
      <c r="A778" s="164" t="str">
        <f>IF(ISBLANK(Nomen.complète!Q778),"",Nomen.complète!Q778)</f>
        <v/>
      </c>
      <c r="B778" s="164">
        <f>IF(ISBLANK(Nomen.complète!R778),"",Nomen.complète!R778)</f>
        <v>11541</v>
      </c>
      <c r="C778" s="165" t="str">
        <f>IF(ISBLANK(Nomen.complète!S778),"-",Nomen.complète!S778)</f>
        <v>Crans-près-Céligny</v>
      </c>
    </row>
    <row r="779" spans="1:3" x14ac:dyDescent="0.2">
      <c r="A779" s="164">
        <f>IF(ISBLANK(Nomen.complète!Q779),"",Nomen.complète!Q779)</f>
        <v>5714</v>
      </c>
      <c r="B779" s="164">
        <f>IF(ISBLANK(Nomen.complète!R779),"",Nomen.complète!R779)</f>
        <v>14835</v>
      </c>
      <c r="C779" s="165" t="str">
        <f>IF(ISBLANK(Nomen.complète!S779),"-",Nomen.complète!S779)</f>
        <v>Crassier</v>
      </c>
    </row>
    <row r="780" spans="1:3" x14ac:dyDescent="0.2">
      <c r="A780" s="164" t="str">
        <f>IF(ISBLANK(Nomen.complète!Q780),"",Nomen.complète!Q780)</f>
        <v/>
      </c>
      <c r="B780" s="164">
        <f>IF(ISBLANK(Nomen.complète!R780),"",Nomen.complète!R780)</f>
        <v>11520</v>
      </c>
      <c r="C780" s="165" t="str">
        <f>IF(ISBLANK(Nomen.complète!S780),"-",Nomen.complète!S780)</f>
        <v>Cremin</v>
      </c>
    </row>
    <row r="781" spans="1:3" x14ac:dyDescent="0.2">
      <c r="A781" s="164" t="str">
        <f>IF(ISBLANK(Nomen.complète!Q781),"",Nomen.complète!Q781)</f>
        <v/>
      </c>
      <c r="B781" s="164">
        <f>IF(ISBLANK(Nomen.complète!R781),"",Nomen.complète!R781)</f>
        <v>11521</v>
      </c>
      <c r="C781" s="165" t="str">
        <f>IF(ISBLANK(Nomen.complète!S781),"-",Nomen.complète!S781)</f>
        <v>Cresciano</v>
      </c>
    </row>
    <row r="782" spans="1:3" x14ac:dyDescent="0.2">
      <c r="A782" s="164">
        <f>IF(ISBLANK(Nomen.complète!Q782),"",Nomen.complète!Q782)</f>
        <v>2257</v>
      </c>
      <c r="B782" s="164">
        <f>IF(ISBLANK(Nomen.complète!R782),"",Nomen.complète!R782)</f>
        <v>11522</v>
      </c>
      <c r="C782" s="165" t="str">
        <f>IF(ISBLANK(Nomen.complète!S782),"-",Nomen.complète!S782)</f>
        <v>Cressier (FR)</v>
      </c>
    </row>
    <row r="783" spans="1:3" x14ac:dyDescent="0.2">
      <c r="A783" s="164">
        <f>IF(ISBLANK(Nomen.complète!Q783),"",Nomen.complète!Q783)</f>
        <v>6452</v>
      </c>
      <c r="B783" s="164">
        <f>IF(ISBLANK(Nomen.complète!R783),"",Nomen.complète!R783)</f>
        <v>16106</v>
      </c>
      <c r="C783" s="165" t="str">
        <f>IF(ISBLANK(Nomen.complète!S783),"-",Nomen.complète!S783)</f>
        <v>Cressier (NE)</v>
      </c>
    </row>
    <row r="784" spans="1:3" x14ac:dyDescent="0.2">
      <c r="A784" s="164">
        <f>IF(ISBLANK(Nomen.complète!Q784),"",Nomen.complète!Q784)</f>
        <v>5583</v>
      </c>
      <c r="B784" s="164">
        <f>IF(ISBLANK(Nomen.complète!R784),"",Nomen.complète!R784)</f>
        <v>14832</v>
      </c>
      <c r="C784" s="165" t="str">
        <f>IF(ISBLANK(Nomen.complète!S784),"-",Nomen.complète!S784)</f>
        <v>Crissier</v>
      </c>
    </row>
    <row r="785" spans="1:3" x14ac:dyDescent="0.2">
      <c r="A785" s="164" t="str">
        <f>IF(ISBLANK(Nomen.complète!Q785),"",Nomen.complète!Q785)</f>
        <v/>
      </c>
      <c r="B785" s="164">
        <f>IF(ISBLANK(Nomen.complète!R785),"",Nomen.complète!R785)</f>
        <v>16558</v>
      </c>
      <c r="C785" s="165" t="str">
        <f>IF(ISBLANK(Nomen.complète!S785),"-",Nomen.complète!S785)</f>
        <v>Croglio</v>
      </c>
    </row>
    <row r="786" spans="1:3" x14ac:dyDescent="0.2">
      <c r="A786" s="164" t="str">
        <f>IF(ISBLANK(Nomen.complète!Q786),"",Nomen.complète!Q786)</f>
        <v/>
      </c>
      <c r="B786" s="164">
        <f>IF(ISBLANK(Nomen.complète!R786),"",Nomen.complète!R786)</f>
        <v>11352</v>
      </c>
      <c r="C786" s="165" t="str">
        <f>IF(ISBLANK(Nomen.complète!S786),"-",Nomen.complète!S786)</f>
        <v>Croglio-Castelrotto</v>
      </c>
    </row>
    <row r="787" spans="1:3" x14ac:dyDescent="0.2">
      <c r="A787" s="164">
        <f>IF(ISBLANK(Nomen.complète!Q787),"",Nomen.complète!Q787)</f>
        <v>5910</v>
      </c>
      <c r="B787" s="164">
        <f>IF(ISBLANK(Nomen.complète!R787),"",Nomen.complète!R787)</f>
        <v>14836</v>
      </c>
      <c r="C787" s="165" t="str">
        <f>IF(ISBLANK(Nomen.complète!S787),"-",Nomen.complète!S787)</f>
        <v>Cronay</v>
      </c>
    </row>
    <row r="788" spans="1:3" x14ac:dyDescent="0.2">
      <c r="A788" s="164">
        <f>IF(ISBLANK(Nomen.complète!Q788),"",Nomen.complète!Q788)</f>
        <v>5752</v>
      </c>
      <c r="B788" s="164">
        <f>IF(ISBLANK(Nomen.complète!R788),"",Nomen.complète!R788)</f>
        <v>14831</v>
      </c>
      <c r="C788" s="165" t="str">
        <f>IF(ISBLANK(Nomen.complète!S788),"-",Nomen.complète!S788)</f>
        <v>Croy</v>
      </c>
    </row>
    <row r="789" spans="1:3" x14ac:dyDescent="0.2">
      <c r="A789" s="164">
        <f>IF(ISBLANK(Nomen.complète!Q789),"",Nomen.complète!Q789)</f>
        <v>691</v>
      </c>
      <c r="B789" s="164">
        <f>IF(ISBLANK(Nomen.complète!R789),"",Nomen.complète!R789)</f>
        <v>15212</v>
      </c>
      <c r="C789" s="165" t="str">
        <f>IF(ISBLANK(Nomen.complète!S789),"-",Nomen.complète!S789)</f>
        <v>Crémines</v>
      </c>
    </row>
    <row r="790" spans="1:3" x14ac:dyDescent="0.2">
      <c r="A790" s="164">
        <f>IF(ISBLANK(Nomen.complète!Q790),"",Nomen.complète!Q790)</f>
        <v>2130</v>
      </c>
      <c r="B790" s="164">
        <f>IF(ISBLANK(Nomen.complète!R790),"",Nomen.complète!R790)</f>
        <v>11533</v>
      </c>
      <c r="C790" s="165" t="str">
        <f>IF(ISBLANK(Nomen.complète!S790),"-",Nomen.complète!S790)</f>
        <v>Crésuz</v>
      </c>
    </row>
    <row r="791" spans="1:3" x14ac:dyDescent="0.2">
      <c r="A791" s="164">
        <f>IF(ISBLANK(Nomen.complète!Q791),"",Nomen.complète!Q791)</f>
        <v>5479</v>
      </c>
      <c r="B791" s="164">
        <f>IF(ISBLANK(Nomen.complète!R791),"",Nomen.complète!R791)</f>
        <v>14830</v>
      </c>
      <c r="C791" s="165" t="str">
        <f>IF(ISBLANK(Nomen.complète!S791),"-",Nomen.complète!S791)</f>
        <v>Cuarnens</v>
      </c>
    </row>
    <row r="792" spans="1:3" x14ac:dyDescent="0.2">
      <c r="A792" s="164">
        <f>IF(ISBLANK(Nomen.complète!Q792),"",Nomen.complète!Q792)</f>
        <v>5911</v>
      </c>
      <c r="B792" s="164">
        <f>IF(ISBLANK(Nomen.complète!R792),"",Nomen.complète!R792)</f>
        <v>14829</v>
      </c>
      <c r="C792" s="165" t="str">
        <f>IF(ISBLANK(Nomen.complète!S792),"-",Nomen.complète!S792)</f>
        <v>Cuarny</v>
      </c>
    </row>
    <row r="793" spans="1:3" x14ac:dyDescent="0.2">
      <c r="A793" s="164">
        <f>IF(ISBLANK(Nomen.complète!Q793),"",Nomen.complète!Q793)</f>
        <v>5456</v>
      </c>
      <c r="B793" s="164">
        <f>IF(ISBLANK(Nomen.complète!R793),"",Nomen.complète!R793)</f>
        <v>14546</v>
      </c>
      <c r="C793" s="165" t="str">
        <f>IF(ISBLANK(Nomen.complète!S793),"-",Nomen.complète!S793)</f>
        <v>Cudrefin</v>
      </c>
    </row>
    <row r="794" spans="1:3" x14ac:dyDescent="0.2">
      <c r="A794" s="164" t="str">
        <f>IF(ISBLANK(Nomen.complète!Q794),"",Nomen.complète!Q794)</f>
        <v/>
      </c>
      <c r="B794" s="164">
        <f>IF(ISBLANK(Nomen.complète!R794),"",Nomen.complète!R794)</f>
        <v>11531</v>
      </c>
      <c r="C794" s="165" t="str">
        <f>IF(ISBLANK(Nomen.complète!S794),"-",Nomen.complète!S794)</f>
        <v>Cugnasco</v>
      </c>
    </row>
    <row r="795" spans="1:3" x14ac:dyDescent="0.2">
      <c r="A795" s="164">
        <f>IF(ISBLANK(Nomen.complète!Q795),"",Nomen.complète!Q795)</f>
        <v>5138</v>
      </c>
      <c r="B795" s="164">
        <f>IF(ISBLANK(Nomen.complète!R795),"",Nomen.complète!R795)</f>
        <v>16587</v>
      </c>
      <c r="C795" s="165" t="str">
        <f>IF(ISBLANK(Nomen.complète!S795),"-",Nomen.complète!S795)</f>
        <v>Cugnasco-Gerra</v>
      </c>
    </row>
    <row r="796" spans="1:3" x14ac:dyDescent="0.2">
      <c r="A796" s="164">
        <f>IF(ISBLANK(Nomen.complète!Q796),"",Nomen.complète!Q796)</f>
        <v>2011</v>
      </c>
      <c r="B796" s="164">
        <f>IF(ISBLANK(Nomen.complète!R796),"",Nomen.complète!R796)</f>
        <v>14510</v>
      </c>
      <c r="C796" s="165" t="str">
        <f>IF(ISBLANK(Nomen.complète!S796),"-",Nomen.complète!S796)</f>
        <v>Cugy (FR)</v>
      </c>
    </row>
    <row r="797" spans="1:3" x14ac:dyDescent="0.2">
      <c r="A797" s="164">
        <f>IF(ISBLANK(Nomen.complète!Q797),"",Nomen.complète!Q797)</f>
        <v>5516</v>
      </c>
      <c r="B797" s="164">
        <f>IF(ISBLANK(Nomen.complète!R797),"",Nomen.complète!R797)</f>
        <v>14825</v>
      </c>
      <c r="C797" s="165" t="str">
        <f>IF(ISBLANK(Nomen.complète!S797),"-",Nomen.complète!S797)</f>
        <v>Cugy (VD)</v>
      </c>
    </row>
    <row r="798" spans="1:3" x14ac:dyDescent="0.2">
      <c r="A798" s="164" t="str">
        <f>IF(ISBLANK(Nomen.complète!Q798),"",Nomen.complète!Q798)</f>
        <v/>
      </c>
      <c r="B798" s="164">
        <f>IF(ISBLANK(Nomen.complète!R798),"",Nomen.complète!R798)</f>
        <v>11577</v>
      </c>
      <c r="C798" s="165" t="str">
        <f>IF(ISBLANK(Nomen.complète!S798),"-",Nomen.complète!S798)</f>
        <v>Cully</v>
      </c>
    </row>
    <row r="799" spans="1:3" x14ac:dyDescent="0.2">
      <c r="A799" s="164" t="str">
        <f>IF(ISBLANK(Nomen.complète!Q799),"",Nomen.complète!Q799)</f>
        <v/>
      </c>
      <c r="B799" s="164">
        <f>IF(ISBLANK(Nomen.complète!R799),"",Nomen.complète!R799)</f>
        <v>13677</v>
      </c>
      <c r="C799" s="165" t="str">
        <f>IF(ISBLANK(Nomen.complète!S799),"-",Nomen.complète!S799)</f>
        <v>Cumbel</v>
      </c>
    </row>
    <row r="800" spans="1:3" x14ac:dyDescent="0.2">
      <c r="A800" s="164" t="str">
        <f>IF(ISBLANK(Nomen.complète!Q800),"",Nomen.complète!Q800)</f>
        <v/>
      </c>
      <c r="B800" s="164">
        <f>IF(ISBLANK(Nomen.complète!R800),"",Nomen.complète!R800)</f>
        <v>11290</v>
      </c>
      <c r="C800" s="165" t="str">
        <f>IF(ISBLANK(Nomen.complète!S800),"-",Nomen.complète!S800)</f>
        <v>Cumbels</v>
      </c>
    </row>
    <row r="801" spans="1:3" x14ac:dyDescent="0.2">
      <c r="A801" s="164" t="str">
        <f>IF(ISBLANK(Nomen.complète!Q801),"",Nomen.complète!Q801)</f>
        <v/>
      </c>
      <c r="B801" s="164">
        <f>IF(ISBLANK(Nomen.complète!R801),"",Nomen.complète!R801)</f>
        <v>10014</v>
      </c>
      <c r="C801" s="165" t="str">
        <f>IF(ISBLANK(Nomen.complète!S801),"-",Nomen.complète!S801)</f>
        <v>Cunter</v>
      </c>
    </row>
    <row r="802" spans="1:3" x14ac:dyDescent="0.2">
      <c r="A802" s="164" t="str">
        <f>IF(ISBLANK(Nomen.complète!Q802),"",Nomen.complète!Q802)</f>
        <v/>
      </c>
      <c r="B802" s="164">
        <f>IF(ISBLANK(Nomen.complète!R802),"",Nomen.complète!R802)</f>
        <v>11549</v>
      </c>
      <c r="C802" s="165" t="str">
        <f>IF(ISBLANK(Nomen.complète!S802),"-",Nomen.complète!S802)</f>
        <v>Cureggia</v>
      </c>
    </row>
    <row r="803" spans="1:3" x14ac:dyDescent="0.2">
      <c r="A803" s="164">
        <f>IF(ISBLANK(Nomen.complète!Q803),"",Nomen.complète!Q803)</f>
        <v>5180</v>
      </c>
      <c r="B803" s="164">
        <f>IF(ISBLANK(Nomen.complète!R803),"",Nomen.complète!R803)</f>
        <v>11570</v>
      </c>
      <c r="C803" s="165" t="str">
        <f>IF(ISBLANK(Nomen.complète!S803),"-",Nomen.complète!S803)</f>
        <v>Cureglia</v>
      </c>
    </row>
    <row r="804" spans="1:3" x14ac:dyDescent="0.2">
      <c r="A804" s="164">
        <f>IF(ISBLANK(Nomen.complète!Q804),"",Nomen.complète!Q804)</f>
        <v>5181</v>
      </c>
      <c r="B804" s="164">
        <f>IF(ISBLANK(Nomen.complète!R804),"",Nomen.complète!R804)</f>
        <v>11571</v>
      </c>
      <c r="C804" s="165" t="str">
        <f>IF(ISBLANK(Nomen.complète!S804),"-",Nomen.complète!S804)</f>
        <v>Curio</v>
      </c>
    </row>
    <row r="805" spans="1:3" x14ac:dyDescent="0.2">
      <c r="A805" s="164">
        <f>IF(ISBLANK(Nomen.complète!Q805),"",Nomen.complète!Q805)</f>
        <v>5669</v>
      </c>
      <c r="B805" s="164">
        <f>IF(ISBLANK(Nomen.complète!R805),"",Nomen.complète!R805)</f>
        <v>14821</v>
      </c>
      <c r="C805" s="165" t="str">
        <f>IF(ISBLANK(Nomen.complète!S805),"-",Nomen.complète!S805)</f>
        <v>Curtilles</v>
      </c>
    </row>
    <row r="806" spans="1:3" x14ac:dyDescent="0.2">
      <c r="A806" s="164" t="str">
        <f>IF(ISBLANK(Nomen.complète!Q806),"",Nomen.complète!Q806)</f>
        <v/>
      </c>
      <c r="B806" s="164">
        <f>IF(ISBLANK(Nomen.complète!R806),"",Nomen.complète!R806)</f>
        <v>11358</v>
      </c>
      <c r="C806" s="165" t="str">
        <f>IF(ISBLANK(Nomen.complète!S806),"-",Nomen.complète!S806)</f>
        <v>Cutterwil</v>
      </c>
    </row>
    <row r="807" spans="1:3" x14ac:dyDescent="0.2">
      <c r="A807" s="164">
        <f>IF(ISBLANK(Nomen.complète!Q807),"",Nomen.complète!Q807)</f>
        <v>6610</v>
      </c>
      <c r="B807" s="164">
        <f>IF(ISBLANK(Nomen.complète!R807),"",Nomen.complète!R807)</f>
        <v>11387</v>
      </c>
      <c r="C807" s="165" t="str">
        <f>IF(ISBLANK(Nomen.complète!S807),"-",Nomen.complète!S807)</f>
        <v>Céligny</v>
      </c>
    </row>
    <row r="808" spans="1:3" x14ac:dyDescent="0.2">
      <c r="A808" s="164">
        <f>IF(ISBLANK(Nomen.complète!Q808),"",Nomen.complète!Q808)</f>
        <v>25</v>
      </c>
      <c r="B808" s="164">
        <f>IF(ISBLANK(Nomen.complète!R808),"",Nomen.complète!R808)</f>
        <v>11573</v>
      </c>
      <c r="C808" s="165" t="str">
        <f>IF(ISBLANK(Nomen.complète!S808),"-",Nomen.complète!S808)</f>
        <v>Dachsen</v>
      </c>
    </row>
    <row r="809" spans="1:3" x14ac:dyDescent="0.2">
      <c r="A809" s="164">
        <f>IF(ISBLANK(Nomen.complète!Q809),"",Nomen.complète!Q809)</f>
        <v>1125</v>
      </c>
      <c r="B809" s="164">
        <f>IF(ISBLANK(Nomen.complète!R809),"",Nomen.complète!R809)</f>
        <v>15593</v>
      </c>
      <c r="C809" s="165" t="str">
        <f>IF(ISBLANK(Nomen.complète!S809),"-",Nomen.complète!S809)</f>
        <v>Dagmersellen</v>
      </c>
    </row>
    <row r="810" spans="1:3" x14ac:dyDescent="0.2">
      <c r="A810" s="164">
        <f>IF(ISBLANK(Nomen.complète!Q810),"",Nomen.complète!Q810)</f>
        <v>5480</v>
      </c>
      <c r="B810" s="164">
        <f>IF(ISBLANK(Nomen.complète!R810),"",Nomen.complète!R810)</f>
        <v>14819</v>
      </c>
      <c r="C810" s="165" t="str">
        <f>IF(ISBLANK(Nomen.complète!S810),"-",Nomen.complète!S810)</f>
        <v>Daillens</v>
      </c>
    </row>
    <row r="811" spans="1:3" x14ac:dyDescent="0.2">
      <c r="A811" s="164">
        <f>IF(ISBLANK(Nomen.complète!Q811),"",Nomen.complète!Q811)</f>
        <v>1503</v>
      </c>
      <c r="B811" s="164">
        <f>IF(ISBLANK(Nomen.complète!R811),"",Nomen.complète!R811)</f>
        <v>11568</v>
      </c>
      <c r="C811" s="165" t="str">
        <f>IF(ISBLANK(Nomen.complète!S811),"-",Nomen.complète!S811)</f>
        <v>Dallenwil</v>
      </c>
    </row>
    <row r="812" spans="1:3" x14ac:dyDescent="0.2">
      <c r="A812" s="164">
        <f>IF(ISBLANK(Nomen.complète!Q812),"",Nomen.complète!Q812)</f>
        <v>5071</v>
      </c>
      <c r="B812" s="164">
        <f>IF(ISBLANK(Nomen.complète!R812),"",Nomen.complète!R812)</f>
        <v>11579</v>
      </c>
      <c r="C812" s="165" t="str">
        <f>IF(ISBLANK(Nomen.complète!S812),"-",Nomen.complète!S812)</f>
        <v>Dalpe</v>
      </c>
    </row>
    <row r="813" spans="1:3" x14ac:dyDescent="0.2">
      <c r="A813" s="164" t="str">
        <f>IF(ISBLANK(Nomen.complète!Q813),"",Nomen.complète!Q813)</f>
        <v/>
      </c>
      <c r="B813" s="164">
        <f>IF(ISBLANK(Nomen.complète!R813),"",Nomen.complète!R813)</f>
        <v>11044</v>
      </c>
      <c r="C813" s="165" t="str">
        <f>IF(ISBLANK(Nomen.complète!S813),"-",Nomen.complète!S813)</f>
        <v>Damphreux</v>
      </c>
    </row>
    <row r="814" spans="1:3" x14ac:dyDescent="0.2">
      <c r="A814" s="164">
        <f>IF(ISBLANK(Nomen.complète!Q814),"",Nomen.complète!Q814)</f>
        <v>6811</v>
      </c>
      <c r="B814" s="164">
        <f>IF(ISBLANK(Nomen.complète!R814),"",Nomen.complète!R814)</f>
        <v>16627</v>
      </c>
      <c r="C814" s="165" t="str">
        <f>IF(ISBLANK(Nomen.complète!S814),"-",Nomen.complète!S814)</f>
        <v>Damphreux-Lugnez</v>
      </c>
    </row>
    <row r="815" spans="1:3" x14ac:dyDescent="0.2">
      <c r="A815" s="164" t="str">
        <f>IF(ISBLANK(Nomen.complète!Q815),"",Nomen.complète!Q815)</f>
        <v/>
      </c>
      <c r="B815" s="164">
        <f>IF(ISBLANK(Nomen.complète!R815),"",Nomen.complète!R815)</f>
        <v>11045</v>
      </c>
      <c r="C815" s="165" t="str">
        <f>IF(ISBLANK(Nomen.complète!S815),"-",Nomen.complète!S815)</f>
        <v>Damvant</v>
      </c>
    </row>
    <row r="816" spans="1:3" x14ac:dyDescent="0.2">
      <c r="A816" s="164">
        <f>IF(ISBLANK(Nomen.complète!Q816),"",Nomen.complète!Q816)</f>
        <v>6620</v>
      </c>
      <c r="B816" s="164">
        <f>IF(ISBLANK(Nomen.complète!R816),"",Nomen.complète!R816)</f>
        <v>11582</v>
      </c>
      <c r="C816" s="165" t="str">
        <f>IF(ISBLANK(Nomen.complète!S816),"-",Nomen.complète!S816)</f>
        <v>Dardagny</v>
      </c>
    </row>
    <row r="817" spans="1:3" x14ac:dyDescent="0.2">
      <c r="A817" s="164" t="str">
        <f>IF(ISBLANK(Nomen.complète!Q817),"",Nomen.complète!Q817)</f>
        <v/>
      </c>
      <c r="B817" s="164">
        <f>IF(ISBLANK(Nomen.complète!R817),"",Nomen.complète!R817)</f>
        <v>16356</v>
      </c>
      <c r="C817" s="165" t="str">
        <f>IF(ISBLANK(Nomen.complète!S817),"-",Nomen.complète!S817)</f>
        <v>Daro</v>
      </c>
    </row>
    <row r="818" spans="1:3" x14ac:dyDescent="0.2">
      <c r="A818" s="164" t="str">
        <f>IF(ISBLANK(Nomen.complète!Q818),"",Nomen.complète!Q818)</f>
        <v/>
      </c>
      <c r="B818" s="164">
        <f>IF(ISBLANK(Nomen.complète!R818),"",Nomen.complète!R818)</f>
        <v>11560</v>
      </c>
      <c r="C818" s="165" t="str">
        <f>IF(ISBLANK(Nomen.complète!S818),"-",Nomen.complète!S818)</f>
        <v>Davesco-Soragno</v>
      </c>
    </row>
    <row r="819" spans="1:3" x14ac:dyDescent="0.2">
      <c r="A819" s="164">
        <f>IF(ISBLANK(Nomen.complète!Q819),"",Nomen.complète!Q819)</f>
        <v>3851</v>
      </c>
      <c r="B819" s="164">
        <f>IF(ISBLANK(Nomen.complète!R819),"",Nomen.complète!R819)</f>
        <v>16047</v>
      </c>
      <c r="C819" s="165" t="str">
        <f>IF(ISBLANK(Nomen.complète!S819),"-",Nomen.complète!S819)</f>
        <v>Davos</v>
      </c>
    </row>
    <row r="820" spans="1:3" x14ac:dyDescent="0.2">
      <c r="A820" s="164" t="str">
        <f>IF(ISBLANK(Nomen.complète!Q820),"",Nomen.complète!Q820)</f>
        <v/>
      </c>
      <c r="B820" s="164">
        <f>IF(ISBLANK(Nomen.complète!R820),"",Nomen.complète!R820)</f>
        <v>13676</v>
      </c>
      <c r="C820" s="165" t="str">
        <f>IF(ISBLANK(Nomen.complète!S820),"-",Nomen.complète!S820)</f>
        <v>Degen</v>
      </c>
    </row>
    <row r="821" spans="1:3" x14ac:dyDescent="0.2">
      <c r="A821" s="164">
        <f>IF(ISBLANK(Nomen.complète!Q821),"",Nomen.complète!Q821)</f>
        <v>3401</v>
      </c>
      <c r="B821" s="164">
        <f>IF(ISBLANK(Nomen.complète!R821),"",Nomen.complète!R821)</f>
        <v>14451</v>
      </c>
      <c r="C821" s="165" t="str">
        <f>IF(ISBLANK(Nomen.complète!S821),"-",Nomen.complète!S821)</f>
        <v>Degersheim</v>
      </c>
    </row>
    <row r="822" spans="1:3" x14ac:dyDescent="0.2">
      <c r="A822" s="164">
        <f>IF(ISBLANK(Nomen.complète!Q822),"",Nomen.complète!Q822)</f>
        <v>535</v>
      </c>
      <c r="B822" s="164">
        <f>IF(ISBLANK(Nomen.complète!R822),"",Nomen.complète!R822)</f>
        <v>15115</v>
      </c>
      <c r="C822" s="165" t="str">
        <f>IF(ISBLANK(Nomen.complète!S822),"-",Nomen.complète!S822)</f>
        <v>Deisswil bei Münchenbuchsee</v>
      </c>
    </row>
    <row r="823" spans="1:3" x14ac:dyDescent="0.2">
      <c r="A823" s="164">
        <f>IF(ISBLANK(Nomen.complète!Q823),"",Nomen.complète!Q823)</f>
        <v>2516</v>
      </c>
      <c r="B823" s="164">
        <f>IF(ISBLANK(Nomen.complète!R823),"",Nomen.complète!R823)</f>
        <v>13725</v>
      </c>
      <c r="C823" s="165" t="str">
        <f>IF(ISBLANK(Nomen.complète!S823),"-",Nomen.complète!S823)</f>
        <v>Deitingen</v>
      </c>
    </row>
    <row r="824" spans="1:3" x14ac:dyDescent="0.2">
      <c r="A824" s="164" t="str">
        <f>IF(ISBLANK(Nomen.complète!Q824),"",Nomen.complète!Q824)</f>
        <v/>
      </c>
      <c r="B824" s="164">
        <f>IF(ISBLANK(Nomen.complète!R824),"",Nomen.complète!R824)</f>
        <v>11558</v>
      </c>
      <c r="C824" s="165" t="str">
        <f>IF(ISBLANK(Nomen.complète!S824),"-",Nomen.complète!S824)</f>
        <v>Delley</v>
      </c>
    </row>
    <row r="825" spans="1:3" x14ac:dyDescent="0.2">
      <c r="A825" s="164">
        <f>IF(ISBLANK(Nomen.complète!Q825),"",Nomen.complète!Q825)</f>
        <v>2051</v>
      </c>
      <c r="B825" s="164">
        <f>IF(ISBLANK(Nomen.complète!R825),"",Nomen.complète!R825)</f>
        <v>14511</v>
      </c>
      <c r="C825" s="165" t="str">
        <f>IF(ISBLANK(Nomen.complète!S825),"-",Nomen.complète!S825)</f>
        <v>Delley-Portalban</v>
      </c>
    </row>
    <row r="826" spans="1:3" x14ac:dyDescent="0.2">
      <c r="A826" s="164">
        <f>IF(ISBLANK(Nomen.complète!Q826),"",Nomen.complète!Q826)</f>
        <v>6711</v>
      </c>
      <c r="B826" s="164">
        <f>IF(ISBLANK(Nomen.complète!R826),"",Nomen.complète!R826)</f>
        <v>13282</v>
      </c>
      <c r="C826" s="165" t="str">
        <f>IF(ISBLANK(Nomen.complète!S826),"-",Nomen.complète!S826)</f>
        <v>Delémont</v>
      </c>
    </row>
    <row r="827" spans="1:3" x14ac:dyDescent="0.2">
      <c r="A827" s="164">
        <f>IF(ISBLANK(Nomen.complète!Q827),"",Nomen.complète!Q827)</f>
        <v>5631</v>
      </c>
      <c r="B827" s="164">
        <f>IF(ISBLANK(Nomen.complète!R827),"",Nomen.complète!R827)</f>
        <v>14824</v>
      </c>
      <c r="C827" s="165" t="str">
        <f>IF(ISBLANK(Nomen.complète!S827),"-",Nomen.complète!S827)</f>
        <v>Denens</v>
      </c>
    </row>
    <row r="828" spans="1:3" x14ac:dyDescent="0.2">
      <c r="A828" s="164" t="str">
        <f>IF(ISBLANK(Nomen.complète!Q828),"",Nomen.complète!Q828)</f>
        <v/>
      </c>
      <c r="B828" s="164">
        <f>IF(ISBLANK(Nomen.complète!R828),"",Nomen.complète!R828)</f>
        <v>11554</v>
      </c>
      <c r="C828" s="165" t="str">
        <f>IF(ISBLANK(Nomen.complète!S828),"-",Nomen.complète!S828)</f>
        <v>Denezy</v>
      </c>
    </row>
    <row r="829" spans="1:3" x14ac:dyDescent="0.2">
      <c r="A829" s="164">
        <f>IF(ISBLANK(Nomen.complète!Q829),"",Nomen.complète!Q829)</f>
        <v>5632</v>
      </c>
      <c r="B829" s="164">
        <f>IF(ISBLANK(Nomen.complète!R829),"",Nomen.complète!R829)</f>
        <v>14822</v>
      </c>
      <c r="C829" s="165" t="str">
        <f>IF(ISBLANK(Nomen.complète!S829),"-",Nomen.complète!S829)</f>
        <v>Denges</v>
      </c>
    </row>
    <row r="830" spans="1:3" x14ac:dyDescent="0.2">
      <c r="A830" s="164">
        <f>IF(ISBLANK(Nomen.complète!Q830),"",Nomen.complète!Q830)</f>
        <v>4004</v>
      </c>
      <c r="B830" s="164">
        <f>IF(ISBLANK(Nomen.complète!R830),"",Nomen.complète!R830)</f>
        <v>11556</v>
      </c>
      <c r="C830" s="165" t="str">
        <f>IF(ISBLANK(Nomen.complète!S830),"-",Nomen.complète!S830)</f>
        <v>Densbüren</v>
      </c>
    </row>
    <row r="831" spans="1:3" x14ac:dyDescent="0.2">
      <c r="A831" s="164">
        <f>IF(ISBLANK(Nomen.complète!Q831),"",Nomen.complète!Q831)</f>
        <v>2517</v>
      </c>
      <c r="B831" s="164">
        <f>IF(ISBLANK(Nomen.complète!R831),"",Nomen.complète!R831)</f>
        <v>13726</v>
      </c>
      <c r="C831" s="165" t="str">
        <f>IF(ISBLANK(Nomen.complète!S831),"-",Nomen.complète!S831)</f>
        <v>Derendingen</v>
      </c>
    </row>
    <row r="832" spans="1:3" x14ac:dyDescent="0.2">
      <c r="A832" s="164" t="str">
        <f>IF(ISBLANK(Nomen.complète!Q832),"",Nomen.complète!Q832)</f>
        <v/>
      </c>
      <c r="B832" s="164">
        <f>IF(ISBLANK(Nomen.complète!R832),"",Nomen.complète!R832)</f>
        <v>11557</v>
      </c>
      <c r="C832" s="165" t="str">
        <f>IF(ISBLANK(Nomen.complète!S832),"-",Nomen.complète!S832)</f>
        <v>Dettighofen</v>
      </c>
    </row>
    <row r="833" spans="1:3" x14ac:dyDescent="0.2">
      <c r="A833" s="164">
        <f>IF(ISBLANK(Nomen.complète!Q833),"",Nomen.complète!Q833)</f>
        <v>6712</v>
      </c>
      <c r="B833" s="164">
        <f>IF(ISBLANK(Nomen.complète!R833),"",Nomen.complète!R833)</f>
        <v>13283</v>
      </c>
      <c r="C833" s="165" t="str">
        <f>IF(ISBLANK(Nomen.complète!S833),"-",Nomen.complète!S833)</f>
        <v>Develier</v>
      </c>
    </row>
    <row r="834" spans="1:3" x14ac:dyDescent="0.2">
      <c r="A834" s="164" t="str">
        <f>IF(ISBLANK(Nomen.complète!Q834),"",Nomen.complète!Q834)</f>
        <v/>
      </c>
      <c r="B834" s="164">
        <f>IF(ISBLANK(Nomen.complète!R834),"",Nomen.complète!R834)</f>
        <v>16580</v>
      </c>
      <c r="C834" s="165" t="str">
        <f>IF(ISBLANK(Nomen.complète!S834),"-",Nomen.complète!S834)</f>
        <v>Dicki</v>
      </c>
    </row>
    <row r="835" spans="1:3" x14ac:dyDescent="0.2">
      <c r="A835" s="164">
        <f>IF(ISBLANK(Nomen.complète!Q835),"",Nomen.complète!Q835)</f>
        <v>2884</v>
      </c>
      <c r="B835" s="164">
        <f>IF(ISBLANK(Nomen.complète!R835),"",Nomen.complète!R835)</f>
        <v>13812</v>
      </c>
      <c r="C835" s="165" t="str">
        <f>IF(ISBLANK(Nomen.complète!S835),"-",Nomen.complète!S835)</f>
        <v>Diegten</v>
      </c>
    </row>
    <row r="836" spans="1:3" x14ac:dyDescent="0.2">
      <c r="A836" s="164">
        <f>IF(ISBLANK(Nomen.complète!Q836),"",Nomen.complète!Q836)</f>
        <v>86</v>
      </c>
      <c r="B836" s="164">
        <f>IF(ISBLANK(Nomen.complète!R836),"",Nomen.complète!R836)</f>
        <v>11567</v>
      </c>
      <c r="C836" s="165" t="str">
        <f>IF(ISBLANK(Nomen.complète!S836),"-",Nomen.complète!S836)</f>
        <v>Dielsdorf</v>
      </c>
    </row>
    <row r="837" spans="1:3" x14ac:dyDescent="0.2">
      <c r="A837" s="164" t="str">
        <f>IF(ISBLANK(Nomen.complète!Q837),"",Nomen.complète!Q837)</f>
        <v/>
      </c>
      <c r="B837" s="164">
        <f>IF(ISBLANK(Nomen.complète!R837),"",Nomen.complète!R837)</f>
        <v>10495</v>
      </c>
      <c r="C837" s="165" t="str">
        <f>IF(ISBLANK(Nomen.complète!S837),"-",Nomen.complète!S837)</f>
        <v>Diemerswil</v>
      </c>
    </row>
    <row r="838" spans="1:3" x14ac:dyDescent="0.2">
      <c r="A838" s="164">
        <f>IF(ISBLANK(Nomen.complète!Q838),"",Nomen.complète!Q838)</f>
        <v>762</v>
      </c>
      <c r="B838" s="164">
        <f>IF(ISBLANK(Nomen.complète!R838),"",Nomen.complète!R838)</f>
        <v>15261</v>
      </c>
      <c r="C838" s="165" t="str">
        <f>IF(ISBLANK(Nomen.complète!S838),"-",Nomen.complète!S838)</f>
        <v>Diemtigen</v>
      </c>
    </row>
    <row r="839" spans="1:3" x14ac:dyDescent="0.2">
      <c r="A839" s="164">
        <f>IF(ISBLANK(Nomen.complète!Q839),"",Nomen.complète!Q839)</f>
        <v>2845</v>
      </c>
      <c r="B839" s="164">
        <f>IF(ISBLANK(Nomen.complète!R839),"",Nomen.complète!R839)</f>
        <v>13784</v>
      </c>
      <c r="C839" s="165" t="str">
        <f>IF(ISBLANK(Nomen.complète!S839),"-",Nomen.complète!S839)</f>
        <v>Diepflingen</v>
      </c>
    </row>
    <row r="840" spans="1:3" x14ac:dyDescent="0.2">
      <c r="A840" s="164">
        <f>IF(ISBLANK(Nomen.complète!Q840),"",Nomen.complète!Q840)</f>
        <v>3234</v>
      </c>
      <c r="B840" s="164">
        <f>IF(ISBLANK(Nomen.complète!R840),"",Nomen.complète!R840)</f>
        <v>14394</v>
      </c>
      <c r="C840" s="165" t="str">
        <f>IF(ISBLANK(Nomen.complète!S840),"-",Nomen.complète!S840)</f>
        <v>Diepoldsau</v>
      </c>
    </row>
    <row r="841" spans="1:3" x14ac:dyDescent="0.2">
      <c r="A841" s="164">
        <f>IF(ISBLANK(Nomen.complète!Q841),"",Nomen.complète!Q841)</f>
        <v>1053</v>
      </c>
      <c r="B841" s="164">
        <f>IF(ISBLANK(Nomen.complète!R841),"",Nomen.complète!R841)</f>
        <v>15535</v>
      </c>
      <c r="C841" s="165" t="str">
        <f>IF(ISBLANK(Nomen.complète!S841),"-",Nomen.complète!S841)</f>
        <v>Dierikon</v>
      </c>
    </row>
    <row r="842" spans="1:3" x14ac:dyDescent="0.2">
      <c r="A842" s="164" t="str">
        <f>IF(ISBLANK(Nomen.complète!Q842),"",Nomen.complète!Q842)</f>
        <v/>
      </c>
      <c r="B842" s="164">
        <f>IF(ISBLANK(Nomen.complète!R842),"",Nomen.complète!R842)</f>
        <v>11551</v>
      </c>
      <c r="C842" s="165" t="str">
        <f>IF(ISBLANK(Nomen.complète!S842),"-",Nomen.complète!S842)</f>
        <v>Diesbach (GL)</v>
      </c>
    </row>
    <row r="843" spans="1:3" x14ac:dyDescent="0.2">
      <c r="A843" s="164" t="str">
        <f>IF(ISBLANK(Nomen.complète!Q843),"",Nomen.complète!Q843)</f>
        <v/>
      </c>
      <c r="B843" s="164">
        <f>IF(ISBLANK(Nomen.complète!R843),"",Nomen.complète!R843)</f>
        <v>16191</v>
      </c>
      <c r="C843" s="165" t="str">
        <f>IF(ISBLANK(Nomen.complète!S843),"-",Nomen.complète!S843)</f>
        <v>Diessbach</v>
      </c>
    </row>
    <row r="844" spans="1:3" x14ac:dyDescent="0.2">
      <c r="A844" s="164">
        <f>IF(ISBLANK(Nomen.complète!Q844),"",Nomen.complète!Q844)</f>
        <v>385</v>
      </c>
      <c r="B844" s="164">
        <f>IF(ISBLANK(Nomen.complète!R844),"",Nomen.complète!R844)</f>
        <v>15048</v>
      </c>
      <c r="C844" s="165" t="str">
        <f>IF(ISBLANK(Nomen.complète!S844),"-",Nomen.complète!S844)</f>
        <v>Diessbach bei Büren</v>
      </c>
    </row>
    <row r="845" spans="1:3" x14ac:dyDescent="0.2">
      <c r="A845" s="164" t="str">
        <f>IF(ISBLANK(Nomen.complète!Q845),"",Nomen.complète!Q845)</f>
        <v/>
      </c>
      <c r="B845" s="164">
        <f>IF(ISBLANK(Nomen.complète!R845),"",Nomen.complète!R845)</f>
        <v>10609</v>
      </c>
      <c r="C845" s="165" t="str">
        <f>IF(ISBLANK(Nomen.complète!S845),"-",Nomen.complète!S845)</f>
        <v>Diesse</v>
      </c>
    </row>
    <row r="846" spans="1:3" x14ac:dyDescent="0.2">
      <c r="A846" s="164">
        <f>IF(ISBLANK(Nomen.complète!Q846),"",Nomen.complète!Q846)</f>
        <v>4545</v>
      </c>
      <c r="B846" s="164">
        <f>IF(ISBLANK(Nomen.complète!R846),"",Nomen.complète!R846)</f>
        <v>15473</v>
      </c>
      <c r="C846" s="165" t="str">
        <f>IF(ISBLANK(Nomen.complète!S846),"-",Nomen.complète!S846)</f>
        <v>Diessenhofen</v>
      </c>
    </row>
    <row r="847" spans="1:3" x14ac:dyDescent="0.2">
      <c r="A847" s="164">
        <f>IF(ISBLANK(Nomen.complète!Q847),"",Nomen.complète!Q847)</f>
        <v>243</v>
      </c>
      <c r="B847" s="164">
        <f>IF(ISBLANK(Nomen.complète!R847),"",Nomen.complète!R847)</f>
        <v>13691</v>
      </c>
      <c r="C847" s="165" t="str">
        <f>IF(ISBLANK(Nomen.complète!S847),"-",Nomen.complète!S847)</f>
        <v>Dietikon</v>
      </c>
    </row>
    <row r="848" spans="1:3" x14ac:dyDescent="0.2">
      <c r="A848" s="164">
        <f>IF(ISBLANK(Nomen.complète!Q848),"",Nomen.complète!Q848)</f>
        <v>54</v>
      </c>
      <c r="B848" s="164">
        <f>IF(ISBLANK(Nomen.complète!R848),"",Nomen.complète!R848)</f>
        <v>11563</v>
      </c>
      <c r="C848" s="165" t="str">
        <f>IF(ISBLANK(Nomen.complète!S848),"-",Nomen.complète!S848)</f>
        <v>Dietlikon</v>
      </c>
    </row>
    <row r="849" spans="1:3" x14ac:dyDescent="0.2">
      <c r="A849" s="164">
        <f>IF(ISBLANK(Nomen.complète!Q849),"",Nomen.complète!Q849)</f>
        <v>4231</v>
      </c>
      <c r="B849" s="164">
        <f>IF(ISBLANK(Nomen.complète!R849),"",Nomen.complète!R849)</f>
        <v>11564</v>
      </c>
      <c r="C849" s="165" t="str">
        <f>IF(ISBLANK(Nomen.complète!S849),"-",Nomen.complète!S849)</f>
        <v>Dietwil</v>
      </c>
    </row>
    <row r="850" spans="1:3" x14ac:dyDescent="0.2">
      <c r="A850" s="164">
        <f>IF(ISBLANK(Nomen.complète!Q850),"",Nomen.complète!Q850)</f>
        <v>216</v>
      </c>
      <c r="B850" s="164">
        <f>IF(ISBLANK(Nomen.complète!R850),"",Nomen.complète!R850)</f>
        <v>11565</v>
      </c>
      <c r="C850" s="165" t="str">
        <f>IF(ISBLANK(Nomen.complète!S850),"-",Nomen.complète!S850)</f>
        <v>Dinhard</v>
      </c>
    </row>
    <row r="851" spans="1:3" x14ac:dyDescent="0.2">
      <c r="A851" s="164">
        <f>IF(ISBLANK(Nomen.complète!Q851),"",Nomen.complète!Q851)</f>
        <v>4194</v>
      </c>
      <c r="B851" s="164">
        <f>IF(ISBLANK(Nomen.complète!R851),"",Nomen.complète!R851)</f>
        <v>11566</v>
      </c>
      <c r="C851" s="165" t="str">
        <f>IF(ISBLANK(Nomen.complète!S851),"-",Nomen.complète!S851)</f>
        <v>Dintikon</v>
      </c>
    </row>
    <row r="852" spans="1:3" x14ac:dyDescent="0.2">
      <c r="A852" s="164" t="str">
        <f>IF(ISBLANK(Nomen.complète!Q852),"",Nomen.complète!Q852)</f>
        <v/>
      </c>
      <c r="B852" s="164">
        <f>IF(ISBLANK(Nomen.complète!R852),"",Nomen.complète!R852)</f>
        <v>16557</v>
      </c>
      <c r="C852" s="165" t="str">
        <f>IF(ISBLANK(Nomen.complète!S852),"-",Nomen.complète!S852)</f>
        <v>Dippishausen</v>
      </c>
    </row>
    <row r="853" spans="1:3" x14ac:dyDescent="0.2">
      <c r="A853" s="164" t="str">
        <f>IF(ISBLANK(Nomen.complète!Q853),"",Nomen.complète!Q853)</f>
        <v/>
      </c>
      <c r="B853" s="164">
        <f>IF(ISBLANK(Nomen.complète!R853),"",Nomen.complète!R853)</f>
        <v>11289</v>
      </c>
      <c r="C853" s="165" t="str">
        <f>IF(ISBLANK(Nomen.complète!S853),"-",Nomen.complète!S853)</f>
        <v>Dippishausen-Oftershausen</v>
      </c>
    </row>
    <row r="854" spans="1:3" x14ac:dyDescent="0.2">
      <c r="A854" s="164" t="str">
        <f>IF(ISBLANK(Nomen.complète!Q854),"",Nomen.complète!Q854)</f>
        <v/>
      </c>
      <c r="B854" s="164">
        <f>IF(ISBLANK(Nomen.complète!R854),"",Nomen.complète!R854)</f>
        <v>16515</v>
      </c>
      <c r="C854" s="165" t="str">
        <f>IF(ISBLANK(Nomen.complète!S854),"-",Nomen.complète!S854)</f>
        <v>Disentis</v>
      </c>
    </row>
    <row r="855" spans="1:3" x14ac:dyDescent="0.2">
      <c r="A855" s="164" t="str">
        <f>IF(ISBLANK(Nomen.complète!Q855),"",Nomen.complète!Q855)</f>
        <v/>
      </c>
      <c r="B855" s="164">
        <f>IF(ISBLANK(Nomen.complète!R855),"",Nomen.complète!R855)</f>
        <v>11234</v>
      </c>
      <c r="C855" s="165" t="str">
        <f>IF(ISBLANK(Nomen.complète!S855),"-",Nomen.complète!S855)</f>
        <v>Disentis/Mustèr</v>
      </c>
    </row>
    <row r="856" spans="1:3" x14ac:dyDescent="0.2">
      <c r="A856" s="164">
        <f>IF(ISBLANK(Nomen.complète!Q856),"",Nomen.complète!Q856)</f>
        <v>3982</v>
      </c>
      <c r="B856" s="164">
        <f>IF(ISBLANK(Nomen.complète!R856),"",Nomen.complète!R856)</f>
        <v>16039</v>
      </c>
      <c r="C856" s="165" t="str">
        <f>IF(ISBLANK(Nomen.complète!S856),"-",Nomen.complète!S856)</f>
        <v>Disentis/Mustér</v>
      </c>
    </row>
    <row r="857" spans="1:3" x14ac:dyDescent="0.2">
      <c r="A857" s="164">
        <f>IF(ISBLANK(Nomen.complète!Q857),"",Nomen.complète!Q857)</f>
        <v>2784</v>
      </c>
      <c r="B857" s="164">
        <f>IF(ISBLANK(Nomen.complète!R857),"",Nomen.complète!R857)</f>
        <v>13842</v>
      </c>
      <c r="C857" s="165" t="str">
        <f>IF(ISBLANK(Nomen.complète!S857),"-",Nomen.complète!S857)</f>
        <v>Dittingen</v>
      </c>
    </row>
    <row r="858" spans="1:3" x14ac:dyDescent="0.2">
      <c r="A858" s="164">
        <f>IF(ISBLANK(Nomen.complète!Q858),"",Nomen.complète!Q858)</f>
        <v>5481</v>
      </c>
      <c r="B858" s="164">
        <f>IF(ISBLANK(Nomen.complète!R858),"",Nomen.complète!R858)</f>
        <v>14854</v>
      </c>
      <c r="C858" s="165" t="str">
        <f>IF(ISBLANK(Nomen.complète!S858),"-",Nomen.complète!S858)</f>
        <v>Dizy</v>
      </c>
    </row>
    <row r="859" spans="1:3" x14ac:dyDescent="0.2">
      <c r="A859" s="164">
        <f>IF(ISBLANK(Nomen.complète!Q859),"",Nomen.complète!Q859)</f>
        <v>3722</v>
      </c>
      <c r="B859" s="164">
        <f>IF(ISBLANK(Nomen.complète!R859),"",Nomen.complète!R859)</f>
        <v>15994</v>
      </c>
      <c r="C859" s="165" t="str">
        <f>IF(ISBLANK(Nomen.complète!S859),"-",Nomen.complète!S859)</f>
        <v>Domat/Ems</v>
      </c>
    </row>
    <row r="860" spans="1:3" x14ac:dyDescent="0.2">
      <c r="A860" s="164" t="str">
        <f>IF(ISBLANK(Nomen.complète!Q860),"",Nomen.complète!Q860)</f>
        <v/>
      </c>
      <c r="B860" s="164">
        <f>IF(ISBLANK(Nomen.complète!R860),"",Nomen.complète!R860)</f>
        <v>12194</v>
      </c>
      <c r="C860" s="165" t="str">
        <f>IF(ISBLANK(Nomen.complète!S860),"-",Nomen.complète!S860)</f>
        <v>Dombresson</v>
      </c>
    </row>
    <row r="861" spans="1:3" x14ac:dyDescent="0.2">
      <c r="A861" s="164" t="str">
        <f>IF(ISBLANK(Nomen.complète!Q861),"",Nomen.complète!Q861)</f>
        <v/>
      </c>
      <c r="B861" s="164">
        <f>IF(ISBLANK(Nomen.complète!R861),"",Nomen.complète!R861)</f>
        <v>12191</v>
      </c>
      <c r="C861" s="165" t="str">
        <f>IF(ISBLANK(Nomen.complète!S861),"-",Nomen.complète!S861)</f>
        <v>Domdidier</v>
      </c>
    </row>
    <row r="862" spans="1:3" x14ac:dyDescent="0.2">
      <c r="A862" s="164">
        <f>IF(ISBLANK(Nomen.complète!Q862),"",Nomen.complète!Q862)</f>
        <v>3673</v>
      </c>
      <c r="B862" s="164">
        <f>IF(ISBLANK(Nomen.complète!R862),"",Nomen.complète!R862)</f>
        <v>16064</v>
      </c>
      <c r="C862" s="165" t="str">
        <f>IF(ISBLANK(Nomen.complète!S862),"-",Nomen.complète!S862)</f>
        <v>Domleschg</v>
      </c>
    </row>
    <row r="863" spans="1:3" x14ac:dyDescent="0.2">
      <c r="A863" s="164" t="str">
        <f>IF(ISBLANK(Nomen.complète!Q863),"",Nomen.complète!Q863)</f>
        <v/>
      </c>
      <c r="B863" s="164">
        <f>IF(ISBLANK(Nomen.complète!R863),"",Nomen.complète!R863)</f>
        <v>12190</v>
      </c>
      <c r="C863" s="165" t="str">
        <f>IF(ISBLANK(Nomen.complète!S863),"-",Nomen.complète!S863)</f>
        <v>Dommartin</v>
      </c>
    </row>
    <row r="864" spans="1:3" x14ac:dyDescent="0.2">
      <c r="A864" s="164" t="str">
        <f>IF(ISBLANK(Nomen.complète!Q864),"",Nomen.complète!Q864)</f>
        <v/>
      </c>
      <c r="B864" s="164">
        <f>IF(ISBLANK(Nomen.complète!R864),"",Nomen.complète!R864)</f>
        <v>12189</v>
      </c>
      <c r="C864" s="165" t="str">
        <f>IF(ISBLANK(Nomen.complète!S864),"-",Nomen.complète!S864)</f>
        <v>Dompierre (FR)</v>
      </c>
    </row>
    <row r="865" spans="1:3" x14ac:dyDescent="0.2">
      <c r="A865" s="164">
        <f>IF(ISBLANK(Nomen.complète!Q865),"",Nomen.complète!Q865)</f>
        <v>5671</v>
      </c>
      <c r="B865" s="164">
        <f>IF(ISBLANK(Nomen.complète!R865),"",Nomen.complète!R865)</f>
        <v>14715</v>
      </c>
      <c r="C865" s="165" t="str">
        <f>IF(ISBLANK(Nomen.complète!S865),"-",Nomen.complète!S865)</f>
        <v>Dompierre (VD)</v>
      </c>
    </row>
    <row r="866" spans="1:3" x14ac:dyDescent="0.2">
      <c r="A866" s="164" t="str">
        <f>IF(ISBLANK(Nomen.complète!Q866),"",Nomen.complète!Q866)</f>
        <v/>
      </c>
      <c r="B866" s="164">
        <f>IF(ISBLANK(Nomen.complète!R866),"",Nomen.complète!R866)</f>
        <v>14374</v>
      </c>
      <c r="C866" s="165" t="str">
        <f>IF(ISBLANK(Nomen.complète!S866),"-",Nomen.complète!S866)</f>
        <v>Donat</v>
      </c>
    </row>
    <row r="867" spans="1:3" x14ac:dyDescent="0.2">
      <c r="A867" s="164" t="str">
        <f>IF(ISBLANK(Nomen.complète!Q867),"",Nomen.complète!Q867)</f>
        <v/>
      </c>
      <c r="B867" s="164">
        <f>IF(ISBLANK(Nomen.complète!R867),"",Nomen.complète!R867)</f>
        <v>10240</v>
      </c>
      <c r="C867" s="165" t="str">
        <f>IF(ISBLANK(Nomen.complète!S867),"-",Nomen.complète!S867)</f>
        <v>Donath</v>
      </c>
    </row>
    <row r="868" spans="1:3" x14ac:dyDescent="0.2">
      <c r="A868" s="164" t="str">
        <f>IF(ISBLANK(Nomen.complète!Q868),"",Nomen.complète!Q868)</f>
        <v/>
      </c>
      <c r="B868" s="164">
        <f>IF(ISBLANK(Nomen.complète!R868),"",Nomen.complète!R868)</f>
        <v>12171</v>
      </c>
      <c r="C868" s="165" t="str">
        <f>IF(ISBLANK(Nomen.complète!S868),"-",Nomen.complète!S868)</f>
        <v>Donatyre</v>
      </c>
    </row>
    <row r="869" spans="1:3" x14ac:dyDescent="0.2">
      <c r="A869" s="164" t="str">
        <f>IF(ISBLANK(Nomen.complète!Q869),"",Nomen.complète!Q869)</f>
        <v/>
      </c>
      <c r="B869" s="164">
        <f>IF(ISBLANK(Nomen.complète!R869),"",Nomen.complète!R869)</f>
        <v>12183</v>
      </c>
      <c r="C869" s="165" t="str">
        <f>IF(ISBLANK(Nomen.complète!S869),"-",Nomen.complète!S869)</f>
        <v>Dongio</v>
      </c>
    </row>
    <row r="870" spans="1:3" x14ac:dyDescent="0.2">
      <c r="A870" s="164">
        <f>IF(ISBLANK(Nomen.complète!Q870),"",Nomen.complète!Q870)</f>
        <v>5913</v>
      </c>
      <c r="B870" s="164">
        <f>IF(ISBLANK(Nomen.complète!R870),"",Nomen.complète!R870)</f>
        <v>15507</v>
      </c>
      <c r="C870" s="165" t="str">
        <f>IF(ISBLANK(Nomen.complète!S870),"-",Nomen.complète!S870)</f>
        <v>Donneloye</v>
      </c>
    </row>
    <row r="871" spans="1:3" x14ac:dyDescent="0.2">
      <c r="A871" s="164" t="str">
        <f>IF(ISBLANK(Nomen.complète!Q871),"",Nomen.complète!Q871)</f>
        <v/>
      </c>
      <c r="B871" s="164">
        <f>IF(ISBLANK(Nomen.complète!R871),"",Nomen.complète!R871)</f>
        <v>12177</v>
      </c>
      <c r="C871" s="165" t="str">
        <f>IF(ISBLANK(Nomen.complète!S871),"-",Nomen.complète!S871)</f>
        <v>Donzhausen</v>
      </c>
    </row>
    <row r="872" spans="1:3" x14ac:dyDescent="0.2">
      <c r="A872" s="164">
        <f>IF(ISBLANK(Nomen.complète!Q872),"",Nomen.complète!Q872)</f>
        <v>1001</v>
      </c>
      <c r="B872" s="164">
        <f>IF(ISBLANK(Nomen.complète!R872),"",Nomen.complète!R872)</f>
        <v>15557</v>
      </c>
      <c r="C872" s="165" t="str">
        <f>IF(ISBLANK(Nomen.complète!S872),"-",Nomen.complète!S872)</f>
        <v>Doppleschwand</v>
      </c>
    </row>
    <row r="873" spans="1:3" x14ac:dyDescent="0.2">
      <c r="A873" s="164">
        <f>IF(ISBLANK(Nomen.complète!Q873),"",Nomen.complète!Q873)</f>
        <v>26</v>
      </c>
      <c r="B873" s="164">
        <f>IF(ISBLANK(Nomen.complète!R873),"",Nomen.complète!R873)</f>
        <v>12182</v>
      </c>
      <c r="C873" s="165" t="str">
        <f>IF(ISBLANK(Nomen.complète!S873),"-",Nomen.complète!S873)</f>
        <v>Dorf</v>
      </c>
    </row>
    <row r="874" spans="1:3" x14ac:dyDescent="0.2">
      <c r="A874" s="164" t="str">
        <f>IF(ISBLANK(Nomen.complète!Q874),"",Nomen.complète!Q874)</f>
        <v/>
      </c>
      <c r="B874" s="164">
        <f>IF(ISBLANK(Nomen.complète!R874),"",Nomen.complète!R874)</f>
        <v>16241</v>
      </c>
      <c r="C874" s="165" t="str">
        <f>IF(ISBLANK(Nomen.complète!S874),"-",Nomen.complète!S874)</f>
        <v>Dorlikon</v>
      </c>
    </row>
    <row r="875" spans="1:3" x14ac:dyDescent="0.2">
      <c r="A875" s="164">
        <f>IF(ISBLANK(Nomen.complète!Q875),"",Nomen.complète!Q875)</f>
        <v>2473</v>
      </c>
      <c r="B875" s="164">
        <f>IF(ISBLANK(Nomen.complète!R875),"",Nomen.complète!R875)</f>
        <v>12219</v>
      </c>
      <c r="C875" s="165" t="str">
        <f>IF(ISBLANK(Nomen.complète!S875),"-",Nomen.complète!S875)</f>
        <v>Dornach</v>
      </c>
    </row>
    <row r="876" spans="1:3" x14ac:dyDescent="0.2">
      <c r="A876" s="164">
        <f>IF(ISBLANK(Nomen.complète!Q876),"",Nomen.complète!Q876)</f>
        <v>6212</v>
      </c>
      <c r="B876" s="164">
        <f>IF(ISBLANK(Nomen.complète!R876),"",Nomen.complète!R876)</f>
        <v>12207</v>
      </c>
      <c r="C876" s="165" t="str">
        <f>IF(ISBLANK(Nomen.complète!S876),"-",Nomen.complète!S876)</f>
        <v>Dorénaz</v>
      </c>
    </row>
    <row r="877" spans="1:3" x14ac:dyDescent="0.2">
      <c r="A877" s="164" t="str">
        <f>IF(ISBLANK(Nomen.complète!Q877),"",Nomen.complète!Q877)</f>
        <v/>
      </c>
      <c r="B877" s="164">
        <f>IF(ISBLANK(Nomen.complète!R877),"",Nomen.complète!R877)</f>
        <v>12218</v>
      </c>
      <c r="C877" s="165" t="str">
        <f>IF(ISBLANK(Nomen.complète!S877),"-",Nomen.complète!S877)</f>
        <v>Dotnacht</v>
      </c>
    </row>
    <row r="878" spans="1:3" x14ac:dyDescent="0.2">
      <c r="A878" s="164">
        <f>IF(ISBLANK(Nomen.complète!Q878),"",Nomen.complète!Q878)</f>
        <v>4065</v>
      </c>
      <c r="B878" s="164">
        <f>IF(ISBLANK(Nomen.complète!R878),"",Nomen.complète!R878)</f>
        <v>12217</v>
      </c>
      <c r="C878" s="165" t="str">
        <f>IF(ISBLANK(Nomen.complète!S878),"-",Nomen.complète!S878)</f>
        <v>Dottikon</v>
      </c>
    </row>
    <row r="879" spans="1:3" x14ac:dyDescent="0.2">
      <c r="A879" s="164">
        <f>IF(ISBLANK(Nomen.complète!Q879),"",Nomen.complète!Q879)</f>
        <v>386</v>
      </c>
      <c r="B879" s="164">
        <f>IF(ISBLANK(Nomen.complète!R879),"",Nomen.complète!R879)</f>
        <v>15049</v>
      </c>
      <c r="C879" s="165" t="str">
        <f>IF(ISBLANK(Nomen.complète!S879),"-",Nomen.complète!S879)</f>
        <v>Dotzigen</v>
      </c>
    </row>
    <row r="880" spans="1:3" x14ac:dyDescent="0.2">
      <c r="A880" s="164">
        <f>IF(ISBLANK(Nomen.complète!Q880),"",Nomen.complète!Q880)</f>
        <v>4406</v>
      </c>
      <c r="B880" s="164">
        <f>IF(ISBLANK(Nomen.complète!R880),"",Nomen.complète!R880)</f>
        <v>15403</v>
      </c>
      <c r="C880" s="165" t="str">
        <f>IF(ISBLANK(Nomen.complète!S880),"-",Nomen.complète!S880)</f>
        <v>Dozwil</v>
      </c>
    </row>
    <row r="881" spans="1:3" x14ac:dyDescent="0.2">
      <c r="A881" s="164">
        <f>IF(ISBLANK(Nomen.complète!Q881),"",Nomen.complète!Q881)</f>
        <v>2535</v>
      </c>
      <c r="B881" s="164">
        <f>IF(ISBLANK(Nomen.complète!R881),"",Nomen.complète!R881)</f>
        <v>15603</v>
      </c>
      <c r="C881" s="165" t="str">
        <f>IF(ISBLANK(Nomen.complète!S881),"-",Nomen.complète!S881)</f>
        <v>Drei Höfe</v>
      </c>
    </row>
    <row r="882" spans="1:3" x14ac:dyDescent="0.2">
      <c r="A882" s="164">
        <f>IF(ISBLANK(Nomen.complète!Q882),"",Nomen.complète!Q882)</f>
        <v>2785</v>
      </c>
      <c r="B882" s="164">
        <f>IF(ISBLANK(Nomen.complète!R882),"",Nomen.complète!R882)</f>
        <v>13843</v>
      </c>
      <c r="C882" s="165" t="str">
        <f>IF(ISBLANK(Nomen.complète!S882),"-",Nomen.complète!S882)</f>
        <v>Duggingen</v>
      </c>
    </row>
    <row r="883" spans="1:3" x14ac:dyDescent="0.2">
      <c r="A883" s="164">
        <f>IF(ISBLANK(Nomen.complète!Q883),"",Nomen.complète!Q883)</f>
        <v>5715</v>
      </c>
      <c r="B883" s="164">
        <f>IF(ISBLANK(Nomen.complète!R883),"",Nomen.complète!R883)</f>
        <v>14711</v>
      </c>
      <c r="C883" s="165" t="str">
        <f>IF(ISBLANK(Nomen.complète!S883),"-",Nomen.complète!S883)</f>
        <v>Duillier</v>
      </c>
    </row>
    <row r="884" spans="1:3" x14ac:dyDescent="0.2">
      <c r="A884" s="164">
        <f>IF(ISBLANK(Nomen.complète!Q884),"",Nomen.complète!Q884)</f>
        <v>2573</v>
      </c>
      <c r="B884" s="164">
        <f>IF(ISBLANK(Nomen.complète!R884),"",Nomen.complète!R884)</f>
        <v>12199</v>
      </c>
      <c r="C884" s="165" t="str">
        <f>IF(ISBLANK(Nomen.complète!S884),"-",Nomen.complète!S884)</f>
        <v>Dulliken</v>
      </c>
    </row>
    <row r="885" spans="1:3" x14ac:dyDescent="0.2">
      <c r="A885" s="164">
        <f>IF(ISBLANK(Nomen.complète!Q885),"",Nomen.complète!Q885)</f>
        <v>5855</v>
      </c>
      <c r="B885" s="164">
        <f>IF(ISBLANK(Nomen.complète!R885),"",Nomen.complète!R885)</f>
        <v>14712</v>
      </c>
      <c r="C885" s="165" t="str">
        <f>IF(ISBLANK(Nomen.complète!S885),"-",Nomen.complète!S885)</f>
        <v>Dully</v>
      </c>
    </row>
    <row r="886" spans="1:3" x14ac:dyDescent="0.2">
      <c r="A886" s="164" t="str">
        <f>IF(ISBLANK(Nomen.complète!Q886),"",Nomen.complète!Q886)</f>
        <v/>
      </c>
      <c r="B886" s="164">
        <f>IF(ISBLANK(Nomen.complète!R886),"",Nomen.complète!R886)</f>
        <v>11180</v>
      </c>
      <c r="C886" s="165" t="str">
        <f>IF(ISBLANK(Nomen.complète!S886),"-",Nomen.complète!S886)</f>
        <v>Dussnang</v>
      </c>
    </row>
    <row r="887" spans="1:3" x14ac:dyDescent="0.2">
      <c r="A887" s="164" t="str">
        <f>IF(ISBLANK(Nomen.complète!Q887),"",Nomen.complète!Q887)</f>
        <v/>
      </c>
      <c r="B887" s="164">
        <f>IF(ISBLANK(Nomen.complète!R887),"",Nomen.complète!R887)</f>
        <v>10036</v>
      </c>
      <c r="C887" s="165" t="str">
        <f>IF(ISBLANK(Nomen.complète!S887),"-",Nomen.complète!S887)</f>
        <v>Duvin</v>
      </c>
    </row>
    <row r="888" spans="1:3" x14ac:dyDescent="0.2">
      <c r="A888" s="164">
        <f>IF(ISBLANK(Nomen.complète!Q888),"",Nomen.complète!Q888)</f>
        <v>214</v>
      </c>
      <c r="B888" s="164">
        <f>IF(ISBLANK(Nomen.complète!R888),"",Nomen.complète!R888)</f>
        <v>11574</v>
      </c>
      <c r="C888" s="165" t="str">
        <f>IF(ISBLANK(Nomen.complète!S888),"-",Nomen.complète!S888)</f>
        <v>Dägerlen</v>
      </c>
    </row>
    <row r="889" spans="1:3" x14ac:dyDescent="0.2">
      <c r="A889" s="164">
        <f>IF(ISBLANK(Nomen.complète!Q889),"",Nomen.complète!Q889)</f>
        <v>84</v>
      </c>
      <c r="B889" s="164">
        <f>IF(ISBLANK(Nomen.complète!R889),"",Nomen.complète!R889)</f>
        <v>11578</v>
      </c>
      <c r="C889" s="165" t="str">
        <f>IF(ISBLANK(Nomen.complète!S889),"-",Nomen.complète!S889)</f>
        <v>Dällikon</v>
      </c>
    </row>
    <row r="890" spans="1:3" x14ac:dyDescent="0.2">
      <c r="A890" s="164">
        <f>IF(ISBLANK(Nomen.complète!Q890),"",Nomen.complète!Q890)</f>
        <v>2572</v>
      </c>
      <c r="B890" s="164">
        <f>IF(ISBLANK(Nomen.complète!R890),"",Nomen.complète!R890)</f>
        <v>11580</v>
      </c>
      <c r="C890" s="165" t="str">
        <f>IF(ISBLANK(Nomen.complète!S890),"-",Nomen.complète!S890)</f>
        <v>Däniken</v>
      </c>
    </row>
    <row r="891" spans="1:3" x14ac:dyDescent="0.2">
      <c r="A891" s="164">
        <f>IF(ISBLANK(Nomen.complète!Q891),"",Nomen.complète!Q891)</f>
        <v>85</v>
      </c>
      <c r="B891" s="164">
        <f>IF(ISBLANK(Nomen.complète!R891),"",Nomen.complète!R891)</f>
        <v>11581</v>
      </c>
      <c r="C891" s="165" t="str">
        <f>IF(ISBLANK(Nomen.complète!S891),"-",Nomen.complète!S891)</f>
        <v>Dänikon</v>
      </c>
    </row>
    <row r="892" spans="1:3" x14ac:dyDescent="0.2">
      <c r="A892" s="164">
        <f>IF(ISBLANK(Nomen.complète!Q892),"",Nomen.complète!Q892)</f>
        <v>575</v>
      </c>
      <c r="B892" s="164">
        <f>IF(ISBLANK(Nomen.complète!R892),"",Nomen.complète!R892)</f>
        <v>15148</v>
      </c>
      <c r="C892" s="165" t="str">
        <f>IF(ISBLANK(Nomen.complète!S892),"-",Nomen.complète!S892)</f>
        <v>Därligen</v>
      </c>
    </row>
    <row r="893" spans="1:3" x14ac:dyDescent="0.2">
      <c r="A893" s="164">
        <f>IF(ISBLANK(Nomen.complète!Q893),"",Nomen.complète!Q893)</f>
        <v>761</v>
      </c>
      <c r="B893" s="164">
        <f>IF(ISBLANK(Nomen.complète!R893),"",Nomen.complète!R893)</f>
        <v>15260</v>
      </c>
      <c r="C893" s="165" t="str">
        <f>IF(ISBLANK(Nomen.complète!S893),"-",Nomen.complète!S893)</f>
        <v>Därstetten</v>
      </c>
    </row>
    <row r="894" spans="1:3" x14ac:dyDescent="0.2">
      <c r="A894" s="164">
        <f>IF(ISBLANK(Nomen.complète!Q894),"",Nomen.complète!Q894)</f>
        <v>215</v>
      </c>
      <c r="B894" s="164">
        <f>IF(ISBLANK(Nomen.complète!R894),"",Nomen.complète!R894)</f>
        <v>11583</v>
      </c>
      <c r="C894" s="165" t="str">
        <f>IF(ISBLANK(Nomen.complète!S894),"-",Nomen.complète!S894)</f>
        <v>Dättlikon</v>
      </c>
    </row>
    <row r="895" spans="1:3" x14ac:dyDescent="0.2">
      <c r="A895" s="164" t="str">
        <f>IF(ISBLANK(Nomen.complète!Q895),"",Nomen.complète!Q895)</f>
        <v/>
      </c>
      <c r="B895" s="164">
        <f>IF(ISBLANK(Nomen.complète!R895),"",Nomen.complète!R895)</f>
        <v>11227</v>
      </c>
      <c r="C895" s="165" t="str">
        <f>IF(ISBLANK(Nomen.complète!S895),"-",Nomen.complète!S895)</f>
        <v>Dättwil</v>
      </c>
    </row>
    <row r="896" spans="1:3" x14ac:dyDescent="0.2">
      <c r="A896" s="164">
        <f>IF(ISBLANK(Nomen.complète!Q896),"",Nomen.complète!Q896)</f>
        <v>5912</v>
      </c>
      <c r="B896" s="164">
        <f>IF(ISBLANK(Nomen.complète!R896),"",Nomen.complète!R896)</f>
        <v>14820</v>
      </c>
      <c r="C896" s="165" t="str">
        <f>IF(ISBLANK(Nomen.complète!S896),"-",Nomen.complète!S896)</f>
        <v>Démoret</v>
      </c>
    </row>
    <row r="897" spans="1:3" x14ac:dyDescent="0.2">
      <c r="A897" s="164">
        <f>IF(ISBLANK(Nomen.complète!Q897),"",Nomen.complète!Q897)</f>
        <v>2915</v>
      </c>
      <c r="B897" s="164">
        <f>IF(ISBLANK(Nomen.complète!R897),"",Nomen.complète!R897)</f>
        <v>12184</v>
      </c>
      <c r="C897" s="165" t="str">
        <f>IF(ISBLANK(Nomen.complète!S897),"-",Nomen.complète!S897)</f>
        <v>Dörflingen</v>
      </c>
    </row>
    <row r="898" spans="1:3" x14ac:dyDescent="0.2">
      <c r="A898" s="164">
        <f>IF(ISBLANK(Nomen.complète!Q898),"",Nomen.complète!Q898)</f>
        <v>4304</v>
      </c>
      <c r="B898" s="164">
        <f>IF(ISBLANK(Nomen.complète!R898),"",Nomen.complète!R898)</f>
        <v>12210</v>
      </c>
      <c r="C898" s="165" t="str">
        <f>IF(ISBLANK(Nomen.complète!S898),"-",Nomen.complète!S898)</f>
        <v>Döttingen</v>
      </c>
    </row>
    <row r="899" spans="1:3" x14ac:dyDescent="0.2">
      <c r="A899" s="164">
        <f>IF(ISBLANK(Nomen.complète!Q899),"",Nomen.complète!Q899)</f>
        <v>191</v>
      </c>
      <c r="B899" s="164">
        <f>IF(ISBLANK(Nomen.complète!R899),"",Nomen.complète!R899)</f>
        <v>12205</v>
      </c>
      <c r="C899" s="165" t="str">
        <f>IF(ISBLANK(Nomen.complète!S899),"-",Nomen.complète!S899)</f>
        <v>Dübendorf</v>
      </c>
    </row>
    <row r="900" spans="1:3" x14ac:dyDescent="0.2">
      <c r="A900" s="164">
        <f>IF(ISBLANK(Nomen.complète!Q900),"",Nomen.complète!Q900)</f>
        <v>2293</v>
      </c>
      <c r="B900" s="164">
        <f>IF(ISBLANK(Nomen.complète!R900),"",Nomen.complète!R900)</f>
        <v>12204</v>
      </c>
      <c r="C900" s="165" t="str">
        <f>IF(ISBLANK(Nomen.complète!S900),"-",Nomen.complète!S900)</f>
        <v>Düdingen</v>
      </c>
    </row>
    <row r="901" spans="1:3" x14ac:dyDescent="0.2">
      <c r="A901" s="164" t="str">
        <f>IF(ISBLANK(Nomen.complète!Q901),"",Nomen.complète!Q901)</f>
        <v/>
      </c>
      <c r="B901" s="164">
        <f>IF(ISBLANK(Nomen.complète!R901),"",Nomen.complète!R901)</f>
        <v>12197</v>
      </c>
      <c r="C901" s="165" t="str">
        <f>IF(ISBLANK(Nomen.complète!S901),"-",Nomen.complète!S901)</f>
        <v>Dünnershaus</v>
      </c>
    </row>
    <row r="902" spans="1:3" x14ac:dyDescent="0.2">
      <c r="A902" s="164">
        <f>IF(ISBLANK(Nomen.complète!Q902),"",Nomen.complète!Q902)</f>
        <v>113</v>
      </c>
      <c r="B902" s="164">
        <f>IF(ISBLANK(Nomen.complète!R902),"",Nomen.complète!R902)</f>
        <v>12159</v>
      </c>
      <c r="C902" s="165" t="str">
        <f>IF(ISBLANK(Nomen.complète!S902),"-",Nomen.complète!S902)</f>
        <v>Dürnten</v>
      </c>
    </row>
    <row r="903" spans="1:3" x14ac:dyDescent="0.2">
      <c r="A903" s="164">
        <f>IF(ISBLANK(Nomen.complète!Q903),"",Nomen.complète!Q903)</f>
        <v>952</v>
      </c>
      <c r="B903" s="164">
        <f>IF(ISBLANK(Nomen.complète!R903),"",Nomen.complète!R903)</f>
        <v>15347</v>
      </c>
      <c r="C903" s="165" t="str">
        <f>IF(ISBLANK(Nomen.complète!S903),"-",Nomen.complète!S903)</f>
        <v>Dürrenroth</v>
      </c>
    </row>
    <row r="904" spans="1:3" x14ac:dyDescent="0.2">
      <c r="A904" s="164">
        <f>IF(ISBLANK(Nomen.complète!Q904),"",Nomen.complète!Q904)</f>
        <v>4134</v>
      </c>
      <c r="B904" s="164">
        <f>IF(ISBLANK(Nomen.complète!R904),"",Nomen.complète!R904)</f>
        <v>12122</v>
      </c>
      <c r="C904" s="165" t="str">
        <f>IF(ISBLANK(Nomen.complète!S904),"-",Nomen.complète!S904)</f>
        <v>Dürrenäsch</v>
      </c>
    </row>
    <row r="905" spans="1:3" x14ac:dyDescent="0.2">
      <c r="A905" s="164" t="str">
        <f>IF(ISBLANK(Nomen.complète!Q905),"",Nomen.complète!Q905)</f>
        <v/>
      </c>
      <c r="B905" s="164">
        <f>IF(ISBLANK(Nomen.complète!R905),"",Nomen.complète!R905)</f>
        <v>16446</v>
      </c>
      <c r="C905" s="165" t="str">
        <f>IF(ISBLANK(Nomen.complète!S905),"-",Nomen.complète!S905)</f>
        <v>Eaux-Vives</v>
      </c>
    </row>
    <row r="906" spans="1:3" x14ac:dyDescent="0.2">
      <c r="A906" s="164" t="str">
        <f>IF(ISBLANK(Nomen.complète!Q906),"",Nomen.complète!Q906)</f>
        <v/>
      </c>
      <c r="B906" s="164">
        <f>IF(ISBLANK(Nomen.complète!R906),"",Nomen.complète!R906)</f>
        <v>12142</v>
      </c>
      <c r="C906" s="165" t="str">
        <f>IF(ISBLANK(Nomen.complète!S906),"-",Nomen.complète!S906)</f>
        <v>Ebersecken</v>
      </c>
    </row>
    <row r="907" spans="1:3" x14ac:dyDescent="0.2">
      <c r="A907" s="164">
        <f>IF(ISBLANK(Nomen.complète!Q907),"",Nomen.complète!Q907)</f>
        <v>1054</v>
      </c>
      <c r="B907" s="164">
        <f>IF(ISBLANK(Nomen.complète!R907),"",Nomen.complète!R907)</f>
        <v>15552</v>
      </c>
      <c r="C907" s="165" t="str">
        <f>IF(ISBLANK(Nomen.complète!S907),"-",Nomen.complète!S907)</f>
        <v>Ebikon</v>
      </c>
    </row>
    <row r="908" spans="1:3" x14ac:dyDescent="0.2">
      <c r="A908" s="164" t="str">
        <f>IF(ISBLANK(Nomen.complète!Q908),"",Nomen.complète!Q908)</f>
        <v/>
      </c>
      <c r="B908" s="164">
        <f>IF(ISBLANK(Nomen.complète!R908),"",Nomen.complète!R908)</f>
        <v>16385</v>
      </c>
      <c r="C908" s="165" t="str">
        <f>IF(ISBLANK(Nomen.complète!S908),"-",Nomen.complète!S908)</f>
        <v>Ebligen</v>
      </c>
    </row>
    <row r="909" spans="1:3" x14ac:dyDescent="0.2">
      <c r="A909" s="164" t="str">
        <f>IF(ISBLANK(Nomen.complète!Q909),"",Nomen.complète!Q909)</f>
        <v/>
      </c>
      <c r="B909" s="164">
        <f>IF(ISBLANK(Nomen.complète!R909),"",Nomen.complète!R909)</f>
        <v>11275</v>
      </c>
      <c r="C909" s="165" t="str">
        <f>IF(ISBLANK(Nomen.complète!S909),"-",Nomen.complète!S909)</f>
        <v>Ebnat</v>
      </c>
    </row>
    <row r="910" spans="1:3" x14ac:dyDescent="0.2">
      <c r="A910" s="164">
        <f>IF(ISBLANK(Nomen.complète!Q910),"",Nomen.complète!Q910)</f>
        <v>3352</v>
      </c>
      <c r="B910" s="164">
        <f>IF(ISBLANK(Nomen.complète!R910),"",Nomen.complète!R910)</f>
        <v>14435</v>
      </c>
      <c r="C910" s="165" t="str">
        <f>IF(ISBLANK(Nomen.complète!S910),"-",Nomen.complète!S910)</f>
        <v>Ebnat-Kappel</v>
      </c>
    </row>
    <row r="911" spans="1:3" x14ac:dyDescent="0.2">
      <c r="A911" s="164">
        <f>IF(ISBLANK(Nomen.complète!Q911),"",Nomen.complète!Q911)</f>
        <v>5518</v>
      </c>
      <c r="B911" s="164">
        <f>IF(ISBLANK(Nomen.complète!R911),"",Nomen.complète!R911)</f>
        <v>14717</v>
      </c>
      <c r="C911" s="165" t="str">
        <f>IF(ISBLANK(Nomen.complète!S911),"-",Nomen.complète!S911)</f>
        <v>Echallens</v>
      </c>
    </row>
    <row r="912" spans="1:3" x14ac:dyDescent="0.2">
      <c r="A912" s="164">
        <f>IF(ISBLANK(Nomen.complète!Q912),"",Nomen.complète!Q912)</f>
        <v>5633</v>
      </c>
      <c r="B912" s="164">
        <f>IF(ISBLANK(Nomen.complète!R912),"",Nomen.complète!R912)</f>
        <v>14718</v>
      </c>
      <c r="C912" s="165" t="str">
        <f>IF(ISBLANK(Nomen.complète!S912),"-",Nomen.complète!S912)</f>
        <v>Echandens</v>
      </c>
    </row>
    <row r="913" spans="1:3" x14ac:dyDescent="0.2">
      <c r="A913" s="164">
        <f>IF(ISBLANK(Nomen.complète!Q913),"",Nomen.complète!Q913)</f>
        <v>2131</v>
      </c>
      <c r="B913" s="164">
        <f>IF(ISBLANK(Nomen.complète!R913),"",Nomen.complète!R913)</f>
        <v>12135</v>
      </c>
      <c r="C913" s="165" t="str">
        <f>IF(ISBLANK(Nomen.complète!S913),"-",Nomen.complète!S913)</f>
        <v>Echarlens</v>
      </c>
    </row>
    <row r="914" spans="1:3" x14ac:dyDescent="0.2">
      <c r="A914" s="164">
        <f>IF(ISBLANK(Nomen.complète!Q914),"",Nomen.complète!Q914)</f>
        <v>5634</v>
      </c>
      <c r="B914" s="164">
        <f>IF(ISBLANK(Nomen.complète!R914),"",Nomen.complète!R914)</f>
        <v>15494</v>
      </c>
      <c r="C914" s="165" t="str">
        <f>IF(ISBLANK(Nomen.complète!S914),"-",Nomen.complète!S914)</f>
        <v>Echichens</v>
      </c>
    </row>
    <row r="915" spans="1:3" x14ac:dyDescent="0.2">
      <c r="A915" s="164" t="str">
        <f>IF(ISBLANK(Nomen.complète!Q915),"",Nomen.complète!Q915)</f>
        <v/>
      </c>
      <c r="B915" s="164">
        <f>IF(ISBLANK(Nomen.complète!R915),"",Nomen.complète!R915)</f>
        <v>12133</v>
      </c>
      <c r="C915" s="165" t="str">
        <f>IF(ISBLANK(Nomen.complète!S915),"-",Nomen.complète!S915)</f>
        <v>Eclagnens</v>
      </c>
    </row>
    <row r="916" spans="1:3" x14ac:dyDescent="0.2">
      <c r="A916" s="164">
        <f>IF(ISBLANK(Nomen.complète!Q916),"",Nomen.complète!Q916)</f>
        <v>5482</v>
      </c>
      <c r="B916" s="164">
        <f>IF(ISBLANK(Nomen.complète!R916),"",Nomen.complète!R916)</f>
        <v>14716</v>
      </c>
      <c r="C916" s="165" t="str">
        <f>IF(ISBLANK(Nomen.complète!S916),"-",Nomen.complète!S916)</f>
        <v>Eclépens</v>
      </c>
    </row>
    <row r="917" spans="1:3" x14ac:dyDescent="0.2">
      <c r="A917" s="164" t="str">
        <f>IF(ISBLANK(Nomen.complète!Q917),"",Nomen.complète!Q917)</f>
        <v/>
      </c>
      <c r="B917" s="164">
        <f>IF(ISBLANK(Nomen.complète!R917),"",Nomen.complète!R917)</f>
        <v>12131</v>
      </c>
      <c r="C917" s="165" t="str">
        <f>IF(ISBLANK(Nomen.complète!S917),"-",Nomen.complète!S917)</f>
        <v>Ecoteaux</v>
      </c>
    </row>
    <row r="918" spans="1:3" x14ac:dyDescent="0.2">
      <c r="A918" s="164">
        <f>IF(ISBLANK(Nomen.complète!Q918),"",Nomen.complète!Q918)</f>
        <v>2072</v>
      </c>
      <c r="B918" s="164">
        <f>IF(ISBLANK(Nomen.complète!R918),"",Nomen.complète!R918)</f>
        <v>13211</v>
      </c>
      <c r="C918" s="165" t="str">
        <f>IF(ISBLANK(Nomen.complète!S918),"-",Nomen.complète!S918)</f>
        <v>Ecublens (FR)</v>
      </c>
    </row>
    <row r="919" spans="1:3" x14ac:dyDescent="0.2">
      <c r="A919" s="164">
        <f>IF(ISBLANK(Nomen.complète!Q919),"",Nomen.complète!Q919)</f>
        <v>5635</v>
      </c>
      <c r="B919" s="164">
        <f>IF(ISBLANK(Nomen.complète!R919),"",Nomen.complète!R919)</f>
        <v>14721</v>
      </c>
      <c r="C919" s="165" t="str">
        <f>IF(ISBLANK(Nomen.complète!S919),"-",Nomen.complète!S919)</f>
        <v>Ecublens (VD)</v>
      </c>
    </row>
    <row r="920" spans="1:3" x14ac:dyDescent="0.2">
      <c r="A920" s="164" t="str">
        <f>IF(ISBLANK(Nomen.complète!Q920),"",Nomen.complète!Q920)</f>
        <v/>
      </c>
      <c r="B920" s="164">
        <f>IF(ISBLANK(Nomen.complète!R920),"",Nomen.complète!R920)</f>
        <v>12128</v>
      </c>
      <c r="C920" s="165" t="str">
        <f>IF(ISBLANK(Nomen.complète!S920),"-",Nomen.complète!S920)</f>
        <v>Ecuvillens</v>
      </c>
    </row>
    <row r="921" spans="1:3" x14ac:dyDescent="0.2">
      <c r="A921" s="164">
        <f>IF(ISBLANK(Nomen.complète!Q921),"",Nomen.complète!Q921)</f>
        <v>6713</v>
      </c>
      <c r="B921" s="164">
        <f>IF(ISBLANK(Nomen.complète!R921),"",Nomen.complète!R921)</f>
        <v>13284</v>
      </c>
      <c r="C921" s="165" t="str">
        <f>IF(ISBLANK(Nomen.complète!S921),"-",Nomen.complète!S921)</f>
        <v>Ederswiler</v>
      </c>
    </row>
    <row r="922" spans="1:3" x14ac:dyDescent="0.2">
      <c r="A922" s="164" t="str">
        <f>IF(ISBLANK(Nomen.complète!Q922),"",Nomen.complète!Q922)</f>
        <v/>
      </c>
      <c r="B922" s="164">
        <f>IF(ISBLANK(Nomen.complète!R922),"",Nomen.complète!R922)</f>
        <v>12126</v>
      </c>
      <c r="C922" s="165" t="str">
        <f>IF(ISBLANK(Nomen.complète!S922),"-",Nomen.complète!S922)</f>
        <v>Effingen</v>
      </c>
    </row>
    <row r="923" spans="1:3" x14ac:dyDescent="0.2">
      <c r="A923" s="164" t="str">
        <f>IF(ISBLANK(Nomen.complète!Q923),"",Nomen.complète!Q923)</f>
        <v/>
      </c>
      <c r="B923" s="164">
        <f>IF(ISBLANK(Nomen.complète!R923),"",Nomen.complète!R923)</f>
        <v>16223</v>
      </c>
      <c r="C923" s="165" t="str">
        <f>IF(ISBLANK(Nomen.complète!S923),"-",Nomen.complète!S923)</f>
        <v>Egelshofen</v>
      </c>
    </row>
    <row r="924" spans="1:3" x14ac:dyDescent="0.2">
      <c r="A924" s="164">
        <f>IF(ISBLANK(Nomen.complète!Q924),"",Nomen.complète!Q924)</f>
        <v>2401</v>
      </c>
      <c r="B924" s="164">
        <f>IF(ISBLANK(Nomen.complète!R924),"",Nomen.complète!R924)</f>
        <v>13703</v>
      </c>
      <c r="C924" s="165" t="str">
        <f>IF(ISBLANK(Nomen.complète!S924),"-",Nomen.complète!S924)</f>
        <v>Egerkingen</v>
      </c>
    </row>
    <row r="925" spans="1:3" x14ac:dyDescent="0.2">
      <c r="A925" s="164">
        <f>IF(ISBLANK(Nomen.complète!Q925),"",Nomen.complète!Q925)</f>
        <v>192</v>
      </c>
      <c r="B925" s="164">
        <f>IF(ISBLANK(Nomen.complète!R925),"",Nomen.complète!R925)</f>
        <v>12123</v>
      </c>
      <c r="C925" s="165" t="str">
        <f>IF(ISBLANK(Nomen.complète!S925),"-",Nomen.complète!S925)</f>
        <v>Egg</v>
      </c>
    </row>
    <row r="926" spans="1:3" x14ac:dyDescent="0.2">
      <c r="A926" s="164">
        <f>IF(ISBLANK(Nomen.complète!Q926),"",Nomen.complète!Q926)</f>
        <v>4066</v>
      </c>
      <c r="B926" s="164">
        <f>IF(ISBLANK(Nomen.complète!R926),"",Nomen.complète!R926)</f>
        <v>12157</v>
      </c>
      <c r="C926" s="165" t="str">
        <f>IF(ISBLANK(Nomen.complète!S926),"-",Nomen.complète!S926)</f>
        <v>Eggenwil</v>
      </c>
    </row>
    <row r="927" spans="1:3" x14ac:dyDescent="0.2">
      <c r="A927" s="164">
        <f>IF(ISBLANK(Nomen.complète!Q927),"",Nomen.complète!Q927)</f>
        <v>6004</v>
      </c>
      <c r="B927" s="164">
        <f>IF(ISBLANK(Nomen.complète!R927),"",Nomen.complète!R927)</f>
        <v>12132</v>
      </c>
      <c r="C927" s="165" t="str">
        <f>IF(ISBLANK(Nomen.complète!S927),"-",Nomen.complète!S927)</f>
        <v>Eggerberg</v>
      </c>
    </row>
    <row r="928" spans="1:3" x14ac:dyDescent="0.2">
      <c r="A928" s="164">
        <f>IF(ISBLANK(Nomen.complète!Q928),"",Nomen.complète!Q928)</f>
        <v>3212</v>
      </c>
      <c r="B928" s="164">
        <f>IF(ISBLANK(Nomen.complète!R928),"",Nomen.complète!R928)</f>
        <v>14383</v>
      </c>
      <c r="C928" s="165" t="str">
        <f>IF(ISBLANK(Nomen.complète!S928),"-",Nomen.complète!S928)</f>
        <v>Eggersriet</v>
      </c>
    </row>
    <row r="929" spans="1:3" x14ac:dyDescent="0.2">
      <c r="A929" s="164">
        <f>IF(ISBLANK(Nomen.complète!Q929),"",Nomen.complète!Q929)</f>
        <v>901</v>
      </c>
      <c r="B929" s="164">
        <f>IF(ISBLANK(Nomen.complète!R929),"",Nomen.complète!R929)</f>
        <v>15311</v>
      </c>
      <c r="C929" s="165" t="str">
        <f>IF(ISBLANK(Nomen.complète!S929),"-",Nomen.complète!S929)</f>
        <v>Eggiwil</v>
      </c>
    </row>
    <row r="930" spans="1:3" x14ac:dyDescent="0.2">
      <c r="A930" s="164">
        <f>IF(ISBLANK(Nomen.complète!Q930),"",Nomen.complète!Q930)</f>
        <v>55</v>
      </c>
      <c r="B930" s="164">
        <f>IF(ISBLANK(Nomen.complète!R930),"",Nomen.complète!R930)</f>
        <v>12168</v>
      </c>
      <c r="C930" s="165" t="str">
        <f>IF(ISBLANK(Nomen.complète!S930),"-",Nomen.complète!S930)</f>
        <v>Eglisau</v>
      </c>
    </row>
    <row r="931" spans="1:3" x14ac:dyDescent="0.2">
      <c r="A931" s="164">
        <f>IF(ISBLANK(Nomen.complète!Q931),"",Nomen.complète!Q931)</f>
        <v>4195</v>
      </c>
      <c r="B931" s="164">
        <f>IF(ISBLANK(Nomen.complète!R931),"",Nomen.complète!R931)</f>
        <v>12167</v>
      </c>
      <c r="C931" s="165" t="str">
        <f>IF(ISBLANK(Nomen.complète!S931),"-",Nomen.complète!S931)</f>
        <v>Egliswil</v>
      </c>
    </row>
    <row r="932" spans="1:3" x14ac:dyDescent="0.2">
      <c r="A932" s="164">
        <f>IF(ISBLANK(Nomen.complète!Q932),"",Nomen.complète!Q932)</f>
        <v>4411</v>
      </c>
      <c r="B932" s="164">
        <f>IF(ISBLANK(Nomen.complète!R932),"",Nomen.complète!R932)</f>
        <v>15402</v>
      </c>
      <c r="C932" s="165" t="str">
        <f>IF(ISBLANK(Nomen.complète!S932),"-",Nomen.complète!S932)</f>
        <v>Egnach</v>
      </c>
    </row>
    <row r="933" spans="1:3" x14ac:dyDescent="0.2">
      <c r="A933" s="164">
        <f>IF(ISBLANK(Nomen.complète!Q933),"",Nomen.complète!Q933)</f>
        <v>1127</v>
      </c>
      <c r="B933" s="164">
        <f>IF(ISBLANK(Nomen.complète!R933),"",Nomen.complète!R933)</f>
        <v>15555</v>
      </c>
      <c r="C933" s="165" t="str">
        <f>IF(ISBLANK(Nomen.complète!S933),"-",Nomen.complète!S933)</f>
        <v>Egolzwil</v>
      </c>
    </row>
    <row r="934" spans="1:3" x14ac:dyDescent="0.2">
      <c r="A934" s="164">
        <f>IF(ISBLANK(Nomen.complète!Q934),"",Nomen.complète!Q934)</f>
        <v>4049</v>
      </c>
      <c r="B934" s="164">
        <f>IF(ISBLANK(Nomen.complète!R934),"",Nomen.complète!R934)</f>
        <v>14534</v>
      </c>
      <c r="C934" s="165" t="str">
        <f>IF(ISBLANK(Nomen.complète!S934),"-",Nomen.complète!S934)</f>
        <v>Ehrendingen</v>
      </c>
    </row>
    <row r="935" spans="1:3" x14ac:dyDescent="0.2">
      <c r="A935" s="164">
        <f>IF(ISBLANK(Nomen.complète!Q935),"",Nomen.complète!Q935)</f>
        <v>1084</v>
      </c>
      <c r="B935" s="164">
        <f>IF(ISBLANK(Nomen.complète!R935),"",Nomen.complète!R935)</f>
        <v>15554</v>
      </c>
      <c r="C935" s="165" t="str">
        <f>IF(ISBLANK(Nomen.complète!S935),"-",Nomen.complète!S935)</f>
        <v>Eich</v>
      </c>
    </row>
    <row r="936" spans="1:3" x14ac:dyDescent="0.2">
      <c r="A936" s="164">
        <f>IF(ISBLANK(Nomen.complète!Q936),"",Nomen.complète!Q936)</f>
        <v>3252</v>
      </c>
      <c r="B936" s="164">
        <f>IF(ISBLANK(Nomen.complète!R936),"",Nomen.complète!R936)</f>
        <v>14400</v>
      </c>
      <c r="C936" s="165" t="str">
        <f>IF(ISBLANK(Nomen.complète!S936),"-",Nomen.complète!S936)</f>
        <v>Eichberg</v>
      </c>
    </row>
    <row r="937" spans="1:3" x14ac:dyDescent="0.2">
      <c r="A937" s="164">
        <f>IF(ISBLANK(Nomen.complète!Q937),"",Nomen.complète!Q937)</f>
        <v>4161</v>
      </c>
      <c r="B937" s="164">
        <f>IF(ISBLANK(Nomen.complète!R937),"",Nomen.complète!R937)</f>
        <v>12170</v>
      </c>
      <c r="C937" s="165" t="str">
        <f>IF(ISBLANK(Nomen.complète!S937),"-",Nomen.complète!S937)</f>
        <v>Eiken</v>
      </c>
    </row>
    <row r="938" spans="1:3" x14ac:dyDescent="0.2">
      <c r="A938" s="164">
        <f>IF(ISBLANK(Nomen.complète!Q938),"",Nomen.complète!Q938)</f>
        <v>1301</v>
      </c>
      <c r="B938" s="164">
        <f>IF(ISBLANK(Nomen.complète!R938),"",Nomen.complète!R938)</f>
        <v>12152</v>
      </c>
      <c r="C938" s="165" t="str">
        <f>IF(ISBLANK(Nomen.complète!S938),"-",Nomen.complète!S938)</f>
        <v>Einsiedeln</v>
      </c>
    </row>
    <row r="939" spans="1:3" x14ac:dyDescent="0.2">
      <c r="A939" s="164">
        <f>IF(ISBLANK(Nomen.complète!Q939),"",Nomen.complète!Q939)</f>
        <v>6194</v>
      </c>
      <c r="B939" s="164">
        <f>IF(ISBLANK(Nomen.complète!R939),"",Nomen.complète!R939)</f>
        <v>12151</v>
      </c>
      <c r="C939" s="165" t="str">
        <f>IF(ISBLANK(Nomen.complète!S939),"-",Nomen.complète!S939)</f>
        <v>Eischoll</v>
      </c>
    </row>
    <row r="940" spans="1:3" x14ac:dyDescent="0.2">
      <c r="A940" s="164">
        <f>IF(ISBLANK(Nomen.complète!Q940),"",Nomen.complète!Q940)</f>
        <v>6282</v>
      </c>
      <c r="B940" s="164">
        <f>IF(ISBLANK(Nomen.complète!R940),"",Nomen.complète!R940)</f>
        <v>12150</v>
      </c>
      <c r="C940" s="165" t="str">
        <f>IF(ISBLANK(Nomen.complète!S940),"-",Nomen.complète!S940)</f>
        <v>Eisten</v>
      </c>
    </row>
    <row r="941" spans="1:3" x14ac:dyDescent="0.2">
      <c r="A941" s="164" t="str">
        <f>IF(ISBLANK(Nomen.complète!Q941),"",Nomen.complète!Q941)</f>
        <v/>
      </c>
      <c r="B941" s="164">
        <f>IF(ISBLANK(Nomen.complète!R941),"",Nomen.complète!R941)</f>
        <v>12243</v>
      </c>
      <c r="C941" s="165" t="str">
        <f>IF(ISBLANK(Nomen.complète!S941),"-",Nomen.complète!S941)</f>
        <v>Elfingen</v>
      </c>
    </row>
    <row r="942" spans="1:3" x14ac:dyDescent="0.2">
      <c r="A942" s="164">
        <f>IF(ISBLANK(Nomen.complète!Q942),"",Nomen.complète!Q942)</f>
        <v>294</v>
      </c>
      <c r="B942" s="164">
        <f>IF(ISBLANK(Nomen.complète!R942),"",Nomen.complète!R942)</f>
        <v>16081</v>
      </c>
      <c r="C942" s="165" t="str">
        <f>IF(ISBLANK(Nomen.complète!S942),"-",Nomen.complète!S942)</f>
        <v>Elgg</v>
      </c>
    </row>
    <row r="943" spans="1:3" x14ac:dyDescent="0.2">
      <c r="A943" s="164" t="str">
        <f>IF(ISBLANK(Nomen.complète!Q943),"",Nomen.complète!Q943)</f>
        <v/>
      </c>
      <c r="B943" s="164">
        <f>IF(ISBLANK(Nomen.complète!R943),"",Nomen.complète!R943)</f>
        <v>12209</v>
      </c>
      <c r="C943" s="165" t="str">
        <f>IF(ISBLANK(Nomen.complète!S943),"-",Nomen.complète!S943)</f>
        <v>Ellighausen</v>
      </c>
    </row>
    <row r="944" spans="1:3" x14ac:dyDescent="0.2">
      <c r="A944" s="164">
        <f>IF(ISBLANK(Nomen.complète!Q944),"",Nomen.complète!Q944)</f>
        <v>218</v>
      </c>
      <c r="B944" s="164">
        <f>IF(ISBLANK(Nomen.complète!R944),"",Nomen.complète!R944)</f>
        <v>12144</v>
      </c>
      <c r="C944" s="165" t="str">
        <f>IF(ISBLANK(Nomen.complète!S944),"-",Nomen.complète!S944)</f>
        <v>Ellikon an der Thur</v>
      </c>
    </row>
    <row r="945" spans="1:3" x14ac:dyDescent="0.2">
      <c r="A945" s="164" t="str">
        <f>IF(ISBLANK(Nomen.complète!Q945),"",Nomen.complète!Q945)</f>
        <v/>
      </c>
      <c r="B945" s="164">
        <f>IF(ISBLANK(Nomen.complète!R945),"",Nomen.complète!R945)</f>
        <v>12232</v>
      </c>
      <c r="C945" s="165" t="str">
        <f>IF(ISBLANK(Nomen.complète!S945),"-",Nomen.complète!S945)</f>
        <v>Elm</v>
      </c>
    </row>
    <row r="946" spans="1:3" x14ac:dyDescent="0.2">
      <c r="A946" s="164">
        <f>IF(ISBLANK(Nomen.complète!Q946),"",Nomen.complète!Q946)</f>
        <v>219</v>
      </c>
      <c r="B946" s="164">
        <f>IF(ISBLANK(Nomen.complète!R946),"",Nomen.complète!R946)</f>
        <v>12294</v>
      </c>
      <c r="C946" s="165" t="str">
        <f>IF(ISBLANK(Nomen.complète!S946),"-",Nomen.complète!S946)</f>
        <v>Elsau</v>
      </c>
    </row>
    <row r="947" spans="1:3" x14ac:dyDescent="0.2">
      <c r="A947" s="164">
        <f>IF(ISBLANK(Nomen.complète!Q947),"",Nomen.complète!Q947)</f>
        <v>6283</v>
      </c>
      <c r="B947" s="164">
        <f>IF(ISBLANK(Nomen.complète!R947),"",Nomen.complète!R947)</f>
        <v>12293</v>
      </c>
      <c r="C947" s="165" t="str">
        <f>IF(ISBLANK(Nomen.complète!S947),"-",Nomen.complète!S947)</f>
        <v>Embd</v>
      </c>
    </row>
    <row r="948" spans="1:3" x14ac:dyDescent="0.2">
      <c r="A948" s="164">
        <f>IF(ISBLANK(Nomen.complète!Q948),"",Nomen.complète!Q948)</f>
        <v>56</v>
      </c>
      <c r="B948" s="164">
        <f>IF(ISBLANK(Nomen.complète!R948),"",Nomen.complète!R948)</f>
        <v>12292</v>
      </c>
      <c r="C948" s="165" t="str">
        <f>IF(ISBLANK(Nomen.complète!S948),"-",Nomen.complète!S948)</f>
        <v>Embrach</v>
      </c>
    </row>
    <row r="949" spans="1:3" x14ac:dyDescent="0.2">
      <c r="A949" s="164">
        <f>IF(ISBLANK(Nomen.complète!Q949),"",Nomen.complète!Q949)</f>
        <v>1024</v>
      </c>
      <c r="B949" s="164">
        <f>IF(ISBLANK(Nomen.complète!R949),"",Nomen.complète!R949)</f>
        <v>15563</v>
      </c>
      <c r="C949" s="165" t="str">
        <f>IF(ISBLANK(Nomen.complète!S949),"-",Nomen.complète!S949)</f>
        <v>Emmen</v>
      </c>
    </row>
    <row r="950" spans="1:3" x14ac:dyDescent="0.2">
      <c r="A950" s="164">
        <f>IF(ISBLANK(Nomen.complète!Q950),"",Nomen.complète!Q950)</f>
        <v>1504</v>
      </c>
      <c r="B950" s="164">
        <f>IF(ISBLANK(Nomen.complète!R950),"",Nomen.complète!R950)</f>
        <v>12290</v>
      </c>
      <c r="C950" s="165" t="str">
        <f>IF(ISBLANK(Nomen.complète!S950),"-",Nomen.complète!S950)</f>
        <v>Emmetten</v>
      </c>
    </row>
    <row r="951" spans="1:3" x14ac:dyDescent="0.2">
      <c r="A951" s="164" t="str">
        <f>IF(ISBLANK(Nomen.complète!Q951),"",Nomen.complète!Q951)</f>
        <v/>
      </c>
      <c r="B951" s="164">
        <f>IF(ISBLANK(Nomen.complète!R951),"",Nomen.complète!R951)</f>
        <v>16432</v>
      </c>
      <c r="C951" s="165" t="str">
        <f>IF(ISBLANK(Nomen.complète!S951),"-",Nomen.complète!S951)</f>
        <v>Emmishofen</v>
      </c>
    </row>
    <row r="952" spans="1:3" x14ac:dyDescent="0.2">
      <c r="A952" s="164" t="str">
        <f>IF(ISBLANK(Nomen.complète!Q952),"",Nomen.complète!Q952)</f>
        <v/>
      </c>
      <c r="B952" s="164">
        <f>IF(ISBLANK(Nomen.complète!R952),"",Nomen.complète!R952)</f>
        <v>16514</v>
      </c>
      <c r="C952" s="165" t="str">
        <f>IF(ISBLANK(Nomen.complète!S952),"-",Nomen.complète!S952)</f>
        <v>Ems</v>
      </c>
    </row>
    <row r="953" spans="1:3" x14ac:dyDescent="0.2">
      <c r="A953" s="164">
        <f>IF(ISBLANK(Nomen.complète!Q953),"",Nomen.complète!Q953)</f>
        <v>4305</v>
      </c>
      <c r="B953" s="164">
        <f>IF(ISBLANK(Nomen.complète!R953),"",Nomen.complète!R953)</f>
        <v>15646</v>
      </c>
      <c r="C953" s="165" t="str">
        <f>IF(ISBLANK(Nomen.complète!S953),"-",Nomen.complète!S953)</f>
        <v>Endingen</v>
      </c>
    </row>
    <row r="954" spans="1:3" x14ac:dyDescent="0.2">
      <c r="A954" s="164" t="str">
        <f>IF(ISBLANK(Nomen.complète!Q954),"",Nomen.complète!Q954)</f>
        <v/>
      </c>
      <c r="B954" s="164">
        <f>IF(ISBLANK(Nomen.complète!R954),"",Nomen.complète!R954)</f>
        <v>16297</v>
      </c>
      <c r="C954" s="165" t="str">
        <f>IF(ISBLANK(Nomen.complète!S954),"-",Nomen.complète!S954)</f>
        <v>Enge</v>
      </c>
    </row>
    <row r="955" spans="1:3" x14ac:dyDescent="0.2">
      <c r="A955" s="164">
        <f>IF(ISBLANK(Nomen.complète!Q955),"",Nomen.complète!Q955)</f>
        <v>1402</v>
      </c>
      <c r="B955" s="164">
        <f>IF(ISBLANK(Nomen.complète!R955),"",Nomen.complète!R955)</f>
        <v>12287</v>
      </c>
      <c r="C955" s="165" t="str">
        <f>IF(ISBLANK(Nomen.complète!S955),"-",Nomen.complète!S955)</f>
        <v>Engelberg</v>
      </c>
    </row>
    <row r="956" spans="1:3" x14ac:dyDescent="0.2">
      <c r="A956" s="164">
        <f>IF(ISBLANK(Nomen.complète!Q956),"",Nomen.complète!Q956)</f>
        <v>6453</v>
      </c>
      <c r="B956" s="164">
        <f>IF(ISBLANK(Nomen.complète!R956),"",Nomen.complète!R956)</f>
        <v>16107</v>
      </c>
      <c r="C956" s="165" t="str">
        <f>IF(ISBLANK(Nomen.complète!S956),"-",Nomen.complète!S956)</f>
        <v>Enges</v>
      </c>
    </row>
    <row r="957" spans="1:3" x14ac:dyDescent="0.2">
      <c r="A957" s="164" t="str">
        <f>IF(ISBLANK(Nomen.complète!Q957),"",Nomen.complète!Q957)</f>
        <v/>
      </c>
      <c r="B957" s="164">
        <f>IF(ISBLANK(Nomen.complète!R957),"",Nomen.complète!R957)</f>
        <v>12285</v>
      </c>
      <c r="C957" s="165" t="str">
        <f>IF(ISBLANK(Nomen.complète!S957),"-",Nomen.complète!S957)</f>
        <v>Engi</v>
      </c>
    </row>
    <row r="958" spans="1:3" x14ac:dyDescent="0.2">
      <c r="A958" s="164" t="str">
        <f>IF(ISBLANK(Nomen.complète!Q958),"",Nomen.complète!Q958)</f>
        <v/>
      </c>
      <c r="B958" s="164">
        <f>IF(ISBLANK(Nomen.complète!R958),"",Nomen.complète!R958)</f>
        <v>12272</v>
      </c>
      <c r="C958" s="165" t="str">
        <f>IF(ISBLANK(Nomen.complète!S958),"-",Nomen.complète!S958)</f>
        <v>Engishofen</v>
      </c>
    </row>
    <row r="959" spans="1:3" x14ac:dyDescent="0.2">
      <c r="A959" s="164" t="str">
        <f>IF(ISBLANK(Nomen.complète!Q959),"",Nomen.complète!Q959)</f>
        <v/>
      </c>
      <c r="B959" s="164">
        <f>IF(ISBLANK(Nomen.complète!R959),"",Nomen.complète!R959)</f>
        <v>11110</v>
      </c>
      <c r="C959" s="165" t="str">
        <f>IF(ISBLANK(Nomen.complète!S959),"-",Nomen.complète!S959)</f>
        <v>Englisberg</v>
      </c>
    </row>
    <row r="960" spans="1:3" x14ac:dyDescent="0.2">
      <c r="A960" s="164" t="str">
        <f>IF(ISBLANK(Nomen.complète!Q960),"",Nomen.complète!Q960)</f>
        <v/>
      </c>
      <c r="B960" s="164">
        <f>IF(ISBLANK(Nomen.complète!R960),"",Nomen.complète!R960)</f>
        <v>12295</v>
      </c>
      <c r="C960" s="165" t="str">
        <f>IF(ISBLANK(Nomen.complète!S960),"-",Nomen.complète!S960)</f>
        <v>Engollon</v>
      </c>
    </row>
    <row r="961" spans="1:3" x14ac:dyDescent="0.2">
      <c r="A961" s="164" t="str">
        <f>IF(ISBLANK(Nomen.complète!Q961),"",Nomen.complète!Q961)</f>
        <v/>
      </c>
      <c r="B961" s="164">
        <f>IF(ISBLANK(Nomen.complète!R961),"",Nomen.complète!R961)</f>
        <v>12281</v>
      </c>
      <c r="C961" s="165" t="str">
        <f>IF(ISBLANK(Nomen.complète!S961),"-",Nomen.complète!S961)</f>
        <v>Engwang</v>
      </c>
    </row>
    <row r="962" spans="1:3" x14ac:dyDescent="0.2">
      <c r="A962" s="164" t="str">
        <f>IF(ISBLANK(Nomen.complète!Q962),"",Nomen.complète!Q962)</f>
        <v/>
      </c>
      <c r="B962" s="164">
        <f>IF(ISBLANK(Nomen.complète!R962),"",Nomen.complète!R962)</f>
        <v>12280</v>
      </c>
      <c r="C962" s="165" t="str">
        <f>IF(ISBLANK(Nomen.complète!S962),"-",Nomen.complète!S962)</f>
        <v>Engwilen</v>
      </c>
    </row>
    <row r="963" spans="1:3" x14ac:dyDescent="0.2">
      <c r="A963" s="164" t="str">
        <f>IF(ISBLANK(Nomen.complète!Q963),"",Nomen.complète!Q963)</f>
        <v/>
      </c>
      <c r="B963" s="164">
        <f>IF(ISBLANK(Nomen.complète!R963),"",Nomen.complète!R963)</f>
        <v>12279</v>
      </c>
      <c r="C963" s="165" t="str">
        <f>IF(ISBLANK(Nomen.complète!S963),"-",Nomen.complète!S963)</f>
        <v>Ennenda</v>
      </c>
    </row>
    <row r="964" spans="1:3" x14ac:dyDescent="0.2">
      <c r="A964" s="164" t="str">
        <f>IF(ISBLANK(Nomen.complète!Q964),"",Nomen.complète!Q964)</f>
        <v/>
      </c>
      <c r="B964" s="164">
        <f>IF(ISBLANK(Nomen.complète!R964),"",Nomen.complète!R964)</f>
        <v>12278</v>
      </c>
      <c r="C964" s="165" t="str">
        <f>IF(ISBLANK(Nomen.complète!S964),"-",Nomen.complète!S964)</f>
        <v>Ennetaach</v>
      </c>
    </row>
    <row r="965" spans="1:3" x14ac:dyDescent="0.2">
      <c r="A965" s="164">
        <f>IF(ISBLANK(Nomen.complète!Q965),"",Nomen.complète!Q965)</f>
        <v>4026</v>
      </c>
      <c r="B965" s="164">
        <f>IF(ISBLANK(Nomen.complète!R965),"",Nomen.complète!R965)</f>
        <v>12277</v>
      </c>
      <c r="C965" s="165" t="str">
        <f>IF(ISBLANK(Nomen.complète!S965),"-",Nomen.complète!S965)</f>
        <v>Ennetbaden</v>
      </c>
    </row>
    <row r="966" spans="1:3" x14ac:dyDescent="0.2">
      <c r="A966" s="164">
        <f>IF(ISBLANK(Nomen.complète!Q966),"",Nomen.complète!Q966)</f>
        <v>1505</v>
      </c>
      <c r="B966" s="164">
        <f>IF(ISBLANK(Nomen.complète!R966),"",Nomen.complète!R966)</f>
        <v>12276</v>
      </c>
      <c r="C966" s="165" t="str">
        <f>IF(ISBLANK(Nomen.complète!S966),"-",Nomen.complète!S966)</f>
        <v>Ennetbürgen</v>
      </c>
    </row>
    <row r="967" spans="1:3" x14ac:dyDescent="0.2">
      <c r="A967" s="164">
        <f>IF(ISBLANK(Nomen.complète!Q967),"",Nomen.complète!Q967)</f>
        <v>1506</v>
      </c>
      <c r="B967" s="164">
        <f>IF(ISBLANK(Nomen.complète!R967),"",Nomen.complète!R967)</f>
        <v>12275</v>
      </c>
      <c r="C967" s="165" t="str">
        <f>IF(ISBLANK(Nomen.complète!S967),"-",Nomen.complète!S967)</f>
        <v>Ennetmoos</v>
      </c>
    </row>
    <row r="968" spans="1:3" x14ac:dyDescent="0.2">
      <c r="A968" s="164" t="str">
        <f>IF(ISBLANK(Nomen.complète!Q968),"",Nomen.complète!Q968)</f>
        <v/>
      </c>
      <c r="B968" s="164">
        <f>IF(ISBLANK(Nomen.complète!R968),"",Nomen.complète!R968)</f>
        <v>12306</v>
      </c>
      <c r="C968" s="165" t="str">
        <f>IF(ISBLANK(Nomen.complète!S968),"-",Nomen.complète!S968)</f>
        <v>Enney</v>
      </c>
    </row>
    <row r="969" spans="1:3" x14ac:dyDescent="0.2">
      <c r="A969" s="164">
        <f>IF(ISBLANK(Nomen.complète!Q969),"",Nomen.complète!Q969)</f>
        <v>1002</v>
      </c>
      <c r="B969" s="164">
        <f>IF(ISBLANK(Nomen.complète!R969),"",Nomen.complète!R969)</f>
        <v>15561</v>
      </c>
      <c r="C969" s="165" t="str">
        <f>IF(ISBLANK(Nomen.complète!S969),"-",Nomen.complète!S969)</f>
        <v>Entlebuch</v>
      </c>
    </row>
    <row r="970" spans="1:3" x14ac:dyDescent="0.2">
      <c r="A970" s="164" t="str">
        <f>IF(ISBLANK(Nomen.complète!Q970),"",Nomen.complète!Q970)</f>
        <v/>
      </c>
      <c r="B970" s="164">
        <f>IF(ISBLANK(Nomen.complète!R970),"",Nomen.complète!R970)</f>
        <v>11225</v>
      </c>
      <c r="C970" s="165" t="str">
        <f>IF(ISBLANK(Nomen.complète!S970),"-",Nomen.complète!S970)</f>
        <v>Envy</v>
      </c>
    </row>
    <row r="971" spans="1:3" x14ac:dyDescent="0.2">
      <c r="A971" s="164" t="str">
        <f>IF(ISBLANK(Nomen.complète!Q971),"",Nomen.complète!Q971)</f>
        <v/>
      </c>
      <c r="B971" s="164">
        <f>IF(ISBLANK(Nomen.complète!R971),"",Nomen.complète!R971)</f>
        <v>16278</v>
      </c>
      <c r="C971" s="165" t="str">
        <f>IF(ISBLANK(Nomen.complète!S971),"-",Nomen.complète!S971)</f>
        <v>Epagnier</v>
      </c>
    </row>
    <row r="972" spans="1:3" x14ac:dyDescent="0.2">
      <c r="A972" s="164">
        <f>IF(ISBLANK(Nomen.complète!Q972),"",Nomen.complète!Q972)</f>
        <v>5584</v>
      </c>
      <c r="B972" s="164">
        <f>IF(ISBLANK(Nomen.complète!R972),"",Nomen.complète!R972)</f>
        <v>14701</v>
      </c>
      <c r="C972" s="165" t="str">
        <f>IF(ISBLANK(Nomen.complète!S972),"-",Nomen.complète!S972)</f>
        <v>Epalinges</v>
      </c>
    </row>
    <row r="973" spans="1:3" x14ac:dyDescent="0.2">
      <c r="A973" s="164" t="str">
        <f>IF(ISBLANK(Nomen.complète!Q973),"",Nomen.complète!Q973)</f>
        <v/>
      </c>
      <c r="B973" s="164">
        <f>IF(ISBLANK(Nomen.complète!R973),"",Nomen.complète!R973)</f>
        <v>10958</v>
      </c>
      <c r="C973" s="165" t="str">
        <f>IF(ISBLANK(Nomen.complète!S973),"-",Nomen.complète!S973)</f>
        <v>Epauvillers</v>
      </c>
    </row>
    <row r="974" spans="1:3" x14ac:dyDescent="0.2">
      <c r="A974" s="164" t="str">
        <f>IF(ISBLANK(Nomen.complète!Q974),"",Nomen.complète!Q974)</f>
        <v/>
      </c>
      <c r="B974" s="164">
        <f>IF(ISBLANK(Nomen.complète!R974),"",Nomen.complète!R974)</f>
        <v>11345</v>
      </c>
      <c r="C974" s="165" t="str">
        <f>IF(ISBLANK(Nomen.complète!S974),"-",Nomen.complète!S974)</f>
        <v>Ependes (FR)</v>
      </c>
    </row>
    <row r="975" spans="1:3" x14ac:dyDescent="0.2">
      <c r="A975" s="164">
        <f>IF(ISBLANK(Nomen.complète!Q975),"",Nomen.complète!Q975)</f>
        <v>5914</v>
      </c>
      <c r="B975" s="164">
        <f>IF(ISBLANK(Nomen.complète!R975),"",Nomen.complète!R975)</f>
        <v>14699</v>
      </c>
      <c r="C975" s="165" t="str">
        <f>IF(ISBLANK(Nomen.complète!S975),"-",Nomen.complète!S975)</f>
        <v>Ependes (VD)</v>
      </c>
    </row>
    <row r="976" spans="1:3" x14ac:dyDescent="0.2">
      <c r="A976" s="164" t="str">
        <f>IF(ISBLANK(Nomen.complète!Q976),"",Nomen.complète!Q976)</f>
        <v/>
      </c>
      <c r="B976" s="164">
        <f>IF(ISBLANK(Nomen.complète!R976),"",Nomen.complète!R976)</f>
        <v>12311</v>
      </c>
      <c r="C976" s="165" t="str">
        <f>IF(ISBLANK(Nomen.complète!S976),"-",Nomen.complète!S976)</f>
        <v>Epesses</v>
      </c>
    </row>
    <row r="977" spans="1:3" x14ac:dyDescent="0.2">
      <c r="A977" s="164" t="str">
        <f>IF(ISBLANK(Nomen.complète!Q977),"",Nomen.complète!Q977)</f>
        <v/>
      </c>
      <c r="B977" s="164">
        <f>IF(ISBLANK(Nomen.complète!R977),"",Nomen.complète!R977)</f>
        <v>10959</v>
      </c>
      <c r="C977" s="165" t="str">
        <f>IF(ISBLANK(Nomen.complète!S977),"-",Nomen.complète!S977)</f>
        <v>Epiquerez</v>
      </c>
    </row>
    <row r="978" spans="1:3" x14ac:dyDescent="0.2">
      <c r="A978" s="164">
        <f>IF(ISBLANK(Nomen.complète!Q978),"",Nomen.complète!Q978)</f>
        <v>2574</v>
      </c>
      <c r="B978" s="164">
        <f>IF(ISBLANK(Nomen.complète!R978),"",Nomen.complète!R978)</f>
        <v>12309</v>
      </c>
      <c r="C978" s="165" t="str">
        <f>IF(ISBLANK(Nomen.complète!S978),"-",Nomen.complète!S978)</f>
        <v>Eppenberg-Wöschnau</v>
      </c>
    </row>
    <row r="979" spans="1:3" x14ac:dyDescent="0.2">
      <c r="A979" s="164">
        <f>IF(ISBLANK(Nomen.complète!Q979),"",Nomen.complète!Q979)</f>
        <v>735</v>
      </c>
      <c r="B979" s="164">
        <f>IF(ISBLANK(Nomen.complète!R979),"",Nomen.complète!R979)</f>
        <v>15241</v>
      </c>
      <c r="C979" s="165" t="str">
        <f>IF(ISBLANK(Nomen.complète!S979),"-",Nomen.complète!S979)</f>
        <v>Epsach</v>
      </c>
    </row>
    <row r="980" spans="1:3" x14ac:dyDescent="0.2">
      <c r="A980" s="164">
        <f>IF(ISBLANK(Nomen.complète!Q980),"",Nomen.complète!Q980)</f>
        <v>2885</v>
      </c>
      <c r="B980" s="164">
        <f>IF(ISBLANK(Nomen.complète!R980),"",Nomen.complète!R980)</f>
        <v>13813</v>
      </c>
      <c r="C980" s="165" t="str">
        <f>IF(ISBLANK(Nomen.complète!S980),"-",Nomen.complète!S980)</f>
        <v>Eptingen</v>
      </c>
    </row>
    <row r="981" spans="1:3" x14ac:dyDescent="0.2">
      <c r="A981" s="164">
        <f>IF(ISBLANK(Nomen.complète!Q981),"",Nomen.complète!Q981)</f>
        <v>6104</v>
      </c>
      <c r="B981" s="164">
        <f>IF(ISBLANK(Nomen.complète!R981),"",Nomen.complète!R981)</f>
        <v>12307</v>
      </c>
      <c r="C981" s="165" t="str">
        <f>IF(ISBLANK(Nomen.complète!S981),"-",Nomen.complète!S981)</f>
        <v>Ergisch</v>
      </c>
    </row>
    <row r="982" spans="1:3" x14ac:dyDescent="0.2">
      <c r="A982" s="164">
        <f>IF(ISBLANK(Nomen.complète!Q982),"",Nomen.complète!Q982)</f>
        <v>953</v>
      </c>
      <c r="B982" s="164">
        <f>IF(ISBLANK(Nomen.complète!R982),"",Nomen.complète!R982)</f>
        <v>15348</v>
      </c>
      <c r="C982" s="165" t="str">
        <f>IF(ISBLANK(Nomen.complète!S982),"-",Nomen.complète!S982)</f>
        <v>Eriswil</v>
      </c>
    </row>
    <row r="983" spans="1:3" x14ac:dyDescent="0.2">
      <c r="A983" s="164">
        <f>IF(ISBLANK(Nomen.complète!Q983),"",Nomen.complète!Q983)</f>
        <v>924</v>
      </c>
      <c r="B983" s="164">
        <f>IF(ISBLANK(Nomen.complète!R983),"",Nomen.complète!R983)</f>
        <v>15323</v>
      </c>
      <c r="C983" s="165" t="str">
        <f>IF(ISBLANK(Nomen.complète!S983),"-",Nomen.complète!S983)</f>
        <v>Eriz</v>
      </c>
    </row>
    <row r="984" spans="1:3" x14ac:dyDescent="0.2">
      <c r="A984" s="164">
        <f>IF(ISBLANK(Nomen.complète!Q984),"",Nomen.complète!Q984)</f>
        <v>492</v>
      </c>
      <c r="B984" s="164">
        <f>IF(ISBLANK(Nomen.complète!R984),"",Nomen.complète!R984)</f>
        <v>15101</v>
      </c>
      <c r="C984" s="165" t="str">
        <f>IF(ISBLANK(Nomen.complète!S984),"-",Nomen.complète!S984)</f>
        <v>Erlach</v>
      </c>
    </row>
    <row r="985" spans="1:3" x14ac:dyDescent="0.2">
      <c r="A985" s="164">
        <f>IF(ISBLANK(Nomen.complète!Q985),"",Nomen.complète!Q985)</f>
        <v>4476</v>
      </c>
      <c r="B985" s="164">
        <f>IF(ISBLANK(Nomen.complète!R985),"",Nomen.complète!R985)</f>
        <v>15427</v>
      </c>
      <c r="C985" s="165" t="str">
        <f>IF(ISBLANK(Nomen.complète!S985),"-",Nomen.complète!S985)</f>
        <v>Erlen</v>
      </c>
    </row>
    <row r="986" spans="1:3" x14ac:dyDescent="0.2">
      <c r="A986" s="164">
        <f>IF(ISBLANK(Nomen.complète!Q986),"",Nomen.complète!Q986)</f>
        <v>151</v>
      </c>
      <c r="B986" s="164">
        <f>IF(ISBLANK(Nomen.complète!R986),"",Nomen.complète!R986)</f>
        <v>12301</v>
      </c>
      <c r="C986" s="165" t="str">
        <f>IF(ISBLANK(Nomen.complète!S986),"-",Nomen.complète!S986)</f>
        <v>Erlenbach (ZH)</v>
      </c>
    </row>
    <row r="987" spans="1:3" x14ac:dyDescent="0.2">
      <c r="A987" s="164">
        <f>IF(ISBLANK(Nomen.complète!Q987),"",Nomen.complète!Q987)</f>
        <v>763</v>
      </c>
      <c r="B987" s="164">
        <f>IF(ISBLANK(Nomen.complète!R987),"",Nomen.complète!R987)</f>
        <v>15262</v>
      </c>
      <c r="C987" s="165" t="str">
        <f>IF(ISBLANK(Nomen.complète!S987),"-",Nomen.complète!S987)</f>
        <v>Erlenbach im Simmental</v>
      </c>
    </row>
    <row r="988" spans="1:3" x14ac:dyDescent="0.2">
      <c r="A988" s="164" t="str">
        <f>IF(ISBLANK(Nomen.complète!Q988),"",Nomen.complète!Q988)</f>
        <v/>
      </c>
      <c r="B988" s="164">
        <f>IF(ISBLANK(Nomen.complète!R988),"",Nomen.complète!R988)</f>
        <v>12299</v>
      </c>
      <c r="C988" s="165" t="str">
        <f>IF(ISBLANK(Nomen.complète!S988),"-",Nomen.complète!S988)</f>
        <v>Erlinsbach</v>
      </c>
    </row>
    <row r="989" spans="1:3" x14ac:dyDescent="0.2">
      <c r="A989" s="164">
        <f>IF(ISBLANK(Nomen.complète!Q989),"",Nomen.complète!Q989)</f>
        <v>4005</v>
      </c>
      <c r="B989" s="164">
        <f>IF(ISBLANK(Nomen.complète!R989),"",Nomen.complète!R989)</f>
        <v>14533</v>
      </c>
      <c r="C989" s="165" t="str">
        <f>IF(ISBLANK(Nomen.complète!S989),"-",Nomen.complète!S989)</f>
        <v>Erlinsbach (AG)</v>
      </c>
    </row>
    <row r="990" spans="1:3" x14ac:dyDescent="0.2">
      <c r="A990" s="164">
        <f>IF(ISBLANK(Nomen.complète!Q990),"",Nomen.complète!Q990)</f>
        <v>2503</v>
      </c>
      <c r="B990" s="164">
        <f>IF(ISBLANK(Nomen.complète!R990),"",Nomen.complète!R990)</f>
        <v>14531</v>
      </c>
      <c r="C990" s="165" t="str">
        <f>IF(ISBLANK(Nomen.complète!S990),"-",Nomen.complète!S990)</f>
        <v>Erlinsbach (SO)</v>
      </c>
    </row>
    <row r="991" spans="1:3" x14ac:dyDescent="0.2">
      <c r="A991" s="164">
        <f>IF(ISBLANK(Nomen.complète!Q991),"",Nomen.complète!Q991)</f>
        <v>4646</v>
      </c>
      <c r="B991" s="164">
        <f>IF(ISBLANK(Nomen.complète!R991),"",Nomen.complète!R991)</f>
        <v>15421</v>
      </c>
      <c r="C991" s="165" t="str">
        <f>IF(ISBLANK(Nomen.complète!S991),"-",Nomen.complète!S991)</f>
        <v>Ermatingen</v>
      </c>
    </row>
    <row r="992" spans="1:3" x14ac:dyDescent="0.2">
      <c r="A992" s="164">
        <f>IF(ISBLANK(Nomen.complète!Q992),"",Nomen.complète!Q992)</f>
        <v>1025</v>
      </c>
      <c r="B992" s="164">
        <f>IF(ISBLANK(Nomen.complète!R992),"",Nomen.complète!R992)</f>
        <v>15564</v>
      </c>
      <c r="C992" s="165" t="str">
        <f>IF(ISBLANK(Nomen.complète!S992),"-",Nomen.complète!S992)</f>
        <v>Ermensee</v>
      </c>
    </row>
    <row r="993" spans="1:3" x14ac:dyDescent="0.2">
      <c r="A993" s="164">
        <f>IF(ISBLANK(Nomen.complète!Q993),"",Nomen.complète!Q993)</f>
        <v>6056</v>
      </c>
      <c r="B993" s="164">
        <f>IF(ISBLANK(Nomen.complète!R993),"",Nomen.complète!R993)</f>
        <v>14504</v>
      </c>
      <c r="C993" s="165" t="str">
        <f>IF(ISBLANK(Nomen.complète!S993),"-",Nomen.complète!S993)</f>
        <v>Ernen</v>
      </c>
    </row>
    <row r="994" spans="1:3" x14ac:dyDescent="0.2">
      <c r="A994" s="164" t="str">
        <f>IF(ISBLANK(Nomen.complète!Q994),"",Nomen.complète!Q994)</f>
        <v/>
      </c>
      <c r="B994" s="164">
        <f>IF(ISBLANK(Nomen.complète!R994),"",Nomen.complète!R994)</f>
        <v>10117</v>
      </c>
      <c r="C994" s="165" t="str">
        <f>IF(ISBLANK(Nomen.complète!S994),"-",Nomen.complète!S994)</f>
        <v>Ernetschwil</v>
      </c>
    </row>
    <row r="995" spans="1:3" x14ac:dyDescent="0.2">
      <c r="A995" s="164" t="str">
        <f>IF(ISBLANK(Nomen.complète!Q995),"",Nomen.complète!Q995)</f>
        <v/>
      </c>
      <c r="B995" s="164">
        <f>IF(ISBLANK(Nomen.complète!R995),"",Nomen.complète!R995)</f>
        <v>12244</v>
      </c>
      <c r="C995" s="165" t="str">
        <f>IF(ISBLANK(Nomen.complète!S995),"-",Nomen.complète!S995)</f>
        <v>Erschmatt</v>
      </c>
    </row>
    <row r="996" spans="1:3" x14ac:dyDescent="0.2">
      <c r="A996" s="164">
        <f>IF(ISBLANK(Nomen.complète!Q996),"",Nomen.complète!Q996)</f>
        <v>2615</v>
      </c>
      <c r="B996" s="164">
        <f>IF(ISBLANK(Nomen.complète!R996),"",Nomen.complète!R996)</f>
        <v>12274</v>
      </c>
      <c r="C996" s="165" t="str">
        <f>IF(ISBLANK(Nomen.complète!S996),"-",Nomen.complète!S996)</f>
        <v>Erschwil</v>
      </c>
    </row>
    <row r="997" spans="1:3" x14ac:dyDescent="0.2">
      <c r="A997" s="164">
        <f>IF(ISBLANK(Nomen.complète!Q997),"",Nomen.complète!Q997)</f>
        <v>405</v>
      </c>
      <c r="B997" s="164">
        <f>IF(ISBLANK(Nomen.complète!R997),"",Nomen.complète!R997)</f>
        <v>15673</v>
      </c>
      <c r="C997" s="165" t="str">
        <f>IF(ISBLANK(Nomen.complète!S997),"-",Nomen.complète!S997)</f>
        <v>Ersigen</v>
      </c>
    </row>
    <row r="998" spans="1:3" x14ac:dyDescent="0.2">
      <c r="A998" s="164">
        <f>IF(ISBLANK(Nomen.complète!Q998),"",Nomen.complète!Q998)</f>
        <v>1206</v>
      </c>
      <c r="B998" s="164">
        <f>IF(ISBLANK(Nomen.complète!R998),"",Nomen.complète!R998)</f>
        <v>12238</v>
      </c>
      <c r="C998" s="165" t="str">
        <f>IF(ISBLANK(Nomen.complète!S998),"-",Nomen.complète!S998)</f>
        <v>Erstfeld</v>
      </c>
    </row>
    <row r="999" spans="1:3" x14ac:dyDescent="0.2">
      <c r="A999" s="164">
        <f>IF(ISBLANK(Nomen.complète!Q999),"",Nomen.complète!Q999)</f>
        <v>1026</v>
      </c>
      <c r="B999" s="164">
        <f>IF(ISBLANK(Nomen.complète!R999),"",Nomen.complète!R999)</f>
        <v>15560</v>
      </c>
      <c r="C999" s="165" t="str">
        <f>IF(ISBLANK(Nomen.complète!S999),"-",Nomen.complète!S999)</f>
        <v>Eschenbach (LU)</v>
      </c>
    </row>
    <row r="1000" spans="1:3" x14ac:dyDescent="0.2">
      <c r="A1000" s="164">
        <f>IF(ISBLANK(Nomen.complète!Q1000),"",Nomen.complète!Q1000)</f>
        <v>3342</v>
      </c>
      <c r="B1000" s="164">
        <f>IF(ISBLANK(Nomen.complète!R1000),"",Nomen.complète!R1000)</f>
        <v>15606</v>
      </c>
      <c r="C1000" s="165" t="str">
        <f>IF(ISBLANK(Nomen.complète!S1000),"-",Nomen.complète!S1000)</f>
        <v>Eschenbach (SG)</v>
      </c>
    </row>
    <row r="1001" spans="1:3" x14ac:dyDescent="0.2">
      <c r="A1001" s="164">
        <f>IF(ISBLANK(Nomen.complète!Q1001),"",Nomen.complète!Q1001)</f>
        <v>4806</v>
      </c>
      <c r="B1001" s="164">
        <f>IF(ISBLANK(Nomen.complète!R1001),"",Nomen.complète!R1001)</f>
        <v>15405</v>
      </c>
      <c r="C1001" s="165" t="str">
        <f>IF(ISBLANK(Nomen.complète!S1001),"-",Nomen.complète!S1001)</f>
        <v>Eschenz</v>
      </c>
    </row>
    <row r="1002" spans="1:3" x14ac:dyDescent="0.2">
      <c r="A1002" s="164">
        <f>IF(ISBLANK(Nomen.complète!Q1002),"",Nomen.complète!Q1002)</f>
        <v>692</v>
      </c>
      <c r="B1002" s="164">
        <f>IF(ISBLANK(Nomen.complète!R1002),"",Nomen.complète!R1002)</f>
        <v>15213</v>
      </c>
      <c r="C1002" s="165" t="str">
        <f>IF(ISBLANK(Nomen.complète!S1002),"-",Nomen.complète!S1002)</f>
        <v>Eschert</v>
      </c>
    </row>
    <row r="1003" spans="1:3" x14ac:dyDescent="0.2">
      <c r="A1003" s="164" t="str">
        <f>IF(ISBLANK(Nomen.complète!Q1003),"",Nomen.complète!Q1003)</f>
        <v/>
      </c>
      <c r="B1003" s="164">
        <f>IF(ISBLANK(Nomen.complète!R1003),"",Nomen.complète!R1003)</f>
        <v>11258</v>
      </c>
      <c r="C1003" s="165" t="str">
        <f>IF(ISBLANK(Nomen.complète!S1003),"-",Nomen.complète!S1003)</f>
        <v>Eschiens</v>
      </c>
    </row>
    <row r="1004" spans="1:3" x14ac:dyDescent="0.2">
      <c r="A1004" s="164" t="str">
        <f>IF(ISBLANK(Nomen.complète!Q1004),"",Nomen.complète!Q1004)</f>
        <v/>
      </c>
      <c r="B1004" s="164">
        <f>IF(ISBLANK(Nomen.complète!R1004),"",Nomen.complète!R1004)</f>
        <v>12230</v>
      </c>
      <c r="C1004" s="165" t="str">
        <f>IF(ISBLANK(Nomen.complète!S1004),"-",Nomen.complète!S1004)</f>
        <v>Eschikofen</v>
      </c>
    </row>
    <row r="1005" spans="1:3" x14ac:dyDescent="0.2">
      <c r="A1005" s="164">
        <f>IF(ISBLANK(Nomen.complète!Q1005),"",Nomen.complète!Q1005)</f>
        <v>4724</v>
      </c>
      <c r="B1005" s="164">
        <f>IF(ISBLANK(Nomen.complète!R1005),"",Nomen.complète!R1005)</f>
        <v>15454</v>
      </c>
      <c r="C1005" s="165" t="str">
        <f>IF(ISBLANK(Nomen.complète!S1005),"-",Nomen.complète!S1005)</f>
        <v>Eschlikon</v>
      </c>
    </row>
    <row r="1006" spans="1:3" x14ac:dyDescent="0.2">
      <c r="A1006" s="164" t="str">
        <f>IF(ISBLANK(Nomen.complète!Q1006),"",Nomen.complète!Q1006)</f>
        <v/>
      </c>
      <c r="B1006" s="164">
        <f>IF(ISBLANK(Nomen.complète!R1006),"",Nomen.complète!R1006)</f>
        <v>12227</v>
      </c>
      <c r="C1006" s="165" t="str">
        <f>IF(ISBLANK(Nomen.complète!S1006),"-",Nomen.complète!S1006)</f>
        <v>Escholzmatt</v>
      </c>
    </row>
    <row r="1007" spans="1:3" x14ac:dyDescent="0.2">
      <c r="A1007" s="164">
        <f>IF(ISBLANK(Nomen.complète!Q1007),"",Nomen.complète!Q1007)</f>
        <v>1010</v>
      </c>
      <c r="B1007" s="164">
        <f>IF(ISBLANK(Nomen.complète!R1007),"",Nomen.complète!R1007)</f>
        <v>15518</v>
      </c>
      <c r="C1007" s="165" t="str">
        <f>IF(ISBLANK(Nomen.complète!S1007),"-",Nomen.complète!S1007)</f>
        <v>Escholzmatt-Marbach</v>
      </c>
    </row>
    <row r="1008" spans="1:3" x14ac:dyDescent="0.2">
      <c r="A1008" s="164" t="str">
        <f>IF(ISBLANK(Nomen.complète!Q1008),"",Nomen.complète!Q1008)</f>
        <v/>
      </c>
      <c r="B1008" s="164">
        <f>IF(ISBLANK(Nomen.complète!R1008),"",Nomen.complète!R1008)</f>
        <v>12226</v>
      </c>
      <c r="C1008" s="165" t="str">
        <f>IF(ISBLANK(Nomen.complète!S1008),"-",Nomen.complète!S1008)</f>
        <v>Esmonts</v>
      </c>
    </row>
    <row r="1009" spans="1:3" x14ac:dyDescent="0.2">
      <c r="A1009" s="164" t="str">
        <f>IF(ISBLANK(Nomen.complète!Q1009),"",Nomen.complète!Q1009)</f>
        <v/>
      </c>
      <c r="B1009" s="164">
        <f>IF(ISBLANK(Nomen.complète!R1009),"",Nomen.complète!R1009)</f>
        <v>12225</v>
      </c>
      <c r="C1009" s="165" t="str">
        <f>IF(ISBLANK(Nomen.complète!S1009),"-",Nomen.complète!S1009)</f>
        <v>Essert (FR)</v>
      </c>
    </row>
    <row r="1010" spans="1:3" x14ac:dyDescent="0.2">
      <c r="A1010" s="164" t="str">
        <f>IF(ISBLANK(Nomen.complète!Q1010),"",Nomen.complète!Q1010)</f>
        <v/>
      </c>
      <c r="B1010" s="164">
        <f>IF(ISBLANK(Nomen.complète!R1010),"",Nomen.complète!R1010)</f>
        <v>12224</v>
      </c>
      <c r="C1010" s="165" t="str">
        <f>IF(ISBLANK(Nomen.complète!S1010),"-",Nomen.complète!S1010)</f>
        <v>Essert-Pittet</v>
      </c>
    </row>
    <row r="1011" spans="1:3" x14ac:dyDescent="0.2">
      <c r="A1011" s="164" t="str">
        <f>IF(ISBLANK(Nomen.complète!Q1011),"",Nomen.complète!Q1011)</f>
        <v/>
      </c>
      <c r="B1011" s="164">
        <f>IF(ISBLANK(Nomen.complète!R1011),"",Nomen.complète!R1011)</f>
        <v>12223</v>
      </c>
      <c r="C1011" s="165" t="str">
        <f>IF(ISBLANK(Nomen.complète!S1011),"-",Nomen.complète!S1011)</f>
        <v>Essert-sous-Champvent</v>
      </c>
    </row>
    <row r="1012" spans="1:3" x14ac:dyDescent="0.2">
      <c r="A1012" s="164" t="str">
        <f>IF(ISBLANK(Nomen.complète!Q1012),"",Nomen.complète!Q1012)</f>
        <v/>
      </c>
      <c r="B1012" s="164">
        <f>IF(ISBLANK(Nomen.complète!R1012),"",Nomen.complète!R1012)</f>
        <v>12257</v>
      </c>
      <c r="C1012" s="165" t="str">
        <f>IF(ISBLANK(Nomen.complète!S1012),"-",Nomen.complète!S1012)</f>
        <v>Essertes</v>
      </c>
    </row>
    <row r="1013" spans="1:3" x14ac:dyDescent="0.2">
      <c r="A1013" s="164">
        <f>IF(ISBLANK(Nomen.complète!Q1013),"",Nomen.complète!Q1013)</f>
        <v>5856</v>
      </c>
      <c r="B1013" s="164">
        <f>IF(ISBLANK(Nomen.complète!R1013),"",Nomen.complète!R1013)</f>
        <v>14704</v>
      </c>
      <c r="C1013" s="165" t="str">
        <f>IF(ISBLANK(Nomen.complète!S1013),"-",Nomen.complète!S1013)</f>
        <v>Essertines-sur-Rolle</v>
      </c>
    </row>
    <row r="1014" spans="1:3" x14ac:dyDescent="0.2">
      <c r="A1014" s="164">
        <f>IF(ISBLANK(Nomen.complète!Q1014),"",Nomen.complète!Q1014)</f>
        <v>5520</v>
      </c>
      <c r="B1014" s="164">
        <f>IF(ISBLANK(Nomen.complète!R1014),"",Nomen.complète!R1014)</f>
        <v>14708</v>
      </c>
      <c r="C1014" s="165" t="str">
        <f>IF(ISBLANK(Nomen.complète!S1014),"-",Nomen.complète!S1014)</f>
        <v>Essertines-sur-Yverdon</v>
      </c>
    </row>
    <row r="1015" spans="1:3" x14ac:dyDescent="0.2">
      <c r="A1015" s="164" t="str">
        <f>IF(ISBLANK(Nomen.complète!Q1015),"",Nomen.complète!Q1015)</f>
        <v/>
      </c>
      <c r="B1015" s="164">
        <f>IF(ISBLANK(Nomen.complète!R1015),"",Nomen.complète!R1015)</f>
        <v>12269</v>
      </c>
      <c r="C1015" s="165" t="str">
        <f>IF(ISBLANK(Nomen.complète!S1015),"-",Nomen.complète!S1015)</f>
        <v>Estavannens</v>
      </c>
    </row>
    <row r="1016" spans="1:3" x14ac:dyDescent="0.2">
      <c r="A1016" s="164">
        <f>IF(ISBLANK(Nomen.complète!Q1016),"",Nomen.complète!Q1016)</f>
        <v>2054</v>
      </c>
      <c r="B1016" s="164">
        <f>IF(ISBLANK(Nomen.complète!R1016),"",Nomen.complète!R1016)</f>
        <v>15689</v>
      </c>
      <c r="C1016" s="165" t="str">
        <f>IF(ISBLANK(Nomen.complète!S1016),"-",Nomen.complète!S1016)</f>
        <v>Estavayer</v>
      </c>
    </row>
    <row r="1017" spans="1:3" x14ac:dyDescent="0.2">
      <c r="A1017" s="164" t="str">
        <f>IF(ISBLANK(Nomen.complète!Q1017),"",Nomen.complète!Q1017)</f>
        <v/>
      </c>
      <c r="B1017" s="164">
        <f>IF(ISBLANK(Nomen.complète!R1017),"",Nomen.complète!R1017)</f>
        <v>12268</v>
      </c>
      <c r="C1017" s="165" t="str">
        <f>IF(ISBLANK(Nomen.complète!S1017),"-",Nomen.complète!S1017)</f>
        <v>Estavayer-le-Gibloux</v>
      </c>
    </row>
    <row r="1018" spans="1:3" x14ac:dyDescent="0.2">
      <c r="A1018" s="164" t="str">
        <f>IF(ISBLANK(Nomen.complète!Q1018),"",Nomen.complète!Q1018)</f>
        <v/>
      </c>
      <c r="B1018" s="164">
        <f>IF(ISBLANK(Nomen.complète!R1018),"",Nomen.complète!R1018)</f>
        <v>12267</v>
      </c>
      <c r="C1018" s="165" t="str">
        <f>IF(ISBLANK(Nomen.complète!S1018),"-",Nomen.complète!S1018)</f>
        <v>Estavayer-le-Lac</v>
      </c>
    </row>
    <row r="1019" spans="1:3" x14ac:dyDescent="0.2">
      <c r="A1019" s="164" t="str">
        <f>IF(ISBLANK(Nomen.complète!Q1019),"",Nomen.complète!Q1019)</f>
        <v/>
      </c>
      <c r="B1019" s="164">
        <f>IF(ISBLANK(Nomen.complète!R1019),"",Nomen.complète!R1019)</f>
        <v>12266</v>
      </c>
      <c r="C1019" s="165" t="str">
        <f>IF(ISBLANK(Nomen.complète!S1019),"-",Nomen.complète!S1019)</f>
        <v>Estévenens</v>
      </c>
    </row>
    <row r="1020" spans="1:3" x14ac:dyDescent="0.2">
      <c r="A1020" s="164">
        <f>IF(ISBLANK(Nomen.complète!Q1020),"",Nomen.complète!Q1020)</f>
        <v>5521</v>
      </c>
      <c r="B1020" s="164">
        <f>IF(ISBLANK(Nomen.complète!R1020),"",Nomen.complète!R1020)</f>
        <v>14702</v>
      </c>
      <c r="C1020" s="165" t="str">
        <f>IF(ISBLANK(Nomen.complète!S1020),"-",Nomen.complète!S1020)</f>
        <v>Etagnières</v>
      </c>
    </row>
    <row r="1021" spans="1:3" x14ac:dyDescent="0.2">
      <c r="A1021" s="164">
        <f>IF(ISBLANK(Nomen.complète!Q1021),"",Nomen.complète!Q1021)</f>
        <v>5636</v>
      </c>
      <c r="B1021" s="164">
        <f>IF(ISBLANK(Nomen.complète!R1021),"",Nomen.complète!R1021)</f>
        <v>14703</v>
      </c>
      <c r="C1021" s="165" t="str">
        <f>IF(ISBLANK(Nomen.complète!S1021),"-",Nomen.complète!S1021)</f>
        <v>Etoy</v>
      </c>
    </row>
    <row r="1022" spans="1:3" x14ac:dyDescent="0.2">
      <c r="A1022" s="164" t="str">
        <f>IF(ISBLANK(Nomen.complète!Q1022),"",Nomen.complète!Q1022)</f>
        <v/>
      </c>
      <c r="B1022" s="164">
        <f>IF(ISBLANK(Nomen.complète!R1022),"",Nomen.complète!R1022)</f>
        <v>12263</v>
      </c>
      <c r="C1022" s="165" t="str">
        <f>IF(ISBLANK(Nomen.complète!S1022),"-",Nomen.complète!S1022)</f>
        <v>Ettenhausen</v>
      </c>
    </row>
    <row r="1023" spans="1:3" x14ac:dyDescent="0.2">
      <c r="A1023" s="164">
        <f>IF(ISBLANK(Nomen.complète!Q1023),"",Nomen.complète!Q1023)</f>
        <v>2768</v>
      </c>
      <c r="B1023" s="164">
        <f>IF(ISBLANK(Nomen.complète!R1023),"",Nomen.complète!R1023)</f>
        <v>13831</v>
      </c>
      <c r="C1023" s="165" t="str">
        <f>IF(ISBLANK(Nomen.complète!S1023),"-",Nomen.complète!S1023)</f>
        <v>Ettingen</v>
      </c>
    </row>
    <row r="1024" spans="1:3" x14ac:dyDescent="0.2">
      <c r="A1024" s="164">
        <f>IF(ISBLANK(Nomen.complète!Q1024),"",Nomen.complète!Q1024)</f>
        <v>1128</v>
      </c>
      <c r="B1024" s="164">
        <f>IF(ISBLANK(Nomen.complète!R1024),"",Nomen.complète!R1024)</f>
        <v>15594</v>
      </c>
      <c r="C1024" s="165" t="str">
        <f>IF(ISBLANK(Nomen.complète!S1024),"-",Nomen.complète!S1024)</f>
        <v>Ettiswil</v>
      </c>
    </row>
    <row r="1025" spans="1:3" x14ac:dyDescent="0.2">
      <c r="A1025" s="164" t="str">
        <f>IF(ISBLANK(Nomen.complète!Q1025),"",Nomen.complète!Q1025)</f>
        <v/>
      </c>
      <c r="B1025" s="164">
        <f>IF(ISBLANK(Nomen.complète!R1025),"",Nomen.complète!R1025)</f>
        <v>10510</v>
      </c>
      <c r="C1025" s="165" t="str">
        <f>IF(ISBLANK(Nomen.complète!S1025),"-",Nomen.complète!S1025)</f>
        <v>Etzelkofen</v>
      </c>
    </row>
    <row r="1026" spans="1:3" x14ac:dyDescent="0.2">
      <c r="A1026" s="164" t="str">
        <f>IF(ISBLANK(Nomen.complète!Q1026),"",Nomen.complète!Q1026)</f>
        <v/>
      </c>
      <c r="B1026" s="164">
        <f>IF(ISBLANK(Nomen.complète!R1026),"",Nomen.complète!R1026)</f>
        <v>12246</v>
      </c>
      <c r="C1026" s="165" t="str">
        <f>IF(ISBLANK(Nomen.complète!S1026),"-",Nomen.complète!S1026)</f>
        <v>Etzgen</v>
      </c>
    </row>
    <row r="1027" spans="1:3" x14ac:dyDescent="0.2">
      <c r="A1027" s="164">
        <f>IF(ISBLANK(Nomen.complète!Q1027),"",Nomen.complète!Q1027)</f>
        <v>2518</v>
      </c>
      <c r="B1027" s="164">
        <f>IF(ISBLANK(Nomen.complète!R1027),"",Nomen.complète!R1027)</f>
        <v>13727</v>
      </c>
      <c r="C1027" s="165" t="str">
        <f>IF(ISBLANK(Nomen.complète!S1027),"-",Nomen.complète!S1027)</f>
        <v>Etziken</v>
      </c>
    </row>
    <row r="1028" spans="1:3" x14ac:dyDescent="0.2">
      <c r="A1028" s="164">
        <f>IF(ISBLANK(Nomen.complète!Q1028),"",Nomen.complète!Q1028)</f>
        <v>372</v>
      </c>
      <c r="B1028" s="164">
        <f>IF(ISBLANK(Nomen.complète!R1028),"",Nomen.complète!R1028)</f>
        <v>15043</v>
      </c>
      <c r="C1028" s="165" t="str">
        <f>IF(ISBLANK(Nomen.complète!S1028),"-",Nomen.complète!S1028)</f>
        <v>Evilard</v>
      </c>
    </row>
    <row r="1029" spans="1:3" x14ac:dyDescent="0.2">
      <c r="A1029" s="164">
        <f>IF(ISBLANK(Nomen.complète!Q1029),"",Nomen.complète!Q1029)</f>
        <v>6213</v>
      </c>
      <c r="B1029" s="164">
        <f>IF(ISBLANK(Nomen.complète!R1029),"",Nomen.complète!R1029)</f>
        <v>12256</v>
      </c>
      <c r="C1029" s="165" t="str">
        <f>IF(ISBLANK(Nomen.complète!S1029),"-",Nomen.complète!S1029)</f>
        <v>Evionnaz</v>
      </c>
    </row>
    <row r="1030" spans="1:3" x14ac:dyDescent="0.2">
      <c r="A1030" s="164">
        <f>IF(ISBLANK(Nomen.complète!Q1030),"",Nomen.complète!Q1030)</f>
        <v>6083</v>
      </c>
      <c r="B1030" s="164">
        <f>IF(ISBLANK(Nomen.complète!R1030),"",Nomen.complète!R1030)</f>
        <v>12255</v>
      </c>
      <c r="C1030" s="165" t="str">
        <f>IF(ISBLANK(Nomen.complète!S1030),"-",Nomen.complète!S1030)</f>
        <v>Evolène</v>
      </c>
    </row>
    <row r="1031" spans="1:3" x14ac:dyDescent="0.2">
      <c r="A1031" s="164" t="str">
        <f>IF(ISBLANK(Nomen.complète!Q1031),"",Nomen.complète!Q1031)</f>
        <v/>
      </c>
      <c r="B1031" s="164">
        <f>IF(ISBLANK(Nomen.complète!R1031),"",Nomen.complète!R1031)</f>
        <v>11223</v>
      </c>
      <c r="C1031" s="165" t="str">
        <f>IF(ISBLANK(Nomen.complète!S1031),"-",Nomen.complète!S1031)</f>
        <v>Eyholz</v>
      </c>
    </row>
    <row r="1032" spans="1:3" x14ac:dyDescent="0.2">
      <c r="A1032" s="164">
        <f>IF(ISBLANK(Nomen.complète!Q1032),"",Nomen.complète!Q1032)</f>
        <v>5716</v>
      </c>
      <c r="B1032" s="164">
        <f>IF(ISBLANK(Nomen.complète!R1032),"",Nomen.complète!R1032)</f>
        <v>14706</v>
      </c>
      <c r="C1032" s="165" t="str">
        <f>IF(ISBLANK(Nomen.complète!S1032),"-",Nomen.complète!S1032)</f>
        <v>Eysins</v>
      </c>
    </row>
    <row r="1033" spans="1:3" x14ac:dyDescent="0.2">
      <c r="A1033" s="164" t="str">
        <f>IF(ISBLANK(Nomen.complète!Q1033),"",Nomen.complète!Q1033)</f>
        <v/>
      </c>
      <c r="B1033" s="164">
        <f>IF(ISBLANK(Nomen.complète!R1033),"",Nomen.complète!R1033)</f>
        <v>16196</v>
      </c>
      <c r="C1033" s="165" t="str">
        <f>IF(ISBLANK(Nomen.complète!S1033),"-",Nomen.complète!S1033)</f>
        <v>Fahrhof</v>
      </c>
    </row>
    <row r="1034" spans="1:3" x14ac:dyDescent="0.2">
      <c r="A1034" s="164">
        <f>IF(ISBLANK(Nomen.complète!Q1034),"",Nomen.complète!Q1034)</f>
        <v>925</v>
      </c>
      <c r="B1034" s="164">
        <f>IF(ISBLANK(Nomen.complète!R1034),"",Nomen.complète!R1034)</f>
        <v>15324</v>
      </c>
      <c r="C1034" s="165" t="str">
        <f>IF(ISBLANK(Nomen.complète!S1034),"-",Nomen.complète!S1034)</f>
        <v>Fahrni</v>
      </c>
    </row>
    <row r="1035" spans="1:3" x14ac:dyDescent="0.2">
      <c r="A1035" s="164">
        <f>IF(ISBLANK(Nomen.complète!Q1035),"",Nomen.complète!Q1035)</f>
        <v>4196</v>
      </c>
      <c r="B1035" s="164">
        <f>IF(ISBLANK(Nomen.complète!R1035),"",Nomen.complète!R1035)</f>
        <v>12252</v>
      </c>
      <c r="C1035" s="165" t="str">
        <f>IF(ISBLANK(Nomen.complète!S1035),"-",Nomen.complète!S1035)</f>
        <v>Fahrwangen</v>
      </c>
    </row>
    <row r="1036" spans="1:3" x14ac:dyDescent="0.2">
      <c r="A1036" s="164">
        <f>IF(ISBLANK(Nomen.complète!Q1036),"",Nomen.complète!Q1036)</f>
        <v>6789</v>
      </c>
      <c r="B1036" s="164">
        <f>IF(ISBLANK(Nomen.complète!R1036),"",Nomen.complète!R1036)</f>
        <v>13336</v>
      </c>
      <c r="C1036" s="165" t="str">
        <f>IF(ISBLANK(Nomen.complète!S1036),"-",Nomen.complète!S1036)</f>
        <v>Fahy</v>
      </c>
    </row>
    <row r="1037" spans="1:3" x14ac:dyDescent="0.2">
      <c r="A1037" s="164">
        <f>IF(ISBLANK(Nomen.complète!Q1037),"",Nomen.complète!Q1037)</f>
        <v>5072</v>
      </c>
      <c r="B1037" s="164">
        <f>IF(ISBLANK(Nomen.complète!R1037),"",Nomen.complète!R1037)</f>
        <v>15685</v>
      </c>
      <c r="C1037" s="165" t="str">
        <f>IF(ISBLANK(Nomen.complète!S1037),"-",Nomen.complète!S1037)</f>
        <v>Faido</v>
      </c>
    </row>
    <row r="1038" spans="1:3" x14ac:dyDescent="0.2">
      <c r="A1038" s="164">
        <f>IF(ISBLANK(Nomen.complète!Q1038),"",Nomen.complète!Q1038)</f>
        <v>3572</v>
      </c>
      <c r="B1038" s="164">
        <f>IF(ISBLANK(Nomen.complète!R1038),"",Nomen.complète!R1038)</f>
        <v>15969</v>
      </c>
      <c r="C1038" s="165" t="str">
        <f>IF(ISBLANK(Nomen.complète!S1038),"-",Nomen.complète!S1038)</f>
        <v>Falera</v>
      </c>
    </row>
    <row r="1039" spans="1:3" x14ac:dyDescent="0.2">
      <c r="A1039" s="164" t="str">
        <f>IF(ISBLANK(Nomen.complète!Q1039),"",Nomen.complète!Q1039)</f>
        <v/>
      </c>
      <c r="B1039" s="164">
        <f>IF(ISBLANK(Nomen.complète!R1039),"",Nomen.complète!R1039)</f>
        <v>10786</v>
      </c>
      <c r="C1039" s="165" t="str">
        <f>IF(ISBLANK(Nomen.complète!S1039),"-",Nomen.complète!S1039)</f>
        <v>Fanas</v>
      </c>
    </row>
    <row r="1040" spans="1:3" x14ac:dyDescent="0.2">
      <c r="A1040" s="164">
        <f>IF(ISBLANK(Nomen.complète!Q1040),"",Nomen.complète!Q1040)</f>
        <v>5458</v>
      </c>
      <c r="B1040" s="164">
        <f>IF(ISBLANK(Nomen.complète!R1040),"",Nomen.complète!R1040)</f>
        <v>14749</v>
      </c>
      <c r="C1040" s="165" t="str">
        <f>IF(ISBLANK(Nomen.complète!S1040),"-",Nomen.complète!S1040)</f>
        <v>Faoug</v>
      </c>
    </row>
    <row r="1041" spans="1:3" x14ac:dyDescent="0.2">
      <c r="A1041" s="164">
        <f>IF(ISBLANK(Nomen.complète!Q1041),"",Nomen.complète!Q1041)</f>
        <v>975</v>
      </c>
      <c r="B1041" s="164">
        <f>IF(ISBLANK(Nomen.complète!R1041),"",Nomen.complète!R1041)</f>
        <v>15360</v>
      </c>
      <c r="C1041" s="165" t="str">
        <f>IF(ISBLANK(Nomen.complète!S1041),"-",Nomen.complète!S1041)</f>
        <v>Farnern</v>
      </c>
    </row>
    <row r="1042" spans="1:3" x14ac:dyDescent="0.2">
      <c r="A1042" s="164" t="str">
        <f>IF(ISBLANK(Nomen.complète!Q1042),"",Nomen.complète!Q1042)</f>
        <v/>
      </c>
      <c r="B1042" s="164">
        <f>IF(ISBLANK(Nomen.complète!R1042),"",Nomen.complète!R1042)</f>
        <v>14085</v>
      </c>
      <c r="C1042" s="165" t="str">
        <f>IF(ISBLANK(Nomen.complète!S1042),"-",Nomen.complète!S1042)</f>
        <v>Farvagny</v>
      </c>
    </row>
    <row r="1043" spans="1:3" x14ac:dyDescent="0.2">
      <c r="A1043" s="164" t="str">
        <f>IF(ISBLANK(Nomen.complète!Q1043),"",Nomen.complète!Q1043)</f>
        <v/>
      </c>
      <c r="B1043" s="164">
        <f>IF(ISBLANK(Nomen.complète!R1043),"",Nomen.complète!R1043)</f>
        <v>12109</v>
      </c>
      <c r="C1043" s="165" t="str">
        <f>IF(ISBLANK(Nomen.complète!S1043),"-",Nomen.complète!S1043)</f>
        <v>Farvagny-le-Grand</v>
      </c>
    </row>
    <row r="1044" spans="1:3" x14ac:dyDescent="0.2">
      <c r="A1044" s="164" t="str">
        <f>IF(ISBLANK(Nomen.complète!Q1044),"",Nomen.complète!Q1044)</f>
        <v/>
      </c>
      <c r="B1044" s="164">
        <f>IF(ISBLANK(Nomen.complète!R1044),"",Nomen.complète!R1044)</f>
        <v>12149</v>
      </c>
      <c r="C1044" s="165" t="str">
        <f>IF(ISBLANK(Nomen.complète!S1044),"-",Nomen.complète!S1044)</f>
        <v>Farvagny-le-Petit</v>
      </c>
    </row>
    <row r="1045" spans="1:3" x14ac:dyDescent="0.2">
      <c r="A1045" s="164">
        <f>IF(ISBLANK(Nomen.complète!Q1045),"",Nomen.complète!Q1045)</f>
        <v>172</v>
      </c>
      <c r="B1045" s="164">
        <f>IF(ISBLANK(Nomen.complète!R1045),"",Nomen.complète!R1045)</f>
        <v>11989</v>
      </c>
      <c r="C1045" s="165" t="str">
        <f>IF(ISBLANK(Nomen.complète!S1045),"-",Nomen.complète!S1045)</f>
        <v>Fehraltorf</v>
      </c>
    </row>
    <row r="1046" spans="1:3" x14ac:dyDescent="0.2">
      <c r="A1046" s="164">
        <f>IF(ISBLANK(Nomen.complète!Q1046),"",Nomen.complète!Q1046)</f>
        <v>2616</v>
      </c>
      <c r="B1046" s="164">
        <f>IF(ISBLANK(Nomen.complète!R1046),"",Nomen.complète!R1046)</f>
        <v>11988</v>
      </c>
      <c r="C1046" s="165" t="str">
        <f>IF(ISBLANK(Nomen.complète!S1046),"-",Nomen.complète!S1046)</f>
        <v>Fehren</v>
      </c>
    </row>
    <row r="1047" spans="1:3" x14ac:dyDescent="0.2">
      <c r="A1047" s="164" t="str">
        <f>IF(ISBLANK(Nomen.complète!Q1047),"",Nomen.complète!Q1047)</f>
        <v/>
      </c>
      <c r="B1047" s="164">
        <f>IF(ISBLANK(Nomen.complète!R1047),"",Nomen.complète!R1047)</f>
        <v>11281</v>
      </c>
      <c r="C1047" s="165" t="str">
        <f>IF(ISBLANK(Nomen.complète!S1047),"-",Nomen.complète!S1047)</f>
        <v>Felben</v>
      </c>
    </row>
    <row r="1048" spans="1:3" x14ac:dyDescent="0.2">
      <c r="A1048" s="164">
        <f>IF(ISBLANK(Nomen.complète!Q1048),"",Nomen.complète!Q1048)</f>
        <v>4561</v>
      </c>
      <c r="B1048" s="164">
        <f>IF(ISBLANK(Nomen.complète!R1048),"",Nomen.complète!R1048)</f>
        <v>15423</v>
      </c>
      <c r="C1048" s="165" t="str">
        <f>IF(ISBLANK(Nomen.complète!S1048),"-",Nomen.complète!S1048)</f>
        <v>Felben-Wellhausen</v>
      </c>
    </row>
    <row r="1049" spans="1:3" x14ac:dyDescent="0.2">
      <c r="A1049" s="164">
        <f>IF(ISBLANK(Nomen.complète!Q1049),"",Nomen.complète!Q1049)</f>
        <v>2544</v>
      </c>
      <c r="B1049" s="164">
        <f>IF(ISBLANK(Nomen.complète!R1049),"",Nomen.complète!R1049)</f>
        <v>11986</v>
      </c>
      <c r="C1049" s="165" t="str">
        <f>IF(ISBLANK(Nomen.complète!S1049),"-",Nomen.complète!S1049)</f>
        <v>Feldbrunnen-St. Niklaus</v>
      </c>
    </row>
    <row r="1050" spans="1:3" x14ac:dyDescent="0.2">
      <c r="A1050" s="164" t="str">
        <f>IF(ISBLANK(Nomen.complète!Q1050),"",Nomen.complète!Q1050)</f>
        <v/>
      </c>
      <c r="B1050" s="164">
        <f>IF(ISBLANK(Nomen.complète!R1050),"",Nomen.complète!R1050)</f>
        <v>16513</v>
      </c>
      <c r="C1050" s="165" t="str">
        <f>IF(ISBLANK(Nomen.complète!S1050),"-",Nomen.complète!S1050)</f>
        <v>Feldis</v>
      </c>
    </row>
    <row r="1051" spans="1:3" x14ac:dyDescent="0.2">
      <c r="A1051" s="164" t="str">
        <f>IF(ISBLANK(Nomen.complète!Q1051),"",Nomen.complète!Q1051)</f>
        <v/>
      </c>
      <c r="B1051" s="164">
        <f>IF(ISBLANK(Nomen.complète!R1051),"",Nomen.complète!R1051)</f>
        <v>10197</v>
      </c>
      <c r="C1051" s="165" t="str">
        <f>IF(ISBLANK(Nomen.complète!S1051),"-",Nomen.complète!S1051)</f>
        <v>Feldis/Veulden</v>
      </c>
    </row>
    <row r="1052" spans="1:3" x14ac:dyDescent="0.2">
      <c r="A1052" s="164" t="str">
        <f>IF(ISBLANK(Nomen.complète!Q1052),"",Nomen.complète!Q1052)</f>
        <v/>
      </c>
      <c r="B1052" s="164">
        <f>IF(ISBLANK(Nomen.complète!R1052),"",Nomen.complète!R1052)</f>
        <v>11256</v>
      </c>
      <c r="C1052" s="165" t="str">
        <f>IF(ISBLANK(Nomen.complète!S1052),"-",Nomen.complète!S1052)</f>
        <v>Fellers</v>
      </c>
    </row>
    <row r="1053" spans="1:3" x14ac:dyDescent="0.2">
      <c r="A1053" s="164">
        <f>IF(ISBLANK(Nomen.complète!Q1053),"",Nomen.complète!Q1053)</f>
        <v>3731</v>
      </c>
      <c r="B1053" s="164">
        <f>IF(ISBLANK(Nomen.complète!R1053),"",Nomen.complète!R1053)</f>
        <v>15996</v>
      </c>
      <c r="C1053" s="165" t="str">
        <f>IF(ISBLANK(Nomen.complète!S1053),"-",Nomen.complète!S1053)</f>
        <v>Felsberg</v>
      </c>
    </row>
    <row r="1054" spans="1:3" x14ac:dyDescent="0.2">
      <c r="A1054" s="164" t="str">
        <f>IF(ISBLANK(Nomen.complète!Q1054),"",Nomen.complète!Q1054)</f>
        <v/>
      </c>
      <c r="B1054" s="164">
        <f>IF(ISBLANK(Nomen.complète!R1054),"",Nomen.complète!R1054)</f>
        <v>16234</v>
      </c>
      <c r="C1054" s="165" t="str">
        <f>IF(ISBLANK(Nomen.complète!S1054),"-",Nomen.complète!S1054)</f>
        <v>Fenin</v>
      </c>
    </row>
    <row r="1055" spans="1:3" x14ac:dyDescent="0.2">
      <c r="A1055" s="164" t="str">
        <f>IF(ISBLANK(Nomen.complète!Q1055),"",Nomen.complète!Q1055)</f>
        <v/>
      </c>
      <c r="B1055" s="164">
        <f>IF(ISBLANK(Nomen.complète!R1055),"",Nomen.complète!R1055)</f>
        <v>11983</v>
      </c>
      <c r="C1055" s="165" t="str">
        <f>IF(ISBLANK(Nomen.complète!S1055),"-",Nomen.complète!S1055)</f>
        <v>Fenin-Vilars-Saules</v>
      </c>
    </row>
    <row r="1056" spans="1:3" x14ac:dyDescent="0.2">
      <c r="A1056" s="164">
        <f>IF(ISBLANK(Nomen.complète!Q1056),"",Nomen.complète!Q1056)</f>
        <v>6195</v>
      </c>
      <c r="B1056" s="164">
        <f>IF(ISBLANK(Nomen.complète!R1056),"",Nomen.complète!R1056)</f>
        <v>11995</v>
      </c>
      <c r="C1056" s="165" t="str">
        <f>IF(ISBLANK(Nomen.complète!S1056),"-",Nomen.complète!S1056)</f>
        <v>Ferden</v>
      </c>
    </row>
    <row r="1057" spans="1:3" x14ac:dyDescent="0.2">
      <c r="A1057" s="164">
        <f>IF(ISBLANK(Nomen.complète!Q1057),"",Nomen.complète!Q1057)</f>
        <v>662</v>
      </c>
      <c r="B1057" s="164">
        <f>IF(ISBLANK(Nomen.complète!R1057),"",Nomen.complète!R1057)</f>
        <v>15196</v>
      </c>
      <c r="C1057" s="165" t="str">
        <f>IF(ISBLANK(Nomen.complète!S1057),"-",Nomen.complète!S1057)</f>
        <v>Ferenbalm</v>
      </c>
    </row>
    <row r="1058" spans="1:3" x14ac:dyDescent="0.2">
      <c r="A1058" s="164" t="str">
        <f>IF(ISBLANK(Nomen.complète!Q1058),"",Nomen.complète!Q1058)</f>
        <v/>
      </c>
      <c r="B1058" s="164">
        <f>IF(ISBLANK(Nomen.complète!R1058),"",Nomen.complète!R1058)</f>
        <v>11979</v>
      </c>
      <c r="C1058" s="165" t="str">
        <f>IF(ISBLANK(Nomen.complète!S1058),"-",Nomen.complète!S1058)</f>
        <v>Ferlens (VD)</v>
      </c>
    </row>
    <row r="1059" spans="1:3" x14ac:dyDescent="0.2">
      <c r="A1059" s="164">
        <f>IF(ISBLANK(Nomen.complète!Q1059),"",Nomen.complète!Q1059)</f>
        <v>2194</v>
      </c>
      <c r="B1059" s="164">
        <f>IF(ISBLANK(Nomen.complète!R1059),"",Nomen.complète!R1059)</f>
        <v>11978</v>
      </c>
      <c r="C1059" s="165" t="str">
        <f>IF(ISBLANK(Nomen.complète!S1059),"-",Nomen.complète!S1059)</f>
        <v>Ferpicloz</v>
      </c>
    </row>
    <row r="1060" spans="1:3" x14ac:dyDescent="0.2">
      <c r="A1060" s="164">
        <f>IF(ISBLANK(Nomen.complète!Q1060),"",Nomen.complète!Q1060)</f>
        <v>3713</v>
      </c>
      <c r="B1060" s="164">
        <f>IF(ISBLANK(Nomen.complète!R1060),"",Nomen.complète!R1060)</f>
        <v>16045</v>
      </c>
      <c r="C1060" s="165" t="str">
        <f>IF(ISBLANK(Nomen.complète!S1060),"-",Nomen.complète!S1060)</f>
        <v>Ferrera</v>
      </c>
    </row>
    <row r="1061" spans="1:3" x14ac:dyDescent="0.2">
      <c r="A1061" s="164">
        <f>IF(ISBLANK(Nomen.complète!Q1061),"",Nomen.complète!Q1061)</f>
        <v>5483</v>
      </c>
      <c r="B1061" s="164">
        <f>IF(ISBLANK(Nomen.complète!R1061),"",Nomen.complète!R1061)</f>
        <v>14746</v>
      </c>
      <c r="C1061" s="165" t="str">
        <f>IF(ISBLANK(Nomen.complète!S1061),"-",Nomen.complète!S1061)</f>
        <v>Ferreyres</v>
      </c>
    </row>
    <row r="1062" spans="1:3" x14ac:dyDescent="0.2">
      <c r="A1062" s="164" t="str">
        <f>IF(ISBLANK(Nomen.complète!Q1062),"",Nomen.complète!Q1062)</f>
        <v/>
      </c>
      <c r="B1062" s="164">
        <f>IF(ISBLANK(Nomen.complète!R1062),"",Nomen.complète!R1062)</f>
        <v>11976</v>
      </c>
      <c r="C1062" s="165" t="str">
        <f>IF(ISBLANK(Nomen.complète!S1062),"-",Nomen.complète!S1062)</f>
        <v>Feschel</v>
      </c>
    </row>
    <row r="1063" spans="1:3" x14ac:dyDescent="0.2">
      <c r="A1063" s="164" t="str">
        <f>IF(ISBLANK(Nomen.complète!Q1063),"",Nomen.complète!Q1063)</f>
        <v/>
      </c>
      <c r="B1063" s="164">
        <f>IF(ISBLANK(Nomen.complète!R1063),"",Nomen.complète!R1063)</f>
        <v>11975</v>
      </c>
      <c r="C1063" s="165" t="str">
        <f>IF(ISBLANK(Nomen.complète!S1063),"-",Nomen.complète!S1063)</f>
        <v>Fescoggia</v>
      </c>
    </row>
    <row r="1064" spans="1:3" x14ac:dyDescent="0.2">
      <c r="A1064" s="164" t="str">
        <f>IF(ISBLANK(Nomen.complète!Q1064),"",Nomen.complète!Q1064)</f>
        <v/>
      </c>
      <c r="B1064" s="164">
        <f>IF(ISBLANK(Nomen.complète!R1064),"",Nomen.complète!R1064)</f>
        <v>16512</v>
      </c>
      <c r="C1064" s="165" t="str">
        <f>IF(ISBLANK(Nomen.complète!S1064),"-",Nomen.complète!S1064)</f>
        <v>Fetan</v>
      </c>
    </row>
    <row r="1065" spans="1:3" x14ac:dyDescent="0.2">
      <c r="A1065" s="164">
        <f>IF(ISBLANK(Nomen.complète!Q1065),"",Nomen.complète!Q1065)</f>
        <v>27</v>
      </c>
      <c r="B1065" s="164">
        <f>IF(ISBLANK(Nomen.complète!R1065),"",Nomen.complète!R1065)</f>
        <v>11973</v>
      </c>
      <c r="C1065" s="165" t="str">
        <f>IF(ISBLANK(Nomen.complète!S1065),"-",Nomen.complète!S1065)</f>
        <v>Feuerthalen</v>
      </c>
    </row>
    <row r="1066" spans="1:3" x14ac:dyDescent="0.2">
      <c r="A1066" s="164">
        <f>IF(ISBLANK(Nomen.complète!Q1066),"",Nomen.complète!Q1066)</f>
        <v>1321</v>
      </c>
      <c r="B1066" s="164">
        <f>IF(ISBLANK(Nomen.complète!R1066),"",Nomen.complète!R1066)</f>
        <v>12007</v>
      </c>
      <c r="C1066" s="165" t="str">
        <f>IF(ISBLANK(Nomen.complète!S1066),"-",Nomen.complète!S1066)</f>
        <v>Feusisberg</v>
      </c>
    </row>
    <row r="1067" spans="1:3" x14ac:dyDescent="0.2">
      <c r="A1067" s="164">
        <f>IF(ISBLANK(Nomen.complète!Q1067),"",Nomen.complète!Q1067)</f>
        <v>5522</v>
      </c>
      <c r="B1067" s="164">
        <f>IF(ISBLANK(Nomen.complète!R1067),"",Nomen.complète!R1067)</f>
        <v>14744</v>
      </c>
      <c r="C1067" s="165" t="str">
        <f>IF(ISBLANK(Nomen.complète!S1067),"-",Nomen.complète!S1067)</f>
        <v>Fey</v>
      </c>
    </row>
    <row r="1068" spans="1:3" x14ac:dyDescent="0.2">
      <c r="A1068" s="164" t="str">
        <f>IF(ISBLANK(Nomen.complète!Q1068),"",Nomen.complète!Q1068)</f>
        <v/>
      </c>
      <c r="B1068" s="164">
        <f>IF(ISBLANK(Nomen.complète!R1068),"",Nomen.complète!R1068)</f>
        <v>11984</v>
      </c>
      <c r="C1068" s="165" t="str">
        <f>IF(ISBLANK(Nomen.complète!S1068),"-",Nomen.complète!S1068)</f>
        <v>Fiaugères</v>
      </c>
    </row>
    <row r="1069" spans="1:3" x14ac:dyDescent="0.2">
      <c r="A1069" s="164">
        <f>IF(ISBLANK(Nomen.complète!Q1069),"",Nomen.complète!Q1069)</f>
        <v>3861</v>
      </c>
      <c r="B1069" s="164">
        <f>IF(ISBLANK(Nomen.complète!R1069),"",Nomen.complète!R1069)</f>
        <v>16022</v>
      </c>
      <c r="C1069" s="165" t="str">
        <f>IF(ISBLANK(Nomen.complète!S1069),"-",Nomen.complète!S1069)</f>
        <v>Fideris</v>
      </c>
    </row>
    <row r="1070" spans="1:3" x14ac:dyDescent="0.2">
      <c r="A1070" s="164">
        <f>IF(ISBLANK(Nomen.complète!Q1070),"",Nomen.complète!Q1070)</f>
        <v>6057</v>
      </c>
      <c r="B1070" s="164">
        <f>IF(ISBLANK(Nomen.complète!R1070),"",Nomen.complète!R1070)</f>
        <v>12018</v>
      </c>
      <c r="C1070" s="165" t="str">
        <f>IF(ISBLANK(Nomen.complète!S1070),"-",Nomen.complète!S1070)</f>
        <v>Fiesch</v>
      </c>
    </row>
    <row r="1071" spans="1:3" x14ac:dyDescent="0.2">
      <c r="A1071" s="164">
        <f>IF(ISBLANK(Nomen.complète!Q1071),"",Nomen.complète!Q1071)</f>
        <v>6058</v>
      </c>
      <c r="B1071" s="164">
        <f>IF(ISBLANK(Nomen.complète!R1071),"",Nomen.complète!R1071)</f>
        <v>12017</v>
      </c>
      <c r="C1071" s="165" t="str">
        <f>IF(ISBLANK(Nomen.complète!S1071),"-",Nomen.complète!S1071)</f>
        <v>Fieschertal</v>
      </c>
    </row>
    <row r="1072" spans="1:3" x14ac:dyDescent="0.2">
      <c r="A1072" s="164">
        <f>IF(ISBLANK(Nomen.complète!Q1072),"",Nomen.complète!Q1072)</f>
        <v>5556</v>
      </c>
      <c r="B1072" s="164">
        <f>IF(ISBLANK(Nomen.complète!R1072),"",Nomen.complète!R1072)</f>
        <v>14742</v>
      </c>
      <c r="C1072" s="165" t="str">
        <f>IF(ISBLANK(Nomen.complète!S1072),"-",Nomen.complète!S1072)</f>
        <v>Fiez</v>
      </c>
    </row>
    <row r="1073" spans="1:3" x14ac:dyDescent="0.2">
      <c r="A1073" s="164" t="str">
        <f>IF(ISBLANK(Nomen.complète!Q1073),"",Nomen.complète!Q1073)</f>
        <v/>
      </c>
      <c r="B1073" s="164">
        <f>IF(ISBLANK(Nomen.complète!R1073),"",Nomen.complète!R1073)</f>
        <v>12015</v>
      </c>
      <c r="C1073" s="165" t="str">
        <f>IF(ISBLANK(Nomen.complète!S1073),"-",Nomen.complète!S1073)</f>
        <v>Filet</v>
      </c>
    </row>
    <row r="1074" spans="1:3" x14ac:dyDescent="0.2">
      <c r="A1074" s="164" t="str">
        <f>IF(ISBLANK(Nomen.complète!Q1074),"",Nomen.complète!Q1074)</f>
        <v/>
      </c>
      <c r="B1074" s="164">
        <f>IF(ISBLANK(Nomen.complète!R1074),"",Nomen.complète!R1074)</f>
        <v>10004</v>
      </c>
      <c r="C1074" s="165" t="str">
        <f>IF(ISBLANK(Nomen.complète!S1074),"-",Nomen.complète!S1074)</f>
        <v>Filisur</v>
      </c>
    </row>
    <row r="1075" spans="1:3" x14ac:dyDescent="0.2">
      <c r="A1075" s="164" t="str">
        <f>IF(ISBLANK(Nomen.complète!Q1075),"",Nomen.complète!Q1075)</f>
        <v/>
      </c>
      <c r="B1075" s="164">
        <f>IF(ISBLANK(Nomen.complète!R1075),"",Nomen.complète!R1075)</f>
        <v>12011</v>
      </c>
      <c r="C1075" s="165" t="str">
        <f>IF(ISBLANK(Nomen.complète!S1075),"-",Nomen.complète!S1075)</f>
        <v>Filzbach</v>
      </c>
    </row>
    <row r="1076" spans="1:3" x14ac:dyDescent="0.2">
      <c r="A1076" s="164">
        <f>IF(ISBLANK(Nomen.complète!Q1076),"",Nomen.complète!Q1076)</f>
        <v>6214</v>
      </c>
      <c r="B1076" s="164">
        <f>IF(ISBLANK(Nomen.complète!R1076),"",Nomen.complète!R1076)</f>
        <v>12010</v>
      </c>
      <c r="C1076" s="165" t="str">
        <f>IF(ISBLANK(Nomen.complète!S1076),"-",Nomen.complète!S1076)</f>
        <v>Finhaut</v>
      </c>
    </row>
    <row r="1077" spans="1:3" x14ac:dyDescent="0.2">
      <c r="A1077" s="164">
        <f>IF(ISBLANK(Nomen.complète!Q1077),"",Nomen.complète!Q1077)</f>
        <v>493</v>
      </c>
      <c r="B1077" s="164">
        <f>IF(ISBLANK(Nomen.complète!R1077),"",Nomen.complète!R1077)</f>
        <v>15102</v>
      </c>
      <c r="C1077" s="165" t="str">
        <f>IF(ISBLANK(Nomen.complète!S1077),"-",Nomen.complète!S1077)</f>
        <v>Finsterhennen</v>
      </c>
    </row>
    <row r="1078" spans="1:3" x14ac:dyDescent="0.2">
      <c r="A1078" s="164">
        <f>IF(ISBLANK(Nomen.complète!Q1078),"",Nomen.complète!Q1078)</f>
        <v>1129</v>
      </c>
      <c r="B1078" s="164">
        <f>IF(ISBLANK(Nomen.complète!R1078),"",Nomen.complète!R1078)</f>
        <v>15546</v>
      </c>
      <c r="C1078" s="165" t="str">
        <f>IF(ISBLANK(Nomen.complète!S1078),"-",Nomen.complète!S1078)</f>
        <v>Fischbach</v>
      </c>
    </row>
    <row r="1079" spans="1:3" x14ac:dyDescent="0.2">
      <c r="A1079" s="164">
        <f>IF(ISBLANK(Nomen.complète!Q1079),"",Nomen.complète!Q1079)</f>
        <v>4067</v>
      </c>
      <c r="B1079" s="164">
        <f>IF(ISBLANK(Nomen.complète!R1079),"",Nomen.complète!R1079)</f>
        <v>12006</v>
      </c>
      <c r="C1079" s="165" t="str">
        <f>IF(ISBLANK(Nomen.complète!S1079),"-",Nomen.complète!S1079)</f>
        <v>Fischbach-Göslikon</v>
      </c>
    </row>
    <row r="1080" spans="1:3" x14ac:dyDescent="0.2">
      <c r="A1080" s="164">
        <f>IF(ISBLANK(Nomen.complète!Q1080),"",Nomen.complète!Q1080)</f>
        <v>114</v>
      </c>
      <c r="B1080" s="164">
        <f>IF(ISBLANK(Nomen.complète!R1080),"",Nomen.complète!R1080)</f>
        <v>12002</v>
      </c>
      <c r="C1080" s="165" t="str">
        <f>IF(ISBLANK(Nomen.complète!S1080),"-",Nomen.complète!S1080)</f>
        <v>Fischenthal</v>
      </c>
    </row>
    <row r="1081" spans="1:3" x14ac:dyDescent="0.2">
      <c r="A1081" s="164">
        <f>IF(ISBLANK(Nomen.complète!Q1081),"",Nomen.complète!Q1081)</f>
        <v>4726</v>
      </c>
      <c r="B1081" s="164">
        <f>IF(ISBLANK(Nomen.complète!R1081),"",Nomen.complète!R1081)</f>
        <v>15419</v>
      </c>
      <c r="C1081" s="165" t="str">
        <f>IF(ISBLANK(Nomen.complète!S1081),"-",Nomen.complète!S1081)</f>
        <v>Fischingen</v>
      </c>
    </row>
    <row r="1082" spans="1:3" x14ac:dyDescent="0.2">
      <c r="A1082" s="164">
        <f>IF(ISBLANK(Nomen.complète!Q1082),"",Nomen.complète!Q1082)</f>
        <v>4306</v>
      </c>
      <c r="B1082" s="164">
        <f>IF(ISBLANK(Nomen.complète!R1082),"",Nomen.complète!R1082)</f>
        <v>11999</v>
      </c>
      <c r="C1082" s="165" t="str">
        <f>IF(ISBLANK(Nomen.complète!S1082),"-",Nomen.complète!S1082)</f>
        <v>Fisibach</v>
      </c>
    </row>
    <row r="1083" spans="1:3" x14ac:dyDescent="0.2">
      <c r="A1083" s="164">
        <f>IF(ISBLANK(Nomen.complète!Q1083),"",Nomen.complète!Q1083)</f>
        <v>4027</v>
      </c>
      <c r="B1083" s="164">
        <f>IF(ISBLANK(Nomen.complète!R1083),"",Nomen.complète!R1083)</f>
        <v>11998</v>
      </c>
      <c r="C1083" s="165" t="str">
        <f>IF(ISBLANK(Nomen.complète!S1083),"-",Nomen.complète!S1083)</f>
        <v>Fislisbach</v>
      </c>
    </row>
    <row r="1084" spans="1:3" x14ac:dyDescent="0.2">
      <c r="A1084" s="164">
        <f>IF(ISBLANK(Nomen.complète!Q1084),"",Nomen.complète!Q1084)</f>
        <v>28</v>
      </c>
      <c r="B1084" s="164">
        <f>IF(ISBLANK(Nomen.complète!R1084),"",Nomen.complète!R1084)</f>
        <v>11997</v>
      </c>
      <c r="C1084" s="165" t="str">
        <f>IF(ISBLANK(Nomen.complète!S1084),"-",Nomen.complète!S1084)</f>
        <v>Flaach</v>
      </c>
    </row>
    <row r="1085" spans="1:3" x14ac:dyDescent="0.2">
      <c r="A1085" s="164">
        <f>IF(ISBLANK(Nomen.complète!Q1085),"",Nomen.complète!Q1085)</f>
        <v>3402</v>
      </c>
      <c r="B1085" s="164">
        <f>IF(ISBLANK(Nomen.complète!R1085),"",Nomen.complète!R1085)</f>
        <v>14452</v>
      </c>
      <c r="C1085" s="165" t="str">
        <f>IF(ISBLANK(Nomen.complète!S1085),"-",Nomen.complète!S1085)</f>
        <v>Flawil</v>
      </c>
    </row>
    <row r="1086" spans="1:3" x14ac:dyDescent="0.2">
      <c r="A1086" s="164">
        <f>IF(ISBLANK(Nomen.complète!Q1086),"",Nomen.complète!Q1086)</f>
        <v>3662</v>
      </c>
      <c r="B1086" s="164">
        <f>IF(ISBLANK(Nomen.complète!R1086),"",Nomen.complète!R1086)</f>
        <v>15979</v>
      </c>
      <c r="C1086" s="165" t="str">
        <f>IF(ISBLANK(Nomen.complète!S1086),"-",Nomen.complète!S1086)</f>
        <v>Flerden</v>
      </c>
    </row>
    <row r="1087" spans="1:3" x14ac:dyDescent="0.2">
      <c r="A1087" s="164" t="str">
        <f>IF(ISBLANK(Nomen.complète!Q1087),"",Nomen.complète!Q1087)</f>
        <v/>
      </c>
      <c r="B1087" s="164">
        <f>IF(ISBLANK(Nomen.complète!R1087),"",Nomen.complète!R1087)</f>
        <v>11943</v>
      </c>
      <c r="C1087" s="165" t="str">
        <f>IF(ISBLANK(Nomen.complète!S1087),"-",Nomen.complète!S1087)</f>
        <v>Fleurier</v>
      </c>
    </row>
    <row r="1088" spans="1:3" x14ac:dyDescent="0.2">
      <c r="A1088" s="164">
        <f>IF(ISBLANK(Nomen.complète!Q1088),"",Nomen.complète!Q1088)</f>
        <v>3732</v>
      </c>
      <c r="B1088" s="164">
        <f>IF(ISBLANK(Nomen.complète!R1088),"",Nomen.complète!R1088)</f>
        <v>15997</v>
      </c>
      <c r="C1088" s="165" t="str">
        <f>IF(ISBLANK(Nomen.complète!S1088),"-",Nomen.complète!S1088)</f>
        <v>Flims</v>
      </c>
    </row>
    <row r="1089" spans="1:3" x14ac:dyDescent="0.2">
      <c r="A1089" s="164" t="str">
        <f>IF(ISBLANK(Nomen.complète!Q1089),"",Nomen.complète!Q1089)</f>
        <v/>
      </c>
      <c r="B1089" s="164">
        <f>IF(ISBLANK(Nomen.complète!R1089),"",Nomen.complète!R1089)</f>
        <v>10051</v>
      </c>
      <c r="C1089" s="165" t="str">
        <f>IF(ISBLANK(Nomen.complète!S1089),"-",Nomen.complète!S1089)</f>
        <v>Flond</v>
      </c>
    </row>
    <row r="1090" spans="1:3" x14ac:dyDescent="0.2">
      <c r="A1090" s="164">
        <f>IF(ISBLANK(Nomen.complète!Q1090),"",Nomen.complète!Q1090)</f>
        <v>2545</v>
      </c>
      <c r="B1090" s="164">
        <f>IF(ISBLANK(Nomen.complète!R1090),"",Nomen.complète!R1090)</f>
        <v>11937</v>
      </c>
      <c r="C1090" s="165" t="str">
        <f>IF(ISBLANK(Nomen.complète!S1090),"-",Nomen.complète!S1090)</f>
        <v>Flumenthal</v>
      </c>
    </row>
    <row r="1091" spans="1:3" x14ac:dyDescent="0.2">
      <c r="A1091" s="164">
        <f>IF(ISBLANK(Nomen.complète!Q1091),"",Nomen.complète!Q1091)</f>
        <v>3292</v>
      </c>
      <c r="B1091" s="164">
        <f>IF(ISBLANK(Nomen.complète!R1091),"",Nomen.complète!R1091)</f>
        <v>14412</v>
      </c>
      <c r="C1091" s="165" t="str">
        <f>IF(ISBLANK(Nomen.complète!S1091),"-",Nomen.complète!S1091)</f>
        <v>Flums</v>
      </c>
    </row>
    <row r="1092" spans="1:3" x14ac:dyDescent="0.2">
      <c r="A1092" s="164" t="str">
        <f>IF(ISBLANK(Nomen.complète!Q1092),"",Nomen.complète!Q1092)</f>
        <v/>
      </c>
      <c r="B1092" s="164">
        <f>IF(ISBLANK(Nomen.complète!R1092),"",Nomen.complète!R1092)</f>
        <v>16296</v>
      </c>
      <c r="C1092" s="165" t="str">
        <f>IF(ISBLANK(Nomen.complète!S1092),"-",Nomen.complète!S1092)</f>
        <v>Fluntern</v>
      </c>
    </row>
    <row r="1093" spans="1:3" x14ac:dyDescent="0.2">
      <c r="A1093" s="164">
        <f>IF(ISBLANK(Nomen.complète!Q1093),"",Nomen.complète!Q1093)</f>
        <v>29</v>
      </c>
      <c r="B1093" s="164">
        <f>IF(ISBLANK(Nomen.complète!R1093),"",Nomen.complète!R1093)</f>
        <v>11935</v>
      </c>
      <c r="C1093" s="165" t="str">
        <f>IF(ISBLANK(Nomen.complète!S1093),"-",Nomen.complète!S1093)</f>
        <v>Flurlingen</v>
      </c>
    </row>
    <row r="1094" spans="1:3" x14ac:dyDescent="0.2">
      <c r="A1094" s="164">
        <f>IF(ISBLANK(Nomen.complète!Q1094),"",Nomen.complète!Q1094)</f>
        <v>3951</v>
      </c>
      <c r="B1094" s="164">
        <f>IF(ISBLANK(Nomen.complète!R1094),"",Nomen.complète!R1094)</f>
        <v>16032</v>
      </c>
      <c r="C1094" s="165" t="str">
        <f>IF(ISBLANK(Nomen.complète!S1094),"-",Nomen.complète!S1094)</f>
        <v>Fläsch</v>
      </c>
    </row>
    <row r="1095" spans="1:3" x14ac:dyDescent="0.2">
      <c r="A1095" s="164">
        <f>IF(ISBLANK(Nomen.complète!Q1095),"",Nomen.complète!Q1095)</f>
        <v>1207</v>
      </c>
      <c r="B1095" s="164">
        <f>IF(ISBLANK(Nomen.complète!R1095),"",Nomen.complète!R1095)</f>
        <v>11940</v>
      </c>
      <c r="C1095" s="165" t="str">
        <f>IF(ISBLANK(Nomen.complète!S1095),"-",Nomen.complète!S1095)</f>
        <v>Flüelen</v>
      </c>
    </row>
    <row r="1096" spans="1:3" x14ac:dyDescent="0.2">
      <c r="A1096" s="164">
        <f>IF(ISBLANK(Nomen.complète!Q1096),"",Nomen.complète!Q1096)</f>
        <v>1004</v>
      </c>
      <c r="B1096" s="164">
        <f>IF(ISBLANK(Nomen.complète!R1096),"",Nomen.complète!R1096)</f>
        <v>15543</v>
      </c>
      <c r="C1096" s="165" t="str">
        <f>IF(ISBLANK(Nomen.complète!S1096),"-",Nomen.complète!S1096)</f>
        <v>Flühli</v>
      </c>
    </row>
    <row r="1097" spans="1:3" x14ac:dyDescent="0.2">
      <c r="A1097" s="164" t="str">
        <f>IF(ISBLANK(Nomen.complète!Q1097),"",Nomen.complète!Q1097)</f>
        <v/>
      </c>
      <c r="B1097" s="164">
        <f>IF(ISBLANK(Nomen.complète!R1097),"",Nomen.complète!R1097)</f>
        <v>11921</v>
      </c>
      <c r="C1097" s="165" t="str">
        <f>IF(ISBLANK(Nomen.complète!S1097),"-",Nomen.complète!S1097)</f>
        <v>Font</v>
      </c>
    </row>
    <row r="1098" spans="1:3" x14ac:dyDescent="0.2">
      <c r="A1098" s="164" t="str">
        <f>IF(ISBLANK(Nomen.complète!Q1098),"",Nomen.complète!Q1098)</f>
        <v/>
      </c>
      <c r="B1098" s="164">
        <f>IF(ISBLANK(Nomen.complète!R1098),"",Nomen.complète!R1098)</f>
        <v>11945</v>
      </c>
      <c r="C1098" s="165" t="str">
        <f>IF(ISBLANK(Nomen.complète!S1098),"-",Nomen.complète!S1098)</f>
        <v>Fontainemelon</v>
      </c>
    </row>
    <row r="1099" spans="1:3" x14ac:dyDescent="0.2">
      <c r="A1099" s="164" t="str">
        <f>IF(ISBLANK(Nomen.complète!Q1099),"",Nomen.complète!Q1099)</f>
        <v/>
      </c>
      <c r="B1099" s="164">
        <f>IF(ISBLANK(Nomen.complète!R1099),"",Nomen.complète!R1099)</f>
        <v>11931</v>
      </c>
      <c r="C1099" s="165" t="str">
        <f>IF(ISBLANK(Nomen.complète!S1099),"-",Nomen.complète!S1099)</f>
        <v>Fontaines (NE)</v>
      </c>
    </row>
    <row r="1100" spans="1:3" x14ac:dyDescent="0.2">
      <c r="A1100" s="164">
        <f>IF(ISBLANK(Nomen.complète!Q1100),"",Nomen.complète!Q1100)</f>
        <v>5557</v>
      </c>
      <c r="B1100" s="164">
        <f>IF(ISBLANK(Nomen.complète!R1100),"",Nomen.complète!R1100)</f>
        <v>14751</v>
      </c>
      <c r="C1100" s="165" t="str">
        <f>IF(ISBLANK(Nomen.complète!S1100),"-",Nomen.complète!S1100)</f>
        <v>Fontaines-sur-Grandson</v>
      </c>
    </row>
    <row r="1101" spans="1:3" x14ac:dyDescent="0.2">
      <c r="A1101" s="164" t="str">
        <f>IF(ISBLANK(Nomen.complète!Q1101),"",Nomen.complète!Q1101)</f>
        <v/>
      </c>
      <c r="B1101" s="164">
        <f>IF(ISBLANK(Nomen.complète!R1101),"",Nomen.complète!R1101)</f>
        <v>11928</v>
      </c>
      <c r="C1101" s="165" t="str">
        <f>IF(ISBLANK(Nomen.complète!S1101),"-",Nomen.complète!S1101)</f>
        <v>Fontanezier</v>
      </c>
    </row>
    <row r="1102" spans="1:3" x14ac:dyDescent="0.2">
      <c r="A1102" s="164">
        <f>IF(ISBLANK(Nomen.complète!Q1102),"",Nomen.complète!Q1102)</f>
        <v>6790</v>
      </c>
      <c r="B1102" s="164">
        <f>IF(ISBLANK(Nomen.complète!R1102),"",Nomen.complète!R1102)</f>
        <v>15626</v>
      </c>
      <c r="C1102" s="165" t="str">
        <f>IF(ISBLANK(Nomen.complète!S1102),"-",Nomen.complète!S1102)</f>
        <v>Fontenais</v>
      </c>
    </row>
    <row r="1103" spans="1:3" x14ac:dyDescent="0.2">
      <c r="A1103" s="164" t="str">
        <f>IF(ISBLANK(Nomen.complète!Q1103),"",Nomen.complète!Q1103)</f>
        <v/>
      </c>
      <c r="B1103" s="164">
        <f>IF(ISBLANK(Nomen.complète!R1103),"",Nomen.complète!R1103)</f>
        <v>11926</v>
      </c>
      <c r="C1103" s="165" t="str">
        <f>IF(ISBLANK(Nomen.complète!S1103),"-",Nomen.complète!S1103)</f>
        <v>Forel (FR)</v>
      </c>
    </row>
    <row r="1104" spans="1:3" x14ac:dyDescent="0.2">
      <c r="A1104" s="164">
        <f>IF(ISBLANK(Nomen.complète!Q1104),"",Nomen.complète!Q1104)</f>
        <v>5604</v>
      </c>
      <c r="B1104" s="164">
        <f>IF(ISBLANK(Nomen.complète!R1104),"",Nomen.complète!R1104)</f>
        <v>14753</v>
      </c>
      <c r="C1104" s="165" t="str">
        <f>IF(ISBLANK(Nomen.complète!S1104),"-",Nomen.complète!S1104)</f>
        <v>Forel (Lavaux)</v>
      </c>
    </row>
    <row r="1105" spans="1:3" x14ac:dyDescent="0.2">
      <c r="A1105" s="164" t="str">
        <f>IF(ISBLANK(Nomen.complète!Q1105),"",Nomen.complète!Q1105)</f>
        <v/>
      </c>
      <c r="B1105" s="164">
        <f>IF(ISBLANK(Nomen.complète!R1105),"",Nomen.complète!R1105)</f>
        <v>11924</v>
      </c>
      <c r="C1105" s="165" t="str">
        <f>IF(ISBLANK(Nomen.complète!S1105),"-",Nomen.complète!S1105)</f>
        <v>Forel-sur-Lucens</v>
      </c>
    </row>
    <row r="1106" spans="1:3" x14ac:dyDescent="0.2">
      <c r="A1106" s="164" t="str">
        <f>IF(ISBLANK(Nomen.complète!Q1106),"",Nomen.complète!Q1106)</f>
        <v/>
      </c>
      <c r="B1106" s="164">
        <f>IF(ISBLANK(Nomen.complète!R1106),"",Nomen.complète!R1106)</f>
        <v>11303</v>
      </c>
      <c r="C1106" s="165" t="str">
        <f>IF(ISBLANK(Nomen.complète!S1106),"-",Nomen.complète!S1106)</f>
        <v>Formangueires</v>
      </c>
    </row>
    <row r="1107" spans="1:3" x14ac:dyDescent="0.2">
      <c r="A1107" s="164" t="str">
        <f>IF(ISBLANK(Nomen.complète!Q1107),"",Nomen.complète!Q1107)</f>
        <v/>
      </c>
      <c r="B1107" s="164">
        <f>IF(ISBLANK(Nomen.complète!R1107),"",Nomen.complète!R1107)</f>
        <v>11148</v>
      </c>
      <c r="C1107" s="165" t="str">
        <f>IF(ISBLANK(Nomen.complète!S1107),"-",Nomen.complète!S1107)</f>
        <v>Forst</v>
      </c>
    </row>
    <row r="1108" spans="1:3" x14ac:dyDescent="0.2">
      <c r="A1108" s="164">
        <f>IF(ISBLANK(Nomen.complète!Q1108),"",Nomen.complète!Q1108)</f>
        <v>948</v>
      </c>
      <c r="B1108" s="164">
        <f>IF(ISBLANK(Nomen.complète!R1108),"",Nomen.complète!R1108)</f>
        <v>15345</v>
      </c>
      <c r="C1108" s="165" t="str">
        <f>IF(ISBLANK(Nomen.complète!S1108),"-",Nomen.complète!S1108)</f>
        <v>Forst-Längenbühl</v>
      </c>
    </row>
    <row r="1109" spans="1:3" x14ac:dyDescent="0.2">
      <c r="A1109" s="164">
        <f>IF(ISBLANK(Nomen.complète!Q1109),"",Nomen.complète!Q1109)</f>
        <v>5717</v>
      </c>
      <c r="B1109" s="164">
        <f>IF(ISBLANK(Nomen.complète!R1109),"",Nomen.complète!R1109)</f>
        <v>14750</v>
      </c>
      <c r="C1109" s="165" t="str">
        <f>IF(ISBLANK(Nomen.complète!S1109),"-",Nomen.complète!S1109)</f>
        <v>Founex</v>
      </c>
    </row>
    <row r="1110" spans="1:3" x14ac:dyDescent="0.2">
      <c r="A1110" s="164" t="str">
        <f>IF(ISBLANK(Nomen.complète!Q1110),"",Nomen.complète!Q1110)</f>
        <v/>
      </c>
      <c r="B1110" s="164">
        <f>IF(ISBLANK(Nomen.complète!R1110),"",Nomen.complète!R1110)</f>
        <v>11934</v>
      </c>
      <c r="C1110" s="165" t="str">
        <f>IF(ISBLANK(Nomen.complète!S1110),"-",Nomen.complète!S1110)</f>
        <v>Franex</v>
      </c>
    </row>
    <row r="1111" spans="1:3" x14ac:dyDescent="0.2">
      <c r="A1111" s="164" t="str">
        <f>IF(ISBLANK(Nomen.complète!Q1111),"",Nomen.complète!Q1111)</f>
        <v/>
      </c>
      <c r="B1111" s="164">
        <f>IF(ISBLANK(Nomen.complète!R1111),"",Nomen.complète!R1111)</f>
        <v>11968</v>
      </c>
      <c r="C1111" s="165" t="str">
        <f>IF(ISBLANK(Nomen.complète!S1111),"-",Nomen.complète!S1111)</f>
        <v>Frasco</v>
      </c>
    </row>
    <row r="1112" spans="1:3" x14ac:dyDescent="0.2">
      <c r="A1112" s="164" t="str">
        <f>IF(ISBLANK(Nomen.complète!Q1112),"",Nomen.complète!Q1112)</f>
        <v/>
      </c>
      <c r="B1112" s="164">
        <f>IF(ISBLANK(Nomen.complète!R1112),"",Nomen.complète!R1112)</f>
        <v>11966</v>
      </c>
      <c r="C1112" s="165" t="str">
        <f>IF(ISBLANK(Nomen.complète!S1112),"-",Nomen.complète!S1112)</f>
        <v>Frasnacht</v>
      </c>
    </row>
    <row r="1113" spans="1:3" x14ac:dyDescent="0.2">
      <c r="A1113" s="164" t="str">
        <f>IF(ISBLANK(Nomen.complète!Q1113),"",Nomen.complète!Q1113)</f>
        <v/>
      </c>
      <c r="B1113" s="164">
        <f>IF(ISBLANK(Nomen.complète!R1113),"",Nomen.complète!R1113)</f>
        <v>11965</v>
      </c>
      <c r="C1113" s="165" t="str">
        <f>IF(ISBLANK(Nomen.complète!S1113),"-",Nomen.complète!S1113)</f>
        <v>Frasses</v>
      </c>
    </row>
    <row r="1114" spans="1:3" x14ac:dyDescent="0.2">
      <c r="A1114" s="164">
        <f>IF(ISBLANK(Nomen.complète!Q1114),"",Nomen.complète!Q1114)</f>
        <v>538</v>
      </c>
      <c r="B1114" s="164">
        <f>IF(ISBLANK(Nomen.complète!R1114),"",Nomen.complète!R1114)</f>
        <v>15633</v>
      </c>
      <c r="C1114" s="165" t="str">
        <f>IF(ISBLANK(Nomen.complète!S1114),"-",Nomen.complète!S1114)</f>
        <v>Fraubrunnen</v>
      </c>
    </row>
    <row r="1115" spans="1:3" x14ac:dyDescent="0.2">
      <c r="A1115" s="164">
        <f>IF(ISBLANK(Nomen.complète!Q1115),"",Nomen.complète!Q1115)</f>
        <v>4566</v>
      </c>
      <c r="B1115" s="164">
        <f>IF(ISBLANK(Nomen.complète!R1115),"",Nomen.complète!R1115)</f>
        <v>15458</v>
      </c>
      <c r="C1115" s="165" t="str">
        <f>IF(ISBLANK(Nomen.complète!S1115),"-",Nomen.complète!S1115)</f>
        <v>Frauenfeld</v>
      </c>
    </row>
    <row r="1116" spans="1:3" x14ac:dyDescent="0.2">
      <c r="A1116" s="164">
        <f>IF(ISBLANK(Nomen.complète!Q1116),"",Nomen.complète!Q1116)</f>
        <v>663</v>
      </c>
      <c r="B1116" s="164">
        <f>IF(ISBLANK(Nomen.complète!R1116),"",Nomen.complète!R1116)</f>
        <v>15197</v>
      </c>
      <c r="C1116" s="165" t="str">
        <f>IF(ISBLANK(Nomen.complète!S1116),"-",Nomen.complète!S1116)</f>
        <v>Frauenkappelen</v>
      </c>
    </row>
    <row r="1117" spans="1:3" x14ac:dyDescent="0.2">
      <c r="A1117" s="164" t="str">
        <f>IF(ISBLANK(Nomen.complète!Q1117),"",Nomen.complète!Q1117)</f>
        <v/>
      </c>
      <c r="B1117" s="164">
        <f>IF(ISBLANK(Nomen.complète!R1117),"",Nomen.complète!R1117)</f>
        <v>11034</v>
      </c>
      <c r="C1117" s="165" t="str">
        <f>IF(ISBLANK(Nomen.complète!S1117),"-",Nomen.complète!S1117)</f>
        <v>Fregiécourt</v>
      </c>
    </row>
    <row r="1118" spans="1:3" x14ac:dyDescent="0.2">
      <c r="A1118" s="164">
        <f>IF(ISBLANK(Nomen.complète!Q1118),"",Nomen.complète!Q1118)</f>
        <v>1322</v>
      </c>
      <c r="B1118" s="164">
        <f>IF(ISBLANK(Nomen.complète!R1118),"",Nomen.complète!R1118)</f>
        <v>11961</v>
      </c>
      <c r="C1118" s="165" t="str">
        <f>IF(ISBLANK(Nomen.complète!S1118),"-",Nomen.complète!S1118)</f>
        <v>Freienbach</v>
      </c>
    </row>
    <row r="1119" spans="1:3" x14ac:dyDescent="0.2">
      <c r="A1119" s="164" t="str">
        <f>IF(ISBLANK(Nomen.complète!Q1119),"",Nomen.complète!Q1119)</f>
        <v/>
      </c>
      <c r="B1119" s="164">
        <f>IF(ISBLANK(Nomen.complète!R1119),"",Nomen.complète!R1119)</f>
        <v>16579</v>
      </c>
      <c r="C1119" s="165" t="str">
        <f>IF(ISBLANK(Nomen.complète!S1119),"-",Nomen.complète!S1119)</f>
        <v>Freienstein</v>
      </c>
    </row>
    <row r="1120" spans="1:3" x14ac:dyDescent="0.2">
      <c r="A1120" s="164">
        <f>IF(ISBLANK(Nomen.complète!Q1120),"",Nomen.complète!Q1120)</f>
        <v>57</v>
      </c>
      <c r="B1120" s="164">
        <f>IF(ISBLANK(Nomen.complète!R1120),"",Nomen.complète!R1120)</f>
        <v>11960</v>
      </c>
      <c r="C1120" s="165" t="str">
        <f>IF(ISBLANK(Nomen.complète!S1120),"-",Nomen.complète!S1120)</f>
        <v>Freienstein-Teufen</v>
      </c>
    </row>
    <row r="1121" spans="1:3" x14ac:dyDescent="0.2">
      <c r="A1121" s="164">
        <f>IF(ISBLANK(Nomen.complète!Q1121),"",Nomen.complète!Q1121)</f>
        <v>4028</v>
      </c>
      <c r="B1121" s="164">
        <f>IF(ISBLANK(Nomen.complète!R1121),"",Nomen.complète!R1121)</f>
        <v>11946</v>
      </c>
      <c r="C1121" s="165" t="str">
        <f>IF(ISBLANK(Nomen.complète!S1121),"-",Nomen.complète!S1121)</f>
        <v>Freienwil</v>
      </c>
    </row>
    <row r="1122" spans="1:3" x14ac:dyDescent="0.2">
      <c r="A1122" s="164">
        <f>IF(ISBLANK(Nomen.complète!Q1122),"",Nomen.complète!Q1122)</f>
        <v>607</v>
      </c>
      <c r="B1122" s="164">
        <f>IF(ISBLANK(Nomen.complète!R1122),"",Nomen.complète!R1122)</f>
        <v>15172</v>
      </c>
      <c r="C1122" s="165" t="str">
        <f>IF(ISBLANK(Nomen.complète!S1122),"-",Nomen.complète!S1122)</f>
        <v>Freimettigen</v>
      </c>
    </row>
    <row r="1123" spans="1:3" x14ac:dyDescent="0.2">
      <c r="A1123" s="164">
        <f>IF(ISBLANK(Nomen.complète!Q1123),"",Nomen.complète!Q1123)</f>
        <v>2824</v>
      </c>
      <c r="B1123" s="164">
        <f>IF(ISBLANK(Nomen.complète!R1123),"",Nomen.complète!R1123)</f>
        <v>13769</v>
      </c>
      <c r="C1123" s="165" t="str">
        <f>IF(ISBLANK(Nomen.complète!S1123),"-",Nomen.complète!S1123)</f>
        <v>Frenkendorf</v>
      </c>
    </row>
    <row r="1124" spans="1:3" x14ac:dyDescent="0.2">
      <c r="A1124" s="164" t="str">
        <f>IF(ISBLANK(Nomen.complète!Q1124),"",Nomen.complète!Q1124)</f>
        <v/>
      </c>
      <c r="B1124" s="164">
        <f>IF(ISBLANK(Nomen.complète!R1124),"",Nomen.complète!R1124)</f>
        <v>11955</v>
      </c>
      <c r="C1124" s="165" t="str">
        <f>IF(ISBLANK(Nomen.complète!S1124),"-",Nomen.complète!S1124)</f>
        <v>Fresens</v>
      </c>
    </row>
    <row r="1125" spans="1:3" x14ac:dyDescent="0.2">
      <c r="A1125" s="164">
        <f>IF(ISBLANK(Nomen.complète!Q1125),"",Nomen.complète!Q1125)</f>
        <v>2196</v>
      </c>
      <c r="B1125" s="164">
        <f>IF(ISBLANK(Nomen.complète!R1125),"",Nomen.complète!R1125)</f>
        <v>11954</v>
      </c>
      <c r="C1125" s="165" t="str">
        <f>IF(ISBLANK(Nomen.complète!S1125),"-",Nomen.complète!S1125)</f>
        <v>Fribourg</v>
      </c>
    </row>
    <row r="1126" spans="1:3" x14ac:dyDescent="0.2">
      <c r="A1126" s="164">
        <f>IF(ISBLANK(Nomen.complète!Q1126),"",Nomen.complète!Q1126)</f>
        <v>4163</v>
      </c>
      <c r="B1126" s="164">
        <f>IF(ISBLANK(Nomen.complète!R1126),"",Nomen.complète!R1126)</f>
        <v>11953</v>
      </c>
      <c r="C1126" s="165" t="str">
        <f>IF(ISBLANK(Nomen.complète!S1126),"-",Nomen.complète!S1126)</f>
        <v>Frick</v>
      </c>
    </row>
    <row r="1127" spans="1:3" x14ac:dyDescent="0.2">
      <c r="A1127" s="164" t="str">
        <f>IF(ISBLANK(Nomen.complète!Q1127),"",Nomen.complète!Q1127)</f>
        <v/>
      </c>
      <c r="B1127" s="164">
        <f>IF(ISBLANK(Nomen.complète!R1127),"",Nomen.complète!R1127)</f>
        <v>11952</v>
      </c>
      <c r="C1127" s="165" t="str">
        <f>IF(ISBLANK(Nomen.complète!S1127),"-",Nomen.complète!S1127)</f>
        <v>Friltschen</v>
      </c>
    </row>
    <row r="1128" spans="1:3" x14ac:dyDescent="0.2">
      <c r="A1128" s="164">
        <f>IF(ISBLANK(Nomen.complète!Q1128),"",Nomen.complète!Q1128)</f>
        <v>5523</v>
      </c>
      <c r="B1128" s="164">
        <f>IF(ISBLANK(Nomen.complète!R1128),"",Nomen.complète!R1128)</f>
        <v>14748</v>
      </c>
      <c r="C1128" s="165" t="str">
        <f>IF(ISBLANK(Nomen.complète!S1128),"-",Nomen.complète!S1128)</f>
        <v>Froideville</v>
      </c>
    </row>
    <row r="1129" spans="1:3" x14ac:dyDescent="0.2">
      <c r="A1129" s="164" t="str">
        <f>IF(ISBLANK(Nomen.complète!Q1129),"",Nomen.complète!Q1129)</f>
        <v/>
      </c>
      <c r="B1129" s="164">
        <f>IF(ISBLANK(Nomen.complète!R1129),"",Nomen.complète!R1129)</f>
        <v>11372</v>
      </c>
      <c r="C1129" s="165" t="str">
        <f>IF(ISBLANK(Nomen.complète!S1129),"-",Nomen.complète!S1129)</f>
        <v>Fruthwilen</v>
      </c>
    </row>
    <row r="1130" spans="1:3" x14ac:dyDescent="0.2">
      <c r="A1130" s="164">
        <f>IF(ISBLANK(Nomen.complète!Q1130),"",Nomen.complète!Q1130)</f>
        <v>563</v>
      </c>
      <c r="B1130" s="164">
        <f>IF(ISBLANK(Nomen.complète!R1130),"",Nomen.complète!R1130)</f>
        <v>15139</v>
      </c>
      <c r="C1130" s="165" t="str">
        <f>IF(ISBLANK(Nomen.complète!S1130),"-",Nomen.complète!S1130)</f>
        <v>Frutigen</v>
      </c>
    </row>
    <row r="1131" spans="1:3" x14ac:dyDescent="0.2">
      <c r="A1131" s="164">
        <f>IF(ISBLANK(Nomen.complète!Q1131),"",Nomen.complète!Q1131)</f>
        <v>2258</v>
      </c>
      <c r="B1131" s="164">
        <f>IF(ISBLANK(Nomen.complète!R1131),"",Nomen.complète!R1131)</f>
        <v>11969</v>
      </c>
      <c r="C1131" s="165" t="str">
        <f>IF(ISBLANK(Nomen.complète!S1131),"-",Nomen.complète!S1131)</f>
        <v>Fräschels</v>
      </c>
    </row>
    <row r="1132" spans="1:3" x14ac:dyDescent="0.2">
      <c r="A1132" s="164" t="str">
        <f>IF(ISBLANK(Nomen.complète!Q1132),"",Nomen.complète!Q1132)</f>
        <v/>
      </c>
      <c r="B1132" s="164">
        <f>IF(ISBLANK(Nomen.complète!R1132),"",Nomen.complète!R1132)</f>
        <v>10140</v>
      </c>
      <c r="C1132" s="165" t="str">
        <f>IF(ISBLANK(Nomen.complète!S1132),"-",Nomen.complète!S1132)</f>
        <v>Ftan</v>
      </c>
    </row>
    <row r="1133" spans="1:3" x14ac:dyDescent="0.2">
      <c r="A1133" s="164" t="str">
        <f>IF(ISBLANK(Nomen.complète!Q1133),"",Nomen.complète!Q1133)</f>
        <v/>
      </c>
      <c r="B1133" s="164">
        <f>IF(ISBLANK(Nomen.complète!R1133),"",Nomen.complète!R1133)</f>
        <v>11322</v>
      </c>
      <c r="C1133" s="165" t="str">
        <f>IF(ISBLANK(Nomen.complète!S1133),"-",Nomen.complète!S1133)</f>
        <v>Fuldera</v>
      </c>
    </row>
    <row r="1134" spans="1:3" x14ac:dyDescent="0.2">
      <c r="A1134" s="164">
        <f>IF(ISBLANK(Nomen.complète!Q1134),"",Nomen.complète!Q1134)</f>
        <v>2575</v>
      </c>
      <c r="B1134" s="164">
        <f>IF(ISBLANK(Nomen.complète!R1134),"",Nomen.complète!R1134)</f>
        <v>12092</v>
      </c>
      <c r="C1134" s="165" t="str">
        <f>IF(ISBLANK(Nomen.complète!S1134),"-",Nomen.complète!S1134)</f>
        <v>Fulenbach</v>
      </c>
    </row>
    <row r="1135" spans="1:3" x14ac:dyDescent="0.2">
      <c r="A1135" s="164">
        <f>IF(ISBLANK(Nomen.complète!Q1135),"",Nomen.complète!Q1135)</f>
        <v>4307</v>
      </c>
      <c r="B1135" s="164">
        <f>IF(ISBLANK(Nomen.complète!R1135),"",Nomen.complète!R1135)</f>
        <v>12091</v>
      </c>
      <c r="C1135" s="165" t="str">
        <f>IF(ISBLANK(Nomen.complète!S1135),"-",Nomen.complète!S1135)</f>
        <v>Full-Reuenthal</v>
      </c>
    </row>
    <row r="1136" spans="1:3" x14ac:dyDescent="0.2">
      <c r="A1136" s="164">
        <f>IF(ISBLANK(Nomen.complète!Q1136),"",Nomen.complète!Q1136)</f>
        <v>6133</v>
      </c>
      <c r="B1136" s="164">
        <f>IF(ISBLANK(Nomen.complète!R1136),"",Nomen.complète!R1136)</f>
        <v>12089</v>
      </c>
      <c r="C1136" s="165" t="str">
        <f>IF(ISBLANK(Nomen.complète!S1136),"-",Nomen.complète!S1136)</f>
        <v>Fully</v>
      </c>
    </row>
    <row r="1137" spans="1:3" x14ac:dyDescent="0.2">
      <c r="A1137" s="164">
        <f>IF(ISBLANK(Nomen.complète!Q1137),"",Nomen.complète!Q1137)</f>
        <v>3862</v>
      </c>
      <c r="B1137" s="164">
        <f>IF(ISBLANK(Nomen.complète!R1137),"",Nomen.complète!R1137)</f>
        <v>16023</v>
      </c>
      <c r="C1137" s="165" t="str">
        <f>IF(ISBLANK(Nomen.complète!S1137),"-",Nomen.complète!S1137)</f>
        <v>Furna</v>
      </c>
    </row>
    <row r="1138" spans="1:3" x14ac:dyDescent="0.2">
      <c r="A1138" s="164" t="str">
        <f>IF(ISBLANK(Nomen.complète!Q1138),"",Nomen.complète!Q1138)</f>
        <v/>
      </c>
      <c r="B1138" s="164">
        <f>IF(ISBLANK(Nomen.complète!R1138),"",Nomen.complète!R1138)</f>
        <v>16511</v>
      </c>
      <c r="C1138" s="165" t="str">
        <f>IF(ISBLANK(Nomen.complète!S1138),"-",Nomen.complète!S1138)</f>
        <v>Furth</v>
      </c>
    </row>
    <row r="1139" spans="1:3" x14ac:dyDescent="0.2">
      <c r="A1139" s="164" t="str">
        <f>IF(ISBLANK(Nomen.complète!Q1139),"",Nomen.complète!Q1139)</f>
        <v/>
      </c>
      <c r="B1139" s="164">
        <f>IF(ISBLANK(Nomen.complète!R1139),"",Nomen.complète!R1139)</f>
        <v>12085</v>
      </c>
      <c r="C1139" s="165" t="str">
        <f>IF(ISBLANK(Nomen.complète!S1139),"-",Nomen.complète!S1139)</f>
        <v>Fusio</v>
      </c>
    </row>
    <row r="1140" spans="1:3" x14ac:dyDescent="0.2">
      <c r="A1140" s="164" t="str">
        <f>IF(ISBLANK(Nomen.complète!Q1140),"",Nomen.complète!Q1140)</f>
        <v/>
      </c>
      <c r="B1140" s="164">
        <f>IF(ISBLANK(Nomen.complète!R1140),"",Nomen.complète!R1140)</f>
        <v>11377</v>
      </c>
      <c r="C1140" s="165" t="str">
        <f>IF(ISBLANK(Nomen.complète!S1140),"-",Nomen.complète!S1140)</f>
        <v>Fuyens</v>
      </c>
    </row>
    <row r="1141" spans="1:3" x14ac:dyDescent="0.2">
      <c r="A1141" s="164">
        <f>IF(ISBLANK(Nomen.complète!Q1141),"",Nomen.complète!Q1141)</f>
        <v>193</v>
      </c>
      <c r="B1141" s="164">
        <f>IF(ISBLANK(Nomen.complète!R1141),"",Nomen.complète!R1141)</f>
        <v>12248</v>
      </c>
      <c r="C1141" s="165" t="str">
        <f>IF(ISBLANK(Nomen.complète!S1141),"-",Nomen.complète!S1141)</f>
        <v>Fällanden</v>
      </c>
    </row>
    <row r="1142" spans="1:3" x14ac:dyDescent="0.2">
      <c r="A1142" s="164">
        <f>IF(ISBLANK(Nomen.complète!Q1142),"",Nomen.complète!Q1142)</f>
        <v>5427</v>
      </c>
      <c r="B1142" s="164">
        <f>IF(ISBLANK(Nomen.complète!R1142),"",Nomen.complète!R1142)</f>
        <v>14743</v>
      </c>
      <c r="C1142" s="165" t="str">
        <f>IF(ISBLANK(Nomen.complète!S1142),"-",Nomen.complète!S1142)</f>
        <v>Féchy</v>
      </c>
    </row>
    <row r="1143" spans="1:3" x14ac:dyDescent="0.2">
      <c r="A1143" s="164">
        <f>IF(ISBLANK(Nomen.complète!Q1143),"",Nomen.complète!Q1143)</f>
        <v>2016</v>
      </c>
      <c r="B1143" s="164">
        <f>IF(ISBLANK(Nomen.complète!R1143),"",Nomen.complète!R1143)</f>
        <v>11974</v>
      </c>
      <c r="C1143" s="165" t="str">
        <f>IF(ISBLANK(Nomen.complète!S1143),"-",Nomen.complète!S1143)</f>
        <v>Fétigny</v>
      </c>
    </row>
    <row r="1144" spans="1:3" x14ac:dyDescent="0.2">
      <c r="A1144" s="164">
        <f>IF(ISBLANK(Nomen.complète!Q1144),"",Nomen.complète!Q1144)</f>
        <v>2825</v>
      </c>
      <c r="B1144" s="164">
        <f>IF(ISBLANK(Nomen.complète!R1144),"",Nomen.complète!R1144)</f>
        <v>13770</v>
      </c>
      <c r="C1144" s="165" t="str">
        <f>IF(ISBLANK(Nomen.complète!S1144),"-",Nomen.complète!S1144)</f>
        <v>Füllinsdorf</v>
      </c>
    </row>
    <row r="1145" spans="1:3" x14ac:dyDescent="0.2">
      <c r="A1145" s="164">
        <f>IF(ISBLANK(Nomen.complète!Q1145),"",Nomen.complète!Q1145)</f>
        <v>3633</v>
      </c>
      <c r="B1145" s="164">
        <f>IF(ISBLANK(Nomen.complète!R1145),"",Nomen.complète!R1145)</f>
        <v>15975</v>
      </c>
      <c r="C1145" s="165" t="str">
        <f>IF(ISBLANK(Nomen.complète!S1145),"-",Nomen.complète!S1145)</f>
        <v>Fürstenau</v>
      </c>
    </row>
    <row r="1146" spans="1:3" x14ac:dyDescent="0.2">
      <c r="A1146" s="164">
        <f>IF(ISBLANK(Nomen.complète!Q1146),"",Nomen.complète!Q1146)</f>
        <v>4571</v>
      </c>
      <c r="B1146" s="164">
        <f>IF(ISBLANK(Nomen.complète!R1146),"",Nomen.complète!R1146)</f>
        <v>15457</v>
      </c>
      <c r="C1146" s="165" t="str">
        <f>IF(ISBLANK(Nomen.complète!S1146),"-",Nomen.complète!S1146)</f>
        <v>Gachnang</v>
      </c>
    </row>
    <row r="1147" spans="1:3" x14ac:dyDescent="0.2">
      <c r="A1147" s="164" t="str">
        <f>IF(ISBLANK(Nomen.complète!Q1147),"",Nomen.complète!Q1147)</f>
        <v/>
      </c>
      <c r="B1147" s="164">
        <f>IF(ISBLANK(Nomen.complète!R1147),"",Nomen.complète!R1147)</f>
        <v>10979</v>
      </c>
      <c r="C1147" s="165" t="str">
        <f>IF(ISBLANK(Nomen.complète!S1147),"-",Nomen.complète!S1147)</f>
        <v>Gadmen</v>
      </c>
    </row>
    <row r="1148" spans="1:3" x14ac:dyDescent="0.2">
      <c r="A1148" s="164">
        <f>IF(ISBLANK(Nomen.complète!Q1148),"",Nomen.complète!Q1148)</f>
        <v>3022</v>
      </c>
      <c r="B1148" s="164">
        <f>IF(ISBLANK(Nomen.complète!R1148),"",Nomen.complète!R1148)</f>
        <v>12077</v>
      </c>
      <c r="C1148" s="165" t="str">
        <f>IF(ISBLANK(Nomen.complète!S1148),"-",Nomen.complète!S1148)</f>
        <v>Gais</v>
      </c>
    </row>
    <row r="1149" spans="1:3" x14ac:dyDescent="0.2">
      <c r="A1149" s="164">
        <f>IF(ISBLANK(Nomen.complète!Q1149),"",Nomen.complète!Q1149)</f>
        <v>3442</v>
      </c>
      <c r="B1149" s="164">
        <f>IF(ISBLANK(Nomen.complète!R1149),"",Nomen.complète!R1149)</f>
        <v>14465</v>
      </c>
      <c r="C1149" s="165" t="str">
        <f>IF(ISBLANK(Nomen.complète!S1149),"-",Nomen.complète!S1149)</f>
        <v>Gaiserwald</v>
      </c>
    </row>
    <row r="1150" spans="1:3" x14ac:dyDescent="0.2">
      <c r="A1150" s="164">
        <f>IF(ISBLANK(Nomen.complète!Q1150),"",Nomen.complète!Q1150)</f>
        <v>1342</v>
      </c>
      <c r="B1150" s="164">
        <f>IF(ISBLANK(Nomen.complète!R1150),"",Nomen.complète!R1150)</f>
        <v>12075</v>
      </c>
      <c r="C1150" s="165" t="str">
        <f>IF(ISBLANK(Nomen.complète!S1150),"-",Nomen.complète!S1150)</f>
        <v>Galgenen</v>
      </c>
    </row>
    <row r="1151" spans="1:3" x14ac:dyDescent="0.2">
      <c r="A1151" s="164" t="str">
        <f>IF(ISBLANK(Nomen.complète!Q1151),"",Nomen.complète!Q1151)</f>
        <v/>
      </c>
      <c r="B1151" s="164">
        <f>IF(ISBLANK(Nomen.complète!R1151),"",Nomen.complète!R1151)</f>
        <v>12074</v>
      </c>
      <c r="C1151" s="165" t="str">
        <f>IF(ISBLANK(Nomen.complète!S1151),"-",Nomen.complète!S1151)</f>
        <v>Gallenkirch</v>
      </c>
    </row>
    <row r="1152" spans="1:3" x14ac:dyDescent="0.2">
      <c r="A1152" s="164" t="str">
        <f>IF(ISBLANK(Nomen.complète!Q1152),"",Nomen.complète!Q1152)</f>
        <v/>
      </c>
      <c r="B1152" s="164">
        <f>IF(ISBLANK(Nomen.complète!R1152),"",Nomen.complète!R1152)</f>
        <v>12107</v>
      </c>
      <c r="C1152" s="165" t="str">
        <f>IF(ISBLANK(Nomen.complète!S1152),"-",Nomen.complète!S1152)</f>
        <v>Galmiz</v>
      </c>
    </row>
    <row r="1153" spans="1:3" x14ac:dyDescent="0.2">
      <c r="A1153" s="164">
        <f>IF(ISBLANK(Nomen.complète!Q1153),"",Nomen.complète!Q1153)</f>
        <v>494</v>
      </c>
      <c r="B1153" s="164">
        <f>IF(ISBLANK(Nomen.complète!R1153),"",Nomen.complète!R1153)</f>
        <v>15103</v>
      </c>
      <c r="C1153" s="165" t="str">
        <f>IF(ISBLANK(Nomen.complète!S1153),"-",Nomen.complète!S1153)</f>
        <v>Gals</v>
      </c>
    </row>
    <row r="1154" spans="1:3" x14ac:dyDescent="0.2">
      <c r="A1154" s="164">
        <f>IF(ISBLANK(Nomen.complète!Q1154),"",Nomen.complète!Q1154)</f>
        <v>5398</v>
      </c>
      <c r="B1154" s="164">
        <f>IF(ISBLANK(Nomen.complète!R1154),"",Nomen.complète!R1154)</f>
        <v>15391</v>
      </c>
      <c r="C1154" s="165" t="str">
        <f>IF(ISBLANK(Nomen.complète!S1154),"-",Nomen.complète!S1154)</f>
        <v>Gambarogno</v>
      </c>
    </row>
    <row r="1155" spans="1:3" x14ac:dyDescent="0.2">
      <c r="A1155" s="164" t="str">
        <f>IF(ISBLANK(Nomen.complète!Q1155),"",Nomen.complète!Q1155)</f>
        <v/>
      </c>
      <c r="B1155" s="164">
        <f>IF(ISBLANK(Nomen.complète!R1155),"",Nomen.complète!R1155)</f>
        <v>12082</v>
      </c>
      <c r="C1155" s="165" t="str">
        <f>IF(ISBLANK(Nomen.complète!S1155),"-",Nomen.complète!S1155)</f>
        <v>Gampel</v>
      </c>
    </row>
    <row r="1156" spans="1:3" x14ac:dyDescent="0.2">
      <c r="A1156" s="164">
        <f>IF(ISBLANK(Nomen.complète!Q1156),"",Nomen.complète!Q1156)</f>
        <v>6118</v>
      </c>
      <c r="B1156" s="164">
        <f>IF(ISBLANK(Nomen.complète!R1156),"",Nomen.complète!R1156)</f>
        <v>14959</v>
      </c>
      <c r="C1156" s="165" t="str">
        <f>IF(ISBLANK(Nomen.complète!S1156),"-",Nomen.complète!S1156)</f>
        <v>Gampel-Bratsch</v>
      </c>
    </row>
    <row r="1157" spans="1:3" x14ac:dyDescent="0.2">
      <c r="A1157" s="164">
        <f>IF(ISBLANK(Nomen.complète!Q1157),"",Nomen.complète!Q1157)</f>
        <v>495</v>
      </c>
      <c r="B1157" s="164">
        <f>IF(ISBLANK(Nomen.complète!R1157),"",Nomen.complète!R1157)</f>
        <v>15104</v>
      </c>
      <c r="C1157" s="165" t="str">
        <f>IF(ISBLANK(Nomen.complète!S1157),"-",Nomen.complète!S1157)</f>
        <v>Gampelen</v>
      </c>
    </row>
    <row r="1158" spans="1:3" x14ac:dyDescent="0.2">
      <c r="A1158" s="164">
        <f>IF(ISBLANK(Nomen.complète!Q1158),"",Nomen.complète!Q1158)</f>
        <v>3272</v>
      </c>
      <c r="B1158" s="164">
        <f>IF(ISBLANK(Nomen.complète!R1158),"",Nomen.complète!R1158)</f>
        <v>14406</v>
      </c>
      <c r="C1158" s="165" t="str">
        <f>IF(ISBLANK(Nomen.complète!S1158),"-",Nomen.complète!S1158)</f>
        <v>Gams</v>
      </c>
    </row>
    <row r="1159" spans="1:3" x14ac:dyDescent="0.2">
      <c r="A1159" s="164" t="str">
        <f>IF(ISBLANK(Nomen.complète!Q1159),"",Nomen.complète!Q1159)</f>
        <v/>
      </c>
      <c r="B1159" s="164">
        <f>IF(ISBLANK(Nomen.complète!R1159),"",Nomen.complète!R1159)</f>
        <v>12117</v>
      </c>
      <c r="C1159" s="165" t="str">
        <f>IF(ISBLANK(Nomen.complète!S1159),"-",Nomen.complète!S1159)</f>
        <v>Gandria</v>
      </c>
    </row>
    <row r="1160" spans="1:3" x14ac:dyDescent="0.2">
      <c r="A1160" s="164">
        <f>IF(ISBLANK(Nomen.complète!Q1160),"",Nomen.complète!Q1160)</f>
        <v>4164</v>
      </c>
      <c r="B1160" s="164">
        <f>IF(ISBLANK(Nomen.complète!R1160),"",Nomen.complète!R1160)</f>
        <v>12114</v>
      </c>
      <c r="C1160" s="165" t="str">
        <f>IF(ISBLANK(Nomen.complète!S1160),"-",Nomen.complète!S1160)</f>
        <v>Gansingen</v>
      </c>
    </row>
    <row r="1161" spans="1:3" x14ac:dyDescent="0.2">
      <c r="A1161" s="164" t="str">
        <f>IF(ISBLANK(Nomen.complète!Q1161),"",Nomen.complète!Q1161)</f>
        <v/>
      </c>
      <c r="B1161" s="164">
        <f>IF(ISBLANK(Nomen.complète!R1161),"",Nomen.complète!R1161)</f>
        <v>10002</v>
      </c>
      <c r="C1161" s="165" t="str">
        <f>IF(ISBLANK(Nomen.complète!S1161),"-",Nomen.complète!S1161)</f>
        <v>Ganterschwil</v>
      </c>
    </row>
    <row r="1162" spans="1:3" x14ac:dyDescent="0.2">
      <c r="A1162" s="164" t="str">
        <f>IF(ISBLANK(Nomen.complète!Q1162),"",Nomen.complète!Q1162)</f>
        <v/>
      </c>
      <c r="B1162" s="164">
        <f>IF(ISBLANK(Nomen.complète!R1162),"",Nomen.complète!R1162)</f>
        <v>16194</v>
      </c>
      <c r="C1162" s="165" t="str">
        <f>IF(ISBLANK(Nomen.complète!S1162),"-",Nomen.complète!S1162)</f>
        <v>Gasenried</v>
      </c>
    </row>
    <row r="1163" spans="1:3" x14ac:dyDescent="0.2">
      <c r="A1163" s="164">
        <f>IF(ISBLANK(Nomen.complète!Q1163),"",Nomen.complète!Q1163)</f>
        <v>4029</v>
      </c>
      <c r="B1163" s="164">
        <f>IF(ISBLANK(Nomen.complète!R1163),"",Nomen.complète!R1163)</f>
        <v>12110</v>
      </c>
      <c r="C1163" s="165" t="str">
        <f>IF(ISBLANK(Nomen.complète!S1163),"-",Nomen.complète!S1163)</f>
        <v>Gebenstorf</v>
      </c>
    </row>
    <row r="1164" spans="1:3" x14ac:dyDescent="0.2">
      <c r="A1164" s="164" t="str">
        <f>IF(ISBLANK(Nomen.complète!Q1164),"",Nomen.complète!Q1164)</f>
        <v/>
      </c>
      <c r="B1164" s="164">
        <f>IF(ISBLANK(Nomen.complète!R1164),"",Nomen.complète!R1164)</f>
        <v>12108</v>
      </c>
      <c r="C1164" s="165" t="str">
        <f>IF(ISBLANK(Nomen.complète!S1164),"-",Nomen.complète!S1164)</f>
        <v>Gelfingen</v>
      </c>
    </row>
    <row r="1165" spans="1:3" x14ac:dyDescent="0.2">
      <c r="A1165" s="164" t="str">
        <f>IF(ISBLANK(Nomen.complète!Q1165),"",Nomen.complète!Q1165)</f>
        <v/>
      </c>
      <c r="B1165" s="164">
        <f>IF(ISBLANK(Nomen.complète!R1165),"",Nomen.complète!R1165)</f>
        <v>11111</v>
      </c>
      <c r="C1165" s="165" t="str">
        <f>IF(ISBLANK(Nomen.complète!S1165),"-",Nomen.complète!S1165)</f>
        <v>Gelterfingen</v>
      </c>
    </row>
    <row r="1166" spans="1:3" x14ac:dyDescent="0.2">
      <c r="A1166" s="164">
        <f>IF(ISBLANK(Nomen.complète!Q1166),"",Nomen.complète!Q1166)</f>
        <v>2846</v>
      </c>
      <c r="B1166" s="164">
        <f>IF(ISBLANK(Nomen.complète!R1166),"",Nomen.complète!R1166)</f>
        <v>13785</v>
      </c>
      <c r="C1166" s="165" t="str">
        <f>IF(ISBLANK(Nomen.complète!S1166),"-",Nomen.complète!S1166)</f>
        <v>Gelterkinden</v>
      </c>
    </row>
    <row r="1167" spans="1:3" x14ac:dyDescent="0.2">
      <c r="A1167" s="164">
        <f>IF(ISBLANK(Nomen.complète!Q1167),"",Nomen.complète!Q1167)</f>
        <v>4232</v>
      </c>
      <c r="B1167" s="164">
        <f>IF(ISBLANK(Nomen.complète!R1167),"",Nomen.complète!R1167)</f>
        <v>12104</v>
      </c>
      <c r="C1167" s="165" t="str">
        <f>IF(ISBLANK(Nomen.complète!S1167),"-",Nomen.complète!S1167)</f>
        <v>Geltwil</v>
      </c>
    </row>
    <row r="1168" spans="1:3" x14ac:dyDescent="0.2">
      <c r="A1168" s="164">
        <f>IF(ISBLANK(Nomen.complète!Q1168),"",Nomen.complète!Q1168)</f>
        <v>2474</v>
      </c>
      <c r="B1168" s="164">
        <f>IF(ISBLANK(Nomen.complète!R1168),"",Nomen.complète!R1168)</f>
        <v>12103</v>
      </c>
      <c r="C1168" s="165" t="str">
        <f>IF(ISBLANK(Nomen.complète!S1168),"-",Nomen.complète!S1168)</f>
        <v>Gempen</v>
      </c>
    </row>
    <row r="1169" spans="1:3" x14ac:dyDescent="0.2">
      <c r="A1169" s="164" t="str">
        <f>IF(ISBLANK(Nomen.complète!Q1169),"",Nomen.complète!Q1169)</f>
        <v/>
      </c>
      <c r="B1169" s="164">
        <f>IF(ISBLANK(Nomen.complète!R1169),"",Nomen.complète!R1169)</f>
        <v>12102</v>
      </c>
      <c r="C1169" s="165" t="str">
        <f>IF(ISBLANK(Nomen.complète!S1169),"-",Nomen.complète!S1169)</f>
        <v>Gempenach</v>
      </c>
    </row>
    <row r="1170" spans="1:3" x14ac:dyDescent="0.2">
      <c r="A1170" s="164" t="str">
        <f>IF(ISBLANK(Nomen.complète!Q1170),"",Nomen.complète!Q1170)</f>
        <v/>
      </c>
      <c r="B1170" s="164">
        <f>IF(ISBLANK(Nomen.complète!R1170),"",Nomen.complète!R1170)</f>
        <v>12100</v>
      </c>
      <c r="C1170" s="165" t="str">
        <f>IF(ISBLANK(Nomen.complète!S1170),"-",Nomen.complète!S1170)</f>
        <v>Genestrerio</v>
      </c>
    </row>
    <row r="1171" spans="1:3" x14ac:dyDescent="0.2">
      <c r="A1171" s="164">
        <f>IF(ISBLANK(Nomen.complète!Q1171),"",Nomen.complète!Q1171)</f>
        <v>5718</v>
      </c>
      <c r="B1171" s="164">
        <f>IF(ISBLANK(Nomen.complète!R1171),"",Nomen.complète!R1171)</f>
        <v>14726</v>
      </c>
      <c r="C1171" s="165" t="str">
        <f>IF(ISBLANK(Nomen.complète!S1171),"-",Nomen.complète!S1171)</f>
        <v>Genolier</v>
      </c>
    </row>
    <row r="1172" spans="1:3" x14ac:dyDescent="0.2">
      <c r="A1172" s="164">
        <f>IF(ISBLANK(Nomen.complète!Q1172),"",Nomen.complète!Q1172)</f>
        <v>6622</v>
      </c>
      <c r="B1172" s="164">
        <f>IF(ISBLANK(Nomen.complète!R1172),"",Nomen.complète!R1172)</f>
        <v>12097</v>
      </c>
      <c r="C1172" s="165" t="str">
        <f>IF(ISBLANK(Nomen.complète!S1172),"-",Nomen.complète!S1172)</f>
        <v>Genthod</v>
      </c>
    </row>
    <row r="1173" spans="1:3" x14ac:dyDescent="0.2">
      <c r="A1173" s="164" t="str">
        <f>IF(ISBLANK(Nomen.complète!Q1173),"",Nomen.complète!Q1173)</f>
        <v/>
      </c>
      <c r="B1173" s="164">
        <f>IF(ISBLANK(Nomen.complète!R1173),"",Nomen.complète!R1173)</f>
        <v>12022</v>
      </c>
      <c r="C1173" s="165" t="str">
        <f>IF(ISBLANK(Nomen.complète!S1173),"-",Nomen.complète!S1173)</f>
        <v>Gentilino</v>
      </c>
    </row>
    <row r="1174" spans="1:3" x14ac:dyDescent="0.2">
      <c r="A1174" s="164">
        <f>IF(ISBLANK(Nomen.complète!Q1174),"",Nomen.complète!Q1174)</f>
        <v>6621</v>
      </c>
      <c r="B1174" s="164">
        <f>IF(ISBLANK(Nomen.complète!R1174),"",Nomen.complète!R1174)</f>
        <v>12099</v>
      </c>
      <c r="C1174" s="165" t="str">
        <f>IF(ISBLANK(Nomen.complète!S1174),"-",Nomen.complète!S1174)</f>
        <v>Genève</v>
      </c>
    </row>
    <row r="1175" spans="1:3" x14ac:dyDescent="0.2">
      <c r="A1175" s="164">
        <f>IF(ISBLANK(Nomen.complète!Q1175),"",Nomen.complète!Q1175)</f>
        <v>2519</v>
      </c>
      <c r="B1175" s="164">
        <f>IF(ISBLANK(Nomen.complète!R1175),"",Nomen.complète!R1175)</f>
        <v>13728</v>
      </c>
      <c r="C1175" s="165" t="str">
        <f>IF(ISBLANK(Nomen.complète!S1175),"-",Nomen.complète!S1175)</f>
        <v>Gerlafingen</v>
      </c>
    </row>
    <row r="1176" spans="1:3" x14ac:dyDescent="0.2">
      <c r="A1176" s="164" t="str">
        <f>IF(ISBLANK(Nomen.complète!Q1176),"",Nomen.complète!Q1176)</f>
        <v/>
      </c>
      <c r="B1176" s="164">
        <f>IF(ISBLANK(Nomen.complète!R1176),"",Nomen.complète!R1176)</f>
        <v>11993</v>
      </c>
      <c r="C1176" s="165" t="str">
        <f>IF(ISBLANK(Nomen.complète!S1176),"-",Nomen.complète!S1176)</f>
        <v>Gerlikon</v>
      </c>
    </row>
    <row r="1177" spans="1:3" x14ac:dyDescent="0.2">
      <c r="A1177" s="164">
        <f>IF(ISBLANK(Nomen.complète!Q1177),"",Nomen.complète!Q1177)</f>
        <v>244</v>
      </c>
      <c r="B1177" s="164">
        <f>IF(ISBLANK(Nomen.complète!R1177),"",Nomen.complète!R1177)</f>
        <v>13692</v>
      </c>
      <c r="C1177" s="165" t="str">
        <f>IF(ISBLANK(Nomen.complète!S1177),"-",Nomen.complète!S1177)</f>
        <v>Geroldswil</v>
      </c>
    </row>
    <row r="1178" spans="1:3" x14ac:dyDescent="0.2">
      <c r="A1178" s="164" t="str">
        <f>IF(ISBLANK(Nomen.complète!Q1178),"",Nomen.complète!Q1178)</f>
        <v/>
      </c>
      <c r="B1178" s="164">
        <f>IF(ISBLANK(Nomen.complète!R1178),"",Nomen.complète!R1178)</f>
        <v>12037</v>
      </c>
      <c r="C1178" s="165" t="str">
        <f>IF(ISBLANK(Nomen.complète!S1178),"-",Nomen.complète!S1178)</f>
        <v>Gerra (Gambarogno)</v>
      </c>
    </row>
    <row r="1179" spans="1:3" x14ac:dyDescent="0.2">
      <c r="A1179" s="164" t="str">
        <f>IF(ISBLANK(Nomen.complète!Q1179),"",Nomen.complète!Q1179)</f>
        <v/>
      </c>
      <c r="B1179" s="164">
        <f>IF(ISBLANK(Nomen.complète!R1179),"",Nomen.complète!R1179)</f>
        <v>12021</v>
      </c>
      <c r="C1179" s="165" t="str">
        <f>IF(ISBLANK(Nomen.complète!S1179),"-",Nomen.complète!S1179)</f>
        <v>Gerra (Verzasca)</v>
      </c>
    </row>
    <row r="1180" spans="1:3" x14ac:dyDescent="0.2">
      <c r="A1180" s="164">
        <f>IF(ISBLANK(Nomen.complète!Q1180),"",Nomen.complète!Q1180)</f>
        <v>1311</v>
      </c>
      <c r="B1180" s="164">
        <f>IF(ISBLANK(Nomen.complète!R1180),"",Nomen.complète!R1180)</f>
        <v>12033</v>
      </c>
      <c r="C1180" s="165" t="str">
        <f>IF(ISBLANK(Nomen.complète!S1180),"-",Nomen.complète!S1180)</f>
        <v>Gersau</v>
      </c>
    </row>
    <row r="1181" spans="1:3" x14ac:dyDescent="0.2">
      <c r="A1181" s="164">
        <f>IF(ISBLANK(Nomen.complète!Q1181),"",Nomen.complète!Q1181)</f>
        <v>866</v>
      </c>
      <c r="B1181" s="164">
        <f>IF(ISBLANK(Nomen.complète!R1181),"",Nomen.complète!R1181)</f>
        <v>15290</v>
      </c>
      <c r="C1181" s="165" t="str">
        <f>IF(ISBLANK(Nomen.complète!S1181),"-",Nomen.complète!S1181)</f>
        <v>Gerzensee</v>
      </c>
    </row>
    <row r="1182" spans="1:3" x14ac:dyDescent="0.2">
      <c r="A1182" s="164" t="str">
        <f>IF(ISBLANK(Nomen.complète!Q1182),"",Nomen.complète!Q1182)</f>
        <v/>
      </c>
      <c r="B1182" s="164">
        <f>IF(ISBLANK(Nomen.complète!R1182),"",Nomen.complète!R1182)</f>
        <v>12031</v>
      </c>
      <c r="C1182" s="165" t="str">
        <f>IF(ISBLANK(Nomen.complète!S1182),"-",Nomen.complète!S1182)</f>
        <v>Geschinen</v>
      </c>
    </row>
    <row r="1183" spans="1:3" x14ac:dyDescent="0.2">
      <c r="A1183" s="164" t="str">
        <f>IF(ISBLANK(Nomen.complète!Q1183),"",Nomen.complète!Q1183)</f>
        <v/>
      </c>
      <c r="B1183" s="164">
        <f>IF(ISBLANK(Nomen.complète!R1183),"",Nomen.complète!R1183)</f>
        <v>12030</v>
      </c>
      <c r="C1183" s="165" t="str">
        <f>IF(ISBLANK(Nomen.complète!S1183),"-",Nomen.complète!S1183)</f>
        <v>Gettnau</v>
      </c>
    </row>
    <row r="1184" spans="1:3" x14ac:dyDescent="0.2">
      <c r="A1184" s="164">
        <f>IF(ISBLANK(Nomen.complète!Q1184),"",Nomen.complète!Q1184)</f>
        <v>1085</v>
      </c>
      <c r="B1184" s="164">
        <f>IF(ISBLANK(Nomen.complète!R1184),"",Nomen.complète!R1184)</f>
        <v>15548</v>
      </c>
      <c r="C1184" s="165" t="str">
        <f>IF(ISBLANK(Nomen.complète!S1184),"-",Nomen.complète!S1184)</f>
        <v>Geuensee</v>
      </c>
    </row>
    <row r="1185" spans="1:3" x14ac:dyDescent="0.2">
      <c r="A1185" s="164" t="str">
        <f>IF(ISBLANK(Nomen.complète!Q1185),"",Nomen.complète!Q1185)</f>
        <v/>
      </c>
      <c r="B1185" s="164">
        <f>IF(ISBLANK(Nomen.complète!R1185),"",Nomen.complète!R1185)</f>
        <v>12027</v>
      </c>
      <c r="C1185" s="165" t="str">
        <f>IF(ISBLANK(Nomen.complète!S1185),"-",Nomen.complète!S1185)</f>
        <v>Ghirone</v>
      </c>
    </row>
    <row r="1186" spans="1:3" x14ac:dyDescent="0.2">
      <c r="A1186" s="164">
        <f>IF(ISBLANK(Nomen.complète!Q1186),"",Nomen.complète!Q1186)</f>
        <v>2236</v>
      </c>
      <c r="B1186" s="164">
        <f>IF(ISBLANK(Nomen.complète!R1186),"",Nomen.complète!R1186)</f>
        <v>15677</v>
      </c>
      <c r="C1186" s="165" t="str">
        <f>IF(ISBLANK(Nomen.complète!S1186),"-",Nomen.complète!S1186)</f>
        <v>Gibloux</v>
      </c>
    </row>
    <row r="1187" spans="1:3" x14ac:dyDescent="0.2">
      <c r="A1187" s="164">
        <f>IF(ISBLANK(Nomen.complète!Q1187),"",Nomen.complète!Q1187)</f>
        <v>2826</v>
      </c>
      <c r="B1187" s="164">
        <f>IF(ISBLANK(Nomen.complète!R1187),"",Nomen.complète!R1187)</f>
        <v>13771</v>
      </c>
      <c r="C1187" s="165" t="str">
        <f>IF(ISBLANK(Nomen.complète!S1187),"-",Nomen.complète!S1187)</f>
        <v>Giebenach</v>
      </c>
    </row>
    <row r="1188" spans="1:3" x14ac:dyDescent="0.2">
      <c r="A1188" s="164">
        <f>IF(ISBLANK(Nomen.complète!Q1188),"",Nomen.complète!Q1188)</f>
        <v>5559</v>
      </c>
      <c r="B1188" s="164">
        <f>IF(ISBLANK(Nomen.complète!R1188),"",Nomen.complète!R1188)</f>
        <v>14741</v>
      </c>
      <c r="C1188" s="165" t="str">
        <f>IF(ISBLANK(Nomen.complète!S1188),"-",Nomen.complète!S1188)</f>
        <v>Giez</v>
      </c>
    </row>
    <row r="1189" spans="1:3" x14ac:dyDescent="0.2">
      <c r="A1189" s="164">
        <f>IF(ISBLANK(Nomen.complète!Q1189),"",Nomen.complète!Q1189)</f>
        <v>2294</v>
      </c>
      <c r="B1189" s="164">
        <f>IF(ISBLANK(Nomen.complète!R1189),"",Nomen.complète!R1189)</f>
        <v>12024</v>
      </c>
      <c r="C1189" s="165" t="str">
        <f>IF(ISBLANK(Nomen.complète!S1189),"-",Nomen.complète!S1189)</f>
        <v>Giffers</v>
      </c>
    </row>
    <row r="1190" spans="1:3" x14ac:dyDescent="0.2">
      <c r="A1190" s="164" t="str">
        <f>IF(ISBLANK(Nomen.complète!Q1190),"",Nomen.complète!Q1190)</f>
        <v/>
      </c>
      <c r="B1190" s="164">
        <f>IF(ISBLANK(Nomen.complète!R1190),"",Nomen.complète!R1190)</f>
        <v>12057</v>
      </c>
      <c r="C1190" s="165" t="str">
        <f>IF(ISBLANK(Nomen.complète!S1190),"-",Nomen.complète!S1190)</f>
        <v>Gillarens</v>
      </c>
    </row>
    <row r="1191" spans="1:3" x14ac:dyDescent="0.2">
      <c r="A1191" s="164">
        <f>IF(ISBLANK(Nomen.complète!Q1191),"",Nomen.complète!Q1191)</f>
        <v>5857</v>
      </c>
      <c r="B1191" s="164">
        <f>IF(ISBLANK(Nomen.complète!R1191),"",Nomen.complète!R1191)</f>
        <v>14739</v>
      </c>
      <c r="C1191" s="165" t="str">
        <f>IF(ISBLANK(Nomen.complète!S1191),"-",Nomen.complète!S1191)</f>
        <v>Gilly</v>
      </c>
    </row>
    <row r="1192" spans="1:3" x14ac:dyDescent="0.2">
      <c r="A1192" s="164">
        <f>IF(ISBLANK(Nomen.complète!Q1192),"",Nomen.complète!Q1192)</f>
        <v>5428</v>
      </c>
      <c r="B1192" s="164">
        <f>IF(ISBLANK(Nomen.complète!R1192),"",Nomen.complète!R1192)</f>
        <v>14730</v>
      </c>
      <c r="C1192" s="165" t="str">
        <f>IF(ISBLANK(Nomen.complète!S1192),"-",Nomen.complète!S1192)</f>
        <v>Gimel</v>
      </c>
    </row>
    <row r="1193" spans="1:3" x14ac:dyDescent="0.2">
      <c r="A1193" s="164">
        <f>IF(ISBLANK(Nomen.complète!Q1193),"",Nomen.complète!Q1193)</f>
        <v>5719</v>
      </c>
      <c r="B1193" s="164">
        <f>IF(ISBLANK(Nomen.complète!R1193),"",Nomen.complète!R1193)</f>
        <v>14731</v>
      </c>
      <c r="C1193" s="165" t="str">
        <f>IF(ISBLANK(Nomen.complète!S1193),"-",Nomen.complète!S1193)</f>
        <v>Gingins</v>
      </c>
    </row>
    <row r="1194" spans="1:3" x14ac:dyDescent="0.2">
      <c r="A1194" s="164">
        <f>IF(ISBLANK(Nomen.complète!Q1194),"",Nomen.complète!Q1194)</f>
        <v>5073</v>
      </c>
      <c r="B1194" s="164">
        <f>IF(ISBLANK(Nomen.complète!R1194),"",Nomen.complète!R1194)</f>
        <v>12066</v>
      </c>
      <c r="C1194" s="165" t="str">
        <f>IF(ISBLANK(Nomen.complète!S1194),"-",Nomen.complète!S1194)</f>
        <v>Giornico</v>
      </c>
    </row>
    <row r="1195" spans="1:3" x14ac:dyDescent="0.2">
      <c r="A1195" s="164">
        <f>IF(ISBLANK(Nomen.complète!Q1195),"",Nomen.complète!Q1195)</f>
        <v>4165</v>
      </c>
      <c r="B1195" s="164">
        <f>IF(ISBLANK(Nomen.complète!R1195),"",Nomen.complète!R1195)</f>
        <v>12065</v>
      </c>
      <c r="C1195" s="165" t="str">
        <f>IF(ISBLANK(Nomen.complète!S1195),"-",Nomen.complète!S1195)</f>
        <v>Gipf-Oberfrick</v>
      </c>
    </row>
    <row r="1196" spans="1:3" x14ac:dyDescent="0.2">
      <c r="A1196" s="164">
        <f>IF(ISBLANK(Nomen.complète!Q1196),"",Nomen.complète!Q1196)</f>
        <v>1055</v>
      </c>
      <c r="B1196" s="164">
        <f>IF(ISBLANK(Nomen.complète!R1196),"",Nomen.complète!R1196)</f>
        <v>15550</v>
      </c>
      <c r="C1196" s="165" t="str">
        <f>IF(ISBLANK(Nomen.complète!S1196),"-",Nomen.complète!S1196)</f>
        <v>Gisikon</v>
      </c>
    </row>
    <row r="1197" spans="1:3" x14ac:dyDescent="0.2">
      <c r="A1197" s="164">
        <f>IF(ISBLANK(Nomen.complète!Q1197),"",Nomen.complète!Q1197)</f>
        <v>1403</v>
      </c>
      <c r="B1197" s="164">
        <f>IF(ISBLANK(Nomen.complète!R1197),"",Nomen.complète!R1197)</f>
        <v>12063</v>
      </c>
      <c r="C1197" s="165" t="str">
        <f>IF(ISBLANK(Nomen.complète!S1197),"-",Nomen.complète!S1197)</f>
        <v>Giswil</v>
      </c>
    </row>
    <row r="1198" spans="1:3" x14ac:dyDescent="0.2">
      <c r="A1198" s="164" t="str">
        <f>IF(ISBLANK(Nomen.complète!Q1198),"",Nomen.complète!Q1198)</f>
        <v/>
      </c>
      <c r="B1198" s="164">
        <f>IF(ISBLANK(Nomen.complète!R1198),"",Nomen.complète!R1198)</f>
        <v>12062</v>
      </c>
      <c r="C1198" s="165" t="str">
        <f>IF(ISBLANK(Nomen.complète!S1198),"-",Nomen.complète!S1198)</f>
        <v>Giubiasco</v>
      </c>
    </row>
    <row r="1199" spans="1:3" x14ac:dyDescent="0.2">
      <c r="A1199" s="164" t="str">
        <f>IF(ISBLANK(Nomen.complète!Q1199),"",Nomen.complète!Q1199)</f>
        <v/>
      </c>
      <c r="B1199" s="164">
        <f>IF(ISBLANK(Nomen.complète!R1199),"",Nomen.complète!R1199)</f>
        <v>12061</v>
      </c>
      <c r="C1199" s="165" t="str">
        <f>IF(ISBLANK(Nomen.complète!S1199),"-",Nomen.complète!S1199)</f>
        <v>Giumaglio</v>
      </c>
    </row>
    <row r="1200" spans="1:3" x14ac:dyDescent="0.2">
      <c r="A1200" s="164">
        <f>IF(ISBLANK(Nomen.complète!Q1200),"",Nomen.complète!Q1200)</f>
        <v>2197</v>
      </c>
      <c r="B1200" s="164">
        <f>IF(ISBLANK(Nomen.complète!R1200),"",Nomen.complète!R1200)</f>
        <v>12060</v>
      </c>
      <c r="C1200" s="165" t="str">
        <f>IF(ISBLANK(Nomen.complète!S1200),"-",Nomen.complète!S1200)</f>
        <v>Givisiez</v>
      </c>
    </row>
    <row r="1201" spans="1:3" x14ac:dyDescent="0.2">
      <c r="A1201" s="164">
        <f>IF(ISBLANK(Nomen.complète!Q1201),"",Nomen.complète!Q1201)</f>
        <v>5720</v>
      </c>
      <c r="B1201" s="164">
        <f>IF(ISBLANK(Nomen.complète!R1201),"",Nomen.complète!R1201)</f>
        <v>14735</v>
      </c>
      <c r="C1201" s="165" t="str">
        <f>IF(ISBLANK(Nomen.complète!S1201),"-",Nomen.complète!S1201)</f>
        <v>Givrins</v>
      </c>
    </row>
    <row r="1202" spans="1:3" x14ac:dyDescent="0.2">
      <c r="A1202" s="164">
        <f>IF(ISBLANK(Nomen.complète!Q1202),"",Nomen.complète!Q1202)</f>
        <v>5721</v>
      </c>
      <c r="B1202" s="164">
        <f>IF(ISBLANK(Nomen.complète!R1202),"",Nomen.complète!R1202)</f>
        <v>14733</v>
      </c>
      <c r="C1202" s="165" t="str">
        <f>IF(ISBLANK(Nomen.complète!S1202),"-",Nomen.complète!S1202)</f>
        <v>Gland</v>
      </c>
    </row>
    <row r="1203" spans="1:3" x14ac:dyDescent="0.2">
      <c r="A1203" s="164">
        <f>IF(ISBLANK(Nomen.complète!Q1203),"",Nomen.complète!Q1203)</f>
        <v>1632</v>
      </c>
      <c r="B1203" s="164">
        <f>IF(ISBLANK(Nomen.complète!R1203),"",Nomen.complète!R1203)</f>
        <v>15480</v>
      </c>
      <c r="C1203" s="165" t="str">
        <f>IF(ISBLANK(Nomen.complète!S1203),"-",Nomen.complète!S1203)</f>
        <v>Glarus</v>
      </c>
    </row>
    <row r="1204" spans="1:3" x14ac:dyDescent="0.2">
      <c r="A1204" s="164">
        <f>IF(ISBLANK(Nomen.complète!Q1204),"",Nomen.complète!Q1204)</f>
        <v>1630</v>
      </c>
      <c r="B1204" s="164">
        <f>IF(ISBLANK(Nomen.complète!R1204),"",Nomen.complète!R1204)</f>
        <v>15479</v>
      </c>
      <c r="C1204" s="165" t="str">
        <f>IF(ISBLANK(Nomen.complète!S1204),"-",Nomen.complète!S1204)</f>
        <v>Glarus Nord</v>
      </c>
    </row>
    <row r="1205" spans="1:3" x14ac:dyDescent="0.2">
      <c r="A1205" s="164">
        <f>IF(ISBLANK(Nomen.complète!Q1205),"",Nomen.complète!Q1205)</f>
        <v>1631</v>
      </c>
      <c r="B1205" s="164">
        <f>IF(ISBLANK(Nomen.complète!R1205),"",Nomen.complète!R1205)</f>
        <v>15478</v>
      </c>
      <c r="C1205" s="165" t="str">
        <f>IF(ISBLANK(Nomen.complète!S1205),"-",Nomen.complète!S1205)</f>
        <v>Glarus Süd</v>
      </c>
    </row>
    <row r="1206" spans="1:3" x14ac:dyDescent="0.2">
      <c r="A1206" s="164">
        <f>IF(ISBLANK(Nomen.complète!Q1206),"",Nomen.complète!Q1206)</f>
        <v>58</v>
      </c>
      <c r="B1206" s="164">
        <f>IF(ISBLANK(Nomen.complète!R1206),"",Nomen.complète!R1206)</f>
        <v>12056</v>
      </c>
      <c r="C1206" s="165" t="str">
        <f>IF(ISBLANK(Nomen.complète!S1206),"-",Nomen.complète!S1206)</f>
        <v>Glattfelden</v>
      </c>
    </row>
    <row r="1207" spans="1:3" x14ac:dyDescent="0.2">
      <c r="A1207" s="164">
        <f>IF(ISBLANK(Nomen.complète!Q1207),"",Nomen.complète!Q1207)</f>
        <v>2022</v>
      </c>
      <c r="B1207" s="164">
        <f>IF(ISBLANK(Nomen.complète!R1207),"",Nomen.complète!R1207)</f>
        <v>12055</v>
      </c>
      <c r="C1207" s="165" t="str">
        <f>IF(ISBLANK(Nomen.complète!S1207),"-",Nomen.complète!S1207)</f>
        <v>Gletterens</v>
      </c>
    </row>
    <row r="1208" spans="1:3" x14ac:dyDescent="0.2">
      <c r="A1208" s="164" t="str">
        <f>IF(ISBLANK(Nomen.complète!Q1208),"",Nomen.complète!Q1208)</f>
        <v/>
      </c>
      <c r="B1208" s="164">
        <f>IF(ISBLANK(Nomen.complète!R1208),"",Nomen.complète!R1208)</f>
        <v>11219</v>
      </c>
      <c r="C1208" s="165" t="str">
        <f>IF(ISBLANK(Nomen.complète!S1208),"-",Nomen.complète!S1208)</f>
        <v>Glis</v>
      </c>
    </row>
    <row r="1209" spans="1:3" x14ac:dyDescent="0.2">
      <c r="A1209" s="164" t="str">
        <f>IF(ISBLANK(Nomen.complète!Q1209),"",Nomen.complète!Q1209)</f>
        <v/>
      </c>
      <c r="B1209" s="164">
        <f>IF(ISBLANK(Nomen.complète!R1209),"",Nomen.complète!R1209)</f>
        <v>10995</v>
      </c>
      <c r="C1209" s="165" t="str">
        <f>IF(ISBLANK(Nomen.complète!S1209),"-",Nomen.complète!S1209)</f>
        <v>Glovelier</v>
      </c>
    </row>
    <row r="1210" spans="1:3" x14ac:dyDescent="0.2">
      <c r="A1210" s="164" t="str">
        <f>IF(ISBLANK(Nomen.complète!Q1210),"",Nomen.complète!Q1210)</f>
        <v/>
      </c>
      <c r="B1210" s="164">
        <f>IF(ISBLANK(Nomen.complète!R1210),"",Nomen.complète!R1210)</f>
        <v>12053</v>
      </c>
      <c r="C1210" s="165" t="str">
        <f>IF(ISBLANK(Nomen.complète!S1210),"-",Nomen.complète!S1210)</f>
        <v>Gluringen</v>
      </c>
    </row>
    <row r="1211" spans="1:3" x14ac:dyDescent="0.2">
      <c r="A1211" s="164" t="str">
        <f>IF(ISBLANK(Nomen.complète!Q1211),"",Nomen.complète!Q1211)</f>
        <v/>
      </c>
      <c r="B1211" s="164">
        <f>IF(ISBLANK(Nomen.complète!R1211),"",Nomen.complète!R1211)</f>
        <v>12052</v>
      </c>
      <c r="C1211" s="165" t="str">
        <f>IF(ISBLANK(Nomen.complète!S1211),"-",Nomen.complète!S1211)</f>
        <v>Gnosca</v>
      </c>
    </row>
    <row r="1212" spans="1:3" x14ac:dyDescent="0.2">
      <c r="A1212" s="164" t="str">
        <f>IF(ISBLANK(Nomen.complète!Q1212),"",Nomen.complète!Q1212)</f>
        <v/>
      </c>
      <c r="B1212" s="164">
        <f>IF(ISBLANK(Nomen.complète!R1212),"",Nomen.complète!R1212)</f>
        <v>10704</v>
      </c>
      <c r="C1212" s="165" t="str">
        <f>IF(ISBLANK(Nomen.complète!S1212),"-",Nomen.complète!S1212)</f>
        <v>Golaten</v>
      </c>
    </row>
    <row r="1213" spans="1:3" x14ac:dyDescent="0.2">
      <c r="A1213" s="164">
        <f>IF(ISBLANK(Nomen.complète!Q1213),"",Nomen.complète!Q1213)</f>
        <v>3213</v>
      </c>
      <c r="B1213" s="164">
        <f>IF(ISBLANK(Nomen.complète!R1213),"",Nomen.complète!R1213)</f>
        <v>14384</v>
      </c>
      <c r="C1213" s="165" t="str">
        <f>IF(ISBLANK(Nomen.complète!S1213),"-",Nomen.complète!S1213)</f>
        <v>Goldach</v>
      </c>
    </row>
    <row r="1214" spans="1:3" x14ac:dyDescent="0.2">
      <c r="A1214" s="164" t="str">
        <f>IF(ISBLANK(Nomen.complète!Q1214),"",Nomen.complète!Q1214)</f>
        <v/>
      </c>
      <c r="B1214" s="164">
        <f>IF(ISBLANK(Nomen.complète!R1214),"",Nomen.complète!R1214)</f>
        <v>10115</v>
      </c>
      <c r="C1214" s="165" t="str">
        <f>IF(ISBLANK(Nomen.complète!S1214),"-",Nomen.complète!S1214)</f>
        <v>Goldingen</v>
      </c>
    </row>
    <row r="1215" spans="1:3" x14ac:dyDescent="0.2">
      <c r="A1215" s="164" t="str">
        <f>IF(ISBLANK(Nomen.complète!Q1215),"",Nomen.complète!Q1215)</f>
        <v/>
      </c>
      <c r="B1215" s="164">
        <f>IF(ISBLANK(Nomen.complète!R1215),"",Nomen.complète!R1215)</f>
        <v>16379</v>
      </c>
      <c r="C1215" s="165" t="str">
        <f>IF(ISBLANK(Nomen.complète!S1215),"-",Nomen.complète!S1215)</f>
        <v>Goldiwil</v>
      </c>
    </row>
    <row r="1216" spans="1:3" x14ac:dyDescent="0.2">
      <c r="A1216" s="164" t="str">
        <f>IF(ISBLANK(Nomen.complète!Q1216),"",Nomen.complète!Q1216)</f>
        <v/>
      </c>
      <c r="B1216" s="164">
        <f>IF(ISBLANK(Nomen.complète!R1216),"",Nomen.complète!R1216)</f>
        <v>16156</v>
      </c>
      <c r="C1216" s="165" t="str">
        <f>IF(ISBLANK(Nomen.complète!S1216),"-",Nomen.complète!S1216)</f>
        <v>Goldswil</v>
      </c>
    </row>
    <row r="1217" spans="1:3" x14ac:dyDescent="0.2">
      <c r="A1217" s="164">
        <f>IF(ISBLANK(Nomen.complète!Q1217),"",Nomen.complète!Q1217)</f>
        <v>5484</v>
      </c>
      <c r="B1217" s="164">
        <f>IF(ISBLANK(Nomen.complète!R1217),"",Nomen.complète!R1217)</f>
        <v>14734</v>
      </c>
      <c r="C1217" s="165" t="str">
        <f>IF(ISBLANK(Nomen.complète!S1217),"-",Nomen.complète!S1217)</f>
        <v>Gollion</v>
      </c>
    </row>
    <row r="1218" spans="1:3" x14ac:dyDescent="0.2">
      <c r="A1218" s="164">
        <f>IF(ISBLANK(Nomen.complète!Q1218),"",Nomen.complète!Q1218)</f>
        <v>3341</v>
      </c>
      <c r="B1218" s="164">
        <f>IF(ISBLANK(Nomen.complète!R1218),"",Nomen.complète!R1218)</f>
        <v>15605</v>
      </c>
      <c r="C1218" s="165" t="str">
        <f>IF(ISBLANK(Nomen.complète!S1218),"-",Nomen.complète!S1218)</f>
        <v>Gommiswald</v>
      </c>
    </row>
    <row r="1219" spans="1:3" x14ac:dyDescent="0.2">
      <c r="A1219" s="164">
        <f>IF(ISBLANK(Nomen.complète!Q1219),"",Nomen.complète!Q1219)</f>
        <v>6077</v>
      </c>
      <c r="B1219" s="164">
        <f>IF(ISBLANK(Nomen.complète!R1219),"",Nomen.complète!R1219)</f>
        <v>16075</v>
      </c>
      <c r="C1219" s="165" t="str">
        <f>IF(ISBLANK(Nomen.complète!S1219),"-",Nomen.complète!S1219)</f>
        <v>Goms</v>
      </c>
    </row>
    <row r="1220" spans="1:3" x14ac:dyDescent="0.2">
      <c r="A1220" s="164">
        <f>IF(ISBLANK(Nomen.complète!Q1220),"",Nomen.complète!Q1220)</f>
        <v>326</v>
      </c>
      <c r="B1220" s="164">
        <f>IF(ISBLANK(Nomen.complète!R1220),"",Nomen.complète!R1220)</f>
        <v>15012</v>
      </c>
      <c r="C1220" s="165" t="str">
        <f>IF(ISBLANK(Nomen.complète!S1220),"-",Nomen.complète!S1220)</f>
        <v>Gondiswil</v>
      </c>
    </row>
    <row r="1221" spans="1:3" x14ac:dyDescent="0.2">
      <c r="A1221" s="164">
        <f>IF(ISBLANK(Nomen.complète!Q1221),"",Nomen.complète!Q1221)</f>
        <v>3102</v>
      </c>
      <c r="B1221" s="164">
        <f>IF(ISBLANK(Nomen.complète!R1221),"",Nomen.complète!R1221)</f>
        <v>14098</v>
      </c>
      <c r="C1221" s="165" t="str">
        <f>IF(ISBLANK(Nomen.complète!S1221),"-",Nomen.complète!S1221)</f>
        <v>Gonten</v>
      </c>
    </row>
    <row r="1222" spans="1:3" x14ac:dyDescent="0.2">
      <c r="A1222" s="164">
        <f>IF(ISBLANK(Nomen.complète!Q1222),"",Nomen.complète!Q1222)</f>
        <v>4135</v>
      </c>
      <c r="B1222" s="164">
        <f>IF(ISBLANK(Nomen.complète!R1222),"",Nomen.complète!R1222)</f>
        <v>12047</v>
      </c>
      <c r="C1222" s="165" t="str">
        <f>IF(ISBLANK(Nomen.complète!S1222),"-",Nomen.complète!S1222)</f>
        <v>Gontenschwil</v>
      </c>
    </row>
    <row r="1223" spans="1:3" x14ac:dyDescent="0.2">
      <c r="A1223" s="164" t="str">
        <f>IF(ISBLANK(Nomen.complète!Q1223),"",Nomen.complète!Q1223)</f>
        <v/>
      </c>
      <c r="B1223" s="164">
        <f>IF(ISBLANK(Nomen.complète!R1223),"",Nomen.complète!R1223)</f>
        <v>12049</v>
      </c>
      <c r="C1223" s="165" t="str">
        <f>IF(ISBLANK(Nomen.complète!S1223),"-",Nomen.complète!S1223)</f>
        <v>Goppisberg</v>
      </c>
    </row>
    <row r="1224" spans="1:3" x14ac:dyDescent="0.2">
      <c r="A1224" s="164" t="str">
        <f>IF(ISBLANK(Nomen.complète!Q1224),"",Nomen.complète!Q1224)</f>
        <v/>
      </c>
      <c r="B1224" s="164">
        <f>IF(ISBLANK(Nomen.complète!R1224),"",Nomen.complète!R1224)</f>
        <v>12050</v>
      </c>
      <c r="C1224" s="165" t="str">
        <f>IF(ISBLANK(Nomen.complète!S1224),"-",Nomen.complète!S1224)</f>
        <v>Gordevio</v>
      </c>
    </row>
    <row r="1225" spans="1:3" x14ac:dyDescent="0.2">
      <c r="A1225" s="164">
        <f>IF(ISBLANK(Nomen.complète!Q1225),"",Nomen.complète!Q1225)</f>
        <v>5108</v>
      </c>
      <c r="B1225" s="164">
        <f>IF(ISBLANK(Nomen.complète!R1225),"",Nomen.complète!R1225)</f>
        <v>12051</v>
      </c>
      <c r="C1225" s="165" t="str">
        <f>IF(ISBLANK(Nomen.complète!S1225),"-",Nomen.complète!S1225)</f>
        <v>Gordola</v>
      </c>
    </row>
    <row r="1226" spans="1:3" x14ac:dyDescent="0.2">
      <c r="A1226" s="164" t="str">
        <f>IF(ISBLANK(Nomen.complète!Q1226),"",Nomen.complète!Q1226)</f>
        <v/>
      </c>
      <c r="B1226" s="164">
        <f>IF(ISBLANK(Nomen.complète!R1226),"",Nomen.complète!R1226)</f>
        <v>12054</v>
      </c>
      <c r="C1226" s="165" t="str">
        <f>IF(ISBLANK(Nomen.complète!S1226),"-",Nomen.complète!S1226)</f>
        <v>Gorduno</v>
      </c>
    </row>
    <row r="1227" spans="1:3" x14ac:dyDescent="0.2">
      <c r="A1227" s="164" t="str">
        <f>IF(ISBLANK(Nomen.complète!Q1227),"",Nomen.complète!Q1227)</f>
        <v/>
      </c>
      <c r="B1227" s="164">
        <f>IF(ISBLANK(Nomen.complète!R1227),"",Nomen.complète!R1227)</f>
        <v>12067</v>
      </c>
      <c r="C1227" s="165" t="str">
        <f>IF(ISBLANK(Nomen.complète!S1227),"-",Nomen.complète!S1227)</f>
        <v>Gorgier</v>
      </c>
    </row>
    <row r="1228" spans="1:3" x14ac:dyDescent="0.2">
      <c r="A1228" s="164">
        <f>IF(ISBLANK(Nomen.complète!Q1228),"",Nomen.complète!Q1228)</f>
        <v>3443</v>
      </c>
      <c r="B1228" s="164">
        <f>IF(ISBLANK(Nomen.complète!R1228),"",Nomen.complète!R1228)</f>
        <v>14466</v>
      </c>
      <c r="C1228" s="165" t="str">
        <f>IF(ISBLANK(Nomen.complète!S1228),"-",Nomen.complète!S1228)</f>
        <v>Gossau (SG)</v>
      </c>
    </row>
    <row r="1229" spans="1:3" x14ac:dyDescent="0.2">
      <c r="A1229" s="164">
        <f>IF(ISBLANK(Nomen.complète!Q1229),"",Nomen.complète!Q1229)</f>
        <v>115</v>
      </c>
      <c r="B1229" s="164">
        <f>IF(ISBLANK(Nomen.complète!R1229),"",Nomen.complète!R1229)</f>
        <v>12023</v>
      </c>
      <c r="C1229" s="165" t="str">
        <f>IF(ISBLANK(Nomen.complète!S1229),"-",Nomen.complète!S1229)</f>
        <v>Gossau (ZH)</v>
      </c>
    </row>
    <row r="1230" spans="1:3" x14ac:dyDescent="0.2">
      <c r="A1230" s="164" t="str">
        <f>IF(ISBLANK(Nomen.complète!Q1230),"",Nomen.complète!Q1230)</f>
        <v/>
      </c>
      <c r="B1230" s="164">
        <f>IF(ISBLANK(Nomen.complète!R1230),"",Nomen.complète!R1230)</f>
        <v>12026</v>
      </c>
      <c r="C1230" s="165" t="str">
        <f>IF(ISBLANK(Nomen.complète!S1230),"-",Nomen.complète!S1230)</f>
        <v>Gossens</v>
      </c>
    </row>
    <row r="1231" spans="1:3" x14ac:dyDescent="0.2">
      <c r="A1231" s="164" t="str">
        <f>IF(ISBLANK(Nomen.complète!Q1231),"",Nomen.complète!Q1231)</f>
        <v/>
      </c>
      <c r="B1231" s="164">
        <f>IF(ISBLANK(Nomen.complète!R1231),"",Nomen.complète!R1231)</f>
        <v>12028</v>
      </c>
      <c r="C1231" s="165" t="str">
        <f>IF(ISBLANK(Nomen.complète!S1231),"-",Nomen.complète!S1231)</f>
        <v>Gossliwil</v>
      </c>
    </row>
    <row r="1232" spans="1:3" x14ac:dyDescent="0.2">
      <c r="A1232" s="164">
        <f>IF(ISBLANK(Nomen.complète!Q1232),"",Nomen.complète!Q1232)</f>
        <v>4651</v>
      </c>
      <c r="B1232" s="164">
        <f>IF(ISBLANK(Nomen.complète!R1232),"",Nomen.complète!R1232)</f>
        <v>15401</v>
      </c>
      <c r="C1232" s="165" t="str">
        <f>IF(ISBLANK(Nomen.complète!S1232),"-",Nomen.complète!S1232)</f>
        <v>Gottlieben</v>
      </c>
    </row>
    <row r="1233" spans="1:3" x14ac:dyDescent="0.2">
      <c r="A1233" s="164" t="str">
        <f>IF(ISBLANK(Nomen.complète!Q1233),"",Nomen.complète!Q1233)</f>
        <v/>
      </c>
      <c r="B1233" s="164">
        <f>IF(ISBLANK(Nomen.complète!R1233),"",Nomen.complète!R1233)</f>
        <v>12036</v>
      </c>
      <c r="C1233" s="165" t="str">
        <f>IF(ISBLANK(Nomen.complète!S1233),"-",Nomen.complète!S1233)</f>
        <v>Gottshaus</v>
      </c>
    </row>
    <row r="1234" spans="1:3" x14ac:dyDescent="0.2">
      <c r="A1234" s="164" t="str">
        <f>IF(ISBLANK(Nomen.complète!Q1234),"",Nomen.complète!Q1234)</f>
        <v/>
      </c>
      <c r="B1234" s="164">
        <f>IF(ISBLANK(Nomen.complète!R1234),"",Nomen.complète!R1234)</f>
        <v>12038</v>
      </c>
      <c r="C1234" s="165" t="str">
        <f>IF(ISBLANK(Nomen.complète!S1234),"-",Nomen.complète!S1234)</f>
        <v>Goumoens-la-Ville</v>
      </c>
    </row>
    <row r="1235" spans="1:3" x14ac:dyDescent="0.2">
      <c r="A1235" s="164" t="str">
        <f>IF(ISBLANK(Nomen.complète!Q1235),"",Nomen.complète!Q1235)</f>
        <v/>
      </c>
      <c r="B1235" s="164">
        <f>IF(ISBLANK(Nomen.complète!R1235),"",Nomen.complète!R1235)</f>
        <v>12039</v>
      </c>
      <c r="C1235" s="165" t="str">
        <f>IF(ISBLANK(Nomen.complète!S1235),"-",Nomen.complète!S1235)</f>
        <v>Goumoens-le-Jux</v>
      </c>
    </row>
    <row r="1236" spans="1:3" x14ac:dyDescent="0.2">
      <c r="A1236" s="164" t="str">
        <f>IF(ISBLANK(Nomen.complète!Q1236),"",Nomen.complète!Q1236)</f>
        <v/>
      </c>
      <c r="B1236" s="164">
        <f>IF(ISBLANK(Nomen.complète!R1236),"",Nomen.complète!R1236)</f>
        <v>10961</v>
      </c>
      <c r="C1236" s="165" t="str">
        <f>IF(ISBLANK(Nomen.complète!S1236),"-",Nomen.complète!S1236)</f>
        <v>Goumois</v>
      </c>
    </row>
    <row r="1237" spans="1:3" x14ac:dyDescent="0.2">
      <c r="A1237" s="164">
        <f>IF(ISBLANK(Nomen.complète!Q1237),"",Nomen.complète!Q1237)</f>
        <v>5541</v>
      </c>
      <c r="B1237" s="164">
        <f>IF(ISBLANK(Nomen.complète!R1237),"",Nomen.complète!R1237)</f>
        <v>15490</v>
      </c>
      <c r="C1237" s="165" t="str">
        <f>IF(ISBLANK(Nomen.complète!S1237),"-",Nomen.complète!S1237)</f>
        <v>Goumoëns</v>
      </c>
    </row>
    <row r="1238" spans="1:3" x14ac:dyDescent="0.2">
      <c r="A1238" s="164">
        <f>IF(ISBLANK(Nomen.complète!Q1238),"",Nomen.complète!Q1238)</f>
        <v>976</v>
      </c>
      <c r="B1238" s="164">
        <f>IF(ISBLANK(Nomen.complète!R1238),"",Nomen.complète!R1238)</f>
        <v>15361</v>
      </c>
      <c r="C1238" s="165" t="str">
        <f>IF(ISBLANK(Nomen.complète!S1238),"-",Nomen.complète!S1238)</f>
        <v>Graben</v>
      </c>
    </row>
    <row r="1239" spans="1:3" x14ac:dyDescent="0.2">
      <c r="A1239" s="164">
        <f>IF(ISBLANK(Nomen.complète!Q1239),"",Nomen.complète!Q1239)</f>
        <v>3273</v>
      </c>
      <c r="B1239" s="164">
        <f>IF(ISBLANK(Nomen.complète!R1239),"",Nomen.complète!R1239)</f>
        <v>14407</v>
      </c>
      <c r="C1239" s="165" t="str">
        <f>IF(ISBLANK(Nomen.complète!S1239),"-",Nomen.complète!S1239)</f>
        <v>Grabs</v>
      </c>
    </row>
    <row r="1240" spans="1:3" x14ac:dyDescent="0.2">
      <c r="A1240" s="164" t="str">
        <f>IF(ISBLANK(Nomen.complète!Q1240),"",Nomen.complète!Q1240)</f>
        <v/>
      </c>
      <c r="B1240" s="164">
        <f>IF(ISBLANK(Nomen.complète!R1240),"",Nomen.complète!R1240)</f>
        <v>10492</v>
      </c>
      <c r="C1240" s="165" t="str">
        <f>IF(ISBLANK(Nomen.complète!S1240),"-",Nomen.complète!S1240)</f>
        <v>Grafenried</v>
      </c>
    </row>
    <row r="1241" spans="1:3" x14ac:dyDescent="0.2">
      <c r="A1241" s="164" t="str">
        <f>IF(ISBLANK(Nomen.complète!Q1241),"",Nomen.complète!Q1241)</f>
        <v/>
      </c>
      <c r="B1241" s="164">
        <f>IF(ISBLANK(Nomen.complète!R1241),"",Nomen.complète!R1241)</f>
        <v>14132</v>
      </c>
      <c r="C1241" s="165" t="str">
        <f>IF(ISBLANK(Nomen.complète!S1241),"-",Nomen.complète!S1241)</f>
        <v>Grafschaft</v>
      </c>
    </row>
    <row r="1242" spans="1:3" x14ac:dyDescent="0.2">
      <c r="A1242" s="164" t="str">
        <f>IF(ISBLANK(Nomen.complète!Q1242),"",Nomen.complète!Q1242)</f>
        <v/>
      </c>
      <c r="B1242" s="164">
        <f>IF(ISBLANK(Nomen.complète!R1242),"",Nomen.complète!R1242)</f>
        <v>12041</v>
      </c>
      <c r="C1242" s="165" t="str">
        <f>IF(ISBLANK(Nomen.complète!S1242),"-",Nomen.complète!S1242)</f>
        <v>Graltshausen</v>
      </c>
    </row>
    <row r="1243" spans="1:3" x14ac:dyDescent="0.2">
      <c r="A1243" s="164">
        <f>IF(ISBLANK(Nomen.complète!Q1243),"",Nomen.complète!Q1243)</f>
        <v>5186</v>
      </c>
      <c r="B1243" s="164">
        <f>IF(ISBLANK(Nomen.complète!R1243),"",Nomen.complète!R1243)</f>
        <v>12042</v>
      </c>
      <c r="C1243" s="165" t="str">
        <f>IF(ISBLANK(Nomen.complète!S1243),"-",Nomen.complète!S1243)</f>
        <v>Grancia</v>
      </c>
    </row>
    <row r="1244" spans="1:3" x14ac:dyDescent="0.2">
      <c r="A1244" s="164">
        <f>IF(ISBLANK(Nomen.complète!Q1244),"",Nomen.complète!Q1244)</f>
        <v>5485</v>
      </c>
      <c r="B1244" s="164">
        <f>IF(ISBLANK(Nomen.complète!R1244),"",Nomen.complète!R1244)</f>
        <v>14736</v>
      </c>
      <c r="C1244" s="165" t="str">
        <f>IF(ISBLANK(Nomen.complète!S1244),"-",Nomen.complète!S1244)</f>
        <v>Grancy</v>
      </c>
    </row>
    <row r="1245" spans="1:3" x14ac:dyDescent="0.2">
      <c r="A1245" s="164">
        <f>IF(ISBLANK(Nomen.complète!Q1245),"",Nomen.complète!Q1245)</f>
        <v>5817</v>
      </c>
      <c r="B1245" s="164">
        <f>IF(ISBLANK(Nomen.complète!R1245),"",Nomen.complète!R1245)</f>
        <v>14729</v>
      </c>
      <c r="C1245" s="165" t="str">
        <f>IF(ISBLANK(Nomen.complète!S1245),"-",Nomen.complète!S1245)</f>
        <v>Grandcour</v>
      </c>
    </row>
    <row r="1246" spans="1:3" x14ac:dyDescent="0.2">
      <c r="A1246" s="164">
        <f>IF(ISBLANK(Nomen.complète!Q1246),"",Nomen.complète!Q1246)</f>
        <v>5560</v>
      </c>
      <c r="B1246" s="164">
        <f>IF(ISBLANK(Nomen.complète!R1246),"",Nomen.complète!R1246)</f>
        <v>14732</v>
      </c>
      <c r="C1246" s="165" t="str">
        <f>IF(ISBLANK(Nomen.complète!S1246),"-",Nomen.complète!S1246)</f>
        <v>Grandevent</v>
      </c>
    </row>
    <row r="1247" spans="1:3" x14ac:dyDescent="0.2">
      <c r="A1247" s="164">
        <f>IF(ISBLANK(Nomen.complète!Q1247),"",Nomen.complète!Q1247)</f>
        <v>6792</v>
      </c>
      <c r="B1247" s="164">
        <f>IF(ISBLANK(Nomen.complète!R1247),"",Nomen.complète!R1247)</f>
        <v>13339</v>
      </c>
      <c r="C1247" s="165" t="str">
        <f>IF(ISBLANK(Nomen.complète!S1247),"-",Nomen.complète!S1247)</f>
        <v>Grandfontaine</v>
      </c>
    </row>
    <row r="1248" spans="1:3" x14ac:dyDescent="0.2">
      <c r="A1248" s="164">
        <f>IF(ISBLANK(Nomen.complète!Q1248),"",Nomen.complète!Q1248)</f>
        <v>5561</v>
      </c>
      <c r="B1248" s="164">
        <f>IF(ISBLANK(Nomen.complète!R1248),"",Nomen.complète!R1248)</f>
        <v>14725</v>
      </c>
      <c r="C1248" s="165" t="str">
        <f>IF(ISBLANK(Nomen.complète!S1248),"-",Nomen.complète!S1248)</f>
        <v>Grandson</v>
      </c>
    </row>
    <row r="1249" spans="1:3" x14ac:dyDescent="0.2">
      <c r="A1249" s="164">
        <f>IF(ISBLANK(Nomen.complète!Q1249),"",Nomen.complète!Q1249)</f>
        <v>694</v>
      </c>
      <c r="B1249" s="164">
        <f>IF(ISBLANK(Nomen.complète!R1249),"",Nomen.complète!R1249)</f>
        <v>15214</v>
      </c>
      <c r="C1249" s="165" t="str">
        <f>IF(ISBLANK(Nomen.complète!S1249),"-",Nomen.complète!S1249)</f>
        <v>Grandval</v>
      </c>
    </row>
    <row r="1250" spans="1:3" x14ac:dyDescent="0.2">
      <c r="A1250" s="164" t="str">
        <f>IF(ISBLANK(Nomen.complète!Q1250),"",Nomen.complète!Q1250)</f>
        <v/>
      </c>
      <c r="B1250" s="164">
        <f>IF(ISBLANK(Nomen.complète!R1250),"",Nomen.complète!R1250)</f>
        <v>12105</v>
      </c>
      <c r="C1250" s="165" t="str">
        <f>IF(ISBLANK(Nomen.complète!S1250),"-",Nomen.complète!S1250)</f>
        <v>Grandvaux</v>
      </c>
    </row>
    <row r="1251" spans="1:3" x14ac:dyDescent="0.2">
      <c r="A1251" s="164">
        <f>IF(ISBLANK(Nomen.complète!Q1251),"",Nomen.complète!Q1251)</f>
        <v>2134</v>
      </c>
      <c r="B1251" s="164">
        <f>IF(ISBLANK(Nomen.complète!R1251),"",Nomen.complète!R1251)</f>
        <v>12106</v>
      </c>
      <c r="C1251" s="165" t="str">
        <f>IF(ISBLANK(Nomen.complète!S1251),"-",Nomen.complète!S1251)</f>
        <v>Grandvillard</v>
      </c>
    </row>
    <row r="1252" spans="1:3" x14ac:dyDescent="0.2">
      <c r="A1252" s="164" t="str">
        <f>IF(ISBLANK(Nomen.complète!Q1252),"",Nomen.complète!Q1252)</f>
        <v/>
      </c>
      <c r="B1252" s="164">
        <f>IF(ISBLANK(Nomen.complète!R1252),"",Nomen.complète!R1252)</f>
        <v>16175</v>
      </c>
      <c r="C1252" s="165" t="str">
        <f>IF(ISBLANK(Nomen.complète!S1252),"-",Nomen.complète!S1252)</f>
        <v>Grange-la-Battiaz</v>
      </c>
    </row>
    <row r="1253" spans="1:3" x14ac:dyDescent="0.2">
      <c r="A1253" s="164" t="str">
        <f>IF(ISBLANK(Nomen.complète!Q1253),"",Nomen.complète!Q1253)</f>
        <v/>
      </c>
      <c r="B1253" s="164">
        <f>IF(ISBLANK(Nomen.complète!R1253),"",Nomen.complète!R1253)</f>
        <v>16556</v>
      </c>
      <c r="C1253" s="165" t="str">
        <f>IF(ISBLANK(Nomen.complète!S1253),"-",Nomen.complète!S1253)</f>
        <v>Granges (VD)</v>
      </c>
    </row>
    <row r="1254" spans="1:3" x14ac:dyDescent="0.2">
      <c r="A1254" s="164" t="str">
        <f>IF(ISBLANK(Nomen.complète!Q1254),"",Nomen.complète!Q1254)</f>
        <v/>
      </c>
      <c r="B1254" s="164">
        <f>IF(ISBLANK(Nomen.complète!R1254),"",Nomen.complète!R1254)</f>
        <v>11221</v>
      </c>
      <c r="C1254" s="165" t="str">
        <f>IF(ISBLANK(Nomen.complète!S1254),"-",Nomen.complète!S1254)</f>
        <v>Granges (VS)</v>
      </c>
    </row>
    <row r="1255" spans="1:3" x14ac:dyDescent="0.2">
      <c r="A1255" s="164">
        <f>IF(ISBLANK(Nomen.complète!Q1255),"",Nomen.complète!Q1255)</f>
        <v>2328</v>
      </c>
      <c r="B1255" s="164">
        <f>IF(ISBLANK(Nomen.complète!R1255),"",Nomen.complète!R1255)</f>
        <v>12120</v>
      </c>
      <c r="C1255" s="165" t="str">
        <f>IF(ISBLANK(Nomen.complète!S1255),"-",Nomen.complète!S1255)</f>
        <v>Granges (Veveyse)</v>
      </c>
    </row>
    <row r="1256" spans="1:3" x14ac:dyDescent="0.2">
      <c r="A1256" s="164">
        <f>IF(ISBLANK(Nomen.complète!Q1256),"",Nomen.complète!Q1256)</f>
        <v>2198</v>
      </c>
      <c r="B1256" s="164">
        <f>IF(ISBLANK(Nomen.complète!R1256),"",Nomen.complète!R1256)</f>
        <v>12111</v>
      </c>
      <c r="C1256" s="165" t="str">
        <f>IF(ISBLANK(Nomen.complète!S1256),"-",Nomen.complète!S1256)</f>
        <v>Granges-Paccot</v>
      </c>
    </row>
    <row r="1257" spans="1:3" x14ac:dyDescent="0.2">
      <c r="A1257" s="164" t="str">
        <f>IF(ISBLANK(Nomen.complète!Q1257),"",Nomen.complète!Q1257)</f>
        <v/>
      </c>
      <c r="B1257" s="164">
        <f>IF(ISBLANK(Nomen.complète!R1257),"",Nomen.complète!R1257)</f>
        <v>12096</v>
      </c>
      <c r="C1257" s="165" t="str">
        <f>IF(ISBLANK(Nomen.complète!S1257),"-",Nomen.complète!S1257)</f>
        <v>Granges-de-Vesin</v>
      </c>
    </row>
    <row r="1258" spans="1:3" x14ac:dyDescent="0.2">
      <c r="A1258" s="164" t="str">
        <f>IF(ISBLANK(Nomen.complète!Q1258),"",Nomen.complète!Q1258)</f>
        <v/>
      </c>
      <c r="B1258" s="164">
        <f>IF(ISBLANK(Nomen.complète!R1258),"",Nomen.complète!R1258)</f>
        <v>12112</v>
      </c>
      <c r="C1258" s="165" t="str">
        <f>IF(ISBLANK(Nomen.complète!S1258),"-",Nomen.complète!S1258)</f>
        <v>Granges-près-Marnand</v>
      </c>
    </row>
    <row r="1259" spans="1:3" x14ac:dyDescent="0.2">
      <c r="A1259" s="164">
        <f>IF(ISBLANK(Nomen.complète!Q1259),"",Nomen.complète!Q1259)</f>
        <v>2079</v>
      </c>
      <c r="B1259" s="164">
        <f>IF(ISBLANK(Nomen.complète!R1259),"",Nomen.complète!R1259)</f>
        <v>12113</v>
      </c>
      <c r="C1259" s="165" t="str">
        <f>IF(ISBLANK(Nomen.complète!S1259),"-",Nomen.complète!S1259)</f>
        <v>Grangettes</v>
      </c>
    </row>
    <row r="1260" spans="1:3" x14ac:dyDescent="0.2">
      <c r="A1260" s="164" t="str">
        <f>IF(ISBLANK(Nomen.complète!Q1260),"",Nomen.complète!Q1260)</f>
        <v/>
      </c>
      <c r="B1260" s="164">
        <f>IF(ISBLANK(Nomen.complète!R1260),"",Nomen.complète!R1260)</f>
        <v>12116</v>
      </c>
      <c r="C1260" s="165" t="str">
        <f>IF(ISBLANK(Nomen.complète!S1260),"-",Nomen.complète!S1260)</f>
        <v>Grattavache</v>
      </c>
    </row>
    <row r="1261" spans="1:3" x14ac:dyDescent="0.2">
      <c r="A1261" s="164">
        <f>IF(ISBLANK(Nomen.complète!Q1261),"",Nomen.complète!Q1261)</f>
        <v>5187</v>
      </c>
      <c r="B1261" s="164">
        <f>IF(ISBLANK(Nomen.complète!R1261),"",Nomen.complète!R1261)</f>
        <v>12118</v>
      </c>
      <c r="C1261" s="165" t="str">
        <f>IF(ISBLANK(Nomen.complète!S1261),"-",Nomen.complète!S1261)</f>
        <v>Gravesano</v>
      </c>
    </row>
    <row r="1262" spans="1:3" x14ac:dyDescent="0.2">
      <c r="A1262" s="164" t="str">
        <f>IF(ISBLANK(Nomen.complète!Q1262),"",Nomen.complète!Q1262)</f>
        <v/>
      </c>
      <c r="B1262" s="164">
        <f>IF(ISBLANK(Nomen.complète!R1262),"",Nomen.complète!R1262)</f>
        <v>12084</v>
      </c>
      <c r="C1262" s="165" t="str">
        <f>IF(ISBLANK(Nomen.complète!S1262),"-",Nomen.complète!S1262)</f>
        <v>Greich</v>
      </c>
    </row>
    <row r="1263" spans="1:3" x14ac:dyDescent="0.2">
      <c r="A1263" s="164">
        <f>IF(ISBLANK(Nomen.complète!Q1263),"",Nomen.complète!Q1263)</f>
        <v>194</v>
      </c>
      <c r="B1263" s="164">
        <f>IF(ISBLANK(Nomen.complète!R1263),"",Nomen.complète!R1263)</f>
        <v>12073</v>
      </c>
      <c r="C1263" s="165" t="str">
        <f>IF(ISBLANK(Nomen.complète!S1263),"-",Nomen.complète!S1263)</f>
        <v>Greifensee</v>
      </c>
    </row>
    <row r="1264" spans="1:3" x14ac:dyDescent="0.2">
      <c r="A1264" s="164">
        <f>IF(ISBLANK(Nomen.complète!Q1264),"",Nomen.complète!Q1264)</f>
        <v>2786</v>
      </c>
      <c r="B1264" s="164">
        <f>IF(ISBLANK(Nomen.complète!R1264),"",Nomen.complète!R1264)</f>
        <v>13844</v>
      </c>
      <c r="C1264" s="165" t="str">
        <f>IF(ISBLANK(Nomen.complète!S1264),"-",Nomen.complète!S1264)</f>
        <v>Grellingen</v>
      </c>
    </row>
    <row r="1265" spans="1:3" x14ac:dyDescent="0.2">
      <c r="A1265" s="164">
        <f>IF(ISBLANK(Nomen.complète!Q1265),"",Nomen.complète!Q1265)</f>
        <v>2546</v>
      </c>
      <c r="B1265" s="164">
        <f>IF(ISBLANK(Nomen.complète!R1265),"",Nomen.complète!R1265)</f>
        <v>12076</v>
      </c>
      <c r="C1265" s="165" t="str">
        <f>IF(ISBLANK(Nomen.complète!S1265),"-",Nomen.complète!S1265)</f>
        <v>Grenchen</v>
      </c>
    </row>
    <row r="1266" spans="1:3" x14ac:dyDescent="0.2">
      <c r="A1266" s="164">
        <f>IF(ISBLANK(Nomen.complète!Q1266),"",Nomen.complète!Q1266)</f>
        <v>2261</v>
      </c>
      <c r="B1266" s="164">
        <f>IF(ISBLANK(Nomen.complète!R1266),"",Nomen.complète!R1266)</f>
        <v>12078</v>
      </c>
      <c r="C1266" s="165" t="str">
        <f>IF(ISBLANK(Nomen.complète!S1266),"-",Nomen.complète!S1266)</f>
        <v>Greng</v>
      </c>
    </row>
    <row r="1267" spans="1:3" x14ac:dyDescent="0.2">
      <c r="A1267" s="164">
        <f>IF(ISBLANK(Nomen.complète!Q1267),"",Nomen.complète!Q1267)</f>
        <v>6177</v>
      </c>
      <c r="B1267" s="164">
        <f>IF(ISBLANK(Nomen.complète!R1267),"",Nomen.complète!R1267)</f>
        <v>12079</v>
      </c>
      <c r="C1267" s="165" t="str">
        <f>IF(ISBLANK(Nomen.complète!S1267),"-",Nomen.complète!S1267)</f>
        <v>Grengiols</v>
      </c>
    </row>
    <row r="1268" spans="1:3" x14ac:dyDescent="0.2">
      <c r="A1268" s="164" t="str">
        <f>IF(ISBLANK(Nomen.complète!Q1268),"",Nomen.complète!Q1268)</f>
        <v/>
      </c>
      <c r="B1268" s="164">
        <f>IF(ISBLANK(Nomen.complète!R1268),"",Nomen.complète!R1268)</f>
        <v>12081</v>
      </c>
      <c r="C1268" s="165" t="str">
        <f>IF(ISBLANK(Nomen.complète!S1268),"-",Nomen.complète!S1268)</f>
        <v>Grenilles</v>
      </c>
    </row>
    <row r="1269" spans="1:3" x14ac:dyDescent="0.2">
      <c r="A1269" s="164">
        <f>IF(ISBLANK(Nomen.complète!Q1269),"",Nomen.complète!Q1269)</f>
        <v>5722</v>
      </c>
      <c r="B1269" s="164">
        <f>IF(ISBLANK(Nomen.complète!R1269),"",Nomen.complète!R1269)</f>
        <v>14728</v>
      </c>
      <c r="C1269" s="165" t="str">
        <f>IF(ISBLANK(Nomen.complète!S1269),"-",Nomen.complète!S1269)</f>
        <v>Grens</v>
      </c>
    </row>
    <row r="1270" spans="1:3" x14ac:dyDescent="0.2">
      <c r="A1270" s="164">
        <f>IF(ISBLANK(Nomen.complète!Q1270),"",Nomen.complète!Q1270)</f>
        <v>1056</v>
      </c>
      <c r="B1270" s="164">
        <f>IF(ISBLANK(Nomen.complète!R1270),"",Nomen.complète!R1270)</f>
        <v>15551</v>
      </c>
      <c r="C1270" s="165" t="str">
        <f>IF(ISBLANK(Nomen.complète!S1270),"-",Nomen.complète!S1270)</f>
        <v>Greppen</v>
      </c>
    </row>
    <row r="1271" spans="1:3" x14ac:dyDescent="0.2">
      <c r="A1271" s="164" t="str">
        <f>IF(ISBLANK(Nomen.complète!Q1271),"",Nomen.complète!Q1271)</f>
        <v/>
      </c>
      <c r="B1271" s="164">
        <f>IF(ISBLANK(Nomen.complète!R1271),"",Nomen.complète!R1271)</f>
        <v>12087</v>
      </c>
      <c r="C1271" s="165" t="str">
        <f>IF(ISBLANK(Nomen.complète!S1271),"-",Nomen.complète!S1271)</f>
        <v>Gresso</v>
      </c>
    </row>
    <row r="1272" spans="1:3" x14ac:dyDescent="0.2">
      <c r="A1272" s="164" t="str">
        <f>IF(ISBLANK(Nomen.complète!Q1272),"",Nomen.complète!Q1272)</f>
        <v/>
      </c>
      <c r="B1272" s="164">
        <f>IF(ISBLANK(Nomen.complète!R1272),"",Nomen.complète!R1272)</f>
        <v>12088</v>
      </c>
      <c r="C1272" s="165" t="str">
        <f>IF(ISBLANK(Nomen.complète!S1272),"-",Nomen.complète!S1272)</f>
        <v>Gressy</v>
      </c>
    </row>
    <row r="1273" spans="1:3" x14ac:dyDescent="0.2">
      <c r="A1273" s="164">
        <f>IF(ISBLANK(Nomen.complète!Q1273),"",Nomen.complète!Q1273)</f>
        <v>2576</v>
      </c>
      <c r="B1273" s="164">
        <f>IF(ISBLANK(Nomen.complète!R1273),"",Nomen.complète!R1273)</f>
        <v>13230</v>
      </c>
      <c r="C1273" s="165" t="str">
        <f>IF(ISBLANK(Nomen.complète!S1273),"-",Nomen.complète!S1273)</f>
        <v>Gretzenbach</v>
      </c>
    </row>
    <row r="1274" spans="1:3" x14ac:dyDescent="0.2">
      <c r="A1274" s="164" t="str">
        <f>IF(ISBLANK(Nomen.complète!Q1274),"",Nomen.complète!Q1274)</f>
        <v/>
      </c>
      <c r="B1274" s="164">
        <f>IF(ISBLANK(Nomen.complète!R1274),"",Nomen.complète!R1274)</f>
        <v>12090</v>
      </c>
      <c r="C1274" s="165" t="str">
        <f>IF(ISBLANK(Nomen.complète!S1274),"-",Nomen.complète!S1274)</f>
        <v>Griesenberg</v>
      </c>
    </row>
    <row r="1275" spans="1:3" x14ac:dyDescent="0.2">
      <c r="A1275" s="164" t="str">
        <f>IF(ISBLANK(Nomen.complète!Q1275),"",Nomen.complète!Q1275)</f>
        <v/>
      </c>
      <c r="B1275" s="164">
        <f>IF(ISBLANK(Nomen.complète!R1275),"",Nomen.complète!R1275)</f>
        <v>12093</v>
      </c>
      <c r="C1275" s="165" t="str">
        <f>IF(ISBLANK(Nomen.complète!S1275),"-",Nomen.complète!S1275)</f>
        <v>Grimentz</v>
      </c>
    </row>
    <row r="1276" spans="1:3" x14ac:dyDescent="0.2">
      <c r="A1276" s="164">
        <f>IF(ISBLANK(Nomen.complète!Q1276),"",Nomen.complète!Q1276)</f>
        <v>6263</v>
      </c>
      <c r="B1276" s="164">
        <f>IF(ISBLANK(Nomen.complète!R1276),"",Nomen.complète!R1276)</f>
        <v>12094</v>
      </c>
      <c r="C1276" s="165" t="str">
        <f>IF(ISBLANK(Nomen.complète!S1276),"-",Nomen.complète!S1276)</f>
        <v>Grimisuat</v>
      </c>
    </row>
    <row r="1277" spans="1:3" x14ac:dyDescent="0.2">
      <c r="A1277" s="164">
        <f>IF(ISBLANK(Nomen.complète!Q1277),"",Nomen.complète!Q1277)</f>
        <v>2617</v>
      </c>
      <c r="B1277" s="164">
        <f>IF(ISBLANK(Nomen.complète!R1277),"",Nomen.complète!R1277)</f>
        <v>12009</v>
      </c>
      <c r="C1277" s="165" t="str">
        <f>IF(ISBLANK(Nomen.complète!S1277),"-",Nomen.complète!S1277)</f>
        <v>Grindel</v>
      </c>
    </row>
    <row r="1278" spans="1:3" x14ac:dyDescent="0.2">
      <c r="A1278" s="164">
        <f>IF(ISBLANK(Nomen.complète!Q1278),"",Nomen.complète!Q1278)</f>
        <v>576</v>
      </c>
      <c r="B1278" s="164">
        <f>IF(ISBLANK(Nomen.complète!R1278),"",Nomen.complète!R1278)</f>
        <v>15149</v>
      </c>
      <c r="C1278" s="165" t="str">
        <f>IF(ISBLANK(Nomen.complète!S1278),"-",Nomen.complète!S1278)</f>
        <v>Grindelwald</v>
      </c>
    </row>
    <row r="1279" spans="1:3" x14ac:dyDescent="0.2">
      <c r="A1279" s="164" t="str">
        <f>IF(ISBLANK(Nomen.complète!Q1279),"",Nomen.complète!Q1279)</f>
        <v/>
      </c>
      <c r="B1279" s="164">
        <f>IF(ISBLANK(Nomen.complète!R1279),"",Nomen.complète!R1279)</f>
        <v>11200</v>
      </c>
      <c r="C1279" s="165" t="str">
        <f>IF(ISBLANK(Nomen.complète!S1279),"-",Nomen.complète!S1279)</f>
        <v>Grod</v>
      </c>
    </row>
    <row r="1280" spans="1:3" x14ac:dyDescent="0.2">
      <c r="A1280" s="164">
        <f>IF(ISBLANK(Nomen.complète!Q1280),"",Nomen.complète!Q1280)</f>
        <v>2200</v>
      </c>
      <c r="B1280" s="164">
        <f>IF(ISBLANK(Nomen.complète!R1280),"",Nomen.complète!R1280)</f>
        <v>14129</v>
      </c>
      <c r="C1280" s="165" t="str">
        <f>IF(ISBLANK(Nomen.complète!S1280),"-",Nomen.complète!S1280)</f>
        <v>Grolley</v>
      </c>
    </row>
    <row r="1281" spans="1:3" x14ac:dyDescent="0.2">
      <c r="A1281" s="164">
        <f>IF(ISBLANK(Nomen.complète!Q1281),"",Nomen.complète!Q1281)</f>
        <v>3832</v>
      </c>
      <c r="B1281" s="164">
        <f>IF(ISBLANK(Nomen.complète!R1281),"",Nomen.complète!R1281)</f>
        <v>15695</v>
      </c>
      <c r="C1281" s="165" t="str">
        <f>IF(ISBLANK(Nomen.complète!S1281),"-",Nomen.complète!S1281)</f>
        <v>Grono</v>
      </c>
    </row>
    <row r="1282" spans="1:3" x14ac:dyDescent="0.2">
      <c r="A1282" s="164">
        <f>IF(ISBLANK(Nomen.complète!Q1282),"",Nomen.complète!Q1282)</f>
        <v>303</v>
      </c>
      <c r="B1282" s="164">
        <f>IF(ISBLANK(Nomen.complète!R1282),"",Nomen.complète!R1282)</f>
        <v>14997</v>
      </c>
      <c r="C1282" s="165" t="str">
        <f>IF(ISBLANK(Nomen.complète!S1282),"-",Nomen.complète!S1282)</f>
        <v>Grossaffoltern</v>
      </c>
    </row>
    <row r="1283" spans="1:3" x14ac:dyDescent="0.2">
      <c r="A1283" s="164" t="str">
        <f>IF(ISBLANK(Nomen.complète!Q1283),"",Nomen.complète!Q1283)</f>
        <v/>
      </c>
      <c r="B1283" s="164">
        <f>IF(ISBLANK(Nomen.complète!R1283),"",Nomen.complète!R1283)</f>
        <v>11197</v>
      </c>
      <c r="C1283" s="165" t="str">
        <f>IF(ISBLANK(Nomen.complète!S1283),"-",Nomen.complète!S1283)</f>
        <v>Grossandelfingen</v>
      </c>
    </row>
    <row r="1284" spans="1:3" x14ac:dyDescent="0.2">
      <c r="A1284" s="164" t="str">
        <f>IF(ISBLANK(Nomen.complète!Q1284),"",Nomen.complète!Q1284)</f>
        <v/>
      </c>
      <c r="B1284" s="164">
        <f>IF(ISBLANK(Nomen.complète!R1284),"",Nomen.complète!R1284)</f>
        <v>11235</v>
      </c>
      <c r="C1284" s="165" t="str">
        <f>IF(ISBLANK(Nomen.complète!S1284),"-",Nomen.complète!S1284)</f>
        <v>Grossbösingen</v>
      </c>
    </row>
    <row r="1285" spans="1:3" x14ac:dyDescent="0.2">
      <c r="A1285" s="164">
        <f>IF(ISBLANK(Nomen.complète!Q1285),"",Nomen.complète!Q1285)</f>
        <v>1131</v>
      </c>
      <c r="B1285" s="164">
        <f>IF(ISBLANK(Nomen.complète!R1285),"",Nomen.complète!R1285)</f>
        <v>15544</v>
      </c>
      <c r="C1285" s="165" t="str">
        <f>IF(ISBLANK(Nomen.complète!S1285),"-",Nomen.complète!S1285)</f>
        <v>Grossdietwil</v>
      </c>
    </row>
    <row r="1286" spans="1:3" x14ac:dyDescent="0.2">
      <c r="A1286" s="164" t="str">
        <f>IF(ISBLANK(Nomen.complète!Q1286),"",Nomen.complète!Q1286)</f>
        <v/>
      </c>
      <c r="B1286" s="164">
        <f>IF(ISBLANK(Nomen.complète!R1286),"",Nomen.complète!R1286)</f>
        <v>11337</v>
      </c>
      <c r="C1286" s="165" t="str">
        <f>IF(ISBLANK(Nomen.complète!S1286),"-",Nomen.complète!S1286)</f>
        <v>Grossgurmels</v>
      </c>
    </row>
    <row r="1287" spans="1:3" x14ac:dyDescent="0.2">
      <c r="A1287" s="164" t="str">
        <f>IF(ISBLANK(Nomen.complète!Q1287),"",Nomen.complète!Q1287)</f>
        <v/>
      </c>
      <c r="B1287" s="164">
        <f>IF(ISBLANK(Nomen.complète!R1287),"",Nomen.complète!R1287)</f>
        <v>11335</v>
      </c>
      <c r="C1287" s="165" t="str">
        <f>IF(ISBLANK(Nomen.complète!S1287),"-",Nomen.complète!S1287)</f>
        <v>Grossguschelmuth</v>
      </c>
    </row>
    <row r="1288" spans="1:3" x14ac:dyDescent="0.2">
      <c r="A1288" s="164">
        <f>IF(ISBLANK(Nomen.complète!Q1288),"",Nomen.complète!Q1288)</f>
        <v>608</v>
      </c>
      <c r="B1288" s="164">
        <f>IF(ISBLANK(Nomen.complète!R1288),"",Nomen.complète!R1288)</f>
        <v>16082</v>
      </c>
      <c r="C1288" s="165" t="str">
        <f>IF(ISBLANK(Nomen.complète!S1288),"-",Nomen.complète!S1288)</f>
        <v>Grosshöchstetten</v>
      </c>
    </row>
    <row r="1289" spans="1:3" x14ac:dyDescent="0.2">
      <c r="A1289" s="164">
        <f>IF(ISBLANK(Nomen.complète!Q1289),"",Nomen.complète!Q1289)</f>
        <v>1086</v>
      </c>
      <c r="B1289" s="164">
        <f>IF(ISBLANK(Nomen.complète!R1289),"",Nomen.complète!R1289)</f>
        <v>15545</v>
      </c>
      <c r="C1289" s="165" t="str">
        <f>IF(ISBLANK(Nomen.complète!S1289),"-",Nomen.complète!S1289)</f>
        <v>Grosswangen</v>
      </c>
    </row>
    <row r="1290" spans="1:3" x14ac:dyDescent="0.2">
      <c r="A1290" s="164">
        <f>IF(ISBLANK(Nomen.complète!Q1290),"",Nomen.complète!Q1290)</f>
        <v>3031</v>
      </c>
      <c r="B1290" s="164">
        <f>IF(ISBLANK(Nomen.complète!R1290),"",Nomen.complète!R1290)</f>
        <v>11956</v>
      </c>
      <c r="C1290" s="165" t="str">
        <f>IF(ISBLANK(Nomen.complète!S1290),"-",Nomen.complète!S1290)</f>
        <v>Grub (AR)</v>
      </c>
    </row>
    <row r="1291" spans="1:3" x14ac:dyDescent="0.2">
      <c r="A1291" s="164" t="str">
        <f>IF(ISBLANK(Nomen.complète!Q1291),"",Nomen.complète!Q1291)</f>
        <v/>
      </c>
      <c r="B1291" s="164">
        <f>IF(ISBLANK(Nomen.complète!R1291),"",Nomen.complète!R1291)</f>
        <v>16434</v>
      </c>
      <c r="C1291" s="165" t="str">
        <f>IF(ISBLANK(Nomen.complète!S1291),"-",Nomen.complète!S1291)</f>
        <v>Grumo</v>
      </c>
    </row>
    <row r="1292" spans="1:3" x14ac:dyDescent="0.2">
      <c r="A1292" s="164">
        <f>IF(ISBLANK(Nomen.complète!Q1292),"",Nomen.complète!Q1292)</f>
        <v>2135</v>
      </c>
      <c r="B1292" s="164">
        <f>IF(ISBLANK(Nomen.complète!R1292),"",Nomen.complète!R1292)</f>
        <v>11958</v>
      </c>
      <c r="C1292" s="165" t="str">
        <f>IF(ISBLANK(Nomen.complète!S1292),"-",Nomen.complète!S1292)</f>
        <v>Gruyères</v>
      </c>
    </row>
    <row r="1293" spans="1:3" x14ac:dyDescent="0.2">
      <c r="A1293" s="164">
        <f>IF(ISBLANK(Nomen.complète!Q1293),"",Nomen.complète!Q1293)</f>
        <v>5405</v>
      </c>
      <c r="B1293" s="164">
        <f>IF(ISBLANK(Nomen.complète!R1293),"",Nomen.complète!R1293)</f>
        <v>14747</v>
      </c>
      <c r="C1293" s="165" t="str">
        <f>IF(ISBLANK(Nomen.complète!S1293),"-",Nomen.complète!S1293)</f>
        <v>Gryon</v>
      </c>
    </row>
    <row r="1294" spans="1:3" x14ac:dyDescent="0.2">
      <c r="A1294" s="164">
        <f>IF(ISBLANK(Nomen.complète!Q1294),"",Nomen.complète!Q1294)</f>
        <v>6285</v>
      </c>
      <c r="B1294" s="164">
        <f>IF(ISBLANK(Nomen.complète!R1294),"",Nomen.complète!R1294)</f>
        <v>12040</v>
      </c>
      <c r="C1294" s="165" t="str">
        <f>IF(ISBLANK(Nomen.complète!S1294),"-",Nomen.complète!S1294)</f>
        <v>Grächen</v>
      </c>
    </row>
    <row r="1295" spans="1:3" x14ac:dyDescent="0.2">
      <c r="A1295" s="164">
        <f>IF(ISBLANK(Nomen.complète!Q1295),"",Nomen.complète!Q1295)</f>
        <v>4006</v>
      </c>
      <c r="B1295" s="164">
        <f>IF(ISBLANK(Nomen.complète!R1295),"",Nomen.complète!R1295)</f>
        <v>12115</v>
      </c>
      <c r="C1295" s="165" t="str">
        <f>IF(ISBLANK(Nomen.complète!S1295),"-",Nomen.complète!S1295)</f>
        <v>Gränichen</v>
      </c>
    </row>
    <row r="1296" spans="1:3" x14ac:dyDescent="0.2">
      <c r="A1296" s="164">
        <f>IF(ISBLANK(Nomen.complète!Q1296),"",Nomen.complète!Q1296)</f>
        <v>6238</v>
      </c>
      <c r="B1296" s="164">
        <f>IF(ISBLANK(Nomen.complète!R1296),"",Nomen.complète!R1296)</f>
        <v>12044</v>
      </c>
      <c r="C1296" s="165" t="str">
        <f>IF(ISBLANK(Nomen.complète!S1296),"-",Nomen.complète!S1296)</f>
        <v>Grône</v>
      </c>
    </row>
    <row r="1297" spans="1:3" x14ac:dyDescent="0.2">
      <c r="A1297" s="164" t="str">
        <f>IF(ISBLANK(Nomen.complète!Q1297),"",Nomen.complète!Q1297)</f>
        <v/>
      </c>
      <c r="B1297" s="164">
        <f>IF(ISBLANK(Nomen.complète!R1297),"",Nomen.complète!R1297)</f>
        <v>16422</v>
      </c>
      <c r="C1297" s="165" t="str">
        <f>IF(ISBLANK(Nomen.complète!S1297),"-",Nomen.complète!S1297)</f>
        <v>Gründen</v>
      </c>
    </row>
    <row r="1298" spans="1:3" x14ac:dyDescent="0.2">
      <c r="A1298" s="164">
        <f>IF(ISBLANK(Nomen.complète!Q1298),"",Nomen.complète!Q1298)</f>
        <v>116</v>
      </c>
      <c r="B1298" s="164">
        <f>IF(ISBLANK(Nomen.complète!R1298),"",Nomen.complète!R1298)</f>
        <v>11970</v>
      </c>
      <c r="C1298" s="165" t="str">
        <f>IF(ISBLANK(Nomen.complète!S1298),"-",Nomen.complète!S1298)</f>
        <v>Grüningen</v>
      </c>
    </row>
    <row r="1299" spans="1:3" x14ac:dyDescent="0.2">
      <c r="A1299" s="164">
        <f>IF(ISBLANK(Nomen.complète!Q1299),"",Nomen.complète!Q1299)</f>
        <v>3961</v>
      </c>
      <c r="B1299" s="164">
        <f>IF(ISBLANK(Nomen.complète!R1299),"",Nomen.complète!R1299)</f>
        <v>16054</v>
      </c>
      <c r="C1299" s="165" t="str">
        <f>IF(ISBLANK(Nomen.complète!S1299),"-",Nomen.complète!S1299)</f>
        <v>Grüsch</v>
      </c>
    </row>
    <row r="1300" spans="1:3" x14ac:dyDescent="0.2">
      <c r="A1300" s="164">
        <f>IF(ISBLANK(Nomen.complète!Q1300),"",Nomen.complète!Q1300)</f>
        <v>841</v>
      </c>
      <c r="B1300" s="164">
        <f>IF(ISBLANK(Nomen.complète!R1300),"",Nomen.complète!R1300)</f>
        <v>15279</v>
      </c>
      <c r="C1300" s="165" t="str">
        <f>IF(ISBLANK(Nomen.complète!S1300),"-",Nomen.complète!S1300)</f>
        <v>Gsteig</v>
      </c>
    </row>
    <row r="1301" spans="1:3" x14ac:dyDescent="0.2">
      <c r="A1301" s="164">
        <f>IF(ISBLANK(Nomen.complète!Q1301),"",Nomen.complète!Q1301)</f>
        <v>577</v>
      </c>
      <c r="B1301" s="164">
        <f>IF(ISBLANK(Nomen.complète!R1301),"",Nomen.complète!R1301)</f>
        <v>15150</v>
      </c>
      <c r="C1301" s="165" t="str">
        <f>IF(ISBLANK(Nomen.complète!S1301),"-",Nomen.complète!S1301)</f>
        <v>Gsteigwiler</v>
      </c>
    </row>
    <row r="1302" spans="1:3" x14ac:dyDescent="0.2">
      <c r="A1302" s="164" t="str">
        <f>IF(ISBLANK(Nomen.complète!Q1302),"",Nomen.complète!Q1302)</f>
        <v/>
      </c>
      <c r="B1302" s="164">
        <f>IF(ISBLANK(Nomen.complète!R1302),"",Nomen.complète!R1302)</f>
        <v>10148</v>
      </c>
      <c r="C1302" s="165" t="str">
        <f>IF(ISBLANK(Nomen.complète!S1302),"-",Nomen.complète!S1302)</f>
        <v>Guarda</v>
      </c>
    </row>
    <row r="1303" spans="1:3" x14ac:dyDescent="0.2">
      <c r="A1303" s="164" t="str">
        <f>IF(ISBLANK(Nomen.complète!Q1303),"",Nomen.complète!Q1303)</f>
        <v/>
      </c>
      <c r="B1303" s="164">
        <f>IF(ISBLANK(Nomen.complète!R1303),"",Nomen.complète!R1303)</f>
        <v>11963</v>
      </c>
      <c r="C1303" s="165" t="str">
        <f>IF(ISBLANK(Nomen.complète!S1303),"-",Nomen.complète!S1303)</f>
        <v>Gudo</v>
      </c>
    </row>
    <row r="1304" spans="1:3" x14ac:dyDescent="0.2">
      <c r="A1304" s="164">
        <f>IF(ISBLANK(Nomen.complète!Q1304),"",Nomen.complète!Q1304)</f>
        <v>852</v>
      </c>
      <c r="B1304" s="164">
        <f>IF(ISBLANK(Nomen.complète!R1304),"",Nomen.complète!R1304)</f>
        <v>15283</v>
      </c>
      <c r="C1304" s="165" t="str">
        <f>IF(ISBLANK(Nomen.complète!S1304),"-",Nomen.complète!S1304)</f>
        <v>Guggisberg</v>
      </c>
    </row>
    <row r="1305" spans="1:3" x14ac:dyDescent="0.2">
      <c r="A1305" s="164" t="str">
        <f>IF(ISBLANK(Nomen.complète!Q1305),"",Nomen.complète!Q1305)</f>
        <v/>
      </c>
      <c r="B1305" s="164">
        <f>IF(ISBLANK(Nomen.complète!R1305),"",Nomen.complète!R1305)</f>
        <v>11967</v>
      </c>
      <c r="C1305" s="165" t="str">
        <f>IF(ISBLANK(Nomen.complète!S1305),"-",Nomen.complète!S1305)</f>
        <v>Gumefens</v>
      </c>
    </row>
    <row r="1306" spans="1:3" x14ac:dyDescent="0.2">
      <c r="A1306" s="164" t="str">
        <f>IF(ISBLANK(Nomen.complète!Q1306),"",Nomen.complète!Q1306)</f>
        <v/>
      </c>
      <c r="B1306" s="164">
        <f>IF(ISBLANK(Nomen.complète!R1306),"",Nomen.complète!R1306)</f>
        <v>11927</v>
      </c>
      <c r="C1306" s="165" t="str">
        <f>IF(ISBLANK(Nomen.complète!S1306),"-",Nomen.complète!S1306)</f>
        <v>Guntershausen bei Aadorf</v>
      </c>
    </row>
    <row r="1307" spans="1:3" x14ac:dyDescent="0.2">
      <c r="A1307" s="164" t="str">
        <f>IF(ISBLANK(Nomen.complète!Q1307),"",Nomen.complète!Q1307)</f>
        <v/>
      </c>
      <c r="B1307" s="164">
        <f>IF(ISBLANK(Nomen.complète!R1307),"",Nomen.complète!R1307)</f>
        <v>11930</v>
      </c>
      <c r="C1307" s="165" t="str">
        <f>IF(ISBLANK(Nomen.complète!S1307),"-",Nomen.complète!S1307)</f>
        <v>Guntershausen bei Birwinken</v>
      </c>
    </row>
    <row r="1308" spans="1:3" x14ac:dyDescent="0.2">
      <c r="A1308" s="164" t="str">
        <f>IF(ISBLANK(Nomen.complète!Q1308),"",Nomen.complète!Q1308)</f>
        <v/>
      </c>
      <c r="B1308" s="164">
        <f>IF(ISBLANK(Nomen.complète!R1308),"",Nomen.complète!R1308)</f>
        <v>11933</v>
      </c>
      <c r="C1308" s="165" t="str">
        <f>IF(ISBLANK(Nomen.complète!S1308),"-",Nomen.complète!S1308)</f>
        <v>Guntmadingen</v>
      </c>
    </row>
    <row r="1309" spans="1:3" x14ac:dyDescent="0.2">
      <c r="A1309" s="164">
        <f>IF(ISBLANK(Nomen.complète!Q1309),"",Nomen.complète!Q1309)</f>
        <v>2578</v>
      </c>
      <c r="B1309" s="164">
        <f>IF(ISBLANK(Nomen.complète!R1309),"",Nomen.complète!R1309)</f>
        <v>11936</v>
      </c>
      <c r="C1309" s="165" t="str">
        <f>IF(ISBLANK(Nomen.complète!S1309),"-",Nomen.complète!S1309)</f>
        <v>Gunzgen</v>
      </c>
    </row>
    <row r="1310" spans="1:3" x14ac:dyDescent="0.2">
      <c r="A1310" s="164" t="str">
        <f>IF(ISBLANK(Nomen.complète!Q1310),"",Nomen.complète!Q1310)</f>
        <v/>
      </c>
      <c r="B1310" s="164">
        <f>IF(ISBLANK(Nomen.complète!R1310),"",Nomen.complète!R1310)</f>
        <v>11939</v>
      </c>
      <c r="C1310" s="165" t="str">
        <f>IF(ISBLANK(Nomen.complète!S1310),"-",Nomen.complète!S1310)</f>
        <v>Gunzwil</v>
      </c>
    </row>
    <row r="1311" spans="1:3" x14ac:dyDescent="0.2">
      <c r="A1311" s="164">
        <f>IF(ISBLANK(Nomen.complète!Q1311),"",Nomen.complète!Q1311)</f>
        <v>665</v>
      </c>
      <c r="B1311" s="164">
        <f>IF(ISBLANK(Nomen.complète!R1311),"",Nomen.complète!R1311)</f>
        <v>15199</v>
      </c>
      <c r="C1311" s="165" t="str">
        <f>IF(ISBLANK(Nomen.complète!S1311),"-",Nomen.complète!S1311)</f>
        <v>Gurbrü</v>
      </c>
    </row>
    <row r="1312" spans="1:3" x14ac:dyDescent="0.2">
      <c r="A1312" s="164">
        <f>IF(ISBLANK(Nomen.complète!Q1312),"",Nomen.complète!Q1312)</f>
        <v>2262</v>
      </c>
      <c r="B1312" s="164">
        <f>IF(ISBLANK(Nomen.complète!R1312),"",Nomen.complète!R1312)</f>
        <v>14514</v>
      </c>
      <c r="C1312" s="165" t="str">
        <f>IF(ISBLANK(Nomen.complète!S1312),"-",Nomen.complète!S1312)</f>
        <v>Gurmels</v>
      </c>
    </row>
    <row r="1313" spans="1:3" x14ac:dyDescent="0.2">
      <c r="A1313" s="164">
        <f>IF(ISBLANK(Nomen.complète!Q1313),"",Nomen.complète!Q1313)</f>
        <v>1209</v>
      </c>
      <c r="B1313" s="164">
        <f>IF(ISBLANK(Nomen.complète!R1313),"",Nomen.complète!R1313)</f>
        <v>11941</v>
      </c>
      <c r="C1313" s="165" t="str">
        <f>IF(ISBLANK(Nomen.complète!S1313),"-",Nomen.complète!S1313)</f>
        <v>Gurtnellen</v>
      </c>
    </row>
    <row r="1314" spans="1:3" x14ac:dyDescent="0.2">
      <c r="A1314" s="164">
        <f>IF(ISBLANK(Nomen.complète!Q1314),"",Nomen.complète!Q1314)</f>
        <v>867</v>
      </c>
      <c r="B1314" s="164">
        <f>IF(ISBLANK(Nomen.complète!R1314),"",Nomen.complète!R1314)</f>
        <v>15291</v>
      </c>
      <c r="C1314" s="165" t="str">
        <f>IF(ISBLANK(Nomen.complète!S1314),"-",Nomen.complète!S1314)</f>
        <v>Gurzelen</v>
      </c>
    </row>
    <row r="1315" spans="1:3" x14ac:dyDescent="0.2">
      <c r="A1315" s="164" t="str">
        <f>IF(ISBLANK(Nomen.complète!Q1315),"",Nomen.complète!Q1315)</f>
        <v/>
      </c>
      <c r="B1315" s="164">
        <f>IF(ISBLANK(Nomen.complète!R1315),"",Nomen.complète!R1315)</f>
        <v>13266</v>
      </c>
      <c r="C1315" s="165" t="str">
        <f>IF(ISBLANK(Nomen.complète!S1315),"-",Nomen.complète!S1315)</f>
        <v>Guschelmuth</v>
      </c>
    </row>
    <row r="1316" spans="1:3" x14ac:dyDescent="0.2">
      <c r="A1316" s="164" t="str">
        <f>IF(ISBLANK(Nomen.complète!Q1316),"",Nomen.complète!Q1316)</f>
        <v/>
      </c>
      <c r="B1316" s="164">
        <f>IF(ISBLANK(Nomen.complète!R1316),"",Nomen.complète!R1316)</f>
        <v>11942</v>
      </c>
      <c r="C1316" s="165" t="str">
        <f>IF(ISBLANK(Nomen.complète!S1316),"-",Nomen.complète!S1316)</f>
        <v>Gutenburg</v>
      </c>
    </row>
    <row r="1317" spans="1:3" x14ac:dyDescent="0.2">
      <c r="A1317" s="164">
        <f>IF(ISBLANK(Nomen.complète!Q1317),"",Nomen.complète!Q1317)</f>
        <v>782</v>
      </c>
      <c r="B1317" s="164">
        <f>IF(ISBLANK(Nomen.complète!R1317),"",Nomen.complète!R1317)</f>
        <v>15270</v>
      </c>
      <c r="C1317" s="165" t="str">
        <f>IF(ISBLANK(Nomen.complète!S1317),"-",Nomen.complète!S1317)</f>
        <v>Guttannen</v>
      </c>
    </row>
    <row r="1318" spans="1:3" x14ac:dyDescent="0.2">
      <c r="A1318" s="164" t="str">
        <f>IF(ISBLANK(Nomen.complète!Q1318),"",Nomen.complète!Q1318)</f>
        <v/>
      </c>
      <c r="B1318" s="164">
        <f>IF(ISBLANK(Nomen.complète!R1318),"",Nomen.complète!R1318)</f>
        <v>11972</v>
      </c>
      <c r="C1318" s="165" t="str">
        <f>IF(ISBLANK(Nomen.complète!S1318),"-",Nomen.complète!S1318)</f>
        <v>Guttet</v>
      </c>
    </row>
    <row r="1319" spans="1:3" x14ac:dyDescent="0.2">
      <c r="A1319" s="164">
        <f>IF(ISBLANK(Nomen.complète!Q1319),"",Nomen.complète!Q1319)</f>
        <v>6117</v>
      </c>
      <c r="B1319" s="164">
        <f>IF(ISBLANK(Nomen.complète!R1319),"",Nomen.complète!R1319)</f>
        <v>14133</v>
      </c>
      <c r="C1319" s="165" t="str">
        <f>IF(ISBLANK(Nomen.complète!S1319),"-",Nomen.complète!S1319)</f>
        <v>Guttet-Feschel</v>
      </c>
    </row>
    <row r="1320" spans="1:3" x14ac:dyDescent="0.2">
      <c r="A1320" s="164">
        <f>IF(ISBLANK(Nomen.complète!Q1320),"",Nomen.complète!Q1320)</f>
        <v>6624</v>
      </c>
      <c r="B1320" s="164">
        <f>IF(ISBLANK(Nomen.complète!R1320),"",Nomen.complète!R1320)</f>
        <v>11959</v>
      </c>
      <c r="C1320" s="165" t="str">
        <f>IF(ISBLANK(Nomen.complète!S1320),"-",Nomen.complète!S1320)</f>
        <v>Gy</v>
      </c>
    </row>
    <row r="1321" spans="1:3" x14ac:dyDescent="0.2">
      <c r="A1321" s="164" t="str">
        <f>IF(ISBLANK(Nomen.complète!Q1321),"",Nomen.complète!Q1321)</f>
        <v/>
      </c>
      <c r="B1321" s="164">
        <f>IF(ISBLANK(Nomen.complète!R1321),"",Nomen.complète!R1321)</f>
        <v>16451</v>
      </c>
      <c r="C1321" s="165" t="str">
        <f>IF(ISBLANK(Nomen.complète!S1321),"-",Nomen.complète!S1321)</f>
        <v>Gysenstein</v>
      </c>
    </row>
    <row r="1322" spans="1:3" x14ac:dyDescent="0.2">
      <c r="A1322" s="164">
        <f>IF(ISBLANK(Nomen.complète!Q1322),"",Nomen.complète!Q1322)</f>
        <v>2901</v>
      </c>
      <c r="B1322" s="164">
        <f>IF(ISBLANK(Nomen.complète!R1322),"",Nomen.complète!R1322)</f>
        <v>12071</v>
      </c>
      <c r="C1322" s="165" t="str">
        <f>IF(ISBLANK(Nomen.complète!S1322),"-",Nomen.complète!S1322)</f>
        <v>Gächlingen</v>
      </c>
    </row>
    <row r="1323" spans="1:3" x14ac:dyDescent="0.2">
      <c r="A1323" s="164" t="str">
        <f>IF(ISBLANK(Nomen.complète!Q1323),"",Nomen.complète!Q1323)</f>
        <v/>
      </c>
      <c r="B1323" s="164">
        <f>IF(ISBLANK(Nomen.complète!R1323),"",Nomen.complète!R1323)</f>
        <v>12095</v>
      </c>
      <c r="C1323" s="165" t="str">
        <f>IF(ISBLANK(Nomen.complète!S1323),"-",Nomen.complète!S1323)</f>
        <v>Gächliwil</v>
      </c>
    </row>
    <row r="1324" spans="1:3" x14ac:dyDescent="0.2">
      <c r="A1324" s="164" t="str">
        <f>IF(ISBLANK(Nomen.complète!Q1324),"",Nomen.complète!Q1324)</f>
        <v/>
      </c>
      <c r="B1324" s="164">
        <f>IF(ISBLANK(Nomen.complète!R1324),"",Nomen.complète!R1324)</f>
        <v>11033</v>
      </c>
      <c r="C1324" s="165" t="str">
        <f>IF(ISBLANK(Nomen.complète!S1324),"-",Nomen.complète!S1324)</f>
        <v>Gänsbrunnen</v>
      </c>
    </row>
    <row r="1325" spans="1:3" x14ac:dyDescent="0.2">
      <c r="A1325" s="164" t="str">
        <f>IF(ISBLANK(Nomen.complète!Q1325),"",Nomen.complète!Q1325)</f>
        <v/>
      </c>
      <c r="B1325" s="164">
        <f>IF(ISBLANK(Nomen.complète!R1325),"",Nomen.complète!R1325)</f>
        <v>16389</v>
      </c>
      <c r="C1325" s="165" t="str">
        <f>IF(ISBLANK(Nomen.complète!S1325),"-",Nomen.complète!S1325)</f>
        <v>Gäserz</v>
      </c>
    </row>
    <row r="1326" spans="1:3" x14ac:dyDescent="0.2">
      <c r="A1326" s="164">
        <f>IF(ISBLANK(Nomen.complète!Q1326),"",Nomen.complète!Q1326)</f>
        <v>1208</v>
      </c>
      <c r="B1326" s="164">
        <f>IF(ISBLANK(Nomen.complète!R1326),"",Nomen.complète!R1326)</f>
        <v>12032</v>
      </c>
      <c r="C1326" s="165" t="str">
        <f>IF(ISBLANK(Nomen.complète!S1326),"-",Nomen.complète!S1326)</f>
        <v>Göschenen</v>
      </c>
    </row>
    <row r="1327" spans="1:3" x14ac:dyDescent="0.2">
      <c r="A1327" s="164" t="str">
        <f>IF(ISBLANK(Nomen.complète!Q1327),"",Nomen.complète!Q1327)</f>
        <v/>
      </c>
      <c r="B1327" s="164">
        <f>IF(ISBLANK(Nomen.complète!R1327),"",Nomen.complète!R1327)</f>
        <v>12045</v>
      </c>
      <c r="C1327" s="165" t="str">
        <f>IF(ISBLANK(Nomen.complète!S1327),"-",Nomen.complète!S1327)</f>
        <v>Götighofen</v>
      </c>
    </row>
    <row r="1328" spans="1:3" x14ac:dyDescent="0.2">
      <c r="A1328" s="164" t="str">
        <f>IF(ISBLANK(Nomen.complète!Q1328),"",Nomen.complète!Q1328)</f>
        <v/>
      </c>
      <c r="B1328" s="164">
        <f>IF(ISBLANK(Nomen.complète!R1328),"",Nomen.complète!R1328)</f>
        <v>16555</v>
      </c>
      <c r="C1328" s="165" t="str">
        <f>IF(ISBLANK(Nomen.complète!S1328),"-",Nomen.complète!S1328)</f>
        <v>Gündelhart</v>
      </c>
    </row>
    <row r="1329" spans="1:3" x14ac:dyDescent="0.2">
      <c r="A1329" s="164" t="str">
        <f>IF(ISBLANK(Nomen.complète!Q1329),"",Nomen.complète!Q1329)</f>
        <v/>
      </c>
      <c r="B1329" s="164">
        <f>IF(ISBLANK(Nomen.complète!R1329),"",Nomen.complète!R1329)</f>
        <v>11957</v>
      </c>
      <c r="C1329" s="165" t="str">
        <f>IF(ISBLANK(Nomen.complète!S1329),"-",Nomen.complète!S1329)</f>
        <v>Gündelhart-Hörhausen</v>
      </c>
    </row>
    <row r="1330" spans="1:3" x14ac:dyDescent="0.2">
      <c r="A1330" s="164">
        <f>IF(ISBLANK(Nomen.complète!Q1330),"",Nomen.complète!Q1330)</f>
        <v>578</v>
      </c>
      <c r="B1330" s="164">
        <f>IF(ISBLANK(Nomen.complète!R1330),"",Nomen.complète!R1330)</f>
        <v>15151</v>
      </c>
      <c r="C1330" s="165" t="str">
        <f>IF(ISBLANK(Nomen.complète!S1330),"-",Nomen.complète!S1330)</f>
        <v>Gündlischwand</v>
      </c>
    </row>
    <row r="1331" spans="1:3" x14ac:dyDescent="0.2">
      <c r="A1331" s="164">
        <f>IF(ISBLANK(Nomen.complète!Q1331),"",Nomen.complète!Q1331)</f>
        <v>2547</v>
      </c>
      <c r="B1331" s="164">
        <f>IF(ISBLANK(Nomen.complète!R1331),"",Nomen.complète!R1331)</f>
        <v>11923</v>
      </c>
      <c r="C1331" s="165" t="str">
        <f>IF(ISBLANK(Nomen.complète!S1331),"-",Nomen.complète!S1331)</f>
        <v>Günsberg</v>
      </c>
    </row>
    <row r="1332" spans="1:3" x14ac:dyDescent="0.2">
      <c r="A1332" s="164">
        <f>IF(ISBLANK(Nomen.complète!Q1332),"",Nomen.complète!Q1332)</f>
        <v>4656</v>
      </c>
      <c r="B1332" s="164">
        <f>IF(ISBLANK(Nomen.complète!R1332),"",Nomen.complète!R1332)</f>
        <v>15400</v>
      </c>
      <c r="C1332" s="165" t="str">
        <f>IF(ISBLANK(Nomen.complète!S1332),"-",Nomen.complète!S1332)</f>
        <v>Güttingen</v>
      </c>
    </row>
    <row r="1333" spans="1:3" x14ac:dyDescent="0.2">
      <c r="A1333" s="164">
        <f>IF(ISBLANK(Nomen.complète!Q1333),"",Nomen.complète!Q1333)</f>
        <v>579</v>
      </c>
      <c r="B1333" s="164">
        <f>IF(ISBLANK(Nomen.complète!R1333),"",Nomen.complète!R1333)</f>
        <v>15152</v>
      </c>
      <c r="C1333" s="165" t="str">
        <f>IF(ISBLANK(Nomen.complète!S1333),"-",Nomen.complète!S1333)</f>
        <v>Habkern</v>
      </c>
    </row>
    <row r="1334" spans="1:3" x14ac:dyDescent="0.2">
      <c r="A1334" s="164">
        <f>IF(ISBLANK(Nomen.complète!Q1334),"",Nomen.complète!Q1334)</f>
        <v>4099</v>
      </c>
      <c r="B1334" s="164">
        <f>IF(ISBLANK(Nomen.complète!R1334),"",Nomen.complète!R1334)</f>
        <v>12000</v>
      </c>
      <c r="C1334" s="165" t="str">
        <f>IF(ISBLANK(Nomen.complète!S1334),"-",Nomen.complète!S1334)</f>
        <v>Habsburg</v>
      </c>
    </row>
    <row r="1335" spans="1:3" x14ac:dyDescent="0.2">
      <c r="A1335" s="164">
        <f>IF(ISBLANK(Nomen.complète!Q1335),"",Nomen.complète!Q1335)</f>
        <v>220</v>
      </c>
      <c r="B1335" s="164">
        <f>IF(ISBLANK(Nomen.complète!R1335),"",Nomen.complète!R1335)</f>
        <v>12001</v>
      </c>
      <c r="C1335" s="165" t="str">
        <f>IF(ISBLANK(Nomen.complète!S1335),"-",Nomen.complète!S1335)</f>
        <v>Hagenbuch</v>
      </c>
    </row>
    <row r="1336" spans="1:3" x14ac:dyDescent="0.2">
      <c r="A1336" s="164">
        <f>IF(ISBLANK(Nomen.complète!Q1336),"",Nomen.complète!Q1336)</f>
        <v>736</v>
      </c>
      <c r="B1336" s="164">
        <f>IF(ISBLANK(Nomen.complète!R1336),"",Nomen.complète!R1336)</f>
        <v>15242</v>
      </c>
      <c r="C1336" s="165" t="str">
        <f>IF(ISBLANK(Nomen.complète!S1336),"-",Nomen.complète!S1336)</f>
        <v>Hagneck</v>
      </c>
    </row>
    <row r="1337" spans="1:3" x14ac:dyDescent="0.2">
      <c r="A1337" s="164" t="str">
        <f>IF(ISBLANK(Nomen.complète!Q1337),"",Nomen.complète!Q1337)</f>
        <v/>
      </c>
      <c r="B1337" s="164">
        <f>IF(ISBLANK(Nomen.complète!R1337),"",Nomen.complète!R1337)</f>
        <v>12005</v>
      </c>
      <c r="C1337" s="165" t="str">
        <f>IF(ISBLANK(Nomen.complète!S1337),"-",Nomen.complète!S1337)</f>
        <v>Halden</v>
      </c>
    </row>
    <row r="1338" spans="1:3" x14ac:dyDescent="0.2">
      <c r="A1338" s="164" t="str">
        <f>IF(ISBLANK(Nomen.complète!Q1338),"",Nomen.complète!Q1338)</f>
        <v/>
      </c>
      <c r="B1338" s="164">
        <f>IF(ISBLANK(Nomen.complète!R1338),"",Nomen.complète!R1338)</f>
        <v>10784</v>
      </c>
      <c r="C1338" s="165" t="str">
        <f>IF(ISBLANK(Nomen.complète!S1338),"-",Nomen.complète!S1338)</f>
        <v>Haldenstein</v>
      </c>
    </row>
    <row r="1339" spans="1:3" x14ac:dyDescent="0.2">
      <c r="A1339" s="164">
        <f>IF(ISBLANK(Nomen.complète!Q1339),"",Nomen.complète!Q1339)</f>
        <v>2971</v>
      </c>
      <c r="B1339" s="164">
        <f>IF(ISBLANK(Nomen.complète!R1339),"",Nomen.complète!R1339)</f>
        <v>12020</v>
      </c>
      <c r="C1339" s="165" t="str">
        <f>IF(ISBLANK(Nomen.complète!S1339),"-",Nomen.complète!S1339)</f>
        <v>Hallau</v>
      </c>
    </row>
    <row r="1340" spans="1:3" x14ac:dyDescent="0.2">
      <c r="A1340" s="164">
        <f>IF(ISBLANK(Nomen.complète!Q1340),"",Nomen.complète!Q1340)</f>
        <v>4197</v>
      </c>
      <c r="B1340" s="164">
        <f>IF(ISBLANK(Nomen.complète!R1340),"",Nomen.complète!R1340)</f>
        <v>11996</v>
      </c>
      <c r="C1340" s="165" t="str">
        <f>IF(ISBLANK(Nomen.complète!S1340),"-",Nomen.complète!S1340)</f>
        <v>Hallwil</v>
      </c>
    </row>
    <row r="1341" spans="1:3" x14ac:dyDescent="0.2">
      <c r="A1341" s="164">
        <f>IF(ISBLANK(Nomen.complète!Q1341),"",Nomen.complète!Q1341)</f>
        <v>2520</v>
      </c>
      <c r="B1341" s="164">
        <f>IF(ISBLANK(Nomen.complète!R1341),"",Nomen.complète!R1341)</f>
        <v>13729</v>
      </c>
      <c r="C1341" s="165" t="str">
        <f>IF(ISBLANK(Nomen.complète!S1341),"-",Nomen.complète!S1341)</f>
        <v>Halten</v>
      </c>
    </row>
    <row r="1342" spans="1:3" x14ac:dyDescent="0.2">
      <c r="A1342" s="164" t="str">
        <f>IF(ISBLANK(Nomen.complète!Q1342),"",Nomen.complète!Q1342)</f>
        <v/>
      </c>
      <c r="B1342" s="164">
        <f>IF(ISBLANK(Nomen.complète!R1342),"",Nomen.complète!R1342)</f>
        <v>12013</v>
      </c>
      <c r="C1342" s="165" t="str">
        <f>IF(ISBLANK(Nomen.complète!S1342),"-",Nomen.complète!S1342)</f>
        <v>Happerswil-Buch</v>
      </c>
    </row>
    <row r="1343" spans="1:3" x14ac:dyDescent="0.2">
      <c r="A1343" s="164" t="str">
        <f>IF(ISBLANK(Nomen.complète!Q1343),"",Nomen.complète!Q1343)</f>
        <v/>
      </c>
      <c r="B1343" s="164">
        <f>IF(ISBLANK(Nomen.complète!R1343),"",Nomen.complète!R1343)</f>
        <v>12014</v>
      </c>
      <c r="C1343" s="165" t="str">
        <f>IF(ISBLANK(Nomen.complète!S1343),"-",Nomen.complète!S1343)</f>
        <v>Harenwilen</v>
      </c>
    </row>
    <row r="1344" spans="1:3" x14ac:dyDescent="0.2">
      <c r="A1344" s="164">
        <f>IF(ISBLANK(Nomen.complète!Q1344),"",Nomen.complète!Q1344)</f>
        <v>1005</v>
      </c>
      <c r="B1344" s="164">
        <f>IF(ISBLANK(Nomen.complète!R1344),"",Nomen.complète!R1344)</f>
        <v>15547</v>
      </c>
      <c r="C1344" s="165" t="str">
        <f>IF(ISBLANK(Nomen.complète!S1344),"-",Nomen.complète!S1344)</f>
        <v>Hasle (LU)</v>
      </c>
    </row>
    <row r="1345" spans="1:3" x14ac:dyDescent="0.2">
      <c r="A1345" s="164">
        <f>IF(ISBLANK(Nomen.complète!Q1345),"",Nomen.complète!Q1345)</f>
        <v>406</v>
      </c>
      <c r="B1345" s="164">
        <f>IF(ISBLANK(Nomen.complète!R1345),"",Nomen.complète!R1345)</f>
        <v>15063</v>
      </c>
      <c r="C1345" s="165" t="str">
        <f>IF(ISBLANK(Nomen.complète!S1345),"-",Nomen.complète!S1345)</f>
        <v>Hasle bei Burgdorf</v>
      </c>
    </row>
    <row r="1346" spans="1:3" x14ac:dyDescent="0.2">
      <c r="A1346" s="164" t="str">
        <f>IF(ISBLANK(Nomen.complète!Q1346),"",Nomen.complète!Q1346)</f>
        <v/>
      </c>
      <c r="B1346" s="164">
        <f>IF(ISBLANK(Nomen.complète!R1346),"",Nomen.complète!R1346)</f>
        <v>11981</v>
      </c>
      <c r="C1346" s="165" t="str">
        <f>IF(ISBLANK(Nomen.complète!S1346),"-",Nomen.complète!S1346)</f>
        <v>Haslen</v>
      </c>
    </row>
    <row r="1347" spans="1:3" x14ac:dyDescent="0.2">
      <c r="A1347" s="164">
        <f>IF(ISBLANK(Nomen.complète!Q1347),"",Nomen.complète!Q1347)</f>
        <v>783</v>
      </c>
      <c r="B1347" s="164">
        <f>IF(ISBLANK(Nomen.complète!R1347),"",Nomen.complète!R1347)</f>
        <v>15271</v>
      </c>
      <c r="C1347" s="165" t="str">
        <f>IF(ISBLANK(Nomen.complète!S1347),"-",Nomen.complète!S1347)</f>
        <v>Hasliberg</v>
      </c>
    </row>
    <row r="1348" spans="1:3" x14ac:dyDescent="0.2">
      <c r="A1348" s="164" t="str">
        <f>IF(ISBLANK(Nomen.complète!Q1348),"",Nomen.complète!Q1348)</f>
        <v/>
      </c>
      <c r="B1348" s="164">
        <f>IF(ISBLANK(Nomen.complète!R1348),"",Nomen.complète!R1348)</f>
        <v>16268</v>
      </c>
      <c r="C1348" s="165" t="str">
        <f>IF(ISBLANK(Nomen.complète!S1348),"-",Nomen.complète!S1348)</f>
        <v>Hauben</v>
      </c>
    </row>
    <row r="1349" spans="1:3" x14ac:dyDescent="0.2">
      <c r="A1349" s="164">
        <f>IF(ISBLANK(Nomen.complète!Q1349),"",Nomen.complète!Q1349)</f>
        <v>2491</v>
      </c>
      <c r="B1349" s="164">
        <f>IF(ISBLANK(Nomen.complète!R1349),"",Nomen.complète!R1349)</f>
        <v>11985</v>
      </c>
      <c r="C1349" s="165" t="str">
        <f>IF(ISBLANK(Nomen.complète!S1349),"-",Nomen.complète!S1349)</f>
        <v>Hauenstein-Ifenthal</v>
      </c>
    </row>
    <row r="1350" spans="1:3" x14ac:dyDescent="0.2">
      <c r="A1350" s="164" t="str">
        <f>IF(ISBLANK(Nomen.complète!Q1350),"",Nomen.complète!Q1350)</f>
        <v/>
      </c>
      <c r="B1350" s="164">
        <f>IF(ISBLANK(Nomen.complète!R1350),"",Nomen.complète!R1350)</f>
        <v>11987</v>
      </c>
      <c r="C1350" s="165" t="str">
        <f>IF(ISBLANK(Nomen.complète!S1350),"-",Nomen.complète!S1350)</f>
        <v>Hauptwil</v>
      </c>
    </row>
    <row r="1351" spans="1:3" x14ac:dyDescent="0.2">
      <c r="A1351" s="164">
        <f>IF(ISBLANK(Nomen.complète!Q1351),"",Nomen.complète!Q1351)</f>
        <v>4486</v>
      </c>
      <c r="B1351" s="164">
        <f>IF(ISBLANK(Nomen.complète!R1351),"",Nomen.complète!R1351)</f>
        <v>15446</v>
      </c>
      <c r="C1351" s="165" t="str">
        <f>IF(ISBLANK(Nomen.complète!S1351),"-",Nomen.complète!S1351)</f>
        <v>Hauptwil-Gottshaus</v>
      </c>
    </row>
    <row r="1352" spans="1:3" x14ac:dyDescent="0.2">
      <c r="A1352" s="164" t="str">
        <f>IF(ISBLANK(Nomen.complète!Q1352),"",Nomen.complète!Q1352)</f>
        <v/>
      </c>
      <c r="B1352" s="164">
        <f>IF(ISBLANK(Nomen.complète!R1352),"",Nomen.complète!R1352)</f>
        <v>16371</v>
      </c>
      <c r="C1352" s="165" t="str">
        <f>IF(ISBLANK(Nomen.complète!S1352),"-",Nomen.complète!S1352)</f>
        <v>Hausen</v>
      </c>
    </row>
    <row r="1353" spans="1:3" x14ac:dyDescent="0.2">
      <c r="A1353" s="164">
        <f>IF(ISBLANK(Nomen.complète!Q1353),"",Nomen.complète!Q1353)</f>
        <v>4100</v>
      </c>
      <c r="B1353" s="164">
        <f>IF(ISBLANK(Nomen.complète!R1353),"",Nomen.complète!R1353)</f>
        <v>14375</v>
      </c>
      <c r="C1353" s="165" t="str">
        <f>IF(ISBLANK(Nomen.complète!S1353),"-",Nomen.complète!S1353)</f>
        <v>Hausen (AG)</v>
      </c>
    </row>
    <row r="1354" spans="1:3" x14ac:dyDescent="0.2">
      <c r="A1354" s="164">
        <f>IF(ISBLANK(Nomen.complète!Q1354),"",Nomen.complète!Q1354)</f>
        <v>4</v>
      </c>
      <c r="B1354" s="164">
        <f>IF(ISBLANK(Nomen.complète!R1354),"",Nomen.complète!R1354)</f>
        <v>11992</v>
      </c>
      <c r="C1354" s="165" t="str">
        <f>IF(ISBLANK(Nomen.complète!S1354),"-",Nomen.complète!S1354)</f>
        <v>Hausen am Albis</v>
      </c>
    </row>
    <row r="1355" spans="1:3" x14ac:dyDescent="0.2">
      <c r="A1355" s="164" t="str">
        <f>IF(ISBLANK(Nomen.complète!Q1355),"",Nomen.complète!Q1355)</f>
        <v/>
      </c>
      <c r="B1355" s="164">
        <f>IF(ISBLANK(Nomen.complète!R1355),"",Nomen.complète!R1355)</f>
        <v>11994</v>
      </c>
      <c r="C1355" s="165" t="str">
        <f>IF(ISBLANK(Nomen.complète!S1355),"-",Nomen.complète!S1355)</f>
        <v>Hausen bei Brugg</v>
      </c>
    </row>
    <row r="1356" spans="1:3" x14ac:dyDescent="0.2">
      <c r="A1356" s="164">
        <f>IF(ISBLANK(Nomen.complète!Q1356),"",Nomen.complète!Q1356)</f>
        <v>2121</v>
      </c>
      <c r="B1356" s="164">
        <f>IF(ISBLANK(Nomen.complète!R1356),"",Nomen.complète!R1356)</f>
        <v>14362</v>
      </c>
      <c r="C1356" s="165" t="str">
        <f>IF(ISBLANK(Nomen.complète!S1356),"-",Nomen.complète!S1356)</f>
        <v>Haut-Intyamon</v>
      </c>
    </row>
    <row r="1357" spans="1:3" x14ac:dyDescent="0.2">
      <c r="A1357" s="164" t="str">
        <f>IF(ISBLANK(Nomen.complète!Q1357),"",Nomen.complète!Q1357)</f>
        <v/>
      </c>
      <c r="B1357" s="164">
        <f>IF(ISBLANK(Nomen.complète!R1357),"",Nomen.complète!R1357)</f>
        <v>13260</v>
      </c>
      <c r="C1357" s="165" t="str">
        <f>IF(ISBLANK(Nomen.complète!S1357),"-",Nomen.complète!S1357)</f>
        <v>Haut-Vully</v>
      </c>
    </row>
    <row r="1358" spans="1:3" x14ac:dyDescent="0.2">
      <c r="A1358" s="164">
        <f>IF(ISBLANK(Nomen.complète!Q1358),"",Nomen.complète!Q1358)</f>
        <v>6809</v>
      </c>
      <c r="B1358" s="164">
        <f>IF(ISBLANK(Nomen.complète!R1358),"",Nomen.complète!R1358)</f>
        <v>16120</v>
      </c>
      <c r="C1358" s="165" t="str">
        <f>IF(ISBLANK(Nomen.complète!S1358),"-",Nomen.complète!S1358)</f>
        <v>Haute-Ajoie</v>
      </c>
    </row>
    <row r="1359" spans="1:3" x14ac:dyDescent="0.2">
      <c r="A1359" s="164">
        <f>IF(ISBLANK(Nomen.complète!Q1359),"",Nomen.complète!Q1359)</f>
        <v>6729</v>
      </c>
      <c r="B1359" s="164">
        <f>IF(ISBLANK(Nomen.complète!R1359),"",Nomen.complète!R1359)</f>
        <v>15624</v>
      </c>
      <c r="C1359" s="165" t="str">
        <f>IF(ISBLANK(Nomen.complète!S1359),"-",Nomen.complète!S1359)</f>
        <v>Haute-Sorne</v>
      </c>
    </row>
    <row r="1360" spans="1:3" x14ac:dyDescent="0.2">
      <c r="A1360" s="164">
        <f>IF(ISBLANK(Nomen.complète!Q1360),"",Nomen.complète!Q1360)</f>
        <v>5656</v>
      </c>
      <c r="B1360" s="164">
        <f>IF(ISBLANK(Nomen.complète!R1360),"",Nomen.complète!R1360)</f>
        <v>16612</v>
      </c>
      <c r="C1360" s="165" t="str">
        <f>IF(ISBLANK(Nomen.complète!S1360),"-",Nomen.complète!S1360)</f>
        <v>Hautemorges</v>
      </c>
    </row>
    <row r="1361" spans="1:3" x14ac:dyDescent="0.2">
      <c r="A1361" s="164" t="str">
        <f>IF(ISBLANK(Nomen.complète!Q1361),"",Nomen.complète!Q1361)</f>
        <v/>
      </c>
      <c r="B1361" s="164">
        <f>IF(ISBLANK(Nomen.complète!R1361),"",Nomen.complète!R1361)</f>
        <v>12147</v>
      </c>
      <c r="C1361" s="165" t="str">
        <f>IF(ISBLANK(Nomen.complète!S1361),"-",Nomen.complète!S1361)</f>
        <v>Hauterive</v>
      </c>
    </row>
    <row r="1362" spans="1:3" x14ac:dyDescent="0.2">
      <c r="A1362" s="164">
        <f>IF(ISBLANK(Nomen.complète!Q1362),"",Nomen.complète!Q1362)</f>
        <v>2233</v>
      </c>
      <c r="B1362" s="164">
        <f>IF(ISBLANK(Nomen.complète!R1362),"",Nomen.complète!R1362)</f>
        <v>14141</v>
      </c>
      <c r="C1362" s="165" t="str">
        <f>IF(ISBLANK(Nomen.complète!S1362),"-",Nomen.complète!S1362)</f>
        <v>Hauterive (FR)</v>
      </c>
    </row>
    <row r="1363" spans="1:3" x14ac:dyDescent="0.2">
      <c r="A1363" s="164">
        <f>IF(ISBLANK(Nomen.complète!Q1363),"",Nomen.complète!Q1363)</f>
        <v>6454</v>
      </c>
      <c r="B1363" s="164">
        <f>IF(ISBLANK(Nomen.complète!R1363),"",Nomen.complète!R1363)</f>
        <v>16108</v>
      </c>
      <c r="C1363" s="165" t="str">
        <f>IF(ISBLANK(Nomen.complète!S1363),"-",Nomen.complète!S1363)</f>
        <v>Hauterive (NE)</v>
      </c>
    </row>
    <row r="1364" spans="1:3" x14ac:dyDescent="0.2">
      <c r="A1364" s="164">
        <f>IF(ISBLANK(Nomen.complète!Q1364),"",Nomen.complète!Q1364)</f>
        <v>2137</v>
      </c>
      <c r="B1364" s="164">
        <f>IF(ISBLANK(Nomen.complète!R1364),"",Nomen.complète!R1364)</f>
        <v>12247</v>
      </c>
      <c r="C1364" s="165" t="str">
        <f>IF(ISBLANK(Nomen.complète!S1364),"-",Nomen.complète!S1364)</f>
        <v>Hauteville</v>
      </c>
    </row>
    <row r="1365" spans="1:3" x14ac:dyDescent="0.2">
      <c r="A1365" s="164">
        <f>IF(ISBLANK(Nomen.complète!Q1365),"",Nomen.complète!Q1365)</f>
        <v>5</v>
      </c>
      <c r="B1365" s="164">
        <f>IF(ISBLANK(Nomen.complète!R1365),"",Nomen.complète!R1365)</f>
        <v>12249</v>
      </c>
      <c r="C1365" s="165" t="str">
        <f>IF(ISBLANK(Nomen.complète!S1365),"-",Nomen.complète!S1365)</f>
        <v>Hedingen</v>
      </c>
    </row>
    <row r="1366" spans="1:3" x14ac:dyDescent="0.2">
      <c r="A1366" s="164">
        <f>IF(ISBLANK(Nomen.complète!Q1366),"",Nomen.complète!Q1366)</f>
        <v>4416</v>
      </c>
      <c r="B1366" s="164">
        <f>IF(ISBLANK(Nomen.complète!R1366),"",Nomen.complète!R1366)</f>
        <v>15406</v>
      </c>
      <c r="C1366" s="165" t="str">
        <f>IF(ISBLANK(Nomen.complète!S1366),"-",Nomen.complète!S1366)</f>
        <v>Hefenhofen</v>
      </c>
    </row>
    <row r="1367" spans="1:3" x14ac:dyDescent="0.2">
      <c r="A1367" s="164">
        <f>IF(ISBLANK(Nomen.complète!Q1367),"",Nomen.complète!Q1367)</f>
        <v>3032</v>
      </c>
      <c r="B1367" s="164">
        <f>IF(ISBLANK(Nomen.complète!R1367),"",Nomen.complète!R1367)</f>
        <v>12253</v>
      </c>
      <c r="C1367" s="165" t="str">
        <f>IF(ISBLANK(Nomen.complète!S1367),"-",Nomen.complète!S1367)</f>
        <v>Heiden</v>
      </c>
    </row>
    <row r="1368" spans="1:3" x14ac:dyDescent="0.2">
      <c r="A1368" s="164">
        <f>IF(ISBLANK(Nomen.complète!Q1368),"",Nomen.complète!Q1368)</f>
        <v>927</v>
      </c>
      <c r="B1368" s="164">
        <f>IF(ISBLANK(Nomen.complète!R1368),"",Nomen.complète!R1368)</f>
        <v>15325</v>
      </c>
      <c r="C1368" s="165" t="str">
        <f>IF(ISBLANK(Nomen.complète!S1368),"-",Nomen.complète!S1368)</f>
        <v>Heiligenschwendi</v>
      </c>
    </row>
    <row r="1369" spans="1:3" x14ac:dyDescent="0.2">
      <c r="A1369" s="164" t="str">
        <f>IF(ISBLANK(Nomen.complète!Q1369),"",Nomen.complète!Q1369)</f>
        <v/>
      </c>
      <c r="B1369" s="164">
        <f>IF(ISBLANK(Nomen.complète!R1369),"",Nomen.complète!R1369)</f>
        <v>11190</v>
      </c>
      <c r="C1369" s="165" t="str">
        <f>IF(ISBLANK(Nomen.complète!S1369),"-",Nomen.complète!S1369)</f>
        <v>Heiligkreuz</v>
      </c>
    </row>
    <row r="1370" spans="1:3" x14ac:dyDescent="0.2">
      <c r="A1370" s="164">
        <f>IF(ISBLANK(Nomen.complète!Q1370),"",Nomen.complète!Q1370)</f>
        <v>928</v>
      </c>
      <c r="B1370" s="164">
        <f>IF(ISBLANK(Nomen.complète!R1370),"",Nomen.complète!R1370)</f>
        <v>15326</v>
      </c>
      <c r="C1370" s="165" t="str">
        <f>IF(ISBLANK(Nomen.complète!S1370),"-",Nomen.complète!S1370)</f>
        <v>Heimberg</v>
      </c>
    </row>
    <row r="1371" spans="1:3" x14ac:dyDescent="0.2">
      <c r="A1371" s="164">
        <f>IF(ISBLANK(Nomen.complète!Q1371),"",Nomen.complète!Q1371)</f>
        <v>977</v>
      </c>
      <c r="B1371" s="164">
        <f>IF(ISBLANK(Nomen.complète!R1371),"",Nomen.complète!R1371)</f>
        <v>15362</v>
      </c>
      <c r="C1371" s="165" t="str">
        <f>IF(ISBLANK(Nomen.complète!S1371),"-",Nomen.complète!S1371)</f>
        <v>Heimenhausen</v>
      </c>
    </row>
    <row r="1372" spans="1:3" x14ac:dyDescent="0.2">
      <c r="A1372" s="164">
        <f>IF(ISBLANK(Nomen.complète!Q1372),"",Nomen.complète!Q1372)</f>
        <v>407</v>
      </c>
      <c r="B1372" s="164">
        <f>IF(ISBLANK(Nomen.complète!R1372),"",Nomen.complète!R1372)</f>
        <v>15064</v>
      </c>
      <c r="C1372" s="165" t="str">
        <f>IF(ISBLANK(Nomen.complète!S1372),"-",Nomen.complète!S1372)</f>
        <v>Heimiswil</v>
      </c>
    </row>
    <row r="1373" spans="1:3" x14ac:dyDescent="0.2">
      <c r="A1373" s="164" t="str">
        <f>IF(ISBLANK(Nomen.complète!Q1373),"",Nomen.complète!Q1373)</f>
        <v/>
      </c>
      <c r="B1373" s="164">
        <f>IF(ISBLANK(Nomen.complète!R1373),"",Nomen.complète!R1373)</f>
        <v>11160</v>
      </c>
      <c r="C1373" s="165" t="str">
        <f>IF(ISBLANK(Nomen.complète!S1373),"-",Nomen.complète!S1373)</f>
        <v>Heinrichswil</v>
      </c>
    </row>
    <row r="1374" spans="1:3" x14ac:dyDescent="0.2">
      <c r="A1374" s="164" t="str">
        <f>IF(ISBLANK(Nomen.complète!Q1374),"",Nomen.complète!Q1374)</f>
        <v/>
      </c>
      <c r="B1374" s="164">
        <f>IF(ISBLANK(Nomen.complète!R1374),"",Nomen.complète!R1374)</f>
        <v>13751</v>
      </c>
      <c r="C1374" s="165" t="str">
        <f>IF(ISBLANK(Nomen.complète!S1374),"-",Nomen.complète!S1374)</f>
        <v>Heinrichswil-Winistorf</v>
      </c>
    </row>
    <row r="1375" spans="1:3" x14ac:dyDescent="0.2">
      <c r="A1375" s="164">
        <f>IF(ISBLANK(Nomen.complète!Q1375),"",Nomen.complète!Q1375)</f>
        <v>2296</v>
      </c>
      <c r="B1375" s="164">
        <f>IF(ISBLANK(Nomen.complète!R1375),"",Nomen.complète!R1375)</f>
        <v>12260</v>
      </c>
      <c r="C1375" s="165" t="str">
        <f>IF(ISBLANK(Nomen.complète!S1375),"-",Nomen.complète!S1375)</f>
        <v>Heitenried</v>
      </c>
    </row>
    <row r="1376" spans="1:3" x14ac:dyDescent="0.2">
      <c r="A1376" s="164" t="str">
        <f>IF(ISBLANK(Nomen.complète!Q1376),"",Nomen.complète!Q1376)</f>
        <v/>
      </c>
      <c r="B1376" s="164">
        <f>IF(ISBLANK(Nomen.complète!R1376),"",Nomen.complète!R1376)</f>
        <v>12222</v>
      </c>
      <c r="C1376" s="165" t="str">
        <f>IF(ISBLANK(Nomen.complète!S1376),"-",Nomen.complète!S1376)</f>
        <v>Heldswil</v>
      </c>
    </row>
    <row r="1377" spans="1:3" x14ac:dyDescent="0.2">
      <c r="A1377" s="164">
        <f>IF(ISBLANK(Nomen.complète!Q1377),"",Nomen.complète!Q1377)</f>
        <v>4251</v>
      </c>
      <c r="B1377" s="164">
        <f>IF(ISBLANK(Nomen.complète!R1377),"",Nomen.complète!R1377)</f>
        <v>12228</v>
      </c>
      <c r="C1377" s="165" t="str">
        <f>IF(ISBLANK(Nomen.complète!S1377),"-",Nomen.complète!S1377)</f>
        <v>Hellikon</v>
      </c>
    </row>
    <row r="1378" spans="1:3" x14ac:dyDescent="0.2">
      <c r="A1378" s="164">
        <f>IF(ISBLANK(Nomen.complète!Q1378),"",Nomen.complète!Q1378)</f>
        <v>408</v>
      </c>
      <c r="B1378" s="164">
        <f>IF(ISBLANK(Nomen.complète!R1378),"",Nomen.complète!R1378)</f>
        <v>15065</v>
      </c>
      <c r="C1378" s="165" t="str">
        <f>IF(ISBLANK(Nomen.complète!S1378),"-",Nomen.complète!S1378)</f>
        <v>Hellsau</v>
      </c>
    </row>
    <row r="1379" spans="1:3" x14ac:dyDescent="0.2">
      <c r="A1379" s="164" t="str">
        <f>IF(ISBLANK(Nomen.complète!Q1379),"",Nomen.complète!Q1379)</f>
        <v/>
      </c>
      <c r="B1379" s="164">
        <f>IF(ISBLANK(Nomen.complète!R1379),"",Nomen.complète!R1379)</f>
        <v>10102</v>
      </c>
      <c r="C1379" s="165" t="str">
        <f>IF(ISBLANK(Nomen.complète!S1379),"-",Nomen.complète!S1379)</f>
        <v>Hemberg</v>
      </c>
    </row>
    <row r="1380" spans="1:3" x14ac:dyDescent="0.2">
      <c r="A1380" s="164">
        <f>IF(ISBLANK(Nomen.complète!Q1380),"",Nomen.complète!Q1380)</f>
        <v>2962</v>
      </c>
      <c r="B1380" s="164">
        <f>IF(ISBLANK(Nomen.complète!R1380),"",Nomen.complète!R1380)</f>
        <v>12233</v>
      </c>
      <c r="C1380" s="165" t="str">
        <f>IF(ISBLANK(Nomen.complète!S1380),"-",Nomen.complète!S1380)</f>
        <v>Hemishofen</v>
      </c>
    </row>
    <row r="1381" spans="1:3" x14ac:dyDescent="0.2">
      <c r="A1381" s="164" t="str">
        <f>IF(ISBLANK(Nomen.complète!Q1381),"",Nomen.complète!Q1381)</f>
        <v/>
      </c>
      <c r="B1381" s="164">
        <f>IF(ISBLANK(Nomen.complète!R1381),"",Nomen.complète!R1381)</f>
        <v>12221</v>
      </c>
      <c r="C1381" s="165" t="str">
        <f>IF(ISBLANK(Nomen.complète!S1381),"-",Nomen.complète!S1381)</f>
        <v>Hemmental</v>
      </c>
    </row>
    <row r="1382" spans="1:3" x14ac:dyDescent="0.2">
      <c r="A1382" s="164" t="str">
        <f>IF(ISBLANK(Nomen.complète!Q1382),"",Nomen.complète!Q1382)</f>
        <v/>
      </c>
      <c r="B1382" s="164">
        <f>IF(ISBLANK(Nomen.complète!R1382),"",Nomen.complète!R1382)</f>
        <v>16424</v>
      </c>
      <c r="C1382" s="165" t="str">
        <f>IF(ISBLANK(Nomen.complète!S1382),"-",Nomen.complète!S1382)</f>
        <v>Hemmerswil</v>
      </c>
    </row>
    <row r="1383" spans="1:3" x14ac:dyDescent="0.2">
      <c r="A1383" s="164">
        <f>IF(ISBLANK(Nomen.complète!Q1383),"",Nomen.complète!Q1383)</f>
        <v>2848</v>
      </c>
      <c r="B1383" s="164">
        <f>IF(ISBLANK(Nomen.complète!R1383),"",Nomen.complète!R1383)</f>
        <v>13787</v>
      </c>
      <c r="C1383" s="165" t="str">
        <f>IF(ISBLANK(Nomen.complète!S1383),"-",Nomen.complète!S1383)</f>
        <v>Hemmiken</v>
      </c>
    </row>
    <row r="1384" spans="1:3" x14ac:dyDescent="0.2">
      <c r="A1384" s="164" t="str">
        <f>IF(ISBLANK(Nomen.complète!Q1384),"",Nomen.complète!Q1384)</f>
        <v/>
      </c>
      <c r="B1384" s="164">
        <f>IF(ISBLANK(Nomen.complète!R1384),"",Nomen.complète!R1384)</f>
        <v>11229</v>
      </c>
      <c r="C1384" s="165" t="str">
        <f>IF(ISBLANK(Nomen.complète!S1384),"-",Nomen.complète!S1384)</f>
        <v>Henau</v>
      </c>
    </row>
    <row r="1385" spans="1:3" x14ac:dyDescent="0.2">
      <c r="A1385" s="164">
        <f>IF(ISBLANK(Nomen.complète!Q1385),"",Nomen.complète!Q1385)</f>
        <v>4198</v>
      </c>
      <c r="B1385" s="164">
        <f>IF(ISBLANK(Nomen.complète!R1385),"",Nomen.complète!R1385)</f>
        <v>12235</v>
      </c>
      <c r="C1385" s="165" t="str">
        <f>IF(ISBLANK(Nomen.complète!S1385),"-",Nomen.complète!S1385)</f>
        <v>Hendschiken</v>
      </c>
    </row>
    <row r="1386" spans="1:3" x14ac:dyDescent="0.2">
      <c r="A1386" s="164">
        <f>IF(ISBLANK(Nomen.complète!Q1386),"",Nomen.complète!Q1386)</f>
        <v>31</v>
      </c>
      <c r="B1386" s="164">
        <f>IF(ISBLANK(Nomen.complète!R1386),"",Nomen.complète!R1386)</f>
        <v>12240</v>
      </c>
      <c r="C1386" s="165" t="str">
        <f>IF(ISBLANK(Nomen.complète!S1386),"-",Nomen.complète!S1386)</f>
        <v>Henggart</v>
      </c>
    </row>
    <row r="1387" spans="1:3" x14ac:dyDescent="0.2">
      <c r="A1387" s="164" t="str">
        <f>IF(ISBLANK(Nomen.complète!Q1387),"",Nomen.complète!Q1387)</f>
        <v/>
      </c>
      <c r="B1387" s="164">
        <f>IF(ISBLANK(Nomen.complète!R1387),"",Nomen.complète!R1387)</f>
        <v>12241</v>
      </c>
      <c r="C1387" s="165" t="str">
        <f>IF(ISBLANK(Nomen.complète!S1387),"-",Nomen.complète!S1387)</f>
        <v>Hennens</v>
      </c>
    </row>
    <row r="1388" spans="1:3" x14ac:dyDescent="0.2">
      <c r="A1388" s="164">
        <f>IF(ISBLANK(Nomen.complète!Q1388),"",Nomen.complète!Q1388)</f>
        <v>5819</v>
      </c>
      <c r="B1388" s="164">
        <f>IF(ISBLANK(Nomen.complète!R1388),"",Nomen.complète!R1388)</f>
        <v>14707</v>
      </c>
      <c r="C1388" s="165" t="str">
        <f>IF(ISBLANK(Nomen.complète!S1388),"-",Nomen.complète!S1388)</f>
        <v>Henniez</v>
      </c>
    </row>
    <row r="1389" spans="1:3" x14ac:dyDescent="0.2">
      <c r="A1389" s="164">
        <f>IF(ISBLANK(Nomen.complète!Q1389),"",Nomen.complète!Q1389)</f>
        <v>2424</v>
      </c>
      <c r="B1389" s="164">
        <f>IF(ISBLANK(Nomen.complète!R1389),"",Nomen.complète!R1389)</f>
        <v>13714</v>
      </c>
      <c r="C1389" s="165" t="str">
        <f>IF(ISBLANK(Nomen.complète!S1389),"-",Nomen.complète!S1389)</f>
        <v>Herbetswil</v>
      </c>
    </row>
    <row r="1390" spans="1:3" x14ac:dyDescent="0.2">
      <c r="A1390" s="164">
        <f>IF(ISBLANK(Nomen.complète!Q1390),"",Nomen.complète!Q1390)</f>
        <v>610</v>
      </c>
      <c r="B1390" s="164">
        <f>IF(ISBLANK(Nomen.complète!R1390),"",Nomen.complète!R1390)</f>
        <v>15175</v>
      </c>
      <c r="C1390" s="165" t="str">
        <f>IF(ISBLANK(Nomen.complète!S1390),"-",Nomen.complète!S1390)</f>
        <v>Herbligen</v>
      </c>
    </row>
    <row r="1391" spans="1:3" x14ac:dyDescent="0.2">
      <c r="A1391" s="164" t="str">
        <f>IF(ISBLANK(Nomen.complète!Q1391),"",Nomen.complète!Q1391)</f>
        <v/>
      </c>
      <c r="B1391" s="164">
        <f>IF(ISBLANK(Nomen.complète!R1391),"",Nomen.complète!R1391)</f>
        <v>11233</v>
      </c>
      <c r="C1391" s="165" t="str">
        <f>IF(ISBLANK(Nomen.complète!S1391),"-",Nomen.complète!S1391)</f>
        <v>Herblingen</v>
      </c>
    </row>
    <row r="1392" spans="1:3" x14ac:dyDescent="0.2">
      <c r="A1392" s="164">
        <f>IF(ISBLANK(Nomen.complète!Q1392),"",Nomen.complète!Q1392)</f>
        <v>4811</v>
      </c>
      <c r="B1392" s="164">
        <f>IF(ISBLANK(Nomen.complète!R1392),"",Nomen.complète!R1392)</f>
        <v>15464</v>
      </c>
      <c r="C1392" s="165" t="str">
        <f>IF(ISBLANK(Nomen.complète!S1392),"-",Nomen.complète!S1392)</f>
        <v>Herdern</v>
      </c>
    </row>
    <row r="1393" spans="1:3" x14ac:dyDescent="0.2">
      <c r="A1393" s="164">
        <f>IF(ISBLANK(Nomen.complète!Q1393),"",Nomen.complète!Q1393)</f>
        <v>1507</v>
      </c>
      <c r="B1393" s="164">
        <f>IF(ISBLANK(Nomen.complète!R1393),"",Nomen.complète!R1393)</f>
        <v>12300</v>
      </c>
      <c r="C1393" s="165" t="str">
        <f>IF(ISBLANK(Nomen.complète!S1393),"-",Nomen.complète!S1393)</f>
        <v>Hergiswil (NW)</v>
      </c>
    </row>
    <row r="1394" spans="1:3" x14ac:dyDescent="0.2">
      <c r="A1394" s="164">
        <f>IF(ISBLANK(Nomen.complète!Q1394),"",Nomen.complète!Q1394)</f>
        <v>1132</v>
      </c>
      <c r="B1394" s="164">
        <f>IF(ISBLANK(Nomen.complète!R1394),"",Nomen.complète!R1394)</f>
        <v>15565</v>
      </c>
      <c r="C1394" s="165" t="str">
        <f>IF(ISBLANK(Nomen.complète!S1394),"-",Nomen.complète!S1394)</f>
        <v>Hergiswil bei Willisau</v>
      </c>
    </row>
    <row r="1395" spans="1:3" x14ac:dyDescent="0.2">
      <c r="A1395" s="164">
        <f>IF(ISBLANK(Nomen.complète!Q1395),"",Nomen.complète!Q1395)</f>
        <v>3001</v>
      </c>
      <c r="B1395" s="164">
        <f>IF(ISBLANK(Nomen.complète!R1395),"",Nomen.complète!R1395)</f>
        <v>12304</v>
      </c>
      <c r="C1395" s="165" t="str">
        <f>IF(ISBLANK(Nomen.complète!S1395),"-",Nomen.complète!S1395)</f>
        <v>Herisau</v>
      </c>
    </row>
    <row r="1396" spans="1:3" x14ac:dyDescent="0.2">
      <c r="A1396" s="164" t="str">
        <f>IF(ISBLANK(Nomen.complète!Q1396),"",Nomen.complète!Q1396)</f>
        <v/>
      </c>
      <c r="B1396" s="164">
        <f>IF(ISBLANK(Nomen.complète!R1396),"",Nomen.complète!R1396)</f>
        <v>12305</v>
      </c>
      <c r="C1396" s="165" t="str">
        <f>IF(ISBLANK(Nomen.complète!S1396),"-",Nomen.complète!S1396)</f>
        <v>Herlisberg</v>
      </c>
    </row>
    <row r="1397" spans="1:3" x14ac:dyDescent="0.2">
      <c r="A1397" s="164">
        <f>IF(ISBLANK(Nomen.complète!Q1397),"",Nomen.complète!Q1397)</f>
        <v>6625</v>
      </c>
      <c r="B1397" s="164">
        <f>IF(ISBLANK(Nomen.complète!R1397),"",Nomen.complète!R1397)</f>
        <v>12296</v>
      </c>
      <c r="C1397" s="165" t="str">
        <f>IF(ISBLANK(Nomen.complète!S1397),"-",Nomen.complète!S1397)</f>
        <v>Hermance</v>
      </c>
    </row>
    <row r="1398" spans="1:3" x14ac:dyDescent="0.2">
      <c r="A1398" s="164">
        <f>IF(ISBLANK(Nomen.complète!Q1398),"",Nomen.complète!Q1398)</f>
        <v>5673</v>
      </c>
      <c r="B1398" s="164">
        <f>IF(ISBLANK(Nomen.complète!R1398),"",Nomen.complète!R1398)</f>
        <v>14698</v>
      </c>
      <c r="C1398" s="165" t="str">
        <f>IF(ISBLANK(Nomen.complète!S1398),"-",Nomen.complète!S1398)</f>
        <v>Hermenches</v>
      </c>
    </row>
    <row r="1399" spans="1:3" x14ac:dyDescent="0.2">
      <c r="A1399" s="164" t="str">
        <f>IF(ISBLANK(Nomen.complète!Q1399),"",Nomen.complète!Q1399)</f>
        <v/>
      </c>
      <c r="B1399" s="164">
        <f>IF(ISBLANK(Nomen.complète!R1399),"",Nomen.complète!R1399)</f>
        <v>16554</v>
      </c>
      <c r="C1399" s="165" t="str">
        <f>IF(ISBLANK(Nomen.complète!S1399),"-",Nomen.complète!S1399)</f>
        <v>Hermetschwil</v>
      </c>
    </row>
    <row r="1400" spans="1:3" x14ac:dyDescent="0.2">
      <c r="A1400" s="164" t="str">
        <f>IF(ISBLANK(Nomen.complète!Q1400),"",Nomen.complète!Q1400)</f>
        <v/>
      </c>
      <c r="B1400" s="164">
        <f>IF(ISBLANK(Nomen.complète!R1400),"",Nomen.complète!R1400)</f>
        <v>12310</v>
      </c>
      <c r="C1400" s="165" t="str">
        <f>IF(ISBLANK(Nomen.complète!S1400),"-",Nomen.complète!S1400)</f>
        <v>Hermetschwil-Staffeln</v>
      </c>
    </row>
    <row r="1401" spans="1:3" x14ac:dyDescent="0.2">
      <c r="A1401" s="164" t="str">
        <f>IF(ISBLANK(Nomen.complète!Q1401),"",Nomen.complète!Q1401)</f>
        <v/>
      </c>
      <c r="B1401" s="164">
        <f>IF(ISBLANK(Nomen.complète!R1401),"",Nomen.complète!R1401)</f>
        <v>11131</v>
      </c>
      <c r="C1401" s="165" t="str">
        <f>IF(ISBLANK(Nomen.complète!S1401),"-",Nomen.complète!S1401)</f>
        <v>Hermiswil</v>
      </c>
    </row>
    <row r="1402" spans="1:3" x14ac:dyDescent="0.2">
      <c r="A1402" s="164">
        <f>IF(ISBLANK(Nomen.complète!Q1402),"",Nomen.complète!Q1402)</f>
        <v>737</v>
      </c>
      <c r="B1402" s="164">
        <f>IF(ISBLANK(Nomen.complète!R1402),"",Nomen.complète!R1402)</f>
        <v>15243</v>
      </c>
      <c r="C1402" s="165" t="str">
        <f>IF(ISBLANK(Nomen.complète!S1402),"-",Nomen.complète!S1402)</f>
        <v>Hermrigen</v>
      </c>
    </row>
    <row r="1403" spans="1:3" x14ac:dyDescent="0.2">
      <c r="A1403" s="164" t="str">
        <f>IF(ISBLANK(Nomen.complète!Q1403),"",Nomen.complète!Q1403)</f>
        <v/>
      </c>
      <c r="B1403" s="164">
        <f>IF(ISBLANK(Nomen.complète!R1403),"",Nomen.complète!R1403)</f>
        <v>12312</v>
      </c>
      <c r="C1403" s="165" t="str">
        <f>IF(ISBLANK(Nomen.complète!S1403),"-",Nomen.complète!S1403)</f>
        <v>Herrenhof</v>
      </c>
    </row>
    <row r="1404" spans="1:3" x14ac:dyDescent="0.2">
      <c r="A1404" s="164">
        <f>IF(ISBLANK(Nomen.complète!Q1404),"",Nomen.complète!Q1404)</f>
        <v>152</v>
      </c>
      <c r="B1404" s="164">
        <f>IF(ISBLANK(Nomen.complète!R1404),"",Nomen.complète!R1404)</f>
        <v>12316</v>
      </c>
      <c r="C1404" s="165" t="str">
        <f>IF(ISBLANK(Nomen.complète!S1404),"-",Nomen.complète!S1404)</f>
        <v>Herrliberg</v>
      </c>
    </row>
    <row r="1405" spans="1:3" x14ac:dyDescent="0.2">
      <c r="A1405" s="164">
        <f>IF(ISBLANK(Nomen.complète!Q1405),"",Nomen.complète!Q1405)</f>
        <v>2827</v>
      </c>
      <c r="B1405" s="164">
        <f>IF(ISBLANK(Nomen.complète!R1405),"",Nomen.complète!R1405)</f>
        <v>13772</v>
      </c>
      <c r="C1405" s="165" t="str">
        <f>IF(ISBLANK(Nomen.complète!S1405),"-",Nomen.complète!S1405)</f>
        <v>Hersberg</v>
      </c>
    </row>
    <row r="1406" spans="1:3" x14ac:dyDescent="0.2">
      <c r="A1406" s="164" t="str">
        <f>IF(ISBLANK(Nomen.complète!Q1406),"",Nomen.complète!Q1406)</f>
        <v/>
      </c>
      <c r="B1406" s="164">
        <f>IF(ISBLANK(Nomen.complète!R1406),"",Nomen.complète!R1406)</f>
        <v>11308</v>
      </c>
      <c r="C1406" s="165" t="str">
        <f>IF(ISBLANK(Nomen.complète!S1406),"-",Nomen.complète!S1406)</f>
        <v>Hersiwil</v>
      </c>
    </row>
    <row r="1407" spans="1:3" x14ac:dyDescent="0.2">
      <c r="A1407" s="164" t="str">
        <f>IF(ISBLANK(Nomen.complète!Q1407),"",Nomen.complète!Q1407)</f>
        <v/>
      </c>
      <c r="B1407" s="164">
        <f>IF(ISBLANK(Nomen.complète!R1407),"",Nomen.complète!R1407)</f>
        <v>16396</v>
      </c>
      <c r="C1407" s="165" t="str">
        <f>IF(ISBLANK(Nomen.complète!S1407),"-",Nomen.complète!S1407)</f>
        <v>Herten</v>
      </c>
    </row>
    <row r="1408" spans="1:3" x14ac:dyDescent="0.2">
      <c r="A1408" s="164" t="str">
        <f>IF(ISBLANK(Nomen.complète!Q1408),"",Nomen.complète!Q1408)</f>
        <v/>
      </c>
      <c r="B1408" s="164">
        <f>IF(ISBLANK(Nomen.complète!R1408),"",Nomen.complète!R1408)</f>
        <v>12317</v>
      </c>
      <c r="C1408" s="165" t="str">
        <f>IF(ISBLANK(Nomen.complète!S1408),"-",Nomen.complète!S1408)</f>
        <v>Herznach</v>
      </c>
    </row>
    <row r="1409" spans="1:3" x14ac:dyDescent="0.2">
      <c r="A1409" s="164">
        <f>IF(ISBLANK(Nomen.complète!Q1409),"",Nomen.complète!Q1409)</f>
        <v>4186</v>
      </c>
      <c r="B1409" s="164">
        <f>IF(ISBLANK(Nomen.complète!R1409),"",Nomen.complète!R1409)</f>
        <v>16626</v>
      </c>
      <c r="C1409" s="165" t="str">
        <f>IF(ISBLANK(Nomen.complète!S1409),"-",Nomen.complète!S1409)</f>
        <v>Herznach-Ueken</v>
      </c>
    </row>
    <row r="1410" spans="1:3" x14ac:dyDescent="0.2">
      <c r="A1410" s="164">
        <f>IF(ISBLANK(Nomen.complète!Q1410),"",Nomen.complète!Q1410)</f>
        <v>979</v>
      </c>
      <c r="B1410" s="164">
        <f>IF(ISBLANK(Nomen.complète!R1410),"",Nomen.complète!R1410)</f>
        <v>15364</v>
      </c>
      <c r="C1410" s="165" t="str">
        <f>IF(ISBLANK(Nomen.complète!S1410),"-",Nomen.complète!S1410)</f>
        <v>Herzogenbuchsee</v>
      </c>
    </row>
    <row r="1411" spans="1:3" x14ac:dyDescent="0.2">
      <c r="A1411" s="164" t="str">
        <f>IF(ISBLANK(Nomen.complète!Q1411),"",Nomen.complète!Q1411)</f>
        <v/>
      </c>
      <c r="B1411" s="164">
        <f>IF(ISBLANK(Nomen.complète!R1411),"",Nomen.complète!R1411)</f>
        <v>12315</v>
      </c>
      <c r="C1411" s="165" t="str">
        <f>IF(ISBLANK(Nomen.complète!S1411),"-",Nomen.complète!S1411)</f>
        <v>Hessenreuti</v>
      </c>
    </row>
    <row r="1412" spans="1:3" x14ac:dyDescent="0.2">
      <c r="A1412" s="164" t="str">
        <f>IF(ISBLANK(Nomen.complète!Q1412),"",Nomen.complète!Q1412)</f>
        <v/>
      </c>
      <c r="B1412" s="164">
        <f>IF(ISBLANK(Nomen.complète!R1412),"",Nomen.complète!R1412)</f>
        <v>12273</v>
      </c>
      <c r="C1412" s="165" t="str">
        <f>IF(ISBLANK(Nomen.complète!S1412),"-",Nomen.complète!S1412)</f>
        <v>Hessigkofen</v>
      </c>
    </row>
    <row r="1413" spans="1:3" x14ac:dyDescent="0.2">
      <c r="A1413" s="164">
        <f>IF(ISBLANK(Nomen.complète!Q1413),"",Nomen.complète!Q1413)</f>
        <v>221</v>
      </c>
      <c r="B1413" s="164">
        <f>IF(ISBLANK(Nomen.complète!R1413),"",Nomen.complète!R1413)</f>
        <v>12283</v>
      </c>
      <c r="C1413" s="165" t="str">
        <f>IF(ISBLANK(Nomen.complète!S1413),"-",Nomen.complète!S1413)</f>
        <v>Hettlingen</v>
      </c>
    </row>
    <row r="1414" spans="1:3" x14ac:dyDescent="0.2">
      <c r="A1414" s="164">
        <f>IF(ISBLANK(Nomen.complète!Q1414),"",Nomen.complète!Q1414)</f>
        <v>1088</v>
      </c>
      <c r="B1414" s="164">
        <f>IF(ISBLANK(Nomen.complète!R1414),"",Nomen.complète!R1414)</f>
        <v>15562</v>
      </c>
      <c r="C1414" s="165" t="str">
        <f>IF(ISBLANK(Nomen.complète!S1414),"-",Nomen.complète!S1414)</f>
        <v>Hildisrieden</v>
      </c>
    </row>
    <row r="1415" spans="1:3" x14ac:dyDescent="0.2">
      <c r="A1415" s="164" t="str">
        <f>IF(ISBLANK(Nomen.complète!Q1415),"",Nomen.complète!Q1415)</f>
        <v/>
      </c>
      <c r="B1415" s="164">
        <f>IF(ISBLANK(Nomen.complète!R1415),"",Nomen.complète!R1415)</f>
        <v>12153</v>
      </c>
      <c r="C1415" s="165" t="str">
        <f>IF(ISBLANK(Nomen.complète!S1415),"-",Nomen.complète!S1415)</f>
        <v>Hilfikon</v>
      </c>
    </row>
    <row r="1416" spans="1:3" x14ac:dyDescent="0.2">
      <c r="A1416" s="164">
        <f>IF(ISBLANK(Nomen.complète!Q1416),"",Nomen.complète!Q1416)</f>
        <v>929</v>
      </c>
      <c r="B1416" s="164">
        <f>IF(ISBLANK(Nomen.complète!R1416),"",Nomen.complète!R1416)</f>
        <v>15327</v>
      </c>
      <c r="C1416" s="165" t="str">
        <f>IF(ISBLANK(Nomen.complète!S1416),"-",Nomen.complète!S1416)</f>
        <v>Hilterfingen</v>
      </c>
    </row>
    <row r="1417" spans="1:3" x14ac:dyDescent="0.2">
      <c r="A1417" s="164">
        <f>IF(ISBLANK(Nomen.complète!Q1417),"",Nomen.complète!Q1417)</f>
        <v>2618</v>
      </c>
      <c r="B1417" s="164">
        <f>IF(ISBLANK(Nomen.complète!R1417),"",Nomen.complète!R1417)</f>
        <v>12154</v>
      </c>
      <c r="C1417" s="165" t="str">
        <f>IF(ISBLANK(Nomen.complète!S1417),"-",Nomen.complète!S1417)</f>
        <v>Himmelried</v>
      </c>
    </row>
    <row r="1418" spans="1:3" x14ac:dyDescent="0.2">
      <c r="A1418" s="164">
        <f>IF(ISBLANK(Nomen.complète!Q1418),"",Nomen.complète!Q1418)</f>
        <v>409</v>
      </c>
      <c r="B1418" s="164">
        <f>IF(ISBLANK(Nomen.complète!R1418),"",Nomen.complète!R1418)</f>
        <v>16607</v>
      </c>
      <c r="C1418" s="165" t="str">
        <f>IF(ISBLANK(Nomen.complète!S1418),"-",Nomen.complète!S1418)</f>
        <v>Hindelbank</v>
      </c>
    </row>
    <row r="1419" spans="1:3" x14ac:dyDescent="0.2">
      <c r="A1419" s="164" t="str">
        <f>IF(ISBLANK(Nomen.complète!Q1419),"",Nomen.complète!Q1419)</f>
        <v/>
      </c>
      <c r="B1419" s="164">
        <f>IF(ISBLANK(Nomen.complète!R1419),"",Nomen.complète!R1419)</f>
        <v>10233</v>
      </c>
      <c r="C1419" s="165" t="str">
        <f>IF(ISBLANK(Nomen.complète!S1419),"-",Nomen.complète!S1419)</f>
        <v>Hinterrhein</v>
      </c>
    </row>
    <row r="1420" spans="1:3" x14ac:dyDescent="0.2">
      <c r="A1420" s="164">
        <f>IF(ISBLANK(Nomen.complète!Q1420),"",Nomen.complète!Q1420)</f>
        <v>117</v>
      </c>
      <c r="B1420" s="164">
        <f>IF(ISBLANK(Nomen.complète!R1420),"",Nomen.complète!R1420)</f>
        <v>12156</v>
      </c>
      <c r="C1420" s="165" t="str">
        <f>IF(ISBLANK(Nomen.complète!S1420),"-",Nomen.complète!S1420)</f>
        <v>Hinwil</v>
      </c>
    </row>
    <row r="1421" spans="1:3" x14ac:dyDescent="0.2">
      <c r="A1421" s="164">
        <f>IF(ISBLANK(Nomen.complète!Q1421),"",Nomen.complète!Q1421)</f>
        <v>4007</v>
      </c>
      <c r="B1421" s="164">
        <f>IF(ISBLANK(Nomen.complète!R1421),"",Nomen.complète!R1421)</f>
        <v>12158</v>
      </c>
      <c r="C1421" s="165" t="str">
        <f>IF(ISBLANK(Nomen.complète!S1421),"-",Nomen.complète!S1421)</f>
        <v>Hirschthal</v>
      </c>
    </row>
    <row r="1422" spans="1:3" x14ac:dyDescent="0.2">
      <c r="A1422" s="164" t="str">
        <f>IF(ISBLANK(Nomen.complète!Q1422),"",Nomen.complète!Q1422)</f>
        <v/>
      </c>
      <c r="B1422" s="164">
        <f>IF(ISBLANK(Nomen.complète!R1422),"",Nomen.complète!R1422)</f>
        <v>16295</v>
      </c>
      <c r="C1422" s="165" t="str">
        <f>IF(ISBLANK(Nomen.complète!S1422),"-",Nomen.complète!S1422)</f>
        <v>Hirslanden</v>
      </c>
    </row>
    <row r="1423" spans="1:3" x14ac:dyDescent="0.2">
      <c r="A1423" s="164" t="str">
        <f>IF(ISBLANK(Nomen.complète!Q1423),"",Nomen.complète!Q1423)</f>
        <v/>
      </c>
      <c r="B1423" s="164">
        <f>IF(ISBLANK(Nomen.complète!R1423),"",Nomen.complète!R1423)</f>
        <v>12160</v>
      </c>
      <c r="C1423" s="165" t="str">
        <f>IF(ISBLANK(Nomen.complète!S1423),"-",Nomen.complète!S1423)</f>
        <v>Hirzel</v>
      </c>
    </row>
    <row r="1424" spans="1:3" x14ac:dyDescent="0.2">
      <c r="A1424" s="164">
        <f>IF(ISBLANK(Nomen.complète!Q1424),"",Nomen.complète!Q1424)</f>
        <v>173</v>
      </c>
      <c r="B1424" s="164">
        <f>IF(ISBLANK(Nomen.complète!R1424),"",Nomen.complète!R1424)</f>
        <v>12161</v>
      </c>
      <c r="C1424" s="165" t="str">
        <f>IF(ISBLANK(Nomen.complète!S1424),"-",Nomen.complète!S1424)</f>
        <v>Hittnau</v>
      </c>
    </row>
    <row r="1425" spans="1:3" x14ac:dyDescent="0.2">
      <c r="A1425" s="164">
        <f>IF(ISBLANK(Nomen.complète!Q1425),"",Nomen.complète!Q1425)</f>
        <v>1030</v>
      </c>
      <c r="B1425" s="164">
        <f>IF(ISBLANK(Nomen.complète!R1425),"",Nomen.complète!R1425)</f>
        <v>16590</v>
      </c>
      <c r="C1425" s="165" t="str">
        <f>IF(ISBLANK(Nomen.complète!S1425),"-",Nomen.complète!S1425)</f>
        <v>Hitzkirch</v>
      </c>
    </row>
    <row r="1426" spans="1:3" x14ac:dyDescent="0.2">
      <c r="A1426" s="164">
        <f>IF(ISBLANK(Nomen.complète!Q1426),"",Nomen.complète!Q1426)</f>
        <v>1031</v>
      </c>
      <c r="B1426" s="164">
        <f>IF(ISBLANK(Nomen.complète!R1426),"",Nomen.complète!R1426)</f>
        <v>15556</v>
      </c>
      <c r="C1426" s="165" t="str">
        <f>IF(ISBLANK(Nomen.complète!S1426),"-",Nomen.complète!S1426)</f>
        <v>Hochdorf</v>
      </c>
    </row>
    <row r="1427" spans="1:3" x14ac:dyDescent="0.2">
      <c r="A1427" s="164">
        <f>IF(ISBLANK(Nomen.complète!Q1427),"",Nomen.complète!Q1427)</f>
        <v>59</v>
      </c>
      <c r="B1427" s="164">
        <f>IF(ISBLANK(Nomen.complète!R1427),"",Nomen.complète!R1427)</f>
        <v>12166</v>
      </c>
      <c r="C1427" s="165" t="str">
        <f>IF(ISBLANK(Nomen.complète!S1427),"-",Nomen.complète!S1427)</f>
        <v>Hochfelden</v>
      </c>
    </row>
    <row r="1428" spans="1:3" x14ac:dyDescent="0.2">
      <c r="A1428" s="164">
        <f>IF(ISBLANK(Nomen.complète!Q1428),"",Nomen.complète!Q1428)</f>
        <v>2475</v>
      </c>
      <c r="B1428" s="164">
        <f>IF(ISBLANK(Nomen.complète!R1428),"",Nomen.complète!R1428)</f>
        <v>12134</v>
      </c>
      <c r="C1428" s="165" t="str">
        <f>IF(ISBLANK(Nomen.complète!S1428),"-",Nomen.complète!S1428)</f>
        <v>Hochwald</v>
      </c>
    </row>
    <row r="1429" spans="1:3" x14ac:dyDescent="0.2">
      <c r="A1429" s="164" t="str">
        <f>IF(ISBLANK(Nomen.complète!Q1429),"",Nomen.complète!Q1429)</f>
        <v/>
      </c>
      <c r="B1429" s="164">
        <f>IF(ISBLANK(Nomen.complète!R1429),"",Nomen.complète!R1429)</f>
        <v>16149</v>
      </c>
      <c r="C1429" s="165" t="str">
        <f>IF(ISBLANK(Nomen.complète!S1429),"-",Nomen.complète!S1429)</f>
        <v>Hof Chur</v>
      </c>
    </row>
    <row r="1430" spans="1:3" x14ac:dyDescent="0.2">
      <c r="A1430" s="164" t="str">
        <f>IF(ISBLANK(Nomen.complète!Q1430),"",Nomen.complète!Q1430)</f>
        <v/>
      </c>
      <c r="B1430" s="164">
        <f>IF(ISBLANK(Nomen.complète!R1430),"",Nomen.complète!R1430)</f>
        <v>12124</v>
      </c>
      <c r="C1430" s="165" t="str">
        <f>IF(ISBLANK(Nomen.complète!S1430),"-",Nomen.complète!S1430)</f>
        <v>Hofen</v>
      </c>
    </row>
    <row r="1431" spans="1:3" x14ac:dyDescent="0.2">
      <c r="A1431" s="164" t="str">
        <f>IF(ISBLANK(Nomen.complète!Q1431),"",Nomen.complète!Q1431)</f>
        <v/>
      </c>
      <c r="B1431" s="164">
        <f>IF(ISBLANK(Nomen.complète!R1431),"",Nomen.complète!R1431)</f>
        <v>11286</v>
      </c>
      <c r="C1431" s="165" t="str">
        <f>IF(ISBLANK(Nomen.complète!S1431),"-",Nomen.complète!S1431)</f>
        <v>Hofstetten (SO)</v>
      </c>
    </row>
    <row r="1432" spans="1:3" x14ac:dyDescent="0.2">
      <c r="A1432" s="164" t="str">
        <f>IF(ISBLANK(Nomen.complète!Q1432),"",Nomen.complète!Q1432)</f>
        <v/>
      </c>
      <c r="B1432" s="164">
        <f>IF(ISBLANK(Nomen.complète!R1432),"",Nomen.complète!R1432)</f>
        <v>14364</v>
      </c>
      <c r="C1432" s="165" t="str">
        <f>IF(ISBLANK(Nomen.complète!S1432),"-",Nomen.complète!S1432)</f>
        <v>Hofstetten (ZH)</v>
      </c>
    </row>
    <row r="1433" spans="1:3" x14ac:dyDescent="0.2">
      <c r="A1433" s="164">
        <f>IF(ISBLANK(Nomen.complète!Q1433),"",Nomen.complète!Q1433)</f>
        <v>580</v>
      </c>
      <c r="B1433" s="164">
        <f>IF(ISBLANK(Nomen.complète!R1433),"",Nomen.complète!R1433)</f>
        <v>15153</v>
      </c>
      <c r="C1433" s="165" t="str">
        <f>IF(ISBLANK(Nomen.complète!S1433),"-",Nomen.complète!S1433)</f>
        <v>Hofstetten bei Brienz</v>
      </c>
    </row>
    <row r="1434" spans="1:3" x14ac:dyDescent="0.2">
      <c r="A1434" s="164" t="str">
        <f>IF(ISBLANK(Nomen.complète!Q1434),"",Nomen.complète!Q1434)</f>
        <v/>
      </c>
      <c r="B1434" s="164">
        <f>IF(ISBLANK(Nomen.complète!R1434),"",Nomen.complète!R1434)</f>
        <v>12125</v>
      </c>
      <c r="C1434" s="165" t="str">
        <f>IF(ISBLANK(Nomen.complète!S1434),"-",Nomen.complète!S1434)</f>
        <v>Hofstetten bei Elgg</v>
      </c>
    </row>
    <row r="1435" spans="1:3" x14ac:dyDescent="0.2">
      <c r="A1435" s="164">
        <f>IF(ISBLANK(Nomen.complète!Q1435),"",Nomen.complète!Q1435)</f>
        <v>2476</v>
      </c>
      <c r="B1435" s="164">
        <f>IF(ISBLANK(Nomen.complète!R1435),"",Nomen.complète!R1435)</f>
        <v>13684</v>
      </c>
      <c r="C1435" s="165" t="str">
        <f>IF(ISBLANK(Nomen.complète!S1435),"-",Nomen.complète!S1435)</f>
        <v>Hofstetten-Flüh</v>
      </c>
    </row>
    <row r="1436" spans="1:3" x14ac:dyDescent="0.2">
      <c r="A1436" s="164">
        <f>IF(ISBLANK(Nomen.complète!Q1436),"",Nomen.complète!Q1436)</f>
        <v>1032</v>
      </c>
      <c r="B1436" s="164">
        <f>IF(ISBLANK(Nomen.complète!R1436),"",Nomen.complète!R1436)</f>
        <v>15597</v>
      </c>
      <c r="C1436" s="165" t="str">
        <f>IF(ISBLANK(Nomen.complète!S1436),"-",Nomen.complète!S1436)</f>
        <v>Hohenrain</v>
      </c>
    </row>
    <row r="1437" spans="1:3" x14ac:dyDescent="0.2">
      <c r="A1437" s="164">
        <f>IF(ISBLANK(Nomen.complète!Q1437),"",Nomen.complète!Q1437)</f>
        <v>4495</v>
      </c>
      <c r="B1437" s="164">
        <f>IF(ISBLANK(Nomen.complète!R1437),"",Nomen.complète!R1437)</f>
        <v>15466</v>
      </c>
      <c r="C1437" s="165" t="str">
        <f>IF(ISBLANK(Nomen.complète!S1437),"-",Nomen.complète!S1437)</f>
        <v>Hohentannen</v>
      </c>
    </row>
    <row r="1438" spans="1:3" x14ac:dyDescent="0.2">
      <c r="A1438" s="164" t="str">
        <f>IF(ISBLANK(Nomen.complète!Q1438),"",Nomen.complète!Q1438)</f>
        <v/>
      </c>
      <c r="B1438" s="164">
        <f>IF(ISBLANK(Nomen.complète!R1438),"",Nomen.complète!R1438)</f>
        <v>12138</v>
      </c>
      <c r="C1438" s="165" t="str">
        <f>IF(ISBLANK(Nomen.complète!S1438),"-",Nomen.complète!S1438)</f>
        <v>Hohtenn</v>
      </c>
    </row>
    <row r="1439" spans="1:3" x14ac:dyDescent="0.2">
      <c r="A1439" s="164">
        <f>IF(ISBLANK(Nomen.complète!Q1439),"",Nomen.complète!Q1439)</f>
        <v>4199</v>
      </c>
      <c r="B1439" s="164">
        <f>IF(ISBLANK(Nomen.complète!R1439),"",Nomen.complète!R1439)</f>
        <v>12139</v>
      </c>
      <c r="C1439" s="165" t="str">
        <f>IF(ISBLANK(Nomen.complète!S1439),"-",Nomen.complète!S1439)</f>
        <v>Holderbank (AG)</v>
      </c>
    </row>
    <row r="1440" spans="1:3" x14ac:dyDescent="0.2">
      <c r="A1440" s="164">
        <f>IF(ISBLANK(Nomen.complète!Q1440),"",Nomen.complète!Q1440)</f>
        <v>2425</v>
      </c>
      <c r="B1440" s="164">
        <f>IF(ISBLANK(Nomen.complète!R1440),"",Nomen.complète!R1440)</f>
        <v>13715</v>
      </c>
      <c r="C1440" s="165" t="str">
        <f>IF(ISBLANK(Nomen.complète!S1440),"-",Nomen.complète!S1440)</f>
        <v>Holderbank (SO)</v>
      </c>
    </row>
    <row r="1441" spans="1:3" x14ac:dyDescent="0.2">
      <c r="A1441" s="164">
        <f>IF(ISBLANK(Nomen.complète!Q1441),"",Nomen.complète!Q1441)</f>
        <v>4136</v>
      </c>
      <c r="B1441" s="164">
        <f>IF(ISBLANK(Nomen.complète!R1441),"",Nomen.complète!R1441)</f>
        <v>12140</v>
      </c>
      <c r="C1441" s="165" t="str">
        <f>IF(ISBLANK(Nomen.complète!S1441),"-",Nomen.complète!S1441)</f>
        <v>Holziken</v>
      </c>
    </row>
    <row r="1442" spans="1:3" x14ac:dyDescent="0.2">
      <c r="A1442" s="164" t="str">
        <f>IF(ISBLANK(Nomen.complète!Q1442),"",Nomen.complète!Q1442)</f>
        <v/>
      </c>
      <c r="B1442" s="164">
        <f>IF(ISBLANK(Nomen.complète!R1442),"",Nomen.complète!R1442)</f>
        <v>16200</v>
      </c>
      <c r="C1442" s="165" t="str">
        <f>IF(ISBLANK(Nomen.complète!S1442),"-",Nomen.complète!S1442)</f>
        <v>Holzmannshaus</v>
      </c>
    </row>
    <row r="1443" spans="1:3" x14ac:dyDescent="0.2">
      <c r="A1443" s="164">
        <f>IF(ISBLANK(Nomen.complète!Q1443),"",Nomen.complète!Q1443)</f>
        <v>931</v>
      </c>
      <c r="B1443" s="164">
        <f>IF(ISBLANK(Nomen.complète!R1443),"",Nomen.complète!R1443)</f>
        <v>15329</v>
      </c>
      <c r="C1443" s="165" t="str">
        <f>IF(ISBLANK(Nomen.complète!S1443),"-",Nomen.complète!S1443)</f>
        <v>Homberg</v>
      </c>
    </row>
    <row r="1444" spans="1:3" x14ac:dyDescent="0.2">
      <c r="A1444" s="164">
        <f>IF(ISBLANK(Nomen.complète!Q1444),"",Nomen.complète!Q1444)</f>
        <v>153</v>
      </c>
      <c r="B1444" s="164">
        <f>IF(ISBLANK(Nomen.complète!R1444),"",Nomen.complète!R1444)</f>
        <v>12143</v>
      </c>
      <c r="C1444" s="165" t="str">
        <f>IF(ISBLANK(Nomen.complète!S1444),"-",Nomen.complète!S1444)</f>
        <v>Hombrechtikon</v>
      </c>
    </row>
    <row r="1445" spans="1:3" x14ac:dyDescent="0.2">
      <c r="A1445" s="164">
        <f>IF(ISBLANK(Nomen.complète!Q1445),"",Nomen.complète!Q1445)</f>
        <v>4816</v>
      </c>
      <c r="B1445" s="164">
        <f>IF(ISBLANK(Nomen.complète!R1445),"",Nomen.complète!R1445)</f>
        <v>15472</v>
      </c>
      <c r="C1445" s="165" t="str">
        <f>IF(ISBLANK(Nomen.complète!S1445),"-",Nomen.complète!S1445)</f>
        <v>Homburg</v>
      </c>
    </row>
    <row r="1446" spans="1:3" x14ac:dyDescent="0.2">
      <c r="A1446" s="164">
        <f>IF(ISBLANK(Nomen.complète!Q1446),"",Nomen.complète!Q1446)</f>
        <v>1057</v>
      </c>
      <c r="B1446" s="164">
        <f>IF(ISBLANK(Nomen.complète!R1446),"",Nomen.complète!R1446)</f>
        <v>15558</v>
      </c>
      <c r="C1446" s="165" t="str">
        <f>IF(ISBLANK(Nomen.complète!S1446),"-",Nomen.complète!S1446)</f>
        <v>Honau</v>
      </c>
    </row>
    <row r="1447" spans="1:3" x14ac:dyDescent="0.2">
      <c r="A1447" s="164" t="str">
        <f>IF(ISBLANK(Nomen.complète!Q1447),"",Nomen.complète!Q1447)</f>
        <v/>
      </c>
      <c r="B1447" s="164">
        <f>IF(ISBLANK(Nomen.complète!R1447),"",Nomen.complète!R1447)</f>
        <v>12202</v>
      </c>
      <c r="C1447" s="165" t="str">
        <f>IF(ISBLANK(Nomen.complète!S1447),"-",Nomen.complète!S1447)</f>
        <v>Horben</v>
      </c>
    </row>
    <row r="1448" spans="1:3" x14ac:dyDescent="0.2">
      <c r="A1448" s="164">
        <f>IF(ISBLANK(Nomen.complète!Q1448),"",Nomen.complète!Q1448)</f>
        <v>295</v>
      </c>
      <c r="B1448" s="164">
        <f>IF(ISBLANK(Nomen.complète!R1448),"",Nomen.complète!R1448)</f>
        <v>16080</v>
      </c>
      <c r="C1448" s="165" t="str">
        <f>IF(ISBLANK(Nomen.complète!S1448),"-",Nomen.complète!S1448)</f>
        <v>Horgen</v>
      </c>
    </row>
    <row r="1449" spans="1:3" x14ac:dyDescent="0.2">
      <c r="A1449" s="164" t="str">
        <f>IF(ISBLANK(Nomen.complète!Q1449),"",Nomen.complète!Q1449)</f>
        <v/>
      </c>
      <c r="B1449" s="164">
        <f>IF(ISBLANK(Nomen.complète!R1449),"",Nomen.complète!R1449)</f>
        <v>16397</v>
      </c>
      <c r="C1449" s="165" t="str">
        <f>IF(ISBLANK(Nomen.complète!S1449),"-",Nomen.complète!S1449)</f>
        <v>Horgenbach</v>
      </c>
    </row>
    <row r="1450" spans="1:3" x14ac:dyDescent="0.2">
      <c r="A1450" s="164">
        <f>IF(ISBLANK(Nomen.complète!Q1450),"",Nomen.complète!Q1450)</f>
        <v>4421</v>
      </c>
      <c r="B1450" s="164">
        <f>IF(ISBLANK(Nomen.complète!R1450),"",Nomen.complète!R1450)</f>
        <v>15404</v>
      </c>
      <c r="C1450" s="165" t="str">
        <f>IF(ISBLANK(Nomen.complète!S1450),"-",Nomen.complète!S1450)</f>
        <v>Horn</v>
      </c>
    </row>
    <row r="1451" spans="1:3" x14ac:dyDescent="0.2">
      <c r="A1451" s="164" t="str">
        <f>IF(ISBLANK(Nomen.complète!Q1451),"",Nomen.complète!Q1451)</f>
        <v/>
      </c>
      <c r="B1451" s="164">
        <f>IF(ISBLANK(Nomen.complète!R1451),"",Nomen.complète!R1451)</f>
        <v>12211</v>
      </c>
      <c r="C1451" s="165" t="str">
        <f>IF(ISBLANK(Nomen.complète!S1451),"-",Nomen.complète!S1451)</f>
        <v>Hornussen</v>
      </c>
    </row>
    <row r="1452" spans="1:3" x14ac:dyDescent="0.2">
      <c r="A1452" s="164">
        <f>IF(ISBLANK(Nomen.complète!Q1452),"",Nomen.complète!Q1452)</f>
        <v>932</v>
      </c>
      <c r="B1452" s="164">
        <f>IF(ISBLANK(Nomen.complète!R1452),"",Nomen.complète!R1452)</f>
        <v>15330</v>
      </c>
      <c r="C1452" s="165" t="str">
        <f>IF(ISBLANK(Nomen.complète!S1452),"-",Nomen.complète!S1452)</f>
        <v>Horrenbach-Buchen</v>
      </c>
    </row>
    <row r="1453" spans="1:3" x14ac:dyDescent="0.2">
      <c r="A1453" s="164">
        <f>IF(ISBLANK(Nomen.complète!Q1453),"",Nomen.complète!Q1453)</f>
        <v>2523</v>
      </c>
      <c r="B1453" s="164">
        <f>IF(ISBLANK(Nomen.complète!R1453),"",Nomen.complète!R1453)</f>
        <v>13732</v>
      </c>
      <c r="C1453" s="165" t="str">
        <f>IF(ISBLANK(Nomen.complète!S1453),"-",Nomen.complète!S1453)</f>
        <v>Horriwil</v>
      </c>
    </row>
    <row r="1454" spans="1:3" x14ac:dyDescent="0.2">
      <c r="A1454" s="164">
        <f>IF(ISBLANK(Nomen.complète!Q1454),"",Nomen.complète!Q1454)</f>
        <v>1058</v>
      </c>
      <c r="B1454" s="164">
        <f>IF(ISBLANK(Nomen.complète!R1454),"",Nomen.complète!R1454)</f>
        <v>15559</v>
      </c>
      <c r="C1454" s="165" t="str">
        <f>IF(ISBLANK(Nomen.complète!S1454),"-",Nomen.complète!S1454)</f>
        <v>Horw</v>
      </c>
    </row>
    <row r="1455" spans="1:3" x14ac:dyDescent="0.2">
      <c r="A1455" s="164" t="str">
        <f>IF(ISBLANK(Nomen.complète!Q1455),"",Nomen.complète!Q1455)</f>
        <v/>
      </c>
      <c r="B1455" s="164">
        <f>IF(ISBLANK(Nomen.complète!R1455),"",Nomen.complète!R1455)</f>
        <v>11191</v>
      </c>
      <c r="C1455" s="165" t="str">
        <f>IF(ISBLANK(Nomen.complète!S1455),"-",Nomen.complète!S1455)</f>
        <v>Hosenruck</v>
      </c>
    </row>
    <row r="1456" spans="1:3" x14ac:dyDescent="0.2">
      <c r="A1456" s="164">
        <f>IF(ISBLANK(Nomen.complète!Q1456),"",Nomen.complète!Q1456)</f>
        <v>1210</v>
      </c>
      <c r="B1456" s="164">
        <f>IF(ISBLANK(Nomen.complète!R1456),"",Nomen.complète!R1456)</f>
        <v>12213</v>
      </c>
      <c r="C1456" s="165" t="str">
        <f>IF(ISBLANK(Nomen.complète!S1456),"-",Nomen.complète!S1456)</f>
        <v>Hospental</v>
      </c>
    </row>
    <row r="1457" spans="1:3" x14ac:dyDescent="0.2">
      <c r="A1457" s="164" t="str">
        <f>IF(ISBLANK(Nomen.complète!Q1457),"",Nomen.complète!Q1457)</f>
        <v/>
      </c>
      <c r="B1457" s="164">
        <f>IF(ISBLANK(Nomen.complète!R1457),"",Nomen.complète!R1457)</f>
        <v>16294</v>
      </c>
      <c r="C1457" s="165" t="str">
        <f>IF(ISBLANK(Nomen.complète!S1457),"-",Nomen.complète!S1457)</f>
        <v>Hottingen</v>
      </c>
    </row>
    <row r="1458" spans="1:3" x14ac:dyDescent="0.2">
      <c r="A1458" s="164" t="str">
        <f>IF(ISBLANK(Nomen.complète!Q1458),"",Nomen.complète!Q1458)</f>
        <v/>
      </c>
      <c r="B1458" s="164">
        <f>IF(ISBLANK(Nomen.complète!R1458),"",Nomen.complète!R1458)</f>
        <v>12214</v>
      </c>
      <c r="C1458" s="165" t="str">
        <f>IF(ISBLANK(Nomen.complète!S1458),"-",Nomen.complète!S1458)</f>
        <v>Hottwil</v>
      </c>
    </row>
    <row r="1459" spans="1:3" x14ac:dyDescent="0.2">
      <c r="A1459" s="164" t="str">
        <f>IF(ISBLANK(Nomen.complète!Q1459),"",Nomen.complète!Q1459)</f>
        <v/>
      </c>
      <c r="B1459" s="164">
        <f>IF(ISBLANK(Nomen.complète!R1459),"",Nomen.complète!R1459)</f>
        <v>16398</v>
      </c>
      <c r="C1459" s="165" t="str">
        <f>IF(ISBLANK(Nomen.complète!S1459),"-",Nomen.complète!S1459)</f>
        <v>Huben</v>
      </c>
    </row>
    <row r="1460" spans="1:3" x14ac:dyDescent="0.2">
      <c r="A1460" s="164">
        <f>IF(ISBLANK(Nomen.complète!Q1460),"",Nomen.complète!Q1460)</f>
        <v>2548</v>
      </c>
      <c r="B1460" s="164">
        <f>IF(ISBLANK(Nomen.complète!R1460),"",Nomen.complète!R1460)</f>
        <v>12215</v>
      </c>
      <c r="C1460" s="165" t="str">
        <f>IF(ISBLANK(Nomen.complète!S1460),"-",Nomen.complète!S1460)</f>
        <v>Hubersdorf</v>
      </c>
    </row>
    <row r="1461" spans="1:3" x14ac:dyDescent="0.2">
      <c r="A1461" s="164" t="str">
        <f>IF(ISBLANK(Nomen.complète!Q1461),"",Nomen.complète!Q1461)</f>
        <v/>
      </c>
      <c r="B1461" s="164">
        <f>IF(ISBLANK(Nomen.complète!R1461),"",Nomen.complète!R1461)</f>
        <v>12216</v>
      </c>
      <c r="C1461" s="165" t="str">
        <f>IF(ISBLANK(Nomen.complète!S1461),"-",Nomen.complète!S1461)</f>
        <v>Hugelshofen</v>
      </c>
    </row>
    <row r="1462" spans="1:3" x14ac:dyDescent="0.2">
      <c r="A1462" s="164" t="str">
        <f>IF(ISBLANK(Nomen.complète!Q1462),"",Nomen.complète!Q1462)</f>
        <v/>
      </c>
      <c r="B1462" s="164">
        <f>IF(ISBLANK(Nomen.complète!R1462),"",Nomen.complète!R1462)</f>
        <v>12173</v>
      </c>
      <c r="C1462" s="165" t="str">
        <f>IF(ISBLANK(Nomen.complète!S1462),"-",Nomen.complète!S1462)</f>
        <v>Humlikon</v>
      </c>
    </row>
    <row r="1463" spans="1:3" x14ac:dyDescent="0.2">
      <c r="A1463" s="164">
        <f>IF(ISBLANK(Nomen.complète!Q1463),"",Nomen.complète!Q1463)</f>
        <v>3002</v>
      </c>
      <c r="B1463" s="164">
        <f>IF(ISBLANK(Nomen.complète!R1463),"",Nomen.complète!R1463)</f>
        <v>12175</v>
      </c>
      <c r="C1463" s="165" t="str">
        <f>IF(ISBLANK(Nomen.complète!S1463),"-",Nomen.complète!S1463)</f>
        <v>Hundwil</v>
      </c>
    </row>
    <row r="1464" spans="1:3" x14ac:dyDescent="0.2">
      <c r="A1464" s="164">
        <f>IF(ISBLANK(Nomen.complète!Q1464),"",Nomen.complète!Q1464)</f>
        <v>4200</v>
      </c>
      <c r="B1464" s="164">
        <f>IF(ISBLANK(Nomen.complète!R1464),"",Nomen.complète!R1464)</f>
        <v>12179</v>
      </c>
      <c r="C1464" s="165" t="str">
        <f>IF(ISBLANK(Nomen.complète!S1464),"-",Nomen.complète!S1464)</f>
        <v>Hunzenschwil</v>
      </c>
    </row>
    <row r="1465" spans="1:3" x14ac:dyDescent="0.2">
      <c r="A1465" s="164">
        <f>IF(ISBLANK(Nomen.complète!Q1465),"",Nomen.complète!Q1465)</f>
        <v>954</v>
      </c>
      <c r="B1465" s="164">
        <f>IF(ISBLANK(Nomen.complète!R1465),"",Nomen.complète!R1465)</f>
        <v>15349</v>
      </c>
      <c r="C1465" s="165" t="str">
        <f>IF(ISBLANK(Nomen.complète!S1465),"-",Nomen.complète!S1465)</f>
        <v>Huttwil</v>
      </c>
    </row>
    <row r="1466" spans="1:3" x14ac:dyDescent="0.2">
      <c r="A1466" s="164">
        <f>IF(ISBLANK(Nomen.complète!Q1466),"",Nomen.complète!Q1466)</f>
        <v>2847</v>
      </c>
      <c r="B1466" s="164">
        <f>IF(ISBLANK(Nomen.complète!R1466),"",Nomen.complète!R1466)</f>
        <v>13786</v>
      </c>
      <c r="C1466" s="165" t="str">
        <f>IF(ISBLANK(Nomen.complète!S1466),"-",Nomen.complète!S1466)</f>
        <v>Häfelfingen</v>
      </c>
    </row>
    <row r="1467" spans="1:3" x14ac:dyDescent="0.2">
      <c r="A1467" s="164">
        <f>IF(ISBLANK(Nomen.complète!Q1467),"",Nomen.complète!Q1467)</f>
        <v>2579</v>
      </c>
      <c r="B1467" s="164">
        <f>IF(ISBLANK(Nomen.complète!R1467),"",Nomen.complète!R1467)</f>
        <v>12003</v>
      </c>
      <c r="C1467" s="165" t="str">
        <f>IF(ISBLANK(Nomen.complète!S1467),"-",Nomen.complète!S1467)</f>
        <v>Hägendorf</v>
      </c>
    </row>
    <row r="1468" spans="1:3" x14ac:dyDescent="0.2">
      <c r="A1468" s="164">
        <f>IF(ISBLANK(Nomen.complète!Q1468),"",Nomen.complète!Q1468)</f>
        <v>3201</v>
      </c>
      <c r="B1468" s="164">
        <f>IF(ISBLANK(Nomen.complète!R1468),"",Nomen.complète!R1468)</f>
        <v>14378</v>
      </c>
      <c r="C1468" s="165" t="str">
        <f>IF(ISBLANK(Nomen.complète!S1468),"-",Nomen.complète!S1468)</f>
        <v>Häggenschwil</v>
      </c>
    </row>
    <row r="1469" spans="1:3" x14ac:dyDescent="0.2">
      <c r="A1469" s="164">
        <f>IF(ISBLANK(Nomen.complète!Q1469),"",Nomen.complète!Q1469)</f>
        <v>4068</v>
      </c>
      <c r="B1469" s="164">
        <f>IF(ISBLANK(Nomen.complète!R1469),"",Nomen.complète!R1469)</f>
        <v>12004</v>
      </c>
      <c r="C1469" s="165" t="str">
        <f>IF(ISBLANK(Nomen.complète!S1469),"-",Nomen.complète!S1469)</f>
        <v>Hägglingen</v>
      </c>
    </row>
    <row r="1470" spans="1:3" x14ac:dyDescent="0.2">
      <c r="A1470" s="164" t="str">
        <f>IF(ISBLANK(Nomen.complète!Q1470),"",Nomen.complète!Q1470)</f>
        <v/>
      </c>
      <c r="B1470" s="164">
        <f>IF(ISBLANK(Nomen.complète!R1470),"",Nomen.complète!R1470)</f>
        <v>12012</v>
      </c>
      <c r="C1470" s="165" t="str">
        <f>IF(ISBLANK(Nomen.complète!S1470),"-",Nomen.complète!S1470)</f>
        <v>Hämikon</v>
      </c>
    </row>
    <row r="1471" spans="1:3" x14ac:dyDescent="0.2">
      <c r="A1471" s="164">
        <f>IF(ISBLANK(Nomen.complète!Q1471),"",Nomen.complète!Q1471)</f>
        <v>2402</v>
      </c>
      <c r="B1471" s="164">
        <f>IF(ISBLANK(Nomen.complète!R1471),"",Nomen.complète!R1471)</f>
        <v>13704</v>
      </c>
      <c r="C1471" s="165" t="str">
        <f>IF(ISBLANK(Nomen.complète!S1471),"-",Nomen.complète!S1471)</f>
        <v>Härkingen</v>
      </c>
    </row>
    <row r="1472" spans="1:3" x14ac:dyDescent="0.2">
      <c r="A1472" s="164" t="str">
        <f>IF(ISBLANK(Nomen.complète!Q1472),"",Nomen.complète!Q1472)</f>
        <v/>
      </c>
      <c r="B1472" s="164">
        <f>IF(ISBLANK(Nomen.complète!R1472),"",Nomen.complète!R1472)</f>
        <v>11971</v>
      </c>
      <c r="C1472" s="165" t="str">
        <f>IF(ISBLANK(Nomen.complète!S1472),"-",Nomen.complète!S1472)</f>
        <v>Hätzingen</v>
      </c>
    </row>
    <row r="1473" spans="1:3" x14ac:dyDescent="0.2">
      <c r="A1473" s="164">
        <f>IF(ISBLANK(Nomen.complète!Q1473),"",Nomen.complète!Q1473)</f>
        <v>609</v>
      </c>
      <c r="B1473" s="164">
        <f>IF(ISBLANK(Nomen.complète!R1473),"",Nomen.complète!R1473)</f>
        <v>15174</v>
      </c>
      <c r="C1473" s="165" t="str">
        <f>IF(ISBLANK(Nomen.complète!S1473),"-",Nomen.complète!S1473)</f>
        <v>Häutligen</v>
      </c>
    </row>
    <row r="1474" spans="1:3" x14ac:dyDescent="0.2">
      <c r="A1474" s="164">
        <f>IF(ISBLANK(Nomen.complète!Q1474),"",Nomen.complète!Q1474)</f>
        <v>6084</v>
      </c>
      <c r="B1474" s="164">
        <f>IF(ISBLANK(Nomen.complète!R1474),"",Nomen.complète!R1474)</f>
        <v>12298</v>
      </c>
      <c r="C1474" s="165" t="str">
        <f>IF(ISBLANK(Nomen.complète!S1474),"-",Nomen.complète!S1474)</f>
        <v>Hérémence</v>
      </c>
    </row>
    <row r="1475" spans="1:3" x14ac:dyDescent="0.2">
      <c r="A1475" s="164">
        <f>IF(ISBLANK(Nomen.complète!Q1475),"",Nomen.complète!Q1475)</f>
        <v>410</v>
      </c>
      <c r="B1475" s="164">
        <f>IF(ISBLANK(Nomen.complète!R1475),"",Nomen.complète!R1475)</f>
        <v>15067</v>
      </c>
      <c r="C1475" s="165" t="str">
        <f>IF(ISBLANK(Nomen.complète!S1475),"-",Nomen.complète!S1475)</f>
        <v>Höchstetten</v>
      </c>
    </row>
    <row r="1476" spans="1:3" x14ac:dyDescent="0.2">
      <c r="A1476" s="164" t="str">
        <f>IF(ISBLANK(Nomen.complète!Q1476),"",Nomen.complète!Q1476)</f>
        <v/>
      </c>
      <c r="B1476" s="164">
        <f>IF(ISBLANK(Nomen.complète!R1476),"",Nomen.complète!R1476)</f>
        <v>16338</v>
      </c>
      <c r="C1476" s="165" t="str">
        <f>IF(ISBLANK(Nomen.complète!S1476),"-",Nomen.complète!S1476)</f>
        <v>Höchstetten (Konolfingen)</v>
      </c>
    </row>
    <row r="1477" spans="1:3" x14ac:dyDescent="0.2">
      <c r="A1477" s="164" t="str">
        <f>IF(ISBLANK(Nomen.complète!Q1477),"",Nomen.complète!Q1477)</f>
        <v/>
      </c>
      <c r="B1477" s="164">
        <f>IF(ISBLANK(Nomen.complète!R1477),"",Nomen.complète!R1477)</f>
        <v>11152</v>
      </c>
      <c r="C1477" s="165" t="str">
        <f>IF(ISBLANK(Nomen.complète!S1477),"-",Nomen.complète!S1477)</f>
        <v>Höfen</v>
      </c>
    </row>
    <row r="1478" spans="1:3" x14ac:dyDescent="0.2">
      <c r="A1478" s="164">
        <f>IF(ISBLANK(Nomen.complète!Q1478),"",Nomen.complète!Q1478)</f>
        <v>2886</v>
      </c>
      <c r="B1478" s="164">
        <f>IF(ISBLANK(Nomen.complète!R1478),"",Nomen.complète!R1478)</f>
        <v>13814</v>
      </c>
      <c r="C1478" s="165" t="str">
        <f>IF(ISBLANK(Nomen.complète!S1478),"-",Nomen.complète!S1478)</f>
        <v>Hölstein</v>
      </c>
    </row>
    <row r="1479" spans="1:3" x14ac:dyDescent="0.2">
      <c r="A1479" s="164" t="str">
        <f>IF(ISBLANK(Nomen.complète!Q1479),"",Nomen.complète!Q1479)</f>
        <v/>
      </c>
      <c r="B1479" s="164">
        <f>IF(ISBLANK(Nomen.complète!R1479),"",Nomen.complète!R1479)</f>
        <v>16457</v>
      </c>
      <c r="C1479" s="165" t="str">
        <f>IF(ISBLANK(Nomen.complète!S1479),"-",Nomen.complète!S1479)</f>
        <v>Höngg</v>
      </c>
    </row>
    <row r="1480" spans="1:3" x14ac:dyDescent="0.2">
      <c r="A1480" s="164">
        <f>IF(ISBLANK(Nomen.complète!Q1480),"",Nomen.complète!Q1480)</f>
        <v>60</v>
      </c>
      <c r="B1480" s="164">
        <f>IF(ISBLANK(Nomen.complète!R1480),"",Nomen.complète!R1480)</f>
        <v>12220</v>
      </c>
      <c r="C1480" s="165" t="str">
        <f>IF(ISBLANK(Nomen.complète!S1480),"-",Nomen.complète!S1480)</f>
        <v>Höri</v>
      </c>
    </row>
    <row r="1481" spans="1:3" x14ac:dyDescent="0.2">
      <c r="A1481" s="164">
        <f>IF(ISBLANK(Nomen.complète!Q1481),"",Nomen.complète!Q1481)</f>
        <v>1703</v>
      </c>
      <c r="B1481" s="164">
        <f>IF(ISBLANK(Nomen.complète!R1481),"",Nomen.complète!R1481)</f>
        <v>12176</v>
      </c>
      <c r="C1481" s="165" t="str">
        <f>IF(ISBLANK(Nomen.complète!S1481),"-",Nomen.complète!S1481)</f>
        <v>Hünenberg</v>
      </c>
    </row>
    <row r="1482" spans="1:3" x14ac:dyDescent="0.2">
      <c r="A1482" s="164">
        <f>IF(ISBLANK(Nomen.complète!Q1482),"",Nomen.complète!Q1482)</f>
        <v>2524</v>
      </c>
      <c r="B1482" s="164">
        <f>IF(ISBLANK(Nomen.complète!R1482),"",Nomen.complète!R1482)</f>
        <v>13733</v>
      </c>
      <c r="C1482" s="165" t="str">
        <f>IF(ISBLANK(Nomen.complète!S1482),"-",Nomen.complète!S1482)</f>
        <v>Hüniken</v>
      </c>
    </row>
    <row r="1483" spans="1:3" x14ac:dyDescent="0.2">
      <c r="A1483" s="164">
        <f>IF(ISBLANK(Nomen.complète!Q1483),"",Nomen.complète!Q1483)</f>
        <v>61</v>
      </c>
      <c r="B1483" s="164">
        <f>IF(ISBLANK(Nomen.complète!R1483),"",Nomen.complète!R1483)</f>
        <v>12178</v>
      </c>
      <c r="C1483" s="165" t="str">
        <f>IF(ISBLANK(Nomen.complète!S1483),"-",Nomen.complète!S1483)</f>
        <v>Hüntwangen</v>
      </c>
    </row>
    <row r="1484" spans="1:3" x14ac:dyDescent="0.2">
      <c r="A1484" s="164" t="str">
        <f>IF(ISBLANK(Nomen.complète!Q1484),"",Nomen.complète!Q1484)</f>
        <v/>
      </c>
      <c r="B1484" s="164">
        <f>IF(ISBLANK(Nomen.complète!R1484),"",Nomen.complète!R1484)</f>
        <v>12180</v>
      </c>
      <c r="C1484" s="165" t="str">
        <f>IF(ISBLANK(Nomen.complète!S1484),"-",Nomen.complète!S1484)</f>
        <v>Hütten</v>
      </c>
    </row>
    <row r="1485" spans="1:3" x14ac:dyDescent="0.2">
      <c r="A1485" s="164">
        <f>IF(ISBLANK(Nomen.complète!Q1485),"",Nomen.complète!Q1485)</f>
        <v>87</v>
      </c>
      <c r="B1485" s="164">
        <f>IF(ISBLANK(Nomen.complète!R1485),"",Nomen.complète!R1485)</f>
        <v>12181</v>
      </c>
      <c r="C1485" s="165" t="str">
        <f>IF(ISBLANK(Nomen.complète!S1485),"-",Nomen.complète!S1485)</f>
        <v>Hüttikon</v>
      </c>
    </row>
    <row r="1486" spans="1:3" x14ac:dyDescent="0.2">
      <c r="A1486" s="164">
        <f>IF(ISBLANK(Nomen.complète!Q1486),"",Nomen.complète!Q1486)</f>
        <v>4590</v>
      </c>
      <c r="B1486" s="164">
        <f>IF(ISBLANK(Nomen.complète!R1486),"",Nomen.complète!R1486)</f>
        <v>15469</v>
      </c>
      <c r="C1486" s="165" t="str">
        <f>IF(ISBLANK(Nomen.complète!S1486),"-",Nomen.complète!S1486)</f>
        <v>Hüttlingen</v>
      </c>
    </row>
    <row r="1487" spans="1:3" x14ac:dyDescent="0.2">
      <c r="A1487" s="164">
        <f>IF(ISBLANK(Nomen.complète!Q1487),"",Nomen.complète!Q1487)</f>
        <v>4821</v>
      </c>
      <c r="B1487" s="164">
        <f>IF(ISBLANK(Nomen.complète!R1487),"",Nomen.complète!R1487)</f>
        <v>15455</v>
      </c>
      <c r="C1487" s="165" t="str">
        <f>IF(ISBLANK(Nomen.complète!S1487),"-",Nomen.complète!S1487)</f>
        <v>Hüttwilen</v>
      </c>
    </row>
    <row r="1488" spans="1:3" x14ac:dyDescent="0.2">
      <c r="A1488" s="164" t="str">
        <f>IF(ISBLANK(Nomen.complète!Q1488),"",Nomen.complète!Q1488)</f>
        <v/>
      </c>
      <c r="B1488" s="164">
        <f>IF(ISBLANK(Nomen.complète!R1488),"",Nomen.complète!R1488)</f>
        <v>16263</v>
      </c>
      <c r="C1488" s="165" t="str">
        <f>IF(ISBLANK(Nomen.complète!S1488),"-",Nomen.complète!S1488)</f>
        <v>Iberg</v>
      </c>
    </row>
    <row r="1489" spans="1:3" x14ac:dyDescent="0.2">
      <c r="A1489" s="164" t="str">
        <f>IF(ISBLANK(Nomen.complète!Q1489),"",Nomen.complète!Q1489)</f>
        <v/>
      </c>
      <c r="B1489" s="164">
        <f>IF(ISBLANK(Nomen.complète!R1489),"",Nomen.complète!R1489)</f>
        <v>11245</v>
      </c>
      <c r="C1489" s="165" t="str">
        <f>IF(ISBLANK(Nomen.complète!S1489),"-",Nomen.complète!S1489)</f>
        <v>Ichertswil</v>
      </c>
    </row>
    <row r="1490" spans="1:3" x14ac:dyDescent="0.2">
      <c r="A1490" s="164">
        <f>IF(ISBLANK(Nomen.complète!Q1490),"",Nomen.complète!Q1490)</f>
        <v>6239</v>
      </c>
      <c r="B1490" s="164">
        <f>IF(ISBLANK(Nomen.complète!R1490),"",Nomen.complète!R1490)</f>
        <v>12187</v>
      </c>
      <c r="C1490" s="165" t="str">
        <f>IF(ISBLANK(Nomen.complète!S1490),"-",Nomen.complète!S1490)</f>
        <v>Icogne</v>
      </c>
    </row>
    <row r="1491" spans="1:3" x14ac:dyDescent="0.2">
      <c r="A1491" s="164">
        <f>IF(ISBLANK(Nomen.complète!Q1491),"",Nomen.complète!Q1491)</f>
        <v>541</v>
      </c>
      <c r="B1491" s="164">
        <f>IF(ISBLANK(Nomen.complète!R1491),"",Nomen.complète!R1491)</f>
        <v>15120</v>
      </c>
      <c r="C1491" s="165" t="str">
        <f>IF(ISBLANK(Nomen.complète!S1491),"-",Nomen.complète!S1491)</f>
        <v>Iffwil</v>
      </c>
    </row>
    <row r="1492" spans="1:3" x14ac:dyDescent="0.2">
      <c r="A1492" s="164" t="str">
        <f>IF(ISBLANK(Nomen.complète!Q1492),"",Nomen.complète!Q1492)</f>
        <v/>
      </c>
      <c r="B1492" s="164">
        <f>IF(ISBLANK(Nomen.complète!R1492),"",Nomen.complète!R1492)</f>
        <v>11291</v>
      </c>
      <c r="C1492" s="165" t="str">
        <f>IF(ISBLANK(Nomen.complète!S1492),"-",Nomen.complète!S1492)</f>
        <v>Igels</v>
      </c>
    </row>
    <row r="1493" spans="1:3" x14ac:dyDescent="0.2">
      <c r="A1493" s="164" t="str">
        <f>IF(ISBLANK(Nomen.complète!Q1493),"",Nomen.complète!Q1493)</f>
        <v/>
      </c>
      <c r="B1493" s="164">
        <f>IF(ISBLANK(Nomen.complète!R1493),"",Nomen.complète!R1493)</f>
        <v>10798</v>
      </c>
      <c r="C1493" s="165" t="str">
        <f>IF(ISBLANK(Nomen.complète!S1493),"-",Nomen.complète!S1493)</f>
        <v>Igis</v>
      </c>
    </row>
    <row r="1494" spans="1:3" x14ac:dyDescent="0.2">
      <c r="A1494" s="164" t="str">
        <f>IF(ISBLANK(Nomen.complète!Q1494),"",Nomen.complète!Q1494)</f>
        <v/>
      </c>
      <c r="B1494" s="164">
        <f>IF(ISBLANK(Nomen.complète!R1494),"",Nomen.complète!R1494)</f>
        <v>11346</v>
      </c>
      <c r="C1494" s="165" t="str">
        <f>IF(ISBLANK(Nomen.complète!S1494),"-",Nomen.complète!S1494)</f>
        <v>Ilanz</v>
      </c>
    </row>
    <row r="1495" spans="1:3" x14ac:dyDescent="0.2">
      <c r="A1495" s="164">
        <f>IF(ISBLANK(Nomen.complète!Q1495),"",Nomen.complète!Q1495)</f>
        <v>3619</v>
      </c>
      <c r="B1495" s="164">
        <f>IF(ISBLANK(Nomen.complète!R1495),"",Nomen.complète!R1495)</f>
        <v>16061</v>
      </c>
      <c r="C1495" s="165" t="str">
        <f>IF(ISBLANK(Nomen.complète!S1495),"-",Nomen.complète!S1495)</f>
        <v>Ilanz/Glion</v>
      </c>
    </row>
    <row r="1496" spans="1:3" x14ac:dyDescent="0.2">
      <c r="A1496" s="164" t="str">
        <f>IF(ISBLANK(Nomen.complète!Q1496),"",Nomen.complète!Q1496)</f>
        <v/>
      </c>
      <c r="B1496" s="164">
        <f>IF(ISBLANK(Nomen.complète!R1496),"",Nomen.complète!R1496)</f>
        <v>11187</v>
      </c>
      <c r="C1496" s="165" t="str">
        <f>IF(ISBLANK(Nomen.complète!S1496),"-",Nomen.complète!S1496)</f>
        <v>Illens</v>
      </c>
    </row>
    <row r="1497" spans="1:3" x14ac:dyDescent="0.2">
      <c r="A1497" s="164">
        <f>IF(ISBLANK(Nomen.complète!Q1497),"",Nomen.complète!Q1497)</f>
        <v>1363</v>
      </c>
      <c r="B1497" s="164">
        <f>IF(ISBLANK(Nomen.complète!R1497),"",Nomen.complète!R1497)</f>
        <v>12192</v>
      </c>
      <c r="C1497" s="165" t="str">
        <f>IF(ISBLANK(Nomen.complète!S1497),"-",Nomen.complète!S1497)</f>
        <v>Illgau</v>
      </c>
    </row>
    <row r="1498" spans="1:3" x14ac:dyDescent="0.2">
      <c r="A1498" s="164" t="str">
        <f>IF(ISBLANK(Nomen.complète!Q1498),"",Nomen.complète!Q1498)</f>
        <v/>
      </c>
      <c r="B1498" s="164">
        <f>IF(ISBLANK(Nomen.complète!R1498),"",Nomen.complète!R1498)</f>
        <v>12193</v>
      </c>
      <c r="C1498" s="165" t="str">
        <f>IF(ISBLANK(Nomen.complète!S1498),"-",Nomen.complète!S1498)</f>
        <v>Illhart</v>
      </c>
    </row>
    <row r="1499" spans="1:3" x14ac:dyDescent="0.2">
      <c r="A1499" s="164" t="str">
        <f>IF(ISBLANK(Nomen.complète!Q1499),"",Nomen.complète!Q1499)</f>
        <v/>
      </c>
      <c r="B1499" s="164">
        <f>IF(ISBLANK(Nomen.complète!R1499),"",Nomen.complète!R1499)</f>
        <v>11544</v>
      </c>
      <c r="C1499" s="165" t="str">
        <f>IF(ISBLANK(Nomen.complète!S1499),"-",Nomen.complète!S1499)</f>
        <v>Illighausen</v>
      </c>
    </row>
    <row r="1500" spans="1:3" x14ac:dyDescent="0.2">
      <c r="A1500" s="164" t="str">
        <f>IF(ISBLANK(Nomen.complète!Q1500),"",Nomen.complète!Q1500)</f>
        <v/>
      </c>
      <c r="B1500" s="164">
        <f>IF(ISBLANK(Nomen.complète!R1500),"",Nomen.complète!R1500)</f>
        <v>11208</v>
      </c>
      <c r="C1500" s="165" t="str">
        <f>IF(ISBLANK(Nomen.complète!S1500),"-",Nomen.complète!S1500)</f>
        <v>Illnau</v>
      </c>
    </row>
    <row r="1501" spans="1:3" x14ac:dyDescent="0.2">
      <c r="A1501" s="164">
        <f>IF(ISBLANK(Nomen.complète!Q1501),"",Nomen.complète!Q1501)</f>
        <v>296</v>
      </c>
      <c r="B1501" s="164">
        <f>IF(ISBLANK(Nomen.complète!R1501),"",Nomen.complète!R1501)</f>
        <v>15671</v>
      </c>
      <c r="C1501" s="165" t="str">
        <f>IF(ISBLANK(Nomen.complète!S1501),"-",Nomen.complète!S1501)</f>
        <v>Illnau-Effretikon</v>
      </c>
    </row>
    <row r="1502" spans="1:3" x14ac:dyDescent="0.2">
      <c r="A1502" s="164" t="str">
        <f>IF(ISBLANK(Nomen.complète!Q1502),"",Nomen.complète!Q1502)</f>
        <v/>
      </c>
      <c r="B1502" s="164">
        <f>IF(ISBLANK(Nomen.complète!R1502),"",Nomen.complète!R1502)</f>
        <v>12655</v>
      </c>
      <c r="C1502" s="165" t="str">
        <f>IF(ISBLANK(Nomen.complète!S1502),"-",Nomen.complète!S1502)</f>
        <v>Indemini</v>
      </c>
    </row>
    <row r="1503" spans="1:3" x14ac:dyDescent="0.2">
      <c r="A1503" s="164">
        <f>IF(ISBLANK(Nomen.complète!Q1503),"",Nomen.complète!Q1503)</f>
        <v>6109</v>
      </c>
      <c r="B1503" s="164">
        <f>IF(ISBLANK(Nomen.complète!R1503),"",Nomen.complète!R1503)</f>
        <v>12656</v>
      </c>
      <c r="C1503" s="165" t="str">
        <f>IF(ISBLANK(Nomen.complète!S1503),"-",Nomen.complète!S1503)</f>
        <v>Inden</v>
      </c>
    </row>
    <row r="1504" spans="1:3" x14ac:dyDescent="0.2">
      <c r="A1504" s="164">
        <f>IF(ISBLANK(Nomen.complète!Q1504),"",Nomen.complète!Q1504)</f>
        <v>1364</v>
      </c>
      <c r="B1504" s="164">
        <f>IF(ISBLANK(Nomen.complète!R1504),"",Nomen.complète!R1504)</f>
        <v>12657</v>
      </c>
      <c r="C1504" s="165" t="str">
        <f>IF(ISBLANK(Nomen.complète!S1504),"-",Nomen.complète!S1504)</f>
        <v>Ingenbohl</v>
      </c>
    </row>
    <row r="1505" spans="1:3" x14ac:dyDescent="0.2">
      <c r="A1505" s="164">
        <f>IF(ISBLANK(Nomen.complète!Q1505),"",Nomen.complète!Q1505)</f>
        <v>980</v>
      </c>
      <c r="B1505" s="164">
        <f>IF(ISBLANK(Nomen.complète!R1505),"",Nomen.complète!R1505)</f>
        <v>15365</v>
      </c>
      <c r="C1505" s="165" t="str">
        <f>IF(ISBLANK(Nomen.complète!S1505),"-",Nomen.complète!S1505)</f>
        <v>Inkwil</v>
      </c>
    </row>
    <row r="1506" spans="1:3" x14ac:dyDescent="0.2">
      <c r="A1506" s="164" t="str">
        <f>IF(ISBLANK(Nomen.complète!Q1506),"",Nomen.complète!Q1506)</f>
        <v/>
      </c>
      <c r="B1506" s="164">
        <f>IF(ISBLANK(Nomen.complète!R1506),"",Nomen.complète!R1506)</f>
        <v>16529</v>
      </c>
      <c r="C1506" s="165" t="str">
        <f>IF(ISBLANK(Nomen.complète!S1506),"-",Nomen.complète!S1506)</f>
        <v>Innerbirrmoos</v>
      </c>
    </row>
    <row r="1507" spans="1:3" x14ac:dyDescent="0.2">
      <c r="A1507" s="164" t="str">
        <f>IF(ISBLANK(Nomen.complète!Q1507),"",Nomen.complète!Q1507)</f>
        <v/>
      </c>
      <c r="B1507" s="164">
        <f>IF(ISBLANK(Nomen.complète!R1507),"",Nomen.complète!R1507)</f>
        <v>10223</v>
      </c>
      <c r="C1507" s="165" t="str">
        <f>IF(ISBLANK(Nomen.complète!S1507),"-",Nomen.complète!S1507)</f>
        <v>Innerferrera</v>
      </c>
    </row>
    <row r="1508" spans="1:3" x14ac:dyDescent="0.2">
      <c r="A1508" s="164">
        <f>IF(ISBLANK(Nomen.complète!Q1508),"",Nomen.complète!Q1508)</f>
        <v>1343</v>
      </c>
      <c r="B1508" s="164">
        <f>IF(ISBLANK(Nomen.complète!R1508),"",Nomen.complète!R1508)</f>
        <v>12658</v>
      </c>
      <c r="C1508" s="165" t="str">
        <f>IF(ISBLANK(Nomen.complète!S1508),"-",Nomen.complète!S1508)</f>
        <v>Innerthal</v>
      </c>
    </row>
    <row r="1509" spans="1:3" x14ac:dyDescent="0.2">
      <c r="A1509" s="164">
        <f>IF(ISBLANK(Nomen.complète!Q1509),"",Nomen.complète!Q1509)</f>
        <v>784</v>
      </c>
      <c r="B1509" s="164">
        <f>IF(ISBLANK(Nomen.complète!R1509),"",Nomen.complète!R1509)</f>
        <v>15638</v>
      </c>
      <c r="C1509" s="165" t="str">
        <f>IF(ISBLANK(Nomen.complète!S1509),"-",Nomen.complète!S1509)</f>
        <v>Innertkirchen</v>
      </c>
    </row>
    <row r="1510" spans="1:3" x14ac:dyDescent="0.2">
      <c r="A1510" s="164">
        <f>IF(ISBLANK(Nomen.complète!Q1510),"",Nomen.complète!Q1510)</f>
        <v>496</v>
      </c>
      <c r="B1510" s="164">
        <f>IF(ISBLANK(Nomen.complète!R1510),"",Nomen.complète!R1510)</f>
        <v>15105</v>
      </c>
      <c r="C1510" s="165" t="str">
        <f>IF(ISBLANK(Nomen.complète!S1510),"-",Nomen.complète!S1510)</f>
        <v>Ins</v>
      </c>
    </row>
    <row r="1511" spans="1:3" x14ac:dyDescent="0.2">
      <c r="A1511" s="164" t="str">
        <f>IF(ISBLANK(Nomen.complète!Q1511),"",Nomen.complète!Q1511)</f>
        <v/>
      </c>
      <c r="B1511" s="164">
        <f>IF(ISBLANK(Nomen.complète!R1511),"",Nomen.complète!R1511)</f>
        <v>16572</v>
      </c>
      <c r="C1511" s="165" t="str">
        <f>IF(ISBLANK(Nomen.complète!S1511),"-",Nomen.complète!S1511)</f>
        <v>Insone</v>
      </c>
    </row>
    <row r="1512" spans="1:3" x14ac:dyDescent="0.2">
      <c r="A1512" s="164">
        <f>IF(ISBLANK(Nomen.complète!Q1512),"",Nomen.complète!Q1512)</f>
        <v>581</v>
      </c>
      <c r="B1512" s="164">
        <f>IF(ISBLANK(Nomen.complète!R1512),"",Nomen.complète!R1512)</f>
        <v>15154</v>
      </c>
      <c r="C1512" s="165" t="str">
        <f>IF(ISBLANK(Nomen.complète!S1512),"-",Nomen.complète!S1512)</f>
        <v>Interlaken</v>
      </c>
    </row>
    <row r="1513" spans="1:3" x14ac:dyDescent="0.2">
      <c r="A1513" s="164" t="str">
        <f>IF(ISBLANK(Nomen.complète!Q1513),"",Nomen.complète!Q1513)</f>
        <v/>
      </c>
      <c r="B1513" s="164">
        <f>IF(ISBLANK(Nomen.complète!R1513),"",Nomen.complète!R1513)</f>
        <v>11214</v>
      </c>
      <c r="C1513" s="165" t="str">
        <f>IF(ISBLANK(Nomen.complète!S1513),"-",Nomen.complète!S1513)</f>
        <v>Intragna</v>
      </c>
    </row>
    <row r="1514" spans="1:3" x14ac:dyDescent="0.2">
      <c r="A1514" s="164">
        <f>IF(ISBLANK(Nomen.complète!Q1514),"",Nomen.complète!Q1514)</f>
        <v>1033</v>
      </c>
      <c r="B1514" s="164">
        <f>IF(ISBLANK(Nomen.complète!R1514),"",Nomen.complète!R1514)</f>
        <v>15574</v>
      </c>
      <c r="C1514" s="165" t="str">
        <f>IF(ISBLANK(Nomen.complète!S1514),"-",Nomen.complète!S1514)</f>
        <v>Inwil</v>
      </c>
    </row>
    <row r="1515" spans="1:3" x14ac:dyDescent="0.2">
      <c r="A1515" s="164">
        <f>IF(ISBLANK(Nomen.complète!Q1515),"",Nomen.complète!Q1515)</f>
        <v>739</v>
      </c>
      <c r="B1515" s="164">
        <f>IF(ISBLANK(Nomen.complète!R1515),"",Nomen.complète!R1515)</f>
        <v>15245</v>
      </c>
      <c r="C1515" s="165" t="str">
        <f>IF(ISBLANK(Nomen.complète!S1515),"-",Nomen.complète!S1515)</f>
        <v>Ipsach</v>
      </c>
    </row>
    <row r="1516" spans="1:3" x14ac:dyDescent="0.2">
      <c r="A1516" s="164" t="str">
        <f>IF(ISBLANK(Nomen.complète!Q1516),"",Nomen.complète!Q1516)</f>
        <v/>
      </c>
      <c r="B1516" s="164">
        <f>IF(ISBLANK(Nomen.complète!R1516),"",Nomen.complète!R1516)</f>
        <v>12669</v>
      </c>
      <c r="C1516" s="165" t="str">
        <f>IF(ISBLANK(Nomen.complète!S1516),"-",Nomen.complète!S1516)</f>
        <v>Iragna</v>
      </c>
    </row>
    <row r="1517" spans="1:3" x14ac:dyDescent="0.2">
      <c r="A1517" s="164">
        <f>IF(ISBLANK(Nomen.complète!Q1517),"",Nomen.complète!Q1517)</f>
        <v>582</v>
      </c>
      <c r="B1517" s="164">
        <f>IF(ISBLANK(Nomen.complète!R1517),"",Nomen.complète!R1517)</f>
        <v>15155</v>
      </c>
      <c r="C1517" s="165" t="str">
        <f>IF(ISBLANK(Nomen.complète!S1517),"-",Nomen.complète!S1517)</f>
        <v>Iseltwald</v>
      </c>
    </row>
    <row r="1518" spans="1:3" x14ac:dyDescent="0.2">
      <c r="A1518" s="164" t="str">
        <f>IF(ISBLANK(Nomen.complète!Q1518),"",Nomen.complète!Q1518)</f>
        <v/>
      </c>
      <c r="B1518" s="164">
        <f>IF(ISBLANK(Nomen.complète!R1518),"",Nomen.complète!R1518)</f>
        <v>11226</v>
      </c>
      <c r="C1518" s="165" t="str">
        <f>IF(ISBLANK(Nomen.complète!S1518),"-",Nomen.complète!S1518)</f>
        <v>Isenfluh</v>
      </c>
    </row>
    <row r="1519" spans="1:3" x14ac:dyDescent="0.2">
      <c r="A1519" s="164">
        <f>IF(ISBLANK(Nomen.complète!Q1519),"",Nomen.complète!Q1519)</f>
        <v>1211</v>
      </c>
      <c r="B1519" s="164">
        <f>IF(ISBLANK(Nomen.complète!R1519),"",Nomen.complète!R1519)</f>
        <v>12661</v>
      </c>
      <c r="C1519" s="165" t="str">
        <f>IF(ISBLANK(Nomen.complète!S1519),"-",Nomen.complète!S1519)</f>
        <v>Isenthal</v>
      </c>
    </row>
    <row r="1520" spans="1:3" x14ac:dyDescent="0.2">
      <c r="A1520" s="164" t="str">
        <f>IF(ISBLANK(Nomen.complète!Q1520),"",Nomen.complète!Q1520)</f>
        <v/>
      </c>
      <c r="B1520" s="164">
        <f>IF(ISBLANK(Nomen.complète!R1520),"",Nomen.complète!R1520)</f>
        <v>12654</v>
      </c>
      <c r="C1520" s="165" t="str">
        <f>IF(ISBLANK(Nomen.complète!S1520),"-",Nomen.complète!S1520)</f>
        <v>Iseo</v>
      </c>
    </row>
    <row r="1521" spans="1:3" x14ac:dyDescent="0.2">
      <c r="A1521" s="164" t="str">
        <f>IF(ISBLANK(Nomen.complète!Q1521),"",Nomen.complète!Q1521)</f>
        <v/>
      </c>
      <c r="B1521" s="164">
        <f>IF(ISBLANK(Nomen.complète!R1521),"",Nomen.complète!R1521)</f>
        <v>12664</v>
      </c>
      <c r="C1521" s="165" t="str">
        <f>IF(ISBLANK(Nomen.complète!S1521),"-",Nomen.complète!S1521)</f>
        <v>Islikon</v>
      </c>
    </row>
    <row r="1522" spans="1:3" x14ac:dyDescent="0.2">
      <c r="A1522" s="164">
        <f>IF(ISBLANK(Nomen.complète!Q1522),"",Nomen.complète!Q1522)</f>
        <v>4084</v>
      </c>
      <c r="B1522" s="164">
        <f>IF(ISBLANK(Nomen.complète!R1522),"",Nomen.complète!R1522)</f>
        <v>13669</v>
      </c>
      <c r="C1522" s="165" t="str">
        <f>IF(ISBLANK(Nomen.complète!S1522),"-",Nomen.complète!S1522)</f>
        <v>Islisberg</v>
      </c>
    </row>
    <row r="1523" spans="1:3" x14ac:dyDescent="0.2">
      <c r="A1523" s="164">
        <f>IF(ISBLANK(Nomen.complète!Q1523),"",Nomen.complète!Q1523)</f>
        <v>5009</v>
      </c>
      <c r="B1523" s="164">
        <f>IF(ISBLANK(Nomen.complète!R1523),"",Nomen.complète!R1523)</f>
        <v>12665</v>
      </c>
      <c r="C1523" s="165" t="str">
        <f>IF(ISBLANK(Nomen.complète!S1523),"-",Nomen.complète!S1523)</f>
        <v>Isone</v>
      </c>
    </row>
    <row r="1524" spans="1:3" x14ac:dyDescent="0.2">
      <c r="A1524" s="164" t="str">
        <f>IF(ISBLANK(Nomen.complète!Q1524),"",Nomen.complète!Q1524)</f>
        <v/>
      </c>
      <c r="B1524" s="164">
        <f>IF(ISBLANK(Nomen.complète!R1524),"",Nomen.complète!R1524)</f>
        <v>14356</v>
      </c>
      <c r="C1524" s="165" t="str">
        <f>IF(ISBLANK(Nomen.complète!S1524),"-",Nomen.complète!S1524)</f>
        <v>Isorno</v>
      </c>
    </row>
    <row r="1525" spans="1:3" x14ac:dyDescent="0.2">
      <c r="A1525" s="164" t="str">
        <f>IF(ISBLANK(Nomen.complète!Q1525),"",Nomen.complète!Q1525)</f>
        <v/>
      </c>
      <c r="B1525" s="164">
        <f>IF(ISBLANK(Nomen.complète!R1525),"",Nomen.complète!R1525)</f>
        <v>12666</v>
      </c>
      <c r="C1525" s="165" t="str">
        <f>IF(ISBLANK(Nomen.complète!S1525),"-",Nomen.complète!S1525)</f>
        <v>Istighofen</v>
      </c>
    </row>
    <row r="1526" spans="1:3" x14ac:dyDescent="0.2">
      <c r="A1526" s="164">
        <f>IF(ISBLANK(Nomen.complète!Q1526),"",Nomen.complète!Q1526)</f>
        <v>6134</v>
      </c>
      <c r="B1526" s="164">
        <f>IF(ISBLANK(Nomen.complète!R1526),"",Nomen.complète!R1526)</f>
        <v>12663</v>
      </c>
      <c r="C1526" s="165" t="str">
        <f>IF(ISBLANK(Nomen.complète!S1526),"-",Nomen.complète!S1526)</f>
        <v>Isérables</v>
      </c>
    </row>
    <row r="1527" spans="1:3" x14ac:dyDescent="0.2">
      <c r="A1527" s="164">
        <f>IF(ISBLANK(Nomen.complète!Q1527),"",Nomen.complète!Q1527)</f>
        <v>2849</v>
      </c>
      <c r="B1527" s="164">
        <f>IF(ISBLANK(Nomen.complète!R1527),"",Nomen.complète!R1527)</f>
        <v>13788</v>
      </c>
      <c r="C1527" s="165" t="str">
        <f>IF(ISBLANK(Nomen.complète!S1527),"-",Nomen.complète!S1527)</f>
        <v>Itingen</v>
      </c>
    </row>
    <row r="1528" spans="1:3" x14ac:dyDescent="0.2">
      <c r="A1528" s="164" t="str">
        <f>IF(ISBLANK(Nomen.complète!Q1528),"",Nomen.complète!Q1528)</f>
        <v/>
      </c>
      <c r="B1528" s="164">
        <f>IF(ISBLANK(Nomen.complète!R1528),"",Nomen.complète!R1528)</f>
        <v>12667</v>
      </c>
      <c r="C1528" s="165" t="str">
        <f>IF(ISBLANK(Nomen.complète!S1528),"-",Nomen.complète!S1528)</f>
        <v>Ittenthal</v>
      </c>
    </row>
    <row r="1529" spans="1:3" x14ac:dyDescent="0.2">
      <c r="A1529" s="164">
        <f>IF(ISBLANK(Nomen.complète!Q1529),"",Nomen.complète!Q1529)</f>
        <v>362</v>
      </c>
      <c r="B1529" s="164">
        <f>IF(ISBLANK(Nomen.complète!R1529),"",Nomen.complète!R1529)</f>
        <v>15040</v>
      </c>
      <c r="C1529" s="165" t="str">
        <f>IF(ISBLANK(Nomen.complète!S1529),"-",Nomen.complète!S1529)</f>
        <v>Ittigen</v>
      </c>
    </row>
    <row r="1530" spans="1:3" x14ac:dyDescent="0.2">
      <c r="A1530" s="164">
        <f>IF(ISBLANK(Nomen.complète!Q1530),"",Nomen.complète!Q1530)</f>
        <v>868</v>
      </c>
      <c r="B1530" s="164">
        <f>IF(ISBLANK(Nomen.complète!R1530),"",Nomen.complète!R1530)</f>
        <v>15292</v>
      </c>
      <c r="C1530" s="165" t="str">
        <f>IF(ISBLANK(Nomen.complète!S1530),"-",Nomen.complète!S1530)</f>
        <v>Jaberg</v>
      </c>
    </row>
    <row r="1531" spans="1:3" x14ac:dyDescent="0.2">
      <c r="A1531" s="164">
        <f>IF(ISBLANK(Nomen.complète!Q1531),"",Nomen.complète!Q1531)</f>
        <v>2138</v>
      </c>
      <c r="B1531" s="164">
        <f>IF(ISBLANK(Nomen.complète!R1531),"",Nomen.complète!R1531)</f>
        <v>12668</v>
      </c>
      <c r="C1531" s="165" t="str">
        <f>IF(ISBLANK(Nomen.complète!S1531),"-",Nomen.complète!S1531)</f>
        <v>Jaun</v>
      </c>
    </row>
    <row r="1532" spans="1:3" x14ac:dyDescent="0.2">
      <c r="A1532" s="164">
        <f>IF(ISBLANK(Nomen.complète!Q1532),"",Nomen.complète!Q1532)</f>
        <v>540</v>
      </c>
      <c r="B1532" s="164">
        <f>IF(ISBLANK(Nomen.complète!R1532),"",Nomen.complète!R1532)</f>
        <v>15634</v>
      </c>
      <c r="C1532" s="165" t="str">
        <f>IF(ISBLANK(Nomen.complète!S1532),"-",Nomen.complète!S1532)</f>
        <v>Jegenstorf</v>
      </c>
    </row>
    <row r="1533" spans="1:3" x14ac:dyDescent="0.2">
      <c r="A1533" s="164">
        <f>IF(ISBLANK(Nomen.complète!Q1533),"",Nomen.complète!Q1533)</f>
        <v>3863</v>
      </c>
      <c r="B1533" s="164">
        <f>IF(ISBLANK(Nomen.complète!R1533),"",Nomen.complète!R1533)</f>
        <v>16024</v>
      </c>
      <c r="C1533" s="165" t="str">
        <f>IF(ISBLANK(Nomen.complète!S1533),"-",Nomen.complète!S1533)</f>
        <v>Jenaz</v>
      </c>
    </row>
    <row r="1534" spans="1:3" x14ac:dyDescent="0.2">
      <c r="A1534" s="164">
        <f>IF(ISBLANK(Nomen.complète!Q1534),"",Nomen.complète!Q1534)</f>
        <v>3952</v>
      </c>
      <c r="B1534" s="164">
        <f>IF(ISBLANK(Nomen.complète!R1534),"",Nomen.complète!R1534)</f>
        <v>16033</v>
      </c>
      <c r="C1534" s="165" t="str">
        <f>IF(ISBLANK(Nomen.complète!S1534),"-",Nomen.complète!S1534)</f>
        <v>Jenins</v>
      </c>
    </row>
    <row r="1535" spans="1:3" x14ac:dyDescent="0.2">
      <c r="A1535" s="164">
        <f>IF(ISBLANK(Nomen.complète!Q1535),"",Nomen.complète!Q1535)</f>
        <v>738</v>
      </c>
      <c r="B1535" s="164">
        <f>IF(ISBLANK(Nomen.complète!R1535),"",Nomen.complète!R1535)</f>
        <v>15244</v>
      </c>
      <c r="C1535" s="165" t="str">
        <f>IF(ISBLANK(Nomen.complète!S1535),"-",Nomen.complète!S1535)</f>
        <v>Jens</v>
      </c>
    </row>
    <row r="1536" spans="1:3" x14ac:dyDescent="0.2">
      <c r="A1536" s="164" t="str">
        <f>IF(ISBLANK(Nomen.complète!Q1536),"",Nomen.complète!Q1536)</f>
        <v/>
      </c>
      <c r="B1536" s="164">
        <f>IF(ISBLANK(Nomen.complète!R1536),"",Nomen.complète!R1536)</f>
        <v>12646</v>
      </c>
      <c r="C1536" s="165" t="str">
        <f>IF(ISBLANK(Nomen.complète!S1536),"-",Nomen.complète!S1536)</f>
        <v>Jeuss</v>
      </c>
    </row>
    <row r="1537" spans="1:3" x14ac:dyDescent="0.2">
      <c r="A1537" s="164" t="str">
        <f>IF(ISBLANK(Nomen.complète!Q1537),"",Nomen.complète!Q1537)</f>
        <v/>
      </c>
      <c r="B1537" s="164">
        <f>IF(ISBLANK(Nomen.complète!R1537),"",Nomen.complète!R1537)</f>
        <v>10113</v>
      </c>
      <c r="C1537" s="165" t="str">
        <f>IF(ISBLANK(Nomen.complète!S1537),"-",Nomen.complète!S1537)</f>
        <v>Jona</v>
      </c>
    </row>
    <row r="1538" spans="1:3" x14ac:dyDescent="0.2">
      <c r="A1538" s="164">
        <f>IF(ISBLANK(Nomen.complète!Q1538),"",Nomen.complète!Q1538)</f>
        <v>4071</v>
      </c>
      <c r="B1538" s="164">
        <f>IF(ISBLANK(Nomen.complète!R1538),"",Nomen.complète!R1538)</f>
        <v>12644</v>
      </c>
      <c r="C1538" s="165" t="str">
        <f>IF(ISBLANK(Nomen.complète!S1538),"-",Nomen.complète!S1538)</f>
        <v>Jonen</v>
      </c>
    </row>
    <row r="1539" spans="1:3" x14ac:dyDescent="0.2">
      <c r="A1539" s="164">
        <f>IF(ISBLANK(Nomen.complète!Q1539),"",Nomen.complète!Q1539)</f>
        <v>5885</v>
      </c>
      <c r="B1539" s="164">
        <f>IF(ISBLANK(Nomen.complète!R1539),"",Nomen.complète!R1539)</f>
        <v>14642</v>
      </c>
      <c r="C1539" s="165" t="str">
        <f>IF(ISBLANK(Nomen.complète!S1539),"-",Nomen.complète!S1539)</f>
        <v>Jongny</v>
      </c>
    </row>
    <row r="1540" spans="1:3" x14ac:dyDescent="0.2">
      <c r="A1540" s="164">
        <f>IF(ISBLANK(Nomen.complète!Q1540),"",Nomen.complète!Q1540)</f>
        <v>3405</v>
      </c>
      <c r="B1540" s="164">
        <f>IF(ISBLANK(Nomen.complète!R1540),"",Nomen.complète!R1540)</f>
        <v>14454</v>
      </c>
      <c r="C1540" s="165" t="str">
        <f>IF(ISBLANK(Nomen.complète!S1540),"-",Nomen.complète!S1540)</f>
        <v>Jonschwil</v>
      </c>
    </row>
    <row r="1541" spans="1:3" x14ac:dyDescent="0.2">
      <c r="A1541" s="164">
        <f>IF(ISBLANK(Nomen.complète!Q1541),"",Nomen.complète!Q1541)</f>
        <v>5804</v>
      </c>
      <c r="B1541" s="164">
        <f>IF(ISBLANK(Nomen.complète!R1541),"",Nomen.complète!R1541)</f>
        <v>15491</v>
      </c>
      <c r="C1541" s="165" t="str">
        <f>IF(ISBLANK(Nomen.complète!S1541),"-",Nomen.complète!S1541)</f>
        <v>Jorat-Menthue</v>
      </c>
    </row>
    <row r="1542" spans="1:3" x14ac:dyDescent="0.2">
      <c r="A1542" s="164">
        <f>IF(ISBLANK(Nomen.complète!Q1542),"",Nomen.complète!Q1542)</f>
        <v>5806</v>
      </c>
      <c r="B1542" s="164">
        <f>IF(ISBLANK(Nomen.complète!R1542),"",Nomen.complète!R1542)</f>
        <v>15687</v>
      </c>
      <c r="C1542" s="165" t="str">
        <f>IF(ISBLANK(Nomen.complète!S1542),"-",Nomen.complète!S1542)</f>
        <v>Jorat-Mézières</v>
      </c>
    </row>
    <row r="1543" spans="1:3" x14ac:dyDescent="0.2">
      <c r="A1543" s="164">
        <f>IF(ISBLANK(Nomen.complète!Q1543),"",Nomen.complète!Q1543)</f>
        <v>5585</v>
      </c>
      <c r="B1543" s="164">
        <f>IF(ISBLANK(Nomen.complète!R1543),"",Nomen.complète!R1543)</f>
        <v>14644</v>
      </c>
      <c r="C1543" s="165" t="str">
        <f>IF(ISBLANK(Nomen.complète!S1543),"-",Nomen.complète!S1543)</f>
        <v>Jouxtens-Mézery</v>
      </c>
    </row>
    <row r="1544" spans="1:3" x14ac:dyDescent="0.2">
      <c r="A1544" s="164">
        <f>IF(ISBLANK(Nomen.complète!Q1544),"",Nomen.complète!Q1544)</f>
        <v>5754</v>
      </c>
      <c r="B1544" s="164">
        <f>IF(ISBLANK(Nomen.complète!R1544),"",Nomen.complète!R1544)</f>
        <v>14643</v>
      </c>
      <c r="C1544" s="165" t="str">
        <f>IF(ISBLANK(Nomen.complète!S1544),"-",Nomen.complète!S1544)</f>
        <v>Juriens</v>
      </c>
    </row>
    <row r="1545" spans="1:3" x14ac:dyDescent="0.2">
      <c r="A1545" s="164">
        <f>IF(ISBLANK(Nomen.complète!Q1545),"",Nomen.complète!Q1545)</f>
        <v>6626</v>
      </c>
      <c r="B1545" s="164">
        <f>IF(ISBLANK(Nomen.complète!R1545),"",Nomen.complète!R1545)</f>
        <v>12642</v>
      </c>
      <c r="C1545" s="165" t="str">
        <f>IF(ISBLANK(Nomen.complète!S1545),"-",Nomen.complète!S1545)</f>
        <v>Jussy</v>
      </c>
    </row>
    <row r="1546" spans="1:3" x14ac:dyDescent="0.2">
      <c r="A1546" s="164">
        <f>IF(ISBLANK(Nomen.complète!Q1546),"",Nomen.complète!Q1546)</f>
        <v>4252</v>
      </c>
      <c r="B1546" s="164">
        <f>IF(ISBLANK(Nomen.complète!R1546),"",Nomen.complète!R1546)</f>
        <v>12643</v>
      </c>
      <c r="C1546" s="165" t="str">
        <f>IF(ISBLANK(Nomen.complète!S1546),"-",Nomen.complète!S1546)</f>
        <v>Kaiseraugst</v>
      </c>
    </row>
    <row r="1547" spans="1:3" x14ac:dyDescent="0.2">
      <c r="A1547" s="164" t="str">
        <f>IF(ISBLANK(Nomen.complète!Q1547),"",Nomen.complète!Q1547)</f>
        <v/>
      </c>
      <c r="B1547" s="164">
        <f>IF(ISBLANK(Nomen.complète!R1547),"",Nomen.complète!R1547)</f>
        <v>12653</v>
      </c>
      <c r="C1547" s="165" t="str">
        <f>IF(ISBLANK(Nomen.complète!S1547),"-",Nomen.complète!S1547)</f>
        <v>Kaiserstuhl</v>
      </c>
    </row>
    <row r="1548" spans="1:3" x14ac:dyDescent="0.2">
      <c r="A1548" s="164">
        <f>IF(ISBLANK(Nomen.complète!Q1548),"",Nomen.complète!Q1548)</f>
        <v>4169</v>
      </c>
      <c r="B1548" s="164">
        <f>IF(ISBLANK(Nomen.complète!R1548),"",Nomen.complète!R1548)</f>
        <v>15389</v>
      </c>
      <c r="C1548" s="165" t="str">
        <f>IF(ISBLANK(Nomen.complète!S1548),"-",Nomen.complète!S1548)</f>
        <v>Kaisten</v>
      </c>
    </row>
    <row r="1549" spans="1:3" x14ac:dyDescent="0.2">
      <c r="A1549" s="164">
        <f>IF(ISBLANK(Nomen.complète!Q1549),"",Nomen.complète!Q1549)</f>
        <v>4233</v>
      </c>
      <c r="B1549" s="164">
        <f>IF(ISBLANK(Nomen.complète!R1549),"",Nomen.complète!R1549)</f>
        <v>12638</v>
      </c>
      <c r="C1549" s="165" t="str">
        <f>IF(ISBLANK(Nomen.complète!S1549),"-",Nomen.complète!S1549)</f>
        <v>Kallern</v>
      </c>
    </row>
    <row r="1550" spans="1:3" x14ac:dyDescent="0.2">
      <c r="A1550" s="164">
        <f>IF(ISBLANK(Nomen.complète!Q1550),"",Nomen.complète!Q1550)</f>
        <v>304</v>
      </c>
      <c r="B1550" s="164">
        <f>IF(ISBLANK(Nomen.complète!R1550),"",Nomen.complète!R1550)</f>
        <v>16124</v>
      </c>
      <c r="C1550" s="165" t="str">
        <f>IF(ISBLANK(Nomen.complète!S1550),"-",Nomen.complète!S1550)</f>
        <v>Kallnach</v>
      </c>
    </row>
    <row r="1551" spans="1:3" x14ac:dyDescent="0.2">
      <c r="A1551" s="164">
        <f>IF(ISBLANK(Nomen.complète!Q1551),"",Nomen.complète!Q1551)</f>
        <v>3313</v>
      </c>
      <c r="B1551" s="164">
        <f>IF(ISBLANK(Nomen.complète!R1551),"",Nomen.complète!R1551)</f>
        <v>14421</v>
      </c>
      <c r="C1551" s="165" t="str">
        <f>IF(ISBLANK(Nomen.complète!S1551),"-",Nomen.complète!S1551)</f>
        <v>Kaltbrunn</v>
      </c>
    </row>
    <row r="1552" spans="1:3" x14ac:dyDescent="0.2">
      <c r="A1552" s="164" t="str">
        <f>IF(ISBLANK(Nomen.complète!Q1552),"",Nomen.complète!Q1552)</f>
        <v/>
      </c>
      <c r="B1552" s="164">
        <f>IF(ISBLANK(Nomen.complète!R1552),"",Nomen.complète!R1552)</f>
        <v>12648</v>
      </c>
      <c r="C1552" s="165" t="str">
        <f>IF(ISBLANK(Nomen.complète!S1552),"-",Nomen.complète!S1552)</f>
        <v>Kaltenbach</v>
      </c>
    </row>
    <row r="1553" spans="1:3" x14ac:dyDescent="0.2">
      <c r="A1553" s="164" t="str">
        <f>IF(ISBLANK(Nomen.complète!Q1553),"",Nomen.complète!Q1553)</f>
        <v/>
      </c>
      <c r="B1553" s="164">
        <f>IF(ISBLANK(Nomen.complète!R1553),"",Nomen.complète!R1553)</f>
        <v>12649</v>
      </c>
      <c r="C1553" s="165" t="str">
        <f>IF(ISBLANK(Nomen.complète!S1553),"-",Nomen.complète!S1553)</f>
        <v>Kalthäusern</v>
      </c>
    </row>
    <row r="1554" spans="1:3" x14ac:dyDescent="0.2">
      <c r="A1554" s="164">
        <f>IF(ISBLANK(Nomen.complète!Q1554),"",Nomen.complète!Q1554)</f>
        <v>2549</v>
      </c>
      <c r="B1554" s="164">
        <f>IF(ISBLANK(Nomen.complète!R1554),"",Nomen.complète!R1554)</f>
        <v>12650</v>
      </c>
      <c r="C1554" s="165" t="str">
        <f>IF(ISBLANK(Nomen.complète!S1554),"-",Nomen.complète!S1554)</f>
        <v>Kammersrohr</v>
      </c>
    </row>
    <row r="1555" spans="1:3" x14ac:dyDescent="0.2">
      <c r="A1555" s="164">
        <f>IF(ISBLANK(Nomen.complète!Q1555),"",Nomen.complète!Q1555)</f>
        <v>564</v>
      </c>
      <c r="B1555" s="164">
        <f>IF(ISBLANK(Nomen.complète!R1555),"",Nomen.complète!R1555)</f>
        <v>15140</v>
      </c>
      <c r="C1555" s="165" t="str">
        <f>IF(ISBLANK(Nomen.complète!S1555),"-",Nomen.complète!S1555)</f>
        <v>Kandergrund</v>
      </c>
    </row>
    <row r="1556" spans="1:3" x14ac:dyDescent="0.2">
      <c r="A1556" s="164">
        <f>IF(ISBLANK(Nomen.complète!Q1556),"",Nomen.complète!Q1556)</f>
        <v>565</v>
      </c>
      <c r="B1556" s="164">
        <f>IF(ISBLANK(Nomen.complète!R1556),"",Nomen.complète!R1556)</f>
        <v>15141</v>
      </c>
      <c r="C1556" s="165" t="str">
        <f>IF(ISBLANK(Nomen.complète!S1556),"-",Nomen.complète!S1556)</f>
        <v>Kandersteg</v>
      </c>
    </row>
    <row r="1557" spans="1:3" x14ac:dyDescent="0.2">
      <c r="A1557" s="164" t="str">
        <f>IF(ISBLANK(Nomen.complète!Q1557),"",Nomen.complète!Q1557)</f>
        <v/>
      </c>
      <c r="B1557" s="164">
        <f>IF(ISBLANK(Nomen.complète!R1557),"",Nomen.complète!R1557)</f>
        <v>16370</v>
      </c>
      <c r="C1557" s="165" t="str">
        <f>IF(ISBLANK(Nomen.complète!S1557),"-",Nomen.complète!S1557)</f>
        <v>Kappel</v>
      </c>
    </row>
    <row r="1558" spans="1:3" x14ac:dyDescent="0.2">
      <c r="A1558" s="164">
        <f>IF(ISBLANK(Nomen.complète!Q1558),"",Nomen.complète!Q1558)</f>
        <v>2580</v>
      </c>
      <c r="B1558" s="164">
        <f>IF(ISBLANK(Nomen.complète!R1558),"",Nomen.complète!R1558)</f>
        <v>12651</v>
      </c>
      <c r="C1558" s="165" t="str">
        <f>IF(ISBLANK(Nomen.complète!S1558),"-",Nomen.complète!S1558)</f>
        <v>Kappel (SO)</v>
      </c>
    </row>
    <row r="1559" spans="1:3" x14ac:dyDescent="0.2">
      <c r="A1559" s="164" t="str">
        <f>IF(ISBLANK(Nomen.complète!Q1559),"",Nomen.complète!Q1559)</f>
        <v/>
      </c>
      <c r="B1559" s="164">
        <f>IF(ISBLANK(Nomen.complète!R1559),"",Nomen.complète!R1559)</f>
        <v>11276</v>
      </c>
      <c r="C1559" s="165" t="str">
        <f>IF(ISBLANK(Nomen.complète!S1559),"-",Nomen.complète!S1559)</f>
        <v>Kappel (Toggenburg)</v>
      </c>
    </row>
    <row r="1560" spans="1:3" x14ac:dyDescent="0.2">
      <c r="A1560" s="164">
        <f>IF(ISBLANK(Nomen.complète!Q1560),"",Nomen.complète!Q1560)</f>
        <v>6</v>
      </c>
      <c r="B1560" s="164">
        <f>IF(ISBLANK(Nomen.complète!R1560),"",Nomen.complète!R1560)</f>
        <v>12671</v>
      </c>
      <c r="C1560" s="165" t="str">
        <f>IF(ISBLANK(Nomen.complète!S1560),"-",Nomen.complète!S1560)</f>
        <v>Kappel am Albis</v>
      </c>
    </row>
    <row r="1561" spans="1:3" x14ac:dyDescent="0.2">
      <c r="A1561" s="164">
        <f>IF(ISBLANK(Nomen.complète!Q1561),"",Nomen.complète!Q1561)</f>
        <v>305</v>
      </c>
      <c r="B1561" s="164">
        <f>IF(ISBLANK(Nomen.complète!R1561),"",Nomen.complète!R1561)</f>
        <v>14999</v>
      </c>
      <c r="C1561" s="165" t="str">
        <f>IF(ISBLANK(Nomen.complète!S1561),"-",Nomen.complète!S1561)</f>
        <v>Kappelen</v>
      </c>
    </row>
    <row r="1562" spans="1:3" x14ac:dyDescent="0.2">
      <c r="A1562" s="164">
        <f>IF(ISBLANK(Nomen.complète!Q1562),"",Nomen.complète!Q1562)</f>
        <v>869</v>
      </c>
      <c r="B1562" s="164">
        <f>IF(ISBLANK(Nomen.complète!R1562),"",Nomen.complète!R1562)</f>
        <v>15293</v>
      </c>
      <c r="C1562" s="165" t="str">
        <f>IF(ISBLANK(Nomen.complète!S1562),"-",Nomen.complète!S1562)</f>
        <v>Kaufdorf</v>
      </c>
    </row>
    <row r="1563" spans="1:3" x14ac:dyDescent="0.2">
      <c r="A1563" s="164" t="str">
        <f>IF(ISBLANK(Nomen.complète!Q1563),"",Nomen.complète!Q1563)</f>
        <v/>
      </c>
      <c r="B1563" s="164">
        <f>IF(ISBLANK(Nomen.complète!R1563),"",Nomen.complète!R1563)</f>
        <v>12662</v>
      </c>
      <c r="C1563" s="165" t="str">
        <f>IF(ISBLANK(Nomen.complète!S1563),"-",Nomen.complète!S1563)</f>
        <v>Kefikon</v>
      </c>
    </row>
    <row r="1564" spans="1:3" x14ac:dyDescent="0.2">
      <c r="A1564" s="164">
        <f>IF(ISBLANK(Nomen.complète!Q1564),"",Nomen.complète!Q1564)</f>
        <v>870</v>
      </c>
      <c r="B1564" s="164">
        <f>IF(ISBLANK(Nomen.complète!R1564),"",Nomen.complète!R1564)</f>
        <v>15294</v>
      </c>
      <c r="C1564" s="165" t="str">
        <f>IF(ISBLANK(Nomen.complète!S1564),"-",Nomen.complète!S1564)</f>
        <v>Kehrsatz</v>
      </c>
    </row>
    <row r="1565" spans="1:3" x14ac:dyDescent="0.2">
      <c r="A1565" s="164">
        <f>IF(ISBLANK(Nomen.complète!Q1565),"",Nomen.complète!Q1565)</f>
        <v>4666</v>
      </c>
      <c r="B1565" s="164">
        <f>IF(ISBLANK(Nomen.complète!R1565),"",Nomen.complète!R1565)</f>
        <v>15445</v>
      </c>
      <c r="C1565" s="165" t="str">
        <f>IF(ISBLANK(Nomen.complète!S1565),"-",Nomen.complète!S1565)</f>
        <v>Kemmental</v>
      </c>
    </row>
    <row r="1566" spans="1:3" x14ac:dyDescent="0.2">
      <c r="A1566" s="164" t="str">
        <f>IF(ISBLANK(Nomen.complète!Q1566),"",Nomen.complète!Q1566)</f>
        <v/>
      </c>
      <c r="B1566" s="164">
        <f>IF(ISBLANK(Nomen.complète!R1566),"",Nomen.complète!R1566)</f>
        <v>16316</v>
      </c>
      <c r="C1566" s="165" t="str">
        <f>IF(ISBLANK(Nomen.complète!S1566),"-",Nomen.complète!S1566)</f>
        <v>Kempfhof</v>
      </c>
    </row>
    <row r="1567" spans="1:3" x14ac:dyDescent="0.2">
      <c r="A1567" s="164" t="str">
        <f>IF(ISBLANK(Nomen.complète!Q1567),"",Nomen.complète!Q1567)</f>
        <v/>
      </c>
      <c r="B1567" s="164">
        <f>IF(ISBLANK(Nomen.complète!R1567),"",Nomen.complète!R1567)</f>
        <v>16266</v>
      </c>
      <c r="C1567" s="165" t="str">
        <f>IF(ISBLANK(Nomen.complète!S1567),"-",Nomen.complète!S1567)</f>
        <v>Kerenzen-Mühlehorn</v>
      </c>
    </row>
    <row r="1568" spans="1:3" x14ac:dyDescent="0.2">
      <c r="A1568" s="164">
        <f>IF(ISBLANK(Nomen.complète!Q1568),"",Nomen.complète!Q1568)</f>
        <v>411</v>
      </c>
      <c r="B1568" s="164">
        <f>IF(ISBLANK(Nomen.complète!R1568),"",Nomen.complète!R1568)</f>
        <v>15068</v>
      </c>
      <c r="C1568" s="165" t="str">
        <f>IF(ISBLANK(Nomen.complète!S1568),"-",Nomen.complète!S1568)</f>
        <v>Kernenried</v>
      </c>
    </row>
    <row r="1569" spans="1:3" x14ac:dyDescent="0.2">
      <c r="A1569" s="164">
        <f>IF(ISBLANK(Nomen.complète!Q1569),"",Nomen.complète!Q1569)</f>
        <v>1404</v>
      </c>
      <c r="B1569" s="164">
        <f>IF(ISBLANK(Nomen.complète!R1569),"",Nomen.complète!R1569)</f>
        <v>12688</v>
      </c>
      <c r="C1569" s="165" t="str">
        <f>IF(ISBLANK(Nomen.complète!S1569),"-",Nomen.complète!S1569)</f>
        <v>Kerns</v>
      </c>
    </row>
    <row r="1570" spans="1:3" x14ac:dyDescent="0.2">
      <c r="A1570" s="164">
        <f>IF(ISBLANK(Nomen.complète!Q1570),"",Nomen.complète!Q1570)</f>
        <v>2265</v>
      </c>
      <c r="B1570" s="164">
        <f>IF(ISBLANK(Nomen.complète!R1570),"",Nomen.complète!R1570)</f>
        <v>12689</v>
      </c>
      <c r="C1570" s="165" t="str">
        <f>IF(ISBLANK(Nomen.complète!S1570),"-",Nomen.complète!S1570)</f>
        <v>Kerzers</v>
      </c>
    </row>
    <row r="1571" spans="1:3" x14ac:dyDescent="0.2">
      <c r="A1571" s="164">
        <f>IF(ISBLANK(Nomen.complète!Q1571),"",Nomen.complète!Q1571)</f>
        <v>4426</v>
      </c>
      <c r="B1571" s="164">
        <f>IF(ISBLANK(Nomen.complète!R1571),"",Nomen.complète!R1571)</f>
        <v>15409</v>
      </c>
      <c r="C1571" s="165" t="str">
        <f>IF(ISBLANK(Nomen.complète!S1571),"-",Nomen.complète!S1571)</f>
        <v>Kesswil</v>
      </c>
    </row>
    <row r="1572" spans="1:3" x14ac:dyDescent="0.2">
      <c r="A1572" s="164">
        <f>IF(ISBLANK(Nomen.complète!Q1572),"",Nomen.complète!Q1572)</f>
        <v>2403</v>
      </c>
      <c r="B1572" s="164">
        <f>IF(ISBLANK(Nomen.complète!R1572),"",Nomen.complète!R1572)</f>
        <v>13705</v>
      </c>
      <c r="C1572" s="165" t="str">
        <f>IF(ISBLANK(Nomen.complète!S1572),"-",Nomen.complète!S1572)</f>
        <v>Kestenholz</v>
      </c>
    </row>
    <row r="1573" spans="1:3" x14ac:dyDescent="0.2">
      <c r="A1573" s="164">
        <f>IF(ISBLANK(Nomen.complète!Q1573),"",Nomen.complète!Q1573)</f>
        <v>2492</v>
      </c>
      <c r="B1573" s="164">
        <f>IF(ISBLANK(Nomen.complète!R1573),"",Nomen.complète!R1573)</f>
        <v>12691</v>
      </c>
      <c r="C1573" s="165" t="str">
        <f>IF(ISBLANK(Nomen.complète!S1573),"-",Nomen.complète!S1573)</f>
        <v>Kienberg</v>
      </c>
    </row>
    <row r="1574" spans="1:3" x14ac:dyDescent="0.2">
      <c r="A1574" s="164" t="str">
        <f>IF(ISBLANK(Nomen.complète!Q1574),"",Nomen.complète!Q1574)</f>
        <v/>
      </c>
      <c r="B1574" s="164">
        <f>IF(ISBLANK(Nomen.complète!R1574),"",Nomen.complète!R1574)</f>
        <v>11076</v>
      </c>
      <c r="C1574" s="165" t="str">
        <f>IF(ISBLANK(Nomen.complète!S1574),"-",Nomen.complète!S1574)</f>
        <v>Kienersrüti</v>
      </c>
    </row>
    <row r="1575" spans="1:3" x14ac:dyDescent="0.2">
      <c r="A1575" s="164">
        <f>IF(ISBLANK(Nomen.complète!Q1575),"",Nomen.complète!Q1575)</f>
        <v>611</v>
      </c>
      <c r="B1575" s="164">
        <f>IF(ISBLANK(Nomen.complète!R1575),"",Nomen.complète!R1575)</f>
        <v>15176</v>
      </c>
      <c r="C1575" s="165" t="str">
        <f>IF(ISBLANK(Nomen.complète!S1575),"-",Nomen.complète!S1575)</f>
        <v>Kiesen</v>
      </c>
    </row>
    <row r="1576" spans="1:3" x14ac:dyDescent="0.2">
      <c r="A1576" s="164">
        <f>IF(ISBLANK(Nomen.complète!Q1576),"",Nomen.complète!Q1576)</f>
        <v>2851</v>
      </c>
      <c r="B1576" s="164">
        <f>IF(ISBLANK(Nomen.complète!R1576),"",Nomen.complète!R1576)</f>
        <v>13790</v>
      </c>
      <c r="C1576" s="165" t="str">
        <f>IF(ISBLANK(Nomen.complète!S1576),"-",Nomen.complète!S1576)</f>
        <v>Kilchberg (BL)</v>
      </c>
    </row>
    <row r="1577" spans="1:3" x14ac:dyDescent="0.2">
      <c r="A1577" s="164">
        <f>IF(ISBLANK(Nomen.complète!Q1577),"",Nomen.complète!Q1577)</f>
        <v>135</v>
      </c>
      <c r="B1577" s="164">
        <f>IF(ISBLANK(Nomen.complète!R1577),"",Nomen.complète!R1577)</f>
        <v>12701</v>
      </c>
      <c r="C1577" s="165" t="str">
        <f>IF(ISBLANK(Nomen.complète!S1577),"-",Nomen.complète!S1577)</f>
        <v>Kilchberg (ZH)</v>
      </c>
    </row>
    <row r="1578" spans="1:3" x14ac:dyDescent="0.2">
      <c r="A1578" s="164">
        <f>IF(ISBLANK(Nomen.complète!Q1578),"",Nomen.complète!Q1578)</f>
        <v>4030</v>
      </c>
      <c r="B1578" s="164">
        <f>IF(ISBLANK(Nomen.complète!R1578),"",Nomen.complète!R1578)</f>
        <v>12693</v>
      </c>
      <c r="C1578" s="165" t="str">
        <f>IF(ISBLANK(Nomen.complète!S1578),"-",Nomen.complète!S1578)</f>
        <v>Killwangen</v>
      </c>
    </row>
    <row r="1579" spans="1:3" x14ac:dyDescent="0.2">
      <c r="A1579" s="164">
        <f>IF(ISBLANK(Nomen.complète!Q1579),"",Nomen.complète!Q1579)</f>
        <v>6197</v>
      </c>
      <c r="B1579" s="164">
        <f>IF(ISBLANK(Nomen.complète!R1579),"",Nomen.complète!R1579)</f>
        <v>12686</v>
      </c>
      <c r="C1579" s="165" t="str">
        <f>IF(ISBLANK(Nomen.complète!S1579),"-",Nomen.complète!S1579)</f>
        <v>Kippel</v>
      </c>
    </row>
    <row r="1580" spans="1:3" x14ac:dyDescent="0.2">
      <c r="A1580" s="164">
        <f>IF(ISBLANK(Nomen.complète!Q1580),"",Nomen.complète!Q1580)</f>
        <v>412</v>
      </c>
      <c r="B1580" s="164">
        <f>IF(ISBLANK(Nomen.complète!R1580),"",Nomen.complète!R1580)</f>
        <v>15069</v>
      </c>
      <c r="C1580" s="165" t="str">
        <f>IF(ISBLANK(Nomen.complète!S1580),"-",Nomen.complète!S1580)</f>
        <v>Kirchberg (BE)</v>
      </c>
    </row>
    <row r="1581" spans="1:3" x14ac:dyDescent="0.2">
      <c r="A1581" s="164">
        <f>IF(ISBLANK(Nomen.complète!Q1581),"",Nomen.complète!Q1581)</f>
        <v>3392</v>
      </c>
      <c r="B1581" s="164">
        <f>IF(ISBLANK(Nomen.complète!R1581),"",Nomen.complète!R1581)</f>
        <v>14448</v>
      </c>
      <c r="C1581" s="165" t="str">
        <f>IF(ISBLANK(Nomen.complète!S1581),"-",Nomen.complète!S1581)</f>
        <v>Kirchberg (SG)</v>
      </c>
    </row>
    <row r="1582" spans="1:3" x14ac:dyDescent="0.2">
      <c r="A1582" s="164">
        <f>IF(ISBLANK(Nomen.complète!Q1582),"",Nomen.complète!Q1582)</f>
        <v>872</v>
      </c>
      <c r="B1582" s="164">
        <f>IF(ISBLANK(Nomen.complète!R1582),"",Nomen.complète!R1582)</f>
        <v>16083</v>
      </c>
      <c r="C1582" s="165" t="str">
        <f>IF(ISBLANK(Nomen.complète!S1582),"-",Nomen.complète!S1582)</f>
        <v>Kirchdorf (BE)</v>
      </c>
    </row>
    <row r="1583" spans="1:3" x14ac:dyDescent="0.2">
      <c r="A1583" s="164" t="str">
        <f>IF(ISBLANK(Nomen.complète!Q1583),"",Nomen.complète!Q1583)</f>
        <v/>
      </c>
      <c r="B1583" s="164">
        <f>IF(ISBLANK(Nomen.complète!R1583),"",Nomen.complète!R1583)</f>
        <v>11102</v>
      </c>
      <c r="C1583" s="165" t="str">
        <f>IF(ISBLANK(Nomen.complète!S1583),"-",Nomen.complète!S1583)</f>
        <v>Kirchenthurnen</v>
      </c>
    </row>
    <row r="1584" spans="1:3" x14ac:dyDescent="0.2">
      <c r="A1584" s="164">
        <f>IF(ISBLANK(Nomen.complète!Q1584),"",Nomen.complète!Q1584)</f>
        <v>4275</v>
      </c>
      <c r="B1584" s="164">
        <f>IF(ISBLANK(Nomen.complète!R1584),"",Nomen.complète!R1584)</f>
        <v>12696</v>
      </c>
      <c r="C1584" s="165" t="str">
        <f>IF(ISBLANK(Nomen.complète!S1584),"-",Nomen.complète!S1584)</f>
        <v>Kirchleerau</v>
      </c>
    </row>
    <row r="1585" spans="1:3" x14ac:dyDescent="0.2">
      <c r="A1585" s="164">
        <f>IF(ISBLANK(Nomen.complète!Q1585),"",Nomen.complète!Q1585)</f>
        <v>354</v>
      </c>
      <c r="B1585" s="164">
        <f>IF(ISBLANK(Nomen.complète!R1585),"",Nomen.complète!R1585)</f>
        <v>15032</v>
      </c>
      <c r="C1585" s="165" t="str">
        <f>IF(ISBLANK(Nomen.complète!S1585),"-",Nomen.complète!S1585)</f>
        <v>Kirchlindach</v>
      </c>
    </row>
    <row r="1586" spans="1:3" x14ac:dyDescent="0.2">
      <c r="A1586" s="164" t="str">
        <f>IF(ISBLANK(Nomen.complète!Q1586),"",Nomen.complète!Q1586)</f>
        <v/>
      </c>
      <c r="B1586" s="164">
        <f>IF(ISBLANK(Nomen.complète!R1586),"",Nomen.complète!R1586)</f>
        <v>12698</v>
      </c>
      <c r="C1586" s="165" t="str">
        <f>IF(ISBLANK(Nomen.complète!S1586),"-",Nomen.complète!S1586)</f>
        <v>Klarsreuti</v>
      </c>
    </row>
    <row r="1587" spans="1:3" x14ac:dyDescent="0.2">
      <c r="A1587" s="164">
        <f>IF(ISBLANK(Nomen.complète!Q1587),"",Nomen.complète!Q1587)</f>
        <v>33</v>
      </c>
      <c r="B1587" s="164">
        <f>IF(ISBLANK(Nomen.complète!R1587),"",Nomen.complète!R1587)</f>
        <v>12699</v>
      </c>
      <c r="C1587" s="165" t="str">
        <f>IF(ISBLANK(Nomen.complète!S1587),"-",Nomen.complète!S1587)</f>
        <v>Kleinandelfingen</v>
      </c>
    </row>
    <row r="1588" spans="1:3" x14ac:dyDescent="0.2">
      <c r="A1588" s="164">
        <f>IF(ISBLANK(Nomen.complète!Q1588),"",Nomen.complète!Q1588)</f>
        <v>2266</v>
      </c>
      <c r="B1588" s="164">
        <f>IF(ISBLANK(Nomen.complète!R1588),"",Nomen.complète!R1588)</f>
        <v>12700</v>
      </c>
      <c r="C1588" s="165" t="str">
        <f>IF(ISBLANK(Nomen.complète!S1588),"-",Nomen.complète!S1588)</f>
        <v>Kleinbösingen</v>
      </c>
    </row>
    <row r="1589" spans="1:3" x14ac:dyDescent="0.2">
      <c r="A1589" s="164" t="str">
        <f>IF(ISBLANK(Nomen.complète!Q1589),"",Nomen.complète!Q1589)</f>
        <v/>
      </c>
      <c r="B1589" s="164">
        <f>IF(ISBLANK(Nomen.complète!R1589),"",Nomen.complète!R1589)</f>
        <v>12678</v>
      </c>
      <c r="C1589" s="165" t="str">
        <f>IF(ISBLANK(Nomen.complète!S1589),"-",Nomen.complète!S1589)</f>
        <v>Kleindietwil</v>
      </c>
    </row>
    <row r="1590" spans="1:3" x14ac:dyDescent="0.2">
      <c r="A1590" s="164" t="str">
        <f>IF(ISBLANK(Nomen.complète!Q1590),"",Nomen.complète!Q1590)</f>
        <v/>
      </c>
      <c r="B1590" s="164">
        <f>IF(ISBLANK(Nomen.complète!R1590),"",Nomen.complète!R1590)</f>
        <v>12676</v>
      </c>
      <c r="C1590" s="165" t="str">
        <f>IF(ISBLANK(Nomen.complète!S1590),"-",Nomen.complète!S1590)</f>
        <v>Kleingurmels</v>
      </c>
    </row>
    <row r="1591" spans="1:3" x14ac:dyDescent="0.2">
      <c r="A1591" s="164" t="str">
        <f>IF(ISBLANK(Nomen.complète!Q1591),"",Nomen.complète!Q1591)</f>
        <v/>
      </c>
      <c r="B1591" s="164">
        <f>IF(ISBLANK(Nomen.complète!R1591),"",Nomen.complète!R1591)</f>
        <v>11336</v>
      </c>
      <c r="C1591" s="165" t="str">
        <f>IF(ISBLANK(Nomen.complète!S1591),"-",Nomen.complète!S1591)</f>
        <v>Kleinguschelmuth</v>
      </c>
    </row>
    <row r="1592" spans="1:3" x14ac:dyDescent="0.2">
      <c r="A1592" s="164" t="str">
        <f>IF(ISBLANK(Nomen.complète!Q1592),"",Nomen.complète!Q1592)</f>
        <v/>
      </c>
      <c r="B1592" s="164">
        <f>IF(ISBLANK(Nomen.complète!R1592),"",Nomen.complète!R1592)</f>
        <v>16359</v>
      </c>
      <c r="C1592" s="165" t="str">
        <f>IF(ISBLANK(Nomen.complète!S1592),"-",Nomen.complète!S1592)</f>
        <v>Kleinhüningen</v>
      </c>
    </row>
    <row r="1593" spans="1:3" x14ac:dyDescent="0.2">
      <c r="A1593" s="164">
        <f>IF(ISBLANK(Nomen.complète!Q1593),"",Nomen.complète!Q1593)</f>
        <v>2619</v>
      </c>
      <c r="B1593" s="164">
        <f>IF(ISBLANK(Nomen.complète!R1593),"",Nomen.complète!R1593)</f>
        <v>12692</v>
      </c>
      <c r="C1593" s="165" t="str">
        <f>IF(ISBLANK(Nomen.complète!S1593),"-",Nomen.complète!S1593)</f>
        <v>Kleinlützel</v>
      </c>
    </row>
    <row r="1594" spans="1:3" x14ac:dyDescent="0.2">
      <c r="A1594" s="164">
        <f>IF(ISBLANK(Nomen.complète!Q1594),"",Nomen.complète!Q1594)</f>
        <v>4309</v>
      </c>
      <c r="B1594" s="164">
        <f>IF(ISBLANK(Nomen.complète!R1594),"",Nomen.complète!R1594)</f>
        <v>12672</v>
      </c>
      <c r="C1594" s="165" t="str">
        <f>IF(ISBLANK(Nomen.complète!S1594),"-",Nomen.complète!S1594)</f>
        <v>Klingnau</v>
      </c>
    </row>
    <row r="1595" spans="1:3" x14ac:dyDescent="0.2">
      <c r="A1595" s="164">
        <f>IF(ISBLANK(Nomen.complète!Q1595),"",Nomen.complète!Q1595)</f>
        <v>3871</v>
      </c>
      <c r="B1595" s="164">
        <f>IF(ISBLANK(Nomen.complète!R1595),"",Nomen.complète!R1595)</f>
        <v>16610</v>
      </c>
      <c r="C1595" s="165" t="str">
        <f>IF(ISBLANK(Nomen.complète!S1595),"-",Nomen.complète!S1595)</f>
        <v>Klosters</v>
      </c>
    </row>
    <row r="1596" spans="1:3" x14ac:dyDescent="0.2">
      <c r="A1596" s="164" t="str">
        <f>IF(ISBLANK(Nomen.complète!Q1596),"",Nomen.complète!Q1596)</f>
        <v/>
      </c>
      <c r="B1596" s="164">
        <f>IF(ISBLANK(Nomen.complète!R1596),"",Nomen.complète!R1596)</f>
        <v>13233</v>
      </c>
      <c r="C1596" s="165" t="str">
        <f>IF(ISBLANK(Nomen.complète!S1596),"-",Nomen.complète!S1596)</f>
        <v>Klosters-Serneus</v>
      </c>
    </row>
    <row r="1597" spans="1:3" x14ac:dyDescent="0.2">
      <c r="A1597" s="164">
        <f>IF(ISBLANK(Nomen.complète!Q1597),"",Nomen.complète!Q1597)</f>
        <v>62</v>
      </c>
      <c r="B1597" s="164">
        <f>IF(ISBLANK(Nomen.complète!R1597),"",Nomen.complète!R1597)</f>
        <v>12673</v>
      </c>
      <c r="C1597" s="165" t="str">
        <f>IF(ISBLANK(Nomen.complète!S1597),"-",Nomen.complète!S1597)</f>
        <v>Kloten</v>
      </c>
    </row>
    <row r="1598" spans="1:3" x14ac:dyDescent="0.2">
      <c r="A1598" s="164">
        <f>IF(ISBLANK(Nomen.complète!Q1598),"",Nomen.complète!Q1598)</f>
        <v>7</v>
      </c>
      <c r="B1598" s="164">
        <f>IF(ISBLANK(Nomen.complète!R1598),"",Nomen.complète!R1598)</f>
        <v>12674</v>
      </c>
      <c r="C1598" s="165" t="str">
        <f>IF(ISBLANK(Nomen.complète!S1598),"-",Nomen.complète!S1598)</f>
        <v>Knonau</v>
      </c>
    </row>
    <row r="1599" spans="1:3" x14ac:dyDescent="0.2">
      <c r="A1599" s="164">
        <f>IF(ISBLANK(Nomen.complète!Q1599),"",Nomen.complète!Q1599)</f>
        <v>1089</v>
      </c>
      <c r="B1599" s="164">
        <f>IF(ISBLANK(Nomen.complète!R1599),"",Nomen.complète!R1599)</f>
        <v>15575</v>
      </c>
      <c r="C1599" s="165" t="str">
        <f>IF(ISBLANK(Nomen.complète!S1599),"-",Nomen.complète!S1599)</f>
        <v>Knutwil</v>
      </c>
    </row>
    <row r="1600" spans="1:3" x14ac:dyDescent="0.2">
      <c r="A1600" s="164">
        <f>IF(ISBLANK(Nomen.complète!Q1600),"",Nomen.complète!Q1600)</f>
        <v>4310</v>
      </c>
      <c r="B1600" s="164">
        <f>IF(ISBLANK(Nomen.complète!R1600),"",Nomen.complète!R1600)</f>
        <v>12685</v>
      </c>
      <c r="C1600" s="165" t="str">
        <f>IF(ISBLANK(Nomen.complète!S1600),"-",Nomen.complète!S1600)</f>
        <v>Koblenz</v>
      </c>
    </row>
    <row r="1601" spans="1:3" x14ac:dyDescent="0.2">
      <c r="A1601" s="164">
        <f>IF(ISBLANK(Nomen.complète!Q1601),"",Nomen.complète!Q1601)</f>
        <v>612</v>
      </c>
      <c r="B1601" s="164">
        <f>IF(ISBLANK(Nomen.complète!R1601),"",Nomen.complète!R1601)</f>
        <v>15177</v>
      </c>
      <c r="C1601" s="165" t="str">
        <f>IF(ISBLANK(Nomen.complète!S1601),"-",Nomen.complète!S1601)</f>
        <v>Konolfingen</v>
      </c>
    </row>
    <row r="1602" spans="1:3" x14ac:dyDescent="0.2">
      <c r="A1602" s="164">
        <f>IF(ISBLANK(Nomen.complète!Q1602),"",Nomen.complète!Q1602)</f>
        <v>413</v>
      </c>
      <c r="B1602" s="164">
        <f>IF(ISBLANK(Nomen.complète!R1602),"",Nomen.complète!R1602)</f>
        <v>15070</v>
      </c>
      <c r="C1602" s="165" t="str">
        <f>IF(ISBLANK(Nomen.complète!S1602),"-",Nomen.complète!S1602)</f>
        <v>Koppigen</v>
      </c>
    </row>
    <row r="1603" spans="1:3" x14ac:dyDescent="0.2">
      <c r="A1603" s="164" t="str">
        <f>IF(ISBLANK(Nomen.complète!Q1603),"",Nomen.complète!Q1603)</f>
        <v/>
      </c>
      <c r="B1603" s="164">
        <f>IF(ISBLANK(Nomen.complète!R1603),"",Nomen.complète!R1603)</f>
        <v>12680</v>
      </c>
      <c r="C1603" s="165" t="str">
        <f>IF(ISBLANK(Nomen.complète!S1603),"-",Nomen.complète!S1603)</f>
        <v>Kottwil</v>
      </c>
    </row>
    <row r="1604" spans="1:3" x14ac:dyDescent="0.2">
      <c r="A1604" s="164" t="str">
        <f>IF(ISBLANK(Nomen.complète!Q1604),"",Nomen.complète!Q1604)</f>
        <v/>
      </c>
      <c r="B1604" s="164">
        <f>IF(ISBLANK(Nomen.complète!R1604),"",Nomen.complète!R1604)</f>
        <v>12681</v>
      </c>
      <c r="C1604" s="165" t="str">
        <f>IF(ISBLANK(Nomen.complète!S1604),"-",Nomen.complète!S1604)</f>
        <v>Kradolf</v>
      </c>
    </row>
    <row r="1605" spans="1:3" x14ac:dyDescent="0.2">
      <c r="A1605" s="164">
        <f>IF(ISBLANK(Nomen.complète!Q1605),"",Nomen.complète!Q1605)</f>
        <v>4501</v>
      </c>
      <c r="B1605" s="164">
        <f>IF(ISBLANK(Nomen.complète!R1605),"",Nomen.complète!R1605)</f>
        <v>15448</v>
      </c>
      <c r="C1605" s="165" t="str">
        <f>IF(ISBLANK(Nomen.complète!S1605),"-",Nomen.complète!S1605)</f>
        <v>Kradolf-Schönenberg</v>
      </c>
    </row>
    <row r="1606" spans="1:3" x14ac:dyDescent="0.2">
      <c r="A1606" s="164">
        <f>IF(ISBLANK(Nomen.complète!Q1606),"",Nomen.complète!Q1606)</f>
        <v>566</v>
      </c>
      <c r="B1606" s="164">
        <f>IF(ISBLANK(Nomen.complète!R1606),"",Nomen.complète!R1606)</f>
        <v>15142</v>
      </c>
      <c r="C1606" s="165" t="str">
        <f>IF(ISBLANK(Nomen.complète!S1606),"-",Nomen.complète!S1606)</f>
        <v>Krattigen</v>
      </c>
    </row>
    <row r="1607" spans="1:3" x14ac:dyDescent="0.2">
      <c r="A1607" s="164">
        <f>IF(ISBLANK(Nomen.complète!Q1607),"",Nomen.complète!Q1607)</f>
        <v>414</v>
      </c>
      <c r="B1607" s="164">
        <f>IF(ISBLANK(Nomen.complète!R1607),"",Nomen.complète!R1607)</f>
        <v>15071</v>
      </c>
      <c r="C1607" s="165" t="str">
        <f>IF(ISBLANK(Nomen.complète!S1607),"-",Nomen.complète!S1607)</f>
        <v>Krauchthal</v>
      </c>
    </row>
    <row r="1608" spans="1:3" x14ac:dyDescent="0.2">
      <c r="A1608" s="164">
        <f>IF(ISBLANK(Nomen.complète!Q1608),"",Nomen.complète!Q1608)</f>
        <v>4671</v>
      </c>
      <c r="B1608" s="164">
        <f>IF(ISBLANK(Nomen.complète!R1608),"",Nomen.complète!R1608)</f>
        <v>15408</v>
      </c>
      <c r="C1608" s="165" t="str">
        <f>IF(ISBLANK(Nomen.complète!S1608),"-",Nomen.complète!S1608)</f>
        <v>Kreuzlingen</v>
      </c>
    </row>
    <row r="1609" spans="1:3" x14ac:dyDescent="0.2">
      <c r="A1609" s="164">
        <f>IF(ISBLANK(Nomen.complète!Q1609),"",Nomen.complète!Q1609)</f>
        <v>666</v>
      </c>
      <c r="B1609" s="164">
        <f>IF(ISBLANK(Nomen.complète!R1609),"",Nomen.complète!R1609)</f>
        <v>15200</v>
      </c>
      <c r="C1609" s="165" t="str">
        <f>IF(ISBLANK(Nomen.complète!S1609),"-",Nomen.complète!S1609)</f>
        <v>Kriechenwil</v>
      </c>
    </row>
    <row r="1610" spans="1:3" x14ac:dyDescent="0.2">
      <c r="A1610" s="164">
        <f>IF(ISBLANK(Nomen.complète!Q1610),"",Nomen.complète!Q1610)</f>
        <v>2525</v>
      </c>
      <c r="B1610" s="164">
        <f>IF(ISBLANK(Nomen.complète!R1610),"",Nomen.complète!R1610)</f>
        <v>13734</v>
      </c>
      <c r="C1610" s="165" t="str">
        <f>IF(ISBLANK(Nomen.complète!S1610),"-",Nomen.complète!S1610)</f>
        <v>Kriegstetten</v>
      </c>
    </row>
    <row r="1611" spans="1:3" x14ac:dyDescent="0.2">
      <c r="A1611" s="164">
        <f>IF(ISBLANK(Nomen.complète!Q1611),"",Nomen.complète!Q1611)</f>
        <v>1059</v>
      </c>
      <c r="B1611" s="164">
        <f>IF(ISBLANK(Nomen.complète!R1611),"",Nomen.complète!R1611)</f>
        <v>15576</v>
      </c>
      <c r="C1611" s="165" t="str">
        <f>IF(ISBLANK(Nomen.complète!S1611),"-",Nomen.complète!S1611)</f>
        <v>Kriens</v>
      </c>
    </row>
    <row r="1612" spans="1:3" x14ac:dyDescent="0.2">
      <c r="A1612" s="164" t="str">
        <f>IF(ISBLANK(Nomen.complète!Q1612),"",Nomen.complète!Q1612)</f>
        <v/>
      </c>
      <c r="B1612" s="164">
        <f>IF(ISBLANK(Nomen.complète!R1612),"",Nomen.complète!R1612)</f>
        <v>11262</v>
      </c>
      <c r="C1612" s="165" t="str">
        <f>IF(ISBLANK(Nomen.complète!S1612),"-",Nomen.complète!S1612)</f>
        <v>Krillberg</v>
      </c>
    </row>
    <row r="1613" spans="1:3" x14ac:dyDescent="0.2">
      <c r="A1613" s="164" t="str">
        <f>IF(ISBLANK(Nomen.complète!Q1613),"",Nomen.complète!Q1613)</f>
        <v/>
      </c>
      <c r="B1613" s="164">
        <f>IF(ISBLANK(Nomen.complète!R1613),"",Nomen.complète!R1613)</f>
        <v>10101</v>
      </c>
      <c r="C1613" s="165" t="str">
        <f>IF(ISBLANK(Nomen.complète!S1613),"-",Nomen.complète!S1613)</f>
        <v>Krinau</v>
      </c>
    </row>
    <row r="1614" spans="1:3" x14ac:dyDescent="0.2">
      <c r="A1614" s="164" t="str">
        <f>IF(ISBLANK(Nomen.complète!Q1614),"",Nomen.complète!Q1614)</f>
        <v/>
      </c>
      <c r="B1614" s="164">
        <f>IF(ISBLANK(Nomen.complète!R1614),"",Nomen.complète!R1614)</f>
        <v>10107</v>
      </c>
      <c r="C1614" s="165" t="str">
        <f>IF(ISBLANK(Nomen.complète!S1614),"-",Nomen.complète!S1614)</f>
        <v>Krummenau</v>
      </c>
    </row>
    <row r="1615" spans="1:3" x14ac:dyDescent="0.2">
      <c r="A1615" s="164" t="str">
        <f>IF(ISBLANK(Nomen.complète!Q1615),"",Nomen.complète!Q1615)</f>
        <v/>
      </c>
      <c r="B1615" s="164">
        <f>IF(ISBLANK(Nomen.complète!R1615),"",Nomen.complète!R1615)</f>
        <v>12630</v>
      </c>
      <c r="C1615" s="165" t="str">
        <f>IF(ISBLANK(Nomen.complète!S1615),"-",Nomen.complète!S1615)</f>
        <v>Kulmerau</v>
      </c>
    </row>
    <row r="1616" spans="1:3" x14ac:dyDescent="0.2">
      <c r="A1616" s="164" t="str">
        <f>IF(ISBLANK(Nomen.complète!Q1616),"",Nomen.complète!Q1616)</f>
        <v/>
      </c>
      <c r="B1616" s="164">
        <f>IF(ISBLANK(Nomen.complète!R1616),"",Nomen.complète!R1616)</f>
        <v>16399</v>
      </c>
      <c r="C1616" s="165" t="str">
        <f>IF(ISBLANK(Nomen.complète!S1616),"-",Nomen.complète!S1616)</f>
        <v>Kurzdorf</v>
      </c>
    </row>
    <row r="1617" spans="1:3" x14ac:dyDescent="0.2">
      <c r="A1617" s="164" t="str">
        <f>IF(ISBLANK(Nomen.complète!Q1617),"",Nomen.complète!Q1617)</f>
        <v/>
      </c>
      <c r="B1617" s="164">
        <f>IF(ISBLANK(Nomen.complète!R1617),"",Nomen.complète!R1617)</f>
        <v>16430</v>
      </c>
      <c r="C1617" s="165" t="str">
        <f>IF(ISBLANK(Nomen.complète!S1617),"-",Nomen.complète!S1617)</f>
        <v>Kurzrickenbach</v>
      </c>
    </row>
    <row r="1618" spans="1:3" x14ac:dyDescent="0.2">
      <c r="A1618" s="164" t="str">
        <f>IF(ISBLANK(Nomen.complète!Q1618),"",Nomen.complète!Q1618)</f>
        <v/>
      </c>
      <c r="B1618" s="164">
        <f>IF(ISBLANK(Nomen.complète!R1618),"",Nomen.complète!R1618)</f>
        <v>12605</v>
      </c>
      <c r="C1618" s="165" t="str">
        <f>IF(ISBLANK(Nomen.complète!S1618),"-",Nomen.complète!S1618)</f>
        <v>Kyburg</v>
      </c>
    </row>
    <row r="1619" spans="1:3" x14ac:dyDescent="0.2">
      <c r="A1619" s="164" t="str">
        <f>IF(ISBLANK(Nomen.complète!Q1619),"",Nomen.complète!Q1619)</f>
        <v/>
      </c>
      <c r="B1619" s="164">
        <f>IF(ISBLANK(Nomen.complète!R1619),"",Nomen.complète!R1619)</f>
        <v>12597</v>
      </c>
      <c r="C1619" s="165" t="str">
        <f>IF(ISBLANK(Nomen.complète!S1619),"-",Nomen.complète!S1619)</f>
        <v>Kyburg-Buchegg</v>
      </c>
    </row>
    <row r="1620" spans="1:3" x14ac:dyDescent="0.2">
      <c r="A1620" s="164">
        <f>IF(ISBLANK(Nomen.complète!Q1620),"",Nomen.complète!Q1620)</f>
        <v>2850</v>
      </c>
      <c r="B1620" s="164">
        <f>IF(ISBLANK(Nomen.complète!R1620),"",Nomen.complète!R1620)</f>
        <v>13789</v>
      </c>
      <c r="C1620" s="165" t="str">
        <f>IF(ISBLANK(Nomen.complète!S1620),"-",Nomen.complète!S1620)</f>
        <v>Känerkinden</v>
      </c>
    </row>
    <row r="1621" spans="1:3" x14ac:dyDescent="0.2">
      <c r="A1621" s="164" t="str">
        <f>IF(ISBLANK(Nomen.complète!Q1621),"",Nomen.complète!Q1621)</f>
        <v/>
      </c>
      <c r="B1621" s="164">
        <f>IF(ISBLANK(Nomen.complète!R1621),"",Nomen.complète!R1621)</f>
        <v>16510</v>
      </c>
      <c r="C1621" s="165" t="str">
        <f>IF(ISBLANK(Nomen.complète!S1621),"-",Nomen.complète!S1621)</f>
        <v>Kästris</v>
      </c>
    </row>
    <row r="1622" spans="1:3" x14ac:dyDescent="0.2">
      <c r="A1622" s="164">
        <f>IF(ISBLANK(Nomen.complète!Q1622),"",Nomen.complète!Q1622)</f>
        <v>4276</v>
      </c>
      <c r="B1622" s="164">
        <f>IF(ISBLANK(Nomen.complète!R1622),"",Nomen.complète!R1622)</f>
        <v>12677</v>
      </c>
      <c r="C1622" s="165" t="str">
        <f>IF(ISBLANK(Nomen.complète!S1622),"-",Nomen.complète!S1622)</f>
        <v>Kölliken</v>
      </c>
    </row>
    <row r="1623" spans="1:3" x14ac:dyDescent="0.2">
      <c r="A1623" s="164">
        <f>IF(ISBLANK(Nomen.complète!Q1623),"",Nomen.complète!Q1623)</f>
        <v>355</v>
      </c>
      <c r="B1623" s="164">
        <f>IF(ISBLANK(Nomen.complète!R1623),"",Nomen.complète!R1623)</f>
        <v>15033</v>
      </c>
      <c r="C1623" s="165" t="str">
        <f>IF(ISBLANK(Nomen.complète!S1623),"-",Nomen.complète!S1623)</f>
        <v>Köniz</v>
      </c>
    </row>
    <row r="1624" spans="1:3" x14ac:dyDescent="0.2">
      <c r="A1624" s="164">
        <f>IF(ISBLANK(Nomen.complète!Q1624),"",Nomen.complète!Q1624)</f>
        <v>3882</v>
      </c>
      <c r="B1624" s="164">
        <f>IF(ISBLANK(Nomen.complète!R1624),"",Nomen.complète!R1624)</f>
        <v>16026</v>
      </c>
      <c r="C1624" s="165" t="str">
        <f>IF(ISBLANK(Nomen.complète!S1624),"-",Nomen.complète!S1624)</f>
        <v>Küblis</v>
      </c>
    </row>
    <row r="1625" spans="1:3" x14ac:dyDescent="0.2">
      <c r="A1625" s="164" t="str">
        <f>IF(ISBLANK(Nomen.complète!Q1625),"",Nomen.complète!Q1625)</f>
        <v/>
      </c>
      <c r="B1625" s="164">
        <f>IF(ISBLANK(Nomen.complète!R1625),"",Nomen.complète!R1625)</f>
        <v>12588</v>
      </c>
      <c r="C1625" s="165" t="str">
        <f>IF(ISBLANK(Nomen.complète!S1625),"-",Nomen.complète!S1625)</f>
        <v>Kümmertshausen</v>
      </c>
    </row>
    <row r="1626" spans="1:3" x14ac:dyDescent="0.2">
      <c r="A1626" s="164">
        <f>IF(ISBLANK(Nomen.complète!Q1626),"",Nomen.complète!Q1626)</f>
        <v>4031</v>
      </c>
      <c r="B1626" s="164">
        <f>IF(ISBLANK(Nomen.complète!R1626),"",Nomen.complète!R1626)</f>
        <v>12652</v>
      </c>
      <c r="C1626" s="165" t="str">
        <f>IF(ISBLANK(Nomen.complète!S1626),"-",Nomen.complète!S1626)</f>
        <v>Künten</v>
      </c>
    </row>
    <row r="1627" spans="1:3" x14ac:dyDescent="0.2">
      <c r="A1627" s="164">
        <f>IF(ISBLANK(Nomen.complète!Q1627),"",Nomen.complète!Q1627)</f>
        <v>154</v>
      </c>
      <c r="B1627" s="164">
        <f>IF(ISBLANK(Nomen.complète!R1627),"",Nomen.complète!R1627)</f>
        <v>12592</v>
      </c>
      <c r="C1627" s="165" t="str">
        <f>IF(ISBLANK(Nomen.complète!S1627),"-",Nomen.complète!S1627)</f>
        <v>Küsnacht (ZH)</v>
      </c>
    </row>
    <row r="1628" spans="1:3" x14ac:dyDescent="0.2">
      <c r="A1628" s="164">
        <f>IF(ISBLANK(Nomen.complète!Q1628),"",Nomen.complète!Q1628)</f>
        <v>1331</v>
      </c>
      <c r="B1628" s="164">
        <f>IF(ISBLANK(Nomen.complète!R1628),"",Nomen.complète!R1628)</f>
        <v>14470</v>
      </c>
      <c r="C1628" s="165" t="str">
        <f>IF(ISBLANK(Nomen.complète!S1628),"-",Nomen.complète!S1628)</f>
        <v>Küssnacht (SZ)</v>
      </c>
    </row>
    <row r="1629" spans="1:3" x14ac:dyDescent="0.2">
      <c r="A1629" s="164" t="str">
        <f>IF(ISBLANK(Nomen.complète!Q1629),"",Nomen.complète!Q1629)</f>
        <v/>
      </c>
      <c r="B1629" s="164">
        <f>IF(ISBLANK(Nomen.complète!R1629),"",Nomen.complète!R1629)</f>
        <v>12593</v>
      </c>
      <c r="C1629" s="165" t="str">
        <f>IF(ISBLANK(Nomen.complète!S1629),"-",Nomen.complète!S1629)</f>
        <v>Küssnacht am Rigi</v>
      </c>
    </row>
    <row r="1630" spans="1:3" x14ac:dyDescent="0.2">
      <c r="A1630" s="164">
        <f>IF(ISBLANK(Nomen.complète!Q1630),"",Nomen.complète!Q1630)</f>
        <v>4008</v>
      </c>
      <c r="B1630" s="164">
        <f>IF(ISBLANK(Nomen.complète!R1630),"",Nomen.complète!R1630)</f>
        <v>12594</v>
      </c>
      <c r="C1630" s="165" t="str">
        <f>IF(ISBLANK(Nomen.complète!S1630),"-",Nomen.complète!S1630)</f>
        <v>Küttigen</v>
      </c>
    </row>
    <row r="1631" spans="1:3" x14ac:dyDescent="0.2">
      <c r="A1631" s="164" t="str">
        <f>IF(ISBLANK(Nomen.complète!Q1631),"",Nomen.complète!Q1631)</f>
        <v/>
      </c>
      <c r="B1631" s="164">
        <f>IF(ISBLANK(Nomen.complète!R1631),"",Nomen.complète!R1631)</f>
        <v>12595</v>
      </c>
      <c r="C1631" s="165" t="str">
        <f>IF(ISBLANK(Nomen.complète!S1631),"-",Nomen.complète!S1631)</f>
        <v>Küttigkofen</v>
      </c>
    </row>
    <row r="1632" spans="1:3" x14ac:dyDescent="0.2">
      <c r="A1632" s="164">
        <f>IF(ISBLANK(Nomen.complète!Q1632),"",Nomen.complète!Q1632)</f>
        <v>5871</v>
      </c>
      <c r="B1632" s="164">
        <f>IF(ISBLANK(Nomen.complète!R1632),"",Nomen.complète!R1632)</f>
        <v>14654</v>
      </c>
      <c r="C1632" s="165" t="str">
        <f>IF(ISBLANK(Nomen.complète!S1632),"-",Nomen.complète!S1632)</f>
        <v>L'Abbaye</v>
      </c>
    </row>
    <row r="1633" spans="1:3" x14ac:dyDescent="0.2">
      <c r="A1633" s="164">
        <f>IF(ISBLANK(Nomen.complète!Q1633),"",Nomen.complète!Q1633)</f>
        <v>5741</v>
      </c>
      <c r="B1633" s="164">
        <f>IF(ISBLANK(Nomen.complète!R1633),"",Nomen.complète!R1633)</f>
        <v>14653</v>
      </c>
      <c r="C1633" s="165" t="str">
        <f>IF(ISBLANK(Nomen.complète!S1633),"-",Nomen.complète!S1633)</f>
        <v>L'Abergement</v>
      </c>
    </row>
    <row r="1634" spans="1:3" x14ac:dyDescent="0.2">
      <c r="A1634" s="164">
        <f>IF(ISBLANK(Nomen.complète!Q1634),"",Nomen.complète!Q1634)</f>
        <v>5486</v>
      </c>
      <c r="B1634" s="164">
        <f>IF(ISBLANK(Nomen.complète!R1634),"",Nomen.complète!R1634)</f>
        <v>14652</v>
      </c>
      <c r="C1634" s="165" t="str">
        <f>IF(ISBLANK(Nomen.complète!S1634),"-",Nomen.complète!S1634)</f>
        <v>L'Isle</v>
      </c>
    </row>
    <row r="1635" spans="1:3" x14ac:dyDescent="0.2">
      <c r="A1635" s="164">
        <f>IF(ISBLANK(Nomen.complète!Q1635),"",Nomen.complète!Q1635)</f>
        <v>6810</v>
      </c>
      <c r="B1635" s="164">
        <f>IF(ISBLANK(Nomen.complète!R1635),"",Nomen.complète!R1635)</f>
        <v>14969</v>
      </c>
      <c r="C1635" s="165" t="str">
        <f>IF(ISBLANK(Nomen.complète!S1635),"-",Nomen.complète!S1635)</f>
        <v>La Baroche</v>
      </c>
    </row>
    <row r="1636" spans="1:3" x14ac:dyDescent="0.2">
      <c r="A1636" s="164">
        <f>IF(ISBLANK(Nomen.complète!Q1636),"",Nomen.complète!Q1636)</f>
        <v>2234</v>
      </c>
      <c r="B1636" s="164">
        <f>IF(ISBLANK(Nomen.complète!R1636),"",Nomen.complète!R1636)</f>
        <v>14136</v>
      </c>
      <c r="C1636" s="165" t="str">
        <f>IF(ISBLANK(Nomen.complète!S1636),"-",Nomen.complète!S1636)</f>
        <v>La Brillaz</v>
      </c>
    </row>
    <row r="1637" spans="1:3" x14ac:dyDescent="0.2">
      <c r="A1637" s="164">
        <f>IF(ISBLANK(Nomen.complète!Q1637),"",Nomen.complète!Q1637)</f>
        <v>6432</v>
      </c>
      <c r="B1637" s="164">
        <f>IF(ISBLANK(Nomen.complète!R1637),"",Nomen.complète!R1637)</f>
        <v>16099</v>
      </c>
      <c r="C1637" s="165" t="str">
        <f>IF(ISBLANK(Nomen.complète!S1637),"-",Nomen.complète!S1637)</f>
        <v>La Brévine</v>
      </c>
    </row>
    <row r="1638" spans="1:3" x14ac:dyDescent="0.2">
      <c r="A1638" s="164" t="str">
        <f>IF(ISBLANK(Nomen.complète!Q1638),"",Nomen.complète!Q1638)</f>
        <v/>
      </c>
      <c r="B1638" s="164">
        <f>IF(ISBLANK(Nomen.complète!R1638),"",Nomen.complète!R1638)</f>
        <v>16576</v>
      </c>
      <c r="C1638" s="165" t="str">
        <f>IF(ISBLANK(Nomen.complète!S1638),"-",Nomen.complète!S1638)</f>
        <v>La Bâtiaz</v>
      </c>
    </row>
    <row r="1639" spans="1:3" x14ac:dyDescent="0.2">
      <c r="A1639" s="164">
        <f>IF(ISBLANK(Nomen.complète!Q1639),"",Nomen.complète!Q1639)</f>
        <v>5474</v>
      </c>
      <c r="B1639" s="164">
        <f>IF(ISBLANK(Nomen.complète!R1639),"",Nomen.complète!R1639)</f>
        <v>14651</v>
      </c>
      <c r="C1639" s="165" t="str">
        <f>IF(ISBLANK(Nomen.complète!S1639),"-",Nomen.complète!S1639)</f>
        <v>La Chaux (Cossonay)</v>
      </c>
    </row>
    <row r="1640" spans="1:3" x14ac:dyDescent="0.2">
      <c r="A1640" s="164" t="str">
        <f>IF(ISBLANK(Nomen.complète!Q1640),"",Nomen.complète!Q1640)</f>
        <v/>
      </c>
      <c r="B1640" s="164">
        <f>IF(ISBLANK(Nomen.complète!R1640),"",Nomen.complète!R1640)</f>
        <v>16553</v>
      </c>
      <c r="C1640" s="165" t="str">
        <f>IF(ISBLANK(Nomen.complète!S1640),"-",Nomen.complète!S1640)</f>
        <v>La Chaux (VD)</v>
      </c>
    </row>
    <row r="1641" spans="1:3" x14ac:dyDescent="0.2">
      <c r="A1641" s="164">
        <f>IF(ISBLANK(Nomen.complète!Q1641),"",Nomen.complète!Q1641)</f>
        <v>6421</v>
      </c>
      <c r="B1641" s="164">
        <f>IF(ISBLANK(Nomen.complète!R1641),"",Nomen.complète!R1641)</f>
        <v>16095</v>
      </c>
      <c r="C1641" s="165" t="str">
        <f>IF(ISBLANK(Nomen.complète!S1641),"-",Nomen.complète!S1641)</f>
        <v>La Chaux-de-Fonds</v>
      </c>
    </row>
    <row r="1642" spans="1:3" x14ac:dyDescent="0.2">
      <c r="A1642" s="164" t="str">
        <f>IF(ISBLANK(Nomen.complète!Q1642),"",Nomen.complète!Q1642)</f>
        <v/>
      </c>
      <c r="B1642" s="164">
        <f>IF(ISBLANK(Nomen.complète!R1642),"",Nomen.complète!R1642)</f>
        <v>10956</v>
      </c>
      <c r="C1642" s="165" t="str">
        <f>IF(ISBLANK(Nomen.complète!S1642),"-",Nomen.complète!S1642)</f>
        <v>La Chaux-des-Breuleux</v>
      </c>
    </row>
    <row r="1643" spans="1:3" x14ac:dyDescent="0.2">
      <c r="A1643" s="164">
        <f>IF(ISBLANK(Nomen.complète!Q1643),"",Nomen.complète!Q1643)</f>
        <v>6435</v>
      </c>
      <c r="B1643" s="164">
        <f>IF(ISBLANK(Nomen.complète!R1643),"",Nomen.complète!R1643)</f>
        <v>16102</v>
      </c>
      <c r="C1643" s="165" t="str">
        <f>IF(ISBLANK(Nomen.complète!S1643),"-",Nomen.complète!S1643)</f>
        <v>La Chaux-du-Milieu</v>
      </c>
    </row>
    <row r="1644" spans="1:3" x14ac:dyDescent="0.2">
      <c r="A1644" s="164" t="str">
        <f>IF(ISBLANK(Nomen.complète!Q1644),"",Nomen.complète!Q1644)</f>
        <v/>
      </c>
      <c r="B1644" s="164">
        <f>IF(ISBLANK(Nomen.complète!R1644),"",Nomen.complète!R1644)</f>
        <v>12582</v>
      </c>
      <c r="C1644" s="165" t="str">
        <f>IF(ISBLANK(Nomen.complète!S1644),"-",Nomen.complète!S1644)</f>
        <v>La Corbaz</v>
      </c>
    </row>
    <row r="1645" spans="1:3" x14ac:dyDescent="0.2">
      <c r="A1645" s="164" t="str">
        <f>IF(ISBLANK(Nomen.complète!Q1645),"",Nomen.complète!Q1645)</f>
        <v/>
      </c>
      <c r="B1645" s="164">
        <f>IF(ISBLANK(Nomen.complète!R1645),"",Nomen.complète!R1645)</f>
        <v>16441</v>
      </c>
      <c r="C1645" s="165" t="str">
        <f>IF(ISBLANK(Nomen.complète!S1645),"-",Nomen.complète!S1645)</f>
        <v>La Coudre</v>
      </c>
    </row>
    <row r="1646" spans="1:3" x14ac:dyDescent="0.2">
      <c r="A1646" s="164">
        <f>IF(ISBLANK(Nomen.complète!Q1646),"",Nomen.complète!Q1646)</f>
        <v>6504</v>
      </c>
      <c r="B1646" s="164">
        <f>IF(ISBLANK(Nomen.complète!R1646),"",Nomen.complète!R1646)</f>
        <v>16116</v>
      </c>
      <c r="C1646" s="165" t="str">
        <f>IF(ISBLANK(Nomen.complète!S1646),"-",Nomen.complète!S1646)</f>
        <v>La Côte-aux-Fées</v>
      </c>
    </row>
    <row r="1647" spans="1:3" x14ac:dyDescent="0.2">
      <c r="A1647" s="164">
        <f>IF(ISBLANK(Nomen.complète!Q1647),"",Nomen.complète!Q1647)</f>
        <v>435</v>
      </c>
      <c r="B1647" s="164">
        <f>IF(ISBLANK(Nomen.complète!R1647),"",Nomen.complète!R1647)</f>
        <v>15086</v>
      </c>
      <c r="C1647" s="165" t="str">
        <f>IF(ISBLANK(Nomen.complète!S1647),"-",Nomen.complète!S1647)</f>
        <v>La Ferrière</v>
      </c>
    </row>
    <row r="1648" spans="1:3" x14ac:dyDescent="0.2">
      <c r="A1648" s="164" t="str">
        <f>IF(ISBLANK(Nomen.complète!Q1648),"",Nomen.complète!Q1648)</f>
        <v/>
      </c>
      <c r="B1648" s="164">
        <f>IF(ISBLANK(Nomen.complète!R1648),"",Nomen.complète!R1648)</f>
        <v>14513</v>
      </c>
      <c r="C1648" s="165" t="str">
        <f>IF(ISBLANK(Nomen.complète!S1648),"-",Nomen.complète!S1648)</f>
        <v>La Folliaz</v>
      </c>
    </row>
    <row r="1649" spans="1:3" x14ac:dyDescent="0.2">
      <c r="A1649" s="164">
        <f>IF(ISBLANK(Nomen.complète!Q1649),"",Nomen.complète!Q1649)</f>
        <v>6417</v>
      </c>
      <c r="B1649" s="164">
        <f>IF(ISBLANK(Nomen.complète!R1649),"",Nomen.complète!R1649)</f>
        <v>16121</v>
      </c>
      <c r="C1649" s="165" t="str">
        <f>IF(ISBLANK(Nomen.complète!S1649),"-",Nomen.complète!S1649)</f>
        <v>La Grande Béroche</v>
      </c>
    </row>
    <row r="1650" spans="1:3" x14ac:dyDescent="0.2">
      <c r="A1650" s="164" t="str">
        <f>IF(ISBLANK(Nomen.complète!Q1650),"",Nomen.complète!Q1650)</f>
        <v/>
      </c>
      <c r="B1650" s="164">
        <f>IF(ISBLANK(Nomen.complète!R1650),"",Nomen.complète!R1650)</f>
        <v>16088</v>
      </c>
      <c r="C1650" s="165" t="str">
        <f>IF(ISBLANK(Nomen.complète!S1650),"-",Nomen.complète!S1650)</f>
        <v>La Grande-Béroche</v>
      </c>
    </row>
    <row r="1651" spans="1:3" x14ac:dyDescent="0.2">
      <c r="A1651" s="164" t="str">
        <f>IF(ISBLANK(Nomen.complète!Q1651),"",Nomen.complète!Q1651)</f>
        <v/>
      </c>
      <c r="B1651" s="164">
        <f>IF(ISBLANK(Nomen.complète!R1651),"",Nomen.complète!R1651)</f>
        <v>12576</v>
      </c>
      <c r="C1651" s="165" t="str">
        <f>IF(ISBLANK(Nomen.complète!S1651),"-",Nomen.complète!S1651)</f>
        <v>La Heutte</v>
      </c>
    </row>
    <row r="1652" spans="1:3" x14ac:dyDescent="0.2">
      <c r="A1652" s="164" t="str">
        <f>IF(ISBLANK(Nomen.complète!Q1652),"",Nomen.complète!Q1652)</f>
        <v/>
      </c>
      <c r="B1652" s="164">
        <f>IF(ISBLANK(Nomen.complète!R1652),"",Nomen.complète!R1652)</f>
        <v>12577</v>
      </c>
      <c r="C1652" s="165" t="str">
        <f>IF(ISBLANK(Nomen.complète!S1652),"-",Nomen.complète!S1652)</f>
        <v>La Joux (FR)</v>
      </c>
    </row>
    <row r="1653" spans="1:3" x14ac:dyDescent="0.2">
      <c r="A1653" s="164" t="str">
        <f>IF(ISBLANK(Nomen.complète!Q1653),"",Nomen.complète!Q1653)</f>
        <v/>
      </c>
      <c r="B1653" s="164">
        <f>IF(ISBLANK(Nomen.complète!R1653),"",Nomen.complète!R1653)</f>
        <v>12578</v>
      </c>
      <c r="C1653" s="165" t="str">
        <f>IF(ISBLANK(Nomen.complète!S1653),"-",Nomen.complète!S1653)</f>
        <v>La Magne</v>
      </c>
    </row>
    <row r="1654" spans="1:3" x14ac:dyDescent="0.2">
      <c r="A1654" s="164" t="str">
        <f>IF(ISBLANK(Nomen.complète!Q1654),"",Nomen.complète!Q1654)</f>
        <v/>
      </c>
      <c r="B1654" s="164">
        <f>IF(ISBLANK(Nomen.complète!R1654),"",Nomen.complète!R1654)</f>
        <v>12579</v>
      </c>
      <c r="C1654" s="165" t="str">
        <f>IF(ISBLANK(Nomen.complète!S1654),"-",Nomen.complète!S1654)</f>
        <v>La Neirigue</v>
      </c>
    </row>
    <row r="1655" spans="1:3" x14ac:dyDescent="0.2">
      <c r="A1655" s="164">
        <f>IF(ISBLANK(Nomen.complète!Q1655),"",Nomen.complète!Q1655)</f>
        <v>723</v>
      </c>
      <c r="B1655" s="164">
        <f>IF(ISBLANK(Nomen.complète!R1655),"",Nomen.complète!R1655)</f>
        <v>15234</v>
      </c>
      <c r="C1655" s="165" t="str">
        <f>IF(ISBLANK(Nomen.complète!S1655),"-",Nomen.complète!S1655)</f>
        <v>La Neuveville</v>
      </c>
    </row>
    <row r="1656" spans="1:3" x14ac:dyDescent="0.2">
      <c r="A1656" s="164">
        <f>IF(ISBLANK(Nomen.complète!Q1656),"",Nomen.complète!Q1656)</f>
        <v>5758</v>
      </c>
      <c r="B1656" s="164">
        <f>IF(ISBLANK(Nomen.complète!R1656),"",Nomen.complète!R1656)</f>
        <v>14655</v>
      </c>
      <c r="C1656" s="165" t="str">
        <f>IF(ISBLANK(Nomen.complète!S1656),"-",Nomen.complète!S1656)</f>
        <v>La Praz</v>
      </c>
    </row>
    <row r="1657" spans="1:3" x14ac:dyDescent="0.2">
      <c r="A1657" s="164">
        <f>IF(ISBLANK(Nomen.complète!Q1657),"",Nomen.complète!Q1657)</f>
        <v>3785</v>
      </c>
      <c r="B1657" s="164">
        <f>IF(ISBLANK(Nomen.complète!R1657),"",Nomen.complète!R1657)</f>
        <v>16586</v>
      </c>
      <c r="C1657" s="165" t="str">
        <f>IF(ISBLANK(Nomen.complète!S1657),"-",Nomen.complète!S1657)</f>
        <v>La Punt Chamues-ch</v>
      </c>
    </row>
    <row r="1658" spans="1:3" x14ac:dyDescent="0.2">
      <c r="A1658" s="164" t="str">
        <f>IF(ISBLANK(Nomen.complète!Q1658),"",Nomen.complète!Q1658)</f>
        <v/>
      </c>
      <c r="B1658" s="164">
        <f>IF(ISBLANK(Nomen.complète!R1658),"",Nomen.complète!R1658)</f>
        <v>10130</v>
      </c>
      <c r="C1658" s="165" t="str">
        <f>IF(ISBLANK(Nomen.complète!S1658),"-",Nomen.complète!S1658)</f>
        <v>La Punt-Chamues-ch</v>
      </c>
    </row>
    <row r="1659" spans="1:3" x14ac:dyDescent="0.2">
      <c r="A1659" s="164">
        <f>IF(ISBLANK(Nomen.complète!Q1659),"",Nomen.complète!Q1659)</f>
        <v>5726</v>
      </c>
      <c r="B1659" s="164">
        <f>IF(ISBLANK(Nomen.complète!R1659),"",Nomen.complète!R1659)</f>
        <v>14658</v>
      </c>
      <c r="C1659" s="165" t="str">
        <f>IF(ISBLANK(Nomen.complète!S1659),"-",Nomen.complète!S1659)</f>
        <v>La Rippe</v>
      </c>
    </row>
    <row r="1660" spans="1:3" x14ac:dyDescent="0.2">
      <c r="A1660" s="164">
        <f>IF(ISBLANK(Nomen.complète!Q1660),"",Nomen.complète!Q1660)</f>
        <v>2149</v>
      </c>
      <c r="B1660" s="164">
        <f>IF(ISBLANK(Nomen.complète!R1660),"",Nomen.complète!R1660)</f>
        <v>12574</v>
      </c>
      <c r="C1660" s="165" t="str">
        <f>IF(ISBLANK(Nomen.complète!S1660),"-",Nomen.complète!S1660)</f>
        <v>La Roche</v>
      </c>
    </row>
    <row r="1661" spans="1:3" x14ac:dyDescent="0.2">
      <c r="A1661" s="164" t="str">
        <f>IF(ISBLANK(Nomen.complète!Q1661),"",Nomen.complète!Q1661)</f>
        <v/>
      </c>
      <c r="B1661" s="164">
        <f>IF(ISBLANK(Nomen.complète!R1661),"",Nomen.complète!R1661)</f>
        <v>12583</v>
      </c>
      <c r="C1661" s="165" t="str">
        <f>IF(ISBLANK(Nomen.complète!S1661),"-",Nomen.complète!S1661)</f>
        <v>La Rogivue</v>
      </c>
    </row>
    <row r="1662" spans="1:3" x14ac:dyDescent="0.2">
      <c r="A1662" s="164" t="str">
        <f>IF(ISBLANK(Nomen.complète!Q1662),"",Nomen.complète!Q1662)</f>
        <v/>
      </c>
      <c r="B1662" s="164">
        <f>IF(ISBLANK(Nomen.complète!R1662),"",Nomen.complète!R1662)</f>
        <v>11267</v>
      </c>
      <c r="C1662" s="165" t="str">
        <f>IF(ISBLANK(Nomen.complète!S1662),"-",Nomen.complète!S1662)</f>
        <v>La Rougève</v>
      </c>
    </row>
    <row r="1663" spans="1:3" x14ac:dyDescent="0.2">
      <c r="A1663" s="164">
        <f>IF(ISBLANK(Nomen.complète!Q1663),"",Nomen.complète!Q1663)</f>
        <v>6423</v>
      </c>
      <c r="B1663" s="164">
        <f>IF(ISBLANK(Nomen.complète!R1663),"",Nomen.complète!R1663)</f>
        <v>16097</v>
      </c>
      <c r="C1663" s="165" t="str">
        <f>IF(ISBLANK(Nomen.complète!S1663),"-",Nomen.complète!S1663)</f>
        <v>La Sagne</v>
      </c>
    </row>
    <row r="1664" spans="1:3" x14ac:dyDescent="0.2">
      <c r="A1664" s="164">
        <f>IF(ISBLANK(Nomen.complète!Q1664),"",Nomen.complète!Q1664)</f>
        <v>5498</v>
      </c>
      <c r="B1664" s="164">
        <f>IF(ISBLANK(Nomen.complète!R1664),"",Nomen.complète!R1664)</f>
        <v>14657</v>
      </c>
      <c r="C1664" s="165" t="str">
        <f>IF(ISBLANK(Nomen.complète!S1664),"-",Nomen.complète!S1664)</f>
        <v>La Sarraz</v>
      </c>
    </row>
    <row r="1665" spans="1:3" x14ac:dyDescent="0.2">
      <c r="A1665" s="164" t="str">
        <f>IF(ISBLANK(Nomen.complète!Q1665),"",Nomen.complète!Q1665)</f>
        <v/>
      </c>
      <c r="B1665" s="164">
        <f>IF(ISBLANK(Nomen.complète!R1665),"",Nomen.complète!R1665)</f>
        <v>16380</v>
      </c>
      <c r="C1665" s="165" t="str">
        <f>IF(ISBLANK(Nomen.complète!S1665),"-",Nomen.complète!S1665)</f>
        <v>La Scheulte</v>
      </c>
    </row>
    <row r="1666" spans="1:3" x14ac:dyDescent="0.2">
      <c r="A1666" s="164">
        <f>IF(ISBLANK(Nomen.complète!Q1666),"",Nomen.complète!Q1666)</f>
        <v>2235</v>
      </c>
      <c r="B1666" s="164">
        <f>IF(ISBLANK(Nomen.complète!R1666),"",Nomen.complète!R1666)</f>
        <v>14481</v>
      </c>
      <c r="C1666" s="165" t="str">
        <f>IF(ISBLANK(Nomen.complète!S1666),"-",Nomen.complète!S1666)</f>
        <v>La Sonnaz</v>
      </c>
    </row>
    <row r="1667" spans="1:3" x14ac:dyDescent="0.2">
      <c r="A1667" s="164">
        <f>IF(ISBLANK(Nomen.complète!Q1667),"",Nomen.complète!Q1667)</f>
        <v>5889</v>
      </c>
      <c r="B1667" s="164">
        <f>IF(ISBLANK(Nomen.complète!R1667),"",Nomen.complète!R1667)</f>
        <v>14656</v>
      </c>
      <c r="C1667" s="165" t="str">
        <f>IF(ISBLANK(Nomen.complète!S1667),"-",Nomen.complète!S1667)</f>
        <v>La Tour-de-Peilz</v>
      </c>
    </row>
    <row r="1668" spans="1:3" x14ac:dyDescent="0.2">
      <c r="A1668" s="164" t="str">
        <f>IF(ISBLANK(Nomen.complète!Q1668),"",Nomen.complète!Q1668)</f>
        <v/>
      </c>
      <c r="B1668" s="164">
        <f>IF(ISBLANK(Nomen.complète!R1668),"",Nomen.complète!R1668)</f>
        <v>12587</v>
      </c>
      <c r="C1668" s="165" t="str">
        <f>IF(ISBLANK(Nomen.complète!S1668),"-",Nomen.complète!S1668)</f>
        <v>La Tour-de-Trême</v>
      </c>
    </row>
    <row r="1669" spans="1:3" x14ac:dyDescent="0.2">
      <c r="A1669" s="164">
        <f>IF(ISBLANK(Nomen.complète!Q1669),"",Nomen.complète!Q1669)</f>
        <v>6461</v>
      </c>
      <c r="B1669" s="164">
        <f>IF(ISBLANK(Nomen.complète!R1669),"",Nomen.complète!R1669)</f>
        <v>16113</v>
      </c>
      <c r="C1669" s="165" t="str">
        <f>IF(ISBLANK(Nomen.complète!S1669),"-",Nomen.complète!S1669)</f>
        <v>La Tène</v>
      </c>
    </row>
    <row r="1670" spans="1:3" x14ac:dyDescent="0.2">
      <c r="A1670" s="164">
        <f>IF(ISBLANK(Nomen.complète!Q1670),"",Nomen.complète!Q1670)</f>
        <v>2338</v>
      </c>
      <c r="B1670" s="164">
        <f>IF(ISBLANK(Nomen.complète!R1670),"",Nomen.complète!R1670)</f>
        <v>14483</v>
      </c>
      <c r="C1670" s="165" t="str">
        <f>IF(ISBLANK(Nomen.complète!S1670),"-",Nomen.complète!S1670)</f>
        <v>La Verrerie</v>
      </c>
    </row>
    <row r="1671" spans="1:3" x14ac:dyDescent="0.2">
      <c r="A1671" s="164" t="str">
        <f>IF(ISBLANK(Nomen.complète!Q1671),"",Nomen.complète!Q1671)</f>
        <v/>
      </c>
      <c r="B1671" s="164">
        <f>IF(ISBLANK(Nomen.complète!R1671),"",Nomen.complète!R1671)</f>
        <v>11359</v>
      </c>
      <c r="C1671" s="165" t="str">
        <f>IF(ISBLANK(Nomen.complète!S1671),"-",Nomen.complète!S1671)</f>
        <v>La Vounaise</v>
      </c>
    </row>
    <row r="1672" spans="1:3" x14ac:dyDescent="0.2">
      <c r="A1672" s="164">
        <f>IF(ISBLANK(Nomen.complète!Q1672),"",Nomen.complète!Q1672)</f>
        <v>3575</v>
      </c>
      <c r="B1672" s="164">
        <f>IF(ISBLANK(Nomen.complète!R1672),"",Nomen.complète!R1672)</f>
        <v>15970</v>
      </c>
      <c r="C1672" s="165" t="str">
        <f>IF(ISBLANK(Nomen.complète!S1672),"-",Nomen.complète!S1672)</f>
        <v>Laax</v>
      </c>
    </row>
    <row r="1673" spans="1:3" x14ac:dyDescent="0.2">
      <c r="A1673" s="164">
        <f>IF(ISBLANK(Nomen.complète!Q1673),"",Nomen.complète!Q1673)</f>
        <v>1344</v>
      </c>
      <c r="B1673" s="164">
        <f>IF(ISBLANK(Nomen.complète!R1673),"",Nomen.complète!R1673)</f>
        <v>12607</v>
      </c>
      <c r="C1673" s="165" t="str">
        <f>IF(ISBLANK(Nomen.complète!S1673),"-",Nomen.complète!S1673)</f>
        <v>Lachen</v>
      </c>
    </row>
    <row r="1674" spans="1:3" x14ac:dyDescent="0.2">
      <c r="A1674" s="164">
        <f>IF(ISBLANK(Nomen.complète!Q1674),"",Nomen.complète!Q1674)</f>
        <v>6627</v>
      </c>
      <c r="B1674" s="164">
        <f>IF(ISBLANK(Nomen.complète!R1674),"",Nomen.complète!R1674)</f>
        <v>12575</v>
      </c>
      <c r="C1674" s="165" t="str">
        <f>IF(ISBLANK(Nomen.complète!S1674),"-",Nomen.complète!S1674)</f>
        <v>Laconnex</v>
      </c>
    </row>
    <row r="1675" spans="1:3" x14ac:dyDescent="0.2">
      <c r="A1675" s="164" t="str">
        <f>IF(ISBLANK(Nomen.complète!Q1675),"",Nomen.complète!Q1675)</f>
        <v/>
      </c>
      <c r="B1675" s="164">
        <f>IF(ISBLANK(Nomen.complète!R1675),"",Nomen.complète!R1675)</f>
        <v>10049</v>
      </c>
      <c r="C1675" s="165" t="str">
        <f>IF(ISBLANK(Nomen.complète!S1675),"-",Nomen.complète!S1675)</f>
        <v>Ladir</v>
      </c>
    </row>
    <row r="1676" spans="1:3" x14ac:dyDescent="0.2">
      <c r="A1676" s="164" t="str">
        <f>IF(ISBLANK(Nomen.complète!Q1676),"",Nomen.complète!Q1676)</f>
        <v/>
      </c>
      <c r="B1676" s="164">
        <f>IF(ISBLANK(Nomen.complète!R1676),"",Nomen.complète!R1676)</f>
        <v>10977</v>
      </c>
      <c r="C1676" s="165" t="str">
        <f>IF(ISBLANK(Nomen.complète!S1676),"-",Nomen.complète!S1676)</f>
        <v>Lajoux (BE)</v>
      </c>
    </row>
    <row r="1677" spans="1:3" x14ac:dyDescent="0.2">
      <c r="A1677" s="164">
        <f>IF(ISBLANK(Nomen.complète!Q1677),"",Nomen.complète!Q1677)</f>
        <v>6750</v>
      </c>
      <c r="B1677" s="164">
        <f>IF(ISBLANK(Nomen.complète!R1677),"",Nomen.complète!R1677)</f>
        <v>13308</v>
      </c>
      <c r="C1677" s="165" t="str">
        <f>IF(ISBLANK(Nomen.complète!S1677),"-",Nomen.complète!S1677)</f>
        <v>Lajoux (JU)</v>
      </c>
    </row>
    <row r="1678" spans="1:3" x14ac:dyDescent="0.2">
      <c r="A1678" s="164">
        <f>IF(ISBLANK(Nomen.complète!Q1678),"",Nomen.complète!Q1678)</f>
        <v>6286</v>
      </c>
      <c r="B1678" s="164">
        <f>IF(ISBLANK(Nomen.complète!R1678),"",Nomen.complète!R1678)</f>
        <v>12598</v>
      </c>
      <c r="C1678" s="165" t="str">
        <f>IF(ISBLANK(Nomen.complète!S1678),"-",Nomen.complète!S1678)</f>
        <v>Lalden</v>
      </c>
    </row>
    <row r="1679" spans="1:3" x14ac:dyDescent="0.2">
      <c r="A1679" s="164" t="str">
        <f>IF(ISBLANK(Nomen.complète!Q1679),"",Nomen.complète!Q1679)</f>
        <v/>
      </c>
      <c r="B1679" s="164">
        <f>IF(ISBLANK(Nomen.complète!R1679),"",Nomen.complète!R1679)</f>
        <v>10608</v>
      </c>
      <c r="C1679" s="165" t="str">
        <f>IF(ISBLANK(Nomen.complète!S1679),"-",Nomen.complète!S1679)</f>
        <v>Lamboing</v>
      </c>
    </row>
    <row r="1680" spans="1:3" x14ac:dyDescent="0.2">
      <c r="A1680" s="164">
        <f>IF(ISBLANK(Nomen.complète!Q1680),"",Nomen.complète!Q1680)</f>
        <v>5189</v>
      </c>
      <c r="B1680" s="164">
        <f>IF(ISBLANK(Nomen.complète!R1680),"",Nomen.complète!R1680)</f>
        <v>12623</v>
      </c>
      <c r="C1680" s="165" t="str">
        <f>IF(ISBLANK(Nomen.complète!S1680),"-",Nomen.complète!S1680)</f>
        <v>Lamone</v>
      </c>
    </row>
    <row r="1681" spans="1:3" x14ac:dyDescent="0.2">
      <c r="A1681" s="164">
        <f>IF(ISBLANK(Nomen.complète!Q1681),"",Nomen.complète!Q1681)</f>
        <v>2887</v>
      </c>
      <c r="B1681" s="164">
        <f>IF(ISBLANK(Nomen.complète!R1681),"",Nomen.complète!R1681)</f>
        <v>13815</v>
      </c>
      <c r="C1681" s="165" t="str">
        <f>IF(ISBLANK(Nomen.complète!S1681),"-",Nomen.complète!S1681)</f>
        <v>Lampenberg</v>
      </c>
    </row>
    <row r="1682" spans="1:3" x14ac:dyDescent="0.2">
      <c r="A1682" s="164">
        <f>IF(ISBLANK(Nomen.complète!Q1682),"",Nomen.complète!Q1682)</f>
        <v>6628</v>
      </c>
      <c r="B1682" s="164">
        <f>IF(ISBLANK(Nomen.complète!R1682),"",Nomen.complète!R1682)</f>
        <v>12624</v>
      </c>
      <c r="C1682" s="165" t="str">
        <f>IF(ISBLANK(Nomen.complète!S1682),"-",Nomen.complète!S1682)</f>
        <v>Lancy</v>
      </c>
    </row>
    <row r="1683" spans="1:3" x14ac:dyDescent="0.2">
      <c r="A1683" s="164" t="str">
        <f>IF(ISBLANK(Nomen.complète!Q1683),"",Nomen.complète!Q1683)</f>
        <v/>
      </c>
      <c r="B1683" s="164">
        <f>IF(ISBLANK(Nomen.complète!R1683),"",Nomen.complète!R1683)</f>
        <v>11369</v>
      </c>
      <c r="C1683" s="165" t="str">
        <f>IF(ISBLANK(Nomen.complète!S1683),"-",Nomen.complète!S1683)</f>
        <v>Landarenca</v>
      </c>
    </row>
    <row r="1684" spans="1:3" x14ac:dyDescent="0.2">
      <c r="A1684" s="164" t="str">
        <f>IF(ISBLANK(Nomen.complète!Q1684),"",Nomen.complète!Q1684)</f>
        <v/>
      </c>
      <c r="B1684" s="164">
        <f>IF(ISBLANK(Nomen.complète!R1684),"",Nomen.complète!R1684)</f>
        <v>11272</v>
      </c>
      <c r="C1684" s="165" t="str">
        <f>IF(ISBLANK(Nomen.complète!S1684),"-",Nomen.complète!S1684)</f>
        <v>Landeron-Combes</v>
      </c>
    </row>
    <row r="1685" spans="1:3" x14ac:dyDescent="0.2">
      <c r="A1685" s="164">
        <f>IF(ISBLANK(Nomen.complète!Q1685),"",Nomen.complète!Q1685)</f>
        <v>613</v>
      </c>
      <c r="B1685" s="164">
        <f>IF(ISBLANK(Nomen.complète!R1685),"",Nomen.complète!R1685)</f>
        <v>15178</v>
      </c>
      <c r="C1685" s="165" t="str">
        <f>IF(ISBLANK(Nomen.complète!S1685),"-",Nomen.complète!S1685)</f>
        <v>Landiswil</v>
      </c>
    </row>
    <row r="1686" spans="1:3" x14ac:dyDescent="0.2">
      <c r="A1686" s="164">
        <f>IF(ISBLANK(Nomen.complète!Q1686),"",Nomen.complète!Q1686)</f>
        <v>3955</v>
      </c>
      <c r="B1686" s="164">
        <f>IF(ISBLANK(Nomen.complète!R1686),"",Nomen.complète!R1686)</f>
        <v>16055</v>
      </c>
      <c r="C1686" s="165" t="str">
        <f>IF(ISBLANK(Nomen.complète!S1686),"-",Nomen.complète!S1686)</f>
        <v>Landquart</v>
      </c>
    </row>
    <row r="1687" spans="1:3" x14ac:dyDescent="0.2">
      <c r="A1687" s="164" t="str">
        <f>IF(ISBLANK(Nomen.complète!Q1687),"",Nomen.complète!Q1687)</f>
        <v/>
      </c>
      <c r="B1687" s="164">
        <f>IF(ISBLANK(Nomen.complète!R1687),"",Nomen.complète!R1687)</f>
        <v>12625</v>
      </c>
      <c r="C1687" s="165" t="str">
        <f>IF(ISBLANK(Nomen.complète!S1687),"-",Nomen.complète!S1687)</f>
        <v>Landschlacht</v>
      </c>
    </row>
    <row r="1688" spans="1:3" x14ac:dyDescent="0.2">
      <c r="A1688" s="164" t="str">
        <f>IF(ISBLANK(Nomen.complète!Q1688),"",Nomen.complète!Q1688)</f>
        <v/>
      </c>
      <c r="B1688" s="164">
        <f>IF(ISBLANK(Nomen.complète!R1688),"",Nomen.complète!R1688)</f>
        <v>16400</v>
      </c>
      <c r="C1688" s="165" t="str">
        <f>IF(ISBLANK(Nomen.complète!S1688),"-",Nomen.complète!S1688)</f>
        <v>Langdorf</v>
      </c>
    </row>
    <row r="1689" spans="1:3" x14ac:dyDescent="0.2">
      <c r="A1689" s="164">
        <f>IF(ISBLANK(Nomen.complète!Q1689),"",Nomen.complète!Q1689)</f>
        <v>2888</v>
      </c>
      <c r="B1689" s="164">
        <f>IF(ISBLANK(Nomen.complète!R1689),"",Nomen.complète!R1689)</f>
        <v>13816</v>
      </c>
      <c r="C1689" s="165" t="str">
        <f>IF(ISBLANK(Nomen.complète!S1689),"-",Nomen.complète!S1689)</f>
        <v>Langenbruck</v>
      </c>
    </row>
    <row r="1690" spans="1:3" x14ac:dyDescent="0.2">
      <c r="A1690" s="164">
        <f>IF(ISBLANK(Nomen.complète!Q1690),"",Nomen.complète!Q1690)</f>
        <v>2550</v>
      </c>
      <c r="B1690" s="164">
        <f>IF(ISBLANK(Nomen.complète!R1690),"",Nomen.complète!R1690)</f>
        <v>12626</v>
      </c>
      <c r="C1690" s="165" t="str">
        <f>IF(ISBLANK(Nomen.complète!S1690),"-",Nomen.complète!S1690)</f>
        <v>Langendorf</v>
      </c>
    </row>
    <row r="1691" spans="1:3" x14ac:dyDescent="0.2">
      <c r="A1691" s="164" t="str">
        <f>IF(ISBLANK(Nomen.complète!Q1691),"",Nomen.complète!Q1691)</f>
        <v/>
      </c>
      <c r="B1691" s="164">
        <f>IF(ISBLANK(Nomen.complète!R1691),"",Nomen.complète!R1691)</f>
        <v>11271</v>
      </c>
      <c r="C1691" s="165" t="str">
        <f>IF(ISBLANK(Nomen.complète!S1691),"-",Nomen.complète!S1691)</f>
        <v>Langenhart</v>
      </c>
    </row>
    <row r="1692" spans="1:3" x14ac:dyDescent="0.2">
      <c r="A1692" s="164">
        <f>IF(ISBLANK(Nomen.complète!Q1692),"",Nomen.complète!Q1692)</f>
        <v>329</v>
      </c>
      <c r="B1692" s="164">
        <f>IF(ISBLANK(Nomen.complète!R1692),"",Nomen.complète!R1692)</f>
        <v>16606</v>
      </c>
      <c r="C1692" s="165" t="str">
        <f>IF(ISBLANK(Nomen.complète!S1692),"-",Nomen.complète!S1692)</f>
        <v>Langenthal</v>
      </c>
    </row>
    <row r="1693" spans="1:3" x14ac:dyDescent="0.2">
      <c r="A1693" s="164">
        <f>IF(ISBLANK(Nomen.complète!Q1693),"",Nomen.complète!Q1693)</f>
        <v>136</v>
      </c>
      <c r="B1693" s="164">
        <f>IF(ISBLANK(Nomen.complète!R1693),"",Nomen.complète!R1693)</f>
        <v>12637</v>
      </c>
      <c r="C1693" s="165" t="str">
        <f>IF(ISBLANK(Nomen.complète!S1693),"-",Nomen.complète!S1693)</f>
        <v>Langnau am Albis</v>
      </c>
    </row>
    <row r="1694" spans="1:3" x14ac:dyDescent="0.2">
      <c r="A1694" s="164" t="str">
        <f>IF(ISBLANK(Nomen.complète!Q1694),"",Nomen.complète!Q1694)</f>
        <v/>
      </c>
      <c r="B1694" s="164">
        <f>IF(ISBLANK(Nomen.complète!R1694),"",Nomen.complète!R1694)</f>
        <v>12629</v>
      </c>
      <c r="C1694" s="165" t="str">
        <f>IF(ISBLANK(Nomen.complète!S1694),"-",Nomen.complète!S1694)</f>
        <v>Langnau bei Reiden</v>
      </c>
    </row>
    <row r="1695" spans="1:3" x14ac:dyDescent="0.2">
      <c r="A1695" s="164">
        <f>IF(ISBLANK(Nomen.complète!Q1695),"",Nomen.complète!Q1695)</f>
        <v>902</v>
      </c>
      <c r="B1695" s="164">
        <f>IF(ISBLANK(Nomen.complète!R1695),"",Nomen.complète!R1695)</f>
        <v>15312</v>
      </c>
      <c r="C1695" s="165" t="str">
        <f>IF(ISBLANK(Nomen.complète!S1695),"-",Nomen.complète!S1695)</f>
        <v>Langnau im Emmental</v>
      </c>
    </row>
    <row r="1696" spans="1:3" x14ac:dyDescent="0.2">
      <c r="A1696" s="164">
        <f>IF(ISBLANK(Nomen.complète!Q1696),"",Nomen.complète!Q1696)</f>
        <v>4681</v>
      </c>
      <c r="B1696" s="164">
        <f>IF(ISBLANK(Nomen.complète!R1696),"",Nomen.complète!R1696)</f>
        <v>15459</v>
      </c>
      <c r="C1696" s="165" t="str">
        <f>IF(ISBLANK(Nomen.complète!S1696),"-",Nomen.complète!S1696)</f>
        <v>Langrickenbach</v>
      </c>
    </row>
    <row r="1697" spans="1:3" x14ac:dyDescent="0.2">
      <c r="A1697" s="164" t="str">
        <f>IF(ISBLANK(Nomen.complète!Q1697),"",Nomen.complète!Q1697)</f>
        <v/>
      </c>
      <c r="B1697" s="164">
        <f>IF(ISBLANK(Nomen.complète!R1697),"",Nomen.complète!R1697)</f>
        <v>10806</v>
      </c>
      <c r="C1697" s="165" t="str">
        <f>IF(ISBLANK(Nomen.complète!S1697),"-",Nomen.complète!S1697)</f>
        <v>Langwies</v>
      </c>
    </row>
    <row r="1698" spans="1:3" x14ac:dyDescent="0.2">
      <c r="A1698" s="164" t="str">
        <f>IF(ISBLANK(Nomen.complète!Q1698),"",Nomen.complète!Q1698)</f>
        <v/>
      </c>
      <c r="B1698" s="164">
        <f>IF(ISBLANK(Nomen.complète!R1698),"",Nomen.complète!R1698)</f>
        <v>12631</v>
      </c>
      <c r="C1698" s="165" t="str">
        <f>IF(ISBLANK(Nomen.complète!S1698),"-",Nomen.complète!S1698)</f>
        <v>Lanterswil</v>
      </c>
    </row>
    <row r="1699" spans="1:3" x14ac:dyDescent="0.2">
      <c r="A1699" s="164">
        <f>IF(ISBLANK(Nomen.complète!Q1699),"",Nomen.complète!Q1699)</f>
        <v>3513</v>
      </c>
      <c r="B1699" s="164">
        <f>IF(ISBLANK(Nomen.complète!R1699),"",Nomen.complète!R1699)</f>
        <v>15963</v>
      </c>
      <c r="C1699" s="165" t="str">
        <f>IF(ISBLANK(Nomen.complète!S1699),"-",Nomen.complète!S1699)</f>
        <v>Lantsch/Lenz</v>
      </c>
    </row>
    <row r="1700" spans="1:3" x14ac:dyDescent="0.2">
      <c r="A1700" s="164" t="str">
        <f>IF(ISBLANK(Nomen.complète!Q1700),"",Nomen.complète!Q1700)</f>
        <v/>
      </c>
      <c r="B1700" s="164">
        <f>IF(ISBLANK(Nomen.complète!R1700),"",Nomen.complète!R1700)</f>
        <v>12632</v>
      </c>
      <c r="C1700" s="165" t="str">
        <f>IF(ISBLANK(Nomen.complète!S1700),"-",Nomen.complète!S1700)</f>
        <v>Lanzenneunforn</v>
      </c>
    </row>
    <row r="1701" spans="1:3" x14ac:dyDescent="0.2">
      <c r="A1701" s="164" t="str">
        <f>IF(ISBLANK(Nomen.complète!Q1701),"",Nomen.complète!Q1701)</f>
        <v/>
      </c>
      <c r="B1701" s="164">
        <f>IF(ISBLANK(Nomen.complète!R1701),"",Nomen.complète!R1701)</f>
        <v>12633</v>
      </c>
      <c r="C1701" s="165" t="str">
        <f>IF(ISBLANK(Nomen.complète!S1701),"-",Nomen.complète!S1701)</f>
        <v>Largario</v>
      </c>
    </row>
    <row r="1702" spans="1:3" x14ac:dyDescent="0.2">
      <c r="A1702" s="164" t="str">
        <f>IF(ISBLANK(Nomen.complète!Q1702),"",Nomen.complète!Q1702)</f>
        <v/>
      </c>
      <c r="B1702" s="164">
        <f>IF(ISBLANK(Nomen.complète!R1702),"",Nomen.complète!R1702)</f>
        <v>16376</v>
      </c>
      <c r="C1702" s="165" t="str">
        <f>IF(ISBLANK(Nomen.complète!S1702),"-",Nomen.complète!S1702)</f>
        <v>Latsch</v>
      </c>
    </row>
    <row r="1703" spans="1:3" x14ac:dyDescent="0.2">
      <c r="A1703" s="164">
        <f>IF(ISBLANK(Nomen.complète!Q1703),"",Nomen.complète!Q1703)</f>
        <v>842</v>
      </c>
      <c r="B1703" s="164">
        <f>IF(ISBLANK(Nomen.complète!R1703),"",Nomen.complète!R1703)</f>
        <v>15280</v>
      </c>
      <c r="C1703" s="165" t="str">
        <f>IF(ISBLANK(Nomen.complète!S1703),"-",Nomen.complète!S1703)</f>
        <v>Lauenen</v>
      </c>
    </row>
    <row r="1704" spans="1:3" x14ac:dyDescent="0.2">
      <c r="A1704" s="164">
        <f>IF(ISBLANK(Nomen.complète!Q1704),"",Nomen.complète!Q1704)</f>
        <v>1365</v>
      </c>
      <c r="B1704" s="164">
        <f>IF(ISBLANK(Nomen.complète!R1704),"",Nomen.complète!R1704)</f>
        <v>12634</v>
      </c>
      <c r="C1704" s="165" t="str">
        <f>IF(ISBLANK(Nomen.complète!S1704),"-",Nomen.complète!S1704)</f>
        <v>Lauerz</v>
      </c>
    </row>
    <row r="1705" spans="1:3" x14ac:dyDescent="0.2">
      <c r="A1705" s="164">
        <f>IF(ISBLANK(Nomen.complète!Q1705),"",Nomen.complète!Q1705)</f>
        <v>2787</v>
      </c>
      <c r="B1705" s="164">
        <f>IF(ISBLANK(Nomen.complète!R1705),"",Nomen.complète!R1705)</f>
        <v>13845</v>
      </c>
      <c r="C1705" s="165" t="str">
        <f>IF(ISBLANK(Nomen.complète!S1705),"-",Nomen.complète!S1705)</f>
        <v>Laufen</v>
      </c>
    </row>
    <row r="1706" spans="1:3" x14ac:dyDescent="0.2">
      <c r="A1706" s="164" t="str">
        <f>IF(ISBLANK(Nomen.complète!Q1706),"",Nomen.complète!Q1706)</f>
        <v/>
      </c>
      <c r="B1706" s="164">
        <f>IF(ISBLANK(Nomen.complète!R1706),"",Nomen.complète!R1706)</f>
        <v>16147</v>
      </c>
      <c r="C1706" s="165" t="str">
        <f>IF(ISBLANK(Nomen.complète!S1706),"-",Nomen.complète!S1706)</f>
        <v>Laufen Stadt</v>
      </c>
    </row>
    <row r="1707" spans="1:3" x14ac:dyDescent="0.2">
      <c r="A1707" s="164" t="str">
        <f>IF(ISBLANK(Nomen.complète!Q1707),"",Nomen.complète!Q1707)</f>
        <v/>
      </c>
      <c r="B1707" s="164">
        <f>IF(ISBLANK(Nomen.complète!R1707),"",Nomen.complète!R1707)</f>
        <v>16146</v>
      </c>
      <c r="C1707" s="165" t="str">
        <f>IF(ISBLANK(Nomen.complète!S1707),"-",Nomen.complète!S1707)</f>
        <v>Laufen Vorstadt</v>
      </c>
    </row>
    <row r="1708" spans="1:3" x14ac:dyDescent="0.2">
      <c r="A1708" s="164">
        <f>IF(ISBLANK(Nomen.complète!Q1708),"",Nomen.complète!Q1708)</f>
        <v>34</v>
      </c>
      <c r="B1708" s="164">
        <f>IF(ISBLANK(Nomen.complète!R1708),"",Nomen.complète!R1708)</f>
        <v>12635</v>
      </c>
      <c r="C1708" s="165" t="str">
        <f>IF(ISBLANK(Nomen.complète!S1708),"-",Nomen.complète!S1708)</f>
        <v>Laufen-Uhwiesen</v>
      </c>
    </row>
    <row r="1709" spans="1:3" x14ac:dyDescent="0.2">
      <c r="A1709" s="164">
        <f>IF(ISBLANK(Nomen.complète!Q1709),"",Nomen.complète!Q1709)</f>
        <v>4170</v>
      </c>
      <c r="B1709" s="164">
        <f>IF(ISBLANK(Nomen.complète!R1709),"",Nomen.complète!R1709)</f>
        <v>15390</v>
      </c>
      <c r="C1709" s="165" t="str">
        <f>IF(ISBLANK(Nomen.complète!S1709),"-",Nomen.complète!S1709)</f>
        <v>Laufenburg</v>
      </c>
    </row>
    <row r="1710" spans="1:3" x14ac:dyDescent="0.2">
      <c r="A1710" s="164" t="str">
        <f>IF(ISBLANK(Nomen.complète!Q1710),"",Nomen.complète!Q1710)</f>
        <v/>
      </c>
      <c r="B1710" s="164">
        <f>IF(ISBLANK(Nomen.complète!R1710),"",Nomen.complète!R1710)</f>
        <v>11228</v>
      </c>
      <c r="C1710" s="165" t="str">
        <f>IF(ISBLANK(Nomen.complète!S1710),"-",Nomen.complète!S1710)</f>
        <v>Lauffohr</v>
      </c>
    </row>
    <row r="1711" spans="1:3" x14ac:dyDescent="0.2">
      <c r="A1711" s="164">
        <f>IF(ISBLANK(Nomen.complète!Q1711),"",Nomen.complète!Q1711)</f>
        <v>667</v>
      </c>
      <c r="B1711" s="164">
        <f>IF(ISBLANK(Nomen.complète!R1711),"",Nomen.complète!R1711)</f>
        <v>15201</v>
      </c>
      <c r="C1711" s="165" t="str">
        <f>IF(ISBLANK(Nomen.complète!S1711),"-",Nomen.complète!S1711)</f>
        <v>Laupen</v>
      </c>
    </row>
    <row r="1712" spans="1:3" x14ac:dyDescent="0.2">
      <c r="A1712" s="164">
        <f>IF(ISBLANK(Nomen.complète!Q1712),"",Nomen.complète!Q1712)</f>
        <v>2426</v>
      </c>
      <c r="B1712" s="164">
        <f>IF(ISBLANK(Nomen.complète!R1712),"",Nomen.complète!R1712)</f>
        <v>13716</v>
      </c>
      <c r="C1712" s="165" t="str">
        <f>IF(ISBLANK(Nomen.complète!S1712),"-",Nomen.complète!S1712)</f>
        <v>Laupersdorf</v>
      </c>
    </row>
    <row r="1713" spans="1:3" x14ac:dyDescent="0.2">
      <c r="A1713" s="164">
        <f>IF(ISBLANK(Nomen.complète!Q1713),"",Nomen.complète!Q1713)</f>
        <v>903</v>
      </c>
      <c r="B1713" s="164">
        <f>IF(ISBLANK(Nomen.complète!R1713),"",Nomen.complète!R1713)</f>
        <v>15313</v>
      </c>
      <c r="C1713" s="165" t="str">
        <f>IF(ISBLANK(Nomen.complète!S1713),"-",Nomen.complète!S1713)</f>
        <v>Lauperswil</v>
      </c>
    </row>
    <row r="1714" spans="1:3" x14ac:dyDescent="0.2">
      <c r="A1714" s="164" t="str">
        <f>IF(ISBLANK(Nomen.complète!Q1714),"",Nomen.complète!Q1714)</f>
        <v/>
      </c>
      <c r="B1714" s="164">
        <f>IF(ISBLANK(Nomen.complète!R1714),"",Nomen.complète!R1714)</f>
        <v>16180</v>
      </c>
      <c r="C1714" s="165" t="str">
        <f>IF(ISBLANK(Nomen.complète!S1714),"-",Nomen.complète!S1714)</f>
        <v>Lauperswil Viertel</v>
      </c>
    </row>
    <row r="1715" spans="1:3" x14ac:dyDescent="0.2">
      <c r="A1715" s="164">
        <f>IF(ISBLANK(Nomen.complète!Q1715),"",Nomen.complète!Q1715)</f>
        <v>5586</v>
      </c>
      <c r="B1715" s="164">
        <f>IF(ISBLANK(Nomen.complète!R1715),"",Nomen.complète!R1715)</f>
        <v>14649</v>
      </c>
      <c r="C1715" s="165" t="str">
        <f>IF(ISBLANK(Nomen.complète!S1715),"-",Nomen.complète!S1715)</f>
        <v>Lausanne</v>
      </c>
    </row>
    <row r="1716" spans="1:3" x14ac:dyDescent="0.2">
      <c r="A1716" s="164">
        <f>IF(ISBLANK(Nomen.complète!Q1716),"",Nomen.complète!Q1716)</f>
        <v>2828</v>
      </c>
      <c r="B1716" s="164">
        <f>IF(ISBLANK(Nomen.complète!R1716),"",Nomen.complète!R1716)</f>
        <v>13773</v>
      </c>
      <c r="C1716" s="165" t="str">
        <f>IF(ISBLANK(Nomen.complète!S1716),"-",Nomen.complète!S1716)</f>
        <v>Lausen</v>
      </c>
    </row>
    <row r="1717" spans="1:3" x14ac:dyDescent="0.2">
      <c r="A1717" s="164">
        <f>IF(ISBLANK(Nomen.complète!Q1717),"",Nomen.complète!Q1717)</f>
        <v>584</v>
      </c>
      <c r="B1717" s="164">
        <f>IF(ISBLANK(Nomen.complète!R1717),"",Nomen.complète!R1717)</f>
        <v>15156</v>
      </c>
      <c r="C1717" s="165" t="str">
        <f>IF(ISBLANK(Nomen.complète!S1717),"-",Nomen.complète!S1717)</f>
        <v>Lauterbrunnen</v>
      </c>
    </row>
    <row r="1718" spans="1:3" x14ac:dyDescent="0.2">
      <c r="A1718" s="164">
        <f>IF(ISBLANK(Nomen.complète!Q1718),"",Nomen.complète!Q1718)</f>
        <v>2889</v>
      </c>
      <c r="B1718" s="164">
        <f>IF(ISBLANK(Nomen.complète!R1718),"",Nomen.complète!R1718)</f>
        <v>13817</v>
      </c>
      <c r="C1718" s="165" t="str">
        <f>IF(ISBLANK(Nomen.complète!S1718),"-",Nomen.complète!S1718)</f>
        <v>Lauwil</v>
      </c>
    </row>
    <row r="1719" spans="1:3" x14ac:dyDescent="0.2">
      <c r="A1719" s="164">
        <f>IF(ISBLANK(Nomen.complète!Q1719),"",Nomen.complète!Q1719)</f>
        <v>5112</v>
      </c>
      <c r="B1719" s="164">
        <f>IF(ISBLANK(Nomen.complète!R1719),"",Nomen.complète!R1719)</f>
        <v>16588</v>
      </c>
      <c r="C1719" s="165" t="str">
        <f>IF(ISBLANK(Nomen.complète!S1719),"-",Nomen.complète!S1719)</f>
        <v>Lavertezzo</v>
      </c>
    </row>
    <row r="1720" spans="1:3" x14ac:dyDescent="0.2">
      <c r="A1720" s="164" t="str">
        <f>IF(ISBLANK(Nomen.complète!Q1720),"",Nomen.complète!Q1720)</f>
        <v/>
      </c>
      <c r="B1720" s="164">
        <f>IF(ISBLANK(Nomen.complète!R1720),"",Nomen.complète!R1720)</f>
        <v>16151</v>
      </c>
      <c r="C1720" s="165" t="str">
        <f>IF(ISBLANK(Nomen.complète!S1720),"-",Nomen.complète!S1720)</f>
        <v>Lavey</v>
      </c>
    </row>
    <row r="1721" spans="1:3" x14ac:dyDescent="0.2">
      <c r="A1721" s="164">
        <f>IF(ISBLANK(Nomen.complète!Q1721),"",Nomen.complète!Q1721)</f>
        <v>5406</v>
      </c>
      <c r="B1721" s="164">
        <f>IF(ISBLANK(Nomen.complète!R1721),"",Nomen.complète!R1721)</f>
        <v>14645</v>
      </c>
      <c r="C1721" s="165" t="str">
        <f>IF(ISBLANK(Nomen.complète!S1721),"-",Nomen.complète!S1721)</f>
        <v>Lavey-Morcles</v>
      </c>
    </row>
    <row r="1722" spans="1:3" x14ac:dyDescent="0.2">
      <c r="A1722" s="164">
        <f>IF(ISBLANK(Nomen.complète!Q1722),"",Nomen.complète!Q1722)</f>
        <v>5637</v>
      </c>
      <c r="B1722" s="164">
        <f>IF(ISBLANK(Nomen.complète!R1722),"",Nomen.complète!R1722)</f>
        <v>14650</v>
      </c>
      <c r="C1722" s="165" t="str">
        <f>IF(ISBLANK(Nomen.complète!S1722),"-",Nomen.complète!S1722)</f>
        <v>Lavigny</v>
      </c>
    </row>
    <row r="1723" spans="1:3" x14ac:dyDescent="0.2">
      <c r="A1723" s="164" t="str">
        <f>IF(ISBLANK(Nomen.complète!Q1723),"",Nomen.complète!Q1723)</f>
        <v/>
      </c>
      <c r="B1723" s="164">
        <f>IF(ISBLANK(Nomen.complète!R1723),"",Nomen.complète!R1723)</f>
        <v>10147</v>
      </c>
      <c r="C1723" s="165" t="str">
        <f>IF(ISBLANK(Nomen.complète!S1723),"-",Nomen.complète!S1723)</f>
        <v>Lavin</v>
      </c>
    </row>
    <row r="1724" spans="1:3" x14ac:dyDescent="0.2">
      <c r="A1724" s="164">
        <f>IF(ISBLANK(Nomen.complète!Q1724),"",Nomen.complète!Q1724)</f>
        <v>5323</v>
      </c>
      <c r="B1724" s="164">
        <f>IF(ISBLANK(Nomen.complète!R1724),"",Nomen.complète!R1724)</f>
        <v>14497</v>
      </c>
      <c r="C1724" s="165" t="str">
        <f>IF(ISBLANK(Nomen.complète!S1724),"-",Nomen.complète!S1724)</f>
        <v>Lavizzara</v>
      </c>
    </row>
    <row r="1725" spans="1:3" x14ac:dyDescent="0.2">
      <c r="A1725" s="164">
        <f>IF(ISBLANK(Nomen.complète!Q1725),"",Nomen.complète!Q1725)</f>
        <v>6061</v>
      </c>
      <c r="B1725" s="164">
        <f>IF(ISBLANK(Nomen.complète!R1725),"",Nomen.complète!R1725)</f>
        <v>12609</v>
      </c>
      <c r="C1725" s="165" t="str">
        <f>IF(ISBLANK(Nomen.complète!S1725),"-",Nomen.complète!S1725)</f>
        <v>Lax</v>
      </c>
    </row>
    <row r="1726" spans="1:3" x14ac:dyDescent="0.2">
      <c r="A1726" s="164" t="str">
        <f>IF(ISBLANK(Nomen.complète!Q1726),"",Nomen.complète!Q1726)</f>
        <v/>
      </c>
      <c r="B1726" s="164">
        <f>IF(ISBLANK(Nomen.complète!R1726),"",Nomen.complète!R1726)</f>
        <v>13216</v>
      </c>
      <c r="C1726" s="165" t="str">
        <f>IF(ISBLANK(Nomen.complète!S1726),"-",Nomen.complète!S1726)</f>
        <v>Le Bry</v>
      </c>
    </row>
    <row r="1727" spans="1:3" x14ac:dyDescent="0.2">
      <c r="A1727" s="164" t="str">
        <f>IF(ISBLANK(Nomen.complète!Q1727),"",Nomen.complète!Q1727)</f>
        <v/>
      </c>
      <c r="B1727" s="164">
        <f>IF(ISBLANK(Nomen.complète!R1727),"",Nomen.complète!R1727)</f>
        <v>10953</v>
      </c>
      <c r="C1727" s="165" t="str">
        <f>IF(ISBLANK(Nomen.complète!S1727),"-",Nomen.complète!S1727)</f>
        <v>Le Bémont (BE)</v>
      </c>
    </row>
    <row r="1728" spans="1:3" x14ac:dyDescent="0.2">
      <c r="A1728" s="164">
        <f>IF(ISBLANK(Nomen.complète!Q1728),"",Nomen.complète!Q1728)</f>
        <v>6741</v>
      </c>
      <c r="B1728" s="164">
        <f>IF(ISBLANK(Nomen.complète!R1728),"",Nomen.complète!R1728)</f>
        <v>13299</v>
      </c>
      <c r="C1728" s="165" t="str">
        <f>IF(ISBLANK(Nomen.complète!S1728),"-",Nomen.complète!S1728)</f>
        <v>Le Bémont (JU)</v>
      </c>
    </row>
    <row r="1729" spans="1:3" x14ac:dyDescent="0.2">
      <c r="A1729" s="164">
        <f>IF(ISBLANK(Nomen.complète!Q1729),"",Nomen.complète!Q1729)</f>
        <v>6434</v>
      </c>
      <c r="B1729" s="164">
        <f>IF(ISBLANK(Nomen.complète!R1729),"",Nomen.complète!R1729)</f>
        <v>16101</v>
      </c>
      <c r="C1729" s="165" t="str">
        <f>IF(ISBLANK(Nomen.complète!S1729),"-",Nomen.complète!S1729)</f>
        <v>Le Cerneux-Péquignot</v>
      </c>
    </row>
    <row r="1730" spans="1:3" x14ac:dyDescent="0.2">
      <c r="A1730" s="164">
        <f>IF(ISBLANK(Nomen.complète!Q1730),"",Nomen.complète!Q1730)</f>
        <v>5872</v>
      </c>
      <c r="B1730" s="164">
        <f>IF(ISBLANK(Nomen.complète!R1730),"",Nomen.complète!R1730)</f>
        <v>14646</v>
      </c>
      <c r="C1730" s="165" t="str">
        <f>IF(ISBLANK(Nomen.complète!S1730),"-",Nomen.complète!S1730)</f>
        <v>Le Chenit</v>
      </c>
    </row>
    <row r="1731" spans="1:3" x14ac:dyDescent="0.2">
      <c r="A1731" s="164">
        <f>IF(ISBLANK(Nomen.complète!Q1731),"",Nomen.complète!Q1731)</f>
        <v>2067</v>
      </c>
      <c r="B1731" s="164">
        <f>IF(ISBLANK(Nomen.complète!R1731),"",Nomen.complète!R1731)</f>
        <v>12611</v>
      </c>
      <c r="C1731" s="165" t="str">
        <f>IF(ISBLANK(Nomen.complète!S1731),"-",Nomen.complète!S1731)</f>
        <v>Le Châtelard</v>
      </c>
    </row>
    <row r="1732" spans="1:3" x14ac:dyDescent="0.2">
      <c r="A1732" s="164" t="str">
        <f>IF(ISBLANK(Nomen.complète!Q1732),"",Nomen.complète!Q1732)</f>
        <v/>
      </c>
      <c r="B1732" s="164">
        <f>IF(ISBLANK(Nomen.complète!R1732),"",Nomen.complète!R1732)</f>
        <v>16552</v>
      </c>
      <c r="C1732" s="165" t="str">
        <f>IF(ISBLANK(Nomen.complète!S1732),"-",Nomen.complète!S1732)</f>
        <v>Le Châtelard-Montreux</v>
      </c>
    </row>
    <row r="1733" spans="1:3" x14ac:dyDescent="0.2">
      <c r="A1733" s="164" t="str">
        <f>IF(ISBLANK(Nomen.complète!Q1733),"",Nomen.complète!Q1733)</f>
        <v/>
      </c>
      <c r="B1733" s="164">
        <f>IF(ISBLANK(Nomen.complète!R1733),"",Nomen.complète!R1733)</f>
        <v>12613</v>
      </c>
      <c r="C1733" s="165" t="str">
        <f>IF(ISBLANK(Nomen.complète!S1733),"-",Nomen.complète!S1733)</f>
        <v>Le Crêt</v>
      </c>
    </row>
    <row r="1734" spans="1:3" x14ac:dyDescent="0.2">
      <c r="A1734" s="164">
        <f>IF(ISBLANK(Nomen.complète!Q1734),"",Nomen.complète!Q1734)</f>
        <v>2337</v>
      </c>
      <c r="B1734" s="164">
        <f>IF(ISBLANK(Nomen.complète!R1734),"",Nomen.complète!R1734)</f>
        <v>14482</v>
      </c>
      <c r="C1734" s="165" t="str">
        <f>IF(ISBLANK(Nomen.complète!S1734),"-",Nomen.complète!S1734)</f>
        <v>Le Flon</v>
      </c>
    </row>
    <row r="1735" spans="1:3" x14ac:dyDescent="0.2">
      <c r="A1735" s="164" t="str">
        <f>IF(ISBLANK(Nomen.complète!Q1735),"",Nomen.complète!Q1735)</f>
        <v/>
      </c>
      <c r="B1735" s="164">
        <f>IF(ISBLANK(Nomen.complète!R1735),"",Nomen.complète!R1735)</f>
        <v>14372</v>
      </c>
      <c r="C1735" s="165" t="str">
        <f>IF(ISBLANK(Nomen.complète!S1735),"-",Nomen.complète!S1735)</f>
        <v>Le Glèbe</v>
      </c>
    </row>
    <row r="1736" spans="1:3" x14ac:dyDescent="0.2">
      <c r="A1736" s="164">
        <f>IF(ISBLANK(Nomen.complète!Q1736),"",Nomen.complète!Q1736)</f>
        <v>6623</v>
      </c>
      <c r="B1736" s="164">
        <f>IF(ISBLANK(Nomen.complète!R1736),"",Nomen.complète!R1736)</f>
        <v>12606</v>
      </c>
      <c r="C1736" s="165" t="str">
        <f>IF(ISBLANK(Nomen.complète!S1736),"-",Nomen.complète!S1736)</f>
        <v>Le Grand-Saconnex</v>
      </c>
    </row>
    <row r="1737" spans="1:3" x14ac:dyDescent="0.2">
      <c r="A1737" s="164">
        <f>IF(ISBLANK(Nomen.complète!Q1737),"",Nomen.complète!Q1737)</f>
        <v>6455</v>
      </c>
      <c r="B1737" s="164">
        <f>IF(ISBLANK(Nomen.complète!R1737),"",Nomen.complète!R1737)</f>
        <v>16109</v>
      </c>
      <c r="C1737" s="165" t="str">
        <f>IF(ISBLANK(Nomen.complète!S1737),"-",Nomen.complète!S1737)</f>
        <v>Le Landeron</v>
      </c>
    </row>
    <row r="1738" spans="1:3" x14ac:dyDescent="0.2">
      <c r="A1738" s="164">
        <f>IF(ISBLANK(Nomen.complète!Q1738),"",Nomen.complète!Q1738)</f>
        <v>5873</v>
      </c>
      <c r="B1738" s="164">
        <f>IF(ISBLANK(Nomen.complète!R1738),"",Nomen.complète!R1738)</f>
        <v>14648</v>
      </c>
      <c r="C1738" s="165" t="str">
        <f>IF(ISBLANK(Nomen.complète!S1738),"-",Nomen.complète!S1738)</f>
        <v>Le Lieu</v>
      </c>
    </row>
    <row r="1739" spans="1:3" x14ac:dyDescent="0.2">
      <c r="A1739" s="164">
        <f>IF(ISBLANK(Nomen.complète!Q1739),"",Nomen.complète!Q1739)</f>
        <v>6436</v>
      </c>
      <c r="B1739" s="164">
        <f>IF(ISBLANK(Nomen.complète!R1739),"",Nomen.complète!R1739)</f>
        <v>16605</v>
      </c>
      <c r="C1739" s="165" t="str">
        <f>IF(ISBLANK(Nomen.complète!S1739),"-",Nomen.complète!S1739)</f>
        <v>Le Locle</v>
      </c>
    </row>
    <row r="1740" spans="1:3" x14ac:dyDescent="0.2">
      <c r="A1740" s="164">
        <f>IF(ISBLANK(Nomen.complète!Q1740),"",Nomen.complète!Q1740)</f>
        <v>5587</v>
      </c>
      <c r="B1740" s="164">
        <f>IF(ISBLANK(Nomen.complète!R1740),"",Nomen.complète!R1740)</f>
        <v>14647</v>
      </c>
      <c r="C1740" s="165" t="str">
        <f>IF(ISBLANK(Nomen.complète!S1740),"-",Nomen.complète!S1740)</f>
        <v>Le Mont-sur-Lausanne</v>
      </c>
    </row>
    <row r="1741" spans="1:3" x14ac:dyDescent="0.2">
      <c r="A1741" s="164">
        <f>IF(ISBLANK(Nomen.complète!Q1741),"",Nomen.complète!Q1741)</f>
        <v>2220</v>
      </c>
      <c r="B1741" s="164">
        <f>IF(ISBLANK(Nomen.complète!R1741),"",Nomen.complète!R1741)</f>
        <v>14369</v>
      </c>
      <c r="C1741" s="165" t="str">
        <f>IF(ISBLANK(Nomen.complète!S1741),"-",Nomen.complète!S1741)</f>
        <v>Le Mouret</v>
      </c>
    </row>
    <row r="1742" spans="1:3" x14ac:dyDescent="0.2">
      <c r="A1742" s="164">
        <f>IF(ISBLANK(Nomen.complète!Q1742),"",Nomen.complète!Q1742)</f>
        <v>6754</v>
      </c>
      <c r="B1742" s="164">
        <f>IF(ISBLANK(Nomen.complète!R1742),"",Nomen.complète!R1742)</f>
        <v>13312</v>
      </c>
      <c r="C1742" s="165" t="str">
        <f>IF(ISBLANK(Nomen.complète!S1742),"-",Nomen.complète!S1742)</f>
        <v>Le Noirmont</v>
      </c>
    </row>
    <row r="1743" spans="1:3" x14ac:dyDescent="0.2">
      <c r="A1743" s="164" t="str">
        <f>IF(ISBLANK(Nomen.complète!Q1743),"",Nomen.complète!Q1743)</f>
        <v/>
      </c>
      <c r="B1743" s="164">
        <f>IF(ISBLANK(Nomen.complète!R1743),"",Nomen.complète!R1743)</f>
        <v>16447</v>
      </c>
      <c r="C1743" s="165" t="str">
        <f>IF(ISBLANK(Nomen.complète!S1743),"-",Nomen.complète!S1743)</f>
        <v>Le Petit-Saconnex</v>
      </c>
    </row>
    <row r="1744" spans="1:3" x14ac:dyDescent="0.2">
      <c r="A1744" s="164" t="str">
        <f>IF(ISBLANK(Nomen.complète!Q1744),"",Nomen.complète!Q1744)</f>
        <v/>
      </c>
      <c r="B1744" s="164">
        <f>IF(ISBLANK(Nomen.complète!R1744),"",Nomen.complète!R1744)</f>
        <v>10967</v>
      </c>
      <c r="C1744" s="165" t="str">
        <f>IF(ISBLANK(Nomen.complète!S1744),"-",Nomen.complète!S1744)</f>
        <v>Le Peuchapatte</v>
      </c>
    </row>
    <row r="1745" spans="1:3" x14ac:dyDescent="0.2">
      <c r="A1745" s="164">
        <f>IF(ISBLANK(Nomen.complète!Q1745),"",Nomen.complète!Q1745)</f>
        <v>2145</v>
      </c>
      <c r="B1745" s="164">
        <f>IF(ISBLANK(Nomen.complète!R1745),"",Nomen.complète!R1745)</f>
        <v>12618</v>
      </c>
      <c r="C1745" s="165" t="str">
        <f>IF(ISBLANK(Nomen.complète!S1745),"-",Nomen.complète!S1745)</f>
        <v>Le Pâquier (FR)</v>
      </c>
    </row>
    <row r="1746" spans="1:3" x14ac:dyDescent="0.2">
      <c r="A1746" s="164" t="str">
        <f>IF(ISBLANK(Nomen.complète!Q1746),"",Nomen.complète!Q1746)</f>
        <v/>
      </c>
      <c r="B1746" s="164">
        <f>IF(ISBLANK(Nomen.complète!R1746),"",Nomen.complète!R1746)</f>
        <v>12619</v>
      </c>
      <c r="C1746" s="165" t="str">
        <f>IF(ISBLANK(Nomen.complète!S1746),"-",Nomen.complète!S1746)</f>
        <v>Le Pâquier (NE)</v>
      </c>
    </row>
    <row r="1747" spans="1:3" x14ac:dyDescent="0.2">
      <c r="A1747" s="164" t="str">
        <f>IF(ISBLANK(Nomen.complète!Q1747),"",Nomen.complète!Q1747)</f>
        <v/>
      </c>
      <c r="B1747" s="164">
        <f>IF(ISBLANK(Nomen.complète!R1747),"",Nomen.complète!R1747)</f>
        <v>11344</v>
      </c>
      <c r="C1747" s="165" t="str">
        <f>IF(ISBLANK(Nomen.complète!S1747),"-",Nomen.complète!S1747)</f>
        <v>Le Saulgy</v>
      </c>
    </row>
    <row r="1748" spans="1:3" x14ac:dyDescent="0.2">
      <c r="A1748" s="164">
        <f>IF(ISBLANK(Nomen.complète!Q1748),"",Nomen.complète!Q1748)</f>
        <v>5731</v>
      </c>
      <c r="B1748" s="164">
        <f>IF(ISBLANK(Nomen.complète!R1748),"",Nomen.complète!R1748)</f>
        <v>14639</v>
      </c>
      <c r="C1748" s="165" t="str">
        <f>IF(ISBLANK(Nomen.complète!S1748),"-",Nomen.complète!S1748)</f>
        <v>Le Vaud</v>
      </c>
    </row>
    <row r="1749" spans="1:3" x14ac:dyDescent="0.2">
      <c r="A1749" s="164" t="str">
        <f>IF(ISBLANK(Nomen.complète!Q1749),"",Nomen.complète!Q1749)</f>
        <v/>
      </c>
      <c r="B1749" s="164">
        <f>IF(ISBLANK(Nomen.complète!R1749),"",Nomen.complète!R1749)</f>
        <v>10171</v>
      </c>
      <c r="C1749" s="165" t="str">
        <f>IF(ISBLANK(Nomen.complète!S1749),"-",Nomen.complète!S1749)</f>
        <v>Leggia</v>
      </c>
    </row>
    <row r="1750" spans="1:3" x14ac:dyDescent="0.2">
      <c r="A1750" s="164">
        <f>IF(ISBLANK(Nomen.complète!Q1750),"",Nomen.complète!Q1750)</f>
        <v>4311</v>
      </c>
      <c r="B1750" s="164">
        <f>IF(ISBLANK(Nomen.complète!R1750),"",Nomen.complète!R1750)</f>
        <v>12694</v>
      </c>
      <c r="C1750" s="165" t="str">
        <f>IF(ISBLANK(Nomen.complète!S1750),"-",Nomen.complète!S1750)</f>
        <v>Leibstadt</v>
      </c>
    </row>
    <row r="1751" spans="1:3" x14ac:dyDescent="0.2">
      <c r="A1751" s="164">
        <f>IF(ISBLANK(Nomen.complète!Q1751),"",Nomen.complète!Q1751)</f>
        <v>4137</v>
      </c>
      <c r="B1751" s="164">
        <f>IF(ISBLANK(Nomen.complète!R1751),"",Nomen.complète!R1751)</f>
        <v>12783</v>
      </c>
      <c r="C1751" s="165" t="str">
        <f>IF(ISBLANK(Nomen.complète!S1751),"-",Nomen.complète!S1751)</f>
        <v>Leimbach (AG)</v>
      </c>
    </row>
    <row r="1752" spans="1:3" x14ac:dyDescent="0.2">
      <c r="A1752" s="164" t="str">
        <f>IF(ISBLANK(Nomen.complète!Q1752),"",Nomen.complète!Q1752)</f>
        <v/>
      </c>
      <c r="B1752" s="164">
        <f>IF(ISBLANK(Nomen.complète!R1752),"",Nomen.complète!R1752)</f>
        <v>12784</v>
      </c>
      <c r="C1752" s="165" t="str">
        <f>IF(ISBLANK(Nomen.complète!S1752),"-",Nomen.complète!S1752)</f>
        <v>Leimbach (TG)</v>
      </c>
    </row>
    <row r="1753" spans="1:3" x14ac:dyDescent="0.2">
      <c r="A1753" s="164" t="str">
        <f>IF(ISBLANK(Nomen.complète!Q1753),"",Nomen.complète!Q1753)</f>
        <v/>
      </c>
      <c r="B1753" s="164">
        <f>IF(ISBLANK(Nomen.complète!R1753),"",Nomen.complète!R1753)</f>
        <v>12785</v>
      </c>
      <c r="C1753" s="165" t="str">
        <f>IF(ISBLANK(Nomen.complète!S1753),"-",Nomen.complète!S1753)</f>
        <v>Leimiswil</v>
      </c>
    </row>
    <row r="1754" spans="1:3" x14ac:dyDescent="0.2">
      <c r="A1754" s="164">
        <f>IF(ISBLANK(Nomen.complète!Q1754),"",Nomen.complète!Q1754)</f>
        <v>585</v>
      </c>
      <c r="B1754" s="164">
        <f>IF(ISBLANK(Nomen.complète!R1754),"",Nomen.complète!R1754)</f>
        <v>15157</v>
      </c>
      <c r="C1754" s="165" t="str">
        <f>IF(ISBLANK(Nomen.complète!S1754),"-",Nomen.complète!S1754)</f>
        <v>Leissigen</v>
      </c>
    </row>
    <row r="1755" spans="1:3" x14ac:dyDescent="0.2">
      <c r="A1755" s="164">
        <f>IF(ISBLANK(Nomen.complète!Q1755),"",Nomen.complète!Q1755)</f>
        <v>4312</v>
      </c>
      <c r="B1755" s="164">
        <f>IF(ISBLANK(Nomen.complète!R1755),"",Nomen.complète!R1755)</f>
        <v>12786</v>
      </c>
      <c r="C1755" s="165" t="str">
        <f>IF(ISBLANK(Nomen.complète!S1755),"-",Nomen.complète!S1755)</f>
        <v>Lengnau (AG)</v>
      </c>
    </row>
    <row r="1756" spans="1:3" x14ac:dyDescent="0.2">
      <c r="A1756" s="164">
        <f>IF(ISBLANK(Nomen.complète!Q1756),"",Nomen.complète!Q1756)</f>
        <v>387</v>
      </c>
      <c r="B1756" s="164">
        <f>IF(ISBLANK(Nomen.complète!R1756),"",Nomen.complète!R1756)</f>
        <v>15050</v>
      </c>
      <c r="C1756" s="165" t="str">
        <f>IF(ISBLANK(Nomen.complète!S1756),"-",Nomen.complète!S1756)</f>
        <v>Lengnau (BE)</v>
      </c>
    </row>
    <row r="1757" spans="1:3" x14ac:dyDescent="0.2">
      <c r="A1757" s="164">
        <f>IF(ISBLANK(Nomen.complète!Q1757),"",Nomen.complète!Q1757)</f>
        <v>4683</v>
      </c>
      <c r="B1757" s="164">
        <f>IF(ISBLANK(Nomen.complète!R1757),"",Nomen.complète!R1757)</f>
        <v>15460</v>
      </c>
      <c r="C1757" s="165" t="str">
        <f>IF(ISBLANK(Nomen.complète!S1757),"-",Nomen.complète!S1757)</f>
        <v>Lengwil</v>
      </c>
    </row>
    <row r="1758" spans="1:3" x14ac:dyDescent="0.2">
      <c r="A1758" s="164">
        <f>IF(ISBLANK(Nomen.complète!Q1758),"",Nomen.complète!Q1758)</f>
        <v>792</v>
      </c>
      <c r="B1758" s="164">
        <f>IF(ISBLANK(Nomen.complète!R1758),"",Nomen.complète!R1758)</f>
        <v>15276</v>
      </c>
      <c r="C1758" s="165" t="str">
        <f>IF(ISBLANK(Nomen.complète!S1758),"-",Nomen.complète!S1758)</f>
        <v>Lenk</v>
      </c>
    </row>
    <row r="1759" spans="1:3" x14ac:dyDescent="0.2">
      <c r="A1759" s="164">
        <f>IF(ISBLANK(Nomen.complète!Q1759),"",Nomen.complète!Q1759)</f>
        <v>6240</v>
      </c>
      <c r="B1759" s="164">
        <f>IF(ISBLANK(Nomen.complète!R1759),"",Nomen.complète!R1759)</f>
        <v>12797</v>
      </c>
      <c r="C1759" s="165" t="str">
        <f>IF(ISBLANK(Nomen.complète!S1759),"-",Nomen.complète!S1759)</f>
        <v>Lens</v>
      </c>
    </row>
    <row r="1760" spans="1:3" x14ac:dyDescent="0.2">
      <c r="A1760" s="164" t="str">
        <f>IF(ISBLANK(Nomen.complète!Q1760),"",Nomen.complète!Q1760)</f>
        <v/>
      </c>
      <c r="B1760" s="164">
        <f>IF(ISBLANK(Nomen.complète!R1760),"",Nomen.complète!R1760)</f>
        <v>12789</v>
      </c>
      <c r="C1760" s="165" t="str">
        <f>IF(ISBLANK(Nomen.complète!S1760),"-",Nomen.complète!S1760)</f>
        <v>Lentigny</v>
      </c>
    </row>
    <row r="1761" spans="1:3" x14ac:dyDescent="0.2">
      <c r="A1761" s="164" t="str">
        <f>IF(ISBLANK(Nomen.complète!Q1761),"",Nomen.complète!Q1761)</f>
        <v/>
      </c>
      <c r="B1761" s="164">
        <f>IF(ISBLANK(Nomen.complète!R1761),"",Nomen.complète!R1761)</f>
        <v>16509</v>
      </c>
      <c r="C1761" s="165" t="str">
        <f>IF(ISBLANK(Nomen.complète!S1761),"-",Nomen.complète!S1761)</f>
        <v>Lenz</v>
      </c>
    </row>
    <row r="1762" spans="1:3" x14ac:dyDescent="0.2">
      <c r="A1762" s="164">
        <f>IF(ISBLANK(Nomen.complète!Q1762),"",Nomen.complète!Q1762)</f>
        <v>4201</v>
      </c>
      <c r="B1762" s="164">
        <f>IF(ISBLANK(Nomen.complète!R1762),"",Nomen.complète!R1762)</f>
        <v>12782</v>
      </c>
      <c r="C1762" s="165" t="str">
        <f>IF(ISBLANK(Nomen.complète!S1762),"-",Nomen.complète!S1762)</f>
        <v>Lenzburg</v>
      </c>
    </row>
    <row r="1763" spans="1:3" x14ac:dyDescent="0.2">
      <c r="A1763" s="164" t="str">
        <f>IF(ISBLANK(Nomen.complète!Q1763),"",Nomen.complète!Q1763)</f>
        <v/>
      </c>
      <c r="B1763" s="164">
        <f>IF(ISBLANK(Nomen.complète!R1763),"",Nomen.complète!R1763)</f>
        <v>12791</v>
      </c>
      <c r="C1763" s="165" t="str">
        <f>IF(ISBLANK(Nomen.complète!S1763),"-",Nomen.complète!S1763)</f>
        <v>Leontica</v>
      </c>
    </row>
    <row r="1764" spans="1:3" x14ac:dyDescent="0.2">
      <c r="A1764" s="164" t="str">
        <f>IF(ISBLANK(Nomen.complète!Q1764),"",Nomen.complète!Q1764)</f>
        <v/>
      </c>
      <c r="B1764" s="164">
        <f>IF(ISBLANK(Nomen.complète!R1764),"",Nomen.complète!R1764)</f>
        <v>13202</v>
      </c>
      <c r="C1764" s="165" t="str">
        <f>IF(ISBLANK(Nomen.complète!S1764),"-",Nomen.complète!S1764)</f>
        <v>Les Agettes</v>
      </c>
    </row>
    <row r="1765" spans="1:3" x14ac:dyDescent="0.2">
      <c r="A1765" s="164" t="str">
        <f>IF(ISBLANK(Nomen.complète!Q1765),"",Nomen.complète!Q1765)</f>
        <v/>
      </c>
      <c r="B1765" s="164">
        <f>IF(ISBLANK(Nomen.complète!R1765),"",Nomen.complète!R1765)</f>
        <v>12792</v>
      </c>
      <c r="C1765" s="165" t="str">
        <f>IF(ISBLANK(Nomen.complète!S1765),"-",Nomen.complète!S1765)</f>
        <v>Les Bayards</v>
      </c>
    </row>
    <row r="1766" spans="1:3" x14ac:dyDescent="0.2">
      <c r="A1766" s="164">
        <f>IF(ISBLANK(Nomen.complète!Q1766),"",Nomen.complète!Q1766)</f>
        <v>6742</v>
      </c>
      <c r="B1766" s="164">
        <f>IF(ISBLANK(Nomen.complète!R1766),"",Nomen.complète!R1766)</f>
        <v>13300</v>
      </c>
      <c r="C1766" s="165" t="str">
        <f>IF(ISBLANK(Nomen.complète!S1766),"-",Nomen.complète!S1766)</f>
        <v>Les Bois</v>
      </c>
    </row>
    <row r="1767" spans="1:3" x14ac:dyDescent="0.2">
      <c r="A1767" s="164" t="str">
        <f>IF(ISBLANK(Nomen.complète!Q1767),"",Nomen.complète!Q1767)</f>
        <v/>
      </c>
      <c r="B1767" s="164">
        <f>IF(ISBLANK(Nomen.complète!R1767),"",Nomen.complète!R1767)</f>
        <v>12793</v>
      </c>
      <c r="C1767" s="165" t="str">
        <f>IF(ISBLANK(Nomen.complète!S1767),"-",Nomen.complète!S1767)</f>
        <v>Les Brenets</v>
      </c>
    </row>
    <row r="1768" spans="1:3" x14ac:dyDescent="0.2">
      <c r="A1768" s="164">
        <f>IF(ISBLANK(Nomen.complète!Q1768),"",Nomen.complète!Q1768)</f>
        <v>6743</v>
      </c>
      <c r="B1768" s="164">
        <f>IF(ISBLANK(Nomen.complète!R1768),"",Nomen.complète!R1768)</f>
        <v>16624</v>
      </c>
      <c r="C1768" s="165" t="str">
        <f>IF(ISBLANK(Nomen.complète!S1768),"-",Nomen.complète!S1768)</f>
        <v>Les Breuleux</v>
      </c>
    </row>
    <row r="1769" spans="1:3" x14ac:dyDescent="0.2">
      <c r="A1769" s="164">
        <f>IF(ISBLANK(Nomen.complète!Q1769),"",Nomen.complète!Q1769)</f>
        <v>5750</v>
      </c>
      <c r="B1769" s="164">
        <f>IF(ISBLANK(Nomen.complète!R1769),"",Nomen.complète!R1769)</f>
        <v>14627</v>
      </c>
      <c r="C1769" s="165" t="str">
        <f>IF(ISBLANK(Nomen.complète!S1769),"-",Nomen.complète!S1769)</f>
        <v>Les Clées</v>
      </c>
    </row>
    <row r="1770" spans="1:3" x14ac:dyDescent="0.2">
      <c r="A1770" s="164" t="str">
        <f>IF(ISBLANK(Nomen.complète!Q1770),"",Nomen.complète!Q1770)</f>
        <v/>
      </c>
      <c r="B1770" s="164">
        <f>IF(ISBLANK(Nomen.complète!R1770),"",Nomen.complète!R1770)</f>
        <v>12795</v>
      </c>
      <c r="C1770" s="165" t="str">
        <f>IF(ISBLANK(Nomen.complète!S1770),"-",Nomen.complète!S1770)</f>
        <v>Les Cullayes</v>
      </c>
    </row>
    <row r="1771" spans="1:3" x14ac:dyDescent="0.2">
      <c r="A1771" s="164" t="str">
        <f>IF(ISBLANK(Nomen.complète!Q1771),"",Nomen.complète!Q1771)</f>
        <v/>
      </c>
      <c r="B1771" s="164">
        <f>IF(ISBLANK(Nomen.complète!R1771),"",Nomen.complète!R1771)</f>
        <v>12796</v>
      </c>
      <c r="C1771" s="165" t="str">
        <f>IF(ISBLANK(Nomen.complète!S1771),"-",Nomen.complète!S1771)</f>
        <v>Les Ecasseys</v>
      </c>
    </row>
    <row r="1772" spans="1:3" x14ac:dyDescent="0.2">
      <c r="A1772" s="164">
        <f>IF(ISBLANK(Nomen.complète!Q1772),"",Nomen.complète!Q1772)</f>
        <v>6745</v>
      </c>
      <c r="B1772" s="164">
        <f>IF(ISBLANK(Nomen.complète!R1772),"",Nomen.complète!R1772)</f>
        <v>13303</v>
      </c>
      <c r="C1772" s="165" t="str">
        <f>IF(ISBLANK(Nomen.complète!S1772),"-",Nomen.complète!S1772)</f>
        <v>Les Enfers</v>
      </c>
    </row>
    <row r="1773" spans="1:3" x14ac:dyDescent="0.2">
      <c r="A1773" s="164" t="str">
        <f>IF(ISBLANK(Nomen.complète!Q1773),"",Nomen.complète!Q1773)</f>
        <v/>
      </c>
      <c r="B1773" s="164">
        <f>IF(ISBLANK(Nomen.complète!R1773),"",Nomen.complète!R1773)</f>
        <v>16323</v>
      </c>
      <c r="C1773" s="165" t="str">
        <f>IF(ISBLANK(Nomen.complète!S1773),"-",Nomen.complète!S1773)</f>
        <v>Les Eplatures</v>
      </c>
    </row>
    <row r="1774" spans="1:3" x14ac:dyDescent="0.2">
      <c r="A1774" s="164" t="str">
        <f>IF(ISBLANK(Nomen.complète!Q1774),"",Nomen.complète!Q1774)</f>
        <v/>
      </c>
      <c r="B1774" s="164">
        <f>IF(ISBLANK(Nomen.complète!R1774),"",Nomen.complète!R1774)</f>
        <v>12774</v>
      </c>
      <c r="C1774" s="165" t="str">
        <f>IF(ISBLANK(Nomen.complète!S1774),"-",Nomen.complète!S1774)</f>
        <v>Les Friques</v>
      </c>
    </row>
    <row r="1775" spans="1:3" x14ac:dyDescent="0.2">
      <c r="A1775" s="164" t="str">
        <f>IF(ISBLANK(Nomen.complète!Q1775),"",Nomen.complète!Q1775)</f>
        <v/>
      </c>
      <c r="B1775" s="164">
        <f>IF(ISBLANK(Nomen.complète!R1775),"",Nomen.complète!R1775)</f>
        <v>12772</v>
      </c>
      <c r="C1775" s="165" t="str">
        <f>IF(ISBLANK(Nomen.complète!S1775),"-",Nomen.complète!S1775)</f>
        <v>Les Geneveys-sur-Coffrane</v>
      </c>
    </row>
    <row r="1776" spans="1:3" x14ac:dyDescent="0.2">
      <c r="A1776" s="164" t="str">
        <f>IF(ISBLANK(Nomen.complète!Q1776),"",Nomen.complète!Q1776)</f>
        <v/>
      </c>
      <c r="B1776" s="164">
        <f>IF(ISBLANK(Nomen.complète!R1776),"",Nomen.complète!R1776)</f>
        <v>10960</v>
      </c>
      <c r="C1776" s="165" t="str">
        <f>IF(ISBLANK(Nomen.complète!S1776),"-",Nomen.complète!S1776)</f>
        <v>Les Genevez (BE)</v>
      </c>
    </row>
    <row r="1777" spans="1:3" x14ac:dyDescent="0.2">
      <c r="A1777" s="164">
        <f>IF(ISBLANK(Nomen.complète!Q1777),"",Nomen.complète!Q1777)</f>
        <v>6748</v>
      </c>
      <c r="B1777" s="164">
        <f>IF(ISBLANK(Nomen.complète!R1777),"",Nomen.complète!R1777)</f>
        <v>13306</v>
      </c>
      <c r="C1777" s="165" t="str">
        <f>IF(ISBLANK(Nomen.complète!S1777),"-",Nomen.complète!S1777)</f>
        <v>Les Genevez (JU)</v>
      </c>
    </row>
    <row r="1778" spans="1:3" x14ac:dyDescent="0.2">
      <c r="A1778" s="164" t="str">
        <f>IF(ISBLANK(Nomen.complète!Q1778),"",Nomen.complète!Q1778)</f>
        <v/>
      </c>
      <c r="B1778" s="164">
        <f>IF(ISBLANK(Nomen.complète!R1778),"",Nomen.complète!R1778)</f>
        <v>11361</v>
      </c>
      <c r="C1778" s="165" t="str">
        <f>IF(ISBLANK(Nomen.complète!S1778),"-",Nomen.complète!S1778)</f>
        <v>Les Glânes</v>
      </c>
    </row>
    <row r="1779" spans="1:3" x14ac:dyDescent="0.2">
      <c r="A1779" s="164" t="str">
        <f>IF(ISBLANK(Nomen.complète!Q1779),"",Nomen.complète!Q1779)</f>
        <v/>
      </c>
      <c r="B1779" s="164">
        <f>IF(ISBLANK(Nomen.complète!R1779),"",Nomen.complète!R1779)</f>
        <v>12788</v>
      </c>
      <c r="C1779" s="165" t="str">
        <f>IF(ISBLANK(Nomen.complète!S1779),"-",Nomen.complète!S1779)</f>
        <v>Les Hauts-Geneveys</v>
      </c>
    </row>
    <row r="1780" spans="1:3" x14ac:dyDescent="0.2">
      <c r="A1780" s="164">
        <f>IF(ISBLANK(Nomen.complète!Q1780),"",Nomen.complète!Q1780)</f>
        <v>2050</v>
      </c>
      <c r="B1780" s="164">
        <f>IF(ISBLANK(Nomen.complète!R1780),"",Nomen.complète!R1780)</f>
        <v>14474</v>
      </c>
      <c r="C1780" s="165" t="str">
        <f>IF(ISBLANK(Nomen.complète!S1780),"-",Nomen.complète!S1780)</f>
        <v>Les Montets</v>
      </c>
    </row>
    <row r="1781" spans="1:3" x14ac:dyDescent="0.2">
      <c r="A1781" s="164" t="str">
        <f>IF(ISBLANK(Nomen.complète!Q1781),"",Nomen.complète!Q1781)</f>
        <v/>
      </c>
      <c r="B1781" s="164">
        <f>IF(ISBLANK(Nomen.complète!R1781),"",Nomen.complète!R1781)</f>
        <v>16551</v>
      </c>
      <c r="C1781" s="165" t="str">
        <f>IF(ISBLANK(Nomen.complète!S1781),"-",Nomen.complète!S1781)</f>
        <v>Les Planches</v>
      </c>
    </row>
    <row r="1782" spans="1:3" x14ac:dyDescent="0.2">
      <c r="A1782" s="164">
        <f>IF(ISBLANK(Nomen.complète!Q1782),"",Nomen.complète!Q1782)</f>
        <v>6422</v>
      </c>
      <c r="B1782" s="164">
        <f>IF(ISBLANK(Nomen.complète!R1782),"",Nomen.complète!R1782)</f>
        <v>16096</v>
      </c>
      <c r="C1782" s="165" t="str">
        <f>IF(ISBLANK(Nomen.complète!S1782),"-",Nomen.complète!S1782)</f>
        <v>Les Planchettes</v>
      </c>
    </row>
    <row r="1783" spans="1:3" x14ac:dyDescent="0.2">
      <c r="A1783" s="164" t="str">
        <f>IF(ISBLANK(Nomen.complète!Q1783),"",Nomen.complète!Q1783)</f>
        <v/>
      </c>
      <c r="B1783" s="164">
        <f>IF(ISBLANK(Nomen.complète!R1783),"",Nomen.complète!R1783)</f>
        <v>10968</v>
      </c>
      <c r="C1783" s="165" t="str">
        <f>IF(ISBLANK(Nomen.complète!S1783),"-",Nomen.complète!S1783)</f>
        <v>Les Pommerats</v>
      </c>
    </row>
    <row r="1784" spans="1:3" x14ac:dyDescent="0.2">
      <c r="A1784" s="164">
        <f>IF(ISBLANK(Nomen.complète!Q1784),"",Nomen.complète!Q1784)</f>
        <v>6437</v>
      </c>
      <c r="B1784" s="164">
        <f>IF(ISBLANK(Nomen.complète!R1784),"",Nomen.complète!R1784)</f>
        <v>16104</v>
      </c>
      <c r="C1784" s="165" t="str">
        <f>IF(ISBLANK(Nomen.complète!S1784),"-",Nomen.complète!S1784)</f>
        <v>Les Ponts-de-Martel</v>
      </c>
    </row>
    <row r="1785" spans="1:3" x14ac:dyDescent="0.2">
      <c r="A1785" s="164" t="str">
        <f>IF(ISBLANK(Nomen.complète!Q1785),"",Nomen.complète!Q1785)</f>
        <v/>
      </c>
      <c r="B1785" s="164">
        <f>IF(ISBLANK(Nomen.complète!R1785),"",Nomen.complète!R1785)</f>
        <v>12770</v>
      </c>
      <c r="C1785" s="165" t="str">
        <f>IF(ISBLANK(Nomen.complète!S1785),"-",Nomen.complète!S1785)</f>
        <v>Les Tavernes</v>
      </c>
    </row>
    <row r="1786" spans="1:3" x14ac:dyDescent="0.2">
      <c r="A1786" s="164" t="str">
        <f>IF(ISBLANK(Nomen.complète!Q1786),"",Nomen.complète!Q1786)</f>
        <v/>
      </c>
      <c r="B1786" s="164">
        <f>IF(ISBLANK(Nomen.complète!R1786),"",Nomen.complète!R1786)</f>
        <v>12771</v>
      </c>
      <c r="C1786" s="165" t="str">
        <f>IF(ISBLANK(Nomen.complète!S1786),"-",Nomen.complète!S1786)</f>
        <v>Les Thioleyres</v>
      </c>
    </row>
    <row r="1787" spans="1:3" x14ac:dyDescent="0.2">
      <c r="A1787" s="164">
        <f>IF(ISBLANK(Nomen.complète!Q1787),"",Nomen.complète!Q1787)</f>
        <v>6511</v>
      </c>
      <c r="B1787" s="164">
        <f>IF(ISBLANK(Nomen.complète!R1787),"",Nomen.complète!R1787)</f>
        <v>16117</v>
      </c>
      <c r="C1787" s="165" t="str">
        <f>IF(ISBLANK(Nomen.complète!S1787),"-",Nomen.complète!S1787)</f>
        <v>Les Verrières</v>
      </c>
    </row>
    <row r="1788" spans="1:3" x14ac:dyDescent="0.2">
      <c r="A1788" s="164" t="str">
        <f>IF(ISBLANK(Nomen.complète!Q1788),"",Nomen.complète!Q1788)</f>
        <v/>
      </c>
      <c r="B1788" s="164">
        <f>IF(ISBLANK(Nomen.complète!R1788),"",Nomen.complète!R1788)</f>
        <v>12773</v>
      </c>
      <c r="C1788" s="165" t="str">
        <f>IF(ISBLANK(Nomen.complète!S1788),"-",Nomen.complète!S1788)</f>
        <v>Lessoc</v>
      </c>
    </row>
    <row r="1789" spans="1:3" x14ac:dyDescent="0.2">
      <c r="A1789" s="164" t="str">
        <f>IF(ISBLANK(Nomen.complète!Q1789),"",Nomen.complète!Q1789)</f>
        <v/>
      </c>
      <c r="B1789" s="164">
        <f>IF(ISBLANK(Nomen.complète!R1789),"",Nomen.complète!R1789)</f>
        <v>12766</v>
      </c>
      <c r="C1789" s="165" t="str">
        <f>IF(ISBLANK(Nomen.complète!S1789),"-",Nomen.complète!S1789)</f>
        <v>Leuggelbach</v>
      </c>
    </row>
    <row r="1790" spans="1:3" x14ac:dyDescent="0.2">
      <c r="A1790" s="164">
        <f>IF(ISBLANK(Nomen.complète!Q1790),"",Nomen.complète!Q1790)</f>
        <v>4313</v>
      </c>
      <c r="B1790" s="164">
        <f>IF(ISBLANK(Nomen.complète!R1790),"",Nomen.complète!R1790)</f>
        <v>12775</v>
      </c>
      <c r="C1790" s="165" t="str">
        <f>IF(ISBLANK(Nomen.complète!S1790),"-",Nomen.complète!S1790)</f>
        <v>Leuggern</v>
      </c>
    </row>
    <row r="1791" spans="1:3" x14ac:dyDescent="0.2">
      <c r="A1791" s="164">
        <f>IF(ISBLANK(Nomen.complète!Q1791),"",Nomen.complète!Q1791)</f>
        <v>6110</v>
      </c>
      <c r="B1791" s="164">
        <f>IF(ISBLANK(Nomen.complète!R1791),"",Nomen.complète!R1791)</f>
        <v>15618</v>
      </c>
      <c r="C1791" s="165" t="str">
        <f>IF(ISBLANK(Nomen.complète!S1791),"-",Nomen.complète!S1791)</f>
        <v>Leuk</v>
      </c>
    </row>
    <row r="1792" spans="1:3" x14ac:dyDescent="0.2">
      <c r="A1792" s="164">
        <f>IF(ISBLANK(Nomen.complète!Q1792),"",Nomen.complète!Q1792)</f>
        <v>6111</v>
      </c>
      <c r="B1792" s="164">
        <f>IF(ISBLANK(Nomen.complète!R1792),"",Nomen.complète!R1792)</f>
        <v>12777</v>
      </c>
      <c r="C1792" s="165" t="str">
        <f>IF(ISBLANK(Nomen.complète!S1792),"-",Nomen.complète!S1792)</f>
        <v>Leukerbad</v>
      </c>
    </row>
    <row r="1793" spans="1:3" x14ac:dyDescent="0.2">
      <c r="A1793" s="164">
        <f>IF(ISBLANK(Nomen.complète!Q1793),"",Nomen.complète!Q1793)</f>
        <v>4138</v>
      </c>
      <c r="B1793" s="164">
        <f>IF(ISBLANK(Nomen.complète!R1793),"",Nomen.complète!R1793)</f>
        <v>12778</v>
      </c>
      <c r="C1793" s="165" t="str">
        <f>IF(ISBLANK(Nomen.complète!S1793),"-",Nomen.complète!S1793)</f>
        <v>Leutwil</v>
      </c>
    </row>
    <row r="1794" spans="1:3" x14ac:dyDescent="0.2">
      <c r="A1794" s="164">
        <f>IF(ISBLANK(Nomen.complète!Q1794),"",Nomen.complète!Q1794)</f>
        <v>388</v>
      </c>
      <c r="B1794" s="164">
        <f>IF(ISBLANK(Nomen.complète!R1794),"",Nomen.complète!R1794)</f>
        <v>15051</v>
      </c>
      <c r="C1794" s="165" t="str">
        <f>IF(ISBLANK(Nomen.complète!S1794),"-",Nomen.complète!S1794)</f>
        <v>Leuzigen</v>
      </c>
    </row>
    <row r="1795" spans="1:3" x14ac:dyDescent="0.2">
      <c r="A1795" s="164">
        <f>IF(ISBLANK(Nomen.complète!Q1795),"",Nomen.complète!Q1795)</f>
        <v>5407</v>
      </c>
      <c r="B1795" s="164">
        <f>IF(ISBLANK(Nomen.complète!R1795),"",Nomen.complète!R1795)</f>
        <v>14625</v>
      </c>
      <c r="C1795" s="165" t="str">
        <f>IF(ISBLANK(Nomen.complète!S1795),"-",Nomen.complète!S1795)</f>
        <v>Leysin</v>
      </c>
    </row>
    <row r="1796" spans="1:3" x14ac:dyDescent="0.2">
      <c r="A1796" s="164">
        <f>IF(ISBLANK(Nomen.complète!Q1796),"",Nomen.complète!Q1796)</f>
        <v>6135</v>
      </c>
      <c r="B1796" s="164">
        <f>IF(ISBLANK(Nomen.complète!R1796),"",Nomen.complète!R1796)</f>
        <v>12767</v>
      </c>
      <c r="C1796" s="165" t="str">
        <f>IF(ISBLANK(Nomen.complète!S1796),"-",Nomen.complète!S1796)</f>
        <v>Leytron</v>
      </c>
    </row>
    <row r="1797" spans="1:3" x14ac:dyDescent="0.2">
      <c r="A1797" s="164">
        <f>IF(ISBLANK(Nomen.complète!Q1797),"",Nomen.complète!Q1797)</f>
        <v>3374</v>
      </c>
      <c r="B1797" s="164">
        <f>IF(ISBLANK(Nomen.complète!R1797),"",Nomen.complète!R1797)</f>
        <v>14443</v>
      </c>
      <c r="C1797" s="165" t="str">
        <f>IF(ISBLANK(Nomen.complète!S1797),"-",Nomen.complète!S1797)</f>
        <v>Lichtensteig</v>
      </c>
    </row>
    <row r="1798" spans="1:3" x14ac:dyDescent="0.2">
      <c r="A1798" s="164">
        <f>IF(ISBLANK(Nomen.complète!Q1798),"",Nomen.complète!Q1798)</f>
        <v>6033</v>
      </c>
      <c r="B1798" s="164">
        <f>IF(ISBLANK(Nomen.complète!R1798),"",Nomen.complète!R1798)</f>
        <v>12790</v>
      </c>
      <c r="C1798" s="165" t="str">
        <f>IF(ISBLANK(Nomen.complète!S1798),"-",Nomen.complète!S1798)</f>
        <v>Liddes</v>
      </c>
    </row>
    <row r="1799" spans="1:3" x14ac:dyDescent="0.2">
      <c r="A1799" s="164" t="str">
        <f>IF(ISBLANK(Nomen.complète!Q1799),"",Nomen.complète!Q1799)</f>
        <v/>
      </c>
      <c r="B1799" s="164">
        <f>IF(ISBLANK(Nomen.complète!R1799),"",Nomen.complète!R1799)</f>
        <v>12815</v>
      </c>
      <c r="C1799" s="165" t="str">
        <f>IF(ISBLANK(Nomen.complète!S1799),"-",Nomen.complète!S1799)</f>
        <v>Liebistorf</v>
      </c>
    </row>
    <row r="1800" spans="1:3" x14ac:dyDescent="0.2">
      <c r="A1800" s="164">
        <f>IF(ISBLANK(Nomen.complète!Q1800),"",Nomen.complète!Q1800)</f>
        <v>2890</v>
      </c>
      <c r="B1800" s="164">
        <f>IF(ISBLANK(Nomen.complète!R1800),"",Nomen.complète!R1800)</f>
        <v>13818</v>
      </c>
      <c r="C1800" s="165" t="str">
        <f>IF(ISBLANK(Nomen.complète!S1800),"-",Nomen.complète!S1800)</f>
        <v>Liedertswil</v>
      </c>
    </row>
    <row r="1801" spans="1:3" x14ac:dyDescent="0.2">
      <c r="A1801" s="164" t="str">
        <f>IF(ISBLANK(Nomen.complète!Q1801),"",Nomen.complète!Q1801)</f>
        <v/>
      </c>
      <c r="B1801" s="164">
        <f>IF(ISBLANK(Nomen.complète!R1801),"",Nomen.complète!R1801)</f>
        <v>12816</v>
      </c>
      <c r="C1801" s="165" t="str">
        <f>IF(ISBLANK(Nomen.complète!S1801),"-",Nomen.complète!S1801)</f>
        <v>Lieffrens</v>
      </c>
    </row>
    <row r="1802" spans="1:3" x14ac:dyDescent="0.2">
      <c r="A1802" s="164" t="str">
        <f>IF(ISBLANK(Nomen.complète!Q1802),"",Nomen.complète!Q1802)</f>
        <v/>
      </c>
      <c r="B1802" s="164">
        <f>IF(ISBLANK(Nomen.complète!R1802),"",Nomen.complète!R1802)</f>
        <v>12817</v>
      </c>
      <c r="C1802" s="165" t="str">
        <f>IF(ISBLANK(Nomen.complète!S1802),"-",Nomen.complète!S1802)</f>
        <v>Lieli</v>
      </c>
    </row>
    <row r="1803" spans="1:3" x14ac:dyDescent="0.2">
      <c r="A1803" s="164">
        <f>IF(ISBLANK(Nomen.complète!Q1803),"",Nomen.complète!Q1803)</f>
        <v>2788</v>
      </c>
      <c r="B1803" s="164">
        <f>IF(ISBLANK(Nomen.complète!R1803),"",Nomen.complète!R1803)</f>
        <v>13846</v>
      </c>
      <c r="C1803" s="165" t="str">
        <f>IF(ISBLANK(Nomen.complète!S1803),"-",Nomen.complète!S1803)</f>
        <v>Liesberg</v>
      </c>
    </row>
    <row r="1804" spans="1:3" x14ac:dyDescent="0.2">
      <c r="A1804" s="164">
        <f>IF(ISBLANK(Nomen.complète!Q1804),"",Nomen.complète!Q1804)</f>
        <v>2829</v>
      </c>
      <c r="B1804" s="164">
        <f>IF(ISBLANK(Nomen.complète!R1804),"",Nomen.complète!R1804)</f>
        <v>13774</v>
      </c>
      <c r="C1804" s="165" t="str">
        <f>IF(ISBLANK(Nomen.complète!S1804),"-",Nomen.complète!S1804)</f>
        <v>Liestal</v>
      </c>
    </row>
    <row r="1805" spans="1:3" x14ac:dyDescent="0.2">
      <c r="A1805" s="164">
        <f>IF(ISBLANK(Nomen.complète!Q1805),"",Nomen.complète!Q1805)</f>
        <v>740</v>
      </c>
      <c r="B1805" s="164">
        <f>IF(ISBLANK(Nomen.complète!R1805),"",Nomen.complète!R1805)</f>
        <v>15246</v>
      </c>
      <c r="C1805" s="165" t="str">
        <f>IF(ISBLANK(Nomen.complète!S1805),"-",Nomen.complète!S1805)</f>
        <v>Ligerz</v>
      </c>
    </row>
    <row r="1806" spans="1:3" x14ac:dyDescent="0.2">
      <c r="A1806" s="164">
        <f>IF(ISBLANK(Nomen.complète!Q1806),"",Nomen.complète!Q1806)</f>
        <v>5755</v>
      </c>
      <c r="B1806" s="164">
        <f>IF(ISBLANK(Nomen.complète!R1806),"",Nomen.complète!R1806)</f>
        <v>14621</v>
      </c>
      <c r="C1806" s="165" t="str">
        <f>IF(ISBLANK(Nomen.complète!S1806),"-",Nomen.complète!S1806)</f>
        <v>Lignerolle</v>
      </c>
    </row>
    <row r="1807" spans="1:3" x14ac:dyDescent="0.2">
      <c r="A1807" s="164">
        <f>IF(ISBLANK(Nomen.complète!Q1807),"",Nomen.complète!Q1807)</f>
        <v>6456</v>
      </c>
      <c r="B1807" s="164">
        <f>IF(ISBLANK(Nomen.complète!R1807),"",Nomen.complète!R1807)</f>
        <v>16110</v>
      </c>
      <c r="C1807" s="165" t="str">
        <f>IF(ISBLANK(Nomen.complète!S1807),"-",Nomen.complète!S1807)</f>
        <v>Lignières</v>
      </c>
    </row>
    <row r="1808" spans="1:3" x14ac:dyDescent="0.2">
      <c r="A1808" s="164" t="str">
        <f>IF(ISBLANK(Nomen.complète!Q1808),"",Nomen.complète!Q1808)</f>
        <v/>
      </c>
      <c r="B1808" s="164">
        <f>IF(ISBLANK(Nomen.complète!R1808),"",Nomen.complète!R1808)</f>
        <v>12829</v>
      </c>
      <c r="C1808" s="165" t="str">
        <f>IF(ISBLANK(Nomen.complète!S1808),"-",Nomen.complète!S1808)</f>
        <v>Ligornetto</v>
      </c>
    </row>
    <row r="1809" spans="1:3" x14ac:dyDescent="0.2">
      <c r="A1809" s="164" t="str">
        <f>IF(ISBLANK(Nomen.complète!Q1809),"",Nomen.complète!Q1809)</f>
        <v/>
      </c>
      <c r="B1809" s="164">
        <f>IF(ISBLANK(Nomen.complète!R1809),"",Nomen.complète!R1809)</f>
        <v>10489</v>
      </c>
      <c r="C1809" s="165" t="str">
        <f>IF(ISBLANK(Nomen.complète!S1809),"-",Nomen.complète!S1809)</f>
        <v>Limpach</v>
      </c>
    </row>
    <row r="1810" spans="1:3" x14ac:dyDescent="0.2">
      <c r="A1810" s="164">
        <f>IF(ISBLANK(Nomen.complète!Q1810),"",Nomen.complète!Q1810)</f>
        <v>176</v>
      </c>
      <c r="B1810" s="164">
        <f>IF(ISBLANK(Nomen.complète!R1810),"",Nomen.complète!R1810)</f>
        <v>12821</v>
      </c>
      <c r="C1810" s="165" t="str">
        <f>IF(ISBLANK(Nomen.complète!S1810),"-",Nomen.complète!S1810)</f>
        <v>Lindau</v>
      </c>
    </row>
    <row r="1811" spans="1:3" x14ac:dyDescent="0.2">
      <c r="A1811" s="164">
        <f>IF(ISBLANK(Nomen.complète!Q1811),"",Nomen.complète!Q1811)</f>
        <v>614</v>
      </c>
      <c r="B1811" s="164">
        <f>IF(ISBLANK(Nomen.complète!R1811),"",Nomen.complète!R1811)</f>
        <v>15179</v>
      </c>
      <c r="C1811" s="165" t="str">
        <f>IF(ISBLANK(Nomen.complète!S1811),"-",Nomen.complète!S1811)</f>
        <v>Linden</v>
      </c>
    </row>
    <row r="1812" spans="1:3" x14ac:dyDescent="0.2">
      <c r="A1812" s="164">
        <f>IF(ISBLANK(Nomen.complète!Q1812),"",Nomen.complète!Q1812)</f>
        <v>5315</v>
      </c>
      <c r="B1812" s="164">
        <f>IF(ISBLANK(Nomen.complète!R1812),"",Nomen.complète!R1812)</f>
        <v>12814</v>
      </c>
      <c r="C1812" s="165" t="str">
        <f>IF(ISBLANK(Nomen.complète!S1812),"-",Nomen.complète!S1812)</f>
        <v>Linescio</v>
      </c>
    </row>
    <row r="1813" spans="1:3" x14ac:dyDescent="0.2">
      <c r="A1813" s="164" t="str">
        <f>IF(ISBLANK(Nomen.complète!Q1813),"",Nomen.complète!Q1813)</f>
        <v/>
      </c>
      <c r="B1813" s="164">
        <f>IF(ISBLANK(Nomen.complète!R1813),"",Nomen.complète!R1813)</f>
        <v>12823</v>
      </c>
      <c r="C1813" s="165" t="str">
        <f>IF(ISBLANK(Nomen.complète!S1813),"-",Nomen.complète!S1813)</f>
        <v>Linn</v>
      </c>
    </row>
    <row r="1814" spans="1:3" x14ac:dyDescent="0.2">
      <c r="A1814" s="164" t="str">
        <f>IF(ISBLANK(Nomen.complète!Q1814),"",Nomen.complète!Q1814)</f>
        <v/>
      </c>
      <c r="B1814" s="164">
        <f>IF(ISBLANK(Nomen.complète!R1814),"",Nomen.complète!R1814)</f>
        <v>12824</v>
      </c>
      <c r="C1814" s="165" t="str">
        <f>IF(ISBLANK(Nomen.complète!S1814),"-",Nomen.complète!S1814)</f>
        <v>Linthal</v>
      </c>
    </row>
    <row r="1815" spans="1:3" x14ac:dyDescent="0.2">
      <c r="A1815" s="164" t="str">
        <f>IF(ISBLANK(Nomen.complète!Q1815),"",Nomen.complète!Q1815)</f>
        <v/>
      </c>
      <c r="B1815" s="164">
        <f>IF(ISBLANK(Nomen.complète!R1815),"",Nomen.complète!R1815)</f>
        <v>12825</v>
      </c>
      <c r="C1815" s="165" t="str">
        <f>IF(ISBLANK(Nomen.complète!S1815),"-",Nomen.complète!S1815)</f>
        <v>Lipperswil</v>
      </c>
    </row>
    <row r="1816" spans="1:3" x14ac:dyDescent="0.2">
      <c r="A1816" s="164" t="str">
        <f>IF(ISBLANK(Nomen.complète!Q1816),"",Nomen.complète!Q1816)</f>
        <v/>
      </c>
      <c r="B1816" s="164">
        <f>IF(ISBLANK(Nomen.complète!R1816),"",Nomen.complète!R1816)</f>
        <v>12826</v>
      </c>
      <c r="C1816" s="165" t="str">
        <f>IF(ISBLANK(Nomen.complète!S1816),"-",Nomen.complète!S1816)</f>
        <v>Lippoldswilen</v>
      </c>
    </row>
    <row r="1817" spans="1:3" x14ac:dyDescent="0.2">
      <c r="A1817" s="164" t="str">
        <f>IF(ISBLANK(Nomen.complète!Q1817),"",Nomen.complète!Q1817)</f>
        <v/>
      </c>
      <c r="B1817" s="164">
        <f>IF(ISBLANK(Nomen.complète!R1817),"",Nomen.complète!R1817)</f>
        <v>12827</v>
      </c>
      <c r="C1817" s="165" t="str">
        <f>IF(ISBLANK(Nomen.complète!S1817),"-",Nomen.complète!S1817)</f>
        <v>Littau</v>
      </c>
    </row>
    <row r="1818" spans="1:3" x14ac:dyDescent="0.2">
      <c r="A1818" s="164">
        <f>IF(ISBLANK(Nomen.complète!Q1818),"",Nomen.complète!Q1818)</f>
        <v>5113</v>
      </c>
      <c r="B1818" s="164">
        <f>IF(ISBLANK(Nomen.complète!R1818),"",Nomen.complète!R1818)</f>
        <v>12828</v>
      </c>
      <c r="C1818" s="165" t="str">
        <f>IF(ISBLANK(Nomen.complète!S1818),"-",Nomen.complète!S1818)</f>
        <v>Locarno</v>
      </c>
    </row>
    <row r="1819" spans="1:3" x14ac:dyDescent="0.2">
      <c r="A1819" s="164" t="str">
        <f>IF(ISBLANK(Nomen.complète!Q1819),"",Nomen.complète!Q1819)</f>
        <v/>
      </c>
      <c r="B1819" s="164">
        <f>IF(ISBLANK(Nomen.complète!R1819),"",Nomen.complète!R1819)</f>
        <v>12806</v>
      </c>
      <c r="C1819" s="165" t="str">
        <f>IF(ISBLANK(Nomen.complète!S1819),"-",Nomen.complète!S1819)</f>
        <v>Loco</v>
      </c>
    </row>
    <row r="1820" spans="1:3" x14ac:dyDescent="0.2">
      <c r="A1820" s="164" t="str">
        <f>IF(ISBLANK(Nomen.complète!Q1820),"",Nomen.complète!Q1820)</f>
        <v/>
      </c>
      <c r="B1820" s="164">
        <f>IF(ISBLANK(Nomen.complète!R1820),"",Nomen.complète!R1820)</f>
        <v>12804</v>
      </c>
      <c r="C1820" s="165" t="str">
        <f>IF(ISBLANK(Nomen.complète!S1820),"-",Nomen.complète!S1820)</f>
        <v>Lodano</v>
      </c>
    </row>
    <row r="1821" spans="1:3" x14ac:dyDescent="0.2">
      <c r="A1821" s="164" t="str">
        <f>IF(ISBLANK(Nomen.complète!Q1821),"",Nomen.complète!Q1821)</f>
        <v/>
      </c>
      <c r="B1821" s="164">
        <f>IF(ISBLANK(Nomen.complète!R1821),"",Nomen.complète!R1821)</f>
        <v>12820</v>
      </c>
      <c r="C1821" s="165" t="str">
        <f>IF(ISBLANK(Nomen.complète!S1821),"-",Nomen.complète!S1821)</f>
        <v>Lodrino</v>
      </c>
    </row>
    <row r="1822" spans="1:3" x14ac:dyDescent="0.2">
      <c r="A1822" s="164" t="str">
        <f>IF(ISBLANK(Nomen.complète!Q1822),"",Nomen.complète!Q1822)</f>
        <v/>
      </c>
      <c r="B1822" s="164">
        <f>IF(ISBLANK(Nomen.complète!R1822),"",Nomen.complète!R1822)</f>
        <v>10222</v>
      </c>
      <c r="C1822" s="165" t="str">
        <f>IF(ISBLANK(Nomen.complète!S1822),"-",Nomen.complète!S1822)</f>
        <v>Lohn (GR)</v>
      </c>
    </row>
    <row r="1823" spans="1:3" x14ac:dyDescent="0.2">
      <c r="A1823" s="164">
        <f>IF(ISBLANK(Nomen.complète!Q1823),"",Nomen.complète!Q1823)</f>
        <v>2917</v>
      </c>
      <c r="B1823" s="164">
        <f>IF(ISBLANK(Nomen.complète!R1823),"",Nomen.complète!R1823)</f>
        <v>12800</v>
      </c>
      <c r="C1823" s="165" t="str">
        <f>IF(ISBLANK(Nomen.complète!S1823),"-",Nomen.complète!S1823)</f>
        <v>Lohn (SH)</v>
      </c>
    </row>
    <row r="1824" spans="1:3" x14ac:dyDescent="0.2">
      <c r="A1824" s="164" t="str">
        <f>IF(ISBLANK(Nomen.complète!Q1824),"",Nomen.complète!Q1824)</f>
        <v/>
      </c>
      <c r="B1824" s="164">
        <f>IF(ISBLANK(Nomen.complète!R1824),"",Nomen.complète!R1824)</f>
        <v>11312</v>
      </c>
      <c r="C1824" s="165" t="str">
        <f>IF(ISBLANK(Nomen.complète!S1824),"-",Nomen.complète!S1824)</f>
        <v>Lohn (SO)</v>
      </c>
    </row>
    <row r="1825" spans="1:3" x14ac:dyDescent="0.2">
      <c r="A1825" s="164">
        <f>IF(ISBLANK(Nomen.complète!Q1825),"",Nomen.complète!Q1825)</f>
        <v>2526</v>
      </c>
      <c r="B1825" s="164">
        <f>IF(ISBLANK(Nomen.complète!R1825),"",Nomen.complète!R1825)</f>
        <v>13752</v>
      </c>
      <c r="C1825" s="165" t="str">
        <f>IF(ISBLANK(Nomen.complète!S1825),"-",Nomen.complète!S1825)</f>
        <v>Lohn-Ammannsegg</v>
      </c>
    </row>
    <row r="1826" spans="1:3" x14ac:dyDescent="0.2">
      <c r="A1826" s="164" t="str">
        <f>IF(ISBLANK(Nomen.complète!Q1826),"",Nomen.complète!Q1826)</f>
        <v/>
      </c>
      <c r="B1826" s="164">
        <f>IF(ISBLANK(Nomen.complète!R1826),"",Nomen.complète!R1826)</f>
        <v>11064</v>
      </c>
      <c r="C1826" s="165" t="str">
        <f>IF(ISBLANK(Nomen.complète!S1826),"-",Nomen.complète!S1826)</f>
        <v>Lohnstorf</v>
      </c>
    </row>
    <row r="1827" spans="1:3" x14ac:dyDescent="0.2">
      <c r="A1827" s="164">
        <f>IF(ISBLANK(Nomen.complète!Q1827),"",Nomen.complète!Q1827)</f>
        <v>4741</v>
      </c>
      <c r="B1827" s="164">
        <f>IF(ISBLANK(Nomen.complète!R1827),"",Nomen.complète!R1827)</f>
        <v>15435</v>
      </c>
      <c r="C1827" s="165" t="str">
        <f>IF(ISBLANK(Nomen.complète!S1827),"-",Nomen.complète!S1827)</f>
        <v>Lommis</v>
      </c>
    </row>
    <row r="1828" spans="1:3" x14ac:dyDescent="0.2">
      <c r="A1828" s="164">
        <f>IF(ISBLANK(Nomen.complète!Q1828),"",Nomen.complète!Q1828)</f>
        <v>2551</v>
      </c>
      <c r="B1828" s="164">
        <f>IF(ISBLANK(Nomen.complète!R1828),"",Nomen.complète!R1828)</f>
        <v>12803</v>
      </c>
      <c r="C1828" s="165" t="str">
        <f>IF(ISBLANK(Nomen.complète!S1828),"-",Nomen.complète!S1828)</f>
        <v>Lommiswil</v>
      </c>
    </row>
    <row r="1829" spans="1:3" x14ac:dyDescent="0.2">
      <c r="A1829" s="164">
        <f>IF(ISBLANK(Nomen.complète!Q1829),"",Nomen.complète!Q1829)</f>
        <v>5638</v>
      </c>
      <c r="B1829" s="164">
        <f>IF(ISBLANK(Nomen.complète!R1829),"",Nomen.complète!R1829)</f>
        <v>14622</v>
      </c>
      <c r="C1829" s="165" t="str">
        <f>IF(ISBLANK(Nomen.complète!S1829),"-",Nomen.complète!S1829)</f>
        <v>Lonay</v>
      </c>
    </row>
    <row r="1830" spans="1:3" x14ac:dyDescent="0.2">
      <c r="A1830" s="164">
        <f>IF(ISBLANK(Nomen.complète!Q1830),"",Nomen.complète!Q1830)</f>
        <v>5429</v>
      </c>
      <c r="B1830" s="164">
        <f>IF(ISBLANK(Nomen.complète!R1830),"",Nomen.complète!R1830)</f>
        <v>14624</v>
      </c>
      <c r="C1830" s="165" t="str">
        <f>IF(ISBLANK(Nomen.complète!S1830),"-",Nomen.complète!S1830)</f>
        <v>Longirod</v>
      </c>
    </row>
    <row r="1831" spans="1:3" x14ac:dyDescent="0.2">
      <c r="A1831" s="164" t="str">
        <f>IF(ISBLANK(Nomen.complète!Q1831),"",Nomen.complète!Q1831)</f>
        <v/>
      </c>
      <c r="B1831" s="164">
        <f>IF(ISBLANK(Nomen.complète!R1831),"",Nomen.complète!R1831)</f>
        <v>12798</v>
      </c>
      <c r="C1831" s="165" t="str">
        <f>IF(ISBLANK(Nomen.complète!S1831),"-",Nomen.complète!S1831)</f>
        <v>Lopagno</v>
      </c>
    </row>
    <row r="1832" spans="1:3" x14ac:dyDescent="0.2">
      <c r="A1832" s="164">
        <f>IF(ISBLANK(Nomen.complète!Q1832),"",Nomen.complète!Q1832)</f>
        <v>5115</v>
      </c>
      <c r="B1832" s="164">
        <f>IF(ISBLANK(Nomen.complète!R1832),"",Nomen.complète!R1832)</f>
        <v>12807</v>
      </c>
      <c r="C1832" s="165" t="str">
        <f>IF(ISBLANK(Nomen.complète!S1832),"-",Nomen.complète!S1832)</f>
        <v>Losone</v>
      </c>
    </row>
    <row r="1833" spans="1:3" x14ac:dyDescent="0.2">
      <c r="A1833" s="164" t="str">
        <f>IF(ISBLANK(Nomen.complète!Q1833),"",Nomen.complète!Q1833)</f>
        <v/>
      </c>
      <c r="B1833" s="164">
        <f>IF(ISBLANK(Nomen.complète!R1833),"",Nomen.complète!R1833)</f>
        <v>11302</v>
      </c>
      <c r="C1833" s="165" t="str">
        <f>IF(ISBLANK(Nomen.complète!S1833),"-",Nomen.complète!S1833)</f>
        <v>Lossy</v>
      </c>
    </row>
    <row r="1834" spans="1:3" x14ac:dyDescent="0.2">
      <c r="A1834" s="164" t="str">
        <f>IF(ISBLANK(Nomen.complète!Q1834),"",Nomen.complète!Q1834)</f>
        <v/>
      </c>
      <c r="B1834" s="164">
        <f>IF(ISBLANK(Nomen.complète!R1834),"",Nomen.complète!R1834)</f>
        <v>13665</v>
      </c>
      <c r="C1834" s="165" t="str">
        <f>IF(ISBLANK(Nomen.complète!S1834),"-",Nomen.complète!S1834)</f>
        <v>Lossy-Formangueires</v>
      </c>
    </row>
    <row r="1835" spans="1:3" x14ac:dyDescent="0.2">
      <c r="A1835" s="164">
        <f>IF(ISBLANK(Nomen.complète!Q1835),"",Nomen.complète!Q1835)</f>
        <v>3821</v>
      </c>
      <c r="B1835" s="164">
        <f>IF(ISBLANK(Nomen.complète!R1835),"",Nomen.complète!R1835)</f>
        <v>16016</v>
      </c>
      <c r="C1835" s="165" t="str">
        <f>IF(ISBLANK(Nomen.complète!S1835),"-",Nomen.complète!S1835)</f>
        <v>Lostallo</v>
      </c>
    </row>
    <row r="1836" spans="1:3" x14ac:dyDescent="0.2">
      <c r="A1836" s="164">
        <f>IF(ISBLANK(Nomen.complète!Q1836),"",Nomen.complète!Q1836)</f>
        <v>2493</v>
      </c>
      <c r="B1836" s="164">
        <f>IF(ISBLANK(Nomen.complète!R1836),"",Nomen.complète!R1836)</f>
        <v>12808</v>
      </c>
      <c r="C1836" s="165" t="str">
        <f>IF(ISBLANK(Nomen.complète!S1836),"-",Nomen.complète!S1836)</f>
        <v>Lostorf</v>
      </c>
    </row>
    <row r="1837" spans="1:3" x14ac:dyDescent="0.2">
      <c r="A1837" s="164" t="str">
        <f>IF(ISBLANK(Nomen.complète!Q1837),"",Nomen.complète!Q1837)</f>
        <v/>
      </c>
      <c r="B1837" s="164">
        <f>IF(ISBLANK(Nomen.complète!R1837),"",Nomen.complète!R1837)</f>
        <v>12809</v>
      </c>
      <c r="C1837" s="165" t="str">
        <f>IF(ISBLANK(Nomen.complète!S1837),"-",Nomen.complète!S1837)</f>
        <v>Lottigna</v>
      </c>
    </row>
    <row r="1838" spans="1:3" x14ac:dyDescent="0.2">
      <c r="A1838" s="164">
        <f>IF(ISBLANK(Nomen.complète!Q1838),"",Nomen.complète!Q1838)</f>
        <v>331</v>
      </c>
      <c r="B1838" s="164">
        <f>IF(ISBLANK(Nomen.complète!R1838),"",Nomen.complète!R1838)</f>
        <v>15015</v>
      </c>
      <c r="C1838" s="165" t="str">
        <f>IF(ISBLANK(Nomen.complète!S1838),"-",Nomen.complète!S1838)</f>
        <v>Lotzwil</v>
      </c>
    </row>
    <row r="1839" spans="1:3" x14ac:dyDescent="0.2">
      <c r="A1839" s="164">
        <f>IF(ISBLANK(Nomen.complète!Q1839),"",Nomen.complète!Q1839)</f>
        <v>5674</v>
      </c>
      <c r="B1839" s="164">
        <f>IF(ISBLANK(Nomen.complète!R1839),"",Nomen.complète!R1839)</f>
        <v>14623</v>
      </c>
      <c r="C1839" s="165" t="str">
        <f>IF(ISBLANK(Nomen.complète!S1839),"-",Nomen.complète!S1839)</f>
        <v>Lovatens</v>
      </c>
    </row>
    <row r="1840" spans="1:3" x14ac:dyDescent="0.2">
      <c r="A1840" s="164" t="str">
        <f>IF(ISBLANK(Nomen.complète!Q1840),"",Nomen.complète!Q1840)</f>
        <v/>
      </c>
      <c r="B1840" s="164">
        <f>IF(ISBLANK(Nomen.complète!R1840),"",Nomen.complète!R1840)</f>
        <v>12812</v>
      </c>
      <c r="C1840" s="165" t="str">
        <f>IF(ISBLANK(Nomen.complète!S1840),"-",Nomen.complète!S1840)</f>
        <v>Lovens</v>
      </c>
    </row>
    <row r="1841" spans="1:3" x14ac:dyDescent="0.2">
      <c r="A1841" s="164">
        <f>IF(ISBLANK(Nomen.complète!Q1841),"",Nomen.complète!Q1841)</f>
        <v>696</v>
      </c>
      <c r="B1841" s="164">
        <f>IF(ISBLANK(Nomen.complète!R1841),"",Nomen.complète!R1841)</f>
        <v>15215</v>
      </c>
      <c r="C1841" s="165" t="str">
        <f>IF(ISBLANK(Nomen.complète!S1841),"-",Nomen.complète!S1841)</f>
        <v>Loveresse</v>
      </c>
    </row>
    <row r="1842" spans="1:3" x14ac:dyDescent="0.2">
      <c r="A1842" s="164">
        <f>IF(ISBLANK(Nomen.complète!Q1842),"",Nomen.complète!Q1842)</f>
        <v>5675</v>
      </c>
      <c r="B1842" s="164">
        <f>IF(ISBLANK(Nomen.complète!R1842),"",Nomen.complète!R1842)</f>
        <v>16073</v>
      </c>
      <c r="C1842" s="165" t="str">
        <f>IF(ISBLANK(Nomen.complète!S1842),"-",Nomen.complète!S1842)</f>
        <v>Lucens</v>
      </c>
    </row>
    <row r="1843" spans="1:3" x14ac:dyDescent="0.2">
      <c r="A1843" s="164" t="str">
        <f>IF(ISBLANK(Nomen.complète!Q1843),"",Nomen.complète!Q1843)</f>
        <v/>
      </c>
      <c r="B1843" s="164">
        <f>IF(ISBLANK(Nomen.complète!R1843),"",Nomen.complète!R1843)</f>
        <v>12716</v>
      </c>
      <c r="C1843" s="165" t="str">
        <f>IF(ISBLANK(Nomen.complète!S1843),"-",Nomen.complète!S1843)</f>
        <v>Luchsingen</v>
      </c>
    </row>
    <row r="1844" spans="1:3" x14ac:dyDescent="0.2">
      <c r="A1844" s="164" t="str">
        <f>IF(ISBLANK(Nomen.complète!Q1844),"",Nomen.complète!Q1844)</f>
        <v/>
      </c>
      <c r="B1844" s="164">
        <f>IF(ISBLANK(Nomen.complète!R1844),"",Nomen.complète!R1844)</f>
        <v>12780</v>
      </c>
      <c r="C1844" s="165" t="str">
        <f>IF(ISBLANK(Nomen.complète!S1844),"-",Nomen.complète!S1844)</f>
        <v>Ludiano</v>
      </c>
    </row>
    <row r="1845" spans="1:3" x14ac:dyDescent="0.2">
      <c r="A1845" s="164">
        <f>IF(ISBLANK(Nomen.complète!Q1845),"",Nomen.complète!Q1845)</f>
        <v>63</v>
      </c>
      <c r="B1845" s="164">
        <f>IF(ISBLANK(Nomen.complète!R1845),"",Nomen.complète!R1845)</f>
        <v>12720</v>
      </c>
      <c r="C1845" s="165" t="str">
        <f>IF(ISBLANK(Nomen.complète!S1845),"-",Nomen.complète!S1845)</f>
        <v>Lufingen</v>
      </c>
    </row>
    <row r="1846" spans="1:3" x14ac:dyDescent="0.2">
      <c r="A1846" s="164" t="str">
        <f>IF(ISBLANK(Nomen.complète!Q1846),"",Nomen.complète!Q1846)</f>
        <v/>
      </c>
      <c r="B1846" s="164">
        <f>IF(ISBLANK(Nomen.complète!R1846),"",Nomen.complète!R1846)</f>
        <v>12721</v>
      </c>
      <c r="C1846" s="165" t="str">
        <f>IF(ISBLANK(Nomen.complète!S1846),"-",Nomen.complète!S1846)</f>
        <v>Lugaggia</v>
      </c>
    </row>
    <row r="1847" spans="1:3" x14ac:dyDescent="0.2">
      <c r="A1847" s="164">
        <f>IF(ISBLANK(Nomen.complète!Q1847),"",Nomen.complète!Q1847)</f>
        <v>5192</v>
      </c>
      <c r="B1847" s="164">
        <f>IF(ISBLANK(Nomen.complète!R1847),"",Nomen.complète!R1847)</f>
        <v>15628</v>
      </c>
      <c r="C1847" s="165" t="str">
        <f>IF(ISBLANK(Nomen.complète!S1847),"-",Nomen.complète!S1847)</f>
        <v>Lugano</v>
      </c>
    </row>
    <row r="1848" spans="1:3" x14ac:dyDescent="0.2">
      <c r="A1848" s="164" t="str">
        <f>IF(ISBLANK(Nomen.complète!Q1848),"",Nomen.complète!Q1848)</f>
        <v/>
      </c>
      <c r="B1848" s="164">
        <f>IF(ISBLANK(Nomen.complète!R1848),"",Nomen.complète!R1848)</f>
        <v>11050</v>
      </c>
      <c r="C1848" s="165" t="str">
        <f>IF(ISBLANK(Nomen.complète!S1848),"-",Nomen.complète!S1848)</f>
        <v>Lugnez</v>
      </c>
    </row>
    <row r="1849" spans="1:3" x14ac:dyDescent="0.2">
      <c r="A1849" s="164">
        <f>IF(ISBLANK(Nomen.complète!Q1849),"",Nomen.complète!Q1849)</f>
        <v>5858</v>
      </c>
      <c r="B1849" s="164">
        <f>IF(ISBLANK(Nomen.complète!R1849),"",Nomen.complète!R1849)</f>
        <v>14638</v>
      </c>
      <c r="C1849" s="165" t="str">
        <f>IF(ISBLANK(Nomen.complète!S1849),"-",Nomen.complète!S1849)</f>
        <v>Luins</v>
      </c>
    </row>
    <row r="1850" spans="1:3" x14ac:dyDescent="0.2">
      <c r="A1850" s="164">
        <f>IF(ISBLANK(Nomen.complète!Q1850),"",Nomen.complète!Q1850)</f>
        <v>2025</v>
      </c>
      <c r="B1850" s="164">
        <f>IF(ISBLANK(Nomen.complète!R1850),"",Nomen.complète!R1850)</f>
        <v>14526</v>
      </c>
      <c r="C1850" s="165" t="str">
        <f>IF(ISBLANK(Nomen.complète!S1850),"-",Nomen.complète!S1850)</f>
        <v>Lully (FR)</v>
      </c>
    </row>
    <row r="1851" spans="1:3" x14ac:dyDescent="0.2">
      <c r="A1851" s="164">
        <f>IF(ISBLANK(Nomen.complète!Q1851),"",Nomen.complète!Q1851)</f>
        <v>5639</v>
      </c>
      <c r="B1851" s="164">
        <f>IF(ISBLANK(Nomen.complète!R1851),"",Nomen.complète!R1851)</f>
        <v>14636</v>
      </c>
      <c r="C1851" s="165" t="str">
        <f>IF(ISBLANK(Nomen.complète!S1851),"-",Nomen.complète!S1851)</f>
        <v>Lully (VD)</v>
      </c>
    </row>
    <row r="1852" spans="1:3" x14ac:dyDescent="0.2">
      <c r="A1852" s="164" t="str">
        <f>IF(ISBLANK(Nomen.complète!Q1852),"",Nomen.complète!Q1852)</f>
        <v/>
      </c>
      <c r="B1852" s="164">
        <f>IF(ISBLANK(Nomen.complète!R1852),"",Nomen.complète!R1852)</f>
        <v>10034</v>
      </c>
      <c r="C1852" s="165" t="str">
        <f>IF(ISBLANK(Nomen.complète!S1852),"-",Nomen.complète!S1852)</f>
        <v>Lumbrein</v>
      </c>
    </row>
    <row r="1853" spans="1:3" x14ac:dyDescent="0.2">
      <c r="A1853" s="164">
        <f>IF(ISBLANK(Nomen.complète!Q1853),"",Nomen.complète!Q1853)</f>
        <v>5010</v>
      </c>
      <c r="B1853" s="164">
        <f>IF(ISBLANK(Nomen.complète!R1853),"",Nomen.complète!R1853)</f>
        <v>12725</v>
      </c>
      <c r="C1853" s="165" t="str">
        <f>IF(ISBLANK(Nomen.complète!S1853),"-",Nomen.complète!S1853)</f>
        <v>Lumino</v>
      </c>
    </row>
    <row r="1854" spans="1:3" x14ac:dyDescent="0.2">
      <c r="A1854" s="164">
        <f>IF(ISBLANK(Nomen.complète!Q1854),"",Nomen.complète!Q1854)</f>
        <v>3618</v>
      </c>
      <c r="B1854" s="164">
        <f>IF(ISBLANK(Nomen.complète!R1854),"",Nomen.complète!R1854)</f>
        <v>16058</v>
      </c>
      <c r="C1854" s="165" t="str">
        <f>IF(ISBLANK(Nomen.complète!S1854),"-",Nomen.complète!S1854)</f>
        <v>Lumnezia</v>
      </c>
    </row>
    <row r="1855" spans="1:3" x14ac:dyDescent="0.2">
      <c r="A1855" s="164">
        <f>IF(ISBLANK(Nomen.complète!Q1855),"",Nomen.complète!Q1855)</f>
        <v>1405</v>
      </c>
      <c r="B1855" s="164">
        <f>IF(ISBLANK(Nomen.complète!R1855),"",Nomen.complète!R1855)</f>
        <v>12718</v>
      </c>
      <c r="C1855" s="165" t="str">
        <f>IF(ISBLANK(Nomen.complète!S1855),"-",Nomen.complète!S1855)</f>
        <v>Lungern</v>
      </c>
    </row>
    <row r="1856" spans="1:3" x14ac:dyDescent="0.2">
      <c r="A1856" s="164">
        <f>IF(ISBLANK(Nomen.complète!Q1856),"",Nomen.complète!Q1856)</f>
        <v>4104</v>
      </c>
      <c r="B1856" s="164">
        <f>IF(ISBLANK(Nomen.complète!R1856),"",Nomen.complète!R1856)</f>
        <v>16087</v>
      </c>
      <c r="C1856" s="165" t="str">
        <f>IF(ISBLANK(Nomen.complète!S1856),"-",Nomen.complète!S1856)</f>
        <v>Lupfig</v>
      </c>
    </row>
    <row r="1857" spans="1:3" x14ac:dyDescent="0.2">
      <c r="A1857" s="164">
        <f>IF(ISBLANK(Nomen.complète!Q1857),"",Nomen.complète!Q1857)</f>
        <v>2830</v>
      </c>
      <c r="B1857" s="164">
        <f>IF(ISBLANK(Nomen.complète!R1857),"",Nomen.complète!R1857)</f>
        <v>13775</v>
      </c>
      <c r="C1857" s="165" t="str">
        <f>IF(ISBLANK(Nomen.complète!S1857),"-",Nomen.complète!S1857)</f>
        <v>Lupsingen</v>
      </c>
    </row>
    <row r="1858" spans="1:3" x14ac:dyDescent="0.2">
      <c r="A1858" s="164" t="str">
        <f>IF(ISBLANK(Nomen.complète!Q1858),"",Nomen.complète!Q1858)</f>
        <v/>
      </c>
      <c r="B1858" s="164">
        <f>IF(ISBLANK(Nomen.complète!R1858),"",Nomen.complète!R1858)</f>
        <v>12728</v>
      </c>
      <c r="C1858" s="165" t="str">
        <f>IF(ISBLANK(Nomen.complète!S1858),"-",Nomen.complète!S1858)</f>
        <v>Lurtigen</v>
      </c>
    </row>
    <row r="1859" spans="1:3" x14ac:dyDescent="0.2">
      <c r="A1859" s="164" t="str">
        <f>IF(ISBLANK(Nomen.complète!Q1859),"",Nomen.complète!Q1859)</f>
        <v/>
      </c>
      <c r="B1859" s="164">
        <f>IF(ISBLANK(Nomen.complète!R1859),"",Nomen.complète!R1859)</f>
        <v>12729</v>
      </c>
      <c r="C1859" s="165" t="str">
        <f>IF(ISBLANK(Nomen.complète!S1859),"-",Nomen.complète!S1859)</f>
        <v>Lussery</v>
      </c>
    </row>
    <row r="1860" spans="1:3" x14ac:dyDescent="0.2">
      <c r="A1860" s="164">
        <f>IF(ISBLANK(Nomen.complète!Q1860),"",Nomen.complète!Q1860)</f>
        <v>5487</v>
      </c>
      <c r="B1860" s="164">
        <f>IF(ISBLANK(Nomen.complète!R1860),"",Nomen.complète!R1860)</f>
        <v>14547</v>
      </c>
      <c r="C1860" s="165" t="str">
        <f>IF(ISBLANK(Nomen.complète!S1860),"-",Nomen.complète!S1860)</f>
        <v>Lussery-Villars</v>
      </c>
    </row>
    <row r="1861" spans="1:3" x14ac:dyDescent="0.2">
      <c r="A1861" s="164" t="str">
        <f>IF(ISBLANK(Nomen.complète!Q1861),"",Nomen.complète!Q1861)</f>
        <v/>
      </c>
      <c r="B1861" s="164">
        <f>IF(ISBLANK(Nomen.complète!R1861),"",Nomen.complète!R1861)</f>
        <v>12731</v>
      </c>
      <c r="C1861" s="165" t="str">
        <f>IF(ISBLANK(Nomen.complète!S1861),"-",Nomen.complète!S1861)</f>
        <v>Lussy (FR)</v>
      </c>
    </row>
    <row r="1862" spans="1:3" x14ac:dyDescent="0.2">
      <c r="A1862" s="164" t="str">
        <f>IF(ISBLANK(Nomen.complète!Q1862),"",Nomen.complète!Q1862)</f>
        <v/>
      </c>
      <c r="B1862" s="164">
        <f>IF(ISBLANK(Nomen.complète!R1862),"",Nomen.complète!R1862)</f>
        <v>16550</v>
      </c>
      <c r="C1862" s="165" t="str">
        <f>IF(ISBLANK(Nomen.complète!S1862),"-",Nomen.complète!S1862)</f>
        <v>Lussy (VD)</v>
      </c>
    </row>
    <row r="1863" spans="1:3" x14ac:dyDescent="0.2">
      <c r="A1863" s="164">
        <f>IF(ISBLANK(Nomen.complète!Q1863),"",Nomen.complète!Q1863)</f>
        <v>5640</v>
      </c>
      <c r="B1863" s="164">
        <f>IF(ISBLANK(Nomen.complète!R1863),"",Nomen.complète!R1863)</f>
        <v>14637</v>
      </c>
      <c r="C1863" s="165" t="str">
        <f>IF(ISBLANK(Nomen.complète!S1863),"-",Nomen.complète!S1863)</f>
        <v>Lussy-sur-Morges</v>
      </c>
    </row>
    <row r="1864" spans="1:3" x14ac:dyDescent="0.2">
      <c r="A1864" s="164" t="str">
        <f>IF(ISBLANK(Nomen.complète!Q1864),"",Nomen.complète!Q1864)</f>
        <v/>
      </c>
      <c r="B1864" s="164">
        <f>IF(ISBLANK(Nomen.complète!R1864),"",Nomen.complète!R1864)</f>
        <v>12710</v>
      </c>
      <c r="C1864" s="165" t="str">
        <f>IF(ISBLANK(Nomen.complète!S1864),"-",Nomen.complète!S1864)</f>
        <v>Lustdorf</v>
      </c>
    </row>
    <row r="1865" spans="1:3" x14ac:dyDescent="0.2">
      <c r="A1865" s="164">
        <f>IF(ISBLANK(Nomen.complète!Q1865),"",Nomen.complète!Q1865)</f>
        <v>2527</v>
      </c>
      <c r="B1865" s="164">
        <f>IF(ISBLANK(Nomen.complète!R1865),"",Nomen.complète!R1865)</f>
        <v>13736</v>
      </c>
      <c r="C1865" s="165" t="str">
        <f>IF(ISBLANK(Nomen.complète!S1865),"-",Nomen.complète!S1865)</f>
        <v>Luterbach</v>
      </c>
    </row>
    <row r="1866" spans="1:3" x14ac:dyDescent="0.2">
      <c r="A1866" s="164">
        <f>IF(ISBLANK(Nomen.complète!Q1866),"",Nomen.complète!Q1866)</f>
        <v>1135</v>
      </c>
      <c r="B1866" s="164">
        <f>IF(ISBLANK(Nomen.complète!R1866),"",Nomen.complète!R1866)</f>
        <v>15577</v>
      </c>
      <c r="C1866" s="165" t="str">
        <f>IF(ISBLANK(Nomen.complète!S1866),"-",Nomen.complète!S1866)</f>
        <v>Luthern</v>
      </c>
    </row>
    <row r="1867" spans="1:3" x14ac:dyDescent="0.2">
      <c r="A1867" s="164">
        <f>IF(ISBLANK(Nomen.complète!Q1867),"",Nomen.complète!Q1867)</f>
        <v>5606</v>
      </c>
      <c r="B1867" s="164">
        <f>IF(ISBLANK(Nomen.complète!R1867),"",Nomen.complète!R1867)</f>
        <v>14640</v>
      </c>
      <c r="C1867" s="165" t="str">
        <f>IF(ISBLANK(Nomen.complète!S1867),"-",Nomen.complète!S1867)</f>
        <v>Lutry</v>
      </c>
    </row>
    <row r="1868" spans="1:3" x14ac:dyDescent="0.2">
      <c r="A1868" s="164">
        <f>IF(ISBLANK(Nomen.complète!Q1868),"",Nomen.complète!Q1868)</f>
        <v>3033</v>
      </c>
      <c r="B1868" s="164">
        <f>IF(ISBLANK(Nomen.complète!R1868),"",Nomen.complète!R1868)</f>
        <v>12705</v>
      </c>
      <c r="C1868" s="165" t="str">
        <f>IF(ISBLANK(Nomen.complète!S1868),"-",Nomen.complète!S1868)</f>
        <v>Lutzenberg</v>
      </c>
    </row>
    <row r="1869" spans="1:3" x14ac:dyDescent="0.2">
      <c r="A1869" s="164" t="str">
        <f>IF(ISBLANK(Nomen.complète!Q1869),"",Nomen.complète!Q1869)</f>
        <v/>
      </c>
      <c r="B1869" s="164">
        <f>IF(ISBLANK(Nomen.complète!R1869),"",Nomen.complète!R1869)</f>
        <v>10048</v>
      </c>
      <c r="C1869" s="165" t="str">
        <f>IF(ISBLANK(Nomen.complète!S1869),"-",Nomen.complète!S1869)</f>
        <v>Luven</v>
      </c>
    </row>
    <row r="1870" spans="1:3" x14ac:dyDescent="0.2">
      <c r="A1870" s="164" t="str">
        <f>IF(ISBLANK(Nomen.complète!Q1870),"",Nomen.complète!Q1870)</f>
        <v/>
      </c>
      <c r="B1870" s="164">
        <f>IF(ISBLANK(Nomen.complète!R1870),"",Nomen.complète!R1870)</f>
        <v>16508</v>
      </c>
      <c r="C1870" s="165" t="str">
        <f>IF(ISBLANK(Nomen.complète!S1870),"-",Nomen.complète!S1870)</f>
        <v>Luvis</v>
      </c>
    </row>
    <row r="1871" spans="1:3" x14ac:dyDescent="0.2">
      <c r="A1871" s="164">
        <f>IF(ISBLANK(Nomen.complète!Q1871),"",Nomen.complète!Q1871)</f>
        <v>3891</v>
      </c>
      <c r="B1871" s="164">
        <f>IF(ISBLANK(Nomen.complète!R1871),"",Nomen.complète!R1871)</f>
        <v>16071</v>
      </c>
      <c r="C1871" s="165" t="str">
        <f>IF(ISBLANK(Nomen.complète!S1871),"-",Nomen.complète!S1871)</f>
        <v>Luzein</v>
      </c>
    </row>
    <row r="1872" spans="1:3" x14ac:dyDescent="0.2">
      <c r="A1872" s="164">
        <f>IF(ISBLANK(Nomen.complète!Q1872),"",Nomen.complète!Q1872)</f>
        <v>1061</v>
      </c>
      <c r="B1872" s="164">
        <f>IF(ISBLANK(Nomen.complète!R1872),"",Nomen.complète!R1872)</f>
        <v>15600</v>
      </c>
      <c r="C1872" s="165" t="str">
        <f>IF(ISBLANK(Nomen.complète!S1872),"-",Nomen.complète!S1872)</f>
        <v>Luzern</v>
      </c>
    </row>
    <row r="1873" spans="1:3" x14ac:dyDescent="0.2">
      <c r="A1873" s="164">
        <f>IF(ISBLANK(Nomen.complète!Q1873),"",Nomen.complète!Q1873)</f>
        <v>306</v>
      </c>
      <c r="B1873" s="164">
        <f>IF(ISBLANK(Nomen.complète!R1873),"",Nomen.complète!R1873)</f>
        <v>15474</v>
      </c>
      <c r="C1873" s="165" t="str">
        <f>IF(ISBLANK(Nomen.complète!S1873),"-",Nomen.complète!S1873)</f>
        <v>Lyss</v>
      </c>
    </row>
    <row r="1874" spans="1:3" x14ac:dyDescent="0.2">
      <c r="A1874" s="164">
        <f>IF(ISBLANK(Nomen.complète!Q1874),"",Nomen.complète!Q1874)</f>
        <v>415</v>
      </c>
      <c r="B1874" s="164">
        <f>IF(ISBLANK(Nomen.complète!R1874),"",Nomen.complète!R1874)</f>
        <v>15072</v>
      </c>
      <c r="C1874" s="165" t="str">
        <f>IF(ISBLANK(Nomen.complète!S1874),"-",Nomen.complète!S1874)</f>
        <v>Lyssach</v>
      </c>
    </row>
    <row r="1875" spans="1:3" x14ac:dyDescent="0.2">
      <c r="A1875" s="164" t="str">
        <f>IF(ISBLANK(Nomen.complète!Q1875),"",Nomen.complète!Q1875)</f>
        <v/>
      </c>
      <c r="B1875" s="164">
        <f>IF(ISBLANK(Nomen.complète!R1875),"",Nomen.complète!R1875)</f>
        <v>11155</v>
      </c>
      <c r="C1875" s="165" t="str">
        <f>IF(ISBLANK(Nomen.complète!S1875),"-",Nomen.complète!S1875)</f>
        <v>Längenbühl</v>
      </c>
    </row>
    <row r="1876" spans="1:3" x14ac:dyDescent="0.2">
      <c r="A1876" s="164">
        <f>IF(ISBLANK(Nomen.complète!Q1876),"",Nomen.complète!Q1876)</f>
        <v>2852</v>
      </c>
      <c r="B1876" s="164">
        <f>IF(ISBLANK(Nomen.complète!R1876),"",Nomen.complète!R1876)</f>
        <v>13791</v>
      </c>
      <c r="C1876" s="165" t="str">
        <f>IF(ISBLANK(Nomen.complète!S1876),"-",Nomen.complète!S1876)</f>
        <v>Läufelfingen</v>
      </c>
    </row>
    <row r="1877" spans="1:3" x14ac:dyDescent="0.2">
      <c r="A1877" s="164" t="str">
        <f>IF(ISBLANK(Nomen.complète!Q1877),"",Nomen.complète!Q1877)</f>
        <v/>
      </c>
      <c r="B1877" s="164">
        <f>IF(ISBLANK(Nomen.complète!R1877),"",Nomen.complète!R1877)</f>
        <v>12591</v>
      </c>
      <c r="C1877" s="165" t="str">
        <f>IF(ISBLANK(Nomen.complète!S1877),"-",Nomen.complète!S1877)</f>
        <v>Léchelles</v>
      </c>
    </row>
    <row r="1878" spans="1:3" x14ac:dyDescent="0.2">
      <c r="A1878" s="164">
        <f>IF(ISBLANK(Nomen.complète!Q1878),"",Nomen.complète!Q1878)</f>
        <v>2903</v>
      </c>
      <c r="B1878" s="164">
        <f>IF(ISBLANK(Nomen.complète!R1878),"",Nomen.complète!R1878)</f>
        <v>12801</v>
      </c>
      <c r="C1878" s="165" t="str">
        <f>IF(ISBLANK(Nomen.complète!S1878),"-",Nomen.complète!S1878)</f>
        <v>Löhningen</v>
      </c>
    </row>
    <row r="1879" spans="1:3" x14ac:dyDescent="0.2">
      <c r="A1879" s="164" t="str">
        <f>IF(ISBLANK(Nomen.complète!Q1879),"",Nomen.complète!Q1879)</f>
        <v/>
      </c>
      <c r="B1879" s="164">
        <f>IF(ISBLANK(Nomen.complète!R1879),"",Nomen.complète!R1879)</f>
        <v>11323</v>
      </c>
      <c r="C1879" s="165" t="str">
        <f>IF(ISBLANK(Nomen.complète!S1879),"-",Nomen.complète!S1879)</f>
        <v>Lü</v>
      </c>
    </row>
    <row r="1880" spans="1:3" x14ac:dyDescent="0.2">
      <c r="A1880" s="164" t="str">
        <f>IF(ISBLANK(Nomen.complète!Q1880),"",Nomen.complète!Q1880)</f>
        <v/>
      </c>
      <c r="B1880" s="164">
        <f>IF(ISBLANK(Nomen.complète!R1880),"",Nomen.complète!R1880)</f>
        <v>10805</v>
      </c>
      <c r="C1880" s="165" t="str">
        <f>IF(ISBLANK(Nomen.complète!S1880),"-",Nomen.complète!S1880)</f>
        <v>Lüen</v>
      </c>
    </row>
    <row r="1881" spans="1:3" x14ac:dyDescent="0.2">
      <c r="A1881" s="164" t="str">
        <f>IF(ISBLANK(Nomen.complète!Q1881),"",Nomen.complète!Q1881)</f>
        <v/>
      </c>
      <c r="B1881" s="164">
        <f>IF(ISBLANK(Nomen.complète!R1881),"",Nomen.complète!R1881)</f>
        <v>16243</v>
      </c>
      <c r="C1881" s="165" t="str">
        <f>IF(ISBLANK(Nomen.complète!S1881),"-",Nomen.complète!S1881)</f>
        <v>Lüsai</v>
      </c>
    </row>
    <row r="1882" spans="1:3" x14ac:dyDescent="0.2">
      <c r="A1882" s="164">
        <f>IF(ISBLANK(Nomen.complète!Q1882),"",Nomen.complète!Q1882)</f>
        <v>497</v>
      </c>
      <c r="B1882" s="164">
        <f>IF(ISBLANK(Nomen.complète!R1882),"",Nomen.complète!R1882)</f>
        <v>15106</v>
      </c>
      <c r="C1882" s="165" t="str">
        <f>IF(ISBLANK(Nomen.complète!S1882),"-",Nomen.complète!S1882)</f>
        <v>Lüscherz</v>
      </c>
    </row>
    <row r="1883" spans="1:3" x14ac:dyDescent="0.2">
      <c r="A1883" s="164" t="str">
        <f>IF(ISBLANK(Nomen.complète!Q1883),"",Nomen.complète!Q1883)</f>
        <v/>
      </c>
      <c r="B1883" s="164">
        <f>IF(ISBLANK(Nomen.complète!R1883),"",Nomen.complète!R1883)</f>
        <v>12730</v>
      </c>
      <c r="C1883" s="165" t="str">
        <f>IF(ISBLANK(Nomen.complète!S1883),"-",Nomen.complète!S1883)</f>
        <v>Lüsslingen</v>
      </c>
    </row>
    <row r="1884" spans="1:3" x14ac:dyDescent="0.2">
      <c r="A1884" s="164">
        <f>IF(ISBLANK(Nomen.complète!Q1884),"",Nomen.complète!Q1884)</f>
        <v>2464</v>
      </c>
      <c r="B1884" s="164">
        <f>IF(ISBLANK(Nomen.complète!R1884),"",Nomen.complète!R1884)</f>
        <v>15602</v>
      </c>
      <c r="C1884" s="165" t="str">
        <f>IF(ISBLANK(Nomen.complète!S1884),"-",Nomen.complète!S1884)</f>
        <v>Lüsslingen-Nennigkofen</v>
      </c>
    </row>
    <row r="1885" spans="1:3" x14ac:dyDescent="0.2">
      <c r="A1885" s="164" t="str">
        <f>IF(ISBLANK(Nomen.complète!Q1885),"",Nomen.complète!Q1885)</f>
        <v/>
      </c>
      <c r="B1885" s="164">
        <f>IF(ISBLANK(Nomen.complète!R1885),"",Nomen.complète!R1885)</f>
        <v>11244</v>
      </c>
      <c r="C1885" s="165" t="str">
        <f>IF(ISBLANK(Nomen.complète!S1885),"-",Nomen.complète!S1885)</f>
        <v>Lüterkofen</v>
      </c>
    </row>
    <row r="1886" spans="1:3" x14ac:dyDescent="0.2">
      <c r="A1886" s="164">
        <f>IF(ISBLANK(Nomen.complète!Q1886),"",Nomen.complète!Q1886)</f>
        <v>2455</v>
      </c>
      <c r="B1886" s="164">
        <f>IF(ISBLANK(Nomen.complète!R1886),"",Nomen.complète!R1886)</f>
        <v>13187</v>
      </c>
      <c r="C1886" s="165" t="str">
        <f>IF(ISBLANK(Nomen.complète!S1886),"-",Nomen.complète!S1886)</f>
        <v>Lüterkofen-Ichertswil</v>
      </c>
    </row>
    <row r="1887" spans="1:3" x14ac:dyDescent="0.2">
      <c r="A1887" s="164" t="str">
        <f>IF(ISBLANK(Nomen.complète!Q1887),"",Nomen.complète!Q1887)</f>
        <v/>
      </c>
      <c r="B1887" s="164">
        <f>IF(ISBLANK(Nomen.complète!R1887),"",Nomen.complète!R1887)</f>
        <v>12708</v>
      </c>
      <c r="C1887" s="165" t="str">
        <f>IF(ISBLANK(Nomen.complète!S1887),"-",Nomen.complète!S1887)</f>
        <v>Lüterswil</v>
      </c>
    </row>
    <row r="1888" spans="1:3" x14ac:dyDescent="0.2">
      <c r="A1888" s="164">
        <f>IF(ISBLANK(Nomen.complète!Q1888),"",Nomen.complète!Q1888)</f>
        <v>2456</v>
      </c>
      <c r="B1888" s="164">
        <f>IF(ISBLANK(Nomen.complète!R1888),"",Nomen.complète!R1888)</f>
        <v>14067</v>
      </c>
      <c r="C1888" s="165" t="str">
        <f>IF(ISBLANK(Nomen.complète!S1888),"-",Nomen.complète!S1888)</f>
        <v>Lüterswil-Gächliwil</v>
      </c>
    </row>
    <row r="1889" spans="1:3" x14ac:dyDescent="0.2">
      <c r="A1889" s="164">
        <f>IF(ISBLANK(Nomen.complète!Q1889),"",Nomen.complète!Q1889)</f>
        <v>3393</v>
      </c>
      <c r="B1889" s="164">
        <f>IF(ISBLANK(Nomen.complète!R1889),"",Nomen.complète!R1889)</f>
        <v>14449</v>
      </c>
      <c r="C1889" s="165" t="str">
        <f>IF(ISBLANK(Nomen.complète!S1889),"-",Nomen.complète!S1889)</f>
        <v>Lütisburg</v>
      </c>
    </row>
    <row r="1890" spans="1:3" x14ac:dyDescent="0.2">
      <c r="A1890" s="164">
        <f>IF(ISBLANK(Nomen.complète!Q1890),"",Nomen.complète!Q1890)</f>
        <v>586</v>
      </c>
      <c r="B1890" s="164">
        <f>IF(ISBLANK(Nomen.complète!R1890),"",Nomen.complète!R1890)</f>
        <v>15158</v>
      </c>
      <c r="C1890" s="165" t="str">
        <f>IF(ISBLANK(Nomen.complète!S1890),"-",Nomen.complète!S1890)</f>
        <v>Lütschental</v>
      </c>
    </row>
    <row r="1891" spans="1:3" x14ac:dyDescent="0.2">
      <c r="A1891" s="164">
        <f>IF(ISBLANK(Nomen.complète!Q1891),"",Nomen.complète!Q1891)</f>
        <v>955</v>
      </c>
      <c r="B1891" s="164">
        <f>IF(ISBLANK(Nomen.complète!R1891),"",Nomen.complète!R1891)</f>
        <v>15350</v>
      </c>
      <c r="C1891" s="165" t="str">
        <f>IF(ISBLANK(Nomen.complète!S1891),"-",Nomen.complète!S1891)</f>
        <v>Lützelflüh</v>
      </c>
    </row>
    <row r="1892" spans="1:3" x14ac:dyDescent="0.2">
      <c r="A1892" s="164" t="str">
        <f>IF(ISBLANK(Nomen.complète!Q1892),"",Nomen.complète!Q1892)</f>
        <v/>
      </c>
      <c r="B1892" s="164">
        <f>IF(ISBLANK(Nomen.complète!R1892),"",Nomen.complète!R1892)</f>
        <v>11216</v>
      </c>
      <c r="C1892" s="165" t="str">
        <f>IF(ISBLANK(Nomen.complète!S1892),"-",Nomen.complète!S1892)</f>
        <v>Macconnens</v>
      </c>
    </row>
    <row r="1893" spans="1:3" x14ac:dyDescent="0.2">
      <c r="A1893" s="164">
        <f>IF(ISBLANK(Nomen.complète!Q1893),"",Nomen.complète!Q1893)</f>
        <v>332</v>
      </c>
      <c r="B1893" s="164">
        <f>IF(ISBLANK(Nomen.complète!R1893),"",Nomen.complète!R1893)</f>
        <v>15475</v>
      </c>
      <c r="C1893" s="165" t="str">
        <f>IF(ISBLANK(Nomen.complète!S1893),"-",Nomen.complète!S1893)</f>
        <v>Madiswil</v>
      </c>
    </row>
    <row r="1894" spans="1:3" x14ac:dyDescent="0.2">
      <c r="A1894" s="164" t="str">
        <f>IF(ISBLANK(Nomen.complète!Q1894),"",Nomen.complète!Q1894)</f>
        <v/>
      </c>
      <c r="B1894" s="164">
        <f>IF(ISBLANK(Nomen.complète!R1894),"",Nomen.complète!R1894)</f>
        <v>16407</v>
      </c>
      <c r="C1894" s="165" t="str">
        <f>IF(ISBLANK(Nomen.complète!S1894),"-",Nomen.complète!S1894)</f>
        <v>Madretsch</v>
      </c>
    </row>
    <row r="1895" spans="1:3" x14ac:dyDescent="0.2">
      <c r="A1895" s="164">
        <f>IF(ISBLANK(Nomen.complète!Q1895),"",Nomen.complète!Q1895)</f>
        <v>3783</v>
      </c>
      <c r="B1895" s="164">
        <f>IF(ISBLANK(Nomen.complète!R1895),"",Nomen.complète!R1895)</f>
        <v>16003</v>
      </c>
      <c r="C1895" s="165" t="str">
        <f>IF(ISBLANK(Nomen.complète!S1895),"-",Nomen.complète!S1895)</f>
        <v>Madulain</v>
      </c>
    </row>
    <row r="1896" spans="1:3" x14ac:dyDescent="0.2">
      <c r="A1896" s="164" t="str">
        <f>IF(ISBLANK(Nomen.complète!Q1896),"",Nomen.complète!Q1896)</f>
        <v/>
      </c>
      <c r="B1896" s="164">
        <f>IF(ISBLANK(Nomen.complète!R1896),"",Nomen.complète!R1896)</f>
        <v>16507</v>
      </c>
      <c r="C1896" s="165" t="str">
        <f>IF(ISBLANK(Nomen.complète!S1896),"-",Nomen.complète!S1896)</f>
        <v>Madulein</v>
      </c>
    </row>
    <row r="1897" spans="1:3" x14ac:dyDescent="0.2">
      <c r="A1897" s="164" t="str">
        <f>IF(ISBLANK(Nomen.complète!Q1897),"",Nomen.complète!Q1897)</f>
        <v/>
      </c>
      <c r="B1897" s="164">
        <f>IF(ISBLANK(Nomen.complète!R1897),"",Nomen.complète!R1897)</f>
        <v>12702</v>
      </c>
      <c r="C1897" s="165" t="str">
        <f>IF(ISBLANK(Nomen.complète!S1897),"-",Nomen.complète!S1897)</f>
        <v>Magadino</v>
      </c>
    </row>
    <row r="1898" spans="1:3" x14ac:dyDescent="0.2">
      <c r="A1898" s="164">
        <f>IF(ISBLANK(Nomen.complète!Q1898),"",Nomen.complète!Q1898)</f>
        <v>4253</v>
      </c>
      <c r="B1898" s="164">
        <f>IF(ISBLANK(Nomen.complète!R1898),"",Nomen.complète!R1898)</f>
        <v>12711</v>
      </c>
      <c r="C1898" s="165" t="str">
        <f>IF(ISBLANK(Nomen.complète!S1898),"-",Nomen.complète!S1898)</f>
        <v>Magden</v>
      </c>
    </row>
    <row r="1899" spans="1:3" x14ac:dyDescent="0.2">
      <c r="A1899" s="164" t="str">
        <f>IF(ISBLANK(Nomen.complète!Q1899),"",Nomen.complète!Q1899)</f>
        <v/>
      </c>
      <c r="B1899" s="164">
        <f>IF(ISBLANK(Nomen.complète!R1899),"",Nomen.complète!R1899)</f>
        <v>16337</v>
      </c>
      <c r="C1899" s="165" t="str">
        <f>IF(ISBLANK(Nomen.complète!S1899),"-",Nomen.complète!S1899)</f>
        <v>Mage</v>
      </c>
    </row>
    <row r="1900" spans="1:3" x14ac:dyDescent="0.2">
      <c r="A1900" s="164">
        <f>IF(ISBLANK(Nomen.complète!Q1900),"",Nomen.complète!Q1900)</f>
        <v>5317</v>
      </c>
      <c r="B1900" s="164">
        <f>IF(ISBLANK(Nomen.complète!R1900),"",Nomen.complète!R1900)</f>
        <v>14495</v>
      </c>
      <c r="C1900" s="165" t="str">
        <f>IF(ISBLANK(Nomen.complète!S1900),"-",Nomen.complète!S1900)</f>
        <v>Maggia</v>
      </c>
    </row>
    <row r="1901" spans="1:3" x14ac:dyDescent="0.2">
      <c r="A1901" s="164">
        <f>IF(ISBLANK(Nomen.complète!Q1901),"",Nomen.complète!Q1901)</f>
        <v>5193</v>
      </c>
      <c r="B1901" s="164">
        <f>IF(ISBLANK(Nomen.complète!R1901),"",Nomen.complète!R1901)</f>
        <v>12714</v>
      </c>
      <c r="C1901" s="165" t="str">
        <f>IF(ISBLANK(Nomen.complète!S1901),"-",Nomen.complète!S1901)</f>
        <v>Magliaso</v>
      </c>
    </row>
    <row r="1902" spans="1:3" x14ac:dyDescent="0.2">
      <c r="A1902" s="164" t="str">
        <f>IF(ISBLANK(Nomen.complète!Q1902),"",Nomen.complète!Q1902)</f>
        <v/>
      </c>
      <c r="B1902" s="164">
        <f>IF(ISBLANK(Nomen.complète!R1902),"",Nomen.complète!R1902)</f>
        <v>12715</v>
      </c>
      <c r="C1902" s="165" t="str">
        <f>IF(ISBLANK(Nomen.complète!S1902),"-",Nomen.complète!S1902)</f>
        <v>Magnedens</v>
      </c>
    </row>
    <row r="1903" spans="1:3" x14ac:dyDescent="0.2">
      <c r="A1903" s="164">
        <f>IF(ISBLANK(Nomen.complète!Q1903),"",Nomen.complète!Q1903)</f>
        <v>3953</v>
      </c>
      <c r="B1903" s="164">
        <f>IF(ISBLANK(Nomen.complète!R1903),"",Nomen.complète!R1903)</f>
        <v>16034</v>
      </c>
      <c r="C1903" s="165" t="str">
        <f>IF(ISBLANK(Nomen.complète!S1903),"-",Nomen.complète!S1903)</f>
        <v>Maienfeld</v>
      </c>
    </row>
    <row r="1904" spans="1:3" x14ac:dyDescent="0.2">
      <c r="A1904" s="164" t="str">
        <f>IF(ISBLANK(Nomen.complète!Q1904),"",Nomen.complète!Q1904)</f>
        <v/>
      </c>
      <c r="B1904" s="164">
        <f>IF(ISBLANK(Nomen.complète!R1904),"",Nomen.complète!R1904)</f>
        <v>12735</v>
      </c>
      <c r="C1904" s="165" t="str">
        <f>IF(ISBLANK(Nomen.complète!S1904),"-",Nomen.complète!S1904)</f>
        <v>Mairengo</v>
      </c>
    </row>
    <row r="1905" spans="1:3" x14ac:dyDescent="0.2">
      <c r="A1905" s="164">
        <f>IF(ISBLANK(Nomen.complète!Q1905),"",Nomen.complète!Q1905)</f>
        <v>2853</v>
      </c>
      <c r="B1905" s="164">
        <f>IF(ISBLANK(Nomen.complète!R1905),"",Nomen.complète!R1905)</f>
        <v>13792</v>
      </c>
      <c r="C1905" s="165" t="str">
        <f>IF(ISBLANK(Nomen.complète!S1905),"-",Nomen.complète!S1905)</f>
        <v>Maisprach</v>
      </c>
    </row>
    <row r="1906" spans="1:3" x14ac:dyDescent="0.2">
      <c r="A1906" s="164" t="str">
        <f>IF(ISBLANK(Nomen.complète!Q1906),"",Nomen.complète!Q1906)</f>
        <v/>
      </c>
      <c r="B1906" s="164">
        <f>IF(ISBLANK(Nomen.complète!R1906),"",Nomen.complète!R1906)</f>
        <v>10804</v>
      </c>
      <c r="C1906" s="165" t="str">
        <f>IF(ISBLANK(Nomen.complète!S1906),"-",Nomen.complète!S1906)</f>
        <v>Maladers</v>
      </c>
    </row>
    <row r="1907" spans="1:3" x14ac:dyDescent="0.2">
      <c r="A1907" s="164">
        <f>IF(ISBLANK(Nomen.complète!Q1907),"",Nomen.complète!Q1907)</f>
        <v>3954</v>
      </c>
      <c r="B1907" s="164">
        <f>IF(ISBLANK(Nomen.complète!R1907),"",Nomen.complète!R1907)</f>
        <v>16035</v>
      </c>
      <c r="C1907" s="165" t="str">
        <f>IF(ISBLANK(Nomen.complète!S1907),"-",Nomen.complète!S1907)</f>
        <v>Malans</v>
      </c>
    </row>
    <row r="1908" spans="1:3" x14ac:dyDescent="0.2">
      <c r="A1908" s="164" t="str">
        <f>IF(ISBLANK(Nomen.complète!Q1908),"",Nomen.complète!Q1908)</f>
        <v/>
      </c>
      <c r="B1908" s="164">
        <f>IF(ISBLANK(Nomen.complète!R1908),"",Nomen.complète!R1908)</f>
        <v>12703</v>
      </c>
      <c r="C1908" s="165" t="str">
        <f>IF(ISBLANK(Nomen.complète!S1908),"-",Nomen.complète!S1908)</f>
        <v>Malapalud</v>
      </c>
    </row>
    <row r="1909" spans="1:3" x14ac:dyDescent="0.2">
      <c r="A1909" s="164" t="str">
        <f>IF(ISBLANK(Nomen.complète!Q1909),"",Nomen.complète!Q1909)</f>
        <v/>
      </c>
      <c r="B1909" s="164">
        <f>IF(ISBLANK(Nomen.complète!R1909),"",Nomen.complète!R1909)</f>
        <v>10564</v>
      </c>
      <c r="C1909" s="165" t="str">
        <f>IF(ISBLANK(Nomen.complète!S1909),"-",Nomen.complète!S1909)</f>
        <v>Malix</v>
      </c>
    </row>
    <row r="1910" spans="1:3" x14ac:dyDescent="0.2">
      <c r="A1910" s="164" t="str">
        <f>IF(ISBLANK(Nomen.complète!Q1910),"",Nomen.complète!Q1910)</f>
        <v/>
      </c>
      <c r="B1910" s="164">
        <f>IF(ISBLANK(Nomen.complète!R1910),"",Nomen.complète!R1910)</f>
        <v>10625</v>
      </c>
      <c r="C1910" s="165" t="str">
        <f>IF(ISBLANK(Nomen.complète!S1910),"-",Nomen.complète!S1910)</f>
        <v>Malleray</v>
      </c>
    </row>
    <row r="1911" spans="1:3" x14ac:dyDescent="0.2">
      <c r="A1911" s="164">
        <f>IF(ISBLANK(Nomen.complète!Q1911),"",Nomen.complète!Q1911)</f>
        <v>1062</v>
      </c>
      <c r="B1911" s="164">
        <f>IF(ISBLANK(Nomen.complète!R1911),"",Nomen.complète!R1911)</f>
        <v>15578</v>
      </c>
      <c r="C1911" s="165" t="str">
        <f>IF(ISBLANK(Nomen.complète!S1911),"-",Nomen.complète!S1911)</f>
        <v>Malters</v>
      </c>
    </row>
    <row r="1912" spans="1:3" x14ac:dyDescent="0.2">
      <c r="A1912" s="164" t="str">
        <f>IF(ISBLANK(Nomen.complète!Q1912),"",Nomen.complète!Q1912)</f>
        <v/>
      </c>
      <c r="B1912" s="164">
        <f>IF(ISBLANK(Nomen.complète!R1912),"",Nomen.complète!R1912)</f>
        <v>12751</v>
      </c>
      <c r="C1912" s="165" t="str">
        <f>IF(ISBLANK(Nomen.complète!S1912),"-",Nomen.complète!S1912)</f>
        <v>Malvaglia</v>
      </c>
    </row>
    <row r="1913" spans="1:3" x14ac:dyDescent="0.2">
      <c r="A1913" s="164">
        <f>IF(ISBLANK(Nomen.complète!Q1913),"",Nomen.complète!Q1913)</f>
        <v>4826</v>
      </c>
      <c r="B1913" s="164">
        <f>IF(ISBLANK(Nomen.complète!R1913),"",Nomen.complète!R1913)</f>
        <v>15424</v>
      </c>
      <c r="C1913" s="165" t="str">
        <f>IF(ISBLANK(Nomen.complète!S1913),"-",Nomen.complète!S1913)</f>
        <v>Mammern</v>
      </c>
    </row>
    <row r="1914" spans="1:3" x14ac:dyDescent="0.2">
      <c r="A1914" s="164">
        <f>IF(ISBLANK(Nomen.complète!Q1914),"",Nomen.complète!Q1914)</f>
        <v>4105</v>
      </c>
      <c r="B1914" s="164">
        <f>IF(ISBLANK(Nomen.complète!R1914),"",Nomen.complète!R1914)</f>
        <v>12753</v>
      </c>
      <c r="C1914" s="165" t="str">
        <f>IF(ISBLANK(Nomen.complète!S1914),"-",Nomen.complète!S1914)</f>
        <v>Mandach</v>
      </c>
    </row>
    <row r="1915" spans="1:3" x14ac:dyDescent="0.2">
      <c r="A1915" s="164" t="str">
        <f>IF(ISBLANK(Nomen.complète!Q1915),"",Nomen.complète!Q1915)</f>
        <v/>
      </c>
      <c r="B1915" s="164">
        <f>IF(ISBLANK(Nomen.complète!R1915),"",Nomen.complète!R1915)</f>
        <v>11383</v>
      </c>
      <c r="C1915" s="165" t="str">
        <f>IF(ISBLANK(Nomen.complète!S1915),"-",Nomen.complète!S1915)</f>
        <v>Mannenbach</v>
      </c>
    </row>
    <row r="1916" spans="1:3" x14ac:dyDescent="0.2">
      <c r="A1916" s="164" t="str">
        <f>IF(ISBLANK(Nomen.complète!Q1916),"",Nomen.complète!Q1916)</f>
        <v/>
      </c>
      <c r="B1916" s="164">
        <f>IF(ISBLANK(Nomen.complète!R1916),"",Nomen.complète!R1916)</f>
        <v>16549</v>
      </c>
      <c r="C1916" s="165" t="str">
        <f>IF(ISBLANK(Nomen.complète!S1916),"-",Nomen.complète!S1916)</f>
        <v>Mannens</v>
      </c>
    </row>
    <row r="1917" spans="1:3" x14ac:dyDescent="0.2">
      <c r="A1917" s="164" t="str">
        <f>IF(ISBLANK(Nomen.complète!Q1917),"",Nomen.complète!Q1917)</f>
        <v/>
      </c>
      <c r="B1917" s="164">
        <f>IF(ISBLANK(Nomen.complète!R1917),"",Nomen.complète!R1917)</f>
        <v>12755</v>
      </c>
      <c r="C1917" s="165" t="str">
        <f>IF(ISBLANK(Nomen.complète!S1917),"-",Nomen.complète!S1917)</f>
        <v>Mannens-Grandsivaz</v>
      </c>
    </row>
    <row r="1918" spans="1:3" x14ac:dyDescent="0.2">
      <c r="A1918" s="164">
        <f>IF(ISBLANK(Nomen.complète!Q1918),"",Nomen.complète!Q1918)</f>
        <v>5194</v>
      </c>
      <c r="B1918" s="164">
        <f>IF(ISBLANK(Nomen.complète!R1918),"",Nomen.complète!R1918)</f>
        <v>12765</v>
      </c>
      <c r="C1918" s="165" t="str">
        <f>IF(ISBLANK(Nomen.complète!S1918),"-",Nomen.complète!S1918)</f>
        <v>Manno</v>
      </c>
    </row>
    <row r="1919" spans="1:3" x14ac:dyDescent="0.2">
      <c r="A1919" s="164">
        <f>IF(ISBLANK(Nomen.complète!Q1919),"",Nomen.complète!Q1919)</f>
        <v>5790</v>
      </c>
      <c r="B1919" s="164">
        <f>IF(ISBLANK(Nomen.complète!R1919),"",Nomen.complète!R1919)</f>
        <v>14545</v>
      </c>
      <c r="C1919" s="165" t="str">
        <f>IF(ISBLANK(Nomen.complète!S1919),"-",Nomen.complète!S1919)</f>
        <v>Maracon</v>
      </c>
    </row>
    <row r="1920" spans="1:3" x14ac:dyDescent="0.2">
      <c r="A1920" s="164" t="str">
        <f>IF(ISBLANK(Nomen.complète!Q1920),"",Nomen.complète!Q1920)</f>
        <v/>
      </c>
      <c r="B1920" s="164">
        <f>IF(ISBLANK(Nomen.complète!R1920),"",Nomen.complète!R1920)</f>
        <v>12750</v>
      </c>
      <c r="C1920" s="165" t="str">
        <f>IF(ISBLANK(Nomen.complète!S1920),"-",Nomen.complète!S1920)</f>
        <v>Marbach (LU)</v>
      </c>
    </row>
    <row r="1921" spans="1:3" x14ac:dyDescent="0.2">
      <c r="A1921" s="164">
        <f>IF(ISBLANK(Nomen.complète!Q1921),"",Nomen.complète!Q1921)</f>
        <v>3253</v>
      </c>
      <c r="B1921" s="164">
        <f>IF(ISBLANK(Nomen.complète!R1921),"",Nomen.complète!R1921)</f>
        <v>14401</v>
      </c>
      <c r="C1921" s="165" t="str">
        <f>IF(ISBLANK(Nomen.complète!S1921),"-",Nomen.complète!S1921)</f>
        <v>Marbach (SG)</v>
      </c>
    </row>
    <row r="1922" spans="1:3" x14ac:dyDescent="0.2">
      <c r="A1922" s="164">
        <f>IF(ISBLANK(Nomen.complète!Q1922),"",Nomen.complète!Q1922)</f>
        <v>5430</v>
      </c>
      <c r="B1922" s="164">
        <f>IF(ISBLANK(Nomen.complète!R1922),"",Nomen.complète!R1922)</f>
        <v>14631</v>
      </c>
      <c r="C1922" s="165" t="str">
        <f>IF(ISBLANK(Nomen.complète!S1922),"-",Nomen.complète!S1922)</f>
        <v>Marchissy</v>
      </c>
    </row>
    <row r="1923" spans="1:3" x14ac:dyDescent="0.2">
      <c r="A1923" s="164" t="str">
        <f>IF(ISBLANK(Nomen.complète!Q1923),"",Nomen.complète!Q1923)</f>
        <v/>
      </c>
      <c r="B1923" s="164">
        <f>IF(ISBLANK(Nomen.complète!R1923),"",Nomen.complète!R1923)</f>
        <v>16279</v>
      </c>
      <c r="C1923" s="165" t="str">
        <f>IF(ISBLANK(Nomen.complète!S1923),"-",Nomen.complète!S1923)</f>
        <v>Marin</v>
      </c>
    </row>
    <row r="1924" spans="1:3" x14ac:dyDescent="0.2">
      <c r="A1924" s="164" t="str">
        <f>IF(ISBLANK(Nomen.complète!Q1924),"",Nomen.complète!Q1924)</f>
        <v/>
      </c>
      <c r="B1924" s="164">
        <f>IF(ISBLANK(Nomen.complète!R1924),"",Nomen.complète!R1924)</f>
        <v>12760</v>
      </c>
      <c r="C1924" s="165" t="str">
        <f>IF(ISBLANK(Nomen.complète!S1924),"-",Nomen.complète!S1924)</f>
        <v>Marin-Epagnier</v>
      </c>
    </row>
    <row r="1925" spans="1:3" x14ac:dyDescent="0.2">
      <c r="A1925" s="164">
        <f>IF(ISBLANK(Nomen.complète!Q1925),"",Nomen.complète!Q1925)</f>
        <v>2206</v>
      </c>
      <c r="B1925" s="164">
        <f>IF(ISBLANK(Nomen.complète!R1925),"",Nomen.complète!R1925)</f>
        <v>13249</v>
      </c>
      <c r="C1925" s="165" t="str">
        <f>IF(ISBLANK(Nomen.complète!S1925),"-",Nomen.complète!S1925)</f>
        <v>Marly</v>
      </c>
    </row>
    <row r="1926" spans="1:3" x14ac:dyDescent="0.2">
      <c r="A1926" s="164" t="str">
        <f>IF(ISBLANK(Nomen.complète!Q1926),"",Nomen.complète!Q1926)</f>
        <v/>
      </c>
      <c r="B1926" s="164">
        <f>IF(ISBLANK(Nomen.complète!R1926),"",Nomen.complète!R1926)</f>
        <v>11192</v>
      </c>
      <c r="C1926" s="165" t="str">
        <f>IF(ISBLANK(Nomen.complète!S1926),"-",Nomen.complète!S1926)</f>
        <v>Marly-le-Grand</v>
      </c>
    </row>
    <row r="1927" spans="1:3" x14ac:dyDescent="0.2">
      <c r="A1927" s="164" t="str">
        <f>IF(ISBLANK(Nomen.complète!Q1927),"",Nomen.complète!Q1927)</f>
        <v/>
      </c>
      <c r="B1927" s="164">
        <f>IF(ISBLANK(Nomen.complète!R1927),"",Nomen.complète!R1927)</f>
        <v>11193</v>
      </c>
      <c r="C1927" s="165" t="str">
        <f>IF(ISBLANK(Nomen.complète!S1927),"-",Nomen.complète!S1927)</f>
        <v>Marly-le-Petit</v>
      </c>
    </row>
    <row r="1928" spans="1:3" x14ac:dyDescent="0.2">
      <c r="A1928" s="164" t="str">
        <f>IF(ISBLANK(Nomen.complète!Q1928),"",Nomen.complète!Q1928)</f>
        <v/>
      </c>
      <c r="B1928" s="164">
        <f>IF(ISBLANK(Nomen.complète!R1928),"",Nomen.complète!R1928)</f>
        <v>16336</v>
      </c>
      <c r="C1928" s="165" t="str">
        <f>IF(ISBLANK(Nomen.complète!S1928),"-",Nomen.complète!S1928)</f>
        <v>Marmels</v>
      </c>
    </row>
    <row r="1929" spans="1:3" x14ac:dyDescent="0.2">
      <c r="A1929" s="164" t="str">
        <f>IF(ISBLANK(Nomen.complète!Q1929),"",Nomen.complète!Q1929)</f>
        <v/>
      </c>
      <c r="B1929" s="164">
        <f>IF(ISBLANK(Nomen.complète!R1929),"",Nomen.complète!R1929)</f>
        <v>10016</v>
      </c>
      <c r="C1929" s="165" t="str">
        <f>IF(ISBLANK(Nomen.complète!S1929),"-",Nomen.complète!S1929)</f>
        <v>Marmorera</v>
      </c>
    </row>
    <row r="1930" spans="1:3" x14ac:dyDescent="0.2">
      <c r="A1930" s="164" t="str">
        <f>IF(ISBLANK(Nomen.complète!Q1930),"",Nomen.complète!Q1930)</f>
        <v/>
      </c>
      <c r="B1930" s="164">
        <f>IF(ISBLANK(Nomen.complète!R1930),"",Nomen.complète!R1930)</f>
        <v>12761</v>
      </c>
      <c r="C1930" s="165" t="str">
        <f>IF(ISBLANK(Nomen.complète!S1930),"-",Nomen.complète!S1930)</f>
        <v>Marnand</v>
      </c>
    </row>
    <row r="1931" spans="1:3" x14ac:dyDescent="0.2">
      <c r="A1931" s="164" t="str">
        <f>IF(ISBLANK(Nomen.complète!Q1931),"",Nomen.complète!Q1931)</f>
        <v/>
      </c>
      <c r="B1931" s="164">
        <f>IF(ISBLANK(Nomen.complète!R1931),"",Nomen.complète!R1931)</f>
        <v>12762</v>
      </c>
      <c r="C1931" s="165" t="str">
        <f>IF(ISBLANK(Nomen.complète!S1931),"-",Nomen.complète!S1931)</f>
        <v>Maroggia</v>
      </c>
    </row>
    <row r="1932" spans="1:3" x14ac:dyDescent="0.2">
      <c r="A1932" s="164" t="str">
        <f>IF(ISBLANK(Nomen.complète!Q1932),"",Nomen.complète!Q1932)</f>
        <v/>
      </c>
      <c r="B1932" s="164">
        <f>IF(ISBLANK(Nomen.complète!R1932),"",Nomen.complète!R1932)</f>
        <v>12763</v>
      </c>
      <c r="C1932" s="165" t="str">
        <f>IF(ISBLANK(Nomen.complète!S1932),"-",Nomen.complète!S1932)</f>
        <v>Marolta</v>
      </c>
    </row>
    <row r="1933" spans="1:3" x14ac:dyDescent="0.2">
      <c r="A1933" s="164">
        <f>IF(ISBLANK(Nomen.complète!Q1933),"",Nomen.complète!Q1933)</f>
        <v>2140</v>
      </c>
      <c r="B1933" s="164">
        <f>IF(ISBLANK(Nomen.complète!R1933),"",Nomen.complète!R1933)</f>
        <v>14135</v>
      </c>
      <c r="C1933" s="165" t="str">
        <f>IF(ISBLANK(Nomen.complète!S1933),"-",Nomen.complète!S1933)</f>
        <v>Marsens</v>
      </c>
    </row>
    <row r="1934" spans="1:3" x14ac:dyDescent="0.2">
      <c r="A1934" s="164">
        <f>IF(ISBLANK(Nomen.complète!Q1934),"",Nomen.complète!Q1934)</f>
        <v>35</v>
      </c>
      <c r="B1934" s="164">
        <f>IF(ISBLANK(Nomen.complète!R1934),"",Nomen.complète!R1934)</f>
        <v>12742</v>
      </c>
      <c r="C1934" s="165" t="str">
        <f>IF(ISBLANK(Nomen.complète!S1934),"-",Nomen.complète!S1934)</f>
        <v>Marthalen</v>
      </c>
    </row>
    <row r="1935" spans="1:3" x14ac:dyDescent="0.2">
      <c r="A1935" s="164" t="str">
        <f>IF(ISBLANK(Nomen.complète!Q1935),"",Nomen.complète!Q1935)</f>
        <v/>
      </c>
      <c r="B1935" s="164">
        <f>IF(ISBLANK(Nomen.complète!R1935),"",Nomen.complète!R1935)</f>
        <v>12740</v>
      </c>
      <c r="C1935" s="165" t="str">
        <f>IF(ISBLANK(Nomen.complète!S1935),"-",Nomen.complète!S1935)</f>
        <v>Martherenges</v>
      </c>
    </row>
    <row r="1936" spans="1:3" x14ac:dyDescent="0.2">
      <c r="A1936" s="164">
        <f>IF(ISBLANK(Nomen.complète!Q1936),"",Nomen.complète!Q1936)</f>
        <v>6136</v>
      </c>
      <c r="B1936" s="164">
        <f>IF(ISBLANK(Nomen.complète!R1936),"",Nomen.complète!R1936)</f>
        <v>16602</v>
      </c>
      <c r="C1936" s="165" t="str">
        <f>IF(ISBLANK(Nomen.complète!S1936),"-",Nomen.complète!S1936)</f>
        <v>Martigny</v>
      </c>
    </row>
    <row r="1937" spans="1:3" x14ac:dyDescent="0.2">
      <c r="A1937" s="164" t="str">
        <f>IF(ISBLANK(Nomen.complète!Q1937),"",Nomen.complète!Q1937)</f>
        <v/>
      </c>
      <c r="B1937" s="164">
        <f>IF(ISBLANK(Nomen.complète!R1937),"",Nomen.complète!R1937)</f>
        <v>11277</v>
      </c>
      <c r="C1937" s="165" t="str">
        <f>IF(ISBLANK(Nomen.complète!S1937),"-",Nomen.complète!S1937)</f>
        <v>Martigny-Bourg</v>
      </c>
    </row>
    <row r="1938" spans="1:3" x14ac:dyDescent="0.2">
      <c r="A1938" s="164">
        <f>IF(ISBLANK(Nomen.complète!Q1938),"",Nomen.complète!Q1938)</f>
        <v>6137</v>
      </c>
      <c r="B1938" s="164">
        <f>IF(ISBLANK(Nomen.complète!R1938),"",Nomen.complète!R1938)</f>
        <v>12756</v>
      </c>
      <c r="C1938" s="165" t="str">
        <f>IF(ISBLANK(Nomen.complète!S1938),"-",Nomen.complète!S1938)</f>
        <v>Martigny-Combe</v>
      </c>
    </row>
    <row r="1939" spans="1:3" x14ac:dyDescent="0.2">
      <c r="A1939" s="164" t="str">
        <f>IF(ISBLANK(Nomen.complète!Q1939),"",Nomen.complète!Q1939)</f>
        <v/>
      </c>
      <c r="B1939" s="164">
        <f>IF(ISBLANK(Nomen.complète!R1939),"",Nomen.complète!R1939)</f>
        <v>11278</v>
      </c>
      <c r="C1939" s="165" t="str">
        <f>IF(ISBLANK(Nomen.complète!S1939),"-",Nomen.complète!S1939)</f>
        <v>Martigny-Ville</v>
      </c>
    </row>
    <row r="1940" spans="1:3" x14ac:dyDescent="0.2">
      <c r="A1940" s="164" t="str">
        <f>IF(ISBLANK(Nomen.complète!Q1940),"",Nomen.complète!Q1940)</f>
        <v/>
      </c>
      <c r="B1940" s="164">
        <f>IF(ISBLANK(Nomen.complète!R1940),"",Nomen.complète!R1940)</f>
        <v>12736</v>
      </c>
      <c r="C1940" s="165" t="str">
        <f>IF(ISBLANK(Nomen.complète!S1940),"-",Nomen.complète!S1940)</f>
        <v>Martisberg</v>
      </c>
    </row>
    <row r="1941" spans="1:3" x14ac:dyDescent="0.2">
      <c r="A1941" s="164">
        <f>IF(ISBLANK(Nomen.complète!Q1941),"",Nomen.complète!Q1941)</f>
        <v>8</v>
      </c>
      <c r="B1941" s="164">
        <f>IF(ISBLANK(Nomen.complète!R1941),"",Nomen.complète!R1941)</f>
        <v>12738</v>
      </c>
      <c r="C1941" s="165" t="str">
        <f>IF(ISBLANK(Nomen.complète!S1941),"-",Nomen.complète!S1941)</f>
        <v>Maschwanden</v>
      </c>
    </row>
    <row r="1942" spans="1:3" x14ac:dyDescent="0.2">
      <c r="A1942" s="164" t="str">
        <f>IF(ISBLANK(Nomen.complète!Q1942),"",Nomen.complète!Q1942)</f>
        <v/>
      </c>
      <c r="B1942" s="164">
        <f>IF(ISBLANK(Nomen.complète!R1942),"",Nomen.complète!R1942)</f>
        <v>12739</v>
      </c>
      <c r="C1942" s="165" t="str">
        <f>IF(ISBLANK(Nomen.complète!S1942),"-",Nomen.complète!S1942)</f>
        <v>Mase</v>
      </c>
    </row>
    <row r="1943" spans="1:3" x14ac:dyDescent="0.2">
      <c r="A1943" s="164">
        <f>IF(ISBLANK(Nomen.complète!Q1943),"",Nomen.complète!Q1943)</f>
        <v>3663</v>
      </c>
      <c r="B1943" s="164">
        <f>IF(ISBLANK(Nomen.complète!R1943),"",Nomen.complète!R1943)</f>
        <v>15980</v>
      </c>
      <c r="C1943" s="165" t="str">
        <f>IF(ISBLANK(Nomen.complète!S1943),"-",Nomen.complète!S1943)</f>
        <v>Masein</v>
      </c>
    </row>
    <row r="1944" spans="1:3" x14ac:dyDescent="0.2">
      <c r="A1944" s="164">
        <f>IF(ISBLANK(Nomen.complète!Q1944),"",Nomen.complète!Q1944)</f>
        <v>5196</v>
      </c>
      <c r="B1944" s="164">
        <f>IF(ISBLANK(Nomen.complète!R1944),"",Nomen.complète!R1944)</f>
        <v>12749</v>
      </c>
      <c r="C1944" s="165" t="str">
        <f>IF(ISBLANK(Nomen.complète!S1944),"-",Nomen.complète!S1944)</f>
        <v>Massagno</v>
      </c>
    </row>
    <row r="1945" spans="1:3" x14ac:dyDescent="0.2">
      <c r="A1945" s="164">
        <f>IF(ISBLANK(Nomen.complète!Q1945),"",Nomen.complète!Q1945)</f>
        <v>6215</v>
      </c>
      <c r="B1945" s="164">
        <f>IF(ISBLANK(Nomen.complète!R1945),"",Nomen.complète!R1945)</f>
        <v>12741</v>
      </c>
      <c r="C1945" s="165" t="str">
        <f>IF(ISBLANK(Nomen.complète!S1945),"-",Nomen.complète!S1945)</f>
        <v>Massongex</v>
      </c>
    </row>
    <row r="1946" spans="1:3" x14ac:dyDescent="0.2">
      <c r="A1946" s="164">
        <f>IF(ISBLANK(Nomen.complète!Q1946),"",Nomen.complète!Q1946)</f>
        <v>2086</v>
      </c>
      <c r="B1946" s="164">
        <f>IF(ISBLANK(Nomen.complète!R1946),"",Nomen.complète!R1946)</f>
        <v>12734</v>
      </c>
      <c r="C1946" s="165" t="str">
        <f>IF(ISBLANK(Nomen.complète!S1946),"-",Nomen.complète!S1946)</f>
        <v>Massonnens</v>
      </c>
    </row>
    <row r="1947" spans="1:3" x14ac:dyDescent="0.2">
      <c r="A1947" s="164" t="str">
        <f>IF(ISBLANK(Nomen.complète!Q1947),"",Nomen.complète!Q1947)</f>
        <v/>
      </c>
      <c r="B1947" s="164">
        <f>IF(ISBLANK(Nomen.complète!R1947),"",Nomen.complète!R1947)</f>
        <v>10813</v>
      </c>
      <c r="C1947" s="165" t="str">
        <f>IF(ISBLANK(Nomen.complète!S1947),"-",Nomen.complète!S1947)</f>
        <v>Mastrils</v>
      </c>
    </row>
    <row r="1948" spans="1:3" x14ac:dyDescent="0.2">
      <c r="A1948" s="164">
        <f>IF(ISBLANK(Nomen.complète!Q1948),"",Nomen.complète!Q1948)</f>
        <v>5919</v>
      </c>
      <c r="B1948" s="164">
        <f>IF(ISBLANK(Nomen.complète!R1948),"",Nomen.complète!R1948)</f>
        <v>14634</v>
      </c>
      <c r="C1948" s="165" t="str">
        <f>IF(ISBLANK(Nomen.complète!S1948),"-",Nomen.complète!S1948)</f>
        <v>Mathod</v>
      </c>
    </row>
    <row r="1949" spans="1:3" x14ac:dyDescent="0.2">
      <c r="A1949" s="164" t="str">
        <f>IF(ISBLANK(Nomen.complète!Q1949),"",Nomen.complète!Q1949)</f>
        <v/>
      </c>
      <c r="B1949" s="164">
        <f>IF(ISBLANK(Nomen.complète!R1949),"",Nomen.complète!R1949)</f>
        <v>10221</v>
      </c>
      <c r="C1949" s="165" t="str">
        <f>IF(ISBLANK(Nomen.complète!S1949),"-",Nomen.complète!S1949)</f>
        <v>Mathon</v>
      </c>
    </row>
    <row r="1950" spans="1:3" x14ac:dyDescent="0.2">
      <c r="A1950" s="164">
        <f>IF(ISBLANK(Nomen.complète!Q1950),"",Nomen.complète!Q1950)</f>
        <v>2208</v>
      </c>
      <c r="B1950" s="164">
        <f>IF(ISBLANK(Nomen.complète!R1950),"",Nomen.complète!R1950)</f>
        <v>12744</v>
      </c>
      <c r="C1950" s="165" t="str">
        <f>IF(ISBLANK(Nomen.complète!S1950),"-",Nomen.complète!S1950)</f>
        <v>Matran</v>
      </c>
    </row>
    <row r="1951" spans="1:3" x14ac:dyDescent="0.2">
      <c r="A1951" s="164" t="str">
        <f>IF(ISBLANK(Nomen.complète!Q1951),"",Nomen.complète!Q1951)</f>
        <v/>
      </c>
      <c r="B1951" s="164">
        <f>IF(ISBLANK(Nomen.complète!R1951),"",Nomen.complète!R1951)</f>
        <v>12745</v>
      </c>
      <c r="C1951" s="165" t="str">
        <f>IF(ISBLANK(Nomen.complète!S1951),"-",Nomen.complète!S1951)</f>
        <v>Matt</v>
      </c>
    </row>
    <row r="1952" spans="1:3" x14ac:dyDescent="0.2">
      <c r="A1952" s="164">
        <f>IF(ISBLANK(Nomen.complète!Q1952),"",Nomen.complète!Q1952)</f>
        <v>587</v>
      </c>
      <c r="B1952" s="164">
        <f>IF(ISBLANK(Nomen.complète!R1952),"",Nomen.complète!R1952)</f>
        <v>15159</v>
      </c>
      <c r="C1952" s="165" t="str">
        <f>IF(ISBLANK(Nomen.complète!S1952),"-",Nomen.complète!S1952)</f>
        <v>Matten bei Interlaken</v>
      </c>
    </row>
    <row r="1953" spans="1:3" x14ac:dyDescent="0.2">
      <c r="A1953" s="164">
        <f>IF(ISBLANK(Nomen.complète!Q1953),"",Nomen.complète!Q1953)</f>
        <v>543</v>
      </c>
      <c r="B1953" s="164">
        <f>IF(ISBLANK(Nomen.complète!R1953),"",Nomen.complète!R1953)</f>
        <v>15122</v>
      </c>
      <c r="C1953" s="165" t="str">
        <f>IF(ISBLANK(Nomen.complète!S1953),"-",Nomen.complète!S1953)</f>
        <v>Mattstetten</v>
      </c>
    </row>
    <row r="1954" spans="1:3" x14ac:dyDescent="0.2">
      <c r="A1954" s="164" t="str">
        <f>IF(ISBLANK(Nomen.complète!Q1954),"",Nomen.complète!Q1954)</f>
        <v/>
      </c>
      <c r="B1954" s="164">
        <f>IF(ISBLANK(Nomen.complète!R1954),"",Nomen.complète!R1954)</f>
        <v>12746</v>
      </c>
      <c r="C1954" s="165" t="str">
        <f>IF(ISBLANK(Nomen.complète!S1954),"-",Nomen.complète!S1954)</f>
        <v>Mattwil</v>
      </c>
    </row>
    <row r="1955" spans="1:3" x14ac:dyDescent="0.2">
      <c r="A1955" s="164">
        <f>IF(ISBLANK(Nomen.complète!Q1955),"",Nomen.complète!Q1955)</f>
        <v>2427</v>
      </c>
      <c r="B1955" s="164">
        <f>IF(ISBLANK(Nomen.complète!R1955),"",Nomen.complète!R1955)</f>
        <v>13717</v>
      </c>
      <c r="C1955" s="165" t="str">
        <f>IF(ISBLANK(Nomen.complète!S1955),"-",Nomen.complète!S1955)</f>
        <v>Matzendorf</v>
      </c>
    </row>
    <row r="1956" spans="1:3" x14ac:dyDescent="0.2">
      <c r="A1956" s="164">
        <f>IF(ISBLANK(Nomen.complète!Q1956),"",Nomen.complète!Q1956)</f>
        <v>4591</v>
      </c>
      <c r="B1956" s="164">
        <f>IF(ISBLANK(Nomen.complète!R1956),"",Nomen.complète!R1956)</f>
        <v>15410</v>
      </c>
      <c r="C1956" s="165" t="str">
        <f>IF(ISBLANK(Nomen.complète!S1956),"-",Nomen.complète!S1956)</f>
        <v>Matzingen</v>
      </c>
    </row>
    <row r="1957" spans="1:3" x14ac:dyDescent="0.2">
      <c r="A1957" s="164">
        <f>IF(ISBLANK(Nomen.complète!Q1957),"",Nomen.complète!Q1957)</f>
        <v>5562</v>
      </c>
      <c r="B1957" s="164">
        <f>IF(ISBLANK(Nomen.complète!R1957),"",Nomen.complète!R1957)</f>
        <v>14633</v>
      </c>
      <c r="C1957" s="165" t="str">
        <f>IF(ISBLANK(Nomen.complète!S1957),"-",Nomen.complète!S1957)</f>
        <v>Mauborget</v>
      </c>
    </row>
    <row r="1958" spans="1:3" x14ac:dyDescent="0.2">
      <c r="A1958" s="164">
        <f>IF(ISBLANK(Nomen.complète!Q1958),"",Nomen.complète!Q1958)</f>
        <v>1091</v>
      </c>
      <c r="B1958" s="164">
        <f>IF(ISBLANK(Nomen.complète!R1958),"",Nomen.complète!R1958)</f>
        <v>15573</v>
      </c>
      <c r="C1958" s="165" t="str">
        <f>IF(ISBLANK(Nomen.complète!S1958),"-",Nomen.complète!S1958)</f>
        <v>Mauensee</v>
      </c>
    </row>
    <row r="1959" spans="1:3" x14ac:dyDescent="0.2">
      <c r="A1959" s="164" t="str">
        <f>IF(ISBLANK(Nomen.complète!Q1959),"",Nomen.complète!Q1959)</f>
        <v/>
      </c>
      <c r="B1959" s="164">
        <f>IF(ISBLANK(Nomen.complète!R1959),"",Nomen.complète!R1959)</f>
        <v>12364</v>
      </c>
      <c r="C1959" s="165" t="str">
        <f>IF(ISBLANK(Nomen.complète!S1959),"-",Nomen.complète!S1959)</f>
        <v>Maules</v>
      </c>
    </row>
    <row r="1960" spans="1:3" x14ac:dyDescent="0.2">
      <c r="A1960" s="164">
        <f>IF(ISBLANK(Nomen.complète!Q1960),"",Nomen.complète!Q1960)</f>
        <v>195</v>
      </c>
      <c r="B1960" s="164">
        <f>IF(ISBLANK(Nomen.complète!R1960),"",Nomen.complète!R1960)</f>
        <v>12620</v>
      </c>
      <c r="C1960" s="165" t="str">
        <f>IF(ISBLANK(Nomen.complète!S1960),"-",Nomen.complète!S1960)</f>
        <v>Maur</v>
      </c>
    </row>
    <row r="1961" spans="1:3" x14ac:dyDescent="0.2">
      <c r="A1961" s="164">
        <f>IF(ISBLANK(Nomen.complète!Q1961),"",Nomen.complète!Q1961)</f>
        <v>5488</v>
      </c>
      <c r="B1961" s="164">
        <f>IF(ISBLANK(Nomen.complète!R1961),"",Nomen.complète!R1961)</f>
        <v>14683</v>
      </c>
      <c r="C1961" s="165" t="str">
        <f>IF(ISBLANK(Nomen.complète!S1961),"-",Nomen.complète!S1961)</f>
        <v>Mauraz</v>
      </c>
    </row>
    <row r="1962" spans="1:3" x14ac:dyDescent="0.2">
      <c r="A1962" s="164" t="str">
        <f>IF(ISBLANK(Nomen.complète!Q1962),"",Nomen.complète!Q1962)</f>
        <v/>
      </c>
      <c r="B1962" s="164">
        <f>IF(ISBLANK(Nomen.complète!R1962),"",Nomen.complète!R1962)</f>
        <v>12401</v>
      </c>
      <c r="C1962" s="165" t="str">
        <f>IF(ISBLANK(Nomen.complète!S1962),"-",Nomen.complète!S1962)</f>
        <v>Mauren</v>
      </c>
    </row>
    <row r="1963" spans="1:3" x14ac:dyDescent="0.2">
      <c r="A1963" s="164" t="str">
        <f>IF(ISBLANK(Nomen.complète!Q1963),"",Nomen.complète!Q1963)</f>
        <v/>
      </c>
      <c r="B1963" s="164">
        <f>IF(ISBLANK(Nomen.complète!R1963),"",Nomen.complète!R1963)</f>
        <v>12403</v>
      </c>
      <c r="C1963" s="165" t="str">
        <f>IF(ISBLANK(Nomen.complète!S1963),"-",Nomen.complète!S1963)</f>
        <v>Medeglia</v>
      </c>
    </row>
    <row r="1964" spans="1:3" x14ac:dyDescent="0.2">
      <c r="A1964" s="164">
        <f>IF(ISBLANK(Nomen.complète!Q1964),"",Nomen.complète!Q1964)</f>
        <v>3983</v>
      </c>
      <c r="B1964" s="164">
        <f>IF(ISBLANK(Nomen.complète!R1964),"",Nomen.complète!R1964)</f>
        <v>16040</v>
      </c>
      <c r="C1964" s="165" t="str">
        <f>IF(ISBLANK(Nomen.complète!S1964),"-",Nomen.complète!S1964)</f>
        <v>Medel (Lucmagn)</v>
      </c>
    </row>
    <row r="1965" spans="1:3" x14ac:dyDescent="0.2">
      <c r="A1965" s="164" t="str">
        <f>IF(ISBLANK(Nomen.complète!Q1965),"",Nomen.complète!Q1965)</f>
        <v/>
      </c>
      <c r="B1965" s="164">
        <f>IF(ISBLANK(Nomen.complète!R1965),"",Nomen.complète!R1965)</f>
        <v>16506</v>
      </c>
      <c r="C1965" s="165" t="str">
        <f>IF(ISBLANK(Nomen.complète!S1965),"-",Nomen.complète!S1965)</f>
        <v>Medels im Oberland</v>
      </c>
    </row>
    <row r="1966" spans="1:3" x14ac:dyDescent="0.2">
      <c r="A1966" s="164" t="str">
        <f>IF(ISBLANK(Nomen.complète!Q1966),"",Nomen.complète!Q1966)</f>
        <v/>
      </c>
      <c r="B1966" s="164">
        <f>IF(ISBLANK(Nomen.complète!R1966),"",Nomen.complète!R1966)</f>
        <v>10232</v>
      </c>
      <c r="C1966" s="165" t="str">
        <f>IF(ISBLANK(Nomen.complète!S1966),"-",Nomen.complète!S1966)</f>
        <v>Medels im Rheinwald</v>
      </c>
    </row>
    <row r="1967" spans="1:3" x14ac:dyDescent="0.2">
      <c r="A1967" s="164">
        <f>IF(ISBLANK(Nomen.complète!Q1967),"",Nomen.complète!Q1967)</f>
        <v>1063</v>
      </c>
      <c r="B1967" s="164">
        <f>IF(ISBLANK(Nomen.complète!R1967),"",Nomen.complète!R1967)</f>
        <v>15568</v>
      </c>
      <c r="C1967" s="165" t="str">
        <f>IF(ISBLANK(Nomen.complète!S1967),"-",Nomen.complète!S1967)</f>
        <v>Meggen</v>
      </c>
    </row>
    <row r="1968" spans="1:3" x14ac:dyDescent="0.2">
      <c r="A1968" s="164" t="str">
        <f>IF(ISBLANK(Nomen.complète!Q1968),"",Nomen.complète!Q1968)</f>
        <v/>
      </c>
      <c r="B1968" s="164">
        <f>IF(ISBLANK(Nomen.complète!R1968),"",Nomen.complète!R1968)</f>
        <v>16475</v>
      </c>
      <c r="C1968" s="165" t="str">
        <f>IF(ISBLANK(Nomen.complète!S1968),"-",Nomen.complète!S1968)</f>
        <v>Meienberg</v>
      </c>
    </row>
    <row r="1969" spans="1:3" x14ac:dyDescent="0.2">
      <c r="A1969" s="164">
        <f>IF(ISBLANK(Nomen.complète!Q1969),"",Nomen.complète!Q1969)</f>
        <v>389</v>
      </c>
      <c r="B1969" s="164">
        <f>IF(ISBLANK(Nomen.complète!R1969),"",Nomen.complète!R1969)</f>
        <v>15052</v>
      </c>
      <c r="C1969" s="165" t="str">
        <f>IF(ISBLANK(Nomen.complète!S1969),"-",Nomen.complète!S1969)</f>
        <v>Meienried</v>
      </c>
    </row>
    <row r="1970" spans="1:3" x14ac:dyDescent="0.2">
      <c r="A1970" s="164">
        <f>IF(ISBLANK(Nomen.complète!Q1970),"",Nomen.complète!Q1970)</f>
        <v>1064</v>
      </c>
      <c r="B1970" s="164">
        <f>IF(ISBLANK(Nomen.complète!R1970),"",Nomen.complète!R1970)</f>
        <v>15567</v>
      </c>
      <c r="C1970" s="165" t="str">
        <f>IF(ISBLANK(Nomen.complète!S1970),"-",Nomen.complète!S1970)</f>
        <v>Meierskappel</v>
      </c>
    </row>
    <row r="1971" spans="1:3" x14ac:dyDescent="0.2">
      <c r="A1971" s="164">
        <f>IF(ISBLANK(Nomen.complète!Q1971),"",Nomen.complète!Q1971)</f>
        <v>307</v>
      </c>
      <c r="B1971" s="164">
        <f>IF(ISBLANK(Nomen.complète!R1971),"",Nomen.complète!R1971)</f>
        <v>15001</v>
      </c>
      <c r="C1971" s="165" t="str">
        <f>IF(ISBLANK(Nomen.complète!S1971),"-",Nomen.complète!S1971)</f>
        <v>Meikirch</v>
      </c>
    </row>
    <row r="1972" spans="1:3" x14ac:dyDescent="0.2">
      <c r="A1972" s="164">
        <f>IF(ISBLANK(Nomen.complète!Q1972),"",Nomen.complète!Q1972)</f>
        <v>156</v>
      </c>
      <c r="B1972" s="164">
        <f>IF(ISBLANK(Nomen.complète!R1972),"",Nomen.complète!R1972)</f>
        <v>12408</v>
      </c>
      <c r="C1972" s="165" t="str">
        <f>IF(ISBLANK(Nomen.complète!S1972),"-",Nomen.complète!S1972)</f>
        <v>Meilen</v>
      </c>
    </row>
    <row r="1973" spans="1:3" x14ac:dyDescent="0.2">
      <c r="A1973" s="164">
        <f>IF(ISBLANK(Nomen.complète!Q1973),"",Nomen.complète!Q1973)</f>
        <v>6629</v>
      </c>
      <c r="B1973" s="164">
        <f>IF(ISBLANK(Nomen.complète!R1973),"",Nomen.complète!R1973)</f>
        <v>12409</v>
      </c>
      <c r="C1973" s="165" t="str">
        <f>IF(ISBLANK(Nomen.complète!S1973),"-",Nomen.complète!S1973)</f>
        <v>Meinier</v>
      </c>
    </row>
    <row r="1974" spans="1:3" x14ac:dyDescent="0.2">
      <c r="A1974" s="164">
        <f>IF(ISBLANK(Nomen.complète!Q1974),"",Nomen.complète!Q1974)</f>
        <v>390</v>
      </c>
      <c r="B1974" s="164">
        <f>IF(ISBLANK(Nomen.complète!R1974),"",Nomen.complète!R1974)</f>
        <v>15053</v>
      </c>
      <c r="C1974" s="165" t="str">
        <f>IF(ISBLANK(Nomen.complète!S1974),"-",Nomen.complète!S1974)</f>
        <v>Meinisberg</v>
      </c>
    </row>
    <row r="1975" spans="1:3" x14ac:dyDescent="0.2">
      <c r="A1975" s="164">
        <f>IF(ISBLANK(Nomen.complète!Q1975),"",Nomen.complète!Q1975)</f>
        <v>785</v>
      </c>
      <c r="B1975" s="164">
        <f>IF(ISBLANK(Nomen.complète!R1975),"",Nomen.complète!R1975)</f>
        <v>15273</v>
      </c>
      <c r="C1975" s="165" t="str">
        <f>IF(ISBLANK(Nomen.complète!S1975),"-",Nomen.complète!S1975)</f>
        <v>Meiringen</v>
      </c>
    </row>
    <row r="1976" spans="1:3" x14ac:dyDescent="0.2">
      <c r="A1976" s="164">
        <f>IF(ISBLANK(Nomen.complète!Q1976),"",Nomen.complète!Q1976)</f>
        <v>4202</v>
      </c>
      <c r="B1976" s="164">
        <f>IF(ISBLANK(Nomen.complète!R1976),"",Nomen.complète!R1976)</f>
        <v>12411</v>
      </c>
      <c r="C1976" s="165" t="str">
        <f>IF(ISBLANK(Nomen.complète!S1976),"-",Nomen.complète!S1976)</f>
        <v>Meisterschwanden</v>
      </c>
    </row>
    <row r="1977" spans="1:3" x14ac:dyDescent="0.2">
      <c r="A1977" s="164" t="str">
        <f>IF(ISBLANK(Nomen.complète!Q1977),"",Nomen.complète!Q1977)</f>
        <v/>
      </c>
      <c r="B1977" s="164">
        <f>IF(ISBLANK(Nomen.complète!R1977),"",Nomen.complète!R1977)</f>
        <v>12412</v>
      </c>
      <c r="C1977" s="165" t="str">
        <f>IF(ISBLANK(Nomen.complète!S1977),"-",Nomen.complète!S1977)</f>
        <v>Melano</v>
      </c>
    </row>
    <row r="1978" spans="1:3" x14ac:dyDescent="0.2">
      <c r="A1978" s="164">
        <f>IF(ISBLANK(Nomen.complète!Q1978),"",Nomen.complète!Q1978)</f>
        <v>333</v>
      </c>
      <c r="B1978" s="164">
        <f>IF(ISBLANK(Nomen.complète!R1978),"",Nomen.complète!R1978)</f>
        <v>15017</v>
      </c>
      <c r="C1978" s="165" t="str">
        <f>IF(ISBLANK(Nomen.complète!S1978),"-",Nomen.complète!S1978)</f>
        <v>Melchnau</v>
      </c>
    </row>
    <row r="1979" spans="1:3" x14ac:dyDescent="0.2">
      <c r="A1979" s="164">
        <f>IF(ISBLANK(Nomen.complète!Q1979),"",Nomen.complète!Q1979)</f>
        <v>5198</v>
      </c>
      <c r="B1979" s="164">
        <f>IF(ISBLANK(Nomen.complète!R1979),"",Nomen.complète!R1979)</f>
        <v>12388</v>
      </c>
      <c r="C1979" s="165" t="str">
        <f>IF(ISBLANK(Nomen.complète!S1979),"-",Nomen.complète!S1979)</f>
        <v>Melide</v>
      </c>
    </row>
    <row r="1980" spans="1:3" x14ac:dyDescent="0.2">
      <c r="A1980" s="164">
        <f>IF(ISBLANK(Nomen.complète!Q1980),"",Nomen.complète!Q1980)</f>
        <v>4314</v>
      </c>
      <c r="B1980" s="164">
        <f>IF(ISBLANK(Nomen.complète!R1980),"",Nomen.complète!R1980)</f>
        <v>12404</v>
      </c>
      <c r="C1980" s="165" t="str">
        <f>IF(ISBLANK(Nomen.complète!S1980),"-",Nomen.complète!S1980)</f>
        <v>Mellikon</v>
      </c>
    </row>
    <row r="1981" spans="1:3" x14ac:dyDescent="0.2">
      <c r="A1981" s="164">
        <f>IF(ISBLANK(Nomen.complète!Q1981),"",Nomen.complète!Q1981)</f>
        <v>4033</v>
      </c>
      <c r="B1981" s="164">
        <f>IF(ISBLANK(Nomen.complète!R1981),"",Nomen.complète!R1981)</f>
        <v>12384</v>
      </c>
      <c r="C1981" s="165" t="str">
        <f>IF(ISBLANK(Nomen.complète!S1981),"-",Nomen.complète!S1981)</f>
        <v>Mellingen</v>
      </c>
    </row>
    <row r="1982" spans="1:3" x14ac:dyDescent="0.2">
      <c r="A1982" s="164" t="str">
        <f>IF(ISBLANK(Nomen.complète!Q1982),"",Nomen.complète!Q1982)</f>
        <v/>
      </c>
      <c r="B1982" s="164">
        <f>IF(ISBLANK(Nomen.complète!R1982),"",Nomen.complète!R1982)</f>
        <v>16306</v>
      </c>
      <c r="C1982" s="165" t="str">
        <f>IF(ISBLANK(Nomen.complète!S1982),"-",Nomen.complète!S1982)</f>
        <v>Mellstorf</v>
      </c>
    </row>
    <row r="1983" spans="1:3" x14ac:dyDescent="0.2">
      <c r="A1983" s="164">
        <f>IF(ISBLANK(Nomen.complète!Q1983),"",Nomen.complète!Q1983)</f>
        <v>3293</v>
      </c>
      <c r="B1983" s="164">
        <f>IF(ISBLANK(Nomen.complète!R1983),"",Nomen.complète!R1983)</f>
        <v>14413</v>
      </c>
      <c r="C1983" s="165" t="str">
        <f>IF(ISBLANK(Nomen.complète!S1983),"-",Nomen.complète!S1983)</f>
        <v>Mels</v>
      </c>
    </row>
    <row r="1984" spans="1:3" x14ac:dyDescent="0.2">
      <c r="A1984" s="164">
        <f>IF(ISBLANK(Nomen.complète!Q1984),"",Nomen.complète!Q1984)</f>
        <v>2620</v>
      </c>
      <c r="B1984" s="164">
        <f>IF(ISBLANK(Nomen.complète!R1984),"",Nomen.complète!R1984)</f>
        <v>12385</v>
      </c>
      <c r="C1984" s="165" t="str">
        <f>IF(ISBLANK(Nomen.complète!S1984),"-",Nomen.complète!S1984)</f>
        <v>Meltingen</v>
      </c>
    </row>
    <row r="1985" spans="1:3" x14ac:dyDescent="0.2">
      <c r="A1985" s="164">
        <f>IF(ISBLANK(Nomen.complète!Q1985),"",Nomen.complète!Q1985)</f>
        <v>5254</v>
      </c>
      <c r="B1985" s="164">
        <f>IF(ISBLANK(Nomen.complète!R1985),"",Nomen.complète!R1985)</f>
        <v>15630</v>
      </c>
      <c r="C1985" s="165" t="str">
        <f>IF(ISBLANK(Nomen.complète!S1985),"-",Nomen.complète!S1985)</f>
        <v>Mendrisio</v>
      </c>
    </row>
    <row r="1986" spans="1:3" x14ac:dyDescent="0.2">
      <c r="A1986" s="164">
        <f>IF(ISBLANK(Nomen.complète!Q1986),"",Nomen.complète!Q1986)</f>
        <v>4139</v>
      </c>
      <c r="B1986" s="164">
        <f>IF(ISBLANK(Nomen.complète!R1986),"",Nomen.complète!R1986)</f>
        <v>16625</v>
      </c>
      <c r="C1986" s="165" t="str">
        <f>IF(ISBLANK(Nomen.complète!S1986),"-",Nomen.complète!S1986)</f>
        <v>Menziken</v>
      </c>
    </row>
    <row r="1987" spans="1:3" x14ac:dyDescent="0.2">
      <c r="A1987" s="164">
        <f>IF(ISBLANK(Nomen.complète!Q1987),"",Nomen.complète!Q1987)</f>
        <v>1704</v>
      </c>
      <c r="B1987" s="164">
        <f>IF(ISBLANK(Nomen.complète!R1987),"",Nomen.complète!R1987)</f>
        <v>12389</v>
      </c>
      <c r="C1987" s="165" t="str">
        <f>IF(ISBLANK(Nomen.complète!S1987),"-",Nomen.complète!S1987)</f>
        <v>Menzingen</v>
      </c>
    </row>
    <row r="1988" spans="1:3" x14ac:dyDescent="0.2">
      <c r="A1988" s="164">
        <f>IF(ISBLANK(Nomen.complète!Q1988),"",Nomen.complète!Q1988)</f>
        <v>1136</v>
      </c>
      <c r="B1988" s="164">
        <f>IF(ISBLANK(Nomen.complète!R1988),"",Nomen.complète!R1988)</f>
        <v>15566</v>
      </c>
      <c r="C1988" s="165" t="str">
        <f>IF(ISBLANK(Nomen.complète!S1988),"-",Nomen.complète!S1988)</f>
        <v>Menznau</v>
      </c>
    </row>
    <row r="1989" spans="1:3" x14ac:dyDescent="0.2">
      <c r="A1989" s="164" t="str">
        <f>IF(ISBLANK(Nomen.complète!Q1989),"",Nomen.complète!Q1989)</f>
        <v/>
      </c>
      <c r="B1989" s="164">
        <f>IF(ISBLANK(Nomen.complète!R1989),"",Nomen.complète!R1989)</f>
        <v>12391</v>
      </c>
      <c r="C1989" s="165" t="str">
        <f>IF(ISBLANK(Nomen.complète!S1989),"-",Nomen.complète!S1989)</f>
        <v>Menzonio</v>
      </c>
    </row>
    <row r="1990" spans="1:3" x14ac:dyDescent="0.2">
      <c r="A1990" s="164">
        <f>IF(ISBLANK(Nomen.complète!Q1990),"",Nomen.complète!Q1990)</f>
        <v>4234</v>
      </c>
      <c r="B1990" s="164">
        <f>IF(ISBLANK(Nomen.complète!R1990),"",Nomen.complète!R1990)</f>
        <v>15503</v>
      </c>
      <c r="C1990" s="165" t="str">
        <f>IF(ISBLANK(Nomen.complète!S1990),"-",Nomen.complète!S1990)</f>
        <v>Merenschwand</v>
      </c>
    </row>
    <row r="1991" spans="1:3" x14ac:dyDescent="0.2">
      <c r="A1991" s="164">
        <f>IF(ISBLANK(Nomen.complète!Q1991),"",Nomen.complète!Q1991)</f>
        <v>5117</v>
      </c>
      <c r="B1991" s="164">
        <f>IF(ISBLANK(Nomen.complète!R1991),"",Nomen.complète!R1991)</f>
        <v>12393</v>
      </c>
      <c r="C1991" s="165" t="str">
        <f>IF(ISBLANK(Nomen.complète!S1991),"-",Nomen.complète!S1991)</f>
        <v>Mergoscia</v>
      </c>
    </row>
    <row r="1992" spans="1:3" x14ac:dyDescent="0.2">
      <c r="A1992" s="164" t="str">
        <f>IF(ISBLANK(Nomen.complète!Q1992),"",Nomen.complète!Q1992)</f>
        <v/>
      </c>
      <c r="B1992" s="164">
        <f>IF(ISBLANK(Nomen.complète!R1992),"",Nomen.complète!R1992)</f>
        <v>12394</v>
      </c>
      <c r="C1992" s="165" t="str">
        <f>IF(ISBLANK(Nomen.complète!S1992),"-",Nomen.complète!S1992)</f>
        <v>Meride</v>
      </c>
    </row>
    <row r="1993" spans="1:3" x14ac:dyDescent="0.2">
      <c r="A1993" s="164">
        <f>IF(ISBLANK(Nomen.complète!Q1993),"",Nomen.complète!Q1993)</f>
        <v>2936</v>
      </c>
      <c r="B1993" s="164">
        <f>IF(ISBLANK(Nomen.complète!R1993),"",Nomen.complète!R1993)</f>
        <v>12395</v>
      </c>
      <c r="C1993" s="165" t="str">
        <f>IF(ISBLANK(Nomen.complète!S1993),"-",Nomen.complète!S1993)</f>
        <v>Merishausen</v>
      </c>
    </row>
    <row r="1994" spans="1:3" x14ac:dyDescent="0.2">
      <c r="A1994" s="164">
        <f>IF(ISBLANK(Nomen.complète!Q1994),"",Nomen.complète!Q1994)</f>
        <v>6715</v>
      </c>
      <c r="B1994" s="164">
        <f>IF(ISBLANK(Nomen.complète!R1994),"",Nomen.complète!R1994)</f>
        <v>13286</v>
      </c>
      <c r="C1994" s="165" t="str">
        <f>IF(ISBLANK(Nomen.complète!S1994),"-",Nomen.complète!S1994)</f>
        <v>Mervelier</v>
      </c>
    </row>
    <row r="1995" spans="1:3" x14ac:dyDescent="0.2">
      <c r="A1995" s="164">
        <f>IF(ISBLANK(Nomen.complète!Q1995),"",Nomen.complète!Q1995)</f>
        <v>741</v>
      </c>
      <c r="B1995" s="164">
        <f>IF(ISBLANK(Nomen.complète!R1995),"",Nomen.complète!R1995)</f>
        <v>15247</v>
      </c>
      <c r="C1995" s="165" t="str">
        <f>IF(ISBLANK(Nomen.complète!S1995),"-",Nomen.complète!S1995)</f>
        <v>Merzligen</v>
      </c>
    </row>
    <row r="1996" spans="1:3" x14ac:dyDescent="0.2">
      <c r="A1996" s="164">
        <f>IF(ISBLANK(Nomen.complète!Q1996),"",Nomen.complète!Q1996)</f>
        <v>3822</v>
      </c>
      <c r="B1996" s="164">
        <f>IF(ISBLANK(Nomen.complète!R1996),"",Nomen.complète!R1996)</f>
        <v>16017</v>
      </c>
      <c r="C1996" s="165" t="str">
        <f>IF(ISBLANK(Nomen.complète!S1996),"-",Nomen.complète!S1996)</f>
        <v>Mesocco</v>
      </c>
    </row>
    <row r="1997" spans="1:3" x14ac:dyDescent="0.2">
      <c r="A1997" s="164">
        <f>IF(ISBLANK(Nomen.complète!Q1997),"",Nomen.complète!Q1997)</f>
        <v>2457</v>
      </c>
      <c r="B1997" s="164">
        <f>IF(ISBLANK(Nomen.complète!R1997),"",Nomen.complète!R1997)</f>
        <v>15380</v>
      </c>
      <c r="C1997" s="165" t="str">
        <f>IF(ISBLANK(Nomen.complète!S1997),"-",Nomen.complète!S1997)</f>
        <v>Messen</v>
      </c>
    </row>
    <row r="1998" spans="1:3" x14ac:dyDescent="0.2">
      <c r="A1998" s="164" t="str">
        <f>IF(ISBLANK(Nomen.complète!Q1998),"",Nomen.complète!Q1998)</f>
        <v/>
      </c>
      <c r="B1998" s="164">
        <f>IF(ISBLANK(Nomen.complète!R1998),"",Nomen.complète!R1998)</f>
        <v>16373</v>
      </c>
      <c r="C1998" s="165" t="str">
        <f>IF(ISBLANK(Nomen.complète!S1998),"-",Nomen.complète!S1998)</f>
        <v>Messen-Scheunen</v>
      </c>
    </row>
    <row r="1999" spans="1:3" x14ac:dyDescent="0.2">
      <c r="A1999" s="164" t="str">
        <f>IF(ISBLANK(Nomen.complète!Q1999),"",Nomen.complète!Q1999)</f>
        <v/>
      </c>
      <c r="B1999" s="164">
        <f>IF(ISBLANK(Nomen.complète!R1999),"",Nomen.complète!R1999)</f>
        <v>16406</v>
      </c>
      <c r="C1999" s="165" t="str">
        <f>IF(ISBLANK(Nomen.complète!S1999),"-",Nomen.complète!S1999)</f>
        <v>Mett</v>
      </c>
    </row>
    <row r="2000" spans="1:3" x14ac:dyDescent="0.2">
      <c r="A2000" s="164" t="str">
        <f>IF(ISBLANK(Nomen.complète!Q2000),"",Nomen.complète!Q2000)</f>
        <v/>
      </c>
      <c r="B2000" s="164">
        <f>IF(ISBLANK(Nomen.complète!R2000),"",Nomen.complète!R2000)</f>
        <v>12383</v>
      </c>
      <c r="C2000" s="165" t="str">
        <f>IF(ISBLANK(Nomen.complète!S2000),"-",Nomen.complète!S2000)</f>
        <v>Mett-Oberschlatt</v>
      </c>
    </row>
    <row r="2001" spans="1:3" x14ac:dyDescent="0.2">
      <c r="A2001" s="164" t="str">
        <f>IF(ISBLANK(Nomen.complète!Q2001),"",Nomen.complète!Q2001)</f>
        <v/>
      </c>
      <c r="B2001" s="164">
        <f>IF(ISBLANK(Nomen.complète!R2001),"",Nomen.complète!R2001)</f>
        <v>12406</v>
      </c>
      <c r="C2001" s="165" t="str">
        <f>IF(ISBLANK(Nomen.complète!S2001),"-",Nomen.complète!S2001)</f>
        <v>Mettau</v>
      </c>
    </row>
    <row r="2002" spans="1:3" x14ac:dyDescent="0.2">
      <c r="A2002" s="164">
        <f>IF(ISBLANK(Nomen.complète!Q2002),"",Nomen.complète!Q2002)</f>
        <v>4184</v>
      </c>
      <c r="B2002" s="164">
        <f>IF(ISBLANK(Nomen.complète!R2002),"",Nomen.complète!R2002)</f>
        <v>15388</v>
      </c>
      <c r="C2002" s="165" t="str">
        <f>IF(ISBLANK(Nomen.complète!S2002),"-",Nomen.complète!S2002)</f>
        <v>Mettauertal</v>
      </c>
    </row>
    <row r="2003" spans="1:3" x14ac:dyDescent="0.2">
      <c r="A2003" s="164" t="str">
        <f>IF(ISBLANK(Nomen.complète!Q2003),"",Nomen.complète!Q2003)</f>
        <v/>
      </c>
      <c r="B2003" s="164">
        <f>IF(ISBLANK(Nomen.complète!R2003),"",Nomen.complète!R2003)</f>
        <v>10997</v>
      </c>
      <c r="C2003" s="165" t="str">
        <f>IF(ISBLANK(Nomen.complète!S2003),"-",Nomen.complète!S2003)</f>
        <v>Mettemberg</v>
      </c>
    </row>
    <row r="2004" spans="1:3" x14ac:dyDescent="0.2">
      <c r="A2004" s="164">
        <f>IF(ISBLANK(Nomen.complète!Q2004),"",Nomen.complète!Q2004)</f>
        <v>6716</v>
      </c>
      <c r="B2004" s="164">
        <f>IF(ISBLANK(Nomen.complète!R2004),"",Nomen.complète!R2004)</f>
        <v>13680</v>
      </c>
      <c r="C2004" s="165" t="str">
        <f>IF(ISBLANK(Nomen.complète!S2004),"-",Nomen.complète!S2004)</f>
        <v>Mettembert</v>
      </c>
    </row>
    <row r="2005" spans="1:3" x14ac:dyDescent="0.2">
      <c r="A2005" s="164" t="str">
        <f>IF(ISBLANK(Nomen.complète!Q2005),"",Nomen.complète!Q2005)</f>
        <v/>
      </c>
      <c r="B2005" s="164">
        <f>IF(ISBLANK(Nomen.complète!R2005),"",Nomen.complète!R2005)</f>
        <v>12431</v>
      </c>
      <c r="C2005" s="165" t="str">
        <f>IF(ISBLANK(Nomen.complète!S2005),"-",Nomen.complète!S2005)</f>
        <v>Mettendorf</v>
      </c>
    </row>
    <row r="2006" spans="1:3" x14ac:dyDescent="0.2">
      <c r="A2006" s="164" t="str">
        <f>IF(ISBLANK(Nomen.complète!Q2006),"",Nomen.complète!Q2006)</f>
        <v/>
      </c>
      <c r="B2006" s="164">
        <f>IF(ISBLANK(Nomen.complète!R2006),"",Nomen.complète!R2006)</f>
        <v>12432</v>
      </c>
      <c r="C2006" s="165" t="str">
        <f>IF(ISBLANK(Nomen.complète!S2006),"-",Nomen.complète!S2006)</f>
        <v>Mettlen</v>
      </c>
    </row>
    <row r="2007" spans="1:3" x14ac:dyDescent="0.2">
      <c r="A2007" s="164">
        <f>IF(ISBLANK(Nomen.complète!Q2007),"",Nomen.complète!Q2007)</f>
        <v>9</v>
      </c>
      <c r="B2007" s="164">
        <f>IF(ISBLANK(Nomen.complète!R2007),"",Nomen.complète!R2007)</f>
        <v>12433</v>
      </c>
      <c r="C2007" s="165" t="str">
        <f>IF(ISBLANK(Nomen.complète!S2007),"-",Nomen.complète!S2007)</f>
        <v>Mettmenstetten</v>
      </c>
    </row>
    <row r="2008" spans="1:3" x14ac:dyDescent="0.2">
      <c r="A2008" s="164" t="str">
        <f>IF(ISBLANK(Nomen.complète!Q2008),"",Nomen.complète!Q2008)</f>
        <v/>
      </c>
      <c r="B2008" s="164">
        <f>IF(ISBLANK(Nomen.complète!R2008),"",Nomen.complète!R2008)</f>
        <v>12434</v>
      </c>
      <c r="C2008" s="165" t="str">
        <f>IF(ISBLANK(Nomen.complète!S2008),"-",Nomen.complète!S2008)</f>
        <v>Metzerlen</v>
      </c>
    </row>
    <row r="2009" spans="1:3" x14ac:dyDescent="0.2">
      <c r="A2009" s="164">
        <f>IF(ISBLANK(Nomen.complète!Q2009),"",Nomen.complète!Q2009)</f>
        <v>2477</v>
      </c>
      <c r="B2009" s="164">
        <f>IF(ISBLANK(Nomen.complète!R2009),"",Nomen.complète!R2009)</f>
        <v>14469</v>
      </c>
      <c r="C2009" s="165" t="str">
        <f>IF(ISBLANK(Nomen.complète!S2009),"-",Nomen.complète!S2009)</f>
        <v>Metzerlen-Mariastein</v>
      </c>
    </row>
    <row r="2010" spans="1:3" x14ac:dyDescent="0.2">
      <c r="A2010" s="164">
        <f>IF(ISBLANK(Nomen.complète!Q2010),"",Nomen.complète!Q2010)</f>
        <v>5489</v>
      </c>
      <c r="B2010" s="164">
        <f>IF(ISBLANK(Nomen.complète!R2010),"",Nomen.complète!R2010)</f>
        <v>14676</v>
      </c>
      <c r="C2010" s="165" t="str">
        <f>IF(ISBLANK(Nomen.complète!S2010),"-",Nomen.complète!S2010)</f>
        <v>Mex (VD)</v>
      </c>
    </row>
    <row r="2011" spans="1:3" x14ac:dyDescent="0.2">
      <c r="A2011" s="164" t="str">
        <f>IF(ISBLANK(Nomen.complète!Q2011),"",Nomen.complète!Q2011)</f>
        <v/>
      </c>
      <c r="B2011" s="164">
        <f>IF(ISBLANK(Nomen.complète!R2011),"",Nomen.complète!R2011)</f>
        <v>12445</v>
      </c>
      <c r="C2011" s="165" t="str">
        <f>IF(ISBLANK(Nomen.complète!S2011),"-",Nomen.complète!S2011)</f>
        <v>Mex (VS)</v>
      </c>
    </row>
    <row r="2012" spans="1:3" x14ac:dyDescent="0.2">
      <c r="A2012" s="164">
        <f>IF(ISBLANK(Nomen.complète!Q2012),"",Nomen.complète!Q2012)</f>
        <v>2271</v>
      </c>
      <c r="B2012" s="164">
        <f>IF(ISBLANK(Nomen.complète!R2012),"",Nomen.complète!R2012)</f>
        <v>12437</v>
      </c>
      <c r="C2012" s="165" t="str">
        <f>IF(ISBLANK(Nomen.complète!S2012),"-",Nomen.complète!S2012)</f>
        <v>Meyriez</v>
      </c>
    </row>
    <row r="2013" spans="1:3" x14ac:dyDescent="0.2">
      <c r="A2013" s="164">
        <f>IF(ISBLANK(Nomen.complète!Q2013),"",Nomen.complète!Q2013)</f>
        <v>6630</v>
      </c>
      <c r="B2013" s="164">
        <f>IF(ISBLANK(Nomen.complète!R2013),"",Nomen.complète!R2013)</f>
        <v>12430</v>
      </c>
      <c r="C2013" s="165" t="str">
        <f>IF(ISBLANK(Nomen.complète!S2013),"-",Nomen.complète!S2013)</f>
        <v>Meyrin</v>
      </c>
    </row>
    <row r="2014" spans="1:3" x14ac:dyDescent="0.2">
      <c r="A2014" s="164">
        <f>IF(ISBLANK(Nomen.complète!Q2014),"",Nomen.complète!Q2014)</f>
        <v>5199</v>
      </c>
      <c r="B2014" s="164">
        <f>IF(ISBLANK(Nomen.complète!R2014),"",Nomen.complète!R2014)</f>
        <v>12442</v>
      </c>
      <c r="C2014" s="165" t="str">
        <f>IF(ISBLANK(Nomen.complète!S2014),"-",Nomen.complète!S2014)</f>
        <v>Mezzovico-Vira</v>
      </c>
    </row>
    <row r="2015" spans="1:3" x14ac:dyDescent="0.2">
      <c r="A2015" s="164" t="str">
        <f>IF(ISBLANK(Nomen.complète!Q2015),"",Nomen.complète!Q2015)</f>
        <v/>
      </c>
      <c r="B2015" s="164">
        <f>IF(ISBLANK(Nomen.complète!R2015),"",Nomen.complète!R2015)</f>
        <v>12443</v>
      </c>
      <c r="C2015" s="165" t="str">
        <f>IF(ISBLANK(Nomen.complète!S2015),"-",Nomen.complète!S2015)</f>
        <v>Middes</v>
      </c>
    </row>
    <row r="2016" spans="1:3" x14ac:dyDescent="0.2">
      <c r="A2016" s="164">
        <f>IF(ISBLANK(Nomen.complète!Q2016),"",Nomen.complète!Q2016)</f>
        <v>5723</v>
      </c>
      <c r="B2016" s="164">
        <f>IF(ISBLANK(Nomen.complète!R2016),"",Nomen.complète!R2016)</f>
        <v>14680</v>
      </c>
      <c r="C2016" s="165" t="str">
        <f>IF(ISBLANK(Nomen.complète!S2016),"-",Nomen.complète!S2016)</f>
        <v>Mies</v>
      </c>
    </row>
    <row r="2017" spans="1:3" x14ac:dyDescent="0.2">
      <c r="A2017" s="164">
        <f>IF(ISBLANK(Nomen.complète!Q2017),"",Nomen.complète!Q2017)</f>
        <v>5200</v>
      </c>
      <c r="B2017" s="164">
        <f>IF(ISBLANK(Nomen.complète!R2017),"",Nomen.complète!R2017)</f>
        <v>12420</v>
      </c>
      <c r="C2017" s="165" t="str">
        <f>IF(ISBLANK(Nomen.complète!S2017),"-",Nomen.complète!S2017)</f>
        <v>Miglieglia</v>
      </c>
    </row>
    <row r="2018" spans="1:3" x14ac:dyDescent="0.2">
      <c r="A2018" s="164">
        <f>IF(ISBLANK(Nomen.complète!Q2018),"",Nomen.complète!Q2018)</f>
        <v>6416</v>
      </c>
      <c r="B2018" s="164">
        <f>IF(ISBLANK(Nomen.complète!R2018),"",Nomen.complète!R2018)</f>
        <v>16094</v>
      </c>
      <c r="C2018" s="165" t="str">
        <f>IF(ISBLANK(Nomen.complète!S2018),"-",Nomen.complète!S2018)</f>
        <v>Milvignes</v>
      </c>
    </row>
    <row r="2019" spans="1:3" x14ac:dyDescent="0.2">
      <c r="A2019" s="164">
        <f>IF(ISBLANK(Nomen.complète!Q2019),"",Nomen.complète!Q2019)</f>
        <v>5118</v>
      </c>
      <c r="B2019" s="164">
        <f>IF(ISBLANK(Nomen.complète!R2019),"",Nomen.complète!R2019)</f>
        <v>12436</v>
      </c>
      <c r="C2019" s="165" t="str">
        <f>IF(ISBLANK(Nomen.complète!S2019),"-",Nomen.complète!S2019)</f>
        <v>Minusio</v>
      </c>
    </row>
    <row r="2020" spans="1:3" x14ac:dyDescent="0.2">
      <c r="A2020" s="164">
        <f>IF(ISBLANK(Nomen.complète!Q2020),"",Nomen.complète!Q2020)</f>
        <v>615</v>
      </c>
      <c r="B2020" s="164">
        <f>IF(ISBLANK(Nomen.complète!R2020),"",Nomen.complète!R2020)</f>
        <v>15180</v>
      </c>
      <c r="C2020" s="165" t="str">
        <f>IF(ISBLANK(Nomen.complète!S2020),"-",Nomen.complète!S2020)</f>
        <v>Mirchel</v>
      </c>
    </row>
    <row r="2021" spans="1:3" x14ac:dyDescent="0.2">
      <c r="A2021" s="164" t="str">
        <f>IF(ISBLANK(Nomen.complète!Q2021),"",Nomen.complète!Q2021)</f>
        <v/>
      </c>
      <c r="B2021" s="164">
        <f>IF(ISBLANK(Nomen.complète!R2021),"",Nomen.complète!R2021)</f>
        <v>12416</v>
      </c>
      <c r="C2021" s="165" t="str">
        <f>IF(ISBLANK(Nomen.complète!S2021),"-",Nomen.complète!S2021)</f>
        <v>Misery</v>
      </c>
    </row>
    <row r="2022" spans="1:3" x14ac:dyDescent="0.2">
      <c r="A2022" s="164">
        <f>IF(ISBLANK(Nomen.complète!Q2022),"",Nomen.complète!Q2022)</f>
        <v>2272</v>
      </c>
      <c r="B2022" s="164">
        <f>IF(ISBLANK(Nomen.complète!R2022),"",Nomen.complète!R2022)</f>
        <v>14096</v>
      </c>
      <c r="C2022" s="165" t="str">
        <f>IF(ISBLANK(Nomen.complète!S2022),"-",Nomen.complète!S2022)</f>
        <v>Misery-Courtion</v>
      </c>
    </row>
    <row r="2023" spans="1:3" x14ac:dyDescent="0.2">
      <c r="A2023" s="164">
        <f>IF(ISBLANK(Nomen.complète!Q2023),"",Nomen.complète!Q2023)</f>
        <v>5821</v>
      </c>
      <c r="B2023" s="164">
        <f>IF(ISBLANK(Nomen.complète!R2023),"",Nomen.complète!R2023)</f>
        <v>14682</v>
      </c>
      <c r="C2023" s="165" t="str">
        <f>IF(ISBLANK(Nomen.complète!S2023),"-",Nomen.complète!S2023)</f>
        <v>Missy</v>
      </c>
    </row>
    <row r="2024" spans="1:3" x14ac:dyDescent="0.2">
      <c r="A2024" s="164" t="str">
        <f>IF(ISBLANK(Nomen.complète!Q2024),"",Nomen.complète!Q2024)</f>
        <v/>
      </c>
      <c r="B2024" s="164">
        <f>IF(ISBLANK(Nomen.complète!R2024),"",Nomen.complète!R2024)</f>
        <v>12418</v>
      </c>
      <c r="C2024" s="165" t="str">
        <f>IF(ISBLANK(Nomen.complète!S2024),"-",Nomen.complète!S2024)</f>
        <v>Mitlödi</v>
      </c>
    </row>
    <row r="2025" spans="1:3" x14ac:dyDescent="0.2">
      <c r="A2025" s="164" t="str">
        <f>IF(ISBLANK(Nomen.complète!Q2025),"",Nomen.complète!Q2025)</f>
        <v/>
      </c>
      <c r="B2025" s="164">
        <f>IF(ISBLANK(Nomen.complète!R2025),"",Nomen.complète!R2025)</f>
        <v>12444</v>
      </c>
      <c r="C2025" s="165" t="str">
        <f>IF(ISBLANK(Nomen.complète!S2025),"-",Nomen.complète!S2025)</f>
        <v>Miège</v>
      </c>
    </row>
    <row r="2026" spans="1:3" x14ac:dyDescent="0.2">
      <c r="A2026" s="164" t="str">
        <f>IF(ISBLANK(Nomen.complète!Q2026),"",Nomen.complète!Q2026)</f>
        <v/>
      </c>
      <c r="B2026" s="164">
        <f>IF(ISBLANK(Nomen.complète!R2026),"",Nomen.complète!R2026)</f>
        <v>11051</v>
      </c>
      <c r="C2026" s="165" t="str">
        <f>IF(ISBLANK(Nomen.complète!S2026),"-",Nomen.complète!S2026)</f>
        <v>Miécourt</v>
      </c>
    </row>
    <row r="2027" spans="1:3" x14ac:dyDescent="0.2">
      <c r="A2027" s="164" t="str">
        <f>IF(ISBLANK(Nomen.complète!Q2027),"",Nomen.complète!Q2027)</f>
        <v/>
      </c>
      <c r="B2027" s="164">
        <f>IF(ISBLANK(Nomen.complète!R2027),"",Nomen.complète!R2027)</f>
        <v>10028</v>
      </c>
      <c r="C2027" s="165" t="str">
        <f>IF(ISBLANK(Nomen.complète!S2027),"-",Nomen.complète!S2027)</f>
        <v>Mogelsberg</v>
      </c>
    </row>
    <row r="2028" spans="1:3" x14ac:dyDescent="0.2">
      <c r="A2028" s="164" t="str">
        <f>IF(ISBLANK(Nomen.complète!Q2028),"",Nomen.complète!Q2028)</f>
        <v/>
      </c>
      <c r="B2028" s="164">
        <f>IF(ISBLANK(Nomen.complète!R2028),"",Nomen.complète!R2028)</f>
        <v>12419</v>
      </c>
      <c r="C2028" s="165" t="str">
        <f>IF(ISBLANK(Nomen.complète!S2028),"-",Nomen.complète!S2028)</f>
        <v>Moghegno</v>
      </c>
    </row>
    <row r="2029" spans="1:3" x14ac:dyDescent="0.2">
      <c r="A2029" s="164">
        <f>IF(ISBLANK(Nomen.complète!Q2029),"",Nomen.complète!Q2029)</f>
        <v>5490</v>
      </c>
      <c r="B2029" s="164">
        <f>IF(ISBLANK(Nomen.complète!R2029),"",Nomen.complète!R2029)</f>
        <v>14681</v>
      </c>
      <c r="C2029" s="165" t="str">
        <f>IF(ISBLANK(Nomen.complète!S2029),"-",Nomen.complète!S2029)</f>
        <v>Moiry</v>
      </c>
    </row>
    <row r="2030" spans="1:3" x14ac:dyDescent="0.2">
      <c r="A2030" s="164" t="str">
        <f>IF(ISBLANK(Nomen.complète!Q2030),"",Nomen.complète!Q2030)</f>
        <v/>
      </c>
      <c r="B2030" s="164">
        <f>IF(ISBLANK(Nomen.complète!R2030),"",Nomen.complète!R2030)</f>
        <v>12414</v>
      </c>
      <c r="C2030" s="165" t="str">
        <f>IF(ISBLANK(Nomen.complète!S2030),"-",Nomen.complète!S2030)</f>
        <v>Moleno</v>
      </c>
    </row>
    <row r="2031" spans="1:3" x14ac:dyDescent="0.2">
      <c r="A2031" s="164" t="str">
        <f>IF(ISBLANK(Nomen.complète!Q2031),"",Nomen.complète!Q2031)</f>
        <v/>
      </c>
      <c r="B2031" s="164">
        <f>IF(ISBLANK(Nomen.complète!R2031),"",Nomen.complète!R2031)</f>
        <v>10803</v>
      </c>
      <c r="C2031" s="165" t="str">
        <f>IF(ISBLANK(Nomen.complète!S2031),"-",Nomen.complète!S2031)</f>
        <v>Molinis</v>
      </c>
    </row>
    <row r="2032" spans="1:3" x14ac:dyDescent="0.2">
      <c r="A2032" s="164">
        <f>IF(ISBLANK(Nomen.complète!Q2032),"",Nomen.complète!Q2032)</f>
        <v>5431</v>
      </c>
      <c r="B2032" s="164">
        <f>IF(ISBLANK(Nomen.complète!R2032),"",Nomen.complète!R2032)</f>
        <v>14679</v>
      </c>
      <c r="C2032" s="165" t="str">
        <f>IF(ISBLANK(Nomen.complète!S2032),"-",Nomen.complète!S2032)</f>
        <v>Mollens (VD)</v>
      </c>
    </row>
    <row r="2033" spans="1:3" x14ac:dyDescent="0.2">
      <c r="A2033" s="164" t="str">
        <f>IF(ISBLANK(Nomen.complète!Q2033),"",Nomen.complète!Q2033)</f>
        <v/>
      </c>
      <c r="B2033" s="164">
        <f>IF(ISBLANK(Nomen.complète!R2033),"",Nomen.complète!R2033)</f>
        <v>12424</v>
      </c>
      <c r="C2033" s="165" t="str">
        <f>IF(ISBLANK(Nomen.complète!S2033),"-",Nomen.complète!S2033)</f>
        <v>Mollens (VS)</v>
      </c>
    </row>
    <row r="2034" spans="1:3" x14ac:dyDescent="0.2">
      <c r="A2034" s="164" t="str">
        <f>IF(ISBLANK(Nomen.complète!Q2034),"",Nomen.complète!Q2034)</f>
        <v/>
      </c>
      <c r="B2034" s="164">
        <f>IF(ISBLANK(Nomen.complète!R2034),"",Nomen.complète!R2034)</f>
        <v>12425</v>
      </c>
      <c r="C2034" s="165" t="str">
        <f>IF(ISBLANK(Nomen.complète!S2034),"-",Nomen.complète!S2034)</f>
        <v>Mollis</v>
      </c>
    </row>
    <row r="2035" spans="1:3" x14ac:dyDescent="0.2">
      <c r="A2035" s="164">
        <f>IF(ISBLANK(Nomen.complète!Q2035),"",Nomen.complète!Q2035)</f>
        <v>5921</v>
      </c>
      <c r="B2035" s="164">
        <f>IF(ISBLANK(Nomen.complète!R2035),"",Nomen.complète!R2035)</f>
        <v>14678</v>
      </c>
      <c r="C2035" s="165" t="str">
        <f>IF(ISBLANK(Nomen.complète!S2035),"-",Nomen.complète!S2035)</f>
        <v>Molondin</v>
      </c>
    </row>
    <row r="2036" spans="1:3" x14ac:dyDescent="0.2">
      <c r="A2036" s="164" t="str">
        <f>IF(ISBLANK(Nomen.complète!Q2036),"",Nomen.complète!Q2036)</f>
        <v/>
      </c>
      <c r="B2036" s="164">
        <f>IF(ISBLANK(Nomen.complète!R2036),"",Nomen.complète!R2036)</f>
        <v>10015</v>
      </c>
      <c r="C2036" s="165" t="str">
        <f>IF(ISBLANK(Nomen.complète!S2036),"-",Nomen.complète!S2036)</f>
        <v>Mon</v>
      </c>
    </row>
    <row r="2037" spans="1:3" x14ac:dyDescent="0.2">
      <c r="A2037" s="164" t="str">
        <f>IF(ISBLANK(Nomen.complète!Q2037),"",Nomen.complète!Q2037)</f>
        <v/>
      </c>
      <c r="B2037" s="164">
        <f>IF(ISBLANK(Nomen.complète!R2037),"",Nomen.complète!R2037)</f>
        <v>10624</v>
      </c>
      <c r="C2037" s="165" t="str">
        <f>IF(ISBLANK(Nomen.complète!S2037),"-",Nomen.complète!S2037)</f>
        <v>Monible</v>
      </c>
    </row>
    <row r="2038" spans="1:3" x14ac:dyDescent="0.2">
      <c r="A2038" s="164" t="str">
        <f>IF(ISBLANK(Nomen.complète!Q2038),"",Nomen.complète!Q2038)</f>
        <v/>
      </c>
      <c r="B2038" s="164">
        <f>IF(ISBLANK(Nomen.complète!R2038),"",Nomen.complète!R2038)</f>
        <v>12428</v>
      </c>
      <c r="C2038" s="165" t="str">
        <f>IF(ISBLANK(Nomen.complète!S2038),"-",Nomen.complète!S2038)</f>
        <v>Monnaz</v>
      </c>
    </row>
    <row r="2039" spans="1:3" x14ac:dyDescent="0.2">
      <c r="A2039" s="164" t="str">
        <f>IF(ISBLANK(Nomen.complète!Q2039),"",Nomen.complète!Q2039)</f>
        <v/>
      </c>
      <c r="B2039" s="164">
        <f>IF(ISBLANK(Nomen.complète!R2039),"",Nomen.complète!R2039)</f>
        <v>16505</v>
      </c>
      <c r="C2039" s="165" t="str">
        <f>IF(ISBLANK(Nomen.complète!S2039),"-",Nomen.complète!S2039)</f>
        <v>Mons</v>
      </c>
    </row>
    <row r="2040" spans="1:3" x14ac:dyDescent="0.2">
      <c r="A2040" s="164">
        <f>IF(ISBLANK(Nomen.complète!Q2040),"",Nomen.complète!Q2040)</f>
        <v>6090</v>
      </c>
      <c r="B2040" s="164">
        <f>IF(ISBLANK(Nomen.complète!R2040),"",Nomen.complète!R2040)</f>
        <v>15485</v>
      </c>
      <c r="C2040" s="165" t="str">
        <f>IF(ISBLANK(Nomen.complète!S2040),"-",Nomen.complète!S2040)</f>
        <v>Mont-Noble</v>
      </c>
    </row>
    <row r="2041" spans="1:3" x14ac:dyDescent="0.2">
      <c r="A2041" s="164">
        <f>IF(ISBLANK(Nomen.complète!Q2041),"",Nomen.complète!Q2041)</f>
        <v>437</v>
      </c>
      <c r="B2041" s="164">
        <f>IF(ISBLANK(Nomen.complète!R2041),"",Nomen.complète!R2041)</f>
        <v>15088</v>
      </c>
      <c r="C2041" s="165" t="str">
        <f>IF(ISBLANK(Nomen.complète!S2041),"-",Nomen.complète!S2041)</f>
        <v>Mont-Tramelan</v>
      </c>
    </row>
    <row r="2042" spans="1:3" x14ac:dyDescent="0.2">
      <c r="A2042" s="164">
        <f>IF(ISBLANK(Nomen.complète!Q2042),"",Nomen.complète!Q2042)</f>
        <v>2284</v>
      </c>
      <c r="B2042" s="164">
        <f>IF(ISBLANK(Nomen.complète!R2042),"",Nomen.complète!R2042)</f>
        <v>15679</v>
      </c>
      <c r="C2042" s="165" t="str">
        <f>IF(ISBLANK(Nomen.complète!S2042),"-",Nomen.complète!S2042)</f>
        <v>Mont-Vully</v>
      </c>
    </row>
    <row r="2043" spans="1:3" x14ac:dyDescent="0.2">
      <c r="A2043" s="164">
        <f>IF(ISBLANK(Nomen.complète!Q2043),"",Nomen.complète!Q2043)</f>
        <v>5491</v>
      </c>
      <c r="B2043" s="164">
        <f>IF(ISBLANK(Nomen.complète!R2043),"",Nomen.complète!R2043)</f>
        <v>14686</v>
      </c>
      <c r="C2043" s="165" t="str">
        <f>IF(ISBLANK(Nomen.complète!S2043),"-",Nomen.complète!S2043)</f>
        <v>Mont-la-Ville</v>
      </c>
    </row>
    <row r="2044" spans="1:3" x14ac:dyDescent="0.2">
      <c r="A2044" s="164">
        <f>IF(ISBLANK(Nomen.complète!Q2044),"",Nomen.complète!Q2044)</f>
        <v>5859</v>
      </c>
      <c r="B2044" s="164">
        <f>IF(ISBLANK(Nomen.complète!R2044),"",Nomen.complète!R2044)</f>
        <v>14694</v>
      </c>
      <c r="C2044" s="165" t="str">
        <f>IF(ISBLANK(Nomen.complète!S2044),"-",Nomen.complète!S2044)</f>
        <v>Mont-sur-Rolle</v>
      </c>
    </row>
    <row r="2045" spans="1:3" x14ac:dyDescent="0.2">
      <c r="A2045" s="164" t="str">
        <f>IF(ISBLANK(Nomen.complète!Q2045),"",Nomen.complète!Q2045)</f>
        <v/>
      </c>
      <c r="B2045" s="164">
        <f>IF(ISBLANK(Nomen.complète!R2045),"",Nomen.complète!R2045)</f>
        <v>12336</v>
      </c>
      <c r="C2045" s="165" t="str">
        <f>IF(ISBLANK(Nomen.complète!S2045),"-",Nomen.complète!S2045)</f>
        <v>Montagnola</v>
      </c>
    </row>
    <row r="2046" spans="1:3" x14ac:dyDescent="0.2">
      <c r="A2046" s="164">
        <f>IF(ISBLANK(Nomen.complète!Q2046),"",Nomen.complète!Q2046)</f>
        <v>2029</v>
      </c>
      <c r="B2046" s="164">
        <f>IF(ISBLANK(Nomen.complète!R2046),"",Nomen.complète!R2046)</f>
        <v>14475</v>
      </c>
      <c r="C2046" s="165" t="str">
        <f>IF(ISBLANK(Nomen.complète!S2046),"-",Nomen.complète!S2046)</f>
        <v>Montagny (FR)</v>
      </c>
    </row>
    <row r="2047" spans="1:3" x14ac:dyDescent="0.2">
      <c r="A2047" s="164" t="str">
        <f>IF(ISBLANK(Nomen.complète!Q2047),"",Nomen.complète!Q2047)</f>
        <v/>
      </c>
      <c r="B2047" s="164">
        <f>IF(ISBLANK(Nomen.complète!R2047),"",Nomen.complète!R2047)</f>
        <v>12337</v>
      </c>
      <c r="C2047" s="165" t="str">
        <f>IF(ISBLANK(Nomen.complète!S2047),"-",Nomen.complète!S2047)</f>
        <v>Montagny-la-Ville</v>
      </c>
    </row>
    <row r="2048" spans="1:3" x14ac:dyDescent="0.2">
      <c r="A2048" s="164" t="str">
        <f>IF(ISBLANK(Nomen.complète!Q2048),"",Nomen.complète!Q2048)</f>
        <v/>
      </c>
      <c r="B2048" s="164">
        <f>IF(ISBLANK(Nomen.complète!R2048),"",Nomen.complète!R2048)</f>
        <v>12338</v>
      </c>
      <c r="C2048" s="165" t="str">
        <f>IF(ISBLANK(Nomen.complète!S2048),"-",Nomen.complète!S2048)</f>
        <v>Montagny-les-Monts</v>
      </c>
    </row>
    <row r="2049" spans="1:3" x14ac:dyDescent="0.2">
      <c r="A2049" s="164">
        <f>IF(ISBLANK(Nomen.complète!Q2049),"",Nomen.complète!Q2049)</f>
        <v>5922</v>
      </c>
      <c r="B2049" s="164">
        <f>IF(ISBLANK(Nomen.complète!R2049),"",Nomen.complète!R2049)</f>
        <v>14691</v>
      </c>
      <c r="C2049" s="165" t="str">
        <f>IF(ISBLANK(Nomen.complète!S2049),"-",Nomen.complète!S2049)</f>
        <v>Montagny-près-Yverdon</v>
      </c>
    </row>
    <row r="2050" spans="1:3" x14ac:dyDescent="0.2">
      <c r="A2050" s="164" t="str">
        <f>IF(ISBLANK(Nomen.complète!Q2050),"",Nomen.complète!Q2050)</f>
        <v/>
      </c>
      <c r="B2050" s="164">
        <f>IF(ISBLANK(Nomen.complète!R2050),"",Nomen.complète!R2050)</f>
        <v>12349</v>
      </c>
      <c r="C2050" s="165" t="str">
        <f>IF(ISBLANK(Nomen.complète!S2050),"-",Nomen.complète!S2050)</f>
        <v>Montalchez</v>
      </c>
    </row>
    <row r="2051" spans="1:3" x14ac:dyDescent="0.2">
      <c r="A2051" s="164" t="str">
        <f>IF(ISBLANK(Nomen.complète!Q2051),"",Nomen.complète!Q2051)</f>
        <v/>
      </c>
      <c r="B2051" s="164">
        <f>IF(ISBLANK(Nomen.complète!R2051),"",Nomen.complète!R2051)</f>
        <v>12341</v>
      </c>
      <c r="C2051" s="165" t="str">
        <f>IF(ISBLANK(Nomen.complète!S2051),"-",Nomen.complète!S2051)</f>
        <v>Montana</v>
      </c>
    </row>
    <row r="2052" spans="1:3" x14ac:dyDescent="0.2">
      <c r="A2052" s="164">
        <f>IF(ISBLANK(Nomen.complète!Q2052),"",Nomen.complète!Q2052)</f>
        <v>5693</v>
      </c>
      <c r="B2052" s="164">
        <f>IF(ISBLANK(Nomen.complète!R2052),"",Nomen.complète!R2052)</f>
        <v>15616</v>
      </c>
      <c r="C2052" s="165" t="str">
        <f>IF(ISBLANK(Nomen.complète!S2052),"-",Nomen.complète!S2052)</f>
        <v>Montanaire</v>
      </c>
    </row>
    <row r="2053" spans="1:3" x14ac:dyDescent="0.2">
      <c r="A2053" s="164" t="str">
        <f>IF(ISBLANK(Nomen.complète!Q2053),"",Nomen.complète!Q2053)</f>
        <v/>
      </c>
      <c r="B2053" s="164">
        <f>IF(ISBLANK(Nomen.complète!R2053),"",Nomen.complète!R2053)</f>
        <v>12334</v>
      </c>
      <c r="C2053" s="165" t="str">
        <f>IF(ISBLANK(Nomen.complète!S2053),"-",Nomen.complète!S2053)</f>
        <v>Montaubion-Chardonney</v>
      </c>
    </row>
    <row r="2054" spans="1:3" x14ac:dyDescent="0.2">
      <c r="A2054" s="164" t="str">
        <f>IF(ISBLANK(Nomen.complète!Q2054),"",Nomen.complète!Q2054)</f>
        <v/>
      </c>
      <c r="B2054" s="164">
        <f>IF(ISBLANK(Nomen.complète!R2054),"",Nomen.complète!R2054)</f>
        <v>11366</v>
      </c>
      <c r="C2054" s="165" t="str">
        <f>IF(ISBLANK(Nomen.complète!S2054),"-",Nomen.complète!S2054)</f>
        <v>Montborget</v>
      </c>
    </row>
    <row r="2055" spans="1:3" x14ac:dyDescent="0.2">
      <c r="A2055" s="164" t="str">
        <f>IF(ISBLANK(Nomen.complète!Q2055),"",Nomen.complète!Q2055)</f>
        <v/>
      </c>
      <c r="B2055" s="164">
        <f>IF(ISBLANK(Nomen.complète!R2055),"",Nomen.complète!R2055)</f>
        <v>12343</v>
      </c>
      <c r="C2055" s="165" t="str">
        <f>IF(ISBLANK(Nomen.complète!S2055),"-",Nomen.complète!S2055)</f>
        <v>Montbovon</v>
      </c>
    </row>
    <row r="2056" spans="1:3" x14ac:dyDescent="0.2">
      <c r="A2056" s="164" t="str">
        <f>IF(ISBLANK(Nomen.complète!Q2056),"",Nomen.complète!Q2056)</f>
        <v/>
      </c>
      <c r="B2056" s="164">
        <f>IF(ISBLANK(Nomen.complète!R2056),"",Nomen.complète!R2056)</f>
        <v>12344</v>
      </c>
      <c r="C2056" s="165" t="str">
        <f>IF(ISBLANK(Nomen.complète!S2056),"-",Nomen.complète!S2056)</f>
        <v>Montbrelloz</v>
      </c>
    </row>
    <row r="2057" spans="1:3" x14ac:dyDescent="0.2">
      <c r="A2057" s="164">
        <f>IF(ISBLANK(Nomen.complète!Q2057),"",Nomen.complète!Q2057)</f>
        <v>5756</v>
      </c>
      <c r="B2057" s="164">
        <f>IF(ISBLANK(Nomen.complète!R2057),"",Nomen.complète!R2057)</f>
        <v>14689</v>
      </c>
      <c r="C2057" s="165" t="str">
        <f>IF(ISBLANK(Nomen.complète!S2057),"-",Nomen.complète!S2057)</f>
        <v>Montcherand</v>
      </c>
    </row>
    <row r="2058" spans="1:3" x14ac:dyDescent="0.2">
      <c r="A2058" s="164" t="str">
        <f>IF(ISBLANK(Nomen.complète!Q2058),"",Nomen.complète!Q2058)</f>
        <v/>
      </c>
      <c r="B2058" s="164">
        <f>IF(ISBLANK(Nomen.complète!R2058),"",Nomen.complète!R2058)</f>
        <v>12346</v>
      </c>
      <c r="C2058" s="165" t="str">
        <f>IF(ISBLANK(Nomen.complète!S2058),"-",Nomen.complète!S2058)</f>
        <v>Monte</v>
      </c>
    </row>
    <row r="2059" spans="1:3" x14ac:dyDescent="0.2">
      <c r="A2059" s="164" t="str">
        <f>IF(ISBLANK(Nomen.complète!Q2059),"",Nomen.complète!Q2059)</f>
        <v/>
      </c>
      <c r="B2059" s="164">
        <f>IF(ISBLANK(Nomen.complète!R2059),"",Nomen.complète!R2059)</f>
        <v>12347</v>
      </c>
      <c r="C2059" s="165" t="str">
        <f>IF(ISBLANK(Nomen.complète!S2059),"-",Nomen.complète!S2059)</f>
        <v>Monte Carasso</v>
      </c>
    </row>
    <row r="2060" spans="1:3" x14ac:dyDescent="0.2">
      <c r="A2060" s="164">
        <f>IF(ISBLANK(Nomen.complète!Q2060),"",Nomen.complète!Q2060)</f>
        <v>5238</v>
      </c>
      <c r="B2060" s="164">
        <f>IF(ISBLANK(Nomen.complète!R2060),"",Nomen.complète!R2060)</f>
        <v>15392</v>
      </c>
      <c r="C2060" s="165" t="str">
        <f>IF(ISBLANK(Nomen.complète!S2060),"-",Nomen.complète!S2060)</f>
        <v>Monteceneri</v>
      </c>
    </row>
    <row r="2061" spans="1:3" x14ac:dyDescent="0.2">
      <c r="A2061" s="164" t="str">
        <f>IF(ISBLANK(Nomen.complète!Q2061),"",Nomen.complète!Q2061)</f>
        <v/>
      </c>
      <c r="B2061" s="164">
        <f>IF(ISBLANK(Nomen.complète!R2061),"",Nomen.complète!R2061)</f>
        <v>12326</v>
      </c>
      <c r="C2061" s="165" t="str">
        <f>IF(ISBLANK(Nomen.complète!S2061),"-",Nomen.complète!S2061)</f>
        <v>Monteggio</v>
      </c>
    </row>
    <row r="2062" spans="1:3" x14ac:dyDescent="0.2">
      <c r="A2062" s="164" t="str">
        <f>IF(ISBLANK(Nomen.complète!Q2062),"",Nomen.complète!Q2062)</f>
        <v/>
      </c>
      <c r="B2062" s="164">
        <f>IF(ISBLANK(Nomen.complète!R2062),"",Nomen.complète!R2062)</f>
        <v>11052</v>
      </c>
      <c r="C2062" s="165" t="str">
        <f>IF(ISBLANK(Nomen.complète!S2062),"-",Nomen.complète!S2062)</f>
        <v>Montenol</v>
      </c>
    </row>
    <row r="2063" spans="1:3" x14ac:dyDescent="0.2">
      <c r="A2063" s="164" t="str">
        <f>IF(ISBLANK(Nomen.complète!Q2063),"",Nomen.complète!Q2063)</f>
        <v/>
      </c>
      <c r="B2063" s="164">
        <f>IF(ISBLANK(Nomen.complète!R2063),"",Nomen.complète!R2063)</f>
        <v>11338</v>
      </c>
      <c r="C2063" s="165" t="str">
        <f>IF(ISBLANK(Nomen.complète!S2063),"-",Nomen.complète!S2063)</f>
        <v>Monterschu</v>
      </c>
    </row>
    <row r="2064" spans="1:3" x14ac:dyDescent="0.2">
      <c r="A2064" s="164" t="str">
        <f>IF(ISBLANK(Nomen.complète!Q2064),"",Nomen.complète!Q2064)</f>
        <v/>
      </c>
      <c r="B2064" s="164">
        <f>IF(ISBLANK(Nomen.complète!R2064),"",Nomen.complète!R2064)</f>
        <v>12324</v>
      </c>
      <c r="C2064" s="165" t="str">
        <f>IF(ISBLANK(Nomen.complète!S2064),"-",Nomen.complète!S2064)</f>
        <v>Montet (Broye)</v>
      </c>
    </row>
    <row r="2065" spans="1:3" x14ac:dyDescent="0.2">
      <c r="A2065" s="164">
        <f>IF(ISBLANK(Nomen.complète!Q2065),"",Nomen.complète!Q2065)</f>
        <v>2089</v>
      </c>
      <c r="B2065" s="164">
        <f>IF(ISBLANK(Nomen.complète!R2065),"",Nomen.complète!R2065)</f>
        <v>12340</v>
      </c>
      <c r="C2065" s="165" t="str">
        <f>IF(ISBLANK(Nomen.complète!S2065),"-",Nomen.complète!S2065)</f>
        <v>Montet (Glâne)</v>
      </c>
    </row>
    <row r="2066" spans="1:3" x14ac:dyDescent="0.2">
      <c r="A2066" s="164">
        <f>IF(ISBLANK(Nomen.complète!Q2066),"",Nomen.complète!Q2066)</f>
        <v>6751</v>
      </c>
      <c r="B2066" s="164">
        <f>IF(ISBLANK(Nomen.complète!R2066),"",Nomen.complète!R2066)</f>
        <v>14967</v>
      </c>
      <c r="C2066" s="165" t="str">
        <f>IF(ISBLANK(Nomen.complète!S2066),"-",Nomen.complète!S2066)</f>
        <v>Montfaucon</v>
      </c>
    </row>
    <row r="2067" spans="1:3" x14ac:dyDescent="0.2">
      <c r="A2067" s="164" t="str">
        <f>IF(ISBLANK(Nomen.complète!Q2067),"",Nomen.complète!Q2067)</f>
        <v/>
      </c>
      <c r="B2067" s="164">
        <f>IF(ISBLANK(Nomen.complète!R2067),"",Nomen.complète!R2067)</f>
        <v>10950</v>
      </c>
      <c r="C2067" s="165" t="str">
        <f>IF(ISBLANK(Nomen.complète!S2067),"-",Nomen.complète!S2067)</f>
        <v>Montfavergier</v>
      </c>
    </row>
    <row r="2068" spans="1:3" x14ac:dyDescent="0.2">
      <c r="A2068" s="164" t="str">
        <f>IF(ISBLANK(Nomen.complète!Q2068),"",Nomen.complète!Q2068)</f>
        <v/>
      </c>
      <c r="B2068" s="164">
        <f>IF(ISBLANK(Nomen.complète!R2068),"",Nomen.complète!R2068)</f>
        <v>12322</v>
      </c>
      <c r="C2068" s="165" t="str">
        <f>IF(ISBLANK(Nomen.complète!S2068),"-",Nomen.complète!S2068)</f>
        <v>Montherod</v>
      </c>
    </row>
    <row r="2069" spans="1:3" x14ac:dyDescent="0.2">
      <c r="A2069" s="164">
        <f>IF(ISBLANK(Nomen.complète!Q2069),"",Nomen.complète!Q2069)</f>
        <v>6153</v>
      </c>
      <c r="B2069" s="164">
        <f>IF(ISBLANK(Nomen.complète!R2069),"",Nomen.complète!R2069)</f>
        <v>12323</v>
      </c>
      <c r="C2069" s="165" t="str">
        <f>IF(ISBLANK(Nomen.complète!S2069),"-",Nomen.complète!S2069)</f>
        <v>Monthey</v>
      </c>
    </row>
    <row r="2070" spans="1:3" x14ac:dyDescent="0.2">
      <c r="A2070" s="164" t="str">
        <f>IF(ISBLANK(Nomen.complète!Q2070),"",Nomen.complète!Q2070)</f>
        <v/>
      </c>
      <c r="B2070" s="164">
        <f>IF(ISBLANK(Nomen.complète!R2070),"",Nomen.complète!R2070)</f>
        <v>11053</v>
      </c>
      <c r="C2070" s="165" t="str">
        <f>IF(ISBLANK(Nomen.complète!S2070),"-",Nomen.complète!S2070)</f>
        <v>Montignez</v>
      </c>
    </row>
    <row r="2071" spans="1:3" x14ac:dyDescent="0.2">
      <c r="A2071" s="164">
        <f>IF(ISBLANK(Nomen.complète!Q2071),"",Nomen.complète!Q2071)</f>
        <v>5540</v>
      </c>
      <c r="B2071" s="164">
        <f>IF(ISBLANK(Nomen.complète!R2071),"",Nomen.complète!R2071)</f>
        <v>15489</v>
      </c>
      <c r="C2071" s="165" t="str">
        <f>IF(ISBLANK(Nomen.complète!S2071),"-",Nomen.complète!S2071)</f>
        <v>Montilliez</v>
      </c>
    </row>
    <row r="2072" spans="1:3" x14ac:dyDescent="0.2">
      <c r="A2072" s="164" t="str">
        <f>IF(ISBLANK(Nomen.complète!Q2072),"",Nomen.complète!Q2072)</f>
        <v/>
      </c>
      <c r="B2072" s="164">
        <f>IF(ISBLANK(Nomen.complète!R2072),"",Nomen.complète!R2072)</f>
        <v>12333</v>
      </c>
      <c r="C2072" s="165" t="str">
        <f>IF(ISBLANK(Nomen.complète!S2072),"-",Nomen.complète!S2072)</f>
        <v>Montmagny</v>
      </c>
    </row>
    <row r="2073" spans="1:3" x14ac:dyDescent="0.2">
      <c r="A2073" s="164" t="str">
        <f>IF(ISBLANK(Nomen.complète!Q2073),"",Nomen.complète!Q2073)</f>
        <v/>
      </c>
      <c r="B2073" s="164">
        <f>IF(ISBLANK(Nomen.complète!R2073),"",Nomen.complète!R2073)</f>
        <v>11054</v>
      </c>
      <c r="C2073" s="165" t="str">
        <f>IF(ISBLANK(Nomen.complète!S2073),"-",Nomen.complète!S2073)</f>
        <v>Montmelon</v>
      </c>
    </row>
    <row r="2074" spans="1:3" x14ac:dyDescent="0.2">
      <c r="A2074" s="164" t="str">
        <f>IF(ISBLANK(Nomen.complète!Q2074),"",Nomen.complète!Q2074)</f>
        <v/>
      </c>
      <c r="B2074" s="164">
        <f>IF(ISBLANK(Nomen.complète!R2074),"",Nomen.complète!R2074)</f>
        <v>12325</v>
      </c>
      <c r="C2074" s="165" t="str">
        <f>IF(ISBLANK(Nomen.complète!S2074),"-",Nomen.complète!S2074)</f>
        <v>Montmollin</v>
      </c>
    </row>
    <row r="2075" spans="1:3" x14ac:dyDescent="0.2">
      <c r="A2075" s="164">
        <f>IF(ISBLANK(Nomen.complète!Q2075),"",Nomen.complète!Q2075)</f>
        <v>5792</v>
      </c>
      <c r="B2075" s="164">
        <f>IF(ISBLANK(Nomen.complète!R2075),"",Nomen.complète!R2075)</f>
        <v>14697</v>
      </c>
      <c r="C2075" s="165" t="str">
        <f>IF(ISBLANK(Nomen.complète!S2075),"-",Nomen.complète!S2075)</f>
        <v>Montpreveyres</v>
      </c>
    </row>
    <row r="2076" spans="1:3" x14ac:dyDescent="0.2">
      <c r="A2076" s="164">
        <f>IF(ISBLANK(Nomen.complète!Q2076),"",Nomen.complète!Q2076)</f>
        <v>5886</v>
      </c>
      <c r="B2076" s="164">
        <f>IF(ISBLANK(Nomen.complète!R2076),"",Nomen.complète!R2076)</f>
        <v>14550</v>
      </c>
      <c r="C2076" s="165" t="str">
        <f>IF(ISBLANK(Nomen.complète!S2076),"-",Nomen.complète!S2076)</f>
        <v>Montreux</v>
      </c>
    </row>
    <row r="2077" spans="1:3" x14ac:dyDescent="0.2">
      <c r="A2077" s="164" t="str">
        <f>IF(ISBLANK(Nomen.complète!Q2077),"",Nomen.complète!Q2077)</f>
        <v/>
      </c>
      <c r="B2077" s="164">
        <f>IF(ISBLANK(Nomen.complète!R2077),"",Nomen.complète!R2077)</f>
        <v>11238</v>
      </c>
      <c r="C2077" s="165" t="str">
        <f>IF(ISBLANK(Nomen.complète!S2077),"-",Nomen.complète!S2077)</f>
        <v>Montreux-Châtelard</v>
      </c>
    </row>
    <row r="2078" spans="1:3" x14ac:dyDescent="0.2">
      <c r="A2078" s="164" t="str">
        <f>IF(ISBLANK(Nomen.complète!Q2078),"",Nomen.complète!Q2078)</f>
        <v/>
      </c>
      <c r="B2078" s="164">
        <f>IF(ISBLANK(Nomen.complète!R2078),"",Nomen.complète!R2078)</f>
        <v>11253</v>
      </c>
      <c r="C2078" s="165" t="str">
        <f>IF(ISBLANK(Nomen.complète!S2078),"-",Nomen.complète!S2078)</f>
        <v>Montreux-Planches</v>
      </c>
    </row>
    <row r="2079" spans="1:3" x14ac:dyDescent="0.2">
      <c r="A2079" s="164">
        <f>IF(ISBLANK(Nomen.complète!Q2079),"",Nomen.complète!Q2079)</f>
        <v>5492</v>
      </c>
      <c r="B2079" s="164">
        <f>IF(ISBLANK(Nomen.complète!R2079),"",Nomen.complète!R2079)</f>
        <v>14695</v>
      </c>
      <c r="C2079" s="165" t="str">
        <f>IF(ISBLANK(Nomen.complète!S2079),"-",Nomen.complète!S2079)</f>
        <v>Montricher</v>
      </c>
    </row>
    <row r="2080" spans="1:3" x14ac:dyDescent="0.2">
      <c r="A2080" s="164" t="str">
        <f>IF(ISBLANK(Nomen.complète!Q2080),"",Nomen.complète!Q2080)</f>
        <v/>
      </c>
      <c r="B2080" s="164">
        <f>IF(ISBLANK(Nomen.complète!R2080),"",Nomen.complète!R2080)</f>
        <v>10998</v>
      </c>
      <c r="C2080" s="165" t="str">
        <f>IF(ISBLANK(Nomen.complète!S2080),"-",Nomen.complète!S2080)</f>
        <v>Montsevelier</v>
      </c>
    </row>
    <row r="2081" spans="1:3" x14ac:dyDescent="0.2">
      <c r="A2081" s="164" t="str">
        <f>IF(ISBLANK(Nomen.complète!Q2081),"",Nomen.complète!Q2081)</f>
        <v/>
      </c>
      <c r="B2081" s="164">
        <f>IF(ISBLANK(Nomen.complète!R2081),"",Nomen.complète!R2081)</f>
        <v>16258</v>
      </c>
      <c r="C2081" s="165" t="str">
        <f>IF(ISBLANK(Nomen.complète!S2081),"-",Nomen.complète!S2081)</f>
        <v>Montvoie</v>
      </c>
    </row>
    <row r="2082" spans="1:3" x14ac:dyDescent="0.2">
      <c r="A2082" s="164" t="str">
        <f>IF(ISBLANK(Nomen.complète!Q2082),"",Nomen.complète!Q2082)</f>
        <v/>
      </c>
      <c r="B2082" s="164">
        <f>IF(ISBLANK(Nomen.complète!R2082),"",Nomen.complète!R2082)</f>
        <v>12348</v>
      </c>
      <c r="C2082" s="165" t="str">
        <f>IF(ISBLANK(Nomen.complète!S2082),"-",Nomen.complète!S2082)</f>
        <v>Montécu</v>
      </c>
    </row>
    <row r="2083" spans="1:3" x14ac:dyDescent="0.2">
      <c r="A2083" s="164" t="str">
        <f>IF(ISBLANK(Nomen.complète!Q2083),"",Nomen.complète!Q2083)</f>
        <v/>
      </c>
      <c r="B2083" s="164">
        <f>IF(ISBLANK(Nomen.complète!R2083),"",Nomen.complète!R2083)</f>
        <v>12320</v>
      </c>
      <c r="C2083" s="165" t="str">
        <f>IF(ISBLANK(Nomen.complète!S2083),"-",Nomen.complète!S2083)</f>
        <v>Montévraz</v>
      </c>
    </row>
    <row r="2084" spans="1:3" x14ac:dyDescent="0.2">
      <c r="A2084" s="164">
        <f>IF(ISBLANK(Nomen.complète!Q2084),"",Nomen.complète!Q2084)</f>
        <v>4277</v>
      </c>
      <c r="B2084" s="164">
        <f>IF(ISBLANK(Nomen.complète!R2084),"",Nomen.complète!R2084)</f>
        <v>12328</v>
      </c>
      <c r="C2084" s="165" t="str">
        <f>IF(ISBLANK(Nomen.complète!S2084),"-",Nomen.complète!S2084)</f>
        <v>Moosleerau</v>
      </c>
    </row>
    <row r="2085" spans="1:3" x14ac:dyDescent="0.2">
      <c r="A2085" s="164">
        <f>IF(ISBLANK(Nomen.complète!Q2085),"",Nomen.complète!Q2085)</f>
        <v>544</v>
      </c>
      <c r="B2085" s="164">
        <f>IF(ISBLANK(Nomen.complète!R2085),"",Nomen.complète!R2085)</f>
        <v>15123</v>
      </c>
      <c r="C2085" s="165" t="str">
        <f>IF(ISBLANK(Nomen.complète!S2085),"-",Nomen.complète!S2085)</f>
        <v>Moosseedorf</v>
      </c>
    </row>
    <row r="2086" spans="1:3" x14ac:dyDescent="0.2">
      <c r="A2086" s="164">
        <f>IF(ISBLANK(Nomen.complète!Q2086),"",Nomen.complète!Q2086)</f>
        <v>5257</v>
      </c>
      <c r="B2086" s="164">
        <f>IF(ISBLANK(Nomen.complète!R2086),"",Nomen.complète!R2086)</f>
        <v>12329</v>
      </c>
      <c r="C2086" s="165" t="str">
        <f>IF(ISBLANK(Nomen.complète!S2086),"-",Nomen.complète!S2086)</f>
        <v>Morbio Inferiore</v>
      </c>
    </row>
    <row r="2087" spans="1:3" x14ac:dyDescent="0.2">
      <c r="A2087" s="164" t="str">
        <f>IF(ISBLANK(Nomen.complète!Q2087),"",Nomen.complète!Q2087)</f>
        <v/>
      </c>
      <c r="B2087" s="164">
        <f>IF(ISBLANK(Nomen.complète!R2087),"",Nomen.complète!R2087)</f>
        <v>12330</v>
      </c>
      <c r="C2087" s="165" t="str">
        <f>IF(ISBLANK(Nomen.complète!S2087),"-",Nomen.complète!S2087)</f>
        <v>Morbio Superiore</v>
      </c>
    </row>
    <row r="2088" spans="1:3" x14ac:dyDescent="0.2">
      <c r="A2088" s="164" t="str">
        <f>IF(ISBLANK(Nomen.complète!Q2088),"",Nomen.complète!Q2088)</f>
        <v/>
      </c>
      <c r="B2088" s="164">
        <f>IF(ISBLANK(Nomen.complète!R2088),"",Nomen.complète!R2088)</f>
        <v>16150</v>
      </c>
      <c r="C2088" s="165" t="str">
        <f>IF(ISBLANK(Nomen.complète!S2088),"-",Nomen.complète!S2088)</f>
        <v>Morcles</v>
      </c>
    </row>
    <row r="2089" spans="1:3" x14ac:dyDescent="0.2">
      <c r="A2089" s="164">
        <f>IF(ISBLANK(Nomen.complète!Q2089),"",Nomen.complète!Q2089)</f>
        <v>5203</v>
      </c>
      <c r="B2089" s="164">
        <f>IF(ISBLANK(Nomen.complète!R2089),"",Nomen.complète!R2089)</f>
        <v>12331</v>
      </c>
      <c r="C2089" s="165" t="str">
        <f>IF(ISBLANK(Nomen.complète!S2089),"-",Nomen.complète!S2089)</f>
        <v>Morcote</v>
      </c>
    </row>
    <row r="2090" spans="1:3" x14ac:dyDescent="0.2">
      <c r="A2090" s="164" t="str">
        <f>IF(ISBLANK(Nomen.complète!Q2090),"",Nomen.complète!Q2090)</f>
        <v/>
      </c>
      <c r="B2090" s="164">
        <f>IF(ISBLANK(Nomen.complète!R2090),"",Nomen.complète!R2090)</f>
        <v>12319</v>
      </c>
      <c r="C2090" s="165" t="str">
        <f>IF(ISBLANK(Nomen.complète!S2090),"-",Nomen.complète!S2090)</f>
        <v>Morens (FR)</v>
      </c>
    </row>
    <row r="2091" spans="1:3" x14ac:dyDescent="0.2">
      <c r="A2091" s="164">
        <f>IF(ISBLANK(Nomen.complète!Q2091),"",Nomen.complète!Q2091)</f>
        <v>5642</v>
      </c>
      <c r="B2091" s="164">
        <f>IF(ISBLANK(Nomen.complète!R2091),"",Nomen.complète!R2091)</f>
        <v>14690</v>
      </c>
      <c r="C2091" s="165" t="str">
        <f>IF(ISBLANK(Nomen.complète!S2091),"-",Nomen.complète!S2091)</f>
        <v>Morges</v>
      </c>
    </row>
    <row r="2092" spans="1:3" x14ac:dyDescent="0.2">
      <c r="A2092" s="164" t="str">
        <f>IF(ISBLANK(Nomen.complète!Q2092),"",Nomen.complète!Q2092)</f>
        <v/>
      </c>
      <c r="B2092" s="164">
        <f>IF(ISBLANK(Nomen.complète!R2092),"",Nomen.complète!R2092)</f>
        <v>10033</v>
      </c>
      <c r="C2092" s="165" t="str">
        <f>IF(ISBLANK(Nomen.complète!S2092),"-",Nomen.complète!S2092)</f>
        <v>Morissen</v>
      </c>
    </row>
    <row r="2093" spans="1:3" x14ac:dyDescent="0.2">
      <c r="A2093" s="164" t="str">
        <f>IF(ISBLANK(Nomen.complète!Q2093),"",Nomen.complète!Q2093)</f>
        <v/>
      </c>
      <c r="B2093" s="164">
        <f>IF(ISBLANK(Nomen.complète!R2093),"",Nomen.complète!R2093)</f>
        <v>12368</v>
      </c>
      <c r="C2093" s="165" t="str">
        <f>IF(ISBLANK(Nomen.complète!S2093),"-",Nomen.complète!S2093)</f>
        <v>Morlens</v>
      </c>
    </row>
    <row r="2094" spans="1:3" x14ac:dyDescent="0.2">
      <c r="A2094" s="164">
        <f>IF(ISBLANK(Nomen.complète!Q2094),"",Nomen.complète!Q2094)</f>
        <v>2143</v>
      </c>
      <c r="B2094" s="164">
        <f>IF(ISBLANK(Nomen.complète!R2094),"",Nomen.complète!R2094)</f>
        <v>12369</v>
      </c>
      <c r="C2094" s="165" t="str">
        <f>IF(ISBLANK(Nomen.complète!S2094),"-",Nomen.complète!S2094)</f>
        <v>Morlon</v>
      </c>
    </row>
    <row r="2095" spans="1:3" x14ac:dyDescent="0.2">
      <c r="A2095" s="164">
        <f>IF(ISBLANK(Nomen.complète!Q2095),"",Nomen.complète!Q2095)</f>
        <v>5527</v>
      </c>
      <c r="B2095" s="164">
        <f>IF(ISBLANK(Nomen.complète!R2095),"",Nomen.complète!R2095)</f>
        <v>14687</v>
      </c>
      <c r="C2095" s="165" t="str">
        <f>IF(ISBLANK(Nomen.complète!S2095),"-",Nomen.complète!S2095)</f>
        <v>Morrens (VD)</v>
      </c>
    </row>
    <row r="2096" spans="1:3" x14ac:dyDescent="0.2">
      <c r="A2096" s="164">
        <f>IF(ISBLANK(Nomen.complète!Q2096),"",Nomen.complète!Q2096)</f>
        <v>1366</v>
      </c>
      <c r="B2096" s="164">
        <f>IF(ISBLANK(Nomen.complète!R2096),"",Nomen.complète!R2096)</f>
        <v>12371</v>
      </c>
      <c r="C2096" s="165" t="str">
        <f>IF(ISBLANK(Nomen.complète!S2096),"-",Nomen.complète!S2096)</f>
        <v>Morschach</v>
      </c>
    </row>
    <row r="2097" spans="1:3" x14ac:dyDescent="0.2">
      <c r="A2097" s="164" t="str">
        <f>IF(ISBLANK(Nomen.complète!Q2097),"",Nomen.complète!Q2097)</f>
        <v/>
      </c>
      <c r="B2097" s="164">
        <f>IF(ISBLANK(Nomen.complète!R2097),"",Nomen.complète!R2097)</f>
        <v>12381</v>
      </c>
      <c r="C2097" s="165" t="str">
        <f>IF(ISBLANK(Nomen.complète!S2097),"-",Nomen.complète!S2097)</f>
        <v>Mosen</v>
      </c>
    </row>
    <row r="2098" spans="1:3" x14ac:dyDescent="0.2">
      <c r="A2098" s="164">
        <f>IF(ISBLANK(Nomen.complète!Q2098),"",Nomen.complète!Q2098)</f>
        <v>3394</v>
      </c>
      <c r="B2098" s="164">
        <f>IF(ISBLANK(Nomen.complète!R2098),"",Nomen.complète!R2098)</f>
        <v>14450</v>
      </c>
      <c r="C2098" s="165" t="str">
        <f>IF(ISBLANK(Nomen.complète!S2098),"-",Nomen.complète!S2098)</f>
        <v>Mosnang</v>
      </c>
    </row>
    <row r="2099" spans="1:3" x14ac:dyDescent="0.2">
      <c r="A2099" s="164" t="str">
        <f>IF(ISBLANK(Nomen.complète!Q2099),"",Nomen.complète!Q2099)</f>
        <v/>
      </c>
      <c r="B2099" s="164">
        <f>IF(ISBLANK(Nomen.complète!R2099),"",Nomen.complète!R2099)</f>
        <v>12373</v>
      </c>
      <c r="C2099" s="165" t="str">
        <f>IF(ISBLANK(Nomen.complète!S2099),"-",Nomen.complète!S2099)</f>
        <v>Mosogno</v>
      </c>
    </row>
    <row r="2100" spans="1:3" x14ac:dyDescent="0.2">
      <c r="A2100" s="164" t="str">
        <f>IF(ISBLANK(Nomen.complète!Q2100),"",Nomen.complète!Q2100)</f>
        <v/>
      </c>
      <c r="B2100" s="164">
        <f>IF(ISBLANK(Nomen.complète!R2100),"",Nomen.complète!R2100)</f>
        <v>12366</v>
      </c>
      <c r="C2100" s="165" t="str">
        <f>IF(ISBLANK(Nomen.complète!S2100),"-",Nomen.complète!S2100)</f>
        <v>Mossel</v>
      </c>
    </row>
    <row r="2101" spans="1:3" x14ac:dyDescent="0.2">
      <c r="A2101" s="164">
        <f>IF(ISBLANK(Nomen.complète!Q2101),"",Nomen.complète!Q2101)</f>
        <v>5678</v>
      </c>
      <c r="B2101" s="164">
        <f>IF(ISBLANK(Nomen.complète!R2101),"",Nomen.complète!R2101)</f>
        <v>14685</v>
      </c>
      <c r="C2101" s="165" t="str">
        <f>IF(ISBLANK(Nomen.complète!S2101),"-",Nomen.complète!S2101)</f>
        <v>Moudon</v>
      </c>
    </row>
    <row r="2102" spans="1:3" x14ac:dyDescent="0.2">
      <c r="A2102" s="164">
        <f>IF(ISBLANK(Nomen.complète!Q2102),"",Nomen.complète!Q2102)</f>
        <v>700</v>
      </c>
      <c r="B2102" s="164">
        <f>IF(ISBLANK(Nomen.complète!R2102),"",Nomen.complète!R2102)</f>
        <v>15218</v>
      </c>
      <c r="C2102" s="165" t="str">
        <f>IF(ISBLANK(Nomen.complète!S2102),"-",Nomen.complète!S2102)</f>
        <v>Moutier</v>
      </c>
    </row>
    <row r="2103" spans="1:3" x14ac:dyDescent="0.2">
      <c r="A2103" s="164">
        <f>IF(ISBLANK(Nomen.complète!Q2103),"",Nomen.complète!Q2103)</f>
        <v>6718</v>
      </c>
      <c r="B2103" s="164">
        <f>IF(ISBLANK(Nomen.complète!R2103),"",Nomen.complète!R2103)</f>
        <v>13289</v>
      </c>
      <c r="C2103" s="165" t="str">
        <f>IF(ISBLANK(Nomen.complète!S2103),"-",Nomen.complète!S2103)</f>
        <v>Movelier</v>
      </c>
    </row>
    <row r="2104" spans="1:3" x14ac:dyDescent="0.2">
      <c r="A2104" s="164" t="str">
        <f>IF(ISBLANK(Nomen.complète!Q2104),"",Nomen.complète!Q2104)</f>
        <v/>
      </c>
      <c r="B2104" s="164">
        <f>IF(ISBLANK(Nomen.complète!R2104),"",Nomen.complète!R2104)</f>
        <v>12378</v>
      </c>
      <c r="C2104" s="165" t="str">
        <f>IF(ISBLANK(Nomen.complète!S2104),"-",Nomen.complète!S2104)</f>
        <v>Mugena</v>
      </c>
    </row>
    <row r="2105" spans="1:3" x14ac:dyDescent="0.2">
      <c r="A2105" s="164" t="str">
        <f>IF(ISBLANK(Nomen.complète!Q2105),"",Nomen.complète!Q2105)</f>
        <v/>
      </c>
      <c r="B2105" s="164">
        <f>IF(ISBLANK(Nomen.complète!R2105),"",Nomen.complète!R2105)</f>
        <v>12379</v>
      </c>
      <c r="C2105" s="165" t="str">
        <f>IF(ISBLANK(Nomen.complète!S2105),"-",Nomen.complète!S2105)</f>
        <v>Muggio</v>
      </c>
    </row>
    <row r="2106" spans="1:3" x14ac:dyDescent="0.2">
      <c r="A2106" s="164">
        <f>IF(ISBLANK(Nomen.complète!Q2106),"",Nomen.complète!Q2106)</f>
        <v>4009</v>
      </c>
      <c r="B2106" s="164">
        <f>IF(ISBLANK(Nomen.complète!R2106),"",Nomen.complète!R2106)</f>
        <v>12380</v>
      </c>
      <c r="C2106" s="165" t="str">
        <f>IF(ISBLANK(Nomen.complète!S2106),"-",Nomen.complète!S2106)</f>
        <v>Muhen</v>
      </c>
    </row>
    <row r="2107" spans="1:3" x14ac:dyDescent="0.2">
      <c r="A2107" s="164" t="str">
        <f>IF(ISBLANK(Nomen.complète!Q2107),"",Nomen.complète!Q2107)</f>
        <v/>
      </c>
      <c r="B2107" s="164">
        <f>IF(ISBLANK(Nomen.complète!R2107),"",Nomen.complète!R2107)</f>
        <v>10059</v>
      </c>
      <c r="C2107" s="165" t="str">
        <f>IF(ISBLANK(Nomen.complète!S2107),"-",Nomen.complète!S2107)</f>
        <v>Mulegns</v>
      </c>
    </row>
    <row r="2108" spans="1:3" x14ac:dyDescent="0.2">
      <c r="A2108" s="164" t="str">
        <f>IF(ISBLANK(Nomen.complète!Q2108),"",Nomen.complète!Q2108)</f>
        <v/>
      </c>
      <c r="B2108" s="164">
        <f>IF(ISBLANK(Nomen.complète!R2108),"",Nomen.complète!R2108)</f>
        <v>16526</v>
      </c>
      <c r="C2108" s="165" t="str">
        <f>IF(ISBLANK(Nomen.complète!S2108),"-",Nomen.complète!S2108)</f>
        <v>Mullen</v>
      </c>
    </row>
    <row r="2109" spans="1:3" x14ac:dyDescent="0.2">
      <c r="A2109" s="164">
        <f>IF(ISBLANK(Nomen.complète!Q2109),"",Nomen.complète!Q2109)</f>
        <v>4255</v>
      </c>
      <c r="B2109" s="164">
        <f>IF(ISBLANK(Nomen.complète!R2109),"",Nomen.complète!R2109)</f>
        <v>12355</v>
      </c>
      <c r="C2109" s="165" t="str">
        <f>IF(ISBLANK(Nomen.complète!S2109),"-",Nomen.complète!S2109)</f>
        <v>Mumpf</v>
      </c>
    </row>
    <row r="2110" spans="1:3" x14ac:dyDescent="0.2">
      <c r="A2110" s="164" t="str">
        <f>IF(ISBLANK(Nomen.complète!Q2110),"",Nomen.complète!Q2110)</f>
        <v/>
      </c>
      <c r="B2110" s="164">
        <f>IF(ISBLANK(Nomen.complète!R2110),"",Nomen.complète!R2110)</f>
        <v>12359</v>
      </c>
      <c r="C2110" s="165" t="str">
        <f>IF(ISBLANK(Nomen.complète!S2110),"-",Nomen.complète!S2110)</f>
        <v>Mund</v>
      </c>
    </row>
    <row r="2111" spans="1:3" x14ac:dyDescent="0.2">
      <c r="A2111" s="164" t="str">
        <f>IF(ISBLANK(Nomen.complète!Q2111),"",Nomen.complète!Q2111)</f>
        <v/>
      </c>
      <c r="B2111" s="164">
        <f>IF(ISBLANK(Nomen.complète!R2111),"",Nomen.complète!R2111)</f>
        <v>14952</v>
      </c>
      <c r="C2111" s="165" t="str">
        <f>IF(ISBLANK(Nomen.complète!S2111),"-",Nomen.complète!S2111)</f>
        <v>Mundaun</v>
      </c>
    </row>
    <row r="2112" spans="1:3" x14ac:dyDescent="0.2">
      <c r="A2112" s="164">
        <f>IF(ISBLANK(Nomen.complète!Q2112),"",Nomen.complète!Q2112)</f>
        <v>2274</v>
      </c>
      <c r="B2112" s="164">
        <f>IF(ISBLANK(Nomen.complète!R2112),"",Nomen.complète!R2112)</f>
        <v>12361</v>
      </c>
      <c r="C2112" s="165" t="str">
        <f>IF(ISBLANK(Nomen.complète!S2112),"-",Nomen.complète!S2112)</f>
        <v>Muntelier</v>
      </c>
    </row>
    <row r="2113" spans="1:3" x14ac:dyDescent="0.2">
      <c r="A2113" s="164">
        <f>IF(ISBLANK(Nomen.complète!Q2113),"",Nomen.complète!Q2113)</f>
        <v>3715</v>
      </c>
      <c r="B2113" s="164">
        <f>IF(ISBLANK(Nomen.complète!R2113),"",Nomen.complète!R2113)</f>
        <v>16598</v>
      </c>
      <c r="C2113" s="165" t="str">
        <f>IF(ISBLANK(Nomen.complète!S2113),"-",Nomen.complète!S2113)</f>
        <v>Muntogna da Schons</v>
      </c>
    </row>
    <row r="2114" spans="1:3" x14ac:dyDescent="0.2">
      <c r="A2114" s="164">
        <f>IF(ISBLANK(Nomen.complète!Q2114),"",Nomen.complète!Q2114)</f>
        <v>3202</v>
      </c>
      <c r="B2114" s="164">
        <f>IF(ISBLANK(Nomen.complète!R2114),"",Nomen.complète!R2114)</f>
        <v>14379</v>
      </c>
      <c r="C2114" s="165" t="str">
        <f>IF(ISBLANK(Nomen.complète!S2114),"-",Nomen.complète!S2114)</f>
        <v>Muolen</v>
      </c>
    </row>
    <row r="2115" spans="1:3" x14ac:dyDescent="0.2">
      <c r="A2115" s="164">
        <f>IF(ISBLANK(Nomen.complète!Q2115),"",Nomen.complète!Q2115)</f>
        <v>1367</v>
      </c>
      <c r="B2115" s="164">
        <f>IF(ISBLANK(Nomen.complète!R2115),"",Nomen.complète!R2115)</f>
        <v>12362</v>
      </c>
      <c r="C2115" s="165" t="str">
        <f>IF(ISBLANK(Nomen.complète!S2115),"-",Nomen.complète!S2115)</f>
        <v>Muotathal</v>
      </c>
    </row>
    <row r="2116" spans="1:3" x14ac:dyDescent="0.2">
      <c r="A2116" s="164" t="str">
        <f>IF(ISBLANK(Nomen.complète!Q2116),"",Nomen.complète!Q2116)</f>
        <v/>
      </c>
      <c r="B2116" s="164">
        <f>IF(ISBLANK(Nomen.complète!R2116),"",Nomen.complète!R2116)</f>
        <v>12363</v>
      </c>
      <c r="C2116" s="165" t="str">
        <f>IF(ISBLANK(Nomen.complète!S2116),"-",Nomen.complète!S2116)</f>
        <v>Mur (VD)</v>
      </c>
    </row>
    <row r="2117" spans="1:3" x14ac:dyDescent="0.2">
      <c r="A2117" s="164">
        <f>IF(ISBLANK(Nomen.complète!Q2117),"",Nomen.complète!Q2117)</f>
        <v>5120</v>
      </c>
      <c r="B2117" s="164">
        <f>IF(ISBLANK(Nomen.complète!R2117),"",Nomen.complète!R2117)</f>
        <v>12463</v>
      </c>
      <c r="C2117" s="165" t="str">
        <f>IF(ISBLANK(Nomen.complète!S2117),"-",Nomen.complète!S2117)</f>
        <v>Muralto</v>
      </c>
    </row>
    <row r="2118" spans="1:3" x14ac:dyDescent="0.2">
      <c r="A2118" s="164">
        <f>IF(ISBLANK(Nomen.complète!Q2118),"",Nomen.complète!Q2118)</f>
        <v>4279</v>
      </c>
      <c r="B2118" s="164">
        <f>IF(ISBLANK(Nomen.complète!R2118),"",Nomen.complète!R2118)</f>
        <v>12335</v>
      </c>
      <c r="C2118" s="165" t="str">
        <f>IF(ISBLANK(Nomen.complète!S2118),"-",Nomen.complète!S2118)</f>
        <v>Murgenthal</v>
      </c>
    </row>
    <row r="2119" spans="1:3" x14ac:dyDescent="0.2">
      <c r="A2119" s="164">
        <f>IF(ISBLANK(Nomen.complète!Q2119),"",Nomen.complète!Q2119)</f>
        <v>4236</v>
      </c>
      <c r="B2119" s="164">
        <f>IF(ISBLANK(Nomen.complète!R2119),"",Nomen.complète!R2119)</f>
        <v>12438</v>
      </c>
      <c r="C2119" s="165" t="str">
        <f>IF(ISBLANK(Nomen.complète!S2119),"-",Nomen.complète!S2119)</f>
        <v>Muri (AG)</v>
      </c>
    </row>
    <row r="2120" spans="1:3" x14ac:dyDescent="0.2">
      <c r="A2120" s="164">
        <f>IF(ISBLANK(Nomen.complète!Q2120),"",Nomen.complète!Q2120)</f>
        <v>356</v>
      </c>
      <c r="B2120" s="164">
        <f>IF(ISBLANK(Nomen.complète!R2120),"",Nomen.complète!R2120)</f>
        <v>15034</v>
      </c>
      <c r="C2120" s="165" t="str">
        <f>IF(ISBLANK(Nomen.complète!S2120),"-",Nomen.complète!S2120)</f>
        <v>Muri bei Bern</v>
      </c>
    </row>
    <row r="2121" spans="1:3" x14ac:dyDescent="0.2">
      <c r="A2121" s="164">
        <f>IF(ISBLANK(Nomen.complète!Q2121),"",Nomen.complète!Q2121)</f>
        <v>6753</v>
      </c>
      <c r="B2121" s="164">
        <f>IF(ISBLANK(Nomen.complète!R2121),"",Nomen.complète!R2121)</f>
        <v>14968</v>
      </c>
      <c r="C2121" s="165" t="str">
        <f>IF(ISBLANK(Nomen.complète!S2121),"-",Nomen.complète!S2121)</f>
        <v>Muriaux</v>
      </c>
    </row>
    <row r="2122" spans="1:3" x14ac:dyDescent="0.2">
      <c r="A2122" s="164" t="str">
        <f>IF(ISBLANK(Nomen.complète!Q2122),"",Nomen.complète!Q2122)</f>
        <v/>
      </c>
      <c r="B2122" s="164">
        <f>IF(ISBLANK(Nomen.complète!R2122),"",Nomen.complète!R2122)</f>
        <v>11364</v>
      </c>
      <c r="C2122" s="165" t="str">
        <f>IF(ISBLANK(Nomen.complète!S2122),"-",Nomen.complète!S2122)</f>
        <v>Murist</v>
      </c>
    </row>
    <row r="2123" spans="1:3" x14ac:dyDescent="0.2">
      <c r="A2123" s="164">
        <f>IF(ISBLANK(Nomen.complète!Q2123),"",Nomen.complète!Q2123)</f>
        <v>2275</v>
      </c>
      <c r="B2123" s="164">
        <f>IF(ISBLANK(Nomen.complète!R2123),"",Nomen.complète!R2123)</f>
        <v>16614</v>
      </c>
      <c r="C2123" s="165" t="str">
        <f>IF(ISBLANK(Nomen.complète!S2123),"-",Nomen.complète!S2123)</f>
        <v>Murten</v>
      </c>
    </row>
    <row r="2124" spans="1:3" x14ac:dyDescent="0.2">
      <c r="A2124" s="164">
        <f>IF(ISBLANK(Nomen.complète!Q2124),"",Nomen.complète!Q2124)</f>
        <v>5563</v>
      </c>
      <c r="B2124" s="164">
        <f>IF(ISBLANK(Nomen.complète!R2124),"",Nomen.complète!R2124)</f>
        <v>14661</v>
      </c>
      <c r="C2124" s="165" t="str">
        <f>IF(ISBLANK(Nomen.complète!S2124),"-",Nomen.complète!S2124)</f>
        <v>Mutrux</v>
      </c>
    </row>
    <row r="2125" spans="1:3" x14ac:dyDescent="0.2">
      <c r="A2125" s="164" t="str">
        <f>IF(ISBLANK(Nomen.complète!Q2125),"",Nomen.complète!Q2125)</f>
        <v/>
      </c>
      <c r="B2125" s="164">
        <f>IF(ISBLANK(Nomen.complète!R2125),"",Nomen.complète!R2125)</f>
        <v>10030</v>
      </c>
      <c r="C2125" s="165" t="str">
        <f>IF(ISBLANK(Nomen.complète!S2125),"-",Nomen.complète!S2125)</f>
        <v>Mutten</v>
      </c>
    </row>
    <row r="2126" spans="1:3" x14ac:dyDescent="0.2">
      <c r="A2126" s="164">
        <f>IF(ISBLANK(Nomen.complète!Q2126),"",Nomen.complète!Q2126)</f>
        <v>2770</v>
      </c>
      <c r="B2126" s="164">
        <f>IF(ISBLANK(Nomen.complète!R2126),"",Nomen.complète!R2126)</f>
        <v>13833</v>
      </c>
      <c r="C2126" s="165" t="str">
        <f>IF(ISBLANK(Nomen.complète!S2126),"-",Nomen.complète!S2126)</f>
        <v>Muttenz</v>
      </c>
    </row>
    <row r="2127" spans="1:3" x14ac:dyDescent="0.2">
      <c r="A2127" s="164">
        <f>IF(ISBLANK(Nomen.complète!Q2127),"",Nomen.complète!Q2127)</f>
        <v>5205</v>
      </c>
      <c r="B2127" s="164">
        <f>IF(ISBLANK(Nomen.complète!R2127),"",Nomen.complète!R2127)</f>
        <v>12531</v>
      </c>
      <c r="C2127" s="165" t="str">
        <f>IF(ISBLANK(Nomen.complète!S2127),"-",Nomen.complète!S2127)</f>
        <v>Muzzano</v>
      </c>
    </row>
    <row r="2128" spans="1:3" x14ac:dyDescent="0.2">
      <c r="A2128" s="164">
        <f>IF(ISBLANK(Nomen.complète!Q2128),"",Nomen.complète!Q2128)</f>
        <v>4032</v>
      </c>
      <c r="B2128" s="164">
        <f>IF(ISBLANK(Nomen.complète!R2128),"",Nomen.complète!R2128)</f>
        <v>12712</v>
      </c>
      <c r="C2128" s="165" t="str">
        <f>IF(ISBLANK(Nomen.complète!S2128),"-",Nomen.complète!S2128)</f>
        <v>Mägenwil</v>
      </c>
    </row>
    <row r="2129" spans="1:3" x14ac:dyDescent="0.2">
      <c r="A2129" s="164">
        <f>IF(ISBLANK(Nomen.complète!Q2129),"",Nomen.complète!Q2129)</f>
        <v>155</v>
      </c>
      <c r="B2129" s="164">
        <f>IF(ISBLANK(Nomen.complète!R2129),"",Nomen.complète!R2129)</f>
        <v>12754</v>
      </c>
      <c r="C2129" s="165" t="str">
        <f>IF(ISBLANK(Nomen.complète!S2129),"-",Nomen.complète!S2129)</f>
        <v>Männedorf</v>
      </c>
    </row>
    <row r="2130" spans="1:3" x14ac:dyDescent="0.2">
      <c r="A2130" s="164">
        <f>IF(ISBLANK(Nomen.complète!Q2130),"",Nomen.complète!Q2130)</f>
        <v>4941</v>
      </c>
      <c r="B2130" s="164">
        <f>IF(ISBLANK(Nomen.complète!R2130),"",Nomen.complète!R2130)</f>
        <v>15420</v>
      </c>
      <c r="C2130" s="165" t="str">
        <f>IF(ISBLANK(Nomen.complète!S2130),"-",Nomen.complète!S2130)</f>
        <v>Märstetten</v>
      </c>
    </row>
    <row r="2131" spans="1:3" x14ac:dyDescent="0.2">
      <c r="A2131" s="164" t="str">
        <f>IF(ISBLANK(Nomen.complète!Q2131),"",Nomen.complète!Q2131)</f>
        <v/>
      </c>
      <c r="B2131" s="164">
        <f>IF(ISBLANK(Nomen.complète!R2131),"",Nomen.complète!R2131)</f>
        <v>12737</v>
      </c>
      <c r="C2131" s="165" t="str">
        <f>IF(ISBLANK(Nomen.complète!S2131),"-",Nomen.complète!S2131)</f>
        <v>Märwil</v>
      </c>
    </row>
    <row r="2132" spans="1:3" x14ac:dyDescent="0.2">
      <c r="A2132" s="164">
        <f>IF(ISBLANK(Nomen.complète!Q2132),"",Nomen.complète!Q2132)</f>
        <v>2027</v>
      </c>
      <c r="B2132" s="164">
        <f>IF(ISBLANK(Nomen.complète!R2132),"",Nomen.complète!R2132)</f>
        <v>12387</v>
      </c>
      <c r="C2132" s="165" t="str">
        <f>IF(ISBLANK(Nomen.complète!S2132),"-",Nomen.complète!S2132)</f>
        <v>Ménières</v>
      </c>
    </row>
    <row r="2133" spans="1:3" x14ac:dyDescent="0.2">
      <c r="A2133" s="164" t="str">
        <f>IF(ISBLANK(Nomen.complète!Q2133),"",Nomen.complète!Q2133)</f>
        <v/>
      </c>
      <c r="B2133" s="164">
        <f>IF(ISBLANK(Nomen.complète!R2133),"",Nomen.complète!R2133)</f>
        <v>12439</v>
      </c>
      <c r="C2133" s="165" t="str">
        <f>IF(ISBLANK(Nomen.complète!S2133),"-",Nomen.complète!S2133)</f>
        <v>Mézery-près-Donneloye</v>
      </c>
    </row>
    <row r="2134" spans="1:3" x14ac:dyDescent="0.2">
      <c r="A2134" s="164">
        <f>IF(ISBLANK(Nomen.complète!Q2134),"",Nomen.complète!Q2134)</f>
        <v>2087</v>
      </c>
      <c r="B2134" s="164">
        <f>IF(ISBLANK(Nomen.complète!R2134),"",Nomen.complète!R2134)</f>
        <v>14476</v>
      </c>
      <c r="C2134" s="165" t="str">
        <f>IF(ISBLANK(Nomen.complète!S2134),"-",Nomen.complète!S2134)</f>
        <v>Mézières (FR)</v>
      </c>
    </row>
    <row r="2135" spans="1:3" x14ac:dyDescent="0.2">
      <c r="A2135" s="164" t="str">
        <f>IF(ISBLANK(Nomen.complète!Q2135),"",Nomen.complète!Q2135)</f>
        <v/>
      </c>
      <c r="B2135" s="164">
        <f>IF(ISBLANK(Nomen.complète!R2135),"",Nomen.complète!R2135)</f>
        <v>12441</v>
      </c>
      <c r="C2135" s="165" t="str">
        <f>IF(ISBLANK(Nomen.complète!S2135),"-",Nomen.complète!S2135)</f>
        <v>Mézières (VD)</v>
      </c>
    </row>
    <row r="2136" spans="1:3" x14ac:dyDescent="0.2">
      <c r="A2136" s="164" t="str">
        <f>IF(ISBLANK(Nomen.complète!Q2136),"",Nomen.complète!Q2136)</f>
        <v/>
      </c>
      <c r="B2136" s="164">
        <f>IF(ISBLANK(Nomen.complète!R2136),"",Nomen.complète!R2136)</f>
        <v>12375</v>
      </c>
      <c r="C2136" s="165" t="str">
        <f>IF(ISBLANK(Nomen.complète!S2136),"-",Nomen.complète!S2136)</f>
        <v>Môtiers (NE)</v>
      </c>
    </row>
    <row r="2137" spans="1:3" x14ac:dyDescent="0.2">
      <c r="A2137" s="164">
        <f>IF(ISBLANK(Nomen.complète!Q2137),"",Nomen.complète!Q2137)</f>
        <v>4254</v>
      </c>
      <c r="B2137" s="164">
        <f>IF(ISBLANK(Nomen.complète!R2137),"",Nomen.complète!R2137)</f>
        <v>12429</v>
      </c>
      <c r="C2137" s="165" t="str">
        <f>IF(ISBLANK(Nomen.complète!S2137),"-",Nomen.complète!S2137)</f>
        <v>Möhlin</v>
      </c>
    </row>
    <row r="2138" spans="1:3" x14ac:dyDescent="0.2">
      <c r="A2138" s="164">
        <f>IF(ISBLANK(Nomen.complète!Q2138),"",Nomen.complète!Q2138)</f>
        <v>196</v>
      </c>
      <c r="B2138" s="164">
        <f>IF(ISBLANK(Nomen.complète!R2138),"",Nomen.complète!R2138)</f>
        <v>12427</v>
      </c>
      <c r="C2138" s="165" t="str">
        <f>IF(ISBLANK(Nomen.complète!S2138),"-",Nomen.complète!S2138)</f>
        <v>Mönchaltorf</v>
      </c>
    </row>
    <row r="2139" spans="1:3" x14ac:dyDescent="0.2">
      <c r="A2139" s="164">
        <f>IF(ISBLANK(Nomen.complète!Q2139),"",Nomen.complète!Q2139)</f>
        <v>4106</v>
      </c>
      <c r="B2139" s="164">
        <f>IF(ISBLANK(Nomen.complète!R2139),"",Nomen.complète!R2139)</f>
        <v>12321</v>
      </c>
      <c r="C2139" s="165" t="str">
        <f>IF(ISBLANK(Nomen.complète!S2139),"-",Nomen.complète!S2139)</f>
        <v>Mönthal</v>
      </c>
    </row>
    <row r="2140" spans="1:3" x14ac:dyDescent="0.2">
      <c r="A2140" s="164" t="str">
        <f>IF(ISBLANK(Nomen.complète!Q2140),"",Nomen.complète!Q2140)</f>
        <v/>
      </c>
      <c r="B2140" s="164">
        <f>IF(ISBLANK(Nomen.complète!R2140),"",Nomen.complète!R2140)</f>
        <v>12351</v>
      </c>
      <c r="C2140" s="165" t="str">
        <f>IF(ISBLANK(Nomen.complète!S2140),"-",Nomen.complète!S2140)</f>
        <v>Mörel</v>
      </c>
    </row>
    <row r="2141" spans="1:3" x14ac:dyDescent="0.2">
      <c r="A2141" s="164">
        <f>IF(ISBLANK(Nomen.complète!Q2141),"",Nomen.complète!Q2141)</f>
        <v>6203</v>
      </c>
      <c r="B2141" s="164">
        <f>IF(ISBLANK(Nomen.complète!R2141),"",Nomen.complète!R2141)</f>
        <v>14960</v>
      </c>
      <c r="C2141" s="165" t="str">
        <f>IF(ISBLANK(Nomen.complète!S2141),"-",Nomen.complète!S2141)</f>
        <v>Mörel-Filet</v>
      </c>
    </row>
    <row r="2142" spans="1:3" x14ac:dyDescent="0.2">
      <c r="A2142" s="164">
        <f>IF(ISBLANK(Nomen.complète!Q2142),"",Nomen.complète!Q2142)</f>
        <v>742</v>
      </c>
      <c r="B2142" s="164">
        <f>IF(ISBLANK(Nomen.complète!R2142),"",Nomen.complète!R2142)</f>
        <v>15248</v>
      </c>
      <c r="C2142" s="165" t="str">
        <f>IF(ISBLANK(Nomen.complète!S2142),"-",Nomen.complète!S2142)</f>
        <v>Mörigen</v>
      </c>
    </row>
    <row r="2143" spans="1:3" x14ac:dyDescent="0.2">
      <c r="A2143" s="164" t="str">
        <f>IF(ISBLANK(Nomen.complète!Q2143),"",Nomen.complète!Q2143)</f>
        <v/>
      </c>
      <c r="B2143" s="164">
        <f>IF(ISBLANK(Nomen.complète!R2143),"",Nomen.complète!R2143)</f>
        <v>16540</v>
      </c>
      <c r="C2143" s="165" t="str">
        <f>IF(ISBLANK(Nomen.complète!S2143),"-",Nomen.complète!S2143)</f>
        <v>Möriken</v>
      </c>
    </row>
    <row r="2144" spans="1:3" x14ac:dyDescent="0.2">
      <c r="A2144" s="164">
        <f>IF(ISBLANK(Nomen.complète!Q2144),"",Nomen.complète!Q2144)</f>
        <v>4203</v>
      </c>
      <c r="B2144" s="164">
        <f>IF(ISBLANK(Nomen.complète!R2144),"",Nomen.complète!R2144)</f>
        <v>12367</v>
      </c>
      <c r="C2144" s="165" t="str">
        <f>IF(ISBLANK(Nomen.complète!S2144),"-",Nomen.complète!S2144)</f>
        <v>Möriken-Wildegg</v>
      </c>
    </row>
    <row r="2145" spans="1:3" x14ac:dyDescent="0.2">
      <c r="A2145" s="164">
        <f>IF(ISBLANK(Nomen.complète!Q2145),"",Nomen.complète!Q2145)</f>
        <v>3214</v>
      </c>
      <c r="B2145" s="164">
        <f>IF(ISBLANK(Nomen.complète!R2145),"",Nomen.complète!R2145)</f>
        <v>14385</v>
      </c>
      <c r="C2145" s="165" t="str">
        <f>IF(ISBLANK(Nomen.complète!S2145),"-",Nomen.complète!S2145)</f>
        <v>Mörschwil</v>
      </c>
    </row>
    <row r="2146" spans="1:3" x14ac:dyDescent="0.2">
      <c r="A2146" s="164" t="str">
        <f>IF(ISBLANK(Nomen.complète!Q2146),"",Nomen.complète!Q2146)</f>
        <v/>
      </c>
      <c r="B2146" s="164">
        <f>IF(ISBLANK(Nomen.complète!R2146),"",Nomen.complète!R2146)</f>
        <v>12376</v>
      </c>
      <c r="C2146" s="165" t="str">
        <f>IF(ISBLANK(Nomen.complète!S2146),"-",Nomen.complète!S2146)</f>
        <v>Mötschwil</v>
      </c>
    </row>
    <row r="2147" spans="1:3" x14ac:dyDescent="0.2">
      <c r="A2147" s="164" t="str">
        <f>IF(ISBLANK(Nomen.complète!Q2147),"",Nomen.complète!Q2147)</f>
        <v/>
      </c>
      <c r="B2147" s="164">
        <f>IF(ISBLANK(Nomen.complète!R2147),"",Nomen.complète!R2147)</f>
        <v>16369</v>
      </c>
      <c r="C2147" s="165" t="str">
        <f>IF(ISBLANK(Nomen.complète!S2147),"-",Nomen.complète!S2147)</f>
        <v>Mötschwil-Schleumen</v>
      </c>
    </row>
    <row r="2148" spans="1:3" x14ac:dyDescent="0.2">
      <c r="A2148" s="164">
        <f>IF(ISBLANK(Nomen.complète!Q2148),"",Nomen.complète!Q2148)</f>
        <v>4235</v>
      </c>
      <c r="B2148" s="164">
        <f>IF(ISBLANK(Nomen.complète!R2148),"",Nomen.complète!R2148)</f>
        <v>12358</v>
      </c>
      <c r="C2148" s="165" t="str">
        <f>IF(ISBLANK(Nomen.complète!S2148),"-",Nomen.complète!S2148)</f>
        <v>Mühlau</v>
      </c>
    </row>
    <row r="2149" spans="1:3" x14ac:dyDescent="0.2">
      <c r="A2149" s="164" t="str">
        <f>IF(ISBLANK(Nomen.complète!Q2149),"",Nomen.complète!Q2149)</f>
        <v/>
      </c>
      <c r="B2149" s="164">
        <f>IF(ISBLANK(Nomen.complète!R2149),"",Nomen.complète!R2149)</f>
        <v>12356</v>
      </c>
      <c r="C2149" s="165" t="str">
        <f>IF(ISBLANK(Nomen.complète!S2149),"-",Nomen.complète!S2149)</f>
        <v>Mühlebach</v>
      </c>
    </row>
    <row r="2150" spans="1:3" x14ac:dyDescent="0.2">
      <c r="A2150" s="164" t="str">
        <f>IF(ISBLANK(Nomen.complète!Q2150),"",Nomen.complète!Q2150)</f>
        <v/>
      </c>
      <c r="B2150" s="164">
        <f>IF(ISBLANK(Nomen.complète!R2150),"",Nomen.complète!R2150)</f>
        <v>16449</v>
      </c>
      <c r="C2150" s="165" t="str">
        <f>IF(ISBLANK(Nomen.complète!S2150),"-",Nomen.complète!S2150)</f>
        <v>Mühlebach bei Amriswil</v>
      </c>
    </row>
    <row r="2151" spans="1:3" x14ac:dyDescent="0.2">
      <c r="A2151" s="164">
        <f>IF(ISBLANK(Nomen.complète!Q2151),"",Nomen.complète!Q2151)</f>
        <v>668</v>
      </c>
      <c r="B2151" s="164">
        <f>IF(ISBLANK(Nomen.complète!R2151),"",Nomen.complète!R2151)</f>
        <v>15202</v>
      </c>
      <c r="C2151" s="165" t="str">
        <f>IF(ISBLANK(Nomen.complète!S2151),"-",Nomen.complète!S2151)</f>
        <v>Mühleberg</v>
      </c>
    </row>
    <row r="2152" spans="1:3" x14ac:dyDescent="0.2">
      <c r="A2152" s="164" t="str">
        <f>IF(ISBLANK(Nomen.complète!Q2152),"",Nomen.complète!Q2152)</f>
        <v/>
      </c>
      <c r="B2152" s="164">
        <f>IF(ISBLANK(Nomen.complète!R2152),"",Nomen.complète!R2152)</f>
        <v>11065</v>
      </c>
      <c r="C2152" s="165" t="str">
        <f>IF(ISBLANK(Nomen.complète!S2152),"-",Nomen.complète!S2152)</f>
        <v>Mühledorf (BE)</v>
      </c>
    </row>
    <row r="2153" spans="1:3" x14ac:dyDescent="0.2">
      <c r="A2153" s="164" t="str">
        <f>IF(ISBLANK(Nomen.complète!Q2153),"",Nomen.complète!Q2153)</f>
        <v/>
      </c>
      <c r="B2153" s="164">
        <f>IF(ISBLANK(Nomen.complète!R2153),"",Nomen.complète!R2153)</f>
        <v>12372</v>
      </c>
      <c r="C2153" s="165" t="str">
        <f>IF(ISBLANK(Nomen.complète!S2153),"-",Nomen.complète!S2153)</f>
        <v>Mühledorf (SO)</v>
      </c>
    </row>
    <row r="2154" spans="1:3" x14ac:dyDescent="0.2">
      <c r="A2154" s="164" t="str">
        <f>IF(ISBLANK(Nomen.complète!Q2154),"",Nomen.complète!Q2154)</f>
        <v/>
      </c>
      <c r="B2154" s="164">
        <f>IF(ISBLANK(Nomen.complète!R2154),"",Nomen.complète!R2154)</f>
        <v>12352</v>
      </c>
      <c r="C2154" s="165" t="str">
        <f>IF(ISBLANK(Nomen.complète!S2154),"-",Nomen.complète!S2154)</f>
        <v>Mühlehorn</v>
      </c>
    </row>
    <row r="2155" spans="1:3" x14ac:dyDescent="0.2">
      <c r="A2155" s="164" t="str">
        <f>IF(ISBLANK(Nomen.complète!Q2155),"",Nomen.complète!Q2155)</f>
        <v/>
      </c>
      <c r="B2155" s="164">
        <f>IF(ISBLANK(Nomen.complète!R2155),"",Nomen.complète!R2155)</f>
        <v>16504</v>
      </c>
      <c r="C2155" s="165" t="str">
        <f>IF(ISBLANK(Nomen.complète!S2155),"-",Nomen.complète!S2155)</f>
        <v>Mühlen</v>
      </c>
    </row>
    <row r="2156" spans="1:3" x14ac:dyDescent="0.2">
      <c r="A2156" s="164" t="str">
        <f>IF(ISBLANK(Nomen.complète!Q2156),"",Nomen.complète!Q2156)</f>
        <v/>
      </c>
      <c r="B2156" s="164">
        <f>IF(ISBLANK(Nomen.complète!R2156),"",Nomen.complète!R2156)</f>
        <v>12353</v>
      </c>
      <c r="C2156" s="165" t="str">
        <f>IF(ISBLANK(Nomen.complète!S2156),"-",Nomen.complète!S2156)</f>
        <v>Mühlethal</v>
      </c>
    </row>
    <row r="2157" spans="1:3" x14ac:dyDescent="0.2">
      <c r="A2157" s="164" t="str">
        <f>IF(ISBLANK(Nomen.complète!Q2157),"",Nomen.complète!Q2157)</f>
        <v/>
      </c>
      <c r="B2157" s="164">
        <f>IF(ISBLANK(Nomen.complète!R2157),"",Nomen.complète!R2157)</f>
        <v>11066</v>
      </c>
      <c r="C2157" s="165" t="str">
        <f>IF(ISBLANK(Nomen.complète!S2157),"-",Nomen.complète!S2157)</f>
        <v>Mühlethurnen</v>
      </c>
    </row>
    <row r="2158" spans="1:3" x14ac:dyDescent="0.2">
      <c r="A2158" s="164" t="str">
        <f>IF(ISBLANK(Nomen.complète!Q2158),"",Nomen.complète!Q2158)</f>
        <v/>
      </c>
      <c r="B2158" s="164">
        <f>IF(ISBLANK(Nomen.complète!R2158),"",Nomen.complète!R2158)</f>
        <v>10486</v>
      </c>
      <c r="C2158" s="165" t="str">
        <f>IF(ISBLANK(Nomen.complète!S2158),"-",Nomen.complète!S2158)</f>
        <v>Mülchi</v>
      </c>
    </row>
    <row r="2159" spans="1:3" x14ac:dyDescent="0.2">
      <c r="A2159" s="164">
        <f>IF(ISBLANK(Nomen.complète!Q2159),"",Nomen.complète!Q2159)</f>
        <v>4831</v>
      </c>
      <c r="B2159" s="164">
        <f>IF(ISBLANK(Nomen.complète!R2159),"",Nomen.complète!R2159)</f>
        <v>15416</v>
      </c>
      <c r="C2159" s="165" t="str">
        <f>IF(ISBLANK(Nomen.complète!S2159),"-",Nomen.complète!S2159)</f>
        <v>Müllheim</v>
      </c>
    </row>
    <row r="2160" spans="1:3" x14ac:dyDescent="0.2">
      <c r="A2160" s="164">
        <f>IF(ISBLANK(Nomen.complète!Q2160),"",Nomen.complète!Q2160)</f>
        <v>4107</v>
      </c>
      <c r="B2160" s="164">
        <f>IF(ISBLANK(Nomen.complète!R2160),"",Nomen.complète!R2160)</f>
        <v>12354</v>
      </c>
      <c r="C2160" s="165" t="str">
        <f>IF(ISBLANK(Nomen.complète!S2160),"-",Nomen.complète!S2160)</f>
        <v>Mülligen</v>
      </c>
    </row>
    <row r="2161" spans="1:3" x14ac:dyDescent="0.2">
      <c r="A2161" s="164">
        <f>IF(ISBLANK(Nomen.complète!Q2161),"",Nomen.complète!Q2161)</f>
        <v>2428</v>
      </c>
      <c r="B2161" s="164">
        <f>IF(ISBLANK(Nomen.complète!R2161),"",Nomen.complète!R2161)</f>
        <v>13718</v>
      </c>
      <c r="C2161" s="165" t="str">
        <f>IF(ISBLANK(Nomen.complète!S2161),"-",Nomen.complète!S2161)</f>
        <v>Mümliswil-Ramiswil</v>
      </c>
    </row>
    <row r="2162" spans="1:3" x14ac:dyDescent="0.2">
      <c r="A2162" s="164">
        <f>IF(ISBLANK(Nomen.complète!Q2162),"",Nomen.complète!Q2162)</f>
        <v>546</v>
      </c>
      <c r="B2162" s="164">
        <f>IF(ISBLANK(Nomen.complète!R2162),"",Nomen.complète!R2162)</f>
        <v>16622</v>
      </c>
      <c r="C2162" s="165" t="str">
        <f>IF(ISBLANK(Nomen.complète!S2162),"-",Nomen.complète!S2162)</f>
        <v>Münchenbuchsee</v>
      </c>
    </row>
    <row r="2163" spans="1:3" x14ac:dyDescent="0.2">
      <c r="A2163" s="164">
        <f>IF(ISBLANK(Nomen.complète!Q2163),"",Nomen.complète!Q2163)</f>
        <v>2769</v>
      </c>
      <c r="B2163" s="164">
        <f>IF(ISBLANK(Nomen.complète!R2163),"",Nomen.complète!R2163)</f>
        <v>13832</v>
      </c>
      <c r="C2163" s="165" t="str">
        <f>IF(ISBLANK(Nomen.complète!S2163),"-",Nomen.complète!S2163)</f>
        <v>Münchenstein</v>
      </c>
    </row>
    <row r="2164" spans="1:3" x14ac:dyDescent="0.2">
      <c r="A2164" s="164">
        <f>IF(ISBLANK(Nomen.complète!Q2164),"",Nomen.complète!Q2164)</f>
        <v>669</v>
      </c>
      <c r="B2164" s="164">
        <f>IF(ISBLANK(Nomen.complète!R2164),"",Nomen.complète!R2164)</f>
        <v>15203</v>
      </c>
      <c r="C2164" s="165" t="str">
        <f>IF(ISBLANK(Nomen.complète!S2164),"-",Nomen.complète!S2164)</f>
        <v>Münchenwiler</v>
      </c>
    </row>
    <row r="2165" spans="1:3" x14ac:dyDescent="0.2">
      <c r="A2165" s="164" t="str">
        <f>IF(ISBLANK(Nomen.complète!Q2165),"",Nomen.complète!Q2165)</f>
        <v/>
      </c>
      <c r="B2165" s="164">
        <f>IF(ISBLANK(Nomen.complète!R2165),"",Nomen.complète!R2165)</f>
        <v>10484</v>
      </c>
      <c r="C2165" s="165" t="str">
        <f>IF(ISBLANK(Nomen.complète!S2165),"-",Nomen.complète!S2165)</f>
        <v>Münchringen</v>
      </c>
    </row>
    <row r="2166" spans="1:3" x14ac:dyDescent="0.2">
      <c r="A2166" s="164">
        <f>IF(ISBLANK(Nomen.complète!Q2166),"",Nomen.complète!Q2166)</f>
        <v>4172</v>
      </c>
      <c r="B2166" s="164">
        <f>IF(ISBLANK(Nomen.complète!R2166),"",Nomen.complète!R2166)</f>
        <v>12357</v>
      </c>
      <c r="C2166" s="165" t="str">
        <f>IF(ISBLANK(Nomen.complète!S2166),"-",Nomen.complète!S2166)</f>
        <v>Münchwilen (AG)</v>
      </c>
    </row>
    <row r="2167" spans="1:3" x14ac:dyDescent="0.2">
      <c r="A2167" s="164">
        <f>IF(ISBLANK(Nomen.complète!Q2167),"",Nomen.complète!Q2167)</f>
        <v>4746</v>
      </c>
      <c r="B2167" s="164">
        <f>IF(ISBLANK(Nomen.complète!R2167),"",Nomen.complète!R2167)</f>
        <v>15407</v>
      </c>
      <c r="C2167" s="165" t="str">
        <f>IF(ISBLANK(Nomen.complète!S2167),"-",Nomen.complète!S2167)</f>
        <v>Münchwilen (TG)</v>
      </c>
    </row>
    <row r="2168" spans="1:3" x14ac:dyDescent="0.2">
      <c r="A2168" s="164">
        <f>IF(ISBLANK(Nomen.complète!Q2168),"",Nomen.complète!Q2168)</f>
        <v>616</v>
      </c>
      <c r="B2168" s="164">
        <f>IF(ISBLANK(Nomen.complète!R2168),"",Nomen.complète!R2168)</f>
        <v>15688</v>
      </c>
      <c r="C2168" s="165" t="str">
        <f>IF(ISBLANK(Nomen.complète!S2168),"-",Nomen.complète!S2168)</f>
        <v>Münsingen</v>
      </c>
    </row>
    <row r="2169" spans="1:3" x14ac:dyDescent="0.2">
      <c r="A2169" s="164" t="str">
        <f>IF(ISBLANK(Nomen.complète!Q2169),"",Nomen.complète!Q2169)</f>
        <v/>
      </c>
      <c r="B2169" s="164">
        <f>IF(ISBLANK(Nomen.complète!R2169),"",Nomen.complète!R2169)</f>
        <v>16503</v>
      </c>
      <c r="C2169" s="165" t="str">
        <f>IF(ISBLANK(Nomen.complète!S2169),"-",Nomen.complète!S2169)</f>
        <v>Münster (GR)</v>
      </c>
    </row>
    <row r="2170" spans="1:3" x14ac:dyDescent="0.2">
      <c r="A2170" s="164" t="str">
        <f>IF(ISBLANK(Nomen.complète!Q2170),"",Nomen.complète!Q2170)</f>
        <v/>
      </c>
      <c r="B2170" s="164">
        <f>IF(ISBLANK(Nomen.complète!R2170),"",Nomen.complète!R2170)</f>
        <v>16463</v>
      </c>
      <c r="C2170" s="165" t="str">
        <f>IF(ISBLANK(Nomen.complète!S2170),"-",Nomen.complète!S2170)</f>
        <v>Münster (LU)</v>
      </c>
    </row>
    <row r="2171" spans="1:3" x14ac:dyDescent="0.2">
      <c r="A2171" s="164" t="str">
        <f>IF(ISBLANK(Nomen.complète!Q2171),"",Nomen.complète!Q2171)</f>
        <v/>
      </c>
      <c r="B2171" s="164">
        <f>IF(ISBLANK(Nomen.complète!R2171),"",Nomen.complète!R2171)</f>
        <v>12360</v>
      </c>
      <c r="C2171" s="165" t="str">
        <f>IF(ISBLANK(Nomen.complète!S2171),"-",Nomen.complète!S2171)</f>
        <v>Münster (VS)</v>
      </c>
    </row>
    <row r="2172" spans="1:3" x14ac:dyDescent="0.2">
      <c r="A2172" s="164" t="str">
        <f>IF(ISBLANK(Nomen.complète!Q2172),"",Nomen.complète!Q2172)</f>
        <v/>
      </c>
      <c r="B2172" s="164">
        <f>IF(ISBLANK(Nomen.complète!R2172),"",Nomen.complète!R2172)</f>
        <v>14502</v>
      </c>
      <c r="C2172" s="165" t="str">
        <f>IF(ISBLANK(Nomen.complète!S2172),"-",Nomen.complète!S2172)</f>
        <v>Münster-Geschinen</v>
      </c>
    </row>
    <row r="2173" spans="1:3" x14ac:dyDescent="0.2">
      <c r="A2173" s="164">
        <f>IF(ISBLANK(Nomen.complète!Q2173),"",Nomen.complète!Q2173)</f>
        <v>4691</v>
      </c>
      <c r="B2173" s="164">
        <f>IF(ISBLANK(Nomen.complète!R2173),"",Nomen.complète!R2173)</f>
        <v>15426</v>
      </c>
      <c r="C2173" s="165" t="str">
        <f>IF(ISBLANK(Nomen.complète!S2173),"-",Nomen.complète!S2173)</f>
        <v>Münsterlingen</v>
      </c>
    </row>
    <row r="2174" spans="1:3" x14ac:dyDescent="0.2">
      <c r="A2174" s="164">
        <f>IF(ISBLANK(Nomen.complète!Q2174),"",Nomen.complète!Q2174)</f>
        <v>498</v>
      </c>
      <c r="B2174" s="164">
        <f>IF(ISBLANK(Nomen.complète!R2174),"",Nomen.complète!R2174)</f>
        <v>15107</v>
      </c>
      <c r="C2174" s="165" t="str">
        <f>IF(ISBLANK(Nomen.complète!S2174),"-",Nomen.complète!S2174)</f>
        <v>Müntschemier</v>
      </c>
    </row>
    <row r="2175" spans="1:3" x14ac:dyDescent="0.2">
      <c r="A2175" s="164" t="str">
        <f>IF(ISBLANK(Nomen.complète!Q2175),"",Nomen.complète!Q2175)</f>
        <v/>
      </c>
      <c r="B2175" s="164">
        <f>IF(ISBLANK(Nomen.complète!R2175),"",Nomen.complète!R2175)</f>
        <v>11324</v>
      </c>
      <c r="C2175" s="165" t="str">
        <f>IF(ISBLANK(Nomen.complète!S2175),"-",Nomen.complète!S2175)</f>
        <v>Müstair</v>
      </c>
    </row>
    <row r="2176" spans="1:3" x14ac:dyDescent="0.2">
      <c r="A2176" s="164" t="str">
        <f>IF(ISBLANK(Nomen.complète!Q2176),"",Nomen.complète!Q2176)</f>
        <v/>
      </c>
      <c r="B2176" s="164">
        <f>IF(ISBLANK(Nomen.complète!R2176),"",Nomen.complète!R2176)</f>
        <v>12528</v>
      </c>
      <c r="C2176" s="165" t="str">
        <f>IF(ISBLANK(Nomen.complète!S2176),"-",Nomen.complète!S2176)</f>
        <v>Müswangen</v>
      </c>
    </row>
    <row r="2177" spans="1:3" x14ac:dyDescent="0.2">
      <c r="A2177" s="164">
        <f>IF(ISBLANK(Nomen.complète!Q2177),"",Nomen.complète!Q2177)</f>
        <v>6007</v>
      </c>
      <c r="B2177" s="164">
        <f>IF(ISBLANK(Nomen.complète!R2177),"",Nomen.complète!R2177)</f>
        <v>15617</v>
      </c>
      <c r="C2177" s="165" t="str">
        <f>IF(ISBLANK(Nomen.complète!S2177),"-",Nomen.complète!S2177)</f>
        <v>Naters</v>
      </c>
    </row>
    <row r="2178" spans="1:3" x14ac:dyDescent="0.2">
      <c r="A2178" s="164" t="str">
        <f>IF(ISBLANK(Nomen.complète!Q2178),"",Nomen.complète!Q2178)</f>
        <v/>
      </c>
      <c r="B2178" s="164">
        <f>IF(ISBLANK(Nomen.complète!R2178),"",Nomen.complète!R2178)</f>
        <v>12526</v>
      </c>
      <c r="C2178" s="165" t="str">
        <f>IF(ISBLANK(Nomen.complète!S2178),"-",Nomen.complète!S2178)</f>
        <v>Nax</v>
      </c>
    </row>
    <row r="2179" spans="1:3" x14ac:dyDescent="0.2">
      <c r="A2179" s="164" t="str">
        <f>IF(ISBLANK(Nomen.complète!Q2179),"",Nomen.complète!Q2179)</f>
        <v/>
      </c>
      <c r="B2179" s="164">
        <f>IF(ISBLANK(Nomen.complète!R2179),"",Nomen.complète!R2179)</f>
        <v>12535</v>
      </c>
      <c r="C2179" s="165" t="str">
        <f>IF(ISBLANK(Nomen.complète!S2179),"-",Nomen.complète!S2179)</f>
        <v>Naz</v>
      </c>
    </row>
    <row r="2180" spans="1:3" x14ac:dyDescent="0.2">
      <c r="A2180" s="164">
        <f>IF(ISBLANK(Nomen.complète!Q2180),"",Nomen.complète!Q2180)</f>
        <v>1137</v>
      </c>
      <c r="B2180" s="164">
        <f>IF(ISBLANK(Nomen.complète!R2180),"",Nomen.complète!R2180)</f>
        <v>15571</v>
      </c>
      <c r="C2180" s="165" t="str">
        <f>IF(ISBLANK(Nomen.complète!S2180),"-",Nomen.complète!S2180)</f>
        <v>Nebikon</v>
      </c>
    </row>
    <row r="2181" spans="1:3" x14ac:dyDescent="0.2">
      <c r="A2181" s="164">
        <f>IF(ISBLANK(Nomen.complète!Q2181),"",Nomen.complète!Q2181)</f>
        <v>3396</v>
      </c>
      <c r="B2181" s="164">
        <f>IF(ISBLANK(Nomen.complète!R2181),"",Nomen.complète!R2181)</f>
        <v>16623</v>
      </c>
      <c r="C2181" s="165" t="str">
        <f>IF(ISBLANK(Nomen.complète!S2181),"-",Nomen.complète!S2181)</f>
        <v>Neckertal</v>
      </c>
    </row>
    <row r="2182" spans="1:3" x14ac:dyDescent="0.2">
      <c r="A2182" s="164">
        <f>IF(ISBLANK(Nomen.complète!Q2182),"",Nomen.complète!Q2182)</f>
        <v>88</v>
      </c>
      <c r="B2182" s="164">
        <f>IF(ISBLANK(Nomen.complète!R2182),"",Nomen.complète!R2182)</f>
        <v>12537</v>
      </c>
      <c r="C2182" s="165" t="str">
        <f>IF(ISBLANK(Nomen.complète!S2182),"-",Nomen.complète!S2182)</f>
        <v>Neerach</v>
      </c>
    </row>
    <row r="2183" spans="1:3" x14ac:dyDescent="0.2">
      <c r="A2183" s="164">
        <f>IF(ISBLANK(Nomen.complète!Q2183),"",Nomen.complète!Q2183)</f>
        <v>223</v>
      </c>
      <c r="B2183" s="164">
        <f>IF(ISBLANK(Nomen.complète!R2183),"",Nomen.complète!R2183)</f>
        <v>15514</v>
      </c>
      <c r="C2183" s="165" t="str">
        <f>IF(ISBLANK(Nomen.complète!S2183),"-",Nomen.complète!S2183)</f>
        <v>Neftenbach</v>
      </c>
    </row>
    <row r="2184" spans="1:3" x14ac:dyDescent="0.2">
      <c r="A2184" s="164">
        <f>IF(ISBLANK(Nomen.complète!Q2184),"",Nomen.complète!Q2184)</f>
        <v>5206</v>
      </c>
      <c r="B2184" s="164">
        <f>IF(ISBLANK(Nomen.complète!R2184),"",Nomen.complète!R2184)</f>
        <v>12539</v>
      </c>
      <c r="C2184" s="165" t="str">
        <f>IF(ISBLANK(Nomen.complète!S2184),"-",Nomen.complète!S2184)</f>
        <v>Neggio</v>
      </c>
    </row>
    <row r="2185" spans="1:3" x14ac:dyDescent="0.2">
      <c r="A2185" s="164" t="str">
        <f>IF(ISBLANK(Nomen.complète!Q2185),"",Nomen.complète!Q2185)</f>
        <v/>
      </c>
      <c r="B2185" s="164">
        <f>IF(ISBLANK(Nomen.complète!R2185),"",Nomen.complète!R2185)</f>
        <v>12540</v>
      </c>
      <c r="C2185" s="165" t="str">
        <f>IF(ISBLANK(Nomen.complète!S2185),"-",Nomen.complète!S2185)</f>
        <v>Neirivue</v>
      </c>
    </row>
    <row r="2186" spans="1:3" x14ac:dyDescent="0.2">
      <c r="A2186" s="164">
        <f>IF(ISBLANK(Nomen.complète!Q2186),"",Nomen.complète!Q2186)</f>
        <v>6024</v>
      </c>
      <c r="B2186" s="164">
        <f>IF(ISBLANK(Nomen.complète!R2186),"",Nomen.complète!R2186)</f>
        <v>12518</v>
      </c>
      <c r="C2186" s="165" t="str">
        <f>IF(ISBLANK(Nomen.complète!S2186),"-",Nomen.complète!S2186)</f>
        <v>Nendaz</v>
      </c>
    </row>
    <row r="2187" spans="1:3" x14ac:dyDescent="0.2">
      <c r="A2187" s="164" t="str">
        <f>IF(ISBLANK(Nomen.complète!Q2187),"",Nomen.complète!Q2187)</f>
        <v/>
      </c>
      <c r="B2187" s="164">
        <f>IF(ISBLANK(Nomen.complète!R2187),"",Nomen.complète!R2187)</f>
        <v>12516</v>
      </c>
      <c r="C2187" s="165" t="str">
        <f>IF(ISBLANK(Nomen.complète!S2187),"-",Nomen.complète!S2187)</f>
        <v>Nennigkofen</v>
      </c>
    </row>
    <row r="2188" spans="1:3" x14ac:dyDescent="0.2">
      <c r="A2188" s="164">
        <f>IF(ISBLANK(Nomen.complète!Q2188),"",Nomen.complète!Q2188)</f>
        <v>2789</v>
      </c>
      <c r="B2188" s="164">
        <f>IF(ISBLANK(Nomen.complète!R2188),"",Nomen.complète!R2188)</f>
        <v>13847</v>
      </c>
      <c r="C2188" s="165" t="str">
        <f>IF(ISBLANK(Nomen.complète!S2188),"-",Nomen.complète!S2188)</f>
        <v>Nenzlingen</v>
      </c>
    </row>
    <row r="2189" spans="1:3" x14ac:dyDescent="0.2">
      <c r="A2189" s="164" t="str">
        <f>IF(ISBLANK(Nomen.complète!Q2189),"",Nomen.complète!Q2189)</f>
        <v/>
      </c>
      <c r="B2189" s="164">
        <f>IF(ISBLANK(Nomen.complète!R2189),"",Nomen.complète!R2189)</f>
        <v>16327</v>
      </c>
      <c r="C2189" s="165" t="str">
        <f>IF(ISBLANK(Nomen.complète!S2189),"-",Nomen.complète!S2189)</f>
        <v>Nesselnbach</v>
      </c>
    </row>
    <row r="2190" spans="1:3" x14ac:dyDescent="0.2">
      <c r="A2190" s="164">
        <f>IF(ISBLANK(Nomen.complète!Q2190),"",Nomen.complète!Q2190)</f>
        <v>3360</v>
      </c>
      <c r="B2190" s="164">
        <f>IF(ISBLANK(Nomen.complète!R2190),"",Nomen.complète!R2190)</f>
        <v>15607</v>
      </c>
      <c r="C2190" s="165" t="str">
        <f>IF(ISBLANK(Nomen.complète!S2190),"-",Nomen.complète!S2190)</f>
        <v>Nesslau</v>
      </c>
    </row>
    <row r="2191" spans="1:3" x14ac:dyDescent="0.2">
      <c r="A2191" s="164" t="str">
        <f>IF(ISBLANK(Nomen.complète!Q2191),"",Nomen.complète!Q2191)</f>
        <v/>
      </c>
      <c r="B2191" s="164">
        <f>IF(ISBLANK(Nomen.complète!R2191),"",Nomen.complète!R2191)</f>
        <v>14516</v>
      </c>
      <c r="C2191" s="165" t="str">
        <f>IF(ISBLANK(Nomen.complète!S2191),"-",Nomen.complète!S2191)</f>
        <v>Nesslau-Krummenau</v>
      </c>
    </row>
    <row r="2192" spans="1:3" x14ac:dyDescent="0.2">
      <c r="A2192" s="164" t="str">
        <f>IF(ISBLANK(Nomen.complète!Q2192),"",Nomen.complète!Q2192)</f>
        <v/>
      </c>
      <c r="B2192" s="164">
        <f>IF(ISBLANK(Nomen.complète!R2192),"",Nomen.complète!R2192)</f>
        <v>12532</v>
      </c>
      <c r="C2192" s="165" t="str">
        <f>IF(ISBLANK(Nomen.complète!S2192),"-",Nomen.complète!S2192)</f>
        <v>Netstal</v>
      </c>
    </row>
    <row r="2193" spans="1:3" x14ac:dyDescent="0.2">
      <c r="A2193" s="164">
        <f>IF(ISBLANK(Nomen.complète!Q2193),"",Nomen.complète!Q2193)</f>
        <v>6458</v>
      </c>
      <c r="B2193" s="164">
        <f>IF(ISBLANK(Nomen.complète!R2193),"",Nomen.complète!R2193)</f>
        <v>16604</v>
      </c>
      <c r="C2193" s="165" t="str">
        <f>IF(ISBLANK(Nomen.complète!S2193),"-",Nomen.complète!S2193)</f>
        <v>Neuchâtel</v>
      </c>
    </row>
    <row r="2194" spans="1:3" x14ac:dyDescent="0.2">
      <c r="A2194" s="164" t="str">
        <f>IF(ISBLANK(Nomen.complète!Q2194),"",Nomen.complète!Q2194)</f>
        <v/>
      </c>
      <c r="B2194" s="164">
        <f>IF(ISBLANK(Nomen.complète!R2194),"",Nomen.complète!R2194)</f>
        <v>12513</v>
      </c>
      <c r="C2194" s="165" t="str">
        <f>IF(ISBLANK(Nomen.complète!S2194),"-",Nomen.complète!S2194)</f>
        <v>Neudorf</v>
      </c>
    </row>
    <row r="2195" spans="1:3" x14ac:dyDescent="0.2">
      <c r="A2195" s="164">
        <f>IF(ISBLANK(Nomen.complète!Q2195),"",Nomen.complète!Q2195)</f>
        <v>2404</v>
      </c>
      <c r="B2195" s="164">
        <f>IF(ISBLANK(Nomen.complète!R2195),"",Nomen.complète!R2195)</f>
        <v>13706</v>
      </c>
      <c r="C2195" s="165" t="str">
        <f>IF(ISBLANK(Nomen.complète!S2195),"-",Nomen.complète!S2195)</f>
        <v>Neuendorf</v>
      </c>
    </row>
    <row r="2196" spans="1:3" x14ac:dyDescent="0.2">
      <c r="A2196" s="164">
        <f>IF(ISBLANK(Nomen.complète!Q2196),"",Nomen.complète!Q2196)</f>
        <v>670</v>
      </c>
      <c r="B2196" s="164">
        <f>IF(ISBLANK(Nomen.complète!R2196),"",Nomen.complète!R2196)</f>
        <v>15204</v>
      </c>
      <c r="C2196" s="165" t="str">
        <f>IF(ISBLANK(Nomen.complète!S2196),"-",Nomen.complète!S2196)</f>
        <v>Neuenegg</v>
      </c>
    </row>
    <row r="2197" spans="1:3" x14ac:dyDescent="0.2">
      <c r="A2197" s="164">
        <f>IF(ISBLANK(Nomen.complète!Q2197),"",Nomen.complète!Q2197)</f>
        <v>4034</v>
      </c>
      <c r="B2197" s="164">
        <f>IF(ISBLANK(Nomen.complète!R2197),"",Nomen.complète!R2197)</f>
        <v>12514</v>
      </c>
      <c r="C2197" s="165" t="str">
        <f>IF(ISBLANK(Nomen.complète!S2197),"-",Nomen.complète!S2197)</f>
        <v>Neuenhof</v>
      </c>
    </row>
    <row r="2198" spans="1:3" x14ac:dyDescent="0.2">
      <c r="A2198" s="164">
        <f>IF(ISBLANK(Nomen.complète!Q2198),"",Nomen.complète!Q2198)</f>
        <v>1093</v>
      </c>
      <c r="B2198" s="164">
        <f>IF(ISBLANK(Nomen.complète!R2198),"",Nomen.complète!R2198)</f>
        <v>15570</v>
      </c>
      <c r="C2198" s="165" t="str">
        <f>IF(ISBLANK(Nomen.complète!S2198),"-",Nomen.complète!S2198)</f>
        <v>Neuenkirch</v>
      </c>
    </row>
    <row r="2199" spans="1:3" x14ac:dyDescent="0.2">
      <c r="A2199" s="164" t="str">
        <f>IF(ISBLANK(Nomen.complète!Q2199),"",Nomen.complète!Q2199)</f>
        <v/>
      </c>
      <c r="B2199" s="164">
        <f>IF(ISBLANK(Nomen.complète!R2199),"",Nomen.complète!R2199)</f>
        <v>11186</v>
      </c>
      <c r="C2199" s="165" t="str">
        <f>IF(ISBLANK(Nomen.complète!S2199),"-",Nomen.complète!S2199)</f>
        <v>Neuhaus</v>
      </c>
    </row>
    <row r="2200" spans="1:3" x14ac:dyDescent="0.2">
      <c r="A2200" s="164" t="str">
        <f>IF(ISBLANK(Nomen.complète!Q2200),"",Nomen.complète!Q2200)</f>
        <v/>
      </c>
      <c r="B2200" s="164">
        <f>IF(ISBLANK(Nomen.complète!R2200),"",Nomen.complète!R2200)</f>
        <v>16467</v>
      </c>
      <c r="C2200" s="165" t="str">
        <f>IF(ISBLANK(Nomen.complète!S2200),"-",Nomen.complète!S2200)</f>
        <v>Neuhausen</v>
      </c>
    </row>
    <row r="2201" spans="1:3" x14ac:dyDescent="0.2">
      <c r="A2201" s="164">
        <f>IF(ISBLANK(Nomen.complète!Q2201),"",Nomen.complète!Q2201)</f>
        <v>2937</v>
      </c>
      <c r="B2201" s="164">
        <f>IF(ISBLANK(Nomen.complète!R2201),"",Nomen.complète!R2201)</f>
        <v>12525</v>
      </c>
      <c r="C2201" s="165" t="str">
        <f>IF(ISBLANK(Nomen.complète!S2201),"-",Nomen.complète!S2201)</f>
        <v>Neuhausen am Rheinfall</v>
      </c>
    </row>
    <row r="2202" spans="1:3" x14ac:dyDescent="0.2">
      <c r="A2202" s="164">
        <f>IF(ISBLANK(Nomen.complète!Q2202),"",Nomen.complète!Q2202)</f>
        <v>1705</v>
      </c>
      <c r="B2202" s="164">
        <f>IF(ISBLANK(Nomen.complète!R2202),"",Nomen.complète!R2202)</f>
        <v>12517</v>
      </c>
      <c r="C2202" s="165" t="str">
        <f>IF(ISBLANK(Nomen.complète!S2202),"-",Nomen.complète!S2202)</f>
        <v>Neuheim</v>
      </c>
    </row>
    <row r="2203" spans="1:3" x14ac:dyDescent="0.2">
      <c r="A2203" s="164" t="str">
        <f>IF(ISBLANK(Nomen.complète!Q2203),"",Nomen.complète!Q2203)</f>
        <v/>
      </c>
      <c r="B2203" s="164">
        <f>IF(ISBLANK(Nomen.complète!R2203),"",Nomen.complète!R2203)</f>
        <v>12510</v>
      </c>
      <c r="C2203" s="165" t="str">
        <f>IF(ISBLANK(Nomen.complète!S2203),"-",Nomen.complète!S2203)</f>
        <v>Neukirch an der Thur</v>
      </c>
    </row>
    <row r="2204" spans="1:3" x14ac:dyDescent="0.2">
      <c r="A2204" s="164" t="str">
        <f>IF(ISBLANK(Nomen.complète!Q2204),"",Nomen.complète!Q2204)</f>
        <v/>
      </c>
      <c r="B2204" s="164">
        <f>IF(ISBLANK(Nomen.complète!R2204),"",Nomen.complète!R2204)</f>
        <v>16502</v>
      </c>
      <c r="C2204" s="165" t="str">
        <f>IF(ISBLANK(Nomen.complète!S2204),"-",Nomen.complète!S2204)</f>
        <v>Neukirch bei Ilanz</v>
      </c>
    </row>
    <row r="2205" spans="1:3" x14ac:dyDescent="0.2">
      <c r="A2205" s="164">
        <f>IF(ISBLANK(Nomen.complète!Q2205),"",Nomen.complète!Q2205)</f>
        <v>4601</v>
      </c>
      <c r="B2205" s="164">
        <f>IF(ISBLANK(Nomen.complète!R2205),"",Nomen.complète!R2205)</f>
        <v>15447</v>
      </c>
      <c r="C2205" s="165" t="str">
        <f>IF(ISBLANK(Nomen.complète!S2205),"-",Nomen.complète!S2205)</f>
        <v>Neunforn</v>
      </c>
    </row>
    <row r="2206" spans="1:3" x14ac:dyDescent="0.2">
      <c r="A2206" s="164">
        <f>IF(ISBLANK(Nomen.complète!Q2206),"",Nomen.complète!Q2206)</f>
        <v>2904</v>
      </c>
      <c r="B2206" s="164">
        <f>IF(ISBLANK(Nomen.complète!R2206),"",Nomen.complète!R2206)</f>
        <v>12519</v>
      </c>
      <c r="C2206" s="165" t="str">
        <f>IF(ISBLANK(Nomen.complète!S2206),"-",Nomen.complète!S2206)</f>
        <v>Neunkirch</v>
      </c>
    </row>
    <row r="2207" spans="1:3" x14ac:dyDescent="0.2">
      <c r="A2207" s="164" t="str">
        <f>IF(ISBLANK(Nomen.complète!Q2207),"",Nomen.complète!Q2207)</f>
        <v/>
      </c>
      <c r="B2207" s="164">
        <f>IF(ISBLANK(Nomen.complète!R2207),"",Nomen.complète!R2207)</f>
        <v>16533</v>
      </c>
      <c r="C2207" s="165" t="str">
        <f>IF(ISBLANK(Nomen.complète!S2207),"-",Nomen.complète!S2207)</f>
        <v>Neuveville</v>
      </c>
    </row>
    <row r="2208" spans="1:3" x14ac:dyDescent="0.2">
      <c r="A2208" s="164" t="str">
        <f>IF(ISBLANK(Nomen.complète!Q2208),"",Nomen.complète!Q2208)</f>
        <v/>
      </c>
      <c r="B2208" s="164">
        <f>IF(ISBLANK(Nomen.complète!R2208),"",Nomen.complète!R2208)</f>
        <v>12520</v>
      </c>
      <c r="C2208" s="165" t="str">
        <f>IF(ISBLANK(Nomen.complète!S2208),"-",Nomen.complète!S2208)</f>
        <v>Neuwilen</v>
      </c>
    </row>
    <row r="2209" spans="1:3" x14ac:dyDescent="0.2">
      <c r="A2209" s="164">
        <f>IF(ISBLANK(Nomen.complète!Q2209),"",Nomen.complète!Q2209)</f>
        <v>2211</v>
      </c>
      <c r="B2209" s="164">
        <f>IF(ISBLANK(Nomen.complète!R2209),"",Nomen.complète!R2209)</f>
        <v>12521</v>
      </c>
      <c r="C2209" s="165" t="str">
        <f>IF(ISBLANK(Nomen.complète!S2209),"-",Nomen.complète!S2209)</f>
        <v>Neyruz (FR)</v>
      </c>
    </row>
    <row r="2210" spans="1:3" x14ac:dyDescent="0.2">
      <c r="A2210" s="164" t="str">
        <f>IF(ISBLANK(Nomen.complète!Q2210),"",Nomen.complète!Q2210)</f>
        <v/>
      </c>
      <c r="B2210" s="164">
        <f>IF(ISBLANK(Nomen.complète!R2210),"",Nomen.complète!R2210)</f>
        <v>16548</v>
      </c>
      <c r="C2210" s="165" t="str">
        <f>IF(ISBLANK(Nomen.complète!S2210),"-",Nomen.complète!S2210)</f>
        <v>Neyruz (VD)</v>
      </c>
    </row>
    <row r="2211" spans="1:3" x14ac:dyDescent="0.2">
      <c r="A2211" s="164" t="str">
        <f>IF(ISBLANK(Nomen.complète!Q2211),"",Nomen.complète!Q2211)</f>
        <v/>
      </c>
      <c r="B2211" s="164">
        <f>IF(ISBLANK(Nomen.complète!R2211),"",Nomen.complète!R2211)</f>
        <v>12522</v>
      </c>
      <c r="C2211" s="165" t="str">
        <f>IF(ISBLANK(Nomen.complète!S2211),"-",Nomen.complète!S2211)</f>
        <v>Neyruz-sur-Moudon</v>
      </c>
    </row>
    <row r="2212" spans="1:3" x14ac:dyDescent="0.2">
      <c r="A2212" s="164">
        <f>IF(ISBLANK(Nomen.complète!Q2212),"",Nomen.complète!Q2212)</f>
        <v>743</v>
      </c>
      <c r="B2212" s="164">
        <f>IF(ISBLANK(Nomen.complète!R2212),"",Nomen.complète!R2212)</f>
        <v>15249</v>
      </c>
      <c r="C2212" s="165" t="str">
        <f>IF(ISBLANK(Nomen.complète!S2212),"-",Nomen.complète!S2212)</f>
        <v>Nidau</v>
      </c>
    </row>
    <row r="2213" spans="1:3" x14ac:dyDescent="0.2">
      <c r="A2213" s="164" t="str">
        <f>IF(ISBLANK(Nomen.complète!Q2213),"",Nomen.complète!Q2213)</f>
        <v/>
      </c>
      <c r="B2213" s="164">
        <f>IF(ISBLANK(Nomen.complète!R2213),"",Nomen.complète!R2213)</f>
        <v>12523</v>
      </c>
      <c r="C2213" s="165" t="str">
        <f>IF(ISBLANK(Nomen.complète!S2213),"-",Nomen.complète!S2213)</f>
        <v>Nidfurn</v>
      </c>
    </row>
    <row r="2214" spans="1:3" x14ac:dyDescent="0.2">
      <c r="A2214" s="164">
        <f>IF(ISBLANK(Nomen.complète!Q2214),"",Nomen.complète!Q2214)</f>
        <v>981</v>
      </c>
      <c r="B2214" s="164">
        <f>IF(ISBLANK(Nomen.complète!R2214),"",Nomen.complète!R2214)</f>
        <v>16130</v>
      </c>
      <c r="C2214" s="165" t="str">
        <f>IF(ISBLANK(Nomen.complète!S2214),"-",Nomen.complète!S2214)</f>
        <v>Niederbipp</v>
      </c>
    </row>
    <row r="2215" spans="1:3" x14ac:dyDescent="0.2">
      <c r="A2215" s="164">
        <f>IF(ISBLANK(Nomen.complète!Q2215),"",Nomen.complète!Q2215)</f>
        <v>2405</v>
      </c>
      <c r="B2215" s="164">
        <f>IF(ISBLANK(Nomen.complète!R2215),"",Nomen.complète!R2215)</f>
        <v>13707</v>
      </c>
      <c r="C2215" s="165" t="str">
        <f>IF(ISBLANK(Nomen.complète!S2215),"-",Nomen.complète!S2215)</f>
        <v>Niederbuchsiten</v>
      </c>
    </row>
    <row r="2216" spans="1:3" x14ac:dyDescent="0.2">
      <c r="A2216" s="164">
        <f>IF(ISBLANK(Nomen.complète!Q2216),"",Nomen.complète!Q2216)</f>
        <v>3422</v>
      </c>
      <c r="B2216" s="164">
        <f>IF(ISBLANK(Nomen.complète!R2216),"",Nomen.complète!R2216)</f>
        <v>14459</v>
      </c>
      <c r="C2216" s="165" t="str">
        <f>IF(ISBLANK(Nomen.complète!S2216),"-",Nomen.complète!S2216)</f>
        <v>Niederbüren</v>
      </c>
    </row>
    <row r="2217" spans="1:3" x14ac:dyDescent="0.2">
      <c r="A2217" s="164">
        <f>IF(ISBLANK(Nomen.complète!Q2217),"",Nomen.complète!Q2217)</f>
        <v>2891</v>
      </c>
      <c r="B2217" s="164">
        <f>IF(ISBLANK(Nomen.complète!R2217),"",Nomen.complète!R2217)</f>
        <v>13819</v>
      </c>
      <c r="C2217" s="165" t="str">
        <f>IF(ISBLANK(Nomen.complète!S2217),"-",Nomen.complète!S2217)</f>
        <v>Niederdorf</v>
      </c>
    </row>
    <row r="2218" spans="1:3" x14ac:dyDescent="0.2">
      <c r="A2218" s="164" t="str">
        <f>IF(ISBLANK(Nomen.complète!Q2218),"",Nomen.complète!Q2218)</f>
        <v/>
      </c>
      <c r="B2218" s="164">
        <f>IF(ISBLANK(Nomen.complète!R2218),"",Nomen.complète!R2218)</f>
        <v>12543</v>
      </c>
      <c r="C2218" s="165" t="str">
        <f>IF(ISBLANK(Nomen.complète!S2218),"-",Nomen.complète!S2218)</f>
        <v>Niedererlinsbach</v>
      </c>
    </row>
    <row r="2219" spans="1:3" x14ac:dyDescent="0.2">
      <c r="A2219" s="164" t="str">
        <f>IF(ISBLANK(Nomen.complète!Q2219),"",Nomen.complète!Q2219)</f>
        <v/>
      </c>
      <c r="B2219" s="164">
        <f>IF(ISBLANK(Nomen.complète!R2219),"",Nomen.complète!R2219)</f>
        <v>16214</v>
      </c>
      <c r="C2219" s="165" t="str">
        <f>IF(ISBLANK(Nomen.complète!S2219),"-",Nomen.complète!S2219)</f>
        <v>Niederernen</v>
      </c>
    </row>
    <row r="2220" spans="1:3" x14ac:dyDescent="0.2">
      <c r="A2220" s="164" t="str">
        <f>IF(ISBLANK(Nomen.complète!Q2220),"",Nomen.complète!Q2220)</f>
        <v/>
      </c>
      <c r="B2220" s="164">
        <f>IF(ISBLANK(Nomen.complète!R2220),"",Nomen.complète!R2220)</f>
        <v>16470</v>
      </c>
      <c r="C2220" s="165" t="str">
        <f>IF(ISBLANK(Nomen.complète!S2220),"-",Nomen.complète!S2220)</f>
        <v>Niedergerlafingen</v>
      </c>
    </row>
    <row r="2221" spans="1:3" x14ac:dyDescent="0.2">
      <c r="A2221" s="164">
        <f>IF(ISBLANK(Nomen.complète!Q2221),"",Nomen.complète!Q2221)</f>
        <v>6198</v>
      </c>
      <c r="B2221" s="164">
        <f>IF(ISBLANK(Nomen.complète!R2221),"",Nomen.complète!R2221)</f>
        <v>12511</v>
      </c>
      <c r="C2221" s="165" t="str">
        <f>IF(ISBLANK(Nomen.complète!S2221),"-",Nomen.complète!S2221)</f>
        <v>Niedergesteln</v>
      </c>
    </row>
    <row r="2222" spans="1:3" x14ac:dyDescent="0.2">
      <c r="A2222" s="164">
        <f>IF(ISBLANK(Nomen.complète!Q2222),"",Nomen.complète!Q2222)</f>
        <v>89</v>
      </c>
      <c r="B2222" s="164">
        <f>IF(ISBLANK(Nomen.complète!R2222),"",Nomen.complète!R2222)</f>
        <v>12534</v>
      </c>
      <c r="C2222" s="165" t="str">
        <f>IF(ISBLANK(Nomen.complète!S2222),"-",Nomen.complète!S2222)</f>
        <v>Niederglatt</v>
      </c>
    </row>
    <row r="2223" spans="1:3" x14ac:dyDescent="0.2">
      <c r="A2223" s="164">
        <f>IF(ISBLANK(Nomen.complète!Q2223),"",Nomen.complète!Q2223)</f>
        <v>2495</v>
      </c>
      <c r="B2223" s="164">
        <f>IF(ISBLANK(Nomen.complète!R2223),"",Nomen.complète!R2223)</f>
        <v>12559</v>
      </c>
      <c r="C2223" s="165" t="str">
        <f>IF(ISBLANK(Nomen.complète!S2223),"-",Nomen.complète!S2223)</f>
        <v>Niedergösgen</v>
      </c>
    </row>
    <row r="2224" spans="1:3" x14ac:dyDescent="0.2">
      <c r="A2224" s="164" t="str">
        <f>IF(ISBLANK(Nomen.complète!Q2224),"",Nomen.complète!Q2224)</f>
        <v/>
      </c>
      <c r="B2224" s="164">
        <f>IF(ISBLANK(Nomen.complète!R2224),"",Nomen.complète!R2224)</f>
        <v>16539</v>
      </c>
      <c r="C2224" s="165" t="str">
        <f>IF(ISBLANK(Nomen.complète!S2224),"-",Nomen.complète!S2224)</f>
        <v>Niederhallwil</v>
      </c>
    </row>
    <row r="2225" spans="1:3" x14ac:dyDescent="0.2">
      <c r="A2225" s="164">
        <f>IF(ISBLANK(Nomen.complète!Q2225),"",Nomen.complète!Q2225)</f>
        <v>90</v>
      </c>
      <c r="B2225" s="164">
        <f>IF(ISBLANK(Nomen.complète!R2225),"",Nomen.complète!R2225)</f>
        <v>12560</v>
      </c>
      <c r="C2225" s="165" t="str">
        <f>IF(ISBLANK(Nomen.complète!S2225),"-",Nomen.complète!S2225)</f>
        <v>Niederhasli</v>
      </c>
    </row>
    <row r="2226" spans="1:3" x14ac:dyDescent="0.2">
      <c r="A2226" s="164">
        <f>IF(ISBLANK(Nomen.complète!Q2226),"",Nomen.complète!Q2226)</f>
        <v>3423</v>
      </c>
      <c r="B2226" s="164">
        <f>IF(ISBLANK(Nomen.complète!R2226),"",Nomen.complète!R2226)</f>
        <v>14460</v>
      </c>
      <c r="C2226" s="165" t="str">
        <f>IF(ISBLANK(Nomen.complète!S2226),"-",Nomen.complète!S2226)</f>
        <v>Niederhelfenschwil</v>
      </c>
    </row>
    <row r="2227" spans="1:3" x14ac:dyDescent="0.2">
      <c r="A2227" s="164">
        <f>IF(ISBLANK(Nomen.complète!Q2227),"",Nomen.complète!Q2227)</f>
        <v>617</v>
      </c>
      <c r="B2227" s="164">
        <f>IF(ISBLANK(Nomen.complète!R2227),"",Nomen.complète!R2227)</f>
        <v>15182</v>
      </c>
      <c r="C2227" s="165" t="str">
        <f>IF(ISBLANK(Nomen.complète!S2227),"-",Nomen.complète!S2227)</f>
        <v>Niederhünigen</v>
      </c>
    </row>
    <row r="2228" spans="1:3" x14ac:dyDescent="0.2">
      <c r="A2228" s="164">
        <f>IF(ISBLANK(Nomen.complète!Q2228),"",Nomen.complète!Q2228)</f>
        <v>4204</v>
      </c>
      <c r="B2228" s="164">
        <f>IF(ISBLANK(Nomen.complète!R2228),"",Nomen.complète!R2228)</f>
        <v>12561</v>
      </c>
      <c r="C2228" s="165" t="str">
        <f>IF(ISBLANK(Nomen.complète!S2228),"-",Nomen.complète!S2228)</f>
        <v>Niederlenz</v>
      </c>
    </row>
    <row r="2229" spans="1:3" x14ac:dyDescent="0.2">
      <c r="A2229" s="164">
        <f>IF(ISBLANK(Nomen.complète!Q2229),"",Nomen.complète!Q2229)</f>
        <v>877</v>
      </c>
      <c r="B2229" s="164">
        <f>IF(ISBLANK(Nomen.complète!R2229),"",Nomen.complète!R2229)</f>
        <v>15301</v>
      </c>
      <c r="C2229" s="165" t="str">
        <f>IF(ISBLANK(Nomen.complète!S2229),"-",Nomen.complète!S2229)</f>
        <v>Niedermuhlern</v>
      </c>
    </row>
    <row r="2230" spans="1:3" x14ac:dyDescent="0.2">
      <c r="A2230" s="164" t="str">
        <f>IF(ISBLANK(Nomen.complète!Q2230),"",Nomen.complète!Q2230)</f>
        <v/>
      </c>
      <c r="B2230" s="164">
        <f>IF(ISBLANK(Nomen.complète!R2230),"",Nomen.complète!R2230)</f>
        <v>12562</v>
      </c>
      <c r="C2230" s="165" t="str">
        <f>IF(ISBLANK(Nomen.complète!S2230),"-",Nomen.complète!S2230)</f>
        <v>Niederneunforn</v>
      </c>
    </row>
    <row r="2231" spans="1:3" x14ac:dyDescent="0.2">
      <c r="A2231" s="164">
        <f>IF(ISBLANK(Nomen.complète!Q2231),"",Nomen.complète!Q2231)</f>
        <v>588</v>
      </c>
      <c r="B2231" s="164">
        <f>IF(ISBLANK(Nomen.complète!R2231),"",Nomen.complète!R2231)</f>
        <v>15160</v>
      </c>
      <c r="C2231" s="165" t="str">
        <f>IF(ISBLANK(Nomen.complète!S2231),"-",Nomen.complète!S2231)</f>
        <v>Niederried bei Interlaken</v>
      </c>
    </row>
    <row r="2232" spans="1:3" x14ac:dyDescent="0.2">
      <c r="A2232" s="164" t="str">
        <f>IF(ISBLANK(Nomen.complète!Q2232),"",Nomen.complète!Q2232)</f>
        <v/>
      </c>
      <c r="B2232" s="164">
        <f>IF(ISBLANK(Nomen.complète!R2232),"",Nomen.complète!R2232)</f>
        <v>12573</v>
      </c>
      <c r="C2232" s="165" t="str">
        <f>IF(ISBLANK(Nomen.complète!S2232),"-",Nomen.complète!S2232)</f>
        <v>Niederried bei Kallnach</v>
      </c>
    </row>
    <row r="2233" spans="1:3" x14ac:dyDescent="0.2">
      <c r="A2233" s="164">
        <f>IF(ISBLANK(Nomen.complète!Q2233),"",Nomen.complète!Q2233)</f>
        <v>4035</v>
      </c>
      <c r="B2233" s="164">
        <f>IF(ISBLANK(Nomen.complète!R2233),"",Nomen.complète!R2233)</f>
        <v>12565</v>
      </c>
      <c r="C2233" s="165" t="str">
        <f>IF(ISBLANK(Nomen.complète!S2233),"-",Nomen.complète!S2233)</f>
        <v>Niederrohrdorf</v>
      </c>
    </row>
    <row r="2234" spans="1:3" x14ac:dyDescent="0.2">
      <c r="A2234" s="164" t="str">
        <f>IF(ISBLANK(Nomen.complète!Q2234),"",Nomen.complète!Q2234)</f>
        <v/>
      </c>
      <c r="B2234" s="164">
        <f>IF(ISBLANK(Nomen.complète!R2234),"",Nomen.complète!R2234)</f>
        <v>11254</v>
      </c>
      <c r="C2234" s="165" t="str">
        <f>IF(ISBLANK(Nomen.complète!S2234),"-",Nomen.complète!S2234)</f>
        <v>Niedersommeri</v>
      </c>
    </row>
    <row r="2235" spans="1:3" x14ac:dyDescent="0.2">
      <c r="A2235" s="164" t="str">
        <f>IF(ISBLANK(Nomen.complète!Q2235),"",Nomen.complète!Q2235)</f>
        <v/>
      </c>
      <c r="B2235" s="164">
        <f>IF(ISBLANK(Nomen.complète!R2235),"",Nomen.complète!R2235)</f>
        <v>10637</v>
      </c>
      <c r="C2235" s="165" t="str">
        <f>IF(ISBLANK(Nomen.complète!S2235),"-",Nomen.complète!S2235)</f>
        <v>Niederstocken</v>
      </c>
    </row>
    <row r="2236" spans="1:3" x14ac:dyDescent="0.2">
      <c r="A2236" s="164" t="str">
        <f>IF(ISBLANK(Nomen.complète!Q2236),"",Nomen.complète!Q2236)</f>
        <v/>
      </c>
      <c r="B2236" s="164">
        <f>IF(ISBLANK(Nomen.complète!R2236),"",Nomen.complète!R2236)</f>
        <v>16443</v>
      </c>
      <c r="C2236" s="165" t="str">
        <f>IF(ISBLANK(Nomen.complète!S2236),"-",Nomen.complète!S2236)</f>
        <v>Niederurdorf</v>
      </c>
    </row>
    <row r="2237" spans="1:3" x14ac:dyDescent="0.2">
      <c r="A2237" s="164" t="str">
        <f>IF(ISBLANK(Nomen.complète!Q2237),"",Nomen.complète!Q2237)</f>
        <v/>
      </c>
      <c r="B2237" s="164">
        <f>IF(ISBLANK(Nomen.complète!R2237),"",Nomen.complète!R2237)</f>
        <v>12558</v>
      </c>
      <c r="C2237" s="165" t="str">
        <f>IF(ISBLANK(Nomen.complète!S2237),"-",Nomen.complète!S2237)</f>
        <v>Niederurnen</v>
      </c>
    </row>
    <row r="2238" spans="1:3" x14ac:dyDescent="0.2">
      <c r="A2238" s="164" t="str">
        <f>IF(ISBLANK(Nomen.complète!Q2238),"",Nomen.complète!Q2238)</f>
        <v/>
      </c>
      <c r="B2238" s="164">
        <f>IF(ISBLANK(Nomen.complète!R2238),"",Nomen.complète!R2238)</f>
        <v>12567</v>
      </c>
      <c r="C2238" s="165" t="str">
        <f>IF(ISBLANK(Nomen.complète!S2238),"-",Nomen.complète!S2238)</f>
        <v>Niederwald</v>
      </c>
    </row>
    <row r="2239" spans="1:3" x14ac:dyDescent="0.2">
      <c r="A2239" s="164">
        <f>IF(ISBLANK(Nomen.complète!Q2239),"",Nomen.complète!Q2239)</f>
        <v>91</v>
      </c>
      <c r="B2239" s="164">
        <f>IF(ISBLANK(Nomen.complète!R2239),"",Nomen.complète!R2239)</f>
        <v>12568</v>
      </c>
      <c r="C2239" s="165" t="str">
        <f>IF(ISBLANK(Nomen.complète!S2239),"-",Nomen.complète!S2239)</f>
        <v>Niederweningen</v>
      </c>
    </row>
    <row r="2240" spans="1:3" x14ac:dyDescent="0.2">
      <c r="A2240" s="164" t="str">
        <f>IF(ISBLANK(Nomen.complète!Q2240),"",Nomen.complète!Q2240)</f>
        <v/>
      </c>
      <c r="B2240" s="164">
        <f>IF(ISBLANK(Nomen.complète!R2240),"",Nomen.complète!R2240)</f>
        <v>10669</v>
      </c>
      <c r="C2240" s="165" t="str">
        <f>IF(ISBLANK(Nomen.complète!S2240),"-",Nomen.complète!S2240)</f>
        <v>Niederwichtrach</v>
      </c>
    </row>
    <row r="2241" spans="1:3" x14ac:dyDescent="0.2">
      <c r="A2241" s="164">
        <f>IF(ISBLANK(Nomen.complète!Q2241),"",Nomen.complète!Q2241)</f>
        <v>4072</v>
      </c>
      <c r="B2241" s="164">
        <f>IF(ISBLANK(Nomen.complète!R2241),"",Nomen.complète!R2241)</f>
        <v>12569</v>
      </c>
      <c r="C2241" s="165" t="str">
        <f>IF(ISBLANK(Nomen.complète!S2241),"-",Nomen.complète!S2241)</f>
        <v>Niederwil (AG)</v>
      </c>
    </row>
    <row r="2242" spans="1:3" x14ac:dyDescent="0.2">
      <c r="A2242" s="164" t="str">
        <f>IF(ISBLANK(Nomen.complète!Q2242),"",Nomen.complète!Q2242)</f>
        <v/>
      </c>
      <c r="B2242" s="164">
        <f>IF(ISBLANK(Nomen.complète!R2242),"",Nomen.complète!R2242)</f>
        <v>12570</v>
      </c>
      <c r="C2242" s="165" t="str">
        <f>IF(ISBLANK(Nomen.complète!S2242),"-",Nomen.complète!S2242)</f>
        <v>Niederwil (SO)</v>
      </c>
    </row>
    <row r="2243" spans="1:3" x14ac:dyDescent="0.2">
      <c r="A2243" s="164" t="str">
        <f>IF(ISBLANK(Nomen.complète!Q2243),"",Nomen.complète!Q2243)</f>
        <v/>
      </c>
      <c r="B2243" s="164">
        <f>IF(ISBLANK(Nomen.complète!R2243),"",Nomen.complète!R2243)</f>
        <v>12571</v>
      </c>
      <c r="C2243" s="165" t="str">
        <f>IF(ISBLANK(Nomen.complète!S2243),"-",Nomen.complète!S2243)</f>
        <v>Niederwil (TG)</v>
      </c>
    </row>
    <row r="2244" spans="1:3" x14ac:dyDescent="0.2">
      <c r="A2244" s="164" t="str">
        <f>IF(ISBLANK(Nomen.complète!Q2244),"",Nomen.complète!Q2244)</f>
        <v/>
      </c>
      <c r="B2244" s="164">
        <f>IF(ISBLANK(Nomen.complète!R2244),"",Nomen.complète!R2244)</f>
        <v>16283</v>
      </c>
      <c r="C2244" s="165" t="str">
        <f>IF(ISBLANK(Nomen.complète!S2244),"-",Nomen.complète!S2244)</f>
        <v>Niederwil (Zofingen)</v>
      </c>
    </row>
    <row r="2245" spans="1:3" x14ac:dyDescent="0.2">
      <c r="A2245" s="164" t="str">
        <f>IF(ISBLANK(Nomen.complète!Q2245),"",Nomen.complète!Q2245)</f>
        <v/>
      </c>
      <c r="B2245" s="164">
        <f>IF(ISBLANK(Nomen.complète!R2245),"",Nomen.complète!R2245)</f>
        <v>16152</v>
      </c>
      <c r="C2245" s="165" t="str">
        <f>IF(ISBLANK(Nomen.complète!S2245),"-",Nomen.complète!S2245)</f>
        <v>Niederzeihen</v>
      </c>
    </row>
    <row r="2246" spans="1:3" x14ac:dyDescent="0.2">
      <c r="A2246" s="164">
        <f>IF(ISBLANK(Nomen.complète!Q2246),"",Nomen.complète!Q2246)</f>
        <v>982</v>
      </c>
      <c r="B2246" s="164">
        <f>IF(ISBLANK(Nomen.complète!R2246),"",Nomen.complète!R2246)</f>
        <v>15367</v>
      </c>
      <c r="C2246" s="165" t="str">
        <f>IF(ISBLANK(Nomen.complète!S2246),"-",Nomen.complète!S2246)</f>
        <v>Niederönz</v>
      </c>
    </row>
    <row r="2247" spans="1:3" x14ac:dyDescent="0.2">
      <c r="A2247" s="164" t="str">
        <f>IF(ISBLANK(Nomen.complète!Q2247),"",Nomen.complète!Q2247)</f>
        <v/>
      </c>
      <c r="B2247" s="164">
        <f>IF(ISBLANK(Nomen.complète!R2247),"",Nomen.complète!R2247)</f>
        <v>12563</v>
      </c>
      <c r="C2247" s="165" t="str">
        <f>IF(ISBLANK(Nomen.complète!S2247),"-",Nomen.complète!S2247)</f>
        <v>Niederösch</v>
      </c>
    </row>
    <row r="2248" spans="1:3" x14ac:dyDescent="0.2">
      <c r="A2248" s="164" t="str">
        <f>IF(ISBLANK(Nomen.complète!Q2248),"",Nomen.complète!Q2248)</f>
        <v/>
      </c>
      <c r="B2248" s="164">
        <f>IF(ISBLANK(Nomen.complète!R2248),"",Nomen.complète!R2248)</f>
        <v>11362</v>
      </c>
      <c r="C2248" s="165" t="str">
        <f>IF(ISBLANK(Nomen.complète!S2248),"-",Nomen.complète!S2248)</f>
        <v>Nierlet-les-Bois</v>
      </c>
    </row>
    <row r="2249" spans="1:3" x14ac:dyDescent="0.2">
      <c r="A2249" s="164">
        <f>IF(ISBLANK(Nomen.complète!Q2249),"",Nomen.complète!Q2249)</f>
        <v>6254</v>
      </c>
      <c r="B2249" s="164">
        <f>IF(ISBLANK(Nomen.complète!R2249),"",Nomen.complète!R2249)</f>
        <v>16603</v>
      </c>
      <c r="C2249" s="165" t="str">
        <f>IF(ISBLANK(Nomen.complète!S2249),"-",Nomen.complète!S2249)</f>
        <v>Noble-Contrée</v>
      </c>
    </row>
    <row r="2250" spans="1:3" x14ac:dyDescent="0.2">
      <c r="A2250" s="164">
        <f>IF(ISBLANK(Nomen.complète!Q2250),"",Nomen.complète!Q2250)</f>
        <v>724</v>
      </c>
      <c r="B2250" s="164">
        <f>IF(ISBLANK(Nomen.complète!R2250),"",Nomen.complète!R2250)</f>
        <v>15235</v>
      </c>
      <c r="C2250" s="165" t="str">
        <f>IF(ISBLANK(Nomen.complète!S2250),"-",Nomen.complète!S2250)</f>
        <v>Nods</v>
      </c>
    </row>
    <row r="2251" spans="1:3" x14ac:dyDescent="0.2">
      <c r="A2251" s="164" t="str">
        <f>IF(ISBLANK(Nomen.complète!Q2251),"",Nomen.complète!Q2251)</f>
        <v/>
      </c>
      <c r="B2251" s="164">
        <f>IF(ISBLANK(Nomen.complète!R2251),"",Nomen.complète!R2251)</f>
        <v>11068</v>
      </c>
      <c r="C2251" s="165" t="str">
        <f>IF(ISBLANK(Nomen.complète!S2251),"-",Nomen.complète!S2251)</f>
        <v>Noflen</v>
      </c>
    </row>
    <row r="2252" spans="1:3" x14ac:dyDescent="0.2">
      <c r="A2252" s="164" t="str">
        <f>IF(ISBLANK(Nomen.complète!Q2252),"",Nomen.complète!Q2252)</f>
        <v/>
      </c>
      <c r="B2252" s="164">
        <f>IF(ISBLANK(Nomen.complète!R2252),"",Nomen.complète!R2252)</f>
        <v>12572</v>
      </c>
      <c r="C2252" s="165" t="str">
        <f>IF(ISBLANK(Nomen.complète!S2252),"-",Nomen.complète!S2252)</f>
        <v>Noiraigue</v>
      </c>
    </row>
    <row r="2253" spans="1:3" x14ac:dyDescent="0.2">
      <c r="A2253" s="164" t="str">
        <f>IF(ISBLANK(Nomen.complète!Q2253),"",Nomen.complète!Q2253)</f>
        <v/>
      </c>
      <c r="B2253" s="164">
        <f>IF(ISBLANK(Nomen.complète!R2253),"",Nomen.complète!R2253)</f>
        <v>16342</v>
      </c>
      <c r="C2253" s="165" t="str">
        <f>IF(ISBLANK(Nomen.complète!S2253),"-",Nomen.complète!S2253)</f>
        <v>Noranco</v>
      </c>
    </row>
    <row r="2254" spans="1:3" x14ac:dyDescent="0.2">
      <c r="A2254" s="164" t="str">
        <f>IF(ISBLANK(Nomen.complète!Q2254),"",Nomen.complète!Q2254)</f>
        <v/>
      </c>
      <c r="B2254" s="164">
        <f>IF(ISBLANK(Nomen.complète!R2254),"",Nomen.complète!R2254)</f>
        <v>12550</v>
      </c>
      <c r="C2254" s="165" t="str">
        <f>IF(ISBLANK(Nomen.complète!S2254),"-",Nomen.complète!S2254)</f>
        <v>Noréaz</v>
      </c>
    </row>
    <row r="2255" spans="1:3" x14ac:dyDescent="0.2">
      <c r="A2255" s="164">
        <f>IF(ISBLANK(Nomen.complète!Q2255),"",Nomen.complète!Q2255)</f>
        <v>1094</v>
      </c>
      <c r="B2255" s="164">
        <f>IF(ISBLANK(Nomen.complète!R2255),"",Nomen.complète!R2255)</f>
        <v>15572</v>
      </c>
      <c r="C2255" s="165" t="str">
        <f>IF(ISBLANK(Nomen.complète!S2255),"-",Nomen.complète!S2255)</f>
        <v>Nottwil</v>
      </c>
    </row>
    <row r="2256" spans="1:3" x14ac:dyDescent="0.2">
      <c r="A2256" s="164">
        <f>IF(ISBLANK(Nomen.complète!Q2256),"",Nomen.complète!Q2256)</f>
        <v>5207</v>
      </c>
      <c r="B2256" s="164">
        <f>IF(ISBLANK(Nomen.complète!R2256),"",Nomen.complète!R2256)</f>
        <v>12564</v>
      </c>
      <c r="C2256" s="165" t="str">
        <f>IF(ISBLANK(Nomen.complète!S2256),"-",Nomen.complète!S2256)</f>
        <v>Novaggio</v>
      </c>
    </row>
    <row r="2257" spans="1:3" x14ac:dyDescent="0.2">
      <c r="A2257" s="164">
        <f>IF(ISBLANK(Nomen.complète!Q2257),"",Nomen.complète!Q2257)</f>
        <v>5564</v>
      </c>
      <c r="B2257" s="164">
        <f>IF(ISBLANK(Nomen.complète!R2257),"",Nomen.complète!R2257)</f>
        <v>14617</v>
      </c>
      <c r="C2257" s="165" t="str">
        <f>IF(ISBLANK(Nomen.complète!S2257),"-",Nomen.complète!S2257)</f>
        <v>Novalles</v>
      </c>
    </row>
    <row r="2258" spans="1:3" x14ac:dyDescent="0.2">
      <c r="A2258" s="164">
        <f>IF(ISBLANK(Nomen.complète!Q2258),"",Nomen.complète!Q2258)</f>
        <v>5260</v>
      </c>
      <c r="B2258" s="164">
        <f>IF(ISBLANK(Nomen.complète!R2258),"",Nomen.complète!R2258)</f>
        <v>12544</v>
      </c>
      <c r="C2258" s="165" t="str">
        <f>IF(ISBLANK(Nomen.complète!S2258),"-",Nomen.complète!S2258)</f>
        <v>Novazzano</v>
      </c>
    </row>
    <row r="2259" spans="1:3" x14ac:dyDescent="0.2">
      <c r="A2259" s="164">
        <f>IF(ISBLANK(Nomen.complète!Q2259),"",Nomen.complète!Q2259)</f>
        <v>5408</v>
      </c>
      <c r="B2259" s="164">
        <f>IF(ISBLANK(Nomen.complète!R2259),"",Nomen.complète!R2259)</f>
        <v>14620</v>
      </c>
      <c r="C2259" s="165" t="str">
        <f>IF(ISBLANK(Nomen.complète!S2259),"-",Nomen.complète!S2259)</f>
        <v>Noville</v>
      </c>
    </row>
    <row r="2260" spans="1:3" x14ac:dyDescent="0.2">
      <c r="A2260" s="164" t="str">
        <f>IF(ISBLANK(Nomen.complète!Q2260),"",Nomen.complète!Q2260)</f>
        <v/>
      </c>
      <c r="B2260" s="164">
        <f>IF(ISBLANK(Nomen.complète!R2260),"",Nomen.complète!R2260)</f>
        <v>10231</v>
      </c>
      <c r="C2260" s="165" t="str">
        <f>IF(ISBLANK(Nomen.complète!S2260),"-",Nomen.complète!S2260)</f>
        <v>Nufenen</v>
      </c>
    </row>
    <row r="2261" spans="1:3" x14ac:dyDescent="0.2">
      <c r="A2261" s="164">
        <f>IF(ISBLANK(Nomen.complète!Q2261),"",Nomen.complète!Q2261)</f>
        <v>2478</v>
      </c>
      <c r="B2261" s="164">
        <f>IF(ISBLANK(Nomen.complète!R2261),"",Nomen.complète!R2261)</f>
        <v>12545</v>
      </c>
      <c r="C2261" s="165" t="str">
        <f>IF(ISBLANK(Nomen.complète!S2261),"-",Nomen.complète!S2261)</f>
        <v>Nuglar-St. Pantaleon</v>
      </c>
    </row>
    <row r="2262" spans="1:3" x14ac:dyDescent="0.2">
      <c r="A2262" s="164">
        <f>IF(ISBLANK(Nomen.complète!Q2262),"",Nomen.complète!Q2262)</f>
        <v>2621</v>
      </c>
      <c r="B2262" s="164">
        <f>IF(ISBLANK(Nomen.complète!R2262),"",Nomen.complète!R2262)</f>
        <v>12546</v>
      </c>
      <c r="C2262" s="165" t="str">
        <f>IF(ISBLANK(Nomen.complète!S2262),"-",Nomen.complète!S2262)</f>
        <v>Nunningen</v>
      </c>
    </row>
    <row r="2263" spans="1:3" x14ac:dyDescent="0.2">
      <c r="A2263" s="164" t="str">
        <f>IF(ISBLANK(Nomen.complète!Q2263),"",Nomen.complète!Q2263)</f>
        <v/>
      </c>
      <c r="B2263" s="164">
        <f>IF(ISBLANK(Nomen.complète!R2263),"",Nomen.complète!R2263)</f>
        <v>12557</v>
      </c>
      <c r="C2263" s="165" t="str">
        <f>IF(ISBLANK(Nomen.complète!S2263),"-",Nomen.complète!S2263)</f>
        <v>Nussbaumen</v>
      </c>
    </row>
    <row r="2264" spans="1:3" x14ac:dyDescent="0.2">
      <c r="A2264" s="164">
        <f>IF(ISBLANK(Nomen.complète!Q2264),"",Nomen.complète!Q2264)</f>
        <v>2854</v>
      </c>
      <c r="B2264" s="164">
        <f>IF(ISBLANK(Nomen.complète!R2264),"",Nomen.complète!R2264)</f>
        <v>13793</v>
      </c>
      <c r="C2264" s="165" t="str">
        <f>IF(ISBLANK(Nomen.complète!S2264),"-",Nomen.complète!S2264)</f>
        <v>Nusshof</v>
      </c>
    </row>
    <row r="2265" spans="1:3" x14ac:dyDescent="0.2">
      <c r="A2265" s="164">
        <f>IF(ISBLANK(Nomen.complète!Q2265),"",Nomen.complète!Q2265)</f>
        <v>2035</v>
      </c>
      <c r="B2265" s="164">
        <f>IF(ISBLANK(Nomen.complète!R2265),"",Nomen.complète!R2265)</f>
        <v>12549</v>
      </c>
      <c r="C2265" s="165" t="str">
        <f>IF(ISBLANK(Nomen.complète!S2265),"-",Nomen.complète!S2265)</f>
        <v>Nuvilly</v>
      </c>
    </row>
    <row r="2266" spans="1:3" x14ac:dyDescent="0.2">
      <c r="A2266" s="164">
        <f>IF(ISBLANK(Nomen.complète!Q2266),"",Nomen.complète!Q2266)</f>
        <v>5724</v>
      </c>
      <c r="B2266" s="164">
        <f>IF(ISBLANK(Nomen.complète!R2266),"",Nomen.complète!R2266)</f>
        <v>14659</v>
      </c>
      <c r="C2266" s="165" t="str">
        <f>IF(ISBLANK(Nomen.complète!S2266),"-",Nomen.complète!S2266)</f>
        <v>Nyon</v>
      </c>
    </row>
    <row r="2267" spans="1:3" x14ac:dyDescent="0.2">
      <c r="A2267" s="164" t="str">
        <f>IF(ISBLANK(Nomen.complète!Q2267),"",Nomen.complète!Q2267)</f>
        <v/>
      </c>
      <c r="B2267" s="164">
        <f>IF(ISBLANK(Nomen.complète!R2267),"",Nomen.complète!R2267)</f>
        <v>12541</v>
      </c>
      <c r="C2267" s="165" t="str">
        <f>IF(ISBLANK(Nomen.complète!S2267),"-",Nomen.complète!S2267)</f>
        <v>Näfels</v>
      </c>
    </row>
    <row r="2268" spans="1:3" x14ac:dyDescent="0.2">
      <c r="A2268" s="164">
        <f>IF(ISBLANK(Nomen.complète!Q2268),"",Nomen.complète!Q2268)</f>
        <v>64</v>
      </c>
      <c r="B2268" s="164">
        <f>IF(ISBLANK(Nomen.complète!R2268),"",Nomen.complète!R2268)</f>
        <v>12547</v>
      </c>
      <c r="C2268" s="165" t="str">
        <f>IF(ISBLANK(Nomen.complète!S2268),"-",Nomen.complète!S2268)</f>
        <v>Nürensdorf</v>
      </c>
    </row>
    <row r="2269" spans="1:3" x14ac:dyDescent="0.2">
      <c r="A2269" s="164" t="str">
        <f>IF(ISBLANK(Nomen.complète!Q2269),"",Nomen.complète!Q2269)</f>
        <v/>
      </c>
      <c r="B2269" s="164">
        <f>IF(ISBLANK(Nomen.complète!R2269),"",Nomen.complète!R2269)</f>
        <v>11381</v>
      </c>
      <c r="C2269" s="165" t="str">
        <f>IF(ISBLANK(Nomen.complète!S2269),"-",Nomen.complète!S2269)</f>
        <v>Oberaach</v>
      </c>
    </row>
    <row r="2270" spans="1:3" x14ac:dyDescent="0.2">
      <c r="A2270" s="164">
        <f>IF(ISBLANK(Nomen.complète!Q2270),"",Nomen.complète!Q2270)</f>
        <v>357</v>
      </c>
      <c r="B2270" s="164">
        <f>IF(ISBLANK(Nomen.complète!R2270),"",Nomen.complète!R2270)</f>
        <v>15035</v>
      </c>
      <c r="C2270" s="165" t="str">
        <f>IF(ISBLANK(Nomen.complète!S2270),"-",Nomen.complète!S2270)</f>
        <v>Oberbalm</v>
      </c>
    </row>
    <row r="2271" spans="1:3" x14ac:dyDescent="0.2">
      <c r="A2271" s="164">
        <f>IF(ISBLANK(Nomen.complète!Q2271),"",Nomen.complète!Q2271)</f>
        <v>983</v>
      </c>
      <c r="B2271" s="164">
        <f>IF(ISBLANK(Nomen.complète!R2271),"",Nomen.complète!R2271)</f>
        <v>15368</v>
      </c>
      <c r="C2271" s="165" t="str">
        <f>IF(ISBLANK(Nomen.complète!S2271),"-",Nomen.complète!S2271)</f>
        <v>Oberbipp</v>
      </c>
    </row>
    <row r="2272" spans="1:3" x14ac:dyDescent="0.2">
      <c r="A2272" s="164">
        <f>IF(ISBLANK(Nomen.complète!Q2272),"",Nomen.complète!Q2272)</f>
        <v>2406</v>
      </c>
      <c r="B2272" s="164">
        <f>IF(ISBLANK(Nomen.complète!R2272),"",Nomen.complète!R2272)</f>
        <v>13708</v>
      </c>
      <c r="C2272" s="165" t="str">
        <f>IF(ISBLANK(Nomen.complète!S2272),"-",Nomen.complète!S2272)</f>
        <v>Oberbuchsiten</v>
      </c>
    </row>
    <row r="2273" spans="1:3" x14ac:dyDescent="0.2">
      <c r="A2273" s="164">
        <f>IF(ISBLANK(Nomen.complète!Q2273),"",Nomen.complète!Q2273)</f>
        <v>418</v>
      </c>
      <c r="B2273" s="164">
        <f>IF(ISBLANK(Nomen.complète!R2273),"",Nomen.complète!R2273)</f>
        <v>15075</v>
      </c>
      <c r="C2273" s="165" t="str">
        <f>IF(ISBLANK(Nomen.complète!S2273),"-",Nomen.complète!S2273)</f>
        <v>Oberburg</v>
      </c>
    </row>
    <row r="2274" spans="1:3" x14ac:dyDescent="0.2">
      <c r="A2274" s="164" t="str">
        <f>IF(ISBLANK(Nomen.complète!Q2274),"",Nomen.complète!Q2274)</f>
        <v/>
      </c>
      <c r="B2274" s="164">
        <f>IF(ISBLANK(Nomen.complète!R2274),"",Nomen.complète!R2274)</f>
        <v>12555</v>
      </c>
      <c r="C2274" s="165" t="str">
        <f>IF(ISBLANK(Nomen.complète!S2274),"-",Nomen.complète!S2274)</f>
        <v>Oberbussnang</v>
      </c>
    </row>
    <row r="2275" spans="1:3" x14ac:dyDescent="0.2">
      <c r="A2275" s="164" t="str">
        <f>IF(ISBLANK(Nomen.complète!Q2275),"",Nomen.complète!Q2275)</f>
        <v/>
      </c>
      <c r="B2275" s="164">
        <f>IF(ISBLANK(Nomen.complète!R2275),"",Nomen.complète!R2275)</f>
        <v>12553</v>
      </c>
      <c r="C2275" s="165" t="str">
        <f>IF(ISBLANK(Nomen.complète!S2275),"-",Nomen.complète!S2275)</f>
        <v>Oberbözberg</v>
      </c>
    </row>
    <row r="2276" spans="1:3" x14ac:dyDescent="0.2">
      <c r="A2276" s="164">
        <f>IF(ISBLANK(Nomen.complète!Q2276),"",Nomen.complète!Q2276)</f>
        <v>3424</v>
      </c>
      <c r="B2276" s="164">
        <f>IF(ISBLANK(Nomen.complète!R2276),"",Nomen.complète!R2276)</f>
        <v>14461</v>
      </c>
      <c r="C2276" s="165" t="str">
        <f>IF(ISBLANK(Nomen.complète!S2276),"-",Nomen.complète!S2276)</f>
        <v>Oberbüren</v>
      </c>
    </row>
    <row r="2277" spans="1:3" x14ac:dyDescent="0.2">
      <c r="A2277" s="164" t="str">
        <f>IF(ISBLANK(Nomen.complète!Q2277),"",Nomen.complète!Q2277)</f>
        <v/>
      </c>
      <c r="B2277" s="164">
        <f>IF(ISBLANK(Nomen.complète!R2277),"",Nomen.complète!R2277)</f>
        <v>16501</v>
      </c>
      <c r="C2277" s="165" t="str">
        <f>IF(ISBLANK(Nomen.complète!S2277),"-",Nomen.complète!S2277)</f>
        <v>Obercastels</v>
      </c>
    </row>
    <row r="2278" spans="1:3" x14ac:dyDescent="0.2">
      <c r="A2278" s="164">
        <f>IF(ISBLANK(Nomen.complète!Q2278),"",Nomen.complète!Q2278)</f>
        <v>619</v>
      </c>
      <c r="B2278" s="164">
        <f>IF(ISBLANK(Nomen.complète!R2278),"",Nomen.complète!R2278)</f>
        <v>15635</v>
      </c>
      <c r="C2278" s="165" t="str">
        <f>IF(ISBLANK(Nomen.complète!S2278),"-",Nomen.complète!S2278)</f>
        <v>Oberdiessbach</v>
      </c>
    </row>
    <row r="2279" spans="1:3" x14ac:dyDescent="0.2">
      <c r="A2279" s="164">
        <f>IF(ISBLANK(Nomen.complète!Q2279),"",Nomen.complète!Q2279)</f>
        <v>2892</v>
      </c>
      <c r="B2279" s="164">
        <f>IF(ISBLANK(Nomen.complète!R2279),"",Nomen.complète!R2279)</f>
        <v>13820</v>
      </c>
      <c r="C2279" s="165" t="str">
        <f>IF(ISBLANK(Nomen.complète!S2279),"-",Nomen.complète!S2279)</f>
        <v>Oberdorf (BL)</v>
      </c>
    </row>
    <row r="2280" spans="1:3" x14ac:dyDescent="0.2">
      <c r="A2280" s="164">
        <f>IF(ISBLANK(Nomen.complète!Q2280),"",Nomen.complète!Q2280)</f>
        <v>1508</v>
      </c>
      <c r="B2280" s="164">
        <f>IF(ISBLANK(Nomen.complète!R2280),"",Nomen.complète!R2280)</f>
        <v>12556</v>
      </c>
      <c r="C2280" s="165" t="str">
        <f>IF(ISBLANK(Nomen.complète!S2280),"-",Nomen.complète!S2280)</f>
        <v>Oberdorf (NW)</v>
      </c>
    </row>
    <row r="2281" spans="1:3" x14ac:dyDescent="0.2">
      <c r="A2281" s="164">
        <f>IF(ISBLANK(Nomen.complète!Q2281),"",Nomen.complète!Q2281)</f>
        <v>2553</v>
      </c>
      <c r="B2281" s="164">
        <f>IF(ISBLANK(Nomen.complète!R2281),"",Nomen.complète!R2281)</f>
        <v>12502</v>
      </c>
      <c r="C2281" s="165" t="str">
        <f>IF(ISBLANK(Nomen.complète!S2281),"-",Nomen.complète!S2281)</f>
        <v>Oberdorf (SO)</v>
      </c>
    </row>
    <row r="2282" spans="1:3" x14ac:dyDescent="0.2">
      <c r="A2282" s="164">
        <f>IF(ISBLANK(Nomen.complète!Q2282),"",Nomen.complète!Q2282)</f>
        <v>3111</v>
      </c>
      <c r="B2282" s="164">
        <f>IF(ISBLANK(Nomen.complète!R2282),"",Nomen.complète!R2282)</f>
        <v>14102</v>
      </c>
      <c r="C2282" s="165" t="str">
        <f>IF(ISBLANK(Nomen.complète!S2282),"-",Nomen.complète!S2282)</f>
        <v>Oberegg</v>
      </c>
    </row>
    <row r="2283" spans="1:3" x14ac:dyDescent="0.2">
      <c r="A2283" s="164" t="str">
        <f>IF(ISBLANK(Nomen.complète!Q2283),"",Nomen.complète!Q2283)</f>
        <v/>
      </c>
      <c r="B2283" s="164">
        <f>IF(ISBLANK(Nomen.complète!R2283),"",Nomen.complète!R2283)</f>
        <v>12460</v>
      </c>
      <c r="C2283" s="165" t="str">
        <f>IF(ISBLANK(Nomen.complète!S2283),"-",Nomen.complète!S2283)</f>
        <v>Oberehrendingen</v>
      </c>
    </row>
    <row r="2284" spans="1:3" x14ac:dyDescent="0.2">
      <c r="A2284" s="164">
        <f>IF(ISBLANK(Nomen.complète!Q2284),"",Nomen.complète!Q2284)</f>
        <v>65</v>
      </c>
      <c r="B2284" s="164">
        <f>IF(ISBLANK(Nomen.complète!R2284),"",Nomen.complète!R2284)</f>
        <v>12524</v>
      </c>
      <c r="C2284" s="165" t="str">
        <f>IF(ISBLANK(Nomen.complète!S2284),"-",Nomen.complète!S2284)</f>
        <v>Oberembrach</v>
      </c>
    </row>
    <row r="2285" spans="1:3" x14ac:dyDescent="0.2">
      <c r="A2285" s="164">
        <f>IF(ISBLANK(Nomen.complète!Q2285),"",Nomen.complète!Q2285)</f>
        <v>6112</v>
      </c>
      <c r="B2285" s="164">
        <f>IF(ISBLANK(Nomen.complète!R2285),"",Nomen.complète!R2285)</f>
        <v>12464</v>
      </c>
      <c r="C2285" s="165" t="str">
        <f>IF(ISBLANK(Nomen.complète!S2285),"-",Nomen.complète!S2285)</f>
        <v>Oberems</v>
      </c>
    </row>
    <row r="2286" spans="1:3" x14ac:dyDescent="0.2">
      <c r="A2286" s="164" t="str">
        <f>IF(ISBLANK(Nomen.complète!Q2286),"",Nomen.complète!Q2286)</f>
        <v/>
      </c>
      <c r="B2286" s="164">
        <f>IF(ISBLANK(Nomen.complète!R2286),"",Nomen.complète!R2286)</f>
        <v>16525</v>
      </c>
      <c r="C2286" s="165" t="str">
        <f>IF(ISBLANK(Nomen.complète!S2286),"-",Nomen.complète!S2286)</f>
        <v>Oberendingen</v>
      </c>
    </row>
    <row r="2287" spans="1:3" x14ac:dyDescent="0.2">
      <c r="A2287" s="164">
        <f>IF(ISBLANK(Nomen.complète!Q2287),"",Nomen.complète!Q2287)</f>
        <v>245</v>
      </c>
      <c r="B2287" s="164">
        <f>IF(ISBLANK(Nomen.complète!R2287),"",Nomen.complète!R2287)</f>
        <v>13693</v>
      </c>
      <c r="C2287" s="165" t="str">
        <f>IF(ISBLANK(Nomen.complète!S2287),"-",Nomen.complète!S2287)</f>
        <v>Oberengstringen</v>
      </c>
    </row>
    <row r="2288" spans="1:3" x14ac:dyDescent="0.2">
      <c r="A2288" s="164">
        <f>IF(ISBLANK(Nomen.complète!Q2288),"",Nomen.complète!Q2288)</f>
        <v>4010</v>
      </c>
      <c r="B2288" s="164">
        <f>IF(ISBLANK(Nomen.complète!R2288),"",Nomen.complète!R2288)</f>
        <v>12465</v>
      </c>
      <c r="C2288" s="165" t="str">
        <f>IF(ISBLANK(Nomen.complète!S2288),"-",Nomen.complète!S2288)</f>
        <v>Oberentfelden</v>
      </c>
    </row>
    <row r="2289" spans="1:3" x14ac:dyDescent="0.2">
      <c r="A2289" s="164" t="str">
        <f>IF(ISBLANK(Nomen.complète!Q2289),"",Nomen.complète!Q2289)</f>
        <v/>
      </c>
      <c r="B2289" s="164">
        <f>IF(ISBLANK(Nomen.complète!R2289),"",Nomen.complète!R2289)</f>
        <v>12466</v>
      </c>
      <c r="C2289" s="165" t="str">
        <f>IF(ISBLANK(Nomen.complète!S2289),"-",Nomen.complète!S2289)</f>
        <v>Obererlinsbach</v>
      </c>
    </row>
    <row r="2290" spans="1:3" x14ac:dyDescent="0.2">
      <c r="A2290" s="164" t="str">
        <f>IF(ISBLANK(Nomen.complète!Q2290),"",Nomen.complète!Q2290)</f>
        <v/>
      </c>
      <c r="B2290" s="164">
        <f>IF(ISBLANK(Nomen.complète!R2290),"",Nomen.complète!R2290)</f>
        <v>12467</v>
      </c>
      <c r="C2290" s="165" t="str">
        <f>IF(ISBLANK(Nomen.complète!S2290),"-",Nomen.complète!S2290)</f>
        <v>Oberflachs</v>
      </c>
    </row>
    <row r="2291" spans="1:3" x14ac:dyDescent="0.2">
      <c r="A2291" s="164">
        <f>IF(ISBLANK(Nomen.complète!Q2291),"",Nomen.complète!Q2291)</f>
        <v>2528</v>
      </c>
      <c r="B2291" s="164">
        <f>IF(ISBLANK(Nomen.complète!R2291),"",Nomen.complète!R2291)</f>
        <v>13737</v>
      </c>
      <c r="C2291" s="165" t="str">
        <f>IF(ISBLANK(Nomen.complète!S2291),"-",Nomen.complète!S2291)</f>
        <v>Obergerlafingen</v>
      </c>
    </row>
    <row r="2292" spans="1:3" x14ac:dyDescent="0.2">
      <c r="A2292" s="164" t="str">
        <f>IF(ISBLANK(Nomen.complète!Q2292),"",Nomen.complète!Q2292)</f>
        <v/>
      </c>
      <c r="B2292" s="164">
        <f>IF(ISBLANK(Nomen.complète!R2292),"",Nomen.complète!R2292)</f>
        <v>12477</v>
      </c>
      <c r="C2292" s="165" t="str">
        <f>IF(ISBLANK(Nomen.complète!S2292),"-",Nomen.complète!S2292)</f>
        <v>Obergesteln</v>
      </c>
    </row>
    <row r="2293" spans="1:3" x14ac:dyDescent="0.2">
      <c r="A2293" s="164">
        <f>IF(ISBLANK(Nomen.complète!Q2293),"",Nomen.complète!Q2293)</f>
        <v>92</v>
      </c>
      <c r="B2293" s="164">
        <f>IF(ISBLANK(Nomen.complète!R2293),"",Nomen.complète!R2293)</f>
        <v>12469</v>
      </c>
      <c r="C2293" s="165" t="str">
        <f>IF(ISBLANK(Nomen.complète!S2293),"-",Nomen.complète!S2293)</f>
        <v>Oberglatt</v>
      </c>
    </row>
    <row r="2294" spans="1:3" x14ac:dyDescent="0.2">
      <c r="A2294" s="164">
        <f>IF(ISBLANK(Nomen.complète!Q2294),"",Nomen.complète!Q2294)</f>
        <v>6076</v>
      </c>
      <c r="B2294" s="164">
        <f>IF(ISBLANK(Nomen.complète!R2294),"",Nomen.complète!R2294)</f>
        <v>14958</v>
      </c>
      <c r="C2294" s="165" t="str">
        <f>IF(ISBLANK(Nomen.complète!S2294),"-",Nomen.complète!S2294)</f>
        <v>Obergoms</v>
      </c>
    </row>
    <row r="2295" spans="1:3" x14ac:dyDescent="0.2">
      <c r="A2295" s="164">
        <f>IF(ISBLANK(Nomen.complète!Q2295),"",Nomen.complète!Q2295)</f>
        <v>2497</v>
      </c>
      <c r="B2295" s="164">
        <f>IF(ISBLANK(Nomen.complète!R2295),"",Nomen.complète!R2295)</f>
        <v>12462</v>
      </c>
      <c r="C2295" s="165" t="str">
        <f>IF(ISBLANK(Nomen.complète!S2295),"-",Nomen.complète!S2295)</f>
        <v>Obergösgen</v>
      </c>
    </row>
    <row r="2296" spans="1:3" x14ac:dyDescent="0.2">
      <c r="A2296" s="164">
        <f>IF(ISBLANK(Nomen.complète!Q2296),"",Nomen.complète!Q2296)</f>
        <v>2972</v>
      </c>
      <c r="B2296" s="164">
        <f>IF(ISBLANK(Nomen.complète!R2296),"",Nomen.complète!R2296)</f>
        <v>12471</v>
      </c>
      <c r="C2296" s="165" t="str">
        <f>IF(ISBLANK(Nomen.complète!S2296),"-",Nomen.complète!S2296)</f>
        <v>Oberhallau</v>
      </c>
    </row>
    <row r="2297" spans="1:3" x14ac:dyDescent="0.2">
      <c r="A2297" s="164" t="str">
        <f>IF(ISBLANK(Nomen.complète!Q2297),"",Nomen.complète!Q2297)</f>
        <v/>
      </c>
      <c r="B2297" s="164">
        <f>IF(ISBLANK(Nomen.complète!R2297),"",Nomen.complète!R2297)</f>
        <v>10099</v>
      </c>
      <c r="C2297" s="165" t="str">
        <f>IF(ISBLANK(Nomen.complète!S2297),"-",Nomen.complète!S2297)</f>
        <v>Oberhelfenschwil</v>
      </c>
    </row>
    <row r="2298" spans="1:3" x14ac:dyDescent="0.2">
      <c r="A2298" s="164">
        <f>IF(ISBLANK(Nomen.complète!Q2298),"",Nomen.complète!Q2298)</f>
        <v>4173</v>
      </c>
      <c r="B2298" s="164">
        <f>IF(ISBLANK(Nomen.complète!R2298),"",Nomen.complète!R2298)</f>
        <v>12472</v>
      </c>
      <c r="C2298" s="165" t="str">
        <f>IF(ISBLANK(Nomen.complète!S2298),"-",Nomen.complète!S2298)</f>
        <v>Oberhof</v>
      </c>
    </row>
    <row r="2299" spans="1:3" x14ac:dyDescent="0.2">
      <c r="A2299" s="164" t="str">
        <f>IF(ISBLANK(Nomen.complète!Q2299),"",Nomen.complète!Q2299)</f>
        <v/>
      </c>
      <c r="B2299" s="164">
        <f>IF(ISBLANK(Nomen.complète!R2299),"",Nomen.complète!R2299)</f>
        <v>12473</v>
      </c>
      <c r="C2299" s="165" t="str">
        <f>IF(ISBLANK(Nomen.complète!S2299),"-",Nomen.complète!S2299)</f>
        <v>Oberhofen (AG)</v>
      </c>
    </row>
    <row r="2300" spans="1:3" x14ac:dyDescent="0.2">
      <c r="A2300" s="164">
        <f>IF(ISBLANK(Nomen.complète!Q2300),"",Nomen.complète!Q2300)</f>
        <v>934</v>
      </c>
      <c r="B2300" s="164">
        <f>IF(ISBLANK(Nomen.complète!R2300),"",Nomen.complète!R2300)</f>
        <v>15331</v>
      </c>
      <c r="C2300" s="165" t="str">
        <f>IF(ISBLANK(Nomen.complète!S2300),"-",Nomen.complète!S2300)</f>
        <v>Oberhofen am Thunersee</v>
      </c>
    </row>
    <row r="2301" spans="1:3" x14ac:dyDescent="0.2">
      <c r="A2301" s="164" t="str">
        <f>IF(ISBLANK(Nomen.complète!Q2301),"",Nomen.complète!Q2301)</f>
        <v/>
      </c>
      <c r="B2301" s="164">
        <f>IF(ISBLANK(Nomen.complète!R2301),"",Nomen.complète!R2301)</f>
        <v>12474</v>
      </c>
      <c r="C2301" s="165" t="str">
        <f>IF(ISBLANK(Nomen.complète!S2301),"-",Nomen.complète!S2301)</f>
        <v>Oberhofen bei Kreuzlingen</v>
      </c>
    </row>
    <row r="2302" spans="1:3" x14ac:dyDescent="0.2">
      <c r="A2302" s="164" t="str">
        <f>IF(ISBLANK(Nomen.complète!Q2302),"",Nomen.complète!Q2302)</f>
        <v/>
      </c>
      <c r="B2302" s="164">
        <f>IF(ISBLANK(Nomen.complète!R2302),"",Nomen.complète!R2302)</f>
        <v>16199</v>
      </c>
      <c r="C2302" s="165" t="str">
        <f>IF(ISBLANK(Nomen.complète!S2302),"-",Nomen.complète!S2302)</f>
        <v>Oberhofen bei Münchwilen</v>
      </c>
    </row>
    <row r="2303" spans="1:3" x14ac:dyDescent="0.2">
      <c r="A2303" s="164">
        <f>IF(ISBLANK(Nomen.complète!Q2303),"",Nomen.complète!Q2303)</f>
        <v>629</v>
      </c>
      <c r="B2303" s="164">
        <f>IF(ISBLANK(Nomen.complète!R2303),"",Nomen.complète!R2303)</f>
        <v>15191</v>
      </c>
      <c r="C2303" s="165" t="str">
        <f>IF(ISBLANK(Nomen.complète!S2303),"-",Nomen.complète!S2303)</f>
        <v>Oberhünigen</v>
      </c>
    </row>
    <row r="2304" spans="1:3" x14ac:dyDescent="0.2">
      <c r="A2304" s="164">
        <f>IF(ISBLANK(Nomen.complète!Q2304),"",Nomen.complète!Q2304)</f>
        <v>1368</v>
      </c>
      <c r="B2304" s="164">
        <f>IF(ISBLANK(Nomen.complète!R2304),"",Nomen.complète!R2304)</f>
        <v>12475</v>
      </c>
      <c r="C2304" s="165" t="str">
        <f>IF(ISBLANK(Nomen.complète!S2304),"-",Nomen.complète!S2304)</f>
        <v>Oberiberg</v>
      </c>
    </row>
    <row r="2305" spans="1:3" x14ac:dyDescent="0.2">
      <c r="A2305" s="164">
        <f>IF(ISBLANK(Nomen.complète!Q2305),"",Nomen.complète!Q2305)</f>
        <v>1095</v>
      </c>
      <c r="B2305" s="164">
        <f>IF(ISBLANK(Nomen.complète!R2305),"",Nomen.complète!R2305)</f>
        <v>15569</v>
      </c>
      <c r="C2305" s="165" t="str">
        <f>IF(ISBLANK(Nomen.complète!S2305),"-",Nomen.complète!S2305)</f>
        <v>Oberkirch</v>
      </c>
    </row>
    <row r="2306" spans="1:3" x14ac:dyDescent="0.2">
      <c r="A2306" s="164">
        <f>IF(ISBLANK(Nomen.complète!Q2306),"",Nomen.complète!Q2306)</f>
        <v>4140</v>
      </c>
      <c r="B2306" s="164">
        <f>IF(ISBLANK(Nomen.complète!R2306),"",Nomen.complète!R2306)</f>
        <v>12454</v>
      </c>
      <c r="C2306" s="165" t="str">
        <f>IF(ISBLANK(Nomen.complète!S2306),"-",Nomen.complète!S2306)</f>
        <v>Oberkulm</v>
      </c>
    </row>
    <row r="2307" spans="1:3" x14ac:dyDescent="0.2">
      <c r="A2307" s="164">
        <f>IF(ISBLANK(Nomen.complète!Q2307),"",Nomen.complète!Q2307)</f>
        <v>935</v>
      </c>
      <c r="B2307" s="164">
        <f>IF(ISBLANK(Nomen.complète!R2307),"",Nomen.complète!R2307)</f>
        <v>15332</v>
      </c>
      <c r="C2307" s="165" t="str">
        <f>IF(ISBLANK(Nomen.complète!S2307),"-",Nomen.complète!S2307)</f>
        <v>Oberlangenegg</v>
      </c>
    </row>
    <row r="2308" spans="1:3" x14ac:dyDescent="0.2">
      <c r="A2308" s="164" t="str">
        <f>IF(ISBLANK(Nomen.complète!Q2308),"",Nomen.complète!Q2308)</f>
        <v/>
      </c>
      <c r="B2308" s="164">
        <f>IF(ISBLANK(Nomen.complète!R2308),"",Nomen.complète!R2308)</f>
        <v>16179</v>
      </c>
      <c r="C2308" s="165" t="str">
        <f>IF(ISBLANK(Nomen.complète!S2308),"-",Nomen.complète!S2308)</f>
        <v>Oberleibstadt</v>
      </c>
    </row>
    <row r="2309" spans="1:3" x14ac:dyDescent="0.2">
      <c r="A2309" s="164">
        <f>IF(ISBLANK(Nomen.complète!Q2309),"",Nomen.complète!Q2309)</f>
        <v>4073</v>
      </c>
      <c r="B2309" s="164">
        <f>IF(ISBLANK(Nomen.complète!R2309),"",Nomen.complète!R2309)</f>
        <v>12452</v>
      </c>
      <c r="C2309" s="165" t="str">
        <f>IF(ISBLANK(Nomen.complète!S2309),"-",Nomen.complète!S2309)</f>
        <v>Oberlunkhofen</v>
      </c>
    </row>
    <row r="2310" spans="1:3" x14ac:dyDescent="0.2">
      <c r="A2310" s="164" t="str">
        <f>IF(ISBLANK(Nomen.complète!Q2310),"",Nomen.complète!Q2310)</f>
        <v/>
      </c>
      <c r="B2310" s="164">
        <f>IF(ISBLANK(Nomen.complète!R2310),"",Nomen.complète!R2310)</f>
        <v>16335</v>
      </c>
      <c r="C2310" s="165" t="str">
        <f>IF(ISBLANK(Nomen.complète!S2310),"-",Nomen.complète!S2310)</f>
        <v>Obermuhleren-Zimmerwald</v>
      </c>
    </row>
    <row r="2311" spans="1:3" x14ac:dyDescent="0.2">
      <c r="A2311" s="164">
        <f>IF(ISBLANK(Nomen.complète!Q2311),"",Nomen.complète!Q2311)</f>
        <v>4256</v>
      </c>
      <c r="B2311" s="164">
        <f>IF(ISBLANK(Nomen.complète!R2311),"",Nomen.complète!R2311)</f>
        <v>12468</v>
      </c>
      <c r="C2311" s="165" t="str">
        <f>IF(ISBLANK(Nomen.complète!S2311),"-",Nomen.complète!S2311)</f>
        <v>Obermumpf</v>
      </c>
    </row>
    <row r="2312" spans="1:3" x14ac:dyDescent="0.2">
      <c r="A2312" s="164" t="str">
        <f>IF(ISBLANK(Nomen.complète!Q2312),"",Nomen.complète!Q2312)</f>
        <v/>
      </c>
      <c r="B2312" s="164">
        <f>IF(ISBLANK(Nomen.complète!R2312),"",Nomen.complète!R2312)</f>
        <v>12448</v>
      </c>
      <c r="C2312" s="165" t="str">
        <f>IF(ISBLANK(Nomen.complète!S2312),"-",Nomen.complète!S2312)</f>
        <v>Oberneunforn</v>
      </c>
    </row>
    <row r="2313" spans="1:3" x14ac:dyDescent="0.2">
      <c r="A2313" s="164" t="str">
        <f>IF(ISBLANK(Nomen.complète!Q2313),"",Nomen.complète!Q2313)</f>
        <v/>
      </c>
      <c r="B2313" s="164">
        <f>IF(ISBLANK(Nomen.complète!R2313),"",Nomen.complète!R2313)</f>
        <v>12450</v>
      </c>
      <c r="C2313" s="165" t="str">
        <f>IF(ISBLANK(Nomen.complète!S2313),"-",Nomen.complète!S2313)</f>
        <v>Oberramsern</v>
      </c>
    </row>
    <row r="2314" spans="1:3" x14ac:dyDescent="0.2">
      <c r="A2314" s="164" t="str">
        <f>IF(ISBLANK(Nomen.complète!Q2314),"",Nomen.complète!Q2314)</f>
        <v/>
      </c>
      <c r="B2314" s="164">
        <f>IF(ISBLANK(Nomen.complète!R2314),"",Nomen.complète!R2314)</f>
        <v>12451</v>
      </c>
      <c r="C2314" s="165" t="str">
        <f>IF(ISBLANK(Nomen.complète!S2314),"-",Nomen.complète!S2314)</f>
        <v>Oberried (FR)</v>
      </c>
    </row>
    <row r="2315" spans="1:3" x14ac:dyDescent="0.2">
      <c r="A2315" s="164" t="str">
        <f>IF(ISBLANK(Nomen.complète!Q2315),"",Nomen.complète!Q2315)</f>
        <v/>
      </c>
      <c r="B2315" s="164">
        <f>IF(ISBLANK(Nomen.complète!R2315),"",Nomen.complète!R2315)</f>
        <v>16334</v>
      </c>
      <c r="C2315" s="165" t="str">
        <f>IF(ISBLANK(Nomen.complète!S2315),"-",Nomen.complète!S2315)</f>
        <v>Oberried (See)</v>
      </c>
    </row>
    <row r="2316" spans="1:3" x14ac:dyDescent="0.2">
      <c r="A2316" s="164">
        <f>IF(ISBLANK(Nomen.complète!Q2316),"",Nomen.complète!Q2316)</f>
        <v>589</v>
      </c>
      <c r="B2316" s="164">
        <f>IF(ISBLANK(Nomen.complète!R2316),"",Nomen.complète!R2316)</f>
        <v>15161</v>
      </c>
      <c r="C2316" s="165" t="str">
        <f>IF(ISBLANK(Nomen.complète!S2316),"-",Nomen.complète!S2316)</f>
        <v>Oberried am Brienzersee</v>
      </c>
    </row>
    <row r="2317" spans="1:3" x14ac:dyDescent="0.2">
      <c r="A2317" s="164">
        <f>IF(ISBLANK(Nomen.complète!Q2317),"",Nomen.complète!Q2317)</f>
        <v>137</v>
      </c>
      <c r="B2317" s="164">
        <f>IF(ISBLANK(Nomen.complète!R2317),"",Nomen.complète!R2317)</f>
        <v>12461</v>
      </c>
      <c r="C2317" s="165" t="str">
        <f>IF(ISBLANK(Nomen.complète!S2317),"-",Nomen.complète!S2317)</f>
        <v>Oberrieden</v>
      </c>
    </row>
    <row r="2318" spans="1:3" x14ac:dyDescent="0.2">
      <c r="A2318" s="164">
        <f>IF(ISBLANK(Nomen.complète!Q2318),"",Nomen.complète!Q2318)</f>
        <v>3254</v>
      </c>
      <c r="B2318" s="164">
        <f>IF(ISBLANK(Nomen.complète!R2318),"",Nomen.complète!R2318)</f>
        <v>14402</v>
      </c>
      <c r="C2318" s="165" t="str">
        <f>IF(ISBLANK(Nomen.complète!S2318),"-",Nomen.complète!S2318)</f>
        <v>Oberriet (SG)</v>
      </c>
    </row>
    <row r="2319" spans="1:3" x14ac:dyDescent="0.2">
      <c r="A2319" s="164">
        <f>IF(ISBLANK(Nomen.complète!Q2319),"",Nomen.complète!Q2319)</f>
        <v>4037</v>
      </c>
      <c r="B2319" s="164">
        <f>IF(ISBLANK(Nomen.complète!R2319),"",Nomen.complète!R2319)</f>
        <v>12453</v>
      </c>
      <c r="C2319" s="165" t="str">
        <f>IF(ISBLANK(Nomen.complète!S2319),"-",Nomen.complète!S2319)</f>
        <v>Oberrohrdorf</v>
      </c>
    </row>
    <row r="2320" spans="1:3" x14ac:dyDescent="0.2">
      <c r="A2320" s="164">
        <f>IF(ISBLANK(Nomen.complète!Q2320),"",Nomen.complète!Q2320)</f>
        <v>4237</v>
      </c>
      <c r="B2320" s="164">
        <f>IF(ISBLANK(Nomen.complète!R2320),"",Nomen.complète!R2320)</f>
        <v>12446</v>
      </c>
      <c r="C2320" s="165" t="str">
        <f>IF(ISBLANK(Nomen.complète!S2320),"-",Nomen.complète!S2320)</f>
        <v>Oberrüti</v>
      </c>
    </row>
    <row r="2321" spans="1:3" x14ac:dyDescent="0.2">
      <c r="A2321" s="164" t="str">
        <f>IF(ISBLANK(Nomen.complète!Q2321),"",Nomen.complète!Q2321)</f>
        <v/>
      </c>
      <c r="B2321" s="164">
        <f>IF(ISBLANK(Nomen.complète!R2321),"",Nomen.complète!R2321)</f>
        <v>10203</v>
      </c>
      <c r="C2321" s="165" t="str">
        <f>IF(ISBLANK(Nomen.complète!S2321),"-",Nomen.complète!S2321)</f>
        <v>Obersaxen</v>
      </c>
    </row>
    <row r="2322" spans="1:3" x14ac:dyDescent="0.2">
      <c r="A2322" s="164">
        <f>IF(ISBLANK(Nomen.complète!Q2322),"",Nomen.complète!Q2322)</f>
        <v>3988</v>
      </c>
      <c r="B2322" s="164">
        <f>IF(ISBLANK(Nomen.complète!R2322),"",Nomen.complète!R2322)</f>
        <v>16069</v>
      </c>
      <c r="C2322" s="165" t="str">
        <f>IF(ISBLANK(Nomen.complète!S2322),"-",Nomen.complète!S2322)</f>
        <v>Obersaxen Mundaun</v>
      </c>
    </row>
    <row r="2323" spans="1:3" x14ac:dyDescent="0.2">
      <c r="A2323" s="164" t="str">
        <f>IF(ISBLANK(Nomen.complète!Q2323),"",Nomen.complète!Q2323)</f>
        <v/>
      </c>
      <c r="B2323" s="164">
        <f>IF(ISBLANK(Nomen.complète!R2323),"",Nomen.complète!R2323)</f>
        <v>16374</v>
      </c>
      <c r="C2323" s="165" t="str">
        <f>IF(ISBLANK(Nomen.complète!S2323),"-",Nomen.complète!S2323)</f>
        <v>Oberscheunen</v>
      </c>
    </row>
    <row r="2324" spans="1:3" x14ac:dyDescent="0.2">
      <c r="A2324" s="164" t="str">
        <f>IF(ISBLANK(Nomen.complète!Q2324),"",Nomen.complète!Q2324)</f>
        <v/>
      </c>
      <c r="B2324" s="164">
        <f>IF(ISBLANK(Nomen.complète!R2324),"",Nomen.complète!R2324)</f>
        <v>12455</v>
      </c>
      <c r="C2324" s="165" t="str">
        <f>IF(ISBLANK(Nomen.complète!S2324),"-",Nomen.complète!S2324)</f>
        <v>Oberschrot</v>
      </c>
    </row>
    <row r="2325" spans="1:3" x14ac:dyDescent="0.2">
      <c r="A2325" s="164">
        <f>IF(ISBLANK(Nomen.complète!Q2325),"",Nomen.complète!Q2325)</f>
        <v>4038</v>
      </c>
      <c r="B2325" s="164">
        <f>IF(ISBLANK(Nomen.complète!R2325),"",Nomen.complète!R2325)</f>
        <v>12456</v>
      </c>
      <c r="C2325" s="165" t="str">
        <f>IF(ISBLANK(Nomen.complète!S2325),"-",Nomen.complète!S2325)</f>
        <v>Obersiggenthal</v>
      </c>
    </row>
    <row r="2326" spans="1:3" x14ac:dyDescent="0.2">
      <c r="A2326" s="164" t="str">
        <f>IF(ISBLANK(Nomen.complète!Q2326),"",Nomen.complète!Q2326)</f>
        <v/>
      </c>
      <c r="B2326" s="164">
        <f>IF(ISBLANK(Nomen.complète!R2326),"",Nomen.complète!R2326)</f>
        <v>11269</v>
      </c>
      <c r="C2326" s="165" t="str">
        <f>IF(ISBLANK(Nomen.complète!S2326),"-",Nomen.complète!S2326)</f>
        <v>Obersommeri</v>
      </c>
    </row>
    <row r="2327" spans="1:3" x14ac:dyDescent="0.2">
      <c r="A2327" s="164" t="str">
        <f>IF(ISBLANK(Nomen.complète!Q2327),"",Nomen.complète!Q2327)</f>
        <v/>
      </c>
      <c r="B2327" s="164">
        <f>IF(ISBLANK(Nomen.complète!R2327),"",Nomen.complète!R2327)</f>
        <v>12457</v>
      </c>
      <c r="C2327" s="165" t="str">
        <f>IF(ISBLANK(Nomen.complète!S2327),"-",Nomen.complète!S2327)</f>
        <v>Oberstammheim</v>
      </c>
    </row>
    <row r="2328" spans="1:3" x14ac:dyDescent="0.2">
      <c r="A2328" s="164" t="str">
        <f>IF(ISBLANK(Nomen.complète!Q2328),"",Nomen.complète!Q2328)</f>
        <v/>
      </c>
      <c r="B2328" s="164">
        <f>IF(ISBLANK(Nomen.complète!R2328),"",Nomen.complète!R2328)</f>
        <v>12458</v>
      </c>
      <c r="C2328" s="165" t="str">
        <f>IF(ISBLANK(Nomen.complète!S2328),"-",Nomen.complète!S2328)</f>
        <v>Obersteckholz</v>
      </c>
    </row>
    <row r="2329" spans="1:3" x14ac:dyDescent="0.2">
      <c r="A2329" s="164" t="str">
        <f>IF(ISBLANK(Nomen.complète!Q2329),"",Nomen.complète!Q2329)</f>
        <v/>
      </c>
      <c r="B2329" s="164">
        <f>IF(ISBLANK(Nomen.complète!R2329),"",Nomen.complète!R2329)</f>
        <v>10636</v>
      </c>
      <c r="C2329" s="165" t="str">
        <f>IF(ISBLANK(Nomen.complète!S2329),"-",Nomen.complète!S2329)</f>
        <v>Oberstocken</v>
      </c>
    </row>
    <row r="2330" spans="1:3" x14ac:dyDescent="0.2">
      <c r="A2330" s="164" t="str">
        <f>IF(ISBLANK(Nomen.complète!Q2330),"",Nomen.complète!Q2330)</f>
        <v/>
      </c>
      <c r="B2330" s="164">
        <f>IF(ISBLANK(Nomen.complète!R2330),"",Nomen.complète!R2330)</f>
        <v>16293</v>
      </c>
      <c r="C2330" s="165" t="str">
        <f>IF(ISBLANK(Nomen.complète!S2330),"-",Nomen.complète!S2330)</f>
        <v>Oberstrass</v>
      </c>
    </row>
    <row r="2331" spans="1:3" x14ac:dyDescent="0.2">
      <c r="A2331" s="164">
        <f>IF(ISBLANK(Nomen.complète!Q2331),"",Nomen.complète!Q2331)</f>
        <v>620</v>
      </c>
      <c r="B2331" s="164">
        <f>IF(ISBLANK(Nomen.complète!R2331),"",Nomen.complète!R2331)</f>
        <v>15183</v>
      </c>
      <c r="C2331" s="165" t="str">
        <f>IF(ISBLANK(Nomen.complète!S2331),"-",Nomen.complète!S2331)</f>
        <v>Oberthal</v>
      </c>
    </row>
    <row r="2332" spans="1:3" x14ac:dyDescent="0.2">
      <c r="A2332" s="164" t="str">
        <f>IF(ISBLANK(Nomen.complète!Q2332),"",Nomen.complète!Q2332)</f>
        <v/>
      </c>
      <c r="B2332" s="164">
        <f>IF(ISBLANK(Nomen.complète!R2332),"",Nomen.complète!R2332)</f>
        <v>16444</v>
      </c>
      <c r="C2332" s="165" t="str">
        <f>IF(ISBLANK(Nomen.complète!S2332),"-",Nomen.complète!S2332)</f>
        <v>Oberurdorf</v>
      </c>
    </row>
    <row r="2333" spans="1:3" x14ac:dyDescent="0.2">
      <c r="A2333" s="164" t="str">
        <f>IF(ISBLANK(Nomen.complète!Q2333),"",Nomen.complète!Q2333)</f>
        <v/>
      </c>
      <c r="B2333" s="164">
        <f>IF(ISBLANK(Nomen.complète!R2333),"",Nomen.complète!R2333)</f>
        <v>12459</v>
      </c>
      <c r="C2333" s="165" t="str">
        <f>IF(ISBLANK(Nomen.complète!S2333),"-",Nomen.complète!S2333)</f>
        <v>Oberurnen</v>
      </c>
    </row>
    <row r="2334" spans="1:3" x14ac:dyDescent="0.2">
      <c r="A2334" s="164">
        <f>IF(ISBLANK(Nomen.complète!Q2334),"",Nomen.complète!Q2334)</f>
        <v>3407</v>
      </c>
      <c r="B2334" s="164">
        <f>IF(ISBLANK(Nomen.complète!R2334),"",Nomen.complète!R2334)</f>
        <v>14456</v>
      </c>
      <c r="C2334" s="165" t="str">
        <f>IF(ISBLANK(Nomen.complète!S2334),"-",Nomen.complète!S2334)</f>
        <v>Oberuzwil</v>
      </c>
    </row>
    <row r="2335" spans="1:3" x14ac:dyDescent="0.2">
      <c r="A2335" s="164" t="str">
        <f>IF(ISBLANK(Nomen.complète!Q2335),"",Nomen.complète!Q2335)</f>
        <v/>
      </c>
      <c r="B2335" s="164">
        <f>IF(ISBLANK(Nomen.complète!R2335),"",Nomen.complète!R2335)</f>
        <v>16500</v>
      </c>
      <c r="C2335" s="165" t="str">
        <f>IF(ISBLANK(Nomen.complète!S2335),"-",Nomen.complète!S2335)</f>
        <v>Obervaz</v>
      </c>
    </row>
    <row r="2336" spans="1:3" x14ac:dyDescent="0.2">
      <c r="A2336" s="164" t="str">
        <f>IF(ISBLANK(Nomen.complète!Q2336),"",Nomen.complète!Q2336)</f>
        <v/>
      </c>
      <c r="B2336" s="164">
        <f>IF(ISBLANK(Nomen.complète!R2336),"",Nomen.complète!R2336)</f>
        <v>12479</v>
      </c>
      <c r="C2336" s="165" t="str">
        <f>IF(ISBLANK(Nomen.complète!S2336),"-",Nomen.complète!S2336)</f>
        <v>Oberwald</v>
      </c>
    </row>
    <row r="2337" spans="1:3" x14ac:dyDescent="0.2">
      <c r="A2337" s="164" t="str">
        <f>IF(ISBLANK(Nomen.complète!Q2337),"",Nomen.complète!Q2337)</f>
        <v/>
      </c>
      <c r="B2337" s="164">
        <f>IF(ISBLANK(Nomen.complète!R2337),"",Nomen.complète!R2337)</f>
        <v>11181</v>
      </c>
      <c r="C2337" s="165" t="str">
        <f>IF(ISBLANK(Nomen.complète!S2337),"-",Nomen.complète!S2337)</f>
        <v>Oberwangen</v>
      </c>
    </row>
    <row r="2338" spans="1:3" x14ac:dyDescent="0.2">
      <c r="A2338" s="164">
        <f>IF(ISBLANK(Nomen.complète!Q2338),"",Nomen.complète!Q2338)</f>
        <v>93</v>
      </c>
      <c r="B2338" s="164">
        <f>IF(ISBLANK(Nomen.complète!R2338),"",Nomen.complète!R2338)</f>
        <v>12447</v>
      </c>
      <c r="C2338" s="165" t="str">
        <f>IF(ISBLANK(Nomen.complète!S2338),"-",Nomen.complète!S2338)</f>
        <v>Oberweningen</v>
      </c>
    </row>
    <row r="2339" spans="1:3" x14ac:dyDescent="0.2">
      <c r="A2339" s="164" t="str">
        <f>IF(ISBLANK(Nomen.complète!Q2339),"",Nomen.complète!Q2339)</f>
        <v/>
      </c>
      <c r="B2339" s="164">
        <f>IF(ISBLANK(Nomen.complète!R2339),"",Nomen.complète!R2339)</f>
        <v>10666</v>
      </c>
      <c r="C2339" s="165" t="str">
        <f>IF(ISBLANK(Nomen.complète!S2339),"-",Nomen.complète!S2339)</f>
        <v>Oberwichtrach</v>
      </c>
    </row>
    <row r="2340" spans="1:3" x14ac:dyDescent="0.2">
      <c r="A2340" s="164" t="str">
        <f>IF(ISBLANK(Nomen.complète!Q2340),"",Nomen.complète!Q2340)</f>
        <v/>
      </c>
      <c r="B2340" s="164">
        <f>IF(ISBLANK(Nomen.complète!R2340),"",Nomen.complète!R2340)</f>
        <v>11288</v>
      </c>
      <c r="C2340" s="165" t="str">
        <f>IF(ISBLANK(Nomen.complète!S2340),"-",Nomen.complète!S2340)</f>
        <v>Oberwil (AG)</v>
      </c>
    </row>
    <row r="2341" spans="1:3" x14ac:dyDescent="0.2">
      <c r="A2341" s="164">
        <f>IF(ISBLANK(Nomen.complète!Q2341),"",Nomen.complète!Q2341)</f>
        <v>2771</v>
      </c>
      <c r="B2341" s="164">
        <f>IF(ISBLANK(Nomen.complète!R2341),"",Nomen.complète!R2341)</f>
        <v>13834</v>
      </c>
      <c r="C2341" s="165" t="str">
        <f>IF(ISBLANK(Nomen.complète!S2341),"-",Nomen.complète!S2341)</f>
        <v>Oberwil (BL)</v>
      </c>
    </row>
    <row r="2342" spans="1:3" x14ac:dyDescent="0.2">
      <c r="A2342" s="164" t="str">
        <f>IF(ISBLANK(Nomen.complète!Q2342),"",Nomen.complète!Q2342)</f>
        <v/>
      </c>
      <c r="B2342" s="164">
        <f>IF(ISBLANK(Nomen.complète!R2342),"",Nomen.complète!R2342)</f>
        <v>12495</v>
      </c>
      <c r="C2342" s="165" t="str">
        <f>IF(ISBLANK(Nomen.complète!S2342),"-",Nomen.complète!S2342)</f>
        <v>Oberwil (TG)</v>
      </c>
    </row>
    <row r="2343" spans="1:3" x14ac:dyDescent="0.2">
      <c r="A2343" s="164">
        <f>IF(ISBLANK(Nomen.complète!Q2343),"",Nomen.complète!Q2343)</f>
        <v>391</v>
      </c>
      <c r="B2343" s="164">
        <f>IF(ISBLANK(Nomen.complète!R2343),"",Nomen.complète!R2343)</f>
        <v>15054</v>
      </c>
      <c r="C2343" s="165" t="str">
        <f>IF(ISBLANK(Nomen.complète!S2343),"-",Nomen.complète!S2343)</f>
        <v>Oberwil bei Büren</v>
      </c>
    </row>
    <row r="2344" spans="1:3" x14ac:dyDescent="0.2">
      <c r="A2344" s="164">
        <f>IF(ISBLANK(Nomen.complète!Q2344),"",Nomen.complète!Q2344)</f>
        <v>766</v>
      </c>
      <c r="B2344" s="164">
        <f>IF(ISBLANK(Nomen.complète!R2344),"",Nomen.complète!R2344)</f>
        <v>15265</v>
      </c>
      <c r="C2344" s="165" t="str">
        <f>IF(ISBLANK(Nomen.complète!S2344),"-",Nomen.complète!S2344)</f>
        <v>Oberwil im Simmental</v>
      </c>
    </row>
    <row r="2345" spans="1:3" x14ac:dyDescent="0.2">
      <c r="A2345" s="164">
        <f>IF(ISBLANK(Nomen.complète!Q2345),"",Nomen.complète!Q2345)</f>
        <v>4074</v>
      </c>
      <c r="B2345" s="164">
        <f>IF(ISBLANK(Nomen.complète!R2345),"",Nomen.complète!R2345)</f>
        <v>13681</v>
      </c>
      <c r="C2345" s="165" t="str">
        <f>IF(ISBLANK(Nomen.complète!S2345),"-",Nomen.complète!S2345)</f>
        <v>Oberwil-Lieli</v>
      </c>
    </row>
    <row r="2346" spans="1:3" x14ac:dyDescent="0.2">
      <c r="A2346" s="164" t="str">
        <f>IF(ISBLANK(Nomen.complète!Q2346),"",Nomen.complète!Q2346)</f>
        <v/>
      </c>
      <c r="B2346" s="164">
        <f>IF(ISBLANK(Nomen.complète!R2346),"",Nomen.complète!R2346)</f>
        <v>16412</v>
      </c>
      <c r="C2346" s="165" t="str">
        <f>IF(ISBLANK(Nomen.complète!S2346),"-",Nomen.complète!S2346)</f>
        <v>Oberwinterthur</v>
      </c>
    </row>
    <row r="2347" spans="1:3" x14ac:dyDescent="0.2">
      <c r="A2347" s="164">
        <f>IF(ISBLANK(Nomen.complète!Q2347),"",Nomen.complète!Q2347)</f>
        <v>1706</v>
      </c>
      <c r="B2347" s="164">
        <f>IF(ISBLANK(Nomen.complète!R2347),"",Nomen.complète!R2347)</f>
        <v>12551</v>
      </c>
      <c r="C2347" s="165" t="str">
        <f>IF(ISBLANK(Nomen.complète!S2347),"-",Nomen.complète!S2347)</f>
        <v>Oberägeri</v>
      </c>
    </row>
    <row r="2348" spans="1:3" x14ac:dyDescent="0.2">
      <c r="A2348" s="164" t="str">
        <f>IF(ISBLANK(Nomen.complète!Q2348),"",Nomen.complète!Q2348)</f>
        <v/>
      </c>
      <c r="B2348" s="164">
        <f>IF(ISBLANK(Nomen.complète!R2348),"",Nomen.complète!R2348)</f>
        <v>11137</v>
      </c>
      <c r="C2348" s="165" t="str">
        <f>IF(ISBLANK(Nomen.complète!S2348),"-",Nomen.complète!S2348)</f>
        <v>Oberönz</v>
      </c>
    </row>
    <row r="2349" spans="1:3" x14ac:dyDescent="0.2">
      <c r="A2349" s="164" t="str">
        <f>IF(ISBLANK(Nomen.complète!Q2349),"",Nomen.complète!Q2349)</f>
        <v/>
      </c>
      <c r="B2349" s="164">
        <f>IF(ISBLANK(Nomen.complète!R2349),"",Nomen.complète!R2349)</f>
        <v>12449</v>
      </c>
      <c r="C2349" s="165" t="str">
        <f>IF(ISBLANK(Nomen.complète!S2349),"-",Nomen.complète!S2349)</f>
        <v>Oberösch</v>
      </c>
    </row>
    <row r="2350" spans="1:3" x14ac:dyDescent="0.2">
      <c r="A2350" s="164">
        <f>IF(ISBLANK(Nomen.complète!Q2350),"",Nomen.complète!Q2350)</f>
        <v>10</v>
      </c>
      <c r="B2350" s="164">
        <f>IF(ISBLANK(Nomen.complète!R2350),"",Nomen.complète!R2350)</f>
        <v>12497</v>
      </c>
      <c r="C2350" s="165" t="str">
        <f>IF(ISBLANK(Nomen.complète!S2350),"-",Nomen.complète!S2350)</f>
        <v>Obfelden</v>
      </c>
    </row>
    <row r="2351" spans="1:3" x14ac:dyDescent="0.2">
      <c r="A2351" s="164" t="str">
        <f>IF(ISBLANK(Nomen.complète!Q2351),"",Nomen.complète!Q2351)</f>
        <v/>
      </c>
      <c r="B2351" s="164">
        <f>IF(ISBLANK(Nomen.complète!R2351),"",Nomen.complète!R2351)</f>
        <v>12498</v>
      </c>
      <c r="C2351" s="165" t="str">
        <f>IF(ISBLANK(Nomen.complète!S2351),"-",Nomen.complète!S2351)</f>
        <v>Obstalden</v>
      </c>
    </row>
    <row r="2352" spans="1:3" x14ac:dyDescent="0.2">
      <c r="A2352" s="164">
        <f>IF(ISBLANK(Nomen.complète!Q2352),"",Nomen.complète!Q2352)</f>
        <v>985</v>
      </c>
      <c r="B2352" s="164">
        <f>IF(ISBLANK(Nomen.complète!R2352),"",Nomen.complète!R2352)</f>
        <v>15369</v>
      </c>
      <c r="C2352" s="165" t="str">
        <f>IF(ISBLANK(Nomen.complète!S2352),"-",Nomen.complète!S2352)</f>
        <v>Ochlenberg</v>
      </c>
    </row>
    <row r="2353" spans="1:3" x14ac:dyDescent="0.2">
      <c r="A2353" s="164" t="str">
        <f>IF(ISBLANK(Nomen.complète!Q2353),"",Nomen.complète!Q2353)</f>
        <v/>
      </c>
      <c r="B2353" s="164">
        <f>IF(ISBLANK(Nomen.complète!R2353),"",Nomen.complète!R2353)</f>
        <v>11055</v>
      </c>
      <c r="C2353" s="165" t="str">
        <f>IF(ISBLANK(Nomen.complète!S2353),"-",Nomen.complète!S2353)</f>
        <v>Ocourt</v>
      </c>
    </row>
    <row r="2354" spans="1:3" x14ac:dyDescent="0.2">
      <c r="A2354" s="164">
        <f>IF(ISBLANK(Nomen.complète!Q2354),"",Nomen.complète!Q2354)</f>
        <v>2529</v>
      </c>
      <c r="B2354" s="164">
        <f>IF(ISBLANK(Nomen.complète!R2354),"",Nomen.complète!R2354)</f>
        <v>13738</v>
      </c>
      <c r="C2354" s="165" t="str">
        <f>IF(ISBLANK(Nomen.complète!S2354),"-",Nomen.complète!S2354)</f>
        <v>Oekingen</v>
      </c>
    </row>
    <row r="2355" spans="1:3" x14ac:dyDescent="0.2">
      <c r="A2355" s="164">
        <f>IF(ISBLANK(Nomen.complète!Q2355),"",Nomen.complète!Q2355)</f>
        <v>2407</v>
      </c>
      <c r="B2355" s="164">
        <f>IF(ISBLANK(Nomen.complète!R2355),"",Nomen.complète!R2355)</f>
        <v>13709</v>
      </c>
      <c r="C2355" s="165" t="str">
        <f>IF(ISBLANK(Nomen.complète!S2355),"-",Nomen.complète!S2355)</f>
        <v>Oensingen</v>
      </c>
    </row>
    <row r="2356" spans="1:3" x14ac:dyDescent="0.2">
      <c r="A2356" s="164" t="str">
        <f>IF(ISBLANK(Nomen.complète!Q2356),"",Nomen.complète!Q2356)</f>
        <v/>
      </c>
      <c r="B2356" s="164">
        <f>IF(ISBLANK(Nomen.complète!R2356),"",Nomen.complète!R2356)</f>
        <v>16458</v>
      </c>
      <c r="C2356" s="165" t="str">
        <f>IF(ISBLANK(Nomen.complète!S2356),"-",Nomen.complète!S2356)</f>
        <v>Oerlikon</v>
      </c>
    </row>
    <row r="2357" spans="1:3" x14ac:dyDescent="0.2">
      <c r="A2357" s="164">
        <f>IF(ISBLANK(Nomen.complète!Q2357),"",Nomen.complète!Q2357)</f>
        <v>335</v>
      </c>
      <c r="B2357" s="164">
        <f>IF(ISBLANK(Nomen.complète!R2357),"",Nomen.complète!R2357)</f>
        <v>15019</v>
      </c>
      <c r="C2357" s="165" t="str">
        <f>IF(ISBLANK(Nomen.complète!S2357),"-",Nomen.complète!S2357)</f>
        <v>Oeschenbach</v>
      </c>
    </row>
    <row r="2358" spans="1:3" x14ac:dyDescent="0.2">
      <c r="A2358" s="164">
        <f>IF(ISBLANK(Nomen.complète!Q2358),"",Nomen.complète!Q2358)</f>
        <v>4175</v>
      </c>
      <c r="B2358" s="164">
        <f>IF(ISBLANK(Nomen.complète!R2358),"",Nomen.complète!R2358)</f>
        <v>12509</v>
      </c>
      <c r="C2358" s="165" t="str">
        <f>IF(ISBLANK(Nomen.complète!S2358),"-",Nomen.complète!S2358)</f>
        <v>Oeschgen</v>
      </c>
    </row>
    <row r="2359" spans="1:3" x14ac:dyDescent="0.2">
      <c r="A2359" s="164" t="str">
        <f>IF(ISBLANK(Nomen.complète!Q2359),"",Nomen.complète!Q2359)</f>
        <v/>
      </c>
      <c r="B2359" s="164">
        <f>IF(ISBLANK(Nomen.complète!R2359),"",Nomen.complète!R2359)</f>
        <v>16317</v>
      </c>
      <c r="C2359" s="165" t="str">
        <f>IF(ISBLANK(Nomen.complète!S2359),"-",Nomen.complète!S2359)</f>
        <v>Oetlikon</v>
      </c>
    </row>
    <row r="2360" spans="1:3" x14ac:dyDescent="0.2">
      <c r="A2360" s="164">
        <f>IF(ISBLANK(Nomen.complète!Q2360),"",Nomen.complète!Q2360)</f>
        <v>157</v>
      </c>
      <c r="B2360" s="164">
        <f>IF(ISBLANK(Nomen.complète!R2360),"",Nomen.complète!R2360)</f>
        <v>12501</v>
      </c>
      <c r="C2360" s="165" t="str">
        <f>IF(ISBLANK(Nomen.complète!S2360),"-",Nomen.complète!S2360)</f>
        <v>Oetwil am See</v>
      </c>
    </row>
    <row r="2361" spans="1:3" x14ac:dyDescent="0.2">
      <c r="A2361" s="164">
        <f>IF(ISBLANK(Nomen.complète!Q2361),"",Nomen.complète!Q2361)</f>
        <v>246</v>
      </c>
      <c r="B2361" s="164">
        <f>IF(ISBLANK(Nomen.complète!R2361),"",Nomen.complète!R2361)</f>
        <v>13694</v>
      </c>
      <c r="C2361" s="165" t="str">
        <f>IF(ISBLANK(Nomen.complète!S2361),"-",Nomen.complète!S2361)</f>
        <v>Oetwil an der Limmat</v>
      </c>
    </row>
    <row r="2362" spans="1:3" x14ac:dyDescent="0.2">
      <c r="A2362" s="164" t="str">
        <f>IF(ISBLANK(Nomen.complète!Q2362),"",Nomen.complète!Q2362)</f>
        <v/>
      </c>
      <c r="B2362" s="164">
        <f>IF(ISBLANK(Nomen.complète!R2362),"",Nomen.complète!R2362)</f>
        <v>16313</v>
      </c>
      <c r="C2362" s="165" t="str">
        <f>IF(ISBLANK(Nomen.complète!S2362),"-",Nomen.complète!S2362)</f>
        <v>Oftershausen</v>
      </c>
    </row>
    <row r="2363" spans="1:3" x14ac:dyDescent="0.2">
      <c r="A2363" s="164">
        <f>IF(ISBLANK(Nomen.complète!Q2363),"",Nomen.complète!Q2363)</f>
        <v>4280</v>
      </c>
      <c r="B2363" s="164">
        <f>IF(ISBLANK(Nomen.complète!R2363),"",Nomen.complète!R2363)</f>
        <v>12494</v>
      </c>
      <c r="C2363" s="165" t="str">
        <f>IF(ISBLANK(Nomen.complète!S2363),"-",Nomen.complète!S2363)</f>
        <v>Oftringen</v>
      </c>
    </row>
    <row r="2364" spans="1:3" x14ac:dyDescent="0.2">
      <c r="A2364" s="164">
        <f>IF(ISBLANK(Nomen.complète!Q2364),"",Nomen.complète!Q2364)</f>
        <v>5680</v>
      </c>
      <c r="B2364" s="164">
        <f>IF(ISBLANK(Nomen.complète!R2364),"",Nomen.complète!R2364)</f>
        <v>14665</v>
      </c>
      <c r="C2364" s="165" t="str">
        <f>IF(ISBLANK(Nomen.complète!S2364),"-",Nomen.complète!S2364)</f>
        <v>Ogens</v>
      </c>
    </row>
    <row r="2365" spans="1:3" x14ac:dyDescent="0.2">
      <c r="A2365" s="164" t="str">
        <f>IF(ISBLANK(Nomen.complète!Q2365),"",Nomen.complète!Q2365)</f>
        <v/>
      </c>
      <c r="B2365" s="164">
        <f>IF(ISBLANK(Nomen.complète!R2365),"",Nomen.complète!R2365)</f>
        <v>12504</v>
      </c>
      <c r="C2365" s="165" t="str">
        <f>IF(ISBLANK(Nomen.complète!S2365),"-",Nomen.complète!S2365)</f>
        <v>Ohmstal</v>
      </c>
    </row>
    <row r="2366" spans="1:3" x14ac:dyDescent="0.2">
      <c r="A2366" s="164" t="str">
        <f>IF(ISBLANK(Nomen.complète!Q2366),"",Nomen.complète!Q2366)</f>
        <v/>
      </c>
      <c r="B2366" s="164">
        <f>IF(ISBLANK(Nomen.complète!R2366),"",Nomen.complète!R2366)</f>
        <v>12505</v>
      </c>
      <c r="C2366" s="165" t="str">
        <f>IF(ISBLANK(Nomen.complète!S2366),"-",Nomen.complète!S2366)</f>
        <v>Oleyres</v>
      </c>
    </row>
    <row r="2367" spans="1:3" x14ac:dyDescent="0.2">
      <c r="A2367" s="164" t="str">
        <f>IF(ISBLANK(Nomen.complète!Q2367),"",Nomen.complète!Q2367)</f>
        <v/>
      </c>
      <c r="B2367" s="164">
        <f>IF(ISBLANK(Nomen.complète!R2367),"",Nomen.complète!R2367)</f>
        <v>12506</v>
      </c>
      <c r="C2367" s="165" t="str">
        <f>IF(ISBLANK(Nomen.complète!S2367),"-",Nomen.complète!S2367)</f>
        <v>Olivone</v>
      </c>
    </row>
    <row r="2368" spans="1:3" x14ac:dyDescent="0.2">
      <c r="A2368" s="164">
        <f>IF(ISBLANK(Nomen.complète!Q2368),"",Nomen.complète!Q2368)</f>
        <v>5409</v>
      </c>
      <c r="B2368" s="164">
        <f>IF(ISBLANK(Nomen.complète!R2368),"",Nomen.complète!R2368)</f>
        <v>14663</v>
      </c>
      <c r="C2368" s="165" t="str">
        <f>IF(ISBLANK(Nomen.complète!S2368),"-",Nomen.complète!S2368)</f>
        <v>Ollon</v>
      </c>
    </row>
    <row r="2369" spans="1:3" x14ac:dyDescent="0.2">
      <c r="A2369" s="164">
        <f>IF(ISBLANK(Nomen.complète!Q2369),"",Nomen.complète!Q2369)</f>
        <v>4257</v>
      </c>
      <c r="B2369" s="164">
        <f>IF(ISBLANK(Nomen.complète!R2369),"",Nomen.complète!R2369)</f>
        <v>12508</v>
      </c>
      <c r="C2369" s="165" t="str">
        <f>IF(ISBLANK(Nomen.complète!S2369),"-",Nomen.complète!S2369)</f>
        <v>Olsberg</v>
      </c>
    </row>
    <row r="2370" spans="1:3" x14ac:dyDescent="0.2">
      <c r="A2370" s="164" t="str">
        <f>IF(ISBLANK(Nomen.complète!Q2370),"",Nomen.complète!Q2370)</f>
        <v/>
      </c>
      <c r="B2370" s="164">
        <f>IF(ISBLANK(Nomen.complète!R2370),"",Nomen.complète!R2370)</f>
        <v>16256</v>
      </c>
      <c r="C2370" s="165" t="str">
        <f>IF(ISBLANK(Nomen.complète!S2370),"-",Nomen.complète!S2370)</f>
        <v>Olsberg (BL)</v>
      </c>
    </row>
    <row r="2371" spans="1:3" x14ac:dyDescent="0.2">
      <c r="A2371" s="164">
        <f>IF(ISBLANK(Nomen.complète!Q2371),"",Nomen.complète!Q2371)</f>
        <v>2581</v>
      </c>
      <c r="B2371" s="164">
        <f>IF(ISBLANK(Nomen.complète!R2371),"",Nomen.complète!R2371)</f>
        <v>12486</v>
      </c>
      <c r="C2371" s="165" t="str">
        <f>IF(ISBLANK(Nomen.complète!S2371),"-",Nomen.complète!S2371)</f>
        <v>Olten</v>
      </c>
    </row>
    <row r="2372" spans="1:3" x14ac:dyDescent="0.2">
      <c r="A2372" s="164">
        <f>IF(ISBLANK(Nomen.complète!Q2372),"",Nomen.complète!Q2372)</f>
        <v>2855</v>
      </c>
      <c r="B2372" s="164">
        <f>IF(ISBLANK(Nomen.complète!R2372),"",Nomen.complète!R2372)</f>
        <v>13794</v>
      </c>
      <c r="C2372" s="165" t="str">
        <f>IF(ISBLANK(Nomen.complète!S2372),"-",Nomen.complète!S2372)</f>
        <v>Oltingen</v>
      </c>
    </row>
    <row r="2373" spans="1:3" x14ac:dyDescent="0.2">
      <c r="A2373" s="164">
        <f>IF(ISBLANK(Nomen.complète!Q2373),"",Nomen.complète!Q2373)</f>
        <v>6631</v>
      </c>
      <c r="B2373" s="164">
        <f>IF(ISBLANK(Nomen.complète!R2373),"",Nomen.complète!R2373)</f>
        <v>12484</v>
      </c>
      <c r="C2373" s="165" t="str">
        <f>IF(ISBLANK(Nomen.complète!S2373),"-",Nomen.complète!S2373)</f>
        <v>Onex</v>
      </c>
    </row>
    <row r="2374" spans="1:3" x14ac:dyDescent="0.2">
      <c r="A2374" s="164" t="str">
        <f>IF(ISBLANK(Nomen.complète!Q2374),"",Nomen.complète!Q2374)</f>
        <v/>
      </c>
      <c r="B2374" s="164">
        <f>IF(ISBLANK(Nomen.complète!R2374),"",Nomen.complète!R2374)</f>
        <v>16143</v>
      </c>
      <c r="C2374" s="165" t="str">
        <f>IF(ISBLANK(Nomen.complète!S2374),"-",Nomen.complète!S2374)</f>
        <v>Onex-Confignon</v>
      </c>
    </row>
    <row r="2375" spans="1:3" x14ac:dyDescent="0.2">
      <c r="A2375" s="164" t="str">
        <f>IF(ISBLANK(Nomen.complète!Q2375),"",Nomen.complète!Q2375)</f>
        <v/>
      </c>
      <c r="B2375" s="164">
        <f>IF(ISBLANK(Nomen.complète!R2375),"",Nomen.complète!R2375)</f>
        <v>12500</v>
      </c>
      <c r="C2375" s="165" t="str">
        <f>IF(ISBLANK(Nomen.complète!S2375),"-",Nomen.complète!S2375)</f>
        <v>Onnens (FR)</v>
      </c>
    </row>
    <row r="2376" spans="1:3" x14ac:dyDescent="0.2">
      <c r="A2376" s="164">
        <f>IF(ISBLANK(Nomen.complète!Q2376),"",Nomen.complète!Q2376)</f>
        <v>5565</v>
      </c>
      <c r="B2376" s="164">
        <f>IF(ISBLANK(Nomen.complète!R2376),"",Nomen.complète!R2376)</f>
        <v>14672</v>
      </c>
      <c r="C2376" s="165" t="str">
        <f>IF(ISBLANK(Nomen.complète!S2376),"-",Nomen.complète!S2376)</f>
        <v>Onnens (VD)</v>
      </c>
    </row>
    <row r="2377" spans="1:3" x14ac:dyDescent="0.2">
      <c r="A2377" s="164">
        <f>IF(ISBLANK(Nomen.complète!Q2377),"",Nomen.complète!Q2377)</f>
        <v>5136</v>
      </c>
      <c r="B2377" s="164">
        <f>IF(ISBLANK(Nomen.complète!R2377),"",Nomen.complète!R2377)</f>
        <v>15686</v>
      </c>
      <c r="C2377" s="165" t="str">
        <f>IF(ISBLANK(Nomen.complète!S2377),"-",Nomen.complète!S2377)</f>
        <v>Onsernone</v>
      </c>
    </row>
    <row r="2378" spans="1:3" x14ac:dyDescent="0.2">
      <c r="A2378" s="164" t="str">
        <f>IF(ISBLANK(Nomen.complète!Q2378),"",Nomen.complète!Q2378)</f>
        <v/>
      </c>
      <c r="B2378" s="164">
        <f>IF(ISBLANK(Nomen.complète!R2378),"",Nomen.complète!R2378)</f>
        <v>12481</v>
      </c>
      <c r="C2378" s="165" t="str">
        <f>IF(ISBLANK(Nomen.complète!S2378),"-",Nomen.complète!S2378)</f>
        <v>Opfershofen (TG)</v>
      </c>
    </row>
    <row r="2379" spans="1:3" x14ac:dyDescent="0.2">
      <c r="A2379" s="164" t="str">
        <f>IF(ISBLANK(Nomen.complète!Q2379),"",Nomen.complète!Q2379)</f>
        <v/>
      </c>
      <c r="B2379" s="164">
        <f>IF(ISBLANK(Nomen.complète!R2379),"",Nomen.complète!R2379)</f>
        <v>12482</v>
      </c>
      <c r="C2379" s="165" t="str">
        <f>IF(ISBLANK(Nomen.complète!S2379),"-",Nomen.complète!S2379)</f>
        <v>Opfertshofen (SH)</v>
      </c>
    </row>
    <row r="2380" spans="1:3" x14ac:dyDescent="0.2">
      <c r="A2380" s="164">
        <f>IF(ISBLANK(Nomen.complète!Q2380),"",Nomen.complète!Q2380)</f>
        <v>66</v>
      </c>
      <c r="B2380" s="164">
        <f>IF(ISBLANK(Nomen.complète!R2380),"",Nomen.complète!R2380)</f>
        <v>12483</v>
      </c>
      <c r="C2380" s="165" t="str">
        <f>IF(ISBLANK(Nomen.complète!S2380),"-",Nomen.complète!S2380)</f>
        <v>Opfikon</v>
      </c>
    </row>
    <row r="2381" spans="1:3" x14ac:dyDescent="0.2">
      <c r="A2381" s="164">
        <f>IF(ISBLANK(Nomen.complète!Q2381),"",Nomen.complète!Q2381)</f>
        <v>5923</v>
      </c>
      <c r="B2381" s="164">
        <f>IF(ISBLANK(Nomen.complète!R2381),"",Nomen.complète!R2381)</f>
        <v>14666</v>
      </c>
      <c r="C2381" s="165" t="str">
        <f>IF(ISBLANK(Nomen.complète!S2381),"-",Nomen.complète!S2381)</f>
        <v>Oppens</v>
      </c>
    </row>
    <row r="2382" spans="1:3" x14ac:dyDescent="0.2">
      <c r="A2382" s="164" t="str">
        <f>IF(ISBLANK(Nomen.complète!Q2382),"",Nomen.complète!Q2382)</f>
        <v/>
      </c>
      <c r="B2382" s="164">
        <f>IF(ISBLANK(Nomen.complète!R2382),"",Nomen.complète!R2382)</f>
        <v>12485</v>
      </c>
      <c r="C2382" s="165" t="str">
        <f>IF(ISBLANK(Nomen.complète!S2382),"-",Nomen.complète!S2382)</f>
        <v>Oppikon</v>
      </c>
    </row>
    <row r="2383" spans="1:3" x14ac:dyDescent="0.2">
      <c r="A2383" s="164">
        <f>IF(ISBLANK(Nomen.complète!Q2383),"",Nomen.complète!Q2383)</f>
        <v>622</v>
      </c>
      <c r="B2383" s="164">
        <f>IF(ISBLANK(Nomen.complète!R2383),"",Nomen.complète!R2383)</f>
        <v>15184</v>
      </c>
      <c r="C2383" s="165" t="str">
        <f>IF(ISBLANK(Nomen.complète!S2383),"-",Nomen.complète!S2383)</f>
        <v>Oppligen</v>
      </c>
    </row>
    <row r="2384" spans="1:3" x14ac:dyDescent="0.2">
      <c r="A2384" s="164">
        <f>IF(ISBLANK(Nomen.complète!Q2384),"",Nomen.complète!Q2384)</f>
        <v>5757</v>
      </c>
      <c r="B2384" s="164">
        <f>IF(ISBLANK(Nomen.complète!R2384),"",Nomen.complète!R2384)</f>
        <v>14673</v>
      </c>
      <c r="C2384" s="165" t="str">
        <f>IF(ISBLANK(Nomen.complète!S2384),"-",Nomen.complète!S2384)</f>
        <v>Orbe</v>
      </c>
    </row>
    <row r="2385" spans="1:3" x14ac:dyDescent="0.2">
      <c r="A2385" s="164">
        <f>IF(ISBLANK(Nomen.complète!Q2385),"",Nomen.complète!Q2385)</f>
        <v>5924</v>
      </c>
      <c r="B2385" s="164">
        <f>IF(ISBLANK(Nomen.complète!R2385),"",Nomen.complète!R2385)</f>
        <v>14671</v>
      </c>
      <c r="C2385" s="165" t="str">
        <f>IF(ISBLANK(Nomen.complète!S2385),"-",Nomen.complète!S2385)</f>
        <v>Orges</v>
      </c>
    </row>
    <row r="2386" spans="1:3" x14ac:dyDescent="0.2">
      <c r="A2386" s="164">
        <f>IF(ISBLANK(Nomen.complète!Q2386),"",Nomen.complète!Q2386)</f>
        <v>5208</v>
      </c>
      <c r="B2386" s="164">
        <f>IF(ISBLANK(Nomen.complète!R2386),"",Nomen.complète!R2386)</f>
        <v>12488</v>
      </c>
      <c r="C2386" s="165" t="str">
        <f>IF(ISBLANK(Nomen.complète!S2386),"-",Nomen.complète!S2386)</f>
        <v>Origlio</v>
      </c>
    </row>
    <row r="2387" spans="1:3" x14ac:dyDescent="0.2">
      <c r="A2387" s="164">
        <f>IF(ISBLANK(Nomen.complète!Q2387),"",Nomen.complète!Q2387)</f>
        <v>2856</v>
      </c>
      <c r="B2387" s="164">
        <f>IF(ISBLANK(Nomen.complète!R2387),"",Nomen.complète!R2387)</f>
        <v>13795</v>
      </c>
      <c r="C2387" s="165" t="str">
        <f>IF(ISBLANK(Nomen.complète!S2387),"-",Nomen.complète!S2387)</f>
        <v>Ormalingen</v>
      </c>
    </row>
    <row r="2388" spans="1:3" x14ac:dyDescent="0.2">
      <c r="A2388" s="164">
        <f>IF(ISBLANK(Nomen.complète!Q2388),"",Nomen.complète!Q2388)</f>
        <v>5410</v>
      </c>
      <c r="B2388" s="164">
        <f>IF(ISBLANK(Nomen.complète!R2388),"",Nomen.complète!R2388)</f>
        <v>14670</v>
      </c>
      <c r="C2388" s="165" t="str">
        <f>IF(ISBLANK(Nomen.complète!S2388),"-",Nomen.complète!S2388)</f>
        <v>Ormont-Dessous</v>
      </c>
    </row>
    <row r="2389" spans="1:3" x14ac:dyDescent="0.2">
      <c r="A2389" s="164">
        <f>IF(ISBLANK(Nomen.complète!Q2389),"",Nomen.complète!Q2389)</f>
        <v>5411</v>
      </c>
      <c r="B2389" s="164">
        <f>IF(ISBLANK(Nomen.complète!R2389),"",Nomen.complète!R2389)</f>
        <v>14669</v>
      </c>
      <c r="C2389" s="165" t="str">
        <f>IF(ISBLANK(Nomen.complète!S2389),"-",Nomen.complète!S2389)</f>
        <v>Ormont-Dessus</v>
      </c>
    </row>
    <row r="2390" spans="1:3" x14ac:dyDescent="0.2">
      <c r="A2390" s="164">
        <f>IF(ISBLANK(Nomen.complète!Q2390),"",Nomen.complète!Q2390)</f>
        <v>5493</v>
      </c>
      <c r="B2390" s="164">
        <f>IF(ISBLANK(Nomen.complète!R2390),"",Nomen.complète!R2390)</f>
        <v>14668</v>
      </c>
      <c r="C2390" s="165" t="str">
        <f>IF(ISBLANK(Nomen.complète!S2390),"-",Nomen.complète!S2390)</f>
        <v>Orny</v>
      </c>
    </row>
    <row r="2391" spans="1:3" x14ac:dyDescent="0.2">
      <c r="A2391" s="164">
        <f>IF(ISBLANK(Nomen.complète!Q2391),"",Nomen.complète!Q2391)</f>
        <v>5805</v>
      </c>
      <c r="B2391" s="164">
        <f>IF(ISBLANK(Nomen.complète!R2391),"",Nomen.complète!R2391)</f>
        <v>16617</v>
      </c>
      <c r="C2391" s="165" t="str">
        <f>IF(ISBLANK(Nomen.complète!S2391),"-",Nomen.complète!S2391)</f>
        <v>Oron</v>
      </c>
    </row>
    <row r="2392" spans="1:3" x14ac:dyDescent="0.2">
      <c r="A2392" s="164" t="str">
        <f>IF(ISBLANK(Nomen.complète!Q2392),"",Nomen.complète!Q2392)</f>
        <v/>
      </c>
      <c r="B2392" s="164">
        <f>IF(ISBLANK(Nomen.complète!R2392),"",Nomen.complète!R2392)</f>
        <v>12492</v>
      </c>
      <c r="C2392" s="165" t="str">
        <f>IF(ISBLANK(Nomen.complète!S2392),"-",Nomen.complète!S2392)</f>
        <v>Oron-la-Ville</v>
      </c>
    </row>
    <row r="2393" spans="1:3" x14ac:dyDescent="0.2">
      <c r="A2393" s="164" t="str">
        <f>IF(ISBLANK(Nomen.complète!Q2393),"",Nomen.complète!Q2393)</f>
        <v/>
      </c>
      <c r="B2393" s="164">
        <f>IF(ISBLANK(Nomen.complète!R2393),"",Nomen.complète!R2393)</f>
        <v>12399</v>
      </c>
      <c r="C2393" s="165" t="str">
        <f>IF(ISBLANK(Nomen.complète!S2393),"-",Nomen.complète!S2393)</f>
        <v>Oron-le-Châtel</v>
      </c>
    </row>
    <row r="2394" spans="1:3" x14ac:dyDescent="0.2">
      <c r="A2394" s="164">
        <f>IF(ISBLANK(Nomen.complète!Q2394),"",Nomen.complète!Q2394)</f>
        <v>744</v>
      </c>
      <c r="B2394" s="164">
        <f>IF(ISBLANK(Nomen.complète!R2394),"",Nomen.complète!R2394)</f>
        <v>15250</v>
      </c>
      <c r="C2394" s="165" t="str">
        <f>IF(ISBLANK(Nomen.complète!S2394),"-",Nomen.complète!S2394)</f>
        <v>Orpund</v>
      </c>
    </row>
    <row r="2395" spans="1:3" x14ac:dyDescent="0.2">
      <c r="A2395" s="164">
        <f>IF(ISBLANK(Nomen.complète!Q2395),"",Nomen.complète!Q2395)</f>
        <v>5121</v>
      </c>
      <c r="B2395" s="164">
        <f>IF(ISBLANK(Nomen.complète!R2395),"",Nomen.complète!R2395)</f>
        <v>13135</v>
      </c>
      <c r="C2395" s="165" t="str">
        <f>IF(ISBLANK(Nomen.complète!S2395),"-",Nomen.complète!S2395)</f>
        <v>Orselina</v>
      </c>
    </row>
    <row r="2396" spans="1:3" x14ac:dyDescent="0.2">
      <c r="A2396" s="164">
        <f>IF(ISBLANK(Nomen.complète!Q2396),"",Nomen.complète!Q2396)</f>
        <v>6034</v>
      </c>
      <c r="B2396" s="164">
        <f>IF(ISBLANK(Nomen.complète!R2396),"",Nomen.complète!R2396)</f>
        <v>13134</v>
      </c>
      <c r="C2396" s="165" t="str">
        <f>IF(ISBLANK(Nomen.complète!S2396),"-",Nomen.complète!S2396)</f>
        <v>Orsières</v>
      </c>
    </row>
    <row r="2397" spans="1:3" x14ac:dyDescent="0.2">
      <c r="A2397" s="164" t="str">
        <f>IF(ISBLANK(Nomen.complète!Q2397),"",Nomen.complète!Q2397)</f>
        <v/>
      </c>
      <c r="B2397" s="164">
        <f>IF(ISBLANK(Nomen.complète!R2397),"",Nomen.complète!R2397)</f>
        <v>13133</v>
      </c>
      <c r="C2397" s="165" t="str">
        <f>IF(ISBLANK(Nomen.complète!S2397),"-",Nomen.complète!S2397)</f>
        <v>Orsonnens</v>
      </c>
    </row>
    <row r="2398" spans="1:3" x14ac:dyDescent="0.2">
      <c r="A2398" s="164">
        <f>IF(ISBLANK(Nomen.complète!Q2398),"",Nomen.complète!Q2398)</f>
        <v>438</v>
      </c>
      <c r="B2398" s="164">
        <f>IF(ISBLANK(Nomen.complète!R2398),"",Nomen.complète!R2398)</f>
        <v>15089</v>
      </c>
      <c r="C2398" s="165" t="str">
        <f>IF(ISBLANK(Nomen.complète!S2398),"-",Nomen.complète!S2398)</f>
        <v>Orvin</v>
      </c>
    </row>
    <row r="2399" spans="1:3" x14ac:dyDescent="0.2">
      <c r="A2399" s="164">
        <f>IF(ISBLANK(Nomen.complète!Q2399),"",Nomen.complète!Q2399)</f>
        <v>5925</v>
      </c>
      <c r="B2399" s="164">
        <f>IF(ISBLANK(Nomen.complète!R2399),"",Nomen.complète!R2399)</f>
        <v>14563</v>
      </c>
      <c r="C2399" s="165" t="str">
        <f>IF(ISBLANK(Nomen.complète!S2399),"-",Nomen.complète!S2399)</f>
        <v>Orzens</v>
      </c>
    </row>
    <row r="2400" spans="1:3" x14ac:dyDescent="0.2">
      <c r="A2400" s="164" t="str">
        <f>IF(ISBLANK(Nomen.complète!Q2400),"",Nomen.complète!Q2400)</f>
        <v/>
      </c>
      <c r="B2400" s="164">
        <f>IF(ISBLANK(Nomen.complète!R2400),"",Nomen.complète!R2400)</f>
        <v>13130</v>
      </c>
      <c r="C2400" s="165" t="str">
        <f>IF(ISBLANK(Nomen.complète!S2400),"-",Nomen.complète!S2400)</f>
        <v>Osco</v>
      </c>
    </row>
    <row r="2401" spans="1:3" x14ac:dyDescent="0.2">
      <c r="A2401" s="164" t="str">
        <f>IF(ISBLANK(Nomen.complète!Q2401),"",Nomen.complète!Q2401)</f>
        <v/>
      </c>
      <c r="B2401" s="164">
        <f>IF(ISBLANK(Nomen.complète!R2401),"",Nomen.complète!R2401)</f>
        <v>13129</v>
      </c>
      <c r="C2401" s="165" t="str">
        <f>IF(ISBLANK(Nomen.complète!S2401),"-",Nomen.complète!S2401)</f>
        <v>Osogna</v>
      </c>
    </row>
    <row r="2402" spans="1:3" x14ac:dyDescent="0.2">
      <c r="A2402" s="164">
        <f>IF(ISBLANK(Nomen.complète!Q2402),"",Nomen.complète!Q2402)</f>
        <v>37</v>
      </c>
      <c r="B2402" s="164">
        <f>IF(ISBLANK(Nomen.complète!R2402),"",Nomen.complète!R2402)</f>
        <v>13128</v>
      </c>
      <c r="C2402" s="165" t="str">
        <f>IF(ISBLANK(Nomen.complète!S2402),"-",Nomen.complète!S2402)</f>
        <v>Ossingen</v>
      </c>
    </row>
    <row r="2403" spans="1:3" x14ac:dyDescent="0.2">
      <c r="A2403" s="164" t="str">
        <f>IF(ISBLANK(Nomen.complète!Q2403),"",Nomen.complète!Q2403)</f>
        <v/>
      </c>
      <c r="B2403" s="164">
        <f>IF(ISBLANK(Nomen.complète!R2403),"",Nomen.complète!R2403)</f>
        <v>13127</v>
      </c>
      <c r="C2403" s="165" t="str">
        <f>IF(ISBLANK(Nomen.complète!S2403),"-",Nomen.complète!S2403)</f>
        <v>Osterfingen</v>
      </c>
    </row>
    <row r="2404" spans="1:3" x14ac:dyDescent="0.2">
      <c r="A2404" s="164">
        <f>IF(ISBLANK(Nomen.complète!Q2404),"",Nomen.complète!Q2404)</f>
        <v>363</v>
      </c>
      <c r="B2404" s="164">
        <f>IF(ISBLANK(Nomen.complète!R2404),"",Nomen.complète!R2404)</f>
        <v>15041</v>
      </c>
      <c r="C2404" s="165" t="str">
        <f>IF(ISBLANK(Nomen.complète!S2404),"-",Nomen.complète!S2404)</f>
        <v>Ostermundigen</v>
      </c>
    </row>
    <row r="2405" spans="1:3" x14ac:dyDescent="0.2">
      <c r="A2405" s="164">
        <f>IF(ISBLANK(Nomen.complète!Q2405),"",Nomen.complète!Q2405)</f>
        <v>94</v>
      </c>
      <c r="B2405" s="164">
        <f>IF(ISBLANK(Nomen.complète!R2405),"",Nomen.complète!R2405)</f>
        <v>13126</v>
      </c>
      <c r="C2405" s="165" t="str">
        <f>IF(ISBLANK(Nomen.complète!S2405),"-",Nomen.complète!S2405)</f>
        <v>Otelfingen</v>
      </c>
    </row>
    <row r="2406" spans="1:3" x14ac:dyDescent="0.2">
      <c r="A2406" s="164">
        <f>IF(ISBLANK(Nomen.complète!Q2406),"",Nomen.complète!Q2406)</f>
        <v>4205</v>
      </c>
      <c r="B2406" s="164">
        <f>IF(ISBLANK(Nomen.complète!R2406),"",Nomen.complète!R2406)</f>
        <v>13113</v>
      </c>
      <c r="C2406" s="165" t="str">
        <f>IF(ISBLANK(Nomen.complète!S2406),"-",Nomen.complète!S2406)</f>
        <v>Othmarsingen</v>
      </c>
    </row>
    <row r="2407" spans="1:3" x14ac:dyDescent="0.2">
      <c r="A2407" s="164">
        <f>IF(ISBLANK(Nomen.complète!Q2407),"",Nomen.complète!Q2407)</f>
        <v>11</v>
      </c>
      <c r="B2407" s="164">
        <f>IF(ISBLANK(Nomen.complète!R2407),"",Nomen.complète!R2407)</f>
        <v>13124</v>
      </c>
      <c r="C2407" s="165" t="str">
        <f>IF(ISBLANK(Nomen.complète!S2407),"-",Nomen.complète!S2407)</f>
        <v>Ottenbach</v>
      </c>
    </row>
    <row r="2408" spans="1:3" x14ac:dyDescent="0.2">
      <c r="A2408" s="164" t="str">
        <f>IF(ISBLANK(Nomen.complète!Q2408),"",Nomen.complète!Q2408)</f>
        <v/>
      </c>
      <c r="B2408" s="164">
        <f>IF(ISBLANK(Nomen.complète!R2408),"",Nomen.complète!R2408)</f>
        <v>16530</v>
      </c>
      <c r="C2408" s="165" t="str">
        <f>IF(ISBLANK(Nomen.complète!S2408),"-",Nomen.complète!S2408)</f>
        <v>Otterbach</v>
      </c>
    </row>
    <row r="2409" spans="1:3" x14ac:dyDescent="0.2">
      <c r="A2409" s="164" t="str">
        <f>IF(ISBLANK(Nomen.complète!Q2409),"",Nomen.complète!Q2409)</f>
        <v/>
      </c>
      <c r="B2409" s="164">
        <f>IF(ISBLANK(Nomen.complète!R2409),"",Nomen.complète!R2409)</f>
        <v>11203</v>
      </c>
      <c r="C2409" s="165" t="str">
        <f>IF(ISBLANK(Nomen.complète!S2409),"-",Nomen.complète!S2409)</f>
        <v>Ottoberg</v>
      </c>
    </row>
    <row r="2410" spans="1:3" x14ac:dyDescent="0.2">
      <c r="A2410" s="164">
        <f>IF(ISBLANK(Nomen.complète!Q2410),"",Nomen.complète!Q2410)</f>
        <v>5529</v>
      </c>
      <c r="B2410" s="164">
        <f>IF(ISBLANK(Nomen.complète!R2410),"",Nomen.complète!R2410)</f>
        <v>14562</v>
      </c>
      <c r="C2410" s="165" t="str">
        <f>IF(ISBLANK(Nomen.complète!S2410),"-",Nomen.complète!S2410)</f>
        <v>Oulens-sous-Echallens</v>
      </c>
    </row>
    <row r="2411" spans="1:3" x14ac:dyDescent="0.2">
      <c r="A2411" s="164" t="str">
        <f>IF(ISBLANK(Nomen.complète!Q2411),"",Nomen.complète!Q2411)</f>
        <v/>
      </c>
      <c r="B2411" s="164">
        <f>IF(ISBLANK(Nomen.complète!R2411),"",Nomen.complète!R2411)</f>
        <v>13122</v>
      </c>
      <c r="C2411" s="165" t="str">
        <f>IF(ISBLANK(Nomen.complète!S2411),"-",Nomen.complète!S2411)</f>
        <v>Oulens-sur-Lucens</v>
      </c>
    </row>
    <row r="2412" spans="1:3" x14ac:dyDescent="0.2">
      <c r="A2412" s="164" t="str">
        <f>IF(ISBLANK(Nomen.complète!Q2412),"",Nomen.complète!Q2412)</f>
        <v/>
      </c>
      <c r="B2412" s="164">
        <f>IF(ISBLANK(Nomen.complète!R2412),"",Nomen.complète!R2412)</f>
        <v>10802</v>
      </c>
      <c r="C2412" s="165" t="str">
        <f>IF(ISBLANK(Nomen.complète!S2412),"-",Nomen.complète!S2412)</f>
        <v>Pagig</v>
      </c>
    </row>
    <row r="2413" spans="1:3" x14ac:dyDescent="0.2">
      <c r="A2413" s="164">
        <f>IF(ISBLANK(Nomen.complète!Q2413),"",Nomen.complète!Q2413)</f>
        <v>5530</v>
      </c>
      <c r="B2413" s="164">
        <f>IF(ISBLANK(Nomen.complète!R2413),"",Nomen.complète!R2413)</f>
        <v>14565</v>
      </c>
      <c r="C2413" s="165" t="str">
        <f>IF(ISBLANK(Nomen.complète!S2413),"-",Nomen.complète!S2413)</f>
        <v>Pailly</v>
      </c>
    </row>
    <row r="2414" spans="1:3" x14ac:dyDescent="0.2">
      <c r="A2414" s="164" t="str">
        <f>IF(ISBLANK(Nomen.complète!Q2414),"",Nomen.complète!Q2414)</f>
        <v/>
      </c>
      <c r="B2414" s="164">
        <f>IF(ISBLANK(Nomen.complète!R2414),"",Nomen.complète!R2414)</f>
        <v>13120</v>
      </c>
      <c r="C2414" s="165" t="str">
        <f>IF(ISBLANK(Nomen.complète!S2414),"-",Nomen.complète!S2414)</f>
        <v>Palagnedra</v>
      </c>
    </row>
    <row r="2415" spans="1:3" x14ac:dyDescent="0.2">
      <c r="A2415" s="164" t="str">
        <f>IF(ISBLANK(Nomen.complète!Q2415),"",Nomen.complète!Q2415)</f>
        <v/>
      </c>
      <c r="B2415" s="164">
        <f>IF(ISBLANK(Nomen.complète!R2415),"",Nomen.complète!R2415)</f>
        <v>13119</v>
      </c>
      <c r="C2415" s="165" t="str">
        <f>IF(ISBLANK(Nomen.complète!S2415),"-",Nomen.complète!S2415)</f>
        <v>Palézieux</v>
      </c>
    </row>
    <row r="2416" spans="1:3" x14ac:dyDescent="0.2">
      <c r="A2416" s="164" t="str">
        <f>IF(ISBLANK(Nomen.complète!Q2416),"",Nomen.complète!Q2416)</f>
        <v/>
      </c>
      <c r="B2416" s="164">
        <f>IF(ISBLANK(Nomen.complète!R2416),"",Nomen.complète!R2416)</f>
        <v>16341</v>
      </c>
      <c r="C2416" s="165" t="str">
        <f>IF(ISBLANK(Nomen.complète!S2416),"-",Nomen.complète!S2416)</f>
        <v>Pambio</v>
      </c>
    </row>
    <row r="2417" spans="1:3" x14ac:dyDescent="0.2">
      <c r="A2417" s="164" t="str">
        <f>IF(ISBLANK(Nomen.complète!Q2417),"",Nomen.complète!Q2417)</f>
        <v/>
      </c>
      <c r="B2417" s="164">
        <f>IF(ISBLANK(Nomen.complète!R2417),"",Nomen.complète!R2417)</f>
        <v>13118</v>
      </c>
      <c r="C2417" s="165" t="str">
        <f>IF(ISBLANK(Nomen.complète!S2417),"-",Nomen.complète!S2417)</f>
        <v>Pambio-Noranco</v>
      </c>
    </row>
    <row r="2418" spans="1:3" x14ac:dyDescent="0.2">
      <c r="A2418" s="164" t="str">
        <f>IF(ISBLANK(Nomen.complète!Q2418),"",Nomen.complète!Q2418)</f>
        <v/>
      </c>
      <c r="B2418" s="164">
        <f>IF(ISBLANK(Nomen.complète!R2418),"",Nomen.complète!R2418)</f>
        <v>13117</v>
      </c>
      <c r="C2418" s="165" t="str">
        <f>IF(ISBLANK(Nomen.complète!S2418),"-",Nomen.complète!S2418)</f>
        <v>Pampigny</v>
      </c>
    </row>
    <row r="2419" spans="1:3" x14ac:dyDescent="0.2">
      <c r="A2419" s="164" t="str">
        <f>IF(ISBLANK(Nomen.complète!Q2419),"",Nomen.complète!Q2419)</f>
        <v/>
      </c>
      <c r="B2419" s="164">
        <f>IF(ISBLANK(Nomen.complète!R2419),"",Nomen.complète!R2419)</f>
        <v>16499</v>
      </c>
      <c r="C2419" s="165" t="str">
        <f>IF(ISBLANK(Nomen.complète!S2419),"-",Nomen.complète!S2419)</f>
        <v>Panix</v>
      </c>
    </row>
    <row r="2420" spans="1:3" x14ac:dyDescent="0.2">
      <c r="A2420" s="164" t="str">
        <f>IF(ISBLANK(Nomen.complète!Q2420),"",Nomen.complète!Q2420)</f>
        <v/>
      </c>
      <c r="B2420" s="164">
        <f>IF(ISBLANK(Nomen.complète!R2420),"",Nomen.complète!R2420)</f>
        <v>16208</v>
      </c>
      <c r="C2420" s="165" t="str">
        <f>IF(ISBLANK(Nomen.complète!S2420),"-",Nomen.complète!S2420)</f>
        <v>Pany</v>
      </c>
    </row>
    <row r="2421" spans="1:3" x14ac:dyDescent="0.2">
      <c r="A2421" s="164">
        <f>IF(ISBLANK(Nomen.complète!Q2421),"",Nomen.complète!Q2421)</f>
        <v>5210</v>
      </c>
      <c r="B2421" s="164">
        <f>IF(ISBLANK(Nomen.complète!R2421),"",Nomen.complète!R2421)</f>
        <v>13116</v>
      </c>
      <c r="C2421" s="165" t="str">
        <f>IF(ISBLANK(Nomen.complète!S2421),"-",Nomen.complète!S2421)</f>
        <v>Paradiso</v>
      </c>
    </row>
    <row r="2422" spans="1:3" x14ac:dyDescent="0.2">
      <c r="A2422" s="164" t="str">
        <f>IF(ISBLANK(Nomen.complète!Q2422),"",Nomen.complète!Q2422)</f>
        <v/>
      </c>
      <c r="B2422" s="164">
        <f>IF(ISBLANK(Nomen.complète!R2422),"",Nomen.complète!R2422)</f>
        <v>10812</v>
      </c>
      <c r="C2422" s="165" t="str">
        <f>IF(ISBLANK(Nomen.complète!S2422),"-",Nomen.complète!S2422)</f>
        <v>Parpan</v>
      </c>
    </row>
    <row r="2423" spans="1:3" x14ac:dyDescent="0.2">
      <c r="A2423" s="164" t="str">
        <f>IF(ISBLANK(Nomen.complète!Q2423),"",Nomen.complète!Q2423)</f>
        <v/>
      </c>
      <c r="B2423" s="164">
        <f>IF(ISBLANK(Nomen.complète!R2423),"",Nomen.complète!R2423)</f>
        <v>11374</v>
      </c>
      <c r="C2423" s="165" t="str">
        <f>IF(ISBLANK(Nomen.complète!S2423),"-",Nomen.complète!S2423)</f>
        <v>Parsonz</v>
      </c>
    </row>
    <row r="2424" spans="1:3" x14ac:dyDescent="0.2">
      <c r="A2424" s="164" t="str">
        <f>IF(ISBLANK(Nomen.complète!Q2424),"",Nomen.complète!Q2424)</f>
        <v/>
      </c>
      <c r="B2424" s="164">
        <f>IF(ISBLANK(Nomen.complète!R2424),"",Nomen.complète!R2424)</f>
        <v>10195</v>
      </c>
      <c r="C2424" s="165" t="str">
        <f>IF(ISBLANK(Nomen.complète!S2424),"-",Nomen.complète!S2424)</f>
        <v>Paspels</v>
      </c>
    </row>
    <row r="2425" spans="1:3" x14ac:dyDescent="0.2">
      <c r="A2425" s="164" t="str">
        <f>IF(ISBLANK(Nomen.complète!Q2425),"",Nomen.complète!Q2425)</f>
        <v/>
      </c>
      <c r="B2425" s="164">
        <f>IF(ISBLANK(Nomen.complète!R2425),"",Nomen.complète!R2425)</f>
        <v>10220</v>
      </c>
      <c r="C2425" s="165" t="str">
        <f>IF(ISBLANK(Nomen.complète!S2425),"-",Nomen.complète!S2425)</f>
        <v>Patzen-Fardün</v>
      </c>
    </row>
    <row r="2426" spans="1:3" x14ac:dyDescent="0.2">
      <c r="A2426" s="164">
        <f>IF(ISBLANK(Nomen.complète!Q2426),"",Nomen.complète!Q2426)</f>
        <v>5588</v>
      </c>
      <c r="B2426" s="164">
        <f>IF(ISBLANK(Nomen.complète!R2426),"",Nomen.complète!R2426)</f>
        <v>14568</v>
      </c>
      <c r="C2426" s="165" t="str">
        <f>IF(ISBLANK(Nomen.complète!S2426),"-",Nomen.complète!S2426)</f>
        <v>Paudex</v>
      </c>
    </row>
    <row r="2427" spans="1:3" x14ac:dyDescent="0.2">
      <c r="A2427" s="164">
        <f>IF(ISBLANK(Nomen.complète!Q2427),"",Nomen.complète!Q2427)</f>
        <v>5822</v>
      </c>
      <c r="B2427" s="164">
        <f>IF(ISBLANK(Nomen.complète!R2427),"",Nomen.complète!R2427)</f>
        <v>14560</v>
      </c>
      <c r="C2427" s="165" t="str">
        <f>IF(ISBLANK(Nomen.complète!S2427),"-",Nomen.complète!S2427)</f>
        <v>Payerne</v>
      </c>
    </row>
    <row r="2428" spans="1:3" x14ac:dyDescent="0.2">
      <c r="A2428" s="164" t="str">
        <f>IF(ISBLANK(Nomen.complète!Q2428),"",Nomen.complète!Q2428)</f>
        <v/>
      </c>
      <c r="B2428" s="164">
        <f>IF(ISBLANK(Nomen.complète!R2428),"",Nomen.complète!R2428)</f>
        <v>13123</v>
      </c>
      <c r="C2428" s="165" t="str">
        <f>IF(ISBLANK(Nomen.complète!S2428),"-",Nomen.complète!S2428)</f>
        <v>Pazzallo</v>
      </c>
    </row>
    <row r="2429" spans="1:3" x14ac:dyDescent="0.2">
      <c r="A2429" s="164" t="str">
        <f>IF(ISBLANK(Nomen.complète!Q2429),"",Nomen.complète!Q2429)</f>
        <v/>
      </c>
      <c r="B2429" s="164">
        <f>IF(ISBLANK(Nomen.complète!R2429),"",Nomen.complète!R2429)</f>
        <v>13125</v>
      </c>
      <c r="C2429" s="165" t="str">
        <f>IF(ISBLANK(Nomen.complète!S2429),"-",Nomen.complète!S2429)</f>
        <v>Peccia</v>
      </c>
    </row>
    <row r="2430" spans="1:3" x14ac:dyDescent="0.2">
      <c r="A2430" s="164" t="str">
        <f>IF(ISBLANK(Nomen.complète!Q2430),"",Nomen.complète!Q2430)</f>
        <v/>
      </c>
      <c r="B2430" s="164">
        <f>IF(ISBLANK(Nomen.complète!R2430),"",Nomen.complète!R2430)</f>
        <v>11301</v>
      </c>
      <c r="C2430" s="165" t="str">
        <f>IF(ISBLANK(Nomen.complète!S2430),"-",Nomen.complète!S2430)</f>
        <v>Pedrinate</v>
      </c>
    </row>
    <row r="2431" spans="1:3" x14ac:dyDescent="0.2">
      <c r="A2431" s="164" t="str">
        <f>IF(ISBLANK(Nomen.complète!Q2431),"",Nomen.complète!Q2431)</f>
        <v/>
      </c>
      <c r="B2431" s="164">
        <f>IF(ISBLANK(Nomen.complète!R2431),"",Nomen.complète!R2431)</f>
        <v>11231</v>
      </c>
      <c r="C2431" s="165" t="str">
        <f>IF(ISBLANK(Nomen.complète!S2431),"-",Nomen.complète!S2431)</f>
        <v>Peiden</v>
      </c>
    </row>
    <row r="2432" spans="1:3" x14ac:dyDescent="0.2">
      <c r="A2432" s="164" t="str">
        <f>IF(ISBLANK(Nomen.complète!Q2432),"",Nomen.complète!Q2432)</f>
        <v/>
      </c>
      <c r="B2432" s="164">
        <f>IF(ISBLANK(Nomen.complète!R2432),"",Nomen.complète!R2432)</f>
        <v>10801</v>
      </c>
      <c r="C2432" s="165" t="str">
        <f>IF(ISBLANK(Nomen.complète!S2432),"-",Nomen.complète!S2432)</f>
        <v>Peist</v>
      </c>
    </row>
    <row r="2433" spans="1:3" x14ac:dyDescent="0.2">
      <c r="A2433" s="164" t="str">
        <f>IF(ISBLANK(Nomen.complète!Q2433),"",Nomen.complète!Q2433)</f>
        <v/>
      </c>
      <c r="B2433" s="164">
        <f>IF(ISBLANK(Nomen.complète!R2433),"",Nomen.complète!R2433)</f>
        <v>13159</v>
      </c>
      <c r="C2433" s="165" t="str">
        <f>IF(ISBLANK(Nomen.complète!S2433),"-",Nomen.complète!S2433)</f>
        <v>Peney-le-Jorat</v>
      </c>
    </row>
    <row r="2434" spans="1:3" x14ac:dyDescent="0.2">
      <c r="A2434" s="164">
        <f>IF(ISBLANK(Nomen.complète!Q2434),"",Nomen.complète!Q2434)</f>
        <v>5495</v>
      </c>
      <c r="B2434" s="164">
        <f>IF(ISBLANK(Nomen.complète!R2434),"",Nomen.complète!R2434)</f>
        <v>14555</v>
      </c>
      <c r="C2434" s="165" t="str">
        <f>IF(ISBLANK(Nomen.complète!S2434),"-",Nomen.complète!S2434)</f>
        <v>Penthalaz</v>
      </c>
    </row>
    <row r="2435" spans="1:3" x14ac:dyDescent="0.2">
      <c r="A2435" s="164">
        <f>IF(ISBLANK(Nomen.complète!Q2435),"",Nomen.complète!Q2435)</f>
        <v>5496</v>
      </c>
      <c r="B2435" s="164">
        <f>IF(ISBLANK(Nomen.complète!R2435),"",Nomen.complète!R2435)</f>
        <v>14556</v>
      </c>
      <c r="C2435" s="165" t="str">
        <f>IF(ISBLANK(Nomen.complète!S2435),"-",Nomen.complète!S2435)</f>
        <v>Penthaz</v>
      </c>
    </row>
    <row r="2436" spans="1:3" x14ac:dyDescent="0.2">
      <c r="A2436" s="164">
        <f>IF(ISBLANK(Nomen.complète!Q2436),"",Nomen.complète!Q2436)</f>
        <v>5531</v>
      </c>
      <c r="B2436" s="164">
        <f>IF(ISBLANK(Nomen.complète!R2436),"",Nomen.complète!R2436)</f>
        <v>14557</v>
      </c>
      <c r="C2436" s="165" t="str">
        <f>IF(ISBLANK(Nomen.complète!S2436),"-",Nomen.complète!S2436)</f>
        <v>Penthéréaz</v>
      </c>
    </row>
    <row r="2437" spans="1:3" x14ac:dyDescent="0.2">
      <c r="A2437" s="164">
        <f>IF(ISBLANK(Nomen.complète!Q2437),"",Nomen.complète!Q2437)</f>
        <v>6632</v>
      </c>
      <c r="B2437" s="164">
        <f>IF(ISBLANK(Nomen.complète!R2437),"",Nomen.complète!R2437)</f>
        <v>13155</v>
      </c>
      <c r="C2437" s="165" t="str">
        <f>IF(ISBLANK(Nomen.complète!S2437),"-",Nomen.complète!S2437)</f>
        <v>Perly-Certoux</v>
      </c>
    </row>
    <row r="2438" spans="1:3" x14ac:dyDescent="0.2">
      <c r="A2438" s="164">
        <f>IF(ISBLANK(Nomen.complète!Q2438),"",Nomen.complète!Q2438)</f>
        <v>701</v>
      </c>
      <c r="B2438" s="164">
        <f>IF(ISBLANK(Nomen.complète!R2438),"",Nomen.complète!R2438)</f>
        <v>15219</v>
      </c>
      <c r="C2438" s="165" t="str">
        <f>IF(ISBLANK(Nomen.complète!S2438),"-",Nomen.complète!S2438)</f>
        <v>Perrefitte</v>
      </c>
    </row>
    <row r="2439" spans="1:3" x14ac:dyDescent="0.2">
      <c r="A2439" s="164">
        <f>IF(ISBLANK(Nomen.complète!Q2439),"",Nomen.complète!Q2439)</f>
        <v>5860</v>
      </c>
      <c r="B2439" s="164">
        <f>IF(ISBLANK(Nomen.complète!R2439),"",Nomen.complète!R2439)</f>
        <v>14558</v>
      </c>
      <c r="C2439" s="165" t="str">
        <f>IF(ISBLANK(Nomen.complète!S2439),"-",Nomen.complète!S2439)</f>
        <v>Perroy</v>
      </c>
    </row>
    <row r="2440" spans="1:3" x14ac:dyDescent="0.2">
      <c r="A2440" s="164">
        <f>IF(ISBLANK(Nomen.complète!Q2440),"",Nomen.complète!Q2440)</f>
        <v>5076</v>
      </c>
      <c r="B2440" s="164">
        <f>IF(ISBLANK(Nomen.complète!R2440),"",Nomen.complète!R2440)</f>
        <v>13153</v>
      </c>
      <c r="C2440" s="165" t="str">
        <f>IF(ISBLANK(Nomen.complète!S2440),"-",Nomen.complète!S2440)</f>
        <v>Personico</v>
      </c>
    </row>
    <row r="2441" spans="1:3" x14ac:dyDescent="0.2">
      <c r="A2441" s="164" t="str">
        <f>IF(ISBLANK(Nomen.complète!Q2441),"",Nomen.complète!Q2441)</f>
        <v/>
      </c>
      <c r="B2441" s="164">
        <f>IF(ISBLANK(Nomen.complète!R2441),"",Nomen.complète!R2441)</f>
        <v>13151</v>
      </c>
      <c r="C2441" s="165" t="str">
        <f>IF(ISBLANK(Nomen.complète!S2441),"-",Nomen.complète!S2441)</f>
        <v>Peseux</v>
      </c>
    </row>
    <row r="2442" spans="1:3" x14ac:dyDescent="0.2">
      <c r="A2442" s="164">
        <f>IF(ISBLANK(Nomen.complète!Q2442),"",Nomen.complète!Q2442)</f>
        <v>716</v>
      </c>
      <c r="B2442" s="164">
        <f>IF(ISBLANK(Nomen.complète!R2442),"",Nomen.complète!R2442)</f>
        <v>15662</v>
      </c>
      <c r="C2442" s="165" t="str">
        <f>IF(ISBLANK(Nomen.complète!S2442),"-",Nomen.complète!S2442)</f>
        <v>Petit-Val</v>
      </c>
    </row>
    <row r="2443" spans="1:3" x14ac:dyDescent="0.2">
      <c r="A2443" s="164" t="str">
        <f>IF(ISBLANK(Nomen.complète!Q2443),"",Nomen.complète!Q2443)</f>
        <v/>
      </c>
      <c r="B2443" s="164">
        <f>IF(ISBLANK(Nomen.complète!R2443),"",Nomen.complète!R2443)</f>
        <v>13150</v>
      </c>
      <c r="C2443" s="165" t="str">
        <f>IF(ISBLANK(Nomen.complète!S2443),"-",Nomen.complète!S2443)</f>
        <v>Peyres-Possens</v>
      </c>
    </row>
    <row r="2444" spans="1:3" x14ac:dyDescent="0.2">
      <c r="A2444" s="164">
        <f>IF(ISBLANK(Nomen.complète!Q2444),"",Nomen.complète!Q2444)</f>
        <v>1139</v>
      </c>
      <c r="B2444" s="164">
        <f>IF(ISBLANK(Nomen.complète!R2444),"",Nomen.complète!R2444)</f>
        <v>15591</v>
      </c>
      <c r="C2444" s="165" t="str">
        <f>IF(ISBLANK(Nomen.complète!S2444),"-",Nomen.complète!S2444)</f>
        <v>Pfaffnau</v>
      </c>
    </row>
    <row r="2445" spans="1:3" x14ac:dyDescent="0.2">
      <c r="A2445" s="164" t="str">
        <f>IF(ISBLANK(Nomen.complète!Q2445),"",Nomen.complète!Q2445)</f>
        <v/>
      </c>
      <c r="B2445" s="164">
        <f>IF(ISBLANK(Nomen.complète!R2445),"",Nomen.complète!R2445)</f>
        <v>13160</v>
      </c>
      <c r="C2445" s="165" t="str">
        <f>IF(ISBLANK(Nomen.complète!S2445),"-",Nomen.complète!S2445)</f>
        <v>Pfeffikon</v>
      </c>
    </row>
    <row r="2446" spans="1:3" x14ac:dyDescent="0.2">
      <c r="A2446" s="164">
        <f>IF(ISBLANK(Nomen.complète!Q2446),"",Nomen.complète!Q2446)</f>
        <v>2772</v>
      </c>
      <c r="B2446" s="164">
        <f>IF(ISBLANK(Nomen.complète!R2446),"",Nomen.complète!R2446)</f>
        <v>13835</v>
      </c>
      <c r="C2446" s="165" t="str">
        <f>IF(ISBLANK(Nomen.complète!S2446),"-",Nomen.complète!S2446)</f>
        <v>Pfeffingen</v>
      </c>
    </row>
    <row r="2447" spans="1:3" x14ac:dyDescent="0.2">
      <c r="A2447" s="164">
        <f>IF(ISBLANK(Nomen.complète!Q2447),"",Nomen.complète!Q2447)</f>
        <v>224</v>
      </c>
      <c r="B2447" s="164">
        <f>IF(ISBLANK(Nomen.complète!R2447),"",Nomen.complète!R2447)</f>
        <v>13145</v>
      </c>
      <c r="C2447" s="165" t="str">
        <f>IF(ISBLANK(Nomen.complète!S2447),"-",Nomen.complète!S2447)</f>
        <v>Pfungen</v>
      </c>
    </row>
    <row r="2448" spans="1:3" x14ac:dyDescent="0.2">
      <c r="A2448" s="164">
        <f>IF(ISBLANK(Nomen.complète!Q2448),"",Nomen.complète!Q2448)</f>
        <v>4841</v>
      </c>
      <c r="B2448" s="164">
        <f>IF(ISBLANK(Nomen.complète!R2448),"",Nomen.complète!R2448)</f>
        <v>15465</v>
      </c>
      <c r="C2448" s="165" t="str">
        <f>IF(ISBLANK(Nomen.complète!S2448),"-",Nomen.complète!S2448)</f>
        <v>Pfyn</v>
      </c>
    </row>
    <row r="2449" spans="1:3" x14ac:dyDescent="0.2">
      <c r="A2449" s="164">
        <f>IF(ISBLANK(Nomen.complète!Q2449),"",Nomen.complète!Q2449)</f>
        <v>3294</v>
      </c>
      <c r="B2449" s="164">
        <f>IF(ISBLANK(Nomen.complète!R2449),"",Nomen.complète!R2449)</f>
        <v>14414</v>
      </c>
      <c r="C2449" s="165" t="str">
        <f>IF(ISBLANK(Nomen.complète!S2449),"-",Nomen.complète!S2449)</f>
        <v>Pfäfers</v>
      </c>
    </row>
    <row r="2450" spans="1:3" x14ac:dyDescent="0.2">
      <c r="A2450" s="164">
        <f>IF(ISBLANK(Nomen.complète!Q2450),"",Nomen.complète!Q2450)</f>
        <v>177</v>
      </c>
      <c r="B2450" s="164">
        <f>IF(ISBLANK(Nomen.complète!R2450),"",Nomen.complète!R2450)</f>
        <v>13137</v>
      </c>
      <c r="C2450" s="165" t="str">
        <f>IF(ISBLANK(Nomen.complète!S2450),"-",Nomen.complète!S2450)</f>
        <v>Pfäffikon</v>
      </c>
    </row>
    <row r="2451" spans="1:3" x14ac:dyDescent="0.2">
      <c r="A2451" s="164" t="str">
        <f>IF(ISBLANK(Nomen.complète!Q2451),"",Nomen.complète!Q2451)</f>
        <v/>
      </c>
      <c r="B2451" s="164">
        <f>IF(ISBLANK(Nomen.complète!R2451),"",Nomen.complète!R2451)</f>
        <v>16573</v>
      </c>
      <c r="C2451" s="165" t="str">
        <f>IF(ISBLANK(Nomen.complète!S2451),"-",Nomen.complète!S2451)</f>
        <v>Piandera</v>
      </c>
    </row>
    <row r="2452" spans="1:3" x14ac:dyDescent="0.2">
      <c r="A2452" s="164" t="str">
        <f>IF(ISBLANK(Nomen.complète!Q2452),"",Nomen.complète!Q2452)</f>
        <v/>
      </c>
      <c r="B2452" s="164">
        <f>IF(ISBLANK(Nomen.complète!R2452),"",Nomen.complète!R2452)</f>
        <v>13143</v>
      </c>
      <c r="C2452" s="165" t="str">
        <f>IF(ISBLANK(Nomen.complète!S2452),"-",Nomen.complète!S2452)</f>
        <v>Pianezzo</v>
      </c>
    </row>
    <row r="2453" spans="1:3" x14ac:dyDescent="0.2">
      <c r="A2453" s="164" t="str">
        <f>IF(ISBLANK(Nomen.complète!Q2453),"",Nomen.complète!Q2453)</f>
        <v/>
      </c>
      <c r="B2453" s="164">
        <f>IF(ISBLANK(Nomen.complète!R2453),"",Nomen.complète!R2453)</f>
        <v>13142</v>
      </c>
      <c r="C2453" s="165" t="str">
        <f>IF(ISBLANK(Nomen.complète!S2453),"-",Nomen.complète!S2453)</f>
        <v>Piazzogna</v>
      </c>
    </row>
    <row r="2454" spans="1:3" x14ac:dyDescent="0.2">
      <c r="A2454" s="164">
        <f>IF(ISBLANK(Nomen.complète!Q2454),"",Nomen.complète!Q2454)</f>
        <v>2216</v>
      </c>
      <c r="B2454" s="164">
        <f>IF(ISBLANK(Nomen.complète!R2454),"",Nomen.complète!R2454)</f>
        <v>13141</v>
      </c>
      <c r="C2454" s="165" t="str">
        <f>IF(ISBLANK(Nomen.complète!S2454),"-",Nomen.complète!S2454)</f>
        <v>Pierrafortscha</v>
      </c>
    </row>
    <row r="2455" spans="1:3" x14ac:dyDescent="0.2">
      <c r="A2455" s="164">
        <f>IF(ISBLANK(Nomen.complète!Q2455),"",Nomen.complète!Q2455)</f>
        <v>392</v>
      </c>
      <c r="B2455" s="164">
        <f>IF(ISBLANK(Nomen.complète!R2455),"",Nomen.complète!R2455)</f>
        <v>15055</v>
      </c>
      <c r="C2455" s="165" t="str">
        <f>IF(ISBLANK(Nomen.complète!S2455),"-",Nomen.complète!S2455)</f>
        <v>Pieterlen</v>
      </c>
    </row>
    <row r="2456" spans="1:3" x14ac:dyDescent="0.2">
      <c r="A2456" s="164" t="str">
        <f>IF(ISBLANK(Nomen.complète!Q2456),"",Nomen.complète!Q2456)</f>
        <v/>
      </c>
      <c r="B2456" s="164">
        <f>IF(ISBLANK(Nomen.complète!R2456),"",Nomen.complète!R2456)</f>
        <v>10219</v>
      </c>
      <c r="C2456" s="165" t="str">
        <f>IF(ISBLANK(Nomen.complète!S2456),"-",Nomen.complète!S2456)</f>
        <v>Pignia</v>
      </c>
    </row>
    <row r="2457" spans="1:3" x14ac:dyDescent="0.2">
      <c r="A2457" s="164" t="str">
        <f>IF(ISBLANK(Nomen.complète!Q2457),"",Nomen.complète!Q2457)</f>
        <v/>
      </c>
      <c r="B2457" s="164">
        <f>IF(ISBLANK(Nomen.complète!R2457),"",Nomen.complète!R2457)</f>
        <v>16547</v>
      </c>
      <c r="C2457" s="165" t="str">
        <f>IF(ISBLANK(Nomen.complète!S2457),"-",Nomen.complète!S2457)</f>
        <v>Pignieu</v>
      </c>
    </row>
    <row r="2458" spans="1:3" x14ac:dyDescent="0.2">
      <c r="A2458" s="164" t="str">
        <f>IF(ISBLANK(Nomen.complète!Q2458),"",Nomen.complète!Q2458)</f>
        <v/>
      </c>
      <c r="B2458" s="164">
        <f>IF(ISBLANK(Nomen.complète!R2458),"",Nomen.complète!R2458)</f>
        <v>13682</v>
      </c>
      <c r="C2458" s="165" t="str">
        <f>IF(ISBLANK(Nomen.complète!S2458),"-",Nomen.complète!S2458)</f>
        <v>Pigniu</v>
      </c>
    </row>
    <row r="2459" spans="1:3" x14ac:dyDescent="0.2">
      <c r="A2459" s="164" t="str">
        <f>IF(ISBLANK(Nomen.complète!Q2459),"",Nomen.complète!Q2459)</f>
        <v/>
      </c>
      <c r="B2459" s="164">
        <f>IF(ISBLANK(Nomen.complète!R2459),"",Nomen.complète!R2459)</f>
        <v>11287</v>
      </c>
      <c r="C2459" s="165" t="str">
        <f>IF(ISBLANK(Nomen.complète!S2459),"-",Nomen.complète!S2459)</f>
        <v>Pigniu/Panix</v>
      </c>
    </row>
    <row r="2460" spans="1:3" x14ac:dyDescent="0.2">
      <c r="A2460" s="164" t="str">
        <f>IF(ISBLANK(Nomen.complète!Q2460),"",Nomen.complète!Q2460)</f>
        <v/>
      </c>
      <c r="B2460" s="164">
        <f>IF(ISBLANK(Nomen.complète!R2460),"",Nomen.complète!R2460)</f>
        <v>10047</v>
      </c>
      <c r="C2460" s="165" t="str">
        <f>IF(ISBLANK(Nomen.complète!S2460),"-",Nomen.complète!S2460)</f>
        <v>Pitasch</v>
      </c>
    </row>
    <row r="2461" spans="1:3" x14ac:dyDescent="0.2">
      <c r="A2461" s="164" t="str">
        <f>IF(ISBLANK(Nomen.complète!Q2461),"",Nomen.complète!Q2461)</f>
        <v/>
      </c>
      <c r="B2461" s="164">
        <f>IF(ISBLANK(Nomen.complète!R2461),"",Nomen.complète!R2461)</f>
        <v>13139</v>
      </c>
      <c r="C2461" s="165" t="str">
        <f>IF(ISBLANK(Nomen.complète!S2461),"-",Nomen.complète!S2461)</f>
        <v>Pizy</v>
      </c>
    </row>
    <row r="2462" spans="1:3" x14ac:dyDescent="0.2">
      <c r="A2462" s="164">
        <f>IF(ISBLANK(Nomen.complète!Q2462),"",Nomen.complète!Q2462)</f>
        <v>2299</v>
      </c>
      <c r="B2462" s="164">
        <f>IF(ISBLANK(Nomen.complète!R2462),"",Nomen.complète!R2462)</f>
        <v>15694</v>
      </c>
      <c r="C2462" s="165" t="str">
        <f>IF(ISBLANK(Nomen.complète!S2462),"-",Nomen.complète!S2462)</f>
        <v>Plaffeien</v>
      </c>
    </row>
    <row r="2463" spans="1:3" x14ac:dyDescent="0.2">
      <c r="A2463" s="164" t="str">
        <f>IF(ISBLANK(Nomen.complète!Q2463),"",Nomen.complète!Q2463)</f>
        <v/>
      </c>
      <c r="B2463" s="164">
        <f>IF(ISBLANK(Nomen.complète!R2463),"",Nomen.complète!R2463)</f>
        <v>13149</v>
      </c>
      <c r="C2463" s="165" t="str">
        <f>IF(ISBLANK(Nomen.complète!S2463),"-",Nomen.complète!S2463)</f>
        <v>Plagne</v>
      </c>
    </row>
    <row r="2464" spans="1:3" x14ac:dyDescent="0.2">
      <c r="A2464" s="164" t="str">
        <f>IF(ISBLANK(Nomen.complète!Q2464),"",Nomen.complète!Q2464)</f>
        <v/>
      </c>
      <c r="B2464" s="164">
        <f>IF(ISBLANK(Nomen.complète!R2464),"",Nomen.complète!R2464)</f>
        <v>16448</v>
      </c>
      <c r="C2464" s="165" t="str">
        <f>IF(ISBLANK(Nomen.complète!S2464),"-",Nomen.complète!S2464)</f>
        <v>Plainpalais</v>
      </c>
    </row>
    <row r="2465" spans="1:3" x14ac:dyDescent="0.2">
      <c r="A2465" s="164" t="str">
        <f>IF(ISBLANK(Nomen.complète!Q2465),"",Nomen.complète!Q2465)</f>
        <v/>
      </c>
      <c r="B2465" s="164">
        <f>IF(ISBLANK(Nomen.complète!R2465),"",Nomen.complète!R2465)</f>
        <v>16240</v>
      </c>
      <c r="C2465" s="165" t="str">
        <f>IF(ISBLANK(Nomen.complète!S2465),"-",Nomen.complète!S2465)</f>
        <v>Plamboz</v>
      </c>
    </row>
    <row r="2466" spans="1:3" x14ac:dyDescent="0.2">
      <c r="A2466" s="164">
        <f>IF(ISBLANK(Nomen.complète!Q2466),"",Nomen.complète!Q2466)</f>
        <v>6633</v>
      </c>
      <c r="B2466" s="164">
        <f>IF(ISBLANK(Nomen.complète!R2466),"",Nomen.complète!R2466)</f>
        <v>13114</v>
      </c>
      <c r="C2466" s="165" t="str">
        <f>IF(ISBLANK(Nomen.complète!S2466),"-",Nomen.complète!S2466)</f>
        <v>Plan-les-Ouates</v>
      </c>
    </row>
    <row r="2467" spans="1:3" x14ac:dyDescent="0.2">
      <c r="A2467" s="164">
        <f>IF(ISBLANK(Nomen.complète!Q2467),"",Nomen.complète!Q2467)</f>
        <v>2300</v>
      </c>
      <c r="B2467" s="164">
        <f>IF(ISBLANK(Nomen.complète!R2467),"",Nomen.complète!R2467)</f>
        <v>13218</v>
      </c>
      <c r="C2467" s="165" t="str">
        <f>IF(ISBLANK(Nomen.complète!S2467),"-",Nomen.complète!S2467)</f>
        <v>Plasselb</v>
      </c>
    </row>
    <row r="2468" spans="1:3" x14ac:dyDescent="0.2">
      <c r="A2468" s="164">
        <f>IF(ISBLANK(Nomen.complète!Q2468),"",Nomen.complète!Q2468)</f>
        <v>726</v>
      </c>
      <c r="B2468" s="164">
        <f>IF(ISBLANK(Nomen.complète!R2468),"",Nomen.complète!R2468)</f>
        <v>15636</v>
      </c>
      <c r="C2468" s="165" t="str">
        <f>IF(ISBLANK(Nomen.complète!S2468),"-",Nomen.complète!S2468)</f>
        <v>Plateau de Diesse</v>
      </c>
    </row>
    <row r="2469" spans="1:3" x14ac:dyDescent="0.2">
      <c r="A2469" s="164">
        <f>IF(ISBLANK(Nomen.complète!Q2469),"",Nomen.complète!Q2469)</f>
        <v>6719</v>
      </c>
      <c r="B2469" s="164">
        <f>IF(ISBLANK(Nomen.complète!R2469),"",Nomen.complète!R2469)</f>
        <v>13290</v>
      </c>
      <c r="C2469" s="165" t="str">
        <f>IF(ISBLANK(Nomen.complète!S2469),"-",Nomen.complète!S2469)</f>
        <v>Pleigne</v>
      </c>
    </row>
    <row r="2470" spans="1:3" x14ac:dyDescent="0.2">
      <c r="A2470" s="164" t="str">
        <f>IF(ISBLANK(Nomen.complète!Q2470),"",Nomen.complète!Q2470)</f>
        <v/>
      </c>
      <c r="B2470" s="164">
        <f>IF(ISBLANK(Nomen.complète!R2470),"",Nomen.complète!R2470)</f>
        <v>11056</v>
      </c>
      <c r="C2470" s="165" t="str">
        <f>IF(ISBLANK(Nomen.complète!S2470),"-",Nomen.complète!S2470)</f>
        <v>Pleujouse</v>
      </c>
    </row>
    <row r="2471" spans="1:3" x14ac:dyDescent="0.2">
      <c r="A2471" s="164">
        <f>IF(ISBLANK(Nomen.complète!Q2471),"",Nomen.complète!Q2471)</f>
        <v>936</v>
      </c>
      <c r="B2471" s="164">
        <f>IF(ISBLANK(Nomen.complète!R2471),"",Nomen.complète!R2471)</f>
        <v>15333</v>
      </c>
      <c r="C2471" s="165" t="str">
        <f>IF(ISBLANK(Nomen.complète!S2471),"-",Nomen.complète!S2471)</f>
        <v>Pohlern</v>
      </c>
    </row>
    <row r="2472" spans="1:3" x14ac:dyDescent="0.2">
      <c r="A2472" s="164">
        <f>IF(ISBLANK(Nomen.complète!Q2472),"",Nomen.complète!Q2472)</f>
        <v>5533</v>
      </c>
      <c r="B2472" s="164">
        <f>IF(ISBLANK(Nomen.complète!R2472),"",Nomen.complète!R2472)</f>
        <v>14577</v>
      </c>
      <c r="C2472" s="165" t="str">
        <f>IF(ISBLANK(Nomen.complète!S2472),"-",Nomen.complète!S2472)</f>
        <v>Poliez-Pittet</v>
      </c>
    </row>
    <row r="2473" spans="1:3" x14ac:dyDescent="0.2">
      <c r="A2473" s="164" t="str">
        <f>IF(ISBLANK(Nomen.complète!Q2473),"",Nomen.complète!Q2473)</f>
        <v/>
      </c>
      <c r="B2473" s="164">
        <f>IF(ISBLANK(Nomen.complète!R2473),"",Nomen.complète!R2473)</f>
        <v>13086</v>
      </c>
      <c r="C2473" s="165" t="str">
        <f>IF(ISBLANK(Nomen.complète!S2473),"-",Nomen.complète!S2473)</f>
        <v>Poliez-le-Grand</v>
      </c>
    </row>
    <row r="2474" spans="1:3" x14ac:dyDescent="0.2">
      <c r="A2474" s="164">
        <f>IF(ISBLANK(Nomen.complète!Q2474),"",Nomen.complète!Q2474)</f>
        <v>5077</v>
      </c>
      <c r="B2474" s="164">
        <f>IF(ISBLANK(Nomen.complète!R2474),"",Nomen.complète!R2474)</f>
        <v>13084</v>
      </c>
      <c r="C2474" s="165" t="str">
        <f>IF(ISBLANK(Nomen.complète!S2474),"-",Nomen.complète!S2474)</f>
        <v>Pollegio</v>
      </c>
    </row>
    <row r="2475" spans="1:3" x14ac:dyDescent="0.2">
      <c r="A2475" s="164">
        <f>IF(ISBLANK(Nomen.complète!Q2475),"",Nomen.complète!Q2475)</f>
        <v>5497</v>
      </c>
      <c r="B2475" s="164">
        <f>IF(ISBLANK(Nomen.complète!R2475),"",Nomen.complète!R2475)</f>
        <v>14578</v>
      </c>
      <c r="C2475" s="165" t="str">
        <f>IF(ISBLANK(Nomen.complète!S2475),"-",Nomen.complète!S2475)</f>
        <v>Pompaples</v>
      </c>
    </row>
    <row r="2476" spans="1:3" x14ac:dyDescent="0.2">
      <c r="A2476" s="164">
        <f>IF(ISBLANK(Nomen.complète!Q2476),"",Nomen.complète!Q2476)</f>
        <v>5926</v>
      </c>
      <c r="B2476" s="164">
        <f>IF(ISBLANK(Nomen.complète!R2476),"",Nomen.complète!R2476)</f>
        <v>14579</v>
      </c>
      <c r="C2476" s="165" t="str">
        <f>IF(ISBLANK(Nomen.complète!S2476),"-",Nomen.complète!S2476)</f>
        <v>Pomy</v>
      </c>
    </row>
    <row r="2477" spans="1:3" x14ac:dyDescent="0.2">
      <c r="A2477" s="164" t="str">
        <f>IF(ISBLANK(Nomen.complète!Q2477),"",Nomen.complète!Q2477)</f>
        <v/>
      </c>
      <c r="B2477" s="164">
        <f>IF(ISBLANK(Nomen.complète!R2477),"",Nomen.complète!R2477)</f>
        <v>13081</v>
      </c>
      <c r="C2477" s="165" t="str">
        <f>IF(ISBLANK(Nomen.complète!S2477),"-",Nomen.complète!S2477)</f>
        <v>Pont (Veveyse)</v>
      </c>
    </row>
    <row r="2478" spans="1:3" x14ac:dyDescent="0.2">
      <c r="A2478" s="164">
        <f>IF(ISBLANK(Nomen.complète!Q2478),"",Nomen.complète!Q2478)</f>
        <v>2122</v>
      </c>
      <c r="B2478" s="164">
        <f>IF(ISBLANK(Nomen.complète!R2478),"",Nomen.complète!R2478)</f>
        <v>14368</v>
      </c>
      <c r="C2478" s="165" t="str">
        <f>IF(ISBLANK(Nomen.complète!S2478),"-",Nomen.complète!S2478)</f>
        <v>Pont-en-Ogoz</v>
      </c>
    </row>
    <row r="2479" spans="1:3" x14ac:dyDescent="0.2">
      <c r="A2479" s="164">
        <f>IF(ISBLANK(Nomen.complète!Q2479),"",Nomen.complète!Q2479)</f>
        <v>2147</v>
      </c>
      <c r="B2479" s="164">
        <f>IF(ISBLANK(Nomen.complète!R2479),"",Nomen.complète!R2479)</f>
        <v>13080</v>
      </c>
      <c r="C2479" s="165" t="str">
        <f>IF(ISBLANK(Nomen.complète!S2479),"-",Nomen.complète!S2479)</f>
        <v>Pont-la-Ville</v>
      </c>
    </row>
    <row r="2480" spans="1:3" x14ac:dyDescent="0.2">
      <c r="A2480" s="164">
        <f>IF(ISBLANK(Nomen.complète!Q2480),"",Nomen.complète!Q2480)</f>
        <v>5212</v>
      </c>
      <c r="B2480" s="164">
        <f>IF(ISBLANK(Nomen.complète!R2480),"",Nomen.complète!R2480)</f>
        <v>13138</v>
      </c>
      <c r="C2480" s="165" t="str">
        <f>IF(ISBLANK(Nomen.complète!S2480),"-",Nomen.complète!S2480)</f>
        <v>Ponte Capriasca</v>
      </c>
    </row>
    <row r="2481" spans="1:3" x14ac:dyDescent="0.2">
      <c r="A2481" s="164" t="str">
        <f>IF(ISBLANK(Nomen.complète!Q2481),"",Nomen.complète!Q2481)</f>
        <v/>
      </c>
      <c r="B2481" s="164">
        <f>IF(ISBLANK(Nomen.complète!R2481),"",Nomen.complète!R2481)</f>
        <v>13066</v>
      </c>
      <c r="C2481" s="165" t="str">
        <f>IF(ISBLANK(Nomen.complète!S2481),"-",Nomen.complète!S2481)</f>
        <v>Ponte Tresa</v>
      </c>
    </row>
    <row r="2482" spans="1:3" x14ac:dyDescent="0.2">
      <c r="A2482" s="164" t="str">
        <f>IF(ISBLANK(Nomen.complète!Q2482),"",Nomen.complète!Q2482)</f>
        <v/>
      </c>
      <c r="B2482" s="164">
        <f>IF(ISBLANK(Nomen.complète!R2482),"",Nomen.complète!R2482)</f>
        <v>16498</v>
      </c>
      <c r="C2482" s="165" t="str">
        <f>IF(ISBLANK(Nomen.complète!S2482),"-",Nomen.complète!S2482)</f>
        <v>Ponte-Campovasto</v>
      </c>
    </row>
    <row r="2483" spans="1:3" x14ac:dyDescent="0.2">
      <c r="A2483" s="164" t="str">
        <f>IF(ISBLANK(Nomen.complète!Q2483),"",Nomen.complète!Q2483)</f>
        <v/>
      </c>
      <c r="B2483" s="164">
        <f>IF(ISBLANK(Nomen.complète!R2483),"",Nomen.complète!R2483)</f>
        <v>10621</v>
      </c>
      <c r="C2483" s="165" t="str">
        <f>IF(ISBLANK(Nomen.complète!S2483),"-",Nomen.complète!S2483)</f>
        <v>Pontenet</v>
      </c>
    </row>
    <row r="2484" spans="1:3" x14ac:dyDescent="0.2">
      <c r="A2484" s="164">
        <f>IF(ISBLANK(Nomen.complète!Q2484),"",Nomen.complète!Q2484)</f>
        <v>2217</v>
      </c>
      <c r="B2484" s="164">
        <f>IF(ISBLANK(Nomen.complète!R2484),"",Nomen.complète!R2484)</f>
        <v>13662</v>
      </c>
      <c r="C2484" s="165" t="str">
        <f>IF(ISBLANK(Nomen.complète!S2484),"-",Nomen.complète!S2484)</f>
        <v>Ponthaux</v>
      </c>
    </row>
    <row r="2485" spans="1:3" x14ac:dyDescent="0.2">
      <c r="A2485" s="164" t="str">
        <f>IF(ISBLANK(Nomen.complète!Q2485),"",Nomen.complète!Q2485)</f>
        <v/>
      </c>
      <c r="B2485" s="164">
        <f>IF(ISBLANK(Nomen.complète!R2485),"",Nomen.complète!R2485)</f>
        <v>13077</v>
      </c>
      <c r="C2485" s="165" t="str">
        <f>IF(ISBLANK(Nomen.complète!S2485),"-",Nomen.complète!S2485)</f>
        <v>Ponto Valentino</v>
      </c>
    </row>
    <row r="2486" spans="1:3" x14ac:dyDescent="0.2">
      <c r="A2486" s="164">
        <f>IF(ISBLANK(Nomen.complète!Q2486),"",Nomen.complète!Q2486)</f>
        <v>3784</v>
      </c>
      <c r="B2486" s="164">
        <f>IF(ISBLANK(Nomen.complète!R2486),"",Nomen.complète!R2486)</f>
        <v>16004</v>
      </c>
      <c r="C2486" s="165" t="str">
        <f>IF(ISBLANK(Nomen.complète!S2486),"-",Nomen.complète!S2486)</f>
        <v>Pontresina</v>
      </c>
    </row>
    <row r="2487" spans="1:3" x14ac:dyDescent="0.2">
      <c r="A2487" s="164">
        <f>IF(ISBLANK(Nomen.complète!Q2487),"",Nomen.complète!Q2487)</f>
        <v>6800</v>
      </c>
      <c r="B2487" s="164">
        <f>IF(ISBLANK(Nomen.complète!R2487),"",Nomen.complète!R2487)</f>
        <v>13347</v>
      </c>
      <c r="C2487" s="165" t="str">
        <f>IF(ISBLANK(Nomen.complète!S2487),"-",Nomen.complète!S2487)</f>
        <v>Porrentruy</v>
      </c>
    </row>
    <row r="2488" spans="1:3" x14ac:dyDescent="0.2">
      <c r="A2488" s="164" t="str">
        <f>IF(ISBLANK(Nomen.complète!Q2488),"",Nomen.complète!Q2488)</f>
        <v/>
      </c>
      <c r="B2488" s="164">
        <f>IF(ISBLANK(Nomen.complète!R2488),"",Nomen.complète!R2488)</f>
        <v>13088</v>
      </c>
      <c r="C2488" s="165" t="str">
        <f>IF(ISBLANK(Nomen.complète!S2488),"-",Nomen.complète!S2488)</f>
        <v>Porsel</v>
      </c>
    </row>
    <row r="2489" spans="1:3" x14ac:dyDescent="0.2">
      <c r="A2489" s="164">
        <f>IF(ISBLANK(Nomen.complète!Q2489),"",Nomen.complète!Q2489)</f>
        <v>745</v>
      </c>
      <c r="B2489" s="164">
        <f>IF(ISBLANK(Nomen.complète!R2489),"",Nomen.complète!R2489)</f>
        <v>15251</v>
      </c>
      <c r="C2489" s="165" t="str">
        <f>IF(ISBLANK(Nomen.complète!S2489),"-",Nomen.complète!S2489)</f>
        <v>Port</v>
      </c>
    </row>
    <row r="2490" spans="1:3" x14ac:dyDescent="0.2">
      <c r="A2490" s="164">
        <f>IF(ISBLANK(Nomen.complète!Q2490),"",Nomen.complète!Q2490)</f>
        <v>6154</v>
      </c>
      <c r="B2490" s="164">
        <f>IF(ISBLANK(Nomen.complète!R2490),"",Nomen.complète!R2490)</f>
        <v>13075</v>
      </c>
      <c r="C2490" s="165" t="str">
        <f>IF(ISBLANK(Nomen.complète!S2490),"-",Nomen.complète!S2490)</f>
        <v>Port-Valais</v>
      </c>
    </row>
    <row r="2491" spans="1:3" x14ac:dyDescent="0.2">
      <c r="A2491" s="164" t="str">
        <f>IF(ISBLANK(Nomen.complète!Q2491),"",Nomen.complète!Q2491)</f>
        <v/>
      </c>
      <c r="B2491" s="164">
        <f>IF(ISBLANK(Nomen.complète!R2491),"",Nomen.complète!R2491)</f>
        <v>13074</v>
      </c>
      <c r="C2491" s="165" t="str">
        <f>IF(ISBLANK(Nomen.complète!S2491),"-",Nomen.complète!S2491)</f>
        <v>Portalban</v>
      </c>
    </row>
    <row r="2492" spans="1:3" x14ac:dyDescent="0.2">
      <c r="A2492" s="164" t="str">
        <f>IF(ISBLANK(Nomen.complète!Q2492),"",Nomen.complète!Q2492)</f>
        <v/>
      </c>
      <c r="B2492" s="164">
        <f>IF(ISBLANK(Nomen.complète!R2492),"",Nomen.complète!R2492)</f>
        <v>10194</v>
      </c>
      <c r="C2492" s="165" t="str">
        <f>IF(ISBLANK(Nomen.complète!S2492),"-",Nomen.complète!S2492)</f>
        <v>Portein</v>
      </c>
    </row>
    <row r="2493" spans="1:3" x14ac:dyDescent="0.2">
      <c r="A2493" s="164">
        <f>IF(ISBLANK(Nomen.complète!Q2493),"",Nomen.complète!Q2493)</f>
        <v>5214</v>
      </c>
      <c r="B2493" s="164">
        <f>IF(ISBLANK(Nomen.complète!R2493),"",Nomen.complète!R2493)</f>
        <v>13073</v>
      </c>
      <c r="C2493" s="165" t="str">
        <f>IF(ISBLANK(Nomen.complète!S2493),"-",Nomen.complète!S2493)</f>
        <v>Porza</v>
      </c>
    </row>
    <row r="2494" spans="1:3" x14ac:dyDescent="0.2">
      <c r="A2494" s="164" t="str">
        <f>IF(ISBLANK(Nomen.complète!Q2494),"",Nomen.complète!Q2494)</f>
        <v/>
      </c>
      <c r="B2494" s="164">
        <f>IF(ISBLANK(Nomen.complète!R2494),"",Nomen.complète!R2494)</f>
        <v>13072</v>
      </c>
      <c r="C2494" s="165" t="str">
        <f>IF(ISBLANK(Nomen.complète!S2494),"-",Nomen.complète!S2494)</f>
        <v>Posat</v>
      </c>
    </row>
    <row r="2495" spans="1:3" x14ac:dyDescent="0.2">
      <c r="A2495" s="164">
        <f>IF(ISBLANK(Nomen.complète!Q2495),"",Nomen.complète!Q2495)</f>
        <v>3561</v>
      </c>
      <c r="B2495" s="164">
        <f>IF(ISBLANK(Nomen.complète!R2495),"",Nomen.complète!R2495)</f>
        <v>15968</v>
      </c>
      <c r="C2495" s="165" t="str">
        <f>IF(ISBLANK(Nomen.complète!S2495),"-",Nomen.complète!S2495)</f>
        <v>Poschiavo</v>
      </c>
    </row>
    <row r="2496" spans="1:3" x14ac:dyDescent="0.2">
      <c r="A2496" s="164" t="str">
        <f>IF(ISBLANK(Nomen.complète!Q2496),"",Nomen.complète!Q2496)</f>
        <v/>
      </c>
      <c r="B2496" s="164">
        <f>IF(ISBLANK(Nomen.complète!R2496),"",Nomen.complète!R2496)</f>
        <v>13071</v>
      </c>
      <c r="C2496" s="165" t="str">
        <f>IF(ISBLANK(Nomen.complète!S2496),"-",Nomen.complète!S2496)</f>
        <v>Posieux</v>
      </c>
    </row>
    <row r="2497" spans="1:3" x14ac:dyDescent="0.2">
      <c r="A2497" s="164" t="str">
        <f>IF(ISBLANK(Nomen.complète!Q2497),"",Nomen.complète!Q2497)</f>
        <v/>
      </c>
      <c r="B2497" s="164">
        <f>IF(ISBLANK(Nomen.complète!R2497),"",Nomen.complète!R2497)</f>
        <v>10811</v>
      </c>
      <c r="C2497" s="165" t="str">
        <f>IF(ISBLANK(Nomen.complète!S2497),"-",Nomen.complète!S2497)</f>
        <v>Praden</v>
      </c>
    </row>
    <row r="2498" spans="1:3" x14ac:dyDescent="0.2">
      <c r="A2498" s="164" t="str">
        <f>IF(ISBLANK(Nomen.complète!Q2498),"",Nomen.complète!Q2498)</f>
        <v/>
      </c>
      <c r="B2498" s="164">
        <f>IF(ISBLANK(Nomen.complète!R2498),"",Nomen.complète!R2498)</f>
        <v>13070</v>
      </c>
      <c r="C2498" s="165" t="str">
        <f>IF(ISBLANK(Nomen.complète!S2498),"-",Nomen.complète!S2498)</f>
        <v>Prahins</v>
      </c>
    </row>
    <row r="2499" spans="1:3" x14ac:dyDescent="0.2">
      <c r="A2499" s="164">
        <f>IF(ISBLANK(Nomen.complète!Q2499),"",Nomen.complète!Q2499)</f>
        <v>5725</v>
      </c>
      <c r="B2499" s="164">
        <f>IF(ISBLANK(Nomen.complète!R2499),"",Nomen.complète!R2499)</f>
        <v>14582</v>
      </c>
      <c r="C2499" s="165" t="str">
        <f>IF(ISBLANK(Nomen.complète!S2499),"-",Nomen.complète!S2499)</f>
        <v>Prangins</v>
      </c>
    </row>
    <row r="2500" spans="1:3" x14ac:dyDescent="0.2">
      <c r="A2500" s="164" t="str">
        <f>IF(ISBLANK(Nomen.complète!Q2500),"",Nomen.complète!Q2500)</f>
        <v/>
      </c>
      <c r="B2500" s="164">
        <f>IF(ISBLANK(Nomen.complète!R2500),"",Nomen.complète!R2500)</f>
        <v>13068</v>
      </c>
      <c r="C2500" s="165" t="str">
        <f>IF(ISBLANK(Nomen.complète!S2500),"-",Nomen.complète!S2500)</f>
        <v>Praratoud</v>
      </c>
    </row>
    <row r="2501" spans="1:3" x14ac:dyDescent="0.2">
      <c r="A2501" s="164" t="str">
        <f>IF(ISBLANK(Nomen.complète!Q2501),"",Nomen.complète!Q2501)</f>
        <v/>
      </c>
      <c r="B2501" s="164">
        <f>IF(ISBLANK(Nomen.complète!R2501),"",Nomen.complète!R2501)</f>
        <v>13067</v>
      </c>
      <c r="C2501" s="165" t="str">
        <f>IF(ISBLANK(Nomen.complète!S2501),"-",Nomen.complète!S2501)</f>
        <v>Praroman</v>
      </c>
    </row>
    <row r="2502" spans="1:3" x14ac:dyDescent="0.2">
      <c r="A2502" s="164">
        <f>IF(ISBLANK(Nomen.complète!Q2502),"",Nomen.complète!Q2502)</f>
        <v>5078</v>
      </c>
      <c r="B2502" s="164">
        <f>IF(ISBLANK(Nomen.complète!R2502),"",Nomen.complète!R2502)</f>
        <v>13099</v>
      </c>
      <c r="C2502" s="165" t="str">
        <f>IF(ISBLANK(Nomen.complète!S2502),"-",Nomen.complète!S2502)</f>
        <v>Prato (Leventina)</v>
      </c>
    </row>
    <row r="2503" spans="1:3" x14ac:dyDescent="0.2">
      <c r="A2503" s="164" t="str">
        <f>IF(ISBLANK(Nomen.complète!Q2503),"",Nomen.complète!Q2503)</f>
        <v/>
      </c>
      <c r="B2503" s="164">
        <f>IF(ISBLANK(Nomen.complète!R2503),"",Nomen.complète!R2503)</f>
        <v>16173</v>
      </c>
      <c r="C2503" s="165" t="str">
        <f>IF(ISBLANK(Nomen.complète!S2503),"-",Nomen.complète!S2503)</f>
        <v>Prato (Vallemaggia)</v>
      </c>
    </row>
    <row r="2504" spans="1:3" x14ac:dyDescent="0.2">
      <c r="A2504" s="164" t="str">
        <f>IF(ISBLANK(Nomen.complète!Q2504),"",Nomen.complète!Q2504)</f>
        <v/>
      </c>
      <c r="B2504" s="164">
        <f>IF(ISBLANK(Nomen.complète!R2504),"",Nomen.complète!R2504)</f>
        <v>16469</v>
      </c>
      <c r="C2504" s="165" t="str">
        <f>IF(ISBLANK(Nomen.complète!S2504),"-",Nomen.complète!S2504)</f>
        <v>Prato-Fiesso</v>
      </c>
    </row>
    <row r="2505" spans="1:3" x14ac:dyDescent="0.2">
      <c r="A2505" s="164" t="str">
        <f>IF(ISBLANK(Nomen.complète!Q2505),"",Nomen.complète!Q2505)</f>
        <v/>
      </c>
      <c r="B2505" s="164">
        <f>IF(ISBLANK(Nomen.complète!R2505),"",Nomen.complète!R2505)</f>
        <v>13101</v>
      </c>
      <c r="C2505" s="165" t="str">
        <f>IF(ISBLANK(Nomen.complète!S2505),"-",Nomen.complète!S2505)</f>
        <v>Prato-Sornico</v>
      </c>
    </row>
    <row r="2506" spans="1:3" x14ac:dyDescent="0.2">
      <c r="A2506" s="164">
        <f>IF(ISBLANK(Nomen.complète!Q2506),"",Nomen.complète!Q2506)</f>
        <v>2831</v>
      </c>
      <c r="B2506" s="164">
        <f>IF(ISBLANK(Nomen.complète!R2506),"",Nomen.complète!R2506)</f>
        <v>13776</v>
      </c>
      <c r="C2506" s="165" t="str">
        <f>IF(ISBLANK(Nomen.complète!S2506),"-",Nomen.complète!S2506)</f>
        <v>Pratteln</v>
      </c>
    </row>
    <row r="2507" spans="1:3" x14ac:dyDescent="0.2">
      <c r="A2507" s="164" t="str">
        <f>IF(ISBLANK(Nomen.complète!Q2507),"",Nomen.complète!Q2507)</f>
        <v/>
      </c>
      <c r="B2507" s="164">
        <f>IF(ISBLANK(Nomen.complète!R2507),"",Nomen.complète!R2507)</f>
        <v>10210</v>
      </c>
      <c r="C2507" s="165" t="str">
        <f>IF(ISBLANK(Nomen.complète!S2507),"-",Nomen.complète!S2507)</f>
        <v>Pratval</v>
      </c>
    </row>
    <row r="2508" spans="1:3" x14ac:dyDescent="0.2">
      <c r="A2508" s="164" t="str">
        <f>IF(ISBLANK(Nomen.complète!Q2508),"",Nomen.complète!Q2508)</f>
        <v/>
      </c>
      <c r="B2508" s="164">
        <f>IF(ISBLANK(Nomen.complète!R2508),"",Nomen.complète!R2508)</f>
        <v>13078</v>
      </c>
      <c r="C2508" s="165" t="str">
        <f>IF(ISBLANK(Nomen.complète!S2508),"-",Nomen.complète!S2508)</f>
        <v>Pregassona</v>
      </c>
    </row>
    <row r="2509" spans="1:3" x14ac:dyDescent="0.2">
      <c r="A2509" s="164" t="str">
        <f>IF(ISBLANK(Nomen.complète!Q2509),"",Nomen.complète!Q2509)</f>
        <v/>
      </c>
      <c r="B2509" s="164">
        <f>IF(ISBLANK(Nomen.complète!R2509),"",Nomen.complète!R2509)</f>
        <v>16583</v>
      </c>
      <c r="C2509" s="165" t="str">
        <f>IF(ISBLANK(Nomen.complète!S2509),"-",Nomen.complète!S2509)</f>
        <v>Pregny</v>
      </c>
    </row>
    <row r="2510" spans="1:3" x14ac:dyDescent="0.2">
      <c r="A2510" s="164">
        <f>IF(ISBLANK(Nomen.complète!Q2510),"",Nomen.complète!Q2510)</f>
        <v>6634</v>
      </c>
      <c r="B2510" s="164">
        <f>IF(ISBLANK(Nomen.complète!R2510),"",Nomen.complète!R2510)</f>
        <v>13110</v>
      </c>
      <c r="C2510" s="165" t="str">
        <f>IF(ISBLANK(Nomen.complète!S2510),"-",Nomen.complète!S2510)</f>
        <v>Pregny-Chambésy</v>
      </c>
    </row>
    <row r="2511" spans="1:3" x14ac:dyDescent="0.2">
      <c r="A2511" s="164">
        <f>IF(ISBLANK(Nomen.complète!Q2511),"",Nomen.complète!Q2511)</f>
        <v>5759</v>
      </c>
      <c r="B2511" s="164">
        <f>IF(ISBLANK(Nomen.complète!R2511),"",Nomen.complète!R2511)</f>
        <v>14569</v>
      </c>
      <c r="C2511" s="165" t="str">
        <f>IF(ISBLANK(Nomen.complète!S2511),"-",Nomen.complète!S2511)</f>
        <v>Premier</v>
      </c>
    </row>
    <row r="2512" spans="1:3" x14ac:dyDescent="0.2">
      <c r="A2512" s="164" t="str">
        <f>IF(ISBLANK(Nomen.complète!Q2512),"",Nomen.complète!Q2512)</f>
        <v/>
      </c>
      <c r="B2512" s="164">
        <f>IF(ISBLANK(Nomen.complète!R2512),"",Nomen.complète!R2512)</f>
        <v>13108</v>
      </c>
      <c r="C2512" s="165" t="str">
        <f>IF(ISBLANK(Nomen.complète!S2512),"-",Nomen.complète!S2512)</f>
        <v>Preonzo</v>
      </c>
    </row>
    <row r="2513" spans="1:3" x14ac:dyDescent="0.2">
      <c r="A2513" s="164">
        <f>IF(ISBLANK(Nomen.complète!Q2513),"",Nomen.complète!Q2513)</f>
        <v>6635</v>
      </c>
      <c r="B2513" s="164">
        <f>IF(ISBLANK(Nomen.complète!R2513),"",Nomen.complète!R2513)</f>
        <v>13107</v>
      </c>
      <c r="C2513" s="165" t="str">
        <f>IF(ISBLANK(Nomen.complète!S2513),"-",Nomen.complète!S2513)</f>
        <v>Presinge</v>
      </c>
    </row>
    <row r="2514" spans="1:3" x14ac:dyDescent="0.2">
      <c r="A2514" s="164">
        <f>IF(ISBLANK(Nomen.complète!Q2514),"",Nomen.complète!Q2514)</f>
        <v>2237</v>
      </c>
      <c r="B2514" s="164">
        <f>IF(ISBLANK(Nomen.complète!R2514),"",Nomen.complète!R2514)</f>
        <v>16133</v>
      </c>
      <c r="C2514" s="165" t="str">
        <f>IF(ISBLANK(Nomen.complète!S2514),"-",Nomen.complète!S2514)</f>
        <v>Prez</v>
      </c>
    </row>
    <row r="2515" spans="1:3" x14ac:dyDescent="0.2">
      <c r="A2515" s="164" t="str">
        <f>IF(ISBLANK(Nomen.complète!Q2515),"",Nomen.complète!Q2515)</f>
        <v/>
      </c>
      <c r="B2515" s="164">
        <f>IF(ISBLANK(Nomen.complète!R2515),"",Nomen.complète!R2515)</f>
        <v>13103</v>
      </c>
      <c r="C2515" s="165" t="str">
        <f>IF(ISBLANK(Nomen.complète!S2515),"-",Nomen.complète!S2515)</f>
        <v>Prez-vers-Noréaz</v>
      </c>
    </row>
    <row r="2516" spans="1:3" x14ac:dyDescent="0.2">
      <c r="A2516" s="164" t="str">
        <f>IF(ISBLANK(Nomen.complète!Q2516),"",Nomen.complète!Q2516)</f>
        <v/>
      </c>
      <c r="B2516" s="164">
        <f>IF(ISBLANK(Nomen.complète!R2516),"",Nomen.complète!R2516)</f>
        <v>13102</v>
      </c>
      <c r="C2516" s="165" t="str">
        <f>IF(ISBLANK(Nomen.complète!S2516),"-",Nomen.complète!S2516)</f>
        <v>Prez-vers-Siviriez</v>
      </c>
    </row>
    <row r="2517" spans="1:3" x14ac:dyDescent="0.2">
      <c r="A2517" s="164">
        <f>IF(ISBLANK(Nomen.complète!Q2517),"",Nomen.complète!Q2517)</f>
        <v>5589</v>
      </c>
      <c r="B2517" s="164">
        <f>IF(ISBLANK(Nomen.complète!R2517),"",Nomen.complète!R2517)</f>
        <v>14575</v>
      </c>
      <c r="C2517" s="165" t="str">
        <f>IF(ISBLANK(Nomen.complète!S2517),"-",Nomen.complète!S2517)</f>
        <v>Prilly</v>
      </c>
    </row>
    <row r="2518" spans="1:3" x14ac:dyDescent="0.2">
      <c r="A2518" s="164" t="str">
        <f>IF(ISBLANK(Nomen.complète!Q2518),"",Nomen.complète!Q2518)</f>
        <v/>
      </c>
      <c r="B2518" s="164">
        <f>IF(ISBLANK(Nomen.complète!R2518),"",Nomen.complète!R2518)</f>
        <v>13100</v>
      </c>
      <c r="C2518" s="165" t="str">
        <f>IF(ISBLANK(Nomen.complète!S2518),"-",Nomen.complète!S2518)</f>
        <v>Progens</v>
      </c>
    </row>
    <row r="2519" spans="1:3" x14ac:dyDescent="0.2">
      <c r="A2519" s="164" t="str">
        <f>IF(ISBLANK(Nomen.complète!Q2519),"",Nomen.complète!Q2519)</f>
        <v/>
      </c>
      <c r="B2519" s="164">
        <f>IF(ISBLANK(Nomen.complète!R2519),"",Nomen.complète!R2519)</f>
        <v>13112</v>
      </c>
      <c r="C2519" s="165" t="str">
        <f>IF(ISBLANK(Nomen.complète!S2519),"-",Nomen.complète!S2519)</f>
        <v>Promasens</v>
      </c>
    </row>
    <row r="2520" spans="1:3" x14ac:dyDescent="0.2">
      <c r="A2520" s="164">
        <f>IF(ISBLANK(Nomen.complète!Q2520),"",Nomen.complète!Q2520)</f>
        <v>5566</v>
      </c>
      <c r="B2520" s="164">
        <f>IF(ISBLANK(Nomen.complète!R2520),"",Nomen.complète!R2520)</f>
        <v>14572</v>
      </c>
      <c r="C2520" s="165" t="str">
        <f>IF(ISBLANK(Nomen.complète!S2520),"-",Nomen.complète!S2520)</f>
        <v>Provence</v>
      </c>
    </row>
    <row r="2521" spans="1:3" x14ac:dyDescent="0.2">
      <c r="A2521" s="164" t="str">
        <f>IF(ISBLANK(Nomen.complète!Q2521),"",Nomen.complète!Q2521)</f>
        <v/>
      </c>
      <c r="B2521" s="164">
        <f>IF(ISBLANK(Nomen.complète!R2521),"",Nomen.complète!R2521)</f>
        <v>13097</v>
      </c>
      <c r="C2521" s="165" t="str">
        <f>IF(ISBLANK(Nomen.complète!S2521),"-",Nomen.complète!S2521)</f>
        <v>Prugiasco</v>
      </c>
    </row>
    <row r="2522" spans="1:3" x14ac:dyDescent="0.2">
      <c r="A2522" s="164" t="str">
        <f>IF(ISBLANK(Nomen.complète!Q2522),"",Nomen.complète!Q2522)</f>
        <v/>
      </c>
      <c r="B2522" s="164">
        <f>IF(ISBLANK(Nomen.complète!R2522),"",Nomen.complète!R2522)</f>
        <v>16497</v>
      </c>
      <c r="C2522" s="165" t="str">
        <f>IF(ISBLANK(Nomen.complète!S2522),"-",Nomen.complète!S2522)</f>
        <v>Präsanz</v>
      </c>
    </row>
    <row r="2523" spans="1:3" x14ac:dyDescent="0.2">
      <c r="A2523" s="164" t="str">
        <f>IF(ISBLANK(Nomen.complète!Q2523),"",Nomen.complète!Q2523)</f>
        <v/>
      </c>
      <c r="B2523" s="164">
        <f>IF(ISBLANK(Nomen.complète!R2523),"",Nomen.complète!R2523)</f>
        <v>10196</v>
      </c>
      <c r="C2523" s="165" t="str">
        <f>IF(ISBLANK(Nomen.complète!S2523),"-",Nomen.complète!S2523)</f>
        <v>Präz</v>
      </c>
    </row>
    <row r="2524" spans="1:3" x14ac:dyDescent="0.2">
      <c r="A2524" s="164">
        <f>IF(ISBLANK(Nomen.complète!Q2524),"",Nomen.complète!Q2524)</f>
        <v>5643</v>
      </c>
      <c r="B2524" s="164">
        <f>IF(ISBLANK(Nomen.complète!R2524),"",Nomen.complète!R2524)</f>
        <v>14570</v>
      </c>
      <c r="C2524" s="165" t="str">
        <f>IF(ISBLANK(Nomen.complète!S2524),"-",Nomen.complète!S2524)</f>
        <v>Préverenges</v>
      </c>
    </row>
    <row r="2525" spans="1:3" x14ac:dyDescent="0.2">
      <c r="A2525" s="164">
        <f>IF(ISBLANK(Nomen.complète!Q2525),"",Nomen.complète!Q2525)</f>
        <v>2038</v>
      </c>
      <c r="B2525" s="164">
        <f>IF(ISBLANK(Nomen.complète!R2525),"",Nomen.complète!R2525)</f>
        <v>13105</v>
      </c>
      <c r="C2525" s="165" t="str">
        <f>IF(ISBLANK(Nomen.complète!S2525),"-",Nomen.complète!S2525)</f>
        <v>Prévondavaux</v>
      </c>
    </row>
    <row r="2526" spans="1:3" x14ac:dyDescent="0.2">
      <c r="A2526" s="164">
        <f>IF(ISBLANK(Nomen.complète!Q2526),"",Nomen.complète!Q2526)</f>
        <v>5683</v>
      </c>
      <c r="B2526" s="164">
        <f>IF(ISBLANK(Nomen.complète!R2526),"",Nomen.complète!R2526)</f>
        <v>14571</v>
      </c>
      <c r="C2526" s="165" t="str">
        <f>IF(ISBLANK(Nomen.complète!S2526),"-",Nomen.complète!S2526)</f>
        <v>Prévonloup</v>
      </c>
    </row>
    <row r="2527" spans="1:3" x14ac:dyDescent="0.2">
      <c r="A2527" s="164" t="str">
        <f>IF(ISBLANK(Nomen.complète!Q2527),"",Nomen.complète!Q2527)</f>
        <v/>
      </c>
      <c r="B2527" s="164">
        <f>IF(ISBLANK(Nomen.complète!R2527),"",Nomen.complète!R2527)</f>
        <v>10605</v>
      </c>
      <c r="C2527" s="165" t="str">
        <f>IF(ISBLANK(Nomen.complète!S2527),"-",Nomen.complète!S2527)</f>
        <v>Prêles</v>
      </c>
    </row>
    <row r="2528" spans="1:3" x14ac:dyDescent="0.2">
      <c r="A2528" s="164">
        <f>IF(ISBLANK(Nomen.complète!Q2528),"",Nomen.complète!Q2528)</f>
        <v>5607</v>
      </c>
      <c r="B2528" s="164">
        <f>IF(ISBLANK(Nomen.complète!R2528),"",Nomen.complète!R2528)</f>
        <v>14573</v>
      </c>
      <c r="C2528" s="165" t="str">
        <f>IF(ISBLANK(Nomen.complète!S2528),"-",Nomen.complète!S2528)</f>
        <v>Puidoux</v>
      </c>
    </row>
    <row r="2529" spans="1:3" x14ac:dyDescent="0.2">
      <c r="A2529" s="164">
        <f>IF(ISBLANK(Nomen.complète!Q2529),"",Nomen.complète!Q2529)</f>
        <v>5590</v>
      </c>
      <c r="B2529" s="164">
        <f>IF(ISBLANK(Nomen.complète!R2529),"",Nomen.complète!R2529)</f>
        <v>14574</v>
      </c>
      <c r="C2529" s="165" t="str">
        <f>IF(ISBLANK(Nomen.complète!S2529),"-",Nomen.complète!S2529)</f>
        <v>Pully</v>
      </c>
    </row>
    <row r="2530" spans="1:3" x14ac:dyDescent="0.2">
      <c r="A2530" s="164">
        <f>IF(ISBLANK(Nomen.complète!Q2530),"",Nomen.complète!Q2530)</f>
        <v>6636</v>
      </c>
      <c r="B2530" s="164">
        <f>IF(ISBLANK(Nomen.complète!R2530),"",Nomen.complète!R2530)</f>
        <v>13094</v>
      </c>
      <c r="C2530" s="165" t="str">
        <f>IF(ISBLANK(Nomen.complète!S2530),"-",Nomen.complète!S2530)</f>
        <v>Puplinge</v>
      </c>
    </row>
    <row r="2531" spans="1:3" x14ac:dyDescent="0.2">
      <c r="A2531" s="164">
        <f>IF(ISBLANK(Nomen.complète!Q2531),"",Nomen.complète!Q2531)</f>
        <v>5216</v>
      </c>
      <c r="B2531" s="164">
        <f>IF(ISBLANK(Nomen.complète!R2531),"",Nomen.complète!R2531)</f>
        <v>13093</v>
      </c>
      <c r="C2531" s="165" t="str">
        <f>IF(ISBLANK(Nomen.complète!S2531),"-",Nomen.complète!S2531)</f>
        <v>Pura</v>
      </c>
    </row>
    <row r="2532" spans="1:3" x14ac:dyDescent="0.2">
      <c r="A2532" s="164" t="str">
        <f>IF(ISBLANK(Nomen.complète!Q2532),"",Nomen.complète!Q2532)</f>
        <v/>
      </c>
      <c r="B2532" s="164">
        <f>IF(ISBLANK(Nomen.complète!R2532),"",Nomen.complète!R2532)</f>
        <v>16209</v>
      </c>
      <c r="C2532" s="165" t="str">
        <f>IF(ISBLANK(Nomen.complète!S2532),"-",Nomen.complète!S2532)</f>
        <v>Putz</v>
      </c>
    </row>
    <row r="2533" spans="1:3" x14ac:dyDescent="0.2">
      <c r="A2533" s="164" t="str">
        <f>IF(ISBLANK(Nomen.complète!Q2533),"",Nomen.complète!Q2533)</f>
        <v/>
      </c>
      <c r="B2533" s="164">
        <f>IF(ISBLANK(Nomen.complète!R2533),"",Nomen.complète!R2533)</f>
        <v>13152</v>
      </c>
      <c r="C2533" s="165" t="str">
        <f>IF(ISBLANK(Nomen.complète!S2533),"-",Nomen.complète!S2533)</f>
        <v>Péry</v>
      </c>
    </row>
    <row r="2534" spans="1:3" x14ac:dyDescent="0.2">
      <c r="A2534" s="164">
        <f>IF(ISBLANK(Nomen.complète!Q2534),"",Nomen.complète!Q2534)</f>
        <v>450</v>
      </c>
      <c r="B2534" s="164">
        <f>IF(ISBLANK(Nomen.complète!R2534),"",Nomen.complète!R2534)</f>
        <v>15658</v>
      </c>
      <c r="C2534" s="165" t="str">
        <f>IF(ISBLANK(Nomen.complète!S2534),"-",Nomen.complète!S2534)</f>
        <v>Péry-La Heutte</v>
      </c>
    </row>
    <row r="2535" spans="1:3" x14ac:dyDescent="0.2">
      <c r="A2535" s="164">
        <f>IF(ISBLANK(Nomen.complète!Q2535),"",Nomen.complète!Q2535)</f>
        <v>3295</v>
      </c>
      <c r="B2535" s="164">
        <f>IF(ISBLANK(Nomen.complète!R2535),"",Nomen.complète!R2535)</f>
        <v>14415</v>
      </c>
      <c r="C2535" s="165" t="str">
        <f>IF(ISBLANK(Nomen.complète!S2535),"-",Nomen.complète!S2535)</f>
        <v>Quarten</v>
      </c>
    </row>
    <row r="2536" spans="1:3" x14ac:dyDescent="0.2">
      <c r="A2536" s="164">
        <f>IF(ISBLANK(Nomen.complète!Q2536),"",Nomen.complète!Q2536)</f>
        <v>5079</v>
      </c>
      <c r="B2536" s="164">
        <f>IF(ISBLANK(Nomen.complète!R2536),"",Nomen.complète!R2536)</f>
        <v>13092</v>
      </c>
      <c r="C2536" s="165" t="str">
        <f>IF(ISBLANK(Nomen.complète!S2536),"-",Nomen.complète!S2536)</f>
        <v>Quinto</v>
      </c>
    </row>
    <row r="2537" spans="1:3" x14ac:dyDescent="0.2">
      <c r="A2537" s="164" t="str">
        <f>IF(ISBLANK(Nomen.complète!Q2537),"",Nomen.complète!Q2537)</f>
        <v/>
      </c>
      <c r="B2537" s="164">
        <f>IF(ISBLANK(Nomen.complète!R2537),"",Nomen.complète!R2537)</f>
        <v>16351</v>
      </c>
      <c r="C2537" s="165" t="str">
        <f>IF(ISBLANK(Nomen.complète!S2537),"-",Nomen.complète!S2537)</f>
        <v>Raat-Schüpfheim</v>
      </c>
    </row>
    <row r="2538" spans="1:3" x14ac:dyDescent="0.2">
      <c r="A2538" s="164">
        <f>IF(ISBLANK(Nomen.complète!Q2538),"",Nomen.complète!Q2538)</f>
        <v>309</v>
      </c>
      <c r="B2538" s="164">
        <f>IF(ISBLANK(Nomen.complète!R2538),"",Nomen.complète!R2538)</f>
        <v>15003</v>
      </c>
      <c r="C2538" s="165" t="str">
        <f>IF(ISBLANK(Nomen.complète!S2538),"-",Nomen.complète!S2538)</f>
        <v>Radelfingen</v>
      </c>
    </row>
    <row r="2539" spans="1:3" x14ac:dyDescent="0.2">
      <c r="A2539" s="164">
        <f>IF(ISBLANK(Nomen.complète!Q2539),"",Nomen.complète!Q2539)</f>
        <v>67</v>
      </c>
      <c r="B2539" s="164">
        <f>IF(ISBLANK(Nomen.complète!R2539),"",Nomen.complète!R2539)</f>
        <v>13090</v>
      </c>
      <c r="C2539" s="165" t="str">
        <f>IF(ISBLANK(Nomen.complète!S2539),"-",Nomen.complète!S2539)</f>
        <v>Rafz</v>
      </c>
    </row>
    <row r="2540" spans="1:3" x14ac:dyDescent="0.2">
      <c r="A2540" s="164" t="str">
        <f>IF(ISBLANK(Nomen.complète!Q2540),"",Nomen.complète!Q2540)</f>
        <v/>
      </c>
      <c r="B2540" s="164">
        <f>IF(ISBLANK(Nomen.complète!R2540),"",Nomen.complète!R2540)</f>
        <v>16465</v>
      </c>
      <c r="C2540" s="165" t="str">
        <f>IF(ISBLANK(Nomen.complète!S2540),"-",Nomen.complète!S2540)</f>
        <v>Ragaz</v>
      </c>
    </row>
    <row r="2541" spans="1:3" x14ac:dyDescent="0.2">
      <c r="A2541" s="164">
        <f>IF(ISBLANK(Nomen.complète!Q2541),"",Nomen.complète!Q2541)</f>
        <v>1037</v>
      </c>
      <c r="B2541" s="164">
        <f>IF(ISBLANK(Nomen.complète!R2541),"",Nomen.complète!R2541)</f>
        <v>15590</v>
      </c>
      <c r="C2541" s="165" t="str">
        <f>IF(ISBLANK(Nomen.complète!S2541),"-",Nomen.complète!S2541)</f>
        <v>Rain</v>
      </c>
    </row>
    <row r="2542" spans="1:3" x14ac:dyDescent="0.2">
      <c r="A2542" s="164">
        <f>IF(ISBLANK(Nomen.complète!Q2542),"",Nomen.complète!Q2542)</f>
        <v>2832</v>
      </c>
      <c r="B2542" s="164">
        <f>IF(ISBLANK(Nomen.complète!R2542),"",Nomen.complète!R2542)</f>
        <v>13777</v>
      </c>
      <c r="C2542" s="165" t="str">
        <f>IF(ISBLANK(Nomen.complète!S2542),"-",Nomen.complète!S2542)</f>
        <v>Ramlinsburg</v>
      </c>
    </row>
    <row r="2543" spans="1:3" x14ac:dyDescent="0.2">
      <c r="A2543" s="164" t="str">
        <f>IF(ISBLANK(Nomen.complète!Q2543),"",Nomen.complète!Q2543)</f>
        <v/>
      </c>
      <c r="B2543" s="164">
        <f>IF(ISBLANK(Nomen.complète!R2543),"",Nomen.complète!R2543)</f>
        <v>10143</v>
      </c>
      <c r="C2543" s="165" t="str">
        <f>IF(ISBLANK(Nomen.complète!S2543),"-",Nomen.complète!S2543)</f>
        <v>Ramosch</v>
      </c>
    </row>
    <row r="2544" spans="1:3" x14ac:dyDescent="0.2">
      <c r="A2544" s="164">
        <f>IF(ISBLANK(Nomen.complète!Q2544),"",Nomen.complète!Q2544)</f>
        <v>2963</v>
      </c>
      <c r="B2544" s="164">
        <f>IF(ISBLANK(Nomen.complète!R2544),"",Nomen.complète!R2544)</f>
        <v>13170</v>
      </c>
      <c r="C2544" s="165" t="str">
        <f>IF(ISBLANK(Nomen.complète!S2544),"-",Nomen.complète!S2544)</f>
        <v>Ramsen</v>
      </c>
    </row>
    <row r="2545" spans="1:3" x14ac:dyDescent="0.2">
      <c r="A2545" s="164" t="str">
        <f>IF(ISBLANK(Nomen.complète!Q2545),"",Nomen.complète!Q2545)</f>
        <v/>
      </c>
      <c r="B2545" s="164">
        <f>IF(ISBLANK(Nomen.complète!R2545),"",Nomen.complète!R2545)</f>
        <v>13173</v>
      </c>
      <c r="C2545" s="165" t="str">
        <f>IF(ISBLANK(Nomen.complète!S2545),"-",Nomen.complète!S2545)</f>
        <v>Rancate</v>
      </c>
    </row>
    <row r="2546" spans="1:3" x14ac:dyDescent="0.2">
      <c r="A2546" s="164">
        <f>IF(ISBLANK(Nomen.complète!Q2546),"",Nomen.complète!Q2546)</f>
        <v>5760</v>
      </c>
      <c r="B2546" s="164">
        <f>IF(ISBLANK(Nomen.complète!R2546),"",Nomen.complète!R2546)</f>
        <v>14553</v>
      </c>
      <c r="C2546" s="165" t="str">
        <f>IF(ISBLANK(Nomen.complète!S2546),"-",Nomen.complète!S2546)</f>
        <v>Rances</v>
      </c>
    </row>
    <row r="2547" spans="1:3" x14ac:dyDescent="0.2">
      <c r="A2547" s="164">
        <f>IF(ISBLANK(Nomen.complète!Q2547),"",Nomen.complète!Q2547)</f>
        <v>6287</v>
      </c>
      <c r="B2547" s="164">
        <f>IF(ISBLANK(Nomen.complète!R2547),"",Nomen.complète!R2547)</f>
        <v>13180</v>
      </c>
      <c r="C2547" s="165" t="str">
        <f>IF(ISBLANK(Nomen.complète!S2547),"-",Nomen.complète!S2547)</f>
        <v>Randa</v>
      </c>
    </row>
    <row r="2548" spans="1:3" x14ac:dyDescent="0.2">
      <c r="A2548" s="164" t="str">
        <f>IF(ISBLANK(Nomen.complète!Q2548),"",Nomen.complète!Q2548)</f>
        <v/>
      </c>
      <c r="B2548" s="164">
        <f>IF(ISBLANK(Nomen.complète!R2548),"",Nomen.complète!R2548)</f>
        <v>13179</v>
      </c>
      <c r="C2548" s="165" t="str">
        <f>IF(ISBLANK(Nomen.complète!S2548),"-",Nomen.complète!S2548)</f>
        <v>Randogne</v>
      </c>
    </row>
    <row r="2549" spans="1:3" x14ac:dyDescent="0.2">
      <c r="A2549" s="164">
        <f>IF(ISBLANK(Nomen.complète!Q2549),"",Nomen.complète!Q2549)</f>
        <v>4846</v>
      </c>
      <c r="B2549" s="164">
        <f>IF(ISBLANK(Nomen.complète!R2549),"",Nomen.complète!R2549)</f>
        <v>15414</v>
      </c>
      <c r="C2549" s="165" t="str">
        <f>IF(ISBLANK(Nomen.complète!S2549),"-",Nomen.complète!S2549)</f>
        <v>Raperswilen</v>
      </c>
    </row>
    <row r="2550" spans="1:3" x14ac:dyDescent="0.2">
      <c r="A2550" s="164">
        <f>IF(ISBLANK(Nomen.complète!Q2550),"",Nomen.complète!Q2550)</f>
        <v>310</v>
      </c>
      <c r="B2550" s="164">
        <f>IF(ISBLANK(Nomen.complète!R2550),"",Nomen.complète!R2550)</f>
        <v>15672</v>
      </c>
      <c r="C2550" s="165" t="str">
        <f>IF(ISBLANK(Nomen.complète!S2550),"-",Nomen.complète!S2550)</f>
        <v>Rapperswil (BE)</v>
      </c>
    </row>
    <row r="2551" spans="1:3" x14ac:dyDescent="0.2">
      <c r="A2551" s="164" t="str">
        <f>IF(ISBLANK(Nomen.complète!Q2551),"",Nomen.complète!Q2551)</f>
        <v/>
      </c>
      <c r="B2551" s="164">
        <f>IF(ISBLANK(Nomen.complète!R2551),"",Nomen.complète!R2551)</f>
        <v>10112</v>
      </c>
      <c r="C2551" s="165" t="str">
        <f>IF(ISBLANK(Nomen.complète!S2551),"-",Nomen.complète!S2551)</f>
        <v>Rapperswil (SG)</v>
      </c>
    </row>
    <row r="2552" spans="1:3" x14ac:dyDescent="0.2">
      <c r="A2552" s="164">
        <f>IF(ISBLANK(Nomen.complète!Q2552),"",Nomen.complète!Q2552)</f>
        <v>3340</v>
      </c>
      <c r="B2552" s="164">
        <f>IF(ISBLANK(Nomen.complète!R2552),"",Nomen.complète!R2552)</f>
        <v>14925</v>
      </c>
      <c r="C2552" s="165" t="str">
        <f>IF(ISBLANK(Nomen.complète!S2552),"-",Nomen.complète!S2552)</f>
        <v>Rapperswil-Jona</v>
      </c>
    </row>
    <row r="2553" spans="1:3" x14ac:dyDescent="0.2">
      <c r="A2553" s="164">
        <f>IF(ISBLANK(Nomen.complète!Q2553),"",Nomen.complète!Q2553)</f>
        <v>6199</v>
      </c>
      <c r="B2553" s="164">
        <f>IF(ISBLANK(Nomen.complète!R2553),"",Nomen.complète!R2553)</f>
        <v>13162</v>
      </c>
      <c r="C2553" s="165" t="str">
        <f>IF(ISBLANK(Nomen.complète!S2553),"-",Nomen.complète!S2553)</f>
        <v>Raron</v>
      </c>
    </row>
    <row r="2554" spans="1:3" x14ac:dyDescent="0.2">
      <c r="A2554" s="164" t="str">
        <f>IF(ISBLANK(Nomen.complète!Q2554),"",Nomen.complète!Q2554)</f>
        <v/>
      </c>
      <c r="B2554" s="164">
        <f>IF(ISBLANK(Nomen.complète!R2554),"",Nomen.complète!R2554)</f>
        <v>11212</v>
      </c>
      <c r="C2554" s="165" t="str">
        <f>IF(ISBLANK(Nomen.complète!S2554),"-",Nomen.complète!S2554)</f>
        <v>Rasa</v>
      </c>
    </row>
    <row r="2555" spans="1:3" x14ac:dyDescent="0.2">
      <c r="A2555" s="164" t="str">
        <f>IF(ISBLANK(Nomen.complète!Q2555),"",Nomen.complète!Q2555)</f>
        <v/>
      </c>
      <c r="B2555" s="164">
        <f>IF(ISBLANK(Nomen.complète!R2555),"",Nomen.complète!R2555)</f>
        <v>16354</v>
      </c>
      <c r="C2555" s="165" t="str">
        <f>IF(ISBLANK(Nomen.complète!S2555),"-",Nomen.complète!S2555)</f>
        <v>Ravecchia</v>
      </c>
    </row>
    <row r="2556" spans="1:3" x14ac:dyDescent="0.2">
      <c r="A2556" s="164">
        <f>IF(ISBLANK(Nomen.complète!Q2556),"",Nomen.complète!Q2556)</f>
        <v>1212</v>
      </c>
      <c r="B2556" s="164">
        <f>IF(ISBLANK(Nomen.complète!R2556),"",Nomen.complète!R2556)</f>
        <v>13165</v>
      </c>
      <c r="C2556" s="165" t="str">
        <f>IF(ISBLANK(Nomen.complète!S2556),"-",Nomen.complète!S2556)</f>
        <v>Realp</v>
      </c>
    </row>
    <row r="2557" spans="1:3" x14ac:dyDescent="0.2">
      <c r="A2557" s="164" t="str">
        <f>IF(ISBLANK(Nomen.complète!Q2557),"",Nomen.complète!Q2557)</f>
        <v/>
      </c>
      <c r="B2557" s="164">
        <f>IF(ISBLANK(Nomen.complète!R2557),"",Nomen.complète!R2557)</f>
        <v>16496</v>
      </c>
      <c r="C2557" s="165" t="str">
        <f>IF(ISBLANK(Nomen.complète!S2557),"-",Nomen.complète!S2557)</f>
        <v>Reams</v>
      </c>
    </row>
    <row r="2558" spans="1:3" x14ac:dyDescent="0.2">
      <c r="A2558" s="164" t="str">
        <f>IF(ISBLANK(Nomen.complète!Q2558),"",Nomen.complète!Q2558)</f>
        <v/>
      </c>
      <c r="B2558" s="164">
        <f>IF(ISBLANK(Nomen.complète!R2558),"",Nomen.complète!R2558)</f>
        <v>11001</v>
      </c>
      <c r="C2558" s="165" t="str">
        <f>IF(ISBLANK(Nomen.complète!S2558),"-",Nomen.complète!S2558)</f>
        <v>Rebeuvelier</v>
      </c>
    </row>
    <row r="2559" spans="1:3" x14ac:dyDescent="0.2">
      <c r="A2559" s="164">
        <f>IF(ISBLANK(Nomen.complète!Q2559),"",Nomen.complète!Q2559)</f>
        <v>3255</v>
      </c>
      <c r="B2559" s="164">
        <f>IF(ISBLANK(Nomen.complète!R2559),"",Nomen.complète!R2559)</f>
        <v>14403</v>
      </c>
      <c r="C2559" s="165" t="str">
        <f>IF(ISBLANK(Nomen.complète!S2559),"-",Nomen.complète!S2559)</f>
        <v>Rebstein</v>
      </c>
    </row>
    <row r="2560" spans="1:3" x14ac:dyDescent="0.2">
      <c r="A2560" s="164">
        <f>IF(ISBLANK(Nomen.complète!Q2560),"",Nomen.complète!Q2560)</f>
        <v>715</v>
      </c>
      <c r="B2560" s="164">
        <f>IF(ISBLANK(Nomen.complète!R2560),"",Nomen.complète!R2560)</f>
        <v>15231</v>
      </c>
      <c r="C2560" s="165" t="str">
        <f>IF(ISBLANK(Nomen.complète!S2560),"-",Nomen.complète!S2560)</f>
        <v>Rebévelier</v>
      </c>
    </row>
    <row r="2561" spans="1:3" x14ac:dyDescent="0.2">
      <c r="A2561" s="164">
        <f>IF(ISBLANK(Nomen.complète!Q2561),"",Nomen.complète!Q2561)</f>
        <v>2530</v>
      </c>
      <c r="B2561" s="164">
        <f>IF(ISBLANK(Nomen.complète!R2561),"",Nomen.complète!R2561)</f>
        <v>13739</v>
      </c>
      <c r="C2561" s="165" t="str">
        <f>IF(ISBLANK(Nomen.complète!S2561),"-",Nomen.complète!S2561)</f>
        <v>Recherswil</v>
      </c>
    </row>
    <row r="2562" spans="1:3" x14ac:dyDescent="0.2">
      <c r="A2562" s="164">
        <f>IF(ISBLANK(Nomen.complète!Q2562),"",Nomen.complète!Q2562)</f>
        <v>2301</v>
      </c>
      <c r="B2562" s="164">
        <f>IF(ISBLANK(Nomen.complète!R2562),"",Nomen.complète!R2562)</f>
        <v>13175</v>
      </c>
      <c r="C2562" s="165" t="str">
        <f>IF(ISBLANK(Nomen.complète!S2562),"-",Nomen.complète!S2562)</f>
        <v>Rechthalten</v>
      </c>
    </row>
    <row r="2563" spans="1:3" x14ac:dyDescent="0.2">
      <c r="A2563" s="164" t="str">
        <f>IF(ISBLANK(Nomen.complète!Q2563),"",Nomen.complète!Q2563)</f>
        <v/>
      </c>
      <c r="B2563" s="164">
        <f>IF(ISBLANK(Nomen.complète!R2563),"",Nomen.complète!R2563)</f>
        <v>13167</v>
      </c>
      <c r="C2563" s="165" t="str">
        <f>IF(ISBLANK(Nomen.complète!S2563),"-",Nomen.complète!S2563)</f>
        <v>Reckingen (VS)</v>
      </c>
    </row>
    <row r="2564" spans="1:3" x14ac:dyDescent="0.2">
      <c r="A2564" s="164" t="str">
        <f>IF(ISBLANK(Nomen.complète!Q2564),"",Nomen.complète!Q2564)</f>
        <v/>
      </c>
      <c r="B2564" s="164">
        <f>IF(ISBLANK(Nomen.complète!R2564),"",Nomen.complète!R2564)</f>
        <v>14503</v>
      </c>
      <c r="C2564" s="165" t="str">
        <f>IF(ISBLANK(Nomen.complète!S2564),"-",Nomen.complète!S2564)</f>
        <v>Reckingen-Gluringen</v>
      </c>
    </row>
    <row r="2565" spans="1:3" x14ac:dyDescent="0.2">
      <c r="A2565" s="164">
        <f>IF(ISBLANK(Nomen.complète!Q2565),"",Nomen.complète!Q2565)</f>
        <v>703</v>
      </c>
      <c r="B2565" s="164">
        <f>IF(ISBLANK(Nomen.complète!R2565),"",Nomen.complète!R2565)</f>
        <v>15221</v>
      </c>
      <c r="C2565" s="165" t="str">
        <f>IF(ISBLANK(Nomen.complète!S2565),"-",Nomen.complète!S2565)</f>
        <v>Reconvilier</v>
      </c>
    </row>
    <row r="2566" spans="1:3" x14ac:dyDescent="0.2">
      <c r="A2566" s="164">
        <f>IF(ISBLANK(Nomen.complète!Q2566),"",Nomen.complète!Q2566)</f>
        <v>95</v>
      </c>
      <c r="B2566" s="164">
        <f>IF(ISBLANK(Nomen.complète!R2566),"",Nomen.complète!R2566)</f>
        <v>13166</v>
      </c>
      <c r="C2566" s="165" t="str">
        <f>IF(ISBLANK(Nomen.complète!S2566),"-",Nomen.complète!S2566)</f>
        <v>Regensberg</v>
      </c>
    </row>
    <row r="2567" spans="1:3" x14ac:dyDescent="0.2">
      <c r="A2567" s="164">
        <f>IF(ISBLANK(Nomen.complète!Q2567),"",Nomen.complète!Q2567)</f>
        <v>96</v>
      </c>
      <c r="B2567" s="164">
        <f>IF(ISBLANK(Nomen.complète!R2567),"",Nomen.complète!R2567)</f>
        <v>13168</v>
      </c>
      <c r="C2567" s="165" t="str">
        <f>IF(ISBLANK(Nomen.complète!S2567),"-",Nomen.complète!S2567)</f>
        <v>Regensdorf</v>
      </c>
    </row>
    <row r="2568" spans="1:3" x14ac:dyDescent="0.2">
      <c r="A2568" s="164">
        <f>IF(ISBLANK(Nomen.complète!Q2568),"",Nomen.complète!Q2568)</f>
        <v>3034</v>
      </c>
      <c r="B2568" s="164">
        <f>IF(ISBLANK(Nomen.complète!R2568),"",Nomen.complète!R2568)</f>
        <v>13169</v>
      </c>
      <c r="C2568" s="165" t="str">
        <f>IF(ISBLANK(Nomen.complète!S2568),"-",Nomen.complète!S2568)</f>
        <v>Rehetobel</v>
      </c>
    </row>
    <row r="2569" spans="1:3" x14ac:dyDescent="0.2">
      <c r="A2569" s="164" t="str">
        <f>IF(ISBLANK(Nomen.complète!Q2569),"",Nomen.complète!Q2569)</f>
        <v/>
      </c>
      <c r="B2569" s="164">
        <f>IF(ISBLANK(Nomen.complète!R2569),"",Nomen.complète!R2569)</f>
        <v>16366</v>
      </c>
      <c r="C2569" s="165" t="str">
        <f>IF(ISBLANK(Nomen.complète!S2569),"-",Nomen.complète!S2569)</f>
        <v>Reiben</v>
      </c>
    </row>
    <row r="2570" spans="1:3" x14ac:dyDescent="0.2">
      <c r="A2570" s="164" t="str">
        <f>IF(ISBLANK(Nomen.complète!Q2570),"",Nomen.complète!Q2570)</f>
        <v/>
      </c>
      <c r="B2570" s="164">
        <f>IF(ISBLANK(Nomen.complète!R2570),"",Nomen.complète!R2570)</f>
        <v>16578</v>
      </c>
      <c r="C2570" s="165" t="str">
        <f>IF(ISBLANK(Nomen.complète!S2570),"-",Nomen.complète!S2570)</f>
        <v>Reichenbach bei Frutigen</v>
      </c>
    </row>
    <row r="2571" spans="1:3" x14ac:dyDescent="0.2">
      <c r="A2571" s="164">
        <f>IF(ISBLANK(Nomen.complète!Q2571),"",Nomen.complète!Q2571)</f>
        <v>567</v>
      </c>
      <c r="B2571" s="164">
        <f>IF(ISBLANK(Nomen.complète!R2571),"",Nomen.complète!R2571)</f>
        <v>15143</v>
      </c>
      <c r="C2571" s="165" t="str">
        <f>IF(ISBLANK(Nomen.complète!S2571),"-",Nomen.complète!S2571)</f>
        <v>Reichenbach im Kandertal</v>
      </c>
    </row>
    <row r="2572" spans="1:3" x14ac:dyDescent="0.2">
      <c r="A2572" s="164">
        <f>IF(ISBLANK(Nomen.complète!Q2572),"",Nomen.complète!Q2572)</f>
        <v>1345</v>
      </c>
      <c r="B2572" s="164">
        <f>IF(ISBLANK(Nomen.complète!R2572),"",Nomen.complète!R2572)</f>
        <v>13181</v>
      </c>
      <c r="C2572" s="165" t="str">
        <f>IF(ISBLANK(Nomen.complète!S2572),"-",Nomen.complète!S2572)</f>
        <v>Reichenburg</v>
      </c>
    </row>
    <row r="2573" spans="1:3" x14ac:dyDescent="0.2">
      <c r="A2573" s="164">
        <f>IF(ISBLANK(Nomen.complète!Q2573),"",Nomen.complète!Q2573)</f>
        <v>1140</v>
      </c>
      <c r="B2573" s="164">
        <f>IF(ISBLANK(Nomen.complète!R2573),"",Nomen.complète!R2573)</f>
        <v>15596</v>
      </c>
      <c r="C2573" s="165" t="str">
        <f>IF(ISBLANK(Nomen.complète!S2573),"-",Nomen.complète!S2573)</f>
        <v>Reiden</v>
      </c>
    </row>
    <row r="2574" spans="1:3" x14ac:dyDescent="0.2">
      <c r="A2574" s="164">
        <f>IF(ISBLANK(Nomen.complète!Q2574),"",Nomen.complète!Q2574)</f>
        <v>2893</v>
      </c>
      <c r="B2574" s="164">
        <f>IF(ISBLANK(Nomen.complète!R2574),"",Nomen.complète!R2574)</f>
        <v>13821</v>
      </c>
      <c r="C2574" s="165" t="str">
        <f>IF(ISBLANK(Nomen.complète!S2574),"-",Nomen.complète!S2574)</f>
        <v>Reigoldswil</v>
      </c>
    </row>
    <row r="2575" spans="1:3" x14ac:dyDescent="0.2">
      <c r="A2575" s="164" t="str">
        <f>IF(ISBLANK(Nomen.complète!Q2575),"",Nomen.complète!Q2575)</f>
        <v/>
      </c>
      <c r="B2575" s="164">
        <f>IF(ISBLANK(Nomen.complète!R2575),"",Nomen.complète!R2575)</f>
        <v>16302</v>
      </c>
      <c r="C2575" s="165" t="str">
        <f>IF(ISBLANK(Nomen.complète!S2575),"-",Nomen.complète!S2575)</f>
        <v>Rein</v>
      </c>
    </row>
    <row r="2576" spans="1:3" x14ac:dyDescent="0.2">
      <c r="A2576" s="164">
        <f>IF(ISBLANK(Nomen.complète!Q2576),"",Nomen.complète!Q2576)</f>
        <v>4141</v>
      </c>
      <c r="B2576" s="164">
        <f>IF(ISBLANK(Nomen.complète!R2576),"",Nomen.complète!R2576)</f>
        <v>13174</v>
      </c>
      <c r="C2576" s="165" t="str">
        <f>IF(ISBLANK(Nomen.complète!S2576),"-",Nomen.complète!S2576)</f>
        <v>Reinach (AG)</v>
      </c>
    </row>
    <row r="2577" spans="1:3" x14ac:dyDescent="0.2">
      <c r="A2577" s="164">
        <f>IF(ISBLANK(Nomen.complète!Q2577),"",Nomen.complète!Q2577)</f>
        <v>2773</v>
      </c>
      <c r="B2577" s="164">
        <f>IF(ISBLANK(Nomen.complète!R2577),"",Nomen.complète!R2577)</f>
        <v>13836</v>
      </c>
      <c r="C2577" s="165" t="str">
        <f>IF(ISBLANK(Nomen.complète!S2577),"-",Nomen.complète!S2577)</f>
        <v>Reinach (BL)</v>
      </c>
    </row>
    <row r="2578" spans="1:3" x14ac:dyDescent="0.2">
      <c r="A2578" s="164" t="str">
        <f>IF(ISBLANK(Nomen.complète!Q2578),"",Nomen.complète!Q2578)</f>
        <v/>
      </c>
      <c r="B2578" s="164">
        <f>IF(ISBLANK(Nomen.complète!R2578),"",Nomen.complète!R2578)</f>
        <v>16226</v>
      </c>
      <c r="C2578" s="165" t="str">
        <f>IF(ISBLANK(Nomen.complète!S2578),"-",Nomen.complète!S2578)</f>
        <v>Reischen</v>
      </c>
    </row>
    <row r="2579" spans="1:3" x14ac:dyDescent="0.2">
      <c r="A2579" s="164">
        <f>IF(ISBLANK(Nomen.complète!Q2579),"",Nomen.complète!Q2579)</f>
        <v>336</v>
      </c>
      <c r="B2579" s="164">
        <f>IF(ISBLANK(Nomen.complète!R2579),"",Nomen.complète!R2579)</f>
        <v>15020</v>
      </c>
      <c r="C2579" s="165" t="str">
        <f>IF(ISBLANK(Nomen.complète!S2579),"-",Nomen.complète!S2579)</f>
        <v>Reisiswil</v>
      </c>
    </row>
    <row r="2580" spans="1:3" x14ac:dyDescent="0.2">
      <c r="A2580" s="164">
        <f>IF(ISBLANK(Nomen.complète!Q2580),"",Nomen.complète!Q2580)</f>
        <v>4281</v>
      </c>
      <c r="B2580" s="164">
        <f>IF(ISBLANK(Nomen.complète!R2580),"",Nomen.complète!R2580)</f>
        <v>16126</v>
      </c>
      <c r="C2580" s="165" t="str">
        <f>IF(ISBLANK(Nomen.complète!S2580),"-",Nomen.complète!S2580)</f>
        <v>Reitnau</v>
      </c>
    </row>
    <row r="2581" spans="1:3" x14ac:dyDescent="0.2">
      <c r="A2581" s="164" t="str">
        <f>IF(ISBLANK(Nomen.complète!Q2581),"",Nomen.complète!Q2581)</f>
        <v/>
      </c>
      <c r="B2581" s="164">
        <f>IF(ISBLANK(Nomen.complète!R2581),"",Nomen.complète!R2581)</f>
        <v>13183</v>
      </c>
      <c r="C2581" s="165" t="str">
        <f>IF(ISBLANK(Nomen.complète!S2581),"-",Nomen.complète!S2581)</f>
        <v>Rekingen (AG)</v>
      </c>
    </row>
    <row r="2582" spans="1:3" x14ac:dyDescent="0.2">
      <c r="A2582" s="164">
        <f>IF(ISBLANK(Nomen.complète!Q2582),"",Nomen.complète!Q2582)</f>
        <v>2333</v>
      </c>
      <c r="B2582" s="164">
        <f>IF(ISBLANK(Nomen.complète!R2582),"",Nomen.complète!R2582)</f>
        <v>13172</v>
      </c>
      <c r="C2582" s="165" t="str">
        <f>IF(ISBLANK(Nomen.complète!S2582),"-",Nomen.complète!S2582)</f>
        <v>Remaufens</v>
      </c>
    </row>
    <row r="2583" spans="1:3" x14ac:dyDescent="0.2">
      <c r="A2583" s="164">
        <f>IF(ISBLANK(Nomen.complète!Q2583),"",Nomen.complète!Q2583)</f>
        <v>4039</v>
      </c>
      <c r="B2583" s="164">
        <f>IF(ISBLANK(Nomen.complète!R2583),"",Nomen.complète!R2583)</f>
        <v>13164</v>
      </c>
      <c r="C2583" s="165" t="str">
        <f>IF(ISBLANK(Nomen.complète!S2583),"-",Nomen.complète!S2583)</f>
        <v>Remetschwil</v>
      </c>
    </row>
    <row r="2584" spans="1:3" x14ac:dyDescent="0.2">
      <c r="A2584" s="164">
        <f>IF(ISBLANK(Nomen.complète!Q2584),"",Nomen.complète!Q2584)</f>
        <v>4110</v>
      </c>
      <c r="B2584" s="164">
        <f>IF(ISBLANK(Nomen.complète!R2584),"",Nomen.complète!R2584)</f>
        <v>13161</v>
      </c>
      <c r="C2584" s="165" t="str">
        <f>IF(ISBLANK(Nomen.complète!S2584),"-",Nomen.complète!S2584)</f>
        <v>Remigen</v>
      </c>
    </row>
    <row r="2585" spans="1:3" x14ac:dyDescent="0.2">
      <c r="A2585" s="164" t="str">
        <f>IF(ISBLANK(Nomen.complète!Q2585),"",Nomen.complète!Q2585)</f>
        <v/>
      </c>
      <c r="B2585" s="164">
        <f>IF(ISBLANK(Nomen.complète!R2585),"",Nomen.complète!R2585)</f>
        <v>16495</v>
      </c>
      <c r="C2585" s="165" t="str">
        <f>IF(ISBLANK(Nomen.complète!S2585),"-",Nomen.complète!S2585)</f>
        <v>Remüs</v>
      </c>
    </row>
    <row r="2586" spans="1:3" x14ac:dyDescent="0.2">
      <c r="A2586" s="164">
        <f>IF(ISBLANK(Nomen.complète!Q2586),"",Nomen.complète!Q2586)</f>
        <v>441</v>
      </c>
      <c r="B2586" s="164">
        <f>IF(ISBLANK(Nomen.complète!R2586),"",Nomen.complète!R2586)</f>
        <v>15092</v>
      </c>
      <c r="C2586" s="165" t="str">
        <f>IF(ISBLANK(Nomen.complète!S2586),"-",Nomen.complète!S2586)</f>
        <v>Renan (BE)</v>
      </c>
    </row>
    <row r="2587" spans="1:3" x14ac:dyDescent="0.2">
      <c r="A2587" s="164">
        <f>IF(ISBLANK(Nomen.complète!Q2587),"",Nomen.complète!Q2587)</f>
        <v>5591</v>
      </c>
      <c r="B2587" s="164">
        <f>IF(ISBLANK(Nomen.complète!R2587),"",Nomen.complète!R2587)</f>
        <v>14580</v>
      </c>
      <c r="C2587" s="165" t="str">
        <f>IF(ISBLANK(Nomen.complète!S2587),"-",Nomen.complète!S2587)</f>
        <v>Renens (VD)</v>
      </c>
    </row>
    <row r="2588" spans="1:3" x14ac:dyDescent="0.2">
      <c r="A2588" s="164">
        <f>IF(ISBLANK(Nomen.complète!Q2588),"",Nomen.complète!Q2588)</f>
        <v>5412</v>
      </c>
      <c r="B2588" s="164">
        <f>IF(ISBLANK(Nomen.complète!R2588),"",Nomen.complète!R2588)</f>
        <v>14616</v>
      </c>
      <c r="C2588" s="165" t="str">
        <f>IF(ISBLANK(Nomen.complète!S2588),"-",Nomen.complète!S2588)</f>
        <v>Rennaz</v>
      </c>
    </row>
    <row r="2589" spans="1:3" x14ac:dyDescent="0.2">
      <c r="A2589" s="164" t="str">
        <f>IF(ISBLANK(Nomen.complète!Q2589),"",Nomen.complète!Q2589)</f>
        <v/>
      </c>
      <c r="B2589" s="164">
        <f>IF(ISBLANK(Nomen.complète!R2589),"",Nomen.complète!R2589)</f>
        <v>12916</v>
      </c>
      <c r="C2589" s="165" t="str">
        <f>IF(ISBLANK(Nomen.complète!S2589),"-",Nomen.complète!S2589)</f>
        <v>Retschwil</v>
      </c>
    </row>
    <row r="2590" spans="1:3" x14ac:dyDescent="0.2">
      <c r="A2590" s="164" t="str">
        <f>IF(ISBLANK(Nomen.complète!Q2590),"",Nomen.complète!Q2590)</f>
        <v/>
      </c>
      <c r="B2590" s="164">
        <f>IF(ISBLANK(Nomen.complète!R2590),"",Nomen.complète!R2590)</f>
        <v>16308</v>
      </c>
      <c r="C2590" s="165" t="str">
        <f>IF(ISBLANK(Nomen.complète!S2590),"-",Nomen.complète!S2590)</f>
        <v>Retterswil</v>
      </c>
    </row>
    <row r="2591" spans="1:3" x14ac:dyDescent="0.2">
      <c r="A2591" s="164">
        <f>IF(ISBLANK(Nomen.complète!Q2591),"",Nomen.complète!Q2591)</f>
        <v>3035</v>
      </c>
      <c r="B2591" s="164">
        <f>IF(ISBLANK(Nomen.complète!R2591),"",Nomen.complète!R2591)</f>
        <v>12915</v>
      </c>
      <c r="C2591" s="165" t="str">
        <f>IF(ISBLANK(Nomen.complète!S2591),"-",Nomen.complète!S2591)</f>
        <v>Reute (AR)</v>
      </c>
    </row>
    <row r="2592" spans="1:3" x14ac:dyDescent="0.2">
      <c r="A2592" s="164" t="str">
        <f>IF(ISBLANK(Nomen.complète!Q2592),"",Nomen.complète!Q2592)</f>
        <v/>
      </c>
      <c r="B2592" s="164">
        <f>IF(ISBLANK(Nomen.complète!R2592),"",Nomen.complète!R2592)</f>
        <v>12914</v>
      </c>
      <c r="C2592" s="165" t="str">
        <f>IF(ISBLANK(Nomen.complète!S2592),"-",Nomen.complète!S2592)</f>
        <v>Reuti</v>
      </c>
    </row>
    <row r="2593" spans="1:3" x14ac:dyDescent="0.2">
      <c r="A2593" s="164">
        <f>IF(ISBLANK(Nomen.complète!Q2593),"",Nomen.complète!Q2593)</f>
        <v>767</v>
      </c>
      <c r="B2593" s="164">
        <f>IF(ISBLANK(Nomen.complète!R2593),"",Nomen.complète!R2593)</f>
        <v>15266</v>
      </c>
      <c r="C2593" s="165" t="str">
        <f>IF(ISBLANK(Nomen.complète!S2593),"-",Nomen.complète!S2593)</f>
        <v>Reutigen</v>
      </c>
    </row>
    <row r="2594" spans="1:3" x14ac:dyDescent="0.2">
      <c r="A2594" s="164" t="str">
        <f>IF(ISBLANK(Nomen.complète!Q2594),"",Nomen.complète!Q2594)</f>
        <v/>
      </c>
      <c r="B2594" s="164">
        <f>IF(ISBLANK(Nomen.complète!R2594),"",Nomen.complète!R2594)</f>
        <v>12913</v>
      </c>
      <c r="C2594" s="165" t="str">
        <f>IF(ISBLANK(Nomen.complète!S2594),"-",Nomen.complète!S2594)</f>
        <v>Reverolle</v>
      </c>
    </row>
    <row r="2595" spans="1:3" x14ac:dyDescent="0.2">
      <c r="A2595" s="164">
        <f>IF(ISBLANK(Nomen.complète!Q2595),"",Nomen.complète!Q2595)</f>
        <v>38</v>
      </c>
      <c r="B2595" s="164">
        <f>IF(ISBLANK(Nomen.complète!R2595),"",Nomen.complète!R2595)</f>
        <v>12912</v>
      </c>
      <c r="C2595" s="165" t="str">
        <f>IF(ISBLANK(Nomen.complète!S2595),"-",Nomen.complète!S2595)</f>
        <v>Rheinau</v>
      </c>
    </row>
    <row r="2596" spans="1:3" x14ac:dyDescent="0.2">
      <c r="A2596" s="164">
        <f>IF(ISBLANK(Nomen.complète!Q2596),"",Nomen.complète!Q2596)</f>
        <v>3235</v>
      </c>
      <c r="B2596" s="164">
        <f>IF(ISBLANK(Nomen.complète!R2596),"",Nomen.complète!R2596)</f>
        <v>14395</v>
      </c>
      <c r="C2596" s="165" t="str">
        <f>IF(ISBLANK(Nomen.complète!S2596),"-",Nomen.complète!S2596)</f>
        <v>Rheineck</v>
      </c>
    </row>
    <row r="2597" spans="1:3" x14ac:dyDescent="0.2">
      <c r="A2597" s="164">
        <f>IF(ISBLANK(Nomen.complète!Q2597),"",Nomen.complète!Q2597)</f>
        <v>4258</v>
      </c>
      <c r="B2597" s="164">
        <f>IF(ISBLANK(Nomen.complète!R2597),"",Nomen.complète!R2597)</f>
        <v>12911</v>
      </c>
      <c r="C2597" s="165" t="str">
        <f>IF(ISBLANK(Nomen.complète!S2597),"-",Nomen.complète!S2597)</f>
        <v>Rheinfelden</v>
      </c>
    </row>
    <row r="2598" spans="1:3" x14ac:dyDescent="0.2">
      <c r="A2598" s="164" t="str">
        <f>IF(ISBLANK(Nomen.complète!Q2598),"",Nomen.complète!Q2598)</f>
        <v/>
      </c>
      <c r="B2598" s="164">
        <f>IF(ISBLANK(Nomen.complète!R2598),"",Nomen.complète!R2598)</f>
        <v>12910</v>
      </c>
      <c r="C2598" s="165" t="str">
        <f>IF(ISBLANK(Nomen.complète!S2598),"-",Nomen.complète!S2598)</f>
        <v>Rheinklingen</v>
      </c>
    </row>
    <row r="2599" spans="1:3" x14ac:dyDescent="0.2">
      <c r="A2599" s="164">
        <f>IF(ISBLANK(Nomen.complète!Q2599),"",Nomen.complète!Q2599)</f>
        <v>3714</v>
      </c>
      <c r="B2599" s="164">
        <f>IF(ISBLANK(Nomen.complète!R2599),"",Nomen.complète!R2599)</f>
        <v>16125</v>
      </c>
      <c r="C2599" s="165" t="str">
        <f>IF(ISBLANK(Nomen.complète!S2599),"-",Nomen.complète!S2599)</f>
        <v>Rheinwald</v>
      </c>
    </row>
    <row r="2600" spans="1:3" x14ac:dyDescent="0.2">
      <c r="A2600" s="164">
        <f>IF(ISBLANK(Nomen.complète!Q2600),"",Nomen.complète!Q2600)</f>
        <v>3723</v>
      </c>
      <c r="B2600" s="164">
        <f>IF(ISBLANK(Nomen.complète!R2600),"",Nomen.complète!R2600)</f>
        <v>15995</v>
      </c>
      <c r="C2600" s="165" t="str">
        <f>IF(ISBLANK(Nomen.complète!S2600),"-",Nomen.complète!S2600)</f>
        <v>Rhäzüns</v>
      </c>
    </row>
    <row r="2601" spans="1:3" x14ac:dyDescent="0.2">
      <c r="A2601" s="164">
        <f>IF(ISBLANK(Nomen.complète!Q2601),"",Nomen.complète!Q2601)</f>
        <v>2148</v>
      </c>
      <c r="B2601" s="164">
        <f>IF(ISBLANK(Nomen.complète!R2601),"",Nomen.complète!R2601)</f>
        <v>12909</v>
      </c>
      <c r="C2601" s="165" t="str">
        <f>IF(ISBLANK(Nomen.complète!S2601),"-",Nomen.complète!S2601)</f>
        <v>Riaz</v>
      </c>
    </row>
    <row r="2602" spans="1:3" x14ac:dyDescent="0.2">
      <c r="A2602" s="164" t="str">
        <f>IF(ISBLANK(Nomen.complète!Q2602),"",Nomen.complète!Q2602)</f>
        <v/>
      </c>
      <c r="B2602" s="164">
        <f>IF(ISBLANK(Nomen.complète!R2602),"",Nomen.complète!R2602)</f>
        <v>16300</v>
      </c>
      <c r="C2602" s="165" t="str">
        <f>IF(ISBLANK(Nomen.complète!S2602),"-",Nomen.complète!S2602)</f>
        <v>Richensee</v>
      </c>
    </row>
    <row r="2603" spans="1:3" x14ac:dyDescent="0.2">
      <c r="A2603" s="164" t="str">
        <f>IF(ISBLANK(Nomen.complète!Q2603),"",Nomen.complète!Q2603)</f>
        <v/>
      </c>
      <c r="B2603" s="164">
        <f>IF(ISBLANK(Nomen.complète!R2603),"",Nomen.complète!R2603)</f>
        <v>12908</v>
      </c>
      <c r="C2603" s="165" t="str">
        <f>IF(ISBLANK(Nomen.complète!S2603),"-",Nomen.complète!S2603)</f>
        <v>Richenthal</v>
      </c>
    </row>
    <row r="2604" spans="1:3" x14ac:dyDescent="0.2">
      <c r="A2604" s="164">
        <f>IF(ISBLANK(Nomen.complète!Q2604),"",Nomen.complète!Q2604)</f>
        <v>138</v>
      </c>
      <c r="B2604" s="164">
        <f>IF(ISBLANK(Nomen.complète!R2604),"",Nomen.complète!R2604)</f>
        <v>12907</v>
      </c>
      <c r="C2604" s="165" t="str">
        <f>IF(ISBLANK(Nomen.complète!S2604),"-",Nomen.complète!S2604)</f>
        <v>Richterswil</v>
      </c>
    </row>
    <row r="2605" spans="1:3" x14ac:dyDescent="0.2">
      <c r="A2605" s="164">
        <f>IF(ISBLANK(Nomen.complète!Q2605),"",Nomen.complète!Q2605)</f>
        <v>2857</v>
      </c>
      <c r="B2605" s="164">
        <f>IF(ISBLANK(Nomen.complète!R2605),"",Nomen.complète!R2605)</f>
        <v>13796</v>
      </c>
      <c r="C2605" s="165" t="str">
        <f>IF(ISBLANK(Nomen.complète!S2605),"-",Nomen.complète!S2605)</f>
        <v>Rickenbach (BL)</v>
      </c>
    </row>
    <row r="2606" spans="1:3" x14ac:dyDescent="0.2">
      <c r="A2606" s="164">
        <f>IF(ISBLANK(Nomen.complète!Q2606),"",Nomen.complète!Q2606)</f>
        <v>1097</v>
      </c>
      <c r="B2606" s="164">
        <f>IF(ISBLANK(Nomen.complète!R2606),"",Nomen.complète!R2606)</f>
        <v>15520</v>
      </c>
      <c r="C2606" s="165" t="str">
        <f>IF(ISBLANK(Nomen.complète!S2606),"-",Nomen.complète!S2606)</f>
        <v>Rickenbach (LU)</v>
      </c>
    </row>
    <row r="2607" spans="1:3" x14ac:dyDescent="0.2">
      <c r="A2607" s="164">
        <f>IF(ISBLANK(Nomen.complète!Q2607),"",Nomen.complète!Q2607)</f>
        <v>2582</v>
      </c>
      <c r="B2607" s="164">
        <f>IF(ISBLANK(Nomen.complète!R2607),"",Nomen.complète!R2607)</f>
        <v>12905</v>
      </c>
      <c r="C2607" s="165" t="str">
        <f>IF(ISBLANK(Nomen.complète!S2607),"-",Nomen.complète!S2607)</f>
        <v>Rickenbach (SO)</v>
      </c>
    </row>
    <row r="2608" spans="1:3" x14ac:dyDescent="0.2">
      <c r="A2608" s="164">
        <f>IF(ISBLANK(Nomen.complète!Q2608),"",Nomen.complète!Q2608)</f>
        <v>4751</v>
      </c>
      <c r="B2608" s="164">
        <f>IF(ISBLANK(Nomen.complète!R2608),"",Nomen.complète!R2608)</f>
        <v>15463</v>
      </c>
      <c r="C2608" s="165" t="str">
        <f>IF(ISBLANK(Nomen.complète!S2608),"-",Nomen.complète!S2608)</f>
        <v>Rickenbach (TG)</v>
      </c>
    </row>
    <row r="2609" spans="1:3" x14ac:dyDescent="0.2">
      <c r="A2609" s="164">
        <f>IF(ISBLANK(Nomen.complète!Q2609),"",Nomen.complète!Q2609)</f>
        <v>225</v>
      </c>
      <c r="B2609" s="164">
        <f>IF(ISBLANK(Nomen.complète!R2609),"",Nomen.complète!R2609)</f>
        <v>12889</v>
      </c>
      <c r="C2609" s="165" t="str">
        <f>IF(ISBLANK(Nomen.complète!S2609),"-",Nomen.complète!S2609)</f>
        <v>Rickenbach (ZH)</v>
      </c>
    </row>
    <row r="2610" spans="1:3" x14ac:dyDescent="0.2">
      <c r="A2610" s="164" t="str">
        <f>IF(ISBLANK(Nomen.complète!Q2610),"",Nomen.complète!Q2610)</f>
        <v/>
      </c>
      <c r="B2610" s="164">
        <f>IF(ISBLANK(Nomen.complète!R2610),"",Nomen.complète!R2610)</f>
        <v>12903</v>
      </c>
      <c r="C2610" s="165" t="str">
        <f>IF(ISBLANK(Nomen.complète!S2610),"-",Nomen.complète!S2610)</f>
        <v>Rickenbach bei Wil</v>
      </c>
    </row>
    <row r="2611" spans="1:3" x14ac:dyDescent="0.2">
      <c r="A2611" s="164">
        <f>IF(ISBLANK(Nomen.complète!Q2611),"",Nomen.complète!Q2611)</f>
        <v>6139</v>
      </c>
      <c r="B2611" s="164">
        <f>IF(ISBLANK(Nomen.complète!R2611),"",Nomen.complète!R2611)</f>
        <v>12917</v>
      </c>
      <c r="C2611" s="165" t="str">
        <f>IF(ISBLANK(Nomen.complète!S2611),"-",Nomen.complète!S2611)</f>
        <v>Riddes</v>
      </c>
    </row>
    <row r="2612" spans="1:3" x14ac:dyDescent="0.2">
      <c r="A2612" s="164" t="str">
        <f>IF(ISBLANK(Nomen.complète!Q2612),"",Nomen.complète!Q2612)</f>
        <v/>
      </c>
      <c r="B2612" s="164">
        <f>IF(ISBLANK(Nomen.complète!R2612),"",Nomen.complète!R2612)</f>
        <v>16368</v>
      </c>
      <c r="C2612" s="165" t="str">
        <f>IF(ISBLANK(Nomen.complète!S2612),"-",Nomen.complète!S2612)</f>
        <v>Ried</v>
      </c>
    </row>
    <row r="2613" spans="1:3" x14ac:dyDescent="0.2">
      <c r="A2613" s="164" t="str">
        <f>IF(ISBLANK(Nomen.complète!Q2613),"",Nomen.complète!Q2613)</f>
        <v/>
      </c>
      <c r="B2613" s="164">
        <f>IF(ISBLANK(Nomen.complète!R2613),"",Nomen.complète!R2613)</f>
        <v>12901</v>
      </c>
      <c r="C2613" s="165" t="str">
        <f>IF(ISBLANK(Nomen.complète!S2613),"-",Nomen.complète!S2613)</f>
        <v>Ried bei Brig</v>
      </c>
    </row>
    <row r="2614" spans="1:3" x14ac:dyDescent="0.2">
      <c r="A2614" s="164">
        <f>IF(ISBLANK(Nomen.complète!Q2614),"",Nomen.complète!Q2614)</f>
        <v>2276</v>
      </c>
      <c r="B2614" s="164">
        <f>IF(ISBLANK(Nomen.complète!R2614),"",Nomen.complète!R2614)</f>
        <v>14529</v>
      </c>
      <c r="C2614" s="165" t="str">
        <f>IF(ISBLANK(Nomen.complète!S2614),"-",Nomen.complète!S2614)</f>
        <v>Ried bei Kerzers</v>
      </c>
    </row>
    <row r="2615" spans="1:3" x14ac:dyDescent="0.2">
      <c r="A2615" s="164" t="str">
        <f>IF(ISBLANK(Nomen.complète!Q2615),"",Nomen.complète!Q2615)</f>
        <v/>
      </c>
      <c r="B2615" s="164">
        <f>IF(ISBLANK(Nomen.complète!R2615),"",Nomen.complète!R2615)</f>
        <v>12899</v>
      </c>
      <c r="C2615" s="165" t="str">
        <f>IF(ISBLANK(Nomen.complète!S2615),"-",Nomen.complète!S2615)</f>
        <v>Ried bei Mörel</v>
      </c>
    </row>
    <row r="2616" spans="1:3" x14ac:dyDescent="0.2">
      <c r="A2616" s="164">
        <f>IF(ISBLANK(Nomen.complète!Q2616),"",Nomen.complète!Q2616)</f>
        <v>6008</v>
      </c>
      <c r="B2616" s="164">
        <f>IF(ISBLANK(Nomen.complète!R2616),"",Nomen.complète!R2616)</f>
        <v>13759</v>
      </c>
      <c r="C2616" s="165" t="str">
        <f>IF(ISBLANK(Nomen.complète!S2616),"-",Nomen.complète!S2616)</f>
        <v>Ried-Brig</v>
      </c>
    </row>
    <row r="2617" spans="1:3" x14ac:dyDescent="0.2">
      <c r="A2617" s="164" t="str">
        <f>IF(ISBLANK(Nomen.complète!Q2617),"",Nomen.complète!Q2617)</f>
        <v/>
      </c>
      <c r="B2617" s="164">
        <f>IF(ISBLANK(Nomen.complète!R2617),"",Nomen.complète!R2617)</f>
        <v>13760</v>
      </c>
      <c r="C2617" s="165" t="str">
        <f>IF(ISBLANK(Nomen.complète!S2617),"-",Nomen.complète!S2617)</f>
        <v>Ried-Mörel</v>
      </c>
    </row>
    <row r="2618" spans="1:3" x14ac:dyDescent="0.2">
      <c r="A2618" s="164" t="str">
        <f>IF(ISBLANK(Nomen.complète!Q2618),"",Nomen.complète!Q2618)</f>
        <v/>
      </c>
      <c r="B2618" s="164">
        <f>IF(ISBLANK(Nomen.complète!R2618),"",Nomen.complète!R2618)</f>
        <v>10076</v>
      </c>
      <c r="C2618" s="165" t="str">
        <f>IF(ISBLANK(Nomen.complète!S2618),"-",Nomen.complète!S2618)</f>
        <v>Rieden</v>
      </c>
    </row>
    <row r="2619" spans="1:3" x14ac:dyDescent="0.2">
      <c r="A2619" s="164" t="str">
        <f>IF(ISBLANK(Nomen.complète!Q2619),"",Nomen.complète!Q2619)</f>
        <v/>
      </c>
      <c r="B2619" s="164">
        <f>IF(ISBLANK(Nomen.complète!R2619),"",Nomen.complète!R2619)</f>
        <v>16387</v>
      </c>
      <c r="C2619" s="165" t="str">
        <f>IF(ISBLANK(Nomen.complète!S2619),"-",Nomen.complète!S2619)</f>
        <v>Rieden (ZH)</v>
      </c>
    </row>
    <row r="2620" spans="1:3" x14ac:dyDescent="0.2">
      <c r="A2620" s="164">
        <f>IF(ISBLANK(Nomen.complète!Q2620),"",Nomen.complète!Q2620)</f>
        <v>6181</v>
      </c>
      <c r="B2620" s="164">
        <f>IF(ISBLANK(Nomen.complète!R2620),"",Nomen.complète!R2620)</f>
        <v>14468</v>
      </c>
      <c r="C2620" s="165" t="str">
        <f>IF(ISBLANK(Nomen.complète!S2620),"-",Nomen.complète!S2620)</f>
        <v>Riederalp</v>
      </c>
    </row>
    <row r="2621" spans="1:3" x14ac:dyDescent="0.2">
      <c r="A2621" s="164" t="str">
        <f>IF(ISBLANK(Nomen.complète!Q2621),"",Nomen.complète!Q2621)</f>
        <v/>
      </c>
      <c r="B2621" s="164">
        <f>IF(ISBLANK(Nomen.complète!R2621),"",Nomen.complète!R2621)</f>
        <v>12898</v>
      </c>
      <c r="C2621" s="165" t="str">
        <f>IF(ISBLANK(Nomen.complète!S2621),"-",Nomen.complète!S2621)</f>
        <v>Riedern</v>
      </c>
    </row>
    <row r="2622" spans="1:3" x14ac:dyDescent="0.2">
      <c r="A2622" s="164">
        <f>IF(ISBLANK(Nomen.complète!Q2622),"",Nomen.complète!Q2622)</f>
        <v>2554</v>
      </c>
      <c r="B2622" s="164">
        <f>IF(ISBLANK(Nomen.complète!R2622),"",Nomen.complète!R2622)</f>
        <v>15482</v>
      </c>
      <c r="C2622" s="165" t="str">
        <f>IF(ISBLANK(Nomen.complète!S2622),"-",Nomen.complète!S2622)</f>
        <v>Riedholz</v>
      </c>
    </row>
    <row r="2623" spans="1:3" x14ac:dyDescent="0.2">
      <c r="A2623" s="164" t="str">
        <f>IF(ISBLANK(Nomen.complète!Q2623),"",Nomen.complète!Q2623)</f>
        <v/>
      </c>
      <c r="B2623" s="164">
        <f>IF(ISBLANK(Nomen.complète!R2623),"",Nomen.complète!R2623)</f>
        <v>12896</v>
      </c>
      <c r="C2623" s="165" t="str">
        <f>IF(ISBLANK(Nomen.complète!S2623),"-",Nomen.complète!S2623)</f>
        <v>Riedt</v>
      </c>
    </row>
    <row r="2624" spans="1:3" x14ac:dyDescent="0.2">
      <c r="A2624" s="164">
        <f>IF(ISBLANK(Nomen.complète!Q2624),"",Nomen.complète!Q2624)</f>
        <v>2703</v>
      </c>
      <c r="B2624" s="164">
        <f>IF(ISBLANK(Nomen.complète!R2624),"",Nomen.complète!R2624)</f>
        <v>12895</v>
      </c>
      <c r="C2624" s="165" t="str">
        <f>IF(ISBLANK(Nomen.complète!S2624),"-",Nomen.complète!S2624)</f>
        <v>Riehen</v>
      </c>
    </row>
    <row r="2625" spans="1:3" x14ac:dyDescent="0.2">
      <c r="A2625" s="164" t="str">
        <f>IF(ISBLANK(Nomen.complète!Q2625),"",Nomen.complète!Q2625)</f>
        <v/>
      </c>
      <c r="B2625" s="164">
        <f>IF(ISBLANK(Nomen.complète!R2625),"",Nomen.complète!R2625)</f>
        <v>10031</v>
      </c>
      <c r="C2625" s="165" t="str">
        <f>IF(ISBLANK(Nomen.complète!S2625),"-",Nomen.complète!S2625)</f>
        <v>Riein</v>
      </c>
    </row>
    <row r="2626" spans="1:3" x14ac:dyDescent="0.2">
      <c r="A2626" s="164">
        <f>IF(ISBLANK(Nomen.complète!Q2626),"",Nomen.complète!Q2626)</f>
        <v>1369</v>
      </c>
      <c r="B2626" s="164">
        <f>IF(ISBLANK(Nomen.complète!R2626),"",Nomen.complète!R2626)</f>
        <v>12894</v>
      </c>
      <c r="C2626" s="165" t="str">
        <f>IF(ISBLANK(Nomen.complète!S2626),"-",Nomen.complète!S2626)</f>
        <v>Riemenstalden</v>
      </c>
    </row>
    <row r="2627" spans="1:3" x14ac:dyDescent="0.2">
      <c r="A2627" s="164" t="str">
        <f>IF(ISBLANK(Nomen.complète!Q2627),"",Nomen.complète!Q2627)</f>
        <v/>
      </c>
      <c r="B2627" s="164">
        <f>IF(ISBLANK(Nomen.complète!R2627),"",Nomen.complète!R2627)</f>
        <v>16292</v>
      </c>
      <c r="C2627" s="165" t="str">
        <f>IF(ISBLANK(Nomen.complète!S2627),"-",Nomen.complète!S2627)</f>
        <v>Riesbach</v>
      </c>
    </row>
    <row r="2628" spans="1:3" x14ac:dyDescent="0.2">
      <c r="A2628" s="164" t="str">
        <f>IF(ISBLANK(Nomen.complète!Q2628),"",Nomen.complète!Q2628)</f>
        <v/>
      </c>
      <c r="B2628" s="164">
        <f>IF(ISBLANK(Nomen.complète!R2628),"",Nomen.complète!R2628)</f>
        <v>12893</v>
      </c>
      <c r="C2628" s="165" t="str">
        <f>IF(ISBLANK(Nomen.complète!S2628),"-",Nomen.complète!S2628)</f>
        <v>Rietheim</v>
      </c>
    </row>
    <row r="2629" spans="1:3" x14ac:dyDescent="0.2">
      <c r="A2629" s="164" t="str">
        <f>IF(ISBLANK(Nomen.complète!Q2629),"",Nomen.complète!Q2629)</f>
        <v/>
      </c>
      <c r="B2629" s="164">
        <f>IF(ISBLANK(Nomen.complète!R2629),"",Nomen.complète!R2629)</f>
        <v>12892</v>
      </c>
      <c r="C2629" s="165" t="str">
        <f>IF(ISBLANK(Nomen.complète!S2629),"-",Nomen.complète!S2629)</f>
        <v>Riex</v>
      </c>
    </row>
    <row r="2630" spans="1:3" x14ac:dyDescent="0.2">
      <c r="A2630" s="164">
        <f>IF(ISBLANK(Nomen.complète!Q2630),"",Nomen.complète!Q2630)</f>
        <v>12</v>
      </c>
      <c r="B2630" s="164">
        <f>IF(ISBLANK(Nomen.complète!R2630),"",Nomen.complète!R2630)</f>
        <v>12891</v>
      </c>
      <c r="C2630" s="165" t="str">
        <f>IF(ISBLANK(Nomen.complète!S2630),"-",Nomen.complète!S2630)</f>
        <v>Rifferswil</v>
      </c>
    </row>
    <row r="2631" spans="1:3" x14ac:dyDescent="0.2">
      <c r="A2631" s="164">
        <f>IF(ISBLANK(Nomen.complète!Q2631),"",Nomen.complète!Q2631)</f>
        <v>879</v>
      </c>
      <c r="B2631" s="164">
        <f>IF(ISBLANK(Nomen.complète!R2631),"",Nomen.complète!R2631)</f>
        <v>16608</v>
      </c>
      <c r="C2631" s="165" t="str">
        <f>IF(ISBLANK(Nomen.complète!S2631),"-",Nomen.complète!S2631)</f>
        <v>Riggisberg</v>
      </c>
    </row>
    <row r="2632" spans="1:3" x14ac:dyDescent="0.2">
      <c r="A2632" s="164" t="str">
        <f>IF(ISBLANK(Nomen.complète!Q2632),"",Nomen.complète!Q2632)</f>
        <v/>
      </c>
      <c r="B2632" s="164">
        <f>IF(ISBLANK(Nomen.complète!R2632),"",Nomen.complète!R2632)</f>
        <v>16331</v>
      </c>
      <c r="C2632" s="165" t="str">
        <f>IF(ISBLANK(Nomen.complète!S2632),"-",Nomen.complète!S2632)</f>
        <v>Riken (AG)</v>
      </c>
    </row>
    <row r="2633" spans="1:3" x14ac:dyDescent="0.2">
      <c r="A2633" s="164">
        <f>IF(ISBLANK(Nomen.complète!Q2633),"",Nomen.complète!Q2633)</f>
        <v>590</v>
      </c>
      <c r="B2633" s="164">
        <f>IF(ISBLANK(Nomen.complète!R2633),"",Nomen.complète!R2633)</f>
        <v>15162</v>
      </c>
      <c r="C2633" s="165" t="str">
        <f>IF(ISBLANK(Nomen.complète!S2633),"-",Nomen.complète!S2633)</f>
        <v>Ringgenberg (BE)</v>
      </c>
    </row>
    <row r="2634" spans="1:3" x14ac:dyDescent="0.2">
      <c r="A2634" s="164">
        <f>IF(ISBLANK(Nomen.complète!Q2634),"",Nomen.complète!Q2634)</f>
        <v>4111</v>
      </c>
      <c r="B2634" s="164">
        <f>IF(ISBLANK(Nomen.complète!R2634),"",Nomen.complète!R2634)</f>
        <v>12890</v>
      </c>
      <c r="C2634" s="165" t="str">
        <f>IF(ISBLANK(Nomen.complète!S2634),"-",Nomen.complète!S2634)</f>
        <v>Riniken</v>
      </c>
    </row>
    <row r="2635" spans="1:3" x14ac:dyDescent="0.2">
      <c r="A2635" s="164" t="str">
        <f>IF(ISBLANK(Nomen.complète!Q2635),"",Nomen.complète!Q2635)</f>
        <v/>
      </c>
      <c r="B2635" s="164">
        <f>IF(ISBLANK(Nomen.complète!R2635),"",Nomen.complète!R2635)</f>
        <v>16216</v>
      </c>
      <c r="C2635" s="165" t="str">
        <f>IF(ISBLANK(Nomen.complète!S2635),"-",Nomen.complète!S2635)</f>
        <v>Rinkenbach</v>
      </c>
    </row>
    <row r="2636" spans="1:3" x14ac:dyDescent="0.2">
      <c r="A2636" s="164" t="str">
        <f>IF(ISBLANK(Nomen.complète!Q2636),"",Nomen.complète!Q2636)</f>
        <v/>
      </c>
      <c r="B2636" s="164">
        <f>IF(ISBLANK(Nomen.complète!R2636),"",Nomen.complète!R2636)</f>
        <v>11373</v>
      </c>
      <c r="C2636" s="165" t="str">
        <f>IF(ISBLANK(Nomen.complète!S2636),"-",Nomen.complète!S2636)</f>
        <v>Riom</v>
      </c>
    </row>
    <row r="2637" spans="1:3" x14ac:dyDescent="0.2">
      <c r="A2637" s="164" t="str">
        <f>IF(ISBLANK(Nomen.complète!Q2637),"",Nomen.complète!Q2637)</f>
        <v/>
      </c>
      <c r="B2637" s="164">
        <f>IF(ISBLANK(Nomen.complète!R2637),"",Nomen.complète!R2637)</f>
        <v>13271</v>
      </c>
      <c r="C2637" s="165" t="str">
        <f>IF(ISBLANK(Nomen.complète!S2637),"-",Nomen.complète!S2637)</f>
        <v>Riom-Parsonz</v>
      </c>
    </row>
    <row r="2638" spans="1:3" x14ac:dyDescent="0.2">
      <c r="A2638" s="164">
        <f>IF(ISBLANK(Nomen.complète!Q2638),"",Nomen.complète!Q2638)</f>
        <v>1707</v>
      </c>
      <c r="B2638" s="164">
        <f>IF(ISBLANK(Nomen.complète!R2638),"",Nomen.complète!R2638)</f>
        <v>12931</v>
      </c>
      <c r="C2638" s="165" t="str">
        <f>IF(ISBLANK(Nomen.complète!S2638),"-",Nomen.complète!S2638)</f>
        <v>Risch</v>
      </c>
    </row>
    <row r="2639" spans="1:3" x14ac:dyDescent="0.2">
      <c r="A2639" s="164" t="str">
        <f>IF(ISBLANK(Nomen.complète!Q2639),"",Nomen.complète!Q2639)</f>
        <v/>
      </c>
      <c r="B2639" s="164">
        <f>IF(ISBLANK(Nomen.complète!R2639),"",Nomen.complète!R2639)</f>
        <v>12933</v>
      </c>
      <c r="C2639" s="165" t="str">
        <f>IF(ISBLANK(Nomen.complète!S2639),"-",Nomen.complète!S2639)</f>
        <v>Ritzingen</v>
      </c>
    </row>
    <row r="2640" spans="1:3" x14ac:dyDescent="0.2">
      <c r="A2640" s="164">
        <f>IF(ISBLANK(Nomen.complète!Q2640),"",Nomen.complète!Q2640)</f>
        <v>5263</v>
      </c>
      <c r="B2640" s="164">
        <f>IF(ISBLANK(Nomen.complète!R2640),"",Nomen.complète!R2640)</f>
        <v>12904</v>
      </c>
      <c r="C2640" s="165" t="str">
        <f>IF(ISBLANK(Nomen.complète!S2640),"-",Nomen.complète!S2640)</f>
        <v>Riva San Vitale</v>
      </c>
    </row>
    <row r="2641" spans="1:3" x14ac:dyDescent="0.2">
      <c r="A2641" s="164">
        <f>IF(ISBLANK(Nomen.complète!Q2641),"",Nomen.complète!Q2641)</f>
        <v>5609</v>
      </c>
      <c r="B2641" s="164">
        <f>IF(ISBLANK(Nomen.complète!R2641),"",Nomen.complète!R2641)</f>
        <v>14602</v>
      </c>
      <c r="C2641" s="165" t="str">
        <f>IF(ISBLANK(Nomen.complète!S2641),"-",Nomen.complète!S2641)</f>
        <v>Rivaz</v>
      </c>
    </row>
    <row r="2642" spans="1:3" x14ac:dyDescent="0.2">
      <c r="A2642" s="164" t="str">
        <f>IF(ISBLANK(Nomen.complète!Q2642),"",Nomen.complète!Q2642)</f>
        <v/>
      </c>
      <c r="B2642" s="164">
        <f>IF(ISBLANK(Nomen.complète!R2642),"",Nomen.complète!R2642)</f>
        <v>12944</v>
      </c>
      <c r="C2642" s="165" t="str">
        <f>IF(ISBLANK(Nomen.complète!S2642),"-",Nomen.complète!S2642)</f>
        <v>Rivera</v>
      </c>
    </row>
    <row r="2643" spans="1:3" x14ac:dyDescent="0.2">
      <c r="A2643" s="164">
        <f>IF(ISBLANK(Nomen.complète!Q2643),"",Nomen.complète!Q2643)</f>
        <v>5287</v>
      </c>
      <c r="B2643" s="164">
        <f>IF(ISBLANK(Nomen.complète!R2643),"",Nomen.complète!R2643)</f>
        <v>16079</v>
      </c>
      <c r="C2643" s="165" t="str">
        <f>IF(ISBLANK(Nomen.complète!S2643),"-",Nomen.complète!S2643)</f>
        <v>Riviera</v>
      </c>
    </row>
    <row r="2644" spans="1:3" x14ac:dyDescent="0.2">
      <c r="A2644" s="164" t="str">
        <f>IF(ISBLANK(Nomen.complète!Q2644),"",Nomen.complète!Q2644)</f>
        <v/>
      </c>
      <c r="B2644" s="164">
        <f>IF(ISBLANK(Nomen.complète!R2644),"",Nomen.complète!R2644)</f>
        <v>12943</v>
      </c>
      <c r="C2644" s="165" t="str">
        <f>IF(ISBLANK(Nomen.complète!S2644),"-",Nomen.complète!S2644)</f>
        <v>Robasacco</v>
      </c>
    </row>
    <row r="2645" spans="1:3" x14ac:dyDescent="0.2">
      <c r="A2645" s="164">
        <f>IF(ISBLANK(Nomen.complète!Q2645),"",Nomen.complète!Q2645)</f>
        <v>5413</v>
      </c>
      <c r="B2645" s="164">
        <f>IF(ISBLANK(Nomen.complète!R2645),"",Nomen.complète!R2645)</f>
        <v>14603</v>
      </c>
      <c r="C2645" s="165" t="str">
        <f>IF(ISBLANK(Nomen.complète!S2645),"-",Nomen.complète!S2645)</f>
        <v>Roche (VD)</v>
      </c>
    </row>
    <row r="2646" spans="1:3" x14ac:dyDescent="0.2">
      <c r="A2646" s="164" t="str">
        <f>IF(ISBLANK(Nomen.complète!Q2646),"",Nomen.complète!Q2646)</f>
        <v/>
      </c>
      <c r="B2646" s="164">
        <f>IF(ISBLANK(Nomen.complète!R2646),"",Nomen.complète!R2646)</f>
        <v>11059</v>
      </c>
      <c r="C2646" s="165" t="str">
        <f>IF(ISBLANK(Nomen.complète!S2646),"-",Nomen.complète!S2646)</f>
        <v>Roche-d'Or</v>
      </c>
    </row>
    <row r="2647" spans="1:3" x14ac:dyDescent="0.2">
      <c r="A2647" s="164">
        <f>IF(ISBLANK(Nomen.complète!Q2647),"",Nomen.complète!Q2647)</f>
        <v>6413</v>
      </c>
      <c r="B2647" s="164">
        <f>IF(ISBLANK(Nomen.complète!R2647),"",Nomen.complète!R2647)</f>
        <v>16093</v>
      </c>
      <c r="C2647" s="165" t="str">
        <f>IF(ISBLANK(Nomen.complète!S2647),"-",Nomen.complète!S2647)</f>
        <v>Rochefort</v>
      </c>
    </row>
    <row r="2648" spans="1:3" x14ac:dyDescent="0.2">
      <c r="A2648" s="164">
        <f>IF(ISBLANK(Nomen.complète!Q2648),"",Nomen.complète!Q2648)</f>
        <v>704</v>
      </c>
      <c r="B2648" s="164">
        <f>IF(ISBLANK(Nomen.complète!R2648),"",Nomen.complète!R2648)</f>
        <v>15222</v>
      </c>
      <c r="C2648" s="165" t="str">
        <f>IF(ISBLANK(Nomen.complète!S2648),"-",Nomen.complète!S2648)</f>
        <v>Roches (BE)</v>
      </c>
    </row>
    <row r="2649" spans="1:3" x14ac:dyDescent="0.2">
      <c r="A2649" s="164" t="str">
        <f>IF(ISBLANK(Nomen.complète!Q2649),"",Nomen.complète!Q2649)</f>
        <v/>
      </c>
      <c r="B2649" s="164">
        <f>IF(ISBLANK(Nomen.complète!R2649),"",Nomen.complète!R2649)</f>
        <v>11060</v>
      </c>
      <c r="C2649" s="165" t="str">
        <f>IF(ISBLANK(Nomen.complète!S2649),"-",Nomen.complète!S2649)</f>
        <v>Rocourt</v>
      </c>
    </row>
    <row r="2650" spans="1:3" x14ac:dyDescent="0.2">
      <c r="A2650" s="164" t="str">
        <f>IF(ISBLANK(Nomen.complète!Q2650),"",Nomen.complète!Q2650)</f>
        <v/>
      </c>
      <c r="B2650" s="164">
        <f>IF(ISBLANK(Nomen.complète!R2650),"",Nomen.complète!R2650)</f>
        <v>10193</v>
      </c>
      <c r="C2650" s="165" t="str">
        <f>IF(ISBLANK(Nomen.complète!S2650),"-",Nomen.complète!S2650)</f>
        <v>Rodels</v>
      </c>
    </row>
    <row r="2651" spans="1:3" x14ac:dyDescent="0.2">
      <c r="A2651" s="164">
        <f>IF(ISBLANK(Nomen.complète!Q2651),"",Nomen.complète!Q2651)</f>
        <v>2479</v>
      </c>
      <c r="B2651" s="164">
        <f>IF(ISBLANK(Nomen.complète!R2651),"",Nomen.complète!R2651)</f>
        <v>12940</v>
      </c>
      <c r="C2651" s="165" t="str">
        <f>IF(ISBLANK(Nomen.complète!S2651),"-",Nomen.complète!S2651)</f>
        <v>Rodersdorf</v>
      </c>
    </row>
    <row r="2652" spans="1:3" x14ac:dyDescent="0.2">
      <c r="A2652" s="164" t="str">
        <f>IF(ISBLANK(Nomen.complète!Q2652),"",Nomen.complète!Q2652)</f>
        <v/>
      </c>
      <c r="B2652" s="164">
        <f>IF(ISBLANK(Nomen.complète!R2652),"",Nomen.complète!R2652)</f>
        <v>16494</v>
      </c>
      <c r="C2652" s="165" t="str">
        <f>IF(ISBLANK(Nomen.complète!S2652),"-",Nomen.complète!S2652)</f>
        <v>Roffna</v>
      </c>
    </row>
    <row r="2653" spans="1:3" x14ac:dyDescent="0.2">
      <c r="A2653" s="164">
        <f>IF(ISBLANK(Nomen.complète!Q2653),"",Nomen.complète!Q2653)</f>
        <v>2790</v>
      </c>
      <c r="B2653" s="164">
        <f>IF(ISBLANK(Nomen.complète!R2653),"",Nomen.complète!R2653)</f>
        <v>13848</v>
      </c>
      <c r="C2653" s="165" t="str">
        <f>IF(ISBLANK(Nomen.complète!S2653),"-",Nomen.complète!S2653)</f>
        <v>Roggenburg</v>
      </c>
    </row>
    <row r="2654" spans="1:3" x14ac:dyDescent="0.2">
      <c r="A2654" s="164">
        <f>IF(ISBLANK(Nomen.complète!Q2654),"",Nomen.complète!Q2654)</f>
        <v>1142</v>
      </c>
      <c r="B2654" s="164">
        <f>IF(ISBLANK(Nomen.complète!R2654),"",Nomen.complète!R2654)</f>
        <v>15583</v>
      </c>
      <c r="C2654" s="165" t="str">
        <f>IF(ISBLANK(Nomen.complète!S2654),"-",Nomen.complète!S2654)</f>
        <v>Roggliswil</v>
      </c>
    </row>
    <row r="2655" spans="1:3" x14ac:dyDescent="0.2">
      <c r="A2655" s="164">
        <f>IF(ISBLANK(Nomen.complète!Q2655),"",Nomen.complète!Q2655)</f>
        <v>337</v>
      </c>
      <c r="B2655" s="164">
        <f>IF(ISBLANK(Nomen.complète!R2655),"",Nomen.complète!R2655)</f>
        <v>15021</v>
      </c>
      <c r="C2655" s="165" t="str">
        <f>IF(ISBLANK(Nomen.complète!S2655),"-",Nomen.complète!S2655)</f>
        <v>Roggwil (BE)</v>
      </c>
    </row>
    <row r="2656" spans="1:3" x14ac:dyDescent="0.2">
      <c r="A2656" s="164">
        <f>IF(ISBLANK(Nomen.complète!Q2656),"",Nomen.complète!Q2656)</f>
        <v>4431</v>
      </c>
      <c r="B2656" s="164">
        <f>IF(ISBLANK(Nomen.complète!R2656),"",Nomen.complète!R2656)</f>
        <v>15412</v>
      </c>
      <c r="C2656" s="165" t="str">
        <f>IF(ISBLANK(Nomen.complète!S2656),"-",Nomen.complète!S2656)</f>
        <v>Roggwil (TG)</v>
      </c>
    </row>
    <row r="2657" spans="1:3" x14ac:dyDescent="0.2">
      <c r="A2657" s="164" t="str">
        <f>IF(ISBLANK(Nomen.complète!Q2657),"",Nomen.complète!Q2657)</f>
        <v/>
      </c>
      <c r="B2657" s="164">
        <f>IF(ISBLANK(Nomen.complète!R2657),"",Nomen.complète!R2657)</f>
        <v>12936</v>
      </c>
      <c r="C2657" s="165" t="str">
        <f>IF(ISBLANK(Nomen.complète!S2657),"-",Nomen.complète!S2657)</f>
        <v>Rohr (AG)</v>
      </c>
    </row>
    <row r="2658" spans="1:3" x14ac:dyDescent="0.2">
      <c r="A2658" s="164" t="str">
        <f>IF(ISBLANK(Nomen.complète!Q2658),"",Nomen.complète!Q2658)</f>
        <v/>
      </c>
      <c r="B2658" s="164">
        <f>IF(ISBLANK(Nomen.complète!R2658),"",Nomen.complète!R2658)</f>
        <v>12935</v>
      </c>
      <c r="C2658" s="165" t="str">
        <f>IF(ISBLANK(Nomen.complète!S2658),"-",Nomen.complète!S2658)</f>
        <v>Rohr (SO)</v>
      </c>
    </row>
    <row r="2659" spans="1:3" x14ac:dyDescent="0.2">
      <c r="A2659" s="164">
        <f>IF(ISBLANK(Nomen.complète!Q2659),"",Nomen.complète!Q2659)</f>
        <v>338</v>
      </c>
      <c r="B2659" s="164">
        <f>IF(ISBLANK(Nomen.complète!R2659),"",Nomen.complète!R2659)</f>
        <v>15022</v>
      </c>
      <c r="C2659" s="165" t="str">
        <f>IF(ISBLANK(Nomen.complète!S2659),"-",Nomen.complète!S2659)</f>
        <v>Rohrbach</v>
      </c>
    </row>
    <row r="2660" spans="1:3" x14ac:dyDescent="0.2">
      <c r="A2660" s="164">
        <f>IF(ISBLANK(Nomen.complète!Q2660),"",Nomen.complète!Q2660)</f>
        <v>339</v>
      </c>
      <c r="B2660" s="164">
        <f>IF(ISBLANK(Nomen.complète!R2660),"",Nomen.complète!R2660)</f>
        <v>15023</v>
      </c>
      <c r="C2660" s="165" t="str">
        <f>IF(ISBLANK(Nomen.complète!S2660),"-",Nomen.complète!S2660)</f>
        <v>Rohrbachgraben</v>
      </c>
    </row>
    <row r="2661" spans="1:3" x14ac:dyDescent="0.2">
      <c r="A2661" s="164" t="str">
        <f>IF(ISBLANK(Nomen.complète!Q2661),"",Nomen.complète!Q2661)</f>
        <v/>
      </c>
      <c r="B2661" s="164">
        <f>IF(ISBLANK(Nomen.complète!R2661),"",Nomen.complète!R2661)</f>
        <v>16159</v>
      </c>
      <c r="C2661" s="165" t="str">
        <f>IF(ISBLANK(Nomen.complète!S2661),"-",Nomen.complète!S2661)</f>
        <v>Rohrdorf</v>
      </c>
    </row>
    <row r="2662" spans="1:3" x14ac:dyDescent="0.2">
      <c r="A2662" s="164">
        <f>IF(ISBLANK(Nomen.complète!Q2662),"",Nomen.complète!Q2662)</f>
        <v>5861</v>
      </c>
      <c r="B2662" s="164">
        <f>IF(ISBLANK(Nomen.complète!R2662),"",Nomen.complète!R2662)</f>
        <v>14604</v>
      </c>
      <c r="C2662" s="165" t="str">
        <f>IF(ISBLANK(Nomen.complète!S2662),"-",Nomen.complète!S2662)</f>
        <v>Rolle</v>
      </c>
    </row>
    <row r="2663" spans="1:3" x14ac:dyDescent="0.2">
      <c r="A2663" s="164" t="str">
        <f>IF(ISBLANK(Nomen.complète!Q2663),"",Nomen.complète!Q2663)</f>
        <v/>
      </c>
      <c r="B2663" s="164">
        <f>IF(ISBLANK(Nomen.complète!R2663),"",Nomen.complète!R2663)</f>
        <v>11268</v>
      </c>
      <c r="C2663" s="165" t="str">
        <f>IF(ISBLANK(Nomen.complète!S2663),"-",Nomen.complète!S2663)</f>
        <v>Romainmôtier</v>
      </c>
    </row>
    <row r="2664" spans="1:3" x14ac:dyDescent="0.2">
      <c r="A2664" s="164">
        <f>IF(ISBLANK(Nomen.complète!Q2664),"",Nomen.complète!Q2664)</f>
        <v>5761</v>
      </c>
      <c r="B2664" s="164">
        <f>IF(ISBLANK(Nomen.complète!R2664),"",Nomen.complète!R2664)</f>
        <v>14549</v>
      </c>
      <c r="C2664" s="165" t="str">
        <f>IF(ISBLANK(Nomen.complète!S2664),"-",Nomen.complète!S2664)</f>
        <v>Romainmôtier-Envy</v>
      </c>
    </row>
    <row r="2665" spans="1:3" x14ac:dyDescent="0.2">
      <c r="A2665" s="164" t="str">
        <f>IF(ISBLANK(Nomen.complète!Q2665),"",Nomen.complète!Q2665)</f>
        <v/>
      </c>
      <c r="B2665" s="164">
        <f>IF(ISBLANK(Nomen.complète!R2665),"",Nomen.complète!R2665)</f>
        <v>12947</v>
      </c>
      <c r="C2665" s="165" t="str">
        <f>IF(ISBLANK(Nomen.complète!S2665),"-",Nomen.complète!S2665)</f>
        <v>Romairon</v>
      </c>
    </row>
    <row r="2666" spans="1:3" x14ac:dyDescent="0.2">
      <c r="A2666" s="164">
        <f>IF(ISBLANK(Nomen.complète!Q2666),"",Nomen.complète!Q2666)</f>
        <v>5592</v>
      </c>
      <c r="B2666" s="164">
        <f>IF(ISBLANK(Nomen.complète!R2666),"",Nomen.complète!R2666)</f>
        <v>14605</v>
      </c>
      <c r="C2666" s="165" t="str">
        <f>IF(ISBLANK(Nomen.complète!S2666),"-",Nomen.complète!S2666)</f>
        <v>Romanel-sur-Lausanne</v>
      </c>
    </row>
    <row r="2667" spans="1:3" x14ac:dyDescent="0.2">
      <c r="A2667" s="164">
        <f>IF(ISBLANK(Nomen.complète!Q2667),"",Nomen.complète!Q2667)</f>
        <v>5645</v>
      </c>
      <c r="B2667" s="164">
        <f>IF(ISBLANK(Nomen.complète!R2667),"",Nomen.complète!R2667)</f>
        <v>14606</v>
      </c>
      <c r="C2667" s="165" t="str">
        <f>IF(ISBLANK(Nomen.complète!S2667),"-",Nomen.complète!S2667)</f>
        <v>Romanel-sur-Morges</v>
      </c>
    </row>
    <row r="2668" spans="1:3" x14ac:dyDescent="0.2">
      <c r="A2668" s="164" t="str">
        <f>IF(ISBLANK(Nomen.complète!Q2668),"",Nomen.complète!Q2668)</f>
        <v/>
      </c>
      <c r="B2668" s="164">
        <f>IF(ISBLANK(Nomen.complète!R2668),"",Nomen.complète!R2668)</f>
        <v>12928</v>
      </c>
      <c r="C2668" s="165" t="str">
        <f>IF(ISBLANK(Nomen.complète!S2668),"-",Nomen.complète!S2668)</f>
        <v>Romanens</v>
      </c>
    </row>
    <row r="2669" spans="1:3" x14ac:dyDescent="0.2">
      <c r="A2669" s="164">
        <f>IF(ISBLANK(Nomen.complète!Q2669),"",Nomen.complète!Q2669)</f>
        <v>4436</v>
      </c>
      <c r="B2669" s="164">
        <f>IF(ISBLANK(Nomen.complète!R2669),"",Nomen.complète!R2669)</f>
        <v>15411</v>
      </c>
      <c r="C2669" s="165" t="str">
        <f>IF(ISBLANK(Nomen.complète!S2669),"-",Nomen.complète!S2669)</f>
        <v>Romanshorn</v>
      </c>
    </row>
    <row r="2670" spans="1:3" x14ac:dyDescent="0.2">
      <c r="A2670" s="164">
        <f>IF(ISBLANK(Nomen.complète!Q2670),"",Nomen.complète!Q2670)</f>
        <v>442</v>
      </c>
      <c r="B2670" s="164">
        <f>IF(ISBLANK(Nomen.complète!R2670),"",Nomen.complète!R2670)</f>
        <v>15093</v>
      </c>
      <c r="C2670" s="165" t="str">
        <f>IF(ISBLANK(Nomen.complète!S2670),"-",Nomen.complète!S2670)</f>
        <v>Romont (BE)</v>
      </c>
    </row>
    <row r="2671" spans="1:3" x14ac:dyDescent="0.2">
      <c r="A2671" s="164">
        <f>IF(ISBLANK(Nomen.complète!Q2671),"",Nomen.complète!Q2671)</f>
        <v>2096</v>
      </c>
      <c r="B2671" s="164">
        <f>IF(ISBLANK(Nomen.complète!R2671),"",Nomen.complète!R2671)</f>
        <v>13663</v>
      </c>
      <c r="C2671" s="165" t="str">
        <f>IF(ISBLANK(Nomen.complète!S2671),"-",Nomen.complète!S2671)</f>
        <v>Romont (FR)</v>
      </c>
    </row>
    <row r="2672" spans="1:3" x14ac:dyDescent="0.2">
      <c r="A2672" s="164">
        <f>IF(ISBLANK(Nomen.complète!Q2672),"",Nomen.complète!Q2672)</f>
        <v>1007</v>
      </c>
      <c r="B2672" s="164">
        <f>IF(ISBLANK(Nomen.complète!R2672),"",Nomen.complète!R2672)</f>
        <v>15582</v>
      </c>
      <c r="C2672" s="165" t="str">
        <f>IF(ISBLANK(Nomen.complète!S2672),"-",Nomen.complète!S2672)</f>
        <v>Romoos</v>
      </c>
    </row>
    <row r="2673" spans="1:3" x14ac:dyDescent="0.2">
      <c r="A2673" s="164" t="str">
        <f>IF(ISBLANK(Nomen.complète!Q2673),"",Nomen.complète!Q2673)</f>
        <v/>
      </c>
      <c r="B2673" s="164">
        <f>IF(ISBLANK(Nomen.complète!R2673),"",Nomen.complète!R2673)</f>
        <v>12923</v>
      </c>
      <c r="C2673" s="165" t="str">
        <f>IF(ISBLANK(Nomen.complète!S2673),"-",Nomen.complète!S2673)</f>
        <v>Rona</v>
      </c>
    </row>
    <row r="2674" spans="1:3" x14ac:dyDescent="0.2">
      <c r="A2674" s="164">
        <f>IF(ISBLANK(Nomen.complète!Q2674),"",Nomen.complète!Q2674)</f>
        <v>5125</v>
      </c>
      <c r="B2674" s="164">
        <f>IF(ISBLANK(Nomen.complète!R2674),"",Nomen.complète!R2674)</f>
        <v>12922</v>
      </c>
      <c r="C2674" s="165" t="str">
        <f>IF(ISBLANK(Nomen.complète!S2674),"-",Nomen.complète!S2674)</f>
        <v>Ronco sopra Ascona</v>
      </c>
    </row>
    <row r="2675" spans="1:3" x14ac:dyDescent="0.2">
      <c r="A2675" s="164">
        <f>IF(ISBLANK(Nomen.complète!Q2675),"",Nomen.complète!Q2675)</f>
        <v>3711</v>
      </c>
      <c r="B2675" s="164">
        <f>IF(ISBLANK(Nomen.complète!R2675),"",Nomen.complète!R2675)</f>
        <v>15991</v>
      </c>
      <c r="C2675" s="165" t="str">
        <f>IF(ISBLANK(Nomen.complète!S2675),"-",Nomen.complète!S2675)</f>
        <v>Rongellen</v>
      </c>
    </row>
    <row r="2676" spans="1:3" x14ac:dyDescent="0.2">
      <c r="A2676" s="164">
        <f>IF(ISBLANK(Nomen.complète!Q2676),"",Nomen.complète!Q2676)</f>
        <v>1065</v>
      </c>
      <c r="B2676" s="164">
        <f>IF(ISBLANK(Nomen.complète!R2676),"",Nomen.complète!R2676)</f>
        <v>15581</v>
      </c>
      <c r="C2676" s="165" t="str">
        <f>IF(ISBLANK(Nomen.complète!S2676),"-",Nomen.complète!S2676)</f>
        <v>Root</v>
      </c>
    </row>
    <row r="2677" spans="1:3" x14ac:dyDescent="0.2">
      <c r="A2677" s="164">
        <f>IF(ISBLANK(Nomen.complète!Q2677),"",Nomen.complète!Q2677)</f>
        <v>5798</v>
      </c>
      <c r="B2677" s="164">
        <f>IF(ISBLANK(Nomen.complète!R2677),"",Nomen.complète!R2677)</f>
        <v>14607</v>
      </c>
      <c r="C2677" s="165" t="str">
        <f>IF(ISBLANK(Nomen.complète!S2677),"-",Nomen.complète!S2677)</f>
        <v>Ropraz</v>
      </c>
    </row>
    <row r="2678" spans="1:3" x14ac:dyDescent="0.2">
      <c r="A2678" s="164">
        <f>IF(ISBLANK(Nomen.complète!Q2678),"",Nomen.complète!Q2678)</f>
        <v>68</v>
      </c>
      <c r="B2678" s="164">
        <f>IF(ISBLANK(Nomen.complète!R2678),"",Nomen.complète!R2678)</f>
        <v>12919</v>
      </c>
      <c r="C2678" s="165" t="str">
        <f>IF(ISBLANK(Nomen.complète!S2678),"-",Nomen.complète!S2678)</f>
        <v>Rorbas</v>
      </c>
    </row>
    <row r="2679" spans="1:3" x14ac:dyDescent="0.2">
      <c r="A2679" s="164">
        <f>IF(ISBLANK(Nomen.complète!Q2679),"",Nomen.complète!Q2679)</f>
        <v>3215</v>
      </c>
      <c r="B2679" s="164">
        <f>IF(ISBLANK(Nomen.complète!R2679),"",Nomen.complète!R2679)</f>
        <v>14386</v>
      </c>
      <c r="C2679" s="165" t="str">
        <f>IF(ISBLANK(Nomen.complète!S2679),"-",Nomen.complète!S2679)</f>
        <v>Rorschach</v>
      </c>
    </row>
    <row r="2680" spans="1:3" x14ac:dyDescent="0.2">
      <c r="A2680" s="164">
        <f>IF(ISBLANK(Nomen.complète!Q2680),"",Nomen.complète!Q2680)</f>
        <v>3216</v>
      </c>
      <c r="B2680" s="164">
        <f>IF(ISBLANK(Nomen.complète!R2680),"",Nomen.complète!R2680)</f>
        <v>14387</v>
      </c>
      <c r="C2680" s="165" t="str">
        <f>IF(ISBLANK(Nomen.complète!S2680),"-",Nomen.complète!S2680)</f>
        <v>Rorschacherberg</v>
      </c>
    </row>
    <row r="2681" spans="1:3" x14ac:dyDescent="0.2">
      <c r="A2681" s="164">
        <f>IF(ISBLANK(Nomen.complète!Q2681),"",Nomen.complète!Q2681)</f>
        <v>3808</v>
      </c>
      <c r="B2681" s="164">
        <f>IF(ISBLANK(Nomen.complète!R2681),"",Nomen.complète!R2681)</f>
        <v>16014</v>
      </c>
      <c r="C2681" s="165" t="str">
        <f>IF(ISBLANK(Nomen.complète!S2681),"-",Nomen.complète!S2681)</f>
        <v>Rossa</v>
      </c>
    </row>
    <row r="2682" spans="1:3" x14ac:dyDescent="0.2">
      <c r="A2682" s="164">
        <f>IF(ISBLANK(Nomen.complète!Q2682),"",Nomen.complète!Q2682)</f>
        <v>6721</v>
      </c>
      <c r="B2682" s="164">
        <f>IF(ISBLANK(Nomen.complète!R2682),"",Nomen.complète!R2682)</f>
        <v>13292</v>
      </c>
      <c r="C2682" s="165" t="str">
        <f>IF(ISBLANK(Nomen.complète!S2682),"-",Nomen.complète!S2682)</f>
        <v>Rossemaison</v>
      </c>
    </row>
    <row r="2683" spans="1:3" x14ac:dyDescent="0.2">
      <c r="A2683" s="164">
        <f>IF(ISBLANK(Nomen.complète!Q2683),"",Nomen.complète!Q2683)</f>
        <v>5684</v>
      </c>
      <c r="B2683" s="164">
        <f>IF(ISBLANK(Nomen.complète!R2683),"",Nomen.complète!R2683)</f>
        <v>14611</v>
      </c>
      <c r="C2683" s="165" t="str">
        <f>IF(ISBLANK(Nomen.complète!S2683),"-",Nomen.complète!S2683)</f>
        <v>Rossenges</v>
      </c>
    </row>
    <row r="2684" spans="1:3" x14ac:dyDescent="0.2">
      <c r="A2684" s="164" t="str">
        <f>IF(ISBLANK(Nomen.complète!Q2684),"",Nomen.complète!Q2684)</f>
        <v/>
      </c>
      <c r="B2684" s="164">
        <f>IF(ISBLANK(Nomen.complète!R2684),"",Nomen.complète!R2684)</f>
        <v>11224</v>
      </c>
      <c r="C2684" s="165" t="str">
        <f>IF(ISBLANK(Nomen.complète!S2684),"-",Nomen.complète!S2684)</f>
        <v>Rossens (FR)</v>
      </c>
    </row>
    <row r="2685" spans="1:3" x14ac:dyDescent="0.2">
      <c r="A2685" s="164" t="str">
        <f>IF(ISBLANK(Nomen.complète!Q2685),"",Nomen.complète!Q2685)</f>
        <v/>
      </c>
      <c r="B2685" s="164">
        <f>IF(ISBLANK(Nomen.complète!R2685),"",Nomen.complète!R2685)</f>
        <v>12843</v>
      </c>
      <c r="C2685" s="165" t="str">
        <f>IF(ISBLANK(Nomen.complète!S2685),"-",Nomen.complète!S2685)</f>
        <v>Rossens (VD)</v>
      </c>
    </row>
    <row r="2686" spans="1:3" x14ac:dyDescent="0.2">
      <c r="A2686" s="164">
        <f>IF(ISBLANK(Nomen.complète!Q2686),"",Nomen.complète!Q2686)</f>
        <v>5842</v>
      </c>
      <c r="B2686" s="164">
        <f>IF(ISBLANK(Nomen.complète!R2686),"",Nomen.complète!R2686)</f>
        <v>14609</v>
      </c>
      <c r="C2686" s="165" t="str">
        <f>IF(ISBLANK(Nomen.complète!S2686),"-",Nomen.complète!S2686)</f>
        <v>Rossinière</v>
      </c>
    </row>
    <row r="2687" spans="1:3" x14ac:dyDescent="0.2">
      <c r="A2687" s="164" t="str">
        <f>IF(ISBLANK(Nomen.complète!Q2687),"",Nomen.complète!Q2687)</f>
        <v/>
      </c>
      <c r="B2687" s="164">
        <f>IF(ISBLANK(Nomen.complète!R2687),"",Nomen.complète!R2687)</f>
        <v>12856</v>
      </c>
      <c r="C2687" s="165" t="str">
        <f>IF(ISBLANK(Nomen.complète!S2687),"-",Nomen.complète!S2687)</f>
        <v>Rossura</v>
      </c>
    </row>
    <row r="2688" spans="1:3" x14ac:dyDescent="0.2">
      <c r="A2688" s="164">
        <f>IF(ISBLANK(Nomen.complète!Q2688),"",Nomen.complète!Q2688)</f>
        <v>3637</v>
      </c>
      <c r="B2688" s="164">
        <f>IF(ISBLANK(Nomen.complète!R2688),"",Nomen.complète!R2688)</f>
        <v>15976</v>
      </c>
      <c r="C2688" s="165" t="str">
        <f>IF(ISBLANK(Nomen.complète!S2688),"-",Nomen.complète!S2688)</f>
        <v>Rothenbrunnen</v>
      </c>
    </row>
    <row r="2689" spans="1:3" x14ac:dyDescent="0.2">
      <c r="A2689" s="164">
        <f>IF(ISBLANK(Nomen.complète!Q2689),"",Nomen.complète!Q2689)</f>
        <v>1040</v>
      </c>
      <c r="B2689" s="164">
        <f>IF(ISBLANK(Nomen.complète!R2689),"",Nomen.complète!R2689)</f>
        <v>15579</v>
      </c>
      <c r="C2689" s="165" t="str">
        <f>IF(ISBLANK(Nomen.complète!S2689),"-",Nomen.complète!S2689)</f>
        <v>Rothenburg</v>
      </c>
    </row>
    <row r="2690" spans="1:3" x14ac:dyDescent="0.2">
      <c r="A2690" s="164">
        <f>IF(ISBLANK(Nomen.complète!Q2690),"",Nomen.complète!Q2690)</f>
        <v>2858</v>
      </c>
      <c r="B2690" s="164">
        <f>IF(ISBLANK(Nomen.complète!R2690),"",Nomen.complète!R2690)</f>
        <v>13797</v>
      </c>
      <c r="C2690" s="165" t="str">
        <f>IF(ISBLANK(Nomen.complète!S2690),"-",Nomen.complète!S2690)</f>
        <v>Rothenfluh</v>
      </c>
    </row>
    <row r="2691" spans="1:3" x14ac:dyDescent="0.2">
      <c r="A2691" s="164" t="str">
        <f>IF(ISBLANK(Nomen.complète!Q2691),"",Nomen.complète!Q2691)</f>
        <v/>
      </c>
      <c r="B2691" s="164">
        <f>IF(ISBLANK(Nomen.complète!R2691),"",Nomen.complète!R2691)</f>
        <v>12854</v>
      </c>
      <c r="C2691" s="165" t="str">
        <f>IF(ISBLANK(Nomen.complète!S2691),"-",Nomen.complète!S2691)</f>
        <v>Rothenhausen</v>
      </c>
    </row>
    <row r="2692" spans="1:3" x14ac:dyDescent="0.2">
      <c r="A2692" s="164">
        <f>IF(ISBLANK(Nomen.complète!Q2692),"",Nomen.complète!Q2692)</f>
        <v>1370</v>
      </c>
      <c r="B2692" s="164">
        <f>IF(ISBLANK(Nomen.complète!R2692),"",Nomen.complète!R2692)</f>
        <v>12853</v>
      </c>
      <c r="C2692" s="165" t="str">
        <f>IF(ISBLANK(Nomen.complète!S2692),"-",Nomen.complète!S2692)</f>
        <v>Rothenthurm</v>
      </c>
    </row>
    <row r="2693" spans="1:3" x14ac:dyDescent="0.2">
      <c r="A2693" s="164">
        <f>IF(ISBLANK(Nomen.complète!Q2693),"",Nomen.complète!Q2693)</f>
        <v>4282</v>
      </c>
      <c r="B2693" s="164">
        <f>IF(ISBLANK(Nomen.complète!R2693),"",Nomen.complète!R2693)</f>
        <v>12852</v>
      </c>
      <c r="C2693" s="165" t="str">
        <f>IF(ISBLANK(Nomen.complète!S2693),"-",Nomen.complète!S2693)</f>
        <v>Rothrist</v>
      </c>
    </row>
    <row r="2694" spans="1:3" x14ac:dyDescent="0.2">
      <c r="A2694" s="164">
        <f>IF(ISBLANK(Nomen.complète!Q2694),"",Nomen.complète!Q2694)</f>
        <v>4238</v>
      </c>
      <c r="B2694" s="164">
        <f>IF(ISBLANK(Nomen.complète!R2694),"",Nomen.complète!R2694)</f>
        <v>12851</v>
      </c>
      <c r="C2694" s="165" t="str">
        <f>IF(ISBLANK(Nomen.complète!S2694),"-",Nomen.complète!S2694)</f>
        <v>Rottenschwil</v>
      </c>
    </row>
    <row r="2695" spans="1:3" x14ac:dyDescent="0.2">
      <c r="A2695" s="164">
        <f>IF(ISBLANK(Nomen.complète!Q2695),"",Nomen.complète!Q2695)</f>
        <v>5843</v>
      </c>
      <c r="B2695" s="164">
        <f>IF(ISBLANK(Nomen.complète!R2695),"",Nomen.complète!R2695)</f>
        <v>14618</v>
      </c>
      <c r="C2695" s="165" t="str">
        <f>IF(ISBLANK(Nomen.complète!S2695),"-",Nomen.complète!S2695)</f>
        <v>Rougemont</v>
      </c>
    </row>
    <row r="2696" spans="1:3" x14ac:dyDescent="0.2">
      <c r="A2696" s="164">
        <f>IF(ISBLANK(Nomen.complète!Q2696),"",Nomen.complète!Q2696)</f>
        <v>3834</v>
      </c>
      <c r="B2696" s="164">
        <f>IF(ISBLANK(Nomen.complète!R2696),"",Nomen.complète!R2696)</f>
        <v>16020</v>
      </c>
      <c r="C2696" s="165" t="str">
        <f>IF(ISBLANK(Nomen.complète!S2696),"-",Nomen.complète!S2696)</f>
        <v>Roveredo (GR)</v>
      </c>
    </row>
    <row r="2697" spans="1:3" x14ac:dyDescent="0.2">
      <c r="A2697" s="164" t="str">
        <f>IF(ISBLANK(Nomen.complète!Q2697),"",Nomen.complète!Q2697)</f>
        <v/>
      </c>
      <c r="B2697" s="164">
        <f>IF(ISBLANK(Nomen.complète!R2697),"",Nomen.complète!R2697)</f>
        <v>12849</v>
      </c>
      <c r="C2697" s="165" t="str">
        <f>IF(ISBLANK(Nomen.complète!S2697),"-",Nomen.complète!S2697)</f>
        <v>Roveredo-Capriasca</v>
      </c>
    </row>
    <row r="2698" spans="1:3" x14ac:dyDescent="0.2">
      <c r="A2698" s="164" t="str">
        <f>IF(ISBLANK(Nomen.complète!Q2698),"",Nomen.complète!Q2698)</f>
        <v/>
      </c>
      <c r="B2698" s="164">
        <f>IF(ISBLANK(Nomen.complète!R2698),"",Nomen.complète!R2698)</f>
        <v>12848</v>
      </c>
      <c r="C2698" s="165" t="str">
        <f>IF(ISBLANK(Nomen.complète!S2698),"-",Nomen.complète!S2698)</f>
        <v>Rovio</v>
      </c>
    </row>
    <row r="2699" spans="1:3" x14ac:dyDescent="0.2">
      <c r="A2699" s="164">
        <f>IF(ISBLANK(Nomen.complète!Q2699),"",Nomen.complète!Q2699)</f>
        <v>5928</v>
      </c>
      <c r="B2699" s="164">
        <f>IF(ISBLANK(Nomen.complète!R2699),"",Nomen.complète!R2699)</f>
        <v>14544</v>
      </c>
      <c r="C2699" s="165" t="str">
        <f>IF(ISBLANK(Nomen.complète!S2699),"-",Nomen.complète!S2699)</f>
        <v>Rovray</v>
      </c>
    </row>
    <row r="2700" spans="1:3" x14ac:dyDescent="0.2">
      <c r="A2700" s="164">
        <f>IF(ISBLANK(Nomen.complète!Q2700),"",Nomen.complète!Q2700)</f>
        <v>623</v>
      </c>
      <c r="B2700" s="164">
        <f>IF(ISBLANK(Nomen.complète!R2700),"",Nomen.complète!R2700)</f>
        <v>15185</v>
      </c>
      <c r="C2700" s="165" t="str">
        <f>IF(ISBLANK(Nomen.complète!S2700),"-",Nomen.complète!S2700)</f>
        <v>Rubigen</v>
      </c>
    </row>
    <row r="2701" spans="1:3" x14ac:dyDescent="0.2">
      <c r="A2701" s="164" t="str">
        <f>IF(ISBLANK(Nomen.complète!Q2701),"",Nomen.complète!Q2701)</f>
        <v/>
      </c>
      <c r="B2701" s="164">
        <f>IF(ISBLANK(Nomen.complète!R2701),"",Nomen.complète!R2701)</f>
        <v>16546</v>
      </c>
      <c r="C2701" s="165" t="str">
        <f>IF(ISBLANK(Nomen.complète!S2701),"-",Nomen.complète!S2701)</f>
        <v>Rudolfstetten</v>
      </c>
    </row>
    <row r="2702" spans="1:3" x14ac:dyDescent="0.2">
      <c r="A2702" s="164">
        <f>IF(ISBLANK(Nomen.complète!Q2702),"",Nomen.complète!Q2702)</f>
        <v>4075</v>
      </c>
      <c r="B2702" s="164">
        <f>IF(ISBLANK(Nomen.complète!R2702),"",Nomen.complète!R2702)</f>
        <v>12830</v>
      </c>
      <c r="C2702" s="165" t="str">
        <f>IF(ISBLANK(Nomen.complète!S2702),"-",Nomen.complète!S2702)</f>
        <v>Rudolfstetten-Friedlisberg</v>
      </c>
    </row>
    <row r="2703" spans="1:3" x14ac:dyDescent="0.2">
      <c r="A2703" s="164">
        <f>IF(ISBLANK(Nomen.complète!Q2703),"",Nomen.complète!Q2703)</f>
        <v>2097</v>
      </c>
      <c r="B2703" s="164">
        <f>IF(ISBLANK(Nomen.complète!R2703),"",Nomen.complète!R2703)</f>
        <v>14140</v>
      </c>
      <c r="C2703" s="165" t="str">
        <f>IF(ISBLANK(Nomen.complète!S2703),"-",Nomen.complète!S2703)</f>
        <v>Rue</v>
      </c>
    </row>
    <row r="2704" spans="1:3" x14ac:dyDescent="0.2">
      <c r="A2704" s="164" t="str">
        <f>IF(ISBLANK(Nomen.complète!Q2704),"",Nomen.complète!Q2704)</f>
        <v/>
      </c>
      <c r="B2704" s="164">
        <f>IF(ISBLANK(Nomen.complète!R2704),"",Nomen.complète!R2704)</f>
        <v>10201</v>
      </c>
      <c r="C2704" s="165" t="str">
        <f>IF(ISBLANK(Nomen.complète!S2704),"-",Nomen.complète!S2704)</f>
        <v>Rueun</v>
      </c>
    </row>
    <row r="2705" spans="1:3" x14ac:dyDescent="0.2">
      <c r="A2705" s="164">
        <f>IF(ISBLANK(Nomen.complète!Q2705),"",Nomen.complète!Q2705)</f>
        <v>5534</v>
      </c>
      <c r="B2705" s="164">
        <f>IF(ISBLANK(Nomen.complète!R2705),"",Nomen.complète!R2705)</f>
        <v>14619</v>
      </c>
      <c r="C2705" s="165" t="str">
        <f>IF(ISBLANK(Nomen.complète!S2705),"-",Nomen.complète!S2705)</f>
        <v>Rueyres</v>
      </c>
    </row>
    <row r="2706" spans="1:3" x14ac:dyDescent="0.2">
      <c r="A2706" s="164" t="str">
        <f>IF(ISBLANK(Nomen.complète!Q2706),"",Nomen.complète!Q2706)</f>
        <v/>
      </c>
      <c r="B2706" s="164">
        <f>IF(ISBLANK(Nomen.complète!R2706),"",Nomen.complète!R2706)</f>
        <v>12840</v>
      </c>
      <c r="C2706" s="165" t="str">
        <f>IF(ISBLANK(Nomen.complète!S2706),"-",Nomen.complète!S2706)</f>
        <v>Rueyres-Saint-Laurent</v>
      </c>
    </row>
    <row r="2707" spans="1:3" x14ac:dyDescent="0.2">
      <c r="A2707" s="164" t="str">
        <f>IF(ISBLANK(Nomen.complète!Q2707),"",Nomen.complète!Q2707)</f>
        <v/>
      </c>
      <c r="B2707" s="164">
        <f>IF(ISBLANK(Nomen.complète!R2707),"",Nomen.complète!R2707)</f>
        <v>12839</v>
      </c>
      <c r="C2707" s="165" t="str">
        <f>IF(ISBLANK(Nomen.complète!S2707),"-",Nomen.complète!S2707)</f>
        <v>Rueyres-Treyfayes</v>
      </c>
    </row>
    <row r="2708" spans="1:3" x14ac:dyDescent="0.2">
      <c r="A2708" s="164" t="str">
        <f>IF(ISBLANK(Nomen.complète!Q2708),"",Nomen.complète!Q2708)</f>
        <v/>
      </c>
      <c r="B2708" s="164">
        <f>IF(ISBLANK(Nomen.complète!R2708),"",Nomen.complète!R2708)</f>
        <v>12841</v>
      </c>
      <c r="C2708" s="165" t="str">
        <f>IF(ISBLANK(Nomen.complète!S2708),"-",Nomen.complète!S2708)</f>
        <v>Rueyres-les-Prés</v>
      </c>
    </row>
    <row r="2709" spans="1:3" x14ac:dyDescent="0.2">
      <c r="A2709" s="164" t="str">
        <f>IF(ISBLANK(Nomen.complète!Q2709),"",Nomen.complète!Q2709)</f>
        <v/>
      </c>
      <c r="B2709" s="164">
        <f>IF(ISBLANK(Nomen.complète!R2709),"",Nomen.complète!R2709)</f>
        <v>16493</v>
      </c>
      <c r="C2709" s="165" t="str">
        <f>IF(ISBLANK(Nomen.complète!S2709),"-",Nomen.complète!S2709)</f>
        <v>Ruis</v>
      </c>
    </row>
    <row r="2710" spans="1:3" x14ac:dyDescent="0.2">
      <c r="A2710" s="164">
        <f>IF(ISBLANK(Nomen.complète!Q2710),"",Nomen.complète!Q2710)</f>
        <v>421</v>
      </c>
      <c r="B2710" s="164">
        <f>IF(ISBLANK(Nomen.complète!R2710),"",Nomen.complète!R2710)</f>
        <v>15078</v>
      </c>
      <c r="C2710" s="165" t="str">
        <f>IF(ISBLANK(Nomen.complète!S2710),"-",Nomen.complète!S2710)</f>
        <v>Rumendingen</v>
      </c>
    </row>
    <row r="2711" spans="1:3" x14ac:dyDescent="0.2">
      <c r="A2711" s="164">
        <f>IF(ISBLANK(Nomen.complète!Q2711),"",Nomen.complète!Q2711)</f>
        <v>987</v>
      </c>
      <c r="B2711" s="164">
        <f>IF(ISBLANK(Nomen.complète!R2711),"",Nomen.complète!R2711)</f>
        <v>15370</v>
      </c>
      <c r="C2711" s="165" t="str">
        <f>IF(ISBLANK(Nomen.complète!S2711),"-",Nomen.complète!S2711)</f>
        <v>Rumisberg</v>
      </c>
    </row>
    <row r="2712" spans="1:3" x14ac:dyDescent="0.2">
      <c r="A2712" s="164">
        <f>IF(ISBLANK(Nomen.complète!Q2712),"",Nomen.complète!Q2712)</f>
        <v>4206</v>
      </c>
      <c r="B2712" s="164">
        <f>IF(ISBLANK(Nomen.complète!R2712),"",Nomen.complète!R2712)</f>
        <v>12833</v>
      </c>
      <c r="C2712" s="165" t="str">
        <f>IF(ISBLANK(Nomen.complète!S2712),"-",Nomen.complète!S2712)</f>
        <v>Rupperswil</v>
      </c>
    </row>
    <row r="2713" spans="1:3" x14ac:dyDescent="0.2">
      <c r="A2713" s="164" t="str">
        <f>IF(ISBLANK(Nomen.complète!Q2713),"",Nomen.complète!Q2713)</f>
        <v/>
      </c>
      <c r="B2713" s="164">
        <f>IF(ISBLANK(Nomen.complète!R2713),"",Nomen.complète!R2713)</f>
        <v>10483</v>
      </c>
      <c r="C2713" s="165" t="str">
        <f>IF(ISBLANK(Nomen.complète!S2713),"-",Nomen.complète!S2713)</f>
        <v>Ruppoldsried</v>
      </c>
    </row>
    <row r="2714" spans="1:3" x14ac:dyDescent="0.2">
      <c r="A2714" s="164" t="str">
        <f>IF(ISBLANK(Nomen.complète!Q2714),"",Nomen.complète!Q2714)</f>
        <v/>
      </c>
      <c r="B2714" s="164">
        <f>IF(ISBLANK(Nomen.complète!R2714),"",Nomen.complète!R2714)</f>
        <v>10045</v>
      </c>
      <c r="C2714" s="165" t="str">
        <f>IF(ISBLANK(Nomen.complète!S2714),"-",Nomen.complète!S2714)</f>
        <v>Ruschein</v>
      </c>
    </row>
    <row r="2715" spans="1:3" x14ac:dyDescent="0.2">
      <c r="A2715" s="164">
        <f>IF(ISBLANK(Nomen.complète!Q2715),"",Nomen.complète!Q2715)</f>
        <v>178</v>
      </c>
      <c r="B2715" s="164">
        <f>IF(ISBLANK(Nomen.complète!R2715),"",Nomen.complète!R2715)</f>
        <v>12831</v>
      </c>
      <c r="C2715" s="165" t="str">
        <f>IF(ISBLANK(Nomen.complète!S2715),"-",Nomen.complète!S2715)</f>
        <v>Russikon</v>
      </c>
    </row>
    <row r="2716" spans="1:3" x14ac:dyDescent="0.2">
      <c r="A2716" s="164">
        <f>IF(ISBLANK(Nomen.complète!Q2716),"",Nomen.complète!Q2716)</f>
        <v>6637</v>
      </c>
      <c r="B2716" s="164">
        <f>IF(ISBLANK(Nomen.complète!R2716),"",Nomen.complète!R2716)</f>
        <v>12872</v>
      </c>
      <c r="C2716" s="165" t="str">
        <f>IF(ISBLANK(Nomen.complète!S2716),"-",Nomen.complète!S2716)</f>
        <v>Russin</v>
      </c>
    </row>
    <row r="2717" spans="1:3" x14ac:dyDescent="0.2">
      <c r="A2717" s="164" t="str">
        <f>IF(ISBLANK(Nomen.complète!Q2717),"",Nomen.complète!Q2717)</f>
        <v/>
      </c>
      <c r="B2717" s="164">
        <f>IF(ISBLANK(Nomen.complète!R2717),"",Nomen.complète!R2717)</f>
        <v>12874</v>
      </c>
      <c r="C2717" s="165" t="str">
        <f>IF(ISBLANK(Nomen.complète!S2717),"-",Nomen.complète!S2717)</f>
        <v>Russo</v>
      </c>
    </row>
    <row r="2718" spans="1:3" x14ac:dyDescent="0.2">
      <c r="A2718" s="164" t="str">
        <f>IF(ISBLANK(Nomen.complète!Q2718),"",Nomen.complète!Q2718)</f>
        <v/>
      </c>
      <c r="B2718" s="164">
        <f>IF(ISBLANK(Nomen.complète!R2718),"",Nomen.complète!R2718)</f>
        <v>12845</v>
      </c>
      <c r="C2718" s="165" t="str">
        <f>IF(ISBLANK(Nomen.complète!S2718),"-",Nomen.complète!S2718)</f>
        <v>Russy</v>
      </c>
    </row>
    <row r="2719" spans="1:3" x14ac:dyDescent="0.2">
      <c r="A2719" s="164">
        <f>IF(ISBLANK(Nomen.complète!Q2719),"",Nomen.complète!Q2719)</f>
        <v>1098</v>
      </c>
      <c r="B2719" s="164">
        <f>IF(ISBLANK(Nomen.complète!R2719),"",Nomen.complète!R2719)</f>
        <v>15580</v>
      </c>
      <c r="C2719" s="165" t="str">
        <f>IF(ISBLANK(Nomen.complète!S2719),"-",Nomen.complète!S2719)</f>
        <v>Ruswil</v>
      </c>
    </row>
    <row r="2720" spans="1:3" x14ac:dyDescent="0.2">
      <c r="A2720" s="164" t="str">
        <f>IF(ISBLANK(Nomen.complète!Q2720),"",Nomen.complète!Q2720)</f>
        <v/>
      </c>
      <c r="B2720" s="164">
        <f>IF(ISBLANK(Nomen.complète!R2720),"",Nomen.complète!R2720)</f>
        <v>11380</v>
      </c>
      <c r="C2720" s="165" t="str">
        <f>IF(ISBLANK(Nomen.complète!S2720),"-",Nomen.complète!S2720)</f>
        <v>Räuchlisberg</v>
      </c>
    </row>
    <row r="2721" spans="1:3" x14ac:dyDescent="0.2">
      <c r="A2721" s="164" t="str">
        <f>IF(ISBLANK(Nomen.complète!Q2721),"",Nomen.complète!Q2721)</f>
        <v/>
      </c>
      <c r="B2721" s="164">
        <f>IF(ISBLANK(Nomen.complète!R2721),"",Nomen.complète!R2721)</f>
        <v>11058</v>
      </c>
      <c r="C2721" s="165" t="str">
        <f>IF(ISBLANK(Nomen.complète!S2721),"-",Nomen.complète!S2721)</f>
        <v>Réclère</v>
      </c>
    </row>
    <row r="2722" spans="1:3" x14ac:dyDescent="0.2">
      <c r="A2722" s="164">
        <f>IF(ISBLANK(Nomen.complète!Q2722),"",Nomen.complète!Q2722)</f>
        <v>1039</v>
      </c>
      <c r="B2722" s="164">
        <f>IF(ISBLANK(Nomen.complète!R2722),"",Nomen.complète!R2722)</f>
        <v>15592</v>
      </c>
      <c r="C2722" s="165" t="str">
        <f>IF(ISBLANK(Nomen.complète!S2722),"-",Nomen.complète!S2722)</f>
        <v>Römerswil</v>
      </c>
    </row>
    <row r="2723" spans="1:3" x14ac:dyDescent="0.2">
      <c r="A2723" s="164">
        <f>IF(ISBLANK(Nomen.complète!Q2723),"",Nomen.complète!Q2723)</f>
        <v>2791</v>
      </c>
      <c r="B2723" s="164">
        <f>IF(ISBLANK(Nomen.complète!R2723),"",Nomen.complète!R2723)</f>
        <v>13849</v>
      </c>
      <c r="C2723" s="165" t="str">
        <f>IF(ISBLANK(Nomen.complète!S2723),"-",Nomen.complète!S2723)</f>
        <v>Röschenz</v>
      </c>
    </row>
    <row r="2724" spans="1:3" x14ac:dyDescent="0.2">
      <c r="A2724" s="164" t="str">
        <f>IF(ISBLANK(Nomen.complète!Q2724),"",Nomen.complète!Q2724)</f>
        <v/>
      </c>
      <c r="B2724" s="164">
        <f>IF(ISBLANK(Nomen.complète!R2724),"",Nomen.complète!R2724)</f>
        <v>11139</v>
      </c>
      <c r="C2724" s="165" t="str">
        <f>IF(ISBLANK(Nomen.complète!S2724),"-",Nomen.complète!S2724)</f>
        <v>Röthenbach bei Herzogenbuchsee</v>
      </c>
    </row>
    <row r="2725" spans="1:3" x14ac:dyDescent="0.2">
      <c r="A2725" s="164">
        <f>IF(ISBLANK(Nomen.complète!Q2725),"",Nomen.complète!Q2725)</f>
        <v>904</v>
      </c>
      <c r="B2725" s="164">
        <f>IF(ISBLANK(Nomen.complète!R2725),"",Nomen.complète!R2725)</f>
        <v>15314</v>
      </c>
      <c r="C2725" s="165" t="str">
        <f>IF(ISBLANK(Nomen.complète!S2725),"-",Nomen.complète!S2725)</f>
        <v>Röthenbach im Emmental</v>
      </c>
    </row>
    <row r="2726" spans="1:3" x14ac:dyDescent="0.2">
      <c r="A2726" s="164">
        <f>IF(ISBLANK(Nomen.complète!Q2726),"",Nomen.complète!Q2726)</f>
        <v>905</v>
      </c>
      <c r="B2726" s="164">
        <f>IF(ISBLANK(Nomen.complète!R2726),"",Nomen.complète!R2726)</f>
        <v>15315</v>
      </c>
      <c r="C2726" s="165" t="str">
        <f>IF(ISBLANK(Nomen.complète!S2726),"-",Nomen.complète!S2726)</f>
        <v>Rüderswil</v>
      </c>
    </row>
    <row r="2727" spans="1:3" x14ac:dyDescent="0.2">
      <c r="A2727" s="164">
        <f>IF(ISBLANK(Nomen.complète!Q2727),"",Nomen.complète!Q2727)</f>
        <v>2938</v>
      </c>
      <c r="B2727" s="164">
        <f>IF(ISBLANK(Nomen.complète!R2727),"",Nomen.complète!R2727)</f>
        <v>12846</v>
      </c>
      <c r="C2727" s="165" t="str">
        <f>IF(ISBLANK(Nomen.complète!S2727),"-",Nomen.complète!S2727)</f>
        <v>Rüdlingen</v>
      </c>
    </row>
    <row r="2728" spans="1:3" x14ac:dyDescent="0.2">
      <c r="A2728" s="164" t="str">
        <f>IF(ISBLANK(Nomen.complète!Q2728),"",Nomen.complète!Q2728)</f>
        <v/>
      </c>
      <c r="B2728" s="164">
        <f>IF(ISBLANK(Nomen.complète!R2728),"",Nomen.complète!R2728)</f>
        <v>16428</v>
      </c>
      <c r="C2728" s="165" t="str">
        <f>IF(ISBLANK(Nomen.complète!S2728),"-",Nomen.complète!S2728)</f>
        <v>Rüdtligen</v>
      </c>
    </row>
    <row r="2729" spans="1:3" x14ac:dyDescent="0.2">
      <c r="A2729" s="164">
        <f>IF(ISBLANK(Nomen.complète!Q2729),"",Nomen.complète!Q2729)</f>
        <v>420</v>
      </c>
      <c r="B2729" s="164">
        <f>IF(ISBLANK(Nomen.complète!R2729),"",Nomen.complète!R2729)</f>
        <v>15077</v>
      </c>
      <c r="C2729" s="165" t="str">
        <f>IF(ISBLANK(Nomen.complète!S2729),"-",Nomen.complète!S2729)</f>
        <v>Rüdtligen-Alchenflüh</v>
      </c>
    </row>
    <row r="2730" spans="1:3" x14ac:dyDescent="0.2">
      <c r="A2730" s="164">
        <f>IF(ISBLANK(Nomen.complète!Q2730),"",Nomen.complète!Q2730)</f>
        <v>880</v>
      </c>
      <c r="B2730" s="164">
        <f>IF(ISBLANK(Nomen.complète!R2730),"",Nomen.complète!R2730)</f>
        <v>15304</v>
      </c>
      <c r="C2730" s="165" t="str">
        <f>IF(ISBLANK(Nomen.complète!S2730),"-",Nomen.complète!S2730)</f>
        <v>Rüeggisberg</v>
      </c>
    </row>
    <row r="2731" spans="1:3" x14ac:dyDescent="0.2">
      <c r="A2731" s="164">
        <f>IF(ISBLANK(Nomen.complète!Q2731),"",Nomen.complète!Q2731)</f>
        <v>956</v>
      </c>
      <c r="B2731" s="164">
        <f>IF(ISBLANK(Nomen.complète!R2731),"",Nomen.complète!R2731)</f>
        <v>15351</v>
      </c>
      <c r="C2731" s="165" t="str">
        <f>IF(ISBLANK(Nomen.complète!S2731),"-",Nomen.complète!S2731)</f>
        <v>Rüegsau</v>
      </c>
    </row>
    <row r="2732" spans="1:3" x14ac:dyDescent="0.2">
      <c r="A2732" s="164">
        <f>IF(ISBLANK(Nomen.complète!Q2732),"",Nomen.complète!Q2732)</f>
        <v>4112</v>
      </c>
      <c r="B2732" s="164">
        <f>IF(ISBLANK(Nomen.complète!R2732),"",Nomen.complète!R2732)</f>
        <v>12838</v>
      </c>
      <c r="C2732" s="165" t="str">
        <f>IF(ISBLANK(Nomen.complète!S2732),"-",Nomen.complète!S2732)</f>
        <v>Rüfenach</v>
      </c>
    </row>
    <row r="2733" spans="1:3" x14ac:dyDescent="0.2">
      <c r="A2733" s="164" t="str">
        <f>IF(ISBLANK(Nomen.complète!Q2733),"",Nomen.complète!Q2733)</f>
        <v/>
      </c>
      <c r="B2733" s="164">
        <f>IF(ISBLANK(Nomen.complète!R2733),"",Nomen.complète!R2733)</f>
        <v>12835</v>
      </c>
      <c r="C2733" s="165" t="str">
        <f>IF(ISBLANK(Nomen.complète!S2733),"-",Nomen.complète!S2733)</f>
        <v>Rümikon</v>
      </c>
    </row>
    <row r="2734" spans="1:3" x14ac:dyDescent="0.2">
      <c r="A2734" s="164">
        <f>IF(ISBLANK(Nomen.complète!Q2734),"",Nomen.complète!Q2734)</f>
        <v>97</v>
      </c>
      <c r="B2734" s="164">
        <f>IF(ISBLANK(Nomen.complète!R2734),"",Nomen.complète!R2734)</f>
        <v>12834</v>
      </c>
      <c r="C2734" s="165" t="str">
        <f>IF(ISBLANK(Nomen.complète!S2734),"-",Nomen.complète!S2734)</f>
        <v>Rümlang</v>
      </c>
    </row>
    <row r="2735" spans="1:3" x14ac:dyDescent="0.2">
      <c r="A2735" s="164" t="str">
        <f>IF(ISBLANK(Nomen.complète!Q2735),"",Nomen.complète!Q2735)</f>
        <v/>
      </c>
      <c r="B2735" s="164">
        <f>IF(ISBLANK(Nomen.complète!R2735),"",Nomen.complète!R2735)</f>
        <v>11071</v>
      </c>
      <c r="C2735" s="165" t="str">
        <f>IF(ISBLANK(Nomen.complète!S2735),"-",Nomen.complète!S2735)</f>
        <v>Rümligen</v>
      </c>
    </row>
    <row r="2736" spans="1:3" x14ac:dyDescent="0.2">
      <c r="A2736" s="164">
        <f>IF(ISBLANK(Nomen.complète!Q2736),"",Nomen.complète!Q2736)</f>
        <v>2859</v>
      </c>
      <c r="B2736" s="164">
        <f>IF(ISBLANK(Nomen.complète!R2736),"",Nomen.complète!R2736)</f>
        <v>13798</v>
      </c>
      <c r="C2736" s="165" t="str">
        <f>IF(ISBLANK(Nomen.complète!S2736),"-",Nomen.complète!S2736)</f>
        <v>Rümlingen</v>
      </c>
    </row>
    <row r="2737" spans="1:3" x14ac:dyDescent="0.2">
      <c r="A2737" s="164">
        <f>IF(ISBLANK(Nomen.complète!Q2737),"",Nomen.complète!Q2737)</f>
        <v>2860</v>
      </c>
      <c r="B2737" s="164">
        <f>IF(ISBLANK(Nomen.complète!R2737),"",Nomen.complète!R2737)</f>
        <v>13799</v>
      </c>
      <c r="C2737" s="165" t="str">
        <f>IF(ISBLANK(Nomen.complète!S2737),"-",Nomen.complète!S2737)</f>
        <v>Rünenberg</v>
      </c>
    </row>
    <row r="2738" spans="1:3" x14ac:dyDescent="0.2">
      <c r="A2738" s="164">
        <f>IF(ISBLANK(Nomen.complète!Q2738),"",Nomen.complète!Q2738)</f>
        <v>853</v>
      </c>
      <c r="B2738" s="164">
        <f>IF(ISBLANK(Nomen.complète!R2738),"",Nomen.complète!R2738)</f>
        <v>15284</v>
      </c>
      <c r="C2738" s="165" t="str">
        <f>IF(ISBLANK(Nomen.complète!S2738),"-",Nomen.complète!S2738)</f>
        <v>Rüschegg</v>
      </c>
    </row>
    <row r="2739" spans="1:3" x14ac:dyDescent="0.2">
      <c r="A2739" s="164">
        <f>IF(ISBLANK(Nomen.complète!Q2739),"",Nomen.complète!Q2739)</f>
        <v>139</v>
      </c>
      <c r="B2739" s="164">
        <f>IF(ISBLANK(Nomen.complète!R2739),"",Nomen.complète!R2739)</f>
        <v>12832</v>
      </c>
      <c r="C2739" s="165" t="str">
        <f>IF(ISBLANK(Nomen.complète!S2739),"-",Nomen.complète!S2739)</f>
        <v>Rüschlikon</v>
      </c>
    </row>
    <row r="2740" spans="1:3" x14ac:dyDescent="0.2">
      <c r="A2740" s="164" t="str">
        <f>IF(ISBLANK(Nomen.complète!Q2740),"",Nomen.complète!Q2740)</f>
        <v/>
      </c>
      <c r="B2740" s="164">
        <f>IF(ISBLANK(Nomen.complète!R2740),"",Nomen.complète!R2740)</f>
        <v>10837</v>
      </c>
      <c r="C2740" s="165" t="str">
        <f>IF(ISBLANK(Nomen.complète!S2740),"-",Nomen.complète!S2740)</f>
        <v>Rüte</v>
      </c>
    </row>
    <row r="2741" spans="1:3" x14ac:dyDescent="0.2">
      <c r="A2741" s="164" t="str">
        <f>IF(ISBLANK(Nomen.complète!Q2741),"",Nomen.complète!Q2741)</f>
        <v/>
      </c>
      <c r="B2741" s="164">
        <f>IF(ISBLANK(Nomen.complète!R2741),"",Nomen.complète!R2741)</f>
        <v>12885</v>
      </c>
      <c r="C2741" s="165" t="str">
        <f>IF(ISBLANK(Nomen.complète!S2741),"-",Nomen.complète!S2741)</f>
        <v>Rüthi (Rheintal)</v>
      </c>
    </row>
    <row r="2742" spans="1:3" x14ac:dyDescent="0.2">
      <c r="A2742" s="164">
        <f>IF(ISBLANK(Nomen.complète!Q2742),"",Nomen.complète!Q2742)</f>
        <v>3256</v>
      </c>
      <c r="B2742" s="164">
        <f>IF(ISBLANK(Nomen.complète!R2742),"",Nomen.complète!R2742)</f>
        <v>14404</v>
      </c>
      <c r="C2742" s="165" t="str">
        <f>IF(ISBLANK(Nomen.complète!S2742),"-",Nomen.complète!S2742)</f>
        <v>Rüthi (SG)</v>
      </c>
    </row>
    <row r="2743" spans="1:3" x14ac:dyDescent="0.2">
      <c r="A2743" s="164" t="str">
        <f>IF(ISBLANK(Nomen.complète!Q2743),"",Nomen.complète!Q2743)</f>
        <v/>
      </c>
      <c r="B2743" s="164">
        <f>IF(ISBLANK(Nomen.complète!R2743),"",Nomen.complète!R2743)</f>
        <v>12884</v>
      </c>
      <c r="C2743" s="165" t="str">
        <f>IF(ISBLANK(Nomen.complète!S2743),"-",Nomen.complète!S2743)</f>
        <v>Rüti (GL)</v>
      </c>
    </row>
    <row r="2744" spans="1:3" x14ac:dyDescent="0.2">
      <c r="A2744" s="164">
        <f>IF(ISBLANK(Nomen.complète!Q2744),"",Nomen.complète!Q2744)</f>
        <v>118</v>
      </c>
      <c r="B2744" s="164">
        <f>IF(ISBLANK(Nomen.complète!R2744),"",Nomen.complète!R2744)</f>
        <v>12883</v>
      </c>
      <c r="C2744" s="165" t="str">
        <f>IF(ISBLANK(Nomen.complète!S2744),"-",Nomen.complète!S2744)</f>
        <v>Rüti (ZH)</v>
      </c>
    </row>
    <row r="2745" spans="1:3" x14ac:dyDescent="0.2">
      <c r="A2745" s="164">
        <f>IF(ISBLANK(Nomen.complète!Q2745),"",Nomen.complète!Q2745)</f>
        <v>393</v>
      </c>
      <c r="B2745" s="164">
        <f>IF(ISBLANK(Nomen.complète!R2745),"",Nomen.complète!R2745)</f>
        <v>15056</v>
      </c>
      <c r="C2745" s="165" t="str">
        <f>IF(ISBLANK(Nomen.complète!S2745),"-",Nomen.complète!S2745)</f>
        <v>Rüti bei Büren</v>
      </c>
    </row>
    <row r="2746" spans="1:3" x14ac:dyDescent="0.2">
      <c r="A2746" s="164">
        <f>IF(ISBLANK(Nomen.complète!Q2746),"",Nomen.complète!Q2746)</f>
        <v>422</v>
      </c>
      <c r="B2746" s="164">
        <f>IF(ISBLANK(Nomen.complète!R2746),"",Nomen.complète!R2746)</f>
        <v>15079</v>
      </c>
      <c r="C2746" s="165" t="str">
        <f>IF(ISBLANK(Nomen.complète!S2746),"-",Nomen.complète!S2746)</f>
        <v>Rüti bei Lyssach</v>
      </c>
    </row>
    <row r="2747" spans="1:3" x14ac:dyDescent="0.2">
      <c r="A2747" s="164" t="str">
        <f>IF(ISBLANK(Nomen.complète!Q2747),"",Nomen.complète!Q2747)</f>
        <v/>
      </c>
      <c r="B2747" s="164">
        <f>IF(ISBLANK(Nomen.complète!R2747),"",Nomen.complète!R2747)</f>
        <v>11072</v>
      </c>
      <c r="C2747" s="165" t="str">
        <f>IF(ISBLANK(Nomen.complète!S2747),"-",Nomen.complète!S2747)</f>
        <v>Rüti bei Riggisberg</v>
      </c>
    </row>
    <row r="2748" spans="1:3" x14ac:dyDescent="0.2">
      <c r="A2748" s="164" t="str">
        <f>IF(ISBLANK(Nomen.complète!Q2748),"",Nomen.complète!Q2748)</f>
        <v/>
      </c>
      <c r="B2748" s="164">
        <f>IF(ISBLANK(Nomen.complète!R2748),"",Nomen.complète!R2748)</f>
        <v>16545</v>
      </c>
      <c r="C2748" s="165" t="str">
        <f>IF(ISBLANK(Nomen.complète!S2748),"-",Nomen.complète!S2748)</f>
        <v>Rüti im Prätigau</v>
      </c>
    </row>
    <row r="2749" spans="1:3" x14ac:dyDescent="0.2">
      <c r="A2749" s="164">
        <f>IF(ISBLANK(Nomen.complète!Q2749),"",Nomen.complète!Q2749)</f>
        <v>340</v>
      </c>
      <c r="B2749" s="164">
        <f>IF(ISBLANK(Nomen.complète!R2749),"",Nomen.complète!R2749)</f>
        <v>15024</v>
      </c>
      <c r="C2749" s="165" t="str">
        <f>IF(ISBLANK(Nomen.complète!S2749),"-",Nomen.complète!S2749)</f>
        <v>Rütschelen</v>
      </c>
    </row>
    <row r="2750" spans="1:3" x14ac:dyDescent="0.2">
      <c r="A2750" s="164">
        <f>IF(ISBLANK(Nomen.complète!Q2750),"",Nomen.complète!Q2750)</f>
        <v>2555</v>
      </c>
      <c r="B2750" s="164">
        <f>IF(ISBLANK(Nomen.complète!R2750),"",Nomen.complète!R2750)</f>
        <v>12879</v>
      </c>
      <c r="C2750" s="165" t="str">
        <f>IF(ISBLANK(Nomen.complète!S2750),"-",Nomen.complète!S2750)</f>
        <v>Rüttenen</v>
      </c>
    </row>
    <row r="2751" spans="1:3" x14ac:dyDescent="0.2">
      <c r="A2751" s="164">
        <f>IF(ISBLANK(Nomen.complète!Q2751),"",Nomen.complète!Q2751)</f>
        <v>3788</v>
      </c>
      <c r="B2751" s="164">
        <f>IF(ISBLANK(Nomen.complète!R2751),"",Nomen.complète!R2751)</f>
        <v>16008</v>
      </c>
      <c r="C2751" s="165" t="str">
        <f>IF(ISBLANK(Nomen.complète!S2751),"-",Nomen.complète!S2751)</f>
        <v>S-chanf</v>
      </c>
    </row>
    <row r="2752" spans="1:3" x14ac:dyDescent="0.2">
      <c r="A2752" s="164">
        <f>IF(ISBLANK(Nomen.complète!Q2752),"",Nomen.complète!Q2752)</f>
        <v>843</v>
      </c>
      <c r="B2752" s="164">
        <f>IF(ISBLANK(Nomen.complète!R2752),"",Nomen.complète!R2752)</f>
        <v>15281</v>
      </c>
      <c r="C2752" s="165" t="str">
        <f>IF(ISBLANK(Nomen.complète!S2752),"-",Nomen.complète!S2752)</f>
        <v>Saanen</v>
      </c>
    </row>
    <row r="2753" spans="1:3" x14ac:dyDescent="0.2">
      <c r="A2753" s="164" t="str">
        <f>IF(ISBLANK(Nomen.complète!Q2753),"",Nomen.complète!Q2753)</f>
        <v/>
      </c>
      <c r="B2753" s="164">
        <f>IF(ISBLANK(Nomen.complète!R2753),"",Nomen.complète!R2753)</f>
        <v>10155</v>
      </c>
      <c r="C2753" s="165" t="str">
        <f>IF(ISBLANK(Nomen.complète!S2753),"-",Nomen.complète!S2753)</f>
        <v>Saas</v>
      </c>
    </row>
    <row r="2754" spans="1:3" x14ac:dyDescent="0.2">
      <c r="A2754" s="164" t="str">
        <f>IF(ISBLANK(Nomen.complète!Q2754),"",Nomen.complète!Q2754)</f>
        <v/>
      </c>
      <c r="B2754" s="164">
        <f>IF(ISBLANK(Nomen.complète!R2754),"",Nomen.complète!R2754)</f>
        <v>12878</v>
      </c>
      <c r="C2754" s="165" t="str">
        <f>IF(ISBLANK(Nomen.complète!S2754),"-",Nomen.complète!S2754)</f>
        <v>Saas Almagell</v>
      </c>
    </row>
    <row r="2755" spans="1:3" x14ac:dyDescent="0.2">
      <c r="A2755" s="164" t="str">
        <f>IF(ISBLANK(Nomen.complète!Q2755),"",Nomen.complète!Q2755)</f>
        <v/>
      </c>
      <c r="B2755" s="164">
        <f>IF(ISBLANK(Nomen.complète!R2755),"",Nomen.complète!R2755)</f>
        <v>12877</v>
      </c>
      <c r="C2755" s="165" t="str">
        <f>IF(ISBLANK(Nomen.complète!S2755),"-",Nomen.complète!S2755)</f>
        <v>Saas Balen</v>
      </c>
    </row>
    <row r="2756" spans="1:3" x14ac:dyDescent="0.2">
      <c r="A2756" s="164" t="str">
        <f>IF(ISBLANK(Nomen.complète!Q2756),"",Nomen.complète!Q2756)</f>
        <v/>
      </c>
      <c r="B2756" s="164">
        <f>IF(ISBLANK(Nomen.complète!R2756),"",Nomen.complète!R2756)</f>
        <v>12876</v>
      </c>
      <c r="C2756" s="165" t="str">
        <f>IF(ISBLANK(Nomen.complète!S2756),"-",Nomen.complète!S2756)</f>
        <v>Saas Fee</v>
      </c>
    </row>
    <row r="2757" spans="1:3" x14ac:dyDescent="0.2">
      <c r="A2757" s="164" t="str">
        <f>IF(ISBLANK(Nomen.complète!Q2757),"",Nomen.complète!Q2757)</f>
        <v/>
      </c>
      <c r="B2757" s="164">
        <f>IF(ISBLANK(Nomen.complète!R2757),"",Nomen.complète!R2757)</f>
        <v>12875</v>
      </c>
      <c r="C2757" s="165" t="str">
        <f>IF(ISBLANK(Nomen.complète!S2757),"-",Nomen.complète!S2757)</f>
        <v>Saas Grund</v>
      </c>
    </row>
    <row r="2758" spans="1:3" x14ac:dyDescent="0.2">
      <c r="A2758" s="164">
        <f>IF(ISBLANK(Nomen.complète!Q2758),"",Nomen.complète!Q2758)</f>
        <v>6288</v>
      </c>
      <c r="B2758" s="164">
        <f>IF(ISBLANK(Nomen.complète!R2758),"",Nomen.complète!R2758)</f>
        <v>14927</v>
      </c>
      <c r="C2758" s="165" t="str">
        <f>IF(ISBLANK(Nomen.complète!S2758),"-",Nomen.complète!S2758)</f>
        <v>Saas-Almagell</v>
      </c>
    </row>
    <row r="2759" spans="1:3" x14ac:dyDescent="0.2">
      <c r="A2759" s="164">
        <f>IF(ISBLANK(Nomen.complète!Q2759),"",Nomen.complète!Q2759)</f>
        <v>6289</v>
      </c>
      <c r="B2759" s="164">
        <f>IF(ISBLANK(Nomen.complète!R2759),"",Nomen.complète!R2759)</f>
        <v>14928</v>
      </c>
      <c r="C2759" s="165" t="str">
        <f>IF(ISBLANK(Nomen.complète!S2759),"-",Nomen.complète!S2759)</f>
        <v>Saas-Balen</v>
      </c>
    </row>
    <row r="2760" spans="1:3" x14ac:dyDescent="0.2">
      <c r="A2760" s="164">
        <f>IF(ISBLANK(Nomen.complète!Q2760),"",Nomen.complète!Q2760)</f>
        <v>6290</v>
      </c>
      <c r="B2760" s="164">
        <f>IF(ISBLANK(Nomen.complète!R2760),"",Nomen.complète!R2760)</f>
        <v>14929</v>
      </c>
      <c r="C2760" s="165" t="str">
        <f>IF(ISBLANK(Nomen.complète!S2760),"-",Nomen.complète!S2760)</f>
        <v>Saas-Fee</v>
      </c>
    </row>
    <row r="2761" spans="1:3" x14ac:dyDescent="0.2">
      <c r="A2761" s="164">
        <f>IF(ISBLANK(Nomen.complète!Q2761),"",Nomen.complète!Q2761)</f>
        <v>6291</v>
      </c>
      <c r="B2761" s="164">
        <f>IF(ISBLANK(Nomen.complète!R2761),"",Nomen.complète!R2761)</f>
        <v>14930</v>
      </c>
      <c r="C2761" s="165" t="str">
        <f>IF(ISBLANK(Nomen.complète!S2761),"-",Nomen.complète!S2761)</f>
        <v>Saas-Grund</v>
      </c>
    </row>
    <row r="2762" spans="1:3" x14ac:dyDescent="0.2">
      <c r="A2762" s="164">
        <f>IF(ISBLANK(Nomen.complète!Q2762),"",Nomen.complète!Q2762)</f>
        <v>1406</v>
      </c>
      <c r="B2762" s="164">
        <f>IF(ISBLANK(Nomen.complète!R2762),"",Nomen.complète!R2762)</f>
        <v>12859</v>
      </c>
      <c r="C2762" s="165" t="str">
        <f>IF(ISBLANK(Nomen.complète!S2762),"-",Nomen.complète!S2762)</f>
        <v>Sachseln</v>
      </c>
    </row>
    <row r="2763" spans="1:3" x14ac:dyDescent="0.2">
      <c r="A2763" s="164">
        <f>IF(ISBLANK(Nomen.complète!Q2763),"",Nomen.complète!Q2763)</f>
        <v>4283</v>
      </c>
      <c r="B2763" s="164">
        <f>IF(ISBLANK(Nomen.complète!R2763),"",Nomen.complète!R2763)</f>
        <v>12873</v>
      </c>
      <c r="C2763" s="165" t="str">
        <f>IF(ISBLANK(Nomen.complète!S2763),"-",Nomen.complète!S2763)</f>
        <v>Safenwil</v>
      </c>
    </row>
    <row r="2764" spans="1:3" x14ac:dyDescent="0.2">
      <c r="A2764" s="164" t="str">
        <f>IF(ISBLANK(Nomen.complète!Q2764),"",Nomen.complète!Q2764)</f>
        <v/>
      </c>
      <c r="B2764" s="164">
        <f>IF(ISBLANK(Nomen.complète!R2764),"",Nomen.complète!R2764)</f>
        <v>10186</v>
      </c>
      <c r="C2764" s="165" t="str">
        <f>IF(ISBLANK(Nomen.complète!S2764),"-",Nomen.complète!S2764)</f>
        <v>Safien</v>
      </c>
    </row>
    <row r="2765" spans="1:3" x14ac:dyDescent="0.2">
      <c r="A2765" s="164">
        <f>IF(ISBLANK(Nomen.complète!Q2765),"",Nomen.complète!Q2765)</f>
        <v>3672</v>
      </c>
      <c r="B2765" s="164">
        <f>IF(ISBLANK(Nomen.complète!R2765),"",Nomen.complète!R2765)</f>
        <v>16057</v>
      </c>
      <c r="C2765" s="165" t="str">
        <f>IF(ISBLANK(Nomen.complète!S2765),"-",Nomen.complète!S2765)</f>
        <v>Safiental</v>
      </c>
    </row>
    <row r="2766" spans="1:3" x14ac:dyDescent="0.2">
      <c r="A2766" s="164">
        <f>IF(ISBLANK(Nomen.complète!Q2766),"",Nomen.complète!Q2766)</f>
        <v>746</v>
      </c>
      <c r="B2766" s="164">
        <f>IF(ISBLANK(Nomen.complète!R2766),"",Nomen.complète!R2766)</f>
        <v>15252</v>
      </c>
      <c r="C2766" s="165" t="str">
        <f>IF(ISBLANK(Nomen.complète!S2766),"-",Nomen.complète!S2766)</f>
        <v>Safnern</v>
      </c>
    </row>
    <row r="2767" spans="1:3" x14ac:dyDescent="0.2">
      <c r="A2767" s="164" t="str">
        <f>IF(ISBLANK(Nomen.complète!Q2767),"",Nomen.complète!Q2767)</f>
        <v/>
      </c>
      <c r="B2767" s="164">
        <f>IF(ISBLANK(Nomen.complète!R2767),"",Nomen.complète!R2767)</f>
        <v>16492</v>
      </c>
      <c r="C2767" s="165" t="str">
        <f>IF(ISBLANK(Nomen.complète!S2767),"-",Nomen.complète!S2767)</f>
        <v>Sagens</v>
      </c>
    </row>
    <row r="2768" spans="1:3" x14ac:dyDescent="0.2">
      <c r="A2768" s="164" t="str">
        <f>IF(ISBLANK(Nomen.complète!Q2768),"",Nomen.complète!Q2768)</f>
        <v/>
      </c>
      <c r="B2768" s="164">
        <f>IF(ISBLANK(Nomen.complète!R2768),"",Nomen.complète!R2768)</f>
        <v>12888</v>
      </c>
      <c r="C2768" s="165" t="str">
        <f>IF(ISBLANK(Nomen.complète!S2768),"-",Nomen.complète!S2768)</f>
        <v>Sagno</v>
      </c>
    </row>
    <row r="2769" spans="1:3" x14ac:dyDescent="0.2">
      <c r="A2769" s="164">
        <f>IF(ISBLANK(Nomen.complète!Q2769),"",Nomen.complète!Q2769)</f>
        <v>3581</v>
      </c>
      <c r="B2769" s="164">
        <f>IF(ISBLANK(Nomen.complète!R2769),"",Nomen.complète!R2769)</f>
        <v>15971</v>
      </c>
      <c r="C2769" s="165" t="str">
        <f>IF(ISBLANK(Nomen.complète!S2769),"-",Nomen.complète!S2769)</f>
        <v>Sagogn</v>
      </c>
    </row>
    <row r="2770" spans="1:3" x14ac:dyDescent="0.2">
      <c r="A2770" s="164">
        <f>IF(ISBLANK(Nomen.complète!Q2770),"",Nomen.complète!Q2770)</f>
        <v>706</v>
      </c>
      <c r="B2770" s="164">
        <f>IF(ISBLANK(Nomen.complète!R2770),"",Nomen.complète!R2770)</f>
        <v>15223</v>
      </c>
      <c r="C2770" s="165" t="str">
        <f>IF(ISBLANK(Nomen.complète!S2770),"-",Nomen.complète!S2770)</f>
        <v>Saicourt</v>
      </c>
    </row>
    <row r="2771" spans="1:3" x14ac:dyDescent="0.2">
      <c r="A2771" s="164">
        <f>IF(ISBLANK(Nomen.complète!Q2771),"",Nomen.complète!Q2771)</f>
        <v>6757</v>
      </c>
      <c r="B2771" s="164">
        <f>IF(ISBLANK(Nomen.complète!R2771),"",Nomen.complète!R2771)</f>
        <v>14966</v>
      </c>
      <c r="C2771" s="165" t="str">
        <f>IF(ISBLANK(Nomen.complète!S2771),"-",Nomen.complète!S2771)</f>
        <v>Saignelégier</v>
      </c>
    </row>
    <row r="2772" spans="1:3" x14ac:dyDescent="0.2">
      <c r="A2772" s="164">
        <f>IF(ISBLANK(Nomen.complète!Q2772),"",Nomen.complète!Q2772)</f>
        <v>6140</v>
      </c>
      <c r="B2772" s="164">
        <f>IF(ISBLANK(Nomen.complète!R2772),"",Nomen.complète!R2772)</f>
        <v>12871</v>
      </c>
      <c r="C2772" s="165" t="str">
        <f>IF(ISBLANK(Nomen.complète!S2772),"-",Nomen.complète!S2772)</f>
        <v>Saillon</v>
      </c>
    </row>
    <row r="2773" spans="1:3" x14ac:dyDescent="0.2">
      <c r="A2773" s="164">
        <f>IF(ISBLANK(Nomen.complète!Q2773),"",Nomen.complète!Q2773)</f>
        <v>2041</v>
      </c>
      <c r="B2773" s="164">
        <f>IF(ISBLANK(Nomen.complète!R2773),"",Nomen.complète!R2773)</f>
        <v>13702</v>
      </c>
      <c r="C2773" s="165" t="str">
        <f>IF(ISBLANK(Nomen.complète!S2773),"-",Nomen.complète!S2773)</f>
        <v>Saint-Aubin (FR)</v>
      </c>
    </row>
    <row r="2774" spans="1:3" x14ac:dyDescent="0.2">
      <c r="A2774" s="164" t="str">
        <f>IF(ISBLANK(Nomen.complète!Q2774),"",Nomen.complète!Q2774)</f>
        <v/>
      </c>
      <c r="B2774" s="164">
        <f>IF(ISBLANK(Nomen.complète!R2774),"",Nomen.complète!R2774)</f>
        <v>16276</v>
      </c>
      <c r="C2774" s="165" t="str">
        <f>IF(ISBLANK(Nomen.complète!S2774),"-",Nomen.complète!S2774)</f>
        <v>Saint-Aubin (NE)</v>
      </c>
    </row>
    <row r="2775" spans="1:3" x14ac:dyDescent="0.2">
      <c r="A2775" s="164" t="str">
        <f>IF(ISBLANK(Nomen.complète!Q2775),"",Nomen.complète!Q2775)</f>
        <v/>
      </c>
      <c r="B2775" s="164">
        <f>IF(ISBLANK(Nomen.complète!R2775),"",Nomen.complète!R2775)</f>
        <v>12869</v>
      </c>
      <c r="C2775" s="165" t="str">
        <f>IF(ISBLANK(Nomen.complète!S2775),"-",Nomen.complète!S2775)</f>
        <v>Saint-Aubin-Sauges</v>
      </c>
    </row>
    <row r="2776" spans="1:3" x14ac:dyDescent="0.2">
      <c r="A2776" s="164">
        <f>IF(ISBLANK(Nomen.complète!Q2776),"",Nomen.complète!Q2776)</f>
        <v>5535</v>
      </c>
      <c r="B2776" s="164">
        <f>IF(ISBLANK(Nomen.complète!R2776),"",Nomen.complète!R2776)</f>
        <v>14612</v>
      </c>
      <c r="C2776" s="165" t="str">
        <f>IF(ISBLANK(Nomen.complète!S2776),"-",Nomen.complète!S2776)</f>
        <v>Saint-Barthélemy (VD)</v>
      </c>
    </row>
    <row r="2777" spans="1:3" x14ac:dyDescent="0.2">
      <c r="A2777" s="164">
        <f>IF(ISBLANK(Nomen.complète!Q2777),"",Nomen.complète!Q2777)</f>
        <v>6459</v>
      </c>
      <c r="B2777" s="164">
        <f>IF(ISBLANK(Nomen.complète!R2777),"",Nomen.complète!R2777)</f>
        <v>16112</v>
      </c>
      <c r="C2777" s="165" t="str">
        <f>IF(ISBLANK(Nomen.complète!S2777),"-",Nomen.complète!S2777)</f>
        <v>Saint-Blaise</v>
      </c>
    </row>
    <row r="2778" spans="1:3" x14ac:dyDescent="0.2">
      <c r="A2778" s="164">
        <f>IF(ISBLANK(Nomen.complète!Q2778),"",Nomen.complète!Q2778)</f>
        <v>6758</v>
      </c>
      <c r="B2778" s="164">
        <f>IF(ISBLANK(Nomen.complète!R2778),"",Nomen.complète!R2778)</f>
        <v>13316</v>
      </c>
      <c r="C2778" s="165" t="str">
        <f>IF(ISBLANK(Nomen.complète!S2778),"-",Nomen.complète!S2778)</f>
        <v>Saint-Brais</v>
      </c>
    </row>
    <row r="2779" spans="1:3" x14ac:dyDescent="0.2">
      <c r="A2779" s="164">
        <f>IF(ISBLANK(Nomen.complète!Q2779),"",Nomen.complète!Q2779)</f>
        <v>5727</v>
      </c>
      <c r="B2779" s="164">
        <f>IF(ISBLANK(Nomen.complète!R2779),"",Nomen.complète!R2779)</f>
        <v>14613</v>
      </c>
      <c r="C2779" s="165" t="str">
        <f>IF(ISBLANK(Nomen.complète!S2779),"-",Nomen.complète!S2779)</f>
        <v>Saint-Cergue</v>
      </c>
    </row>
    <row r="2780" spans="1:3" x14ac:dyDescent="0.2">
      <c r="A2780" s="164" t="str">
        <f>IF(ISBLANK(Nomen.complète!Q2780),"",Nomen.complète!Q2780)</f>
        <v/>
      </c>
      <c r="B2780" s="164">
        <f>IF(ISBLANK(Nomen.complète!R2780),"",Nomen.complète!R2780)</f>
        <v>12865</v>
      </c>
      <c r="C2780" s="165" t="str">
        <f>IF(ISBLANK(Nomen.complète!S2780),"-",Nomen.complète!S2780)</f>
        <v>Saint-Cierges</v>
      </c>
    </row>
    <row r="2781" spans="1:3" x14ac:dyDescent="0.2">
      <c r="A2781" s="164">
        <f>IF(ISBLANK(Nomen.complète!Q2781),"",Nomen.complète!Q2781)</f>
        <v>5434</v>
      </c>
      <c r="B2781" s="164">
        <f>IF(ISBLANK(Nomen.complète!R2781),"",Nomen.complète!R2781)</f>
        <v>14615</v>
      </c>
      <c r="C2781" s="165" t="str">
        <f>IF(ISBLANK(Nomen.complète!S2781),"-",Nomen.complète!S2781)</f>
        <v>Saint-George</v>
      </c>
    </row>
    <row r="2782" spans="1:3" x14ac:dyDescent="0.2">
      <c r="A2782" s="164">
        <f>IF(ISBLANK(Nomen.complète!Q2782),"",Nomen.complète!Q2782)</f>
        <v>6155</v>
      </c>
      <c r="B2782" s="164">
        <f>IF(ISBLANK(Nomen.complète!R2782),"",Nomen.complète!R2782)</f>
        <v>12863</v>
      </c>
      <c r="C2782" s="165" t="str">
        <f>IF(ISBLANK(Nomen.complète!S2782),"-",Nomen.complète!S2782)</f>
        <v>Saint-Gingolph</v>
      </c>
    </row>
    <row r="2783" spans="1:3" x14ac:dyDescent="0.2">
      <c r="A2783" s="164">
        <f>IF(ISBLANK(Nomen.complète!Q2783),"",Nomen.complète!Q2783)</f>
        <v>443</v>
      </c>
      <c r="B2783" s="164">
        <f>IF(ISBLANK(Nomen.complète!R2783),"",Nomen.complète!R2783)</f>
        <v>15094</v>
      </c>
      <c r="C2783" s="165" t="str">
        <f>IF(ISBLANK(Nomen.complète!S2783),"-",Nomen.complète!S2783)</f>
        <v>Saint-Imier</v>
      </c>
    </row>
    <row r="2784" spans="1:3" x14ac:dyDescent="0.2">
      <c r="A2784" s="164" t="str">
        <f>IF(ISBLANK(Nomen.complète!Q2784),"",Nomen.complète!Q2784)</f>
        <v/>
      </c>
      <c r="B2784" s="164">
        <f>IF(ISBLANK(Nomen.complète!R2784),"",Nomen.complète!R2784)</f>
        <v>12861</v>
      </c>
      <c r="C2784" s="165" t="str">
        <f>IF(ISBLANK(Nomen.complète!S2784),"-",Nomen.complète!S2784)</f>
        <v>Saint-Jean</v>
      </c>
    </row>
    <row r="2785" spans="1:3" x14ac:dyDescent="0.2">
      <c r="A2785" s="164">
        <f>IF(ISBLANK(Nomen.complète!Q2785),"",Nomen.complète!Q2785)</f>
        <v>5435</v>
      </c>
      <c r="B2785" s="164">
        <f>IF(ISBLANK(Nomen.complète!R2785),"",Nomen.complète!R2785)</f>
        <v>14601</v>
      </c>
      <c r="C2785" s="165" t="str">
        <f>IF(ISBLANK(Nomen.complète!S2785),"-",Nomen.complète!S2785)</f>
        <v>Saint-Livres</v>
      </c>
    </row>
    <row r="2786" spans="1:3" x14ac:dyDescent="0.2">
      <c r="A2786" s="164" t="str">
        <f>IF(ISBLANK(Nomen.complète!Q2786),"",Nomen.complète!Q2786)</f>
        <v/>
      </c>
      <c r="B2786" s="164">
        <f>IF(ISBLANK(Nomen.complète!R2786),"",Nomen.complète!R2786)</f>
        <v>13034</v>
      </c>
      <c r="C2786" s="165" t="str">
        <f>IF(ISBLANK(Nomen.complète!S2786),"-",Nomen.complète!S2786)</f>
        <v>Saint-Luc</v>
      </c>
    </row>
    <row r="2787" spans="1:3" x14ac:dyDescent="0.2">
      <c r="A2787" s="164" t="str">
        <f>IF(ISBLANK(Nomen.complète!Q2787),"",Nomen.complète!Q2787)</f>
        <v/>
      </c>
      <c r="B2787" s="164">
        <f>IF(ISBLANK(Nomen.complète!R2787),"",Nomen.complète!R2787)</f>
        <v>12975</v>
      </c>
      <c r="C2787" s="165" t="str">
        <f>IF(ISBLANK(Nomen.complète!S2787),"-",Nomen.complète!S2787)</f>
        <v>Saint-Légier-La Chiésaz</v>
      </c>
    </row>
    <row r="2788" spans="1:3" x14ac:dyDescent="0.2">
      <c r="A2788" s="164">
        <f>IF(ISBLANK(Nomen.complète!Q2788),"",Nomen.complète!Q2788)</f>
        <v>6246</v>
      </c>
      <c r="B2788" s="164">
        <f>IF(ISBLANK(Nomen.complète!R2788),"",Nomen.complète!R2788)</f>
        <v>12857</v>
      </c>
      <c r="C2788" s="165" t="str">
        <f>IF(ISBLANK(Nomen.complète!S2788),"-",Nomen.complète!S2788)</f>
        <v>Saint-Léonard</v>
      </c>
    </row>
    <row r="2789" spans="1:3" x14ac:dyDescent="0.2">
      <c r="A2789" s="164">
        <f>IF(ISBLANK(Nomen.complète!Q2789),"",Nomen.complète!Q2789)</f>
        <v>2335</v>
      </c>
      <c r="B2789" s="164">
        <f>IF(ISBLANK(Nomen.complète!R2789),"",Nomen.complète!R2789)</f>
        <v>14484</v>
      </c>
      <c r="C2789" s="165" t="str">
        <f>IF(ISBLANK(Nomen.complète!S2789),"-",Nomen.complète!S2789)</f>
        <v>Saint-Martin (FR)</v>
      </c>
    </row>
    <row r="2790" spans="1:3" x14ac:dyDescent="0.2">
      <c r="A2790" s="164">
        <f>IF(ISBLANK(Nomen.complète!Q2790),"",Nomen.complète!Q2790)</f>
        <v>6087</v>
      </c>
      <c r="B2790" s="164">
        <f>IF(ISBLANK(Nomen.complète!R2790),"",Nomen.complète!R2790)</f>
        <v>13032</v>
      </c>
      <c r="C2790" s="165" t="str">
        <f>IF(ISBLANK(Nomen.complète!S2790),"-",Nomen.complète!S2790)</f>
        <v>Saint-Martin (VS)</v>
      </c>
    </row>
    <row r="2791" spans="1:3" x14ac:dyDescent="0.2">
      <c r="A2791" s="164">
        <f>IF(ISBLANK(Nomen.complète!Q2791),"",Nomen.complète!Q2791)</f>
        <v>6217</v>
      </c>
      <c r="B2791" s="164">
        <f>IF(ISBLANK(Nomen.complète!R2791),"",Nomen.complète!R2791)</f>
        <v>15620</v>
      </c>
      <c r="C2791" s="165" t="str">
        <f>IF(ISBLANK(Nomen.complète!S2791),"-",Nomen.complète!S2791)</f>
        <v>Saint-Maurice</v>
      </c>
    </row>
    <row r="2792" spans="1:3" x14ac:dyDescent="0.2">
      <c r="A2792" s="164">
        <f>IF(ISBLANK(Nomen.complète!Q2792),"",Nomen.complète!Q2792)</f>
        <v>5436</v>
      </c>
      <c r="B2792" s="164">
        <f>IF(ISBLANK(Nomen.complète!R2792),"",Nomen.complète!R2792)</f>
        <v>14586</v>
      </c>
      <c r="C2792" s="165" t="str">
        <f>IF(ISBLANK(Nomen.complète!S2792),"-",Nomen.complète!S2792)</f>
        <v>Saint-Oyens</v>
      </c>
    </row>
    <row r="2793" spans="1:3" x14ac:dyDescent="0.2">
      <c r="A2793" s="164">
        <f>IF(ISBLANK(Nomen.complète!Q2793),"",Nomen.complète!Q2793)</f>
        <v>5646</v>
      </c>
      <c r="B2793" s="164">
        <f>IF(ISBLANK(Nomen.complète!R2793),"",Nomen.complète!R2793)</f>
        <v>14587</v>
      </c>
      <c r="C2793" s="165" t="str">
        <f>IF(ISBLANK(Nomen.complète!S2793),"-",Nomen.complète!S2793)</f>
        <v>Saint-Prex</v>
      </c>
    </row>
    <row r="2794" spans="1:3" x14ac:dyDescent="0.2">
      <c r="A2794" s="164">
        <f>IF(ISBLANK(Nomen.complète!Q2794),"",Nomen.complète!Q2794)</f>
        <v>5610</v>
      </c>
      <c r="B2794" s="164">
        <f>IF(ISBLANK(Nomen.complète!R2794),"",Nomen.complète!R2794)</f>
        <v>14588</v>
      </c>
      <c r="C2794" s="165" t="str">
        <f>IF(ISBLANK(Nomen.complète!S2794),"-",Nomen.complète!S2794)</f>
        <v>Saint-Saphorin (Lavaux)</v>
      </c>
    </row>
    <row r="2795" spans="1:3" x14ac:dyDescent="0.2">
      <c r="A2795" s="164" t="str">
        <f>IF(ISBLANK(Nomen.complète!Q2795),"",Nomen.complète!Q2795)</f>
        <v/>
      </c>
      <c r="B2795" s="164">
        <f>IF(ISBLANK(Nomen.complète!R2795),"",Nomen.complète!R2795)</f>
        <v>13027</v>
      </c>
      <c r="C2795" s="165" t="str">
        <f>IF(ISBLANK(Nomen.complète!S2795),"-",Nomen.complète!S2795)</f>
        <v>Saint-Saphorin-sur-Morges</v>
      </c>
    </row>
    <row r="2796" spans="1:3" x14ac:dyDescent="0.2">
      <c r="A2796" s="164" t="str">
        <f>IF(ISBLANK(Nomen.complète!Q2796),"",Nomen.complète!Q2796)</f>
        <v/>
      </c>
      <c r="B2796" s="164">
        <f>IF(ISBLANK(Nomen.complète!R2796),"",Nomen.complète!R2796)</f>
        <v>13026</v>
      </c>
      <c r="C2796" s="165" t="str">
        <f>IF(ISBLANK(Nomen.complète!S2796),"-",Nomen.complète!S2796)</f>
        <v>Saint-Sulpice (NE)</v>
      </c>
    </row>
    <row r="2797" spans="1:3" x14ac:dyDescent="0.2">
      <c r="A2797" s="164">
        <f>IF(ISBLANK(Nomen.complète!Q2797),"",Nomen.complète!Q2797)</f>
        <v>5648</v>
      </c>
      <c r="B2797" s="164">
        <f>IF(ISBLANK(Nomen.complète!R2797),"",Nomen.complète!R2797)</f>
        <v>14590</v>
      </c>
      <c r="C2797" s="165" t="str">
        <f>IF(ISBLANK(Nomen.complète!S2797),"-",Nomen.complète!S2797)</f>
        <v>Saint-Sulpice (VD)</v>
      </c>
    </row>
    <row r="2798" spans="1:3" x14ac:dyDescent="0.2">
      <c r="A2798" s="164" t="str">
        <f>IF(ISBLANK(Nomen.complète!Q2798),"",Nomen.complète!Q2798)</f>
        <v/>
      </c>
      <c r="B2798" s="164">
        <f>IF(ISBLANK(Nomen.complète!R2798),"",Nomen.complète!R2798)</f>
        <v>11020</v>
      </c>
      <c r="C2798" s="165" t="str">
        <f>IF(ISBLANK(Nomen.complète!S2798),"-",Nomen.complète!S2798)</f>
        <v>Saint-Ursanne</v>
      </c>
    </row>
    <row r="2799" spans="1:3" x14ac:dyDescent="0.2">
      <c r="A2799" s="164">
        <f>IF(ISBLANK(Nomen.complète!Q2799),"",Nomen.complète!Q2799)</f>
        <v>5568</v>
      </c>
      <c r="B2799" s="164">
        <f>IF(ISBLANK(Nomen.complète!R2799),"",Nomen.complète!R2799)</f>
        <v>14591</v>
      </c>
      <c r="C2799" s="165" t="str">
        <f>IF(ISBLANK(Nomen.complète!S2799),"-",Nomen.complète!S2799)</f>
        <v>Sainte-Croix</v>
      </c>
    </row>
    <row r="2800" spans="1:3" x14ac:dyDescent="0.2">
      <c r="A2800" s="164" t="str">
        <f>IF(ISBLANK(Nomen.complète!Q2800),"",Nomen.complète!Q2800)</f>
        <v/>
      </c>
      <c r="B2800" s="164">
        <f>IF(ISBLANK(Nomen.complète!R2800),"",Nomen.complète!R2800)</f>
        <v>13023</v>
      </c>
      <c r="C2800" s="165" t="str">
        <f>IF(ISBLANK(Nomen.complète!S2800),"-",Nomen.complète!S2800)</f>
        <v>Sala Capriasca</v>
      </c>
    </row>
    <row r="2801" spans="1:3" x14ac:dyDescent="0.2">
      <c r="A2801" s="164" t="str">
        <f>IF(ISBLANK(Nomen.complète!Q2801),"",Nomen.complète!Q2801)</f>
        <v/>
      </c>
      <c r="B2801" s="164">
        <f>IF(ISBLANK(Nomen.complète!R2801),"",Nomen.complète!R2801)</f>
        <v>13007</v>
      </c>
      <c r="C2801" s="165" t="str">
        <f>IF(ISBLANK(Nomen.complète!S2801),"-",Nomen.complète!S2801)</f>
        <v>Salen-Reutenen</v>
      </c>
    </row>
    <row r="2802" spans="1:3" x14ac:dyDescent="0.2">
      <c r="A2802" s="164">
        <f>IF(ISBLANK(Nomen.complète!Q2802),"",Nomen.complète!Q2802)</f>
        <v>4851</v>
      </c>
      <c r="B2802" s="164">
        <f>IF(ISBLANK(Nomen.complète!R2802),"",Nomen.complète!R2802)</f>
        <v>15422</v>
      </c>
      <c r="C2802" s="165" t="str">
        <f>IF(ISBLANK(Nomen.complète!S2802),"-",Nomen.complète!S2802)</f>
        <v>Salenstein</v>
      </c>
    </row>
    <row r="2803" spans="1:3" x14ac:dyDescent="0.2">
      <c r="A2803" s="164" t="str">
        <f>IF(ISBLANK(Nomen.complète!Q2803),"",Nomen.complète!Q2803)</f>
        <v/>
      </c>
      <c r="B2803" s="164">
        <f>IF(ISBLANK(Nomen.complète!R2803),"",Nomen.complète!R2803)</f>
        <v>11333</v>
      </c>
      <c r="C2803" s="165" t="str">
        <f>IF(ISBLANK(Nomen.complète!S2803),"-",Nomen.complète!S2803)</f>
        <v>Sales (Sarine)</v>
      </c>
    </row>
    <row r="2804" spans="1:3" x14ac:dyDescent="0.2">
      <c r="A2804" s="164">
        <f>IF(ISBLANK(Nomen.complète!Q2804),"",Nomen.complète!Q2804)</f>
        <v>6113</v>
      </c>
      <c r="B2804" s="164">
        <f>IF(ISBLANK(Nomen.complète!R2804),"",Nomen.complète!R2804)</f>
        <v>13035</v>
      </c>
      <c r="C2804" s="165" t="str">
        <f>IF(ISBLANK(Nomen.complète!S2804),"-",Nomen.complète!S2804)</f>
        <v>Salgesch</v>
      </c>
    </row>
    <row r="2805" spans="1:3" x14ac:dyDescent="0.2">
      <c r="A2805" s="164" t="str">
        <f>IF(ISBLANK(Nomen.complète!Q2805),"",Nomen.complète!Q2805)</f>
        <v/>
      </c>
      <c r="B2805" s="164">
        <f>IF(ISBLANK(Nomen.complète!R2805),"",Nomen.complète!R2805)</f>
        <v>13019</v>
      </c>
      <c r="C2805" s="165" t="str">
        <f>IF(ISBLANK(Nomen.complète!S2805),"-",Nomen.complète!S2805)</f>
        <v>Salins</v>
      </c>
    </row>
    <row r="2806" spans="1:3" x14ac:dyDescent="0.2">
      <c r="A2806" s="164">
        <f>IF(ISBLANK(Nomen.complète!Q2806),"",Nomen.complète!Q2806)</f>
        <v>4441</v>
      </c>
      <c r="B2806" s="164">
        <f>IF(ISBLANK(Nomen.complète!R2806),"",Nomen.complète!R2806)</f>
        <v>15413</v>
      </c>
      <c r="C2806" s="165" t="str">
        <f>IF(ISBLANK(Nomen.complète!S2806),"-",Nomen.complète!S2806)</f>
        <v>Salmsach</v>
      </c>
    </row>
    <row r="2807" spans="1:3" x14ac:dyDescent="0.2">
      <c r="A2807" s="164" t="str">
        <f>IF(ISBLANK(Nomen.complète!Q2807),"",Nomen.complète!Q2807)</f>
        <v/>
      </c>
      <c r="B2807" s="164">
        <f>IF(ISBLANK(Nomen.complète!R2807),"",Nomen.complète!R2807)</f>
        <v>13017</v>
      </c>
      <c r="C2807" s="165" t="str">
        <f>IF(ISBLANK(Nomen.complète!S2807),"-",Nomen.complète!S2807)</f>
        <v>Salorino</v>
      </c>
    </row>
    <row r="2808" spans="1:3" x14ac:dyDescent="0.2">
      <c r="A2808" s="164" t="str">
        <f>IF(ISBLANK(Nomen.complète!Q2808),"",Nomen.complète!Q2808)</f>
        <v/>
      </c>
      <c r="B2808" s="164">
        <f>IF(ISBLANK(Nomen.complète!R2808),"",Nomen.complète!R2808)</f>
        <v>10058</v>
      </c>
      <c r="C2808" s="165" t="str">
        <f>IF(ISBLANK(Nomen.complète!S2808),"-",Nomen.complète!S2808)</f>
        <v>Salouf</v>
      </c>
    </row>
    <row r="2809" spans="1:3" x14ac:dyDescent="0.2">
      <c r="A2809" s="164" t="str">
        <f>IF(ISBLANK(Nomen.complète!Q2809),"",Nomen.complète!Q2809)</f>
        <v/>
      </c>
      <c r="B2809" s="164">
        <f>IF(ISBLANK(Nomen.complète!R2809),"",Nomen.complète!R2809)</f>
        <v>16491</v>
      </c>
      <c r="C2809" s="165" t="str">
        <f>IF(ISBLANK(Nomen.complète!S2809),"-",Nomen.complète!S2809)</f>
        <v>Salux</v>
      </c>
    </row>
    <row r="2810" spans="1:3" x14ac:dyDescent="0.2">
      <c r="A2810" s="164">
        <f>IF(ISBLANK(Nomen.complète!Q2810),"",Nomen.complète!Q2810)</f>
        <v>6218</v>
      </c>
      <c r="B2810" s="164">
        <f>IF(ISBLANK(Nomen.complète!R2810),"",Nomen.complète!R2810)</f>
        <v>13016</v>
      </c>
      <c r="C2810" s="165" t="str">
        <f>IF(ISBLANK(Nomen.complète!S2810),"-",Nomen.complète!S2810)</f>
        <v>Salvan</v>
      </c>
    </row>
    <row r="2811" spans="1:3" x14ac:dyDescent="0.2">
      <c r="A2811" s="164" t="str">
        <f>IF(ISBLANK(Nomen.complète!Q2811),"",Nomen.complète!Q2811)</f>
        <v/>
      </c>
      <c r="B2811" s="164">
        <f>IF(ISBLANK(Nomen.complète!R2811),"",Nomen.complète!R2811)</f>
        <v>13015</v>
      </c>
      <c r="C2811" s="165" t="str">
        <f>IF(ISBLANK(Nomen.complète!S2811),"-",Nomen.complète!S2811)</f>
        <v>Salvenach</v>
      </c>
    </row>
    <row r="2812" spans="1:3" x14ac:dyDescent="0.2">
      <c r="A2812" s="164" t="str">
        <f>IF(ISBLANK(Nomen.complète!Q2812),"",Nomen.complète!Q2812)</f>
        <v/>
      </c>
      <c r="B2812" s="164">
        <f>IF(ISBLANK(Nomen.complète!R2812),"",Nomen.complète!R2812)</f>
        <v>16490</v>
      </c>
      <c r="C2812" s="165" t="str">
        <f>IF(ISBLANK(Nomen.complète!S2812),"-",Nomen.complète!S2812)</f>
        <v>Samaden</v>
      </c>
    </row>
    <row r="2813" spans="1:3" x14ac:dyDescent="0.2">
      <c r="A2813" s="164">
        <f>IF(ISBLANK(Nomen.complète!Q2813),"",Nomen.complète!Q2813)</f>
        <v>3786</v>
      </c>
      <c r="B2813" s="164">
        <f>IF(ISBLANK(Nomen.complète!R2813),"",Nomen.complète!R2813)</f>
        <v>16006</v>
      </c>
      <c r="C2813" s="165" t="str">
        <f>IF(ISBLANK(Nomen.complète!S2813),"-",Nomen.complète!S2813)</f>
        <v>Samedan</v>
      </c>
    </row>
    <row r="2814" spans="1:3" x14ac:dyDescent="0.2">
      <c r="A2814" s="164">
        <f>IF(ISBLANK(Nomen.complète!Q2814),"",Nomen.complète!Q2814)</f>
        <v>3752</v>
      </c>
      <c r="B2814" s="164">
        <f>IF(ISBLANK(Nomen.complète!R2814),"",Nomen.complète!R2814)</f>
        <v>16000</v>
      </c>
      <c r="C2814" s="165" t="str">
        <f>IF(ISBLANK(Nomen.complète!S2814),"-",Nomen.complète!S2814)</f>
        <v>Samnaun</v>
      </c>
    </row>
    <row r="2815" spans="1:3" x14ac:dyDescent="0.2">
      <c r="A2815" s="164" t="str">
        <f>IF(ISBLANK(Nomen.complète!Q2815),"",Nomen.complète!Q2815)</f>
        <v/>
      </c>
      <c r="B2815" s="164">
        <f>IF(ISBLANK(Nomen.complète!R2815),"",Nomen.complète!R2815)</f>
        <v>13014</v>
      </c>
      <c r="C2815" s="165" t="str">
        <f>IF(ISBLANK(Nomen.complète!S2815),"-",Nomen.complète!S2815)</f>
        <v>San Nazzaro</v>
      </c>
    </row>
    <row r="2816" spans="1:3" x14ac:dyDescent="0.2">
      <c r="A2816" s="164">
        <f>IF(ISBLANK(Nomen.complète!Q2816),"",Nomen.complète!Q2816)</f>
        <v>3835</v>
      </c>
      <c r="B2816" s="164">
        <f>IF(ISBLANK(Nomen.complète!R2816),"",Nomen.complète!R2816)</f>
        <v>16021</v>
      </c>
      <c r="C2816" s="165" t="str">
        <f>IF(ISBLANK(Nomen.complète!S2816),"-",Nomen.complète!S2816)</f>
        <v>San Vittore</v>
      </c>
    </row>
    <row r="2817" spans="1:3" x14ac:dyDescent="0.2">
      <c r="A2817" s="164" t="str">
        <f>IF(ISBLANK(Nomen.complète!Q2817),"",Nomen.complète!Q2817)</f>
        <v/>
      </c>
      <c r="B2817" s="164">
        <f>IF(ISBLANK(Nomen.complète!R2817),"",Nomen.complète!R2817)</f>
        <v>13013</v>
      </c>
      <c r="C2817" s="165" t="str">
        <f>IF(ISBLANK(Nomen.complète!S2817),"-",Nomen.complète!S2817)</f>
        <v>Sant'Abbondio</v>
      </c>
    </row>
    <row r="2818" spans="1:3" x14ac:dyDescent="0.2">
      <c r="A2818" s="164">
        <f>IF(ISBLANK(Nomen.complète!Q2818),"",Nomen.complète!Q2818)</f>
        <v>5017</v>
      </c>
      <c r="B2818" s="164">
        <f>IF(ISBLANK(Nomen.complète!R2818),"",Nomen.complète!R2818)</f>
        <v>13012</v>
      </c>
      <c r="C2818" s="165" t="str">
        <f>IF(ISBLANK(Nomen.complète!S2818),"-",Nomen.complète!S2818)</f>
        <v>Sant'Antonino</v>
      </c>
    </row>
    <row r="2819" spans="1:3" x14ac:dyDescent="0.2">
      <c r="A2819" s="164" t="str">
        <f>IF(ISBLANK(Nomen.complète!Q2819),"",Nomen.complète!Q2819)</f>
        <v/>
      </c>
      <c r="B2819" s="164">
        <f>IF(ISBLANK(Nomen.complète!R2819),"",Nomen.complète!R2819)</f>
        <v>13011</v>
      </c>
      <c r="C2819" s="165" t="str">
        <f>IF(ISBLANK(Nomen.complète!S2819),"-",Nomen.complète!S2819)</f>
        <v>Sant'Antonio</v>
      </c>
    </row>
    <row r="2820" spans="1:3" x14ac:dyDescent="0.2">
      <c r="A2820" s="164" t="str">
        <f>IF(ISBLANK(Nomen.complète!Q2820),"",Nomen.complète!Q2820)</f>
        <v/>
      </c>
      <c r="B2820" s="164">
        <f>IF(ISBLANK(Nomen.complète!R2820),"",Nomen.complète!R2820)</f>
        <v>11282</v>
      </c>
      <c r="C2820" s="165" t="str">
        <f>IF(ISBLANK(Nomen.complète!S2820),"-",Nomen.complète!S2820)</f>
        <v>Santa Domenica</v>
      </c>
    </row>
    <row r="2821" spans="1:3" x14ac:dyDescent="0.2">
      <c r="A2821" s="164" t="str">
        <f>IF(ISBLANK(Nomen.complète!Q2821),"",Nomen.complète!Q2821)</f>
        <v/>
      </c>
      <c r="B2821" s="164">
        <f>IF(ISBLANK(Nomen.complète!R2821),"",Nomen.complète!R2821)</f>
        <v>11321</v>
      </c>
      <c r="C2821" s="165" t="str">
        <f>IF(ISBLANK(Nomen.complète!S2821),"-",Nomen.complète!S2821)</f>
        <v>Santa Maria im Münstertal</v>
      </c>
    </row>
    <row r="2822" spans="1:3" x14ac:dyDescent="0.2">
      <c r="A2822" s="164">
        <f>IF(ISBLANK(Nomen.complète!Q2822),"",Nomen.complète!Q2822)</f>
        <v>3810</v>
      </c>
      <c r="B2822" s="164">
        <f>IF(ISBLANK(Nomen.complète!R2822),"",Nomen.complète!R2822)</f>
        <v>16015</v>
      </c>
      <c r="C2822" s="165" t="str">
        <f>IF(ISBLANK(Nomen.complète!S2822),"-",Nomen.complète!S2822)</f>
        <v>Santa Maria in Calanca</v>
      </c>
    </row>
    <row r="2823" spans="1:3" x14ac:dyDescent="0.2">
      <c r="A2823" s="164">
        <f>IF(ISBLANK(Nomen.complète!Q2823),"",Nomen.complète!Q2823)</f>
        <v>3296</v>
      </c>
      <c r="B2823" s="164">
        <f>IF(ISBLANK(Nomen.complète!R2823),"",Nomen.complète!R2823)</f>
        <v>14416</v>
      </c>
      <c r="C2823" s="165" t="str">
        <f>IF(ISBLANK(Nomen.complète!S2823),"-",Nomen.complète!S2823)</f>
        <v>Sargans</v>
      </c>
    </row>
    <row r="2824" spans="1:3" x14ac:dyDescent="0.2">
      <c r="A2824" s="164">
        <f>IF(ISBLANK(Nomen.complète!Q2824),"",Nomen.complète!Q2824)</f>
        <v>4076</v>
      </c>
      <c r="B2824" s="164">
        <f>IF(ISBLANK(Nomen.complète!R2824),"",Nomen.complète!R2824)</f>
        <v>13010</v>
      </c>
      <c r="C2824" s="165" t="str">
        <f>IF(ISBLANK(Nomen.complète!S2824),"-",Nomen.complète!S2824)</f>
        <v>Sarmenstorf</v>
      </c>
    </row>
    <row r="2825" spans="1:3" x14ac:dyDescent="0.2">
      <c r="A2825" s="164" t="str">
        <f>IF(ISBLANK(Nomen.complète!Q2825),"",Nomen.complète!Q2825)</f>
        <v/>
      </c>
      <c r="B2825" s="164">
        <f>IF(ISBLANK(Nomen.complète!R2825),"",Nomen.complète!R2825)</f>
        <v>10239</v>
      </c>
      <c r="C2825" s="165" t="str">
        <f>IF(ISBLANK(Nomen.complète!S2825),"-",Nomen.complète!S2825)</f>
        <v>Sarn</v>
      </c>
    </row>
    <row r="2826" spans="1:3" x14ac:dyDescent="0.2">
      <c r="A2826" s="164">
        <f>IF(ISBLANK(Nomen.complète!Q2826),"",Nomen.complète!Q2826)</f>
        <v>1407</v>
      </c>
      <c r="B2826" s="164">
        <f>IF(ISBLANK(Nomen.complète!R2826),"",Nomen.complète!R2826)</f>
        <v>13009</v>
      </c>
      <c r="C2826" s="165" t="str">
        <f>IF(ISBLANK(Nomen.complète!S2826),"-",Nomen.complète!S2826)</f>
        <v>Sarnen</v>
      </c>
    </row>
    <row r="2827" spans="1:3" x14ac:dyDescent="0.2">
      <c r="A2827" s="164" t="str">
        <f>IF(ISBLANK(Nomen.complète!Q2827),"",Nomen.complète!Q2827)</f>
        <v/>
      </c>
      <c r="B2827" s="164">
        <f>IF(ISBLANK(Nomen.complète!R2827),"",Nomen.complète!R2827)</f>
        <v>13008</v>
      </c>
      <c r="C2827" s="165" t="str">
        <f>IF(ISBLANK(Nomen.complète!S2827),"-",Nomen.complète!S2827)</f>
        <v>Sarzens</v>
      </c>
    </row>
    <row r="2828" spans="1:3" x14ac:dyDescent="0.2">
      <c r="A2828" s="164" t="str">
        <f>IF(ISBLANK(Nomen.complète!Q2828),"",Nomen.complète!Q2828)</f>
        <v/>
      </c>
      <c r="B2828" s="164">
        <f>IF(ISBLANK(Nomen.complète!R2828),"",Nomen.complète!R2828)</f>
        <v>13049</v>
      </c>
      <c r="C2828" s="165" t="str">
        <f>IF(ISBLANK(Nomen.complète!S2828),"-",Nomen.complète!S2828)</f>
        <v>Sassel</v>
      </c>
    </row>
    <row r="2829" spans="1:3" x14ac:dyDescent="0.2">
      <c r="A2829" s="164">
        <f>IF(ISBLANK(Nomen.complète!Q2829),"",Nomen.complète!Q2829)</f>
        <v>6638</v>
      </c>
      <c r="B2829" s="164">
        <f>IF(ISBLANK(Nomen.complète!R2829),"",Nomen.complète!R2829)</f>
        <v>13051</v>
      </c>
      <c r="C2829" s="165" t="str">
        <f>IF(ISBLANK(Nomen.complète!S2829),"-",Nomen.complète!S2829)</f>
        <v>Satigny</v>
      </c>
    </row>
    <row r="2830" spans="1:3" x14ac:dyDescent="0.2">
      <c r="A2830" s="164">
        <f>IF(ISBLANK(Nomen.complète!Q2830),"",Nomen.complète!Q2830)</f>
        <v>1371</v>
      </c>
      <c r="B2830" s="164">
        <f>IF(ISBLANK(Nomen.complète!R2830),"",Nomen.complète!R2830)</f>
        <v>13022</v>
      </c>
      <c r="C2830" s="165" t="str">
        <f>IF(ISBLANK(Nomen.complète!S2830),"-",Nomen.complète!S2830)</f>
        <v>Sattel</v>
      </c>
    </row>
    <row r="2831" spans="1:3" x14ac:dyDescent="0.2">
      <c r="A2831" s="164">
        <f>IF(ISBLANK(Nomen.complète!Q2831),"",Nomen.complète!Q2831)</f>
        <v>5437</v>
      </c>
      <c r="B2831" s="164">
        <f>IF(ISBLANK(Nomen.complète!R2831),"",Nomen.complète!R2831)</f>
        <v>14583</v>
      </c>
      <c r="C2831" s="165" t="str">
        <f>IF(ISBLANK(Nomen.complète!S2831),"-",Nomen.complète!S2831)</f>
        <v>Saubraz</v>
      </c>
    </row>
    <row r="2832" spans="1:3" x14ac:dyDescent="0.2">
      <c r="A2832" s="164">
        <f>IF(ISBLANK(Nomen.complète!Q2832),"",Nomen.complète!Q2832)</f>
        <v>449</v>
      </c>
      <c r="B2832" s="164">
        <f>IF(ISBLANK(Nomen.complète!R2832),"",Nomen.complète!R2832)</f>
        <v>15632</v>
      </c>
      <c r="C2832" s="165" t="str">
        <f>IF(ISBLANK(Nomen.complète!S2832),"-",Nomen.complète!S2832)</f>
        <v>Sauge</v>
      </c>
    </row>
    <row r="2833" spans="1:3" x14ac:dyDescent="0.2">
      <c r="A2833" s="164" t="str">
        <f>IF(ISBLANK(Nomen.complète!Q2833),"",Nomen.complète!Q2833)</f>
        <v/>
      </c>
      <c r="B2833" s="164">
        <f>IF(ISBLANK(Nomen.complète!R2833),"",Nomen.complète!R2833)</f>
        <v>16277</v>
      </c>
      <c r="C2833" s="165" t="str">
        <f>IF(ISBLANK(Nomen.complète!S2833),"-",Nomen.complète!S2833)</f>
        <v>Sauges</v>
      </c>
    </row>
    <row r="2834" spans="1:3" x14ac:dyDescent="0.2">
      <c r="A2834" s="164">
        <f>IF(ISBLANK(Nomen.complète!Q2834),"",Nomen.complète!Q2834)</f>
        <v>6722</v>
      </c>
      <c r="B2834" s="164">
        <f>IF(ISBLANK(Nomen.complète!R2834),"",Nomen.complète!R2834)</f>
        <v>13293</v>
      </c>
      <c r="C2834" s="165" t="str">
        <f>IF(ISBLANK(Nomen.complète!S2834),"-",Nomen.complète!S2834)</f>
        <v>Saulcy</v>
      </c>
    </row>
    <row r="2835" spans="1:3" x14ac:dyDescent="0.2">
      <c r="A2835" s="164" t="str">
        <f>IF(ISBLANK(Nomen.complète!Q2835),"",Nomen.complète!Q2835)</f>
        <v/>
      </c>
      <c r="B2835" s="164">
        <f>IF(ISBLANK(Nomen.complète!R2835),"",Nomen.complète!R2835)</f>
        <v>16235</v>
      </c>
      <c r="C2835" s="165" t="str">
        <f>IF(ISBLANK(Nomen.complète!S2835),"-",Nomen.complète!S2835)</f>
        <v>Saules</v>
      </c>
    </row>
    <row r="2836" spans="1:3" x14ac:dyDescent="0.2">
      <c r="A2836" s="164">
        <f>IF(ISBLANK(Nomen.complète!Q2836),"",Nomen.complète!Q2836)</f>
        <v>707</v>
      </c>
      <c r="B2836" s="164">
        <f>IF(ISBLANK(Nomen.complète!R2836),"",Nomen.complète!R2836)</f>
        <v>15224</v>
      </c>
      <c r="C2836" s="165" t="str">
        <f>IF(ISBLANK(Nomen.complète!S2836),"-",Nomen.complète!S2836)</f>
        <v>Saules (BE)</v>
      </c>
    </row>
    <row r="2837" spans="1:3" x14ac:dyDescent="0.2">
      <c r="A2837" s="164" t="str">
        <f>IF(ISBLANK(Nomen.complète!Q2837),"",Nomen.complète!Q2837)</f>
        <v/>
      </c>
      <c r="B2837" s="164">
        <f>IF(ISBLANK(Nomen.complète!R2837),"",Nomen.complète!R2837)</f>
        <v>13062</v>
      </c>
      <c r="C2837" s="165" t="str">
        <f>IF(ISBLANK(Nomen.complète!S2837),"-",Nomen.complète!S2837)</f>
        <v>Savagnier</v>
      </c>
    </row>
    <row r="2838" spans="1:3" x14ac:dyDescent="0.2">
      <c r="A2838" s="164">
        <f>IF(ISBLANK(Nomen.complète!Q2838),"",Nomen.complète!Q2838)</f>
        <v>5611</v>
      </c>
      <c r="B2838" s="164">
        <f>IF(ISBLANK(Nomen.complète!R2838),"",Nomen.complète!R2838)</f>
        <v>14584</v>
      </c>
      <c r="C2838" s="165" t="str">
        <f>IF(ISBLANK(Nomen.complète!S2838),"-",Nomen.complète!S2838)</f>
        <v>Savigny</v>
      </c>
    </row>
    <row r="2839" spans="1:3" x14ac:dyDescent="0.2">
      <c r="A2839" s="164">
        <f>IF(ISBLANK(Nomen.complète!Q2839),"",Nomen.complète!Q2839)</f>
        <v>6265</v>
      </c>
      <c r="B2839" s="164">
        <f>IF(ISBLANK(Nomen.complète!R2839),"",Nomen.complète!R2839)</f>
        <v>13061</v>
      </c>
      <c r="C2839" s="165" t="str">
        <f>IF(ISBLANK(Nomen.complète!S2839),"-",Nomen.complète!S2839)</f>
        <v>Savièse</v>
      </c>
    </row>
    <row r="2840" spans="1:3" x14ac:dyDescent="0.2">
      <c r="A2840" s="164" t="str">
        <f>IF(ISBLANK(Nomen.complète!Q2840),"",Nomen.complète!Q2840)</f>
        <v/>
      </c>
      <c r="B2840" s="164">
        <f>IF(ISBLANK(Nomen.complète!R2840),"",Nomen.complète!R2840)</f>
        <v>10057</v>
      </c>
      <c r="C2840" s="165" t="str">
        <f>IF(ISBLANK(Nomen.complète!S2840),"-",Nomen.complète!S2840)</f>
        <v>Savognin</v>
      </c>
    </row>
    <row r="2841" spans="1:3" x14ac:dyDescent="0.2">
      <c r="A2841" s="164">
        <f>IF(ISBLANK(Nomen.complète!Q2841),"",Nomen.complète!Q2841)</f>
        <v>5221</v>
      </c>
      <c r="B2841" s="164">
        <f>IF(ISBLANK(Nomen.complète!R2841),"",Nomen.complète!R2841)</f>
        <v>13059</v>
      </c>
      <c r="C2841" s="165" t="str">
        <f>IF(ISBLANK(Nomen.complète!S2841),"-",Nomen.complète!S2841)</f>
        <v>Savosa</v>
      </c>
    </row>
    <row r="2842" spans="1:3" x14ac:dyDescent="0.2">
      <c r="A2842" s="164">
        <f>IF(ISBLANK(Nomen.complète!Q2842),"",Nomen.complète!Q2842)</f>
        <v>591</v>
      </c>
      <c r="B2842" s="164">
        <f>IF(ISBLANK(Nomen.complète!R2842),"",Nomen.complète!R2842)</f>
        <v>15163</v>
      </c>
      <c r="C2842" s="165" t="str">
        <f>IF(ISBLANK(Nomen.complète!S2842),"-",Nomen.complète!S2842)</f>
        <v>Saxeten</v>
      </c>
    </row>
    <row r="2843" spans="1:3" x14ac:dyDescent="0.2">
      <c r="A2843" s="164">
        <f>IF(ISBLANK(Nomen.complète!Q2843),"",Nomen.complète!Q2843)</f>
        <v>6141</v>
      </c>
      <c r="B2843" s="164">
        <f>IF(ISBLANK(Nomen.complète!R2843),"",Nomen.complète!R2843)</f>
        <v>13058</v>
      </c>
      <c r="C2843" s="165" t="str">
        <f>IF(ISBLANK(Nomen.complète!S2843),"-",Nomen.complète!S2843)</f>
        <v>Saxon</v>
      </c>
    </row>
    <row r="2844" spans="1:3" x14ac:dyDescent="0.2">
      <c r="A2844" s="164" t="str">
        <f>IF(ISBLANK(Nomen.complète!Q2844),"",Nomen.complète!Q2844)</f>
        <v/>
      </c>
      <c r="B2844" s="164">
        <f>IF(ISBLANK(Nomen.complète!R2844),"",Nomen.complète!R2844)</f>
        <v>10796</v>
      </c>
      <c r="C2844" s="165" t="str">
        <f>IF(ISBLANK(Nomen.complète!S2844),"-",Nomen.complète!S2844)</f>
        <v>Says</v>
      </c>
    </row>
    <row r="2845" spans="1:3" x14ac:dyDescent="0.2">
      <c r="A2845" s="164" t="str">
        <f>IF(ISBLANK(Nomen.complète!Q2845),"",Nomen.complète!Q2845)</f>
        <v/>
      </c>
      <c r="B2845" s="164">
        <f>IF(ISBLANK(Nomen.complète!R2845),"",Nomen.complète!R2845)</f>
        <v>16489</v>
      </c>
      <c r="C2845" s="165" t="str">
        <f>IF(ISBLANK(Nomen.complète!S2845),"-",Nomen.complète!S2845)</f>
        <v>Scanfs</v>
      </c>
    </row>
    <row r="2846" spans="1:3" x14ac:dyDescent="0.2">
      <c r="A2846" s="164" t="str">
        <f>IF(ISBLANK(Nomen.complète!Q2846),"",Nomen.complète!Q2846)</f>
        <v/>
      </c>
      <c r="B2846" s="164">
        <f>IF(ISBLANK(Nomen.complète!R2846),"",Nomen.complète!R2846)</f>
        <v>16574</v>
      </c>
      <c r="C2846" s="165" t="str">
        <f>IF(ISBLANK(Nomen.complète!S2846),"-",Nomen.complète!S2846)</f>
        <v>Scareglia</v>
      </c>
    </row>
    <row r="2847" spans="1:3" x14ac:dyDescent="0.2">
      <c r="A2847" s="164" t="str">
        <f>IF(ISBLANK(Nomen.complète!Q2847),"",Nomen.complète!Q2847)</f>
        <v/>
      </c>
      <c r="B2847" s="164">
        <f>IF(ISBLANK(Nomen.complète!R2847),"",Nomen.complète!R2847)</f>
        <v>16281</v>
      </c>
      <c r="C2847" s="165" t="str">
        <f>IF(ISBLANK(Nomen.complète!S2847),"-",Nomen.complète!S2847)</f>
        <v>Schachen</v>
      </c>
    </row>
    <row r="2848" spans="1:3" x14ac:dyDescent="0.2">
      <c r="A2848" s="164">
        <f>IF(ISBLANK(Nomen.complète!Q2848),"",Nomen.complète!Q2848)</f>
        <v>2939</v>
      </c>
      <c r="B2848" s="164">
        <f>IF(ISBLANK(Nomen.complète!R2848),"",Nomen.complète!R2848)</f>
        <v>14949</v>
      </c>
      <c r="C2848" s="165" t="str">
        <f>IF(ISBLANK(Nomen.complète!S2848),"-",Nomen.complète!S2848)</f>
        <v>Schaffhausen</v>
      </c>
    </row>
    <row r="2849" spans="1:3" x14ac:dyDescent="0.2">
      <c r="A2849" s="164">
        <f>IF(ISBLANK(Nomen.complète!Q2849),"",Nomen.complète!Q2849)</f>
        <v>4207</v>
      </c>
      <c r="B2849" s="164">
        <f>IF(ISBLANK(Nomen.complète!R2849),"",Nomen.complète!R2849)</f>
        <v>13056</v>
      </c>
      <c r="C2849" s="165" t="str">
        <f>IF(ISBLANK(Nomen.complète!S2849),"-",Nomen.complète!S2849)</f>
        <v>Schafisheim</v>
      </c>
    </row>
    <row r="2850" spans="1:3" x14ac:dyDescent="0.2">
      <c r="A2850" s="164" t="str">
        <f>IF(ISBLANK(Nomen.complète!Q2850),"",Nomen.complète!Q2850)</f>
        <v/>
      </c>
      <c r="B2850" s="164">
        <f>IF(ISBLANK(Nomen.complète!R2850),"",Nomen.complète!R2850)</f>
        <v>10524</v>
      </c>
      <c r="C2850" s="165" t="str">
        <f>IF(ISBLANK(Nomen.complète!S2850),"-",Nomen.complète!S2850)</f>
        <v>Schalunen</v>
      </c>
    </row>
    <row r="2851" spans="1:3" x14ac:dyDescent="0.2">
      <c r="A2851" s="164">
        <f>IF(ISBLANK(Nomen.complète!Q2851),"",Nomen.complète!Q2851)</f>
        <v>906</v>
      </c>
      <c r="B2851" s="164">
        <f>IF(ISBLANK(Nomen.complète!R2851),"",Nomen.complète!R2851)</f>
        <v>15316</v>
      </c>
      <c r="C2851" s="165" t="str">
        <f>IF(ISBLANK(Nomen.complète!S2851),"-",Nomen.complète!S2851)</f>
        <v>Schangnau</v>
      </c>
    </row>
    <row r="2852" spans="1:3" x14ac:dyDescent="0.2">
      <c r="A2852" s="164">
        <f>IF(ISBLANK(Nomen.complète!Q2852),"",Nomen.complète!Q2852)</f>
        <v>3638</v>
      </c>
      <c r="B2852" s="164">
        <f>IF(ISBLANK(Nomen.complète!R2852),"",Nomen.complète!R2852)</f>
        <v>15977</v>
      </c>
      <c r="C2852" s="165" t="str">
        <f>IF(ISBLANK(Nomen.complète!S2852),"-",Nomen.complète!S2852)</f>
        <v>Scharans</v>
      </c>
    </row>
    <row r="2853" spans="1:3" x14ac:dyDescent="0.2">
      <c r="A2853" s="164">
        <f>IF(ISBLANK(Nomen.complète!Q2853),"",Nomen.complète!Q2853)</f>
        <v>1213</v>
      </c>
      <c r="B2853" s="164">
        <f>IF(ISBLANK(Nomen.complète!R2853),"",Nomen.complète!R2853)</f>
        <v>13055</v>
      </c>
      <c r="C2853" s="165" t="str">
        <f>IF(ISBLANK(Nomen.complète!S2853),"-",Nomen.complète!S2853)</f>
        <v>Schattdorf</v>
      </c>
    </row>
    <row r="2854" spans="1:3" x14ac:dyDescent="0.2">
      <c r="A2854" s="164">
        <f>IF(ISBLANK(Nomen.complète!Q2854),"",Nomen.complète!Q2854)</f>
        <v>786</v>
      </c>
      <c r="B2854" s="164">
        <f>IF(ISBLANK(Nomen.complète!R2854),"",Nomen.complète!R2854)</f>
        <v>15274</v>
      </c>
      <c r="C2854" s="165" t="str">
        <f>IF(ISBLANK(Nomen.complète!S2854),"-",Nomen.complète!S2854)</f>
        <v>Schattenhalb</v>
      </c>
    </row>
    <row r="2855" spans="1:3" x14ac:dyDescent="0.2">
      <c r="A2855" s="164" t="str">
        <f>IF(ISBLANK(Nomen.complète!Q2855),"",Nomen.complète!Q2855)</f>
        <v/>
      </c>
      <c r="B2855" s="164">
        <f>IF(ISBLANK(Nomen.complète!R2855),"",Nomen.complète!R2855)</f>
        <v>10190</v>
      </c>
      <c r="C2855" s="165" t="str">
        <f>IF(ISBLANK(Nomen.complète!S2855),"-",Nomen.complète!S2855)</f>
        <v>Scheid</v>
      </c>
    </row>
    <row r="2856" spans="1:3" x14ac:dyDescent="0.2">
      <c r="A2856" s="164">
        <f>IF(ISBLANK(Nomen.complète!Q2856),"",Nomen.complète!Q2856)</f>
        <v>708</v>
      </c>
      <c r="B2856" s="164">
        <f>IF(ISBLANK(Nomen.complète!R2856),"",Nomen.complète!R2856)</f>
        <v>15225</v>
      </c>
      <c r="C2856" s="165" t="str">
        <f>IF(ISBLANK(Nomen.complète!S2856),"-",Nomen.complète!S2856)</f>
        <v>Schelten</v>
      </c>
    </row>
    <row r="2857" spans="1:3" x14ac:dyDescent="0.2">
      <c r="A2857" s="164">
        <f>IF(ISBLANK(Nomen.complète!Q2857),"",Nomen.complète!Q2857)</f>
        <v>1099</v>
      </c>
      <c r="B2857" s="164">
        <f>IF(ISBLANK(Nomen.complète!R2857),"",Nomen.complète!R2857)</f>
        <v>15664</v>
      </c>
      <c r="C2857" s="165" t="str">
        <f>IF(ISBLANK(Nomen.complète!S2857),"-",Nomen.complète!S2857)</f>
        <v>Schenkon</v>
      </c>
    </row>
    <row r="2858" spans="1:3" x14ac:dyDescent="0.2">
      <c r="A2858" s="164" t="str">
        <f>IF(ISBLANK(Nomen.complète!Q2858),"",Nomen.complète!Q2858)</f>
        <v/>
      </c>
      <c r="B2858" s="164">
        <f>IF(ISBLANK(Nomen.complète!R2858),"",Nomen.complète!R2858)</f>
        <v>13052</v>
      </c>
      <c r="C2858" s="165" t="str">
        <f>IF(ISBLANK(Nomen.complète!S2858),"-",Nomen.complète!S2858)</f>
        <v>Scherz</v>
      </c>
    </row>
    <row r="2859" spans="1:3" x14ac:dyDescent="0.2">
      <c r="A2859" s="164" t="str">
        <f>IF(ISBLANK(Nomen.complète!Q2859),"",Nomen.complète!Q2859)</f>
        <v/>
      </c>
      <c r="B2859" s="164">
        <f>IF(ISBLANK(Nomen.complète!R2859),"",Nomen.complète!R2859)</f>
        <v>13036</v>
      </c>
      <c r="C2859" s="165" t="str">
        <f>IF(ISBLANK(Nomen.complète!S2859),"-",Nomen.complète!S2859)</f>
        <v>Scherzingen</v>
      </c>
    </row>
    <row r="2860" spans="1:3" x14ac:dyDescent="0.2">
      <c r="A2860" s="164" t="str">
        <f>IF(ISBLANK(Nomen.complète!Q2860),"",Nomen.complète!Q2860)</f>
        <v/>
      </c>
      <c r="B2860" s="164">
        <f>IF(ISBLANK(Nomen.complète!R2860),"",Nomen.complète!R2860)</f>
        <v>10494</v>
      </c>
      <c r="C2860" s="165" t="str">
        <f>IF(ISBLANK(Nomen.complète!S2860),"-",Nomen.complète!S2860)</f>
        <v>Scheunen</v>
      </c>
    </row>
    <row r="2861" spans="1:3" x14ac:dyDescent="0.2">
      <c r="A2861" s="164">
        <f>IF(ISBLANK(Nomen.complète!Q2861),"",Nomen.complète!Q2861)</f>
        <v>747</v>
      </c>
      <c r="B2861" s="164">
        <f>IF(ISBLANK(Nomen.complète!R2861),"",Nomen.complète!R2861)</f>
        <v>15253</v>
      </c>
      <c r="C2861" s="165" t="str">
        <f>IF(ISBLANK(Nomen.complète!S2861),"-",Nomen.complète!S2861)</f>
        <v>Scheuren</v>
      </c>
    </row>
    <row r="2862" spans="1:3" x14ac:dyDescent="0.2">
      <c r="A2862" s="164">
        <f>IF(ISBLANK(Nomen.complète!Q2862),"",Nomen.complète!Q2862)</f>
        <v>3962</v>
      </c>
      <c r="B2862" s="164">
        <f>IF(ISBLANK(Nomen.complète!R2862),"",Nomen.complète!R2862)</f>
        <v>16036</v>
      </c>
      <c r="C2862" s="165" t="str">
        <f>IF(ISBLANK(Nomen.complète!S2862),"-",Nomen.complète!S2862)</f>
        <v>Schiers</v>
      </c>
    </row>
    <row r="2863" spans="1:3" x14ac:dyDescent="0.2">
      <c r="A2863" s="164">
        <f>IF(ISBLANK(Nomen.complète!Q2863),"",Nomen.complète!Q2863)</f>
        <v>4125</v>
      </c>
      <c r="B2863" s="164">
        <f>IF(ISBLANK(Nomen.complète!R2863),"",Nomen.complète!R2863)</f>
        <v>15645</v>
      </c>
      <c r="C2863" s="165" t="str">
        <f>IF(ISBLANK(Nomen.complète!S2863),"-",Nomen.complète!S2863)</f>
        <v>Schinznach</v>
      </c>
    </row>
    <row r="2864" spans="1:3" x14ac:dyDescent="0.2">
      <c r="A2864" s="164" t="str">
        <f>IF(ISBLANK(Nomen.complète!Q2864),"",Nomen.complète!Q2864)</f>
        <v/>
      </c>
      <c r="B2864" s="164">
        <f>IF(ISBLANK(Nomen.complète!R2864),"",Nomen.complète!R2864)</f>
        <v>13050</v>
      </c>
      <c r="C2864" s="165" t="str">
        <f>IF(ISBLANK(Nomen.complète!S2864),"-",Nomen.complète!S2864)</f>
        <v>Schinznach Bad</v>
      </c>
    </row>
    <row r="2865" spans="1:3" x14ac:dyDescent="0.2">
      <c r="A2865" s="164" t="str">
        <f>IF(ISBLANK(Nomen.complète!Q2865),"",Nomen.complète!Q2865)</f>
        <v/>
      </c>
      <c r="B2865" s="164">
        <f>IF(ISBLANK(Nomen.complète!R2865),"",Nomen.complète!R2865)</f>
        <v>13065</v>
      </c>
      <c r="C2865" s="165" t="str">
        <f>IF(ISBLANK(Nomen.complète!S2865),"-",Nomen.complète!S2865)</f>
        <v>Schinznach Dorf</v>
      </c>
    </row>
    <row r="2866" spans="1:3" x14ac:dyDescent="0.2">
      <c r="A2866" s="164" t="str">
        <f>IF(ISBLANK(Nomen.complète!Q2866),"",Nomen.complète!Q2866)</f>
        <v/>
      </c>
      <c r="B2866" s="164">
        <f>IF(ISBLANK(Nomen.complète!R2866),"",Nomen.complète!R2866)</f>
        <v>14376</v>
      </c>
      <c r="C2866" s="165" t="str">
        <f>IF(ISBLANK(Nomen.complète!S2866),"-",Nomen.complète!S2866)</f>
        <v>Schinznach-Bad</v>
      </c>
    </row>
    <row r="2867" spans="1:3" x14ac:dyDescent="0.2">
      <c r="A2867" s="164" t="str">
        <f>IF(ISBLANK(Nomen.complète!Q2867),"",Nomen.complète!Q2867)</f>
        <v/>
      </c>
      <c r="B2867" s="164">
        <f>IF(ISBLANK(Nomen.complète!R2867),"",Nomen.complète!R2867)</f>
        <v>14377</v>
      </c>
      <c r="C2867" s="165" t="str">
        <f>IF(ISBLANK(Nomen.complète!S2867),"-",Nomen.complète!S2867)</f>
        <v>Schinznach-Dorf</v>
      </c>
    </row>
    <row r="2868" spans="1:3" x14ac:dyDescent="0.2">
      <c r="A2868" s="164" t="str">
        <f>IF(ISBLANK(Nomen.complète!Q2868),"",Nomen.complète!Q2868)</f>
        <v/>
      </c>
      <c r="B2868" s="164">
        <f>IF(ISBLANK(Nomen.complète!R2868),"",Nomen.complète!R2868)</f>
        <v>10842</v>
      </c>
      <c r="C2868" s="165" t="str">
        <f>IF(ISBLANK(Nomen.complète!S2868),"-",Nomen.complète!S2868)</f>
        <v>Schlans</v>
      </c>
    </row>
    <row r="2869" spans="1:3" x14ac:dyDescent="0.2">
      <c r="A2869" s="164" t="str">
        <f>IF(ISBLANK(Nomen.complète!Q2869),"",Nomen.complète!Q2869)</f>
        <v/>
      </c>
      <c r="B2869" s="164">
        <f>IF(ISBLANK(Nomen.complète!R2869),"",Nomen.complète!R2869)</f>
        <v>16534</v>
      </c>
      <c r="C2869" s="165" t="str">
        <f>IF(ISBLANK(Nomen.complète!S2869),"-",Nomen.complète!S2869)</f>
        <v>Schlarigna/Celerina</v>
      </c>
    </row>
    <row r="2870" spans="1:3" x14ac:dyDescent="0.2">
      <c r="A2870" s="164" t="str">
        <f>IF(ISBLANK(Nomen.complète!Q2870),"",Nomen.complète!Q2870)</f>
        <v/>
      </c>
      <c r="B2870" s="164">
        <f>IF(ISBLANK(Nomen.complète!R2870),"",Nomen.complète!R2870)</f>
        <v>13048</v>
      </c>
      <c r="C2870" s="165" t="str">
        <f>IF(ISBLANK(Nomen.complète!S2870),"-",Nomen.complète!S2870)</f>
        <v>Schlatt</v>
      </c>
    </row>
    <row r="2871" spans="1:3" x14ac:dyDescent="0.2">
      <c r="A2871" s="164">
        <f>IF(ISBLANK(Nomen.complète!Q2871),"",Nomen.complète!Q2871)</f>
        <v>4546</v>
      </c>
      <c r="B2871" s="164">
        <f>IF(ISBLANK(Nomen.complète!R2871),"",Nomen.complète!R2871)</f>
        <v>15467</v>
      </c>
      <c r="C2871" s="165" t="str">
        <f>IF(ISBLANK(Nomen.complète!S2871),"-",Nomen.complète!S2871)</f>
        <v>Schlatt (TG)</v>
      </c>
    </row>
    <row r="2872" spans="1:3" x14ac:dyDescent="0.2">
      <c r="A2872" s="164">
        <f>IF(ISBLANK(Nomen.complète!Q2872),"",Nomen.complète!Q2872)</f>
        <v>226</v>
      </c>
      <c r="B2872" s="164">
        <f>IF(ISBLANK(Nomen.complète!R2872),"",Nomen.complète!R2872)</f>
        <v>14120</v>
      </c>
      <c r="C2872" s="165" t="str">
        <f>IF(ISBLANK(Nomen.complète!S2872),"-",Nomen.complète!S2872)</f>
        <v>Schlatt (ZH)</v>
      </c>
    </row>
    <row r="2873" spans="1:3" x14ac:dyDescent="0.2">
      <c r="A2873" s="164">
        <f>IF(ISBLANK(Nomen.complète!Q2873),"",Nomen.complète!Q2873)</f>
        <v>3104</v>
      </c>
      <c r="B2873" s="164">
        <f>IF(ISBLANK(Nomen.complète!R2873),"",Nomen.complète!R2873)</f>
        <v>14100</v>
      </c>
      <c r="C2873" s="165" t="str">
        <f>IF(ISBLANK(Nomen.complète!S2873),"-",Nomen.complète!S2873)</f>
        <v>Schlatt-Haslen</v>
      </c>
    </row>
    <row r="2874" spans="1:3" x14ac:dyDescent="0.2">
      <c r="A2874" s="164" t="str">
        <f>IF(ISBLANK(Nomen.complète!Q2874),"",Nomen.complète!Q2874)</f>
        <v/>
      </c>
      <c r="B2874" s="164">
        <f>IF(ISBLANK(Nomen.complète!R2874),"",Nomen.complète!R2874)</f>
        <v>13047</v>
      </c>
      <c r="C2874" s="165" t="str">
        <f>IF(ISBLANK(Nomen.complète!S2874),"-",Nomen.complète!S2874)</f>
        <v>Schlattingen</v>
      </c>
    </row>
    <row r="2875" spans="1:3" x14ac:dyDescent="0.2">
      <c r="A2875" s="164">
        <f>IF(ISBLANK(Nomen.complète!Q2875),"",Nomen.complète!Q2875)</f>
        <v>98</v>
      </c>
      <c r="B2875" s="164">
        <f>IF(ISBLANK(Nomen.complète!R2875),"",Nomen.complète!R2875)</f>
        <v>13046</v>
      </c>
      <c r="C2875" s="165" t="str">
        <f>IF(ISBLANK(Nomen.complète!S2875),"-",Nomen.complète!S2875)</f>
        <v>Schleinikon</v>
      </c>
    </row>
    <row r="2876" spans="1:3" x14ac:dyDescent="0.2">
      <c r="A2876" s="164" t="str">
        <f>IF(ISBLANK(Nomen.complète!Q2876),"",Nomen.complète!Q2876)</f>
        <v/>
      </c>
      <c r="B2876" s="164">
        <f>IF(ISBLANK(Nomen.complète!R2876),"",Nomen.complète!R2876)</f>
        <v>16488</v>
      </c>
      <c r="C2876" s="165" t="str">
        <f>IF(ISBLANK(Nomen.complète!S2876),"-",Nomen.complète!S2876)</f>
        <v>Schleins</v>
      </c>
    </row>
    <row r="2877" spans="1:3" x14ac:dyDescent="0.2">
      <c r="A2877" s="164">
        <f>IF(ISBLANK(Nomen.complète!Q2877),"",Nomen.complète!Q2877)</f>
        <v>2952</v>
      </c>
      <c r="B2877" s="164">
        <f>IF(ISBLANK(Nomen.complète!R2877),"",Nomen.complète!R2877)</f>
        <v>13045</v>
      </c>
      <c r="C2877" s="165" t="str">
        <f>IF(ISBLANK(Nomen.complète!S2877),"-",Nomen.complète!S2877)</f>
        <v>Schleitheim</v>
      </c>
    </row>
    <row r="2878" spans="1:3" x14ac:dyDescent="0.2">
      <c r="A2878" s="164" t="str">
        <f>IF(ISBLANK(Nomen.complète!Q2878),"",Nomen.complète!Q2878)</f>
        <v/>
      </c>
      <c r="B2878" s="164">
        <f>IF(ISBLANK(Nomen.complète!R2878),"",Nomen.complète!R2878)</f>
        <v>11306</v>
      </c>
      <c r="C2878" s="165" t="str">
        <f>IF(ISBLANK(Nomen.complète!S2878),"-",Nomen.complète!S2878)</f>
        <v>Schleuis</v>
      </c>
    </row>
    <row r="2879" spans="1:3" x14ac:dyDescent="0.2">
      <c r="A2879" s="164">
        <f>IF(ISBLANK(Nomen.complète!Q2879),"",Nomen.complète!Q2879)</f>
        <v>1100</v>
      </c>
      <c r="B2879" s="164">
        <f>IF(ISBLANK(Nomen.complète!R2879),"",Nomen.complète!R2879)</f>
        <v>15588</v>
      </c>
      <c r="C2879" s="165" t="str">
        <f>IF(ISBLANK(Nomen.complète!S2879),"-",Nomen.complète!S2879)</f>
        <v>Schlierbach</v>
      </c>
    </row>
    <row r="2880" spans="1:3" x14ac:dyDescent="0.2">
      <c r="A2880" s="164">
        <f>IF(ISBLANK(Nomen.complète!Q2880),"",Nomen.complète!Q2880)</f>
        <v>247</v>
      </c>
      <c r="B2880" s="164">
        <f>IF(ISBLANK(Nomen.complète!R2880),"",Nomen.complète!R2880)</f>
        <v>13695</v>
      </c>
      <c r="C2880" s="165" t="str">
        <f>IF(ISBLANK(Nomen.complète!S2880),"-",Nomen.complète!S2880)</f>
        <v>Schlieren</v>
      </c>
    </row>
    <row r="2881" spans="1:3" x14ac:dyDescent="0.2">
      <c r="A2881" s="164">
        <f>IF(ISBLANK(Nomen.complète!Q2881),"",Nomen.complète!Q2881)</f>
        <v>4142</v>
      </c>
      <c r="B2881" s="164">
        <f>IF(ISBLANK(Nomen.complète!R2881),"",Nomen.complète!R2881)</f>
        <v>13043</v>
      </c>
      <c r="C2881" s="165" t="str">
        <f>IF(ISBLANK(Nomen.complète!S2881),"-",Nomen.complète!S2881)</f>
        <v>Schlossrued</v>
      </c>
    </row>
    <row r="2882" spans="1:3" x14ac:dyDescent="0.2">
      <c r="A2882" s="164" t="str">
        <f>IF(ISBLANK(Nomen.complète!Q2882),"",Nomen.complète!Q2882)</f>
        <v/>
      </c>
      <c r="B2882" s="164">
        <f>IF(ISBLANK(Nomen.complète!R2882),"",Nomen.complète!R2882)</f>
        <v>11370</v>
      </c>
      <c r="C2882" s="165" t="str">
        <f>IF(ISBLANK(Nomen.complète!S2882),"-",Nomen.complète!S2882)</f>
        <v>Schlosswil</v>
      </c>
    </row>
    <row r="2883" spans="1:3" x14ac:dyDescent="0.2">
      <c r="A2883" s="164">
        <f>IF(ISBLANK(Nomen.complète!Q2883),"",Nomen.complète!Q2883)</f>
        <v>3582</v>
      </c>
      <c r="B2883" s="164">
        <f>IF(ISBLANK(Nomen.complète!R2883),"",Nomen.complète!R2883)</f>
        <v>15972</v>
      </c>
      <c r="C2883" s="165" t="str">
        <f>IF(ISBLANK(Nomen.complète!S2883),"-",Nomen.complète!S2883)</f>
        <v>Schluein</v>
      </c>
    </row>
    <row r="2884" spans="1:3" x14ac:dyDescent="0.2">
      <c r="A2884" s="164">
        <f>IF(ISBLANK(Nomen.complète!Q2884),"",Nomen.complète!Q2884)</f>
        <v>3338</v>
      </c>
      <c r="B2884" s="164">
        <f>IF(ISBLANK(Nomen.complète!R2884),"",Nomen.complète!R2884)</f>
        <v>14432</v>
      </c>
      <c r="C2884" s="165" t="str">
        <f>IF(ISBLANK(Nomen.complète!S2884),"-",Nomen.complète!S2884)</f>
        <v>Schmerikon</v>
      </c>
    </row>
    <row r="2885" spans="1:3" x14ac:dyDescent="0.2">
      <c r="A2885" s="164">
        <f>IF(ISBLANK(Nomen.complète!Q2885),"",Nomen.complète!Q2885)</f>
        <v>4143</v>
      </c>
      <c r="B2885" s="164">
        <f>IF(ISBLANK(Nomen.complète!R2885),"",Nomen.complète!R2885)</f>
        <v>13042</v>
      </c>
      <c r="C2885" s="165" t="str">
        <f>IF(ISBLANK(Nomen.complète!S2885),"-",Nomen.complète!S2885)</f>
        <v>Schmiedrued</v>
      </c>
    </row>
    <row r="2886" spans="1:3" x14ac:dyDescent="0.2">
      <c r="A2886" s="164">
        <f>IF(ISBLANK(Nomen.complète!Q2886),"",Nomen.complète!Q2886)</f>
        <v>2305</v>
      </c>
      <c r="B2886" s="164">
        <f>IF(ISBLANK(Nomen.complète!R2886),"",Nomen.complète!R2886)</f>
        <v>13041</v>
      </c>
      <c r="C2886" s="165" t="str">
        <f>IF(ISBLANK(Nomen.complète!S2886),"-",Nomen.complète!S2886)</f>
        <v>Schmitten (FR)</v>
      </c>
    </row>
    <row r="2887" spans="1:3" x14ac:dyDescent="0.2">
      <c r="A2887" s="164">
        <f>IF(ISBLANK(Nomen.complète!Q2887),"",Nomen.complète!Q2887)</f>
        <v>3514</v>
      </c>
      <c r="B2887" s="164">
        <f>IF(ISBLANK(Nomen.complète!R2887),"",Nomen.complète!R2887)</f>
        <v>15964</v>
      </c>
      <c r="C2887" s="165" t="str">
        <f>IF(ISBLANK(Nomen.complète!S2887),"-",Nomen.complète!S2887)</f>
        <v>Schmitten (GR)</v>
      </c>
    </row>
    <row r="2888" spans="1:3" x14ac:dyDescent="0.2">
      <c r="A2888" s="164" t="str">
        <f>IF(ISBLANK(Nomen.complète!Q2888),"",Nomen.complète!Q2888)</f>
        <v/>
      </c>
      <c r="B2888" s="164">
        <f>IF(ISBLANK(Nomen.complète!R2888),"",Nomen.complète!R2888)</f>
        <v>10042</v>
      </c>
      <c r="C2888" s="165" t="str">
        <f>IF(ISBLANK(Nomen.complète!S2888),"-",Nomen.complète!S2888)</f>
        <v>Schnaus</v>
      </c>
    </row>
    <row r="2889" spans="1:3" x14ac:dyDescent="0.2">
      <c r="A2889" s="164">
        <f>IF(ISBLANK(Nomen.complète!Q2889),"",Nomen.complète!Q2889)</f>
        <v>4318</v>
      </c>
      <c r="B2889" s="164">
        <f>IF(ISBLANK(Nomen.complète!R2889),"",Nomen.complète!R2889)</f>
        <v>13040</v>
      </c>
      <c r="C2889" s="165" t="str">
        <f>IF(ISBLANK(Nomen.complète!S2889),"-",Nomen.complète!S2889)</f>
        <v>Schneisingen</v>
      </c>
    </row>
    <row r="2890" spans="1:3" x14ac:dyDescent="0.2">
      <c r="A2890" s="164">
        <f>IF(ISBLANK(Nomen.complète!Q2890),"",Nomen.complète!Q2890)</f>
        <v>2461</v>
      </c>
      <c r="B2890" s="164">
        <f>IF(ISBLANK(Nomen.complète!R2890),"",Nomen.complète!R2890)</f>
        <v>13039</v>
      </c>
      <c r="C2890" s="165" t="str">
        <f>IF(ISBLANK(Nomen.complète!S2890),"-",Nomen.complète!S2890)</f>
        <v>Schnottwil</v>
      </c>
    </row>
    <row r="2891" spans="1:3" x14ac:dyDescent="0.2">
      <c r="A2891" s="164" t="str">
        <f>IF(ISBLANK(Nomen.complète!Q2891),"",Nomen.complète!Q2891)</f>
        <v/>
      </c>
      <c r="B2891" s="164">
        <f>IF(ISBLANK(Nomen.complète!R2891),"",Nomen.complète!R2891)</f>
        <v>13038</v>
      </c>
      <c r="C2891" s="165" t="str">
        <f>IF(ISBLANK(Nomen.complète!S2891),"-",Nomen.complète!S2891)</f>
        <v>Schocherswil</v>
      </c>
    </row>
    <row r="2892" spans="1:3" x14ac:dyDescent="0.2">
      <c r="A2892" s="164">
        <f>IF(ISBLANK(Nomen.complète!Q2892),"",Nomen.complète!Q2892)</f>
        <v>1041</v>
      </c>
      <c r="B2892" s="164">
        <f>IF(ISBLANK(Nomen.complète!R2892),"",Nomen.complète!R2892)</f>
        <v>15586</v>
      </c>
      <c r="C2892" s="165" t="str">
        <f>IF(ISBLANK(Nomen.complète!S2892),"-",Nomen.complète!S2892)</f>
        <v>Schongau</v>
      </c>
    </row>
    <row r="2893" spans="1:3" x14ac:dyDescent="0.2">
      <c r="A2893" s="164" t="str">
        <f>IF(ISBLANK(Nomen.complète!Q2893),"",Nomen.complète!Q2893)</f>
        <v/>
      </c>
      <c r="B2893" s="164">
        <f>IF(ISBLANK(Nomen.complète!R2893),"",Nomen.complète!R2893)</f>
        <v>16303</v>
      </c>
      <c r="C2893" s="165" t="str">
        <f>IF(ISBLANK(Nomen.complète!S2893),"-",Nomen.complète!S2893)</f>
        <v>Schoren</v>
      </c>
    </row>
    <row r="2894" spans="1:3" x14ac:dyDescent="0.2">
      <c r="A2894" s="164" t="str">
        <f>IF(ISBLANK(Nomen.complète!Q2894),"",Nomen.complète!Q2894)</f>
        <v/>
      </c>
      <c r="B2894" s="164">
        <f>IF(ISBLANK(Nomen.complète!R2894),"",Nomen.complète!R2894)</f>
        <v>16418</v>
      </c>
      <c r="C2894" s="165" t="str">
        <f>IF(ISBLANK(Nomen.complète!S2894),"-",Nomen.complète!S2894)</f>
        <v>Schottikon</v>
      </c>
    </row>
    <row r="2895" spans="1:3" x14ac:dyDescent="0.2">
      <c r="A2895" s="164" t="str">
        <f>IF(ISBLANK(Nomen.complète!Q2895),"",Nomen.complète!Q2895)</f>
        <v/>
      </c>
      <c r="B2895" s="164">
        <f>IF(ISBLANK(Nomen.complète!R2895),"",Nomen.complète!R2895)</f>
        <v>16168</v>
      </c>
      <c r="C2895" s="165" t="str">
        <f>IF(ISBLANK(Nomen.complète!S2895),"-",Nomen.complète!S2895)</f>
        <v>Schrickschrot</v>
      </c>
    </row>
    <row r="2896" spans="1:3" x14ac:dyDescent="0.2">
      <c r="A2896" s="164" t="str">
        <f>IF(ISBLANK(Nomen.complète!Q2896),"",Nomen.complète!Q2896)</f>
        <v/>
      </c>
      <c r="B2896" s="164">
        <f>IF(ISBLANK(Nomen.complète!R2896),"",Nomen.complète!R2896)</f>
        <v>16203</v>
      </c>
      <c r="C2896" s="165" t="str">
        <f>IF(ISBLANK(Nomen.complète!S2896),"-",Nomen.complète!S2896)</f>
        <v>Schuders</v>
      </c>
    </row>
    <row r="2897" spans="1:3" x14ac:dyDescent="0.2">
      <c r="A2897" s="164" t="str">
        <f>IF(ISBLANK(Nomen.complète!Q2897),"",Nomen.complète!Q2897)</f>
        <v/>
      </c>
      <c r="B2897" s="164">
        <f>IF(ISBLANK(Nomen.complète!R2897),"",Nomen.complète!R2897)</f>
        <v>16487</v>
      </c>
      <c r="C2897" s="165" t="str">
        <f>IF(ISBLANK(Nomen.complète!S2897),"-",Nomen.complète!S2897)</f>
        <v>Schuls</v>
      </c>
    </row>
    <row r="2898" spans="1:3" x14ac:dyDescent="0.2">
      <c r="A2898" s="164">
        <f>IF(ISBLANK(Nomen.complète!Q2898),"",Nomen.complète!Q2898)</f>
        <v>4259</v>
      </c>
      <c r="B2898" s="164">
        <f>IF(ISBLANK(Nomen.complète!R2898),"",Nomen.complète!R2898)</f>
        <v>12967</v>
      </c>
      <c r="C2898" s="165" t="str">
        <f>IF(ISBLANK(Nomen.complète!S2898),"-",Nomen.complète!S2898)</f>
        <v>Schupfart</v>
      </c>
    </row>
    <row r="2899" spans="1:3" x14ac:dyDescent="0.2">
      <c r="A2899" s="164">
        <f>IF(ISBLANK(Nomen.complète!Q2899),"",Nomen.complète!Q2899)</f>
        <v>4176</v>
      </c>
      <c r="B2899" s="164">
        <f>IF(ISBLANK(Nomen.complète!R2899),"",Nomen.complète!R2899)</f>
        <v>12964</v>
      </c>
      <c r="C2899" s="165" t="str">
        <f>IF(ISBLANK(Nomen.complète!S2899),"-",Nomen.complète!S2899)</f>
        <v>Schwaderloch</v>
      </c>
    </row>
    <row r="2900" spans="1:3" x14ac:dyDescent="0.2">
      <c r="A2900" s="164">
        <f>IF(ISBLANK(Nomen.complète!Q2900),"",Nomen.complète!Q2900)</f>
        <v>748</v>
      </c>
      <c r="B2900" s="164">
        <f>IF(ISBLANK(Nomen.complète!R2900),"",Nomen.complète!R2900)</f>
        <v>15254</v>
      </c>
      <c r="C2900" s="165" t="str">
        <f>IF(ISBLANK(Nomen.complète!S2900),"-",Nomen.complète!S2900)</f>
        <v>Schwadernau</v>
      </c>
    </row>
    <row r="2901" spans="1:3" x14ac:dyDescent="0.2">
      <c r="A2901" s="164" t="str">
        <f>IF(ISBLANK(Nomen.complète!Q2901),"",Nomen.complète!Q2901)</f>
        <v/>
      </c>
      <c r="B2901" s="164">
        <f>IF(ISBLANK(Nomen.complète!R2901),"",Nomen.complète!R2901)</f>
        <v>16220</v>
      </c>
      <c r="C2901" s="165" t="str">
        <f>IF(ISBLANK(Nomen.complète!S2901),"-",Nomen.complète!S2901)</f>
        <v>Schwamendingen</v>
      </c>
    </row>
    <row r="2902" spans="1:3" x14ac:dyDescent="0.2">
      <c r="A2902" s="164" t="str">
        <f>IF(ISBLANK(Nomen.complète!Q2902),"",Nomen.complète!Q2902)</f>
        <v/>
      </c>
      <c r="B2902" s="164">
        <f>IF(ISBLANK(Nomen.complète!R2902),"",Nomen.complète!R2902)</f>
        <v>16367</v>
      </c>
      <c r="C2902" s="165" t="str">
        <f>IF(ISBLANK(Nomen.complète!S2902),"-",Nomen.complète!S2902)</f>
        <v>Schwanden</v>
      </c>
    </row>
    <row r="2903" spans="1:3" x14ac:dyDescent="0.2">
      <c r="A2903" s="164" t="str">
        <f>IF(ISBLANK(Nomen.complète!Q2903),"",Nomen.complète!Q2903)</f>
        <v/>
      </c>
      <c r="B2903" s="164">
        <f>IF(ISBLANK(Nomen.complète!R2903),"",Nomen.complète!R2903)</f>
        <v>12948</v>
      </c>
      <c r="C2903" s="165" t="str">
        <f>IF(ISBLANK(Nomen.complète!S2903),"-",Nomen.complète!S2903)</f>
        <v>Schwanden (GL)</v>
      </c>
    </row>
    <row r="2904" spans="1:3" x14ac:dyDescent="0.2">
      <c r="A2904" s="164">
        <f>IF(ISBLANK(Nomen.complète!Q2904),"",Nomen.complète!Q2904)</f>
        <v>592</v>
      </c>
      <c r="B2904" s="164">
        <f>IF(ISBLANK(Nomen.complète!R2904),"",Nomen.complète!R2904)</f>
        <v>15164</v>
      </c>
      <c r="C2904" s="165" t="str">
        <f>IF(ISBLANK(Nomen.complète!S2904),"-",Nomen.complète!S2904)</f>
        <v>Schwanden bei Brienz</v>
      </c>
    </row>
    <row r="2905" spans="1:3" x14ac:dyDescent="0.2">
      <c r="A2905" s="164" t="str">
        <f>IF(ISBLANK(Nomen.complète!Q2905),"",Nomen.complète!Q2905)</f>
        <v/>
      </c>
      <c r="B2905" s="164">
        <f>IF(ISBLANK(Nomen.complète!R2905),"",Nomen.complète!R2905)</f>
        <v>12976</v>
      </c>
      <c r="C2905" s="165" t="str">
        <f>IF(ISBLANK(Nomen.complète!S2905),"-",Nomen.complète!S2905)</f>
        <v>Schwarzenbach</v>
      </c>
    </row>
    <row r="2906" spans="1:3" x14ac:dyDescent="0.2">
      <c r="A2906" s="164">
        <f>IF(ISBLANK(Nomen.complète!Q2906),"",Nomen.complète!Q2906)</f>
        <v>1066</v>
      </c>
      <c r="B2906" s="164">
        <f>IF(ISBLANK(Nomen.complète!R2906),"",Nomen.complète!R2906)</f>
        <v>15584</v>
      </c>
      <c r="C2906" s="165" t="str">
        <f>IF(ISBLANK(Nomen.complète!S2906),"-",Nomen.complète!S2906)</f>
        <v>Schwarzenberg</v>
      </c>
    </row>
    <row r="2907" spans="1:3" x14ac:dyDescent="0.2">
      <c r="A2907" s="164">
        <f>IF(ISBLANK(Nomen.complète!Q2907),"",Nomen.complète!Q2907)</f>
        <v>855</v>
      </c>
      <c r="B2907" s="164">
        <f>IF(ISBLANK(Nomen.complète!R2907),"",Nomen.complète!R2907)</f>
        <v>15476</v>
      </c>
      <c r="C2907" s="165" t="str">
        <f>IF(ISBLANK(Nomen.complète!S2907),"-",Nomen.complète!S2907)</f>
        <v>Schwarzenburg</v>
      </c>
    </row>
    <row r="2908" spans="1:3" x14ac:dyDescent="0.2">
      <c r="A2908" s="164">
        <f>IF(ISBLANK(Nomen.complète!Q2908),"",Nomen.complète!Q2908)</f>
        <v>341</v>
      </c>
      <c r="B2908" s="164">
        <f>IF(ISBLANK(Nomen.complète!R2908),"",Nomen.complète!R2908)</f>
        <v>15025</v>
      </c>
      <c r="C2908" s="165" t="str">
        <f>IF(ISBLANK(Nomen.complète!S2908),"-",Nomen.complète!S2908)</f>
        <v>Schwarzhäusern</v>
      </c>
    </row>
    <row r="2909" spans="1:3" x14ac:dyDescent="0.2">
      <c r="A2909" s="164" t="str">
        <f>IF(ISBLANK(Nomen.complète!Q2909),"",Nomen.complète!Q2909)</f>
        <v/>
      </c>
      <c r="B2909" s="164">
        <f>IF(ISBLANK(Nomen.complète!R2909),"",Nomen.complète!R2909)</f>
        <v>16282</v>
      </c>
      <c r="C2909" s="165" t="str">
        <f>IF(ISBLANK(Nomen.complète!S2909),"-",Nomen.complète!S2909)</f>
        <v>Schweiningen</v>
      </c>
    </row>
    <row r="2910" spans="1:3" x14ac:dyDescent="0.2">
      <c r="A2910" s="164" t="str">
        <f>IF(ISBLANK(Nomen.complète!Q2910),"",Nomen.complète!Q2910)</f>
        <v/>
      </c>
      <c r="B2910" s="164">
        <f>IF(ISBLANK(Nomen.complète!R2910),"",Nomen.complète!R2910)</f>
        <v>12958</v>
      </c>
      <c r="C2910" s="165" t="str">
        <f>IF(ISBLANK(Nomen.complète!S2910),"-",Nomen.complète!S2910)</f>
        <v>Schweizersholz</v>
      </c>
    </row>
    <row r="2911" spans="1:3" x14ac:dyDescent="0.2">
      <c r="A2911" s="164">
        <f>IF(ISBLANK(Nomen.complète!Q2911),"",Nomen.complète!Q2911)</f>
        <v>3004</v>
      </c>
      <c r="B2911" s="164">
        <f>IF(ISBLANK(Nomen.complète!R2911),"",Nomen.complète!R2911)</f>
        <v>12957</v>
      </c>
      <c r="C2911" s="165" t="str">
        <f>IF(ISBLANK(Nomen.complète!S2911),"-",Nomen.complète!S2911)</f>
        <v>Schwellbrunn</v>
      </c>
    </row>
    <row r="2912" spans="1:3" x14ac:dyDescent="0.2">
      <c r="A2912" s="164" t="str">
        <f>IF(ISBLANK(Nomen.complète!Q2912),"",Nomen.complète!Q2912)</f>
        <v/>
      </c>
      <c r="B2912" s="164">
        <f>IF(ISBLANK(Nomen.complète!R2912),"",Nomen.complète!R2912)</f>
        <v>10835</v>
      </c>
      <c r="C2912" s="165" t="str">
        <f>IF(ISBLANK(Nomen.complète!S2912),"-",Nomen.complète!S2912)</f>
        <v>Schwende</v>
      </c>
    </row>
    <row r="2913" spans="1:3" x14ac:dyDescent="0.2">
      <c r="A2913" s="164">
        <f>IF(ISBLANK(Nomen.complète!Q2913),"",Nomen.complète!Q2913)</f>
        <v>3112</v>
      </c>
      <c r="B2913" s="164">
        <f>IF(ISBLANK(Nomen.complète!R2913),"",Nomen.complète!R2913)</f>
        <v>16620</v>
      </c>
      <c r="C2913" s="165" t="str">
        <f>IF(ISBLANK(Nomen.complète!S2913),"-",Nomen.complète!S2913)</f>
        <v>Schwende-Rüte</v>
      </c>
    </row>
    <row r="2914" spans="1:3" x14ac:dyDescent="0.2">
      <c r="A2914" s="164" t="str">
        <f>IF(ISBLANK(Nomen.complète!Q2914),"",Nomen.complète!Q2914)</f>
        <v/>
      </c>
      <c r="B2914" s="164">
        <f>IF(ISBLANK(Nomen.complète!R2914),"",Nomen.complète!R2914)</f>
        <v>11159</v>
      </c>
      <c r="C2914" s="165" t="str">
        <f>IF(ISBLANK(Nomen.complète!S2914),"-",Nomen.complète!S2914)</f>
        <v>Schwendibach</v>
      </c>
    </row>
    <row r="2915" spans="1:3" x14ac:dyDescent="0.2">
      <c r="A2915" s="164">
        <f>IF(ISBLANK(Nomen.complète!Q2915),"",Nomen.complète!Q2915)</f>
        <v>197</v>
      </c>
      <c r="B2915" s="164">
        <f>IF(ISBLANK(Nomen.complète!R2915),"",Nomen.complète!R2915)</f>
        <v>12956</v>
      </c>
      <c r="C2915" s="165" t="str">
        <f>IF(ISBLANK(Nomen.complète!S2915),"-",Nomen.complète!S2915)</f>
        <v>Schwerzenbach</v>
      </c>
    </row>
    <row r="2916" spans="1:3" x14ac:dyDescent="0.2">
      <c r="A2916" s="164">
        <f>IF(ISBLANK(Nomen.complète!Q2916),"",Nomen.complète!Q2916)</f>
        <v>1372</v>
      </c>
      <c r="B2916" s="164">
        <f>IF(ISBLANK(Nomen.complète!R2916),"",Nomen.complète!R2916)</f>
        <v>12955</v>
      </c>
      <c r="C2916" s="165" t="str">
        <f>IF(ISBLANK(Nomen.complète!S2916),"-",Nomen.complète!S2916)</f>
        <v>Schwyz</v>
      </c>
    </row>
    <row r="2917" spans="1:3" x14ac:dyDescent="0.2">
      <c r="A2917" s="164" t="str">
        <f>IF(ISBLANK(Nomen.complète!Q2917),"",Nomen.complète!Q2917)</f>
        <v/>
      </c>
      <c r="B2917" s="164">
        <f>IF(ISBLANK(Nomen.complète!R2917),"",Nomen.complète!R2917)</f>
        <v>12962</v>
      </c>
      <c r="C2917" s="165" t="str">
        <f>IF(ISBLANK(Nomen.complète!S2917),"-",Nomen.complète!S2917)</f>
        <v>Schwändi</v>
      </c>
    </row>
    <row r="2918" spans="1:3" x14ac:dyDescent="0.2">
      <c r="A2918" s="164">
        <f>IF(ISBLANK(Nomen.complète!Q2918),"",Nomen.complète!Q2918)</f>
        <v>3315</v>
      </c>
      <c r="B2918" s="164">
        <f>IF(ISBLANK(Nomen.complète!R2918),"",Nomen.complète!R2918)</f>
        <v>14423</v>
      </c>
      <c r="C2918" s="165" t="str">
        <f>IF(ISBLANK(Nomen.complète!S2918),"-",Nomen.complète!S2918)</f>
        <v>Schänis</v>
      </c>
    </row>
    <row r="2919" spans="1:3" x14ac:dyDescent="0.2">
      <c r="A2919" s="164">
        <f>IF(ISBLANK(Nomen.complète!Q2919),"",Nomen.complète!Q2919)</f>
        <v>99</v>
      </c>
      <c r="B2919" s="164">
        <f>IF(ISBLANK(Nomen.complète!R2919),"",Nomen.complète!R2919)</f>
        <v>13037</v>
      </c>
      <c r="C2919" s="165" t="str">
        <f>IF(ISBLANK(Nomen.complète!S2919),"-",Nomen.complète!S2919)</f>
        <v>Schöfflisdorf</v>
      </c>
    </row>
    <row r="2920" spans="1:3" x14ac:dyDescent="0.2">
      <c r="A2920" s="164">
        <f>IF(ISBLANK(Nomen.complète!Q2920),"",Nomen.complète!Q2920)</f>
        <v>4144</v>
      </c>
      <c r="B2920" s="164">
        <f>IF(ISBLANK(Nomen.complète!R2920),"",Nomen.complète!R2920)</f>
        <v>13005</v>
      </c>
      <c r="C2920" s="165" t="str">
        <f>IF(ISBLANK(Nomen.complète!S2920),"-",Nomen.complète!S2920)</f>
        <v>Schöftland</v>
      </c>
    </row>
    <row r="2921" spans="1:3" x14ac:dyDescent="0.2">
      <c r="A2921" s="164" t="str">
        <f>IF(ISBLANK(Nomen.complète!Q2921),"",Nomen.complète!Q2921)</f>
        <v/>
      </c>
      <c r="B2921" s="164">
        <f>IF(ISBLANK(Nomen.complète!R2921),"",Nomen.complète!R2921)</f>
        <v>12961</v>
      </c>
      <c r="C2921" s="165" t="str">
        <f>IF(ISBLANK(Nomen.complète!S2921),"-",Nomen.complète!S2921)</f>
        <v>Schönenbaumgarten</v>
      </c>
    </row>
    <row r="2922" spans="1:3" x14ac:dyDescent="0.2">
      <c r="A2922" s="164" t="str">
        <f>IF(ISBLANK(Nomen.complète!Q2922),"",Nomen.complète!Q2922)</f>
        <v/>
      </c>
      <c r="B2922" s="164">
        <f>IF(ISBLANK(Nomen.complète!R2922),"",Nomen.complète!R2922)</f>
        <v>13020</v>
      </c>
      <c r="C2922" s="165" t="str">
        <f>IF(ISBLANK(Nomen.complète!S2922),"-",Nomen.complète!S2922)</f>
        <v>Schönenberg (ZH)</v>
      </c>
    </row>
    <row r="2923" spans="1:3" x14ac:dyDescent="0.2">
      <c r="A2923" s="164" t="str">
        <f>IF(ISBLANK(Nomen.complète!Q2923),"",Nomen.complète!Q2923)</f>
        <v/>
      </c>
      <c r="B2923" s="164">
        <f>IF(ISBLANK(Nomen.complète!R2923),"",Nomen.complète!R2923)</f>
        <v>12974</v>
      </c>
      <c r="C2923" s="165" t="str">
        <f>IF(ISBLANK(Nomen.complète!S2923),"-",Nomen.complète!S2923)</f>
        <v>Schönenberg an der Thur</v>
      </c>
    </row>
    <row r="2924" spans="1:3" x14ac:dyDescent="0.2">
      <c r="A2924" s="164">
        <f>IF(ISBLANK(Nomen.complète!Q2924),"",Nomen.complète!Q2924)</f>
        <v>2774</v>
      </c>
      <c r="B2924" s="164">
        <f>IF(ISBLANK(Nomen.complète!R2924),"",Nomen.complète!R2924)</f>
        <v>13837</v>
      </c>
      <c r="C2924" s="165" t="str">
        <f>IF(ISBLANK(Nomen.complète!S2924),"-",Nomen.complète!S2924)</f>
        <v>Schönenbuch</v>
      </c>
    </row>
    <row r="2925" spans="1:3" x14ac:dyDescent="0.2">
      <c r="A2925" s="164">
        <f>IF(ISBLANK(Nomen.complète!Q2925),"",Nomen.complète!Q2925)</f>
        <v>3003</v>
      </c>
      <c r="B2925" s="164">
        <f>IF(ISBLANK(Nomen.complète!R2925),"",Nomen.complète!R2925)</f>
        <v>12972</v>
      </c>
      <c r="C2925" s="165" t="str">
        <f>IF(ISBLANK(Nomen.complète!S2925),"-",Nomen.complète!S2925)</f>
        <v>Schönengrund</v>
      </c>
    </row>
    <row r="2926" spans="1:3" x14ac:dyDescent="0.2">
      <c r="A2926" s="164">
        <f>IF(ISBLANK(Nomen.complète!Q2926),"",Nomen.complète!Q2926)</f>
        <v>2583</v>
      </c>
      <c r="B2926" s="164">
        <f>IF(ISBLANK(Nomen.complète!R2926),"",Nomen.complète!R2926)</f>
        <v>12971</v>
      </c>
      <c r="C2926" s="165" t="str">
        <f>IF(ISBLANK(Nomen.complète!S2926),"-",Nomen.complète!S2926)</f>
        <v>Schönenwerd</v>
      </c>
    </row>
    <row r="2927" spans="1:3" x14ac:dyDescent="0.2">
      <c r="A2927" s="164">
        <f>IF(ISBLANK(Nomen.complète!Q2927),"",Nomen.complète!Q2927)</f>
        <v>4756</v>
      </c>
      <c r="B2927" s="164">
        <f>IF(ISBLANK(Nomen.complète!R2927),"",Nomen.complète!R2927)</f>
        <v>15415</v>
      </c>
      <c r="C2927" s="165" t="str">
        <f>IF(ISBLANK(Nomen.complète!S2927),"-",Nomen.complète!S2927)</f>
        <v>Schönholzerswilen</v>
      </c>
    </row>
    <row r="2928" spans="1:3" x14ac:dyDescent="0.2">
      <c r="A2928" s="164" t="str">
        <f>IF(ISBLANK(Nomen.complète!Q2928),"",Nomen.complète!Q2928)</f>
        <v/>
      </c>
      <c r="B2928" s="164">
        <f>IF(ISBLANK(Nomen.complète!R2928),"",Nomen.complète!R2928)</f>
        <v>16270</v>
      </c>
      <c r="C2928" s="165" t="str">
        <f>IF(ISBLANK(Nomen.complète!S2928),"-",Nomen.complète!S2928)</f>
        <v>Schönthal</v>
      </c>
    </row>
    <row r="2929" spans="1:3" x14ac:dyDescent="0.2">
      <c r="A2929" s="164">
        <f>IF(ISBLANK(Nomen.complète!Q2929),"",Nomen.complète!Q2929)</f>
        <v>1143</v>
      </c>
      <c r="B2929" s="164">
        <f>IF(ISBLANK(Nomen.complète!R2929),"",Nomen.complète!R2929)</f>
        <v>15521</v>
      </c>
      <c r="C2929" s="165" t="str">
        <f>IF(ISBLANK(Nomen.complète!S2929),"-",Nomen.complète!S2929)</f>
        <v>Schötz</v>
      </c>
    </row>
    <row r="2930" spans="1:3" x14ac:dyDescent="0.2">
      <c r="A2930" s="164">
        <f>IF(ISBLANK(Nomen.complète!Q2930),"",Nomen.complète!Q2930)</f>
        <v>1346</v>
      </c>
      <c r="B2930" s="164">
        <f>IF(ISBLANK(Nomen.complète!R2930),"",Nomen.complète!R2930)</f>
        <v>12968</v>
      </c>
      <c r="C2930" s="165" t="str">
        <f>IF(ISBLANK(Nomen.complète!S2930),"-",Nomen.complète!S2930)</f>
        <v>Schübelbach</v>
      </c>
    </row>
    <row r="2931" spans="1:3" x14ac:dyDescent="0.2">
      <c r="A2931" s="164">
        <f>IF(ISBLANK(Nomen.complète!Q2931),"",Nomen.complète!Q2931)</f>
        <v>311</v>
      </c>
      <c r="B2931" s="164">
        <f>IF(ISBLANK(Nomen.complète!R2931),"",Nomen.complète!R2931)</f>
        <v>15005</v>
      </c>
      <c r="C2931" s="165" t="str">
        <f>IF(ISBLANK(Nomen.complète!S2931),"-",Nomen.complète!S2931)</f>
        <v>Schüpfen</v>
      </c>
    </row>
    <row r="2932" spans="1:3" x14ac:dyDescent="0.2">
      <c r="A2932" s="164">
        <f>IF(ISBLANK(Nomen.complète!Q2932),"",Nomen.complète!Q2932)</f>
        <v>1008</v>
      </c>
      <c r="B2932" s="164">
        <f>IF(ISBLANK(Nomen.complète!R2932),"",Nomen.complète!R2932)</f>
        <v>15585</v>
      </c>
      <c r="C2932" s="165" t="str">
        <f>IF(ISBLANK(Nomen.complète!S2932),"-",Nomen.complète!S2932)</f>
        <v>Schüpfheim</v>
      </c>
    </row>
    <row r="2933" spans="1:3" x14ac:dyDescent="0.2">
      <c r="A2933" s="164">
        <f>IF(ISBLANK(Nomen.complète!Q2933),"",Nomen.complète!Q2933)</f>
        <v>3762</v>
      </c>
      <c r="B2933" s="164">
        <f>IF(ISBLANK(Nomen.complète!R2933),"",Nomen.complète!R2933)</f>
        <v>16065</v>
      </c>
      <c r="C2933" s="165" t="str">
        <f>IF(ISBLANK(Nomen.complète!S2933),"-",Nomen.complète!S2933)</f>
        <v>Scuol</v>
      </c>
    </row>
    <row r="2934" spans="1:3" x14ac:dyDescent="0.2">
      <c r="A2934" s="164" t="str">
        <f>IF(ISBLANK(Nomen.complète!Q2934),"",Nomen.complète!Q2934)</f>
        <v/>
      </c>
      <c r="B2934" s="164">
        <f>IF(ISBLANK(Nomen.complète!R2934),"",Nomen.complète!R2934)</f>
        <v>11196</v>
      </c>
      <c r="C2934" s="165" t="str">
        <f>IF(ISBLANK(Nomen.complète!S2934),"-",Nomen.complète!S2934)</f>
        <v>Scuol/Schuls</v>
      </c>
    </row>
    <row r="2935" spans="1:3" x14ac:dyDescent="0.2">
      <c r="A2935" s="164" t="str">
        <f>IF(ISBLANK(Nomen.complète!Q2935),"",Nomen.complète!Q2935)</f>
        <v/>
      </c>
      <c r="B2935" s="164">
        <f>IF(ISBLANK(Nomen.complète!R2935),"",Nomen.complète!R2935)</f>
        <v>16460</v>
      </c>
      <c r="C2935" s="165" t="str">
        <f>IF(ISBLANK(Nomen.complète!S2935),"-",Nomen.complète!S2935)</f>
        <v>Seebach</v>
      </c>
    </row>
    <row r="2936" spans="1:3" x14ac:dyDescent="0.2">
      <c r="A2936" s="164">
        <f>IF(ISBLANK(Nomen.complète!Q2936),"",Nomen.complète!Q2936)</f>
        <v>988</v>
      </c>
      <c r="B2936" s="164">
        <f>IF(ISBLANK(Nomen.complète!R2936),"",Nomen.complète!R2936)</f>
        <v>15674</v>
      </c>
      <c r="C2936" s="165" t="str">
        <f>IF(ISBLANK(Nomen.complète!S2936),"-",Nomen.complète!S2936)</f>
        <v>Seeberg</v>
      </c>
    </row>
    <row r="2937" spans="1:3" x14ac:dyDescent="0.2">
      <c r="A2937" s="164">
        <f>IF(ISBLANK(Nomen.complète!Q2937),"",Nomen.complète!Q2937)</f>
        <v>312</v>
      </c>
      <c r="B2937" s="164">
        <f>IF(ISBLANK(Nomen.complète!R2937),"",Nomen.complète!R2937)</f>
        <v>15006</v>
      </c>
      <c r="C2937" s="165" t="str">
        <f>IF(ISBLANK(Nomen.complète!S2937),"-",Nomen.complète!S2937)</f>
        <v>Seedorf (BE)</v>
      </c>
    </row>
    <row r="2938" spans="1:3" x14ac:dyDescent="0.2">
      <c r="A2938" s="164">
        <f>IF(ISBLANK(Nomen.complète!Q2938),"",Nomen.complète!Q2938)</f>
        <v>1214</v>
      </c>
      <c r="B2938" s="164">
        <f>IF(ISBLANK(Nomen.complète!R2938),"",Nomen.complète!R2938)</f>
        <v>16592</v>
      </c>
      <c r="C2938" s="165" t="str">
        <f>IF(ISBLANK(Nomen.complète!S2938),"-",Nomen.complète!S2938)</f>
        <v>Seedorf (UR)</v>
      </c>
    </row>
    <row r="2939" spans="1:3" x14ac:dyDescent="0.2">
      <c r="A2939" s="164">
        <f>IF(ISBLANK(Nomen.complète!Q2939),"",Nomen.complète!Q2939)</f>
        <v>119</v>
      </c>
      <c r="B2939" s="164">
        <f>IF(ISBLANK(Nomen.complète!R2939),"",Nomen.complète!R2939)</f>
        <v>12951</v>
      </c>
      <c r="C2939" s="165" t="str">
        <f>IF(ISBLANK(Nomen.complète!S2939),"-",Nomen.complète!S2939)</f>
        <v>Seegräben</v>
      </c>
    </row>
    <row r="2940" spans="1:3" x14ac:dyDescent="0.2">
      <c r="A2940" s="164">
        <f>IF(ISBLANK(Nomen.complète!Q2940),"",Nomen.complète!Q2940)</f>
        <v>709</v>
      </c>
      <c r="B2940" s="164">
        <f>IF(ISBLANK(Nomen.complète!R2940),"",Nomen.complète!R2940)</f>
        <v>15226</v>
      </c>
      <c r="C2940" s="165" t="str">
        <f>IF(ISBLANK(Nomen.complète!S2940),"-",Nomen.complète!S2940)</f>
        <v>Seehof</v>
      </c>
    </row>
    <row r="2941" spans="1:3" x14ac:dyDescent="0.2">
      <c r="A2941" s="164">
        <f>IF(ISBLANK(Nomen.complète!Q2941),"",Nomen.complète!Q2941)</f>
        <v>1215</v>
      </c>
      <c r="B2941" s="164">
        <f>IF(ISBLANK(Nomen.complète!R2941),"",Nomen.complète!R2941)</f>
        <v>12950</v>
      </c>
      <c r="C2941" s="165" t="str">
        <f>IF(ISBLANK(Nomen.complète!S2941),"-",Nomen.complète!S2941)</f>
        <v>Seelisberg</v>
      </c>
    </row>
    <row r="2942" spans="1:3" x14ac:dyDescent="0.2">
      <c r="A2942" s="164" t="str">
        <f>IF(ISBLANK(Nomen.complète!Q2942),"",Nomen.complète!Q2942)</f>
        <v/>
      </c>
      <c r="B2942" s="164">
        <f>IF(ISBLANK(Nomen.complète!R2942),"",Nomen.complète!R2942)</f>
        <v>16413</v>
      </c>
      <c r="C2942" s="165" t="str">
        <f>IF(ISBLANK(Nomen.complète!S2942),"-",Nomen.complète!S2942)</f>
        <v>Seen</v>
      </c>
    </row>
    <row r="2943" spans="1:3" x14ac:dyDescent="0.2">
      <c r="A2943" s="164">
        <f>IF(ISBLANK(Nomen.complète!Q2943),"",Nomen.complète!Q2943)</f>
        <v>4208</v>
      </c>
      <c r="B2943" s="164">
        <f>IF(ISBLANK(Nomen.complète!R2943),"",Nomen.complète!R2943)</f>
        <v>12949</v>
      </c>
      <c r="C2943" s="165" t="str">
        <f>IF(ISBLANK(Nomen.complète!S2943),"-",Nomen.complète!S2943)</f>
        <v>Seengen</v>
      </c>
    </row>
    <row r="2944" spans="1:3" x14ac:dyDescent="0.2">
      <c r="A2944" s="164">
        <f>IF(ISBLANK(Nomen.complète!Q2944),"",Nomen.complète!Q2944)</f>
        <v>2480</v>
      </c>
      <c r="B2944" s="164">
        <f>IF(ISBLANK(Nomen.complète!R2944),"",Nomen.complète!R2944)</f>
        <v>12990</v>
      </c>
      <c r="C2944" s="165" t="str">
        <f>IF(ISBLANK(Nomen.complète!S2944),"-",Nomen.complète!S2944)</f>
        <v>Seewen</v>
      </c>
    </row>
    <row r="2945" spans="1:3" x14ac:dyDescent="0.2">
      <c r="A2945" s="164" t="str">
        <f>IF(ISBLANK(Nomen.complète!Q2945),"",Nomen.complète!Q2945)</f>
        <v/>
      </c>
      <c r="B2945" s="164">
        <f>IF(ISBLANK(Nomen.complète!R2945),"",Nomen.complète!R2945)</f>
        <v>16486</v>
      </c>
      <c r="C2945" s="165" t="str">
        <f>IF(ISBLANK(Nomen.complète!S2945),"-",Nomen.complète!S2945)</f>
        <v>Seewis im Oberland</v>
      </c>
    </row>
    <row r="2946" spans="1:3" x14ac:dyDescent="0.2">
      <c r="A2946" s="164" t="str">
        <f>IF(ISBLANK(Nomen.complète!Q2946),"",Nomen.complète!Q2946)</f>
        <v/>
      </c>
      <c r="B2946" s="164">
        <f>IF(ISBLANK(Nomen.complète!R2946),"",Nomen.complète!R2946)</f>
        <v>11237</v>
      </c>
      <c r="C2946" s="165" t="str">
        <f>IF(ISBLANK(Nomen.complète!S2946),"-",Nomen.complète!S2946)</f>
        <v>Seewis im Prätigau</v>
      </c>
    </row>
    <row r="2947" spans="1:3" x14ac:dyDescent="0.2">
      <c r="A2947" s="164">
        <f>IF(ISBLANK(Nomen.complète!Q2947),"",Nomen.complète!Q2947)</f>
        <v>3972</v>
      </c>
      <c r="B2947" s="164">
        <f>IF(ISBLANK(Nomen.complète!R2947),"",Nomen.complète!R2947)</f>
        <v>16037</v>
      </c>
      <c r="C2947" s="165" t="str">
        <f>IF(ISBLANK(Nomen.complète!S2947),"-",Nomen.complète!S2947)</f>
        <v>Seewis im Prättigau</v>
      </c>
    </row>
    <row r="2948" spans="1:3" x14ac:dyDescent="0.2">
      <c r="A2948" s="164">
        <f>IF(ISBLANK(Nomen.complète!Q2948),"",Nomen.complète!Q2948)</f>
        <v>883</v>
      </c>
      <c r="B2948" s="164">
        <f>IF(ISBLANK(Nomen.complète!R2948),"",Nomen.complète!R2948)</f>
        <v>15306</v>
      </c>
      <c r="C2948" s="165" t="str">
        <f>IF(ISBLANK(Nomen.complète!S2948),"-",Nomen.complète!S2948)</f>
        <v>Seftigen</v>
      </c>
    </row>
    <row r="2949" spans="1:3" x14ac:dyDescent="0.2">
      <c r="A2949" s="164" t="str">
        <f>IF(ISBLANK(Nomen.complète!Q2949),"",Nomen.complète!Q2949)</f>
        <v/>
      </c>
      <c r="B2949" s="164">
        <f>IF(ISBLANK(Nomen.complète!R2949),"",Nomen.complète!R2949)</f>
        <v>12992</v>
      </c>
      <c r="C2949" s="165" t="str">
        <f>IF(ISBLANK(Nomen.complète!S2949),"-",Nomen.complète!S2949)</f>
        <v>Seigneux</v>
      </c>
    </row>
    <row r="2950" spans="1:3" x14ac:dyDescent="0.2">
      <c r="A2950" s="164" t="str">
        <f>IF(ISBLANK(Nomen.complète!Q2950),"",Nomen.complète!Q2950)</f>
        <v/>
      </c>
      <c r="B2950" s="164">
        <f>IF(ISBLANK(Nomen.complète!R2950),"",Nomen.complète!R2950)</f>
        <v>12963</v>
      </c>
      <c r="C2950" s="165" t="str">
        <f>IF(ISBLANK(Nomen.complète!S2950),"-",Nomen.complète!S2950)</f>
        <v>Seiry</v>
      </c>
    </row>
    <row r="2951" spans="1:3" x14ac:dyDescent="0.2">
      <c r="A2951" s="164" t="str">
        <f>IF(ISBLANK(Nomen.complète!Q2951),"",Nomen.complète!Q2951)</f>
        <v/>
      </c>
      <c r="B2951" s="164">
        <f>IF(ISBLANK(Nomen.complète!R2951),"",Nomen.complète!R2951)</f>
        <v>11018</v>
      </c>
      <c r="C2951" s="165" t="str">
        <f>IF(ISBLANK(Nomen.complète!S2951),"-",Nomen.complète!S2951)</f>
        <v>Seleute</v>
      </c>
    </row>
    <row r="2952" spans="1:3" x14ac:dyDescent="0.2">
      <c r="A2952" s="164" t="str">
        <f>IF(ISBLANK(Nomen.complète!Q2952),"",Nomen.complète!Q2952)</f>
        <v/>
      </c>
      <c r="B2952" s="164">
        <f>IF(ISBLANK(Nomen.complète!R2952),"",Nomen.complète!R2952)</f>
        <v>13004</v>
      </c>
      <c r="C2952" s="165" t="str">
        <f>IF(ISBLANK(Nomen.complète!S2952),"-",Nomen.complète!S2952)</f>
        <v>Selkingen</v>
      </c>
    </row>
    <row r="2953" spans="1:3" x14ac:dyDescent="0.2">
      <c r="A2953" s="164" t="str">
        <f>IF(ISBLANK(Nomen.complète!Q2953),"",Nomen.complète!Q2953)</f>
        <v/>
      </c>
      <c r="B2953" s="164">
        <f>IF(ISBLANK(Nomen.complète!R2953),"",Nomen.complète!R2953)</f>
        <v>10177</v>
      </c>
      <c r="C2953" s="165" t="str">
        <f>IF(ISBLANK(Nomen.complète!S2953),"-",Nomen.complète!S2953)</f>
        <v>Selma</v>
      </c>
    </row>
    <row r="2954" spans="1:3" x14ac:dyDescent="0.2">
      <c r="A2954" s="164">
        <f>IF(ISBLANK(Nomen.complète!Q2954),"",Nomen.complète!Q2954)</f>
        <v>2833</v>
      </c>
      <c r="B2954" s="164">
        <f>IF(ISBLANK(Nomen.complète!R2954),"",Nomen.complète!R2954)</f>
        <v>13778</v>
      </c>
      <c r="C2954" s="165" t="str">
        <f>IF(ISBLANK(Nomen.complète!S2954),"-",Nomen.complète!S2954)</f>
        <v>Seltisberg</v>
      </c>
    </row>
    <row r="2955" spans="1:3" x14ac:dyDescent="0.2">
      <c r="A2955" s="164">
        <f>IF(ISBLANK(Nomen.complète!Q2955),"",Nomen.complète!Q2955)</f>
        <v>2556</v>
      </c>
      <c r="B2955" s="164">
        <f>IF(ISBLANK(Nomen.complète!R2955),"",Nomen.complète!R2955)</f>
        <v>13003</v>
      </c>
      <c r="C2955" s="165" t="str">
        <f>IF(ISBLANK(Nomen.complète!S2955),"-",Nomen.complète!S2955)</f>
        <v>Selzach</v>
      </c>
    </row>
    <row r="2956" spans="1:3" x14ac:dyDescent="0.2">
      <c r="A2956" s="164">
        <f>IF(ISBLANK(Nomen.complète!Q2956),"",Nomen.complète!Q2956)</f>
        <v>6035</v>
      </c>
      <c r="B2956" s="164">
        <f>IF(ISBLANK(Nomen.complète!R2956),"",Nomen.complète!R2956)</f>
        <v>13002</v>
      </c>
      <c r="C2956" s="165" t="str">
        <f>IF(ISBLANK(Nomen.complète!S2956),"-",Nomen.complète!S2956)</f>
        <v>Sembrancher</v>
      </c>
    </row>
    <row r="2957" spans="1:3" x14ac:dyDescent="0.2">
      <c r="A2957" s="164" t="str">
        <f>IF(ISBLANK(Nomen.complète!Q2957),"",Nomen.complète!Q2957)</f>
        <v/>
      </c>
      <c r="B2957" s="164">
        <f>IF(ISBLANK(Nomen.complète!R2957),"",Nomen.complète!R2957)</f>
        <v>13001</v>
      </c>
      <c r="C2957" s="165" t="str">
        <f>IF(ISBLANK(Nomen.complète!S2957),"-",Nomen.complète!S2957)</f>
        <v>Sementina</v>
      </c>
    </row>
    <row r="2958" spans="1:3" x14ac:dyDescent="0.2">
      <c r="A2958" s="164" t="str">
        <f>IF(ISBLANK(Nomen.complète!Q2958),"",Nomen.complète!Q2958)</f>
        <v/>
      </c>
      <c r="B2958" s="164">
        <f>IF(ISBLANK(Nomen.complète!R2958),"",Nomen.complète!R2958)</f>
        <v>13000</v>
      </c>
      <c r="C2958" s="165" t="str">
        <f>IF(ISBLANK(Nomen.complète!S2958),"-",Nomen.complète!S2958)</f>
        <v>Semione</v>
      </c>
    </row>
    <row r="2959" spans="1:3" x14ac:dyDescent="0.2">
      <c r="A2959" s="164">
        <f>IF(ISBLANK(Nomen.complète!Q2959),"",Nomen.complète!Q2959)</f>
        <v>1102</v>
      </c>
      <c r="B2959" s="164">
        <f>IF(ISBLANK(Nomen.complète!R2959),"",Nomen.complète!R2959)</f>
        <v>15587</v>
      </c>
      <c r="C2959" s="165" t="str">
        <f>IF(ISBLANK(Nomen.complète!S2959),"-",Nomen.complète!S2959)</f>
        <v>Sempach</v>
      </c>
    </row>
    <row r="2960" spans="1:3" x14ac:dyDescent="0.2">
      <c r="A2960" s="164">
        <f>IF(ISBLANK(Nomen.complète!Q2960),"",Nomen.complète!Q2960)</f>
        <v>2336</v>
      </c>
      <c r="B2960" s="164">
        <f>IF(ISBLANK(Nomen.complète!R2960),"",Nomen.complète!R2960)</f>
        <v>13207</v>
      </c>
      <c r="C2960" s="165" t="str">
        <f>IF(ISBLANK(Nomen.complète!S2960),"-",Nomen.complète!S2960)</f>
        <v>Semsales</v>
      </c>
    </row>
    <row r="2961" spans="1:3" x14ac:dyDescent="0.2">
      <c r="A2961" s="164">
        <f>IF(ISBLANK(Nomen.complète!Q2961),"",Nomen.complète!Q2961)</f>
        <v>5499</v>
      </c>
      <c r="B2961" s="164">
        <f>IF(ISBLANK(Nomen.complète!R2961),"",Nomen.complète!R2961)</f>
        <v>14594</v>
      </c>
      <c r="C2961" s="165" t="str">
        <f>IF(ISBLANK(Nomen.complète!S2961),"-",Nomen.complète!S2961)</f>
        <v>Senarclens</v>
      </c>
    </row>
    <row r="2962" spans="1:3" x14ac:dyDescent="0.2">
      <c r="A2962" s="164">
        <f>IF(ISBLANK(Nomen.complète!Q2962),"",Nomen.complète!Q2962)</f>
        <v>3274</v>
      </c>
      <c r="B2962" s="164">
        <f>IF(ISBLANK(Nomen.complète!R2962),"",Nomen.complète!R2962)</f>
        <v>14408</v>
      </c>
      <c r="C2962" s="165" t="str">
        <f>IF(ISBLANK(Nomen.complète!S2962),"-",Nomen.complète!S2962)</f>
        <v>Sennwald</v>
      </c>
    </row>
    <row r="2963" spans="1:3" x14ac:dyDescent="0.2">
      <c r="A2963" s="164" t="str">
        <f>IF(ISBLANK(Nomen.complète!Q2963),"",Nomen.complète!Q2963)</f>
        <v/>
      </c>
      <c r="B2963" s="164">
        <f>IF(ISBLANK(Nomen.complète!R2963),"",Nomen.complète!R2963)</f>
        <v>10139</v>
      </c>
      <c r="C2963" s="165" t="str">
        <f>IF(ISBLANK(Nomen.complète!S2963),"-",Nomen.complète!S2963)</f>
        <v>Sent</v>
      </c>
    </row>
    <row r="2964" spans="1:3" x14ac:dyDescent="0.2">
      <c r="A2964" s="164" t="str">
        <f>IF(ISBLANK(Nomen.complète!Q2964),"",Nomen.complète!Q2964)</f>
        <v/>
      </c>
      <c r="B2964" s="164">
        <f>IF(ISBLANK(Nomen.complète!R2964),"",Nomen.complète!R2964)</f>
        <v>12997</v>
      </c>
      <c r="C2964" s="165" t="str">
        <f>IF(ISBLANK(Nomen.complète!S2964),"-",Nomen.complète!S2964)</f>
        <v>Senèdes</v>
      </c>
    </row>
    <row r="2965" spans="1:3" x14ac:dyDescent="0.2">
      <c r="A2965" s="164">
        <f>IF(ISBLANK(Nomen.complète!Q2965),"",Nomen.complète!Q2965)</f>
        <v>4209</v>
      </c>
      <c r="B2965" s="164">
        <f>IF(ISBLANK(Nomen.complète!R2965),"",Nomen.complète!R2965)</f>
        <v>12996</v>
      </c>
      <c r="C2965" s="165" t="str">
        <f>IF(ISBLANK(Nomen.complète!S2965),"-",Nomen.complète!S2965)</f>
        <v>Seon</v>
      </c>
    </row>
    <row r="2966" spans="1:3" x14ac:dyDescent="0.2">
      <c r="A2966" s="164">
        <f>IF(ISBLANK(Nomen.complète!Q2966),"",Nomen.complète!Q2966)</f>
        <v>5762</v>
      </c>
      <c r="B2966" s="164">
        <f>IF(ISBLANK(Nomen.complète!R2966),"",Nomen.complète!R2966)</f>
        <v>14595</v>
      </c>
      <c r="C2966" s="165" t="str">
        <f>IF(ISBLANK(Nomen.complète!S2966),"-",Nomen.complète!S2966)</f>
        <v>Sergey</v>
      </c>
    </row>
    <row r="2967" spans="1:3" x14ac:dyDescent="0.2">
      <c r="A2967" s="164" t="str">
        <f>IF(ISBLANK(Nomen.complète!Q2967),"",Nomen.complète!Q2967)</f>
        <v/>
      </c>
      <c r="B2967" s="164">
        <f>IF(ISBLANK(Nomen.complète!R2967),"",Nomen.complète!R2967)</f>
        <v>16211</v>
      </c>
      <c r="C2967" s="165" t="str">
        <f>IF(ISBLANK(Nomen.complète!S2967),"-",Nomen.complète!S2967)</f>
        <v>Serneus</v>
      </c>
    </row>
    <row r="2968" spans="1:3" x14ac:dyDescent="0.2">
      <c r="A2968" s="164">
        <f>IF(ISBLANK(Nomen.complète!Q2968),"",Nomen.complète!Q2968)</f>
        <v>5050</v>
      </c>
      <c r="B2968" s="164">
        <f>IF(ISBLANK(Nomen.complète!R2968),"",Nomen.complète!R2968)</f>
        <v>15509</v>
      </c>
      <c r="C2968" s="165" t="str">
        <f>IF(ISBLANK(Nomen.complète!S2968),"-",Nomen.complète!S2968)</f>
        <v>Serravalle</v>
      </c>
    </row>
    <row r="2969" spans="1:3" x14ac:dyDescent="0.2">
      <c r="A2969" s="164">
        <f>IF(ISBLANK(Nomen.complète!Q2969),"",Nomen.complète!Q2969)</f>
        <v>5799</v>
      </c>
      <c r="B2969" s="164">
        <f>IF(ISBLANK(Nomen.complète!R2969),"",Nomen.complète!R2969)</f>
        <v>15505</v>
      </c>
      <c r="C2969" s="165" t="str">
        <f>IF(ISBLANK(Nomen.complète!S2969),"-",Nomen.complète!S2969)</f>
        <v>Servion</v>
      </c>
    </row>
    <row r="2970" spans="1:3" x14ac:dyDescent="0.2">
      <c r="A2970" s="164" t="str">
        <f>IF(ISBLANK(Nomen.complète!Q2970),"",Nomen.complète!Q2970)</f>
        <v/>
      </c>
      <c r="B2970" s="164">
        <f>IF(ISBLANK(Nomen.complète!R2970),"",Nomen.complète!R2970)</f>
        <v>12993</v>
      </c>
      <c r="C2970" s="165" t="str">
        <f>IF(ISBLANK(Nomen.complète!S2970),"-",Nomen.complète!S2970)</f>
        <v>Sessa</v>
      </c>
    </row>
    <row r="2971" spans="1:3" x14ac:dyDescent="0.2">
      <c r="A2971" s="164" t="str">
        <f>IF(ISBLANK(Nomen.complète!Q2971),"",Nomen.complète!Q2971)</f>
        <v/>
      </c>
      <c r="B2971" s="164">
        <f>IF(ISBLANK(Nomen.complète!R2971),"",Nomen.complète!R2971)</f>
        <v>16485</v>
      </c>
      <c r="C2971" s="165" t="str">
        <f>IF(ISBLANK(Nomen.complète!S2971),"-",Nomen.complète!S2971)</f>
        <v>Seth</v>
      </c>
    </row>
    <row r="2972" spans="1:3" x14ac:dyDescent="0.2">
      <c r="A2972" s="164">
        <f>IF(ISBLANK(Nomen.complète!Q2972),"",Nomen.complète!Q2972)</f>
        <v>227</v>
      </c>
      <c r="B2972" s="164">
        <f>IF(ISBLANK(Nomen.complète!R2972),"",Nomen.complète!R2972)</f>
        <v>12977</v>
      </c>
      <c r="C2972" s="165" t="str">
        <f>IF(ISBLANK(Nomen.complète!S2972),"-",Nomen.complète!S2972)</f>
        <v>Seuzach</v>
      </c>
    </row>
    <row r="2973" spans="1:3" x14ac:dyDescent="0.2">
      <c r="A2973" s="164">
        <f>IF(ISBLANK(Nomen.complète!Q2973),"",Nomen.complète!Q2973)</f>
        <v>3275</v>
      </c>
      <c r="B2973" s="164">
        <f>IF(ISBLANK(Nomen.complète!R2973),"",Nomen.complète!R2973)</f>
        <v>14409</v>
      </c>
      <c r="C2973" s="165" t="str">
        <f>IF(ISBLANK(Nomen.complète!S2973),"-",Nomen.complète!S2973)</f>
        <v>Sevelen</v>
      </c>
    </row>
    <row r="2974" spans="1:3" x14ac:dyDescent="0.2">
      <c r="A2974" s="164" t="str">
        <f>IF(ISBLANK(Nomen.complète!Q2974),"",Nomen.complète!Q2974)</f>
        <v/>
      </c>
      <c r="B2974" s="164">
        <f>IF(ISBLANK(Nomen.complète!R2974),"",Nomen.complète!R2974)</f>
        <v>10041</v>
      </c>
      <c r="C2974" s="165" t="str">
        <f>IF(ISBLANK(Nomen.complète!S2974),"-",Nomen.complète!S2974)</f>
        <v>Sevgein</v>
      </c>
    </row>
    <row r="2975" spans="1:3" x14ac:dyDescent="0.2">
      <c r="A2975" s="164" t="str">
        <f>IF(ISBLANK(Nomen.complète!Q2975),"",Nomen.complète!Q2975)</f>
        <v/>
      </c>
      <c r="B2975" s="164">
        <f>IF(ISBLANK(Nomen.complète!R2975),"",Nomen.complète!R2975)</f>
        <v>10200</v>
      </c>
      <c r="C2975" s="165" t="str">
        <f>IF(ISBLANK(Nomen.complète!S2975),"-",Nomen.complète!S2975)</f>
        <v>Siat</v>
      </c>
    </row>
    <row r="2976" spans="1:3" x14ac:dyDescent="0.2">
      <c r="A2976" s="164">
        <f>IF(ISBLANK(Nomen.complète!Q2976),"",Nomen.complète!Q2976)</f>
        <v>2953</v>
      </c>
      <c r="B2976" s="164">
        <f>IF(ISBLANK(Nomen.complète!R2976),"",Nomen.complète!R2976)</f>
        <v>12989</v>
      </c>
      <c r="C2976" s="165" t="str">
        <f>IF(ISBLANK(Nomen.complète!S2976),"-",Nomen.complète!S2976)</f>
        <v>Siblingen</v>
      </c>
    </row>
    <row r="2977" spans="1:3" x14ac:dyDescent="0.2">
      <c r="A2977" s="164" t="str">
        <f>IF(ISBLANK(Nomen.complète!Q2977),"",Nomen.complète!Q2977)</f>
        <v/>
      </c>
      <c r="B2977" s="164">
        <f>IF(ISBLANK(Nomen.complète!R2977),"",Nomen.complète!R2977)</f>
        <v>11300</v>
      </c>
      <c r="C2977" s="165" t="str">
        <f>IF(ISBLANK(Nomen.complète!S2977),"-",Nomen.complète!S2977)</f>
        <v>Siegershausen</v>
      </c>
    </row>
    <row r="2978" spans="1:3" x14ac:dyDescent="0.2">
      <c r="A2978" s="164">
        <f>IF(ISBLANK(Nomen.complète!Q2978),"",Nomen.complète!Q2978)</f>
        <v>6248</v>
      </c>
      <c r="B2978" s="164">
        <f>IF(ISBLANK(Nomen.complète!R2978),"",Nomen.complète!R2978)</f>
        <v>13227</v>
      </c>
      <c r="C2978" s="165" t="str">
        <f>IF(ISBLANK(Nomen.complète!S2978),"-",Nomen.complète!S2978)</f>
        <v>Sierre</v>
      </c>
    </row>
    <row r="2979" spans="1:3" x14ac:dyDescent="0.2">
      <c r="A2979" s="164" t="str">
        <f>IF(ISBLANK(Nomen.complète!Q2979),"",Nomen.complète!Q2979)</f>
        <v/>
      </c>
      <c r="B2979" s="164">
        <f>IF(ISBLANK(Nomen.complète!R2979),"",Nomen.complète!R2979)</f>
        <v>12988</v>
      </c>
      <c r="C2979" s="165" t="str">
        <f>IF(ISBLANK(Nomen.complète!S2979),"-",Nomen.complète!S2979)</f>
        <v>Sigirino</v>
      </c>
    </row>
    <row r="2980" spans="1:3" x14ac:dyDescent="0.2">
      <c r="A2980" s="164">
        <f>IF(ISBLANK(Nomen.complète!Q2980),"",Nomen.complète!Q2980)</f>
        <v>4319</v>
      </c>
      <c r="B2980" s="164">
        <f>IF(ISBLANK(Nomen.complète!R2980),"",Nomen.complète!R2980)</f>
        <v>12987</v>
      </c>
      <c r="C2980" s="165" t="str">
        <f>IF(ISBLANK(Nomen.complète!S2980),"-",Nomen.complète!S2980)</f>
        <v>Siglistorf</v>
      </c>
    </row>
    <row r="2981" spans="1:3" x14ac:dyDescent="0.2">
      <c r="A2981" s="164">
        <f>IF(ISBLANK(Nomen.complète!Q2981),"",Nomen.complète!Q2981)</f>
        <v>907</v>
      </c>
      <c r="B2981" s="164">
        <f>IF(ISBLANK(Nomen.complète!R2981),"",Nomen.complète!R2981)</f>
        <v>15317</v>
      </c>
      <c r="C2981" s="165" t="str">
        <f>IF(ISBLANK(Nomen.complète!S2981),"-",Nomen.complète!S2981)</f>
        <v>Signau</v>
      </c>
    </row>
    <row r="2982" spans="1:3" x14ac:dyDescent="0.2">
      <c r="A2982" s="164">
        <f>IF(ISBLANK(Nomen.complète!Q2982),"",Nomen.complète!Q2982)</f>
        <v>5728</v>
      </c>
      <c r="B2982" s="164">
        <f>IF(ISBLANK(Nomen.complète!R2982),"",Nomen.complète!R2982)</f>
        <v>14598</v>
      </c>
      <c r="C2982" s="165" t="str">
        <f>IF(ISBLANK(Nomen.complète!S2982),"-",Nomen.complète!S2982)</f>
        <v>Signy-Avenex</v>
      </c>
    </row>
    <row r="2983" spans="1:3" x14ac:dyDescent="0.2">
      <c r="A2983" s="164" t="str">
        <f>IF(ISBLANK(Nomen.complète!Q2983),"",Nomen.complète!Q2983)</f>
        <v/>
      </c>
      <c r="B2983" s="164">
        <f>IF(ISBLANK(Nomen.complète!R2983),"",Nomen.complète!R2983)</f>
        <v>16575</v>
      </c>
      <c r="C2983" s="165" t="str">
        <f>IF(ISBLANK(Nomen.complète!S2983),"-",Nomen.complète!S2983)</f>
        <v>Signôra</v>
      </c>
    </row>
    <row r="2984" spans="1:3" x14ac:dyDescent="0.2">
      <c r="A2984" s="164">
        <f>IF(ISBLANK(Nomen.complète!Q2984),"",Nomen.complète!Q2984)</f>
        <v>938</v>
      </c>
      <c r="B2984" s="164">
        <f>IF(ISBLANK(Nomen.complète!R2984),"",Nomen.complète!R2984)</f>
        <v>15335</v>
      </c>
      <c r="C2984" s="165" t="str">
        <f>IF(ISBLANK(Nomen.complète!S2984),"-",Nomen.complète!S2984)</f>
        <v>Sigriswil</v>
      </c>
    </row>
    <row r="2985" spans="1:3" x14ac:dyDescent="0.2">
      <c r="A2985" s="164">
        <f>IF(ISBLANK(Nomen.complète!Q2985),"",Nomen.complète!Q2985)</f>
        <v>1216</v>
      </c>
      <c r="B2985" s="164">
        <f>IF(ISBLANK(Nomen.complète!R2985),"",Nomen.complète!R2985)</f>
        <v>12985</v>
      </c>
      <c r="C2985" s="165" t="str">
        <f>IF(ISBLANK(Nomen.complète!S2985),"-",Nomen.complète!S2985)</f>
        <v>Silenen</v>
      </c>
    </row>
    <row r="2986" spans="1:3" x14ac:dyDescent="0.2">
      <c r="A2986" s="164">
        <f>IF(ISBLANK(Nomen.complète!Q2986),"",Nomen.complète!Q2986)</f>
        <v>3640</v>
      </c>
      <c r="B2986" s="164">
        <f>IF(ISBLANK(Nomen.complète!R2986),"",Nomen.complète!R2986)</f>
        <v>15978</v>
      </c>
      <c r="C2986" s="165" t="str">
        <f>IF(ISBLANK(Nomen.complète!S2986),"-",Nomen.complète!S2986)</f>
        <v>Sils im Domleschg</v>
      </c>
    </row>
    <row r="2987" spans="1:3" x14ac:dyDescent="0.2">
      <c r="A2987" s="164" t="str">
        <f>IF(ISBLANK(Nomen.complète!Q2987),"",Nomen.complète!Q2987)</f>
        <v/>
      </c>
      <c r="B2987" s="164">
        <f>IF(ISBLANK(Nomen.complète!R2987),"",Nomen.complète!R2987)</f>
        <v>16484</v>
      </c>
      <c r="C2987" s="165" t="str">
        <f>IF(ISBLANK(Nomen.complète!S2987),"-",Nomen.complète!S2987)</f>
        <v>Sils im Engadin</v>
      </c>
    </row>
    <row r="2988" spans="1:3" x14ac:dyDescent="0.2">
      <c r="A2988" s="164">
        <f>IF(ISBLANK(Nomen.complète!Q2988),"",Nomen.complète!Q2988)</f>
        <v>3789</v>
      </c>
      <c r="B2988" s="164">
        <f>IF(ISBLANK(Nomen.complète!R2988),"",Nomen.complète!R2988)</f>
        <v>16009</v>
      </c>
      <c r="C2988" s="165" t="str">
        <f>IF(ISBLANK(Nomen.complète!S2988),"-",Nomen.complète!S2988)</f>
        <v>Sils im Engadin/Segl</v>
      </c>
    </row>
    <row r="2989" spans="1:3" x14ac:dyDescent="0.2">
      <c r="A2989" s="164">
        <f>IF(ISBLANK(Nomen.complète!Q2989),"",Nomen.complète!Q2989)</f>
        <v>3790</v>
      </c>
      <c r="B2989" s="164">
        <f>IF(ISBLANK(Nomen.complète!R2989),"",Nomen.complète!R2989)</f>
        <v>16010</v>
      </c>
      <c r="C2989" s="165" t="str">
        <f>IF(ISBLANK(Nomen.complète!S2989),"-",Nomen.complète!S2989)</f>
        <v>Silvaplana</v>
      </c>
    </row>
    <row r="2990" spans="1:3" x14ac:dyDescent="0.2">
      <c r="A2990" s="164">
        <f>IF(ISBLANK(Nomen.complète!Q2990),"",Nomen.complète!Q2990)</f>
        <v>6009</v>
      </c>
      <c r="B2990" s="164">
        <f>IF(ISBLANK(Nomen.complète!R2990),"",Nomen.complète!R2990)</f>
        <v>12984</v>
      </c>
      <c r="C2990" s="165" t="str">
        <f>IF(ISBLANK(Nomen.complète!S2990),"-",Nomen.complète!S2990)</f>
        <v>Simplon</v>
      </c>
    </row>
    <row r="2991" spans="1:3" x14ac:dyDescent="0.2">
      <c r="A2991" s="164">
        <f>IF(ISBLANK(Nomen.complète!Q2991),"",Nomen.complète!Q2991)</f>
        <v>4239</v>
      </c>
      <c r="B2991" s="164">
        <f>IF(ISBLANK(Nomen.complète!R2991),"",Nomen.complète!R2991)</f>
        <v>12983</v>
      </c>
      <c r="C2991" s="165" t="str">
        <f>IF(ISBLANK(Nomen.complète!S2991),"-",Nomen.complète!S2991)</f>
        <v>Sins</v>
      </c>
    </row>
    <row r="2992" spans="1:3" x14ac:dyDescent="0.2">
      <c r="A2992" s="164">
        <f>IF(ISBLANK(Nomen.complète!Q2992),"",Nomen.complète!Q2992)</f>
        <v>6266</v>
      </c>
      <c r="B2992" s="164">
        <f>IF(ISBLANK(Nomen.complète!R2992),"",Nomen.complète!R2992)</f>
        <v>16076</v>
      </c>
      <c r="C2992" s="165" t="str">
        <f>IF(ISBLANK(Nomen.complète!S2992),"-",Nomen.complète!S2992)</f>
        <v>Sion</v>
      </c>
    </row>
    <row r="2993" spans="1:3" x14ac:dyDescent="0.2">
      <c r="A2993" s="164">
        <f>IF(ISBLANK(Nomen.complète!Q2993),"",Nomen.complète!Q2993)</f>
        <v>4761</v>
      </c>
      <c r="B2993" s="164">
        <f>IF(ISBLANK(Nomen.complète!R2993),"",Nomen.complète!R2993)</f>
        <v>15453</v>
      </c>
      <c r="C2993" s="165" t="str">
        <f>IF(ISBLANK(Nomen.complète!S2993),"-",Nomen.complète!S2993)</f>
        <v>Sirnach</v>
      </c>
    </row>
    <row r="2994" spans="1:3" x14ac:dyDescent="0.2">
      <c r="A2994" s="164">
        <f>IF(ISBLANK(Nomen.complète!Q2994),"",Nomen.complète!Q2994)</f>
        <v>499</v>
      </c>
      <c r="B2994" s="164">
        <f>IF(ISBLANK(Nomen.complète!R2994),"",Nomen.complète!R2994)</f>
        <v>15108</v>
      </c>
      <c r="C2994" s="165" t="str">
        <f>IF(ISBLANK(Nomen.complète!S2994),"-",Nomen.complète!S2994)</f>
        <v>Siselen</v>
      </c>
    </row>
    <row r="2995" spans="1:3" x14ac:dyDescent="0.2">
      <c r="A2995" s="164">
        <f>IF(ISBLANK(Nomen.complète!Q2995),"",Nomen.complète!Q2995)</f>
        <v>1217</v>
      </c>
      <c r="B2995" s="164">
        <f>IF(ISBLANK(Nomen.complète!R2995),"",Nomen.complète!R2995)</f>
        <v>12981</v>
      </c>
      <c r="C2995" s="165" t="str">
        <f>IF(ISBLANK(Nomen.complète!S2995),"-",Nomen.complète!S2995)</f>
        <v>Sisikon</v>
      </c>
    </row>
    <row r="2996" spans="1:3" x14ac:dyDescent="0.2">
      <c r="A2996" s="164">
        <f>IF(ISBLANK(Nomen.complète!Q2996),"",Nomen.complète!Q2996)</f>
        <v>2861</v>
      </c>
      <c r="B2996" s="164">
        <f>IF(ISBLANK(Nomen.complète!R2996),"",Nomen.complète!R2996)</f>
        <v>13800</v>
      </c>
      <c r="C2996" s="165" t="str">
        <f>IF(ISBLANK(Nomen.complète!S2996),"-",Nomen.complète!S2996)</f>
        <v>Sissach</v>
      </c>
    </row>
    <row r="2997" spans="1:3" x14ac:dyDescent="0.2">
      <c r="A2997" s="164">
        <f>IF(ISBLANK(Nomen.complète!Q2997),"",Nomen.complète!Q2997)</f>
        <v>4177</v>
      </c>
      <c r="B2997" s="164">
        <f>IF(ISBLANK(Nomen.complète!R2997),"",Nomen.complète!R2997)</f>
        <v>12980</v>
      </c>
      <c r="C2997" s="165" t="str">
        <f>IF(ISBLANK(Nomen.complète!S2997),"-",Nomen.complète!S2997)</f>
        <v>Sisseln</v>
      </c>
    </row>
    <row r="2998" spans="1:3" x14ac:dyDescent="0.2">
      <c r="A2998" s="164" t="str">
        <f>IF(ISBLANK(Nomen.complète!Q2998),"",Nomen.complète!Q2998)</f>
        <v/>
      </c>
      <c r="B2998" s="164">
        <f>IF(ISBLANK(Nomen.complète!R2998),"",Nomen.complète!R2998)</f>
        <v>12979</v>
      </c>
      <c r="C2998" s="165" t="str">
        <f>IF(ISBLANK(Nomen.complète!S2998),"-",Nomen.complète!S2998)</f>
        <v>Sitterdorf</v>
      </c>
    </row>
    <row r="2999" spans="1:3" x14ac:dyDescent="0.2">
      <c r="A2999" s="164">
        <f>IF(ISBLANK(Nomen.complète!Q2999),"",Nomen.complète!Q2999)</f>
        <v>2099</v>
      </c>
      <c r="B2999" s="164">
        <f>IF(ISBLANK(Nomen.complète!R2999),"",Nomen.complète!R2999)</f>
        <v>14477</v>
      </c>
      <c r="C2999" s="165" t="str">
        <f>IF(ISBLANK(Nomen.complète!S2999),"-",Nomen.complète!S2999)</f>
        <v>Siviriez</v>
      </c>
    </row>
    <row r="3000" spans="1:3" x14ac:dyDescent="0.2">
      <c r="A3000" s="164">
        <f>IF(ISBLANK(Nomen.complète!Q3000),"",Nomen.complète!Q3000)</f>
        <v>3823</v>
      </c>
      <c r="B3000" s="164">
        <f>IF(ISBLANK(Nomen.complète!R3000),"",Nomen.complète!R3000)</f>
        <v>16018</v>
      </c>
      <c r="C3000" s="165" t="str">
        <f>IF(ISBLANK(Nomen.complète!S3000),"-",Nomen.complète!S3000)</f>
        <v>Soazza</v>
      </c>
    </row>
    <row r="3001" spans="1:3" x14ac:dyDescent="0.2">
      <c r="A3001" s="164" t="str">
        <f>IF(ISBLANK(Nomen.complète!Q3001),"",Nomen.complète!Q3001)</f>
        <v/>
      </c>
      <c r="B3001" s="164">
        <f>IF(ISBLANK(Nomen.complète!R3001),"",Nomen.complète!R3001)</f>
        <v>12978</v>
      </c>
      <c r="C3001" s="165" t="str">
        <f>IF(ISBLANK(Nomen.complète!S3001),"-",Nomen.complète!S3001)</f>
        <v>Sobrio</v>
      </c>
    </row>
    <row r="3002" spans="1:3" x14ac:dyDescent="0.2">
      <c r="A3002" s="164" t="str">
        <f>IF(ISBLANK(Nomen.complète!Q3002),"",Nomen.complète!Q3002)</f>
        <v/>
      </c>
      <c r="B3002" s="164">
        <f>IF(ISBLANK(Nomen.complète!R3002),"",Nomen.complète!R3002)</f>
        <v>10121</v>
      </c>
      <c r="C3002" s="165" t="str">
        <f>IF(ISBLANK(Nomen.complète!S3002),"-",Nomen.complète!S3002)</f>
        <v>Soglio</v>
      </c>
    </row>
    <row r="3003" spans="1:3" x14ac:dyDescent="0.2">
      <c r="A3003" s="164" t="str">
        <f>IF(ISBLANK(Nomen.complète!Q3003),"",Nomen.complète!Q3003)</f>
        <v/>
      </c>
      <c r="B3003" s="164">
        <f>IF(ISBLANK(Nomen.complète!R3003),"",Nomen.complète!R3003)</f>
        <v>16436</v>
      </c>
      <c r="C3003" s="165" t="str">
        <f>IF(ISBLANK(Nomen.complète!S3003),"-",Nomen.complète!S3003)</f>
        <v>Solduno</v>
      </c>
    </row>
    <row r="3004" spans="1:3" x14ac:dyDescent="0.2">
      <c r="A3004" s="164">
        <f>IF(ISBLANK(Nomen.complète!Q3004),"",Nomen.complète!Q3004)</f>
        <v>2601</v>
      </c>
      <c r="B3004" s="164">
        <f>IF(ISBLANK(Nomen.complète!R3004),"",Nomen.complète!R3004)</f>
        <v>10384</v>
      </c>
      <c r="C3004" s="165" t="str">
        <f>IF(ISBLANK(Nomen.complète!S3004),"-",Nomen.complète!S3004)</f>
        <v>Solothurn</v>
      </c>
    </row>
    <row r="3005" spans="1:3" x14ac:dyDescent="0.2">
      <c r="A3005" s="164" t="str">
        <f>IF(ISBLANK(Nomen.complète!Q3005),"",Nomen.complète!Q3005)</f>
        <v/>
      </c>
      <c r="B3005" s="164">
        <f>IF(ISBLANK(Nomen.complète!R3005),"",Nomen.complète!R3005)</f>
        <v>10405</v>
      </c>
      <c r="C3005" s="165" t="str">
        <f>IF(ISBLANK(Nomen.complète!S3005),"-",Nomen.complète!S3005)</f>
        <v>Someo</v>
      </c>
    </row>
    <row r="3006" spans="1:3" x14ac:dyDescent="0.2">
      <c r="A3006" s="164" t="str">
        <f>IF(ISBLANK(Nomen.complète!Q3006),"",Nomen.complète!Q3006)</f>
        <v/>
      </c>
      <c r="B3006" s="164">
        <f>IF(ISBLANK(Nomen.complète!R3006),"",Nomen.complète!R3006)</f>
        <v>10391</v>
      </c>
      <c r="C3006" s="165" t="str">
        <f>IF(ISBLANK(Nomen.complète!S3006),"-",Nomen.complète!S3006)</f>
        <v>Sommentier</v>
      </c>
    </row>
    <row r="3007" spans="1:3" x14ac:dyDescent="0.2">
      <c r="A3007" s="164">
        <f>IF(ISBLANK(Nomen.complète!Q3007),"",Nomen.complète!Q3007)</f>
        <v>4446</v>
      </c>
      <c r="B3007" s="164">
        <f>IF(ISBLANK(Nomen.complète!R3007),"",Nomen.complète!R3007)</f>
        <v>15417</v>
      </c>
      <c r="C3007" s="165" t="str">
        <f>IF(ISBLANK(Nomen.complète!S3007),"-",Nomen.complète!S3007)</f>
        <v>Sommeri</v>
      </c>
    </row>
    <row r="3008" spans="1:3" x14ac:dyDescent="0.2">
      <c r="A3008" s="164" t="str">
        <f>IF(ISBLANK(Nomen.complète!Q3008),"",Nomen.complète!Q3008)</f>
        <v/>
      </c>
      <c r="B3008" s="164">
        <f>IF(ISBLANK(Nomen.complète!R3008),"",Nomen.complète!R3008)</f>
        <v>10407</v>
      </c>
      <c r="C3008" s="165" t="str">
        <f>IF(ISBLANK(Nomen.complète!S3008),"-",Nomen.complète!S3008)</f>
        <v>Somvix</v>
      </c>
    </row>
    <row r="3009" spans="1:3" x14ac:dyDescent="0.2">
      <c r="A3009" s="164">
        <f>IF(ISBLANK(Nomen.complète!Q3009),"",Nomen.complète!Q3009)</f>
        <v>444</v>
      </c>
      <c r="B3009" s="164">
        <f>IF(ISBLANK(Nomen.complète!R3009),"",Nomen.complète!R3009)</f>
        <v>15095</v>
      </c>
      <c r="C3009" s="165" t="str">
        <f>IF(ISBLANK(Nomen.complète!S3009),"-",Nomen.complète!S3009)</f>
        <v>Sonceboz-Sombeval</v>
      </c>
    </row>
    <row r="3010" spans="1:3" x14ac:dyDescent="0.2">
      <c r="A3010" s="164" t="str">
        <f>IF(ISBLANK(Nomen.complète!Q3010),"",Nomen.complète!Q3010)</f>
        <v/>
      </c>
      <c r="B3010" s="164">
        <f>IF(ISBLANK(Nomen.complète!R3010),"",Nomen.complète!R3010)</f>
        <v>10409</v>
      </c>
      <c r="C3010" s="165" t="str">
        <f>IF(ISBLANK(Nomen.complète!S3010),"-",Nomen.complète!S3010)</f>
        <v>Sonogno</v>
      </c>
    </row>
    <row r="3011" spans="1:3" x14ac:dyDescent="0.2">
      <c r="A3011" s="164" t="str">
        <f>IF(ISBLANK(Nomen.complète!Q3011),"",Nomen.complète!Q3011)</f>
        <v/>
      </c>
      <c r="B3011" s="164">
        <f>IF(ISBLANK(Nomen.complète!R3011),"",Nomen.complète!R3011)</f>
        <v>10410</v>
      </c>
      <c r="C3011" s="165" t="str">
        <f>IF(ISBLANK(Nomen.complète!S3011),"-",Nomen.complète!S3011)</f>
        <v>Sonterswil</v>
      </c>
    </row>
    <row r="3012" spans="1:3" x14ac:dyDescent="0.2">
      <c r="A3012" s="164" t="str">
        <f>IF(ISBLANK(Nomen.complète!Q3012),"",Nomen.complète!Q3012)</f>
        <v/>
      </c>
      <c r="B3012" s="164">
        <f>IF(ISBLANK(Nomen.complète!R3012),"",Nomen.complète!R3012)</f>
        <v>10411</v>
      </c>
      <c r="C3012" s="165" t="str">
        <f>IF(ISBLANK(Nomen.complète!S3012),"-",Nomen.complète!S3012)</f>
        <v>Sonvico</v>
      </c>
    </row>
    <row r="3013" spans="1:3" x14ac:dyDescent="0.2">
      <c r="A3013" s="164">
        <f>IF(ISBLANK(Nomen.complète!Q3013),"",Nomen.complète!Q3013)</f>
        <v>445</v>
      </c>
      <c r="B3013" s="164">
        <f>IF(ISBLANK(Nomen.complète!R3013),"",Nomen.complète!R3013)</f>
        <v>15096</v>
      </c>
      <c r="C3013" s="165" t="str">
        <f>IF(ISBLANK(Nomen.complète!S3013),"-",Nomen.complète!S3013)</f>
        <v>Sonvilier</v>
      </c>
    </row>
    <row r="3014" spans="1:3" x14ac:dyDescent="0.2">
      <c r="A3014" s="164" t="str">
        <f>IF(ISBLANK(Nomen.complète!Q3014),"",Nomen.complète!Q3014)</f>
        <v/>
      </c>
      <c r="B3014" s="164">
        <f>IF(ISBLANK(Nomen.complète!R3014),"",Nomen.complète!R3014)</f>
        <v>10413</v>
      </c>
      <c r="C3014" s="165" t="str">
        <f>IF(ISBLANK(Nomen.complète!S3014),"-",Nomen.complète!S3014)</f>
        <v>Sool</v>
      </c>
    </row>
    <row r="3015" spans="1:3" x14ac:dyDescent="0.2">
      <c r="A3015" s="164">
        <f>IF(ISBLANK(Nomen.complète!Q3015),"",Nomen.complète!Q3015)</f>
        <v>6639</v>
      </c>
      <c r="B3015" s="164">
        <f>IF(ISBLANK(Nomen.complète!R3015),"",Nomen.complète!R3015)</f>
        <v>10414</v>
      </c>
      <c r="C3015" s="165" t="str">
        <f>IF(ISBLANK(Nomen.complète!S3015),"-",Nomen.complète!S3015)</f>
        <v>Soral</v>
      </c>
    </row>
    <row r="3016" spans="1:3" x14ac:dyDescent="0.2">
      <c r="A3016" s="164">
        <f>IF(ISBLANK(Nomen.complète!Q3016),"",Nomen.complète!Q3016)</f>
        <v>5225</v>
      </c>
      <c r="B3016" s="164">
        <f>IF(ISBLANK(Nomen.complète!R3016),"",Nomen.complète!R3016)</f>
        <v>10415</v>
      </c>
      <c r="C3016" s="165" t="str">
        <f>IF(ISBLANK(Nomen.complète!S3016),"-",Nomen.complète!S3016)</f>
        <v>Sorengo</v>
      </c>
    </row>
    <row r="3017" spans="1:3" x14ac:dyDescent="0.2">
      <c r="A3017" s="164">
        <f>IF(ISBLANK(Nomen.complète!Q3017),"",Nomen.complète!Q3017)</f>
        <v>2153</v>
      </c>
      <c r="B3017" s="164">
        <f>IF(ISBLANK(Nomen.complète!R3017),"",Nomen.complète!R3017)</f>
        <v>10416</v>
      </c>
      <c r="C3017" s="165" t="str">
        <f>IF(ISBLANK(Nomen.complète!S3017),"-",Nomen.complète!S3017)</f>
        <v>Sorens</v>
      </c>
    </row>
    <row r="3018" spans="1:3" x14ac:dyDescent="0.2">
      <c r="A3018" s="164" t="str">
        <f>IF(ISBLANK(Nomen.complète!Q3018),"",Nomen.complète!Q3018)</f>
        <v/>
      </c>
      <c r="B3018" s="164">
        <f>IF(ISBLANK(Nomen.complète!R3018),"",Nomen.complète!R3018)</f>
        <v>10614</v>
      </c>
      <c r="C3018" s="165" t="str">
        <f>IF(ISBLANK(Nomen.complète!S3018),"-",Nomen.complète!S3018)</f>
        <v>Sornetan</v>
      </c>
    </row>
    <row r="3019" spans="1:3" x14ac:dyDescent="0.2">
      <c r="A3019" s="164" t="str">
        <f>IF(ISBLANK(Nomen.complète!Q3019),"",Nomen.complète!Q3019)</f>
        <v/>
      </c>
      <c r="B3019" s="164">
        <f>IF(ISBLANK(Nomen.complète!R3019),"",Nomen.complète!R3019)</f>
        <v>16172</v>
      </c>
      <c r="C3019" s="165" t="str">
        <f>IF(ISBLANK(Nomen.complète!S3019),"-",Nomen.complète!S3019)</f>
        <v>Sornico</v>
      </c>
    </row>
    <row r="3020" spans="1:3" x14ac:dyDescent="0.2">
      <c r="A3020" s="164">
        <f>IF(ISBLANK(Nomen.complète!Q3020),"",Nomen.complète!Q3020)</f>
        <v>711</v>
      </c>
      <c r="B3020" s="164">
        <f>IF(ISBLANK(Nomen.complète!R3020),"",Nomen.complète!R3020)</f>
        <v>15228</v>
      </c>
      <c r="C3020" s="165" t="str">
        <f>IF(ISBLANK(Nomen.complète!S3020),"-",Nomen.complète!S3020)</f>
        <v>Sorvilier</v>
      </c>
    </row>
    <row r="3021" spans="1:3" x14ac:dyDescent="0.2">
      <c r="A3021" s="164" t="str">
        <f>IF(ISBLANK(Nomen.complète!Q3021),"",Nomen.complète!Q3021)</f>
        <v/>
      </c>
      <c r="B3021" s="164">
        <f>IF(ISBLANK(Nomen.complète!R3021),"",Nomen.complète!R3021)</f>
        <v>10418</v>
      </c>
      <c r="C3021" s="165" t="str">
        <f>IF(ISBLANK(Nomen.complète!S3021),"-",Nomen.complète!S3021)</f>
        <v>Sottens</v>
      </c>
    </row>
    <row r="3022" spans="1:3" x14ac:dyDescent="0.2">
      <c r="A3022" s="164">
        <f>IF(ISBLANK(Nomen.complète!Q3022),"",Nomen.complète!Q3022)</f>
        <v>6759</v>
      </c>
      <c r="B3022" s="164">
        <f>IF(ISBLANK(Nomen.complète!R3022),"",Nomen.complète!R3022)</f>
        <v>13317</v>
      </c>
      <c r="C3022" s="165" t="str">
        <f>IF(ISBLANK(Nomen.complète!S3022),"-",Nomen.complète!S3022)</f>
        <v>Soubey</v>
      </c>
    </row>
    <row r="3023" spans="1:3" x14ac:dyDescent="0.2">
      <c r="A3023" s="164" t="str">
        <f>IF(ISBLANK(Nomen.complète!Q3023),"",Nomen.complète!Q3023)</f>
        <v/>
      </c>
      <c r="B3023" s="164">
        <f>IF(ISBLANK(Nomen.complète!R3023),"",Nomen.complète!R3023)</f>
        <v>10612</v>
      </c>
      <c r="C3023" s="165" t="str">
        <f>IF(ISBLANK(Nomen.complète!S3023),"-",Nomen.complète!S3023)</f>
        <v>Souboz</v>
      </c>
    </row>
    <row r="3024" spans="1:3" x14ac:dyDescent="0.2">
      <c r="A3024" s="164" t="str">
        <f>IF(ISBLANK(Nomen.complète!Q3024),"",Nomen.complète!Q3024)</f>
        <v/>
      </c>
      <c r="B3024" s="164">
        <f>IF(ISBLANK(Nomen.complète!R3024),"",Nomen.complète!R3024)</f>
        <v>11004</v>
      </c>
      <c r="C3024" s="165" t="str">
        <f>IF(ISBLANK(Nomen.complète!S3024),"-",Nomen.complète!S3024)</f>
        <v>Soulce</v>
      </c>
    </row>
    <row r="3025" spans="1:3" x14ac:dyDescent="0.2">
      <c r="A3025" s="164">
        <f>IF(ISBLANK(Nomen.complète!Q3025),"",Nomen.complète!Q3025)</f>
        <v>6724</v>
      </c>
      <c r="B3025" s="164">
        <f>IF(ISBLANK(Nomen.complète!R3025),"",Nomen.complète!R3025)</f>
        <v>13295</v>
      </c>
      <c r="C3025" s="165" t="str">
        <f>IF(ISBLANK(Nomen.complète!S3025),"-",Nomen.complète!S3025)</f>
        <v>Soyhières</v>
      </c>
    </row>
    <row r="3026" spans="1:3" x14ac:dyDescent="0.2">
      <c r="A3026" s="164">
        <f>IF(ISBLANK(Nomen.complète!Q3026),"",Nomen.complète!Q3026)</f>
        <v>3023</v>
      </c>
      <c r="B3026" s="164">
        <f>IF(ISBLANK(Nomen.complète!R3026),"",Nomen.complète!R3026)</f>
        <v>10157</v>
      </c>
      <c r="C3026" s="165" t="str">
        <f>IF(ISBLANK(Nomen.complète!S3026),"-",Nomen.complète!S3026)</f>
        <v>Speicher</v>
      </c>
    </row>
    <row r="3027" spans="1:3" x14ac:dyDescent="0.2">
      <c r="A3027" s="164">
        <f>IF(ISBLANK(Nomen.complète!Q3027),"",Nomen.complète!Q3027)</f>
        <v>768</v>
      </c>
      <c r="B3027" s="164">
        <f>IF(ISBLANK(Nomen.complète!R3027),"",Nomen.complète!R3027)</f>
        <v>15267</v>
      </c>
      <c r="C3027" s="165" t="str">
        <f>IF(ISBLANK(Nomen.complète!S3027),"-",Nomen.complète!S3027)</f>
        <v>Spiez</v>
      </c>
    </row>
    <row r="3028" spans="1:3" x14ac:dyDescent="0.2">
      <c r="A3028" s="164">
        <f>IF(ISBLANK(Nomen.complète!Q3028),"",Nomen.complète!Q3028)</f>
        <v>1218</v>
      </c>
      <c r="B3028" s="164">
        <f>IF(ISBLANK(Nomen.complète!R3028),"",Nomen.complète!R3028)</f>
        <v>10364</v>
      </c>
      <c r="C3028" s="165" t="str">
        <f>IF(ISBLANK(Nomen.complète!S3028),"-",Nomen.complète!S3028)</f>
        <v>Spiringen</v>
      </c>
    </row>
    <row r="3029" spans="1:3" x14ac:dyDescent="0.2">
      <c r="A3029" s="164" t="str">
        <f>IF(ISBLANK(Nomen.complète!Q3029),"",Nomen.complète!Q3029)</f>
        <v/>
      </c>
      <c r="B3029" s="164">
        <f>IF(ISBLANK(Nomen.complète!R3029),"",Nomen.complète!R3029)</f>
        <v>10230</v>
      </c>
      <c r="C3029" s="165" t="str">
        <f>IF(ISBLANK(Nomen.complète!S3029),"-",Nomen.complète!S3029)</f>
        <v>Splügen</v>
      </c>
    </row>
    <row r="3030" spans="1:3" x14ac:dyDescent="0.2">
      <c r="A3030" s="164">
        <f>IF(ISBLANK(Nomen.complète!Q3030),"",Nomen.complète!Q3030)</f>
        <v>4040</v>
      </c>
      <c r="B3030" s="164">
        <f>IF(ISBLANK(Nomen.complète!R3030),"",Nomen.complète!R3030)</f>
        <v>10366</v>
      </c>
      <c r="C3030" s="165" t="str">
        <f>IF(ISBLANK(Nomen.complète!S3030),"-",Nomen.complète!S3030)</f>
        <v>Spreitenbach</v>
      </c>
    </row>
    <row r="3031" spans="1:3" x14ac:dyDescent="0.2">
      <c r="A3031" s="164" t="str">
        <f>IF(ISBLANK(Nomen.complète!Q3031),"",Nomen.complète!Q3031)</f>
        <v/>
      </c>
      <c r="B3031" s="164">
        <f>IF(ISBLANK(Nomen.complète!R3031),"",Nomen.complète!R3031)</f>
        <v>10367</v>
      </c>
      <c r="C3031" s="165" t="str">
        <f>IF(ISBLANK(Nomen.complète!S3031),"-",Nomen.complète!S3031)</f>
        <v>St. Antoni</v>
      </c>
    </row>
    <row r="3032" spans="1:3" x14ac:dyDescent="0.2">
      <c r="A3032" s="164" t="str">
        <f>IF(ISBLANK(Nomen.complète!Q3032),"",Nomen.complète!Q3032)</f>
        <v/>
      </c>
      <c r="B3032" s="164">
        <f>IF(ISBLANK(Nomen.complète!R3032),"",Nomen.complète!R3032)</f>
        <v>13270</v>
      </c>
      <c r="C3032" s="165" t="str">
        <f>IF(ISBLANK(Nomen.complète!S3032),"-",Nomen.complète!S3032)</f>
        <v>St. Antönien</v>
      </c>
    </row>
    <row r="3033" spans="1:3" x14ac:dyDescent="0.2">
      <c r="A3033" s="164" t="str">
        <f>IF(ISBLANK(Nomen.complète!Q3033),"",Nomen.complète!Q3033)</f>
        <v/>
      </c>
      <c r="B3033" s="164">
        <f>IF(ISBLANK(Nomen.complète!R3033),"",Nomen.complète!R3033)</f>
        <v>10153</v>
      </c>
      <c r="C3033" s="165" t="str">
        <f>IF(ISBLANK(Nomen.complète!S3033),"-",Nomen.complète!S3033)</f>
        <v>St. Antönien Ascharina</v>
      </c>
    </row>
    <row r="3034" spans="1:3" x14ac:dyDescent="0.2">
      <c r="A3034" s="164" t="str">
        <f>IF(ISBLANK(Nomen.complète!Q3034),"",Nomen.complète!Q3034)</f>
        <v/>
      </c>
      <c r="B3034" s="164">
        <f>IF(ISBLANK(Nomen.complète!R3034),"",Nomen.complète!R3034)</f>
        <v>11375</v>
      </c>
      <c r="C3034" s="165" t="str">
        <f>IF(ISBLANK(Nomen.complète!S3034),"-",Nomen.complète!S3034)</f>
        <v>St. Antönien Castels</v>
      </c>
    </row>
    <row r="3035" spans="1:3" x14ac:dyDescent="0.2">
      <c r="A3035" s="164" t="str">
        <f>IF(ISBLANK(Nomen.complète!Q3035),"",Nomen.complète!Q3035)</f>
        <v/>
      </c>
      <c r="B3035" s="164">
        <f>IF(ISBLANK(Nomen.complète!R3035),"",Nomen.complète!R3035)</f>
        <v>11376</v>
      </c>
      <c r="C3035" s="165" t="str">
        <f>IF(ISBLANK(Nomen.complète!S3035),"-",Nomen.complète!S3035)</f>
        <v>St. Antönien Rüti</v>
      </c>
    </row>
    <row r="3036" spans="1:3" x14ac:dyDescent="0.2">
      <c r="A3036" s="164">
        <f>IF(ISBLANK(Nomen.complète!Q3036),"",Nomen.complète!Q3036)</f>
        <v>3203</v>
      </c>
      <c r="B3036" s="164">
        <f>IF(ISBLANK(Nomen.complète!R3036),"",Nomen.complète!R3036)</f>
        <v>14380</v>
      </c>
      <c r="C3036" s="165" t="str">
        <f>IF(ISBLANK(Nomen.complète!S3036),"-",Nomen.complète!S3036)</f>
        <v>St. Gallen</v>
      </c>
    </row>
    <row r="3037" spans="1:3" x14ac:dyDescent="0.2">
      <c r="A3037" s="164" t="str">
        <f>IF(ISBLANK(Nomen.complète!Q3037),"",Nomen.complète!Q3037)</f>
        <v/>
      </c>
      <c r="B3037" s="164">
        <f>IF(ISBLANK(Nomen.complète!R3037),"",Nomen.complète!R3037)</f>
        <v>10111</v>
      </c>
      <c r="C3037" s="165" t="str">
        <f>IF(ISBLANK(Nomen.complète!S3037),"-",Nomen.complète!S3037)</f>
        <v>St. Gallenkappel</v>
      </c>
    </row>
    <row r="3038" spans="1:3" x14ac:dyDescent="0.2">
      <c r="A3038" s="164" t="str">
        <f>IF(ISBLANK(Nomen.complète!Q3038),"",Nomen.complète!Q3038)</f>
        <v/>
      </c>
      <c r="B3038" s="164">
        <f>IF(ISBLANK(Nomen.complète!R3038),"",Nomen.complète!R3038)</f>
        <v>16536</v>
      </c>
      <c r="C3038" s="165" t="str">
        <f>IF(ISBLANK(Nomen.complète!S3038),"-",Nomen.complète!S3038)</f>
        <v>St. Margarethen</v>
      </c>
    </row>
    <row r="3039" spans="1:3" x14ac:dyDescent="0.2">
      <c r="A3039" s="164">
        <f>IF(ISBLANK(Nomen.complète!Q3039),"",Nomen.complète!Q3039)</f>
        <v>3236</v>
      </c>
      <c r="B3039" s="164">
        <f>IF(ISBLANK(Nomen.complète!R3039),"",Nomen.complète!R3039)</f>
        <v>14396</v>
      </c>
      <c r="C3039" s="165" t="str">
        <f>IF(ISBLANK(Nomen.complète!S3039),"-",Nomen.complète!S3039)</f>
        <v>St. Margrethen</v>
      </c>
    </row>
    <row r="3040" spans="1:3" x14ac:dyDescent="0.2">
      <c r="A3040" s="164" t="str">
        <f>IF(ISBLANK(Nomen.complète!Q3040),"",Nomen.complète!Q3040)</f>
        <v/>
      </c>
      <c r="B3040" s="164">
        <f>IF(ISBLANK(Nomen.complète!R3040),"",Nomen.complète!R3040)</f>
        <v>10149</v>
      </c>
      <c r="C3040" s="165" t="str">
        <f>IF(ISBLANK(Nomen.complète!S3040),"-",Nomen.complète!S3040)</f>
        <v>St. Martin</v>
      </c>
    </row>
    <row r="3041" spans="1:3" x14ac:dyDescent="0.2">
      <c r="A3041" s="164">
        <f>IF(ISBLANK(Nomen.complète!Q3041),"",Nomen.complète!Q3041)</f>
        <v>3787</v>
      </c>
      <c r="B3041" s="164">
        <f>IF(ISBLANK(Nomen.complète!R3041),"",Nomen.complète!R3041)</f>
        <v>16007</v>
      </c>
      <c r="C3041" s="165" t="str">
        <f>IF(ISBLANK(Nomen.complète!S3041),"-",Nomen.complète!S3041)</f>
        <v>St. Moritz</v>
      </c>
    </row>
    <row r="3042" spans="1:3" x14ac:dyDescent="0.2">
      <c r="A3042" s="164">
        <f>IF(ISBLANK(Nomen.complète!Q3042),"",Nomen.complète!Q3042)</f>
        <v>6292</v>
      </c>
      <c r="B3042" s="164">
        <f>IF(ISBLANK(Nomen.complète!R3042),"",Nomen.complète!R3042)</f>
        <v>10375</v>
      </c>
      <c r="C3042" s="165" t="str">
        <f>IF(ISBLANK(Nomen.complète!S3042),"-",Nomen.complète!S3042)</f>
        <v>St. Niklaus</v>
      </c>
    </row>
    <row r="3043" spans="1:3" x14ac:dyDescent="0.2">
      <c r="A3043" s="164" t="str">
        <f>IF(ISBLANK(Nomen.complète!Q3043),"",Nomen.complète!Q3043)</f>
        <v/>
      </c>
      <c r="B3043" s="164">
        <f>IF(ISBLANK(Nomen.complète!R3043),"",Nomen.complète!R3043)</f>
        <v>16176</v>
      </c>
      <c r="C3043" s="165" t="str">
        <f>IF(ISBLANK(Nomen.complète!S3043),"-",Nomen.complète!S3043)</f>
        <v>St. Niklaus Dorf</v>
      </c>
    </row>
    <row r="3044" spans="1:3" x14ac:dyDescent="0.2">
      <c r="A3044" s="164" t="str">
        <f>IF(ISBLANK(Nomen.complète!Q3044),"",Nomen.complète!Q3044)</f>
        <v/>
      </c>
      <c r="B3044" s="164">
        <f>IF(ISBLANK(Nomen.complète!R3044),"",Nomen.complète!R3044)</f>
        <v>16177</v>
      </c>
      <c r="C3044" s="165" t="str">
        <f>IF(ISBLANK(Nomen.complète!S3044),"-",Nomen.complète!S3044)</f>
        <v>St. Niklaus Matt</v>
      </c>
    </row>
    <row r="3045" spans="1:3" x14ac:dyDescent="0.2">
      <c r="A3045" s="164" t="str">
        <f>IF(ISBLANK(Nomen.complète!Q3045),"",Nomen.complète!Q3045)</f>
        <v/>
      </c>
      <c r="B3045" s="164">
        <f>IF(ISBLANK(Nomen.complète!R3045),"",Nomen.complète!R3045)</f>
        <v>10800</v>
      </c>
      <c r="C3045" s="165" t="str">
        <f>IF(ISBLANK(Nomen.complète!S3045),"-",Nomen.complète!S3045)</f>
        <v>St. Peter</v>
      </c>
    </row>
    <row r="3046" spans="1:3" x14ac:dyDescent="0.2">
      <c r="A3046" s="164" t="str">
        <f>IF(ISBLANK(Nomen.complète!Q3046),"",Nomen.complète!Q3046)</f>
        <v/>
      </c>
      <c r="B3046" s="164">
        <f>IF(ISBLANK(Nomen.complète!R3046),"",Nomen.complète!R3046)</f>
        <v>14933</v>
      </c>
      <c r="C3046" s="165" t="str">
        <f>IF(ISBLANK(Nomen.complète!S3046),"-",Nomen.complète!S3046)</f>
        <v>St. Peter-Pagig</v>
      </c>
    </row>
    <row r="3047" spans="1:3" x14ac:dyDescent="0.2">
      <c r="A3047" s="164" t="str">
        <f>IF(ISBLANK(Nomen.complète!Q3047),"",Nomen.complète!Q3047)</f>
        <v/>
      </c>
      <c r="B3047" s="164">
        <f>IF(ISBLANK(Nomen.complète!R3047),"",Nomen.complète!R3047)</f>
        <v>10098</v>
      </c>
      <c r="C3047" s="165" t="str">
        <f>IF(ISBLANK(Nomen.complète!S3047),"-",Nomen.complète!S3047)</f>
        <v>St. Peterzell</v>
      </c>
    </row>
    <row r="3048" spans="1:3" x14ac:dyDescent="0.2">
      <c r="A3048" s="164">
        <f>IF(ISBLANK(Nomen.complète!Q3048),"",Nomen.complète!Q3048)</f>
        <v>2303</v>
      </c>
      <c r="B3048" s="164">
        <f>IF(ISBLANK(Nomen.complète!R3048),"",Nomen.complète!R3048)</f>
        <v>10378</v>
      </c>
      <c r="C3048" s="165" t="str">
        <f>IF(ISBLANK(Nomen.complète!S3048),"-",Nomen.complète!S3048)</f>
        <v>St. Silvester</v>
      </c>
    </row>
    <row r="3049" spans="1:3" x14ac:dyDescent="0.2">
      <c r="A3049" s="164">
        <f>IF(ISBLANK(Nomen.complète!Q3049),"",Nomen.complète!Q3049)</f>
        <v>793</v>
      </c>
      <c r="B3049" s="164">
        <f>IF(ISBLANK(Nomen.complète!R3049),"",Nomen.complète!R3049)</f>
        <v>15277</v>
      </c>
      <c r="C3049" s="165" t="str">
        <f>IF(ISBLANK(Nomen.complète!S3049),"-",Nomen.complète!S3049)</f>
        <v>St. Stephan</v>
      </c>
    </row>
    <row r="3050" spans="1:3" x14ac:dyDescent="0.2">
      <c r="A3050" s="164">
        <f>IF(ISBLANK(Nomen.complète!Q3050),"",Nomen.complète!Q3050)</f>
        <v>2304</v>
      </c>
      <c r="B3050" s="164">
        <f>IF(ISBLANK(Nomen.complète!R3050),"",Nomen.complète!R3050)</f>
        <v>10380</v>
      </c>
      <c r="C3050" s="165" t="str">
        <f>IF(ISBLANK(Nomen.complète!S3050),"-",Nomen.complète!S3050)</f>
        <v>St. Ursen</v>
      </c>
    </row>
    <row r="3051" spans="1:3" x14ac:dyDescent="0.2">
      <c r="A3051" s="164" t="str">
        <f>IF(ISBLANK(Nomen.complète!Q3051),"",Nomen.complète!Q3051)</f>
        <v/>
      </c>
      <c r="B3051" s="164">
        <f>IF(ISBLANK(Nomen.complète!R3051),"",Nomen.complète!R3051)</f>
        <v>14046</v>
      </c>
      <c r="C3051" s="165" t="str">
        <f>IF(ISBLANK(Nomen.complète!S3051),"-",Nomen.complète!S3051)</f>
        <v>Sta. Maria Val Müstair</v>
      </c>
    </row>
    <row r="3052" spans="1:3" x14ac:dyDescent="0.2">
      <c r="A3052" s="164">
        <f>IF(ISBLANK(Nomen.complète!Q3052),"",Nomen.complète!Q3052)</f>
        <v>5266</v>
      </c>
      <c r="B3052" s="164">
        <f>IF(ISBLANK(Nomen.complète!R3052),"",Nomen.complète!R3052)</f>
        <v>10381</v>
      </c>
      <c r="C3052" s="165" t="str">
        <f>IF(ISBLANK(Nomen.complète!S3052),"-",Nomen.complète!S3052)</f>
        <v>Stabio</v>
      </c>
    </row>
    <row r="3053" spans="1:3" x14ac:dyDescent="0.2">
      <c r="A3053" s="164">
        <f>IF(ISBLANK(Nomen.complète!Q3053),"",Nomen.complète!Q3053)</f>
        <v>100</v>
      </c>
      <c r="B3053" s="164">
        <f>IF(ISBLANK(Nomen.complète!R3053),"",Nomen.complète!R3053)</f>
        <v>10383</v>
      </c>
      <c r="C3053" s="165" t="str">
        <f>IF(ISBLANK(Nomen.complète!S3053),"-",Nomen.complète!S3053)</f>
        <v>Stadel</v>
      </c>
    </row>
    <row r="3054" spans="1:3" x14ac:dyDescent="0.2">
      <c r="A3054" s="164">
        <f>IF(ISBLANK(Nomen.complète!Q3054),"",Nomen.complète!Q3054)</f>
        <v>4284</v>
      </c>
      <c r="B3054" s="164">
        <f>IF(ISBLANK(Nomen.complète!R3054),"",Nomen.complète!R3054)</f>
        <v>10707</v>
      </c>
      <c r="C3054" s="165" t="str">
        <f>IF(ISBLANK(Nomen.complète!S3054),"-",Nomen.complète!S3054)</f>
        <v>Staffelbach</v>
      </c>
    </row>
    <row r="3055" spans="1:3" x14ac:dyDescent="0.2">
      <c r="A3055" s="164">
        <f>IF(ISBLANK(Nomen.complète!Q3055),"",Nomen.complète!Q3055)</f>
        <v>6293</v>
      </c>
      <c r="B3055" s="164">
        <f>IF(ISBLANK(Nomen.complète!R3055),"",Nomen.complète!R3055)</f>
        <v>10573</v>
      </c>
      <c r="C3055" s="165" t="str">
        <f>IF(ISBLANK(Nomen.complète!S3055),"-",Nomen.complète!S3055)</f>
        <v>Stalden (VS)</v>
      </c>
    </row>
    <row r="3056" spans="1:3" x14ac:dyDescent="0.2">
      <c r="A3056" s="164" t="str">
        <f>IF(ISBLANK(Nomen.complète!Q3056),"",Nomen.complète!Q3056)</f>
        <v/>
      </c>
      <c r="B3056" s="164">
        <f>IF(ISBLANK(Nomen.complète!R3056),"",Nomen.complète!R3056)</f>
        <v>16452</v>
      </c>
      <c r="C3056" s="165" t="str">
        <f>IF(ISBLANK(Nomen.complète!S3056),"-",Nomen.complète!S3056)</f>
        <v>Stalden im Emmental</v>
      </c>
    </row>
    <row r="3057" spans="1:3" x14ac:dyDescent="0.2">
      <c r="A3057" s="164">
        <f>IF(ISBLANK(Nomen.complète!Q3057),"",Nomen.complète!Q3057)</f>
        <v>6294</v>
      </c>
      <c r="B3057" s="164">
        <f>IF(ISBLANK(Nomen.complète!R3057),"",Nomen.complète!R3057)</f>
        <v>10574</v>
      </c>
      <c r="C3057" s="165" t="str">
        <f>IF(ISBLANK(Nomen.complète!S3057),"-",Nomen.complète!S3057)</f>
        <v>Staldenried</v>
      </c>
    </row>
    <row r="3058" spans="1:3" x14ac:dyDescent="0.2">
      <c r="A3058" s="164" t="str">
        <f>IF(ISBLANK(Nomen.complète!Q3058),"",Nomen.complète!Q3058)</f>
        <v/>
      </c>
      <c r="B3058" s="164">
        <f>IF(ISBLANK(Nomen.complète!R3058),"",Nomen.complète!R3058)</f>
        <v>16333</v>
      </c>
      <c r="C3058" s="165" t="str">
        <f>IF(ISBLANK(Nomen.complète!S3058),"-",Nomen.complète!S3058)</f>
        <v>Stalla</v>
      </c>
    </row>
    <row r="3059" spans="1:3" x14ac:dyDescent="0.2">
      <c r="A3059" s="164">
        <f>IF(ISBLANK(Nomen.complète!Q3059),"",Nomen.complète!Q3059)</f>
        <v>13</v>
      </c>
      <c r="B3059" s="164">
        <f>IF(ISBLANK(Nomen.complète!R3059),"",Nomen.complète!R3059)</f>
        <v>10575</v>
      </c>
      <c r="C3059" s="165" t="str">
        <f>IF(ISBLANK(Nomen.complète!S3059),"-",Nomen.complète!S3059)</f>
        <v>Stallikon</v>
      </c>
    </row>
    <row r="3060" spans="1:3" x14ac:dyDescent="0.2">
      <c r="A3060" s="164">
        <f>IF(ISBLANK(Nomen.complète!Q3060),"",Nomen.complète!Q3060)</f>
        <v>292</v>
      </c>
      <c r="B3060" s="164">
        <f>IF(ISBLANK(Nomen.complète!R3060),"",Nomen.complète!R3060)</f>
        <v>16122</v>
      </c>
      <c r="C3060" s="165" t="str">
        <f>IF(ISBLANK(Nomen.complète!S3060),"-",Nomen.complète!S3060)</f>
        <v>Stammheim</v>
      </c>
    </row>
    <row r="3061" spans="1:3" x14ac:dyDescent="0.2">
      <c r="A3061" s="164" t="str">
        <f>IF(ISBLANK(Nomen.complète!Q3061),"",Nomen.complète!Q3061)</f>
        <v/>
      </c>
      <c r="B3061" s="164">
        <f>IF(ISBLANK(Nomen.complète!R3061),"",Nomen.complète!R3061)</f>
        <v>10135</v>
      </c>
      <c r="C3061" s="165" t="str">
        <f>IF(ISBLANK(Nomen.complète!S3061),"-",Nomen.complète!S3061)</f>
        <v>Stampa</v>
      </c>
    </row>
    <row r="3062" spans="1:3" x14ac:dyDescent="0.2">
      <c r="A3062" s="164">
        <f>IF(ISBLANK(Nomen.complète!Q3062),"",Nomen.complète!Q3062)</f>
        <v>1509</v>
      </c>
      <c r="B3062" s="164">
        <f>IF(ISBLANK(Nomen.complète!R3062),"",Nomen.complète!R3062)</f>
        <v>10576</v>
      </c>
      <c r="C3062" s="165" t="str">
        <f>IF(ISBLANK(Nomen.complète!S3062),"-",Nomen.complète!S3062)</f>
        <v>Stans</v>
      </c>
    </row>
    <row r="3063" spans="1:3" x14ac:dyDescent="0.2">
      <c r="A3063" s="164">
        <f>IF(ISBLANK(Nomen.complète!Q3063),"",Nomen.complète!Q3063)</f>
        <v>1510</v>
      </c>
      <c r="B3063" s="164">
        <f>IF(ISBLANK(Nomen.complète!R3063),"",Nomen.complète!R3063)</f>
        <v>10577</v>
      </c>
      <c r="C3063" s="165" t="str">
        <f>IF(ISBLANK(Nomen.complète!S3063),"-",Nomen.complète!S3063)</f>
        <v>Stansstad</v>
      </c>
    </row>
    <row r="3064" spans="1:3" x14ac:dyDescent="0.2">
      <c r="A3064" s="164">
        <f>IF(ISBLANK(Nomen.complète!Q3064),"",Nomen.complète!Q3064)</f>
        <v>2584</v>
      </c>
      <c r="B3064" s="164">
        <f>IF(ISBLANK(Nomen.complète!R3064),"",Nomen.complète!R3064)</f>
        <v>10578</v>
      </c>
      <c r="C3064" s="165" t="str">
        <f>IF(ISBLANK(Nomen.complète!S3064),"-",Nomen.complète!S3064)</f>
        <v>Starrkirch-Wil</v>
      </c>
    </row>
    <row r="3065" spans="1:3" x14ac:dyDescent="0.2">
      <c r="A3065" s="164">
        <f>IF(ISBLANK(Nomen.complète!Q3065),"",Nomen.complète!Q3065)</f>
        <v>4210</v>
      </c>
      <c r="B3065" s="164">
        <f>IF(ISBLANK(Nomen.complète!R3065),"",Nomen.complète!R3065)</f>
        <v>10579</v>
      </c>
      <c r="C3065" s="165" t="str">
        <f>IF(ISBLANK(Nomen.complète!S3065),"-",Nomen.complète!S3065)</f>
        <v>Staufen</v>
      </c>
    </row>
    <row r="3066" spans="1:3" x14ac:dyDescent="0.2">
      <c r="A3066" s="164" t="str">
        <f>IF(ISBLANK(Nomen.complète!Q3066),"",Nomen.complète!Q3066)</f>
        <v/>
      </c>
      <c r="B3066" s="164">
        <f>IF(ISBLANK(Nomen.complète!R3066),"",Nomen.complète!R3066)</f>
        <v>16213</v>
      </c>
      <c r="C3066" s="165" t="str">
        <f>IF(ISBLANK(Nomen.complète!S3066),"-",Nomen.complète!S3066)</f>
        <v>Stechlenegg</v>
      </c>
    </row>
    <row r="3067" spans="1:3" x14ac:dyDescent="0.2">
      <c r="A3067" s="164">
        <f>IF(ISBLANK(Nomen.complète!Q3067),"",Nomen.complète!Q3067)</f>
        <v>4864</v>
      </c>
      <c r="B3067" s="164">
        <f>IF(ISBLANK(Nomen.complète!R3067),"",Nomen.complète!R3067)</f>
        <v>15395</v>
      </c>
      <c r="C3067" s="165" t="str">
        <f>IF(ISBLANK(Nomen.complète!S3067),"-",Nomen.complète!S3067)</f>
        <v>Steckborn</v>
      </c>
    </row>
    <row r="3068" spans="1:3" x14ac:dyDescent="0.2">
      <c r="A3068" s="164">
        <f>IF(ISBLANK(Nomen.complète!Q3068),"",Nomen.complète!Q3068)</f>
        <v>939</v>
      </c>
      <c r="B3068" s="164">
        <f>IF(ISBLANK(Nomen.complète!R3068),"",Nomen.complète!R3068)</f>
        <v>16129</v>
      </c>
      <c r="C3068" s="165" t="str">
        <f>IF(ISBLANK(Nomen.complète!S3068),"-",Nomen.complète!S3068)</f>
        <v>Steffisburg</v>
      </c>
    </row>
    <row r="3069" spans="1:3" x14ac:dyDescent="0.2">
      <c r="A3069" s="164" t="str">
        <f>IF(ISBLANK(Nomen.complète!Q3069),"",Nomen.complète!Q3069)</f>
        <v/>
      </c>
      <c r="B3069" s="164">
        <f>IF(ISBLANK(Nomen.complète!R3069),"",Nomen.complète!R3069)</f>
        <v>10581</v>
      </c>
      <c r="C3069" s="165" t="str">
        <f>IF(ISBLANK(Nomen.complète!S3069),"-",Nomen.complète!S3069)</f>
        <v>Steg</v>
      </c>
    </row>
    <row r="3070" spans="1:3" x14ac:dyDescent="0.2">
      <c r="A3070" s="164">
        <f>IF(ISBLANK(Nomen.complète!Q3070),"",Nomen.complète!Q3070)</f>
        <v>6204</v>
      </c>
      <c r="B3070" s="164">
        <f>IF(ISBLANK(Nomen.complète!R3070),"",Nomen.complète!R3070)</f>
        <v>14961</v>
      </c>
      <c r="C3070" s="165" t="str">
        <f>IF(ISBLANK(Nomen.complète!S3070),"-",Nomen.complète!S3070)</f>
        <v>Steg-Hohtenn</v>
      </c>
    </row>
    <row r="3071" spans="1:3" x14ac:dyDescent="0.2">
      <c r="A3071" s="164">
        <f>IF(ISBLANK(Nomen.complète!Q3071),"",Nomen.complète!Q3071)</f>
        <v>4260</v>
      </c>
      <c r="B3071" s="164">
        <f>IF(ISBLANK(Nomen.complète!R3071),"",Nomen.complète!R3071)</f>
        <v>10582</v>
      </c>
      <c r="C3071" s="165" t="str">
        <f>IF(ISBLANK(Nomen.complète!S3071),"-",Nomen.complète!S3071)</f>
        <v>Stein (AG)</v>
      </c>
    </row>
    <row r="3072" spans="1:3" x14ac:dyDescent="0.2">
      <c r="A3072" s="164">
        <f>IF(ISBLANK(Nomen.complète!Q3072),"",Nomen.complète!Q3072)</f>
        <v>3005</v>
      </c>
      <c r="B3072" s="164">
        <f>IF(ISBLANK(Nomen.complète!R3072),"",Nomen.complète!R3072)</f>
        <v>10583</v>
      </c>
      <c r="C3072" s="165" t="str">
        <f>IF(ISBLANK(Nomen.complète!S3072),"-",Nomen.complète!S3072)</f>
        <v>Stein (AR)</v>
      </c>
    </row>
    <row r="3073" spans="1:3" x14ac:dyDescent="0.2">
      <c r="A3073" s="164" t="str">
        <f>IF(ISBLANK(Nomen.complète!Q3073),"",Nomen.complète!Q3073)</f>
        <v/>
      </c>
      <c r="B3073" s="164">
        <f>IF(ISBLANK(Nomen.complète!R3073),"",Nomen.complète!R3073)</f>
        <v>13762</v>
      </c>
      <c r="C3073" s="165" t="str">
        <f>IF(ISBLANK(Nomen.complète!S3073),"-",Nomen.complète!S3073)</f>
        <v>Stein (SG)</v>
      </c>
    </row>
    <row r="3074" spans="1:3" x14ac:dyDescent="0.2">
      <c r="A3074" s="164" t="str">
        <f>IF(ISBLANK(Nomen.complète!Q3074),"",Nomen.complète!Q3074)</f>
        <v/>
      </c>
      <c r="B3074" s="164">
        <f>IF(ISBLANK(Nomen.complète!R3074),"",Nomen.complète!R3074)</f>
        <v>10584</v>
      </c>
      <c r="C3074" s="165" t="str">
        <f>IF(ISBLANK(Nomen.complète!S3074),"-",Nomen.complète!S3074)</f>
        <v>Stein (Toggenburg)</v>
      </c>
    </row>
    <row r="3075" spans="1:3" x14ac:dyDescent="0.2">
      <c r="A3075" s="164">
        <f>IF(ISBLANK(Nomen.complète!Q3075),"",Nomen.complète!Q3075)</f>
        <v>2964</v>
      </c>
      <c r="B3075" s="164">
        <f>IF(ISBLANK(Nomen.complète!R3075),"",Nomen.complète!R3075)</f>
        <v>10592</v>
      </c>
      <c r="C3075" s="165" t="str">
        <f>IF(ISBLANK(Nomen.complète!S3075),"-",Nomen.complète!S3075)</f>
        <v>Stein am Rhein</v>
      </c>
    </row>
    <row r="3076" spans="1:3" x14ac:dyDescent="0.2">
      <c r="A3076" s="164">
        <f>IF(ISBLANK(Nomen.complète!Q3076),"",Nomen.complète!Q3076)</f>
        <v>3217</v>
      </c>
      <c r="B3076" s="164">
        <f>IF(ISBLANK(Nomen.complète!R3076),"",Nomen.complète!R3076)</f>
        <v>14388</v>
      </c>
      <c r="C3076" s="165" t="str">
        <f>IF(ISBLANK(Nomen.complète!S3076),"-",Nomen.complète!S3076)</f>
        <v>Steinach</v>
      </c>
    </row>
    <row r="3077" spans="1:3" x14ac:dyDescent="0.2">
      <c r="A3077" s="164">
        <f>IF(ISBLANK(Nomen.complète!Q3077),"",Nomen.complète!Q3077)</f>
        <v>1373</v>
      </c>
      <c r="B3077" s="164">
        <f>IF(ISBLANK(Nomen.complète!R3077),"",Nomen.complète!R3077)</f>
        <v>10594</v>
      </c>
      <c r="C3077" s="165" t="str">
        <f>IF(ISBLANK(Nomen.complète!S3077),"-",Nomen.complète!S3077)</f>
        <v>Steinen</v>
      </c>
    </row>
    <row r="3078" spans="1:3" x14ac:dyDescent="0.2">
      <c r="A3078" s="164">
        <f>IF(ISBLANK(Nomen.complète!Q3078),"",Nomen.complète!Q3078)</f>
        <v>1374</v>
      </c>
      <c r="B3078" s="164">
        <f>IF(ISBLANK(Nomen.complète!R3078),"",Nomen.complète!R3078)</f>
        <v>10571</v>
      </c>
      <c r="C3078" s="165" t="str">
        <f>IF(ISBLANK(Nomen.complète!S3078),"-",Nomen.complète!S3078)</f>
        <v>Steinerberg</v>
      </c>
    </row>
    <row r="3079" spans="1:3" x14ac:dyDescent="0.2">
      <c r="A3079" s="164" t="str">
        <f>IF(ISBLANK(Nomen.complète!Q3079),"",Nomen.complète!Q3079)</f>
        <v/>
      </c>
      <c r="B3079" s="164">
        <f>IF(ISBLANK(Nomen.complète!R3079),"",Nomen.complète!R3079)</f>
        <v>10599</v>
      </c>
      <c r="C3079" s="165" t="str">
        <f>IF(ISBLANK(Nomen.complète!S3079),"-",Nomen.complète!S3079)</f>
        <v>Steinhaus</v>
      </c>
    </row>
    <row r="3080" spans="1:3" x14ac:dyDescent="0.2">
      <c r="A3080" s="164">
        <f>IF(ISBLANK(Nomen.complète!Q3080),"",Nomen.complète!Q3080)</f>
        <v>1708</v>
      </c>
      <c r="B3080" s="164">
        <f>IF(ISBLANK(Nomen.complète!R3080),"",Nomen.complète!R3080)</f>
        <v>10598</v>
      </c>
      <c r="C3080" s="165" t="str">
        <f>IF(ISBLANK(Nomen.complète!S3080),"-",Nomen.complète!S3080)</f>
        <v>Steinhausen</v>
      </c>
    </row>
    <row r="3081" spans="1:3" x14ac:dyDescent="0.2">
      <c r="A3081" s="164" t="str">
        <f>IF(ISBLANK(Nomen.complète!Q3081),"",Nomen.complète!Q3081)</f>
        <v/>
      </c>
      <c r="B3081" s="164">
        <f>IF(ISBLANK(Nomen.complète!R3081),"",Nomen.complète!R3081)</f>
        <v>11317</v>
      </c>
      <c r="C3081" s="165" t="str">
        <f>IF(ISBLANK(Nomen.complète!S3081),"-",Nomen.complète!S3081)</f>
        <v>Steinhof</v>
      </c>
    </row>
    <row r="3082" spans="1:3" x14ac:dyDescent="0.2">
      <c r="A3082" s="164">
        <f>IF(ISBLANK(Nomen.complète!Q3082),"",Nomen.complète!Q3082)</f>
        <v>101</v>
      </c>
      <c r="B3082" s="164">
        <f>IF(ISBLANK(Nomen.complète!R3082),"",Nomen.complète!R3082)</f>
        <v>10597</v>
      </c>
      <c r="C3082" s="165" t="str">
        <f>IF(ISBLANK(Nomen.complète!S3082),"-",Nomen.complète!S3082)</f>
        <v>Steinmaur</v>
      </c>
    </row>
    <row r="3083" spans="1:3" x14ac:dyDescent="0.2">
      <c r="A3083" s="164" t="str">
        <f>IF(ISBLANK(Nomen.complète!Q3083),"",Nomen.complète!Q3083)</f>
        <v/>
      </c>
      <c r="B3083" s="164">
        <f>IF(ISBLANK(Nomen.complète!R3083),"",Nomen.complète!R3083)</f>
        <v>10596</v>
      </c>
      <c r="C3083" s="165" t="str">
        <f>IF(ISBLANK(Nomen.complète!S3083),"-",Nomen.complète!S3083)</f>
        <v>Sternenberg</v>
      </c>
    </row>
    <row r="3084" spans="1:3" x14ac:dyDescent="0.2">
      <c r="A3084" s="164">
        <f>IF(ISBLANK(Nomen.complète!Q3084),"",Nomen.complète!Q3084)</f>
        <v>4041</v>
      </c>
      <c r="B3084" s="164">
        <f>IF(ISBLANK(Nomen.complète!R3084),"",Nomen.complète!R3084)</f>
        <v>10595</v>
      </c>
      <c r="C3084" s="165" t="str">
        <f>IF(ISBLANK(Nomen.complète!S3084),"-",Nomen.complète!S3084)</f>
        <v>Stetten (AG)</v>
      </c>
    </row>
    <row r="3085" spans="1:3" x14ac:dyDescent="0.2">
      <c r="A3085" s="164">
        <f>IF(ISBLANK(Nomen.complète!Q3085),"",Nomen.complète!Q3085)</f>
        <v>2919</v>
      </c>
      <c r="B3085" s="164">
        <f>IF(ISBLANK(Nomen.complète!R3085),"",Nomen.complète!R3085)</f>
        <v>10586</v>
      </c>
      <c r="C3085" s="165" t="str">
        <f>IF(ISBLANK(Nomen.complète!S3085),"-",Nomen.complète!S3085)</f>
        <v>Stetten (SH)</v>
      </c>
    </row>
    <row r="3086" spans="1:3" x14ac:dyDescent="0.2">
      <c r="A3086" s="164">
        <f>IF(ISBLANK(Nomen.complète!Q3086),"",Nomen.complète!Q3086)</f>
        <v>4606</v>
      </c>
      <c r="B3086" s="164">
        <f>IF(ISBLANK(Nomen.complète!R3086),"",Nomen.complète!R3086)</f>
        <v>15396</v>
      </c>
      <c r="C3086" s="165" t="str">
        <f>IF(ISBLANK(Nomen.complète!S3086),"-",Nomen.complète!S3086)</f>
        <v>Stettfurt</v>
      </c>
    </row>
    <row r="3087" spans="1:3" x14ac:dyDescent="0.2">
      <c r="A3087" s="164">
        <f>IF(ISBLANK(Nomen.complète!Q3087),"",Nomen.complète!Q3087)</f>
        <v>358</v>
      </c>
      <c r="B3087" s="164">
        <f>IF(ISBLANK(Nomen.complète!R3087),"",Nomen.complète!R3087)</f>
        <v>15036</v>
      </c>
      <c r="C3087" s="165" t="str">
        <f>IF(ISBLANK(Nomen.complète!S3087),"-",Nomen.complète!S3087)</f>
        <v>Stettlen</v>
      </c>
    </row>
    <row r="3088" spans="1:3" x14ac:dyDescent="0.2">
      <c r="A3088" s="164" t="str">
        <f>IF(ISBLANK(Nomen.complète!Q3088),"",Nomen.complète!Q3088)</f>
        <v/>
      </c>
      <c r="B3088" s="164">
        <f>IF(ISBLANK(Nomen.complète!R3088),"",Nomen.complète!R3088)</f>
        <v>10013</v>
      </c>
      <c r="C3088" s="165" t="str">
        <f>IF(ISBLANK(Nomen.complète!S3088),"-",Nomen.complète!S3088)</f>
        <v>Stierva</v>
      </c>
    </row>
    <row r="3089" spans="1:3" x14ac:dyDescent="0.2">
      <c r="A3089" s="164" t="str">
        <f>IF(ISBLANK(Nomen.complète!Q3089),"",Nomen.complète!Q3089)</f>
        <v/>
      </c>
      <c r="B3089" s="164">
        <f>IF(ISBLANK(Nomen.complète!R3089),"",Nomen.complète!R3089)</f>
        <v>10591</v>
      </c>
      <c r="C3089" s="165" t="str">
        <f>IF(ISBLANK(Nomen.complète!S3089),"-",Nomen.complète!S3089)</f>
        <v>Stilli</v>
      </c>
    </row>
    <row r="3090" spans="1:3" x14ac:dyDescent="0.2">
      <c r="A3090" s="164">
        <f>IF(ISBLANK(Nomen.complète!Q3090),"",Nomen.complète!Q3090)</f>
        <v>770</v>
      </c>
      <c r="B3090" s="164">
        <f>IF(ISBLANK(Nomen.complète!R3090),"",Nomen.complète!R3090)</f>
        <v>15637</v>
      </c>
      <c r="C3090" s="165" t="str">
        <f>IF(ISBLANK(Nomen.complète!S3090),"-",Nomen.complète!S3090)</f>
        <v>Stocken-Höfen</v>
      </c>
    </row>
    <row r="3091" spans="1:3" x14ac:dyDescent="0.2">
      <c r="A3091" s="164" t="str">
        <f>IF(ISBLANK(Nomen.complète!Q3091),"",Nomen.complète!Q3091)</f>
        <v/>
      </c>
      <c r="B3091" s="164">
        <f>IF(ISBLANK(Nomen.complète!R3091),"",Nomen.complète!R3091)</f>
        <v>11340</v>
      </c>
      <c r="C3091" s="165" t="str">
        <f>IF(ISBLANK(Nomen.complète!S3091),"-",Nomen.complète!S3091)</f>
        <v>Strada</v>
      </c>
    </row>
    <row r="3092" spans="1:3" x14ac:dyDescent="0.2">
      <c r="A3092" s="164" t="str">
        <f>IF(ISBLANK(Nomen.complète!Q3092),"",Nomen.complète!Q3092)</f>
        <v/>
      </c>
      <c r="B3092" s="164">
        <f>IF(ISBLANK(Nomen.complète!R3092),"",Nomen.complète!R3092)</f>
        <v>16393</v>
      </c>
      <c r="C3092" s="165" t="str">
        <f>IF(ISBLANK(Nomen.complète!S3092),"-",Nomen.complète!S3092)</f>
        <v>Straubenzell</v>
      </c>
    </row>
    <row r="3093" spans="1:3" x14ac:dyDescent="0.2">
      <c r="A3093" s="164">
        <f>IF(ISBLANK(Nomen.complète!Q3093),"",Nomen.complète!Q3093)</f>
        <v>4285</v>
      </c>
      <c r="B3093" s="164">
        <f>IF(ISBLANK(Nomen.complète!R3093),"",Nomen.complète!R3093)</f>
        <v>10590</v>
      </c>
      <c r="C3093" s="165" t="str">
        <f>IF(ISBLANK(Nomen.complète!S3093),"-",Nomen.complète!S3093)</f>
        <v>Strengelbach</v>
      </c>
    </row>
    <row r="3094" spans="1:3" x14ac:dyDescent="0.2">
      <c r="A3094" s="164" t="str">
        <f>IF(ISBLANK(Nomen.complète!Q3094),"",Nomen.complète!Q3094)</f>
        <v/>
      </c>
      <c r="B3094" s="164">
        <f>IF(ISBLANK(Nomen.complète!R3094),"",Nomen.complète!R3094)</f>
        <v>10589</v>
      </c>
      <c r="C3094" s="165" t="str">
        <f>IF(ISBLANK(Nomen.complète!S3094),"-",Nomen.complète!S3094)</f>
        <v>Strohwilen</v>
      </c>
    </row>
    <row r="3095" spans="1:3" x14ac:dyDescent="0.2">
      <c r="A3095" s="164" t="str">
        <f>IF(ISBLANK(Nomen.complète!Q3095),"",Nomen.complète!Q3095)</f>
        <v/>
      </c>
      <c r="B3095" s="164">
        <f>IF(ISBLANK(Nomen.complète!R3095),"",Nomen.complète!R3095)</f>
        <v>16404</v>
      </c>
      <c r="C3095" s="165" t="str">
        <f>IF(ISBLANK(Nomen.complète!S3095),"-",Nomen.complète!S3095)</f>
        <v>Strättligen</v>
      </c>
    </row>
    <row r="3096" spans="1:3" x14ac:dyDescent="0.2">
      <c r="A3096" s="164" t="str">
        <f>IF(ISBLANK(Nomen.complète!Q3096),"",Nomen.complète!Q3096)</f>
        <v/>
      </c>
      <c r="B3096" s="164">
        <f>IF(ISBLANK(Nomen.complète!R3096),"",Nomen.complète!R3096)</f>
        <v>10655</v>
      </c>
      <c r="C3096" s="165" t="str">
        <f>IF(ISBLANK(Nomen.complète!S3096),"-",Nomen.complète!S3096)</f>
        <v>Studen</v>
      </c>
    </row>
    <row r="3097" spans="1:3" x14ac:dyDescent="0.2">
      <c r="A3097" s="164">
        <f>IF(ISBLANK(Nomen.complète!Q3097),"",Nomen.complète!Q3097)</f>
        <v>749</v>
      </c>
      <c r="B3097" s="164">
        <f>IF(ISBLANK(Nomen.complète!R3097),"",Nomen.complète!R3097)</f>
        <v>15255</v>
      </c>
      <c r="C3097" s="165" t="str">
        <f>IF(ISBLANK(Nomen.complète!S3097),"-",Nomen.complète!S3097)</f>
        <v>Studen (BE)</v>
      </c>
    </row>
    <row r="3098" spans="1:3" x14ac:dyDescent="0.2">
      <c r="A3098" s="164" t="str">
        <f>IF(ISBLANK(Nomen.complète!Q3098),"",Nomen.complète!Q3098)</f>
        <v/>
      </c>
      <c r="B3098" s="164">
        <f>IF(ISBLANK(Nomen.complète!R3098),"",Nomen.complète!R3098)</f>
        <v>16409</v>
      </c>
      <c r="C3098" s="165" t="str">
        <f>IF(ISBLANK(Nomen.complète!S3098),"-",Nomen.complète!S3098)</f>
        <v>Stuls</v>
      </c>
    </row>
    <row r="3099" spans="1:3" x14ac:dyDescent="0.2">
      <c r="A3099" s="164">
        <f>IF(ISBLANK(Nomen.complète!Q3099),"",Nomen.complète!Q3099)</f>
        <v>158</v>
      </c>
      <c r="B3099" s="164">
        <f>IF(ISBLANK(Nomen.complète!R3099),"",Nomen.complète!R3099)</f>
        <v>10363</v>
      </c>
      <c r="C3099" s="165" t="str">
        <f>IF(ISBLANK(Nomen.complète!S3099),"-",Nomen.complète!S3099)</f>
        <v>Stäfa</v>
      </c>
    </row>
    <row r="3100" spans="1:3" x14ac:dyDescent="0.2">
      <c r="A3100" s="164" t="str">
        <f>IF(ISBLANK(Nomen.complète!Q3100),"",Nomen.complète!Q3100)</f>
        <v/>
      </c>
      <c r="B3100" s="164">
        <f>IF(ISBLANK(Nomen.complète!R3100),"",Nomen.complète!R3100)</f>
        <v>16483</v>
      </c>
      <c r="C3100" s="165" t="str">
        <f>IF(ISBLANK(Nomen.complète!S3100),"-",Nomen.complète!S3100)</f>
        <v>Stürvis</v>
      </c>
    </row>
    <row r="3101" spans="1:3" x14ac:dyDescent="0.2">
      <c r="A3101" s="164">
        <f>IF(ISBLANK(Nomen.complète!Q3101),"",Nomen.complète!Q3101)</f>
        <v>2499</v>
      </c>
      <c r="B3101" s="164">
        <f>IF(ISBLANK(Nomen.complète!R3101),"",Nomen.complète!R3101)</f>
        <v>16597</v>
      </c>
      <c r="C3101" s="165" t="str">
        <f>IF(ISBLANK(Nomen.complète!S3101),"-",Nomen.complète!S3101)</f>
        <v>Stüsslingen</v>
      </c>
    </row>
    <row r="3102" spans="1:3" x14ac:dyDescent="0.2">
      <c r="A3102" s="164">
        <f>IF(ISBLANK(Nomen.complète!Q3102),"",Nomen.complète!Q3102)</f>
        <v>2532</v>
      </c>
      <c r="B3102" s="164">
        <f>IF(ISBLANK(Nomen.complète!R3102),"",Nomen.complète!R3102)</f>
        <v>13741</v>
      </c>
      <c r="C3102" s="165" t="str">
        <f>IF(ISBLANK(Nomen.complète!S3102),"-",Nomen.complète!S3102)</f>
        <v>Subingen</v>
      </c>
    </row>
    <row r="3103" spans="1:3" x14ac:dyDescent="0.2">
      <c r="A3103" s="164">
        <f>IF(ISBLANK(Nomen.complète!Q3103),"",Nomen.complète!Q3103)</f>
        <v>5929</v>
      </c>
      <c r="B3103" s="164">
        <f>IF(ISBLANK(Nomen.complète!R3103),"",Nomen.complète!R3103)</f>
        <v>14896</v>
      </c>
      <c r="C3103" s="165" t="str">
        <f>IF(ISBLANK(Nomen.complète!S3103),"-",Nomen.complète!S3103)</f>
        <v>Suchy</v>
      </c>
    </row>
    <row r="3104" spans="1:3" x14ac:dyDescent="0.2">
      <c r="A3104" s="164">
        <f>IF(ISBLANK(Nomen.complète!Q3104),"",Nomen.complète!Q3104)</f>
        <v>3695</v>
      </c>
      <c r="B3104" s="164">
        <f>IF(ISBLANK(Nomen.complète!R3104),"",Nomen.complète!R3104)</f>
        <v>15987</v>
      </c>
      <c r="C3104" s="165" t="str">
        <f>IF(ISBLANK(Nomen.complète!S3104),"-",Nomen.complète!S3104)</f>
        <v>Sufers</v>
      </c>
    </row>
    <row r="3105" spans="1:3" x14ac:dyDescent="0.2">
      <c r="A3105" s="164" t="str">
        <f>IF(ISBLANK(Nomen.complète!Q3105),"",Nomen.complète!Q3105)</f>
        <v/>
      </c>
      <c r="B3105" s="164">
        <f>IF(ISBLANK(Nomen.complète!R3105),"",Nomen.complète!R3105)</f>
        <v>10600</v>
      </c>
      <c r="C3105" s="165" t="str">
        <f>IF(ISBLANK(Nomen.complète!S3105),"-",Nomen.complète!S3105)</f>
        <v>Sugnens</v>
      </c>
    </row>
    <row r="3106" spans="1:3" x14ac:dyDescent="0.2">
      <c r="A3106" s="164">
        <f>IF(ISBLANK(Nomen.complète!Q3106),"",Nomen.complète!Q3106)</f>
        <v>4012</v>
      </c>
      <c r="B3106" s="164">
        <f>IF(ISBLANK(Nomen.complète!R3106),"",Nomen.complète!R3106)</f>
        <v>10585</v>
      </c>
      <c r="C3106" s="165" t="str">
        <f>IF(ISBLANK(Nomen.complète!S3106),"-",Nomen.complète!S3106)</f>
        <v>Suhr</v>
      </c>
    </row>
    <row r="3107" spans="1:3" x14ac:dyDescent="0.2">
      <c r="A3107" s="164">
        <f>IF(ISBLANK(Nomen.complète!Q3107),"",Nomen.complète!Q3107)</f>
        <v>4506</v>
      </c>
      <c r="B3107" s="164">
        <f>IF(ISBLANK(Nomen.complète!R3107),"",Nomen.complète!R3107)</f>
        <v>15450</v>
      </c>
      <c r="C3107" s="165" t="str">
        <f>IF(ISBLANK(Nomen.complète!S3107),"-",Nomen.complète!S3107)</f>
        <v>Sulgen</v>
      </c>
    </row>
    <row r="3108" spans="1:3" x14ac:dyDescent="0.2">
      <c r="A3108" s="164">
        <f>IF(ISBLANK(Nomen.complète!Q3108),"",Nomen.complète!Q3108)</f>
        <v>5501</v>
      </c>
      <c r="B3108" s="164">
        <f>IF(ISBLANK(Nomen.complète!R3108),"",Nomen.complète!R3108)</f>
        <v>14900</v>
      </c>
      <c r="C3108" s="165" t="str">
        <f>IF(ISBLANK(Nomen.complète!S3108),"-",Nomen.complète!S3108)</f>
        <v>Sullens</v>
      </c>
    </row>
    <row r="3109" spans="1:3" x14ac:dyDescent="0.2">
      <c r="A3109" s="164" t="str">
        <f>IF(ISBLANK(Nomen.complète!Q3109),"",Nomen.complète!Q3109)</f>
        <v/>
      </c>
      <c r="B3109" s="164">
        <f>IF(ISBLANK(Nomen.complète!R3109),"",Nomen.complète!R3109)</f>
        <v>10543</v>
      </c>
      <c r="C3109" s="165" t="str">
        <f>IF(ISBLANK(Nomen.complète!S3109),"-",Nomen.complète!S3109)</f>
        <v>Sulz (AG)</v>
      </c>
    </row>
    <row r="3110" spans="1:3" x14ac:dyDescent="0.2">
      <c r="A3110" s="164" t="str">
        <f>IF(ISBLANK(Nomen.complète!Q3110),"",Nomen.complète!Q3110)</f>
        <v/>
      </c>
      <c r="B3110" s="164">
        <f>IF(ISBLANK(Nomen.complète!R3110),"",Nomen.complète!R3110)</f>
        <v>10544</v>
      </c>
      <c r="C3110" s="165" t="str">
        <f>IF(ISBLANK(Nomen.complète!S3110),"-",Nomen.complète!S3110)</f>
        <v>Sulz (LU)</v>
      </c>
    </row>
    <row r="3111" spans="1:3" x14ac:dyDescent="0.2">
      <c r="A3111" s="164">
        <f>IF(ISBLANK(Nomen.complète!Q3111),"",Nomen.complète!Q3111)</f>
        <v>957</v>
      </c>
      <c r="B3111" s="164">
        <f>IF(ISBLANK(Nomen.complète!R3111),"",Nomen.complète!R3111)</f>
        <v>15352</v>
      </c>
      <c r="C3111" s="165" t="str">
        <f>IF(ISBLANK(Nomen.complète!S3111),"-",Nomen.complète!S3111)</f>
        <v>Sumiswald</v>
      </c>
    </row>
    <row r="3112" spans="1:3" x14ac:dyDescent="0.2">
      <c r="A3112" s="164">
        <f>IF(ISBLANK(Nomen.complète!Q3112),"",Nomen.complète!Q3112)</f>
        <v>3985</v>
      </c>
      <c r="B3112" s="164">
        <f>IF(ISBLANK(Nomen.complète!R3112),"",Nomen.complète!R3112)</f>
        <v>16041</v>
      </c>
      <c r="C3112" s="165" t="str">
        <f>IF(ISBLANK(Nomen.complète!S3112),"-",Nomen.complète!S3112)</f>
        <v>Sumvitg</v>
      </c>
    </row>
    <row r="3113" spans="1:3" x14ac:dyDescent="0.2">
      <c r="A3113" s="164" t="str">
        <f>IF(ISBLANK(Nomen.complète!Q3113),"",Nomen.complète!Q3113)</f>
        <v/>
      </c>
      <c r="B3113" s="164">
        <f>IF(ISBLANK(Nomen.complète!R3113),"",Nomen.complète!R3113)</f>
        <v>10056</v>
      </c>
      <c r="C3113" s="165" t="str">
        <f>IF(ISBLANK(Nomen.complète!S3113),"-",Nomen.complète!S3113)</f>
        <v>Sur</v>
      </c>
    </row>
    <row r="3114" spans="1:3" x14ac:dyDescent="0.2">
      <c r="A3114" s="164" t="str">
        <f>IF(ISBLANK(Nomen.complète!Q3114),"",Nomen.complète!Q3114)</f>
        <v/>
      </c>
      <c r="B3114" s="164">
        <f>IF(ISBLANK(Nomen.complète!R3114),"",Nomen.complète!R3114)</f>
        <v>14363</v>
      </c>
      <c r="C3114" s="165" t="str">
        <f>IF(ISBLANK(Nomen.complète!S3114),"-",Nomen.complète!S3114)</f>
        <v>Suraua</v>
      </c>
    </row>
    <row r="3115" spans="1:3" x14ac:dyDescent="0.2">
      <c r="A3115" s="164" t="str">
        <f>IF(ISBLANK(Nomen.complète!Q3115),"",Nomen.complète!Q3115)</f>
        <v/>
      </c>
      <c r="B3115" s="164">
        <f>IF(ISBLANK(Nomen.complète!R3115),"",Nomen.complète!R3115)</f>
        <v>10006</v>
      </c>
      <c r="C3115" s="165" t="str">
        <f>IF(ISBLANK(Nomen.complète!S3115),"-",Nomen.complète!S3115)</f>
        <v>Surava</v>
      </c>
    </row>
    <row r="3116" spans="1:3" x14ac:dyDescent="0.2">
      <c r="A3116" s="164" t="str">
        <f>IF(ISBLANK(Nomen.complète!Q3116),"",Nomen.complète!Q3116)</f>
        <v/>
      </c>
      <c r="B3116" s="164">
        <f>IF(ISBLANK(Nomen.complète!R3116),"",Nomen.complète!R3116)</f>
        <v>10029</v>
      </c>
      <c r="C3116" s="165" t="str">
        <f>IF(ISBLANK(Nomen.complète!S3116),"-",Nomen.complète!S3116)</f>
        <v>Surcasti</v>
      </c>
    </row>
    <row r="3117" spans="1:3" x14ac:dyDescent="0.2">
      <c r="A3117" s="164" t="str">
        <f>IF(ISBLANK(Nomen.complète!Q3117),"",Nomen.complète!Q3117)</f>
        <v/>
      </c>
      <c r="B3117" s="164">
        <f>IF(ISBLANK(Nomen.complète!R3117),"",Nomen.complète!R3117)</f>
        <v>10106</v>
      </c>
      <c r="C3117" s="165" t="str">
        <f>IF(ISBLANK(Nomen.complète!S3117),"-",Nomen.complète!S3117)</f>
        <v>Surcuolm</v>
      </c>
    </row>
    <row r="3118" spans="1:3" x14ac:dyDescent="0.2">
      <c r="A3118" s="164">
        <f>IF(ISBLANK(Nomen.complète!Q3118),"",Nomen.complète!Q3118)</f>
        <v>2044</v>
      </c>
      <c r="B3118" s="164">
        <f>IF(ISBLANK(Nomen.complète!R3118),"",Nomen.complète!R3118)</f>
        <v>16593</v>
      </c>
      <c r="C3118" s="165" t="str">
        <f>IF(ISBLANK(Nomen.complète!S3118),"-",Nomen.complète!S3118)</f>
        <v>Surpierre</v>
      </c>
    </row>
    <row r="3119" spans="1:3" x14ac:dyDescent="0.2">
      <c r="A3119" s="164">
        <f>IF(ISBLANK(Nomen.complète!Q3119),"",Nomen.complète!Q3119)</f>
        <v>1103</v>
      </c>
      <c r="B3119" s="164">
        <f>IF(ISBLANK(Nomen.complète!R3119),"",Nomen.complète!R3119)</f>
        <v>15529</v>
      </c>
      <c r="C3119" s="165" t="str">
        <f>IF(ISBLANK(Nomen.complète!S3119),"-",Nomen.complète!S3119)</f>
        <v>Sursee</v>
      </c>
    </row>
    <row r="3120" spans="1:3" x14ac:dyDescent="0.2">
      <c r="A3120" s="164">
        <f>IF(ISBLANK(Nomen.complète!Q3120),"",Nomen.complète!Q3120)</f>
        <v>3543</v>
      </c>
      <c r="B3120" s="164">
        <f>IF(ISBLANK(Nomen.complète!R3120),"",Nomen.complète!R3120)</f>
        <v>16068</v>
      </c>
      <c r="C3120" s="165" t="str">
        <f>IF(ISBLANK(Nomen.complète!S3120),"-",Nomen.complète!S3120)</f>
        <v>Surses</v>
      </c>
    </row>
    <row r="3121" spans="1:3" x14ac:dyDescent="0.2">
      <c r="A3121" s="164" t="str">
        <f>IF(ISBLANK(Nomen.complète!Q3121),"",Nomen.complète!Q3121)</f>
        <v/>
      </c>
      <c r="B3121" s="164">
        <f>IF(ISBLANK(Nomen.complète!R3121),"",Nomen.complète!R3121)</f>
        <v>10146</v>
      </c>
      <c r="C3121" s="165" t="str">
        <f>IF(ISBLANK(Nomen.complète!S3121),"-",Nomen.complète!S3121)</f>
        <v>Susch</v>
      </c>
    </row>
    <row r="3122" spans="1:3" x14ac:dyDescent="0.2">
      <c r="A3122" s="164">
        <f>IF(ISBLANK(Nomen.complète!Q3122),"",Nomen.complète!Q3122)</f>
        <v>5930</v>
      </c>
      <c r="B3122" s="164">
        <f>IF(ISBLANK(Nomen.complète!R3122),"",Nomen.complète!R3122)</f>
        <v>14899</v>
      </c>
      <c r="C3122" s="165" t="str">
        <f>IF(ISBLANK(Nomen.complète!S3122),"-",Nomen.complète!S3122)</f>
        <v>Suscévaz</v>
      </c>
    </row>
    <row r="3123" spans="1:3" x14ac:dyDescent="0.2">
      <c r="A3123" s="164">
        <f>IF(ISBLANK(Nomen.complète!Q3123),"",Nomen.complète!Q3123)</f>
        <v>750</v>
      </c>
      <c r="B3123" s="164">
        <f>IF(ISBLANK(Nomen.complète!R3123),"",Nomen.complète!R3123)</f>
        <v>15256</v>
      </c>
      <c r="C3123" s="165" t="str">
        <f>IF(ISBLANK(Nomen.complète!S3123),"-",Nomen.complète!S3123)</f>
        <v>Sutz-Lattrigen</v>
      </c>
    </row>
    <row r="3124" spans="1:3" x14ac:dyDescent="0.2">
      <c r="A3124" s="164">
        <f>IF(ISBLANK(Nomen.complète!Q3124),"",Nomen.complète!Q3124)</f>
        <v>5688</v>
      </c>
      <c r="B3124" s="164">
        <f>IF(ISBLANK(Nomen.complète!R3124),"",Nomen.complète!R3124)</f>
        <v>14898</v>
      </c>
      <c r="C3124" s="165" t="str">
        <f>IF(ISBLANK(Nomen.complète!S3124),"-",Nomen.complète!S3124)</f>
        <v>Syens</v>
      </c>
    </row>
    <row r="3125" spans="1:3" x14ac:dyDescent="0.2">
      <c r="A3125" s="164">
        <f>IF(ISBLANK(Nomen.complète!Q3125),"",Nomen.complète!Q3125)</f>
        <v>2152</v>
      </c>
      <c r="B3125" s="164">
        <f>IF(ISBLANK(Nomen.complète!R3125),"",Nomen.complète!R3125)</f>
        <v>14138</v>
      </c>
      <c r="C3125" s="165" t="str">
        <f>IF(ISBLANK(Nomen.complète!S3125),"-",Nomen.complète!S3125)</f>
        <v>Sâles</v>
      </c>
    </row>
    <row r="3126" spans="1:3" x14ac:dyDescent="0.2">
      <c r="A3126" s="164" t="str">
        <f>IF(ISBLANK(Nomen.complète!Q3126),"",Nomen.complète!Q3126)</f>
        <v/>
      </c>
      <c r="B3126" s="164">
        <f>IF(ISBLANK(Nomen.complète!R3126),"",Nomen.complète!R3126)</f>
        <v>13021</v>
      </c>
      <c r="C3126" s="165" t="str">
        <f>IF(ISBLANK(Nomen.complète!S3126),"-",Nomen.complète!S3126)</f>
        <v>Sâles (Gruyère)</v>
      </c>
    </row>
    <row r="3127" spans="1:3" x14ac:dyDescent="0.2">
      <c r="A3127" s="164" t="str">
        <f>IF(ISBLANK(Nomen.complète!Q3127),"",Nomen.complète!Q3127)</f>
        <v/>
      </c>
      <c r="B3127" s="164">
        <f>IF(ISBLANK(Nomen.complète!R3127),"",Nomen.complète!R3127)</f>
        <v>12954</v>
      </c>
      <c r="C3127" s="165" t="str">
        <f>IF(ISBLANK(Nomen.complète!S3127),"-",Nomen.complète!S3127)</f>
        <v>Sédeilles</v>
      </c>
    </row>
    <row r="3128" spans="1:3" x14ac:dyDescent="0.2">
      <c r="A3128" s="164">
        <f>IF(ISBLANK(Nomen.complète!Q3128),"",Nomen.complète!Q3128)</f>
        <v>2043</v>
      </c>
      <c r="B3128" s="164">
        <f>IF(ISBLANK(Nomen.complète!R3128),"",Nomen.complète!R3128)</f>
        <v>12991</v>
      </c>
      <c r="C3128" s="165" t="str">
        <f>IF(ISBLANK(Nomen.complète!S3128),"-",Nomen.complète!S3128)</f>
        <v>Sévaz</v>
      </c>
    </row>
    <row r="3129" spans="1:3" x14ac:dyDescent="0.2">
      <c r="A3129" s="164" t="str">
        <f>IF(ISBLANK(Nomen.complète!Q3129),"",Nomen.complète!Q3129)</f>
        <v/>
      </c>
      <c r="B3129" s="164">
        <f>IF(ISBLANK(Nomen.complète!R3129),"",Nomen.complète!R3129)</f>
        <v>13006</v>
      </c>
      <c r="C3129" s="165" t="str">
        <f>IF(ISBLANK(Nomen.complète!S3129),"-",Nomen.complète!S3129)</f>
        <v>Sévery</v>
      </c>
    </row>
    <row r="3130" spans="1:3" x14ac:dyDescent="0.2">
      <c r="A3130" s="164" t="str">
        <f>IF(ISBLANK(Nomen.complète!Q3130),"",Nomen.complète!Q3130)</f>
        <v/>
      </c>
      <c r="B3130" s="164">
        <f>IF(ISBLANK(Nomen.complète!R3130),"",Nomen.complète!R3130)</f>
        <v>16482</v>
      </c>
      <c r="C3130" s="165" t="str">
        <f>IF(ISBLANK(Nomen.complète!S3130),"-",Nomen.complète!S3130)</f>
        <v>Süs</v>
      </c>
    </row>
    <row r="3131" spans="1:3" x14ac:dyDescent="0.2">
      <c r="A3131" s="164" t="str">
        <f>IF(ISBLANK(Nomen.complète!Q3131),"",Nomen.complète!Q3131)</f>
        <v/>
      </c>
      <c r="B3131" s="164">
        <f>IF(ISBLANK(Nomen.complète!R3131),"",Nomen.complète!R3131)</f>
        <v>16394</v>
      </c>
      <c r="C3131" s="165" t="str">
        <f>IF(ISBLANK(Nomen.complète!S3131),"-",Nomen.complète!S3131)</f>
        <v>Tablat</v>
      </c>
    </row>
    <row r="3132" spans="1:3" x14ac:dyDescent="0.2">
      <c r="A3132" s="164">
        <f>IF(ISBLANK(Nomen.complète!Q3132),"",Nomen.complète!Q3132)</f>
        <v>2306</v>
      </c>
      <c r="B3132" s="164">
        <f>IF(ISBLANK(Nomen.complète!R3132),"",Nomen.complète!R3132)</f>
        <v>16595</v>
      </c>
      <c r="C3132" s="165" t="str">
        <f>IF(ISBLANK(Nomen.complète!S3132),"-",Nomen.complète!S3132)</f>
        <v>Tafers</v>
      </c>
    </row>
    <row r="3133" spans="1:3" x14ac:dyDescent="0.2">
      <c r="A3133" s="164">
        <f>IF(ISBLANK(Nomen.complète!Q3133),"",Nomen.complète!Q3133)</f>
        <v>3733</v>
      </c>
      <c r="B3133" s="164">
        <f>IF(ISBLANK(Nomen.complète!R3133),"",Nomen.complète!R3133)</f>
        <v>15998</v>
      </c>
      <c r="C3133" s="165" t="str">
        <f>IF(ISBLANK(Nomen.complète!S3133),"-",Nomen.complète!S3133)</f>
        <v>Tamins</v>
      </c>
    </row>
    <row r="3134" spans="1:3" x14ac:dyDescent="0.2">
      <c r="A3134" s="164">
        <f>IF(ISBLANK(Nomen.complète!Q3134),"",Nomen.complète!Q3134)</f>
        <v>5729</v>
      </c>
      <c r="B3134" s="164">
        <f>IF(ISBLANK(Nomen.complète!R3134),"",Nomen.complète!R3134)</f>
        <v>14897</v>
      </c>
      <c r="C3134" s="165" t="str">
        <f>IF(ISBLANK(Nomen.complète!S3134),"-",Nomen.complète!S3134)</f>
        <v>Tannay</v>
      </c>
    </row>
    <row r="3135" spans="1:3" x14ac:dyDescent="0.2">
      <c r="A3135" s="164" t="str">
        <f>IF(ISBLANK(Nomen.complète!Q3135),"",Nomen.complète!Q3135)</f>
        <v/>
      </c>
      <c r="B3135" s="164">
        <f>IF(ISBLANK(Nomen.complète!R3135),"",Nomen.complète!R3135)</f>
        <v>11182</v>
      </c>
      <c r="C3135" s="165" t="str">
        <f>IF(ISBLANK(Nomen.complète!S3135),"-",Nomen.complète!S3135)</f>
        <v>Tannegg</v>
      </c>
    </row>
    <row r="3136" spans="1:3" x14ac:dyDescent="0.2">
      <c r="A3136" s="164" t="str">
        <f>IF(ISBLANK(Nomen.complète!Q3136),"",Nomen.complète!Q3136)</f>
        <v/>
      </c>
      <c r="B3136" s="164">
        <f>IF(ISBLANK(Nomen.complète!R3136),"",Nomen.complète!R3136)</f>
        <v>16166</v>
      </c>
      <c r="C3136" s="165" t="str">
        <f>IF(ISBLANK(Nomen.complète!S3136),"-",Nomen.complète!S3136)</f>
        <v>Tannenbühl</v>
      </c>
    </row>
    <row r="3137" spans="1:3" x14ac:dyDescent="0.2">
      <c r="A3137" s="164" t="str">
        <f>IF(ISBLANK(Nomen.complète!Q3137),"",Nomen.complète!Q3137)</f>
        <v/>
      </c>
      <c r="B3137" s="164">
        <f>IF(ISBLANK(Nomen.complète!R3137),"",Nomen.complète!R3137)</f>
        <v>10145</v>
      </c>
      <c r="C3137" s="165" t="str">
        <f>IF(ISBLANK(Nomen.complète!S3137),"-",Nomen.complète!S3137)</f>
        <v>Tarasp</v>
      </c>
    </row>
    <row r="3138" spans="1:3" x14ac:dyDescent="0.2">
      <c r="A3138" s="164" t="str">
        <f>IF(ISBLANK(Nomen.complète!Q3138),"",Nomen.complète!Q3138)</f>
        <v/>
      </c>
      <c r="B3138" s="164">
        <f>IF(ISBLANK(Nomen.complète!R3138),"",Nomen.complète!R3138)</f>
        <v>10238</v>
      </c>
      <c r="C3138" s="165" t="str">
        <f>IF(ISBLANK(Nomen.complète!S3138),"-",Nomen.complète!S3138)</f>
        <v>Tartar</v>
      </c>
    </row>
    <row r="3139" spans="1:3" x14ac:dyDescent="0.2">
      <c r="A3139" s="164">
        <f>IF(ISBLANK(Nomen.complète!Q3139),"",Nomen.complète!Q3139)</f>
        <v>5862</v>
      </c>
      <c r="B3139" s="164">
        <f>IF(ISBLANK(Nomen.complète!R3139),"",Nomen.complète!R3139)</f>
        <v>14894</v>
      </c>
      <c r="C3139" s="165" t="str">
        <f>IF(ISBLANK(Nomen.complète!S3139),"-",Nomen.complète!S3139)</f>
        <v>Tartegnin</v>
      </c>
    </row>
    <row r="3140" spans="1:3" x14ac:dyDescent="0.2">
      <c r="A3140" s="164">
        <f>IF(ISBLANK(Nomen.complète!Q3140),"",Nomen.complète!Q3140)</f>
        <v>713</v>
      </c>
      <c r="B3140" s="164">
        <f>IF(ISBLANK(Nomen.complète!R3140),"",Nomen.complète!R3140)</f>
        <v>15230</v>
      </c>
      <c r="C3140" s="165" t="str">
        <f>IF(ISBLANK(Nomen.complète!S3140),"-",Nomen.complète!S3140)</f>
        <v>Tavannes</v>
      </c>
    </row>
    <row r="3141" spans="1:3" x14ac:dyDescent="0.2">
      <c r="A3141" s="164" t="str">
        <f>IF(ISBLANK(Nomen.complète!Q3141),"",Nomen.complète!Q3141)</f>
        <v/>
      </c>
      <c r="B3141" s="164">
        <f>IF(ISBLANK(Nomen.complète!R3141),"",Nomen.complète!R3141)</f>
        <v>11351</v>
      </c>
      <c r="C3141" s="165" t="str">
        <f>IF(ISBLANK(Nomen.complète!S3141),"-",Nomen.complète!S3141)</f>
        <v>Tavetsch</v>
      </c>
    </row>
    <row r="3142" spans="1:3" x14ac:dyDescent="0.2">
      <c r="A3142" s="164">
        <f>IF(ISBLANK(Nomen.complète!Q3142),"",Nomen.complète!Q3142)</f>
        <v>2862</v>
      </c>
      <c r="B3142" s="164">
        <f>IF(ISBLANK(Nomen.complète!R3142),"",Nomen.complète!R3142)</f>
        <v>13801</v>
      </c>
      <c r="C3142" s="165" t="str">
        <f>IF(ISBLANK(Nomen.complète!S3142),"-",Nomen.complète!S3142)</f>
        <v>Tecknau</v>
      </c>
    </row>
    <row r="3143" spans="1:3" x14ac:dyDescent="0.2">
      <c r="A3143" s="164">
        <f>IF(ISBLANK(Nomen.complète!Q3143),"",Nomen.complète!Q3143)</f>
        <v>4320</v>
      </c>
      <c r="B3143" s="164">
        <f>IF(ISBLANK(Nomen.complète!R3143),"",Nomen.complète!R3143)</f>
        <v>10541</v>
      </c>
      <c r="C3143" s="165" t="str">
        <f>IF(ISBLANK(Nomen.complète!S3143),"-",Nomen.complète!S3143)</f>
        <v>Tegerfelden</v>
      </c>
    </row>
    <row r="3144" spans="1:3" x14ac:dyDescent="0.2">
      <c r="A3144" s="164" t="str">
        <f>IF(ISBLANK(Nomen.complète!Q3144),"",Nomen.complète!Q3144)</f>
        <v/>
      </c>
      <c r="B3144" s="164">
        <f>IF(ISBLANK(Nomen.complète!R3144),"",Nomen.complète!R3144)</f>
        <v>10557</v>
      </c>
      <c r="C3144" s="165" t="str">
        <f>IF(ISBLANK(Nomen.complète!S3144),"-",Nomen.complète!S3144)</f>
        <v>Tegna</v>
      </c>
    </row>
    <row r="3145" spans="1:3" x14ac:dyDescent="0.2">
      <c r="A3145" s="164">
        <f>IF(ISBLANK(Nomen.complète!Q3145),"",Nomen.complète!Q3145)</f>
        <v>5131</v>
      </c>
      <c r="B3145" s="164">
        <f>IF(ISBLANK(Nomen.complète!R3145),"",Nomen.complète!R3145)</f>
        <v>10558</v>
      </c>
      <c r="C3145" s="165" t="str">
        <f>IF(ISBLANK(Nomen.complète!S3145),"-",Nomen.complète!S3145)</f>
        <v>Tenero-Contra</v>
      </c>
    </row>
    <row r="3146" spans="1:3" x14ac:dyDescent="0.2">
      <c r="A3146" s="164" t="str">
        <f>IF(ISBLANK(Nomen.complète!Q3146),"",Nomen.complète!Q3146)</f>
        <v/>
      </c>
      <c r="B3146" s="164">
        <f>IF(ISBLANK(Nomen.complète!R3146),"",Nomen.complète!R3146)</f>
        <v>10185</v>
      </c>
      <c r="C3146" s="165" t="str">
        <f>IF(ISBLANK(Nomen.complète!S3146),"-",Nomen.complète!S3146)</f>
        <v>Tenna</v>
      </c>
    </row>
    <row r="3147" spans="1:3" x14ac:dyDescent="0.2">
      <c r="A3147" s="164">
        <f>IF(ISBLANK(Nomen.complète!Q3147),"",Nomen.complète!Q3147)</f>
        <v>2863</v>
      </c>
      <c r="B3147" s="164">
        <f>IF(ISBLANK(Nomen.complète!R3147),"",Nomen.complète!R3147)</f>
        <v>13802</v>
      </c>
      <c r="C3147" s="165" t="str">
        <f>IF(ISBLANK(Nomen.complète!S3147),"-",Nomen.complète!S3147)</f>
        <v>Tenniken</v>
      </c>
    </row>
    <row r="3148" spans="1:3" x14ac:dyDescent="0.2">
      <c r="A3148" s="164" t="str">
        <f>IF(ISBLANK(Nomen.complète!Q3148),"",Nomen.complète!Q3148)</f>
        <v/>
      </c>
      <c r="B3148" s="164">
        <f>IF(ISBLANK(Nomen.complète!R3148),"",Nomen.complète!R3148)</f>
        <v>16319</v>
      </c>
      <c r="C3148" s="165" t="str">
        <f>IF(ISBLANK(Nomen.complète!S3148),"-",Nomen.complète!S3148)</f>
        <v>Tennwil</v>
      </c>
    </row>
    <row r="3149" spans="1:3" x14ac:dyDescent="0.2">
      <c r="A3149" s="164">
        <f>IF(ISBLANK(Nomen.complète!Q3149),"",Nomen.complète!Q3149)</f>
        <v>2307</v>
      </c>
      <c r="B3149" s="164">
        <f>IF(ISBLANK(Nomen.complète!R3149),"",Nomen.complète!R3149)</f>
        <v>10559</v>
      </c>
      <c r="C3149" s="165" t="str">
        <f>IF(ISBLANK(Nomen.complète!S3149),"-",Nomen.complète!S3149)</f>
        <v>Tentlingen</v>
      </c>
    </row>
    <row r="3150" spans="1:3" x14ac:dyDescent="0.2">
      <c r="A3150" s="164">
        <f>IF(ISBLANK(Nomen.complète!Q3150),"",Nomen.complète!Q3150)</f>
        <v>6010</v>
      </c>
      <c r="B3150" s="164">
        <f>IF(ISBLANK(Nomen.complète!R3150),"",Nomen.complète!R3150)</f>
        <v>10560</v>
      </c>
      <c r="C3150" s="165" t="str">
        <f>IF(ISBLANK(Nomen.complète!S3150),"-",Nomen.complète!S3150)</f>
        <v>Termen</v>
      </c>
    </row>
    <row r="3151" spans="1:3" x14ac:dyDescent="0.2">
      <c r="A3151" s="164">
        <f>IF(ISBLANK(Nomen.complète!Q3151),"",Nomen.complète!Q3151)</f>
        <v>5396</v>
      </c>
      <c r="B3151" s="164">
        <f>IF(ISBLANK(Nomen.complète!R3151),"",Nomen.complète!R3151)</f>
        <v>15627</v>
      </c>
      <c r="C3151" s="165" t="str">
        <f>IF(ISBLANK(Nomen.complète!S3151),"-",Nomen.complète!S3151)</f>
        <v>Terre di Pedemonte</v>
      </c>
    </row>
    <row r="3152" spans="1:3" x14ac:dyDescent="0.2">
      <c r="A3152" s="164" t="str">
        <f>IF(ISBLANK(Nomen.complète!Q3152),"",Nomen.complète!Q3152)</f>
        <v/>
      </c>
      <c r="B3152" s="164">
        <f>IF(ISBLANK(Nomen.complète!R3152),"",Nomen.complète!R3152)</f>
        <v>10209</v>
      </c>
      <c r="C3152" s="165" t="str">
        <f>IF(ISBLANK(Nomen.complète!S3152),"-",Nomen.complète!S3152)</f>
        <v>Tersnaus</v>
      </c>
    </row>
    <row r="3153" spans="1:3" x14ac:dyDescent="0.2">
      <c r="A3153" s="164" t="str">
        <f>IF(ISBLANK(Nomen.complète!Q3153),"",Nomen.complète!Q3153)</f>
        <v/>
      </c>
      <c r="B3153" s="164">
        <f>IF(ISBLANK(Nomen.complète!R3153),"",Nomen.complète!R3153)</f>
        <v>11355</v>
      </c>
      <c r="C3153" s="165" t="str">
        <f>IF(ISBLANK(Nomen.complète!S3153),"-",Nomen.complète!S3153)</f>
        <v>Tesserete</v>
      </c>
    </row>
    <row r="3154" spans="1:3" x14ac:dyDescent="0.2">
      <c r="A3154" s="164">
        <f>IF(ISBLANK(Nomen.complète!Q3154),"",Nomen.complète!Q3154)</f>
        <v>3024</v>
      </c>
      <c r="B3154" s="164">
        <f>IF(ISBLANK(Nomen.complète!R3154),"",Nomen.complète!R3154)</f>
        <v>10561</v>
      </c>
      <c r="C3154" s="165" t="str">
        <f>IF(ISBLANK(Nomen.complète!S3154),"-",Nomen.complète!S3154)</f>
        <v>Teufen (AR)</v>
      </c>
    </row>
    <row r="3155" spans="1:3" x14ac:dyDescent="0.2">
      <c r="A3155" s="164">
        <f>IF(ISBLANK(Nomen.complète!Q3155),"",Nomen.complète!Q3155)</f>
        <v>4145</v>
      </c>
      <c r="B3155" s="164">
        <f>IF(ISBLANK(Nomen.complète!R3155),"",Nomen.complète!R3155)</f>
        <v>10562</v>
      </c>
      <c r="C3155" s="165" t="str">
        <f>IF(ISBLANK(Nomen.complète!S3155),"-",Nomen.complète!S3155)</f>
        <v>Teufenthal (AG)</v>
      </c>
    </row>
    <row r="3156" spans="1:3" x14ac:dyDescent="0.2">
      <c r="A3156" s="164">
        <f>IF(ISBLANK(Nomen.complète!Q3156),"",Nomen.complète!Q3156)</f>
        <v>940</v>
      </c>
      <c r="B3156" s="164">
        <f>IF(ISBLANK(Nomen.complète!R3156),"",Nomen.complète!R3156)</f>
        <v>15337</v>
      </c>
      <c r="C3156" s="165" t="str">
        <f>IF(ISBLANK(Nomen.complète!S3156),"-",Nomen.complète!S3156)</f>
        <v>Teuffenthal (BE)</v>
      </c>
    </row>
    <row r="3157" spans="1:3" x14ac:dyDescent="0.2">
      <c r="A3157" s="164">
        <f>IF(ISBLANK(Nomen.complète!Q3157),"",Nomen.complète!Q3157)</f>
        <v>3237</v>
      </c>
      <c r="B3157" s="164">
        <f>IF(ISBLANK(Nomen.complète!R3157),"",Nomen.complète!R3157)</f>
        <v>14397</v>
      </c>
      <c r="C3157" s="165" t="str">
        <f>IF(ISBLANK(Nomen.complète!S3157),"-",Nomen.complète!S3157)</f>
        <v>Thal</v>
      </c>
    </row>
    <row r="3158" spans="1:3" x14ac:dyDescent="0.2">
      <c r="A3158" s="164">
        <f>IF(ISBLANK(Nomen.complète!Q3158),"",Nomen.complète!Q3158)</f>
        <v>4117</v>
      </c>
      <c r="B3158" s="164">
        <f>IF(ISBLANK(Nomen.complète!R3158),"",Nomen.complète!R3158)</f>
        <v>10760</v>
      </c>
      <c r="C3158" s="165" t="str">
        <f>IF(ISBLANK(Nomen.complète!S3158),"-",Nomen.complète!S3158)</f>
        <v>Thalheim (AG)</v>
      </c>
    </row>
    <row r="3159" spans="1:3" x14ac:dyDescent="0.2">
      <c r="A3159" s="164">
        <f>IF(ISBLANK(Nomen.complète!Q3159),"",Nomen.complète!Q3159)</f>
        <v>39</v>
      </c>
      <c r="B3159" s="164">
        <f>IF(ISBLANK(Nomen.complète!R3159),"",Nomen.complète!R3159)</f>
        <v>10563</v>
      </c>
      <c r="C3159" s="165" t="str">
        <f>IF(ISBLANK(Nomen.complète!S3159),"-",Nomen.complète!S3159)</f>
        <v>Thalheim an der Thur</v>
      </c>
    </row>
    <row r="3160" spans="1:3" x14ac:dyDescent="0.2">
      <c r="A3160" s="164">
        <f>IF(ISBLANK(Nomen.complète!Q3160),"",Nomen.complète!Q3160)</f>
        <v>141</v>
      </c>
      <c r="B3160" s="164">
        <f>IF(ISBLANK(Nomen.complète!R3160),"",Nomen.complète!R3160)</f>
        <v>10691</v>
      </c>
      <c r="C3160" s="165" t="str">
        <f>IF(ISBLANK(Nomen.complète!S3160),"-",Nomen.complète!S3160)</f>
        <v>Thalwil</v>
      </c>
    </row>
    <row r="3161" spans="1:3" x14ac:dyDescent="0.2">
      <c r="A3161" s="164">
        <f>IF(ISBLANK(Nomen.complète!Q3161),"",Nomen.complète!Q3161)</f>
        <v>2920</v>
      </c>
      <c r="B3161" s="164">
        <f>IF(ISBLANK(Nomen.complète!R3161),"",Nomen.complète!R3161)</f>
        <v>14948</v>
      </c>
      <c r="C3161" s="165" t="str">
        <f>IF(ISBLANK(Nomen.complète!S3161),"-",Nomen.complète!S3161)</f>
        <v>Thayngen</v>
      </c>
    </row>
    <row r="3162" spans="1:3" x14ac:dyDescent="0.2">
      <c r="A3162" s="164">
        <f>IF(ISBLANK(Nomen.complète!Q3162),"",Nomen.complète!Q3162)</f>
        <v>2775</v>
      </c>
      <c r="B3162" s="164">
        <f>IF(ISBLANK(Nomen.complète!R3162),"",Nomen.complète!R3162)</f>
        <v>13838</v>
      </c>
      <c r="C3162" s="165" t="str">
        <f>IF(ISBLANK(Nomen.complète!S3162),"-",Nomen.complète!S3162)</f>
        <v>Therwil</v>
      </c>
    </row>
    <row r="3163" spans="1:3" x14ac:dyDescent="0.2">
      <c r="A3163" s="164" t="str">
        <f>IF(ISBLANK(Nomen.complète!Q3163),"",Nomen.complète!Q3163)</f>
        <v/>
      </c>
      <c r="B3163" s="164">
        <f>IF(ISBLANK(Nomen.complète!R3163),"",Nomen.complète!R3163)</f>
        <v>16274</v>
      </c>
      <c r="C3163" s="165" t="str">
        <f>IF(ISBLANK(Nomen.complète!S3163),"-",Nomen.complète!S3163)</f>
        <v>Thielle</v>
      </c>
    </row>
    <row r="3164" spans="1:3" x14ac:dyDescent="0.2">
      <c r="A3164" s="164" t="str">
        <f>IF(ISBLANK(Nomen.complète!Q3164),"",Nomen.complète!Q3164)</f>
        <v/>
      </c>
      <c r="B3164" s="164">
        <f>IF(ISBLANK(Nomen.complète!R3164),"",Nomen.complète!R3164)</f>
        <v>10567</v>
      </c>
      <c r="C3164" s="165" t="str">
        <f>IF(ISBLANK(Nomen.complète!S3164),"-",Nomen.complète!S3164)</f>
        <v>Thielle-Wavre</v>
      </c>
    </row>
    <row r="3165" spans="1:3" x14ac:dyDescent="0.2">
      <c r="A3165" s="164">
        <f>IF(ISBLANK(Nomen.complète!Q3165),"",Nomen.complète!Q3165)</f>
        <v>941</v>
      </c>
      <c r="B3165" s="164">
        <f>IF(ISBLANK(Nomen.complète!R3165),"",Nomen.complète!R3165)</f>
        <v>15338</v>
      </c>
      <c r="C3165" s="165" t="str">
        <f>IF(ISBLANK(Nomen.complète!S3165),"-",Nomen.complète!S3165)</f>
        <v>Thierachern</v>
      </c>
    </row>
    <row r="3166" spans="1:3" x14ac:dyDescent="0.2">
      <c r="A3166" s="164" t="str">
        <f>IF(ISBLANK(Nomen.complète!Q3166),"",Nomen.complète!Q3166)</f>
        <v/>
      </c>
      <c r="B3166" s="164">
        <f>IF(ISBLANK(Nomen.complète!R3166),"",Nomen.complète!R3166)</f>
        <v>10568</v>
      </c>
      <c r="C3166" s="165" t="str">
        <f>IF(ISBLANK(Nomen.complète!S3166),"-",Nomen.complète!S3166)</f>
        <v>Thierrens</v>
      </c>
    </row>
    <row r="3167" spans="1:3" x14ac:dyDescent="0.2">
      <c r="A3167" s="164">
        <f>IF(ISBLANK(Nomen.complète!Q3167),"",Nomen.complète!Q3167)</f>
        <v>942</v>
      </c>
      <c r="B3167" s="164">
        <f>IF(ISBLANK(Nomen.complète!R3167),"",Nomen.complète!R3167)</f>
        <v>15339</v>
      </c>
      <c r="C3167" s="165" t="str">
        <f>IF(ISBLANK(Nomen.complète!S3167),"-",Nomen.complète!S3167)</f>
        <v>Thun</v>
      </c>
    </row>
    <row r="3168" spans="1:3" x14ac:dyDescent="0.2">
      <c r="A3168" s="164">
        <f>IF(ISBLANK(Nomen.complète!Q3168),"",Nomen.complète!Q3168)</f>
        <v>4611</v>
      </c>
      <c r="B3168" s="164">
        <f>IF(ISBLANK(Nomen.complète!R3168),"",Nomen.complète!R3168)</f>
        <v>15429</v>
      </c>
      <c r="C3168" s="165" t="str">
        <f>IF(ISBLANK(Nomen.complète!S3168),"-",Nomen.complète!S3168)</f>
        <v>Thundorf</v>
      </c>
    </row>
    <row r="3169" spans="1:3" x14ac:dyDescent="0.2">
      <c r="A3169" s="164" t="str">
        <f>IF(ISBLANK(Nomen.complète!Q3169),"",Nomen.complète!Q3169)</f>
        <v/>
      </c>
      <c r="B3169" s="164">
        <f>IF(ISBLANK(Nomen.complète!R3169),"",Nomen.complète!R3169)</f>
        <v>16187</v>
      </c>
      <c r="C3169" s="165" t="str">
        <f>IF(ISBLANK(Nomen.complète!S3169),"-",Nomen.complète!S3169)</f>
        <v>Thungschneit</v>
      </c>
    </row>
    <row r="3170" spans="1:3" x14ac:dyDescent="0.2">
      <c r="A3170" s="164">
        <f>IF(ISBLANK(Nomen.complète!Q3170),"",Nomen.complète!Q3170)</f>
        <v>342</v>
      </c>
      <c r="B3170" s="164">
        <f>IF(ISBLANK(Nomen.complète!R3170),"",Nomen.complète!R3170)</f>
        <v>15026</v>
      </c>
      <c r="C3170" s="165" t="str">
        <f>IF(ISBLANK(Nomen.complète!S3170),"-",Nomen.complète!S3170)</f>
        <v>Thunstetten</v>
      </c>
    </row>
    <row r="3171" spans="1:3" x14ac:dyDescent="0.2">
      <c r="A3171" s="164">
        <f>IF(ISBLANK(Nomen.complète!Q3171),"",Nomen.complète!Q3171)</f>
        <v>889</v>
      </c>
      <c r="B3171" s="164">
        <f>IF(ISBLANK(Nomen.complète!R3171),"",Nomen.complète!R3171)</f>
        <v>16128</v>
      </c>
      <c r="C3171" s="165" t="str">
        <f>IF(ISBLANK(Nomen.complète!S3171),"-",Nomen.complète!S3171)</f>
        <v>Thurnen</v>
      </c>
    </row>
    <row r="3172" spans="1:3" x14ac:dyDescent="0.2">
      <c r="A3172" s="164">
        <f>IF(ISBLANK(Nomen.complète!Q3172),"",Nomen.complète!Q3172)</f>
        <v>3668</v>
      </c>
      <c r="B3172" s="164">
        <f>IF(ISBLANK(Nomen.complète!R3172),"",Nomen.complète!R3172)</f>
        <v>16084</v>
      </c>
      <c r="C3172" s="165" t="str">
        <f>IF(ISBLANK(Nomen.complète!S3172),"-",Nomen.complète!S3172)</f>
        <v>Thusis</v>
      </c>
    </row>
    <row r="3173" spans="1:3" x14ac:dyDescent="0.2">
      <c r="A3173" s="164">
        <f>IF(ISBLANK(Nomen.complète!Q3173),"",Nomen.complète!Q3173)</f>
        <v>6640</v>
      </c>
      <c r="B3173" s="164">
        <f>IF(ISBLANK(Nomen.complète!R3173),"",Nomen.complète!R3173)</f>
        <v>10569</v>
      </c>
      <c r="C3173" s="165" t="str">
        <f>IF(ISBLANK(Nomen.complète!S3173),"-",Nomen.complète!S3173)</f>
        <v>Thônex</v>
      </c>
    </row>
    <row r="3174" spans="1:3" x14ac:dyDescent="0.2">
      <c r="A3174" s="164">
        <f>IF(ISBLANK(Nomen.complète!Q3174),"",Nomen.complète!Q3174)</f>
        <v>989</v>
      </c>
      <c r="B3174" s="164">
        <f>IF(ISBLANK(Nomen.complète!R3174),"",Nomen.complète!R3174)</f>
        <v>15372</v>
      </c>
      <c r="C3174" s="165" t="str">
        <f>IF(ISBLANK(Nomen.complète!S3174),"-",Nomen.complète!S3174)</f>
        <v>Thörigen</v>
      </c>
    </row>
    <row r="3175" spans="1:3" x14ac:dyDescent="0.2">
      <c r="A3175" s="164">
        <f>IF(ISBLANK(Nomen.complète!Q3175),"",Nomen.complète!Q3175)</f>
        <v>2864</v>
      </c>
      <c r="B3175" s="164">
        <f>IF(ISBLANK(Nomen.complète!R3175),"",Nomen.complète!R3175)</f>
        <v>13803</v>
      </c>
      <c r="C3175" s="165" t="str">
        <f>IF(ISBLANK(Nomen.complète!S3175),"-",Nomen.complète!S3175)</f>
        <v>Thürnen</v>
      </c>
    </row>
    <row r="3176" spans="1:3" x14ac:dyDescent="0.2">
      <c r="A3176" s="164" t="str">
        <f>IF(ISBLANK(Nomen.complète!Q3176),"",Nomen.complète!Q3176)</f>
        <v/>
      </c>
      <c r="B3176" s="164">
        <f>IF(ISBLANK(Nomen.complète!R3176),"",Nomen.complète!R3176)</f>
        <v>10012</v>
      </c>
      <c r="C3176" s="165" t="str">
        <f>IF(ISBLANK(Nomen.complète!S3176),"-",Nomen.complète!S3176)</f>
        <v>Tiefencastel</v>
      </c>
    </row>
    <row r="3177" spans="1:3" x14ac:dyDescent="0.2">
      <c r="A3177" s="164" t="str">
        <f>IF(ISBLANK(Nomen.complète!Q3177),"",Nomen.complète!Q3177)</f>
        <v/>
      </c>
      <c r="B3177" s="164">
        <f>IF(ISBLANK(Nomen.complète!R3177),"",Nomen.complète!R3177)</f>
        <v>10874</v>
      </c>
      <c r="C3177" s="165" t="str">
        <f>IF(ISBLANK(Nomen.complète!S3177),"-",Nomen.complète!S3177)</f>
        <v>Tinizong</v>
      </c>
    </row>
    <row r="3178" spans="1:3" x14ac:dyDescent="0.2">
      <c r="A3178" s="164" t="str">
        <f>IF(ISBLANK(Nomen.complète!Q3178),"",Nomen.complète!Q3178)</f>
        <v/>
      </c>
      <c r="B3178" s="164">
        <f>IF(ISBLANK(Nomen.complète!R3178),"",Nomen.complète!R3178)</f>
        <v>14117</v>
      </c>
      <c r="C3178" s="165" t="str">
        <f>IF(ISBLANK(Nomen.complète!S3178),"-",Nomen.complète!S3178)</f>
        <v>Tinizong-Rona</v>
      </c>
    </row>
    <row r="3179" spans="1:3" x14ac:dyDescent="0.2">
      <c r="A3179" s="164" t="str">
        <f>IF(ISBLANK(Nomen.complète!Q3179),"",Nomen.complète!Q3179)</f>
        <v/>
      </c>
      <c r="B3179" s="164">
        <f>IF(ISBLANK(Nomen.complète!R3179),"",Nomen.complète!R3179)</f>
        <v>16524</v>
      </c>
      <c r="C3179" s="165" t="str">
        <f>IF(ISBLANK(Nomen.complète!S3179),"-",Nomen.complète!S3179)</f>
        <v>Tinizun</v>
      </c>
    </row>
    <row r="3180" spans="1:3" x14ac:dyDescent="0.2">
      <c r="A3180" s="164" t="str">
        <f>IF(ISBLANK(Nomen.complète!Q3180),"",Nomen.complète!Q3180)</f>
        <v/>
      </c>
      <c r="B3180" s="164">
        <f>IF(ISBLANK(Nomen.complète!R3180),"",Nomen.complète!R3180)</f>
        <v>16481</v>
      </c>
      <c r="C3180" s="165" t="str">
        <f>IF(ISBLANK(Nomen.complète!S3180),"-",Nomen.complète!S3180)</f>
        <v>Tinzen</v>
      </c>
    </row>
    <row r="3181" spans="1:3" x14ac:dyDescent="0.2">
      <c r="A3181" s="164">
        <f>IF(ISBLANK(Nomen.complète!Q3181),"",Nomen.complète!Q3181)</f>
        <v>2894</v>
      </c>
      <c r="B3181" s="164">
        <f>IF(ISBLANK(Nomen.complète!R3181),"",Nomen.complète!R3181)</f>
        <v>13822</v>
      </c>
      <c r="C3181" s="165" t="str">
        <f>IF(ISBLANK(Nomen.complète!S3181),"-",Nomen.complète!S3181)</f>
        <v>Titterten</v>
      </c>
    </row>
    <row r="3182" spans="1:3" x14ac:dyDescent="0.2">
      <c r="A3182" s="164" t="str">
        <f>IF(ISBLANK(Nomen.complète!Q3182),"",Nomen.complète!Q3182)</f>
        <v/>
      </c>
      <c r="B3182" s="164">
        <f>IF(ISBLANK(Nomen.complète!R3182),"",Nomen.complète!R3182)</f>
        <v>10875</v>
      </c>
      <c r="C3182" s="165" t="str">
        <f>IF(ISBLANK(Nomen.complète!S3182),"-",Nomen.complète!S3182)</f>
        <v>Tobel</v>
      </c>
    </row>
    <row r="3183" spans="1:3" x14ac:dyDescent="0.2">
      <c r="A3183" s="164">
        <f>IF(ISBLANK(Nomen.complète!Q3183),"",Nomen.complète!Q3183)</f>
        <v>4776</v>
      </c>
      <c r="B3183" s="164">
        <f>IF(ISBLANK(Nomen.complète!R3183),"",Nomen.complète!R3183)</f>
        <v>15471</v>
      </c>
      <c r="C3183" s="165" t="str">
        <f>IF(ISBLANK(Nomen.complète!S3183),"-",Nomen.complète!S3183)</f>
        <v>Tobel-Tägerschen</v>
      </c>
    </row>
    <row r="3184" spans="1:3" x14ac:dyDescent="0.2">
      <c r="A3184" s="164">
        <f>IF(ISBLANK(Nomen.complète!Q3184),"",Nomen.complète!Q3184)</f>
        <v>884</v>
      </c>
      <c r="B3184" s="164">
        <f>IF(ISBLANK(Nomen.complète!R3184),"",Nomen.complète!R3184)</f>
        <v>15307</v>
      </c>
      <c r="C3184" s="165" t="str">
        <f>IF(ISBLANK(Nomen.complète!S3184),"-",Nomen.complète!S3184)</f>
        <v>Toffen</v>
      </c>
    </row>
    <row r="3185" spans="1:3" x14ac:dyDescent="0.2">
      <c r="A3185" s="164">
        <f>IF(ISBLANK(Nomen.complète!Q3185),"",Nomen.complète!Q3185)</f>
        <v>5649</v>
      </c>
      <c r="B3185" s="164">
        <f>IF(ISBLANK(Nomen.complète!R3185),"",Nomen.complète!R3185)</f>
        <v>14880</v>
      </c>
      <c r="C3185" s="165" t="str">
        <f>IF(ISBLANK(Nomen.complète!S3185),"-",Nomen.complète!S3185)</f>
        <v>Tolochenaz</v>
      </c>
    </row>
    <row r="3186" spans="1:3" x14ac:dyDescent="0.2">
      <c r="A3186" s="164" t="str">
        <f>IF(ISBLANK(Nomen.complète!Q3186),"",Nomen.complète!Q3186)</f>
        <v/>
      </c>
      <c r="B3186" s="164">
        <f>IF(ISBLANK(Nomen.complète!R3186),"",Nomen.complète!R3186)</f>
        <v>14953</v>
      </c>
      <c r="C3186" s="165" t="str">
        <f>IF(ISBLANK(Nomen.complète!S3186),"-",Nomen.complète!S3186)</f>
        <v>Tomils</v>
      </c>
    </row>
    <row r="3187" spans="1:3" x14ac:dyDescent="0.2">
      <c r="A3187" s="164" t="str">
        <f>IF(ISBLANK(Nomen.complète!Q3187),"",Nomen.complète!Q3187)</f>
        <v/>
      </c>
      <c r="B3187" s="164">
        <f>IF(ISBLANK(Nomen.complète!R3187),"",Nomen.complète!R3187)</f>
        <v>11266</v>
      </c>
      <c r="C3187" s="165" t="str">
        <f>IF(ISBLANK(Nomen.complète!S3187),"-",Nomen.complète!S3187)</f>
        <v>Toos</v>
      </c>
    </row>
    <row r="3188" spans="1:3" x14ac:dyDescent="0.2">
      <c r="A3188" s="164">
        <f>IF(ISBLANK(Nomen.complète!Q3188),"",Nomen.complète!Q3188)</f>
        <v>2115</v>
      </c>
      <c r="B3188" s="164">
        <f>IF(ISBLANK(Nomen.complète!R3188),"",Nomen.complète!R3188)</f>
        <v>14478</v>
      </c>
      <c r="C3188" s="165" t="str">
        <f>IF(ISBLANK(Nomen.complète!S3188),"-",Nomen.complète!S3188)</f>
        <v>Torny</v>
      </c>
    </row>
    <row r="3189" spans="1:3" x14ac:dyDescent="0.2">
      <c r="A3189" s="164" t="str">
        <f>IF(ISBLANK(Nomen.complète!Q3189),"",Nomen.complète!Q3189)</f>
        <v/>
      </c>
      <c r="B3189" s="164">
        <f>IF(ISBLANK(Nomen.complète!R3189),"",Nomen.complète!R3189)</f>
        <v>10878</v>
      </c>
      <c r="C3189" s="165" t="str">
        <f>IF(ISBLANK(Nomen.complète!S3189),"-",Nomen.complète!S3189)</f>
        <v>Torny-le-Grand</v>
      </c>
    </row>
    <row r="3190" spans="1:3" x14ac:dyDescent="0.2">
      <c r="A3190" s="164" t="str">
        <f>IF(ISBLANK(Nomen.complète!Q3190),"",Nomen.complète!Q3190)</f>
        <v/>
      </c>
      <c r="B3190" s="164">
        <f>IF(ISBLANK(Nomen.complète!R3190),"",Nomen.complète!R3190)</f>
        <v>10879</v>
      </c>
      <c r="C3190" s="165" t="str">
        <f>IF(ISBLANK(Nomen.complète!S3190),"-",Nomen.complète!S3190)</f>
        <v>Torre</v>
      </c>
    </row>
    <row r="3191" spans="1:3" x14ac:dyDescent="0.2">
      <c r="A3191" s="164">
        <f>IF(ISBLANK(Nomen.complète!Q3191),"",Nomen.complète!Q3191)</f>
        <v>5227</v>
      </c>
      <c r="B3191" s="164">
        <f>IF(ISBLANK(Nomen.complète!R3191),"",Nomen.complète!R3191)</f>
        <v>10880</v>
      </c>
      <c r="C3191" s="165" t="str">
        <f>IF(ISBLANK(Nomen.complète!S3191),"-",Nomen.complète!S3191)</f>
        <v>Torricella-Taverne</v>
      </c>
    </row>
    <row r="3192" spans="1:3" x14ac:dyDescent="0.2">
      <c r="A3192" s="164">
        <f>IF(ISBLANK(Nomen.complète!Q3192),"",Nomen.complète!Q3192)</f>
        <v>958</v>
      </c>
      <c r="B3192" s="164">
        <f>IF(ISBLANK(Nomen.complète!R3192),"",Nomen.complète!R3192)</f>
        <v>15353</v>
      </c>
      <c r="C3192" s="165" t="str">
        <f>IF(ISBLANK(Nomen.complète!S3192),"-",Nomen.complète!S3192)</f>
        <v>Trachselwald</v>
      </c>
    </row>
    <row r="3193" spans="1:3" x14ac:dyDescent="0.2">
      <c r="A3193" s="164">
        <f>IF(ISBLANK(Nomen.complète!Q3193),"",Nomen.complète!Q3193)</f>
        <v>446</v>
      </c>
      <c r="B3193" s="164">
        <f>IF(ISBLANK(Nomen.complète!R3193),"",Nomen.complète!R3193)</f>
        <v>15097</v>
      </c>
      <c r="C3193" s="165" t="str">
        <f>IF(ISBLANK(Nomen.complète!S3193),"-",Nomen.complète!S3193)</f>
        <v>Tramelan</v>
      </c>
    </row>
    <row r="3194" spans="1:3" x14ac:dyDescent="0.2">
      <c r="A3194" s="164" t="str">
        <f>IF(ISBLANK(Nomen.complète!Q3194),"",Nomen.complète!Q3194)</f>
        <v/>
      </c>
      <c r="B3194" s="164">
        <f>IF(ISBLANK(Nomen.complète!R3194),"",Nomen.complète!R3194)</f>
        <v>16543</v>
      </c>
      <c r="C3194" s="165" t="str">
        <f>IF(ISBLANK(Nomen.complète!S3194),"-",Nomen.complète!S3194)</f>
        <v>Tramelan-Dessous</v>
      </c>
    </row>
    <row r="3195" spans="1:3" x14ac:dyDescent="0.2">
      <c r="A3195" s="164" t="str">
        <f>IF(ISBLANK(Nomen.complète!Q3195),"",Nomen.complète!Q3195)</f>
        <v/>
      </c>
      <c r="B3195" s="164">
        <f>IF(ISBLANK(Nomen.complète!R3195),"",Nomen.complète!R3195)</f>
        <v>16542</v>
      </c>
      <c r="C3195" s="165" t="str">
        <f>IF(ISBLANK(Nomen.complète!S3195),"-",Nomen.complète!S3195)</f>
        <v>Tramelan-Dessus</v>
      </c>
    </row>
    <row r="3196" spans="1:3" x14ac:dyDescent="0.2">
      <c r="A3196" s="164" t="str">
        <f>IF(ISBLANK(Nomen.complète!Q3196),"",Nomen.complète!Q3196)</f>
        <v/>
      </c>
      <c r="B3196" s="164">
        <f>IF(ISBLANK(Nomen.complète!R3196),"",Nomen.complète!R3196)</f>
        <v>10188</v>
      </c>
      <c r="C3196" s="165" t="str">
        <f>IF(ISBLANK(Nomen.complète!S3196),"-",Nomen.complète!S3196)</f>
        <v>Trans</v>
      </c>
    </row>
    <row r="3197" spans="1:3" x14ac:dyDescent="0.2">
      <c r="A3197" s="164">
        <f>IF(ISBLANK(Nomen.complète!Q3197),"",Nomen.complète!Q3197)</f>
        <v>2973</v>
      </c>
      <c r="B3197" s="164">
        <f>IF(ISBLANK(Nomen.complète!R3197),"",Nomen.complète!R3197)</f>
        <v>10882</v>
      </c>
      <c r="C3197" s="165" t="str">
        <f>IF(ISBLANK(Nomen.complète!S3197),"-",Nomen.complète!S3197)</f>
        <v>Trasadingen</v>
      </c>
    </row>
    <row r="3198" spans="1:3" x14ac:dyDescent="0.2">
      <c r="A3198" s="164" t="str">
        <f>IF(ISBLANK(Nomen.complète!Q3198),"",Nomen.complète!Q3198)</f>
        <v/>
      </c>
      <c r="B3198" s="164">
        <f>IF(ISBLANK(Nomen.complète!R3198),"",Nomen.complète!R3198)</f>
        <v>10883</v>
      </c>
      <c r="C3198" s="165" t="str">
        <f>IF(ISBLANK(Nomen.complète!S3198),"-",Nomen.complète!S3198)</f>
        <v>Travers</v>
      </c>
    </row>
    <row r="3199" spans="1:3" x14ac:dyDescent="0.2">
      <c r="A3199" s="164">
        <f>IF(ISBLANK(Nomen.complète!Q3199),"",Nomen.complète!Q3199)</f>
        <v>500</v>
      </c>
      <c r="B3199" s="164">
        <f>IF(ISBLANK(Nomen.complète!R3199),"",Nomen.complète!R3199)</f>
        <v>15109</v>
      </c>
      <c r="C3199" s="165" t="str">
        <f>IF(ISBLANK(Nomen.complète!S3199),"-",Nomen.complète!S3199)</f>
        <v>Treiten</v>
      </c>
    </row>
    <row r="3200" spans="1:3" x14ac:dyDescent="0.2">
      <c r="A3200" s="164" t="str">
        <f>IF(ISBLANK(Nomen.complète!Q3200),"",Nomen.complète!Q3200)</f>
        <v/>
      </c>
      <c r="B3200" s="164">
        <f>IF(ISBLANK(Nomen.complète!R3200),"",Nomen.complète!R3200)</f>
        <v>10885</v>
      </c>
      <c r="C3200" s="165" t="str">
        <f>IF(ISBLANK(Nomen.complète!S3200),"-",Nomen.complète!S3200)</f>
        <v>Tremona</v>
      </c>
    </row>
    <row r="3201" spans="1:3" x14ac:dyDescent="0.2">
      <c r="A3201" s="164">
        <f>IF(ISBLANK(Nomen.complète!Q3201),"",Nomen.complète!Q3201)</f>
        <v>5239</v>
      </c>
      <c r="B3201" s="164">
        <f>IF(ISBLANK(Nomen.complète!R3201),"",Nomen.complète!R3201)</f>
        <v>16611</v>
      </c>
      <c r="C3201" s="165" t="str">
        <f>IF(ISBLANK(Nomen.complète!S3201),"-",Nomen.complète!S3201)</f>
        <v>Tresa</v>
      </c>
    </row>
    <row r="3202" spans="1:3" x14ac:dyDescent="0.2">
      <c r="A3202" s="164">
        <f>IF(ISBLANK(Nomen.complète!Q3202),"",Nomen.complète!Q3202)</f>
        <v>5827</v>
      </c>
      <c r="B3202" s="164">
        <f>IF(ISBLANK(Nomen.complète!R3202),"",Nomen.complète!R3202)</f>
        <v>14877</v>
      </c>
      <c r="C3202" s="165" t="str">
        <f>IF(ISBLANK(Nomen.complète!S3202),"-",Nomen.complète!S3202)</f>
        <v>Trey</v>
      </c>
    </row>
    <row r="3203" spans="1:3" x14ac:dyDescent="0.2">
      <c r="A3203" s="164">
        <f>IF(ISBLANK(Nomen.complète!Q3203),"",Nomen.complète!Q3203)</f>
        <v>5931</v>
      </c>
      <c r="B3203" s="164">
        <f>IF(ISBLANK(Nomen.complète!R3203),"",Nomen.complète!R3203)</f>
        <v>14878</v>
      </c>
      <c r="C3203" s="165" t="str">
        <f>IF(ISBLANK(Nomen.complète!S3203),"-",Nomen.complète!S3203)</f>
        <v>Treycovagnes</v>
      </c>
    </row>
    <row r="3204" spans="1:3" x14ac:dyDescent="0.2">
      <c r="A3204" s="164">
        <f>IF(ISBLANK(Nomen.complète!Q3204),"",Nomen.complète!Q3204)</f>
        <v>5828</v>
      </c>
      <c r="B3204" s="164">
        <f>IF(ISBLANK(Nomen.complète!R3204),"",Nomen.complète!R3204)</f>
        <v>14881</v>
      </c>
      <c r="C3204" s="165" t="str">
        <f>IF(ISBLANK(Nomen.complète!S3204),"-",Nomen.complète!S3204)</f>
        <v>Treytorrens (Payerne)</v>
      </c>
    </row>
    <row r="3205" spans="1:3" x14ac:dyDescent="0.2">
      <c r="A3205" s="164">
        <f>IF(ISBLANK(Nomen.complète!Q3205),"",Nomen.complète!Q3205)</f>
        <v>2226</v>
      </c>
      <c r="B3205" s="164">
        <f>IF(ISBLANK(Nomen.complète!R3205),"",Nomen.complète!R3205)</f>
        <v>10889</v>
      </c>
      <c r="C3205" s="165" t="str">
        <f>IF(ISBLANK(Nomen.complète!S3205),"-",Nomen.complète!S3205)</f>
        <v>Treyvaux</v>
      </c>
    </row>
    <row r="3206" spans="1:3" x14ac:dyDescent="0.2">
      <c r="A3206" s="164" t="str">
        <f>IF(ISBLANK(Nomen.complète!Q3206),"",Nomen.complète!Q3206)</f>
        <v/>
      </c>
      <c r="B3206" s="164">
        <f>IF(ISBLANK(Nomen.complète!R3206),"",Nomen.complète!R3206)</f>
        <v>11201</v>
      </c>
      <c r="C3206" s="165" t="str">
        <f>IF(ISBLANK(Nomen.complète!S3206),"-",Nomen.complète!S3206)</f>
        <v>Triboltingen</v>
      </c>
    </row>
    <row r="3207" spans="1:3" x14ac:dyDescent="0.2">
      <c r="A3207" s="164">
        <f>IF(ISBLANK(Nomen.complète!Q3207),"",Nomen.complète!Q3207)</f>
        <v>1104</v>
      </c>
      <c r="B3207" s="164">
        <f>IF(ISBLANK(Nomen.complète!R3207),"",Nomen.complète!R3207)</f>
        <v>15599</v>
      </c>
      <c r="C3207" s="165" t="str">
        <f>IF(ISBLANK(Nomen.complète!S3207),"-",Nomen.complète!S3207)</f>
        <v>Triengen</v>
      </c>
    </row>
    <row r="3208" spans="1:3" x14ac:dyDescent="0.2">
      <c r="A3208" s="164">
        <f>IF(ISBLANK(Nomen.complète!Q3208),"",Nomen.complète!Q3208)</f>
        <v>6142</v>
      </c>
      <c r="B3208" s="164">
        <f>IF(ISBLANK(Nomen.complète!R3208),"",Nomen.complète!R3208)</f>
        <v>10891</v>
      </c>
      <c r="C3208" s="165" t="str">
        <f>IF(ISBLANK(Nomen.complète!S3208),"-",Nomen.complète!S3208)</f>
        <v>Trient</v>
      </c>
    </row>
    <row r="3209" spans="1:3" x14ac:dyDescent="0.2">
      <c r="A3209" s="164">
        <f>IF(ISBLANK(Nomen.complète!Q3209),"",Nomen.complète!Q3209)</f>
        <v>2500</v>
      </c>
      <c r="B3209" s="164">
        <f>IF(ISBLANK(Nomen.complète!R3209),"",Nomen.complète!R3209)</f>
        <v>10894</v>
      </c>
      <c r="C3209" s="165" t="str">
        <f>IF(ISBLANK(Nomen.complète!S3209),"-",Nomen.complète!S3209)</f>
        <v>Trimbach</v>
      </c>
    </row>
    <row r="3210" spans="1:3" x14ac:dyDescent="0.2">
      <c r="A3210" s="164">
        <f>IF(ISBLANK(Nomen.complète!Q3210),"",Nomen.complète!Q3210)</f>
        <v>3945</v>
      </c>
      <c r="B3210" s="164">
        <f>IF(ISBLANK(Nomen.complète!R3210),"",Nomen.complète!R3210)</f>
        <v>16046</v>
      </c>
      <c r="C3210" s="165" t="str">
        <f>IF(ISBLANK(Nomen.complète!S3210),"-",Nomen.complète!S3210)</f>
        <v>Trimmis</v>
      </c>
    </row>
    <row r="3211" spans="1:3" x14ac:dyDescent="0.2">
      <c r="A3211" s="164" t="str">
        <f>IF(ISBLANK(Nomen.complète!Q3211),"",Nomen.complète!Q3211)</f>
        <v/>
      </c>
      <c r="B3211" s="164">
        <f>IF(ISBLANK(Nomen.complète!R3211),"",Nomen.complète!R3211)</f>
        <v>13755</v>
      </c>
      <c r="C3211" s="165" t="str">
        <f>IF(ISBLANK(Nomen.complète!S3211),"-",Nomen.complète!S3211)</f>
        <v>Trimstein</v>
      </c>
    </row>
    <row r="3212" spans="1:3" x14ac:dyDescent="0.2">
      <c r="A3212" s="164">
        <f>IF(ISBLANK(Nomen.complète!Q3212),"",Nomen.complète!Q3212)</f>
        <v>3734</v>
      </c>
      <c r="B3212" s="164">
        <f>IF(ISBLANK(Nomen.complète!R3212),"",Nomen.complète!R3212)</f>
        <v>15999</v>
      </c>
      <c r="C3212" s="165" t="str">
        <f>IF(ISBLANK(Nomen.complète!S3212),"-",Nomen.complète!S3212)</f>
        <v>Trin</v>
      </c>
    </row>
    <row r="3213" spans="1:3" x14ac:dyDescent="0.2">
      <c r="A3213" s="164" t="str">
        <f>IF(ISBLANK(Nomen.complète!Q3213),"",Nomen.complète!Q3213)</f>
        <v/>
      </c>
      <c r="B3213" s="164">
        <f>IF(ISBLANK(Nomen.complète!R3213),"",Nomen.complète!R3213)</f>
        <v>16479</v>
      </c>
      <c r="C3213" s="165" t="str">
        <f>IF(ISBLANK(Nomen.complète!S3213),"-",Nomen.complète!S3213)</f>
        <v>Trins</v>
      </c>
    </row>
    <row r="3214" spans="1:3" x14ac:dyDescent="0.2">
      <c r="A3214" s="164">
        <f>IF(ISBLANK(Nomen.complète!Q3214),"",Nomen.complète!Q3214)</f>
        <v>3025</v>
      </c>
      <c r="B3214" s="164">
        <f>IF(ISBLANK(Nomen.complète!R3214),"",Nomen.complète!R3214)</f>
        <v>10895</v>
      </c>
      <c r="C3214" s="165" t="str">
        <f>IF(ISBLANK(Nomen.complète!S3214),"-",Nomen.complète!S3214)</f>
        <v>Trogen</v>
      </c>
    </row>
    <row r="3215" spans="1:3" x14ac:dyDescent="0.2">
      <c r="A3215" s="164">
        <f>IF(ISBLANK(Nomen.complète!Q3215),"",Nomen.complète!Q3215)</f>
        <v>6641</v>
      </c>
      <c r="B3215" s="164">
        <f>IF(ISBLANK(Nomen.complète!R3215),"",Nomen.complète!R3215)</f>
        <v>10896</v>
      </c>
      <c r="C3215" s="165" t="str">
        <f>IF(ISBLANK(Nomen.complète!S3215),"-",Nomen.complète!S3215)</f>
        <v>Troinex</v>
      </c>
    </row>
    <row r="3216" spans="1:3" x14ac:dyDescent="0.2">
      <c r="A3216" s="164">
        <f>IF(ISBLANK(Nomen.complète!Q3216),"",Nomen.complète!Q3216)</f>
        <v>6156</v>
      </c>
      <c r="B3216" s="164">
        <f>IF(ISBLANK(Nomen.complète!R3216),"",Nomen.complète!R3216)</f>
        <v>10897</v>
      </c>
      <c r="C3216" s="165" t="str">
        <f>IF(ISBLANK(Nomen.complète!S3216),"-",Nomen.complète!S3216)</f>
        <v>Troistorrents</v>
      </c>
    </row>
    <row r="3217" spans="1:3" x14ac:dyDescent="0.2">
      <c r="A3217" s="164">
        <f>IF(ISBLANK(Nomen.complète!Q3217),"",Nomen.complète!Q3217)</f>
        <v>908</v>
      </c>
      <c r="B3217" s="164">
        <f>IF(ISBLANK(Nomen.complète!R3217),"",Nomen.complète!R3217)</f>
        <v>15318</v>
      </c>
      <c r="C3217" s="165" t="str">
        <f>IF(ISBLANK(Nomen.complète!S3217),"-",Nomen.complète!S3217)</f>
        <v>Trub</v>
      </c>
    </row>
    <row r="3218" spans="1:3" x14ac:dyDescent="0.2">
      <c r="A3218" s="164">
        <f>IF(ISBLANK(Nomen.complète!Q3218),"",Nomen.complète!Q3218)</f>
        <v>909</v>
      </c>
      <c r="B3218" s="164">
        <f>IF(ISBLANK(Nomen.complète!R3218),"",Nomen.complète!R3218)</f>
        <v>15319</v>
      </c>
      <c r="C3218" s="165" t="str">
        <f>IF(ISBLANK(Nomen.complète!S3218),"-",Nomen.complète!S3218)</f>
        <v>Trubschachen</v>
      </c>
    </row>
    <row r="3219" spans="1:3" x14ac:dyDescent="0.2">
      <c r="A3219" s="164">
        <f>IF(ISBLANK(Nomen.complète!Q3219),"",Nomen.complète!Q3219)</f>
        <v>3987</v>
      </c>
      <c r="B3219" s="164">
        <f>IF(ISBLANK(Nomen.complète!R3219),"",Nomen.complète!R3219)</f>
        <v>16056</v>
      </c>
      <c r="C3219" s="165" t="str">
        <f>IF(ISBLANK(Nomen.complète!S3219),"-",Nomen.complète!S3219)</f>
        <v>Trun</v>
      </c>
    </row>
    <row r="3220" spans="1:3" x14ac:dyDescent="0.2">
      <c r="A3220" s="164" t="str">
        <f>IF(ISBLANK(Nomen.complète!Q3220),"",Nomen.complète!Q3220)</f>
        <v/>
      </c>
      <c r="B3220" s="164">
        <f>IF(ISBLANK(Nomen.complète!R3220),"",Nomen.complète!R3220)</f>
        <v>16478</v>
      </c>
      <c r="C3220" s="165" t="str">
        <f>IF(ISBLANK(Nomen.complète!S3220),"-",Nomen.complète!S3220)</f>
        <v>Truns</v>
      </c>
    </row>
    <row r="3221" spans="1:3" x14ac:dyDescent="0.2">
      <c r="A3221" s="164">
        <f>IF(ISBLANK(Nomen.complète!Q3221),"",Nomen.complète!Q3221)</f>
        <v>41</v>
      </c>
      <c r="B3221" s="164">
        <f>IF(ISBLANK(Nomen.complète!R3221),"",Nomen.complète!R3221)</f>
        <v>10899</v>
      </c>
      <c r="C3221" s="165" t="str">
        <f>IF(ISBLANK(Nomen.complète!S3221),"-",Nomen.complète!S3221)</f>
        <v>Truttikon</v>
      </c>
    </row>
    <row r="3222" spans="1:3" x14ac:dyDescent="0.2">
      <c r="A3222" s="164">
        <f>IF(ISBLANK(Nomen.complète!Q3222),"",Nomen.complète!Q3222)</f>
        <v>5730</v>
      </c>
      <c r="B3222" s="164">
        <f>IF(ISBLANK(Nomen.complète!R3222),"",Nomen.complète!R3222)</f>
        <v>14879</v>
      </c>
      <c r="C3222" s="165" t="str">
        <f>IF(ISBLANK(Nomen.complète!S3222),"-",Nomen.complète!S3222)</f>
        <v>Trélex</v>
      </c>
    </row>
    <row r="3223" spans="1:3" x14ac:dyDescent="0.2">
      <c r="A3223" s="164">
        <f>IF(ISBLANK(Nomen.complète!Q3223),"",Nomen.complète!Q3223)</f>
        <v>40</v>
      </c>
      <c r="B3223" s="164">
        <f>IF(ISBLANK(Nomen.complète!R3223),"",Nomen.complète!R3223)</f>
        <v>10898</v>
      </c>
      <c r="C3223" s="165" t="str">
        <f>IF(ISBLANK(Nomen.complète!S3223),"-",Nomen.complète!S3223)</f>
        <v>Trüllikon</v>
      </c>
    </row>
    <row r="3224" spans="1:3" x14ac:dyDescent="0.2">
      <c r="A3224" s="164">
        <f>IF(ISBLANK(Nomen.complète!Q3224),"",Nomen.complète!Q3224)</f>
        <v>3669</v>
      </c>
      <c r="B3224" s="164">
        <f>IF(ISBLANK(Nomen.complète!R3224),"",Nomen.complète!R3224)</f>
        <v>15982</v>
      </c>
      <c r="C3224" s="165" t="str">
        <f>IF(ISBLANK(Nomen.complète!S3224),"-",Nomen.complète!S3224)</f>
        <v>Tschappina</v>
      </c>
    </row>
    <row r="3225" spans="1:3" x14ac:dyDescent="0.2">
      <c r="A3225" s="164" t="str">
        <f>IF(ISBLANK(Nomen.complète!Q3225),"",Nomen.complète!Q3225)</f>
        <v/>
      </c>
      <c r="B3225" s="164">
        <f>IF(ISBLANK(Nomen.complète!R3225),"",Nomen.complète!R3225)</f>
        <v>10900</v>
      </c>
      <c r="C3225" s="165" t="str">
        <f>IF(ISBLANK(Nomen.complète!S3225),"-",Nomen.complète!S3225)</f>
        <v>Tscheppach</v>
      </c>
    </row>
    <row r="3226" spans="1:3" x14ac:dyDescent="0.2">
      <c r="A3226" s="164" t="str">
        <f>IF(ISBLANK(Nomen.complète!Q3226),"",Nomen.complète!Q3226)</f>
        <v/>
      </c>
      <c r="B3226" s="164">
        <f>IF(ISBLANK(Nomen.complète!R3226),"",Nomen.complète!R3226)</f>
        <v>10810</v>
      </c>
      <c r="C3226" s="165" t="str">
        <f>IF(ISBLANK(Nomen.complète!S3226),"-",Nomen.complète!S3226)</f>
        <v>Tschiertschen</v>
      </c>
    </row>
    <row r="3227" spans="1:3" x14ac:dyDescent="0.2">
      <c r="A3227" s="164">
        <f>IF(ISBLANK(Nomen.complète!Q3227),"",Nomen.complète!Q3227)</f>
        <v>3932</v>
      </c>
      <c r="B3227" s="164">
        <f>IF(ISBLANK(Nomen.complète!R3227),"",Nomen.complète!R3227)</f>
        <v>16050</v>
      </c>
      <c r="C3227" s="165" t="str">
        <f>IF(ISBLANK(Nomen.complète!S3227),"-",Nomen.complète!S3227)</f>
        <v>Tschiertschen-Praden</v>
      </c>
    </row>
    <row r="3228" spans="1:3" x14ac:dyDescent="0.2">
      <c r="A3228" s="164" t="str">
        <f>IF(ISBLANK(Nomen.complète!Q3228),"",Nomen.complète!Q3228)</f>
        <v/>
      </c>
      <c r="B3228" s="164">
        <f>IF(ISBLANK(Nomen.complète!R3228),"",Nomen.complète!R3228)</f>
        <v>11325</v>
      </c>
      <c r="C3228" s="165" t="str">
        <f>IF(ISBLANK(Nomen.complète!S3228),"-",Nomen.complète!S3228)</f>
        <v>Tschierv</v>
      </c>
    </row>
    <row r="3229" spans="1:3" x14ac:dyDescent="0.2">
      <c r="A3229" s="164" t="str">
        <f>IF(ISBLANK(Nomen.complète!Q3229),"",Nomen.complète!Q3229)</f>
        <v/>
      </c>
      <c r="B3229" s="164">
        <f>IF(ISBLANK(Nomen.complète!R3229),"",Nomen.complète!R3229)</f>
        <v>10141</v>
      </c>
      <c r="C3229" s="165" t="str">
        <f>IF(ISBLANK(Nomen.complète!S3229),"-",Nomen.complète!S3229)</f>
        <v>Tschlin</v>
      </c>
    </row>
    <row r="3230" spans="1:3" x14ac:dyDescent="0.2">
      <c r="A3230" s="164">
        <f>IF(ISBLANK(Nomen.complète!Q3230),"",Nomen.complète!Q3230)</f>
        <v>501</v>
      </c>
      <c r="B3230" s="164">
        <f>IF(ISBLANK(Nomen.complète!R3230),"",Nomen.complète!R3230)</f>
        <v>15110</v>
      </c>
      <c r="C3230" s="165" t="str">
        <f>IF(ISBLANK(Nomen.complète!S3230),"-",Nomen.complète!S3230)</f>
        <v>Tschugg</v>
      </c>
    </row>
    <row r="3231" spans="1:3" x14ac:dyDescent="0.2">
      <c r="A3231" s="164">
        <f>IF(ISBLANK(Nomen.complète!Q3231),"",Nomen.complète!Q3231)</f>
        <v>1347</v>
      </c>
      <c r="B3231" s="164">
        <f>IF(ISBLANK(Nomen.complète!R3231),"",Nomen.complète!R3231)</f>
        <v>10859</v>
      </c>
      <c r="C3231" s="165" t="str">
        <f>IF(ISBLANK(Nomen.complète!S3231),"-",Nomen.complète!S3231)</f>
        <v>Tuggen</v>
      </c>
    </row>
    <row r="3232" spans="1:3" x14ac:dyDescent="0.2">
      <c r="A3232" s="164">
        <f>IF(ISBLANK(Nomen.complète!Q3232),"",Nomen.complète!Q3232)</f>
        <v>3986</v>
      </c>
      <c r="B3232" s="164">
        <f>IF(ISBLANK(Nomen.complète!R3232),"",Nomen.complète!R3232)</f>
        <v>16042</v>
      </c>
      <c r="C3232" s="165" t="str">
        <f>IF(ISBLANK(Nomen.complète!S3232),"-",Nomen.complète!S3232)</f>
        <v>Tujetsch</v>
      </c>
    </row>
    <row r="3233" spans="1:3" x14ac:dyDescent="0.2">
      <c r="A3233" s="164" t="str">
        <f>IF(ISBLANK(Nomen.complète!Q3233),"",Nomen.complète!Q3233)</f>
        <v/>
      </c>
      <c r="B3233" s="164">
        <f>IF(ISBLANK(Nomen.complète!R3233),"",Nomen.complète!R3233)</f>
        <v>10187</v>
      </c>
      <c r="C3233" s="165" t="str">
        <f>IF(ISBLANK(Nomen.complète!S3233),"-",Nomen.complète!S3233)</f>
        <v>Tumegl/Tomils</v>
      </c>
    </row>
    <row r="3234" spans="1:3" x14ac:dyDescent="0.2">
      <c r="A3234" s="164">
        <f>IF(ISBLANK(Nomen.complète!Q3234),"",Nomen.complète!Q3234)</f>
        <v>228</v>
      </c>
      <c r="B3234" s="164">
        <f>IF(ISBLANK(Nomen.complète!R3234),"",Nomen.complète!R3234)</f>
        <v>10857</v>
      </c>
      <c r="C3234" s="165" t="str">
        <f>IF(ISBLANK(Nomen.complète!S3234),"-",Nomen.complète!S3234)</f>
        <v>Turbenthal</v>
      </c>
    </row>
    <row r="3235" spans="1:3" x14ac:dyDescent="0.2">
      <c r="A3235" s="164">
        <f>IF(ISBLANK(Nomen.complète!Q3235),"",Nomen.complète!Q3235)</f>
        <v>4042</v>
      </c>
      <c r="B3235" s="164">
        <f>IF(ISBLANK(Nomen.complète!R3235),"",Nomen.complète!R3235)</f>
        <v>10886</v>
      </c>
      <c r="C3235" s="165" t="str">
        <f>IF(ISBLANK(Nomen.complète!S3235),"-",Nomen.complète!S3235)</f>
        <v>Turgi</v>
      </c>
    </row>
    <row r="3236" spans="1:3" x14ac:dyDescent="0.2">
      <c r="A3236" s="164" t="str">
        <f>IF(ISBLANK(Nomen.complète!Q3236),"",Nomen.complète!Q3236)</f>
        <v/>
      </c>
      <c r="B3236" s="164">
        <f>IF(ISBLANK(Nomen.complète!R3236),"",Nomen.complète!R3236)</f>
        <v>10846</v>
      </c>
      <c r="C3236" s="165" t="str">
        <f>IF(ISBLANK(Nomen.complète!S3236),"-",Nomen.complète!S3236)</f>
        <v>Turtmann</v>
      </c>
    </row>
    <row r="3237" spans="1:3" x14ac:dyDescent="0.2">
      <c r="A3237" s="164">
        <f>IF(ISBLANK(Nomen.complète!Q3237),"",Nomen.complète!Q3237)</f>
        <v>6119</v>
      </c>
      <c r="B3237" s="164">
        <f>IF(ISBLANK(Nomen.complète!R3237),"",Nomen.complète!R3237)</f>
        <v>15619</v>
      </c>
      <c r="C3237" s="165" t="str">
        <f>IF(ISBLANK(Nomen.complète!S3237),"-",Nomen.complète!S3237)</f>
        <v>Turtmann-Unterems</v>
      </c>
    </row>
    <row r="3238" spans="1:3" x14ac:dyDescent="0.2">
      <c r="A3238" s="164" t="str">
        <f>IF(ISBLANK(Nomen.complète!Q3238),"",Nomen.complète!Q3238)</f>
        <v/>
      </c>
      <c r="B3238" s="164">
        <f>IF(ISBLANK(Nomen.complète!R3238),"",Nomen.complète!R3238)</f>
        <v>11263</v>
      </c>
      <c r="C3238" s="165" t="str">
        <f>IF(ISBLANK(Nomen.complète!S3238),"-",Nomen.complète!S3238)</f>
        <v>Tuttwil</v>
      </c>
    </row>
    <row r="3239" spans="1:3" x14ac:dyDescent="0.2">
      <c r="A3239" s="164" t="str">
        <f>IF(ISBLANK(Nomen.complète!Q3239),"",Nomen.complète!Q3239)</f>
        <v/>
      </c>
      <c r="B3239" s="164">
        <f>IF(ISBLANK(Nomen.complète!R3239),"",Nomen.complète!R3239)</f>
        <v>10643</v>
      </c>
      <c r="C3239" s="165" t="str">
        <f>IF(ISBLANK(Nomen.complète!S3239),"-",Nomen.complète!S3239)</f>
        <v>Twann</v>
      </c>
    </row>
    <row r="3240" spans="1:3" x14ac:dyDescent="0.2">
      <c r="A3240" s="164">
        <f>IF(ISBLANK(Nomen.complète!Q3240),"",Nomen.complète!Q3240)</f>
        <v>756</v>
      </c>
      <c r="B3240" s="164">
        <f>IF(ISBLANK(Nomen.complète!R3240),"",Nomen.complète!R3240)</f>
        <v>14978</v>
      </c>
      <c r="C3240" s="165" t="str">
        <f>IF(ISBLANK(Nomen.complète!S3240),"-",Nomen.complète!S3240)</f>
        <v>Twann-Tüscherz</v>
      </c>
    </row>
    <row r="3241" spans="1:3" x14ac:dyDescent="0.2">
      <c r="A3241" s="164">
        <f>IF(ISBLANK(Nomen.complète!Q3241),"",Nomen.complète!Q3241)</f>
        <v>4077</v>
      </c>
      <c r="B3241" s="164">
        <f>IF(ISBLANK(Nomen.complète!R3241),"",Nomen.complète!R3241)</f>
        <v>10550</v>
      </c>
      <c r="C3241" s="165" t="str">
        <f>IF(ISBLANK(Nomen.complète!S3241),"-",Nomen.complète!S3241)</f>
        <v>Tägerig</v>
      </c>
    </row>
    <row r="3242" spans="1:3" x14ac:dyDescent="0.2">
      <c r="A3242" s="164" t="str">
        <f>IF(ISBLANK(Nomen.complète!Q3242),"",Nomen.complète!Q3242)</f>
        <v/>
      </c>
      <c r="B3242" s="164">
        <f>IF(ISBLANK(Nomen.complète!R3242),"",Nomen.complète!R3242)</f>
        <v>10551</v>
      </c>
      <c r="C3242" s="165" t="str">
        <f>IF(ISBLANK(Nomen.complète!S3242),"-",Nomen.complète!S3242)</f>
        <v>Tägerschen</v>
      </c>
    </row>
    <row r="3243" spans="1:3" x14ac:dyDescent="0.2">
      <c r="A3243" s="164" t="str">
        <f>IF(ISBLANK(Nomen.complète!Q3243),"",Nomen.complète!Q3243)</f>
        <v/>
      </c>
      <c r="B3243" s="164">
        <f>IF(ISBLANK(Nomen.complète!R3243),"",Nomen.complète!R3243)</f>
        <v>10722</v>
      </c>
      <c r="C3243" s="165" t="str">
        <f>IF(ISBLANK(Nomen.complète!S3243),"-",Nomen.complète!S3243)</f>
        <v>Tägertschi</v>
      </c>
    </row>
    <row r="3244" spans="1:3" x14ac:dyDescent="0.2">
      <c r="A3244" s="164">
        <f>IF(ISBLANK(Nomen.complète!Q3244),"",Nomen.complète!Q3244)</f>
        <v>4696</v>
      </c>
      <c r="B3244" s="164">
        <f>IF(ISBLANK(Nomen.complète!R3244),"",Nomen.complète!R3244)</f>
        <v>15394</v>
      </c>
      <c r="C3244" s="165" t="str">
        <f>IF(ISBLANK(Nomen.complète!S3244),"-",Nomen.complète!S3244)</f>
        <v>Tägerwilen</v>
      </c>
    </row>
    <row r="3245" spans="1:3" x14ac:dyDescent="0.2">
      <c r="A3245" s="164">
        <f>IF(ISBLANK(Nomen.complète!Q3245),"",Nomen.complète!Q3245)</f>
        <v>6295</v>
      </c>
      <c r="B3245" s="164">
        <f>IF(ISBLANK(Nomen.complète!R3245),"",Nomen.complète!R3245)</f>
        <v>10555</v>
      </c>
      <c r="C3245" s="165" t="str">
        <f>IF(ISBLANK(Nomen.complète!S3245),"-",Nomen.complète!S3245)</f>
        <v>Täsch</v>
      </c>
    </row>
    <row r="3246" spans="1:3" x14ac:dyDescent="0.2">
      <c r="A3246" s="164">
        <f>IF(ISBLANK(Nomen.complète!Q3246),"",Nomen.complète!Q3246)</f>
        <v>751</v>
      </c>
      <c r="B3246" s="164">
        <f>IF(ISBLANK(Nomen.complète!R3246),"",Nomen.complète!R3246)</f>
        <v>15257</v>
      </c>
      <c r="C3246" s="165" t="str">
        <f>IF(ISBLANK(Nomen.complète!S3246),"-",Nomen.complète!S3246)</f>
        <v>Täuffelen</v>
      </c>
    </row>
    <row r="3247" spans="1:3" x14ac:dyDescent="0.2">
      <c r="A3247" s="164">
        <f>IF(ISBLANK(Nomen.complète!Q3247),"",Nomen.complète!Q3247)</f>
        <v>5571</v>
      </c>
      <c r="B3247" s="164">
        <f>IF(ISBLANK(Nomen.complète!R3247),"",Nomen.complète!R3247)</f>
        <v>15492</v>
      </c>
      <c r="C3247" s="165" t="str">
        <f>IF(ISBLANK(Nomen.complète!S3247),"-",Nomen.complète!S3247)</f>
        <v>Tévenon</v>
      </c>
    </row>
    <row r="3248" spans="1:3" x14ac:dyDescent="0.2">
      <c r="A3248" s="164">
        <f>IF(ISBLANK(Nomen.complète!Q3248),"",Nomen.complète!Q3248)</f>
        <v>6296</v>
      </c>
      <c r="B3248" s="164">
        <f>IF(ISBLANK(Nomen.complète!R3248),"",Nomen.complète!R3248)</f>
        <v>10877</v>
      </c>
      <c r="C3248" s="165" t="str">
        <f>IF(ISBLANK(Nomen.complète!S3248),"-",Nomen.complète!S3248)</f>
        <v>Törbel</v>
      </c>
    </row>
    <row r="3249" spans="1:3" x14ac:dyDescent="0.2">
      <c r="A3249" s="164" t="str">
        <f>IF(ISBLANK(Nomen.complète!Q3249),"",Nomen.complète!Q3249)</f>
        <v/>
      </c>
      <c r="B3249" s="164">
        <f>IF(ISBLANK(Nomen.complète!R3249),"",Nomen.complète!R3249)</f>
        <v>16414</v>
      </c>
      <c r="C3249" s="165" t="str">
        <f>IF(ISBLANK(Nomen.complète!S3249),"-",Nomen.complète!S3249)</f>
        <v>Töss</v>
      </c>
    </row>
    <row r="3250" spans="1:3" x14ac:dyDescent="0.2">
      <c r="A3250" s="164">
        <f>IF(ISBLANK(Nomen.complète!Q3250),"",Nomen.complète!Q3250)</f>
        <v>3218</v>
      </c>
      <c r="B3250" s="164">
        <f>IF(ISBLANK(Nomen.complète!R3250),"",Nomen.complète!R3250)</f>
        <v>14389</v>
      </c>
      <c r="C3250" s="165" t="str">
        <f>IF(ISBLANK(Nomen.complète!S3250),"-",Nomen.complète!S3250)</f>
        <v>Tübach</v>
      </c>
    </row>
    <row r="3251" spans="1:3" x14ac:dyDescent="0.2">
      <c r="A3251" s="164" t="str">
        <f>IF(ISBLANK(Nomen.complète!Q3251),"",Nomen.complète!Q3251)</f>
        <v/>
      </c>
      <c r="B3251" s="164">
        <f>IF(ISBLANK(Nomen.complète!R3251),"",Nomen.complète!R3251)</f>
        <v>10644</v>
      </c>
      <c r="C3251" s="165" t="str">
        <f>IF(ISBLANK(Nomen.complète!S3251),"-",Nomen.complète!S3251)</f>
        <v>Tüscherz-Alfermée</v>
      </c>
    </row>
    <row r="3252" spans="1:3" x14ac:dyDescent="0.2">
      <c r="A3252" s="164">
        <f>IF(ISBLANK(Nomen.complète!Q3252),"",Nomen.complète!Q3252)</f>
        <v>1067</v>
      </c>
      <c r="B3252" s="164">
        <f>IF(ISBLANK(Nomen.complète!R3252),"",Nomen.complète!R3252)</f>
        <v>15530</v>
      </c>
      <c r="C3252" s="165" t="str">
        <f>IF(ISBLANK(Nomen.complète!S3252),"-",Nomen.complète!S3252)</f>
        <v>Udligenswil</v>
      </c>
    </row>
    <row r="3253" spans="1:3" x14ac:dyDescent="0.2">
      <c r="A3253" s="164">
        <f>IF(ISBLANK(Nomen.complète!Q3253),"",Nomen.complète!Q3253)</f>
        <v>2308</v>
      </c>
      <c r="B3253" s="164">
        <f>IF(ISBLANK(Nomen.complète!R3253),"",Nomen.complète!R3253)</f>
        <v>10848</v>
      </c>
      <c r="C3253" s="165" t="str">
        <f>IF(ISBLANK(Nomen.complète!S3253),"-",Nomen.complète!S3253)</f>
        <v>Ueberstorf</v>
      </c>
    </row>
    <row r="3254" spans="1:3" x14ac:dyDescent="0.2">
      <c r="A3254" s="164">
        <f>IF(ISBLANK(Nomen.complète!Q3254),"",Nomen.complète!Q3254)</f>
        <v>943</v>
      </c>
      <c r="B3254" s="164">
        <f>IF(ISBLANK(Nomen.complète!R3254),"",Nomen.complète!R3254)</f>
        <v>15340</v>
      </c>
      <c r="C3254" s="165" t="str">
        <f>IF(ISBLANK(Nomen.complète!S3254),"-",Nomen.complète!S3254)</f>
        <v>Uebeschi</v>
      </c>
    </row>
    <row r="3255" spans="1:3" x14ac:dyDescent="0.2">
      <c r="A3255" s="164" t="str">
        <f>IF(ISBLANK(Nomen.complète!Q3255),"",Nomen.complète!Q3255)</f>
        <v/>
      </c>
      <c r="B3255" s="164">
        <f>IF(ISBLANK(Nomen.complète!R3255),"",Nomen.complète!R3255)</f>
        <v>10849</v>
      </c>
      <c r="C3255" s="165" t="str">
        <f>IF(ISBLANK(Nomen.complète!S3255),"-",Nomen.complète!S3255)</f>
        <v>Ueken</v>
      </c>
    </row>
    <row r="3256" spans="1:3" x14ac:dyDescent="0.2">
      <c r="A3256" s="164">
        <f>IF(ISBLANK(Nomen.complète!Q3256),"",Nomen.complète!Q3256)</f>
        <v>4286</v>
      </c>
      <c r="B3256" s="164">
        <f>IF(ISBLANK(Nomen.complète!R3256),"",Nomen.complète!R3256)</f>
        <v>10850</v>
      </c>
      <c r="C3256" s="165" t="str">
        <f>IF(ISBLANK(Nomen.complète!S3256),"-",Nomen.complète!S3256)</f>
        <v>Uerkheim</v>
      </c>
    </row>
    <row r="3257" spans="1:3" x14ac:dyDescent="0.2">
      <c r="A3257" s="164" t="str">
        <f>IF(ISBLANK(Nomen.complète!Q3257),"",Nomen.complète!Q3257)</f>
        <v/>
      </c>
      <c r="B3257" s="164">
        <f>IF(ISBLANK(Nomen.complète!R3257),"",Nomen.complète!R3257)</f>
        <v>10851</v>
      </c>
      <c r="C3257" s="165" t="str">
        <f>IF(ISBLANK(Nomen.complète!S3257),"-",Nomen.complète!S3257)</f>
        <v>Uerschhausen</v>
      </c>
    </row>
    <row r="3258" spans="1:3" x14ac:dyDescent="0.2">
      <c r="A3258" s="164" t="str">
        <f>IF(ISBLANK(Nomen.complète!Q3258),"",Nomen.complète!Q3258)</f>
        <v/>
      </c>
      <c r="B3258" s="164">
        <f>IF(ISBLANK(Nomen.complète!R3258),"",Nomen.complète!R3258)</f>
        <v>10852</v>
      </c>
      <c r="C3258" s="165" t="str">
        <f>IF(ISBLANK(Nomen.complète!S3258),"-",Nomen.complète!S3258)</f>
        <v>Uesslingen</v>
      </c>
    </row>
    <row r="3259" spans="1:3" x14ac:dyDescent="0.2">
      <c r="A3259" s="164">
        <f>IF(ISBLANK(Nomen.complète!Q3259),"",Nomen.complète!Q3259)</f>
        <v>4616</v>
      </c>
      <c r="B3259" s="164">
        <f>IF(ISBLANK(Nomen.complète!R3259),"",Nomen.complète!R3259)</f>
        <v>15431</v>
      </c>
      <c r="C3259" s="165" t="str">
        <f>IF(ISBLANK(Nomen.complète!S3259),"-",Nomen.complète!S3259)</f>
        <v>Uesslingen-Buch</v>
      </c>
    </row>
    <row r="3260" spans="1:3" x14ac:dyDescent="0.2">
      <c r="A3260" s="164">
        <f>IF(ISBLANK(Nomen.complète!Q3260),"",Nomen.complète!Q3260)</f>
        <v>944</v>
      </c>
      <c r="B3260" s="164">
        <f>IF(ISBLANK(Nomen.complète!R3260),"",Nomen.complète!R3260)</f>
        <v>15341</v>
      </c>
      <c r="C3260" s="165" t="str">
        <f>IF(ISBLANK(Nomen.complète!S3260),"-",Nomen.complète!S3260)</f>
        <v>Uetendorf</v>
      </c>
    </row>
    <row r="3261" spans="1:3" x14ac:dyDescent="0.2">
      <c r="A3261" s="164" t="str">
        <f>IF(ISBLANK(Nomen.complète!Q3261),"",Nomen.complète!Q3261)</f>
        <v/>
      </c>
      <c r="B3261" s="164">
        <f>IF(ISBLANK(Nomen.complète!R3261),"",Nomen.complète!R3261)</f>
        <v>11342</v>
      </c>
      <c r="C3261" s="165" t="str">
        <f>IF(ISBLANK(Nomen.complète!S3261),"-",Nomen.complète!S3261)</f>
        <v>Uetikon</v>
      </c>
    </row>
    <row r="3262" spans="1:3" x14ac:dyDescent="0.2">
      <c r="A3262" s="164">
        <f>IF(ISBLANK(Nomen.complète!Q3262),"",Nomen.complète!Q3262)</f>
        <v>159</v>
      </c>
      <c r="B3262" s="164">
        <f>IF(ISBLANK(Nomen.complète!R3262),"",Nomen.complète!R3262)</f>
        <v>13259</v>
      </c>
      <c r="C3262" s="165" t="str">
        <f>IF(ISBLANK(Nomen.complète!S3262),"-",Nomen.complète!S3262)</f>
        <v>Uetikon am See</v>
      </c>
    </row>
    <row r="3263" spans="1:3" x14ac:dyDescent="0.2">
      <c r="A3263" s="164">
        <f>IF(ISBLANK(Nomen.complète!Q3263),"",Nomen.complète!Q3263)</f>
        <v>4078</v>
      </c>
      <c r="B3263" s="164">
        <f>IF(ISBLANK(Nomen.complète!R3263),"",Nomen.complète!R3263)</f>
        <v>10853</v>
      </c>
      <c r="C3263" s="165" t="str">
        <f>IF(ISBLANK(Nomen.complète!S3263),"-",Nomen.complète!S3263)</f>
        <v>Uezwil</v>
      </c>
    </row>
    <row r="3264" spans="1:3" x14ac:dyDescent="0.2">
      <c r="A3264" s="164" t="str">
        <f>IF(ISBLANK(Nomen.complète!Q3264),"",Nomen.complète!Q3264)</f>
        <v/>
      </c>
      <c r="B3264" s="164">
        <f>IF(ISBLANK(Nomen.complète!R3264),"",Nomen.complète!R3264)</f>
        <v>10854</v>
      </c>
      <c r="C3264" s="165" t="str">
        <f>IF(ISBLANK(Nomen.complète!S3264),"-",Nomen.complète!S3264)</f>
        <v>Uffikon</v>
      </c>
    </row>
    <row r="3265" spans="1:3" x14ac:dyDescent="0.2">
      <c r="A3265" s="164">
        <f>IF(ISBLANK(Nomen.complète!Q3265),"",Nomen.complète!Q3265)</f>
        <v>1145</v>
      </c>
      <c r="B3265" s="164">
        <f>IF(ISBLANK(Nomen.complète!R3265),"",Nomen.complète!R3265)</f>
        <v>15531</v>
      </c>
      <c r="C3265" s="165" t="str">
        <f>IF(ISBLANK(Nomen.complète!S3265),"-",Nomen.complète!S3265)</f>
        <v>Ufhusen</v>
      </c>
    </row>
    <row r="3266" spans="1:3" x14ac:dyDescent="0.2">
      <c r="A3266" s="164">
        <f>IF(ISBLANK(Nomen.complète!Q3266),"",Nomen.complète!Q3266)</f>
        <v>248</v>
      </c>
      <c r="B3266" s="164">
        <f>IF(ISBLANK(Nomen.complète!R3266),"",Nomen.complète!R3266)</f>
        <v>13696</v>
      </c>
      <c r="C3266" s="165" t="str">
        <f>IF(ISBLANK(Nomen.complète!S3266),"-",Nomen.complète!S3266)</f>
        <v>Uitikon</v>
      </c>
    </row>
    <row r="3267" spans="1:3" x14ac:dyDescent="0.2">
      <c r="A3267" s="164">
        <f>IF(ISBLANK(Nomen.complète!Q3267),"",Nomen.complète!Q3267)</f>
        <v>2278</v>
      </c>
      <c r="B3267" s="164">
        <f>IF(ISBLANK(Nomen.complète!R3267),"",Nomen.complète!R3267)</f>
        <v>10856</v>
      </c>
      <c r="C3267" s="165" t="str">
        <f>IF(ISBLANK(Nomen.complète!S3267),"-",Nomen.complète!S3267)</f>
        <v>Ulmiz</v>
      </c>
    </row>
    <row r="3268" spans="1:3" x14ac:dyDescent="0.2">
      <c r="A3268" s="164" t="str">
        <f>IF(ISBLANK(Nomen.complète!Q3268),"",Nomen.complète!Q3268)</f>
        <v/>
      </c>
      <c r="B3268" s="164">
        <f>IF(ISBLANK(Nomen.complète!R3268),"",Nomen.complète!R3268)</f>
        <v>10872</v>
      </c>
      <c r="C3268" s="165" t="str">
        <f>IF(ISBLANK(Nomen.complète!S3268),"-",Nomen.complète!S3268)</f>
        <v>Ulrichen</v>
      </c>
    </row>
    <row r="3269" spans="1:3" x14ac:dyDescent="0.2">
      <c r="A3269" s="164" t="str">
        <f>IF(ISBLANK(Nomen.complète!Q3269),"",Nomen.complète!Q3269)</f>
        <v/>
      </c>
      <c r="B3269" s="164">
        <f>IF(ISBLANK(Nomen.complète!R3269),"",Nomen.complète!R3269)</f>
        <v>10858</v>
      </c>
      <c r="C3269" s="165" t="str">
        <f>IF(ISBLANK(Nomen.complète!S3269),"-",Nomen.complète!S3269)</f>
        <v>Umiken</v>
      </c>
    </row>
    <row r="3270" spans="1:3" x14ac:dyDescent="0.2">
      <c r="A3270" s="164" t="str">
        <f>IF(ISBLANK(Nomen.complète!Q3270),"",Nomen.complète!Q3270)</f>
        <v/>
      </c>
      <c r="B3270" s="164">
        <f>IF(ISBLANK(Nomen.complète!R3270),"",Nomen.complète!R3270)</f>
        <v>10962</v>
      </c>
      <c r="C3270" s="165" t="str">
        <f>IF(ISBLANK(Nomen.complète!S3270),"-",Nomen.complète!S3270)</f>
        <v>Undervelier</v>
      </c>
    </row>
    <row r="3271" spans="1:3" x14ac:dyDescent="0.2">
      <c r="A3271" s="164">
        <f>IF(ISBLANK(Nomen.complète!Q3271),"",Nomen.complète!Q3271)</f>
        <v>6201</v>
      </c>
      <c r="B3271" s="164">
        <f>IF(ISBLANK(Nomen.complète!R3271),"",Nomen.complète!R3271)</f>
        <v>10860</v>
      </c>
      <c r="C3271" s="165" t="str">
        <f>IF(ISBLANK(Nomen.complète!S3271),"-",Nomen.complète!S3271)</f>
        <v>Unterbäch</v>
      </c>
    </row>
    <row r="3272" spans="1:3" x14ac:dyDescent="0.2">
      <c r="A3272" s="164" t="str">
        <f>IF(ISBLANK(Nomen.complète!Q3272),"",Nomen.complète!Q3272)</f>
        <v/>
      </c>
      <c r="B3272" s="164">
        <f>IF(ISBLANK(Nomen.complète!R3272),"",Nomen.complète!R3272)</f>
        <v>10861</v>
      </c>
      <c r="C3272" s="165" t="str">
        <f>IF(ISBLANK(Nomen.complète!S3272),"-",Nomen.complète!S3272)</f>
        <v>Unterbözberg</v>
      </c>
    </row>
    <row r="3273" spans="1:3" x14ac:dyDescent="0.2">
      <c r="A3273" s="164">
        <f>IF(ISBLANK(Nomen.complète!Q3273),"",Nomen.complète!Q3273)</f>
        <v>3219</v>
      </c>
      <c r="B3273" s="164">
        <f>IF(ISBLANK(Nomen.complète!R3273),"",Nomen.complète!R3273)</f>
        <v>14390</v>
      </c>
      <c r="C3273" s="165" t="str">
        <f>IF(ISBLANK(Nomen.complète!S3273),"-",Nomen.complète!S3273)</f>
        <v>Untereggen</v>
      </c>
    </row>
    <row r="3274" spans="1:3" x14ac:dyDescent="0.2">
      <c r="A3274" s="164" t="str">
        <f>IF(ISBLANK(Nomen.complète!Q3274),"",Nomen.complète!Q3274)</f>
        <v/>
      </c>
      <c r="B3274" s="164">
        <f>IF(ISBLANK(Nomen.complète!R3274),"",Nomen.complète!R3274)</f>
        <v>10862</v>
      </c>
      <c r="C3274" s="165" t="str">
        <f>IF(ISBLANK(Nomen.complète!S3274),"-",Nomen.complète!S3274)</f>
        <v>Unterehrendingen</v>
      </c>
    </row>
    <row r="3275" spans="1:3" x14ac:dyDescent="0.2">
      <c r="A3275" s="164" t="str">
        <f>IF(ISBLANK(Nomen.complète!Q3275),"",Nomen.complète!Q3275)</f>
        <v/>
      </c>
      <c r="B3275" s="164">
        <f>IF(ISBLANK(Nomen.complète!R3275),"",Nomen.complète!R3275)</f>
        <v>16442</v>
      </c>
      <c r="C3275" s="165" t="str">
        <f>IF(ISBLANK(Nomen.complète!S3275),"-",Nomen.complète!S3275)</f>
        <v>Unterembrach</v>
      </c>
    </row>
    <row r="3276" spans="1:3" x14ac:dyDescent="0.2">
      <c r="A3276" s="164" t="str">
        <f>IF(ISBLANK(Nomen.complète!Q3276),"",Nomen.complète!Q3276)</f>
        <v/>
      </c>
      <c r="B3276" s="164">
        <f>IF(ISBLANK(Nomen.complète!R3276),"",Nomen.complète!R3276)</f>
        <v>10908</v>
      </c>
      <c r="C3276" s="165" t="str">
        <f>IF(ISBLANK(Nomen.complète!S3276),"-",Nomen.complète!S3276)</f>
        <v>Unterems</v>
      </c>
    </row>
    <row r="3277" spans="1:3" x14ac:dyDescent="0.2">
      <c r="A3277" s="164" t="str">
        <f>IF(ISBLANK(Nomen.complète!Q3277),"",Nomen.complète!Q3277)</f>
        <v/>
      </c>
      <c r="B3277" s="164">
        <f>IF(ISBLANK(Nomen.complète!R3277),"",Nomen.complète!R3277)</f>
        <v>10863</v>
      </c>
      <c r="C3277" s="165" t="str">
        <f>IF(ISBLANK(Nomen.complète!S3277),"-",Nomen.complète!S3277)</f>
        <v>Unterendingen</v>
      </c>
    </row>
    <row r="3278" spans="1:3" x14ac:dyDescent="0.2">
      <c r="A3278" s="164">
        <f>IF(ISBLANK(Nomen.complète!Q3278),"",Nomen.complète!Q3278)</f>
        <v>249</v>
      </c>
      <c r="B3278" s="164">
        <f>IF(ISBLANK(Nomen.complète!R3278),"",Nomen.complète!R3278)</f>
        <v>13697</v>
      </c>
      <c r="C3278" s="165" t="str">
        <f>IF(ISBLANK(Nomen.complète!S3278),"-",Nomen.complète!S3278)</f>
        <v>Unterengstringen</v>
      </c>
    </row>
    <row r="3279" spans="1:3" x14ac:dyDescent="0.2">
      <c r="A3279" s="164">
        <f>IF(ISBLANK(Nomen.complète!Q3279),"",Nomen.complète!Q3279)</f>
        <v>4013</v>
      </c>
      <c r="B3279" s="164">
        <f>IF(ISBLANK(Nomen.complète!R3279),"",Nomen.complète!R3279)</f>
        <v>10888</v>
      </c>
      <c r="C3279" s="165" t="str">
        <f>IF(ISBLANK(Nomen.complète!S3279),"-",Nomen.complète!S3279)</f>
        <v>Unterentfelden</v>
      </c>
    </row>
    <row r="3280" spans="1:3" x14ac:dyDescent="0.2">
      <c r="A3280" s="164" t="str">
        <f>IF(ISBLANK(Nomen.complète!Q3280),"",Nomen.complète!Q3280)</f>
        <v/>
      </c>
      <c r="B3280" s="164">
        <f>IF(ISBLANK(Nomen.complète!R3280),"",Nomen.complète!R3280)</f>
        <v>16462</v>
      </c>
      <c r="C3280" s="165" t="str">
        <f>IF(ISBLANK(Nomen.complète!S3280),"-",Nomen.complète!S3280)</f>
        <v>Unterhallau</v>
      </c>
    </row>
    <row r="3281" spans="1:3" x14ac:dyDescent="0.2">
      <c r="A3281" s="164">
        <f>IF(ISBLANK(Nomen.complète!Q3281),"",Nomen.complète!Q3281)</f>
        <v>1375</v>
      </c>
      <c r="B3281" s="164">
        <f>IF(ISBLANK(Nomen.complète!R3281),"",Nomen.complète!R3281)</f>
        <v>10865</v>
      </c>
      <c r="C3281" s="165" t="str">
        <f>IF(ISBLANK(Nomen.complète!S3281),"-",Nomen.complète!S3281)</f>
        <v>Unteriberg</v>
      </c>
    </row>
    <row r="3282" spans="1:3" x14ac:dyDescent="0.2">
      <c r="A3282" s="164">
        <f>IF(ISBLANK(Nomen.complète!Q3282),"",Nomen.complète!Q3282)</f>
        <v>4146</v>
      </c>
      <c r="B3282" s="164">
        <f>IF(ISBLANK(Nomen.complète!R3282),"",Nomen.complète!R3282)</f>
        <v>10866</v>
      </c>
      <c r="C3282" s="165" t="str">
        <f>IF(ISBLANK(Nomen.complète!S3282),"-",Nomen.complète!S3282)</f>
        <v>Unterkulm</v>
      </c>
    </row>
    <row r="3283" spans="1:3" x14ac:dyDescent="0.2">
      <c r="A3283" s="164">
        <f>IF(ISBLANK(Nomen.complète!Q3283),"",Nomen.complète!Q3283)</f>
        <v>945</v>
      </c>
      <c r="B3283" s="164">
        <f>IF(ISBLANK(Nomen.complète!R3283),"",Nomen.complète!R3283)</f>
        <v>15342</v>
      </c>
      <c r="C3283" s="165" t="str">
        <f>IF(ISBLANK(Nomen.complète!S3283),"-",Nomen.complète!S3283)</f>
        <v>Unterlangenegg</v>
      </c>
    </row>
    <row r="3284" spans="1:3" x14ac:dyDescent="0.2">
      <c r="A3284" s="164" t="str">
        <f>IF(ISBLANK(Nomen.complète!Q3284),"",Nomen.complète!Q3284)</f>
        <v/>
      </c>
      <c r="B3284" s="164">
        <f>IF(ISBLANK(Nomen.complète!R3284),"",Nomen.complète!R3284)</f>
        <v>16178</v>
      </c>
      <c r="C3284" s="165" t="str">
        <f>IF(ISBLANK(Nomen.complète!S3284),"-",Nomen.complète!S3284)</f>
        <v>Unterleibstadt</v>
      </c>
    </row>
    <row r="3285" spans="1:3" x14ac:dyDescent="0.2">
      <c r="A3285" s="164">
        <f>IF(ISBLANK(Nomen.complète!Q3285),"",Nomen.complète!Q3285)</f>
        <v>4079</v>
      </c>
      <c r="B3285" s="164">
        <f>IF(ISBLANK(Nomen.complète!R3285),"",Nomen.complète!R3285)</f>
        <v>10867</v>
      </c>
      <c r="C3285" s="165" t="str">
        <f>IF(ISBLANK(Nomen.complète!S3285),"-",Nomen.complète!S3285)</f>
        <v>Unterlunkhofen</v>
      </c>
    </row>
    <row r="3286" spans="1:3" x14ac:dyDescent="0.2">
      <c r="A3286" s="164">
        <f>IF(ISBLANK(Nomen.complète!Q3286),"",Nomen.complète!Q3286)</f>
        <v>2463</v>
      </c>
      <c r="B3286" s="164">
        <f>IF(ISBLANK(Nomen.complète!R3286),"",Nomen.complète!R3286)</f>
        <v>10868</v>
      </c>
      <c r="C3286" s="165" t="str">
        <f>IF(ISBLANK(Nomen.complète!S3286),"-",Nomen.complète!S3286)</f>
        <v>Unterramsern</v>
      </c>
    </row>
    <row r="3287" spans="1:3" x14ac:dyDescent="0.2">
      <c r="A3287" s="164" t="str">
        <f>IF(ISBLANK(Nomen.complète!Q3287),"",Nomen.complète!Q3287)</f>
        <v/>
      </c>
      <c r="B3287" s="164">
        <f>IF(ISBLANK(Nomen.complète!R3287),"",Nomen.complète!R3287)</f>
        <v>10870</v>
      </c>
      <c r="C3287" s="165" t="str">
        <f>IF(ISBLANK(Nomen.complète!S3287),"-",Nomen.complète!S3287)</f>
        <v>Unterschlatt</v>
      </c>
    </row>
    <row r="3288" spans="1:3" x14ac:dyDescent="0.2">
      <c r="A3288" s="164">
        <f>IF(ISBLANK(Nomen.complète!Q3288),"",Nomen.complète!Q3288)</f>
        <v>1219</v>
      </c>
      <c r="B3288" s="164">
        <f>IF(ISBLANK(Nomen.complète!R3288),"",Nomen.complète!R3288)</f>
        <v>10869</v>
      </c>
      <c r="C3288" s="165" t="str">
        <f>IF(ISBLANK(Nomen.complète!S3288),"-",Nomen.complète!S3288)</f>
        <v>Unterschächen</v>
      </c>
    </row>
    <row r="3289" spans="1:3" x14ac:dyDescent="0.2">
      <c r="A3289" s="164">
        <f>IF(ISBLANK(Nomen.complète!Q3289),"",Nomen.complète!Q3289)</f>
        <v>593</v>
      </c>
      <c r="B3289" s="164">
        <f>IF(ISBLANK(Nomen.complète!R3289),"",Nomen.complète!R3289)</f>
        <v>15165</v>
      </c>
      <c r="C3289" s="165" t="str">
        <f>IF(ISBLANK(Nomen.complète!S3289),"-",Nomen.complète!S3289)</f>
        <v>Unterseen</v>
      </c>
    </row>
    <row r="3290" spans="1:3" x14ac:dyDescent="0.2">
      <c r="A3290" s="164">
        <f>IF(ISBLANK(Nomen.complète!Q3290),"",Nomen.complète!Q3290)</f>
        <v>4044</v>
      </c>
      <c r="B3290" s="164">
        <f>IF(ISBLANK(Nomen.complète!R3290),"",Nomen.complète!R3290)</f>
        <v>10871</v>
      </c>
      <c r="C3290" s="165" t="str">
        <f>IF(ISBLANK(Nomen.complète!S3290),"-",Nomen.complète!S3290)</f>
        <v>Untersiggenthal</v>
      </c>
    </row>
    <row r="3291" spans="1:3" x14ac:dyDescent="0.2">
      <c r="A3291" s="164" t="str">
        <f>IF(ISBLANK(Nomen.complète!Q3291),"",Nomen.complète!Q3291)</f>
        <v/>
      </c>
      <c r="B3291" s="164">
        <f>IF(ISBLANK(Nomen.complète!R3291),"",Nomen.complète!R3291)</f>
        <v>10845</v>
      </c>
      <c r="C3291" s="165" t="str">
        <f>IF(ISBLANK(Nomen.complète!S3291),"-",Nomen.complète!S3291)</f>
        <v>Unterstammheim</v>
      </c>
    </row>
    <row r="3292" spans="1:3" x14ac:dyDescent="0.2">
      <c r="A3292" s="164" t="str">
        <f>IF(ISBLANK(Nomen.complète!Q3292),"",Nomen.complète!Q3292)</f>
        <v/>
      </c>
      <c r="B3292" s="164">
        <f>IF(ISBLANK(Nomen.complète!R3292),"",Nomen.complète!R3292)</f>
        <v>10948</v>
      </c>
      <c r="C3292" s="165" t="str">
        <f>IF(ISBLANK(Nomen.complète!S3292),"-",Nomen.complète!S3292)</f>
        <v>Untersteckholz</v>
      </c>
    </row>
    <row r="3293" spans="1:3" x14ac:dyDescent="0.2">
      <c r="A3293" s="164" t="str">
        <f>IF(ISBLANK(Nomen.complète!Q3293),"",Nomen.complète!Q3293)</f>
        <v/>
      </c>
      <c r="B3293" s="164">
        <f>IF(ISBLANK(Nomen.complète!R3293),"",Nomen.complète!R3293)</f>
        <v>16291</v>
      </c>
      <c r="C3293" s="165" t="str">
        <f>IF(ISBLANK(Nomen.complète!S3293),"-",Nomen.complète!S3293)</f>
        <v>Unterstrass</v>
      </c>
    </row>
    <row r="3294" spans="1:3" x14ac:dyDescent="0.2">
      <c r="A3294" s="164">
        <f>IF(ISBLANK(Nomen.complète!Q3294),"",Nomen.complète!Q3294)</f>
        <v>3946</v>
      </c>
      <c r="B3294" s="164">
        <f>IF(ISBLANK(Nomen.complète!R3294),"",Nomen.complète!R3294)</f>
        <v>16030</v>
      </c>
      <c r="C3294" s="165" t="str">
        <f>IF(ISBLANK(Nomen.complète!S3294),"-",Nomen.complète!S3294)</f>
        <v>Untervaz</v>
      </c>
    </row>
    <row r="3295" spans="1:3" x14ac:dyDescent="0.2">
      <c r="A3295" s="164">
        <f>IF(ISBLANK(Nomen.complète!Q3295),"",Nomen.complète!Q3295)</f>
        <v>1709</v>
      </c>
      <c r="B3295" s="164">
        <f>IF(ISBLANK(Nomen.complète!R3295),"",Nomen.complète!R3295)</f>
        <v>10844</v>
      </c>
      <c r="C3295" s="165" t="str">
        <f>IF(ISBLANK(Nomen.complète!S3295),"-",Nomen.complète!S3295)</f>
        <v>Unterägeri</v>
      </c>
    </row>
    <row r="3296" spans="1:3" x14ac:dyDescent="0.2">
      <c r="A3296" s="164" t="str">
        <f>IF(ISBLANK(Nomen.complète!Q3296),"",Nomen.complète!Q3296)</f>
        <v/>
      </c>
      <c r="B3296" s="164">
        <f>IF(ISBLANK(Nomen.complète!R3296),"",Nomen.complète!R3296)</f>
        <v>11230</v>
      </c>
      <c r="C3296" s="165" t="str">
        <f>IF(ISBLANK(Nomen.complète!S3296),"-",Nomen.complète!S3296)</f>
        <v>Uors (Lumnezia)</v>
      </c>
    </row>
    <row r="3297" spans="1:3" x14ac:dyDescent="0.2">
      <c r="A3297" s="164" t="str">
        <f>IF(ISBLANK(Nomen.complète!Q3297),"",Nomen.complète!Q3297)</f>
        <v/>
      </c>
      <c r="B3297" s="164">
        <f>IF(ISBLANK(Nomen.complète!R3297),"",Nomen.complète!R3297)</f>
        <v>13195</v>
      </c>
      <c r="C3297" s="165" t="str">
        <f>IF(ISBLANK(Nomen.complète!S3297),"-",Nomen.complète!S3297)</f>
        <v>Uors-Peiden</v>
      </c>
    </row>
    <row r="3298" spans="1:3" x14ac:dyDescent="0.2">
      <c r="A3298" s="164">
        <f>IF(ISBLANK(Nomen.complète!Q3298),"",Nomen.complète!Q3298)</f>
        <v>250</v>
      </c>
      <c r="B3298" s="164">
        <f>IF(ISBLANK(Nomen.complète!R3298),"",Nomen.complète!R3298)</f>
        <v>13698</v>
      </c>
      <c r="C3298" s="165" t="str">
        <f>IF(ISBLANK(Nomen.complète!S3298),"-",Nomen.complète!S3298)</f>
        <v>Urdorf</v>
      </c>
    </row>
    <row r="3299" spans="1:3" x14ac:dyDescent="0.2">
      <c r="A3299" s="164">
        <f>IF(ISBLANK(Nomen.complète!Q3299),"",Nomen.complète!Q3299)</f>
        <v>3670</v>
      </c>
      <c r="B3299" s="164">
        <f>IF(ISBLANK(Nomen.complète!R3299),"",Nomen.complète!R3299)</f>
        <v>15983</v>
      </c>
      <c r="C3299" s="165" t="str">
        <f>IF(ISBLANK(Nomen.complète!S3299),"-",Nomen.complète!S3299)</f>
        <v>Urmein</v>
      </c>
    </row>
    <row r="3300" spans="1:3" x14ac:dyDescent="0.2">
      <c r="A3300" s="164">
        <f>IF(ISBLANK(Nomen.complète!Q3300),"",Nomen.complète!Q3300)</f>
        <v>3006</v>
      </c>
      <c r="B3300" s="164">
        <f>IF(ISBLANK(Nomen.complète!R3300),"",Nomen.complète!R3300)</f>
        <v>10946</v>
      </c>
      <c r="C3300" s="165" t="str">
        <f>IF(ISBLANK(Nomen.complète!S3300),"-",Nomen.complète!S3300)</f>
        <v>Urnäsch</v>
      </c>
    </row>
    <row r="3301" spans="1:3" x14ac:dyDescent="0.2">
      <c r="A3301" s="164">
        <f>IF(ISBLANK(Nomen.complète!Q3301),"",Nomen.complète!Q3301)</f>
        <v>344</v>
      </c>
      <c r="B3301" s="164">
        <f>IF(ISBLANK(Nomen.complète!R3301),"",Nomen.complète!R3301)</f>
        <v>15027</v>
      </c>
      <c r="C3301" s="165" t="str">
        <f>IF(ISBLANK(Nomen.complète!S3301),"-",Nomen.complète!S3301)</f>
        <v>Ursenbach</v>
      </c>
    </row>
    <row r="3302" spans="1:3" x14ac:dyDescent="0.2">
      <c r="A3302" s="164">
        <f>IF(ISBLANK(Nomen.complète!Q3302),"",Nomen.complète!Q3302)</f>
        <v>5932</v>
      </c>
      <c r="B3302" s="164">
        <f>IF(ISBLANK(Nomen.complète!R3302),"",Nomen.complète!R3302)</f>
        <v>14870</v>
      </c>
      <c r="C3302" s="165" t="str">
        <f>IF(ISBLANK(Nomen.complète!S3302),"-",Nomen.complète!S3302)</f>
        <v>Ursins</v>
      </c>
    </row>
    <row r="3303" spans="1:3" x14ac:dyDescent="0.2">
      <c r="A3303" s="164">
        <f>IF(ISBLANK(Nomen.complète!Q3303),"",Nomen.complète!Q3303)</f>
        <v>2102</v>
      </c>
      <c r="B3303" s="164">
        <f>IF(ISBLANK(Nomen.complète!R3303),"",Nomen.complète!R3303)</f>
        <v>15500</v>
      </c>
      <c r="C3303" s="165" t="str">
        <f>IF(ISBLANK(Nomen.complète!S3303),"-",Nomen.complète!S3303)</f>
        <v>Ursy</v>
      </c>
    </row>
    <row r="3304" spans="1:3" x14ac:dyDescent="0.2">
      <c r="A3304" s="164" t="str">
        <f>IF(ISBLANK(Nomen.complète!Q3304),"",Nomen.complète!Q3304)</f>
        <v/>
      </c>
      <c r="B3304" s="164">
        <f>IF(ISBLANK(Nomen.complète!R3304),"",Nomen.complète!R3304)</f>
        <v>10496</v>
      </c>
      <c r="C3304" s="165" t="str">
        <f>IF(ISBLANK(Nomen.complète!S3304),"-",Nomen.complète!S3304)</f>
        <v>Urtenen</v>
      </c>
    </row>
    <row r="3305" spans="1:3" x14ac:dyDescent="0.2">
      <c r="A3305" s="164">
        <f>IF(ISBLANK(Nomen.complète!Q3305),"",Nomen.complète!Q3305)</f>
        <v>551</v>
      </c>
      <c r="B3305" s="164">
        <f>IF(ISBLANK(Nomen.complète!R3305),"",Nomen.complète!R3305)</f>
        <v>15130</v>
      </c>
      <c r="C3305" s="165" t="str">
        <f>IF(ISBLANK(Nomen.complète!S3305),"-",Nomen.complète!S3305)</f>
        <v>Urtenen-Schönbühl</v>
      </c>
    </row>
    <row r="3306" spans="1:3" x14ac:dyDescent="0.2">
      <c r="A3306" s="164">
        <f>IF(ISBLANK(Nomen.complète!Q3306),"",Nomen.complète!Q3306)</f>
        <v>198</v>
      </c>
      <c r="B3306" s="164">
        <f>IF(ISBLANK(Nomen.complète!R3306),"",Nomen.complète!R3306)</f>
        <v>10940</v>
      </c>
      <c r="C3306" s="165" t="str">
        <f>IF(ISBLANK(Nomen.complète!S3306),"-",Nomen.complète!S3306)</f>
        <v>Uster</v>
      </c>
    </row>
    <row r="3307" spans="1:3" x14ac:dyDescent="0.2">
      <c r="A3307" s="164">
        <f>IF(ISBLANK(Nomen.complète!Q3307),"",Nomen.complète!Q3307)</f>
        <v>885</v>
      </c>
      <c r="B3307" s="164">
        <f>IF(ISBLANK(Nomen.complète!R3307),"",Nomen.complète!R3307)</f>
        <v>15639</v>
      </c>
      <c r="C3307" s="165" t="str">
        <f>IF(ISBLANK(Nomen.complète!S3307),"-",Nomen.complète!S3307)</f>
        <v>Uttigen</v>
      </c>
    </row>
    <row r="3308" spans="1:3" x14ac:dyDescent="0.2">
      <c r="A3308" s="164">
        <f>IF(ISBLANK(Nomen.complète!Q3308),"",Nomen.complète!Q3308)</f>
        <v>4451</v>
      </c>
      <c r="B3308" s="164">
        <f>IF(ISBLANK(Nomen.complète!R3308),"",Nomen.complète!R3308)</f>
        <v>15397</v>
      </c>
      <c r="C3308" s="165" t="str">
        <f>IF(ISBLANK(Nomen.complète!S3308),"-",Nomen.complète!S3308)</f>
        <v>Uttwil</v>
      </c>
    </row>
    <row r="3309" spans="1:3" x14ac:dyDescent="0.2">
      <c r="A3309" s="164">
        <f>IF(ISBLANK(Nomen.complète!Q3309),"",Nomen.complète!Q3309)</f>
        <v>552</v>
      </c>
      <c r="B3309" s="164">
        <f>IF(ISBLANK(Nomen.complète!R3309),"",Nomen.complète!R3309)</f>
        <v>15131</v>
      </c>
      <c r="C3309" s="165" t="str">
        <f>IF(ISBLANK(Nomen.complète!S3309),"-",Nomen.complète!S3309)</f>
        <v>Utzenstorf</v>
      </c>
    </row>
    <row r="3310" spans="1:3" x14ac:dyDescent="0.2">
      <c r="A3310" s="164">
        <f>IF(ISBLANK(Nomen.complète!Q3310),"",Nomen.complète!Q3310)</f>
        <v>3339</v>
      </c>
      <c r="B3310" s="164">
        <f>IF(ISBLANK(Nomen.complète!R3310),"",Nomen.complète!R3310)</f>
        <v>14433</v>
      </c>
      <c r="C3310" s="165" t="str">
        <f>IF(ISBLANK(Nomen.complète!S3310),"-",Nomen.complète!S3310)</f>
        <v>Uznach</v>
      </c>
    </row>
    <row r="3311" spans="1:3" x14ac:dyDescent="0.2">
      <c r="A3311" s="164">
        <f>IF(ISBLANK(Nomen.complète!Q3311),"",Nomen.complète!Q3311)</f>
        <v>3408</v>
      </c>
      <c r="B3311" s="164">
        <f>IF(ISBLANK(Nomen.complète!R3311),"",Nomen.complète!R3311)</f>
        <v>14457</v>
      </c>
      <c r="C3311" s="165" t="str">
        <f>IF(ISBLANK(Nomen.complète!S3311),"-",Nomen.complète!S3311)</f>
        <v>Uzwil</v>
      </c>
    </row>
    <row r="3312" spans="1:3" x14ac:dyDescent="0.2">
      <c r="A3312" s="164">
        <f>IF(ISBLANK(Nomen.complète!Q3312),"",Nomen.complète!Q3312)</f>
        <v>5268</v>
      </c>
      <c r="B3312" s="164">
        <f>IF(ISBLANK(Nomen.complète!R3312),"",Nomen.complète!R3312)</f>
        <v>10930</v>
      </c>
      <c r="C3312" s="165" t="str">
        <f>IF(ISBLANK(Nomen.complète!S3312),"-",Nomen.complète!S3312)</f>
        <v>Vacallo</v>
      </c>
    </row>
    <row r="3313" spans="1:3" x14ac:dyDescent="0.2">
      <c r="A3313" s="164" t="str">
        <f>IF(ISBLANK(Nomen.complète!Q3313),"",Nomen.complète!Q3313)</f>
        <v/>
      </c>
      <c r="B3313" s="164">
        <f>IF(ISBLANK(Nomen.complète!R3313),"",Nomen.complète!R3313)</f>
        <v>10932</v>
      </c>
      <c r="C3313" s="165" t="str">
        <f>IF(ISBLANK(Nomen.complète!S3313),"-",Nomen.complète!S3313)</f>
        <v>Vaglio</v>
      </c>
    </row>
    <row r="3314" spans="1:3" x14ac:dyDescent="0.2">
      <c r="A3314" s="164" t="str">
        <f>IF(ISBLANK(Nomen.complète!Q3314),"",Nomen.complète!Q3314)</f>
        <v/>
      </c>
      <c r="B3314" s="164">
        <f>IF(ISBLANK(Nomen.complète!R3314),"",Nomen.complète!R3314)</f>
        <v>16439</v>
      </c>
      <c r="C3314" s="165" t="str">
        <f>IF(ISBLANK(Nomen.complète!S3314),"-",Nomen.complète!S3314)</f>
        <v>Vairano</v>
      </c>
    </row>
    <row r="3315" spans="1:3" x14ac:dyDescent="0.2">
      <c r="A3315" s="164">
        <f>IF(ISBLANK(Nomen.complète!Q3315),"",Nomen.complète!Q3315)</f>
        <v>5240</v>
      </c>
      <c r="B3315" s="164">
        <f>IF(ISBLANK(Nomen.complète!R3315),"",Nomen.complète!R3315)</f>
        <v>16619</v>
      </c>
      <c r="C3315" s="165" t="str">
        <f>IF(ISBLANK(Nomen.complète!S3315),"-",Nomen.complète!S3315)</f>
        <v>Val Mara</v>
      </c>
    </row>
    <row r="3316" spans="1:3" x14ac:dyDescent="0.2">
      <c r="A3316" s="164">
        <f>IF(ISBLANK(Nomen.complète!Q3316),"",Nomen.complète!Q3316)</f>
        <v>3847</v>
      </c>
      <c r="B3316" s="164">
        <f>IF(ISBLANK(Nomen.complète!R3316),"",Nomen.complète!R3316)</f>
        <v>16049</v>
      </c>
      <c r="C3316" s="165" t="str">
        <f>IF(ISBLANK(Nomen.complète!S3316),"-",Nomen.complète!S3316)</f>
        <v>Val Müstair</v>
      </c>
    </row>
    <row r="3317" spans="1:3" x14ac:dyDescent="0.2">
      <c r="A3317" s="164">
        <f>IF(ISBLANK(Nomen.complète!Q3317),"",Nomen.complète!Q3317)</f>
        <v>6730</v>
      </c>
      <c r="B3317" s="164">
        <f>IF(ISBLANK(Nomen.complète!R3317),"",Nomen.complète!R3317)</f>
        <v>16119</v>
      </c>
      <c r="C3317" s="165" t="str">
        <f>IF(ISBLANK(Nomen.complète!S3317),"-",Nomen.complète!S3317)</f>
        <v>Val Terbi</v>
      </c>
    </row>
    <row r="3318" spans="1:3" x14ac:dyDescent="0.2">
      <c r="A3318" s="164">
        <f>IF(ISBLANK(Nomen.complète!Q3318),"",Nomen.complète!Q3318)</f>
        <v>6037</v>
      </c>
      <c r="B3318" s="164">
        <f>IF(ISBLANK(Nomen.complète!R3318),"",Nomen.complète!R3318)</f>
        <v>16601</v>
      </c>
      <c r="C3318" s="165" t="str">
        <f>IF(ISBLANK(Nomen.complète!S3318),"-",Nomen.complète!S3318)</f>
        <v>Val de Bagnes</v>
      </c>
    </row>
    <row r="3319" spans="1:3" x14ac:dyDescent="0.2">
      <c r="A3319" s="164">
        <f>IF(ISBLANK(Nomen.complète!Q3319),"",Nomen.complète!Q3319)</f>
        <v>6157</v>
      </c>
      <c r="B3319" s="164">
        <f>IF(ISBLANK(Nomen.complète!R3319),"",Nomen.complète!R3319)</f>
        <v>10933</v>
      </c>
      <c r="C3319" s="165" t="str">
        <f>IF(ISBLANK(Nomen.complète!S3319),"-",Nomen.complète!S3319)</f>
        <v>Val-d'Illiez</v>
      </c>
    </row>
    <row r="3320" spans="1:3" x14ac:dyDescent="0.2">
      <c r="A3320" s="164">
        <f>IF(ISBLANK(Nomen.complète!Q3320),"",Nomen.complète!Q3320)</f>
        <v>2163</v>
      </c>
      <c r="B3320" s="164">
        <f>IF(ISBLANK(Nomen.complète!R3320),"",Nomen.complète!R3320)</f>
        <v>15640</v>
      </c>
      <c r="C3320" s="165" t="str">
        <f>IF(ISBLANK(Nomen.complète!S3320),"-",Nomen.complète!S3320)</f>
        <v>Val-de-Charmey</v>
      </c>
    </row>
    <row r="3321" spans="1:3" x14ac:dyDescent="0.2">
      <c r="A3321" s="164">
        <f>IF(ISBLANK(Nomen.complète!Q3321),"",Nomen.complète!Q3321)</f>
        <v>6487</v>
      </c>
      <c r="B3321" s="164">
        <f>IF(ISBLANK(Nomen.complète!R3321),"",Nomen.complète!R3321)</f>
        <v>16115</v>
      </c>
      <c r="C3321" s="165" t="str">
        <f>IF(ISBLANK(Nomen.complète!S3321),"-",Nomen.complète!S3321)</f>
        <v>Val-de-Ruz</v>
      </c>
    </row>
    <row r="3322" spans="1:3" x14ac:dyDescent="0.2">
      <c r="A3322" s="164">
        <f>IF(ISBLANK(Nomen.complète!Q3322),"",Nomen.complète!Q3322)</f>
        <v>6512</v>
      </c>
      <c r="B3322" s="164">
        <f>IF(ISBLANK(Nomen.complète!R3322),"",Nomen.complète!R3322)</f>
        <v>16118</v>
      </c>
      <c r="C3322" s="165" t="str">
        <f>IF(ISBLANK(Nomen.complète!S3322),"-",Nomen.complète!S3322)</f>
        <v>Val-de-Travers</v>
      </c>
    </row>
    <row r="3323" spans="1:3" x14ac:dyDescent="0.2">
      <c r="A3323" s="164" t="str">
        <f>IF(ISBLANK(Nomen.complète!Q3323),"",Nomen.complète!Q3323)</f>
        <v/>
      </c>
      <c r="B3323" s="164">
        <f>IF(ISBLANK(Nomen.complète!R3323),"",Nomen.complète!R3323)</f>
        <v>10934</v>
      </c>
      <c r="C3323" s="165" t="str">
        <f>IF(ISBLANK(Nomen.complète!S3323),"-",Nomen.complète!S3323)</f>
        <v>Valangin</v>
      </c>
    </row>
    <row r="3324" spans="1:3" x14ac:dyDescent="0.2">
      <c r="A3324" s="164">
        <f>IF(ISBLANK(Nomen.complète!Q3324),"",Nomen.complète!Q3324)</f>
        <v>717</v>
      </c>
      <c r="B3324" s="164">
        <f>IF(ISBLANK(Nomen.complète!R3324),"",Nomen.complète!R3324)</f>
        <v>15661</v>
      </c>
      <c r="C3324" s="165" t="str">
        <f>IF(ISBLANK(Nomen.complète!S3324),"-",Nomen.complète!S3324)</f>
        <v>Valbirse</v>
      </c>
    </row>
    <row r="3325" spans="1:3" x14ac:dyDescent="0.2">
      <c r="A3325" s="164">
        <f>IF(ISBLANK(Nomen.complète!Q3325),"",Nomen.complète!Q3325)</f>
        <v>5831</v>
      </c>
      <c r="B3325" s="164">
        <f>IF(ISBLANK(Nomen.complète!R3325),"",Nomen.complète!R3325)</f>
        <v>15496</v>
      </c>
      <c r="C3325" s="165" t="str">
        <f>IF(ISBLANK(Nomen.complète!S3325),"-",Nomen.complète!S3325)</f>
        <v>Valbroye</v>
      </c>
    </row>
    <row r="3326" spans="1:3" x14ac:dyDescent="0.2">
      <c r="A3326" s="164" t="str">
        <f>IF(ISBLANK(Nomen.complète!Q3326),"",Nomen.complète!Q3326)</f>
        <v/>
      </c>
      <c r="B3326" s="164">
        <f>IF(ISBLANK(Nomen.complète!R3326),"",Nomen.complète!R3326)</f>
        <v>16247</v>
      </c>
      <c r="C3326" s="165" t="str">
        <f>IF(ISBLANK(Nomen.complète!S3326),"-",Nomen.complète!S3326)</f>
        <v>Valcava</v>
      </c>
    </row>
    <row r="3327" spans="1:3" x14ac:dyDescent="0.2">
      <c r="A3327" s="164" t="str">
        <f>IF(ISBLANK(Nomen.complète!Q3327),"",Nomen.complète!Q3327)</f>
        <v/>
      </c>
      <c r="B3327" s="164">
        <f>IF(ISBLANK(Nomen.complète!R3327),"",Nomen.complète!R3327)</f>
        <v>11326</v>
      </c>
      <c r="C3327" s="165" t="str">
        <f>IF(ISBLANK(Nomen.complète!S3327),"-",Nomen.complète!S3327)</f>
        <v>Valchava</v>
      </c>
    </row>
    <row r="3328" spans="1:3" x14ac:dyDescent="0.2">
      <c r="A3328" s="164" t="str">
        <f>IF(ISBLANK(Nomen.complète!Q3328),"",Nomen.complète!Q3328)</f>
        <v/>
      </c>
      <c r="B3328" s="164">
        <f>IF(ISBLANK(Nomen.complète!R3328),"",Nomen.complète!R3328)</f>
        <v>10936</v>
      </c>
      <c r="C3328" s="165" t="str">
        <f>IF(ISBLANK(Nomen.complète!S3328),"-",Nomen.complète!S3328)</f>
        <v>Valcolla</v>
      </c>
    </row>
    <row r="3329" spans="1:3" x14ac:dyDescent="0.2">
      <c r="A3329" s="164" t="str">
        <f>IF(ISBLANK(Nomen.complète!Q3329),"",Nomen.complète!Q3329)</f>
        <v/>
      </c>
      <c r="B3329" s="164">
        <f>IF(ISBLANK(Nomen.complète!R3329),"",Nomen.complète!R3329)</f>
        <v>10040</v>
      </c>
      <c r="C3329" s="165" t="str">
        <f>IF(ISBLANK(Nomen.complète!S3329),"-",Nomen.complète!S3329)</f>
        <v>Valendas</v>
      </c>
    </row>
    <row r="3330" spans="1:3" x14ac:dyDescent="0.2">
      <c r="A3330" s="164">
        <f>IF(ISBLANK(Nomen.complète!Q3330),"",Nomen.complète!Q3330)</f>
        <v>5933</v>
      </c>
      <c r="B3330" s="164">
        <f>IF(ISBLANK(Nomen.complète!R3330),"",Nomen.complète!R3330)</f>
        <v>14869</v>
      </c>
      <c r="C3330" s="165" t="str">
        <f>IF(ISBLANK(Nomen.complète!S3330),"-",Nomen.complète!S3330)</f>
        <v>Valeyres-sous-Montagny</v>
      </c>
    </row>
    <row r="3331" spans="1:3" x14ac:dyDescent="0.2">
      <c r="A3331" s="164">
        <f>IF(ISBLANK(Nomen.complète!Q3331),"",Nomen.complète!Q3331)</f>
        <v>5763</v>
      </c>
      <c r="B3331" s="164">
        <f>IF(ISBLANK(Nomen.complète!R3331),"",Nomen.complète!R3331)</f>
        <v>14868</v>
      </c>
      <c r="C3331" s="165" t="str">
        <f>IF(ISBLANK(Nomen.complète!S3331),"-",Nomen.complète!S3331)</f>
        <v>Valeyres-sous-Rances</v>
      </c>
    </row>
    <row r="3332" spans="1:3" x14ac:dyDescent="0.2">
      <c r="A3332" s="164">
        <f>IF(ISBLANK(Nomen.complète!Q3332),"",Nomen.complète!Q3332)</f>
        <v>5934</v>
      </c>
      <c r="B3332" s="164">
        <f>IF(ISBLANK(Nomen.complète!R3332),"",Nomen.complète!R3332)</f>
        <v>14871</v>
      </c>
      <c r="C3332" s="165" t="str">
        <f>IF(ISBLANK(Nomen.complète!S3332),"-",Nomen.complète!S3332)</f>
        <v>Valeyres-sous-Ursins</v>
      </c>
    </row>
    <row r="3333" spans="1:3" x14ac:dyDescent="0.2">
      <c r="A3333" s="164" t="str">
        <f>IF(ISBLANK(Nomen.complète!Q3333),"",Nomen.complète!Q3333)</f>
        <v/>
      </c>
      <c r="B3333" s="164">
        <f>IF(ISBLANK(Nomen.complète!R3333),"",Nomen.complète!R3333)</f>
        <v>10947</v>
      </c>
      <c r="C3333" s="165" t="str">
        <f>IF(ISBLANK(Nomen.complète!S3333),"-",Nomen.complète!S3333)</f>
        <v>Vallamand</v>
      </c>
    </row>
    <row r="3334" spans="1:3" x14ac:dyDescent="0.2">
      <c r="A3334" s="164" t="str">
        <f>IF(ISBLANK(Nomen.complète!Q3334),"",Nomen.complète!Q3334)</f>
        <v/>
      </c>
      <c r="B3334" s="164">
        <f>IF(ISBLANK(Nomen.complète!R3334),"",Nomen.complète!R3334)</f>
        <v>16182</v>
      </c>
      <c r="C3334" s="165" t="str">
        <f>IF(ISBLANK(Nomen.complète!S3334),"-",Nomen.complète!S3334)</f>
        <v>Valle Morobbia in Piano</v>
      </c>
    </row>
    <row r="3335" spans="1:3" x14ac:dyDescent="0.2">
      <c r="A3335" s="164">
        <f>IF(ISBLANK(Nomen.complète!Q3335),"",Nomen.complète!Q3335)</f>
        <v>2045</v>
      </c>
      <c r="B3335" s="164">
        <f>IF(ISBLANK(Nomen.complète!R3335),"",Nomen.complète!R3335)</f>
        <v>10944</v>
      </c>
      <c r="C3335" s="165" t="str">
        <f>IF(ISBLANK(Nomen.complète!S3335),"-",Nomen.complète!S3335)</f>
        <v>Vallon</v>
      </c>
    </row>
    <row r="3336" spans="1:3" x14ac:dyDescent="0.2">
      <c r="A3336" s="164">
        <f>IF(ISBLANK(Nomen.complète!Q3336),"",Nomen.complète!Q3336)</f>
        <v>5764</v>
      </c>
      <c r="B3336" s="164">
        <f>IF(ISBLANK(Nomen.complète!R3336),"",Nomen.complète!R3336)</f>
        <v>14866</v>
      </c>
      <c r="C3336" s="165" t="str">
        <f>IF(ISBLANK(Nomen.complète!S3336),"-",Nomen.complète!S3336)</f>
        <v>Vallorbe</v>
      </c>
    </row>
    <row r="3337" spans="1:3" x14ac:dyDescent="0.2">
      <c r="A3337" s="164" t="str">
        <f>IF(ISBLANK(Nomen.complète!Q3337),"",Nomen.complète!Q3337)</f>
        <v/>
      </c>
      <c r="B3337" s="164">
        <f>IF(ISBLANK(Nomen.complète!R3337),"",Nomen.complète!R3337)</f>
        <v>16248</v>
      </c>
      <c r="C3337" s="165" t="str">
        <f>IF(ISBLANK(Nomen.complète!S3337),"-",Nomen.complète!S3337)</f>
        <v>Valpaschun</v>
      </c>
    </row>
    <row r="3338" spans="1:3" x14ac:dyDescent="0.2">
      <c r="A3338" s="164">
        <f>IF(ISBLANK(Nomen.complète!Q3338),"",Nomen.complète!Q3338)</f>
        <v>3603</v>
      </c>
      <c r="B3338" s="164">
        <f>IF(ISBLANK(Nomen.complète!R3338),"",Nomen.complète!R3338)</f>
        <v>16063</v>
      </c>
      <c r="C3338" s="165" t="str">
        <f>IF(ISBLANK(Nomen.complète!S3338),"-",Nomen.complète!S3338)</f>
        <v>Vals</v>
      </c>
    </row>
    <row r="3339" spans="1:3" x14ac:dyDescent="0.2">
      <c r="A3339" s="164">
        <f>IF(ISBLANK(Nomen.complète!Q3339),"",Nomen.complète!Q3339)</f>
        <v>3764</v>
      </c>
      <c r="B3339" s="164">
        <f>IF(ISBLANK(Nomen.complète!R3339),"",Nomen.complète!R3339)</f>
        <v>16059</v>
      </c>
      <c r="C3339" s="165" t="str">
        <f>IF(ISBLANK(Nomen.complète!S3339),"-",Nomen.complète!S3339)</f>
        <v>Valsot</v>
      </c>
    </row>
    <row r="3340" spans="1:3" x14ac:dyDescent="0.2">
      <c r="A3340" s="164" t="str">
        <f>IF(ISBLANK(Nomen.complète!Q3340),"",Nomen.complète!Q3340)</f>
        <v/>
      </c>
      <c r="B3340" s="164">
        <f>IF(ISBLANK(Nomen.complète!R3340),"",Nomen.complète!R3340)</f>
        <v>10827</v>
      </c>
      <c r="C3340" s="165" t="str">
        <f>IF(ISBLANK(Nomen.complète!S3340),"-",Nomen.complète!S3340)</f>
        <v>Valzeina</v>
      </c>
    </row>
    <row r="3341" spans="1:3" x14ac:dyDescent="0.2">
      <c r="A3341" s="164">
        <f>IF(ISBLANK(Nomen.complète!Q3341),"",Nomen.complète!Q3341)</f>
        <v>6642</v>
      </c>
      <c r="B3341" s="164">
        <f>IF(ISBLANK(Nomen.complète!R3341),"",Nomen.complète!R3341)</f>
        <v>10942</v>
      </c>
      <c r="C3341" s="165" t="str">
        <f>IF(ISBLANK(Nomen.complète!S3341),"-",Nomen.complète!S3341)</f>
        <v>Vandoeuvres</v>
      </c>
    </row>
    <row r="3342" spans="1:3" x14ac:dyDescent="0.2">
      <c r="A3342" s="164">
        <f>IF(ISBLANK(Nomen.complète!Q3342),"",Nomen.complète!Q3342)</f>
        <v>6116</v>
      </c>
      <c r="B3342" s="164">
        <f>IF(ISBLANK(Nomen.complète!R3342),"",Nomen.complète!R3342)</f>
        <v>10938</v>
      </c>
      <c r="C3342" s="165" t="str">
        <f>IF(ISBLANK(Nomen.complète!S3342),"-",Nomen.complète!S3342)</f>
        <v>Varen</v>
      </c>
    </row>
    <row r="3343" spans="1:3" x14ac:dyDescent="0.2">
      <c r="A3343" s="164" t="str">
        <f>IF(ISBLANK(Nomen.complète!Q3343),"",Nomen.complète!Q3343)</f>
        <v/>
      </c>
      <c r="B3343" s="164">
        <f>IF(ISBLANK(Nomen.complète!R3343),"",Nomen.complète!R3343)</f>
        <v>10913</v>
      </c>
      <c r="C3343" s="165" t="str">
        <f>IF(ISBLANK(Nomen.complète!S3343),"-",Nomen.complète!S3343)</f>
        <v>Vauderens</v>
      </c>
    </row>
    <row r="3344" spans="1:3" x14ac:dyDescent="0.2">
      <c r="A3344" s="164" t="str">
        <f>IF(ISBLANK(Nomen.complète!Q3344),"",Nomen.complète!Q3344)</f>
        <v/>
      </c>
      <c r="B3344" s="164">
        <f>IF(ISBLANK(Nomen.complète!R3344),"",Nomen.complète!R3344)</f>
        <v>10904</v>
      </c>
      <c r="C3344" s="165" t="str">
        <f>IF(ISBLANK(Nomen.complète!S3344),"-",Nomen.complète!S3344)</f>
        <v>Vauffelin</v>
      </c>
    </row>
    <row r="3345" spans="1:3" x14ac:dyDescent="0.2">
      <c r="A3345" s="164" t="str">
        <f>IF(ISBLANK(Nomen.complète!Q3345),"",Nomen.complète!Q3345)</f>
        <v/>
      </c>
      <c r="B3345" s="164">
        <f>IF(ISBLANK(Nomen.complète!R3345),"",Nomen.complète!R3345)</f>
        <v>10905</v>
      </c>
      <c r="C3345" s="165" t="str">
        <f>IF(ISBLANK(Nomen.complète!S3345),"-",Nomen.complète!S3345)</f>
        <v>Vaugondry</v>
      </c>
    </row>
    <row r="3346" spans="1:3" x14ac:dyDescent="0.2">
      <c r="A3346" s="164">
        <f>IF(ISBLANK(Nomen.complète!Q3346),"",Nomen.complète!Q3346)</f>
        <v>5765</v>
      </c>
      <c r="B3346" s="164">
        <f>IF(ISBLANK(Nomen.complète!R3346),"",Nomen.complète!R3346)</f>
        <v>14873</v>
      </c>
      <c r="C3346" s="165" t="str">
        <f>IF(ISBLANK(Nomen.complète!S3346),"-",Nomen.complète!S3346)</f>
        <v>Vaulion</v>
      </c>
    </row>
    <row r="3347" spans="1:3" x14ac:dyDescent="0.2">
      <c r="A3347" s="164">
        <f>IF(ISBLANK(Nomen.complète!Q3347),"",Nomen.complète!Q3347)</f>
        <v>2155</v>
      </c>
      <c r="B3347" s="164">
        <f>IF(ISBLANK(Nomen.complète!R3347),"",Nomen.complète!R3347)</f>
        <v>10906</v>
      </c>
      <c r="C3347" s="165" t="str">
        <f>IF(ISBLANK(Nomen.complète!S3347),"-",Nomen.complète!S3347)</f>
        <v>Vaulruz</v>
      </c>
    </row>
    <row r="3348" spans="1:3" x14ac:dyDescent="0.2">
      <c r="A3348" s="164" t="str">
        <f>IF(ISBLANK(Nomen.complète!Q3348),"",Nomen.complète!Q3348)</f>
        <v/>
      </c>
      <c r="B3348" s="164">
        <f>IF(ISBLANK(Nomen.complète!R3348),"",Nomen.complète!R3348)</f>
        <v>13203</v>
      </c>
      <c r="C3348" s="165" t="str">
        <f>IF(ISBLANK(Nomen.complète!S3348),"-",Nomen.complète!S3348)</f>
        <v>Vaumarcus</v>
      </c>
    </row>
    <row r="3349" spans="1:3" x14ac:dyDescent="0.2">
      <c r="A3349" s="164" t="str">
        <f>IF(ISBLANK(Nomen.complète!Q3349),"",Nomen.complète!Q3349)</f>
        <v/>
      </c>
      <c r="B3349" s="164">
        <f>IF(ISBLANK(Nomen.complète!R3349),"",Nomen.complète!R3349)</f>
        <v>11273</v>
      </c>
      <c r="C3349" s="165" t="str">
        <f>IF(ISBLANK(Nomen.complète!S3349),"-",Nomen.complète!S3349)</f>
        <v>Vaumarcus-Vernéaz</v>
      </c>
    </row>
    <row r="3350" spans="1:3" x14ac:dyDescent="0.2">
      <c r="A3350" s="164">
        <f>IF(ISBLANK(Nomen.complète!Q3350),"",Nomen.complète!Q3350)</f>
        <v>5650</v>
      </c>
      <c r="B3350" s="164">
        <f>IF(ISBLANK(Nomen.complète!R3350),"",Nomen.complète!R3350)</f>
        <v>14874</v>
      </c>
      <c r="C3350" s="165" t="str">
        <f>IF(ISBLANK(Nomen.complète!S3350),"-",Nomen.complète!S3350)</f>
        <v>Vaux-sur-Morges</v>
      </c>
    </row>
    <row r="3351" spans="1:3" x14ac:dyDescent="0.2">
      <c r="A3351" s="164">
        <f>IF(ISBLANK(Nomen.complète!Q3351),"",Nomen.complète!Q3351)</f>
        <v>3506</v>
      </c>
      <c r="B3351" s="164">
        <f>IF(ISBLANK(Nomen.complète!R3351),"",Nomen.complète!R3351)</f>
        <v>15962</v>
      </c>
      <c r="C3351" s="165" t="str">
        <f>IF(ISBLANK(Nomen.complète!S3351),"-",Nomen.complète!S3351)</f>
        <v>Vaz/Obervaz</v>
      </c>
    </row>
    <row r="3352" spans="1:3" x14ac:dyDescent="0.2">
      <c r="A3352" s="164">
        <f>IF(ISBLANK(Nomen.complète!Q3352),"",Nomen.complète!Q3352)</f>
        <v>359</v>
      </c>
      <c r="B3352" s="164">
        <f>IF(ISBLANK(Nomen.complète!R3352),"",Nomen.complète!R3352)</f>
        <v>15037</v>
      </c>
      <c r="C3352" s="165" t="str">
        <f>IF(ISBLANK(Nomen.complète!S3352),"-",Nomen.complète!S3352)</f>
        <v>Vechigen</v>
      </c>
    </row>
    <row r="3353" spans="1:3" x14ac:dyDescent="0.2">
      <c r="A3353" s="164" t="str">
        <f>IF(ISBLANK(Nomen.complète!Q3353),"",Nomen.complète!Q3353)</f>
        <v/>
      </c>
      <c r="B3353" s="164">
        <f>IF(ISBLANK(Nomen.complète!R3353),"",Nomen.complète!R3353)</f>
        <v>13686</v>
      </c>
      <c r="C3353" s="165" t="str">
        <f>IF(ISBLANK(Nomen.complète!S3353),"-",Nomen.complète!S3353)</f>
        <v>Vella</v>
      </c>
    </row>
    <row r="3354" spans="1:3" x14ac:dyDescent="0.2">
      <c r="A3354" s="164" t="str">
        <f>IF(ISBLANK(Nomen.complète!Q3354),"",Nomen.complète!Q3354)</f>
        <v/>
      </c>
      <c r="B3354" s="164">
        <f>IF(ISBLANK(Nomen.complète!R3354),"",Nomen.complète!R3354)</f>
        <v>10610</v>
      </c>
      <c r="C3354" s="165" t="str">
        <f>IF(ISBLANK(Nomen.complète!S3354),"-",Nomen.complète!S3354)</f>
        <v>Vellerat</v>
      </c>
    </row>
    <row r="3355" spans="1:3" x14ac:dyDescent="0.2">
      <c r="A3355" s="164">
        <f>IF(ISBLANK(Nomen.complète!Q3355),"",Nomen.complète!Q3355)</f>
        <v>4120</v>
      </c>
      <c r="B3355" s="164">
        <f>IF(ISBLANK(Nomen.complète!R3355),"",Nomen.complète!R3355)</f>
        <v>10911</v>
      </c>
      <c r="C3355" s="165" t="str">
        <f>IF(ISBLANK(Nomen.complète!S3355),"-",Nomen.complète!S3355)</f>
        <v>Veltheim (AG)</v>
      </c>
    </row>
    <row r="3356" spans="1:3" x14ac:dyDescent="0.2">
      <c r="A3356" s="164" t="str">
        <f>IF(ISBLANK(Nomen.complète!Q3356),"",Nomen.complète!Q3356)</f>
        <v/>
      </c>
      <c r="B3356" s="164">
        <f>IF(ISBLANK(Nomen.complète!R3356),"",Nomen.complète!R3356)</f>
        <v>16415</v>
      </c>
      <c r="C3356" s="165" t="str">
        <f>IF(ISBLANK(Nomen.complète!S3356),"-",Nomen.complète!S3356)</f>
        <v>Veltheim (ZH)</v>
      </c>
    </row>
    <row r="3357" spans="1:3" x14ac:dyDescent="0.2">
      <c r="A3357" s="164">
        <f>IF(ISBLANK(Nomen.complète!Q3357),"",Nomen.complète!Q3357)</f>
        <v>6806</v>
      </c>
      <c r="B3357" s="164">
        <f>IF(ISBLANK(Nomen.complète!R3357),"",Nomen.complète!R3357)</f>
        <v>13353</v>
      </c>
      <c r="C3357" s="165" t="str">
        <f>IF(ISBLANK(Nomen.complète!S3357),"-",Nomen.complète!S3357)</f>
        <v>Vendlincourt</v>
      </c>
    </row>
    <row r="3358" spans="1:3" x14ac:dyDescent="0.2">
      <c r="A3358" s="164" t="str">
        <f>IF(ISBLANK(Nomen.complète!Q3358),"",Nomen.complète!Q3358)</f>
        <v/>
      </c>
      <c r="B3358" s="164">
        <f>IF(ISBLANK(Nomen.complète!R3358),"",Nomen.complète!R3358)</f>
        <v>10912</v>
      </c>
      <c r="C3358" s="165" t="str">
        <f>IF(ISBLANK(Nomen.complète!S3358),"-",Nomen.complète!S3358)</f>
        <v>Venthône</v>
      </c>
    </row>
    <row r="3359" spans="1:3" x14ac:dyDescent="0.2">
      <c r="A3359" s="164" t="str">
        <f>IF(ISBLANK(Nomen.complète!Q3359),"",Nomen.complète!Q3359)</f>
        <v/>
      </c>
      <c r="B3359" s="164">
        <f>IF(ISBLANK(Nomen.complète!R3359),"",Nomen.complète!R3359)</f>
        <v>10168</v>
      </c>
      <c r="C3359" s="165" t="str">
        <f>IF(ISBLANK(Nomen.complète!S3359),"-",Nomen.complète!S3359)</f>
        <v>Verdabbio</v>
      </c>
    </row>
    <row r="3360" spans="1:3" x14ac:dyDescent="0.2">
      <c r="A3360" s="164" t="str">
        <f>IF(ISBLANK(Nomen.complète!Q3360),"",Nomen.complète!Q3360)</f>
        <v/>
      </c>
      <c r="B3360" s="164">
        <f>IF(ISBLANK(Nomen.complète!R3360),"",Nomen.complète!R3360)</f>
        <v>10927</v>
      </c>
      <c r="C3360" s="165" t="str">
        <f>IF(ISBLANK(Nomen.complète!S3360),"-",Nomen.complète!S3360)</f>
        <v>Vergeletto</v>
      </c>
    </row>
    <row r="3361" spans="1:3" x14ac:dyDescent="0.2">
      <c r="A3361" s="164" t="str">
        <f>IF(ISBLANK(Nomen.complète!Q3361),"",Nomen.complète!Q3361)</f>
        <v/>
      </c>
      <c r="B3361" s="164">
        <f>IF(ISBLANK(Nomen.complète!R3361),"",Nomen.complète!R3361)</f>
        <v>10990</v>
      </c>
      <c r="C3361" s="165" t="str">
        <f>IF(ISBLANK(Nomen.complète!S3361),"-",Nomen.complète!S3361)</f>
        <v>Vermes</v>
      </c>
    </row>
    <row r="3362" spans="1:3" x14ac:dyDescent="0.2">
      <c r="A3362" s="164" t="str">
        <f>IF(ISBLANK(Nomen.complète!Q3362),"",Nomen.complète!Q3362)</f>
        <v/>
      </c>
      <c r="B3362" s="164">
        <f>IF(ISBLANK(Nomen.complète!R3362),"",Nomen.complète!R3362)</f>
        <v>10914</v>
      </c>
      <c r="C3362" s="165" t="str">
        <f>IF(ISBLANK(Nomen.complète!S3362),"-",Nomen.complète!S3362)</f>
        <v>Vernamiège</v>
      </c>
    </row>
    <row r="3363" spans="1:3" x14ac:dyDescent="0.2">
      <c r="A3363" s="164">
        <f>IF(ISBLANK(Nomen.complète!Q3363),"",Nomen.complète!Q3363)</f>
        <v>5230</v>
      </c>
      <c r="B3363" s="164">
        <f>IF(ISBLANK(Nomen.complète!R3363),"",Nomen.complète!R3363)</f>
        <v>10916</v>
      </c>
      <c r="C3363" s="165" t="str">
        <f>IF(ISBLANK(Nomen.complète!S3363),"-",Nomen.complète!S3363)</f>
        <v>Vernate</v>
      </c>
    </row>
    <row r="3364" spans="1:3" x14ac:dyDescent="0.2">
      <c r="A3364" s="164" t="str">
        <f>IF(ISBLANK(Nomen.complète!Q3364),"",Nomen.complète!Q3364)</f>
        <v/>
      </c>
      <c r="B3364" s="164">
        <f>IF(ISBLANK(Nomen.complète!R3364),"",Nomen.complète!R3364)</f>
        <v>14525</v>
      </c>
      <c r="C3364" s="165" t="str">
        <f>IF(ISBLANK(Nomen.complète!S3364),"-",Nomen.complète!S3364)</f>
        <v>Vernay</v>
      </c>
    </row>
    <row r="3365" spans="1:3" x14ac:dyDescent="0.2">
      <c r="A3365" s="164">
        <f>IF(ISBLANK(Nomen.complète!Q3365),"",Nomen.complète!Q3365)</f>
        <v>6219</v>
      </c>
      <c r="B3365" s="164">
        <f>IF(ISBLANK(Nomen.complète!R3365),"",Nomen.complète!R3365)</f>
        <v>10917</v>
      </c>
      <c r="C3365" s="165" t="str">
        <f>IF(ISBLANK(Nomen.complète!S3365),"-",Nomen.complète!S3365)</f>
        <v>Vernayaz</v>
      </c>
    </row>
    <row r="3366" spans="1:3" x14ac:dyDescent="0.2">
      <c r="A3366" s="164">
        <f>IF(ISBLANK(Nomen.complète!Q3366),"",Nomen.complète!Q3366)</f>
        <v>6643</v>
      </c>
      <c r="B3366" s="164">
        <f>IF(ISBLANK(Nomen.complète!R3366),"",Nomen.complète!R3366)</f>
        <v>10918</v>
      </c>
      <c r="C3366" s="165" t="str">
        <f>IF(ISBLANK(Nomen.complète!S3366),"-",Nomen.complète!S3366)</f>
        <v>Vernier</v>
      </c>
    </row>
    <row r="3367" spans="1:3" x14ac:dyDescent="0.2">
      <c r="A3367" s="164" t="str">
        <f>IF(ISBLANK(Nomen.complète!Q3367),"",Nomen.complète!Q3367)</f>
        <v/>
      </c>
      <c r="B3367" s="164">
        <f>IF(ISBLANK(Nomen.complète!R3367),"",Nomen.complète!R3367)</f>
        <v>16230</v>
      </c>
      <c r="C3367" s="165" t="str">
        <f>IF(ISBLANK(Nomen.complète!S3367),"-",Nomen.complète!S3367)</f>
        <v>Vernéaz</v>
      </c>
    </row>
    <row r="3368" spans="1:3" x14ac:dyDescent="0.2">
      <c r="A3368" s="164" t="str">
        <f>IF(ISBLANK(Nomen.complète!Q3368),"",Nomen.complète!Q3368)</f>
        <v/>
      </c>
      <c r="B3368" s="164">
        <f>IF(ISBLANK(Nomen.complète!R3368),"",Nomen.complète!R3368)</f>
        <v>10039</v>
      </c>
      <c r="C3368" s="165" t="str">
        <f>IF(ISBLANK(Nomen.complète!S3368),"-",Nomen.complète!S3368)</f>
        <v>Versam</v>
      </c>
    </row>
    <row r="3369" spans="1:3" x14ac:dyDescent="0.2">
      <c r="A3369" s="164" t="str">
        <f>IF(ISBLANK(Nomen.complète!Q3369),"",Nomen.complète!Q3369)</f>
        <v/>
      </c>
      <c r="B3369" s="164">
        <f>IF(ISBLANK(Nomen.complète!R3369),"",Nomen.complète!R3369)</f>
        <v>10920</v>
      </c>
      <c r="C3369" s="165" t="str">
        <f>IF(ISBLANK(Nomen.complète!S3369),"-",Nomen.complète!S3369)</f>
        <v>Verscio</v>
      </c>
    </row>
    <row r="3370" spans="1:3" x14ac:dyDescent="0.2">
      <c r="A3370" s="164">
        <f>IF(ISBLANK(Nomen.complète!Q3370),"",Nomen.complète!Q3370)</f>
        <v>6644</v>
      </c>
      <c r="B3370" s="164">
        <f>IF(ISBLANK(Nomen.complète!R3370),"",Nomen.complète!R3370)</f>
        <v>10921</v>
      </c>
      <c r="C3370" s="165" t="str">
        <f>IF(ISBLANK(Nomen.complète!S3370),"-",Nomen.complète!S3370)</f>
        <v>Versoix</v>
      </c>
    </row>
    <row r="3371" spans="1:3" x14ac:dyDescent="0.2">
      <c r="A3371" s="164">
        <f>IF(ISBLANK(Nomen.complète!Q3371),"",Nomen.complète!Q3371)</f>
        <v>5399</v>
      </c>
      <c r="B3371" s="164">
        <f>IF(ISBLANK(Nomen.complète!R3371),"",Nomen.complète!R3371)</f>
        <v>16589</v>
      </c>
      <c r="C3371" s="165" t="str">
        <f>IF(ISBLANK(Nomen.complète!S3371),"-",Nomen.complète!S3371)</f>
        <v>Verzasca</v>
      </c>
    </row>
    <row r="3372" spans="1:3" x14ac:dyDescent="0.2">
      <c r="A3372" s="164" t="str">
        <f>IF(ISBLANK(Nomen.complète!Q3372),"",Nomen.complète!Q3372)</f>
        <v/>
      </c>
      <c r="B3372" s="164">
        <f>IF(ISBLANK(Nomen.complète!R3372),"",Nomen.complète!R3372)</f>
        <v>10922</v>
      </c>
      <c r="C3372" s="165" t="str">
        <f>IF(ISBLANK(Nomen.complète!S3372),"-",Nomen.complète!S3372)</f>
        <v>Vesin</v>
      </c>
    </row>
    <row r="3373" spans="1:3" x14ac:dyDescent="0.2">
      <c r="A3373" s="164">
        <f>IF(ISBLANK(Nomen.complète!Q3373),"",Nomen.complète!Q3373)</f>
        <v>5890</v>
      </c>
      <c r="B3373" s="164">
        <f>IF(ISBLANK(Nomen.complète!R3373),"",Nomen.complète!R3373)</f>
        <v>14872</v>
      </c>
      <c r="C3373" s="165" t="str">
        <f>IF(ISBLANK(Nomen.complète!S3373),"-",Nomen.complète!S3373)</f>
        <v>Vevey</v>
      </c>
    </row>
    <row r="3374" spans="1:3" x14ac:dyDescent="0.2">
      <c r="A3374" s="164">
        <f>IF(ISBLANK(Nomen.complète!Q3374),"",Nomen.complète!Q3374)</f>
        <v>6089</v>
      </c>
      <c r="B3374" s="164">
        <f>IF(ISBLANK(Nomen.complète!R3374),"",Nomen.complète!R3374)</f>
        <v>10925</v>
      </c>
      <c r="C3374" s="165" t="str">
        <f>IF(ISBLANK(Nomen.complète!S3374),"-",Nomen.complète!S3374)</f>
        <v>Vex</v>
      </c>
    </row>
    <row r="3375" spans="1:3" x14ac:dyDescent="0.2">
      <c r="A3375" s="164" t="str">
        <f>IF(ISBLANK(Nomen.complète!Q3375),"",Nomen.complète!Q3375)</f>
        <v/>
      </c>
      <c r="B3375" s="164">
        <f>IF(ISBLANK(Nomen.complète!R3375),"",Nomen.complète!R3375)</f>
        <v>10926</v>
      </c>
      <c r="C3375" s="165" t="str">
        <f>IF(ISBLANK(Nomen.complète!S3375),"-",Nomen.complète!S3375)</f>
        <v>Veyras</v>
      </c>
    </row>
    <row r="3376" spans="1:3" x14ac:dyDescent="0.2">
      <c r="A3376" s="164">
        <f>IF(ISBLANK(Nomen.complète!Q3376),"",Nomen.complète!Q3376)</f>
        <v>6645</v>
      </c>
      <c r="B3376" s="164">
        <f>IF(ISBLANK(Nomen.complète!R3376),"",Nomen.complète!R3376)</f>
        <v>10902</v>
      </c>
      <c r="C3376" s="165" t="str">
        <f>IF(ISBLANK(Nomen.complète!S3376),"-",Nomen.complète!S3376)</f>
        <v>Veyrier</v>
      </c>
    </row>
    <row r="3377" spans="1:3" x14ac:dyDescent="0.2">
      <c r="A3377" s="164">
        <f>IF(ISBLANK(Nomen.complète!Q3377),"",Nomen.complète!Q3377)</f>
        <v>6267</v>
      </c>
      <c r="B3377" s="164">
        <f>IF(ISBLANK(Nomen.complète!R3377),"",Nomen.complète!R3377)</f>
        <v>10907</v>
      </c>
      <c r="C3377" s="165" t="str">
        <f>IF(ISBLANK(Nomen.complète!S3377),"-",Nomen.complète!S3377)</f>
        <v>Veysonnaz</v>
      </c>
    </row>
    <row r="3378" spans="1:3" x14ac:dyDescent="0.2">
      <c r="A3378" s="164">
        <f>IF(ISBLANK(Nomen.complète!Q3378),"",Nomen.complète!Q3378)</f>
        <v>5891</v>
      </c>
      <c r="B3378" s="164">
        <f>IF(ISBLANK(Nomen.complète!R3378),"",Nomen.complète!R3378)</f>
        <v>14876</v>
      </c>
      <c r="C3378" s="165" t="str">
        <f>IF(ISBLANK(Nomen.complète!S3378),"-",Nomen.complète!S3378)</f>
        <v>Veytaux</v>
      </c>
    </row>
    <row r="3379" spans="1:3" x14ac:dyDescent="0.2">
      <c r="A3379" s="164">
        <f>IF(ISBLANK(Nomen.complète!Q3379),"",Nomen.complète!Q3379)</f>
        <v>5231</v>
      </c>
      <c r="B3379" s="164">
        <f>IF(ISBLANK(Nomen.complète!R3379),"",Nomen.complète!R3379)</f>
        <v>10943</v>
      </c>
      <c r="C3379" s="165" t="str">
        <f>IF(ISBLANK(Nomen.complète!S3379),"-",Nomen.complète!S3379)</f>
        <v>Vezia</v>
      </c>
    </row>
    <row r="3380" spans="1:3" x14ac:dyDescent="0.2">
      <c r="A3380" s="164" t="str">
        <f>IF(ISBLANK(Nomen.complète!Q3380),"",Nomen.complète!Q3380)</f>
        <v/>
      </c>
      <c r="B3380" s="164">
        <f>IF(ISBLANK(Nomen.complète!R3380),"",Nomen.complète!R3380)</f>
        <v>10864</v>
      </c>
      <c r="C3380" s="165" t="str">
        <f>IF(ISBLANK(Nomen.complète!S3380),"-",Nomen.complète!S3380)</f>
        <v>Vezio</v>
      </c>
    </row>
    <row r="3381" spans="1:3" x14ac:dyDescent="0.2">
      <c r="A3381" s="164">
        <f>IF(ISBLANK(Nomen.complète!Q3381),"",Nomen.complète!Q3381)</f>
        <v>5732</v>
      </c>
      <c r="B3381" s="164">
        <f>IF(ISBLANK(Nomen.complète!R3381),"",Nomen.complète!R3381)</f>
        <v>14892</v>
      </c>
      <c r="C3381" s="165" t="str">
        <f>IF(ISBLANK(Nomen.complète!S3381),"-",Nomen.complète!S3381)</f>
        <v>Vich</v>
      </c>
    </row>
    <row r="3382" spans="1:3" x14ac:dyDescent="0.2">
      <c r="A3382" s="164">
        <f>IF(ISBLANK(Nomen.complète!Q3382),"",Nomen.complète!Q3382)</f>
        <v>5233</v>
      </c>
      <c r="B3382" s="164">
        <f>IF(ISBLANK(Nomen.complète!R3382),"",Nomen.complète!R3382)</f>
        <v>10755</v>
      </c>
      <c r="C3382" s="165" t="str">
        <f>IF(ISBLANK(Nomen.complète!S3382),"-",Nomen.complète!S3382)</f>
        <v>Vico Morcote</v>
      </c>
    </row>
    <row r="3383" spans="1:3" x14ac:dyDescent="0.2">
      <c r="A3383" s="164" t="str">
        <f>IF(ISBLANK(Nomen.complète!Q3383),"",Nomen.complète!Q3383)</f>
        <v/>
      </c>
      <c r="B3383" s="164">
        <f>IF(ISBLANK(Nomen.complète!R3383),"",Nomen.complète!R3383)</f>
        <v>11174</v>
      </c>
      <c r="C3383" s="165" t="str">
        <f>IF(ISBLANK(Nomen.complète!S3383),"-",Nomen.complète!S3383)</f>
        <v>Vicosoprano</v>
      </c>
    </row>
    <row r="3384" spans="1:3" x14ac:dyDescent="0.2">
      <c r="A3384" s="164" t="str">
        <f>IF(ISBLANK(Nomen.complète!Q3384),"",Nomen.complète!Q3384)</f>
        <v/>
      </c>
      <c r="B3384" s="164">
        <f>IF(ISBLANK(Nomen.complète!R3384),"",Nomen.complète!R3384)</f>
        <v>10952</v>
      </c>
      <c r="C3384" s="165" t="str">
        <f>IF(ISBLANK(Nomen.complète!S3384),"-",Nomen.complète!S3384)</f>
        <v>Vicques</v>
      </c>
    </row>
    <row r="3385" spans="1:3" x14ac:dyDescent="0.2">
      <c r="A3385" s="164" t="str">
        <f>IF(ISBLANK(Nomen.complète!Q3385),"",Nomen.complète!Q3385)</f>
        <v/>
      </c>
      <c r="B3385" s="164">
        <f>IF(ISBLANK(Nomen.complète!R3385),"",Nomen.complète!R3385)</f>
        <v>10756</v>
      </c>
      <c r="C3385" s="165" t="str">
        <f>IF(ISBLANK(Nomen.complète!S3385),"-",Nomen.complète!S3385)</f>
        <v>Viganello</v>
      </c>
    </row>
    <row r="3386" spans="1:3" x14ac:dyDescent="0.2">
      <c r="A3386" s="164" t="str">
        <f>IF(ISBLANK(Nomen.complète!Q3386),"",Nomen.complète!Q3386)</f>
        <v/>
      </c>
      <c r="B3386" s="164">
        <f>IF(ISBLANK(Nomen.complète!R3386),"",Nomen.complète!R3386)</f>
        <v>11293</v>
      </c>
      <c r="C3386" s="165" t="str">
        <f>IF(ISBLANK(Nomen.complète!S3386),"-",Nomen.complète!S3386)</f>
        <v>Vigens</v>
      </c>
    </row>
    <row r="3387" spans="1:3" x14ac:dyDescent="0.2">
      <c r="A3387" s="164" t="str">
        <f>IF(ISBLANK(Nomen.complète!Q3387),"",Nomen.complète!Q3387)</f>
        <v/>
      </c>
      <c r="B3387" s="164">
        <f>IF(ISBLANK(Nomen.complète!R3387),"",Nomen.complète!R3387)</f>
        <v>13674</v>
      </c>
      <c r="C3387" s="165" t="str">
        <f>IF(ISBLANK(Nomen.complète!S3387),"-",Nomen.complète!S3387)</f>
        <v>Vignogn</v>
      </c>
    </row>
    <row r="3388" spans="1:3" x14ac:dyDescent="0.2">
      <c r="A3388" s="164" t="str">
        <f>IF(ISBLANK(Nomen.complète!Q3388),"",Nomen.complète!Q3388)</f>
        <v/>
      </c>
      <c r="B3388" s="164">
        <f>IF(ISBLANK(Nomen.complète!R3388),"",Nomen.complète!R3388)</f>
        <v>16236</v>
      </c>
      <c r="C3388" s="165" t="str">
        <f>IF(ISBLANK(Nomen.complète!S3388),"-",Nomen.complète!S3388)</f>
        <v>Vilars</v>
      </c>
    </row>
    <row r="3389" spans="1:3" x14ac:dyDescent="0.2">
      <c r="A3389" s="164" t="str">
        <f>IF(ISBLANK(Nomen.complète!Q3389),"",Nomen.complète!Q3389)</f>
        <v/>
      </c>
      <c r="B3389" s="164">
        <f>IF(ISBLANK(Nomen.complète!R3389),"",Nomen.complète!R3389)</f>
        <v>10757</v>
      </c>
      <c r="C3389" s="165" t="str">
        <f>IF(ISBLANK(Nomen.complète!S3389),"-",Nomen.complète!S3389)</f>
        <v>Villa (GR)</v>
      </c>
    </row>
    <row r="3390" spans="1:3" x14ac:dyDescent="0.2">
      <c r="A3390" s="164" t="str">
        <f>IF(ISBLANK(Nomen.complète!Q3390),"",Nomen.complète!Q3390)</f>
        <v/>
      </c>
      <c r="B3390" s="164">
        <f>IF(ISBLANK(Nomen.complète!R3390),"",Nomen.complète!R3390)</f>
        <v>10829</v>
      </c>
      <c r="C3390" s="165" t="str">
        <f>IF(ISBLANK(Nomen.complète!S3390),"-",Nomen.complète!S3390)</f>
        <v>Villa Luganese</v>
      </c>
    </row>
    <row r="3391" spans="1:3" x14ac:dyDescent="0.2">
      <c r="A3391" s="164" t="str">
        <f>IF(ISBLANK(Nomen.complète!Q3391),"",Nomen.complète!Q3391)</f>
        <v/>
      </c>
      <c r="B3391" s="164">
        <f>IF(ISBLANK(Nomen.complète!R3391),"",Nomen.complète!R3391)</f>
        <v>11259</v>
      </c>
      <c r="C3391" s="165" t="str">
        <f>IF(ISBLANK(Nomen.complète!S3391),"-",Nomen.complète!S3391)</f>
        <v>Villangeaux</v>
      </c>
    </row>
    <row r="3392" spans="1:3" x14ac:dyDescent="0.2">
      <c r="A3392" s="164" t="str">
        <f>IF(ISBLANK(Nomen.complète!Q3392),"",Nomen.complète!Q3392)</f>
        <v/>
      </c>
      <c r="B3392" s="164">
        <f>IF(ISBLANK(Nomen.complète!R3392),"",Nomen.complète!R3392)</f>
        <v>10759</v>
      </c>
      <c r="C3392" s="165" t="str">
        <f>IF(ISBLANK(Nomen.complète!S3392),"-",Nomen.complète!S3392)</f>
        <v>Villaraboud</v>
      </c>
    </row>
    <row r="3393" spans="1:3" x14ac:dyDescent="0.2">
      <c r="A3393" s="164" t="str">
        <f>IF(ISBLANK(Nomen.complète!Q3393),"",Nomen.complète!Q3393)</f>
        <v/>
      </c>
      <c r="B3393" s="164">
        <f>IF(ISBLANK(Nomen.complète!R3393),"",Nomen.complète!R3393)</f>
        <v>11334</v>
      </c>
      <c r="C3393" s="165" t="str">
        <f>IF(ISBLANK(Nomen.complète!S3393),"-",Nomen.complète!S3393)</f>
        <v>Villaranon</v>
      </c>
    </row>
    <row r="3394" spans="1:3" x14ac:dyDescent="0.2">
      <c r="A3394" s="164" t="str">
        <f>IF(ISBLANK(Nomen.complète!Q3394),"",Nomen.complète!Q3394)</f>
        <v/>
      </c>
      <c r="B3394" s="164">
        <f>IF(ISBLANK(Nomen.complète!R3394),"",Nomen.complète!R3394)</f>
        <v>10761</v>
      </c>
      <c r="C3394" s="165" t="str">
        <f>IF(ISBLANK(Nomen.complète!S3394),"-",Nomen.complète!S3394)</f>
        <v>Villarbeney</v>
      </c>
    </row>
    <row r="3395" spans="1:3" x14ac:dyDescent="0.2">
      <c r="A3395" s="164" t="str">
        <f>IF(ISBLANK(Nomen.complète!Q3395),"",Nomen.complète!Q3395)</f>
        <v/>
      </c>
      <c r="B3395" s="164">
        <f>IF(ISBLANK(Nomen.complète!R3395),"",Nomen.complète!R3395)</f>
        <v>11298</v>
      </c>
      <c r="C3395" s="165" t="str">
        <f>IF(ISBLANK(Nomen.complète!S3395),"-",Nomen.complète!S3395)</f>
        <v>Villarepos</v>
      </c>
    </row>
    <row r="3396" spans="1:3" x14ac:dyDescent="0.2">
      <c r="A3396" s="164" t="str">
        <f>IF(ISBLANK(Nomen.complète!Q3396),"",Nomen.complète!Q3396)</f>
        <v/>
      </c>
      <c r="B3396" s="164">
        <f>IF(ISBLANK(Nomen.complète!R3396),"",Nomen.complète!R3396)</f>
        <v>10762</v>
      </c>
      <c r="C3396" s="165" t="str">
        <f>IF(ISBLANK(Nomen.complète!S3396),"-",Nomen.complète!S3396)</f>
        <v>Villargiroud</v>
      </c>
    </row>
    <row r="3397" spans="1:3" x14ac:dyDescent="0.2">
      <c r="A3397" s="164" t="str">
        <f>IF(ISBLANK(Nomen.complète!Q3397),"",Nomen.complète!Q3397)</f>
        <v/>
      </c>
      <c r="B3397" s="164">
        <f>IF(ISBLANK(Nomen.complète!R3397),"",Nomen.complète!R3397)</f>
        <v>10763</v>
      </c>
      <c r="C3397" s="165" t="str">
        <f>IF(ISBLANK(Nomen.complète!S3397),"-",Nomen.complète!S3397)</f>
        <v>Villariaz</v>
      </c>
    </row>
    <row r="3398" spans="1:3" x14ac:dyDescent="0.2">
      <c r="A3398" s="164" t="str">
        <f>IF(ISBLANK(Nomen.complète!Q3398),"",Nomen.complète!Q3398)</f>
        <v/>
      </c>
      <c r="B3398" s="164">
        <f>IF(ISBLANK(Nomen.complète!R3398),"",Nomen.complète!R3398)</f>
        <v>11215</v>
      </c>
      <c r="C3398" s="165" t="str">
        <f>IF(ISBLANK(Nomen.complète!S3398),"-",Nomen.complète!S3398)</f>
        <v>Villarimboud</v>
      </c>
    </row>
    <row r="3399" spans="1:3" x14ac:dyDescent="0.2">
      <c r="A3399" s="164" t="str">
        <f>IF(ISBLANK(Nomen.complète!Q3399),"",Nomen.complète!Q3399)</f>
        <v/>
      </c>
      <c r="B3399" s="164">
        <f>IF(ISBLANK(Nomen.complète!R3399),"",Nomen.complète!R3399)</f>
        <v>10764</v>
      </c>
      <c r="C3399" s="165" t="str">
        <f>IF(ISBLANK(Nomen.complète!S3399),"-",Nomen.complète!S3399)</f>
        <v>Villarlod</v>
      </c>
    </row>
    <row r="3400" spans="1:3" x14ac:dyDescent="0.2">
      <c r="A3400" s="164" t="str">
        <f>IF(ISBLANK(Nomen.complète!Q3400),"",Nomen.complète!Q3400)</f>
        <v/>
      </c>
      <c r="B3400" s="164">
        <f>IF(ISBLANK(Nomen.complète!R3400),"",Nomen.complète!R3400)</f>
        <v>10765</v>
      </c>
      <c r="C3400" s="165" t="str">
        <f>IF(ISBLANK(Nomen.complète!S3400),"-",Nomen.complète!S3400)</f>
        <v>Villars-Bramard</v>
      </c>
    </row>
    <row r="3401" spans="1:3" x14ac:dyDescent="0.2">
      <c r="A3401" s="164" t="str">
        <f>IF(ISBLANK(Nomen.complète!Q3401),"",Nomen.complète!Q3401)</f>
        <v/>
      </c>
      <c r="B3401" s="164">
        <f>IF(ISBLANK(Nomen.complète!R3401),"",Nomen.complète!R3401)</f>
        <v>10766</v>
      </c>
      <c r="C3401" s="165" t="str">
        <f>IF(ISBLANK(Nomen.complète!S3401),"-",Nomen.complète!S3401)</f>
        <v>Villars-Burquin</v>
      </c>
    </row>
    <row r="3402" spans="1:3" x14ac:dyDescent="0.2">
      <c r="A3402" s="164">
        <f>IF(ISBLANK(Nomen.complète!Q3402),"",Nomen.complète!Q3402)</f>
        <v>5935</v>
      </c>
      <c r="B3402" s="164">
        <f>IF(ISBLANK(Nomen.complète!R3402),"",Nomen.complète!R3402)</f>
        <v>14883</v>
      </c>
      <c r="C3402" s="165" t="str">
        <f>IF(ISBLANK(Nomen.complète!S3402),"-",Nomen.complète!S3402)</f>
        <v>Villars-Epeney</v>
      </c>
    </row>
    <row r="3403" spans="1:3" x14ac:dyDescent="0.2">
      <c r="A3403" s="164" t="str">
        <f>IF(ISBLANK(Nomen.complète!Q3403),"",Nomen.complète!Q3403)</f>
        <v/>
      </c>
      <c r="B3403" s="164">
        <f>IF(ISBLANK(Nomen.complète!R3403),"",Nomen.complète!R3403)</f>
        <v>10771</v>
      </c>
      <c r="C3403" s="165" t="str">
        <f>IF(ISBLANK(Nomen.complète!S3403),"-",Nomen.complète!S3403)</f>
        <v>Villars-Lussery</v>
      </c>
    </row>
    <row r="3404" spans="1:3" x14ac:dyDescent="0.2">
      <c r="A3404" s="164" t="str">
        <f>IF(ISBLANK(Nomen.complète!Q3404),"",Nomen.complète!Q3404)</f>
        <v/>
      </c>
      <c r="B3404" s="164">
        <f>IF(ISBLANK(Nomen.complète!R3404),"",Nomen.complète!R3404)</f>
        <v>10772</v>
      </c>
      <c r="C3404" s="165" t="str">
        <f>IF(ISBLANK(Nomen.complète!S3404),"-",Nomen.complète!S3404)</f>
        <v>Villars-Mendraz</v>
      </c>
    </row>
    <row r="3405" spans="1:3" x14ac:dyDescent="0.2">
      <c r="A3405" s="164">
        <f>IF(ISBLANK(Nomen.complète!Q3405),"",Nomen.complète!Q3405)</f>
        <v>5651</v>
      </c>
      <c r="B3405" s="164">
        <f>IF(ISBLANK(Nomen.complète!R3405),"",Nomen.complète!R3405)</f>
        <v>14885</v>
      </c>
      <c r="C3405" s="165" t="str">
        <f>IF(ISBLANK(Nomen.complète!S3405),"-",Nomen.complète!S3405)</f>
        <v>Villars-Sainte-Croix</v>
      </c>
    </row>
    <row r="3406" spans="1:3" x14ac:dyDescent="0.2">
      <c r="A3406" s="164" t="str">
        <f>IF(ISBLANK(Nomen.complète!Q3406),"",Nomen.complète!Q3406)</f>
        <v/>
      </c>
      <c r="B3406" s="164">
        <f>IF(ISBLANK(Nomen.complète!R3406),"",Nomen.complète!R3406)</f>
        <v>10163</v>
      </c>
      <c r="C3406" s="165" t="str">
        <f>IF(ISBLANK(Nomen.complète!S3406),"-",Nomen.complète!S3406)</f>
        <v>Villars-Tiercelin</v>
      </c>
    </row>
    <row r="3407" spans="1:3" x14ac:dyDescent="0.2">
      <c r="A3407" s="164" t="str">
        <f>IF(ISBLANK(Nomen.complète!Q3407),"",Nomen.complète!Q3407)</f>
        <v/>
      </c>
      <c r="B3407" s="164">
        <f>IF(ISBLANK(Nomen.complète!R3407),"",Nomen.complète!R3407)</f>
        <v>11195</v>
      </c>
      <c r="C3407" s="165" t="str">
        <f>IF(ISBLANK(Nomen.complète!S3407),"-",Nomen.complète!S3407)</f>
        <v>Villars-d'Avry</v>
      </c>
    </row>
    <row r="3408" spans="1:3" x14ac:dyDescent="0.2">
      <c r="A3408" s="164">
        <f>IF(ISBLANK(Nomen.complète!Q3408),"",Nomen.complète!Q3408)</f>
        <v>5690</v>
      </c>
      <c r="B3408" s="164">
        <f>IF(ISBLANK(Nomen.complète!R3408),"",Nomen.complète!R3408)</f>
        <v>14888</v>
      </c>
      <c r="C3408" s="165" t="str">
        <f>IF(ISBLANK(Nomen.complète!S3408),"-",Nomen.complète!S3408)</f>
        <v>Villars-le-Comte</v>
      </c>
    </row>
    <row r="3409" spans="1:3" x14ac:dyDescent="0.2">
      <c r="A3409" s="164" t="str">
        <f>IF(ISBLANK(Nomen.complète!Q3409),"",Nomen.complète!Q3409)</f>
        <v/>
      </c>
      <c r="B3409" s="164">
        <f>IF(ISBLANK(Nomen.complète!R3409),"",Nomen.complète!R3409)</f>
        <v>10754</v>
      </c>
      <c r="C3409" s="165" t="str">
        <f>IF(ISBLANK(Nomen.complète!S3409),"-",Nomen.complète!S3409)</f>
        <v>Villars-le-Grand</v>
      </c>
    </row>
    <row r="3410" spans="1:3" x14ac:dyDescent="0.2">
      <c r="A3410" s="164">
        <f>IF(ISBLANK(Nomen.complète!Q3410),"",Nomen.complète!Q3410)</f>
        <v>5537</v>
      </c>
      <c r="B3410" s="164">
        <f>IF(ISBLANK(Nomen.complète!R3410),"",Nomen.complète!R3410)</f>
        <v>14887</v>
      </c>
      <c r="C3410" s="165" t="str">
        <f>IF(ISBLANK(Nomen.complète!S3410),"-",Nomen.complète!S3410)</f>
        <v>Villars-le-Terroir</v>
      </c>
    </row>
    <row r="3411" spans="1:3" x14ac:dyDescent="0.2">
      <c r="A3411" s="164" t="str">
        <f>IF(ISBLANK(Nomen.complète!Q3411),"",Nomen.complète!Q3411)</f>
        <v/>
      </c>
      <c r="B3411" s="164">
        <f>IF(ISBLANK(Nomen.complète!R3411),"",Nomen.complète!R3411)</f>
        <v>10774</v>
      </c>
      <c r="C3411" s="165" t="str">
        <f>IF(ISBLANK(Nomen.complète!S3411),"-",Nomen.complète!S3411)</f>
        <v>Villars-sous-Champvent</v>
      </c>
    </row>
    <row r="3412" spans="1:3" x14ac:dyDescent="0.2">
      <c r="A3412" s="164" t="str">
        <f>IF(ISBLANK(Nomen.complète!Q3412),"",Nomen.complète!Q3412)</f>
        <v/>
      </c>
      <c r="B3412" s="164">
        <f>IF(ISBLANK(Nomen.complète!R3412),"",Nomen.complète!R3412)</f>
        <v>10775</v>
      </c>
      <c r="C3412" s="165" t="str">
        <f>IF(ISBLANK(Nomen.complète!S3412),"-",Nomen.complète!S3412)</f>
        <v>Villars-sous-Mont</v>
      </c>
    </row>
    <row r="3413" spans="1:3" x14ac:dyDescent="0.2">
      <c r="A3413" s="164">
        <f>IF(ISBLANK(Nomen.complète!Q3413),"",Nomen.complète!Q3413)</f>
        <v>5652</v>
      </c>
      <c r="B3413" s="164">
        <f>IF(ISBLANK(Nomen.complète!R3413),"",Nomen.complète!R3413)</f>
        <v>14882</v>
      </c>
      <c r="C3413" s="165" t="str">
        <f>IF(ISBLANK(Nomen.complète!S3413),"-",Nomen.complète!S3413)</f>
        <v>Villars-sous-Yens</v>
      </c>
    </row>
    <row r="3414" spans="1:3" x14ac:dyDescent="0.2">
      <c r="A3414" s="164">
        <f>IF(ISBLANK(Nomen.complète!Q3414),"",Nomen.complète!Q3414)</f>
        <v>2228</v>
      </c>
      <c r="B3414" s="164">
        <f>IF(ISBLANK(Nomen.complète!R3414),"",Nomen.complète!R3414)</f>
        <v>10162</v>
      </c>
      <c r="C3414" s="165" t="str">
        <f>IF(ISBLANK(Nomen.complète!S3414),"-",Nomen.complète!S3414)</f>
        <v>Villars-sur-Glâne</v>
      </c>
    </row>
    <row r="3415" spans="1:3" x14ac:dyDescent="0.2">
      <c r="A3415" s="164" t="str">
        <f>IF(ISBLANK(Nomen.complète!Q3415),"",Nomen.complète!Q3415)</f>
        <v/>
      </c>
      <c r="B3415" s="164">
        <f>IF(ISBLANK(Nomen.complète!R3415),"",Nomen.complète!R3415)</f>
        <v>10180</v>
      </c>
      <c r="C3415" s="165" t="str">
        <f>IF(ISBLANK(Nomen.complète!S3415),"-",Nomen.complète!S3415)</f>
        <v>Villarsel-le-Gibloux</v>
      </c>
    </row>
    <row r="3416" spans="1:3" x14ac:dyDescent="0.2">
      <c r="A3416" s="164">
        <f>IF(ISBLANK(Nomen.complète!Q3416),"",Nomen.complète!Q3416)</f>
        <v>2230</v>
      </c>
      <c r="B3416" s="164">
        <f>IF(ISBLANK(Nomen.complète!R3416),"",Nomen.complète!R3416)</f>
        <v>10165</v>
      </c>
      <c r="C3416" s="165" t="str">
        <f>IF(ISBLANK(Nomen.complète!S3416),"-",Nomen.complète!S3416)</f>
        <v>Villarsel-sur-Marly</v>
      </c>
    </row>
    <row r="3417" spans="1:3" x14ac:dyDescent="0.2">
      <c r="A3417" s="164" t="str">
        <f>IF(ISBLANK(Nomen.complète!Q3417),"",Nomen.complète!Q3417)</f>
        <v/>
      </c>
      <c r="B3417" s="164">
        <f>IF(ISBLANK(Nomen.complète!R3417),"",Nomen.complète!R3417)</f>
        <v>10151</v>
      </c>
      <c r="C3417" s="165" t="str">
        <f>IF(ISBLANK(Nomen.complète!S3417),"-",Nomen.complète!S3417)</f>
        <v>Villarsiviriaux</v>
      </c>
    </row>
    <row r="3418" spans="1:3" x14ac:dyDescent="0.2">
      <c r="A3418" s="164" t="str">
        <f>IF(ISBLANK(Nomen.complète!Q3418),"",Nomen.complète!Q3418)</f>
        <v/>
      </c>
      <c r="B3418" s="164">
        <f>IF(ISBLANK(Nomen.complète!R3418),"",Nomen.complète!R3418)</f>
        <v>10167</v>
      </c>
      <c r="C3418" s="165" t="str">
        <f>IF(ISBLANK(Nomen.complète!S3418),"-",Nomen.complète!S3418)</f>
        <v>Villarvolard</v>
      </c>
    </row>
    <row r="3419" spans="1:3" x14ac:dyDescent="0.2">
      <c r="A3419" s="164">
        <f>IF(ISBLANK(Nomen.complète!Q3419),"",Nomen.complète!Q3419)</f>
        <v>5830</v>
      </c>
      <c r="B3419" s="164">
        <f>IF(ISBLANK(Nomen.complète!R3419),"",Nomen.complète!R3419)</f>
        <v>14542</v>
      </c>
      <c r="C3419" s="165" t="str">
        <f>IF(ISBLANK(Nomen.complète!S3419),"-",Nomen.complète!S3419)</f>
        <v>Villarzel</v>
      </c>
    </row>
    <row r="3420" spans="1:3" x14ac:dyDescent="0.2">
      <c r="A3420" s="164">
        <f>IF(ISBLANK(Nomen.complète!Q3420),"",Nomen.complète!Q3420)</f>
        <v>2117</v>
      </c>
      <c r="B3420" s="164">
        <f>IF(ISBLANK(Nomen.complète!R3420),"",Nomen.complète!R3420)</f>
        <v>16132</v>
      </c>
      <c r="C3420" s="165" t="str">
        <f>IF(ISBLANK(Nomen.complète!S3420),"-",Nomen.complète!S3420)</f>
        <v>Villaz</v>
      </c>
    </row>
    <row r="3421" spans="1:3" x14ac:dyDescent="0.2">
      <c r="A3421" s="164" t="str">
        <f>IF(ISBLANK(Nomen.complète!Q3421),"",Nomen.complète!Q3421)</f>
        <v/>
      </c>
      <c r="B3421" s="164">
        <f>IF(ISBLANK(Nomen.complète!R3421),"",Nomen.complète!R3421)</f>
        <v>11379</v>
      </c>
      <c r="C3421" s="165" t="str">
        <f>IF(ISBLANK(Nomen.complète!S3421),"-",Nomen.complète!S3421)</f>
        <v>Villaz-Saint-Pierre</v>
      </c>
    </row>
    <row r="3422" spans="1:3" x14ac:dyDescent="0.2">
      <c r="A3422" s="164" t="str">
        <f>IF(ISBLANK(Nomen.complète!Q3422),"",Nomen.complète!Q3422)</f>
        <v/>
      </c>
      <c r="B3422" s="164">
        <f>IF(ISBLANK(Nomen.complète!R3422),"",Nomen.complète!R3422)</f>
        <v>10202</v>
      </c>
      <c r="C3422" s="165" t="str">
        <f>IF(ISBLANK(Nomen.complète!S3422),"-",Nomen.complète!S3422)</f>
        <v>Villeneuve (FR)</v>
      </c>
    </row>
    <row r="3423" spans="1:3" x14ac:dyDescent="0.2">
      <c r="A3423" s="164">
        <f>IF(ISBLANK(Nomen.complète!Q3423),"",Nomen.complète!Q3423)</f>
        <v>5414</v>
      </c>
      <c r="B3423" s="164">
        <f>IF(ISBLANK(Nomen.complète!R3423),"",Nomen.complète!R3423)</f>
        <v>14914</v>
      </c>
      <c r="C3423" s="165" t="str">
        <f>IF(ISBLANK(Nomen.complète!S3423),"-",Nomen.complète!S3423)</f>
        <v>Villeneuve (VD)</v>
      </c>
    </row>
    <row r="3424" spans="1:3" x14ac:dyDescent="0.2">
      <c r="A3424" s="164">
        <f>IF(ISBLANK(Nomen.complète!Q3424),"",Nomen.complète!Q3424)</f>
        <v>448</v>
      </c>
      <c r="B3424" s="164">
        <f>IF(ISBLANK(Nomen.complète!R3424),"",Nomen.complète!R3424)</f>
        <v>15099</v>
      </c>
      <c r="C3424" s="165" t="str">
        <f>IF(ISBLANK(Nomen.complète!S3424),"-",Nomen.complète!S3424)</f>
        <v>Villeret</v>
      </c>
    </row>
    <row r="3425" spans="1:3" x14ac:dyDescent="0.2">
      <c r="A3425" s="164" t="str">
        <f>IF(ISBLANK(Nomen.complète!Q3425),"",Nomen.complète!Q3425)</f>
        <v/>
      </c>
      <c r="B3425" s="164">
        <f>IF(ISBLANK(Nomen.complète!R3425),"",Nomen.complète!R3425)</f>
        <v>10035</v>
      </c>
      <c r="C3425" s="165" t="str">
        <f>IF(ISBLANK(Nomen.complète!S3425),"-",Nomen.complète!S3425)</f>
        <v>Villette (Lavaux)</v>
      </c>
    </row>
    <row r="3426" spans="1:3" x14ac:dyDescent="0.2">
      <c r="A3426" s="164" t="str">
        <f>IF(ISBLANK(Nomen.complète!Q3426),"",Nomen.complète!Q3426)</f>
        <v/>
      </c>
      <c r="B3426" s="164">
        <f>IF(ISBLANK(Nomen.complète!R3426),"",Nomen.complète!R3426)</f>
        <v>10037</v>
      </c>
      <c r="C3426" s="165" t="str">
        <f>IF(ISBLANK(Nomen.complète!S3426),"-",Nomen.complète!S3426)</f>
        <v>Villiers</v>
      </c>
    </row>
    <row r="3427" spans="1:3" x14ac:dyDescent="0.2">
      <c r="A3427" s="164">
        <f>IF(ISBLANK(Nomen.complète!Q3427),"",Nomen.complète!Q3427)</f>
        <v>4121</v>
      </c>
      <c r="B3427" s="164">
        <f>IF(ISBLANK(Nomen.complète!R3427),"",Nomen.complète!R3427)</f>
        <v>14535</v>
      </c>
      <c r="C3427" s="165" t="str">
        <f>IF(ISBLANK(Nomen.complète!S3427),"-",Nomen.complète!S3427)</f>
        <v>Villigen</v>
      </c>
    </row>
    <row r="3428" spans="1:3" x14ac:dyDescent="0.2">
      <c r="A3428" s="164">
        <f>IF(ISBLANK(Nomen.complète!Q3428),"",Nomen.complète!Q3428)</f>
        <v>4080</v>
      </c>
      <c r="B3428" s="164">
        <f>IF(ISBLANK(Nomen.complète!R3428),"",Nomen.complète!R3428)</f>
        <v>15386</v>
      </c>
      <c r="C3428" s="165" t="str">
        <f>IF(ISBLANK(Nomen.complète!S3428),"-",Nomen.complète!S3428)</f>
        <v>Villmergen</v>
      </c>
    </row>
    <row r="3429" spans="1:3" x14ac:dyDescent="0.2">
      <c r="A3429" s="164">
        <f>IF(ISBLANK(Nomen.complète!Q3429),"",Nomen.complète!Q3429)</f>
        <v>4122</v>
      </c>
      <c r="B3429" s="164">
        <f>IF(ISBLANK(Nomen.complète!R3429),"",Nomen.complète!R3429)</f>
        <v>10009</v>
      </c>
      <c r="C3429" s="165" t="str">
        <f>IF(ISBLANK(Nomen.complète!S3429),"-",Nomen.complète!S3429)</f>
        <v>Villnachern</v>
      </c>
    </row>
    <row r="3430" spans="1:3" x14ac:dyDescent="0.2">
      <c r="A3430" s="164">
        <f>IF(ISBLANK(Nomen.complète!Q3430),"",Nomen.complète!Q3430)</f>
        <v>2114</v>
      </c>
      <c r="B3430" s="164">
        <f>IF(ISBLANK(Nomen.complète!R3430),"",Nomen.complète!R3430)</f>
        <v>14137</v>
      </c>
      <c r="C3430" s="165" t="str">
        <f>IF(ISBLANK(Nomen.complète!S3430),"-",Nomen.complète!S3430)</f>
        <v>Villorsonnens</v>
      </c>
    </row>
    <row r="3431" spans="1:3" x14ac:dyDescent="0.2">
      <c r="A3431" s="164" t="str">
        <f>IF(ISBLANK(Nomen.complète!Q3431),"",Nomen.complète!Q3431)</f>
        <v/>
      </c>
      <c r="B3431" s="164">
        <f>IF(ISBLANK(Nomen.complète!R3431),"",Nomen.complète!R3431)</f>
        <v>10105</v>
      </c>
      <c r="C3431" s="165" t="str">
        <f>IF(ISBLANK(Nomen.complète!S3431),"-",Nomen.complète!S3431)</f>
        <v>Vilters</v>
      </c>
    </row>
    <row r="3432" spans="1:3" x14ac:dyDescent="0.2">
      <c r="A3432" s="164">
        <f>IF(ISBLANK(Nomen.complète!Q3432),"",Nomen.complète!Q3432)</f>
        <v>3297</v>
      </c>
      <c r="B3432" s="164">
        <f>IF(ISBLANK(Nomen.complète!R3432),"",Nomen.complète!R3432)</f>
        <v>14417</v>
      </c>
      <c r="C3432" s="165" t="str">
        <f>IF(ISBLANK(Nomen.complète!S3432),"-",Nomen.complète!S3432)</f>
        <v>Vilters-Wangs</v>
      </c>
    </row>
    <row r="3433" spans="1:3" x14ac:dyDescent="0.2">
      <c r="A3433" s="164">
        <f>IF(ISBLANK(Nomen.complète!Q3433),"",Nomen.complète!Q3433)</f>
        <v>502</v>
      </c>
      <c r="B3433" s="164">
        <f>IF(ISBLANK(Nomen.complète!R3433),"",Nomen.complète!R3433)</f>
        <v>15111</v>
      </c>
      <c r="C3433" s="165" t="str">
        <f>IF(ISBLANK(Nomen.complète!S3433),"-",Nomen.complète!S3433)</f>
        <v>Vinelz</v>
      </c>
    </row>
    <row r="3434" spans="1:3" x14ac:dyDescent="0.2">
      <c r="A3434" s="164" t="str">
        <f>IF(ISBLANK(Nomen.complète!Q3434),"",Nomen.complète!Q3434)</f>
        <v/>
      </c>
      <c r="B3434" s="164">
        <f>IF(ISBLANK(Nomen.complète!R3434),"",Nomen.complète!R3434)</f>
        <v>16321</v>
      </c>
      <c r="C3434" s="165" t="str">
        <f>IF(ISBLANK(Nomen.complète!S3434),"-",Nomen.complète!S3434)</f>
        <v>Vingelz</v>
      </c>
    </row>
    <row r="3435" spans="1:3" x14ac:dyDescent="0.2">
      <c r="A3435" s="164">
        <f>IF(ISBLANK(Nomen.complète!Q3435),"",Nomen.complète!Q3435)</f>
        <v>5863</v>
      </c>
      <c r="B3435" s="164">
        <f>IF(ISBLANK(Nomen.complète!R3435),"",Nomen.complète!R3435)</f>
        <v>14916</v>
      </c>
      <c r="C3435" s="165" t="str">
        <f>IF(ISBLANK(Nomen.complète!S3435),"-",Nomen.complète!S3435)</f>
        <v>Vinzel</v>
      </c>
    </row>
    <row r="3436" spans="1:3" x14ac:dyDescent="0.2">
      <c r="A3436" s="164">
        <f>IF(ISBLANK(Nomen.complète!Q3436),"",Nomen.complète!Q3436)</f>
        <v>6158</v>
      </c>
      <c r="B3436" s="164">
        <f>IF(ISBLANK(Nomen.complète!R3436),"",Nomen.complète!R3436)</f>
        <v>10078</v>
      </c>
      <c r="C3436" s="165" t="str">
        <f>IF(ISBLANK(Nomen.complète!S3436),"-",Nomen.complète!S3436)</f>
        <v>Vionnaz</v>
      </c>
    </row>
    <row r="3437" spans="1:3" x14ac:dyDescent="0.2">
      <c r="A3437" s="164" t="str">
        <f>IF(ISBLANK(Nomen.complète!Q3437),"",Nomen.complète!Q3437)</f>
        <v/>
      </c>
      <c r="B3437" s="164">
        <f>IF(ISBLANK(Nomen.complète!R3437),"",Nomen.complète!R3437)</f>
        <v>10417</v>
      </c>
      <c r="C3437" s="165" t="str">
        <f>IF(ISBLANK(Nomen.complète!S3437),"-",Nomen.complète!S3437)</f>
        <v>Vira (Gambarogno)</v>
      </c>
    </row>
    <row r="3438" spans="1:3" x14ac:dyDescent="0.2">
      <c r="A3438" s="164">
        <f>IF(ISBLANK(Nomen.complète!Q3438),"",Nomen.complète!Q3438)</f>
        <v>6297</v>
      </c>
      <c r="B3438" s="164">
        <f>IF(ISBLANK(Nomen.complète!R3438),"",Nomen.complète!R3438)</f>
        <v>13226</v>
      </c>
      <c r="C3438" s="165" t="str">
        <f>IF(ISBLANK(Nomen.complète!S3438),"-",Nomen.complète!S3438)</f>
        <v>Visp</v>
      </c>
    </row>
    <row r="3439" spans="1:3" x14ac:dyDescent="0.2">
      <c r="A3439" s="164">
        <f>IF(ISBLANK(Nomen.complète!Q3439),"",Nomen.complète!Q3439)</f>
        <v>6298</v>
      </c>
      <c r="B3439" s="164">
        <f>IF(ISBLANK(Nomen.complète!R3439),"",Nomen.complète!R3439)</f>
        <v>10419</v>
      </c>
      <c r="C3439" s="165" t="str">
        <f>IF(ISBLANK(Nomen.complète!S3439),"-",Nomen.complète!S3439)</f>
        <v>Visperterminen</v>
      </c>
    </row>
    <row r="3440" spans="1:3" x14ac:dyDescent="0.2">
      <c r="A3440" s="164" t="str">
        <f>IF(ISBLANK(Nomen.complète!Q3440),"",Nomen.complète!Q3440)</f>
        <v/>
      </c>
      <c r="B3440" s="164">
        <f>IF(ISBLANK(Nomen.complète!R3440),"",Nomen.complète!R3440)</f>
        <v>10376</v>
      </c>
      <c r="C3440" s="165" t="str">
        <f>IF(ISBLANK(Nomen.complète!S3440),"-",Nomen.complète!S3440)</f>
        <v>Vissoie</v>
      </c>
    </row>
    <row r="3441" spans="1:3" x14ac:dyDescent="0.2">
      <c r="A3441" s="164">
        <f>IF(ISBLANK(Nomen.complète!Q3441),"",Nomen.complète!Q3441)</f>
        <v>1068</v>
      </c>
      <c r="B3441" s="164">
        <f>IF(ISBLANK(Nomen.complète!R3441),"",Nomen.complète!R3441)</f>
        <v>15526</v>
      </c>
      <c r="C3441" s="165" t="str">
        <f>IF(ISBLANK(Nomen.complète!S3441),"-",Nomen.complète!S3441)</f>
        <v>Vitznau</v>
      </c>
    </row>
    <row r="3442" spans="1:3" x14ac:dyDescent="0.2">
      <c r="A3442" s="164" t="str">
        <f>IF(ISBLANK(Nomen.complète!Q3442),"",Nomen.complète!Q3442)</f>
        <v/>
      </c>
      <c r="B3442" s="164">
        <f>IF(ISBLANK(Nomen.complète!R3442),"",Nomen.complète!R3442)</f>
        <v>10404</v>
      </c>
      <c r="C3442" s="165" t="str">
        <f>IF(ISBLANK(Nomen.complète!S3442),"-",Nomen.complète!S3442)</f>
        <v>Vogorno</v>
      </c>
    </row>
    <row r="3443" spans="1:3" x14ac:dyDescent="0.2">
      <c r="A3443" s="164">
        <f>IF(ISBLANK(Nomen.complète!Q3443),"",Nomen.complète!Q3443)</f>
        <v>43</v>
      </c>
      <c r="B3443" s="164">
        <f>IF(ISBLANK(Nomen.complète!R3443),"",Nomen.complète!R3443)</f>
        <v>10365</v>
      </c>
      <c r="C3443" s="165" t="str">
        <f>IF(ISBLANK(Nomen.complète!S3443),"-",Nomen.complète!S3443)</f>
        <v>Volken</v>
      </c>
    </row>
    <row r="3444" spans="1:3" x14ac:dyDescent="0.2">
      <c r="A3444" s="164">
        <f>IF(ISBLANK(Nomen.complète!Q3444),"",Nomen.complète!Q3444)</f>
        <v>199</v>
      </c>
      <c r="B3444" s="164">
        <f>IF(ISBLANK(Nomen.complète!R3444),"",Nomen.complète!R3444)</f>
        <v>10368</v>
      </c>
      <c r="C3444" s="165" t="str">
        <f>IF(ISBLANK(Nomen.complète!S3444),"-",Nomen.complète!S3444)</f>
        <v>Volketswil</v>
      </c>
    </row>
    <row r="3445" spans="1:3" x14ac:dyDescent="0.2">
      <c r="A3445" s="164" t="str">
        <f>IF(ISBLANK(Nomen.complète!Q3445),"",Nomen.complète!Q3445)</f>
        <v/>
      </c>
      <c r="B3445" s="164">
        <f>IF(ISBLANK(Nomen.complète!R3445),"",Nomen.complète!R3445)</f>
        <v>10369</v>
      </c>
      <c r="C3445" s="165" t="str">
        <f>IF(ISBLANK(Nomen.complète!S3445),"-",Nomen.complète!S3445)</f>
        <v>Vollèges</v>
      </c>
    </row>
    <row r="3446" spans="1:3" x14ac:dyDescent="0.2">
      <c r="A3446" s="164">
        <f>IF(ISBLANK(Nomen.complète!Q3446),"",Nomen.complète!Q3446)</f>
        <v>4287</v>
      </c>
      <c r="B3446" s="164">
        <f>IF(ISBLANK(Nomen.complète!R3446),"",Nomen.complète!R3446)</f>
        <v>10370</v>
      </c>
      <c r="C3446" s="165" t="str">
        <f>IF(ISBLANK(Nomen.complète!S3446),"-",Nomen.complète!S3446)</f>
        <v>Vordemwald</v>
      </c>
    </row>
    <row r="3447" spans="1:3" x14ac:dyDescent="0.2">
      <c r="A3447" s="164">
        <f>IF(ISBLANK(Nomen.complète!Q3447),"",Nomen.complète!Q3447)</f>
        <v>1348</v>
      </c>
      <c r="B3447" s="164">
        <f>IF(ISBLANK(Nomen.complète!R3447),"",Nomen.complète!R3447)</f>
        <v>10371</v>
      </c>
      <c r="C3447" s="165" t="str">
        <f>IF(ISBLANK(Nomen.complète!S3447),"-",Nomen.complète!S3447)</f>
        <v>Vorderthal</v>
      </c>
    </row>
    <row r="3448" spans="1:3" x14ac:dyDescent="0.2">
      <c r="A3448" s="164">
        <f>IF(ISBLANK(Nomen.complète!Q3448),"",Nomen.complète!Q3448)</f>
        <v>6159</v>
      </c>
      <c r="B3448" s="164">
        <f>IF(ISBLANK(Nomen.complète!R3448),"",Nomen.complète!R3448)</f>
        <v>10372</v>
      </c>
      <c r="C3448" s="165" t="str">
        <f>IF(ISBLANK(Nomen.complète!S3448),"-",Nomen.complète!S3448)</f>
        <v>Vouvry</v>
      </c>
    </row>
    <row r="3449" spans="1:3" x14ac:dyDescent="0.2">
      <c r="A3449" s="164" t="str">
        <f>IF(ISBLANK(Nomen.complète!Q3449),"",Nomen.complète!Q3449)</f>
        <v/>
      </c>
      <c r="B3449" s="164">
        <f>IF(ISBLANK(Nomen.complète!R3449),"",Nomen.complète!R3449)</f>
        <v>16233</v>
      </c>
      <c r="C3449" s="165" t="str">
        <f>IF(ISBLANK(Nomen.complète!S3449),"-",Nomen.complète!S3449)</f>
        <v>Voëns-Maley</v>
      </c>
    </row>
    <row r="3450" spans="1:3" x14ac:dyDescent="0.2">
      <c r="A3450" s="164" t="str">
        <f>IF(ISBLANK(Nomen.complète!Q3450),"",Nomen.complète!Q3450)</f>
        <v/>
      </c>
      <c r="B3450" s="164">
        <f>IF(ISBLANK(Nomen.complète!R3450),"",Nomen.complète!R3450)</f>
        <v>10205</v>
      </c>
      <c r="C3450" s="165" t="str">
        <f>IF(ISBLANK(Nomen.complète!S3450),"-",Nomen.complète!S3450)</f>
        <v>Vrin</v>
      </c>
    </row>
    <row r="3451" spans="1:3" x14ac:dyDescent="0.2">
      <c r="A3451" s="164">
        <f>IF(ISBLANK(Nomen.complète!Q3451),"",Nomen.complète!Q3451)</f>
        <v>2160</v>
      </c>
      <c r="B3451" s="164">
        <f>IF(ISBLANK(Nomen.complète!R3451),"",Nomen.complète!R3451)</f>
        <v>10373</v>
      </c>
      <c r="C3451" s="165" t="str">
        <f>IF(ISBLANK(Nomen.complète!S3451),"-",Nomen.complète!S3451)</f>
        <v>Vuadens</v>
      </c>
    </row>
    <row r="3452" spans="1:3" x14ac:dyDescent="0.2">
      <c r="A3452" s="164" t="str">
        <f>IF(ISBLANK(Nomen.complète!Q3452),"",Nomen.complète!Q3452)</f>
        <v/>
      </c>
      <c r="B3452" s="164">
        <f>IF(ISBLANK(Nomen.complète!R3452),"",Nomen.complète!R3452)</f>
        <v>10390</v>
      </c>
      <c r="C3452" s="165" t="str">
        <f>IF(ISBLANK(Nomen.complète!S3452),"-",Nomen.complète!S3452)</f>
        <v>Vuarmarens</v>
      </c>
    </row>
    <row r="3453" spans="1:3" x14ac:dyDescent="0.2">
      <c r="A3453" s="164">
        <f>IF(ISBLANK(Nomen.complète!Q3453),"",Nomen.complète!Q3453)</f>
        <v>5539</v>
      </c>
      <c r="B3453" s="164">
        <f>IF(ISBLANK(Nomen.complète!R3453),"",Nomen.complète!R3453)</f>
        <v>14910</v>
      </c>
      <c r="C3453" s="165" t="str">
        <f>IF(ISBLANK(Nomen.complète!S3453),"-",Nomen.complète!S3453)</f>
        <v>Vuarrens</v>
      </c>
    </row>
    <row r="3454" spans="1:3" x14ac:dyDescent="0.2">
      <c r="A3454" s="164">
        <f>IF(ISBLANK(Nomen.complète!Q3454),"",Nomen.complète!Q3454)</f>
        <v>5692</v>
      </c>
      <c r="B3454" s="164">
        <f>IF(ISBLANK(Nomen.complète!R3454),"",Nomen.complète!R3454)</f>
        <v>14909</v>
      </c>
      <c r="C3454" s="165" t="str">
        <f>IF(ISBLANK(Nomen.complète!S3454),"-",Nomen.complète!S3454)</f>
        <v>Vucherens</v>
      </c>
    </row>
    <row r="3455" spans="1:3" x14ac:dyDescent="0.2">
      <c r="A3455" s="164">
        <f>IF(ISBLANK(Nomen.complète!Q3455),"",Nomen.complète!Q3455)</f>
        <v>5503</v>
      </c>
      <c r="B3455" s="164">
        <f>IF(ISBLANK(Nomen.complète!R3455),"",Nomen.complète!R3455)</f>
        <v>14908</v>
      </c>
      <c r="C3455" s="165" t="str">
        <f>IF(ISBLANK(Nomen.complète!S3455),"-",Nomen.complète!S3455)</f>
        <v>Vufflens-la-Ville</v>
      </c>
    </row>
    <row r="3456" spans="1:3" x14ac:dyDescent="0.2">
      <c r="A3456" s="164">
        <f>IF(ISBLANK(Nomen.complète!Q3456),"",Nomen.complète!Q3456)</f>
        <v>5653</v>
      </c>
      <c r="B3456" s="164">
        <f>IF(ISBLANK(Nomen.complète!R3456),"",Nomen.complète!R3456)</f>
        <v>14907</v>
      </c>
      <c r="C3456" s="165" t="str">
        <f>IF(ISBLANK(Nomen.complète!S3456),"-",Nomen.complète!S3456)</f>
        <v>Vufflens-le-Château</v>
      </c>
    </row>
    <row r="3457" spans="1:3" x14ac:dyDescent="0.2">
      <c r="A3457" s="164">
        <f>IF(ISBLANK(Nomen.complète!Q3457),"",Nomen.complète!Q3457)</f>
        <v>5937</v>
      </c>
      <c r="B3457" s="164">
        <f>IF(ISBLANK(Nomen.complète!R3457),"",Nomen.complète!R3457)</f>
        <v>14906</v>
      </c>
      <c r="C3457" s="165" t="str">
        <f>IF(ISBLANK(Nomen.complète!S3457),"-",Nomen.complète!S3457)</f>
        <v>Vugelles-La Mothe</v>
      </c>
    </row>
    <row r="3458" spans="1:3" x14ac:dyDescent="0.2">
      <c r="A3458" s="164" t="str">
        <f>IF(ISBLANK(Nomen.complète!Q3458),"",Nomen.complète!Q3458)</f>
        <v/>
      </c>
      <c r="B3458" s="164">
        <f>IF(ISBLANK(Nomen.complète!R3458),"",Nomen.complète!R3458)</f>
        <v>10387</v>
      </c>
      <c r="C3458" s="165" t="str">
        <f>IF(ISBLANK(Nomen.complète!S3458),"-",Nomen.complète!S3458)</f>
        <v>Vuibroye</v>
      </c>
    </row>
    <row r="3459" spans="1:3" x14ac:dyDescent="0.2">
      <c r="A3459" s="164" t="str">
        <f>IF(ISBLANK(Nomen.complète!Q3459),"",Nomen.complète!Q3459)</f>
        <v/>
      </c>
      <c r="B3459" s="164">
        <f>IF(ISBLANK(Nomen.complète!R3459),"",Nomen.complète!R3459)</f>
        <v>10388</v>
      </c>
      <c r="C3459" s="165" t="str">
        <f>IF(ISBLANK(Nomen.complète!S3459),"-",Nomen.complète!S3459)</f>
        <v>Vuippens</v>
      </c>
    </row>
    <row r="3460" spans="1:3" x14ac:dyDescent="0.2">
      <c r="A3460" s="164" t="str">
        <f>IF(ISBLANK(Nomen.complète!Q3460),"",Nomen.complète!Q3460)</f>
        <v/>
      </c>
      <c r="B3460" s="164">
        <f>IF(ISBLANK(Nomen.complète!R3460),"",Nomen.complète!R3460)</f>
        <v>10422</v>
      </c>
      <c r="C3460" s="165" t="str">
        <f>IF(ISBLANK(Nomen.complète!S3460),"-",Nomen.complète!S3460)</f>
        <v>Vuissens</v>
      </c>
    </row>
    <row r="3461" spans="1:3" x14ac:dyDescent="0.2">
      <c r="A3461" s="164">
        <f>IF(ISBLANK(Nomen.complète!Q3461),"",Nomen.complète!Q3461)</f>
        <v>2113</v>
      </c>
      <c r="B3461" s="164">
        <f>IF(ISBLANK(Nomen.complète!R3461),"",Nomen.complète!R3461)</f>
        <v>14480</v>
      </c>
      <c r="C3461" s="165" t="str">
        <f>IF(ISBLANK(Nomen.complète!S3461),"-",Nomen.complète!S3461)</f>
        <v>Vuisternens-devant-Romont</v>
      </c>
    </row>
    <row r="3462" spans="1:3" x14ac:dyDescent="0.2">
      <c r="A3462" s="164" t="str">
        <f>IF(ISBLANK(Nomen.complète!Q3462),"",Nomen.complète!Q3462)</f>
        <v/>
      </c>
      <c r="B3462" s="164">
        <f>IF(ISBLANK(Nomen.complète!R3462),"",Nomen.complète!R3462)</f>
        <v>10406</v>
      </c>
      <c r="C3462" s="165" t="str">
        <f>IF(ISBLANK(Nomen.complète!S3462),"-",Nomen.complète!S3462)</f>
        <v>Vuisternens-en-Ogoz</v>
      </c>
    </row>
    <row r="3463" spans="1:3" x14ac:dyDescent="0.2">
      <c r="A3463" s="164">
        <f>IF(ISBLANK(Nomen.complète!Q3463),"",Nomen.complète!Q3463)</f>
        <v>5766</v>
      </c>
      <c r="B3463" s="164">
        <f>IF(ISBLANK(Nomen.complète!R3463),"",Nomen.complète!R3463)</f>
        <v>14903</v>
      </c>
      <c r="C3463" s="165" t="str">
        <f>IF(ISBLANK(Nomen.complète!S3463),"-",Nomen.complète!S3463)</f>
        <v>Vuiteboeuf</v>
      </c>
    </row>
    <row r="3464" spans="1:3" x14ac:dyDescent="0.2">
      <c r="A3464" s="164">
        <f>IF(ISBLANK(Nomen.complète!Q3464),"",Nomen.complète!Q3464)</f>
        <v>5803</v>
      </c>
      <c r="B3464" s="164">
        <f>IF(ISBLANK(Nomen.complète!R3464),"",Nomen.complète!R3464)</f>
        <v>14902</v>
      </c>
      <c r="C3464" s="165" t="str">
        <f>IF(ISBLANK(Nomen.complète!S3464),"-",Nomen.complète!S3464)</f>
        <v>Vulliens</v>
      </c>
    </row>
    <row r="3465" spans="1:3" x14ac:dyDescent="0.2">
      <c r="A3465" s="164">
        <f>IF(ISBLANK(Nomen.complète!Q3465),"",Nomen.complète!Q3465)</f>
        <v>5654</v>
      </c>
      <c r="B3465" s="164">
        <f>IF(ISBLANK(Nomen.complète!R3465),"",Nomen.complète!R3465)</f>
        <v>14901</v>
      </c>
      <c r="C3465" s="165" t="str">
        <f>IF(ISBLANK(Nomen.complète!S3465),"-",Nomen.complète!S3465)</f>
        <v>Vullierens</v>
      </c>
    </row>
    <row r="3466" spans="1:3" x14ac:dyDescent="0.2">
      <c r="A3466" s="164" t="str">
        <f>IF(ISBLANK(Nomen.complète!Q3466),"",Nomen.complète!Q3466)</f>
        <v/>
      </c>
      <c r="B3466" s="164">
        <f>IF(ISBLANK(Nomen.complète!R3466),"",Nomen.complète!R3466)</f>
        <v>11365</v>
      </c>
      <c r="C3466" s="165" t="str">
        <f>IF(ISBLANK(Nomen.complète!S3466),"-",Nomen.complète!S3466)</f>
        <v>Vully-le-Bas</v>
      </c>
    </row>
    <row r="3467" spans="1:3" x14ac:dyDescent="0.2">
      <c r="A3467" s="164" t="str">
        <f>IF(ISBLANK(Nomen.complète!Q3467),"",Nomen.complète!Q3467)</f>
        <v/>
      </c>
      <c r="B3467" s="164">
        <f>IF(ISBLANK(Nomen.complète!R3467),"",Nomen.complète!R3467)</f>
        <v>11341</v>
      </c>
      <c r="C3467" s="165" t="str">
        <f>IF(ISBLANK(Nomen.complète!S3467),"-",Nomen.complète!S3467)</f>
        <v>Vully-le-Haut</v>
      </c>
    </row>
    <row r="3468" spans="1:3" x14ac:dyDescent="0.2">
      <c r="A3468" s="164">
        <f>IF(ISBLANK(Nomen.complète!Q3468),"",Nomen.complète!Q3468)</f>
        <v>5464</v>
      </c>
      <c r="B3468" s="164">
        <f>IF(ISBLANK(Nomen.complète!R3468),"",Nomen.complète!R3468)</f>
        <v>15488</v>
      </c>
      <c r="C3468" s="165" t="str">
        <f>IF(ISBLANK(Nomen.complète!S3468),"-",Nomen.complète!S3468)</f>
        <v>Vully-les-Lacs</v>
      </c>
    </row>
    <row r="3469" spans="1:3" x14ac:dyDescent="0.2">
      <c r="A3469" s="164">
        <f>IF(ISBLANK(Nomen.complète!Q3469),"",Nomen.complète!Q3469)</f>
        <v>6220</v>
      </c>
      <c r="B3469" s="164">
        <f>IF(ISBLANK(Nomen.complète!R3469),"",Nomen.complète!R3469)</f>
        <v>10919</v>
      </c>
      <c r="C3469" s="165" t="str">
        <f>IF(ISBLANK(Nomen.complète!S3469),"-",Nomen.complète!S3469)</f>
        <v>Vérossaz</v>
      </c>
    </row>
    <row r="3470" spans="1:3" x14ac:dyDescent="0.2">
      <c r="A3470" s="164">
        <f>IF(ISBLANK(Nomen.complète!Q3470),"",Nomen.complète!Q3470)</f>
        <v>6025</v>
      </c>
      <c r="B3470" s="164">
        <f>IF(ISBLANK(Nomen.complète!R3470),"",Nomen.complète!R3470)</f>
        <v>10923</v>
      </c>
      <c r="C3470" s="165" t="str">
        <f>IF(ISBLANK(Nomen.complète!S3470),"-",Nomen.complète!S3470)</f>
        <v>Vétroz</v>
      </c>
    </row>
    <row r="3471" spans="1:3" x14ac:dyDescent="0.2">
      <c r="A3471" s="164">
        <f>IF(ISBLANK(Nomen.complète!Q3471),"",Nomen.complète!Q3471)</f>
        <v>946</v>
      </c>
      <c r="B3471" s="164">
        <f>IF(ISBLANK(Nomen.complète!R3471),"",Nomen.complète!R3471)</f>
        <v>15343</v>
      </c>
      <c r="C3471" s="165" t="str">
        <f>IF(ISBLANK(Nomen.complète!S3471),"-",Nomen.complète!S3471)</f>
        <v>Wachseldorn</v>
      </c>
    </row>
    <row r="3472" spans="1:3" x14ac:dyDescent="0.2">
      <c r="A3472" s="164">
        <f>IF(ISBLANK(Nomen.complète!Q3472),"",Nomen.complète!Q3472)</f>
        <v>4871</v>
      </c>
      <c r="B3472" s="164">
        <f>IF(ISBLANK(Nomen.complète!R3472),"",Nomen.complète!R3472)</f>
        <v>15440</v>
      </c>
      <c r="C3472" s="165" t="str">
        <f>IF(ISBLANK(Nomen.complète!S3472),"-",Nomen.complète!S3472)</f>
        <v>Wagenhausen</v>
      </c>
    </row>
    <row r="3473" spans="1:3" x14ac:dyDescent="0.2">
      <c r="A3473" s="164">
        <f>IF(ISBLANK(Nomen.complète!Q3473),"",Nomen.complète!Q3473)</f>
        <v>2792</v>
      </c>
      <c r="B3473" s="164">
        <f>IF(ISBLANK(Nomen.complète!R3473),"",Nomen.complète!R3473)</f>
        <v>13850</v>
      </c>
      <c r="C3473" s="165" t="str">
        <f>IF(ISBLANK(Nomen.complète!S3473),"-",Nomen.complète!S3473)</f>
        <v>Wahlen</v>
      </c>
    </row>
    <row r="3474" spans="1:3" x14ac:dyDescent="0.2">
      <c r="A3474" s="164" t="str">
        <f>IF(ISBLANK(Nomen.complète!Q3474),"",Nomen.complète!Q3474)</f>
        <v/>
      </c>
      <c r="B3474" s="164">
        <f>IF(ISBLANK(Nomen.complète!R3474),"",Nomen.complète!R3474)</f>
        <v>11106</v>
      </c>
      <c r="C3474" s="165" t="str">
        <f>IF(ISBLANK(Nomen.complète!S3474),"-",Nomen.complète!S3474)</f>
        <v>Wahlern</v>
      </c>
    </row>
    <row r="3475" spans="1:3" x14ac:dyDescent="0.2">
      <c r="A3475" s="164">
        <f>IF(ISBLANK(Nomen.complète!Q3475),"",Nomen.complète!Q3475)</f>
        <v>1710</v>
      </c>
      <c r="B3475" s="164">
        <f>IF(ISBLANK(Nomen.complète!R3475),"",Nomen.complète!R3475)</f>
        <v>10457</v>
      </c>
      <c r="C3475" s="165" t="str">
        <f>IF(ISBLANK(Nomen.complète!S3475),"-",Nomen.complète!S3475)</f>
        <v>Walchwil</v>
      </c>
    </row>
    <row r="3476" spans="1:3" x14ac:dyDescent="0.2">
      <c r="A3476" s="164">
        <f>IF(ISBLANK(Nomen.complète!Q3476),"",Nomen.complète!Q3476)</f>
        <v>3036</v>
      </c>
      <c r="B3476" s="164">
        <f>IF(ISBLANK(Nomen.complète!R3476),"",Nomen.complète!R3476)</f>
        <v>10458</v>
      </c>
      <c r="C3476" s="165" t="str">
        <f>IF(ISBLANK(Nomen.complète!S3476),"-",Nomen.complète!S3476)</f>
        <v>Wald (AR)</v>
      </c>
    </row>
    <row r="3477" spans="1:3" x14ac:dyDescent="0.2">
      <c r="A3477" s="164">
        <f>IF(ISBLANK(Nomen.complète!Q3477),"",Nomen.complète!Q3477)</f>
        <v>888</v>
      </c>
      <c r="B3477" s="164">
        <f>IF(ISBLANK(Nomen.complète!R3477),"",Nomen.complète!R3477)</f>
        <v>15310</v>
      </c>
      <c r="C3477" s="165" t="str">
        <f>IF(ISBLANK(Nomen.complète!S3477),"-",Nomen.complète!S3477)</f>
        <v>Wald (BE)</v>
      </c>
    </row>
    <row r="3478" spans="1:3" x14ac:dyDescent="0.2">
      <c r="A3478" s="164">
        <f>IF(ISBLANK(Nomen.complète!Q3478),"",Nomen.complète!Q3478)</f>
        <v>120</v>
      </c>
      <c r="B3478" s="164">
        <f>IF(ISBLANK(Nomen.complète!R3478),"",Nomen.complète!R3478)</f>
        <v>10459</v>
      </c>
      <c r="C3478" s="165" t="str">
        <f>IF(ISBLANK(Nomen.complète!S3478),"-",Nomen.complète!S3478)</f>
        <v>Wald (ZH)</v>
      </c>
    </row>
    <row r="3479" spans="1:3" x14ac:dyDescent="0.2">
      <c r="A3479" s="164">
        <f>IF(ISBLANK(Nomen.complète!Q3479),"",Nomen.complète!Q3479)</f>
        <v>2895</v>
      </c>
      <c r="B3479" s="164">
        <f>IF(ISBLANK(Nomen.complète!R3479),"",Nomen.complète!R3479)</f>
        <v>13823</v>
      </c>
      <c r="C3479" s="165" t="str">
        <f>IF(ISBLANK(Nomen.complète!S3479),"-",Nomen.complète!S3479)</f>
        <v>Waldenburg</v>
      </c>
    </row>
    <row r="3480" spans="1:3" x14ac:dyDescent="0.2">
      <c r="A3480" s="164" t="str">
        <f>IF(ISBLANK(Nomen.complète!Q3480),"",Nomen.complète!Q3480)</f>
        <v/>
      </c>
      <c r="B3480" s="164">
        <f>IF(ISBLANK(Nomen.complète!R3480),"",Nomen.complète!R3480)</f>
        <v>16472</v>
      </c>
      <c r="C3480" s="165" t="str">
        <f>IF(ISBLANK(Nomen.complète!S3480),"-",Nomen.complète!S3480)</f>
        <v>Waldhäusern</v>
      </c>
    </row>
    <row r="3481" spans="1:3" x14ac:dyDescent="0.2">
      <c r="A3481" s="164">
        <f>IF(ISBLANK(Nomen.complète!Q3481),"",Nomen.complète!Q3481)</f>
        <v>3444</v>
      </c>
      <c r="B3481" s="164">
        <f>IF(ISBLANK(Nomen.complète!R3481),"",Nomen.complète!R3481)</f>
        <v>14467</v>
      </c>
      <c r="C3481" s="165" t="str">
        <f>IF(ISBLANK(Nomen.complète!S3481),"-",Nomen.complète!S3481)</f>
        <v>Waldkirch</v>
      </c>
    </row>
    <row r="3482" spans="1:3" x14ac:dyDescent="0.2">
      <c r="A3482" s="164">
        <f>IF(ISBLANK(Nomen.complète!Q3482),"",Nomen.complète!Q3482)</f>
        <v>3007</v>
      </c>
      <c r="B3482" s="164">
        <f>IF(ISBLANK(Nomen.complète!R3482),"",Nomen.complète!R3482)</f>
        <v>10461</v>
      </c>
      <c r="C3482" s="165" t="str">
        <f>IF(ISBLANK(Nomen.complète!S3482),"-",Nomen.complète!S3482)</f>
        <v>Waldstatt</v>
      </c>
    </row>
    <row r="3483" spans="1:3" x14ac:dyDescent="0.2">
      <c r="A3483" s="164">
        <f>IF(ISBLANK(Nomen.complète!Q3483),"",Nomen.complète!Q3483)</f>
        <v>3298</v>
      </c>
      <c r="B3483" s="164">
        <f>IF(ISBLANK(Nomen.complète!R3483),"",Nomen.complète!R3483)</f>
        <v>14418</v>
      </c>
      <c r="C3483" s="165" t="str">
        <f>IF(ISBLANK(Nomen.complète!S3483),"-",Nomen.complète!S3483)</f>
        <v>Walenstadt</v>
      </c>
    </row>
    <row r="3484" spans="1:3" x14ac:dyDescent="0.2">
      <c r="A3484" s="164">
        <f>IF(ISBLANK(Nomen.complète!Q3484),"",Nomen.complète!Q3484)</f>
        <v>626</v>
      </c>
      <c r="B3484" s="164">
        <f>IF(ISBLANK(Nomen.complète!R3484),"",Nomen.complète!R3484)</f>
        <v>15188</v>
      </c>
      <c r="C3484" s="165" t="str">
        <f>IF(ISBLANK(Nomen.complète!S3484),"-",Nomen.complète!S3484)</f>
        <v>Walkringen</v>
      </c>
    </row>
    <row r="3485" spans="1:3" x14ac:dyDescent="0.2">
      <c r="A3485" s="164">
        <f>IF(ISBLANK(Nomen.complète!Q3485),"",Nomen.complète!Q3485)</f>
        <v>4261</v>
      </c>
      <c r="B3485" s="164">
        <f>IF(ISBLANK(Nomen.complète!R3485),"",Nomen.complète!R3485)</f>
        <v>10462</v>
      </c>
      <c r="C3485" s="165" t="str">
        <f>IF(ISBLANK(Nomen.complète!S3485),"-",Nomen.complète!S3485)</f>
        <v>Wallbach</v>
      </c>
    </row>
    <row r="3486" spans="1:3" x14ac:dyDescent="0.2">
      <c r="A3486" s="164" t="str">
        <f>IF(ISBLANK(Nomen.complète!Q3486),"",Nomen.complète!Q3486)</f>
        <v/>
      </c>
      <c r="B3486" s="164">
        <f>IF(ISBLANK(Nomen.complète!R3486),"",Nomen.complète!R3486)</f>
        <v>10463</v>
      </c>
      <c r="C3486" s="165" t="str">
        <f>IF(ISBLANK(Nomen.complète!S3486),"-",Nomen.complète!S3486)</f>
        <v>Wallenbuch</v>
      </c>
    </row>
    <row r="3487" spans="1:3" x14ac:dyDescent="0.2">
      <c r="A3487" s="164" t="str">
        <f>IF(ISBLANK(Nomen.complète!Q3487),"",Nomen.complète!Q3487)</f>
        <v/>
      </c>
      <c r="B3487" s="164">
        <f>IF(ISBLANK(Nomen.complète!R3487),"",Nomen.complète!R3487)</f>
        <v>10480</v>
      </c>
      <c r="C3487" s="165" t="str">
        <f>IF(ISBLANK(Nomen.complète!S3487),"-",Nomen.complète!S3487)</f>
        <v>Wallenried</v>
      </c>
    </row>
    <row r="3488" spans="1:3" x14ac:dyDescent="0.2">
      <c r="A3488" s="164" t="str">
        <f>IF(ISBLANK(Nomen.complète!Q3488),"",Nomen.complète!Q3488)</f>
        <v/>
      </c>
      <c r="B3488" s="164">
        <f>IF(ISBLANK(Nomen.complète!R3488),"",Nomen.complète!R3488)</f>
        <v>16544</v>
      </c>
      <c r="C3488" s="165" t="str">
        <f>IF(ISBLANK(Nomen.complète!S3488),"-",Nomen.complète!S3488)</f>
        <v>Wallenstadt</v>
      </c>
    </row>
    <row r="3489" spans="1:3" x14ac:dyDescent="0.2">
      <c r="A3489" s="164" t="str">
        <f>IF(ISBLANK(Nomen.complète!Q3489),"",Nomen.complète!Q3489)</f>
        <v/>
      </c>
      <c r="B3489" s="164">
        <f>IF(ISBLANK(Nomen.complète!R3489),"",Nomen.complète!R3489)</f>
        <v>10465</v>
      </c>
      <c r="C3489" s="165" t="str">
        <f>IF(ISBLANK(Nomen.complète!S3489),"-",Nomen.complète!S3489)</f>
        <v>Wallenwil</v>
      </c>
    </row>
    <row r="3490" spans="1:3" x14ac:dyDescent="0.2">
      <c r="A3490" s="164">
        <f>IF(ISBLANK(Nomen.complète!Q3490),"",Nomen.complète!Q3490)</f>
        <v>69</v>
      </c>
      <c r="B3490" s="164">
        <f>IF(ISBLANK(Nomen.complète!R3490),"",Nomen.complète!R3490)</f>
        <v>10451</v>
      </c>
      <c r="C3490" s="165" t="str">
        <f>IF(ISBLANK(Nomen.complète!S3490),"-",Nomen.complète!S3490)</f>
        <v>Wallisellen</v>
      </c>
    </row>
    <row r="3491" spans="1:3" x14ac:dyDescent="0.2">
      <c r="A3491" s="164">
        <f>IF(ISBLANK(Nomen.complète!Q3491),"",Nomen.complète!Q3491)</f>
        <v>990</v>
      </c>
      <c r="B3491" s="164">
        <f>IF(ISBLANK(Nomen.complète!R3491),"",Nomen.complète!R3491)</f>
        <v>15373</v>
      </c>
      <c r="C3491" s="165" t="str">
        <f>IF(ISBLANK(Nomen.complète!S3491),"-",Nomen.complète!S3491)</f>
        <v>Walliswil bei Niederbipp</v>
      </c>
    </row>
    <row r="3492" spans="1:3" x14ac:dyDescent="0.2">
      <c r="A3492" s="164">
        <f>IF(ISBLANK(Nomen.complète!Q3492),"",Nomen.complète!Q3492)</f>
        <v>991</v>
      </c>
      <c r="B3492" s="164">
        <f>IF(ISBLANK(Nomen.complète!R3492),"",Nomen.complète!R3492)</f>
        <v>15374</v>
      </c>
      <c r="C3492" s="165" t="str">
        <f>IF(ISBLANK(Nomen.complète!S3492),"-",Nomen.complète!S3492)</f>
        <v>Walliswil bei Wangen</v>
      </c>
    </row>
    <row r="3493" spans="1:3" x14ac:dyDescent="0.2">
      <c r="A3493" s="164">
        <f>IF(ISBLANK(Nomen.complète!Q3493),"",Nomen.complète!Q3493)</f>
        <v>754</v>
      </c>
      <c r="B3493" s="164">
        <f>IF(ISBLANK(Nomen.complète!R3493),"",Nomen.complète!R3493)</f>
        <v>15258</v>
      </c>
      <c r="C3493" s="165" t="str">
        <f>IF(ISBLANK(Nomen.complète!S3493),"-",Nomen.complète!S3493)</f>
        <v>Walperswil</v>
      </c>
    </row>
    <row r="3494" spans="1:3" x14ac:dyDescent="0.2">
      <c r="A3494" s="164" t="str">
        <f>IF(ISBLANK(Nomen.complète!Q3494),"",Nomen.complète!Q3494)</f>
        <v/>
      </c>
      <c r="B3494" s="164">
        <f>IF(ISBLANK(Nomen.complète!R3494),"",Nomen.complète!R3494)</f>
        <v>10467</v>
      </c>
      <c r="C3494" s="165" t="str">
        <f>IF(ISBLANK(Nomen.complète!S3494),"-",Nomen.complète!S3494)</f>
        <v>Waltalingen</v>
      </c>
    </row>
    <row r="3495" spans="1:3" x14ac:dyDescent="0.2">
      <c r="A3495" s="164" t="str">
        <f>IF(ISBLANK(Nomen.complète!Q3495),"",Nomen.complète!Q3495)</f>
        <v/>
      </c>
      <c r="B3495" s="164">
        <f>IF(ISBLANK(Nomen.complète!R3495),"",Nomen.complète!R3495)</f>
        <v>16476</v>
      </c>
      <c r="C3495" s="165" t="str">
        <f>IF(ISBLANK(Nomen.complète!S3495),"-",Nomen.complète!S3495)</f>
        <v>Waltensburg</v>
      </c>
    </row>
    <row r="3496" spans="1:3" x14ac:dyDescent="0.2">
      <c r="A3496" s="164" t="str">
        <f>IF(ISBLANK(Nomen.complète!Q3496),"",Nomen.complète!Q3496)</f>
        <v/>
      </c>
      <c r="B3496" s="164">
        <f>IF(ISBLANK(Nomen.complète!R3496),"",Nomen.complète!R3496)</f>
        <v>10199</v>
      </c>
      <c r="C3496" s="165" t="str">
        <f>IF(ISBLANK(Nomen.complète!S3496),"-",Nomen.complète!S3496)</f>
        <v>Waltensburg/Vuorz</v>
      </c>
    </row>
    <row r="3497" spans="1:3" x14ac:dyDescent="0.2">
      <c r="A3497" s="164">
        <f>IF(ISBLANK(Nomen.complète!Q3497),"",Nomen.complète!Q3497)</f>
        <v>4240</v>
      </c>
      <c r="B3497" s="164">
        <f>IF(ISBLANK(Nomen.complète!R3497),"",Nomen.complète!R3497)</f>
        <v>10468</v>
      </c>
      <c r="C3497" s="165" t="str">
        <f>IF(ISBLANK(Nomen.complète!S3497),"-",Nomen.complète!S3497)</f>
        <v>Waltenschwil</v>
      </c>
    </row>
    <row r="3498" spans="1:3" x14ac:dyDescent="0.2">
      <c r="A3498" s="164">
        <f>IF(ISBLANK(Nomen.complète!Q3498),"",Nomen.complète!Q3498)</f>
        <v>959</v>
      </c>
      <c r="B3498" s="164">
        <f>IF(ISBLANK(Nomen.complète!R3498),"",Nomen.complète!R3498)</f>
        <v>15354</v>
      </c>
      <c r="C3498" s="165" t="str">
        <f>IF(ISBLANK(Nomen.complète!S3498),"-",Nomen.complète!S3498)</f>
        <v>Walterswil (BE)</v>
      </c>
    </row>
    <row r="3499" spans="1:3" x14ac:dyDescent="0.2">
      <c r="A3499" s="164">
        <f>IF(ISBLANK(Nomen.complète!Q3499),"",Nomen.complète!Q3499)</f>
        <v>2585</v>
      </c>
      <c r="B3499" s="164">
        <f>IF(ISBLANK(Nomen.complète!R3499),"",Nomen.complète!R3499)</f>
        <v>10469</v>
      </c>
      <c r="C3499" s="165" t="str">
        <f>IF(ISBLANK(Nomen.complète!S3499),"-",Nomen.complète!S3499)</f>
        <v>Walterswil (SO)</v>
      </c>
    </row>
    <row r="3500" spans="1:3" x14ac:dyDescent="0.2">
      <c r="A3500" s="164">
        <f>IF(ISBLANK(Nomen.complète!Q3500),"",Nomen.complète!Q3500)</f>
        <v>3037</v>
      </c>
      <c r="B3500" s="164">
        <f>IF(ISBLANK(Nomen.complète!R3500),"",Nomen.complète!R3500)</f>
        <v>10470</v>
      </c>
      <c r="C3500" s="165" t="str">
        <f>IF(ISBLANK(Nomen.complète!S3500),"-",Nomen.complète!S3500)</f>
        <v>Walzenhausen</v>
      </c>
    </row>
    <row r="3501" spans="1:3" x14ac:dyDescent="0.2">
      <c r="A3501" s="164">
        <f>IF(ISBLANK(Nomen.complète!Q3501),"",Nomen.complète!Q3501)</f>
        <v>1349</v>
      </c>
      <c r="B3501" s="164">
        <f>IF(ISBLANK(Nomen.complète!R3501),"",Nomen.complète!R3501)</f>
        <v>10471</v>
      </c>
      <c r="C3501" s="165" t="str">
        <f>IF(ISBLANK(Nomen.complète!S3501),"-",Nomen.complète!S3501)</f>
        <v>Wangen (SZ)</v>
      </c>
    </row>
    <row r="3502" spans="1:3" x14ac:dyDescent="0.2">
      <c r="A3502" s="164" t="str">
        <f>IF(ISBLANK(Nomen.complète!Q3502),"",Nomen.complète!Q3502)</f>
        <v/>
      </c>
      <c r="B3502" s="164">
        <f>IF(ISBLANK(Nomen.complète!R3502),"",Nomen.complète!R3502)</f>
        <v>11350</v>
      </c>
      <c r="C3502" s="165" t="str">
        <f>IF(ISBLANK(Nomen.complète!S3502),"-",Nomen.complète!S3502)</f>
        <v>Wangen (ZH)</v>
      </c>
    </row>
    <row r="3503" spans="1:3" x14ac:dyDescent="0.2">
      <c r="A3503" s="164">
        <f>IF(ISBLANK(Nomen.complète!Q3503),"",Nomen.complète!Q3503)</f>
        <v>992</v>
      </c>
      <c r="B3503" s="164">
        <f>IF(ISBLANK(Nomen.complète!R3503),"",Nomen.complète!R3503)</f>
        <v>15375</v>
      </c>
      <c r="C3503" s="165" t="str">
        <f>IF(ISBLANK(Nomen.complète!S3503),"-",Nomen.complète!S3503)</f>
        <v>Wangen an der Aare</v>
      </c>
    </row>
    <row r="3504" spans="1:3" x14ac:dyDescent="0.2">
      <c r="A3504" s="164">
        <f>IF(ISBLANK(Nomen.complète!Q3504),"",Nomen.complète!Q3504)</f>
        <v>2586</v>
      </c>
      <c r="B3504" s="164">
        <f>IF(ISBLANK(Nomen.complète!R3504),"",Nomen.complète!R3504)</f>
        <v>10472</v>
      </c>
      <c r="C3504" s="165" t="str">
        <f>IF(ISBLANK(Nomen.complète!S3504),"-",Nomen.complète!S3504)</f>
        <v>Wangen bei Olten</v>
      </c>
    </row>
    <row r="3505" spans="1:3" x14ac:dyDescent="0.2">
      <c r="A3505" s="164">
        <f>IF(ISBLANK(Nomen.complète!Q3505),"",Nomen.complète!Q3505)</f>
        <v>200</v>
      </c>
      <c r="B3505" s="164">
        <f>IF(ISBLANK(Nomen.complète!R3505),"",Nomen.complète!R3505)</f>
        <v>13250</v>
      </c>
      <c r="C3505" s="165" t="str">
        <f>IF(ISBLANK(Nomen.complète!S3505),"-",Nomen.complète!S3505)</f>
        <v>Wangen-Brüttisellen</v>
      </c>
    </row>
    <row r="3506" spans="1:3" x14ac:dyDescent="0.2">
      <c r="A3506" s="164">
        <f>IF(ISBLANK(Nomen.complète!Q3506),"",Nomen.complète!Q3506)</f>
        <v>993</v>
      </c>
      <c r="B3506" s="164">
        <f>IF(ISBLANK(Nomen.complète!R3506),"",Nomen.complète!R3506)</f>
        <v>15376</v>
      </c>
      <c r="C3506" s="165" t="str">
        <f>IF(ISBLANK(Nomen.complète!S3506),"-",Nomen.complète!S3506)</f>
        <v>Wangenried</v>
      </c>
    </row>
    <row r="3507" spans="1:3" x14ac:dyDescent="0.2">
      <c r="A3507" s="164" t="str">
        <f>IF(ISBLANK(Nomen.complète!Q3507),"",Nomen.complète!Q3507)</f>
        <v/>
      </c>
      <c r="B3507" s="164">
        <f>IF(ISBLANK(Nomen.complète!R3507),"",Nomen.complète!R3507)</f>
        <v>11088</v>
      </c>
      <c r="C3507" s="165" t="str">
        <f>IF(ISBLANK(Nomen.complète!S3507),"-",Nomen.complète!S3507)</f>
        <v>Wanzwil</v>
      </c>
    </row>
    <row r="3508" spans="1:3" x14ac:dyDescent="0.2">
      <c r="A3508" s="164">
        <f>IF(ISBLANK(Nomen.complète!Q3508),"",Nomen.complète!Q3508)</f>
        <v>3276</v>
      </c>
      <c r="B3508" s="164">
        <f>IF(ISBLANK(Nomen.complète!R3508),"",Nomen.complète!R3508)</f>
        <v>14410</v>
      </c>
      <c r="C3508" s="165" t="str">
        <f>IF(ISBLANK(Nomen.complète!S3508),"-",Nomen.complète!S3508)</f>
        <v>Wartau</v>
      </c>
    </row>
    <row r="3509" spans="1:3" x14ac:dyDescent="0.2">
      <c r="A3509" s="164" t="str">
        <f>IF(ISBLANK(Nomen.complète!Q3509),"",Nomen.complète!Q3509)</f>
        <v/>
      </c>
      <c r="B3509" s="164">
        <f>IF(ISBLANK(Nomen.complète!R3509),"",Nomen.complète!R3509)</f>
        <v>10441</v>
      </c>
      <c r="C3509" s="165" t="str">
        <f>IF(ISBLANK(Nomen.complète!S3509),"-",Nomen.complète!S3509)</f>
        <v>Warth</v>
      </c>
    </row>
    <row r="3510" spans="1:3" x14ac:dyDescent="0.2">
      <c r="A3510" s="164">
        <f>IF(ISBLANK(Nomen.complète!Q3510),"",Nomen.complète!Q3510)</f>
        <v>4621</v>
      </c>
      <c r="B3510" s="164">
        <f>IF(ISBLANK(Nomen.complète!R3510),"",Nomen.complète!R3510)</f>
        <v>15430</v>
      </c>
      <c r="C3510" s="165" t="str">
        <f>IF(ISBLANK(Nomen.complète!S3510),"-",Nomen.complète!S3510)</f>
        <v>Warth-Weiningen</v>
      </c>
    </row>
    <row r="3511" spans="1:3" x14ac:dyDescent="0.2">
      <c r="A3511" s="164">
        <f>IF(ISBLANK(Nomen.complète!Q3511),"",Nomen.complète!Q3511)</f>
        <v>1220</v>
      </c>
      <c r="B3511" s="164">
        <f>IF(ISBLANK(Nomen.complète!R3511),"",Nomen.complète!R3511)</f>
        <v>10442</v>
      </c>
      <c r="C3511" s="165" t="str">
        <f>IF(ISBLANK(Nomen.complète!S3511),"-",Nomen.complète!S3511)</f>
        <v>Wassen</v>
      </c>
    </row>
    <row r="3512" spans="1:3" x14ac:dyDescent="0.2">
      <c r="A3512" s="164">
        <f>IF(ISBLANK(Nomen.complète!Q3512),"",Nomen.complète!Q3512)</f>
        <v>70</v>
      </c>
      <c r="B3512" s="164">
        <f>IF(ISBLANK(Nomen.complète!R3512),"",Nomen.complète!R3512)</f>
        <v>10443</v>
      </c>
      <c r="C3512" s="165" t="str">
        <f>IF(ISBLANK(Nomen.complète!S3512),"-",Nomen.complète!S3512)</f>
        <v>Wasterkingen</v>
      </c>
    </row>
    <row r="3513" spans="1:3" x14ac:dyDescent="0.2">
      <c r="A3513" s="164">
        <f>IF(ISBLANK(Nomen.complète!Q3513),"",Nomen.complète!Q3513)</f>
        <v>886</v>
      </c>
      <c r="B3513" s="164">
        <f>IF(ISBLANK(Nomen.complète!R3513),"",Nomen.complète!R3513)</f>
        <v>15309</v>
      </c>
      <c r="C3513" s="165" t="str">
        <f>IF(ISBLANK(Nomen.complète!S3513),"-",Nomen.complète!S3513)</f>
        <v>Wattenwil</v>
      </c>
    </row>
    <row r="3514" spans="1:3" x14ac:dyDescent="0.2">
      <c r="A3514" s="164">
        <f>IF(ISBLANK(Nomen.complète!Q3514),"",Nomen.complète!Q3514)</f>
        <v>3379</v>
      </c>
      <c r="B3514" s="164">
        <f>IF(ISBLANK(Nomen.complète!R3514),"",Nomen.complète!R3514)</f>
        <v>15608</v>
      </c>
      <c r="C3514" s="165" t="str">
        <f>IF(ISBLANK(Nomen.complète!S3514),"-",Nomen.complète!S3514)</f>
        <v>Wattwil</v>
      </c>
    </row>
    <row r="3515" spans="1:3" x14ac:dyDescent="0.2">
      <c r="A3515" s="164">
        <f>IF(ISBLANK(Nomen.complète!Q3515),"",Nomen.complète!Q3515)</f>
        <v>1146</v>
      </c>
      <c r="B3515" s="164">
        <f>IF(ISBLANK(Nomen.complète!R3515),"",Nomen.complète!R3515)</f>
        <v>15527</v>
      </c>
      <c r="C3515" s="165" t="str">
        <f>IF(ISBLANK(Nomen.complète!S3515),"-",Nomen.complète!S3515)</f>
        <v>Wauwil</v>
      </c>
    </row>
    <row r="3516" spans="1:3" x14ac:dyDescent="0.2">
      <c r="A3516" s="164" t="str">
        <f>IF(ISBLANK(Nomen.complète!Q3516),"",Nomen.complète!Q3516)</f>
        <v/>
      </c>
      <c r="B3516" s="164">
        <f>IF(ISBLANK(Nomen.complète!R3516),"",Nomen.complète!R3516)</f>
        <v>16275</v>
      </c>
      <c r="C3516" s="165" t="str">
        <f>IF(ISBLANK(Nomen.complète!S3516),"-",Nomen.complète!S3516)</f>
        <v>Wavre</v>
      </c>
    </row>
    <row r="3517" spans="1:3" x14ac:dyDescent="0.2">
      <c r="A3517" s="164" t="str">
        <f>IF(ISBLANK(Nomen.complète!Q3517),"",Nomen.complète!Q3517)</f>
        <v/>
      </c>
      <c r="B3517" s="164">
        <f>IF(ISBLANK(Nomen.complète!R3517),"",Nomen.complète!R3517)</f>
        <v>10445</v>
      </c>
      <c r="C3517" s="165" t="str">
        <f>IF(ISBLANK(Nomen.complète!S3517),"-",Nomen.complète!S3517)</f>
        <v>Weerswilen</v>
      </c>
    </row>
    <row r="3518" spans="1:3" x14ac:dyDescent="0.2">
      <c r="A3518" s="164">
        <f>IF(ISBLANK(Nomen.complète!Q3518),"",Nomen.complète!Q3518)</f>
        <v>3316</v>
      </c>
      <c r="B3518" s="164">
        <f>IF(ISBLANK(Nomen.complète!R3518),"",Nomen.complète!R3518)</f>
        <v>14424</v>
      </c>
      <c r="C3518" s="165" t="str">
        <f>IF(ISBLANK(Nomen.complète!S3518),"-",Nomen.complète!S3518)</f>
        <v>Weesen</v>
      </c>
    </row>
    <row r="3519" spans="1:3" x14ac:dyDescent="0.2">
      <c r="A3519" s="164">
        <f>IF(ISBLANK(Nomen.complète!Q3519),"",Nomen.complète!Q3519)</f>
        <v>4262</v>
      </c>
      <c r="B3519" s="164">
        <f>IF(ISBLANK(Nomen.complète!R3519),"",Nomen.complète!R3519)</f>
        <v>10446</v>
      </c>
      <c r="C3519" s="165" t="str">
        <f>IF(ISBLANK(Nomen.complète!S3519),"-",Nomen.complète!S3519)</f>
        <v>Wegenstetten</v>
      </c>
    </row>
    <row r="3520" spans="1:3" x14ac:dyDescent="0.2">
      <c r="A3520" s="164">
        <f>IF(ISBLANK(Nomen.complète!Q3520),"",Nomen.complète!Q3520)</f>
        <v>1069</v>
      </c>
      <c r="B3520" s="164">
        <f>IF(ISBLANK(Nomen.complète!R3520),"",Nomen.complète!R3520)</f>
        <v>15528</v>
      </c>
      <c r="C3520" s="165" t="str">
        <f>IF(ISBLANK(Nomen.complète!S3520),"-",Nomen.complète!S3520)</f>
        <v>Weggis</v>
      </c>
    </row>
    <row r="3521" spans="1:3" x14ac:dyDescent="0.2">
      <c r="A3521" s="164">
        <f>IF(ISBLANK(Nomen.complète!Q3521),"",Nomen.complète!Q3521)</f>
        <v>102</v>
      </c>
      <c r="B3521" s="164">
        <f>IF(ISBLANK(Nomen.complète!R3521),"",Nomen.complète!R3521)</f>
        <v>10448</v>
      </c>
      <c r="C3521" s="165" t="str">
        <f>IF(ISBLANK(Nomen.complète!S3521),"-",Nomen.complète!S3521)</f>
        <v>Weiach</v>
      </c>
    </row>
    <row r="3522" spans="1:3" x14ac:dyDescent="0.2">
      <c r="A3522" s="164">
        <f>IF(ISBLANK(Nomen.complète!Q3522),"",Nomen.complète!Q3522)</f>
        <v>4946</v>
      </c>
      <c r="B3522" s="164">
        <f>IF(ISBLANK(Nomen.complète!R3522),"",Nomen.complète!R3522)</f>
        <v>15437</v>
      </c>
      <c r="C3522" s="165" t="str">
        <f>IF(ISBLANK(Nomen.complète!S3522),"-",Nomen.complète!S3522)</f>
        <v>Weinfelden</v>
      </c>
    </row>
    <row r="3523" spans="1:3" x14ac:dyDescent="0.2">
      <c r="A3523" s="164" t="str">
        <f>IF(ISBLANK(Nomen.complète!Q3523),"",Nomen.complète!Q3523)</f>
        <v/>
      </c>
      <c r="B3523" s="164">
        <f>IF(ISBLANK(Nomen.complète!R3523),"",Nomen.complète!R3523)</f>
        <v>10346</v>
      </c>
      <c r="C3523" s="165" t="str">
        <f>IF(ISBLANK(Nomen.complète!S3523),"-",Nomen.complète!S3523)</f>
        <v>Weingarten</v>
      </c>
    </row>
    <row r="3524" spans="1:3" x14ac:dyDescent="0.2">
      <c r="A3524" s="164" t="str">
        <f>IF(ISBLANK(Nomen.complète!Q3524),"",Nomen.complète!Q3524)</f>
        <v/>
      </c>
      <c r="B3524" s="164">
        <f>IF(ISBLANK(Nomen.complète!R3524),"",Nomen.complète!R3524)</f>
        <v>10269</v>
      </c>
      <c r="C3524" s="165" t="str">
        <f>IF(ISBLANK(Nomen.complète!S3524),"-",Nomen.complète!S3524)</f>
        <v>Weiningen (TG)</v>
      </c>
    </row>
    <row r="3525" spans="1:3" x14ac:dyDescent="0.2">
      <c r="A3525" s="164">
        <f>IF(ISBLANK(Nomen.complète!Q3525),"",Nomen.complète!Q3525)</f>
        <v>251</v>
      </c>
      <c r="B3525" s="164">
        <f>IF(ISBLANK(Nomen.complète!R3525),"",Nomen.complète!R3525)</f>
        <v>13699</v>
      </c>
      <c r="C3525" s="165" t="str">
        <f>IF(ISBLANK(Nomen.complète!S3525),"-",Nomen.complète!S3525)</f>
        <v>Weiningen (ZH)</v>
      </c>
    </row>
    <row r="3526" spans="1:3" x14ac:dyDescent="0.2">
      <c r="A3526" s="164">
        <f>IF(ISBLANK(Nomen.complète!Q3526),"",Nomen.complète!Q3526)</f>
        <v>180</v>
      </c>
      <c r="B3526" s="164">
        <f>IF(ISBLANK(Nomen.complète!R3526),"",Nomen.complète!R3526)</f>
        <v>10389</v>
      </c>
      <c r="C3526" s="165" t="str">
        <f>IF(ISBLANK(Nomen.complète!S3526),"-",Nomen.complète!S3526)</f>
        <v>Weisslingen</v>
      </c>
    </row>
    <row r="3527" spans="1:3" x14ac:dyDescent="0.2">
      <c r="A3527" s="164" t="str">
        <f>IF(ISBLANK(Nomen.complète!Q3527),"",Nomen.complète!Q3527)</f>
        <v/>
      </c>
      <c r="B3527" s="164">
        <f>IF(ISBLANK(Nomen.complète!R3527),"",Nomen.complète!R3527)</f>
        <v>11295</v>
      </c>
      <c r="C3527" s="165" t="str">
        <f>IF(ISBLANK(Nomen.complète!S3527),"-",Nomen.complète!S3527)</f>
        <v>Wellhausen</v>
      </c>
    </row>
    <row r="3528" spans="1:3" x14ac:dyDescent="0.2">
      <c r="A3528" s="164" t="str">
        <f>IF(ISBLANK(Nomen.complète!Q3528),"",Nomen.complète!Q3528)</f>
        <v/>
      </c>
      <c r="B3528" s="164">
        <f>IF(ISBLANK(Nomen.complète!R3528),"",Nomen.complète!R3528)</f>
        <v>11024</v>
      </c>
      <c r="C3528" s="165" t="str">
        <f>IF(ISBLANK(Nomen.complète!S3528),"-",Nomen.complète!S3528)</f>
        <v>Welschenrohr</v>
      </c>
    </row>
    <row r="3529" spans="1:3" x14ac:dyDescent="0.2">
      <c r="A3529" s="164">
        <f>IF(ISBLANK(Nomen.complète!Q3529),"",Nomen.complète!Q3529)</f>
        <v>2430</v>
      </c>
      <c r="B3529" s="164">
        <f>IF(ISBLANK(Nomen.complète!R3529),"",Nomen.complète!R3529)</f>
        <v>16596</v>
      </c>
      <c r="C3529" s="165" t="str">
        <f>IF(ISBLANK(Nomen.complète!S3529),"-",Nomen.complète!S3529)</f>
        <v>Welschenrohr-Gänsbrunnen</v>
      </c>
    </row>
    <row r="3530" spans="1:3" x14ac:dyDescent="0.2">
      <c r="A3530" s="164">
        <f>IF(ISBLANK(Nomen.complète!Q3530),"",Nomen.complète!Q3530)</f>
        <v>394</v>
      </c>
      <c r="B3530" s="164">
        <f>IF(ISBLANK(Nomen.complète!R3530),"",Nomen.complète!R3530)</f>
        <v>15057</v>
      </c>
      <c r="C3530" s="165" t="str">
        <f>IF(ISBLANK(Nomen.complète!S3530),"-",Nomen.complète!S3530)</f>
        <v>Wengi</v>
      </c>
    </row>
    <row r="3531" spans="1:3" x14ac:dyDescent="0.2">
      <c r="A3531" s="164">
        <f>IF(ISBLANK(Nomen.complète!Q3531),"",Nomen.complète!Q3531)</f>
        <v>2865</v>
      </c>
      <c r="B3531" s="164">
        <f>IF(ISBLANK(Nomen.complète!R3531),"",Nomen.complète!R3531)</f>
        <v>13804</v>
      </c>
      <c r="C3531" s="165" t="str">
        <f>IF(ISBLANK(Nomen.complète!S3531),"-",Nomen.complète!S3531)</f>
        <v>Wenslingen</v>
      </c>
    </row>
    <row r="3532" spans="1:3" x14ac:dyDescent="0.2">
      <c r="A3532" s="164" t="str">
        <f>IF(ISBLANK(Nomen.complète!Q3532),"",Nomen.complète!Q3532)</f>
        <v/>
      </c>
      <c r="B3532" s="164">
        <f>IF(ISBLANK(Nomen.complète!R3532),"",Nomen.complète!R3532)</f>
        <v>16310</v>
      </c>
      <c r="C3532" s="165" t="str">
        <f>IF(ISBLANK(Nomen.complète!S3532),"-",Nomen.complète!S3532)</f>
        <v>Werd</v>
      </c>
    </row>
    <row r="3533" spans="1:3" x14ac:dyDescent="0.2">
      <c r="A3533" s="164" t="str">
        <f>IF(ISBLANK(Nomen.complète!Q3533),"",Nomen.complète!Q3533)</f>
        <v/>
      </c>
      <c r="B3533" s="164">
        <f>IF(ISBLANK(Nomen.complète!R3533),"",Nomen.complète!R3533)</f>
        <v>16420</v>
      </c>
      <c r="C3533" s="165" t="str">
        <f>IF(ISBLANK(Nomen.complète!S3533),"-",Nomen.complète!S3533)</f>
        <v>Wergenstein</v>
      </c>
    </row>
    <row r="3534" spans="1:3" x14ac:dyDescent="0.2">
      <c r="A3534" s="164">
        <f>IF(ISBLANK(Nomen.complète!Q3534),"",Nomen.complète!Q3534)</f>
        <v>1009</v>
      </c>
      <c r="B3534" s="164">
        <f>IF(ISBLANK(Nomen.complète!R3534),"",Nomen.complète!R3534)</f>
        <v>15522</v>
      </c>
      <c r="C3534" s="165" t="str">
        <f>IF(ISBLANK(Nomen.complète!S3534),"-",Nomen.complète!S3534)</f>
        <v>Werthenstein</v>
      </c>
    </row>
    <row r="3535" spans="1:3" x14ac:dyDescent="0.2">
      <c r="A3535" s="164">
        <f>IF(ISBLANK(Nomen.complète!Q3535),"",Nomen.complète!Q3535)</f>
        <v>4045</v>
      </c>
      <c r="B3535" s="164">
        <f>IF(ISBLANK(Nomen.complète!R3535),"",Nomen.complète!R3535)</f>
        <v>10275</v>
      </c>
      <c r="C3535" s="165" t="str">
        <f>IF(ISBLANK(Nomen.complète!S3535),"-",Nomen.complète!S3535)</f>
        <v>Wettingen</v>
      </c>
    </row>
    <row r="3536" spans="1:3" x14ac:dyDescent="0.2">
      <c r="A3536" s="164" t="str">
        <f>IF(ISBLANK(Nomen.complète!Q3536),"",Nomen.complète!Q3536)</f>
        <v/>
      </c>
      <c r="B3536" s="164">
        <f>IF(ISBLANK(Nomen.complète!R3536),"",Nomen.complète!R3536)</f>
        <v>11349</v>
      </c>
      <c r="C3536" s="165" t="str">
        <f>IF(ISBLANK(Nomen.complète!S3536),"-",Nomen.complète!S3536)</f>
        <v>Wettswil</v>
      </c>
    </row>
    <row r="3537" spans="1:3" x14ac:dyDescent="0.2">
      <c r="A3537" s="164">
        <f>IF(ISBLANK(Nomen.complète!Q3537),"",Nomen.complète!Q3537)</f>
        <v>14</v>
      </c>
      <c r="B3537" s="164">
        <f>IF(ISBLANK(Nomen.complète!R3537),"",Nomen.complète!R3537)</f>
        <v>13255</v>
      </c>
      <c r="C3537" s="165" t="str">
        <f>IF(ISBLANK(Nomen.complète!S3537),"-",Nomen.complète!S3537)</f>
        <v>Wettswil am Albis</v>
      </c>
    </row>
    <row r="3538" spans="1:3" x14ac:dyDescent="0.2">
      <c r="A3538" s="164" t="str">
        <f>IF(ISBLANK(Nomen.complète!Q3538),"",Nomen.complète!Q3538)</f>
        <v/>
      </c>
      <c r="B3538" s="164">
        <f>IF(ISBLANK(Nomen.complète!R3538),"",Nomen.complète!R3538)</f>
        <v>10276</v>
      </c>
      <c r="C3538" s="165" t="str">
        <f>IF(ISBLANK(Nomen.complète!S3538),"-",Nomen.complète!S3538)</f>
        <v>Wetzikon (TG)</v>
      </c>
    </row>
    <row r="3539" spans="1:3" x14ac:dyDescent="0.2">
      <c r="A3539" s="164">
        <f>IF(ISBLANK(Nomen.complète!Q3539),"",Nomen.complète!Q3539)</f>
        <v>121</v>
      </c>
      <c r="B3539" s="164">
        <f>IF(ISBLANK(Nomen.complète!R3539),"",Nomen.complète!R3539)</f>
        <v>10277</v>
      </c>
      <c r="C3539" s="165" t="str">
        <f>IF(ISBLANK(Nomen.complète!S3539),"-",Nomen.complète!S3539)</f>
        <v>Wetzikon (ZH)</v>
      </c>
    </row>
    <row r="3540" spans="1:3" x14ac:dyDescent="0.2">
      <c r="A3540" s="164">
        <f>IF(ISBLANK(Nomen.complète!Q3540),"",Nomen.complète!Q3540)</f>
        <v>632</v>
      </c>
      <c r="B3540" s="164">
        <f>IF(ISBLANK(Nomen.complète!R3540),"",Nomen.complète!R3540)</f>
        <v>15194</v>
      </c>
      <c r="C3540" s="165" t="str">
        <f>IF(ISBLANK(Nomen.complète!S3540),"-",Nomen.complète!S3540)</f>
        <v>Wichtrach</v>
      </c>
    </row>
    <row r="3541" spans="1:3" x14ac:dyDescent="0.2">
      <c r="A3541" s="164">
        <f>IF(ISBLANK(Nomen.complète!Q3541),"",Nomen.complète!Q3541)</f>
        <v>4081</v>
      </c>
      <c r="B3541" s="164">
        <f>IF(ISBLANK(Nomen.complète!R3541),"",Nomen.complète!R3541)</f>
        <v>10278</v>
      </c>
      <c r="C3541" s="165" t="str">
        <f>IF(ISBLANK(Nomen.complète!S3541),"-",Nomen.complète!S3541)</f>
        <v>Widen</v>
      </c>
    </row>
    <row r="3542" spans="1:3" x14ac:dyDescent="0.2">
      <c r="A3542" s="164">
        <f>IF(ISBLANK(Nomen.complète!Q3542),"",Nomen.complète!Q3542)</f>
        <v>3238</v>
      </c>
      <c r="B3542" s="164">
        <f>IF(ISBLANK(Nomen.complète!R3542),"",Nomen.complète!R3542)</f>
        <v>14398</v>
      </c>
      <c r="C3542" s="165" t="str">
        <f>IF(ISBLANK(Nomen.complète!S3542),"-",Nomen.complète!S3542)</f>
        <v>Widnau</v>
      </c>
    </row>
    <row r="3543" spans="1:3" x14ac:dyDescent="0.2">
      <c r="A3543" s="164" t="str">
        <f>IF(ISBLANK(Nomen.complète!Q3543),"",Nomen.complète!Q3543)</f>
        <v/>
      </c>
      <c r="B3543" s="164">
        <f>IF(ISBLANK(Nomen.complète!R3543),"",Nomen.complète!R3543)</f>
        <v>16290</v>
      </c>
      <c r="C3543" s="165" t="str">
        <f>IF(ISBLANK(Nomen.complète!S3543),"-",Nomen.complète!S3543)</f>
        <v>Wiedikon</v>
      </c>
    </row>
    <row r="3544" spans="1:3" x14ac:dyDescent="0.2">
      <c r="A3544" s="164">
        <f>IF(ISBLANK(Nomen.complète!Q3544),"",Nomen.complète!Q3544)</f>
        <v>995</v>
      </c>
      <c r="B3544" s="164">
        <f>IF(ISBLANK(Nomen.complète!R3544),"",Nomen.complète!R3544)</f>
        <v>15377</v>
      </c>
      <c r="C3544" s="165" t="str">
        <f>IF(ISBLANK(Nomen.complète!S3544),"-",Nomen.complète!S3544)</f>
        <v>Wiedlisbach</v>
      </c>
    </row>
    <row r="3545" spans="1:3" x14ac:dyDescent="0.2">
      <c r="A3545" s="164" t="str">
        <f>IF(ISBLANK(Nomen.complète!Q3545),"",Nomen.complète!Q3545)</f>
        <v/>
      </c>
      <c r="B3545" s="164">
        <f>IF(ISBLANK(Nomen.complète!R3545),"",Nomen.complète!R3545)</f>
        <v>10003</v>
      </c>
      <c r="C3545" s="165" t="str">
        <f>IF(ISBLANK(Nomen.complète!S3545),"-",Nomen.complète!S3545)</f>
        <v>Wiesen (GR)</v>
      </c>
    </row>
    <row r="3546" spans="1:3" x14ac:dyDescent="0.2">
      <c r="A3546" s="164">
        <f>IF(ISBLANK(Nomen.complète!Q3546),"",Nomen.complète!Q3546)</f>
        <v>298</v>
      </c>
      <c r="B3546" s="164">
        <f>IF(ISBLANK(Nomen.complète!R3546),"",Nomen.complète!R3546)</f>
        <v>15631</v>
      </c>
      <c r="C3546" s="165" t="str">
        <f>IF(ISBLANK(Nomen.complète!S3546),"-",Nomen.complète!S3546)</f>
        <v>Wiesendangen</v>
      </c>
    </row>
    <row r="3547" spans="1:3" x14ac:dyDescent="0.2">
      <c r="A3547" s="164" t="str">
        <f>IF(ISBLANK(Nomen.complète!Q3547),"",Nomen.complète!Q3547)</f>
        <v/>
      </c>
      <c r="B3547" s="164">
        <f>IF(ISBLANK(Nomen.complète!R3547),"",Nomen.complète!R3547)</f>
        <v>10280</v>
      </c>
      <c r="C3547" s="165" t="str">
        <f>IF(ISBLANK(Nomen.complète!S3547),"-",Nomen.complète!S3547)</f>
        <v>Wiezikon</v>
      </c>
    </row>
    <row r="3548" spans="1:3" x14ac:dyDescent="0.2">
      <c r="A3548" s="164">
        <f>IF(ISBLANK(Nomen.complète!Q3548),"",Nomen.complète!Q3548)</f>
        <v>553</v>
      </c>
      <c r="B3548" s="164">
        <f>IF(ISBLANK(Nomen.complète!R3548),"",Nomen.complète!R3548)</f>
        <v>15132</v>
      </c>
      <c r="C3548" s="165" t="str">
        <f>IF(ISBLANK(Nomen.complète!S3548),"-",Nomen.complète!S3548)</f>
        <v>Wiggiswil</v>
      </c>
    </row>
    <row r="3549" spans="1:3" x14ac:dyDescent="0.2">
      <c r="A3549" s="164">
        <f>IF(ISBLANK(Nomen.complète!Q3549),"",Nomen.complète!Q3549)</f>
        <v>4951</v>
      </c>
      <c r="B3549" s="164">
        <f>IF(ISBLANK(Nomen.complète!R3549),"",Nomen.complète!R3549)</f>
        <v>15439</v>
      </c>
      <c r="C3549" s="165" t="str">
        <f>IF(ISBLANK(Nomen.complète!S3549),"-",Nomen.complète!S3549)</f>
        <v>Wigoltingen</v>
      </c>
    </row>
    <row r="3550" spans="1:3" x14ac:dyDescent="0.2">
      <c r="A3550" s="164">
        <f>IF(ISBLANK(Nomen.complète!Q3550),"",Nomen.complète!Q3550)</f>
        <v>1147</v>
      </c>
      <c r="B3550" s="164">
        <f>IF(ISBLANK(Nomen.complète!R3550),"",Nomen.complète!R3550)</f>
        <v>15523</v>
      </c>
      <c r="C3550" s="165" t="str">
        <f>IF(ISBLANK(Nomen.complète!S3550),"-",Nomen.complète!S3550)</f>
        <v>Wikon</v>
      </c>
    </row>
    <row r="3551" spans="1:3" x14ac:dyDescent="0.2">
      <c r="A3551" s="164" t="str">
        <f>IF(ISBLANK(Nomen.complète!Q3551),"",Nomen.complète!Q3551)</f>
        <v/>
      </c>
      <c r="B3551" s="164">
        <f>IF(ISBLANK(Nomen.complète!R3551),"",Nomen.complète!R3551)</f>
        <v>10283</v>
      </c>
      <c r="C3551" s="165" t="str">
        <f>IF(ISBLANK(Nomen.complète!S3551),"-",Nomen.complète!S3551)</f>
        <v>Wil (AG)</v>
      </c>
    </row>
    <row r="3552" spans="1:3" x14ac:dyDescent="0.2">
      <c r="A3552" s="164" t="str">
        <f>IF(ISBLANK(Nomen.complète!Q3552),"",Nomen.complète!Q3552)</f>
        <v/>
      </c>
      <c r="B3552" s="164">
        <f>IF(ISBLANK(Nomen.complète!R3552),"",Nomen.complète!R3552)</f>
        <v>16332</v>
      </c>
      <c r="C3552" s="165" t="str">
        <f>IF(ISBLANK(Nomen.complète!S3552),"-",Nomen.complète!S3552)</f>
        <v>Wil (BE)</v>
      </c>
    </row>
    <row r="3553" spans="1:3" x14ac:dyDescent="0.2">
      <c r="A3553" s="164">
        <f>IF(ISBLANK(Nomen.complète!Q3553),"",Nomen.complète!Q3553)</f>
        <v>3427</v>
      </c>
      <c r="B3553" s="164">
        <f>IF(ISBLANK(Nomen.complète!R3553),"",Nomen.complète!R3553)</f>
        <v>15610</v>
      </c>
      <c r="C3553" s="165" t="str">
        <f>IF(ISBLANK(Nomen.complète!S3553),"-",Nomen.complète!S3553)</f>
        <v>Wil (SG)</v>
      </c>
    </row>
    <row r="3554" spans="1:3" x14ac:dyDescent="0.2">
      <c r="A3554" s="164">
        <f>IF(ISBLANK(Nomen.complète!Q3554),"",Nomen.complète!Q3554)</f>
        <v>71</v>
      </c>
      <c r="B3554" s="164">
        <f>IF(ISBLANK(Nomen.complète!R3554),"",Nomen.complète!R3554)</f>
        <v>10268</v>
      </c>
      <c r="C3554" s="165" t="str">
        <f>IF(ISBLANK(Nomen.complète!S3554),"-",Nomen.complète!S3554)</f>
        <v>Wil (ZH)</v>
      </c>
    </row>
    <row r="3555" spans="1:3" x14ac:dyDescent="0.2">
      <c r="A3555" s="164" t="str">
        <f>IF(ISBLANK(Nomen.complète!Q3555),"",Nomen.complète!Q3555)</f>
        <v/>
      </c>
      <c r="B3555" s="164">
        <f>IF(ISBLANK(Nomen.complète!R3555),"",Nomen.complète!R3555)</f>
        <v>16273</v>
      </c>
      <c r="C3555" s="165" t="str">
        <f>IF(ISBLANK(Nomen.complète!S3555),"-",Nomen.complète!S3555)</f>
        <v>Wil bei Koppigen</v>
      </c>
    </row>
    <row r="3556" spans="1:3" x14ac:dyDescent="0.2">
      <c r="A3556" s="164">
        <f>IF(ISBLANK(Nomen.complète!Q3556),"",Nomen.complète!Q3556)</f>
        <v>181</v>
      </c>
      <c r="B3556" s="164">
        <f>IF(ISBLANK(Nomen.complète!R3556),"",Nomen.complète!R3556)</f>
        <v>10242</v>
      </c>
      <c r="C3556" s="165" t="str">
        <f>IF(ISBLANK(Nomen.complète!S3556),"-",Nomen.complète!S3556)</f>
        <v>Wila</v>
      </c>
    </row>
    <row r="3557" spans="1:3" x14ac:dyDescent="0.2">
      <c r="A3557" s="164">
        <f>IF(ISBLANK(Nomen.complète!Q3557),"",Nomen.complète!Q3557)</f>
        <v>2974</v>
      </c>
      <c r="B3557" s="164">
        <f>IF(ISBLANK(Nomen.complète!R3557),"",Nomen.complète!R3557)</f>
        <v>14515</v>
      </c>
      <c r="C3557" s="165" t="str">
        <f>IF(ISBLANK(Nomen.complète!S3557),"-",Nomen.complète!S3557)</f>
        <v>Wilchingen</v>
      </c>
    </row>
    <row r="3558" spans="1:3" x14ac:dyDescent="0.2">
      <c r="A3558" s="164">
        <f>IF(ISBLANK(Nomen.complète!Q3558),"",Nomen.complète!Q3558)</f>
        <v>182</v>
      </c>
      <c r="B3558" s="164">
        <f>IF(ISBLANK(Nomen.complète!R3558),"",Nomen.complète!R3558)</f>
        <v>10334</v>
      </c>
      <c r="C3558" s="165" t="str">
        <f>IF(ISBLANK(Nomen.complète!S3558),"-",Nomen.complète!S3558)</f>
        <v>Wildberg</v>
      </c>
    </row>
    <row r="3559" spans="1:3" x14ac:dyDescent="0.2">
      <c r="A3559" s="164">
        <f>IF(ISBLANK(Nomen.complète!Q3559),"",Nomen.complète!Q3559)</f>
        <v>594</v>
      </c>
      <c r="B3559" s="164">
        <f>IF(ISBLANK(Nomen.complète!R3559),"",Nomen.complète!R3559)</f>
        <v>15166</v>
      </c>
      <c r="C3559" s="165" t="str">
        <f>IF(ISBLANK(Nomen.complète!S3559),"-",Nomen.complète!S3559)</f>
        <v>Wilderswil</v>
      </c>
    </row>
    <row r="3560" spans="1:3" x14ac:dyDescent="0.2">
      <c r="A3560" s="164" t="str">
        <f>IF(ISBLANK(Nomen.complète!Q3560),"",Nomen.complète!Q3560)</f>
        <v/>
      </c>
      <c r="B3560" s="164">
        <f>IF(ISBLANK(Nomen.complète!R3560),"",Nomen.complète!R3560)</f>
        <v>10120</v>
      </c>
      <c r="C3560" s="165" t="str">
        <f>IF(ISBLANK(Nomen.complète!S3560),"-",Nomen.complète!S3560)</f>
        <v>Wildhaus</v>
      </c>
    </row>
    <row r="3561" spans="1:3" x14ac:dyDescent="0.2">
      <c r="A3561" s="164">
        <f>IF(ISBLANK(Nomen.complète!Q3561),"",Nomen.complète!Q3561)</f>
        <v>3359</v>
      </c>
      <c r="B3561" s="164">
        <f>IF(ISBLANK(Nomen.complète!R3561),"",Nomen.complète!R3561)</f>
        <v>15381</v>
      </c>
      <c r="C3561" s="165" t="str">
        <f>IF(ISBLANK(Nomen.complète!S3561),"-",Nomen.complète!S3561)</f>
        <v>Wildhaus-Alt St. Johann</v>
      </c>
    </row>
    <row r="3562" spans="1:3" x14ac:dyDescent="0.2">
      <c r="A3562" s="164">
        <f>IF(ISBLANK(Nomen.complète!Q3562),"",Nomen.complète!Q3562)</f>
        <v>4786</v>
      </c>
      <c r="B3562" s="164">
        <f>IF(ISBLANK(Nomen.complète!R3562),"",Nomen.complète!R3562)</f>
        <v>15462</v>
      </c>
      <c r="C3562" s="165" t="str">
        <f>IF(ISBLANK(Nomen.complète!S3562),"-",Nomen.complète!S3562)</f>
        <v>Wilen (TG)</v>
      </c>
    </row>
    <row r="3563" spans="1:3" x14ac:dyDescent="0.2">
      <c r="A3563" s="164" t="str">
        <f>IF(ISBLANK(Nomen.complète!Q3563),"",Nomen.complète!Q3563)</f>
        <v/>
      </c>
      <c r="B3563" s="164">
        <f>IF(ISBLANK(Nomen.complète!R3563),"",Nomen.complète!R3563)</f>
        <v>10335</v>
      </c>
      <c r="C3563" s="165" t="str">
        <f>IF(ISBLANK(Nomen.complète!S3563),"-",Nomen.complète!S3563)</f>
        <v>Wilen bei Neunforn</v>
      </c>
    </row>
    <row r="3564" spans="1:3" x14ac:dyDescent="0.2">
      <c r="A3564" s="164" t="str">
        <f>IF(ISBLANK(Nomen.complète!Q3564),"",Nomen.complète!Q3564)</f>
        <v/>
      </c>
      <c r="B3564" s="164">
        <f>IF(ISBLANK(Nomen.complète!R3564),"",Nomen.complète!R3564)</f>
        <v>10336</v>
      </c>
      <c r="C3564" s="165" t="str">
        <f>IF(ISBLANK(Nomen.complète!S3564),"-",Nomen.complète!S3564)</f>
        <v>Wilen bei Wil</v>
      </c>
    </row>
    <row r="3565" spans="1:3" x14ac:dyDescent="0.2">
      <c r="A3565" s="164">
        <f>IF(ISBLANK(Nomen.complète!Q3565),"",Nomen.complète!Q3565)</f>
        <v>6202</v>
      </c>
      <c r="B3565" s="164">
        <f>IF(ISBLANK(Nomen.complète!R3565),"",Nomen.complète!R3565)</f>
        <v>10337</v>
      </c>
      <c r="C3565" s="165" t="str">
        <f>IF(ISBLANK(Nomen.complète!S3565),"-",Nomen.complète!S3565)</f>
        <v>Wiler (Lötschen)</v>
      </c>
    </row>
    <row r="3566" spans="1:3" x14ac:dyDescent="0.2">
      <c r="A3566" s="164">
        <f>IF(ISBLANK(Nomen.complète!Q3566),"",Nomen.complète!Q3566)</f>
        <v>554</v>
      </c>
      <c r="B3566" s="164">
        <f>IF(ISBLANK(Nomen.complète!R3566),"",Nomen.complète!R3566)</f>
        <v>15133</v>
      </c>
      <c r="C3566" s="165" t="str">
        <f>IF(ISBLANK(Nomen.complète!S3566),"-",Nomen.complète!S3566)</f>
        <v>Wiler bei Utzenstorf</v>
      </c>
    </row>
    <row r="3567" spans="1:3" x14ac:dyDescent="0.2">
      <c r="A3567" s="164">
        <f>IF(ISBLANK(Nomen.complète!Q3567),"",Nomen.complète!Q3567)</f>
        <v>671</v>
      </c>
      <c r="B3567" s="164">
        <f>IF(ISBLANK(Nomen.complète!R3567),"",Nomen.complète!R3567)</f>
        <v>15205</v>
      </c>
      <c r="C3567" s="165" t="str">
        <f>IF(ISBLANK(Nomen.complète!S3567),"-",Nomen.complète!S3567)</f>
        <v>Wileroltigen</v>
      </c>
    </row>
    <row r="3568" spans="1:3" x14ac:dyDescent="0.2">
      <c r="A3568" s="164">
        <f>IF(ISBLANK(Nomen.complète!Q3568),"",Nomen.complète!Q3568)</f>
        <v>4288</v>
      </c>
      <c r="B3568" s="164">
        <f>IF(ISBLANK(Nomen.complète!R3568),"",Nomen.complète!R3568)</f>
        <v>10338</v>
      </c>
      <c r="C3568" s="165" t="str">
        <f>IF(ISBLANK(Nomen.complète!S3568),"-",Nomen.complète!S3568)</f>
        <v>Wiliberg</v>
      </c>
    </row>
    <row r="3569" spans="1:3" x14ac:dyDescent="0.2">
      <c r="A3569" s="164" t="str">
        <f>IF(ISBLANK(Nomen.complète!Q3569),"",Nomen.complète!Q3569)</f>
        <v/>
      </c>
      <c r="B3569" s="164">
        <f>IF(ISBLANK(Nomen.complète!R3569),"",Nomen.complète!R3569)</f>
        <v>10339</v>
      </c>
      <c r="C3569" s="165" t="str">
        <f>IF(ISBLANK(Nomen.complète!S3569),"-",Nomen.complète!S3569)</f>
        <v>Wilihof</v>
      </c>
    </row>
    <row r="3570" spans="1:3" x14ac:dyDescent="0.2">
      <c r="A3570" s="164">
        <f>IF(ISBLANK(Nomen.complète!Q3570),"",Nomen.complète!Q3570)</f>
        <v>423</v>
      </c>
      <c r="B3570" s="164">
        <f>IF(ISBLANK(Nomen.complète!R3570),"",Nomen.complète!R3570)</f>
        <v>15080</v>
      </c>
      <c r="C3570" s="165" t="str">
        <f>IF(ISBLANK(Nomen.complète!S3570),"-",Nomen.complète!S3570)</f>
        <v>Willadingen</v>
      </c>
    </row>
    <row r="3571" spans="1:3" x14ac:dyDescent="0.2">
      <c r="A3571" s="164">
        <f>IF(ISBLANK(Nomen.complète!Q3571),"",Nomen.complète!Q3571)</f>
        <v>1151</v>
      </c>
      <c r="B3571" s="164">
        <f>IF(ISBLANK(Nomen.complète!R3571),"",Nomen.complète!R3571)</f>
        <v>16591</v>
      </c>
      <c r="C3571" s="165" t="str">
        <f>IF(ISBLANK(Nomen.complète!S3571),"-",Nomen.complète!S3571)</f>
        <v>Willisau</v>
      </c>
    </row>
    <row r="3572" spans="1:3" x14ac:dyDescent="0.2">
      <c r="A3572" s="164" t="str">
        <f>IF(ISBLANK(Nomen.complète!Q3572),"",Nomen.complète!Q3572)</f>
        <v/>
      </c>
      <c r="B3572" s="164">
        <f>IF(ISBLANK(Nomen.complète!R3572),"",Nomen.complète!R3572)</f>
        <v>10341</v>
      </c>
      <c r="C3572" s="165" t="str">
        <f>IF(ISBLANK(Nomen.complète!S3572),"-",Nomen.complète!S3572)</f>
        <v>Willisau Land</v>
      </c>
    </row>
    <row r="3573" spans="1:3" x14ac:dyDescent="0.2">
      <c r="A3573" s="164" t="str">
        <f>IF(ISBLANK(Nomen.complète!Q3573),"",Nomen.complète!Q3573)</f>
        <v/>
      </c>
      <c r="B3573" s="164">
        <f>IF(ISBLANK(Nomen.complète!R3573),"",Nomen.complète!R3573)</f>
        <v>10342</v>
      </c>
      <c r="C3573" s="165" t="str">
        <f>IF(ISBLANK(Nomen.complète!S3573),"-",Nomen.complète!S3573)</f>
        <v>Willisau Stadt</v>
      </c>
    </row>
    <row r="3574" spans="1:3" x14ac:dyDescent="0.2">
      <c r="A3574" s="164" t="str">
        <f>IF(ISBLANK(Nomen.complète!Q3574),"",Nomen.complète!Q3574)</f>
        <v/>
      </c>
      <c r="B3574" s="164">
        <f>IF(ISBLANK(Nomen.complète!R3574),"",Nomen.complète!R3574)</f>
        <v>10343</v>
      </c>
      <c r="C3574" s="165" t="str">
        <f>IF(ISBLANK(Nomen.complète!S3574),"-",Nomen.complète!S3574)</f>
        <v>Willisdorf</v>
      </c>
    </row>
    <row r="3575" spans="1:3" x14ac:dyDescent="0.2">
      <c r="A3575" s="164">
        <f>IF(ISBLANK(Nomen.complète!Q3575),"",Nomen.complète!Q3575)</f>
        <v>769</v>
      </c>
      <c r="B3575" s="164">
        <f>IF(ISBLANK(Nomen.complète!R3575),"",Nomen.complète!R3575)</f>
        <v>15268</v>
      </c>
      <c r="C3575" s="165" t="str">
        <f>IF(ISBLANK(Nomen.complète!S3575),"-",Nomen.complète!S3575)</f>
        <v>Wimmis</v>
      </c>
    </row>
    <row r="3576" spans="1:3" x14ac:dyDescent="0.2">
      <c r="A3576" s="164">
        <f>IF(ISBLANK(Nomen.complète!Q3576),"",Nomen.complète!Q3576)</f>
        <v>4123</v>
      </c>
      <c r="B3576" s="164">
        <f>IF(ISBLANK(Nomen.complète!R3576),"",Nomen.complète!R3576)</f>
        <v>10360</v>
      </c>
      <c r="C3576" s="165" t="str">
        <f>IF(ISBLANK(Nomen.complète!S3576),"-",Nomen.complète!S3576)</f>
        <v>Windisch</v>
      </c>
    </row>
    <row r="3577" spans="1:3" x14ac:dyDescent="0.2">
      <c r="A3577" s="164" t="str">
        <f>IF(ISBLANK(Nomen.complète!Q3577),"",Nomen.complète!Q3577)</f>
        <v/>
      </c>
      <c r="B3577" s="164">
        <f>IF(ISBLANK(Nomen.complète!R3577),"",Nomen.complète!R3577)</f>
        <v>16352</v>
      </c>
      <c r="C3577" s="165" t="str">
        <f>IF(ISBLANK(Nomen.complète!S3577),"-",Nomen.complète!S3577)</f>
        <v>Windlach</v>
      </c>
    </row>
    <row r="3578" spans="1:3" x14ac:dyDescent="0.2">
      <c r="A3578" s="164" t="str">
        <f>IF(ISBLANK(Nomen.complète!Q3578),"",Nomen.complète!Q3578)</f>
        <v/>
      </c>
      <c r="B3578" s="164">
        <f>IF(ISBLANK(Nomen.complète!R3578),"",Nomen.complète!R3578)</f>
        <v>10345</v>
      </c>
      <c r="C3578" s="165" t="str">
        <f>IF(ISBLANK(Nomen.complète!S3578),"-",Nomen.complète!S3578)</f>
        <v>Winikon</v>
      </c>
    </row>
    <row r="3579" spans="1:3" x14ac:dyDescent="0.2">
      <c r="A3579" s="164" t="str">
        <f>IF(ISBLANK(Nomen.complète!Q3579),"",Nomen.complète!Q3579)</f>
        <v/>
      </c>
      <c r="B3579" s="164">
        <f>IF(ISBLANK(Nomen.complète!R3579),"",Nomen.complète!R3579)</f>
        <v>11319</v>
      </c>
      <c r="C3579" s="165" t="str">
        <f>IF(ISBLANK(Nomen.complète!S3579),"-",Nomen.complète!S3579)</f>
        <v>Winistorf</v>
      </c>
    </row>
    <row r="3580" spans="1:3" x14ac:dyDescent="0.2">
      <c r="A3580" s="164">
        <f>IF(ISBLANK(Nomen.complète!Q3580),"",Nomen.complète!Q3580)</f>
        <v>72</v>
      </c>
      <c r="B3580" s="164">
        <f>IF(ISBLANK(Nomen.complète!R3580),"",Nomen.complète!R3580)</f>
        <v>10331</v>
      </c>
      <c r="C3580" s="165" t="str">
        <f>IF(ISBLANK(Nomen.complète!S3580),"-",Nomen.complète!S3580)</f>
        <v>Winkel</v>
      </c>
    </row>
    <row r="3581" spans="1:3" x14ac:dyDescent="0.2">
      <c r="A3581" s="164">
        <f>IF(ISBLANK(Nomen.complète!Q3581),"",Nomen.complète!Q3581)</f>
        <v>2866</v>
      </c>
      <c r="B3581" s="164">
        <f>IF(ISBLANK(Nomen.complète!R3581),"",Nomen.complète!R3581)</f>
        <v>13805</v>
      </c>
      <c r="C3581" s="165" t="str">
        <f>IF(ISBLANK(Nomen.complète!S3581),"-",Nomen.complète!S3581)</f>
        <v>Wintersingen</v>
      </c>
    </row>
    <row r="3582" spans="1:3" x14ac:dyDescent="0.2">
      <c r="A3582" s="164">
        <f>IF(ISBLANK(Nomen.complète!Q3582),"",Nomen.complète!Q3582)</f>
        <v>230</v>
      </c>
      <c r="B3582" s="164">
        <f>IF(ISBLANK(Nomen.complète!R3582),"",Nomen.complète!R3582)</f>
        <v>10347</v>
      </c>
      <c r="C3582" s="165" t="str">
        <f>IF(ISBLANK(Nomen.complète!S3582),"-",Nomen.complète!S3582)</f>
        <v>Winterthur</v>
      </c>
    </row>
    <row r="3583" spans="1:3" x14ac:dyDescent="0.2">
      <c r="A3583" s="164">
        <f>IF(ISBLANK(Nomen.complète!Q3583),"",Nomen.complète!Q3583)</f>
        <v>2501</v>
      </c>
      <c r="B3583" s="164">
        <f>IF(ISBLANK(Nomen.complète!R3583),"",Nomen.complète!R3583)</f>
        <v>10348</v>
      </c>
      <c r="C3583" s="165" t="str">
        <f>IF(ISBLANK(Nomen.complète!S3583),"-",Nomen.complète!S3583)</f>
        <v>Winznau</v>
      </c>
    </row>
    <row r="3584" spans="1:3" x14ac:dyDescent="0.2">
      <c r="A3584" s="164" t="str">
        <f>IF(ISBLANK(Nomen.complète!Q3584),"",Nomen.complète!Q3584)</f>
        <v/>
      </c>
      <c r="B3584" s="164">
        <f>IF(ISBLANK(Nomen.complète!R3584),"",Nomen.complète!R3584)</f>
        <v>16289</v>
      </c>
      <c r="C3584" s="165" t="str">
        <f>IF(ISBLANK(Nomen.complète!S3584),"-",Nomen.complète!S3584)</f>
        <v>Wipkingen</v>
      </c>
    </row>
    <row r="3585" spans="1:3" x14ac:dyDescent="0.2">
      <c r="A3585" s="164">
        <f>IF(ISBLANK(Nomen.complète!Q3585),"",Nomen.complète!Q3585)</f>
        <v>2502</v>
      </c>
      <c r="B3585" s="164">
        <f>IF(ISBLANK(Nomen.complète!R3585),"",Nomen.complète!R3585)</f>
        <v>10349</v>
      </c>
      <c r="C3585" s="165" t="str">
        <f>IF(ISBLANK(Nomen.complète!S3585),"-",Nomen.complète!S3585)</f>
        <v>Wisen (SO)</v>
      </c>
    </row>
    <row r="3586" spans="1:3" x14ac:dyDescent="0.2">
      <c r="A3586" s="164" t="str">
        <f>IF(ISBLANK(Nomen.complète!Q3586),"",Nomen.complète!Q3586)</f>
        <v/>
      </c>
      <c r="B3586" s="164">
        <f>IF(ISBLANK(Nomen.complète!R3586),"",Nomen.complète!R3586)</f>
        <v>16305</v>
      </c>
      <c r="C3586" s="165" t="str">
        <f>IF(ISBLANK(Nomen.complète!S3586),"-",Nomen.complète!S3586)</f>
        <v>Wislikofen</v>
      </c>
    </row>
    <row r="3587" spans="1:3" x14ac:dyDescent="0.2">
      <c r="A3587" s="164" t="str">
        <f>IF(ISBLANK(Nomen.complète!Q3587),"",Nomen.complète!Q3587)</f>
        <v/>
      </c>
      <c r="B3587" s="164">
        <f>IF(ISBLANK(Nomen.complète!R3587),"",Nomen.complète!R3587)</f>
        <v>16461</v>
      </c>
      <c r="C3587" s="165" t="str">
        <f>IF(ISBLANK(Nomen.complète!S3587),"-",Nomen.complète!S3587)</f>
        <v>Witikon</v>
      </c>
    </row>
    <row r="3588" spans="1:3" x14ac:dyDescent="0.2">
      <c r="A3588" s="164">
        <f>IF(ISBLANK(Nomen.complète!Q3588),"",Nomen.complète!Q3588)</f>
        <v>3204</v>
      </c>
      <c r="B3588" s="164">
        <f>IF(ISBLANK(Nomen.complète!R3588),"",Nomen.complète!R3588)</f>
        <v>14381</v>
      </c>
      <c r="C3588" s="165" t="str">
        <f>IF(ISBLANK(Nomen.complète!S3588),"-",Nomen.complète!S3588)</f>
        <v>Wittenbach</v>
      </c>
    </row>
    <row r="3589" spans="1:3" x14ac:dyDescent="0.2">
      <c r="A3589" s="164" t="str">
        <f>IF(ISBLANK(Nomen.complète!Q3589),"",Nomen.complète!Q3589)</f>
        <v/>
      </c>
      <c r="B3589" s="164">
        <f>IF(ISBLANK(Nomen.complète!R3589),"",Nomen.complète!R3589)</f>
        <v>10351</v>
      </c>
      <c r="C3589" s="165" t="str">
        <f>IF(ISBLANK(Nomen.complète!S3589),"-",Nomen.complète!S3589)</f>
        <v>Wittenwil</v>
      </c>
    </row>
    <row r="3590" spans="1:3" x14ac:dyDescent="0.2">
      <c r="A3590" s="164">
        <f>IF(ISBLANK(Nomen.complète!Q3590),"",Nomen.complète!Q3590)</f>
        <v>2481</v>
      </c>
      <c r="B3590" s="164">
        <f>IF(ISBLANK(Nomen.complète!R3590),"",Nomen.complète!R3590)</f>
        <v>10352</v>
      </c>
      <c r="C3590" s="165" t="str">
        <f>IF(ISBLANK(Nomen.complète!S3590),"-",Nomen.complète!S3590)</f>
        <v>Witterswil</v>
      </c>
    </row>
    <row r="3591" spans="1:3" x14ac:dyDescent="0.2">
      <c r="A3591" s="164">
        <f>IF(ISBLANK(Nomen.complète!Q3591),"",Nomen.complète!Q3591)</f>
        <v>2867</v>
      </c>
      <c r="B3591" s="164">
        <f>IF(ISBLANK(Nomen.complète!R3591),"",Nomen.complète!R3591)</f>
        <v>13806</v>
      </c>
      <c r="C3591" s="165" t="str">
        <f>IF(ISBLANK(Nomen.complète!S3591),"-",Nomen.complète!S3591)</f>
        <v>Wittinsburg</v>
      </c>
    </row>
    <row r="3592" spans="1:3" x14ac:dyDescent="0.2">
      <c r="A3592" s="164">
        <f>IF(ISBLANK(Nomen.complète!Q3592),"",Nomen.complète!Q3592)</f>
        <v>4181</v>
      </c>
      <c r="B3592" s="164">
        <f>IF(ISBLANK(Nomen.complète!R3592),"",Nomen.complète!R3592)</f>
        <v>10353</v>
      </c>
      <c r="C3592" s="165" t="str">
        <f>IF(ISBLANK(Nomen.complète!S3592),"-",Nomen.complète!S3592)</f>
        <v>Wittnau</v>
      </c>
    </row>
    <row r="3593" spans="1:3" x14ac:dyDescent="0.2">
      <c r="A3593" s="164" t="str">
        <f>IF(ISBLANK(Nomen.complète!Q3593),"",Nomen.complète!Q3593)</f>
        <v/>
      </c>
      <c r="B3593" s="164">
        <f>IF(ISBLANK(Nomen.complète!R3593),"",Nomen.complète!R3593)</f>
        <v>16325</v>
      </c>
      <c r="C3593" s="165" t="str">
        <f>IF(ISBLANK(Nomen.complète!S3593),"-",Nomen.complète!S3593)</f>
        <v>Wittwil</v>
      </c>
    </row>
    <row r="3594" spans="1:3" x14ac:dyDescent="0.2">
      <c r="A3594" s="164">
        <f>IF(ISBLANK(Nomen.complète!Q3594),"",Nomen.complète!Q3594)</f>
        <v>4082</v>
      </c>
      <c r="B3594" s="164">
        <f>IF(ISBLANK(Nomen.complète!R3594),"",Nomen.complète!R3594)</f>
        <v>10354</v>
      </c>
      <c r="C3594" s="165" t="str">
        <f>IF(ISBLANK(Nomen.complète!S3594),"-",Nomen.complète!S3594)</f>
        <v>Wohlen (AG)</v>
      </c>
    </row>
    <row r="3595" spans="1:3" x14ac:dyDescent="0.2">
      <c r="A3595" s="164">
        <f>IF(ISBLANK(Nomen.complète!Q3595),"",Nomen.complète!Q3595)</f>
        <v>360</v>
      </c>
      <c r="B3595" s="164">
        <f>IF(ISBLANK(Nomen.complète!R3595),"",Nomen.complète!R3595)</f>
        <v>15038</v>
      </c>
      <c r="C3595" s="165" t="str">
        <f>IF(ISBLANK(Nomen.complète!S3595),"-",Nomen.complète!S3595)</f>
        <v>Wohlen bei Bern</v>
      </c>
    </row>
    <row r="3596" spans="1:3" x14ac:dyDescent="0.2">
      <c r="A3596" s="164">
        <f>IF(ISBLANK(Nomen.complète!Q3596),"",Nomen.complète!Q3596)</f>
        <v>4046</v>
      </c>
      <c r="B3596" s="164">
        <f>IF(ISBLANK(Nomen.complète!R3596),"",Nomen.complète!R3596)</f>
        <v>10356</v>
      </c>
      <c r="C3596" s="165" t="str">
        <f>IF(ISBLANK(Nomen.complète!S3596),"-",Nomen.complète!S3596)</f>
        <v>Wohlenschwil</v>
      </c>
    </row>
    <row r="3597" spans="1:3" x14ac:dyDescent="0.2">
      <c r="A3597" s="164">
        <f>IF(ISBLANK(Nomen.complète!Q3597),"",Nomen.complète!Q3597)</f>
        <v>1511</v>
      </c>
      <c r="B3597" s="164">
        <f>IF(ISBLANK(Nomen.complète!R3597),"",Nomen.complète!R3597)</f>
        <v>10357</v>
      </c>
      <c r="C3597" s="165" t="str">
        <f>IF(ISBLANK(Nomen.complète!S3597),"-",Nomen.complète!S3597)</f>
        <v>Wolfenschiessen</v>
      </c>
    </row>
    <row r="3598" spans="1:3" x14ac:dyDescent="0.2">
      <c r="A3598" s="164">
        <f>IF(ISBLANK(Nomen.complète!Q3598),"",Nomen.complète!Q3598)</f>
        <v>3038</v>
      </c>
      <c r="B3598" s="164">
        <f>IF(ISBLANK(Nomen.complète!R3598),"",Nomen.complète!R3598)</f>
        <v>10358</v>
      </c>
      <c r="C3598" s="165" t="str">
        <f>IF(ISBLANK(Nomen.complète!S3598),"-",Nomen.complète!S3598)</f>
        <v>Wolfhalden</v>
      </c>
    </row>
    <row r="3599" spans="1:3" x14ac:dyDescent="0.2">
      <c r="A3599" s="164" t="str">
        <f>IF(ISBLANK(Nomen.complète!Q3599),"",Nomen.complète!Q3599)</f>
        <v/>
      </c>
      <c r="B3599" s="164">
        <f>IF(ISBLANK(Nomen.complète!R3599),"",Nomen.complète!R3599)</f>
        <v>10981</v>
      </c>
      <c r="C3599" s="165" t="str">
        <f>IF(ISBLANK(Nomen.complète!S3599),"-",Nomen.complète!S3599)</f>
        <v>Wolfisberg</v>
      </c>
    </row>
    <row r="3600" spans="1:3" x14ac:dyDescent="0.2">
      <c r="A3600" s="164">
        <f>IF(ISBLANK(Nomen.complète!Q3600),"",Nomen.complète!Q3600)</f>
        <v>2408</v>
      </c>
      <c r="B3600" s="164">
        <f>IF(ISBLANK(Nomen.complète!R3600),"",Nomen.complète!R3600)</f>
        <v>13710</v>
      </c>
      <c r="C3600" s="165" t="str">
        <f>IF(ISBLANK(Nomen.complète!S3600),"-",Nomen.complète!S3600)</f>
        <v>Wolfwil</v>
      </c>
    </row>
    <row r="3601" spans="1:3" x14ac:dyDescent="0.2">
      <c r="A3601" s="164">
        <f>IF(ISBLANK(Nomen.complète!Q3601),"",Nomen.complète!Q3601)</f>
        <v>1107</v>
      </c>
      <c r="B3601" s="164">
        <f>IF(ISBLANK(Nomen.complète!R3601),"",Nomen.complète!R3601)</f>
        <v>15525</v>
      </c>
      <c r="C3601" s="165" t="str">
        <f>IF(ISBLANK(Nomen.complète!S3601),"-",Nomen.complète!S3601)</f>
        <v>Wolhusen</v>
      </c>
    </row>
    <row r="3602" spans="1:3" x14ac:dyDescent="0.2">
      <c r="A3602" s="164" t="str">
        <f>IF(ISBLANK(Nomen.complète!Q3602),"",Nomen.complète!Q3602)</f>
        <v/>
      </c>
      <c r="B3602" s="164">
        <f>IF(ISBLANK(Nomen.complète!R3602),"",Nomen.complète!R3602)</f>
        <v>16154</v>
      </c>
      <c r="C3602" s="165" t="str">
        <f>IF(ISBLANK(Nomen.complète!S3602),"-",Nomen.complète!S3602)</f>
        <v>Wolhusen Markt</v>
      </c>
    </row>
    <row r="3603" spans="1:3" x14ac:dyDescent="0.2">
      <c r="A3603" s="164">
        <f>IF(ISBLANK(Nomen.complète!Q3603),"",Nomen.complète!Q3603)</f>
        <v>1323</v>
      </c>
      <c r="B3603" s="164">
        <f>IF(ISBLANK(Nomen.complète!R3603),"",Nomen.complète!R3603)</f>
        <v>10314</v>
      </c>
      <c r="C3603" s="165" t="str">
        <f>IF(ISBLANK(Nomen.complète!S3603),"-",Nomen.complète!S3603)</f>
        <v>Wollerau</v>
      </c>
    </row>
    <row r="3604" spans="1:3" x14ac:dyDescent="0.2">
      <c r="A3604" s="164" t="str">
        <f>IF(ISBLANK(Nomen.complète!Q3604),"",Nomen.complète!Q3604)</f>
        <v/>
      </c>
      <c r="B3604" s="164">
        <f>IF(ISBLANK(Nomen.complète!R3604),"",Nomen.complète!R3604)</f>
        <v>16288</v>
      </c>
      <c r="C3604" s="165" t="str">
        <f>IF(ISBLANK(Nomen.complète!S3604),"-",Nomen.complète!S3604)</f>
        <v>Wollishofen</v>
      </c>
    </row>
    <row r="3605" spans="1:3" x14ac:dyDescent="0.2">
      <c r="A3605" s="164">
        <f>IF(ISBLANK(Nomen.complète!Q3605),"",Nomen.complète!Q3605)</f>
        <v>627</v>
      </c>
      <c r="B3605" s="164">
        <f>IF(ISBLANK(Nomen.complète!R3605),"",Nomen.complète!R3605)</f>
        <v>15189</v>
      </c>
      <c r="C3605" s="165" t="str">
        <f>IF(ISBLANK(Nomen.complète!S3605),"-",Nomen.complète!S3605)</f>
        <v>Worb</v>
      </c>
    </row>
    <row r="3606" spans="1:3" x14ac:dyDescent="0.2">
      <c r="A3606" s="164">
        <f>IF(ISBLANK(Nomen.complète!Q3606),"",Nomen.complète!Q3606)</f>
        <v>755</v>
      </c>
      <c r="B3606" s="164">
        <f>IF(ISBLANK(Nomen.complète!R3606),"",Nomen.complète!R3606)</f>
        <v>15259</v>
      </c>
      <c r="C3606" s="165" t="str">
        <f>IF(ISBLANK(Nomen.complète!S3606),"-",Nomen.complète!S3606)</f>
        <v>Worben</v>
      </c>
    </row>
    <row r="3607" spans="1:3" x14ac:dyDescent="0.2">
      <c r="A3607" s="164">
        <f>IF(ISBLANK(Nomen.complète!Q3607),"",Nomen.complète!Q3607)</f>
        <v>4791</v>
      </c>
      <c r="B3607" s="164">
        <f>IF(ISBLANK(Nomen.complète!R3607),"",Nomen.complète!R3607)</f>
        <v>15418</v>
      </c>
      <c r="C3607" s="165" t="str">
        <f>IF(ISBLANK(Nomen.complète!S3607),"-",Nomen.complète!S3607)</f>
        <v>Wuppenau</v>
      </c>
    </row>
    <row r="3608" spans="1:3" x14ac:dyDescent="0.2">
      <c r="A3608" s="164">
        <f>IF(ISBLANK(Nomen.complète!Q3608),"",Nomen.complète!Q3608)</f>
        <v>345</v>
      </c>
      <c r="B3608" s="164">
        <f>IF(ISBLANK(Nomen.complète!R3608),"",Nomen.complète!R3608)</f>
        <v>15028</v>
      </c>
      <c r="C3608" s="165" t="str">
        <f>IF(ISBLANK(Nomen.complète!S3608),"-",Nomen.complète!S3608)</f>
        <v>Wynau</v>
      </c>
    </row>
    <row r="3609" spans="1:3" x14ac:dyDescent="0.2">
      <c r="A3609" s="164">
        <f>IF(ISBLANK(Nomen.complète!Q3609),"",Nomen.complète!Q3609)</f>
        <v>424</v>
      </c>
      <c r="B3609" s="164">
        <f>IF(ISBLANK(Nomen.complète!R3609),"",Nomen.complète!R3609)</f>
        <v>15081</v>
      </c>
      <c r="C3609" s="165" t="str">
        <f>IF(ISBLANK(Nomen.complète!S3609),"-",Nomen.complète!S3609)</f>
        <v>Wynigen</v>
      </c>
    </row>
    <row r="3610" spans="1:3" x14ac:dyDescent="0.2">
      <c r="A3610" s="164">
        <f>IF(ISBLANK(Nomen.complète!Q3610),"",Nomen.complète!Q3610)</f>
        <v>960</v>
      </c>
      <c r="B3610" s="164">
        <f>IF(ISBLANK(Nomen.complète!R3610),"",Nomen.complète!R3610)</f>
        <v>15355</v>
      </c>
      <c r="C3610" s="165" t="str">
        <f>IF(ISBLANK(Nomen.complète!S3610),"-",Nomen.complète!S3610)</f>
        <v>Wyssachen</v>
      </c>
    </row>
    <row r="3611" spans="1:3" x14ac:dyDescent="0.2">
      <c r="A3611" s="164" t="str">
        <f>IF(ISBLANK(Nomen.complète!Q3611),"",Nomen.complète!Q3611)</f>
        <v/>
      </c>
      <c r="B3611" s="164">
        <f>IF(ISBLANK(Nomen.complète!R3611),"",Nomen.complète!R3611)</f>
        <v>16357</v>
      </c>
      <c r="C3611" s="165" t="str">
        <f>IF(ISBLANK(Nomen.complète!S3611),"-",Nomen.complète!S3611)</f>
        <v>Wyssachengraben</v>
      </c>
    </row>
    <row r="3612" spans="1:3" x14ac:dyDescent="0.2">
      <c r="A3612" s="164">
        <f>IF(ISBLANK(Nomen.complète!Q3612),"",Nomen.complète!Q3612)</f>
        <v>293</v>
      </c>
      <c r="B3612" s="164">
        <f>IF(ISBLANK(Nomen.complète!R3612),"",Nomen.complète!R3612)</f>
        <v>16123</v>
      </c>
      <c r="C3612" s="165" t="str">
        <f>IF(ISBLANK(Nomen.complète!S3612),"-",Nomen.complète!S3612)</f>
        <v>Wädenswil</v>
      </c>
    </row>
    <row r="3613" spans="1:3" x14ac:dyDescent="0.2">
      <c r="A3613" s="164">
        <f>IF(ISBLANK(Nomen.complète!Q3613),"",Nomen.complète!Q3613)</f>
        <v>4701</v>
      </c>
      <c r="B3613" s="164">
        <f>IF(ISBLANK(Nomen.complète!R3613),"",Nomen.complète!R3613)</f>
        <v>15432</v>
      </c>
      <c r="C3613" s="165" t="str">
        <f>IF(ISBLANK(Nomen.complète!S3613),"-",Nomen.complète!S3613)</f>
        <v>Wäldi</v>
      </c>
    </row>
    <row r="3614" spans="1:3" x14ac:dyDescent="0.2">
      <c r="A3614" s="164">
        <f>IF(ISBLANK(Nomen.complète!Q3614),"",Nomen.complète!Q3614)</f>
        <v>4781</v>
      </c>
      <c r="B3614" s="164">
        <f>IF(ISBLANK(Nomen.complète!R3614),"",Nomen.complète!R3614)</f>
        <v>15441</v>
      </c>
      <c r="C3614" s="165" t="str">
        <f>IF(ISBLANK(Nomen.complète!S3614),"-",Nomen.complète!S3614)</f>
        <v>Wängi</v>
      </c>
    </row>
    <row r="3615" spans="1:3" x14ac:dyDescent="0.2">
      <c r="A3615" s="164">
        <f>IF(ISBLANK(Nomen.complète!Q3615),"",Nomen.complète!Q3615)</f>
        <v>4182</v>
      </c>
      <c r="B3615" s="164">
        <f>IF(ISBLANK(Nomen.complète!R3615),"",Nomen.complète!R3615)</f>
        <v>10359</v>
      </c>
      <c r="C3615" s="165" t="str">
        <f>IF(ISBLANK(Nomen.complète!S3615),"-",Nomen.complète!S3615)</f>
        <v>Wölflinswil</v>
      </c>
    </row>
    <row r="3616" spans="1:3" x14ac:dyDescent="0.2">
      <c r="A3616" s="164" t="str">
        <f>IF(ISBLANK(Nomen.complète!Q3616),"",Nomen.complète!Q3616)</f>
        <v/>
      </c>
      <c r="B3616" s="164">
        <f>IF(ISBLANK(Nomen.complète!R3616),"",Nomen.complète!R3616)</f>
        <v>16416</v>
      </c>
      <c r="C3616" s="165" t="str">
        <f>IF(ISBLANK(Nomen.complète!S3616),"-",Nomen.complète!S3616)</f>
        <v>Wülflingen</v>
      </c>
    </row>
    <row r="3617" spans="1:3" x14ac:dyDescent="0.2">
      <c r="A3617" s="164" t="str">
        <f>IF(ISBLANK(Nomen.complète!Q3617),"",Nomen.complète!Q3617)</f>
        <v/>
      </c>
      <c r="B3617" s="164">
        <f>IF(ISBLANK(Nomen.complète!R3617),"",Nomen.complète!R3617)</f>
        <v>11207</v>
      </c>
      <c r="C3617" s="165" t="str">
        <f>IF(ISBLANK(Nomen.complète!S3617),"-",Nomen.complète!S3617)</f>
        <v>Wünnewil</v>
      </c>
    </row>
    <row r="3618" spans="1:3" x14ac:dyDescent="0.2">
      <c r="A3618" s="164">
        <f>IF(ISBLANK(Nomen.complète!Q3618),"",Nomen.complète!Q3618)</f>
        <v>2309</v>
      </c>
      <c r="B3618" s="164">
        <f>IF(ISBLANK(Nomen.complète!R3618),"",Nomen.complète!R3618)</f>
        <v>13232</v>
      </c>
      <c r="C3618" s="165" t="str">
        <f>IF(ISBLANK(Nomen.complète!S3618),"-",Nomen.complète!S3618)</f>
        <v>Wünnewil-Flamatt</v>
      </c>
    </row>
    <row r="3619" spans="1:3" x14ac:dyDescent="0.2">
      <c r="A3619" s="164">
        <f>IF(ISBLANK(Nomen.complète!Q3619),"",Nomen.complète!Q3619)</f>
        <v>4047</v>
      </c>
      <c r="B3619" s="164">
        <f>IF(ISBLANK(Nomen.complète!R3619),"",Nomen.complète!R3619)</f>
        <v>10344</v>
      </c>
      <c r="C3619" s="165" t="str">
        <f>IF(ISBLANK(Nomen.complète!S3619),"-",Nomen.complète!S3619)</f>
        <v>Würenlingen</v>
      </c>
    </row>
    <row r="3620" spans="1:3" x14ac:dyDescent="0.2">
      <c r="A3620" s="164">
        <f>IF(ISBLANK(Nomen.complète!Q3620),"",Nomen.complète!Q3620)</f>
        <v>4048</v>
      </c>
      <c r="B3620" s="164">
        <f>IF(ISBLANK(Nomen.complète!R3620),"",Nomen.complète!R3620)</f>
        <v>10303</v>
      </c>
      <c r="C3620" s="165" t="str">
        <f>IF(ISBLANK(Nomen.complète!S3620),"-",Nomen.complète!S3620)</f>
        <v>Würenlos</v>
      </c>
    </row>
    <row r="3621" spans="1:3" x14ac:dyDescent="0.2">
      <c r="A3621" s="164">
        <f>IF(ISBLANK(Nomen.complète!Q3621),"",Nomen.complète!Q3621)</f>
        <v>5655</v>
      </c>
      <c r="B3621" s="164">
        <f>IF(ISBLANK(Nomen.complète!R3621),"",Nomen.complète!R3621)</f>
        <v>14913</v>
      </c>
      <c r="C3621" s="165" t="str">
        <f>IF(ISBLANK(Nomen.complète!S3621),"-",Nomen.complète!S3621)</f>
        <v>Yens</v>
      </c>
    </row>
    <row r="3622" spans="1:3" x14ac:dyDescent="0.2">
      <c r="A3622" s="164" t="str">
        <f>IF(ISBLANK(Nomen.complète!Q3622),"",Nomen.complète!Q3622)</f>
        <v/>
      </c>
      <c r="B3622" s="164">
        <f>IF(ISBLANK(Nomen.complète!R3622),"",Nomen.complète!R3622)</f>
        <v>11339</v>
      </c>
      <c r="C3622" s="165" t="str">
        <f>IF(ISBLANK(Nomen.complète!S3622),"-",Nomen.complète!S3622)</f>
        <v>Yverdon</v>
      </c>
    </row>
    <row r="3623" spans="1:3" x14ac:dyDescent="0.2">
      <c r="A3623" s="164">
        <f>IF(ISBLANK(Nomen.complète!Q3623),"",Nomen.complète!Q3623)</f>
        <v>5938</v>
      </c>
      <c r="B3623" s="164">
        <f>IF(ISBLANK(Nomen.complète!R3623),"",Nomen.complète!R3623)</f>
        <v>15497</v>
      </c>
      <c r="C3623" s="165" t="str">
        <f>IF(ISBLANK(Nomen.complète!S3623),"-",Nomen.complète!S3623)</f>
        <v>Yverdon-les-Bains</v>
      </c>
    </row>
    <row r="3624" spans="1:3" x14ac:dyDescent="0.2">
      <c r="A3624" s="164">
        <f>IF(ISBLANK(Nomen.complète!Q3624),"",Nomen.complète!Q3624)</f>
        <v>5939</v>
      </c>
      <c r="B3624" s="164">
        <f>IF(ISBLANK(Nomen.complète!R3624),"",Nomen.complète!R3624)</f>
        <v>14912</v>
      </c>
      <c r="C3624" s="165" t="str">
        <f>IF(ISBLANK(Nomen.complète!S3624),"-",Nomen.complète!S3624)</f>
        <v>Yvonand</v>
      </c>
    </row>
    <row r="3625" spans="1:3" x14ac:dyDescent="0.2">
      <c r="A3625" s="164">
        <f>IF(ISBLANK(Nomen.complète!Q3625),"",Nomen.complète!Q3625)</f>
        <v>5415</v>
      </c>
      <c r="B3625" s="164">
        <f>IF(ISBLANK(Nomen.complète!R3625),"",Nomen.complète!R3625)</f>
        <v>14911</v>
      </c>
      <c r="C3625" s="165" t="str">
        <f>IF(ISBLANK(Nomen.complète!S3625),"-",Nomen.complète!S3625)</f>
        <v>Yvorne</v>
      </c>
    </row>
    <row r="3626" spans="1:3" x14ac:dyDescent="0.2">
      <c r="A3626" s="164" t="str">
        <f>IF(ISBLANK(Nomen.complète!Q3626),"",Nomen.complète!Q3626)</f>
        <v/>
      </c>
      <c r="B3626" s="164">
        <f>IF(ISBLANK(Nomen.complète!R3626),"",Nomen.complète!R3626)</f>
        <v>10536</v>
      </c>
      <c r="C3626" s="165" t="str">
        <f>IF(ISBLANK(Nomen.complète!S3626),"-",Nomen.complète!S3626)</f>
        <v>Zauggenried</v>
      </c>
    </row>
    <row r="3627" spans="1:3" x14ac:dyDescent="0.2">
      <c r="A3627" s="164">
        <f>IF(ISBLANK(Nomen.complète!Q3627),"",Nomen.complète!Q3627)</f>
        <v>2868</v>
      </c>
      <c r="B3627" s="164">
        <f>IF(ISBLANK(Nomen.complète!R3627),"",Nomen.complète!R3627)</f>
        <v>13807</v>
      </c>
      <c r="C3627" s="165" t="str">
        <f>IF(ISBLANK(Nomen.complète!S3627),"-",Nomen.complète!S3627)</f>
        <v>Zeglingen</v>
      </c>
    </row>
    <row r="3628" spans="1:3" x14ac:dyDescent="0.2">
      <c r="A3628" s="164">
        <f>IF(ISBLANK(Nomen.complète!Q3628),"",Nomen.complète!Q3628)</f>
        <v>4183</v>
      </c>
      <c r="B3628" s="164">
        <f>IF(ISBLANK(Nomen.complète!R3628),"",Nomen.complète!R3628)</f>
        <v>10309</v>
      </c>
      <c r="C3628" s="165" t="str">
        <f>IF(ISBLANK(Nomen.complète!S3628),"-",Nomen.complète!S3628)</f>
        <v>Zeihen</v>
      </c>
    </row>
    <row r="3629" spans="1:3" x14ac:dyDescent="0.2">
      <c r="A3629" s="164">
        <f>IF(ISBLANK(Nomen.complète!Q3629),"",Nomen.complète!Q3629)</f>
        <v>4263</v>
      </c>
      <c r="B3629" s="164">
        <f>IF(ISBLANK(Nomen.complète!R3629),"",Nomen.complète!R3629)</f>
        <v>10310</v>
      </c>
      <c r="C3629" s="165" t="str">
        <f>IF(ISBLANK(Nomen.complète!S3629),"-",Nomen.complète!S3629)</f>
        <v>Zeiningen</v>
      </c>
    </row>
    <row r="3630" spans="1:3" x14ac:dyDescent="0.2">
      <c r="A3630" s="164">
        <f>IF(ISBLANK(Nomen.complète!Q3630),"",Nomen.complète!Q3630)</f>
        <v>1150</v>
      </c>
      <c r="B3630" s="164">
        <f>IF(ISBLANK(Nomen.complète!R3630),"",Nomen.complète!R3630)</f>
        <v>15524</v>
      </c>
      <c r="C3630" s="165" t="str">
        <f>IF(ISBLANK(Nomen.complète!S3630),"-",Nomen.complète!S3630)</f>
        <v>Zell (LU)</v>
      </c>
    </row>
    <row r="3631" spans="1:3" x14ac:dyDescent="0.2">
      <c r="A3631" s="164">
        <f>IF(ISBLANK(Nomen.complète!Q3631),"",Nomen.complète!Q3631)</f>
        <v>231</v>
      </c>
      <c r="B3631" s="164">
        <f>IF(ISBLANK(Nomen.complète!R3631),"",Nomen.complète!R3631)</f>
        <v>10312</v>
      </c>
      <c r="C3631" s="165" t="str">
        <f>IF(ISBLANK(Nomen.complète!S3631),"-",Nomen.complète!S3631)</f>
        <v>Zell (ZH)</v>
      </c>
    </row>
    <row r="3632" spans="1:3" x14ac:dyDescent="0.2">
      <c r="A3632" s="164">
        <f>IF(ISBLANK(Nomen.complète!Q3632),"",Nomen.complète!Q3632)</f>
        <v>6299</v>
      </c>
      <c r="B3632" s="164">
        <f>IF(ISBLANK(Nomen.complète!R3632),"",Nomen.complète!R3632)</f>
        <v>10330</v>
      </c>
      <c r="C3632" s="165" t="str">
        <f>IF(ISBLANK(Nomen.complète!S3632),"-",Nomen.complète!S3632)</f>
        <v>Zeneggen</v>
      </c>
    </row>
    <row r="3633" spans="1:3" x14ac:dyDescent="0.2">
      <c r="A3633" s="164">
        <f>IF(ISBLANK(Nomen.complète!Q3633),"",Nomen.complète!Q3633)</f>
        <v>6300</v>
      </c>
      <c r="B3633" s="164">
        <f>IF(ISBLANK(Nomen.complète!R3633),"",Nomen.complète!R3633)</f>
        <v>10315</v>
      </c>
      <c r="C3633" s="165" t="str">
        <f>IF(ISBLANK(Nomen.complète!S3633),"-",Nomen.complète!S3633)</f>
        <v>Zermatt</v>
      </c>
    </row>
    <row r="3634" spans="1:3" x14ac:dyDescent="0.2">
      <c r="A3634" s="164">
        <f>IF(ISBLANK(Nomen.complète!Q3634),"",Nomen.complète!Q3634)</f>
        <v>3746</v>
      </c>
      <c r="B3634" s="164">
        <f>IF(ISBLANK(Nomen.complète!R3634),"",Nomen.complète!R3634)</f>
        <v>16066</v>
      </c>
      <c r="C3634" s="165" t="str">
        <f>IF(ISBLANK(Nomen.complète!S3634),"-",Nomen.complète!S3634)</f>
        <v>Zernez</v>
      </c>
    </row>
    <row r="3635" spans="1:3" x14ac:dyDescent="0.2">
      <c r="A3635" s="164">
        <f>IF(ISBLANK(Nomen.complète!Q3635),"",Nomen.complète!Q3635)</f>
        <v>4147</v>
      </c>
      <c r="B3635" s="164">
        <f>IF(ISBLANK(Nomen.complète!R3635),"",Nomen.complète!R3635)</f>
        <v>10301</v>
      </c>
      <c r="C3635" s="165" t="str">
        <f>IF(ISBLANK(Nomen.complète!S3635),"-",Nomen.complète!S3635)</f>
        <v>Zetzwil</v>
      </c>
    </row>
    <row r="3636" spans="1:3" x14ac:dyDescent="0.2">
      <c r="A3636" s="164" t="str">
        <f>IF(ISBLANK(Nomen.complète!Q3636),"",Nomen.complète!Q3636)</f>
        <v/>
      </c>
      <c r="B3636" s="164">
        <f>IF(ISBLANK(Nomen.complète!R3636),"",Nomen.complète!R3636)</f>
        <v>10317</v>
      </c>
      <c r="C3636" s="165" t="str">
        <f>IF(ISBLANK(Nomen.complète!S3636),"-",Nomen.complète!S3636)</f>
        <v>Zezikon</v>
      </c>
    </row>
    <row r="3637" spans="1:3" x14ac:dyDescent="0.2">
      <c r="A3637" s="164">
        <f>IF(ISBLANK(Nomen.complète!Q3637),"",Nomen.complète!Q3637)</f>
        <v>2834</v>
      </c>
      <c r="B3637" s="164">
        <f>IF(ISBLANK(Nomen.complète!R3637),"",Nomen.complète!R3637)</f>
        <v>13779</v>
      </c>
      <c r="C3637" s="165" t="str">
        <f>IF(ISBLANK(Nomen.complète!S3637),"-",Nomen.complète!S3637)</f>
        <v>Ziefen</v>
      </c>
    </row>
    <row r="3638" spans="1:3" x14ac:dyDescent="0.2">
      <c r="A3638" s="164">
        <f>IF(ISBLANK(Nomen.complète!Q3638),"",Nomen.complète!Q3638)</f>
        <v>556</v>
      </c>
      <c r="B3638" s="164">
        <f>IF(ISBLANK(Nomen.complète!R3638),"",Nomen.complète!R3638)</f>
        <v>15135</v>
      </c>
      <c r="C3638" s="165" t="str">
        <f>IF(ISBLANK(Nomen.complète!S3638),"-",Nomen.complète!S3638)</f>
        <v>Zielebach</v>
      </c>
    </row>
    <row r="3639" spans="1:3" x14ac:dyDescent="0.2">
      <c r="A3639" s="164" t="str">
        <f>IF(ISBLANK(Nomen.complète!Q3639),"",Nomen.complète!Q3639)</f>
        <v/>
      </c>
      <c r="B3639" s="164">
        <f>IF(ISBLANK(Nomen.complète!R3639),"",Nomen.complète!R3639)</f>
        <v>10318</v>
      </c>
      <c r="C3639" s="165" t="str">
        <f>IF(ISBLANK(Nomen.complète!S3639),"-",Nomen.complète!S3639)</f>
        <v>Zihlschlacht</v>
      </c>
    </row>
    <row r="3640" spans="1:3" x14ac:dyDescent="0.2">
      <c r="A3640" s="164">
        <f>IF(ISBLANK(Nomen.complète!Q3640),"",Nomen.complète!Q3640)</f>
        <v>4511</v>
      </c>
      <c r="B3640" s="164">
        <f>IF(ISBLANK(Nomen.complète!R3640),"",Nomen.complète!R3640)</f>
        <v>15452</v>
      </c>
      <c r="C3640" s="165" t="str">
        <f>IF(ISBLANK(Nomen.complète!S3640),"-",Nomen.complète!S3640)</f>
        <v>Zihlschlacht-Sitterdorf</v>
      </c>
    </row>
    <row r="3641" spans="1:3" x14ac:dyDescent="0.2">
      <c r="A3641" s="164" t="str">
        <f>IF(ISBLANK(Nomen.complète!Q3641),"",Nomen.complète!Q3641)</f>
        <v/>
      </c>
      <c r="B3641" s="164">
        <f>IF(ISBLANK(Nomen.complète!R3641),"",Nomen.complète!R3641)</f>
        <v>16225</v>
      </c>
      <c r="C3641" s="165" t="str">
        <f>IF(ISBLANK(Nomen.complète!S3641),"-",Nomen.complète!S3641)</f>
        <v>Zillis</v>
      </c>
    </row>
    <row r="3642" spans="1:3" x14ac:dyDescent="0.2">
      <c r="A3642" s="164">
        <f>IF(ISBLANK(Nomen.complète!Q3642),"",Nomen.complète!Q3642)</f>
        <v>3712</v>
      </c>
      <c r="B3642" s="164">
        <f>IF(ISBLANK(Nomen.complète!R3642),"",Nomen.complète!R3642)</f>
        <v>15992</v>
      </c>
      <c r="C3642" s="165" t="str">
        <f>IF(ISBLANK(Nomen.complète!S3642),"-",Nomen.complète!S3642)</f>
        <v>Zillis-Reischen</v>
      </c>
    </row>
    <row r="3643" spans="1:3" x14ac:dyDescent="0.2">
      <c r="A3643" s="164" t="str">
        <f>IF(ISBLANK(Nomen.complète!Q3643),"",Nomen.complète!Q3643)</f>
        <v/>
      </c>
      <c r="B3643" s="164">
        <f>IF(ISBLANK(Nomen.complète!R3643),"",Nomen.complète!R3643)</f>
        <v>11077</v>
      </c>
      <c r="C3643" s="165" t="str">
        <f>IF(ISBLANK(Nomen.complète!S3643),"-",Nomen.complète!S3643)</f>
        <v>Zimmerwald</v>
      </c>
    </row>
    <row r="3644" spans="1:3" x14ac:dyDescent="0.2">
      <c r="A3644" s="164">
        <f>IF(ISBLANK(Nomen.complète!Q3644),"",Nomen.complète!Q3644)</f>
        <v>3947</v>
      </c>
      <c r="B3644" s="164">
        <f>IF(ISBLANK(Nomen.complète!R3644),"",Nomen.complète!R3644)</f>
        <v>16031</v>
      </c>
      <c r="C3644" s="165" t="str">
        <f>IF(ISBLANK(Nomen.complète!S3644),"-",Nomen.complète!S3644)</f>
        <v>Zizers</v>
      </c>
    </row>
    <row r="3645" spans="1:3" x14ac:dyDescent="0.2">
      <c r="A3645" s="164">
        <f>IF(ISBLANK(Nomen.complète!Q3645),"",Nomen.complète!Q3645)</f>
        <v>4289</v>
      </c>
      <c r="B3645" s="164">
        <f>IF(ISBLANK(Nomen.complète!R3645),"",Nomen.complète!R3645)</f>
        <v>14361</v>
      </c>
      <c r="C3645" s="165" t="str">
        <f>IF(ISBLANK(Nomen.complète!S3645),"-",Nomen.complète!S3645)</f>
        <v>Zofingen</v>
      </c>
    </row>
    <row r="3646" spans="1:3" x14ac:dyDescent="0.2">
      <c r="A3646" s="164">
        <f>IF(ISBLANK(Nomen.complète!Q3646),"",Nomen.complète!Q3646)</f>
        <v>361</v>
      </c>
      <c r="B3646" s="164">
        <f>IF(ISBLANK(Nomen.complète!R3646),"",Nomen.complète!R3646)</f>
        <v>15039</v>
      </c>
      <c r="C3646" s="165" t="str">
        <f>IF(ISBLANK(Nomen.complète!S3646),"-",Nomen.complète!S3646)</f>
        <v>Zollikofen</v>
      </c>
    </row>
    <row r="3647" spans="1:3" x14ac:dyDescent="0.2">
      <c r="A3647" s="164">
        <f>IF(ISBLANK(Nomen.complète!Q3647),"",Nomen.complète!Q3647)</f>
        <v>161</v>
      </c>
      <c r="B3647" s="164">
        <f>IF(ISBLANK(Nomen.complète!R3647),"",Nomen.complète!R3647)</f>
        <v>13683</v>
      </c>
      <c r="C3647" s="165" t="str">
        <f>IF(ISBLANK(Nomen.complète!S3647),"-",Nomen.complète!S3647)</f>
        <v>Zollikon</v>
      </c>
    </row>
    <row r="3648" spans="1:3" x14ac:dyDescent="0.2">
      <c r="A3648" s="164" t="str">
        <f>IF(ISBLANK(Nomen.complète!Q3648),"",Nomen.complète!Q3648)</f>
        <v/>
      </c>
      <c r="B3648" s="164">
        <f>IF(ISBLANK(Nomen.complète!R3648),"",Nomen.complète!R3648)</f>
        <v>10321</v>
      </c>
      <c r="C3648" s="165" t="str">
        <f>IF(ISBLANK(Nomen.complète!S3648),"-",Nomen.complète!S3648)</f>
        <v>Zuben</v>
      </c>
    </row>
    <row r="3649" spans="1:3" x14ac:dyDescent="0.2">
      <c r="A3649" s="164">
        <f>IF(ISBLANK(Nomen.complète!Q3649),"",Nomen.complète!Q3649)</f>
        <v>2534</v>
      </c>
      <c r="B3649" s="164">
        <f>IF(ISBLANK(Nomen.complète!R3649),"",Nomen.complète!R3649)</f>
        <v>13743</v>
      </c>
      <c r="C3649" s="165" t="str">
        <f>IF(ISBLANK(Nomen.complète!S3649),"-",Nomen.complète!S3649)</f>
        <v>Zuchwil</v>
      </c>
    </row>
    <row r="3650" spans="1:3" x14ac:dyDescent="0.2">
      <c r="A3650" s="164">
        <f>IF(ISBLANK(Nomen.complète!Q3650),"",Nomen.complète!Q3650)</f>
        <v>4083</v>
      </c>
      <c r="B3650" s="164">
        <f>IF(ISBLANK(Nomen.complète!R3650),"",Nomen.complète!R3650)</f>
        <v>10322</v>
      </c>
      <c r="C3650" s="165" t="str">
        <f>IF(ISBLANK(Nomen.complète!S3650),"-",Nomen.complète!S3650)</f>
        <v>Zufikon</v>
      </c>
    </row>
    <row r="3651" spans="1:3" x14ac:dyDescent="0.2">
      <c r="A3651" s="164">
        <f>IF(ISBLANK(Nomen.complète!Q3651),"",Nomen.complète!Q3651)</f>
        <v>1711</v>
      </c>
      <c r="B3651" s="164">
        <f>IF(ISBLANK(Nomen.complète!R3651),"",Nomen.complète!R3651)</f>
        <v>10323</v>
      </c>
      <c r="C3651" s="165" t="str">
        <f>IF(ISBLANK(Nomen.complète!S3651),"-",Nomen.complète!S3651)</f>
        <v>Zug</v>
      </c>
    </row>
    <row r="3652" spans="1:3" x14ac:dyDescent="0.2">
      <c r="A3652" s="164">
        <f>IF(ISBLANK(Nomen.complète!Q3652),"",Nomen.complète!Q3652)</f>
        <v>2622</v>
      </c>
      <c r="B3652" s="164">
        <f>IF(ISBLANK(Nomen.complète!R3652),"",Nomen.complète!R3652)</f>
        <v>10324</v>
      </c>
      <c r="C3652" s="165" t="str">
        <f>IF(ISBLANK(Nomen.complète!S3652),"-",Nomen.complète!S3652)</f>
        <v>Zullwil</v>
      </c>
    </row>
    <row r="3653" spans="1:3" x14ac:dyDescent="0.2">
      <c r="A3653" s="164" t="str">
        <f>IF(ISBLANK(Nomen.complète!Q3653),"",Nomen.complète!Q3653)</f>
        <v/>
      </c>
      <c r="B3653" s="164">
        <f>IF(ISBLANK(Nomen.complète!R3653),"",Nomen.complète!R3653)</f>
        <v>10325</v>
      </c>
      <c r="C3653" s="165" t="str">
        <f>IF(ISBLANK(Nomen.complète!S3653),"-",Nomen.complète!S3653)</f>
        <v>Zumholz</v>
      </c>
    </row>
    <row r="3654" spans="1:3" x14ac:dyDescent="0.2">
      <c r="A3654" s="164">
        <f>IF(ISBLANK(Nomen.complète!Q3654),"",Nomen.complète!Q3654)</f>
        <v>160</v>
      </c>
      <c r="B3654" s="164">
        <f>IF(ISBLANK(Nomen.complète!R3654),"",Nomen.complète!R3654)</f>
        <v>10326</v>
      </c>
      <c r="C3654" s="165" t="str">
        <f>IF(ISBLANK(Nomen.complète!S3654),"-",Nomen.complète!S3654)</f>
        <v>Zumikon</v>
      </c>
    </row>
    <row r="3655" spans="1:3" x14ac:dyDescent="0.2">
      <c r="A3655" s="164">
        <f>IF(ISBLANK(Nomen.complète!Q3655),"",Nomen.complète!Q3655)</f>
        <v>2869</v>
      </c>
      <c r="B3655" s="164">
        <f>IF(ISBLANK(Nomen.complète!R3655),"",Nomen.complète!R3655)</f>
        <v>13808</v>
      </c>
      <c r="C3655" s="165" t="str">
        <f>IF(ISBLANK(Nomen.complète!S3655),"-",Nomen.complète!S3655)</f>
        <v>Zunzgen</v>
      </c>
    </row>
    <row r="3656" spans="1:3" x14ac:dyDescent="0.2">
      <c r="A3656" s="164">
        <f>IF(ISBLANK(Nomen.complète!Q3656),"",Nomen.complète!Q3656)</f>
        <v>3791</v>
      </c>
      <c r="B3656" s="164">
        <f>IF(ISBLANK(Nomen.complète!R3656),"",Nomen.complète!R3656)</f>
        <v>16011</v>
      </c>
      <c r="C3656" s="165" t="str">
        <f>IF(ISBLANK(Nomen.complète!S3656),"-",Nomen.complète!S3656)</f>
        <v>Zuoz</v>
      </c>
    </row>
    <row r="3657" spans="1:3" x14ac:dyDescent="0.2">
      <c r="A3657" s="164">
        <f>IF(ISBLANK(Nomen.complète!Q3657),"",Nomen.complète!Q3657)</f>
        <v>4324</v>
      </c>
      <c r="B3657" s="164">
        <f>IF(ISBLANK(Nomen.complète!R3657),"",Nomen.complète!R3657)</f>
        <v>16616</v>
      </c>
      <c r="C3657" s="165" t="str">
        <f>IF(ISBLANK(Nomen.complète!S3657),"-",Nomen.complète!S3657)</f>
        <v>Zurzach</v>
      </c>
    </row>
    <row r="3658" spans="1:3" x14ac:dyDescent="0.2">
      <c r="A3658" s="164">
        <f>IF(ISBLANK(Nomen.complète!Q3658),"",Nomen.complète!Q3658)</f>
        <v>4264</v>
      </c>
      <c r="B3658" s="164">
        <f>IF(ISBLANK(Nomen.complète!R3658),"",Nomen.complète!R3658)</f>
        <v>10329</v>
      </c>
      <c r="C3658" s="165" t="str">
        <f>IF(ISBLANK(Nomen.complète!S3658),"-",Nomen.complète!S3658)</f>
        <v>Zuzgen</v>
      </c>
    </row>
    <row r="3659" spans="1:3" x14ac:dyDescent="0.2">
      <c r="A3659" s="164">
        <f>IF(ISBLANK(Nomen.complète!Q3659),"",Nomen.complète!Q3659)</f>
        <v>557</v>
      </c>
      <c r="B3659" s="164">
        <f>IF(ISBLANK(Nomen.complète!R3659),"",Nomen.complète!R3659)</f>
        <v>15136</v>
      </c>
      <c r="C3659" s="165" t="str">
        <f>IF(ISBLANK(Nomen.complète!S3659),"-",Nomen.complète!S3659)</f>
        <v>Zuzwil (BE)</v>
      </c>
    </row>
    <row r="3660" spans="1:3" x14ac:dyDescent="0.2">
      <c r="A3660" s="164">
        <f>IF(ISBLANK(Nomen.complète!Q3660),"",Nomen.complète!Q3660)</f>
        <v>3426</v>
      </c>
      <c r="B3660" s="164">
        <f>IF(ISBLANK(Nomen.complète!R3660),"",Nomen.complète!R3660)</f>
        <v>14463</v>
      </c>
      <c r="C3660" s="165" t="str">
        <f>IF(ISBLANK(Nomen.complète!S3660),"-",Nomen.complète!S3660)</f>
        <v>Zuzwil (SG)</v>
      </c>
    </row>
    <row r="3661" spans="1:3" x14ac:dyDescent="0.2">
      <c r="A3661" s="164">
        <f>IF(ISBLANK(Nomen.complète!Q3661),"",Nomen.complète!Q3661)</f>
        <v>794</v>
      </c>
      <c r="B3661" s="164">
        <f>IF(ISBLANK(Nomen.complète!R3661),"",Nomen.complète!R3661)</f>
        <v>15278</v>
      </c>
      <c r="C3661" s="165" t="str">
        <f>IF(ISBLANK(Nomen.complète!S3661),"-",Nomen.complète!S3661)</f>
        <v>Zweisimmen</v>
      </c>
    </row>
    <row r="3662" spans="1:3" x14ac:dyDescent="0.2">
      <c r="A3662" s="164">
        <f>IF(ISBLANK(Nomen.complète!Q3662),"",Nomen.complète!Q3662)</f>
        <v>947</v>
      </c>
      <c r="B3662" s="164">
        <f>IF(ISBLANK(Nomen.complète!R3662),"",Nomen.complète!R3662)</f>
        <v>15344</v>
      </c>
      <c r="C3662" s="165" t="str">
        <f>IF(ISBLANK(Nomen.complète!S3662),"-",Nomen.complète!S3662)</f>
        <v>Zwieselberg</v>
      </c>
    </row>
    <row r="3663" spans="1:3" x14ac:dyDescent="0.2">
      <c r="A3663" s="164">
        <f>IF(ISBLANK(Nomen.complète!Q3663),"",Nomen.complète!Q3663)</f>
        <v>2793</v>
      </c>
      <c r="B3663" s="164">
        <f>IF(ISBLANK(Nomen.complète!R3663),"",Nomen.complète!R3663)</f>
        <v>13851</v>
      </c>
      <c r="C3663" s="165" t="str">
        <f>IF(ISBLANK(Nomen.complète!S3663),"-",Nomen.complète!S3663)</f>
        <v>Zwingen</v>
      </c>
    </row>
    <row r="3664" spans="1:3" x14ac:dyDescent="0.2">
      <c r="A3664" s="164">
        <f>IF(ISBLANK(Nomen.complète!Q3664),"",Nomen.complète!Q3664)</f>
        <v>6011</v>
      </c>
      <c r="B3664" s="164">
        <f>IF(ISBLANK(Nomen.complète!R3664),"",Nomen.complète!R3664)</f>
        <v>10159</v>
      </c>
      <c r="C3664" s="165" t="str">
        <f>IF(ISBLANK(Nomen.complète!S3664),"-",Nomen.complète!S3664)</f>
        <v>Zwischbergen</v>
      </c>
    </row>
    <row r="3665" spans="1:3" x14ac:dyDescent="0.2">
      <c r="A3665" s="164">
        <f>IF(ISBLANK(Nomen.complète!Q3665),"",Nomen.complète!Q3665)</f>
        <v>628</v>
      </c>
      <c r="B3665" s="164">
        <f>IF(ISBLANK(Nomen.complète!R3665),"",Nomen.complète!R3665)</f>
        <v>15190</v>
      </c>
      <c r="C3665" s="165" t="str">
        <f>IF(ISBLANK(Nomen.complète!S3665),"-",Nomen.complète!S3665)</f>
        <v>Zäziwil</v>
      </c>
    </row>
    <row r="3666" spans="1:3" x14ac:dyDescent="0.2">
      <c r="A3666" s="164" t="str">
        <f>IF(ISBLANK(Nomen.complète!Q3666),"",Nomen.complète!Q3666)</f>
        <v/>
      </c>
      <c r="B3666" s="164">
        <f>IF(ISBLANK(Nomen.complète!R3666),"",Nomen.complète!R3666)</f>
        <v>10313</v>
      </c>
      <c r="C3666" s="165" t="str">
        <f>IF(ISBLANK(Nomen.complète!S3666),"-",Nomen.complète!S3666)</f>
        <v>Zénauva</v>
      </c>
    </row>
    <row r="3667" spans="1:3" x14ac:dyDescent="0.2">
      <c r="A3667" s="164">
        <f>IF(ISBLANK(Nomen.complète!Q3667),"",Nomen.complète!Q3667)</f>
        <v>261</v>
      </c>
      <c r="B3667" s="164">
        <f>IF(ISBLANK(Nomen.complète!R3667),"",Nomen.complète!R3667)</f>
        <v>13688</v>
      </c>
      <c r="C3667" s="165" t="str">
        <f>IF(ISBLANK(Nomen.complète!S3667),"-",Nomen.complète!S3667)</f>
        <v>Zürich</v>
      </c>
    </row>
    <row r="3668" spans="1:3" x14ac:dyDescent="0.2">
      <c r="A3668" s="164">
        <f>IF(ISBLANK(Nomen.complète!Q3668),"",Nomen.complète!Q3668)</f>
        <v>9950</v>
      </c>
      <c r="B3668" s="164" t="str">
        <f>IF(ISBLANK(Nomen.complète!R3668),"",Nomen.complète!R3668)</f>
        <v/>
      </c>
      <c r="C3668" s="165" t="str">
        <f>IF(ISBLANK(Nomen.complète!S3668),"-",Nomen.complète!S3668)</f>
        <v>Domicile à l'étranger</v>
      </c>
    </row>
    <row r="3669" spans="1:3" x14ac:dyDescent="0.2">
      <c r="A3669" s="164">
        <f>IF(ISBLANK(Nomen.complète!Q3669),"",Nomen.complète!Q3669)</f>
        <v>9990</v>
      </c>
      <c r="B3669" s="164" t="str">
        <f>IF(ISBLANK(Nomen.complète!R3669),"",Nomen.complète!R3669)</f>
        <v/>
      </c>
      <c r="C3669" s="165" t="str">
        <f>IF(ISBLANK(Nomen.complète!S3669),"-",Nomen.complète!S3669)</f>
        <v>Domicile inconnu</v>
      </c>
    </row>
    <row r="3670" spans="1:3" x14ac:dyDescent="0.2">
      <c r="A3670" s="164" t="str">
        <f>IF(ISBLANK(Nomen.complète!Q3670),"",Nomen.complète!Q3670)</f>
        <v/>
      </c>
      <c r="B3670" s="164" t="str">
        <f>IF(ISBLANK(Nomen.complète!R3670),"",Nomen.complète!R3670)</f>
        <v/>
      </c>
      <c r="C3670" s="165" t="str">
        <f>IF(ISBLANK(Nomen.complète!S3670),"-",Nomen.complète!S3670)</f>
        <v>-</v>
      </c>
    </row>
    <row r="3671" spans="1:3" x14ac:dyDescent="0.2">
      <c r="A3671" s="164" t="str">
        <f>IF(ISBLANK(Nomen.complète!Q3671),"",Nomen.complète!Q3671)</f>
        <v/>
      </c>
      <c r="B3671" s="164" t="str">
        <f>IF(ISBLANK(Nomen.complète!R3671),"",Nomen.complète!R3671)</f>
        <v/>
      </c>
      <c r="C3671" s="165" t="str">
        <f>IF(ISBLANK(Nomen.complète!S3671),"-",Nomen.complète!S3671)</f>
        <v>-</v>
      </c>
    </row>
    <row r="3672" spans="1:3" x14ac:dyDescent="0.2">
      <c r="A3672" s="164" t="str">
        <f>IF(ISBLANK(Nomen.complète!Q3672),"",Nomen.complète!Q3672)</f>
        <v/>
      </c>
      <c r="B3672" s="164" t="str">
        <f>IF(ISBLANK(Nomen.complète!R3672),"",Nomen.complète!R3672)</f>
        <v/>
      </c>
      <c r="C3672" s="165" t="str">
        <f>IF(ISBLANK(Nomen.complète!S3672),"-",Nomen.complète!S3672)</f>
        <v>-</v>
      </c>
    </row>
    <row r="3673" spans="1:3" x14ac:dyDescent="0.2">
      <c r="A3673" s="164" t="str">
        <f>IF(ISBLANK(Nomen.complète!Q3673),"",Nomen.complète!Q3673)</f>
        <v/>
      </c>
      <c r="B3673" s="164" t="str">
        <f>IF(ISBLANK(Nomen.complète!R3673),"",Nomen.complète!R3673)</f>
        <v/>
      </c>
      <c r="C3673" s="165" t="str">
        <f>IF(ISBLANK(Nomen.complète!S3673),"-",Nomen.complète!S3673)</f>
        <v>-</v>
      </c>
    </row>
    <row r="3674" spans="1:3" x14ac:dyDescent="0.2">
      <c r="A3674" s="164" t="str">
        <f>IF(ISBLANK(Nomen.complète!Q3674),"",Nomen.complète!Q3674)</f>
        <v/>
      </c>
      <c r="B3674" s="164" t="str">
        <f>IF(ISBLANK(Nomen.complète!R3674),"",Nomen.complète!R3674)</f>
        <v/>
      </c>
      <c r="C3674" s="165" t="str">
        <f>IF(ISBLANK(Nomen.complète!S3674),"-",Nomen.complète!S3674)</f>
        <v>-</v>
      </c>
    </row>
    <row r="3675" spans="1:3" x14ac:dyDescent="0.2">
      <c r="A3675" s="164" t="str">
        <f>IF(ISBLANK(Nomen.complète!Q3675),"",Nomen.complète!Q3675)</f>
        <v/>
      </c>
      <c r="B3675" s="164" t="str">
        <f>IF(ISBLANK(Nomen.complète!R3675),"",Nomen.complète!R3675)</f>
        <v/>
      </c>
      <c r="C3675" s="165" t="str">
        <f>IF(ISBLANK(Nomen.complète!S3675),"-",Nomen.complète!S3675)</f>
        <v>-</v>
      </c>
    </row>
    <row r="3676" spans="1:3" x14ac:dyDescent="0.2">
      <c r="A3676" s="164" t="str">
        <f>IF(ISBLANK(Nomen.complète!Q3676),"",Nomen.complète!Q3676)</f>
        <v/>
      </c>
      <c r="B3676" s="164" t="str">
        <f>IF(ISBLANK(Nomen.complète!R3676),"",Nomen.complète!R3676)</f>
        <v/>
      </c>
      <c r="C3676" s="165" t="str">
        <f>IF(ISBLANK(Nomen.complète!S3676),"-",Nomen.complète!S3676)</f>
        <v>-</v>
      </c>
    </row>
    <row r="3677" spans="1:3" x14ac:dyDescent="0.2">
      <c r="A3677" s="164" t="str">
        <f>IF(ISBLANK(Nomen.complète!Q3677),"",Nomen.complète!Q3677)</f>
        <v/>
      </c>
      <c r="B3677" s="164" t="str">
        <f>IF(ISBLANK(Nomen.complète!R3677),"",Nomen.complète!R3677)</f>
        <v/>
      </c>
      <c r="C3677" s="165" t="str">
        <f>IF(ISBLANK(Nomen.complète!S3677),"-",Nomen.complète!S3677)</f>
        <v>-</v>
      </c>
    </row>
    <row r="3678" spans="1:3" x14ac:dyDescent="0.2">
      <c r="A3678" s="164" t="str">
        <f>IF(ISBLANK(Nomen.complète!Q3678),"",Nomen.complète!Q3678)</f>
        <v/>
      </c>
      <c r="B3678" s="164" t="str">
        <f>IF(ISBLANK(Nomen.complète!R3678),"",Nomen.complète!R3678)</f>
        <v/>
      </c>
      <c r="C3678" s="165" t="str">
        <f>IF(ISBLANK(Nomen.complète!S3678),"-",Nomen.complète!S3678)</f>
        <v>-</v>
      </c>
    </row>
    <row r="3679" spans="1:3" x14ac:dyDescent="0.2">
      <c r="A3679" s="164" t="str">
        <f>IF(ISBLANK(Nomen.complète!Q3679),"",Nomen.complète!Q3679)</f>
        <v/>
      </c>
      <c r="B3679" s="164" t="str">
        <f>IF(ISBLANK(Nomen.complète!R3679),"",Nomen.complète!R3679)</f>
        <v/>
      </c>
      <c r="C3679" s="165" t="str">
        <f>IF(ISBLANK(Nomen.complète!S3679),"-",Nomen.complète!S3679)</f>
        <v>-</v>
      </c>
    </row>
    <row r="3680" spans="1:3" x14ac:dyDescent="0.2">
      <c r="A3680" s="164" t="str">
        <f>IF(ISBLANK(Nomen.complète!Q3680),"",Nomen.complète!Q3680)</f>
        <v/>
      </c>
      <c r="B3680" s="164" t="str">
        <f>IF(ISBLANK(Nomen.complète!R3680),"",Nomen.complète!R3680)</f>
        <v/>
      </c>
      <c r="C3680" s="165" t="str">
        <f>IF(ISBLANK(Nomen.complète!S3680),"-",Nomen.complète!S3680)</f>
        <v>-</v>
      </c>
    </row>
    <row r="3681" spans="1:3" x14ac:dyDescent="0.2">
      <c r="A3681" s="164" t="str">
        <f>IF(ISBLANK(Nomen.complète!Q3681),"",Nomen.complète!Q3681)</f>
        <v/>
      </c>
      <c r="B3681" s="164" t="str">
        <f>IF(ISBLANK(Nomen.complète!R3681),"",Nomen.complète!R3681)</f>
        <v/>
      </c>
      <c r="C3681" s="165" t="str">
        <f>IF(ISBLANK(Nomen.complète!S3681),"-",Nomen.complète!S3681)</f>
        <v>-</v>
      </c>
    </row>
    <row r="3682" spans="1:3" x14ac:dyDescent="0.2">
      <c r="A3682" s="164" t="str">
        <f>IF(ISBLANK(Nomen.complète!Q3682),"",Nomen.complète!Q3682)</f>
        <v/>
      </c>
      <c r="B3682" s="164" t="str">
        <f>IF(ISBLANK(Nomen.complète!R3682),"",Nomen.complète!R3682)</f>
        <v/>
      </c>
      <c r="C3682" s="165" t="str">
        <f>IF(ISBLANK(Nomen.complète!S3682),"-",Nomen.complète!S3682)</f>
        <v>-</v>
      </c>
    </row>
    <row r="3683" spans="1:3" x14ac:dyDescent="0.2">
      <c r="A3683" s="164" t="str">
        <f>IF(ISBLANK(Nomen.complète!Q3683),"",Nomen.complète!Q3683)</f>
        <v/>
      </c>
      <c r="B3683" s="164" t="str">
        <f>IF(ISBLANK(Nomen.complète!R3683),"",Nomen.complète!R3683)</f>
        <v/>
      </c>
      <c r="C3683" s="165" t="str">
        <f>IF(ISBLANK(Nomen.complète!S3683),"-",Nomen.complète!S3683)</f>
        <v>-</v>
      </c>
    </row>
    <row r="3684" spans="1:3" x14ac:dyDescent="0.2">
      <c r="A3684" s="164" t="str">
        <f>IF(ISBLANK(Nomen.complète!Q3684),"",Nomen.complète!Q3684)</f>
        <v/>
      </c>
      <c r="B3684" s="164" t="str">
        <f>IF(ISBLANK(Nomen.complète!R3684),"",Nomen.complète!R3684)</f>
        <v/>
      </c>
      <c r="C3684" s="165" t="str">
        <f>IF(ISBLANK(Nomen.complète!S3684),"-",Nomen.complète!S3684)</f>
        <v>-</v>
      </c>
    </row>
    <row r="3685" spans="1:3" x14ac:dyDescent="0.2">
      <c r="A3685" s="164" t="str">
        <f>IF(ISBLANK(Nomen.complète!Q3685),"",Nomen.complète!Q3685)</f>
        <v/>
      </c>
      <c r="B3685" s="164" t="str">
        <f>IF(ISBLANK(Nomen.complète!R3685),"",Nomen.complète!R3685)</f>
        <v/>
      </c>
      <c r="C3685" s="165" t="str">
        <f>IF(ISBLANK(Nomen.complète!S3685),"-",Nomen.complète!S3685)</f>
        <v>-</v>
      </c>
    </row>
    <row r="3686" spans="1:3" x14ac:dyDescent="0.2">
      <c r="A3686" s="164" t="str">
        <f>IF(ISBLANK(Nomen.complète!Q3686),"",Nomen.complète!Q3686)</f>
        <v/>
      </c>
      <c r="B3686" s="164" t="str">
        <f>IF(ISBLANK(Nomen.complète!R3686),"",Nomen.complète!R3686)</f>
        <v/>
      </c>
      <c r="C3686" s="165" t="str">
        <f>IF(ISBLANK(Nomen.complète!S3686),"-",Nomen.complète!S3686)</f>
        <v>-</v>
      </c>
    </row>
    <row r="3687" spans="1:3" x14ac:dyDescent="0.2">
      <c r="A3687" s="164" t="str">
        <f>IF(ISBLANK(Nomen.complète!Q3687),"",Nomen.complète!Q3687)</f>
        <v/>
      </c>
      <c r="B3687" s="164" t="str">
        <f>IF(ISBLANK(Nomen.complète!R3687),"",Nomen.complète!R3687)</f>
        <v/>
      </c>
      <c r="C3687" s="165" t="str">
        <f>IF(ISBLANK(Nomen.complète!S3687),"-",Nomen.complète!S3687)</f>
        <v>-</v>
      </c>
    </row>
    <row r="3688" spans="1:3" x14ac:dyDescent="0.2">
      <c r="A3688" s="164" t="str">
        <f>IF(ISBLANK(Nomen.complète!Q3688),"",Nomen.complète!Q3688)</f>
        <v/>
      </c>
      <c r="B3688" s="164" t="str">
        <f>IF(ISBLANK(Nomen.complète!R3688),"",Nomen.complète!R3688)</f>
        <v/>
      </c>
      <c r="C3688" s="165" t="str">
        <f>IF(ISBLANK(Nomen.complète!S3688),"-",Nomen.complète!S3688)</f>
        <v>-</v>
      </c>
    </row>
    <row r="3689" spans="1:3" x14ac:dyDescent="0.2">
      <c r="A3689" s="164" t="str">
        <f>IF(ISBLANK(Nomen.complète!Q3689),"",Nomen.complète!Q3689)</f>
        <v/>
      </c>
      <c r="B3689" s="164" t="str">
        <f>IF(ISBLANK(Nomen.complète!R3689),"",Nomen.complète!R3689)</f>
        <v/>
      </c>
      <c r="C3689" s="165" t="str">
        <f>IF(ISBLANK(Nomen.complète!S3689),"-",Nomen.complète!S3689)</f>
        <v>-</v>
      </c>
    </row>
    <row r="3690" spans="1:3" x14ac:dyDescent="0.2">
      <c r="A3690" s="164" t="str">
        <f>IF(ISBLANK(Nomen.complète!Q3690),"",Nomen.complète!Q3690)</f>
        <v/>
      </c>
      <c r="B3690" s="164" t="str">
        <f>IF(ISBLANK(Nomen.complète!R3690),"",Nomen.complète!R3690)</f>
        <v/>
      </c>
      <c r="C3690" s="165" t="str">
        <f>IF(ISBLANK(Nomen.complète!S3690),"-",Nomen.complète!S3690)</f>
        <v>-</v>
      </c>
    </row>
    <row r="3691" spans="1:3" x14ac:dyDescent="0.2">
      <c r="A3691" s="164" t="str">
        <f>IF(ISBLANK(Nomen.complète!Q3691),"",Nomen.complète!Q3691)</f>
        <v/>
      </c>
      <c r="B3691" s="164" t="str">
        <f>IF(ISBLANK(Nomen.complète!R3691),"",Nomen.complète!R3691)</f>
        <v/>
      </c>
      <c r="C3691" s="165" t="str">
        <f>IF(ISBLANK(Nomen.complète!S3691),"-",Nomen.complète!S3691)</f>
        <v>-</v>
      </c>
    </row>
    <row r="3692" spans="1:3" x14ac:dyDescent="0.2">
      <c r="A3692" s="164" t="str">
        <f>IF(ISBLANK(Nomen.complète!Q3692),"",Nomen.complète!Q3692)</f>
        <v/>
      </c>
      <c r="B3692" s="164" t="str">
        <f>IF(ISBLANK(Nomen.complète!R3692),"",Nomen.complète!R3692)</f>
        <v/>
      </c>
      <c r="C3692" s="165" t="str">
        <f>IF(ISBLANK(Nomen.complète!S3692),"-",Nomen.complète!S3692)</f>
        <v>-</v>
      </c>
    </row>
    <row r="3693" spans="1:3" x14ac:dyDescent="0.2">
      <c r="A3693" s="164" t="str">
        <f>IF(ISBLANK(Nomen.complète!Q3693),"",Nomen.complète!Q3693)</f>
        <v/>
      </c>
      <c r="B3693" s="164" t="str">
        <f>IF(ISBLANK(Nomen.complète!R3693),"",Nomen.complète!R3693)</f>
        <v/>
      </c>
      <c r="C3693" s="165" t="str">
        <f>IF(ISBLANK(Nomen.complète!S3693),"-",Nomen.complète!S3693)</f>
        <v>-</v>
      </c>
    </row>
    <row r="3694" spans="1:3" x14ac:dyDescent="0.2">
      <c r="A3694" s="164" t="str">
        <f>IF(ISBLANK(Nomen.complète!Q3694),"",Nomen.complète!Q3694)</f>
        <v/>
      </c>
      <c r="B3694" s="164" t="str">
        <f>IF(ISBLANK(Nomen.complète!R3694),"",Nomen.complète!R3694)</f>
        <v/>
      </c>
      <c r="C3694" s="165" t="str">
        <f>IF(ISBLANK(Nomen.complète!S3694),"-",Nomen.complète!S3694)</f>
        <v>-</v>
      </c>
    </row>
    <row r="3695" spans="1:3" x14ac:dyDescent="0.2">
      <c r="A3695" s="164" t="str">
        <f>IF(ISBLANK(Nomen.complète!Q3695),"",Nomen.complète!Q3695)</f>
        <v/>
      </c>
      <c r="B3695" s="164" t="str">
        <f>IF(ISBLANK(Nomen.complète!R3695),"",Nomen.complète!R3695)</f>
        <v/>
      </c>
      <c r="C3695" s="165" t="str">
        <f>IF(ISBLANK(Nomen.complète!S3695),"-",Nomen.complète!S3695)</f>
        <v>-</v>
      </c>
    </row>
    <row r="3696" spans="1:3" x14ac:dyDescent="0.2">
      <c r="A3696" s="164" t="str">
        <f>IF(ISBLANK(Nomen.complète!Q3696),"",Nomen.complète!Q3696)</f>
        <v/>
      </c>
      <c r="B3696" s="164" t="str">
        <f>IF(ISBLANK(Nomen.complète!R3696),"",Nomen.complète!R3696)</f>
        <v/>
      </c>
      <c r="C3696" s="165" t="str">
        <f>IF(ISBLANK(Nomen.complète!S3696),"-",Nomen.complète!S3696)</f>
        <v>-</v>
      </c>
    </row>
    <row r="3697" spans="1:3" x14ac:dyDescent="0.2">
      <c r="A3697" s="164" t="str">
        <f>IF(ISBLANK(Nomen.complète!Q3697),"",Nomen.complète!Q3697)</f>
        <v/>
      </c>
      <c r="B3697" s="164" t="str">
        <f>IF(ISBLANK(Nomen.complète!R3697),"",Nomen.complète!R3697)</f>
        <v/>
      </c>
      <c r="C3697" s="165" t="str">
        <f>IF(ISBLANK(Nomen.complète!S3697),"-",Nomen.complète!S3697)</f>
        <v>-</v>
      </c>
    </row>
    <row r="3698" spans="1:3" x14ac:dyDescent="0.2">
      <c r="A3698" s="164" t="str">
        <f>IF(ISBLANK(Nomen.complète!Q3698),"",Nomen.complète!Q3698)</f>
        <v/>
      </c>
      <c r="B3698" s="164" t="str">
        <f>IF(ISBLANK(Nomen.complète!R3698),"",Nomen.complète!R3698)</f>
        <v/>
      </c>
      <c r="C3698" s="165" t="str">
        <f>IF(ISBLANK(Nomen.complète!S3698),"-",Nomen.complète!S3698)</f>
        <v>-</v>
      </c>
    </row>
    <row r="3699" spans="1:3" x14ac:dyDescent="0.2">
      <c r="A3699" s="164" t="str">
        <f>IF(ISBLANK(Nomen.complète!Q3699),"",Nomen.complète!Q3699)</f>
        <v/>
      </c>
      <c r="B3699" s="164" t="str">
        <f>IF(ISBLANK(Nomen.complète!R3699),"",Nomen.complète!R3699)</f>
        <v/>
      </c>
      <c r="C3699" s="165" t="str">
        <f>IF(ISBLANK(Nomen.complète!S3699),"-",Nomen.complète!S3699)</f>
        <v>-</v>
      </c>
    </row>
    <row r="3700" spans="1:3" x14ac:dyDescent="0.2">
      <c r="A3700" s="164" t="str">
        <f>IF(ISBLANK(Nomen.complète!Q3700),"",Nomen.complète!Q3700)</f>
        <v/>
      </c>
      <c r="B3700" s="164" t="str">
        <f>IF(ISBLANK(Nomen.complète!R3700),"",Nomen.complète!R3700)</f>
        <v/>
      </c>
      <c r="C3700" s="165" t="str">
        <f>IF(ISBLANK(Nomen.complète!S3700),"-",Nomen.complète!S3700)</f>
        <v>-</v>
      </c>
    </row>
    <row r="3701" spans="1:3" x14ac:dyDescent="0.2">
      <c r="A3701" s="164" t="str">
        <f>IF(ISBLANK(Nomen.complète!Q3701),"",Nomen.complète!Q3701)</f>
        <v/>
      </c>
      <c r="B3701" s="164" t="str">
        <f>IF(ISBLANK(Nomen.complète!R3701),"",Nomen.complète!R3701)</f>
        <v/>
      </c>
      <c r="C3701" s="165" t="str">
        <f>IF(ISBLANK(Nomen.complète!S3701),"-",Nomen.complète!S3701)</f>
        <v>-</v>
      </c>
    </row>
    <row r="3702" spans="1:3" x14ac:dyDescent="0.2">
      <c r="A3702" s="164" t="str">
        <f>IF(ISBLANK(Nomen.complète!Q3702),"",Nomen.complète!Q3702)</f>
        <v/>
      </c>
      <c r="B3702" s="164" t="str">
        <f>IF(ISBLANK(Nomen.complète!R3702),"",Nomen.complète!R3702)</f>
        <v/>
      </c>
      <c r="C3702" s="165" t="str">
        <f>IF(ISBLANK(Nomen.complète!S3702),"-",Nomen.complète!S3702)</f>
        <v>-</v>
      </c>
    </row>
    <row r="3703" spans="1:3" x14ac:dyDescent="0.2">
      <c r="A3703" s="164" t="str">
        <f>IF(ISBLANK(Nomen.complète!Q3703),"",Nomen.complète!Q3703)</f>
        <v/>
      </c>
      <c r="B3703" s="164" t="str">
        <f>IF(ISBLANK(Nomen.complète!R3703),"",Nomen.complète!R3703)</f>
        <v/>
      </c>
      <c r="C3703" s="165" t="str">
        <f>IF(ISBLANK(Nomen.complète!S3703),"-",Nomen.complète!S3703)</f>
        <v>-</v>
      </c>
    </row>
    <row r="3704" spans="1:3" x14ac:dyDescent="0.2">
      <c r="A3704" s="164" t="str">
        <f>IF(ISBLANK(Nomen.complète!Q3704),"",Nomen.complète!Q3704)</f>
        <v/>
      </c>
      <c r="B3704" s="164" t="str">
        <f>IF(ISBLANK(Nomen.complète!R3704),"",Nomen.complète!R3704)</f>
        <v/>
      </c>
      <c r="C3704" s="165" t="str">
        <f>IF(ISBLANK(Nomen.complète!S3704),"-",Nomen.complète!S3704)</f>
        <v>-</v>
      </c>
    </row>
    <row r="3705" spans="1:3" x14ac:dyDescent="0.2">
      <c r="A3705" s="164" t="str">
        <f>IF(ISBLANK(Nomen.complète!Q3705),"",Nomen.complète!Q3705)</f>
        <v/>
      </c>
      <c r="B3705" s="164" t="str">
        <f>IF(ISBLANK(Nomen.complète!R3705),"",Nomen.complète!R3705)</f>
        <v/>
      </c>
      <c r="C3705" s="165" t="str">
        <f>IF(ISBLANK(Nomen.complète!S3705),"-",Nomen.complète!S3705)</f>
        <v>-</v>
      </c>
    </row>
    <row r="3706" spans="1:3" x14ac:dyDescent="0.2">
      <c r="A3706" s="164" t="str">
        <f>IF(ISBLANK(Nomen.complète!Q3706),"",Nomen.complète!Q3706)</f>
        <v/>
      </c>
      <c r="B3706" s="164" t="str">
        <f>IF(ISBLANK(Nomen.complète!R3706),"",Nomen.complète!R3706)</f>
        <v/>
      </c>
      <c r="C3706" s="165" t="str">
        <f>IF(ISBLANK(Nomen.complète!S3706),"-",Nomen.complète!S3706)</f>
        <v>-</v>
      </c>
    </row>
    <row r="3707" spans="1:3" x14ac:dyDescent="0.2">
      <c r="A3707" s="164" t="str">
        <f>IF(ISBLANK(Nomen.complète!Q3707),"",Nomen.complète!Q3707)</f>
        <v/>
      </c>
      <c r="B3707" s="164" t="str">
        <f>IF(ISBLANK(Nomen.complète!R3707),"",Nomen.complète!R3707)</f>
        <v/>
      </c>
      <c r="C3707" s="165" t="str">
        <f>IF(ISBLANK(Nomen.complète!S3707),"-",Nomen.complète!S3707)</f>
        <v>-</v>
      </c>
    </row>
    <row r="3708" spans="1:3" x14ac:dyDescent="0.2">
      <c r="A3708" s="164" t="str">
        <f>IF(ISBLANK(Nomen.complète!Q3708),"",Nomen.complète!Q3708)</f>
        <v/>
      </c>
      <c r="B3708" s="164" t="str">
        <f>IF(ISBLANK(Nomen.complète!R3708),"",Nomen.complète!R3708)</f>
        <v/>
      </c>
      <c r="C3708" s="165" t="str">
        <f>IF(ISBLANK(Nomen.complète!S3708),"-",Nomen.complète!S3708)</f>
        <v>-</v>
      </c>
    </row>
    <row r="3709" spans="1:3" x14ac:dyDescent="0.2">
      <c r="A3709" s="164" t="str">
        <f>IF(ISBLANK(Nomen.complète!Q3709),"",Nomen.complète!Q3709)</f>
        <v/>
      </c>
      <c r="B3709" s="164" t="str">
        <f>IF(ISBLANK(Nomen.complète!R3709),"",Nomen.complète!R3709)</f>
        <v/>
      </c>
      <c r="C3709" s="165" t="str">
        <f>IF(ISBLANK(Nomen.complète!S3709),"-",Nomen.complète!S3709)</f>
        <v>-</v>
      </c>
    </row>
    <row r="3710" spans="1:3" x14ac:dyDescent="0.2">
      <c r="A3710" s="164" t="str">
        <f>IF(ISBLANK(Nomen.complète!Q3710),"",Nomen.complète!Q3710)</f>
        <v/>
      </c>
      <c r="B3710" s="164" t="str">
        <f>IF(ISBLANK(Nomen.complète!R3710),"",Nomen.complète!R3710)</f>
        <v/>
      </c>
      <c r="C3710" s="165" t="str">
        <f>IF(ISBLANK(Nomen.complète!S3710),"-",Nomen.complète!S3710)</f>
        <v>-</v>
      </c>
    </row>
    <row r="3711" spans="1:3" x14ac:dyDescent="0.2">
      <c r="A3711" s="164" t="str">
        <f>IF(ISBLANK(Nomen.complète!Q3711),"",Nomen.complète!Q3711)</f>
        <v/>
      </c>
      <c r="B3711" s="164" t="str">
        <f>IF(ISBLANK(Nomen.complète!R3711),"",Nomen.complète!R3711)</f>
        <v/>
      </c>
      <c r="C3711" s="165" t="str">
        <f>IF(ISBLANK(Nomen.complète!S3711),"-",Nomen.complète!S3711)</f>
        <v>-</v>
      </c>
    </row>
    <row r="3712" spans="1:3" x14ac:dyDescent="0.2">
      <c r="A3712" s="164" t="str">
        <f>IF(ISBLANK(Nomen.complète!Q3712),"",Nomen.complète!Q3712)</f>
        <v/>
      </c>
      <c r="B3712" s="164" t="str">
        <f>IF(ISBLANK(Nomen.complète!R3712),"",Nomen.complète!R3712)</f>
        <v/>
      </c>
      <c r="C3712" s="165" t="str">
        <f>IF(ISBLANK(Nomen.complète!S3712),"-",Nomen.complète!S3712)</f>
        <v>-</v>
      </c>
    </row>
    <row r="3713" spans="1:3" x14ac:dyDescent="0.2">
      <c r="A3713" s="164" t="str">
        <f>IF(ISBLANK(Nomen.complète!Q3713),"",Nomen.complète!Q3713)</f>
        <v/>
      </c>
      <c r="B3713" s="164" t="str">
        <f>IF(ISBLANK(Nomen.complète!R3713),"",Nomen.complète!R3713)</f>
        <v/>
      </c>
      <c r="C3713" s="165" t="str">
        <f>IF(ISBLANK(Nomen.complète!S3713),"-",Nomen.complète!S3713)</f>
        <v>-</v>
      </c>
    </row>
    <row r="3714" spans="1:3" x14ac:dyDescent="0.2">
      <c r="A3714" s="164" t="str">
        <f>IF(ISBLANK(Nomen.complète!Q3714),"",Nomen.complète!Q3714)</f>
        <v/>
      </c>
      <c r="B3714" s="164" t="str">
        <f>IF(ISBLANK(Nomen.complète!R3714),"",Nomen.complète!R3714)</f>
        <v/>
      </c>
      <c r="C3714" s="165" t="str">
        <f>IF(ISBLANK(Nomen.complète!S3714),"-",Nomen.complète!S3714)</f>
        <v>-</v>
      </c>
    </row>
    <row r="3715" spans="1:3" x14ac:dyDescent="0.2">
      <c r="A3715" s="164" t="str">
        <f>IF(ISBLANK(Nomen.complète!Q3715),"",Nomen.complète!Q3715)</f>
        <v/>
      </c>
      <c r="B3715" s="164" t="str">
        <f>IF(ISBLANK(Nomen.complète!R3715),"",Nomen.complète!R3715)</f>
        <v/>
      </c>
      <c r="C3715" s="165" t="str">
        <f>IF(ISBLANK(Nomen.complète!S3715),"-",Nomen.complète!S3715)</f>
        <v>-</v>
      </c>
    </row>
    <row r="3716" spans="1:3" x14ac:dyDescent="0.2">
      <c r="A3716" s="164" t="str">
        <f>IF(ISBLANK(Nomen.complète!Q3716),"",Nomen.complète!Q3716)</f>
        <v/>
      </c>
      <c r="B3716" s="164" t="str">
        <f>IF(ISBLANK(Nomen.complète!R3716),"",Nomen.complète!R3716)</f>
        <v/>
      </c>
      <c r="C3716" s="165" t="str">
        <f>IF(ISBLANK(Nomen.complète!S3716),"-",Nomen.complète!S3716)</f>
        <v>-</v>
      </c>
    </row>
    <row r="3717" spans="1:3" x14ac:dyDescent="0.2">
      <c r="A3717" s="164" t="str">
        <f>IF(ISBLANK(Nomen.complète!Q3717),"",Nomen.complète!Q3717)</f>
        <v/>
      </c>
      <c r="B3717" s="164" t="str">
        <f>IF(ISBLANK(Nomen.complète!R3717),"",Nomen.complète!R3717)</f>
        <v/>
      </c>
      <c r="C3717" s="165" t="str">
        <f>IF(ISBLANK(Nomen.complète!S3717),"-",Nomen.complète!S3717)</f>
        <v>-</v>
      </c>
    </row>
    <row r="3718" spans="1:3" x14ac:dyDescent="0.2">
      <c r="A3718" s="164" t="str">
        <f>IF(ISBLANK(Nomen.complète!Q3718),"",Nomen.complète!Q3718)</f>
        <v/>
      </c>
      <c r="B3718" s="164" t="str">
        <f>IF(ISBLANK(Nomen.complète!R3718),"",Nomen.complète!R3718)</f>
        <v/>
      </c>
      <c r="C3718" s="165" t="str">
        <f>IF(ISBLANK(Nomen.complète!S3718),"-",Nomen.complète!S3718)</f>
        <v>-</v>
      </c>
    </row>
    <row r="3719" spans="1:3" x14ac:dyDescent="0.2">
      <c r="A3719" s="164" t="str">
        <f>IF(ISBLANK(Nomen.complète!Q3719),"",Nomen.complète!Q3719)</f>
        <v/>
      </c>
      <c r="B3719" s="164" t="str">
        <f>IF(ISBLANK(Nomen.complète!R3719),"",Nomen.complète!R3719)</f>
        <v/>
      </c>
      <c r="C3719" s="165" t="str">
        <f>IF(ISBLANK(Nomen.complète!S3719),"-",Nomen.complète!S3719)</f>
        <v>-</v>
      </c>
    </row>
    <row r="3720" spans="1:3" x14ac:dyDescent="0.2">
      <c r="A3720" s="164" t="str">
        <f>IF(ISBLANK(Nomen.complète!Q3720),"",Nomen.complète!Q3720)</f>
        <v/>
      </c>
      <c r="B3720" s="164" t="str">
        <f>IF(ISBLANK(Nomen.complète!R3720),"",Nomen.complète!R3720)</f>
        <v/>
      </c>
      <c r="C3720" s="165" t="str">
        <f>IF(ISBLANK(Nomen.complète!S3720),"-",Nomen.complète!S3720)</f>
        <v>-</v>
      </c>
    </row>
    <row r="3721" spans="1:3" x14ac:dyDescent="0.2">
      <c r="A3721" s="164" t="str">
        <f>IF(ISBLANK(Nomen.complète!Q3721),"",Nomen.complète!Q3721)</f>
        <v/>
      </c>
      <c r="B3721" s="164" t="str">
        <f>IF(ISBLANK(Nomen.complète!R3721),"",Nomen.complète!R3721)</f>
        <v/>
      </c>
      <c r="C3721" s="165" t="str">
        <f>IF(ISBLANK(Nomen.complète!S3721),"-",Nomen.complète!S3721)</f>
        <v>-</v>
      </c>
    </row>
    <row r="3722" spans="1:3" x14ac:dyDescent="0.2">
      <c r="A3722" s="164" t="str">
        <f>IF(ISBLANK(Nomen.complète!Q3722),"",Nomen.complète!Q3722)</f>
        <v/>
      </c>
      <c r="B3722" s="164" t="str">
        <f>IF(ISBLANK(Nomen.complète!R3722),"",Nomen.complète!R3722)</f>
        <v/>
      </c>
      <c r="C3722" s="165" t="str">
        <f>IF(ISBLANK(Nomen.complète!S3722),"-",Nomen.complète!S3722)</f>
        <v>-</v>
      </c>
    </row>
    <row r="3723" spans="1:3" x14ac:dyDescent="0.2">
      <c r="A3723" s="164" t="str">
        <f>IF(ISBLANK(Nomen.complète!Q3723),"",Nomen.complète!Q3723)</f>
        <v/>
      </c>
      <c r="B3723" s="164" t="str">
        <f>IF(ISBLANK(Nomen.complète!R3723),"",Nomen.complète!R3723)</f>
        <v/>
      </c>
      <c r="C3723" s="165" t="str">
        <f>IF(ISBLANK(Nomen.complète!S3723),"-",Nomen.complète!S3723)</f>
        <v>-</v>
      </c>
    </row>
    <row r="3724" spans="1:3" x14ac:dyDescent="0.2">
      <c r="A3724" s="164" t="str">
        <f>IF(ISBLANK(Nomen.complète!Q3724),"",Nomen.complète!Q3724)</f>
        <v/>
      </c>
      <c r="B3724" s="164" t="str">
        <f>IF(ISBLANK(Nomen.complète!R3724),"",Nomen.complète!R3724)</f>
        <v/>
      </c>
      <c r="C3724" s="165" t="str">
        <f>IF(ISBLANK(Nomen.complète!S3724),"-",Nomen.complète!S3724)</f>
        <v>-</v>
      </c>
    </row>
    <row r="3725" spans="1:3" x14ac:dyDescent="0.2">
      <c r="A3725" s="164" t="str">
        <f>IF(ISBLANK(Nomen.complète!Q3725),"",Nomen.complète!Q3725)</f>
        <v/>
      </c>
      <c r="B3725" s="164" t="str">
        <f>IF(ISBLANK(Nomen.complète!R3725),"",Nomen.complète!R3725)</f>
        <v/>
      </c>
      <c r="C3725" s="165" t="str">
        <f>IF(ISBLANK(Nomen.complète!S3725),"-",Nomen.complète!S3725)</f>
        <v>-</v>
      </c>
    </row>
    <row r="3726" spans="1:3" x14ac:dyDescent="0.2">
      <c r="A3726" s="164" t="str">
        <f>IF(ISBLANK(Nomen.complète!Q3726),"",Nomen.complète!Q3726)</f>
        <v/>
      </c>
      <c r="B3726" s="164" t="str">
        <f>IF(ISBLANK(Nomen.complète!R3726),"",Nomen.complète!R3726)</f>
        <v/>
      </c>
      <c r="C3726" s="165" t="str">
        <f>IF(ISBLANK(Nomen.complète!S3726),"-",Nomen.complète!S3726)</f>
        <v>-</v>
      </c>
    </row>
    <row r="3727" spans="1:3" x14ac:dyDescent="0.2">
      <c r="A3727" s="164" t="str">
        <f>IF(ISBLANK(Nomen.complète!Q3727),"",Nomen.complète!Q3727)</f>
        <v/>
      </c>
      <c r="B3727" s="164" t="str">
        <f>IF(ISBLANK(Nomen.complète!R3727),"",Nomen.complète!R3727)</f>
        <v/>
      </c>
      <c r="C3727" s="165" t="str">
        <f>IF(ISBLANK(Nomen.complète!S3727),"-",Nomen.complète!S3727)</f>
        <v>-</v>
      </c>
    </row>
    <row r="3728" spans="1:3" x14ac:dyDescent="0.2">
      <c r="A3728" s="164" t="str">
        <f>IF(ISBLANK(Nomen.complète!Q3728),"",Nomen.complète!Q3728)</f>
        <v/>
      </c>
      <c r="B3728" s="164" t="str">
        <f>IF(ISBLANK(Nomen.complète!R3728),"",Nomen.complète!R3728)</f>
        <v/>
      </c>
      <c r="C3728" s="165" t="str">
        <f>IF(ISBLANK(Nomen.complète!S3728),"-",Nomen.complète!S3728)</f>
        <v>-</v>
      </c>
    </row>
    <row r="3729" spans="1:3" x14ac:dyDescent="0.2">
      <c r="A3729" s="164" t="str">
        <f>IF(ISBLANK(Nomen.complète!Q3729),"",Nomen.complète!Q3729)</f>
        <v/>
      </c>
      <c r="B3729" s="164" t="str">
        <f>IF(ISBLANK(Nomen.complète!R3729),"",Nomen.complète!R3729)</f>
        <v/>
      </c>
      <c r="C3729" s="165" t="str">
        <f>IF(ISBLANK(Nomen.complète!S3729),"-",Nomen.complète!S3729)</f>
        <v>-</v>
      </c>
    </row>
    <row r="3730" spans="1:3" x14ac:dyDescent="0.2">
      <c r="A3730" s="164" t="str">
        <f>IF(ISBLANK(Nomen.complète!Q3730),"",Nomen.complète!Q3730)</f>
        <v/>
      </c>
      <c r="B3730" s="164" t="str">
        <f>IF(ISBLANK(Nomen.complète!R3730),"",Nomen.complète!R3730)</f>
        <v/>
      </c>
      <c r="C3730" s="165" t="str">
        <f>IF(ISBLANK(Nomen.complète!S3730),"-",Nomen.complète!S3730)</f>
        <v>-</v>
      </c>
    </row>
    <row r="3731" spans="1:3" x14ac:dyDescent="0.2">
      <c r="A3731" s="164" t="str">
        <f>IF(ISBLANK(Nomen.complète!Q3731),"",Nomen.complète!Q3731)</f>
        <v/>
      </c>
      <c r="B3731" s="164" t="str">
        <f>IF(ISBLANK(Nomen.complète!R3731),"",Nomen.complète!R3731)</f>
        <v/>
      </c>
      <c r="C3731" s="165" t="str">
        <f>IF(ISBLANK(Nomen.complète!S3731),"-",Nomen.complète!S3731)</f>
        <v>-</v>
      </c>
    </row>
    <row r="3732" spans="1:3" x14ac:dyDescent="0.2">
      <c r="A3732" s="164" t="str">
        <f>IF(ISBLANK(Nomen.complète!Q3732),"",Nomen.complète!Q3732)</f>
        <v/>
      </c>
      <c r="B3732" s="164" t="str">
        <f>IF(ISBLANK(Nomen.complète!R3732),"",Nomen.complète!R3732)</f>
        <v/>
      </c>
      <c r="C3732" s="165" t="str">
        <f>IF(ISBLANK(Nomen.complète!S3732),"-",Nomen.complète!S3732)</f>
        <v>-</v>
      </c>
    </row>
    <row r="3733" spans="1:3" x14ac:dyDescent="0.2">
      <c r="A3733" s="164" t="str">
        <f>IF(ISBLANK(Nomen.complète!Q3733),"",Nomen.complète!Q3733)</f>
        <v/>
      </c>
      <c r="B3733" s="164" t="str">
        <f>IF(ISBLANK(Nomen.complète!R3733),"",Nomen.complète!R3733)</f>
        <v/>
      </c>
      <c r="C3733" s="165" t="str">
        <f>IF(ISBLANK(Nomen.complète!S3733),"-",Nomen.complète!S3733)</f>
        <v>-</v>
      </c>
    </row>
    <row r="3734" spans="1:3" x14ac:dyDescent="0.2">
      <c r="A3734" s="164" t="str">
        <f>IF(ISBLANK(Nomen.complète!Q3734),"",Nomen.complète!Q3734)</f>
        <v/>
      </c>
      <c r="B3734" s="164" t="str">
        <f>IF(ISBLANK(Nomen.complète!R3734),"",Nomen.complète!R3734)</f>
        <v/>
      </c>
      <c r="C3734" s="165" t="str">
        <f>IF(ISBLANK(Nomen.complète!S3734),"-",Nomen.complète!S3734)</f>
        <v>-</v>
      </c>
    </row>
    <row r="3735" spans="1:3" x14ac:dyDescent="0.2">
      <c r="A3735" s="164" t="str">
        <f>IF(ISBLANK(Nomen.complète!Q3735),"",Nomen.complète!Q3735)</f>
        <v/>
      </c>
      <c r="B3735" s="164" t="str">
        <f>IF(ISBLANK(Nomen.complète!R3735),"",Nomen.complète!R3735)</f>
        <v/>
      </c>
      <c r="C3735" s="165" t="str">
        <f>IF(ISBLANK(Nomen.complète!S3735),"-",Nomen.complète!S3735)</f>
        <v>-</v>
      </c>
    </row>
    <row r="3736" spans="1:3" x14ac:dyDescent="0.2">
      <c r="A3736" s="164" t="str">
        <f>IF(ISBLANK(Nomen.complète!Q3736),"",Nomen.complète!Q3736)</f>
        <v/>
      </c>
      <c r="B3736" s="164" t="str">
        <f>IF(ISBLANK(Nomen.complète!R3736),"",Nomen.complète!R3736)</f>
        <v/>
      </c>
      <c r="C3736" s="165" t="str">
        <f>IF(ISBLANK(Nomen.complète!S3736),"-",Nomen.complète!S3736)</f>
        <v>-</v>
      </c>
    </row>
    <row r="3737" spans="1:3" x14ac:dyDescent="0.2">
      <c r="A3737" s="164" t="str">
        <f>IF(ISBLANK(Nomen.complète!Q3737),"",Nomen.complète!Q3737)</f>
        <v/>
      </c>
      <c r="B3737" s="164" t="str">
        <f>IF(ISBLANK(Nomen.complète!R3737),"",Nomen.complète!R3737)</f>
        <v/>
      </c>
      <c r="C3737" s="165" t="str">
        <f>IF(ISBLANK(Nomen.complète!S3737),"-",Nomen.complète!S3737)</f>
        <v>-</v>
      </c>
    </row>
    <row r="3738" spans="1:3" x14ac:dyDescent="0.2">
      <c r="A3738" s="164" t="str">
        <f>IF(ISBLANK(Nomen.complète!Q3738),"",Nomen.complète!Q3738)</f>
        <v/>
      </c>
      <c r="B3738" s="164" t="str">
        <f>IF(ISBLANK(Nomen.complète!R3738),"",Nomen.complète!R3738)</f>
        <v/>
      </c>
      <c r="C3738" s="165" t="str">
        <f>IF(ISBLANK(Nomen.complète!S3738),"-",Nomen.complète!S3738)</f>
        <v>-</v>
      </c>
    </row>
    <row r="3739" spans="1:3" x14ac:dyDescent="0.2">
      <c r="A3739" s="164" t="str">
        <f>IF(ISBLANK(Nomen.complète!Q3739),"",Nomen.complète!Q3739)</f>
        <v/>
      </c>
      <c r="B3739" s="164" t="str">
        <f>IF(ISBLANK(Nomen.complète!R3739),"",Nomen.complète!R3739)</f>
        <v/>
      </c>
      <c r="C3739" s="165" t="str">
        <f>IF(ISBLANK(Nomen.complète!S3739),"-",Nomen.complète!S3739)</f>
        <v>-</v>
      </c>
    </row>
    <row r="3740" spans="1:3" x14ac:dyDescent="0.2">
      <c r="A3740" s="164" t="str">
        <f>IF(ISBLANK(Nomen.complète!Q3740),"",Nomen.complète!Q3740)</f>
        <v/>
      </c>
      <c r="B3740" s="164" t="str">
        <f>IF(ISBLANK(Nomen.complète!R3740),"",Nomen.complète!R3740)</f>
        <v/>
      </c>
      <c r="C3740" s="165" t="str">
        <f>IF(ISBLANK(Nomen.complète!S3740),"-",Nomen.complète!S3740)</f>
        <v>-</v>
      </c>
    </row>
    <row r="3741" spans="1:3" x14ac:dyDescent="0.2">
      <c r="A3741" s="164" t="str">
        <f>IF(ISBLANK(Nomen.complète!Q3741),"",Nomen.complète!Q3741)</f>
        <v/>
      </c>
      <c r="B3741" s="164" t="str">
        <f>IF(ISBLANK(Nomen.complète!R3741),"",Nomen.complète!R3741)</f>
        <v/>
      </c>
      <c r="C3741" s="165" t="str">
        <f>IF(ISBLANK(Nomen.complète!S3741),"-",Nomen.complète!S3741)</f>
        <v>-</v>
      </c>
    </row>
    <row r="3742" spans="1:3" x14ac:dyDescent="0.2">
      <c r="A3742" s="164" t="str">
        <f>IF(ISBLANK(Nomen.complète!Q3742),"",Nomen.complète!Q3742)</f>
        <v/>
      </c>
      <c r="B3742" s="164" t="str">
        <f>IF(ISBLANK(Nomen.complète!R3742),"",Nomen.complète!R3742)</f>
        <v/>
      </c>
      <c r="C3742" s="165" t="str">
        <f>IF(ISBLANK(Nomen.complète!S3742),"-",Nomen.complète!S3742)</f>
        <v>-</v>
      </c>
    </row>
    <row r="3743" spans="1:3" x14ac:dyDescent="0.2">
      <c r="A3743" s="164" t="str">
        <f>IF(ISBLANK(Nomen.complète!Q3743),"",Nomen.complète!Q3743)</f>
        <v/>
      </c>
      <c r="B3743" s="164" t="str">
        <f>IF(ISBLANK(Nomen.complète!R3743),"",Nomen.complète!R3743)</f>
        <v/>
      </c>
      <c r="C3743" s="165" t="str">
        <f>IF(ISBLANK(Nomen.complète!S3743),"-",Nomen.complète!S3743)</f>
        <v>-</v>
      </c>
    </row>
    <row r="3744" spans="1:3" x14ac:dyDescent="0.2">
      <c r="A3744" s="164" t="str">
        <f>IF(ISBLANK(Nomen.complète!Q3744),"",Nomen.complète!Q3744)</f>
        <v/>
      </c>
      <c r="B3744" s="164" t="str">
        <f>IF(ISBLANK(Nomen.complète!R3744),"",Nomen.complète!R3744)</f>
        <v/>
      </c>
      <c r="C3744" s="165" t="str">
        <f>IF(ISBLANK(Nomen.complète!S3744),"-",Nomen.complète!S3744)</f>
        <v>-</v>
      </c>
    </row>
    <row r="3745" spans="1:3" x14ac:dyDescent="0.2">
      <c r="A3745" s="164" t="str">
        <f>IF(ISBLANK(Nomen.complète!Q3745),"",Nomen.complète!Q3745)</f>
        <v/>
      </c>
      <c r="B3745" s="164" t="str">
        <f>IF(ISBLANK(Nomen.complète!R3745),"",Nomen.complète!R3745)</f>
        <v/>
      </c>
      <c r="C3745" s="165" t="str">
        <f>IF(ISBLANK(Nomen.complète!S3745),"-",Nomen.complète!S3745)</f>
        <v>-</v>
      </c>
    </row>
    <row r="3746" spans="1:3" x14ac:dyDescent="0.2">
      <c r="A3746" s="164" t="str">
        <f>IF(ISBLANK(Nomen.complète!Q3746),"",Nomen.complète!Q3746)</f>
        <v/>
      </c>
      <c r="B3746" s="164" t="str">
        <f>IF(ISBLANK(Nomen.complète!R3746),"",Nomen.complète!R3746)</f>
        <v/>
      </c>
      <c r="C3746" s="165" t="str">
        <f>IF(ISBLANK(Nomen.complète!S3746),"-",Nomen.complète!S3746)</f>
        <v>-</v>
      </c>
    </row>
    <row r="3747" spans="1:3" x14ac:dyDescent="0.2">
      <c r="A3747" s="164" t="str">
        <f>IF(ISBLANK(Nomen.complète!Q3747),"",Nomen.complète!Q3747)</f>
        <v/>
      </c>
      <c r="B3747" s="164" t="str">
        <f>IF(ISBLANK(Nomen.complète!R3747),"",Nomen.complète!R3747)</f>
        <v/>
      </c>
      <c r="C3747" s="165" t="str">
        <f>IF(ISBLANK(Nomen.complète!S3747),"-",Nomen.complète!S3747)</f>
        <v>-</v>
      </c>
    </row>
    <row r="3748" spans="1:3" x14ac:dyDescent="0.2">
      <c r="A3748" s="164" t="str">
        <f>IF(ISBLANK(Nomen.complète!Q3748),"",Nomen.complète!Q3748)</f>
        <v/>
      </c>
      <c r="B3748" s="164" t="str">
        <f>IF(ISBLANK(Nomen.complète!R3748),"",Nomen.complète!R3748)</f>
        <v/>
      </c>
      <c r="C3748" s="165" t="str">
        <f>IF(ISBLANK(Nomen.complète!S3748),"-",Nomen.complète!S3748)</f>
        <v>-</v>
      </c>
    </row>
    <row r="3749" spans="1:3" x14ac:dyDescent="0.2">
      <c r="A3749" s="164" t="str">
        <f>IF(ISBLANK(Nomen.complète!Q3749),"",Nomen.complète!Q3749)</f>
        <v/>
      </c>
      <c r="B3749" s="164" t="str">
        <f>IF(ISBLANK(Nomen.complète!R3749),"",Nomen.complète!R3749)</f>
        <v/>
      </c>
      <c r="C3749" s="165" t="str">
        <f>IF(ISBLANK(Nomen.complète!S3749),"-",Nomen.complète!S3749)</f>
        <v>-</v>
      </c>
    </row>
    <row r="3750" spans="1:3" x14ac:dyDescent="0.2">
      <c r="A3750" s="164" t="str">
        <f>IF(ISBLANK(Nomen.complète!Q3750),"",Nomen.complète!Q3750)</f>
        <v/>
      </c>
      <c r="B3750" s="164" t="str">
        <f>IF(ISBLANK(Nomen.complète!R3750),"",Nomen.complète!R3750)</f>
        <v/>
      </c>
      <c r="C3750" s="165" t="str">
        <f>IF(ISBLANK(Nomen.complète!S3750),"-",Nomen.complète!S3750)</f>
        <v>-</v>
      </c>
    </row>
    <row r="3751" spans="1:3" x14ac:dyDescent="0.2">
      <c r="A3751" s="164" t="str">
        <f>IF(ISBLANK(Nomen.complète!Q3751),"",Nomen.complète!Q3751)</f>
        <v/>
      </c>
      <c r="B3751" s="164" t="str">
        <f>IF(ISBLANK(Nomen.complète!R3751),"",Nomen.complète!R3751)</f>
        <v/>
      </c>
      <c r="C3751" s="165" t="str">
        <f>IF(ISBLANK(Nomen.complète!S3751),"-",Nomen.complète!S3751)</f>
        <v>-</v>
      </c>
    </row>
    <row r="3752" spans="1:3" x14ac:dyDescent="0.2">
      <c r="A3752" s="164" t="str">
        <f>IF(ISBLANK(Nomen.complète!Q3752),"",Nomen.complète!Q3752)</f>
        <v/>
      </c>
      <c r="B3752" s="164" t="str">
        <f>IF(ISBLANK(Nomen.complète!R3752),"",Nomen.complète!R3752)</f>
        <v/>
      </c>
      <c r="C3752" s="165" t="str">
        <f>IF(ISBLANK(Nomen.complète!S3752),"-",Nomen.complète!S3752)</f>
        <v>-</v>
      </c>
    </row>
    <row r="3753" spans="1:3" x14ac:dyDescent="0.2">
      <c r="A3753" s="164" t="str">
        <f>IF(ISBLANK(Nomen.complète!Q3753),"",Nomen.complète!Q3753)</f>
        <v/>
      </c>
      <c r="B3753" s="164" t="str">
        <f>IF(ISBLANK(Nomen.complète!R3753),"",Nomen.complète!R3753)</f>
        <v/>
      </c>
      <c r="C3753" s="165" t="str">
        <f>IF(ISBLANK(Nomen.complète!S3753),"-",Nomen.complète!S3753)</f>
        <v>-</v>
      </c>
    </row>
    <row r="3754" spans="1:3" x14ac:dyDescent="0.2">
      <c r="A3754" s="164" t="str">
        <f>IF(ISBLANK(Nomen.complète!Q3754),"",Nomen.complète!Q3754)</f>
        <v/>
      </c>
      <c r="B3754" s="164" t="str">
        <f>IF(ISBLANK(Nomen.complète!R3754),"",Nomen.complète!R3754)</f>
        <v/>
      </c>
      <c r="C3754" s="165" t="str">
        <f>IF(ISBLANK(Nomen.complète!S3754),"-",Nomen.complète!S3754)</f>
        <v>-</v>
      </c>
    </row>
    <row r="3755" spans="1:3" x14ac:dyDescent="0.2">
      <c r="A3755" s="164" t="str">
        <f>IF(ISBLANK(Nomen.complète!Q3755),"",Nomen.complète!Q3755)</f>
        <v/>
      </c>
      <c r="B3755" s="164" t="str">
        <f>IF(ISBLANK(Nomen.complète!R3755),"",Nomen.complète!R3755)</f>
        <v/>
      </c>
      <c r="C3755" s="165" t="str">
        <f>IF(ISBLANK(Nomen.complète!S3755),"-",Nomen.complète!S3755)</f>
        <v>-</v>
      </c>
    </row>
    <row r="3756" spans="1:3" x14ac:dyDescent="0.2">
      <c r="A3756" s="164" t="str">
        <f>IF(ISBLANK(Nomen.complète!Q3756),"",Nomen.complète!Q3756)</f>
        <v/>
      </c>
      <c r="B3756" s="164" t="str">
        <f>IF(ISBLANK(Nomen.complète!R3756),"",Nomen.complète!R3756)</f>
        <v/>
      </c>
      <c r="C3756" s="165" t="str">
        <f>IF(ISBLANK(Nomen.complète!S3756),"-",Nomen.complète!S3756)</f>
        <v>-</v>
      </c>
    </row>
    <row r="3757" spans="1:3" x14ac:dyDescent="0.2">
      <c r="A3757" s="164" t="str">
        <f>IF(ISBLANK(Nomen.complète!Q3757),"",Nomen.complète!Q3757)</f>
        <v/>
      </c>
      <c r="B3757" s="164" t="str">
        <f>IF(ISBLANK(Nomen.complète!R3757),"",Nomen.complète!R3757)</f>
        <v/>
      </c>
      <c r="C3757" s="165" t="str">
        <f>IF(ISBLANK(Nomen.complète!S3757),"-",Nomen.complète!S3757)</f>
        <v>-</v>
      </c>
    </row>
    <row r="3758" spans="1:3" x14ac:dyDescent="0.2">
      <c r="A3758" s="164" t="str">
        <f>IF(ISBLANK(Nomen.complète!Q3758),"",Nomen.complète!Q3758)</f>
        <v/>
      </c>
      <c r="B3758" s="164" t="str">
        <f>IF(ISBLANK(Nomen.complète!R3758),"",Nomen.complète!R3758)</f>
        <v/>
      </c>
      <c r="C3758" s="165" t="str">
        <f>IF(ISBLANK(Nomen.complète!S3758),"-",Nomen.complète!S3758)</f>
        <v>-</v>
      </c>
    </row>
    <row r="3759" spans="1:3" x14ac:dyDescent="0.2">
      <c r="A3759" s="164" t="str">
        <f>IF(ISBLANK(Nomen.complète!Q3759),"",Nomen.complète!Q3759)</f>
        <v/>
      </c>
      <c r="B3759" s="164" t="str">
        <f>IF(ISBLANK(Nomen.complète!R3759),"",Nomen.complète!R3759)</f>
        <v/>
      </c>
      <c r="C3759" s="165" t="str">
        <f>IF(ISBLANK(Nomen.complète!S3759),"-",Nomen.complète!S3759)</f>
        <v>-</v>
      </c>
    </row>
    <row r="3760" spans="1:3" x14ac:dyDescent="0.2">
      <c r="A3760" s="164" t="str">
        <f>IF(ISBLANK(Nomen.complète!Q3760),"",Nomen.complète!Q3760)</f>
        <v/>
      </c>
      <c r="B3760" s="164" t="str">
        <f>IF(ISBLANK(Nomen.complète!R3760),"",Nomen.complète!R3760)</f>
        <v/>
      </c>
      <c r="C3760" s="165" t="str">
        <f>IF(ISBLANK(Nomen.complète!S3760),"-",Nomen.complète!S3760)</f>
        <v>-</v>
      </c>
    </row>
    <row r="3761" spans="1:3" x14ac:dyDescent="0.2">
      <c r="A3761" s="164" t="str">
        <f>IF(ISBLANK(Nomen.complète!Q3761),"",Nomen.complète!Q3761)</f>
        <v/>
      </c>
      <c r="B3761" s="164" t="str">
        <f>IF(ISBLANK(Nomen.complète!R3761),"",Nomen.complète!R3761)</f>
        <v/>
      </c>
      <c r="C3761" s="165" t="str">
        <f>IF(ISBLANK(Nomen.complète!S3761),"-",Nomen.complète!S3761)</f>
        <v>-</v>
      </c>
    </row>
    <row r="3762" spans="1:3" x14ac:dyDescent="0.2">
      <c r="A3762" s="164" t="str">
        <f>IF(ISBLANK(Nomen.complète!Q3762),"",Nomen.complète!Q3762)</f>
        <v/>
      </c>
      <c r="B3762" s="164" t="str">
        <f>IF(ISBLANK(Nomen.complète!R3762),"",Nomen.complète!R3762)</f>
        <v/>
      </c>
      <c r="C3762" s="165" t="str">
        <f>IF(ISBLANK(Nomen.complète!S3762),"-",Nomen.complète!S3762)</f>
        <v>-</v>
      </c>
    </row>
    <row r="3763" spans="1:3" x14ac:dyDescent="0.2">
      <c r="A3763" s="164" t="str">
        <f>IF(ISBLANK(Nomen.complète!Q3763),"",Nomen.complète!Q3763)</f>
        <v/>
      </c>
      <c r="B3763" s="164" t="str">
        <f>IF(ISBLANK(Nomen.complète!R3763),"",Nomen.complète!R3763)</f>
        <v/>
      </c>
      <c r="C3763" s="165" t="str">
        <f>IF(ISBLANK(Nomen.complète!S3763),"-",Nomen.complète!S3763)</f>
        <v>-</v>
      </c>
    </row>
    <row r="3764" spans="1:3" x14ac:dyDescent="0.2">
      <c r="A3764" s="164" t="str">
        <f>IF(ISBLANK(Nomen.complète!Q3764),"",Nomen.complète!Q3764)</f>
        <v/>
      </c>
      <c r="B3764" s="164" t="str">
        <f>IF(ISBLANK(Nomen.complète!R3764),"",Nomen.complète!R3764)</f>
        <v/>
      </c>
      <c r="C3764" s="165" t="str">
        <f>IF(ISBLANK(Nomen.complète!S3764),"-",Nomen.complète!S3764)</f>
        <v>-</v>
      </c>
    </row>
    <row r="3765" spans="1:3" x14ac:dyDescent="0.2">
      <c r="A3765" s="164" t="str">
        <f>IF(ISBLANK(Nomen.complète!Q3765),"",Nomen.complète!Q3765)</f>
        <v/>
      </c>
      <c r="B3765" s="164" t="str">
        <f>IF(ISBLANK(Nomen.complète!R3765),"",Nomen.complète!R3765)</f>
        <v/>
      </c>
      <c r="C3765" s="165" t="str">
        <f>IF(ISBLANK(Nomen.complète!S3765),"-",Nomen.complète!S3765)</f>
        <v>-</v>
      </c>
    </row>
    <row r="3766" spans="1:3" x14ac:dyDescent="0.2">
      <c r="A3766" s="164" t="str">
        <f>IF(ISBLANK(Nomen.complète!Q3766),"",Nomen.complète!Q3766)</f>
        <v/>
      </c>
      <c r="B3766" s="164" t="str">
        <f>IF(ISBLANK(Nomen.complète!R3766),"",Nomen.complète!R3766)</f>
        <v/>
      </c>
      <c r="C3766" s="165" t="str">
        <f>IF(ISBLANK(Nomen.complète!S3766),"-",Nomen.complète!S3766)</f>
        <v>-</v>
      </c>
    </row>
    <row r="3767" spans="1:3" x14ac:dyDescent="0.2">
      <c r="A3767" s="164" t="str">
        <f>IF(ISBLANK(Nomen.complète!Q3767),"",Nomen.complète!Q3767)</f>
        <v/>
      </c>
      <c r="B3767" s="164" t="str">
        <f>IF(ISBLANK(Nomen.complète!R3767),"",Nomen.complète!R3767)</f>
        <v/>
      </c>
      <c r="C3767" s="165" t="str">
        <f>IF(ISBLANK(Nomen.complète!S3767),"-",Nomen.complète!S3767)</f>
        <v>-</v>
      </c>
    </row>
    <row r="3768" spans="1:3" x14ac:dyDescent="0.2">
      <c r="A3768" s="164" t="str">
        <f>IF(ISBLANK(Nomen.complète!Q3768),"",Nomen.complète!Q3768)</f>
        <v/>
      </c>
      <c r="B3768" s="164" t="str">
        <f>IF(ISBLANK(Nomen.complète!R3768),"",Nomen.complète!R3768)</f>
        <v/>
      </c>
      <c r="C3768" s="165" t="str">
        <f>IF(ISBLANK(Nomen.complète!S3768),"-",Nomen.complète!S3768)</f>
        <v>-</v>
      </c>
    </row>
    <row r="3769" spans="1:3" x14ac:dyDescent="0.2">
      <c r="A3769" s="164" t="str">
        <f>IF(ISBLANK(Nomen.complète!Q3769),"",Nomen.complète!Q3769)</f>
        <v/>
      </c>
      <c r="B3769" s="164" t="str">
        <f>IF(ISBLANK(Nomen.complète!R3769),"",Nomen.complète!R3769)</f>
        <v/>
      </c>
      <c r="C3769" s="165" t="str">
        <f>IF(ISBLANK(Nomen.complète!S3769),"-",Nomen.complète!S3769)</f>
        <v>-</v>
      </c>
    </row>
    <row r="3770" spans="1:3" x14ac:dyDescent="0.2">
      <c r="A3770" s="164" t="str">
        <f>IF(ISBLANK(Nomen.complète!Q3770),"",Nomen.complète!Q3770)</f>
        <v/>
      </c>
      <c r="B3770" s="164" t="str">
        <f>IF(ISBLANK(Nomen.complète!R3770),"",Nomen.complète!R3770)</f>
        <v/>
      </c>
      <c r="C3770" s="165" t="str">
        <f>IF(ISBLANK(Nomen.complète!S3770),"-",Nomen.complète!S3770)</f>
        <v>-</v>
      </c>
    </row>
    <row r="3771" spans="1:3" x14ac:dyDescent="0.2">
      <c r="A3771" s="164" t="str">
        <f>IF(ISBLANK(Nomen.complète!Q3771),"",Nomen.complète!Q3771)</f>
        <v/>
      </c>
      <c r="B3771" s="164" t="str">
        <f>IF(ISBLANK(Nomen.complète!R3771),"",Nomen.complète!R3771)</f>
        <v/>
      </c>
      <c r="C3771" s="165" t="str">
        <f>IF(ISBLANK(Nomen.complète!S3771),"-",Nomen.complète!S3771)</f>
        <v>-</v>
      </c>
    </row>
    <row r="3772" spans="1:3" x14ac:dyDescent="0.2">
      <c r="A3772" s="164" t="str">
        <f>IF(ISBLANK(Nomen.complète!Q3772),"",Nomen.complète!Q3772)</f>
        <v/>
      </c>
      <c r="B3772" s="164" t="str">
        <f>IF(ISBLANK(Nomen.complète!R3772),"",Nomen.complète!R3772)</f>
        <v/>
      </c>
      <c r="C3772" s="165" t="str">
        <f>IF(ISBLANK(Nomen.complète!S3772),"-",Nomen.complète!S3772)</f>
        <v>-</v>
      </c>
    </row>
    <row r="3773" spans="1:3" x14ac:dyDescent="0.2">
      <c r="A3773" s="164" t="str">
        <f>IF(ISBLANK(Nomen.complète!Q3773),"",Nomen.complète!Q3773)</f>
        <v/>
      </c>
      <c r="B3773" s="164" t="str">
        <f>IF(ISBLANK(Nomen.complète!R3773),"",Nomen.complète!R3773)</f>
        <v/>
      </c>
      <c r="C3773" s="165" t="str">
        <f>IF(ISBLANK(Nomen.complète!S3773),"-",Nomen.complète!S3773)</f>
        <v>-</v>
      </c>
    </row>
    <row r="3774" spans="1:3" x14ac:dyDescent="0.2">
      <c r="A3774" s="164" t="str">
        <f>IF(ISBLANK(Nomen.complète!Q3774),"",Nomen.complète!Q3774)</f>
        <v/>
      </c>
      <c r="B3774" s="164" t="str">
        <f>IF(ISBLANK(Nomen.complète!R3774),"",Nomen.complète!R3774)</f>
        <v/>
      </c>
      <c r="C3774" s="165" t="str">
        <f>IF(ISBLANK(Nomen.complète!S3774),"-",Nomen.complète!S3774)</f>
        <v>-</v>
      </c>
    </row>
    <row r="3775" spans="1:3" x14ac:dyDescent="0.2">
      <c r="A3775" s="164" t="str">
        <f>IF(ISBLANK(Nomen.complète!Q3775),"",Nomen.complète!Q3775)</f>
        <v/>
      </c>
      <c r="B3775" s="164" t="str">
        <f>IF(ISBLANK(Nomen.complète!R3775),"",Nomen.complète!R3775)</f>
        <v/>
      </c>
      <c r="C3775" s="165" t="str">
        <f>IF(ISBLANK(Nomen.complète!S3775),"-",Nomen.complète!S3775)</f>
        <v>-</v>
      </c>
    </row>
    <row r="3776" spans="1:3" x14ac:dyDescent="0.2">
      <c r="A3776" s="164" t="str">
        <f>IF(ISBLANK(Nomen.complète!Q3776),"",Nomen.complète!Q3776)</f>
        <v/>
      </c>
      <c r="B3776" s="164" t="str">
        <f>IF(ISBLANK(Nomen.complète!R3776),"",Nomen.complète!R3776)</f>
        <v/>
      </c>
      <c r="C3776" s="165" t="str">
        <f>IF(ISBLANK(Nomen.complète!S3776),"-",Nomen.complète!S3776)</f>
        <v>-</v>
      </c>
    </row>
    <row r="3777" spans="1:3" x14ac:dyDescent="0.2">
      <c r="A3777" s="164" t="str">
        <f>IF(ISBLANK(Nomen.complète!Q3777),"",Nomen.complète!Q3777)</f>
        <v/>
      </c>
      <c r="B3777" s="164" t="str">
        <f>IF(ISBLANK(Nomen.complète!R3777),"",Nomen.complète!R3777)</f>
        <v/>
      </c>
      <c r="C3777" s="165" t="str">
        <f>IF(ISBLANK(Nomen.complète!S3777),"-",Nomen.complète!S3777)</f>
        <v>-</v>
      </c>
    </row>
    <row r="3778" spans="1:3" x14ac:dyDescent="0.2">
      <c r="A3778" s="164" t="str">
        <f>IF(ISBLANK(Nomen.complète!Q3778),"",Nomen.complète!Q3778)</f>
        <v/>
      </c>
      <c r="B3778" s="164" t="str">
        <f>IF(ISBLANK(Nomen.complète!R3778),"",Nomen.complète!R3778)</f>
        <v/>
      </c>
      <c r="C3778" s="165" t="str">
        <f>IF(ISBLANK(Nomen.complète!S3778),"-",Nomen.complète!S3778)</f>
        <v>-</v>
      </c>
    </row>
    <row r="3779" spans="1:3" x14ac:dyDescent="0.2">
      <c r="A3779" s="164" t="str">
        <f>IF(ISBLANK(Nomen.complète!Q3779),"",Nomen.complète!Q3779)</f>
        <v/>
      </c>
      <c r="B3779" s="164" t="str">
        <f>IF(ISBLANK(Nomen.complète!R3779),"",Nomen.complète!R3779)</f>
        <v/>
      </c>
      <c r="C3779" s="165" t="str">
        <f>IF(ISBLANK(Nomen.complète!S3779),"-",Nomen.complète!S3779)</f>
        <v>-</v>
      </c>
    </row>
    <row r="3780" spans="1:3" x14ac:dyDescent="0.2">
      <c r="A3780" s="164" t="str">
        <f>IF(ISBLANK(Nomen.complète!Q3780),"",Nomen.complète!Q3780)</f>
        <v/>
      </c>
      <c r="B3780" s="164" t="str">
        <f>IF(ISBLANK(Nomen.complète!R3780),"",Nomen.complète!R3780)</f>
        <v/>
      </c>
      <c r="C3780" s="165" t="str">
        <f>IF(ISBLANK(Nomen.complète!S3780),"-",Nomen.complète!S3780)</f>
        <v>-</v>
      </c>
    </row>
    <row r="3781" spans="1:3" x14ac:dyDescent="0.2">
      <c r="A3781" s="164" t="str">
        <f>IF(ISBLANK(Nomen.complète!Q3781),"",Nomen.complète!Q3781)</f>
        <v/>
      </c>
      <c r="B3781" s="164" t="str">
        <f>IF(ISBLANK(Nomen.complète!R3781),"",Nomen.complète!R3781)</f>
        <v/>
      </c>
      <c r="C3781" s="165" t="str">
        <f>IF(ISBLANK(Nomen.complète!S3781),"-",Nomen.complète!S3781)</f>
        <v>-</v>
      </c>
    </row>
    <row r="3782" spans="1:3" x14ac:dyDescent="0.2">
      <c r="A3782" s="164" t="str">
        <f>IF(ISBLANK(Nomen.complète!Q3782),"",Nomen.complète!Q3782)</f>
        <v/>
      </c>
      <c r="B3782" s="164" t="str">
        <f>IF(ISBLANK(Nomen.complète!R3782),"",Nomen.complète!R3782)</f>
        <v/>
      </c>
      <c r="C3782" s="165" t="str">
        <f>IF(ISBLANK(Nomen.complète!S3782),"-",Nomen.complète!S3782)</f>
        <v>-</v>
      </c>
    </row>
    <row r="3783" spans="1:3" x14ac:dyDescent="0.2">
      <c r="A3783" s="164" t="str">
        <f>IF(ISBLANK(Nomen.complète!Q3783),"",Nomen.complète!Q3783)</f>
        <v/>
      </c>
      <c r="B3783" s="164" t="str">
        <f>IF(ISBLANK(Nomen.complète!R3783),"",Nomen.complète!R3783)</f>
        <v/>
      </c>
      <c r="C3783" s="165" t="str">
        <f>IF(ISBLANK(Nomen.complète!S3783),"-",Nomen.complète!S3783)</f>
        <v>-</v>
      </c>
    </row>
    <row r="3784" spans="1:3" x14ac:dyDescent="0.2">
      <c r="A3784" s="164" t="str">
        <f>IF(ISBLANK(Nomen.complète!Q3784),"",Nomen.complète!Q3784)</f>
        <v/>
      </c>
      <c r="B3784" s="164" t="str">
        <f>IF(ISBLANK(Nomen.complète!R3784),"",Nomen.complète!R3784)</f>
        <v/>
      </c>
      <c r="C3784" s="165" t="str">
        <f>IF(ISBLANK(Nomen.complète!S3784),"-",Nomen.complète!S3784)</f>
        <v>-</v>
      </c>
    </row>
    <row r="3785" spans="1:3" x14ac:dyDescent="0.2">
      <c r="A3785" s="164" t="str">
        <f>IF(ISBLANK(Nomen.complète!Q3785),"",Nomen.complète!Q3785)</f>
        <v/>
      </c>
      <c r="B3785" s="164" t="str">
        <f>IF(ISBLANK(Nomen.complète!R3785),"",Nomen.complète!R3785)</f>
        <v/>
      </c>
      <c r="C3785" s="165" t="str">
        <f>IF(ISBLANK(Nomen.complète!S3785),"-",Nomen.complète!S3785)</f>
        <v>-</v>
      </c>
    </row>
    <row r="3786" spans="1:3" x14ac:dyDescent="0.2">
      <c r="A3786" s="164" t="str">
        <f>IF(ISBLANK(Nomen.complète!Q3786),"",Nomen.complète!Q3786)</f>
        <v/>
      </c>
      <c r="B3786" s="164" t="str">
        <f>IF(ISBLANK(Nomen.complète!R3786),"",Nomen.complète!R3786)</f>
        <v/>
      </c>
      <c r="C3786" s="165" t="str">
        <f>IF(ISBLANK(Nomen.complète!S3786),"-",Nomen.complète!S3786)</f>
        <v>-</v>
      </c>
    </row>
    <row r="3787" spans="1:3" x14ac:dyDescent="0.2">
      <c r="A3787" s="164" t="str">
        <f>IF(ISBLANK(Nomen.complète!Q3787),"",Nomen.complète!Q3787)</f>
        <v/>
      </c>
      <c r="B3787" s="164" t="str">
        <f>IF(ISBLANK(Nomen.complète!R3787),"",Nomen.complète!R3787)</f>
        <v/>
      </c>
      <c r="C3787" s="165" t="str">
        <f>IF(ISBLANK(Nomen.complète!S3787),"-",Nomen.complète!S3787)</f>
        <v>-</v>
      </c>
    </row>
    <row r="3788" spans="1:3" x14ac:dyDescent="0.2">
      <c r="A3788" s="164" t="str">
        <f>IF(ISBLANK(Nomen.complète!Q3788),"",Nomen.complète!Q3788)</f>
        <v/>
      </c>
      <c r="B3788" s="164" t="str">
        <f>IF(ISBLANK(Nomen.complète!R3788),"",Nomen.complète!R3788)</f>
        <v/>
      </c>
      <c r="C3788" s="165" t="str">
        <f>IF(ISBLANK(Nomen.complète!S3788),"-",Nomen.complète!S3788)</f>
        <v>-</v>
      </c>
    </row>
    <row r="3789" spans="1:3" x14ac:dyDescent="0.2">
      <c r="A3789" s="164" t="str">
        <f>IF(ISBLANK(Nomen.complète!Q3789),"",Nomen.complète!Q3789)</f>
        <v/>
      </c>
      <c r="B3789" s="164" t="str">
        <f>IF(ISBLANK(Nomen.complète!R3789),"",Nomen.complète!R3789)</f>
        <v/>
      </c>
      <c r="C3789" s="165" t="str">
        <f>IF(ISBLANK(Nomen.complète!S3789),"-",Nomen.complète!S3789)</f>
        <v>-</v>
      </c>
    </row>
    <row r="3790" spans="1:3" x14ac:dyDescent="0.2">
      <c r="A3790" s="164" t="str">
        <f>IF(ISBLANK(Nomen.complète!Q3790),"",Nomen.complète!Q3790)</f>
        <v/>
      </c>
      <c r="B3790" s="164" t="str">
        <f>IF(ISBLANK(Nomen.complète!R3790),"",Nomen.complète!R3790)</f>
        <v/>
      </c>
      <c r="C3790" s="165" t="str">
        <f>IF(ISBLANK(Nomen.complète!S3790),"-",Nomen.complète!S3790)</f>
        <v>-</v>
      </c>
    </row>
    <row r="3791" spans="1:3" x14ac:dyDescent="0.2">
      <c r="A3791" s="164" t="str">
        <f>IF(ISBLANK(Nomen.complète!Q3791),"",Nomen.complète!Q3791)</f>
        <v/>
      </c>
      <c r="B3791" s="164" t="str">
        <f>IF(ISBLANK(Nomen.complète!R3791),"",Nomen.complète!R3791)</f>
        <v/>
      </c>
      <c r="C3791" s="165" t="str">
        <f>IF(ISBLANK(Nomen.complète!S3791),"-",Nomen.complète!S3791)</f>
        <v>-</v>
      </c>
    </row>
    <row r="3792" spans="1:3" x14ac:dyDescent="0.2">
      <c r="A3792" s="164" t="str">
        <f>IF(ISBLANK(Nomen.complète!Q3792),"",Nomen.complète!Q3792)</f>
        <v/>
      </c>
      <c r="B3792" s="164" t="str">
        <f>IF(ISBLANK(Nomen.complète!R3792),"",Nomen.complète!R3792)</f>
        <v/>
      </c>
      <c r="C3792" s="165" t="str">
        <f>IF(ISBLANK(Nomen.complète!S3792),"-",Nomen.complète!S3792)</f>
        <v>-</v>
      </c>
    </row>
    <row r="3793" spans="1:3" x14ac:dyDescent="0.2">
      <c r="A3793" s="164" t="str">
        <f>IF(ISBLANK(Nomen.complète!Q3793),"",Nomen.complète!Q3793)</f>
        <v/>
      </c>
      <c r="B3793" s="164" t="str">
        <f>IF(ISBLANK(Nomen.complète!R3793),"",Nomen.complète!R3793)</f>
        <v/>
      </c>
      <c r="C3793" s="165" t="str">
        <f>IF(ISBLANK(Nomen.complète!S3793),"-",Nomen.complète!S3793)</f>
        <v>-</v>
      </c>
    </row>
    <row r="3794" spans="1:3" x14ac:dyDescent="0.2">
      <c r="A3794" s="164" t="str">
        <f>IF(ISBLANK(Nomen.complète!Q3794),"",Nomen.complète!Q3794)</f>
        <v/>
      </c>
      <c r="B3794" s="164" t="str">
        <f>IF(ISBLANK(Nomen.complète!R3794),"",Nomen.complète!R3794)</f>
        <v/>
      </c>
      <c r="C3794" s="165" t="str">
        <f>IF(ISBLANK(Nomen.complète!S3794),"-",Nomen.complète!S3794)</f>
        <v>-</v>
      </c>
    </row>
    <row r="3795" spans="1:3" x14ac:dyDescent="0.2">
      <c r="A3795" s="164" t="str">
        <f>IF(ISBLANK(Nomen.complète!Q3795),"",Nomen.complète!Q3795)</f>
        <v/>
      </c>
      <c r="B3795" s="164" t="str">
        <f>IF(ISBLANK(Nomen.complète!R3795),"",Nomen.complète!R3795)</f>
        <v/>
      </c>
      <c r="C3795" s="165" t="str">
        <f>IF(ISBLANK(Nomen.complète!S3795),"-",Nomen.complète!S3795)</f>
        <v>-</v>
      </c>
    </row>
    <row r="3796" spans="1:3" x14ac:dyDescent="0.2">
      <c r="A3796" s="164" t="str">
        <f>IF(ISBLANK(Nomen.complète!Q3796),"",Nomen.complète!Q3796)</f>
        <v/>
      </c>
      <c r="B3796" s="164" t="str">
        <f>IF(ISBLANK(Nomen.complète!R3796),"",Nomen.complète!R3796)</f>
        <v/>
      </c>
      <c r="C3796" s="165" t="str">
        <f>IF(ISBLANK(Nomen.complète!S3796),"-",Nomen.complète!S3796)</f>
        <v>-</v>
      </c>
    </row>
    <row r="3797" spans="1:3" x14ac:dyDescent="0.2">
      <c r="A3797" s="164" t="str">
        <f>IF(ISBLANK(Nomen.complète!Q3797),"",Nomen.complète!Q3797)</f>
        <v/>
      </c>
      <c r="B3797" s="164" t="str">
        <f>IF(ISBLANK(Nomen.complète!R3797),"",Nomen.complète!R3797)</f>
        <v/>
      </c>
      <c r="C3797" s="165" t="str">
        <f>IF(ISBLANK(Nomen.complète!S3797),"-",Nomen.complète!S3797)</f>
        <v>-</v>
      </c>
    </row>
    <row r="3798" spans="1:3" x14ac:dyDescent="0.2">
      <c r="A3798" s="164" t="str">
        <f>IF(ISBLANK(Nomen.complète!Q3798),"",Nomen.complète!Q3798)</f>
        <v/>
      </c>
      <c r="B3798" s="164" t="str">
        <f>IF(ISBLANK(Nomen.complète!R3798),"",Nomen.complète!R3798)</f>
        <v/>
      </c>
      <c r="C3798" s="165" t="str">
        <f>IF(ISBLANK(Nomen.complète!S3798),"-",Nomen.complète!S3798)</f>
        <v>-</v>
      </c>
    </row>
    <row r="3799" spans="1:3" x14ac:dyDescent="0.2">
      <c r="A3799" s="164" t="str">
        <f>IF(ISBLANK(Nomen.complète!Q3799),"",Nomen.complète!Q3799)</f>
        <v/>
      </c>
      <c r="B3799" s="164" t="str">
        <f>IF(ISBLANK(Nomen.complète!R3799),"",Nomen.complète!R3799)</f>
        <v/>
      </c>
      <c r="C3799" s="165" t="str">
        <f>IF(ISBLANK(Nomen.complète!S3799),"-",Nomen.complète!S3799)</f>
        <v>-</v>
      </c>
    </row>
    <row r="3800" spans="1:3" x14ac:dyDescent="0.2">
      <c r="A3800" s="164" t="str">
        <f>IF(ISBLANK(Nomen.complète!Q3800),"",Nomen.complète!Q3800)</f>
        <v/>
      </c>
      <c r="B3800" s="164" t="str">
        <f>IF(ISBLANK(Nomen.complète!R3800),"",Nomen.complète!R3800)</f>
        <v/>
      </c>
      <c r="C3800" s="165" t="str">
        <f>IF(ISBLANK(Nomen.complète!S3800),"-",Nomen.complète!S3800)</f>
        <v>-</v>
      </c>
    </row>
    <row r="3801" spans="1:3" x14ac:dyDescent="0.2">
      <c r="A3801" s="164" t="str">
        <f>IF(ISBLANK(Nomen.complète!Q3801),"",Nomen.complète!Q3801)</f>
        <v/>
      </c>
      <c r="B3801" s="164" t="str">
        <f>IF(ISBLANK(Nomen.complète!R3801),"",Nomen.complète!R3801)</f>
        <v/>
      </c>
      <c r="C3801" s="165" t="str">
        <f>IF(ISBLANK(Nomen.complète!S3801),"-",Nomen.complète!S3801)</f>
        <v>-</v>
      </c>
    </row>
    <row r="3802" spans="1:3" x14ac:dyDescent="0.2">
      <c r="A3802" s="164" t="str">
        <f>IF(ISBLANK(Nomen.complète!Q3802),"",Nomen.complète!Q3802)</f>
        <v/>
      </c>
      <c r="B3802" s="164" t="str">
        <f>IF(ISBLANK(Nomen.complète!R3802),"",Nomen.complète!R3802)</f>
        <v/>
      </c>
      <c r="C3802" s="165" t="str">
        <f>IF(ISBLANK(Nomen.complète!S3802),"-",Nomen.complète!S3802)</f>
        <v>-</v>
      </c>
    </row>
    <row r="3803" spans="1:3" x14ac:dyDescent="0.2">
      <c r="A3803" s="164" t="str">
        <f>IF(ISBLANK(Nomen.complète!Q3803),"",Nomen.complète!Q3803)</f>
        <v/>
      </c>
      <c r="B3803" s="164" t="str">
        <f>IF(ISBLANK(Nomen.complète!R3803),"",Nomen.complète!R3803)</f>
        <v/>
      </c>
      <c r="C3803" s="165" t="str">
        <f>IF(ISBLANK(Nomen.complète!S3803),"-",Nomen.complète!S3803)</f>
        <v>-</v>
      </c>
    </row>
  </sheetData>
  <sheetProtection sheet="1" objects="1" scenarios="1"/>
  <phoneticPr fontId="16"/>
  <conditionalFormatting sqref="C2:C3 A1:B1">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6">
    <tabColor indexed="42"/>
  </sheetPr>
  <dimension ref="A1:M2103"/>
  <sheetViews>
    <sheetView showGridLines="0" showRowColHeaders="0" workbookViewId="0">
      <pane ySplit="3" topLeftCell="A4" activePane="bottomLeft" state="frozenSplit"/>
      <selection activeCell="G39" sqref="G39"/>
      <selection pane="bottomLeft" activeCell="A2" sqref="A2"/>
    </sheetView>
  </sheetViews>
  <sheetFormatPr baseColWidth="10" defaultRowHeight="12.75" x14ac:dyDescent="0.2"/>
  <cols>
    <col min="1" max="1" width="9.7109375" style="76" customWidth="1"/>
    <col min="2" max="2" width="62.42578125" style="75" bestFit="1" customWidth="1"/>
    <col min="3" max="8" width="11.42578125" style="81"/>
    <col min="9" max="10" width="11.42578125" style="75"/>
    <col min="11" max="11" width="13.42578125" style="75" hidden="1" customWidth="1"/>
    <col min="12" max="12" width="11.42578125" style="76" hidden="1" customWidth="1"/>
    <col min="13" max="13" width="73.42578125" style="75" hidden="1" customWidth="1"/>
    <col min="14" max="16384" width="11.42578125" style="75"/>
  </cols>
  <sheetData>
    <row r="1" spans="1:13" s="74" customFormat="1" x14ac:dyDescent="0.2">
      <c r="A1" s="58" t="s">
        <v>3143</v>
      </c>
      <c r="B1" s="57"/>
      <c r="C1" s="58"/>
      <c r="D1" s="58"/>
      <c r="E1" s="58"/>
      <c r="F1" s="58"/>
      <c r="G1" s="58"/>
      <c r="H1" s="58"/>
      <c r="I1" s="56"/>
      <c r="J1" s="56"/>
      <c r="K1" s="56"/>
      <c r="L1" s="58" t="s">
        <v>3144</v>
      </c>
      <c r="M1" s="57"/>
    </row>
    <row r="2" spans="1:13" s="74" customFormat="1" x14ac:dyDescent="0.2">
      <c r="A2" s="72"/>
      <c r="B2" s="57"/>
      <c r="C2" s="58"/>
      <c r="D2" s="58"/>
      <c r="E2" s="58"/>
      <c r="F2" s="58"/>
      <c r="G2" s="58"/>
      <c r="H2" s="58"/>
      <c r="I2" s="56"/>
      <c r="J2" s="56"/>
      <c r="K2" s="56"/>
      <c r="L2" s="72"/>
      <c r="M2" s="57"/>
    </row>
    <row r="3" spans="1:13" s="74" customFormat="1" ht="13.5" thickBot="1" x14ac:dyDescent="0.25">
      <c r="A3" s="185" t="s">
        <v>2755</v>
      </c>
      <c r="B3" s="186" t="s">
        <v>2782</v>
      </c>
      <c r="C3" s="187" t="s">
        <v>2783</v>
      </c>
      <c r="D3" s="187" t="s">
        <v>2784</v>
      </c>
      <c r="E3" s="187" t="s">
        <v>1184</v>
      </c>
      <c r="F3" s="187" t="s">
        <v>1185</v>
      </c>
      <c r="G3" s="223" t="s">
        <v>4616</v>
      </c>
      <c r="H3" s="188" t="s">
        <v>1186</v>
      </c>
      <c r="I3" s="58"/>
      <c r="J3" s="58"/>
      <c r="K3" s="58" t="s">
        <v>440</v>
      </c>
      <c r="L3" s="185" t="s">
        <v>2755</v>
      </c>
      <c r="M3" s="204" t="s">
        <v>2782</v>
      </c>
    </row>
    <row r="4" spans="1:13" x14ac:dyDescent="0.2">
      <c r="A4" s="164">
        <f>IF(ISBLANK(Nomen.complète!V4),"-",Nomen.complète!V4)</f>
        <v>0</v>
      </c>
      <c r="B4" s="189" t="str">
        <f>IF(ISBLANK(Nomen.complète!W4),"-",Nomen.complète!W4)</f>
        <v>### CODES CANTONAUX ###</v>
      </c>
      <c r="C4" s="190">
        <f>IF(ISBLANK(Nomen.complète!X4),"-",Nomen.complète!X4)</f>
        <v>0</v>
      </c>
      <c r="D4" s="190">
        <f>IF(ISBLANK(Nomen.complète!Y4),"-",Nomen.complète!Y4)</f>
        <v>0</v>
      </c>
      <c r="E4" s="190">
        <f>IF(ISBLANK(Nomen.complète!Z4),"-",Nomen.complète!Z4)</f>
        <v>0</v>
      </c>
      <c r="F4" s="190">
        <f>IF(ISBLANK(Nomen.complète!AA4),"-",Nomen.complète!AA4)</f>
        <v>0</v>
      </c>
      <c r="G4" s="191">
        <f>IF(ISBLANK(Nomen.complète!AB4),"-",Nomen.complète!AB4)</f>
        <v>0</v>
      </c>
      <c r="H4" s="191">
        <f>IF(ISBLANK(Nomen.complète!AC4),"-",Nomen.complète!AC4)</f>
        <v>0</v>
      </c>
      <c r="K4" s="75">
        <f>+Nomen.complète!AJ4</f>
        <v>1</v>
      </c>
      <c r="L4" s="164">
        <f>IF(ISBLANK(Nomen.complète!T4),"-",Nomen.complète!T4)</f>
        <v>0</v>
      </c>
      <c r="M4" s="165" t="str">
        <f>IF(ISBLANK(Nomen.complète!U4),"-",Nomen.complète!U4)</f>
        <v>### CODES CANTONAUX ###</v>
      </c>
    </row>
    <row r="5" spans="1:13" x14ac:dyDescent="0.2">
      <c r="A5" s="164">
        <f>IF(ISBLANK(Nomen.complète!V5),"-",Nomen.complète!V5)</f>
        <v>8100</v>
      </c>
      <c r="B5" s="189" t="str">
        <f>IF(ISBLANK(Nomen.complète!W5),"-",Nomen.complète!W5)</f>
        <v>12ème année certificative</v>
      </c>
      <c r="C5" s="190">
        <f>IF(ISBLANK(Nomen.complète!X5),"-",Nomen.complète!X5)</f>
        <v>14</v>
      </c>
      <c r="D5" s="190">
        <f>IF(ISBLANK(Nomen.complète!Y5),"-",Nomen.complète!Y5)</f>
        <v>18</v>
      </c>
      <c r="E5" s="190">
        <f>IF(ISBLANK(Nomen.complète!Z5),"-",Nomen.complète!Z5)</f>
        <v>12</v>
      </c>
      <c r="F5" s="190">
        <f>IF(ISBLANK(Nomen.complète!AA5),"-",Nomen.complète!AA5)</f>
        <v>12</v>
      </c>
      <c r="G5" s="191">
        <f>IF(ISBLANK(Nomen.complète!AB5),"-",Nomen.complète!AB5)</f>
        <v>0</v>
      </c>
      <c r="H5" s="191">
        <f>IF(ISBLANK(Nomen.complète!AC5),"-",Nomen.complète!AC5)</f>
        <v>0</v>
      </c>
      <c r="K5" s="75">
        <f>+Nomen.complète!AJ5</f>
        <v>2</v>
      </c>
      <c r="L5" s="164">
        <f>IF(ISBLANK(Nomen.complète!T5),"-",Nomen.complète!T5)</f>
        <v>8100</v>
      </c>
      <c r="M5" s="165" t="str">
        <f>IF(ISBLANK(Nomen.complète!U5),"-",Nomen.complète!U5)</f>
        <v>12ème année certificative</v>
      </c>
    </row>
    <row r="6" spans="1:13" x14ac:dyDescent="0.2">
      <c r="A6" s="164">
        <f>IF(ISBLANK(Nomen.complète!V6),"-",Nomen.complète!V6)</f>
        <v>10152</v>
      </c>
      <c r="B6" s="189" t="str">
        <f>IF(ISBLANK(Nomen.complète!W6),"-",Nomen.complète!W6)</f>
        <v>Année préparatoire à la maturité gymnasiale</v>
      </c>
      <c r="C6" s="190">
        <f>IF(ISBLANK(Nomen.complète!X6),"-",Nomen.complète!X6)</f>
        <v>15</v>
      </c>
      <c r="D6" s="190">
        <f>IF(ISBLANK(Nomen.complète!Y6),"-",Nomen.complète!Y6)</f>
        <v>65</v>
      </c>
      <c r="E6" s="190">
        <f>IF(ISBLANK(Nomen.complète!Z6),"-",Nomen.complète!Z6)</f>
        <v>1</v>
      </c>
      <c r="F6" s="190">
        <f>IF(ISBLANK(Nomen.complète!AA6),"-",Nomen.complète!AA6)</f>
        <v>1</v>
      </c>
      <c r="G6" s="191">
        <f>IF(ISBLANK(Nomen.complète!AB6),"-",Nomen.complète!AB6)</f>
        <v>0</v>
      </c>
      <c r="H6" s="191">
        <f>IF(ISBLANK(Nomen.complète!AC6),"-",Nomen.complète!AC6)</f>
        <v>0</v>
      </c>
      <c r="K6" s="75">
        <f>+Nomen.complète!AJ6</f>
        <v>3</v>
      </c>
      <c r="L6" s="164">
        <f>IF(ISBLANK(Nomen.complète!T6),"-",Nomen.complète!T6)</f>
        <v>10152</v>
      </c>
      <c r="M6" s="165" t="str">
        <f>IF(ISBLANK(Nomen.complète!U6),"-",Nomen.complète!U6)</f>
        <v>Année préparatoire à la maturité gymnasiale</v>
      </c>
    </row>
    <row r="7" spans="1:13" x14ac:dyDescent="0.2">
      <c r="A7" s="164">
        <f>IF(ISBLANK(Nomen.complète!V7),"-",Nomen.complète!V7)</f>
        <v>65</v>
      </c>
      <c r="B7" s="189" t="str">
        <f>IF(ISBLANK(Nomen.complète!W7),"-",Nomen.complète!W7)</f>
        <v>Classe de raccordement - privée (maturité - culture gen.)</v>
      </c>
      <c r="C7" s="190">
        <f>IF(ISBLANK(Nomen.complète!X7),"-",Nomen.complète!X7)</f>
        <v>15</v>
      </c>
      <c r="D7" s="190">
        <f>IF(ISBLANK(Nomen.complète!Y7),"-",Nomen.complète!Y7)</f>
        <v>65</v>
      </c>
      <c r="E7" s="190">
        <f>IF(ISBLANK(Nomen.complète!Z7),"-",Nomen.complète!Z7)</f>
        <v>1</v>
      </c>
      <c r="F7" s="190">
        <f>IF(ISBLANK(Nomen.complète!AA7),"-",Nomen.complète!AA7)</f>
        <v>1</v>
      </c>
      <c r="G7" s="191">
        <f>IF(ISBLANK(Nomen.complète!AB7),"-",Nomen.complète!AB7)</f>
        <v>0</v>
      </c>
      <c r="H7" s="191">
        <f>IF(ISBLANK(Nomen.complète!AC7),"-",Nomen.complète!AC7)</f>
        <v>0</v>
      </c>
      <c r="K7" s="75">
        <f>+Nomen.complète!AJ7</f>
        <v>4</v>
      </c>
      <c r="L7" s="164">
        <f>IF(ISBLANK(Nomen.complète!T7),"-",Nomen.complète!T7)</f>
        <v>65</v>
      </c>
      <c r="M7" s="165" t="str">
        <f>IF(ISBLANK(Nomen.complète!U7),"-",Nomen.complète!U7)</f>
        <v>Classe de raccordement - privée (maturité - culture gen.)</v>
      </c>
    </row>
    <row r="8" spans="1:13" x14ac:dyDescent="0.2">
      <c r="A8" s="164">
        <f>IF(ISBLANK(Nomen.complète!V8),"-",Nomen.complète!V8)</f>
        <v>6020</v>
      </c>
      <c r="B8" s="189" t="str">
        <f>IF(ISBLANK(Nomen.complète!W8),"-",Nomen.complète!W8)</f>
        <v>Deuxième cycle primaire</v>
      </c>
      <c r="C8" s="190">
        <f>IF(ISBLANK(Nomen.complète!X8),"-",Nomen.complète!X8)</f>
        <v>7</v>
      </c>
      <c r="D8" s="190">
        <f>IF(ISBLANK(Nomen.complète!Y8),"-",Nomen.complète!Y8)</f>
        <v>14</v>
      </c>
      <c r="E8" s="190">
        <f>IF(ISBLANK(Nomen.complète!Z8),"-",Nomen.complète!Z8)</f>
        <v>5</v>
      </c>
      <c r="F8" s="190">
        <f>IF(ISBLANK(Nomen.complète!AA8),"-",Nomen.complète!AA8)</f>
        <v>8</v>
      </c>
      <c r="G8" s="191">
        <f>IF(ISBLANK(Nomen.complète!AB8),"-",Nomen.complète!AB8)</f>
        <v>0</v>
      </c>
      <c r="H8" s="191">
        <f>IF(ISBLANK(Nomen.complète!AC8),"-",Nomen.complète!AC8)</f>
        <v>0</v>
      </c>
      <c r="K8" s="75">
        <f>+Nomen.complète!AJ8</f>
        <v>5</v>
      </c>
      <c r="L8" s="164">
        <f>IF(ISBLANK(Nomen.complète!T8),"-",Nomen.complète!T8)</f>
        <v>6020</v>
      </c>
      <c r="M8" s="165" t="str">
        <f>IF(ISBLANK(Nomen.complète!U8),"-",Nomen.complète!U8)</f>
        <v>Deuxième cycle primaire</v>
      </c>
    </row>
    <row r="9" spans="1:13" x14ac:dyDescent="0.2">
      <c r="A9" s="164">
        <f>IF(ISBLANK(Nomen.complète!V9),"-",Nomen.complète!V9)</f>
        <v>10151</v>
      </c>
      <c r="B9" s="189" t="str">
        <f>IF(ISBLANK(Nomen.complète!W9),"-",Nomen.complète!W9)</f>
        <v>ECG pour adultes - année préparatoire</v>
      </c>
      <c r="C9" s="190">
        <f>IF(ISBLANK(Nomen.complète!X9),"-",Nomen.complète!X9)</f>
        <v>15</v>
      </c>
      <c r="D9" s="190">
        <f>IF(ISBLANK(Nomen.complète!Y9),"-",Nomen.complète!Y9)</f>
        <v>65</v>
      </c>
      <c r="E9" s="190">
        <f>IF(ISBLANK(Nomen.complète!Z9),"-",Nomen.complète!Z9)</f>
        <v>1</v>
      </c>
      <c r="F9" s="190">
        <f>IF(ISBLANK(Nomen.complète!AA9),"-",Nomen.complète!AA9)</f>
        <v>1</v>
      </c>
      <c r="G9" s="191">
        <f>IF(ISBLANK(Nomen.complète!AB9),"-",Nomen.complète!AB9)</f>
        <v>0</v>
      </c>
      <c r="H9" s="191">
        <f>IF(ISBLANK(Nomen.complète!AC9),"-",Nomen.complète!AC9)</f>
        <v>0</v>
      </c>
      <c r="K9" s="75">
        <f>+Nomen.complète!AJ9</f>
        <v>6</v>
      </c>
      <c r="L9" s="164">
        <f>IF(ISBLANK(Nomen.complète!T9),"-",Nomen.complète!T9)</f>
        <v>10151</v>
      </c>
      <c r="M9" s="165" t="str">
        <f>IF(ISBLANK(Nomen.complète!U9),"-",Nomen.complète!U9)</f>
        <v>ECG pour adultes - année préparatoire</v>
      </c>
    </row>
    <row r="10" spans="1:13" x14ac:dyDescent="0.2">
      <c r="A10" s="164">
        <f>IF(ISBLANK(Nomen.complète!V10),"-",Nomen.complète!V10)</f>
        <v>3004</v>
      </c>
      <c r="B10" s="189" t="str">
        <f>IF(ISBLANK(Nomen.complète!W10),"-",Nomen.complète!W10)</f>
        <v>Ecole Montessori (oblig. HS)</v>
      </c>
      <c r="C10" s="190">
        <f>IF(ISBLANK(Nomen.complète!X10),"-",Nomen.complète!X10)</f>
        <v>3</v>
      </c>
      <c r="D10" s="190">
        <f>IF(ISBLANK(Nomen.complète!Y10),"-",Nomen.complète!Y10)</f>
        <v>18</v>
      </c>
      <c r="E10" s="190">
        <f>IF(ISBLANK(Nomen.complète!Z10),"-",Nomen.complète!Z10)</f>
        <v>1</v>
      </c>
      <c r="F10" s="190">
        <f>IF(ISBLANK(Nomen.complète!AA10),"-",Nomen.complète!AA10)</f>
        <v>12</v>
      </c>
      <c r="G10" s="191">
        <f>IF(ISBLANK(Nomen.complète!AB10),"-",Nomen.complète!AB10)</f>
        <v>0</v>
      </c>
      <c r="H10" s="191">
        <f>IF(ISBLANK(Nomen.complète!AC10),"-",Nomen.complète!AC10)</f>
        <v>0</v>
      </c>
      <c r="K10" s="75">
        <f>+Nomen.complète!AJ10</f>
        <v>7</v>
      </c>
      <c r="L10" s="164">
        <f>IF(ISBLANK(Nomen.complète!T10),"-",Nomen.complète!T10)</f>
        <v>3004</v>
      </c>
      <c r="M10" s="165" t="str">
        <f>IF(ISBLANK(Nomen.complète!U10),"-",Nomen.complète!U10)</f>
        <v>Ecole Montessori (oblig. HS)</v>
      </c>
    </row>
    <row r="11" spans="1:13" x14ac:dyDescent="0.2">
      <c r="A11" s="164">
        <f>IF(ISBLANK(Nomen.complète!V11),"-",Nomen.complète!V11)</f>
        <v>3003</v>
      </c>
      <c r="B11" s="189" t="str">
        <f>IF(ISBLANK(Nomen.complète!W11),"-",Nomen.complète!W11)</f>
        <v>Ecole Rudolf Steiner (oblig. HS)</v>
      </c>
      <c r="C11" s="190">
        <f>IF(ISBLANK(Nomen.complète!X11),"-",Nomen.complète!X11)</f>
        <v>3</v>
      </c>
      <c r="D11" s="190">
        <f>IF(ISBLANK(Nomen.complète!Y11),"-",Nomen.complète!Y11)</f>
        <v>17</v>
      </c>
      <c r="E11" s="190">
        <f>IF(ISBLANK(Nomen.complète!Z11),"-",Nomen.complète!Z11)</f>
        <v>1</v>
      </c>
      <c r="F11" s="190">
        <f>IF(ISBLANK(Nomen.complète!AA11),"-",Nomen.complète!AA11)</f>
        <v>11</v>
      </c>
      <c r="G11" s="191">
        <f>IF(ISBLANK(Nomen.complète!AB11),"-",Nomen.complète!AB11)</f>
        <v>0</v>
      </c>
      <c r="H11" s="191">
        <f>IF(ISBLANK(Nomen.complète!AC11),"-",Nomen.complète!AC11)</f>
        <v>0</v>
      </c>
      <c r="K11" s="75">
        <f>+Nomen.complète!AJ11</f>
        <v>8</v>
      </c>
      <c r="L11" s="164">
        <f>IF(ISBLANK(Nomen.complète!T11),"-",Nomen.complète!T11)</f>
        <v>3003</v>
      </c>
      <c r="M11" s="165" t="str">
        <f>IF(ISBLANK(Nomen.complète!U11),"-",Nomen.complète!U11)</f>
        <v>Ecole Rudolf Steiner (oblig. HS)</v>
      </c>
    </row>
    <row r="12" spans="1:13" x14ac:dyDescent="0.2">
      <c r="A12" s="164">
        <f>IF(ISBLANK(Nomen.complète!V12),"-",Nomen.complète!V12)</f>
        <v>10122</v>
      </c>
      <c r="B12" s="189" t="str">
        <f>IF(ISBLANK(Nomen.complète!W12),"-",Nomen.complète!W12)</f>
        <v>Ecole de la transition - Accueil</v>
      </c>
      <c r="C12" s="190">
        <f>IF(ISBLANK(Nomen.complète!X12),"-",Nomen.complète!X12)</f>
        <v>15</v>
      </c>
      <c r="D12" s="190">
        <f>IF(ISBLANK(Nomen.complète!Y12),"-",Nomen.complète!Y12)</f>
        <v>65</v>
      </c>
      <c r="E12" s="190">
        <f>IF(ISBLANK(Nomen.complète!Z12),"-",Nomen.complète!Z12)</f>
        <v>1</v>
      </c>
      <c r="F12" s="190">
        <f>IF(ISBLANK(Nomen.complète!AA12),"-",Nomen.complète!AA12)</f>
        <v>1</v>
      </c>
      <c r="G12" s="191">
        <f>IF(ISBLANK(Nomen.complète!AB12),"-",Nomen.complète!AB12)</f>
        <v>0</v>
      </c>
      <c r="H12" s="191">
        <f>IF(ISBLANK(Nomen.complète!AC12),"-",Nomen.complète!AC12)</f>
        <v>0</v>
      </c>
      <c r="K12" s="75">
        <f>+Nomen.complète!AJ12</f>
        <v>9</v>
      </c>
      <c r="L12" s="164">
        <f>IF(ISBLANK(Nomen.complète!T12),"-",Nomen.complète!T12)</f>
        <v>10122</v>
      </c>
      <c r="M12" s="165" t="str">
        <f>IF(ISBLANK(Nomen.complète!U12),"-",Nomen.complète!U12)</f>
        <v>Ecole de la transition - Accueil</v>
      </c>
    </row>
    <row r="13" spans="1:13" x14ac:dyDescent="0.2">
      <c r="A13" s="164">
        <f>IF(ISBLANK(Nomen.complète!V13),"-",Nomen.complète!V13)</f>
        <v>10123</v>
      </c>
      <c r="B13" s="189" t="str">
        <f>IF(ISBLANK(Nomen.complète!W13),"-",Nomen.complète!W13)</f>
        <v>Ecole de la transition - Général</v>
      </c>
      <c r="C13" s="190">
        <f>IF(ISBLANK(Nomen.complète!X13),"-",Nomen.complète!X13)</f>
        <v>15</v>
      </c>
      <c r="D13" s="190">
        <f>IF(ISBLANK(Nomen.complète!Y13),"-",Nomen.complète!Y13)</f>
        <v>65</v>
      </c>
      <c r="E13" s="190">
        <f>IF(ISBLANK(Nomen.complète!Z13),"-",Nomen.complète!Z13)</f>
        <v>1</v>
      </c>
      <c r="F13" s="190">
        <f>IF(ISBLANK(Nomen.complète!AA13),"-",Nomen.complète!AA13)</f>
        <v>1</v>
      </c>
      <c r="G13" s="191">
        <f>IF(ISBLANK(Nomen.complète!AB13),"-",Nomen.complète!AB13)</f>
        <v>0</v>
      </c>
      <c r="H13" s="191">
        <f>IF(ISBLANK(Nomen.complète!AC13),"-",Nomen.complète!AC13)</f>
        <v>0</v>
      </c>
      <c r="K13" s="75">
        <f>+Nomen.complète!AJ13</f>
        <v>10</v>
      </c>
      <c r="L13" s="164">
        <f>IF(ISBLANK(Nomen.complète!T13),"-",Nomen.complète!T13)</f>
        <v>10123</v>
      </c>
      <c r="M13" s="165" t="str">
        <f>IF(ISBLANK(Nomen.complète!U13),"-",Nomen.complète!U13)</f>
        <v>Ecole de la transition - Général</v>
      </c>
    </row>
    <row r="14" spans="1:13" x14ac:dyDescent="0.2">
      <c r="A14" s="164">
        <f>IF(ISBLANK(Nomen.complète!V14),"-",Nomen.complète!V14)</f>
        <v>1023</v>
      </c>
      <c r="B14" s="189" t="str">
        <f>IF(ISBLANK(Nomen.complète!W14),"-",Nomen.complète!W14)</f>
        <v>Ecole de la transition - SAS</v>
      </c>
      <c r="C14" s="190">
        <f>IF(ISBLANK(Nomen.complète!X14),"-",Nomen.complète!X14)</f>
        <v>15</v>
      </c>
      <c r="D14" s="190">
        <f>IF(ISBLANK(Nomen.complète!Y14),"-",Nomen.complète!Y14)</f>
        <v>65</v>
      </c>
      <c r="E14" s="190">
        <f>IF(ISBLANK(Nomen.complète!Z14),"-",Nomen.complète!Z14)</f>
        <v>1</v>
      </c>
      <c r="F14" s="190">
        <f>IF(ISBLANK(Nomen.complète!AA14),"-",Nomen.complète!AA14)</f>
        <v>1</v>
      </c>
      <c r="G14" s="191">
        <f>IF(ISBLANK(Nomen.complète!AB14),"-",Nomen.complète!AB14)</f>
        <v>0</v>
      </c>
      <c r="H14" s="191">
        <f>IF(ISBLANK(Nomen.complète!AC14),"-",Nomen.complète!AC14)</f>
        <v>0</v>
      </c>
      <c r="K14" s="75">
        <f>+Nomen.complète!AJ14</f>
        <v>11</v>
      </c>
      <c r="L14" s="164">
        <f>IF(ISBLANK(Nomen.complète!T14),"-",Nomen.complète!T14)</f>
        <v>1023</v>
      </c>
      <c r="M14" s="165" t="str">
        <f>IF(ISBLANK(Nomen.complète!U14),"-",Nomen.complète!U14)</f>
        <v>Ecole de la transition - SAS</v>
      </c>
    </row>
    <row r="15" spans="1:13" x14ac:dyDescent="0.2">
      <c r="A15" s="164">
        <f>IF(ISBLANK(Nomen.complète!V15),"-",Nomen.complète!V15)</f>
        <v>76</v>
      </c>
      <c r="B15" s="189" t="str">
        <f>IF(ISBLANK(Nomen.complète!W15),"-",Nomen.complète!W15)</f>
        <v>Ecole préparatoire aux écoles professionnelles</v>
      </c>
      <c r="C15" s="190">
        <f>IF(ISBLANK(Nomen.complète!X15),"-",Nomen.complète!X15)</f>
        <v>15</v>
      </c>
      <c r="D15" s="190">
        <f>IF(ISBLANK(Nomen.complète!Y15),"-",Nomen.complète!Y15)</f>
        <v>65</v>
      </c>
      <c r="E15" s="190">
        <f>IF(ISBLANK(Nomen.complète!Z15),"-",Nomen.complète!Z15)</f>
        <v>1</v>
      </c>
      <c r="F15" s="190">
        <f>IF(ISBLANK(Nomen.complète!AA15),"-",Nomen.complète!AA15)</f>
        <v>1</v>
      </c>
      <c r="G15" s="191">
        <f>IF(ISBLANK(Nomen.complète!AB15),"-",Nomen.complète!AB15)</f>
        <v>0</v>
      </c>
      <c r="H15" s="191">
        <f>IF(ISBLANK(Nomen.complète!AC15),"-",Nomen.complète!AC15)</f>
        <v>0</v>
      </c>
      <c r="K15" s="75">
        <f>+Nomen.complète!AJ15</f>
        <v>90</v>
      </c>
      <c r="L15" s="164">
        <f>IF(ISBLANK(Nomen.complète!T15),"-",Nomen.complète!T15)</f>
        <v>76</v>
      </c>
      <c r="M15" s="165" t="str">
        <f>IF(ISBLANK(Nomen.complète!U15),"-",Nomen.complète!U15)</f>
        <v>Ecole préparatoire aux écoles professionnelles</v>
      </c>
    </row>
    <row r="16" spans="1:13" x14ac:dyDescent="0.2">
      <c r="A16" s="164">
        <f>IF(ISBLANK(Nomen.complète!V16),"-",Nomen.complète!V16)</f>
        <v>10150</v>
      </c>
      <c r="B16" s="189" t="str">
        <f>IF(ISBLANK(Nomen.complète!W16),"-",Nomen.complète!W16)</f>
        <v>Employé en économie familiale (CCC)</v>
      </c>
      <c r="C16" s="190">
        <f>IF(ISBLANK(Nomen.complète!X16),"-",Nomen.complète!X16)</f>
        <v>15</v>
      </c>
      <c r="D16" s="190">
        <f>IF(ISBLANK(Nomen.complète!Y16),"-",Nomen.complète!Y16)</f>
        <v>30</v>
      </c>
      <c r="E16" s="190">
        <f>IF(ISBLANK(Nomen.complète!Z16),"-",Nomen.complète!Z16)</f>
        <v>1</v>
      </c>
      <c r="F16" s="190">
        <f>IF(ISBLANK(Nomen.complète!AA16),"-",Nomen.complète!AA16)</f>
        <v>1</v>
      </c>
      <c r="G16" s="191">
        <f>IF(ISBLANK(Nomen.complète!AB16),"-",Nomen.complète!AB16)</f>
        <v>0</v>
      </c>
      <c r="H16" s="191">
        <f>IF(ISBLANK(Nomen.complète!AC16),"-",Nomen.complète!AC16)</f>
        <v>0</v>
      </c>
      <c r="K16" s="75">
        <f>+Nomen.complète!AJ16</f>
        <v>99</v>
      </c>
      <c r="L16" s="164">
        <f>IF(ISBLANK(Nomen.complète!T16),"-",Nomen.complète!T16)</f>
        <v>10150</v>
      </c>
      <c r="M16" s="165" t="str">
        <f>IF(ISBLANK(Nomen.complète!U16),"-",Nomen.complète!U16)</f>
        <v>Employé en économie familiale (CCC)</v>
      </c>
    </row>
    <row r="17" spans="1:13" x14ac:dyDescent="0.2">
      <c r="A17" s="164">
        <f>IF(ISBLANK(Nomen.complète!V17),"-",Nomen.complète!V17)</f>
        <v>10140</v>
      </c>
      <c r="B17" s="189" t="str">
        <f>IF(ISBLANK(Nomen.complète!W17),"-",Nomen.complète!W17)</f>
        <v>Institutions spécialisées - formation post-obligatoire</v>
      </c>
      <c r="C17" s="190">
        <f>IF(ISBLANK(Nomen.complète!X17),"-",Nomen.complète!X17)</f>
        <v>15</v>
      </c>
      <c r="D17" s="190">
        <f>IF(ISBLANK(Nomen.complète!Y17),"-",Nomen.complète!Y17)</f>
        <v>25</v>
      </c>
      <c r="E17" s="190">
        <f>IF(ISBLANK(Nomen.complète!Z17),"-",Nomen.complète!Z17)</f>
        <v>1</v>
      </c>
      <c r="F17" s="190">
        <f>IF(ISBLANK(Nomen.complète!AA17),"-",Nomen.complète!AA17)</f>
        <v>1</v>
      </c>
      <c r="G17" s="191">
        <f>IF(ISBLANK(Nomen.complète!AB17),"-",Nomen.complète!AB17)</f>
        <v>0</v>
      </c>
      <c r="H17" s="191">
        <f>IF(ISBLANK(Nomen.complète!AC17),"-",Nomen.complète!AC17)</f>
        <v>0</v>
      </c>
      <c r="L17" s="164">
        <f>IF(ISBLANK(Nomen.complète!T17),"-",Nomen.complète!T17)</f>
        <v>10140</v>
      </c>
      <c r="M17" s="165" t="str">
        <f>IF(ISBLANK(Nomen.complète!U17),"-",Nomen.complète!U17)</f>
        <v>Institutions spécialisées - formation post-obligatoire</v>
      </c>
    </row>
    <row r="18" spans="1:13" x14ac:dyDescent="0.2">
      <c r="A18" s="164">
        <f>IF(ISBLANK(Nomen.complète!V18),"-",Nomen.complète!V18)</f>
        <v>6010</v>
      </c>
      <c r="B18" s="189" t="str">
        <f>IF(ISBLANK(Nomen.complète!W18),"-",Nomen.complète!W18)</f>
        <v>Premier cycle primaire</v>
      </c>
      <c r="C18" s="190">
        <f>IF(ISBLANK(Nomen.complète!X18),"-",Nomen.complète!X18)</f>
        <v>3</v>
      </c>
      <c r="D18" s="190">
        <f>IF(ISBLANK(Nomen.complète!Y18),"-",Nomen.complète!Y18)</f>
        <v>10</v>
      </c>
      <c r="E18" s="190">
        <f>IF(ISBLANK(Nomen.complète!Z18),"-",Nomen.complète!Z18)</f>
        <v>1</v>
      </c>
      <c r="F18" s="190">
        <f>IF(ISBLANK(Nomen.complète!AA18),"-",Nomen.complète!AA18)</f>
        <v>4</v>
      </c>
      <c r="G18" s="191">
        <f>IF(ISBLANK(Nomen.complète!AB18),"-",Nomen.complète!AB18)</f>
        <v>0</v>
      </c>
      <c r="H18" s="191">
        <f>IF(ISBLANK(Nomen.complète!AC18),"-",Nomen.complète!AC18)</f>
        <v>0</v>
      </c>
      <c r="L18" s="164">
        <f>IF(ISBLANK(Nomen.complète!T18),"-",Nomen.complète!T18)</f>
        <v>6010</v>
      </c>
      <c r="M18" s="165" t="str">
        <f>IF(ISBLANK(Nomen.complète!U18),"-",Nomen.complète!U18)</f>
        <v>Premier cycle primaire</v>
      </c>
    </row>
    <row r="19" spans="1:13" x14ac:dyDescent="0.2">
      <c r="A19" s="164">
        <f>IF(ISBLANK(Nomen.complète!V19),"-",Nomen.complète!V19)</f>
        <v>9810</v>
      </c>
      <c r="B19" s="189" t="str">
        <f>IF(ISBLANK(Nomen.complète!W19),"-",Nomen.complète!W19)</f>
        <v>Programme étranger: primaire 1-2</v>
      </c>
      <c r="C19" s="190">
        <f>IF(ISBLANK(Nomen.complète!X19),"-",Nomen.complète!X19)</f>
        <v>3</v>
      </c>
      <c r="D19" s="190">
        <f>IF(ISBLANK(Nomen.complète!Y19),"-",Nomen.complète!Y19)</f>
        <v>8</v>
      </c>
      <c r="E19" s="190">
        <f>IF(ISBLANK(Nomen.complète!Z19),"-",Nomen.complète!Z19)</f>
        <v>99</v>
      </c>
      <c r="F19" s="190">
        <f>IF(ISBLANK(Nomen.complète!AA19),"-",Nomen.complète!AA19)</f>
        <v>99</v>
      </c>
      <c r="G19" s="191">
        <f>IF(ISBLANK(Nomen.complète!AB19),"-",Nomen.complète!AB19)</f>
        <v>0</v>
      </c>
      <c r="H19" s="191">
        <f>IF(ISBLANK(Nomen.complète!AC19),"-",Nomen.complète!AC19)</f>
        <v>99</v>
      </c>
      <c r="L19" s="164">
        <f>IF(ISBLANK(Nomen.complète!T19),"-",Nomen.complète!T19)</f>
        <v>9810</v>
      </c>
      <c r="M19" s="165" t="str">
        <f>IF(ISBLANK(Nomen.complète!U19),"-",Nomen.complète!U19)</f>
        <v>Programme étranger: primaire 1-2</v>
      </c>
    </row>
    <row r="20" spans="1:13" x14ac:dyDescent="0.2">
      <c r="A20" s="164">
        <f>IF(ISBLANK(Nomen.complète!V20),"-",Nomen.complète!V20)</f>
        <v>9820</v>
      </c>
      <c r="B20" s="189" t="str">
        <f>IF(ISBLANK(Nomen.complète!W20),"-",Nomen.complète!W20)</f>
        <v>Programme étranger: primaire 3-8</v>
      </c>
      <c r="C20" s="190">
        <f>IF(ISBLANK(Nomen.complète!X20),"-",Nomen.complète!X20)</f>
        <v>5</v>
      </c>
      <c r="D20" s="190">
        <f>IF(ISBLANK(Nomen.complète!Y20),"-",Nomen.complète!Y20)</f>
        <v>14</v>
      </c>
      <c r="E20" s="190">
        <f>IF(ISBLANK(Nomen.complète!Z20),"-",Nomen.complète!Z20)</f>
        <v>99</v>
      </c>
      <c r="F20" s="190">
        <f>IF(ISBLANK(Nomen.complète!AA20),"-",Nomen.complète!AA20)</f>
        <v>99</v>
      </c>
      <c r="G20" s="191">
        <f>IF(ISBLANK(Nomen.complète!AB20),"-",Nomen.complète!AB20)</f>
        <v>0</v>
      </c>
      <c r="H20" s="191">
        <f>IF(ISBLANK(Nomen.complète!AC20),"-",Nomen.complète!AC20)</f>
        <v>99</v>
      </c>
      <c r="L20" s="164">
        <f>IF(ISBLANK(Nomen.complète!T20),"-",Nomen.complète!T20)</f>
        <v>9820</v>
      </c>
      <c r="M20" s="165" t="str">
        <f>IF(ISBLANK(Nomen.complète!U20),"-",Nomen.complète!U20)</f>
        <v>Programme étranger: primaire 3-8</v>
      </c>
    </row>
    <row r="21" spans="1:13" x14ac:dyDescent="0.2">
      <c r="A21" s="164">
        <f>IF(ISBLANK(Nomen.complète!V21),"-",Nomen.complète!V21)</f>
        <v>9841</v>
      </c>
      <c r="B21" s="189" t="str">
        <f>IF(ISBLANK(Nomen.complète!W21),"-",Nomen.complète!W21)</f>
        <v>Programme étranger: sec. II - formation générale</v>
      </c>
      <c r="C21" s="190">
        <f>IF(ISBLANK(Nomen.complète!X21),"-",Nomen.complète!X21)</f>
        <v>14</v>
      </c>
      <c r="D21" s="190">
        <f>IF(ISBLANK(Nomen.complète!Y21),"-",Nomen.complète!Y21)</f>
        <v>65</v>
      </c>
      <c r="E21" s="190">
        <f>IF(ISBLANK(Nomen.complète!Z21),"-",Nomen.complète!Z21)</f>
        <v>99</v>
      </c>
      <c r="F21" s="190">
        <f>IF(ISBLANK(Nomen.complète!AA21),"-",Nomen.complète!AA21)</f>
        <v>99</v>
      </c>
      <c r="G21" s="191">
        <f>IF(ISBLANK(Nomen.complète!AB21),"-",Nomen.complète!AB21)</f>
        <v>0</v>
      </c>
      <c r="H21" s="191">
        <f>IF(ISBLANK(Nomen.complète!AC21),"-",Nomen.complète!AC21)</f>
        <v>99</v>
      </c>
      <c r="L21" s="164">
        <f>IF(ISBLANK(Nomen.complète!T21),"-",Nomen.complète!T21)</f>
        <v>9841</v>
      </c>
      <c r="M21" s="165" t="str">
        <f>IF(ISBLANK(Nomen.complète!U21),"-",Nomen.complète!U21)</f>
        <v>Programme étranger: sec. II - formation générale</v>
      </c>
    </row>
    <row r="22" spans="1:13" x14ac:dyDescent="0.2">
      <c r="A22" s="164">
        <f>IF(ISBLANK(Nomen.complète!V22),"-",Nomen.complète!V22)</f>
        <v>9830</v>
      </c>
      <c r="B22" s="189" t="str">
        <f>IF(ISBLANK(Nomen.complète!W22),"-",Nomen.complète!W22)</f>
        <v>Programme étranger: secondaire I</v>
      </c>
      <c r="C22" s="190">
        <f>IF(ISBLANK(Nomen.complète!X22),"-",Nomen.complète!X22)</f>
        <v>11</v>
      </c>
      <c r="D22" s="190">
        <f>IF(ISBLANK(Nomen.complète!Y22),"-",Nomen.complète!Y22)</f>
        <v>17</v>
      </c>
      <c r="E22" s="190">
        <f>IF(ISBLANK(Nomen.complète!Z22),"-",Nomen.complète!Z22)</f>
        <v>99</v>
      </c>
      <c r="F22" s="190">
        <f>IF(ISBLANK(Nomen.complète!AA22),"-",Nomen.complète!AA22)</f>
        <v>99</v>
      </c>
      <c r="G22" s="191">
        <f>IF(ISBLANK(Nomen.complète!AB22),"-",Nomen.complète!AB22)</f>
        <v>0</v>
      </c>
      <c r="H22" s="191">
        <f>IF(ISBLANK(Nomen.complète!AC22),"-",Nomen.complète!AC22)</f>
        <v>99</v>
      </c>
      <c r="L22" s="164">
        <f>IF(ISBLANK(Nomen.complète!T22),"-",Nomen.complète!T22)</f>
        <v>9830</v>
      </c>
      <c r="M22" s="165" t="str">
        <f>IF(ISBLANK(Nomen.complète!U22),"-",Nomen.complète!U22)</f>
        <v>Programme étranger: secondaire I</v>
      </c>
    </row>
    <row r="23" spans="1:13" x14ac:dyDescent="0.2">
      <c r="A23" s="164">
        <f>IF(ISBLANK(Nomen.complète!V23),"-",Nomen.complète!V23)</f>
        <v>100</v>
      </c>
      <c r="B23" s="189" t="str">
        <f>IF(ISBLANK(Nomen.complète!W23),"-",Nomen.complète!W23)</f>
        <v>Préapprentissage</v>
      </c>
      <c r="C23" s="190">
        <f>IF(ISBLANK(Nomen.complète!X23),"-",Nomen.complète!X23)</f>
        <v>15</v>
      </c>
      <c r="D23" s="190">
        <f>IF(ISBLANK(Nomen.complète!Y23),"-",Nomen.complète!Y23)</f>
        <v>65</v>
      </c>
      <c r="E23" s="190">
        <f>IF(ISBLANK(Nomen.complète!Z23),"-",Nomen.complète!Z23)</f>
        <v>1</v>
      </c>
      <c r="F23" s="190">
        <f>IF(ISBLANK(Nomen.complète!AA23),"-",Nomen.complète!AA23)</f>
        <v>1</v>
      </c>
      <c r="G23" s="191">
        <f>IF(ISBLANK(Nomen.complète!AB23),"-",Nomen.complète!AB23)</f>
        <v>0</v>
      </c>
      <c r="H23" s="191">
        <f>IF(ISBLANK(Nomen.complète!AC23),"-",Nomen.complète!AC23)</f>
        <v>0</v>
      </c>
      <c r="L23" s="164">
        <f>IF(ISBLANK(Nomen.complète!T23),"-",Nomen.complète!T23)</f>
        <v>100</v>
      </c>
      <c r="M23" s="165" t="str">
        <f>IF(ISBLANK(Nomen.complète!U23),"-",Nomen.complète!U23)</f>
        <v>Préapprentissage</v>
      </c>
    </row>
    <row r="24" spans="1:13" x14ac:dyDescent="0.2">
      <c r="A24" s="164">
        <f>IF(ISBLANK(Nomen.complète!V24),"-",Nomen.complète!V24)</f>
        <v>1590</v>
      </c>
      <c r="B24" s="189" t="str">
        <f>IF(ISBLANK(Nomen.complète!W24),"-",Nomen.complète!W24)</f>
        <v>Raccordement GyB</v>
      </c>
      <c r="C24" s="190">
        <f>IF(ISBLANK(Nomen.complète!X24),"-",Nomen.complète!X24)</f>
        <v>14</v>
      </c>
      <c r="D24" s="190">
        <f>IF(ISBLANK(Nomen.complète!Y24),"-",Nomen.complète!Y24)</f>
        <v>20</v>
      </c>
      <c r="E24" s="190">
        <f>IF(ISBLANK(Nomen.complète!Z24),"-",Nomen.complète!Z24)</f>
        <v>1</v>
      </c>
      <c r="F24" s="190">
        <f>IF(ISBLANK(Nomen.complète!AA24),"-",Nomen.complète!AA24)</f>
        <v>1</v>
      </c>
      <c r="G24" s="191">
        <f>IF(ISBLANK(Nomen.complète!AB24),"-",Nomen.complète!AB24)</f>
        <v>0</v>
      </c>
      <c r="H24" s="191">
        <f>IF(ISBLANK(Nomen.complète!AC24),"-",Nomen.complète!AC24)</f>
        <v>0</v>
      </c>
      <c r="L24" s="164">
        <f>IF(ISBLANK(Nomen.complète!T24),"-",Nomen.complète!T24)</f>
        <v>1590</v>
      </c>
      <c r="M24" s="165" t="str">
        <f>IF(ISBLANK(Nomen.complète!U24),"-",Nomen.complète!U24)</f>
        <v>Raccordement GyB</v>
      </c>
    </row>
    <row r="25" spans="1:13" x14ac:dyDescent="0.2">
      <c r="A25" s="164">
        <f>IF(ISBLANK(Nomen.complète!V25),"-",Nomen.complète!V25)</f>
        <v>3100</v>
      </c>
      <c r="B25" s="189" t="str">
        <f>IF(ISBLANK(Nomen.complète!W25),"-",Nomen.complète!W25)</f>
        <v>Secondaire I: privé sans sélection (HS)</v>
      </c>
      <c r="C25" s="190">
        <f>IF(ISBLANK(Nomen.complète!X25),"-",Nomen.complète!X25)</f>
        <v>11</v>
      </c>
      <c r="D25" s="190">
        <f>IF(ISBLANK(Nomen.complète!Y25),"-",Nomen.complète!Y25)</f>
        <v>17</v>
      </c>
      <c r="E25" s="190">
        <f>IF(ISBLANK(Nomen.complète!Z25),"-",Nomen.complète!Z25)</f>
        <v>9</v>
      </c>
      <c r="F25" s="190">
        <f>IF(ISBLANK(Nomen.complète!AA25),"-",Nomen.complète!AA25)</f>
        <v>11</v>
      </c>
      <c r="G25" s="191">
        <f>IF(ISBLANK(Nomen.complète!AB25),"-",Nomen.complète!AB25)</f>
        <v>0</v>
      </c>
      <c r="H25" s="191">
        <f>IF(ISBLANK(Nomen.complète!AC25),"-",Nomen.complète!AC25)</f>
        <v>0</v>
      </c>
      <c r="L25" s="164">
        <f>IF(ISBLANK(Nomen.complète!T25),"-",Nomen.complète!T25)</f>
        <v>3100</v>
      </c>
      <c r="M25" s="165" t="str">
        <f>IF(ISBLANK(Nomen.complète!U25),"-",Nomen.complète!U25)</f>
        <v>Secondaire I: privé sans sélection (HS)</v>
      </c>
    </row>
    <row r="26" spans="1:13" x14ac:dyDescent="0.2">
      <c r="A26" s="164">
        <f>IF(ISBLANK(Nomen.complète!V26),"-",Nomen.complète!V26)</f>
        <v>1025</v>
      </c>
      <c r="B26" s="189" t="str">
        <f>IF(ISBLANK(Nomen.complète!W26),"-",Nomen.complète!W26)</f>
        <v>Secondaire I: raccordement I</v>
      </c>
      <c r="C26" s="190">
        <f>IF(ISBLANK(Nomen.complète!X26),"-",Nomen.complète!X26)</f>
        <v>14</v>
      </c>
      <c r="D26" s="190">
        <f>IF(ISBLANK(Nomen.complète!Y26),"-",Nomen.complète!Y26)</f>
        <v>19</v>
      </c>
      <c r="E26" s="190">
        <f>IF(ISBLANK(Nomen.complète!Z26),"-",Nomen.complète!Z26)</f>
        <v>1</v>
      </c>
      <c r="F26" s="190">
        <f>IF(ISBLANK(Nomen.complète!AA26),"-",Nomen.complète!AA26)</f>
        <v>1</v>
      </c>
      <c r="G26" s="191">
        <f>IF(ISBLANK(Nomen.complète!AB26),"-",Nomen.complète!AB26)</f>
        <v>0</v>
      </c>
      <c r="H26" s="191">
        <f>IF(ISBLANK(Nomen.complète!AC26),"-",Nomen.complète!AC26)</f>
        <v>0</v>
      </c>
      <c r="L26" s="164">
        <f>IF(ISBLANK(Nomen.complète!T26),"-",Nomen.complète!T26)</f>
        <v>1025</v>
      </c>
      <c r="M26" s="165" t="str">
        <f>IF(ISBLANK(Nomen.complète!U26),"-",Nomen.complète!U26)</f>
        <v>Secondaire I: raccordement I</v>
      </c>
    </row>
    <row r="27" spans="1:13" x14ac:dyDescent="0.2">
      <c r="A27" s="164">
        <f>IF(ISBLANK(Nomen.complète!V27),"-",Nomen.complète!V27)</f>
        <v>1026</v>
      </c>
      <c r="B27" s="189" t="str">
        <f>IF(ISBLANK(Nomen.complète!W27),"-",Nomen.complète!W27)</f>
        <v>Secondaire I: raccordement II</v>
      </c>
      <c r="C27" s="190">
        <f>IF(ISBLANK(Nomen.complète!X27),"-",Nomen.complète!X27)</f>
        <v>14</v>
      </c>
      <c r="D27" s="190">
        <f>IF(ISBLANK(Nomen.complète!Y27),"-",Nomen.complète!Y27)</f>
        <v>19</v>
      </c>
      <c r="E27" s="190">
        <f>IF(ISBLANK(Nomen.complète!Z27),"-",Nomen.complète!Z27)</f>
        <v>1</v>
      </c>
      <c r="F27" s="190">
        <f>IF(ISBLANK(Nomen.complète!AA27),"-",Nomen.complète!AA27)</f>
        <v>1</v>
      </c>
      <c r="G27" s="191">
        <f>IF(ISBLANK(Nomen.complète!AB27),"-",Nomen.complète!AB27)</f>
        <v>0</v>
      </c>
      <c r="H27" s="191">
        <f>IF(ISBLANK(Nomen.complète!AC27),"-",Nomen.complète!AC27)</f>
        <v>0</v>
      </c>
      <c r="L27" s="164">
        <f>IF(ISBLANK(Nomen.complète!T27),"-",Nomen.complète!T27)</f>
        <v>1026</v>
      </c>
      <c r="M27" s="165" t="str">
        <f>IF(ISBLANK(Nomen.complète!U27),"-",Nomen.complète!U27)</f>
        <v>Secondaire I: raccordement II</v>
      </c>
    </row>
    <row r="28" spans="1:13" x14ac:dyDescent="0.2">
      <c r="A28" s="164">
        <f>IF(ISBLANK(Nomen.complète!V28),"-",Nomen.complète!V28)</f>
        <v>7110</v>
      </c>
      <c r="B28" s="189" t="str">
        <f>IF(ISBLANK(Nomen.complète!W28),"-",Nomen.complète!W28)</f>
        <v>Secondaire I: voie générale (VG) (niv.1fr, 1math, 1all)</v>
      </c>
      <c r="C28" s="190">
        <f>IF(ISBLANK(Nomen.complète!X28),"-",Nomen.complète!X28)</f>
        <v>11</v>
      </c>
      <c r="D28" s="190">
        <f>IF(ISBLANK(Nomen.complète!Y28),"-",Nomen.complète!Y28)</f>
        <v>17</v>
      </c>
      <c r="E28" s="190">
        <f>IF(ISBLANK(Nomen.complète!Z28),"-",Nomen.complète!Z28)</f>
        <v>9</v>
      </c>
      <c r="F28" s="190">
        <f>IF(ISBLANK(Nomen.complète!AA28),"-",Nomen.complète!AA28)</f>
        <v>11</v>
      </c>
      <c r="G28" s="191">
        <f>IF(ISBLANK(Nomen.complète!AB28),"-",Nomen.complète!AB28)</f>
        <v>0</v>
      </c>
      <c r="H28" s="191">
        <f>IF(ISBLANK(Nomen.complète!AC28),"-",Nomen.complète!AC28)</f>
        <v>0</v>
      </c>
      <c r="L28" s="164">
        <f>IF(ISBLANK(Nomen.complète!T28),"-",Nomen.complète!T28)</f>
        <v>7110</v>
      </c>
      <c r="M28" s="165" t="str">
        <f>IF(ISBLANK(Nomen.complète!U28),"-",Nomen.complète!U28)</f>
        <v>Secondaire I: voie générale (VG) (niv.1fr, 1math, 1all)</v>
      </c>
    </row>
    <row r="29" spans="1:13" x14ac:dyDescent="0.2">
      <c r="A29" s="164">
        <f>IF(ISBLANK(Nomen.complète!V29),"-",Nomen.complète!V29)</f>
        <v>7120</v>
      </c>
      <c r="B29" s="189" t="str">
        <f>IF(ISBLANK(Nomen.complète!W29),"-",Nomen.complète!W29)</f>
        <v>Secondaire I: voie générale (VG) (niv.1fr, 1math, 2all)</v>
      </c>
      <c r="C29" s="190">
        <f>IF(ISBLANK(Nomen.complète!X29),"-",Nomen.complète!X29)</f>
        <v>11</v>
      </c>
      <c r="D29" s="190">
        <f>IF(ISBLANK(Nomen.complète!Y29),"-",Nomen.complète!Y29)</f>
        <v>17</v>
      </c>
      <c r="E29" s="190">
        <f>IF(ISBLANK(Nomen.complète!Z29),"-",Nomen.complète!Z29)</f>
        <v>9</v>
      </c>
      <c r="F29" s="190">
        <f>IF(ISBLANK(Nomen.complète!AA29),"-",Nomen.complète!AA29)</f>
        <v>11</v>
      </c>
      <c r="G29" s="191">
        <f>IF(ISBLANK(Nomen.complète!AB29),"-",Nomen.complète!AB29)</f>
        <v>0</v>
      </c>
      <c r="H29" s="191">
        <f>IF(ISBLANK(Nomen.complète!AC29),"-",Nomen.complète!AC29)</f>
        <v>0</v>
      </c>
      <c r="L29" s="164">
        <f>IF(ISBLANK(Nomen.complète!T29),"-",Nomen.complète!T29)</f>
        <v>7120</v>
      </c>
      <c r="M29" s="165" t="str">
        <f>IF(ISBLANK(Nomen.complète!U29),"-",Nomen.complète!U29)</f>
        <v>Secondaire I: voie générale (VG) (niv.1fr, 1math, 2all)</v>
      </c>
    </row>
    <row r="30" spans="1:13" x14ac:dyDescent="0.2">
      <c r="A30" s="164">
        <f>IF(ISBLANK(Nomen.complète!V30),"-",Nomen.complète!V30)</f>
        <v>7130</v>
      </c>
      <c r="B30" s="189" t="str">
        <f>IF(ISBLANK(Nomen.complète!W30),"-",Nomen.complète!W30)</f>
        <v>Secondaire I: voie générale (VG) (niv.1fr, 2math, 1all)</v>
      </c>
      <c r="C30" s="190">
        <f>IF(ISBLANK(Nomen.complète!X30),"-",Nomen.complète!X30)</f>
        <v>11</v>
      </c>
      <c r="D30" s="190">
        <f>IF(ISBLANK(Nomen.complète!Y30),"-",Nomen.complète!Y30)</f>
        <v>17</v>
      </c>
      <c r="E30" s="190">
        <f>IF(ISBLANK(Nomen.complète!Z30),"-",Nomen.complète!Z30)</f>
        <v>9</v>
      </c>
      <c r="F30" s="190">
        <f>IF(ISBLANK(Nomen.complète!AA30),"-",Nomen.complète!AA30)</f>
        <v>11</v>
      </c>
      <c r="G30" s="191">
        <f>IF(ISBLANK(Nomen.complète!AB30),"-",Nomen.complète!AB30)</f>
        <v>0</v>
      </c>
      <c r="H30" s="191">
        <f>IF(ISBLANK(Nomen.complète!AC30),"-",Nomen.complète!AC30)</f>
        <v>0</v>
      </c>
      <c r="L30" s="164">
        <f>IF(ISBLANK(Nomen.complète!T30),"-",Nomen.complète!T30)</f>
        <v>7130</v>
      </c>
      <c r="M30" s="165" t="str">
        <f>IF(ISBLANK(Nomen.complète!U30),"-",Nomen.complète!U30)</f>
        <v>Secondaire I: voie générale (VG) (niv.1fr, 2math, 1all)</v>
      </c>
    </row>
    <row r="31" spans="1:13" x14ac:dyDescent="0.2">
      <c r="A31" s="164">
        <f>IF(ISBLANK(Nomen.complète!V31),"-",Nomen.complète!V31)</f>
        <v>7210</v>
      </c>
      <c r="B31" s="189" t="str">
        <f>IF(ISBLANK(Nomen.complète!W31),"-",Nomen.complète!W31)</f>
        <v>Secondaire I: voie générale (VG) (niv.1fr, 2math, 2all)</v>
      </c>
      <c r="C31" s="190">
        <f>IF(ISBLANK(Nomen.complète!X31),"-",Nomen.complète!X31)</f>
        <v>11</v>
      </c>
      <c r="D31" s="190">
        <f>IF(ISBLANK(Nomen.complète!Y31),"-",Nomen.complète!Y31)</f>
        <v>17</v>
      </c>
      <c r="E31" s="190">
        <f>IF(ISBLANK(Nomen.complète!Z31),"-",Nomen.complète!Z31)</f>
        <v>9</v>
      </c>
      <c r="F31" s="190">
        <f>IF(ISBLANK(Nomen.complète!AA31),"-",Nomen.complète!AA31)</f>
        <v>11</v>
      </c>
      <c r="G31" s="191">
        <f>IF(ISBLANK(Nomen.complète!AB31),"-",Nomen.complète!AB31)</f>
        <v>0</v>
      </c>
      <c r="H31" s="191">
        <f>IF(ISBLANK(Nomen.complète!AC31),"-",Nomen.complète!AC31)</f>
        <v>0</v>
      </c>
      <c r="L31" s="164">
        <f>IF(ISBLANK(Nomen.complète!T31),"-",Nomen.complète!T31)</f>
        <v>7210</v>
      </c>
      <c r="M31" s="165" t="str">
        <f>IF(ISBLANK(Nomen.complète!U31),"-",Nomen.complète!U31)</f>
        <v>Secondaire I: voie générale (VG) (niv.1fr, 2math, 2all)</v>
      </c>
    </row>
    <row r="32" spans="1:13" x14ac:dyDescent="0.2">
      <c r="A32" s="164">
        <f>IF(ISBLANK(Nomen.complète!V32),"-",Nomen.complète!V32)</f>
        <v>7140</v>
      </c>
      <c r="B32" s="189" t="str">
        <f>IF(ISBLANK(Nomen.complète!W32),"-",Nomen.complète!W32)</f>
        <v>Secondaire I: voie générale (VG) (niv.2fr, 1math, 1all)</v>
      </c>
      <c r="C32" s="190">
        <f>IF(ISBLANK(Nomen.complète!X32),"-",Nomen.complète!X32)</f>
        <v>11</v>
      </c>
      <c r="D32" s="190">
        <f>IF(ISBLANK(Nomen.complète!Y32),"-",Nomen.complète!Y32)</f>
        <v>17</v>
      </c>
      <c r="E32" s="190">
        <f>IF(ISBLANK(Nomen.complète!Z32),"-",Nomen.complète!Z32)</f>
        <v>9</v>
      </c>
      <c r="F32" s="190">
        <f>IF(ISBLANK(Nomen.complète!AA32),"-",Nomen.complète!AA32)</f>
        <v>11</v>
      </c>
      <c r="G32" s="191">
        <f>IF(ISBLANK(Nomen.complète!AB32),"-",Nomen.complète!AB32)</f>
        <v>0</v>
      </c>
      <c r="H32" s="191">
        <f>IF(ISBLANK(Nomen.complète!AC32),"-",Nomen.complète!AC32)</f>
        <v>0</v>
      </c>
      <c r="L32" s="164">
        <f>IF(ISBLANK(Nomen.complète!T32),"-",Nomen.complète!T32)</f>
        <v>7140</v>
      </c>
      <c r="M32" s="165" t="str">
        <f>IF(ISBLANK(Nomen.complète!U32),"-",Nomen.complète!U32)</f>
        <v>Secondaire I: voie générale (VG) (niv.2fr, 1math, 1all)</v>
      </c>
    </row>
    <row r="33" spans="1:13" x14ac:dyDescent="0.2">
      <c r="A33" s="164">
        <f>IF(ISBLANK(Nomen.complète!V33),"-",Nomen.complète!V33)</f>
        <v>7220</v>
      </c>
      <c r="B33" s="189" t="str">
        <f>IF(ISBLANK(Nomen.complète!W33),"-",Nomen.complète!W33)</f>
        <v>Secondaire I: voie générale (VG) (niv.2fr, 1math, 2all)</v>
      </c>
      <c r="C33" s="190">
        <f>IF(ISBLANK(Nomen.complète!X33),"-",Nomen.complète!X33)</f>
        <v>11</v>
      </c>
      <c r="D33" s="190">
        <f>IF(ISBLANK(Nomen.complète!Y33),"-",Nomen.complète!Y33)</f>
        <v>17</v>
      </c>
      <c r="E33" s="190">
        <f>IF(ISBLANK(Nomen.complète!Z33),"-",Nomen.complète!Z33)</f>
        <v>9</v>
      </c>
      <c r="F33" s="190">
        <f>IF(ISBLANK(Nomen.complète!AA33),"-",Nomen.complète!AA33)</f>
        <v>11</v>
      </c>
      <c r="G33" s="191">
        <f>IF(ISBLANK(Nomen.complète!AB33),"-",Nomen.complète!AB33)</f>
        <v>0</v>
      </c>
      <c r="H33" s="191">
        <f>IF(ISBLANK(Nomen.complète!AC33),"-",Nomen.complète!AC33)</f>
        <v>0</v>
      </c>
      <c r="L33" s="164">
        <f>IF(ISBLANK(Nomen.complète!T33),"-",Nomen.complète!T33)</f>
        <v>7220</v>
      </c>
      <c r="M33" s="165" t="str">
        <f>IF(ISBLANK(Nomen.complète!U33),"-",Nomen.complète!U33)</f>
        <v>Secondaire I: voie générale (VG) (niv.2fr, 1math, 2all)</v>
      </c>
    </row>
    <row r="34" spans="1:13" x14ac:dyDescent="0.2">
      <c r="A34" s="164">
        <f>IF(ISBLANK(Nomen.complète!V34),"-",Nomen.complète!V34)</f>
        <v>7230</v>
      </c>
      <c r="B34" s="189" t="str">
        <f>IF(ISBLANK(Nomen.complète!W34),"-",Nomen.complète!W34)</f>
        <v>Secondaire I: voie générale (VG) (niv.2fr, 2math, 1all)</v>
      </c>
      <c r="C34" s="190">
        <f>IF(ISBLANK(Nomen.complète!X34),"-",Nomen.complète!X34)</f>
        <v>11</v>
      </c>
      <c r="D34" s="190">
        <f>IF(ISBLANK(Nomen.complète!Y34),"-",Nomen.complète!Y34)</f>
        <v>17</v>
      </c>
      <c r="E34" s="190">
        <f>IF(ISBLANK(Nomen.complète!Z34),"-",Nomen.complète!Z34)</f>
        <v>9</v>
      </c>
      <c r="F34" s="190">
        <f>IF(ISBLANK(Nomen.complète!AA34),"-",Nomen.complète!AA34)</f>
        <v>11</v>
      </c>
      <c r="G34" s="191">
        <f>IF(ISBLANK(Nomen.complète!AB34),"-",Nomen.complète!AB34)</f>
        <v>0</v>
      </c>
      <c r="H34" s="191">
        <f>IF(ISBLANK(Nomen.complète!AC34),"-",Nomen.complète!AC34)</f>
        <v>0</v>
      </c>
      <c r="L34" s="164">
        <f>IF(ISBLANK(Nomen.complète!T34),"-",Nomen.complète!T34)</f>
        <v>7230</v>
      </c>
      <c r="M34" s="165" t="str">
        <f>IF(ISBLANK(Nomen.complète!U34),"-",Nomen.complète!U34)</f>
        <v>Secondaire I: voie générale (VG) (niv.2fr, 2math, 1all)</v>
      </c>
    </row>
    <row r="35" spans="1:13" x14ac:dyDescent="0.2">
      <c r="A35" s="164">
        <f>IF(ISBLANK(Nomen.complète!V35),"-",Nomen.complète!V35)</f>
        <v>7240</v>
      </c>
      <c r="B35" s="189" t="str">
        <f>IF(ISBLANK(Nomen.complète!W35),"-",Nomen.complète!W35)</f>
        <v>Secondaire I: voie générale (VG) (niv.2fr, 2math, 2all)</v>
      </c>
      <c r="C35" s="190">
        <f>IF(ISBLANK(Nomen.complète!X35),"-",Nomen.complète!X35)</f>
        <v>11</v>
      </c>
      <c r="D35" s="190">
        <f>IF(ISBLANK(Nomen.complète!Y35),"-",Nomen.complète!Y35)</f>
        <v>17</v>
      </c>
      <c r="E35" s="190">
        <f>IF(ISBLANK(Nomen.complète!Z35),"-",Nomen.complète!Z35)</f>
        <v>9</v>
      </c>
      <c r="F35" s="190">
        <f>IF(ISBLANK(Nomen.complète!AA35),"-",Nomen.complète!AA35)</f>
        <v>11</v>
      </c>
      <c r="G35" s="191">
        <f>IF(ISBLANK(Nomen.complète!AB35),"-",Nomen.complète!AB35)</f>
        <v>0</v>
      </c>
      <c r="H35" s="191">
        <f>IF(ISBLANK(Nomen.complète!AC35),"-",Nomen.complète!AC35)</f>
        <v>0</v>
      </c>
      <c r="L35" s="164">
        <f>IF(ISBLANK(Nomen.complète!T35),"-",Nomen.complète!T35)</f>
        <v>7240</v>
      </c>
      <c r="M35" s="165" t="str">
        <f>IF(ISBLANK(Nomen.complète!U35),"-",Nomen.complète!U35)</f>
        <v>Secondaire I: voie générale (VG) (niv.2fr, 2math, 2all)</v>
      </c>
    </row>
    <row r="36" spans="1:13" x14ac:dyDescent="0.2">
      <c r="A36" s="164">
        <f>IF(ISBLANK(Nomen.complète!V36),"-",Nomen.complète!V36)</f>
        <v>7310</v>
      </c>
      <c r="B36" s="189" t="str">
        <f>IF(ISBLANK(Nomen.complète!W36),"-",Nomen.complète!W36)</f>
        <v>Secondaire I: voie prégymnasiale (VP) italien</v>
      </c>
      <c r="C36" s="190">
        <f>IF(ISBLANK(Nomen.complète!X36),"-",Nomen.complète!X36)</f>
        <v>11</v>
      </c>
      <c r="D36" s="190">
        <f>IF(ISBLANK(Nomen.complète!Y36),"-",Nomen.complète!Y36)</f>
        <v>17</v>
      </c>
      <c r="E36" s="190">
        <f>IF(ISBLANK(Nomen.complète!Z36),"-",Nomen.complète!Z36)</f>
        <v>9</v>
      </c>
      <c r="F36" s="190">
        <f>IF(ISBLANK(Nomen.complète!AA36),"-",Nomen.complète!AA36)</f>
        <v>11</v>
      </c>
      <c r="G36" s="191">
        <f>IF(ISBLANK(Nomen.complète!AB36),"-",Nomen.complète!AB36)</f>
        <v>0</v>
      </c>
      <c r="H36" s="191">
        <f>IF(ISBLANK(Nomen.complète!AC36),"-",Nomen.complète!AC36)</f>
        <v>0</v>
      </c>
      <c r="L36" s="164">
        <f>IF(ISBLANK(Nomen.complète!T36),"-",Nomen.complète!T36)</f>
        <v>7310</v>
      </c>
      <c r="M36" s="165" t="str">
        <f>IF(ISBLANK(Nomen.complète!U36),"-",Nomen.complète!U36)</f>
        <v>Secondaire I: voie prégymnasiale (VP) italien</v>
      </c>
    </row>
    <row r="37" spans="1:13" x14ac:dyDescent="0.2">
      <c r="A37" s="164">
        <f>IF(ISBLANK(Nomen.complète!V37),"-",Nomen.complète!V37)</f>
        <v>7320</v>
      </c>
      <c r="B37" s="189" t="str">
        <f>IF(ISBLANK(Nomen.complète!W37),"-",Nomen.complète!W37)</f>
        <v>Secondaire I: voie prégymnasiale (VP) latin</v>
      </c>
      <c r="C37" s="190">
        <f>IF(ISBLANK(Nomen.complète!X37),"-",Nomen.complète!X37)</f>
        <v>11</v>
      </c>
      <c r="D37" s="190">
        <f>IF(ISBLANK(Nomen.complète!Y37),"-",Nomen.complète!Y37)</f>
        <v>17</v>
      </c>
      <c r="E37" s="190">
        <f>IF(ISBLANK(Nomen.complète!Z37),"-",Nomen.complète!Z37)</f>
        <v>9</v>
      </c>
      <c r="F37" s="190">
        <f>IF(ISBLANK(Nomen.complète!AA37),"-",Nomen.complète!AA37)</f>
        <v>11</v>
      </c>
      <c r="G37" s="191">
        <f>IF(ISBLANK(Nomen.complète!AB37),"-",Nomen.complète!AB37)</f>
        <v>0</v>
      </c>
      <c r="H37" s="191">
        <f>IF(ISBLANK(Nomen.complète!AC37),"-",Nomen.complète!AC37)</f>
        <v>0</v>
      </c>
      <c r="L37" s="164">
        <f>IF(ISBLANK(Nomen.complète!T37),"-",Nomen.complète!T37)</f>
        <v>7320</v>
      </c>
      <c r="M37" s="165" t="str">
        <f>IF(ISBLANK(Nomen.complète!U37),"-",Nomen.complète!U37)</f>
        <v>Secondaire I: voie prégymnasiale (VP) latin</v>
      </c>
    </row>
    <row r="38" spans="1:13" x14ac:dyDescent="0.2">
      <c r="A38" s="164">
        <f>IF(ISBLANK(Nomen.complète!V38),"-",Nomen.complète!V38)</f>
        <v>7330</v>
      </c>
      <c r="B38" s="189" t="str">
        <f>IF(ISBLANK(Nomen.complète!W38),"-",Nomen.complète!W38)</f>
        <v>Secondaire I: voie prégymnasiale (VP) physique-mathématique</v>
      </c>
      <c r="C38" s="190">
        <f>IF(ISBLANK(Nomen.complète!X38),"-",Nomen.complète!X38)</f>
        <v>11</v>
      </c>
      <c r="D38" s="190">
        <f>IF(ISBLANK(Nomen.complète!Y38),"-",Nomen.complète!Y38)</f>
        <v>17</v>
      </c>
      <c r="E38" s="190">
        <f>IF(ISBLANK(Nomen.complète!Z38),"-",Nomen.complète!Z38)</f>
        <v>9</v>
      </c>
      <c r="F38" s="190">
        <f>IF(ISBLANK(Nomen.complète!AA38),"-",Nomen.complète!AA38)</f>
        <v>11</v>
      </c>
      <c r="G38" s="191">
        <f>IF(ISBLANK(Nomen.complète!AB38),"-",Nomen.complète!AB38)</f>
        <v>0</v>
      </c>
      <c r="H38" s="191">
        <f>IF(ISBLANK(Nomen.complète!AC38),"-",Nomen.complète!AC38)</f>
        <v>0</v>
      </c>
      <c r="L38" s="164">
        <f>IF(ISBLANK(Nomen.complète!T38),"-",Nomen.complète!T38)</f>
        <v>7330</v>
      </c>
      <c r="M38" s="165" t="str">
        <f>IF(ISBLANK(Nomen.complète!U38),"-",Nomen.complète!U38)</f>
        <v>Secondaire I: voie prégymnasiale (VP) physique-mathématique</v>
      </c>
    </row>
    <row r="39" spans="1:13" x14ac:dyDescent="0.2">
      <c r="A39" s="164">
        <f>IF(ISBLANK(Nomen.complète!V39),"-",Nomen.complète!V39)</f>
        <v>7390</v>
      </c>
      <c r="B39" s="189" t="str">
        <f>IF(ISBLANK(Nomen.complète!W39),"-",Nomen.complète!W39)</f>
        <v>Secondaire I: voie prégymnasiale (VP) sans option</v>
      </c>
      <c r="C39" s="190">
        <f>IF(ISBLANK(Nomen.complète!X39),"-",Nomen.complète!X39)</f>
        <v>11</v>
      </c>
      <c r="D39" s="190">
        <f>IF(ISBLANK(Nomen.complète!Y39),"-",Nomen.complète!Y39)</f>
        <v>17</v>
      </c>
      <c r="E39" s="190">
        <f>IF(ISBLANK(Nomen.complète!Z39),"-",Nomen.complète!Z39)</f>
        <v>9</v>
      </c>
      <c r="F39" s="190">
        <f>IF(ISBLANK(Nomen.complète!AA39),"-",Nomen.complète!AA39)</f>
        <v>11</v>
      </c>
      <c r="G39" s="191">
        <f>IF(ISBLANK(Nomen.complète!AB39),"-",Nomen.complète!AB39)</f>
        <v>0</v>
      </c>
      <c r="H39" s="191">
        <f>IF(ISBLANK(Nomen.complète!AC39),"-",Nomen.complète!AC39)</f>
        <v>0</v>
      </c>
      <c r="L39" s="164">
        <f>IF(ISBLANK(Nomen.complète!T39),"-",Nomen.complète!T39)</f>
        <v>7390</v>
      </c>
      <c r="M39" s="165" t="str">
        <f>IF(ISBLANK(Nomen.complète!U39),"-",Nomen.complète!U39)</f>
        <v>Secondaire I: voie prégymnasiale (VP) sans option</v>
      </c>
    </row>
    <row r="40" spans="1:13" x14ac:dyDescent="0.2">
      <c r="A40" s="164">
        <f>IF(ISBLANK(Nomen.complète!V40),"-",Nomen.complète!V40)</f>
        <v>7340</v>
      </c>
      <c r="B40" s="189" t="str">
        <f>IF(ISBLANK(Nomen.complète!W40),"-",Nomen.complète!W40)</f>
        <v>Secondaire I: voie prégymnasiale (VP) économie-droit</v>
      </c>
      <c r="C40" s="190">
        <f>IF(ISBLANK(Nomen.complète!X40),"-",Nomen.complète!X40)</f>
        <v>11</v>
      </c>
      <c r="D40" s="190">
        <f>IF(ISBLANK(Nomen.complète!Y40),"-",Nomen.complète!Y40)</f>
        <v>17</v>
      </c>
      <c r="E40" s="190">
        <f>IF(ISBLANK(Nomen.complète!Z40),"-",Nomen.complète!Z40)</f>
        <v>9</v>
      </c>
      <c r="F40" s="190">
        <f>IF(ISBLANK(Nomen.complète!AA40),"-",Nomen.complète!AA40)</f>
        <v>11</v>
      </c>
      <c r="G40" s="191">
        <f>IF(ISBLANK(Nomen.complète!AB40),"-",Nomen.complète!AB40)</f>
        <v>0</v>
      </c>
      <c r="H40" s="191">
        <f>IF(ISBLANK(Nomen.complète!AC40),"-",Nomen.complète!AC40)</f>
        <v>0</v>
      </c>
      <c r="L40" s="164">
        <f>IF(ISBLANK(Nomen.complète!T40),"-",Nomen.complète!T40)</f>
        <v>7340</v>
      </c>
      <c r="M40" s="165" t="str">
        <f>IF(ISBLANK(Nomen.complète!U40),"-",Nomen.complète!U40)</f>
        <v>Secondaire I: voie prégymnasiale (VP) économie-droit</v>
      </c>
    </row>
    <row r="41" spans="1:13" x14ac:dyDescent="0.2">
      <c r="A41" s="164">
        <f>IF(ISBLANK(Nomen.complète!V41),"-",Nomen.complète!V41)</f>
        <v>98990000</v>
      </c>
      <c r="B41" s="189" t="str">
        <f>IF(ISBLANK(Nomen.complète!W41),"-",Nomen.complète!W41)</f>
        <v>Type d'enseignement précédent non livré</v>
      </c>
      <c r="C41" s="190">
        <f>IF(ISBLANK(Nomen.complète!X41),"-",Nomen.complète!X41)</f>
        <v>3</v>
      </c>
      <c r="D41" s="190">
        <f>IF(ISBLANK(Nomen.complète!Y41),"-",Nomen.complète!Y41)</f>
        <v>65</v>
      </c>
      <c r="E41" s="190">
        <f>IF(ISBLANK(Nomen.complète!Z41),"-",Nomen.complète!Z41)</f>
        <v>99</v>
      </c>
      <c r="F41" s="190">
        <f>IF(ISBLANK(Nomen.complète!AA41),"-",Nomen.complète!AA41)</f>
        <v>99</v>
      </c>
      <c r="G41" s="191">
        <f>IF(ISBLANK(Nomen.complète!AB41),"-",Nomen.complète!AB41)</f>
        <v>0</v>
      </c>
      <c r="H41" s="191">
        <f>IF(ISBLANK(Nomen.complète!AC41),"-",Nomen.complète!AC41)</f>
        <v>99</v>
      </c>
      <c r="L41" s="164">
        <f>IF(ISBLANK(Nomen.complète!T41),"-",Nomen.complète!T41)</f>
        <v>98990000</v>
      </c>
      <c r="M41" s="165" t="str">
        <f>IF(ISBLANK(Nomen.complète!U41),"-",Nomen.complète!U41)</f>
        <v>Type d'enseignement précédent non livré</v>
      </c>
    </row>
    <row r="42" spans="1:13" x14ac:dyDescent="0.2">
      <c r="A42" s="164">
        <f>IF(ISBLANK(Nomen.complète!V42),"-",Nomen.complète!V42)</f>
        <v>0</v>
      </c>
      <c r="B42" s="189" t="str">
        <f>IF(ISBLANK(Nomen.complète!W42),"-",Nomen.complète!W42)</f>
        <v>### PEDAGOGIE SPECIALISEE ###</v>
      </c>
      <c r="C42" s="190">
        <f>IF(ISBLANK(Nomen.complète!X42),"-",Nomen.complète!X42)</f>
        <v>0</v>
      </c>
      <c r="D42" s="190">
        <f>IF(ISBLANK(Nomen.complète!Y42),"-",Nomen.complète!Y42)</f>
        <v>0</v>
      </c>
      <c r="E42" s="190">
        <f>IF(ISBLANK(Nomen.complète!Z42),"-",Nomen.complète!Z42)</f>
        <v>0</v>
      </c>
      <c r="F42" s="190">
        <f>IF(ISBLANK(Nomen.complète!AA42),"-",Nomen.complète!AA42)</f>
        <v>0</v>
      </c>
      <c r="G42" s="191">
        <f>IF(ISBLANK(Nomen.complète!AB42),"-",Nomen.complète!AB42)</f>
        <v>0</v>
      </c>
      <c r="H42" s="191">
        <f>IF(ISBLANK(Nomen.complète!AC42),"-",Nomen.complète!AC42)</f>
        <v>0</v>
      </c>
      <c r="L42" s="164">
        <f>IF(ISBLANK(Nomen.complète!T42),"-",Nomen.complète!T42)</f>
        <v>0</v>
      </c>
      <c r="M42" s="165" t="str">
        <f>IF(ISBLANK(Nomen.complète!U42),"-",Nomen.complète!U42)</f>
        <v>### PEDAGOGIE SPECIALISEE ###</v>
      </c>
    </row>
    <row r="43" spans="1:13" x14ac:dyDescent="0.2">
      <c r="A43" s="164">
        <f>IF(ISBLANK(Nomen.complète!V43),"-",Nomen.complète!V43)</f>
        <v>0</v>
      </c>
      <c r="B43" s="189" t="str">
        <f>IF(ISBLANK(Nomen.complète!W43),"-",Nomen.complète!W43)</f>
        <v>### SEN CLASSES SPECIALES ###</v>
      </c>
      <c r="C43" s="190">
        <f>IF(ISBLANK(Nomen.complète!X43),"-",Nomen.complète!X43)</f>
        <v>0</v>
      </c>
      <c r="D43" s="190">
        <f>IF(ISBLANK(Nomen.complète!Y43),"-",Nomen.complète!Y43)</f>
        <v>0</v>
      </c>
      <c r="E43" s="190">
        <f>IF(ISBLANK(Nomen.complète!Z43),"-",Nomen.complète!Z43)</f>
        <v>0</v>
      </c>
      <c r="F43" s="190">
        <f>IF(ISBLANK(Nomen.complète!AA43),"-",Nomen.complète!AA43)</f>
        <v>0</v>
      </c>
      <c r="G43" s="191">
        <f>IF(ISBLANK(Nomen.complète!AB43),"-",Nomen.complète!AB43)</f>
        <v>0</v>
      </c>
      <c r="H43" s="191">
        <f>IF(ISBLANK(Nomen.complète!AC43),"-",Nomen.complète!AC43)</f>
        <v>0</v>
      </c>
      <c r="L43" s="164">
        <f>IF(ISBLANK(Nomen.complète!T43),"-",Nomen.complète!T43)</f>
        <v>0</v>
      </c>
      <c r="M43" s="165" t="str">
        <f>IF(ISBLANK(Nomen.complète!U43),"-",Nomen.complète!U43)</f>
        <v>### SEN CLASSES SPECIALES ###</v>
      </c>
    </row>
    <row r="44" spans="1:13" x14ac:dyDescent="0.2">
      <c r="A44" s="164">
        <f>IF(ISBLANK(Nomen.complète!V44),"-",Nomen.complète!V44)</f>
        <v>10091200</v>
      </c>
      <c r="B44" s="189" t="str">
        <f>IF(ISBLANK(Nomen.complète!W44),"-",Nomen.complète!W44)</f>
        <v>Autres classes spéciales (cycle élémentaire, degré primaire 1-2)</v>
      </c>
      <c r="C44" s="190">
        <f>IF(ISBLANK(Nomen.complète!X44),"-",Nomen.complète!X44)</f>
        <v>4</v>
      </c>
      <c r="D44" s="190">
        <f>IF(ISBLANK(Nomen.complète!Y44),"-",Nomen.complète!Y44)</f>
        <v>9</v>
      </c>
      <c r="E44" s="190">
        <f>IF(ISBLANK(Nomen.complète!Z44),"-",Nomen.complète!Z44)</f>
        <v>1</v>
      </c>
      <c r="F44" s="190">
        <f>IF(ISBLANK(Nomen.complète!AA44),"-",Nomen.complète!AA44)</f>
        <v>3</v>
      </c>
      <c r="G44" s="191">
        <f>IF(ISBLANK(Nomen.complète!AB44),"-",Nomen.complète!AB44)</f>
        <v>0</v>
      </c>
      <c r="H44" s="191">
        <f>IF(ISBLANK(Nomen.complète!AC44),"-",Nomen.complète!AC44)</f>
        <v>99</v>
      </c>
      <c r="L44" s="164">
        <f>IF(ISBLANK(Nomen.complète!T44),"-",Nomen.complète!T44)</f>
        <v>10091200</v>
      </c>
      <c r="M44" s="165" t="str">
        <f>IF(ISBLANK(Nomen.complète!U44),"-",Nomen.complète!U44)</f>
        <v>Autres classes spéciales (cycle élémentaire, degré primaire 1-2)</v>
      </c>
    </row>
    <row r="45" spans="1:13" x14ac:dyDescent="0.2">
      <c r="A45" s="164">
        <f>IF(ISBLANK(Nomen.complète!V45),"-",Nomen.complète!V45)</f>
        <v>10191300</v>
      </c>
      <c r="B45" s="189" t="str">
        <f>IF(ISBLANK(Nomen.complète!W45),"-",Nomen.complète!W45)</f>
        <v>Autres classes spéciales (degré primaire 3-8)</v>
      </c>
      <c r="C45" s="190">
        <f>IF(ISBLANK(Nomen.complète!X45),"-",Nomen.complète!X45)</f>
        <v>5</v>
      </c>
      <c r="D45" s="190">
        <f>IF(ISBLANK(Nomen.complète!Y45),"-",Nomen.complète!Y45)</f>
        <v>15</v>
      </c>
      <c r="E45" s="190">
        <f>IF(ISBLANK(Nomen.complète!Z45),"-",Nomen.complète!Z45)</f>
        <v>1</v>
      </c>
      <c r="F45" s="190">
        <f>IF(ISBLANK(Nomen.complète!AA45),"-",Nomen.complète!AA45)</f>
        <v>8</v>
      </c>
      <c r="G45" s="191">
        <f>IF(ISBLANK(Nomen.complète!AB45),"-",Nomen.complète!AB45)</f>
        <v>0</v>
      </c>
      <c r="H45" s="191">
        <f>IF(ISBLANK(Nomen.complète!AC45),"-",Nomen.complète!AC45)</f>
        <v>99</v>
      </c>
      <c r="L45" s="164">
        <f>IF(ISBLANK(Nomen.complète!T45),"-",Nomen.complète!T45)</f>
        <v>10191300</v>
      </c>
      <c r="M45" s="165" t="str">
        <f>IF(ISBLANK(Nomen.complète!U45),"-",Nomen.complète!U45)</f>
        <v>Autres classes spéciales (degré primaire 3-8)</v>
      </c>
    </row>
    <row r="46" spans="1:13" x14ac:dyDescent="0.2">
      <c r="A46" s="164">
        <f>IF(ISBLANK(Nomen.complète!V46),"-",Nomen.complète!V46)</f>
        <v>10291200</v>
      </c>
      <c r="B46" s="189" t="str">
        <f>IF(ISBLANK(Nomen.complète!W46),"-",Nomen.complète!W46)</f>
        <v>Autres classes spéciales (degré secondaire I)</v>
      </c>
      <c r="C46" s="190">
        <f>IF(ISBLANK(Nomen.complète!X46),"-",Nomen.complète!X46)</f>
        <v>10</v>
      </c>
      <c r="D46" s="190">
        <f>IF(ISBLANK(Nomen.complète!Y46),"-",Nomen.complète!Y46)</f>
        <v>20</v>
      </c>
      <c r="E46" s="190">
        <f>IF(ISBLANK(Nomen.complète!Z46),"-",Nomen.complète!Z46)</f>
        <v>1</v>
      </c>
      <c r="F46" s="190">
        <f>IF(ISBLANK(Nomen.complète!AA46),"-",Nomen.complète!AA46)</f>
        <v>11</v>
      </c>
      <c r="G46" s="191">
        <f>IF(ISBLANK(Nomen.complète!AB46),"-",Nomen.complète!AB46)</f>
        <v>0</v>
      </c>
      <c r="H46" s="191">
        <f>IF(ISBLANK(Nomen.complète!AC46),"-",Nomen.complète!AC46)</f>
        <v>99</v>
      </c>
      <c r="L46" s="164">
        <f>IF(ISBLANK(Nomen.complète!T46),"-",Nomen.complète!T46)</f>
        <v>10291200</v>
      </c>
      <c r="M46" s="165" t="str">
        <f>IF(ISBLANK(Nomen.complète!U46),"-",Nomen.complète!U46)</f>
        <v>Autres classes spéciales (degré secondaire I)</v>
      </c>
    </row>
    <row r="47" spans="1:13" x14ac:dyDescent="0.2">
      <c r="A47" s="164">
        <f>IF(ISBLANK(Nomen.complète!V47),"-",Nomen.complète!V47)</f>
        <v>10191100</v>
      </c>
      <c r="B47" s="189" t="str">
        <f>IF(ISBLANK(Nomen.complète!W47),"-",Nomen.complète!W47)</f>
        <v>Classe d'introduction (degré primaire 3-8)</v>
      </c>
      <c r="C47" s="190">
        <f>IF(ISBLANK(Nomen.complète!X47),"-",Nomen.complète!X47)</f>
        <v>5</v>
      </c>
      <c r="D47" s="190">
        <f>IF(ISBLANK(Nomen.complète!Y47),"-",Nomen.complète!Y47)</f>
        <v>15</v>
      </c>
      <c r="E47" s="190">
        <f>IF(ISBLANK(Nomen.complète!Z47),"-",Nomen.complète!Z47)</f>
        <v>1</v>
      </c>
      <c r="F47" s="190">
        <f>IF(ISBLANK(Nomen.complète!AA47),"-",Nomen.complète!AA47)</f>
        <v>4</v>
      </c>
      <c r="G47" s="191">
        <f>IF(ISBLANK(Nomen.complète!AB47),"-",Nomen.complète!AB47)</f>
        <v>0</v>
      </c>
      <c r="H47" s="191">
        <f>IF(ISBLANK(Nomen.complète!AC47),"-",Nomen.complète!AC47)</f>
        <v>0</v>
      </c>
      <c r="L47" s="164">
        <f>IF(ISBLANK(Nomen.complète!T47),"-",Nomen.complète!T47)</f>
        <v>10191100</v>
      </c>
      <c r="M47" s="165" t="str">
        <f>IF(ISBLANK(Nomen.complète!U47),"-",Nomen.complète!U47)</f>
        <v>Classe d'introduction (degré primaire 3-8)</v>
      </c>
    </row>
    <row r="48" spans="1:13" x14ac:dyDescent="0.2">
      <c r="A48" s="164">
        <f>IF(ISBLANK(Nomen.complète!V48),"-",Nomen.complète!V48)</f>
        <v>10091100</v>
      </c>
      <c r="B48" s="189" t="str">
        <f>IF(ISBLANK(Nomen.complète!W48),"-",Nomen.complète!W48)</f>
        <v>Classes pour élèves de langue étrangère (cycle élémentaire, degré primaire 1-2)</v>
      </c>
      <c r="C48" s="190">
        <f>IF(ISBLANK(Nomen.complète!X48),"-",Nomen.complète!X48)</f>
        <v>4</v>
      </c>
      <c r="D48" s="190">
        <f>IF(ISBLANK(Nomen.complète!Y48),"-",Nomen.complète!Y48)</f>
        <v>9</v>
      </c>
      <c r="E48" s="190">
        <f>IF(ISBLANK(Nomen.complète!Z48),"-",Nomen.complète!Z48)</f>
        <v>1</v>
      </c>
      <c r="F48" s="190">
        <f>IF(ISBLANK(Nomen.complète!AA48),"-",Nomen.complète!AA48)</f>
        <v>3</v>
      </c>
      <c r="G48" s="191">
        <f>IF(ISBLANK(Nomen.complète!AB48),"-",Nomen.complète!AB48)</f>
        <v>0</v>
      </c>
      <c r="H48" s="191">
        <f>IF(ISBLANK(Nomen.complète!AC48),"-",Nomen.complète!AC48)</f>
        <v>99</v>
      </c>
      <c r="L48" s="164">
        <f>IF(ISBLANK(Nomen.complète!T48),"-",Nomen.complète!T48)</f>
        <v>10091100</v>
      </c>
      <c r="M48" s="165" t="str">
        <f>IF(ISBLANK(Nomen.complète!U48),"-",Nomen.complète!U48)</f>
        <v>Classes pour élèves de langue étrangère (cycle élémentaire, degré primaire 1-2)</v>
      </c>
    </row>
    <row r="49" spans="1:13" x14ac:dyDescent="0.2">
      <c r="A49" s="164">
        <f>IF(ISBLANK(Nomen.complète!V49),"-",Nomen.complète!V49)</f>
        <v>10191200</v>
      </c>
      <c r="B49" s="189" t="str">
        <f>IF(ISBLANK(Nomen.complète!W49),"-",Nomen.complète!W49)</f>
        <v>Classes pour élèves de langue étrangère (degré primaire 3-8)</v>
      </c>
      <c r="C49" s="190">
        <f>IF(ISBLANK(Nomen.complète!X49),"-",Nomen.complète!X49)</f>
        <v>5</v>
      </c>
      <c r="D49" s="190">
        <f>IF(ISBLANK(Nomen.complète!Y49),"-",Nomen.complète!Y49)</f>
        <v>15</v>
      </c>
      <c r="E49" s="190">
        <f>IF(ISBLANK(Nomen.complète!Z49),"-",Nomen.complète!Z49)</f>
        <v>1</v>
      </c>
      <c r="F49" s="190">
        <f>IF(ISBLANK(Nomen.complète!AA49),"-",Nomen.complète!AA49)</f>
        <v>8</v>
      </c>
      <c r="G49" s="191">
        <f>IF(ISBLANK(Nomen.complète!AB49),"-",Nomen.complète!AB49)</f>
        <v>0</v>
      </c>
      <c r="H49" s="191">
        <f>IF(ISBLANK(Nomen.complète!AC49),"-",Nomen.complète!AC49)</f>
        <v>99</v>
      </c>
      <c r="L49" s="164">
        <f>IF(ISBLANK(Nomen.complète!T49),"-",Nomen.complète!T49)</f>
        <v>10191200</v>
      </c>
      <c r="M49" s="165" t="str">
        <f>IF(ISBLANK(Nomen.complète!U49),"-",Nomen.complète!U49)</f>
        <v>Classes pour élèves de langue étrangère (degré primaire 3-8)</v>
      </c>
    </row>
    <row r="50" spans="1:13" x14ac:dyDescent="0.2">
      <c r="A50" s="164">
        <f>IF(ISBLANK(Nomen.complète!V50),"-",Nomen.complète!V50)</f>
        <v>10291100</v>
      </c>
      <c r="B50" s="189" t="str">
        <f>IF(ISBLANK(Nomen.complète!W50),"-",Nomen.complète!W50)</f>
        <v>Classes pour élèves de langue étrangère (degré secondaire I)</v>
      </c>
      <c r="C50" s="190">
        <f>IF(ISBLANK(Nomen.complète!X50),"-",Nomen.complète!X50)</f>
        <v>10</v>
      </c>
      <c r="D50" s="190">
        <f>IF(ISBLANK(Nomen.complète!Y50),"-",Nomen.complète!Y50)</f>
        <v>20</v>
      </c>
      <c r="E50" s="190">
        <f>IF(ISBLANK(Nomen.complète!Z50),"-",Nomen.complète!Z50)</f>
        <v>1</v>
      </c>
      <c r="F50" s="190">
        <f>IF(ISBLANK(Nomen.complète!AA50),"-",Nomen.complète!AA50)</f>
        <v>11</v>
      </c>
      <c r="G50" s="191">
        <f>IF(ISBLANK(Nomen.complète!AB50),"-",Nomen.complète!AB50)</f>
        <v>0</v>
      </c>
      <c r="H50" s="191">
        <f>IF(ISBLANK(Nomen.complète!AC50),"-",Nomen.complète!AC50)</f>
        <v>99</v>
      </c>
      <c r="L50" s="164">
        <f>IF(ISBLANK(Nomen.complète!T50),"-",Nomen.complète!T50)</f>
        <v>10291100</v>
      </c>
      <c r="M50" s="165" t="str">
        <f>IF(ISBLANK(Nomen.complète!U50),"-",Nomen.complète!U50)</f>
        <v>Classes pour élèves de langue étrangère (degré secondaire I)</v>
      </c>
    </row>
    <row r="51" spans="1:13" x14ac:dyDescent="0.2">
      <c r="A51" s="164">
        <f>IF(ISBLANK(Nomen.complète!V51),"-",Nomen.complète!V51)</f>
        <v>0</v>
      </c>
      <c r="B51" s="189" t="str">
        <f>IF(ISBLANK(Nomen.complète!W51),"-",Nomen.complète!W51)</f>
        <v>### SEN MODELE 1 ###</v>
      </c>
      <c r="C51" s="190">
        <f>IF(ISBLANK(Nomen.complète!X51),"-",Nomen.complète!X51)</f>
        <v>0</v>
      </c>
      <c r="D51" s="190">
        <f>IF(ISBLANK(Nomen.complète!Y51),"-",Nomen.complète!Y51)</f>
        <v>0</v>
      </c>
      <c r="E51" s="190">
        <f>IF(ISBLANK(Nomen.complète!Z51),"-",Nomen.complète!Z51)</f>
        <v>0</v>
      </c>
      <c r="F51" s="190">
        <f>IF(ISBLANK(Nomen.complète!AA51),"-",Nomen.complète!AA51)</f>
        <v>0</v>
      </c>
      <c r="G51" s="191">
        <f>IF(ISBLANK(Nomen.complète!AB51),"-",Nomen.complète!AB51)</f>
        <v>0</v>
      </c>
      <c r="H51" s="191">
        <f>IF(ISBLANK(Nomen.complète!AC51),"-",Nomen.complète!AC51)</f>
        <v>0</v>
      </c>
      <c r="L51" s="164">
        <f>IF(ISBLANK(Nomen.complète!T51),"-",Nomen.complète!T51)</f>
        <v>0</v>
      </c>
      <c r="M51" s="165" t="str">
        <f>IF(ISBLANK(Nomen.complète!U51),"-",Nomen.complète!U51)</f>
        <v>### SEN MODELE 1 ###</v>
      </c>
    </row>
    <row r="52" spans="1:13" x14ac:dyDescent="0.2">
      <c r="A52" s="164">
        <f>IF(ISBLANK(Nomen.complète!V52),"-",Nomen.complète!V52)</f>
        <v>10092800</v>
      </c>
      <c r="B52" s="189" t="str">
        <f>IF(ISBLANK(Nomen.complète!W52),"-",Nomen.complète!W52)</f>
        <v>Autres programmes d'enseignement dans les écoles spécialisées (cycle élémentaire, degré primaire 1-2)</v>
      </c>
      <c r="C52" s="190">
        <f>IF(ISBLANK(Nomen.complète!X52),"-",Nomen.complète!X52)</f>
        <v>4</v>
      </c>
      <c r="D52" s="190">
        <f>IF(ISBLANK(Nomen.complète!Y52),"-",Nomen.complète!Y52)</f>
        <v>9</v>
      </c>
      <c r="E52" s="190">
        <f>IF(ISBLANK(Nomen.complète!Z52),"-",Nomen.complète!Z52)</f>
        <v>1</v>
      </c>
      <c r="F52" s="190">
        <f>IF(ISBLANK(Nomen.complète!AA52),"-",Nomen.complète!AA52)</f>
        <v>3</v>
      </c>
      <c r="G52" s="191">
        <f>IF(ISBLANK(Nomen.complète!AB52),"-",Nomen.complète!AB52)</f>
        <v>0</v>
      </c>
      <c r="H52" s="191">
        <f>IF(ISBLANK(Nomen.complète!AC52),"-",Nomen.complète!AC52)</f>
        <v>99</v>
      </c>
      <c r="L52" s="164">
        <f>IF(ISBLANK(Nomen.complète!T52),"-",Nomen.complète!T52)</f>
        <v>10092800</v>
      </c>
      <c r="M52" s="165" t="str">
        <f>IF(ISBLANK(Nomen.complète!U52),"-",Nomen.complète!U52)</f>
        <v>Autres programmes d'enseignement dans les écoles spécialisées (cycle élémentaire, degré primaire 1-2)</v>
      </c>
    </row>
    <row r="53" spans="1:13" x14ac:dyDescent="0.2">
      <c r="A53" s="164">
        <f>IF(ISBLANK(Nomen.complète!V53),"-",Nomen.complète!V53)</f>
        <v>10192800</v>
      </c>
      <c r="B53" s="189" t="str">
        <f>IF(ISBLANK(Nomen.complète!W53),"-",Nomen.complète!W53)</f>
        <v>Autres programmes d'enseignement dans les écoles spécialisées (degré primaire 3-8)</v>
      </c>
      <c r="C53" s="190">
        <f>IF(ISBLANK(Nomen.complète!X53),"-",Nomen.complète!X53)</f>
        <v>5</v>
      </c>
      <c r="D53" s="190">
        <f>IF(ISBLANK(Nomen.complète!Y53),"-",Nomen.complète!Y53)</f>
        <v>15</v>
      </c>
      <c r="E53" s="190">
        <f>IF(ISBLANK(Nomen.complète!Z53),"-",Nomen.complète!Z53)</f>
        <v>1</v>
      </c>
      <c r="F53" s="190">
        <f>IF(ISBLANK(Nomen.complète!AA53),"-",Nomen.complète!AA53)</f>
        <v>8</v>
      </c>
      <c r="G53" s="191">
        <f>IF(ISBLANK(Nomen.complète!AB53),"-",Nomen.complète!AB53)</f>
        <v>0</v>
      </c>
      <c r="H53" s="191">
        <f>IF(ISBLANK(Nomen.complète!AC53),"-",Nomen.complète!AC53)</f>
        <v>99</v>
      </c>
      <c r="L53" s="164">
        <f>IF(ISBLANK(Nomen.complète!T53),"-",Nomen.complète!T53)</f>
        <v>10192800</v>
      </c>
      <c r="M53" s="165" t="str">
        <f>IF(ISBLANK(Nomen.complète!U53),"-",Nomen.complète!U53)</f>
        <v>Autres programmes d'enseignement dans les écoles spécialisées (degré primaire 3-8)</v>
      </c>
    </row>
    <row r="54" spans="1:13" x14ac:dyDescent="0.2">
      <c r="A54" s="164">
        <f>IF(ISBLANK(Nomen.complète!V54),"-",Nomen.complète!V54)</f>
        <v>10292800</v>
      </c>
      <c r="B54" s="189" t="str">
        <f>IF(ISBLANK(Nomen.complète!W54),"-",Nomen.complète!W54)</f>
        <v>Autres programmes d'enseignement dans les écoles spécialisées (degré secondaire I)</v>
      </c>
      <c r="C54" s="190">
        <f>IF(ISBLANK(Nomen.complète!X54),"-",Nomen.complète!X54)</f>
        <v>10</v>
      </c>
      <c r="D54" s="190">
        <f>IF(ISBLANK(Nomen.complète!Y54),"-",Nomen.complète!Y54)</f>
        <v>20</v>
      </c>
      <c r="E54" s="190">
        <f>IF(ISBLANK(Nomen.complète!Z54),"-",Nomen.complète!Z54)</f>
        <v>1</v>
      </c>
      <c r="F54" s="190">
        <f>IF(ISBLANK(Nomen.complète!AA54),"-",Nomen.complète!AA54)</f>
        <v>11</v>
      </c>
      <c r="G54" s="191">
        <f>IF(ISBLANK(Nomen.complète!AB54),"-",Nomen.complète!AB54)</f>
        <v>0</v>
      </c>
      <c r="H54" s="191">
        <f>IF(ISBLANK(Nomen.complète!AC54),"-",Nomen.complète!AC54)</f>
        <v>99</v>
      </c>
      <c r="L54" s="164">
        <f>IF(ISBLANK(Nomen.complète!T54),"-",Nomen.complète!T54)</f>
        <v>10292800</v>
      </c>
      <c r="M54" s="165" t="str">
        <f>IF(ISBLANK(Nomen.complète!U54),"-",Nomen.complète!U54)</f>
        <v>Autres programmes d'enseignement dans les écoles spécialisées (degré secondaire I)</v>
      </c>
    </row>
    <row r="55" spans="1:13" x14ac:dyDescent="0.2">
      <c r="A55" s="164">
        <f>IF(ISBLANK(Nomen.complète!V55),"-",Nomen.complète!V55)</f>
        <v>10092900</v>
      </c>
      <c r="B55" s="189" t="str">
        <f>IF(ISBLANK(Nomen.complète!W55),"-",Nomen.complète!W55)</f>
        <v>Prog. des écoles spécialisées sans diff. selon le programme (cycle élémentaire, primaire 1-2)</v>
      </c>
      <c r="C55" s="190">
        <f>IF(ISBLANK(Nomen.complète!X55),"-",Nomen.complète!X55)</f>
        <v>4</v>
      </c>
      <c r="D55" s="190">
        <f>IF(ISBLANK(Nomen.complète!Y55),"-",Nomen.complète!Y55)</f>
        <v>9</v>
      </c>
      <c r="E55" s="190">
        <f>IF(ISBLANK(Nomen.complète!Z55),"-",Nomen.complète!Z55)</f>
        <v>1</v>
      </c>
      <c r="F55" s="190">
        <f>IF(ISBLANK(Nomen.complète!AA55),"-",Nomen.complète!AA55)</f>
        <v>3</v>
      </c>
      <c r="G55" s="191">
        <f>IF(ISBLANK(Nomen.complète!AB55),"-",Nomen.complète!AB55)</f>
        <v>0</v>
      </c>
      <c r="H55" s="191">
        <f>IF(ISBLANK(Nomen.complète!AC55),"-",Nomen.complète!AC55)</f>
        <v>99</v>
      </c>
      <c r="L55" s="164">
        <f>IF(ISBLANK(Nomen.complète!T55),"-",Nomen.complète!T55)</f>
        <v>10092900</v>
      </c>
      <c r="M55" s="165" t="str">
        <f>IF(ISBLANK(Nomen.complète!U55),"-",Nomen.complète!U55)</f>
        <v>Prog. des écoles spécialisées sans diff. selon le programme (cycle élémentaire, primaire 1-2)</v>
      </c>
    </row>
    <row r="56" spans="1:13" x14ac:dyDescent="0.2">
      <c r="A56" s="164">
        <f>IF(ISBLANK(Nomen.complète!V56),"-",Nomen.complète!V56)</f>
        <v>10192502</v>
      </c>
      <c r="B56" s="189" t="str">
        <f>IF(ISBLANK(Nomen.complète!W56),"-",Nomen.complète!W56)</f>
        <v>Programme handicap de l'audition (degré primaire 3-8)</v>
      </c>
      <c r="C56" s="190">
        <f>IF(ISBLANK(Nomen.complète!X56),"-",Nomen.complète!X56)</f>
        <v>5</v>
      </c>
      <c r="D56" s="190">
        <f>IF(ISBLANK(Nomen.complète!Y56),"-",Nomen.complète!Y56)</f>
        <v>15</v>
      </c>
      <c r="E56" s="190">
        <f>IF(ISBLANK(Nomen.complète!Z56),"-",Nomen.complète!Z56)</f>
        <v>1</v>
      </c>
      <c r="F56" s="190">
        <f>IF(ISBLANK(Nomen.complète!AA56),"-",Nomen.complète!AA56)</f>
        <v>8</v>
      </c>
      <c r="G56" s="191">
        <f>IF(ISBLANK(Nomen.complète!AB56),"-",Nomen.complète!AB56)</f>
        <v>0</v>
      </c>
      <c r="H56" s="191">
        <f>IF(ISBLANK(Nomen.complète!AC56),"-",Nomen.complète!AC56)</f>
        <v>99</v>
      </c>
      <c r="L56" s="164">
        <f>IF(ISBLANK(Nomen.complète!T56),"-",Nomen.complète!T56)</f>
        <v>10192502</v>
      </c>
      <c r="M56" s="165" t="str">
        <f>IF(ISBLANK(Nomen.complète!U56),"-",Nomen.complète!U56)</f>
        <v>Programme handicap de l'audition (degré primaire 3-8)</v>
      </c>
    </row>
    <row r="57" spans="1:13" x14ac:dyDescent="0.2">
      <c r="A57" s="164">
        <f>IF(ISBLANK(Nomen.complète!V57),"-",Nomen.complète!V57)</f>
        <v>10092501</v>
      </c>
      <c r="B57" s="189" t="str">
        <f>IF(ISBLANK(Nomen.complète!W57),"-",Nomen.complète!W57)</f>
        <v>Programme handicap de la vue (cycle élémentaire, degré primaire 1-2)</v>
      </c>
      <c r="C57" s="190">
        <f>IF(ISBLANK(Nomen.complète!X57),"-",Nomen.complète!X57)</f>
        <v>4</v>
      </c>
      <c r="D57" s="190">
        <f>IF(ISBLANK(Nomen.complète!Y57),"-",Nomen.complète!Y57)</f>
        <v>9</v>
      </c>
      <c r="E57" s="190">
        <f>IF(ISBLANK(Nomen.complète!Z57),"-",Nomen.complète!Z57)</f>
        <v>1</v>
      </c>
      <c r="F57" s="190">
        <f>IF(ISBLANK(Nomen.complète!AA57),"-",Nomen.complète!AA57)</f>
        <v>3</v>
      </c>
      <c r="G57" s="191">
        <f>IF(ISBLANK(Nomen.complète!AB57),"-",Nomen.complète!AB57)</f>
        <v>0</v>
      </c>
      <c r="H57" s="191">
        <f>IF(ISBLANK(Nomen.complète!AC57),"-",Nomen.complète!AC57)</f>
        <v>99</v>
      </c>
      <c r="L57" s="164">
        <f>IF(ISBLANK(Nomen.complète!T57),"-",Nomen.complète!T57)</f>
        <v>10092501</v>
      </c>
      <c r="M57" s="165" t="str">
        <f>IF(ISBLANK(Nomen.complète!U57),"-",Nomen.complète!U57)</f>
        <v>Programme handicap de la vue (cycle élémentaire, degré primaire 1-2)</v>
      </c>
    </row>
    <row r="58" spans="1:13" x14ac:dyDescent="0.2">
      <c r="A58" s="164">
        <f>IF(ISBLANK(Nomen.complète!V58),"-",Nomen.complète!V58)</f>
        <v>10192501</v>
      </c>
      <c r="B58" s="189" t="str">
        <f>IF(ISBLANK(Nomen.complète!W58),"-",Nomen.complète!W58)</f>
        <v>Programme handicap de la vue (degré primaire 3-8)</v>
      </c>
      <c r="C58" s="190">
        <f>IF(ISBLANK(Nomen.complète!X58),"-",Nomen.complète!X58)</f>
        <v>5</v>
      </c>
      <c r="D58" s="190">
        <f>IF(ISBLANK(Nomen.complète!Y58),"-",Nomen.complète!Y58)</f>
        <v>15</v>
      </c>
      <c r="E58" s="190">
        <f>IF(ISBLANK(Nomen.complète!Z58),"-",Nomen.complète!Z58)</f>
        <v>1</v>
      </c>
      <c r="F58" s="190">
        <f>IF(ISBLANK(Nomen.complète!AA58),"-",Nomen.complète!AA58)</f>
        <v>8</v>
      </c>
      <c r="G58" s="191">
        <f>IF(ISBLANK(Nomen.complète!AB58),"-",Nomen.complète!AB58)</f>
        <v>0</v>
      </c>
      <c r="H58" s="191">
        <f>IF(ISBLANK(Nomen.complète!AC58),"-",Nomen.complète!AC58)</f>
        <v>99</v>
      </c>
      <c r="L58" s="164">
        <f>IF(ISBLANK(Nomen.complète!T58),"-",Nomen.complète!T58)</f>
        <v>10192501</v>
      </c>
      <c r="M58" s="165" t="str">
        <f>IF(ISBLANK(Nomen.complète!U58),"-",Nomen.complète!U58)</f>
        <v>Programme handicap de la vue (degré primaire 3-8)</v>
      </c>
    </row>
    <row r="59" spans="1:13" x14ac:dyDescent="0.2">
      <c r="A59" s="164">
        <f>IF(ISBLANK(Nomen.complète!V59),"-",Nomen.complète!V59)</f>
        <v>10292501</v>
      </c>
      <c r="B59" s="189" t="str">
        <f>IF(ISBLANK(Nomen.complète!W59),"-",Nomen.complète!W59)</f>
        <v>Programme handicap de la vue (degré secondaire I)</v>
      </c>
      <c r="C59" s="190">
        <f>IF(ISBLANK(Nomen.complète!X59),"-",Nomen.complète!X59)</f>
        <v>10</v>
      </c>
      <c r="D59" s="190">
        <f>IF(ISBLANK(Nomen.complète!Y59),"-",Nomen.complète!Y59)</f>
        <v>20</v>
      </c>
      <c r="E59" s="190">
        <f>IF(ISBLANK(Nomen.complète!Z59),"-",Nomen.complète!Z59)</f>
        <v>1</v>
      </c>
      <c r="F59" s="190">
        <f>IF(ISBLANK(Nomen.complète!AA59),"-",Nomen.complète!AA59)</f>
        <v>11</v>
      </c>
      <c r="G59" s="191">
        <f>IF(ISBLANK(Nomen.complète!AB59),"-",Nomen.complète!AB59)</f>
        <v>0</v>
      </c>
      <c r="H59" s="191">
        <f>IF(ISBLANK(Nomen.complète!AC59),"-",Nomen.complète!AC59)</f>
        <v>99</v>
      </c>
      <c r="L59" s="164">
        <f>IF(ISBLANK(Nomen.complète!T59),"-",Nomen.complète!T59)</f>
        <v>10292501</v>
      </c>
      <c r="M59" s="165" t="str">
        <f>IF(ISBLANK(Nomen.complète!U59),"-",Nomen.complète!U59)</f>
        <v>Programme handicap de la vue (degré secondaire I)</v>
      </c>
    </row>
    <row r="60" spans="1:13" x14ac:dyDescent="0.2">
      <c r="A60" s="164">
        <f>IF(ISBLANK(Nomen.complète!V60),"-",Nomen.complète!V60)</f>
        <v>10092502</v>
      </c>
      <c r="B60" s="189" t="str">
        <f>IF(ISBLANK(Nomen.complète!W60),"-",Nomen.complète!W60)</f>
        <v>Programme handicap de l’audition (cycle élémentaire, degré primaire 1-2)</v>
      </c>
      <c r="C60" s="190">
        <f>IF(ISBLANK(Nomen.complète!X60),"-",Nomen.complète!X60)</f>
        <v>4</v>
      </c>
      <c r="D60" s="190">
        <f>IF(ISBLANK(Nomen.complète!Y60),"-",Nomen.complète!Y60)</f>
        <v>9</v>
      </c>
      <c r="E60" s="190">
        <f>IF(ISBLANK(Nomen.complète!Z60),"-",Nomen.complète!Z60)</f>
        <v>1</v>
      </c>
      <c r="F60" s="190">
        <f>IF(ISBLANK(Nomen.complète!AA60),"-",Nomen.complète!AA60)</f>
        <v>3</v>
      </c>
      <c r="G60" s="191">
        <f>IF(ISBLANK(Nomen.complète!AB60),"-",Nomen.complète!AB60)</f>
        <v>0</v>
      </c>
      <c r="H60" s="191">
        <f>IF(ISBLANK(Nomen.complète!AC60),"-",Nomen.complète!AC60)</f>
        <v>99</v>
      </c>
      <c r="L60" s="164">
        <f>IF(ISBLANK(Nomen.complète!T60),"-",Nomen.complète!T60)</f>
        <v>10092502</v>
      </c>
      <c r="M60" s="165" t="str">
        <f>IF(ISBLANK(Nomen.complète!U60),"-",Nomen.complète!U60)</f>
        <v>Programme handicap de l’audition (cycle élémentaire, degré primaire 1-2)</v>
      </c>
    </row>
    <row r="61" spans="1:13" x14ac:dyDescent="0.2">
      <c r="A61" s="164">
        <f>IF(ISBLANK(Nomen.complète!V61),"-",Nomen.complète!V61)</f>
        <v>10292502</v>
      </c>
      <c r="B61" s="189" t="str">
        <f>IF(ISBLANK(Nomen.complète!W61),"-",Nomen.complète!W61)</f>
        <v>Programme handicap de l’audition (degré secondaire I)</v>
      </c>
      <c r="C61" s="190">
        <f>IF(ISBLANK(Nomen.complète!X61),"-",Nomen.complète!X61)</f>
        <v>10</v>
      </c>
      <c r="D61" s="190">
        <f>IF(ISBLANK(Nomen.complète!Y61),"-",Nomen.complète!Y61)</f>
        <v>20</v>
      </c>
      <c r="E61" s="190">
        <f>IF(ISBLANK(Nomen.complète!Z61),"-",Nomen.complète!Z61)</f>
        <v>1</v>
      </c>
      <c r="F61" s="190">
        <f>IF(ISBLANK(Nomen.complète!AA61),"-",Nomen.complète!AA61)</f>
        <v>11</v>
      </c>
      <c r="G61" s="191">
        <f>IF(ISBLANK(Nomen.complète!AB61),"-",Nomen.complète!AB61)</f>
        <v>0</v>
      </c>
      <c r="H61" s="191">
        <f>IF(ISBLANK(Nomen.complète!AC61),"-",Nomen.complète!AC61)</f>
        <v>99</v>
      </c>
      <c r="L61" s="164">
        <f>IF(ISBLANK(Nomen.complète!T61),"-",Nomen.complète!T61)</f>
        <v>10292502</v>
      </c>
      <c r="M61" s="165" t="str">
        <f>IF(ISBLANK(Nomen.complète!U61),"-",Nomen.complète!U61)</f>
        <v>Programme handicap de l’audition (degré secondaire I)</v>
      </c>
    </row>
    <row r="62" spans="1:13" x14ac:dyDescent="0.2">
      <c r="A62" s="164">
        <f>IF(ISBLANK(Nomen.complète!V62),"-",Nomen.complète!V62)</f>
        <v>10092200</v>
      </c>
      <c r="B62" s="189" t="str">
        <f>IF(ISBLANK(Nomen.complète!W62),"-",Nomen.complète!W62)</f>
        <v>Programme handicap mental et autisme (cycle élémentaire, degré primaire 1-2)</v>
      </c>
      <c r="C62" s="190">
        <f>IF(ISBLANK(Nomen.complète!X62),"-",Nomen.complète!X62)</f>
        <v>4</v>
      </c>
      <c r="D62" s="190">
        <f>IF(ISBLANK(Nomen.complète!Y62),"-",Nomen.complète!Y62)</f>
        <v>9</v>
      </c>
      <c r="E62" s="190">
        <f>IF(ISBLANK(Nomen.complète!Z62),"-",Nomen.complète!Z62)</f>
        <v>1</v>
      </c>
      <c r="F62" s="190">
        <f>IF(ISBLANK(Nomen.complète!AA62),"-",Nomen.complète!AA62)</f>
        <v>3</v>
      </c>
      <c r="G62" s="191">
        <f>IF(ISBLANK(Nomen.complète!AB62),"-",Nomen.complète!AB62)</f>
        <v>0</v>
      </c>
      <c r="H62" s="191">
        <f>IF(ISBLANK(Nomen.complète!AC62),"-",Nomen.complète!AC62)</f>
        <v>99</v>
      </c>
      <c r="L62" s="164">
        <f>IF(ISBLANK(Nomen.complète!T62),"-",Nomen.complète!T62)</f>
        <v>10092200</v>
      </c>
      <c r="M62" s="165" t="str">
        <f>IF(ISBLANK(Nomen.complète!U62),"-",Nomen.complète!U62)</f>
        <v>Programme handicap mental et autisme (cycle élémentaire, degré primaire 1-2)</v>
      </c>
    </row>
    <row r="63" spans="1:13" x14ac:dyDescent="0.2">
      <c r="A63" s="164">
        <f>IF(ISBLANK(Nomen.complète!V63),"-",Nomen.complète!V63)</f>
        <v>10192200</v>
      </c>
      <c r="B63" s="189" t="str">
        <f>IF(ISBLANK(Nomen.complète!W63),"-",Nomen.complète!W63)</f>
        <v>Programme handicap mental et autisme (degré primaire 3-8)</v>
      </c>
      <c r="C63" s="190">
        <f>IF(ISBLANK(Nomen.complète!X63),"-",Nomen.complète!X63)</f>
        <v>5</v>
      </c>
      <c r="D63" s="190">
        <f>IF(ISBLANK(Nomen.complète!Y63),"-",Nomen.complète!Y63)</f>
        <v>15</v>
      </c>
      <c r="E63" s="190">
        <f>IF(ISBLANK(Nomen.complète!Z63),"-",Nomen.complète!Z63)</f>
        <v>1</v>
      </c>
      <c r="F63" s="190">
        <f>IF(ISBLANK(Nomen.complète!AA63),"-",Nomen.complète!AA63)</f>
        <v>8</v>
      </c>
      <c r="G63" s="191">
        <f>IF(ISBLANK(Nomen.complète!AB63),"-",Nomen.complète!AB63)</f>
        <v>0</v>
      </c>
      <c r="H63" s="191">
        <f>IF(ISBLANK(Nomen.complète!AC63),"-",Nomen.complète!AC63)</f>
        <v>99</v>
      </c>
      <c r="L63" s="164">
        <f>IF(ISBLANK(Nomen.complète!T63),"-",Nomen.complète!T63)</f>
        <v>10192200</v>
      </c>
      <c r="M63" s="165" t="str">
        <f>IF(ISBLANK(Nomen.complète!U63),"-",Nomen.complète!U63)</f>
        <v>Programme handicap mental et autisme (degré primaire 3-8)</v>
      </c>
    </row>
    <row r="64" spans="1:13" x14ac:dyDescent="0.2">
      <c r="A64" s="164">
        <f>IF(ISBLANK(Nomen.complète!V64),"-",Nomen.complète!V64)</f>
        <v>10292200</v>
      </c>
      <c r="B64" s="189" t="str">
        <f>IF(ISBLANK(Nomen.complète!W64),"-",Nomen.complète!W64)</f>
        <v>Programme handicap mental et autisme (degré secondaire I)</v>
      </c>
      <c r="C64" s="190">
        <f>IF(ISBLANK(Nomen.complète!X64),"-",Nomen.complète!X64)</f>
        <v>10</v>
      </c>
      <c r="D64" s="190">
        <f>IF(ISBLANK(Nomen.complète!Y64),"-",Nomen.complète!Y64)</f>
        <v>20</v>
      </c>
      <c r="E64" s="190">
        <f>IF(ISBLANK(Nomen.complète!Z64),"-",Nomen.complète!Z64)</f>
        <v>1</v>
      </c>
      <c r="F64" s="190">
        <f>IF(ISBLANK(Nomen.complète!AA64),"-",Nomen.complète!AA64)</f>
        <v>11</v>
      </c>
      <c r="G64" s="191">
        <f>IF(ISBLANK(Nomen.complète!AB64),"-",Nomen.complète!AB64)</f>
        <v>0</v>
      </c>
      <c r="H64" s="191">
        <f>IF(ISBLANK(Nomen.complète!AC64),"-",Nomen.complète!AC64)</f>
        <v>99</v>
      </c>
      <c r="L64" s="164">
        <f>IF(ISBLANK(Nomen.complète!T64),"-",Nomen.complète!T64)</f>
        <v>10292200</v>
      </c>
      <c r="M64" s="165" t="str">
        <f>IF(ISBLANK(Nomen.complète!U64),"-",Nomen.complète!U64)</f>
        <v>Programme handicap mental et autisme (degré secondaire I)</v>
      </c>
    </row>
    <row r="65" spans="1:13" x14ac:dyDescent="0.2">
      <c r="A65" s="164">
        <f>IF(ISBLANK(Nomen.complète!V65),"-",Nomen.complète!V65)</f>
        <v>10092600</v>
      </c>
      <c r="B65" s="189" t="str">
        <f>IF(ISBLANK(Nomen.complète!W65),"-",Nomen.complète!W65)</f>
        <v>Programme handicap physique (cycle élémentaire, degré primaire 1-2)</v>
      </c>
      <c r="C65" s="190">
        <f>IF(ISBLANK(Nomen.complète!X65),"-",Nomen.complète!X65)</f>
        <v>4</v>
      </c>
      <c r="D65" s="190">
        <f>IF(ISBLANK(Nomen.complète!Y65),"-",Nomen.complète!Y65)</f>
        <v>9</v>
      </c>
      <c r="E65" s="190">
        <f>IF(ISBLANK(Nomen.complète!Z65),"-",Nomen.complète!Z65)</f>
        <v>1</v>
      </c>
      <c r="F65" s="190">
        <f>IF(ISBLANK(Nomen.complète!AA65),"-",Nomen.complète!AA65)</f>
        <v>3</v>
      </c>
      <c r="G65" s="191">
        <f>IF(ISBLANK(Nomen.complète!AB65),"-",Nomen.complète!AB65)</f>
        <v>0</v>
      </c>
      <c r="H65" s="191">
        <f>IF(ISBLANK(Nomen.complète!AC65),"-",Nomen.complète!AC65)</f>
        <v>99</v>
      </c>
      <c r="L65" s="164">
        <f>IF(ISBLANK(Nomen.complète!T65),"-",Nomen.complète!T65)</f>
        <v>10092600</v>
      </c>
      <c r="M65" s="165" t="str">
        <f>IF(ISBLANK(Nomen.complète!U65),"-",Nomen.complète!U65)</f>
        <v>Programme handicap physique (cycle élémentaire, degré primaire 1-2)</v>
      </c>
    </row>
    <row r="66" spans="1:13" x14ac:dyDescent="0.2">
      <c r="A66" s="164">
        <f>IF(ISBLANK(Nomen.complète!V66),"-",Nomen.complète!V66)</f>
        <v>10192600</v>
      </c>
      <c r="B66" s="189" t="str">
        <f>IF(ISBLANK(Nomen.complète!W66),"-",Nomen.complète!W66)</f>
        <v>Programme handicap physique (degré primaire 3-8)</v>
      </c>
      <c r="C66" s="190">
        <f>IF(ISBLANK(Nomen.complète!X66),"-",Nomen.complète!X66)</f>
        <v>5</v>
      </c>
      <c r="D66" s="190">
        <f>IF(ISBLANK(Nomen.complète!Y66),"-",Nomen.complète!Y66)</f>
        <v>15</v>
      </c>
      <c r="E66" s="190">
        <f>IF(ISBLANK(Nomen.complète!Z66),"-",Nomen.complète!Z66)</f>
        <v>1</v>
      </c>
      <c r="F66" s="190">
        <f>IF(ISBLANK(Nomen.complète!AA66),"-",Nomen.complète!AA66)</f>
        <v>8</v>
      </c>
      <c r="G66" s="191">
        <f>IF(ISBLANK(Nomen.complète!AB66),"-",Nomen.complète!AB66)</f>
        <v>0</v>
      </c>
      <c r="H66" s="191">
        <f>IF(ISBLANK(Nomen.complète!AC66),"-",Nomen.complète!AC66)</f>
        <v>99</v>
      </c>
      <c r="L66" s="164">
        <f>IF(ISBLANK(Nomen.complète!T66),"-",Nomen.complète!T66)</f>
        <v>10192600</v>
      </c>
      <c r="M66" s="165" t="str">
        <f>IF(ISBLANK(Nomen.complète!U66),"-",Nomen.complète!U66)</f>
        <v>Programme handicap physique (degré primaire 3-8)</v>
      </c>
    </row>
    <row r="67" spans="1:13" x14ac:dyDescent="0.2">
      <c r="A67" s="164">
        <f>IF(ISBLANK(Nomen.complète!V67),"-",Nomen.complète!V67)</f>
        <v>10292600</v>
      </c>
      <c r="B67" s="189" t="str">
        <f>IF(ISBLANK(Nomen.complète!W67),"-",Nomen.complète!W67)</f>
        <v>Programme handicap physique (degré secondaire I)</v>
      </c>
      <c r="C67" s="190">
        <f>IF(ISBLANK(Nomen.complète!X67),"-",Nomen.complète!X67)</f>
        <v>10</v>
      </c>
      <c r="D67" s="190">
        <f>IF(ISBLANK(Nomen.complète!Y67),"-",Nomen.complète!Y67)</f>
        <v>20</v>
      </c>
      <c r="E67" s="190">
        <f>IF(ISBLANK(Nomen.complète!Z67),"-",Nomen.complète!Z67)</f>
        <v>1</v>
      </c>
      <c r="F67" s="190">
        <f>IF(ISBLANK(Nomen.complète!AA67),"-",Nomen.complète!AA67)</f>
        <v>11</v>
      </c>
      <c r="G67" s="191">
        <f>IF(ISBLANK(Nomen.complète!AB67),"-",Nomen.complète!AB67)</f>
        <v>0</v>
      </c>
      <c r="H67" s="191">
        <f>IF(ISBLANK(Nomen.complète!AC67),"-",Nomen.complète!AC67)</f>
        <v>99</v>
      </c>
      <c r="L67" s="164">
        <f>IF(ISBLANK(Nomen.complète!T67),"-",Nomen.complète!T67)</f>
        <v>10292600</v>
      </c>
      <c r="M67" s="165" t="str">
        <f>IF(ISBLANK(Nomen.complète!U67),"-",Nomen.complète!U67)</f>
        <v>Programme handicap physique (degré secondaire I)</v>
      </c>
    </row>
    <row r="68" spans="1:13" x14ac:dyDescent="0.2">
      <c r="A68" s="164">
        <f>IF(ISBLANK(Nomen.complète!V68),"-",Nomen.complète!V68)</f>
        <v>10092700</v>
      </c>
      <c r="B68" s="189" t="str">
        <f>IF(ISBLANK(Nomen.complète!W68),"-",Nomen.complète!W68)</f>
        <v>Programme handicaps multiples (cycle élémentaire, degré primaire 1-2)</v>
      </c>
      <c r="C68" s="190">
        <f>IF(ISBLANK(Nomen.complète!X68),"-",Nomen.complète!X68)</f>
        <v>4</v>
      </c>
      <c r="D68" s="190">
        <f>IF(ISBLANK(Nomen.complète!Y68),"-",Nomen.complète!Y68)</f>
        <v>9</v>
      </c>
      <c r="E68" s="190">
        <f>IF(ISBLANK(Nomen.complète!Z68),"-",Nomen.complète!Z68)</f>
        <v>1</v>
      </c>
      <c r="F68" s="190">
        <f>IF(ISBLANK(Nomen.complète!AA68),"-",Nomen.complète!AA68)</f>
        <v>3</v>
      </c>
      <c r="G68" s="191">
        <f>IF(ISBLANK(Nomen.complète!AB68),"-",Nomen.complète!AB68)</f>
        <v>0</v>
      </c>
      <c r="H68" s="191">
        <f>IF(ISBLANK(Nomen.complète!AC68),"-",Nomen.complète!AC68)</f>
        <v>99</v>
      </c>
      <c r="L68" s="164">
        <f>IF(ISBLANK(Nomen.complète!T68),"-",Nomen.complète!T68)</f>
        <v>10092700</v>
      </c>
      <c r="M68" s="165" t="str">
        <f>IF(ISBLANK(Nomen.complète!U68),"-",Nomen.complète!U68)</f>
        <v>Programme handicaps multiples (cycle élémentaire, degré primaire 1-2)</v>
      </c>
    </row>
    <row r="69" spans="1:13" x14ac:dyDescent="0.2">
      <c r="A69" s="164">
        <f>IF(ISBLANK(Nomen.complète!V69),"-",Nomen.complète!V69)</f>
        <v>10192700</v>
      </c>
      <c r="B69" s="189" t="str">
        <f>IF(ISBLANK(Nomen.complète!W69),"-",Nomen.complète!W69)</f>
        <v>Programme handicaps multiples (degré primaire 3-8)</v>
      </c>
      <c r="C69" s="190">
        <f>IF(ISBLANK(Nomen.complète!X69),"-",Nomen.complète!X69)</f>
        <v>5</v>
      </c>
      <c r="D69" s="190">
        <f>IF(ISBLANK(Nomen.complète!Y69),"-",Nomen.complète!Y69)</f>
        <v>15</v>
      </c>
      <c r="E69" s="190">
        <f>IF(ISBLANK(Nomen.complète!Z69),"-",Nomen.complète!Z69)</f>
        <v>1</v>
      </c>
      <c r="F69" s="190">
        <f>IF(ISBLANK(Nomen.complète!AA69),"-",Nomen.complète!AA69)</f>
        <v>8</v>
      </c>
      <c r="G69" s="191">
        <f>IF(ISBLANK(Nomen.complète!AB69),"-",Nomen.complète!AB69)</f>
        <v>0</v>
      </c>
      <c r="H69" s="191">
        <f>IF(ISBLANK(Nomen.complète!AC69),"-",Nomen.complète!AC69)</f>
        <v>99</v>
      </c>
      <c r="L69" s="164">
        <f>IF(ISBLANK(Nomen.complète!T69),"-",Nomen.complète!T69)</f>
        <v>10192700</v>
      </c>
      <c r="M69" s="165" t="str">
        <f>IF(ISBLANK(Nomen.complète!U69),"-",Nomen.complète!U69)</f>
        <v>Programme handicaps multiples (degré primaire 3-8)</v>
      </c>
    </row>
    <row r="70" spans="1:13" x14ac:dyDescent="0.2">
      <c r="A70" s="164">
        <f>IF(ISBLANK(Nomen.complète!V70),"-",Nomen.complète!V70)</f>
        <v>10292700</v>
      </c>
      <c r="B70" s="189" t="str">
        <f>IF(ISBLANK(Nomen.complète!W70),"-",Nomen.complète!W70)</f>
        <v>Programme handicaps multiples (degré secondaire I)</v>
      </c>
      <c r="C70" s="190">
        <f>IF(ISBLANK(Nomen.complète!X70),"-",Nomen.complète!X70)</f>
        <v>10</v>
      </c>
      <c r="D70" s="190">
        <f>IF(ISBLANK(Nomen.complète!Y70),"-",Nomen.complète!Y70)</f>
        <v>20</v>
      </c>
      <c r="E70" s="190">
        <f>IF(ISBLANK(Nomen.complète!Z70),"-",Nomen.complète!Z70)</f>
        <v>1</v>
      </c>
      <c r="F70" s="190">
        <f>IF(ISBLANK(Nomen.complète!AA70),"-",Nomen.complète!AA70)</f>
        <v>11</v>
      </c>
      <c r="G70" s="191">
        <f>IF(ISBLANK(Nomen.complète!AB70),"-",Nomen.complète!AB70)</f>
        <v>0</v>
      </c>
      <c r="H70" s="191">
        <f>IF(ISBLANK(Nomen.complète!AC70),"-",Nomen.complète!AC70)</f>
        <v>99</v>
      </c>
      <c r="L70" s="164">
        <f>IF(ISBLANK(Nomen.complète!T70),"-",Nomen.complète!T70)</f>
        <v>10292700</v>
      </c>
      <c r="M70" s="165" t="str">
        <f>IF(ISBLANK(Nomen.complète!U70),"-",Nomen.complète!U70)</f>
        <v>Programme handicaps multiples (degré secondaire I)</v>
      </c>
    </row>
    <row r="71" spans="1:13" x14ac:dyDescent="0.2">
      <c r="A71" s="164">
        <f>IF(ISBLANK(Nomen.complète!V71),"-",Nomen.complète!V71)</f>
        <v>10092100</v>
      </c>
      <c r="B71" s="189" t="str">
        <f>IF(ISBLANK(Nomen.complète!W71),"-",Nomen.complète!W71)</f>
        <v>Programme troubles de l'apprentissage (cycle élémentaire, degré primaire 1-2)</v>
      </c>
      <c r="C71" s="190">
        <f>IF(ISBLANK(Nomen.complète!X71),"-",Nomen.complète!X71)</f>
        <v>4</v>
      </c>
      <c r="D71" s="190">
        <f>IF(ISBLANK(Nomen.complète!Y71),"-",Nomen.complète!Y71)</f>
        <v>9</v>
      </c>
      <c r="E71" s="190">
        <f>IF(ISBLANK(Nomen.complète!Z71),"-",Nomen.complète!Z71)</f>
        <v>1</v>
      </c>
      <c r="F71" s="190">
        <f>IF(ISBLANK(Nomen.complète!AA71),"-",Nomen.complète!AA71)</f>
        <v>3</v>
      </c>
      <c r="G71" s="191">
        <f>IF(ISBLANK(Nomen.complète!AB71),"-",Nomen.complète!AB71)</f>
        <v>0</v>
      </c>
      <c r="H71" s="191">
        <f>IF(ISBLANK(Nomen.complète!AC71),"-",Nomen.complète!AC71)</f>
        <v>99</v>
      </c>
      <c r="L71" s="164">
        <f>IF(ISBLANK(Nomen.complète!T71),"-",Nomen.complète!T71)</f>
        <v>10092100</v>
      </c>
      <c r="M71" s="165" t="str">
        <f>IF(ISBLANK(Nomen.complète!U71),"-",Nomen.complète!U71)</f>
        <v>Programme troubles de l'apprentissage (cycle élémentaire, degré primaire 1-2)</v>
      </c>
    </row>
    <row r="72" spans="1:13" x14ac:dyDescent="0.2">
      <c r="A72" s="164">
        <f>IF(ISBLANK(Nomen.complète!V72),"-",Nomen.complète!V72)</f>
        <v>10192100</v>
      </c>
      <c r="B72" s="189" t="str">
        <f>IF(ISBLANK(Nomen.complète!W72),"-",Nomen.complète!W72)</f>
        <v>Programme troubles de l'apprentissage (degré primaire 3-8)</v>
      </c>
      <c r="C72" s="190">
        <f>IF(ISBLANK(Nomen.complète!X72),"-",Nomen.complète!X72)</f>
        <v>5</v>
      </c>
      <c r="D72" s="190">
        <f>IF(ISBLANK(Nomen.complète!Y72),"-",Nomen.complète!Y72)</f>
        <v>15</v>
      </c>
      <c r="E72" s="190">
        <f>IF(ISBLANK(Nomen.complète!Z72),"-",Nomen.complète!Z72)</f>
        <v>1</v>
      </c>
      <c r="F72" s="190">
        <f>IF(ISBLANK(Nomen.complète!AA72),"-",Nomen.complète!AA72)</f>
        <v>8</v>
      </c>
      <c r="G72" s="191">
        <f>IF(ISBLANK(Nomen.complète!AB72),"-",Nomen.complète!AB72)</f>
        <v>0</v>
      </c>
      <c r="H72" s="191">
        <f>IF(ISBLANK(Nomen.complète!AC72),"-",Nomen.complète!AC72)</f>
        <v>99</v>
      </c>
      <c r="L72" s="164">
        <f>IF(ISBLANK(Nomen.complète!T72),"-",Nomen.complète!T72)</f>
        <v>10192100</v>
      </c>
      <c r="M72" s="165" t="str">
        <f>IF(ISBLANK(Nomen.complète!U72),"-",Nomen.complète!U72)</f>
        <v>Programme troubles de l'apprentissage (degré primaire 3-8)</v>
      </c>
    </row>
    <row r="73" spans="1:13" x14ac:dyDescent="0.2">
      <c r="A73" s="164">
        <f>IF(ISBLANK(Nomen.complète!V73),"-",Nomen.complète!V73)</f>
        <v>10292100</v>
      </c>
      <c r="B73" s="189" t="str">
        <f>IF(ISBLANK(Nomen.complète!W73),"-",Nomen.complète!W73)</f>
        <v>Programme troubles de l'apprentissage (degré secondaire I)</v>
      </c>
      <c r="C73" s="190">
        <f>IF(ISBLANK(Nomen.complète!X73),"-",Nomen.complète!X73)</f>
        <v>10</v>
      </c>
      <c r="D73" s="190">
        <f>IF(ISBLANK(Nomen.complète!Y73),"-",Nomen.complète!Y73)</f>
        <v>20</v>
      </c>
      <c r="E73" s="190">
        <f>IF(ISBLANK(Nomen.complète!Z73),"-",Nomen.complète!Z73)</f>
        <v>1</v>
      </c>
      <c r="F73" s="190">
        <f>IF(ISBLANK(Nomen.complète!AA73),"-",Nomen.complète!AA73)</f>
        <v>11</v>
      </c>
      <c r="G73" s="191">
        <f>IF(ISBLANK(Nomen.complète!AB73),"-",Nomen.complète!AB73)</f>
        <v>0</v>
      </c>
      <c r="H73" s="191">
        <f>IF(ISBLANK(Nomen.complète!AC73),"-",Nomen.complète!AC73)</f>
        <v>99</v>
      </c>
      <c r="L73" s="164">
        <f>IF(ISBLANK(Nomen.complète!T73),"-",Nomen.complète!T73)</f>
        <v>10292100</v>
      </c>
      <c r="M73" s="165" t="str">
        <f>IF(ISBLANK(Nomen.complète!U73),"-",Nomen.complète!U73)</f>
        <v>Programme troubles de l'apprentissage (degré secondaire I)</v>
      </c>
    </row>
    <row r="74" spans="1:13" x14ac:dyDescent="0.2">
      <c r="A74" s="164">
        <f>IF(ISBLANK(Nomen.complète!V74),"-",Nomen.complète!V74)</f>
        <v>10092300</v>
      </c>
      <c r="B74" s="189" t="str">
        <f>IF(ISBLANK(Nomen.complète!W74),"-",Nomen.complète!W74)</f>
        <v>Programme troubles du comportement (cycle élémentaire, degré primaire 1-2)</v>
      </c>
      <c r="C74" s="190">
        <f>IF(ISBLANK(Nomen.complète!X74),"-",Nomen.complète!X74)</f>
        <v>4</v>
      </c>
      <c r="D74" s="190">
        <f>IF(ISBLANK(Nomen.complète!Y74),"-",Nomen.complète!Y74)</f>
        <v>9</v>
      </c>
      <c r="E74" s="190">
        <f>IF(ISBLANK(Nomen.complète!Z74),"-",Nomen.complète!Z74)</f>
        <v>1</v>
      </c>
      <c r="F74" s="190">
        <f>IF(ISBLANK(Nomen.complète!AA74),"-",Nomen.complète!AA74)</f>
        <v>3</v>
      </c>
      <c r="G74" s="191">
        <f>IF(ISBLANK(Nomen.complète!AB74),"-",Nomen.complète!AB74)</f>
        <v>0</v>
      </c>
      <c r="H74" s="191">
        <f>IF(ISBLANK(Nomen.complète!AC74),"-",Nomen.complète!AC74)</f>
        <v>99</v>
      </c>
      <c r="L74" s="164">
        <f>IF(ISBLANK(Nomen.complète!T74),"-",Nomen.complète!T74)</f>
        <v>10092300</v>
      </c>
      <c r="M74" s="165" t="str">
        <f>IF(ISBLANK(Nomen.complète!U74),"-",Nomen.complète!U74)</f>
        <v>Programme troubles du comportement (cycle élémentaire, degré primaire 1-2)</v>
      </c>
    </row>
    <row r="75" spans="1:13" x14ac:dyDescent="0.2">
      <c r="A75" s="164">
        <f>IF(ISBLANK(Nomen.complète!V75),"-",Nomen.complète!V75)</f>
        <v>10192300</v>
      </c>
      <c r="B75" s="189" t="str">
        <f>IF(ISBLANK(Nomen.complète!W75),"-",Nomen.complète!W75)</f>
        <v>Programme troubles du comportement (degré primaire 3-8)</v>
      </c>
      <c r="C75" s="190">
        <f>IF(ISBLANK(Nomen.complète!X75),"-",Nomen.complète!X75)</f>
        <v>5</v>
      </c>
      <c r="D75" s="190">
        <f>IF(ISBLANK(Nomen.complète!Y75),"-",Nomen.complète!Y75)</f>
        <v>15</v>
      </c>
      <c r="E75" s="190">
        <f>IF(ISBLANK(Nomen.complète!Z75),"-",Nomen.complète!Z75)</f>
        <v>1</v>
      </c>
      <c r="F75" s="190">
        <f>IF(ISBLANK(Nomen.complète!AA75),"-",Nomen.complète!AA75)</f>
        <v>8</v>
      </c>
      <c r="G75" s="191">
        <f>IF(ISBLANK(Nomen.complète!AB75),"-",Nomen.complète!AB75)</f>
        <v>0</v>
      </c>
      <c r="H75" s="191">
        <f>IF(ISBLANK(Nomen.complète!AC75),"-",Nomen.complète!AC75)</f>
        <v>99</v>
      </c>
      <c r="L75" s="164">
        <f>IF(ISBLANK(Nomen.complète!T75),"-",Nomen.complète!T75)</f>
        <v>10192300</v>
      </c>
      <c r="M75" s="165" t="str">
        <f>IF(ISBLANK(Nomen.complète!U75),"-",Nomen.complète!U75)</f>
        <v>Programme troubles du comportement (degré primaire 3-8)</v>
      </c>
    </row>
    <row r="76" spans="1:13" x14ac:dyDescent="0.2">
      <c r="A76" s="164">
        <f>IF(ISBLANK(Nomen.complète!V76),"-",Nomen.complète!V76)</f>
        <v>10292300</v>
      </c>
      <c r="B76" s="189" t="str">
        <f>IF(ISBLANK(Nomen.complète!W76),"-",Nomen.complète!W76)</f>
        <v>Programme troubles du comportement (degré secondaire I)</v>
      </c>
      <c r="C76" s="190">
        <f>IF(ISBLANK(Nomen.complète!X76),"-",Nomen.complète!X76)</f>
        <v>10</v>
      </c>
      <c r="D76" s="190">
        <f>IF(ISBLANK(Nomen.complète!Y76),"-",Nomen.complète!Y76)</f>
        <v>20</v>
      </c>
      <c r="E76" s="190">
        <f>IF(ISBLANK(Nomen.complète!Z76),"-",Nomen.complète!Z76)</f>
        <v>1</v>
      </c>
      <c r="F76" s="190">
        <f>IF(ISBLANK(Nomen.complète!AA76),"-",Nomen.complète!AA76)</f>
        <v>11</v>
      </c>
      <c r="G76" s="191">
        <f>IF(ISBLANK(Nomen.complète!AB76),"-",Nomen.complète!AB76)</f>
        <v>0</v>
      </c>
      <c r="H76" s="191">
        <f>IF(ISBLANK(Nomen.complète!AC76),"-",Nomen.complète!AC76)</f>
        <v>99</v>
      </c>
      <c r="L76" s="164">
        <f>IF(ISBLANK(Nomen.complète!T76),"-",Nomen.complète!T76)</f>
        <v>10292300</v>
      </c>
      <c r="M76" s="165" t="str">
        <f>IF(ISBLANK(Nomen.complète!U76),"-",Nomen.complète!U76)</f>
        <v>Programme troubles du comportement (degré secondaire I)</v>
      </c>
    </row>
    <row r="77" spans="1:13" x14ac:dyDescent="0.2">
      <c r="A77" s="164">
        <f>IF(ISBLANK(Nomen.complète!V77),"-",Nomen.complète!V77)</f>
        <v>10092400</v>
      </c>
      <c r="B77" s="189" t="str">
        <f>IF(ISBLANK(Nomen.complète!W77),"-",Nomen.complète!W77)</f>
        <v>Programme troubles du langage (cycle élémentaire, degré primaire 1-2)</v>
      </c>
      <c r="C77" s="190">
        <f>IF(ISBLANK(Nomen.complète!X77),"-",Nomen.complète!X77)</f>
        <v>4</v>
      </c>
      <c r="D77" s="190">
        <f>IF(ISBLANK(Nomen.complète!Y77),"-",Nomen.complète!Y77)</f>
        <v>9</v>
      </c>
      <c r="E77" s="190">
        <f>IF(ISBLANK(Nomen.complète!Z77),"-",Nomen.complète!Z77)</f>
        <v>1</v>
      </c>
      <c r="F77" s="190">
        <f>IF(ISBLANK(Nomen.complète!AA77),"-",Nomen.complète!AA77)</f>
        <v>3</v>
      </c>
      <c r="G77" s="191">
        <f>IF(ISBLANK(Nomen.complète!AB77),"-",Nomen.complète!AB77)</f>
        <v>0</v>
      </c>
      <c r="H77" s="191">
        <f>IF(ISBLANK(Nomen.complète!AC77),"-",Nomen.complète!AC77)</f>
        <v>99</v>
      </c>
      <c r="L77" s="164">
        <f>IF(ISBLANK(Nomen.complète!T77),"-",Nomen.complète!T77)</f>
        <v>10092400</v>
      </c>
      <c r="M77" s="165" t="str">
        <f>IF(ISBLANK(Nomen.complète!U77),"-",Nomen.complète!U77)</f>
        <v>Programme troubles du langage (cycle élémentaire, degré primaire 1-2)</v>
      </c>
    </row>
    <row r="78" spans="1:13" x14ac:dyDescent="0.2">
      <c r="A78" s="164">
        <f>IF(ISBLANK(Nomen.complète!V78),"-",Nomen.complète!V78)</f>
        <v>10192400</v>
      </c>
      <c r="B78" s="189" t="str">
        <f>IF(ISBLANK(Nomen.complète!W78),"-",Nomen.complète!W78)</f>
        <v>Programme troubles du langage (degré primaire 3-8)</v>
      </c>
      <c r="C78" s="190">
        <f>IF(ISBLANK(Nomen.complète!X78),"-",Nomen.complète!X78)</f>
        <v>5</v>
      </c>
      <c r="D78" s="190">
        <f>IF(ISBLANK(Nomen.complète!Y78),"-",Nomen.complète!Y78)</f>
        <v>15</v>
      </c>
      <c r="E78" s="190">
        <f>IF(ISBLANK(Nomen.complète!Z78),"-",Nomen.complète!Z78)</f>
        <v>1</v>
      </c>
      <c r="F78" s="190">
        <f>IF(ISBLANK(Nomen.complète!AA78),"-",Nomen.complète!AA78)</f>
        <v>8</v>
      </c>
      <c r="G78" s="191">
        <f>IF(ISBLANK(Nomen.complète!AB78),"-",Nomen.complète!AB78)</f>
        <v>0</v>
      </c>
      <c r="H78" s="191">
        <f>IF(ISBLANK(Nomen.complète!AC78),"-",Nomen.complète!AC78)</f>
        <v>99</v>
      </c>
      <c r="L78" s="164">
        <f>IF(ISBLANK(Nomen.complète!T78),"-",Nomen.complète!T78)</f>
        <v>10192400</v>
      </c>
      <c r="M78" s="165" t="str">
        <f>IF(ISBLANK(Nomen.complète!U78),"-",Nomen.complète!U78)</f>
        <v>Programme troubles du langage (degré primaire 3-8)</v>
      </c>
    </row>
    <row r="79" spans="1:13" x14ac:dyDescent="0.2">
      <c r="A79" s="164">
        <f>IF(ISBLANK(Nomen.complète!V79),"-",Nomen.complète!V79)</f>
        <v>10292400</v>
      </c>
      <c r="B79" s="189" t="str">
        <f>IF(ISBLANK(Nomen.complète!W79),"-",Nomen.complète!W79)</f>
        <v>Programme troubles du langage (degré secondaire I)</v>
      </c>
      <c r="C79" s="190">
        <f>IF(ISBLANK(Nomen.complète!X79),"-",Nomen.complète!X79)</f>
        <v>10</v>
      </c>
      <c r="D79" s="190">
        <f>IF(ISBLANK(Nomen.complète!Y79),"-",Nomen.complète!Y79)</f>
        <v>20</v>
      </c>
      <c r="E79" s="190">
        <f>IF(ISBLANK(Nomen.complète!Z79),"-",Nomen.complète!Z79)</f>
        <v>1</v>
      </c>
      <c r="F79" s="190">
        <f>IF(ISBLANK(Nomen.complète!AA79),"-",Nomen.complète!AA79)</f>
        <v>11</v>
      </c>
      <c r="G79" s="191">
        <f>IF(ISBLANK(Nomen.complète!AB79),"-",Nomen.complète!AB79)</f>
        <v>0</v>
      </c>
      <c r="H79" s="191">
        <f>IF(ISBLANK(Nomen.complète!AC79),"-",Nomen.complète!AC79)</f>
        <v>99</v>
      </c>
      <c r="L79" s="164">
        <f>IF(ISBLANK(Nomen.complète!T79),"-",Nomen.complète!T79)</f>
        <v>10292400</v>
      </c>
      <c r="M79" s="165" t="str">
        <f>IF(ISBLANK(Nomen.complète!U79),"-",Nomen.complète!U79)</f>
        <v>Programme troubles du langage (degré secondaire I)</v>
      </c>
    </row>
    <row r="80" spans="1:13" x14ac:dyDescent="0.2">
      <c r="A80" s="164">
        <f>IF(ISBLANK(Nomen.complète!V80),"-",Nomen.complète!V80)</f>
        <v>10092500</v>
      </c>
      <c r="B80" s="189" t="str">
        <f>IF(ISBLANK(Nomen.complète!W80),"-",Nomen.complète!W80)</f>
        <v>Programme troubles sensoriels (cycle élémentaire, degré primaire 1-2)</v>
      </c>
      <c r="C80" s="190">
        <f>IF(ISBLANK(Nomen.complète!X80),"-",Nomen.complète!X80)</f>
        <v>4</v>
      </c>
      <c r="D80" s="190">
        <f>IF(ISBLANK(Nomen.complète!Y80),"-",Nomen.complète!Y80)</f>
        <v>9</v>
      </c>
      <c r="E80" s="190">
        <f>IF(ISBLANK(Nomen.complète!Z80),"-",Nomen.complète!Z80)</f>
        <v>1</v>
      </c>
      <c r="F80" s="190">
        <f>IF(ISBLANK(Nomen.complète!AA80),"-",Nomen.complète!AA80)</f>
        <v>3</v>
      </c>
      <c r="G80" s="191">
        <f>IF(ISBLANK(Nomen.complète!AB80),"-",Nomen.complète!AB80)</f>
        <v>0</v>
      </c>
      <c r="H80" s="191">
        <f>IF(ISBLANK(Nomen.complète!AC80),"-",Nomen.complète!AC80)</f>
        <v>99</v>
      </c>
      <c r="L80" s="164">
        <f>IF(ISBLANK(Nomen.complète!T80),"-",Nomen.complète!T80)</f>
        <v>10092500</v>
      </c>
      <c r="M80" s="165" t="str">
        <f>IF(ISBLANK(Nomen.complète!U80),"-",Nomen.complète!U80)</f>
        <v>Programme troubles sensoriels (cycle élémentaire, degré primaire 1-2)</v>
      </c>
    </row>
    <row r="81" spans="1:13" x14ac:dyDescent="0.2">
      <c r="A81" s="164">
        <f>IF(ISBLANK(Nomen.complète!V81),"-",Nomen.complète!V81)</f>
        <v>10192500</v>
      </c>
      <c r="B81" s="189" t="str">
        <f>IF(ISBLANK(Nomen.complète!W81),"-",Nomen.complète!W81)</f>
        <v>Programme troubles sensoriels (degré primaire 3-8)</v>
      </c>
      <c r="C81" s="190">
        <f>IF(ISBLANK(Nomen.complète!X81),"-",Nomen.complète!X81)</f>
        <v>5</v>
      </c>
      <c r="D81" s="190">
        <f>IF(ISBLANK(Nomen.complète!Y81),"-",Nomen.complète!Y81)</f>
        <v>15</v>
      </c>
      <c r="E81" s="190">
        <f>IF(ISBLANK(Nomen.complète!Z81),"-",Nomen.complète!Z81)</f>
        <v>1</v>
      </c>
      <c r="F81" s="190">
        <f>IF(ISBLANK(Nomen.complète!AA81),"-",Nomen.complète!AA81)</f>
        <v>8</v>
      </c>
      <c r="G81" s="191">
        <f>IF(ISBLANK(Nomen.complète!AB81),"-",Nomen.complète!AB81)</f>
        <v>0</v>
      </c>
      <c r="H81" s="191">
        <f>IF(ISBLANK(Nomen.complète!AC81),"-",Nomen.complète!AC81)</f>
        <v>99</v>
      </c>
      <c r="L81" s="164">
        <f>IF(ISBLANK(Nomen.complète!T81),"-",Nomen.complète!T81)</f>
        <v>10192500</v>
      </c>
      <c r="M81" s="165" t="str">
        <f>IF(ISBLANK(Nomen.complète!U81),"-",Nomen.complète!U81)</f>
        <v>Programme troubles sensoriels (degré primaire 3-8)</v>
      </c>
    </row>
    <row r="82" spans="1:13" x14ac:dyDescent="0.2">
      <c r="A82" s="164">
        <f>IF(ISBLANK(Nomen.complète!V82),"-",Nomen.complète!V82)</f>
        <v>10292500</v>
      </c>
      <c r="B82" s="189" t="str">
        <f>IF(ISBLANK(Nomen.complète!W82),"-",Nomen.complète!W82)</f>
        <v>Programme troubles sensoriels (degré secondaire I)</v>
      </c>
      <c r="C82" s="190">
        <f>IF(ISBLANK(Nomen.complète!X82),"-",Nomen.complète!X82)</f>
        <v>10</v>
      </c>
      <c r="D82" s="190">
        <f>IF(ISBLANK(Nomen.complète!Y82),"-",Nomen.complète!Y82)</f>
        <v>20</v>
      </c>
      <c r="E82" s="190">
        <f>IF(ISBLANK(Nomen.complète!Z82),"-",Nomen.complète!Z82)</f>
        <v>1</v>
      </c>
      <c r="F82" s="190">
        <f>IF(ISBLANK(Nomen.complète!AA82),"-",Nomen.complète!AA82)</f>
        <v>11</v>
      </c>
      <c r="G82" s="191">
        <f>IF(ISBLANK(Nomen.complète!AB82),"-",Nomen.complète!AB82)</f>
        <v>0</v>
      </c>
      <c r="H82" s="191">
        <f>IF(ISBLANK(Nomen.complète!AC82),"-",Nomen.complète!AC82)</f>
        <v>99</v>
      </c>
      <c r="L82" s="164">
        <f>IF(ISBLANK(Nomen.complète!T82),"-",Nomen.complète!T82)</f>
        <v>10292500</v>
      </c>
      <c r="M82" s="165" t="str">
        <f>IF(ISBLANK(Nomen.complète!U82),"-",Nomen.complète!U82)</f>
        <v>Programme troubles sensoriels (degré secondaire I)</v>
      </c>
    </row>
    <row r="83" spans="1:13" x14ac:dyDescent="0.2">
      <c r="A83" s="164">
        <f>IF(ISBLANK(Nomen.complète!V83),"-",Nomen.complète!V83)</f>
        <v>10192900</v>
      </c>
      <c r="B83" s="189" t="str">
        <f>IF(ISBLANK(Nomen.complète!W83),"-",Nomen.complète!W83)</f>
        <v>Programmes des écoles spécialisées sans différenciation selon le programme (degré primaire 3-8)</v>
      </c>
      <c r="C83" s="190">
        <f>IF(ISBLANK(Nomen.complète!X83),"-",Nomen.complète!X83)</f>
        <v>5</v>
      </c>
      <c r="D83" s="190">
        <f>IF(ISBLANK(Nomen.complète!Y83),"-",Nomen.complète!Y83)</f>
        <v>15</v>
      </c>
      <c r="E83" s="190">
        <f>IF(ISBLANK(Nomen.complète!Z83),"-",Nomen.complète!Z83)</f>
        <v>1</v>
      </c>
      <c r="F83" s="190">
        <f>IF(ISBLANK(Nomen.complète!AA83),"-",Nomen.complète!AA83)</f>
        <v>8</v>
      </c>
      <c r="G83" s="191">
        <f>IF(ISBLANK(Nomen.complète!AB83),"-",Nomen.complète!AB83)</f>
        <v>0</v>
      </c>
      <c r="H83" s="191">
        <f>IF(ISBLANK(Nomen.complète!AC83),"-",Nomen.complète!AC83)</f>
        <v>99</v>
      </c>
      <c r="L83" s="164">
        <f>IF(ISBLANK(Nomen.complète!T83),"-",Nomen.complète!T83)</f>
        <v>10192900</v>
      </c>
      <c r="M83" s="165" t="str">
        <f>IF(ISBLANK(Nomen.complète!U83),"-",Nomen.complète!U83)</f>
        <v>Programmes des écoles spécialisées sans différenciation selon le programme (degré primaire 3-8)</v>
      </c>
    </row>
    <row r="84" spans="1:13" x14ac:dyDescent="0.2">
      <c r="A84" s="164">
        <f>IF(ISBLANK(Nomen.complète!V84),"-",Nomen.complète!V84)</f>
        <v>10292900</v>
      </c>
      <c r="B84" s="189" t="str">
        <f>IF(ISBLANK(Nomen.complète!W84),"-",Nomen.complète!W84)</f>
        <v>Programmes des écoles spécialisées sans différenciation selon le programme (degré secondaire I)</v>
      </c>
      <c r="C84" s="190">
        <f>IF(ISBLANK(Nomen.complète!X84),"-",Nomen.complète!X84)</f>
        <v>10</v>
      </c>
      <c r="D84" s="190">
        <f>IF(ISBLANK(Nomen.complète!Y84),"-",Nomen.complète!Y84)</f>
        <v>20</v>
      </c>
      <c r="E84" s="190">
        <f>IF(ISBLANK(Nomen.complète!Z84),"-",Nomen.complète!Z84)</f>
        <v>1</v>
      </c>
      <c r="F84" s="190">
        <f>IF(ISBLANK(Nomen.complète!AA84),"-",Nomen.complète!AA84)</f>
        <v>11</v>
      </c>
      <c r="G84" s="191">
        <f>IF(ISBLANK(Nomen.complète!AB84),"-",Nomen.complète!AB84)</f>
        <v>0</v>
      </c>
      <c r="H84" s="191">
        <f>IF(ISBLANK(Nomen.complète!AC84),"-",Nomen.complète!AC84)</f>
        <v>99</v>
      </c>
      <c r="L84" s="164">
        <f>IF(ISBLANK(Nomen.complète!T84),"-",Nomen.complète!T84)</f>
        <v>10292900</v>
      </c>
      <c r="M84" s="165" t="str">
        <f>IF(ISBLANK(Nomen.complète!U84),"-",Nomen.complète!U84)</f>
        <v>Programmes des écoles spécialisées sans différenciation selon le programme (degré secondaire I)</v>
      </c>
    </row>
    <row r="85" spans="1:13" x14ac:dyDescent="0.2">
      <c r="A85" s="164">
        <f>IF(ISBLANK(Nomen.complète!V85),"-",Nomen.complète!V85)</f>
        <v>0</v>
      </c>
      <c r="B85" s="189" t="str">
        <f>IF(ISBLANK(Nomen.complète!W85),"-",Nomen.complète!W85)</f>
        <v>### SEN MODELE 2 ###</v>
      </c>
      <c r="C85" s="190">
        <f>IF(ISBLANK(Nomen.complète!X85),"-",Nomen.complète!X85)</f>
        <v>0</v>
      </c>
      <c r="D85" s="190">
        <f>IF(ISBLANK(Nomen.complète!Y85),"-",Nomen.complète!Y85)</f>
        <v>0</v>
      </c>
      <c r="E85" s="190">
        <f>IF(ISBLANK(Nomen.complète!Z85),"-",Nomen.complète!Z85)</f>
        <v>0</v>
      </c>
      <c r="F85" s="190">
        <f>IF(ISBLANK(Nomen.complète!AA85),"-",Nomen.complète!AA85)</f>
        <v>0</v>
      </c>
      <c r="G85" s="191">
        <f>IF(ISBLANK(Nomen.complète!AB85),"-",Nomen.complète!AB85)</f>
        <v>0</v>
      </c>
      <c r="H85" s="191">
        <f>IF(ISBLANK(Nomen.complète!AC85),"-",Nomen.complète!AC85)</f>
        <v>0</v>
      </c>
      <c r="L85" s="164">
        <f>IF(ISBLANK(Nomen.complète!T85),"-",Nomen.complète!T85)</f>
        <v>0</v>
      </c>
      <c r="M85" s="165" t="str">
        <f>IF(ISBLANK(Nomen.complète!U85),"-",Nomen.complète!U85)</f>
        <v>### SEN MODELE 2 ###</v>
      </c>
    </row>
    <row r="86" spans="1:13" x14ac:dyDescent="0.2">
      <c r="A86" s="164">
        <f>IF(ISBLANK(Nomen.complète!V86),"-",Nomen.complète!V86)</f>
        <v>10092000</v>
      </c>
      <c r="B86" s="189" t="str">
        <f>IF(ISBLANK(Nomen.complète!W86),"-",Nomen.complète!W86)</f>
        <v>Prog. des écoles spécialisées sans diff. selon le programme (cycle élémentaire, primaire 1-2) (Mdl 2)</v>
      </c>
      <c r="C86" s="190">
        <f>IF(ISBLANK(Nomen.complète!X86),"-",Nomen.complète!X86)</f>
        <v>4</v>
      </c>
      <c r="D86" s="190">
        <f>IF(ISBLANK(Nomen.complète!Y86),"-",Nomen.complète!Y86)</f>
        <v>9</v>
      </c>
      <c r="E86" s="190">
        <f>IF(ISBLANK(Nomen.complète!Z86),"-",Nomen.complète!Z86)</f>
        <v>1</v>
      </c>
      <c r="F86" s="190">
        <f>IF(ISBLANK(Nomen.complète!AA86),"-",Nomen.complète!AA86)</f>
        <v>3</v>
      </c>
      <c r="G86" s="191">
        <f>IF(ISBLANK(Nomen.complète!AB86),"-",Nomen.complète!AB86)</f>
        <v>0</v>
      </c>
      <c r="H86" s="191">
        <f>IF(ISBLANK(Nomen.complète!AC86),"-",Nomen.complète!AC86)</f>
        <v>99</v>
      </c>
      <c r="L86" s="164">
        <f>IF(ISBLANK(Nomen.complète!T86),"-",Nomen.complète!T86)</f>
        <v>10092000</v>
      </c>
      <c r="M86" s="165" t="str">
        <f>IF(ISBLANK(Nomen.complète!U86),"-",Nomen.complète!U86)</f>
        <v>Prog. des écoles spécialisées sans diff. selon le programme (cycle élémentaire, primaire 1-2) (Mdl 2)</v>
      </c>
    </row>
    <row r="87" spans="1:13" x14ac:dyDescent="0.2">
      <c r="A87" s="164">
        <f>IF(ISBLANK(Nomen.complète!V87),"-",Nomen.complète!V87)</f>
        <v>10192000</v>
      </c>
      <c r="B87" s="189" t="str">
        <f>IF(ISBLANK(Nomen.complète!W87),"-",Nomen.complète!W87)</f>
        <v>Programmes des écoles spécialisées sans différenciation selon le programme (degré primaire 3-8) (Mdl 2)</v>
      </c>
      <c r="C87" s="190">
        <f>IF(ISBLANK(Nomen.complète!X87),"-",Nomen.complète!X87)</f>
        <v>5</v>
      </c>
      <c r="D87" s="190">
        <f>IF(ISBLANK(Nomen.complète!Y87),"-",Nomen.complète!Y87)</f>
        <v>15</v>
      </c>
      <c r="E87" s="190">
        <f>IF(ISBLANK(Nomen.complète!Z87),"-",Nomen.complète!Z87)</f>
        <v>1</v>
      </c>
      <c r="F87" s="190">
        <f>IF(ISBLANK(Nomen.complète!AA87),"-",Nomen.complète!AA87)</f>
        <v>8</v>
      </c>
      <c r="G87" s="191">
        <f>IF(ISBLANK(Nomen.complète!AB87),"-",Nomen.complète!AB87)</f>
        <v>0</v>
      </c>
      <c r="H87" s="191">
        <f>IF(ISBLANK(Nomen.complète!AC87),"-",Nomen.complète!AC87)</f>
        <v>99</v>
      </c>
      <c r="L87" s="164">
        <f>IF(ISBLANK(Nomen.complète!T87),"-",Nomen.complète!T87)</f>
        <v>10192000</v>
      </c>
      <c r="M87" s="165" t="str">
        <f>IF(ISBLANK(Nomen.complète!U87),"-",Nomen.complète!U87)</f>
        <v>Programmes des écoles spécialisées sans différenciation selon le programme (degré primaire 3-8) (Mdl 2)</v>
      </c>
    </row>
    <row r="88" spans="1:13" x14ac:dyDescent="0.2">
      <c r="A88" s="164">
        <f>IF(ISBLANK(Nomen.complète!V88),"-",Nomen.complète!V88)</f>
        <v>10292000</v>
      </c>
      <c r="B88" s="189" t="str">
        <f>IF(ISBLANK(Nomen.complète!W88),"-",Nomen.complète!W88)</f>
        <v>Programmes des écoles spécialisées sans différenciation selon le programme (degré secondaire I) (Mdl 2)</v>
      </c>
      <c r="C88" s="190">
        <f>IF(ISBLANK(Nomen.complète!X88),"-",Nomen.complète!X88)</f>
        <v>10</v>
      </c>
      <c r="D88" s="190">
        <f>IF(ISBLANK(Nomen.complète!Y88),"-",Nomen.complète!Y88)</f>
        <v>20</v>
      </c>
      <c r="E88" s="190">
        <f>IF(ISBLANK(Nomen.complète!Z88),"-",Nomen.complète!Z88)</f>
        <v>1</v>
      </c>
      <c r="F88" s="190">
        <f>IF(ISBLANK(Nomen.complète!AA88),"-",Nomen.complète!AA88)</f>
        <v>11</v>
      </c>
      <c r="G88" s="191">
        <f>IF(ISBLANK(Nomen.complète!AB88),"-",Nomen.complète!AB88)</f>
        <v>0</v>
      </c>
      <c r="H88" s="191">
        <f>IF(ISBLANK(Nomen.complète!AC88),"-",Nomen.complète!AC88)</f>
        <v>99</v>
      </c>
      <c r="L88" s="164">
        <f>IF(ISBLANK(Nomen.complète!T88),"-",Nomen.complète!T88)</f>
        <v>10292000</v>
      </c>
      <c r="M88" s="165" t="str">
        <f>IF(ISBLANK(Nomen.complète!U88),"-",Nomen.complète!U88)</f>
        <v>Programmes des écoles spécialisées sans différenciation selon le programme (degré secondaire I) (Mdl 2)</v>
      </c>
    </row>
    <row r="89" spans="1:13" x14ac:dyDescent="0.2">
      <c r="A89" s="164">
        <f>IF(ISBLANK(Nomen.complète!V89),"-",Nomen.complète!V89)</f>
        <v>0</v>
      </c>
      <c r="B89" s="189" t="str">
        <f>IF(ISBLANK(Nomen.complète!W89),"-",Nomen.complète!W89)</f>
        <v>### SECONDAIRE II GENERAL ###</v>
      </c>
      <c r="C89" s="190">
        <f>IF(ISBLANK(Nomen.complète!X89),"-",Nomen.complète!X89)</f>
        <v>0</v>
      </c>
      <c r="D89" s="190">
        <f>IF(ISBLANK(Nomen.complète!Y89),"-",Nomen.complète!Y89)</f>
        <v>0</v>
      </c>
      <c r="E89" s="190">
        <f>IF(ISBLANK(Nomen.complète!Z89),"-",Nomen.complète!Z89)</f>
        <v>0</v>
      </c>
      <c r="F89" s="190">
        <f>IF(ISBLANK(Nomen.complète!AA89),"-",Nomen.complète!AA89)</f>
        <v>0</v>
      </c>
      <c r="G89" s="191">
        <f>IF(ISBLANK(Nomen.complète!AB89),"-",Nomen.complète!AB89)</f>
        <v>0</v>
      </c>
      <c r="H89" s="191">
        <f>IF(ISBLANK(Nomen.complète!AC89),"-",Nomen.complète!AC89)</f>
        <v>0</v>
      </c>
      <c r="L89" s="164">
        <f>IF(ISBLANK(Nomen.complète!T89),"-",Nomen.complète!T89)</f>
        <v>0</v>
      </c>
      <c r="M89" s="165" t="str">
        <f>IF(ISBLANK(Nomen.complète!U89),"-",Nomen.complète!U89)</f>
        <v>### SECONDAIRE II GENERAL ###</v>
      </c>
    </row>
    <row r="90" spans="1:13" x14ac:dyDescent="0.2">
      <c r="A90" s="164">
        <f>IF(ISBLANK(Nomen.complète!V90),"-",Nomen.complète!V90)</f>
        <v>10363000</v>
      </c>
      <c r="B90" s="189" t="str">
        <f>IF(ISBLANK(Nomen.complète!W90),"-",Nomen.complète!W90)</f>
        <v>Autres formations générales</v>
      </c>
      <c r="C90" s="190">
        <f>IF(ISBLANK(Nomen.complète!X90),"-",Nomen.complète!X90)</f>
        <v>15</v>
      </c>
      <c r="D90" s="190">
        <f>IF(ISBLANK(Nomen.complète!Y90),"-",Nomen.complète!Y90)</f>
        <v>65</v>
      </c>
      <c r="E90" s="190">
        <f>IF(ISBLANK(Nomen.complète!Z90),"-",Nomen.complète!Z90)</f>
        <v>1</v>
      </c>
      <c r="F90" s="190">
        <f>IF(ISBLANK(Nomen.complète!AA90),"-",Nomen.complète!AA90)</f>
        <v>4</v>
      </c>
      <c r="G90" s="191">
        <f>IF(ISBLANK(Nomen.complète!AB90),"-",Nomen.complète!AB90)</f>
        <v>0</v>
      </c>
      <c r="H90" s="191">
        <f>IF(ISBLANK(Nomen.complète!AC90),"-",Nomen.complète!AC90)</f>
        <v>99</v>
      </c>
      <c r="L90" s="164">
        <f>IF(ISBLANK(Nomen.complète!T90),"-",Nomen.complète!T90)</f>
        <v>10363000</v>
      </c>
      <c r="M90" s="165" t="str">
        <f>IF(ISBLANK(Nomen.complète!U90),"-",Nomen.complète!U90)</f>
        <v>Autres formations générales</v>
      </c>
    </row>
    <row r="91" spans="1:13" x14ac:dyDescent="0.2">
      <c r="A91" s="164">
        <f>IF(ISBLANK(Nomen.complète!V91),"-",Nomen.complète!V91)</f>
        <v>10365000</v>
      </c>
      <c r="B91" s="189" t="str">
        <f>IF(ISBLANK(Nomen.complète!W91),"-",Nomen.complète!W91)</f>
        <v>Autres formations transitoires sec. II - tertiaire</v>
      </c>
      <c r="C91" s="190">
        <f>IF(ISBLANK(Nomen.complète!X91),"-",Nomen.complète!X91)</f>
        <v>15</v>
      </c>
      <c r="D91" s="190">
        <f>IF(ISBLANK(Nomen.complète!Y91),"-",Nomen.complète!Y91)</f>
        <v>65</v>
      </c>
      <c r="E91" s="190">
        <f>IF(ISBLANK(Nomen.complète!Z91),"-",Nomen.complète!Z91)</f>
        <v>1</v>
      </c>
      <c r="F91" s="190">
        <f>IF(ISBLANK(Nomen.complète!AA91),"-",Nomen.complète!AA91)</f>
        <v>2</v>
      </c>
      <c r="G91" s="191">
        <f>IF(ISBLANK(Nomen.complète!AB91),"-",Nomen.complète!AB91)</f>
        <v>0</v>
      </c>
      <c r="H91" s="191">
        <f>IF(ISBLANK(Nomen.complète!AC91),"-",Nomen.complète!AC91)</f>
        <v>0</v>
      </c>
      <c r="L91" s="164">
        <f>IF(ISBLANK(Nomen.complète!T91),"-",Nomen.complète!T91)</f>
        <v>10365000</v>
      </c>
      <c r="M91" s="165" t="str">
        <f>IF(ISBLANK(Nomen.complète!U91),"-",Nomen.complète!U91)</f>
        <v>Autres formations transitoires sec. II - tertiaire</v>
      </c>
    </row>
    <row r="92" spans="1:13" x14ac:dyDescent="0.2">
      <c r="A92" s="164">
        <f>IF(ISBLANK(Nomen.complète!V92),"-",Nomen.complète!V92)</f>
        <v>10373000</v>
      </c>
      <c r="B92" s="189" t="str">
        <f>IF(ISBLANK(Nomen.complète!W92),"-",Nomen.complète!W92)</f>
        <v>Baccalauréat français</v>
      </c>
      <c r="C92" s="190">
        <f>IF(ISBLANK(Nomen.complète!X92),"-",Nomen.complète!X92)</f>
        <v>15</v>
      </c>
      <c r="D92" s="190">
        <f>IF(ISBLANK(Nomen.complète!Y92),"-",Nomen.complète!Y92)</f>
        <v>65</v>
      </c>
      <c r="E92" s="190">
        <f>IF(ISBLANK(Nomen.complète!Z92),"-",Nomen.complète!Z92)</f>
        <v>1</v>
      </c>
      <c r="F92" s="190">
        <f>IF(ISBLANK(Nomen.complète!AA92),"-",Nomen.complète!AA92)</f>
        <v>4</v>
      </c>
      <c r="G92" s="191">
        <f>IF(ISBLANK(Nomen.complète!AB92),"-",Nomen.complète!AB92)</f>
        <v>0</v>
      </c>
      <c r="H92" s="191">
        <f>IF(ISBLANK(Nomen.complète!AC92),"-",Nomen.complète!AC92)</f>
        <v>0</v>
      </c>
      <c r="L92" s="164">
        <f>IF(ISBLANK(Nomen.complète!T92),"-",Nomen.complète!T92)</f>
        <v>10373000</v>
      </c>
      <c r="M92" s="165" t="str">
        <f>IF(ISBLANK(Nomen.complète!U92),"-",Nomen.complète!U92)</f>
        <v>Baccalauréat français</v>
      </c>
    </row>
    <row r="93" spans="1:13" x14ac:dyDescent="0.2">
      <c r="A93" s="164">
        <f>IF(ISBLANK(Nomen.complète!V93),"-",Nomen.complète!V93)</f>
        <v>10321000</v>
      </c>
      <c r="B93" s="189" t="str">
        <f>IF(ISBLANK(Nomen.complète!W93),"-",Nomen.complète!W93)</f>
        <v>ECG Année de base</v>
      </c>
      <c r="C93" s="190">
        <f>IF(ISBLANK(Nomen.complète!X93),"-",Nomen.complète!X93)</f>
        <v>15</v>
      </c>
      <c r="D93" s="190">
        <f>IF(ISBLANK(Nomen.complète!Y93),"-",Nomen.complète!Y93)</f>
        <v>65</v>
      </c>
      <c r="E93" s="190">
        <f>IF(ISBLANK(Nomen.complète!Z93),"-",Nomen.complète!Z93)</f>
        <v>1</v>
      </c>
      <c r="F93" s="190">
        <f>IF(ISBLANK(Nomen.complète!AA93),"-",Nomen.complète!AA93)</f>
        <v>2</v>
      </c>
      <c r="G93" s="191">
        <f>IF(ISBLANK(Nomen.complète!AB93),"-",Nomen.complète!AB93)</f>
        <v>0</v>
      </c>
      <c r="H93" s="191">
        <f>IF(ISBLANK(Nomen.complète!AC93),"-",Nomen.complète!AC93)</f>
        <v>0</v>
      </c>
      <c r="L93" s="164">
        <f>IF(ISBLANK(Nomen.complète!T93),"-",Nomen.complète!T93)</f>
        <v>10321000</v>
      </c>
      <c r="M93" s="165" t="str">
        <f>IF(ISBLANK(Nomen.complète!U93),"-",Nomen.complète!U93)</f>
        <v>ECG Année de base</v>
      </c>
    </row>
    <row r="94" spans="1:13" x14ac:dyDescent="0.2">
      <c r="A94" s="164">
        <f>IF(ISBLANK(Nomen.complète!V94),"-",Nomen.complète!V94)</f>
        <v>10326000</v>
      </c>
      <c r="B94" s="189" t="str">
        <f>IF(ISBLANK(Nomen.complète!W94),"-",Nomen.complète!W94)</f>
        <v>ECG Arts et design</v>
      </c>
      <c r="C94" s="190">
        <f>IF(ISBLANK(Nomen.complète!X94),"-",Nomen.complète!X94)</f>
        <v>15</v>
      </c>
      <c r="D94" s="190">
        <f>IF(ISBLANK(Nomen.complète!Y94),"-",Nomen.complète!Y94)</f>
        <v>65</v>
      </c>
      <c r="E94" s="190">
        <f>IF(ISBLANK(Nomen.complète!Z94),"-",Nomen.complète!Z94)</f>
        <v>1</v>
      </c>
      <c r="F94" s="190">
        <f>IF(ISBLANK(Nomen.complète!AA94),"-",Nomen.complète!AA94)</f>
        <v>3</v>
      </c>
      <c r="G94" s="191">
        <f>IF(ISBLANK(Nomen.complète!AB94),"-",Nomen.complète!AB94)</f>
        <v>0</v>
      </c>
      <c r="H94" s="191">
        <f>IF(ISBLANK(Nomen.complète!AC94),"-",Nomen.complète!AC94)</f>
        <v>0</v>
      </c>
      <c r="L94" s="164">
        <f>IF(ISBLANK(Nomen.complète!T94),"-",Nomen.complète!T94)</f>
        <v>10326000</v>
      </c>
      <c r="M94" s="165" t="str">
        <f>IF(ISBLANK(Nomen.complète!U94),"-",Nomen.complète!U94)</f>
        <v>ECG Arts et design</v>
      </c>
    </row>
    <row r="95" spans="1:13" x14ac:dyDescent="0.2">
      <c r="A95" s="164">
        <f>IF(ISBLANK(Nomen.complète!V95),"-",Nomen.complète!V95)</f>
        <v>10325000</v>
      </c>
      <c r="B95" s="189" t="str">
        <f>IF(ISBLANK(Nomen.complète!W95),"-",Nomen.complète!W95)</f>
        <v>ECG Communication et information</v>
      </c>
      <c r="C95" s="190">
        <f>IF(ISBLANK(Nomen.complète!X95),"-",Nomen.complète!X95)</f>
        <v>15</v>
      </c>
      <c r="D95" s="190">
        <f>IF(ISBLANK(Nomen.complète!Y95),"-",Nomen.complète!Y95)</f>
        <v>65</v>
      </c>
      <c r="E95" s="190">
        <f>IF(ISBLANK(Nomen.complète!Z95),"-",Nomen.complète!Z95)</f>
        <v>1</v>
      </c>
      <c r="F95" s="190">
        <f>IF(ISBLANK(Nomen.complète!AA95),"-",Nomen.complète!AA95)</f>
        <v>3</v>
      </c>
      <c r="G95" s="191">
        <f>IF(ISBLANK(Nomen.complète!AB95),"-",Nomen.complète!AB95)</f>
        <v>0</v>
      </c>
      <c r="H95" s="191">
        <f>IF(ISBLANK(Nomen.complète!AC95),"-",Nomen.complète!AC95)</f>
        <v>0</v>
      </c>
      <c r="L95" s="164">
        <f>IF(ISBLANK(Nomen.complète!T95),"-",Nomen.complète!T95)</f>
        <v>10325000</v>
      </c>
      <c r="M95" s="165" t="str">
        <f>IF(ISBLANK(Nomen.complète!U95),"-",Nomen.complète!U95)</f>
        <v>ECG Communication et information</v>
      </c>
    </row>
    <row r="96" spans="1:13" x14ac:dyDescent="0.2">
      <c r="A96" s="164">
        <f>IF(ISBLANK(Nomen.complète!V96),"-",Nomen.complète!V96)</f>
        <v>10321500</v>
      </c>
      <c r="B96" s="189" t="str">
        <f>IF(ISBLANK(Nomen.complète!W96),"-",Nomen.complète!W96)</f>
        <v>ECG Economie</v>
      </c>
      <c r="C96" s="190">
        <f>IF(ISBLANK(Nomen.complète!X96),"-",Nomen.complète!X96)</f>
        <v>15</v>
      </c>
      <c r="D96" s="190">
        <f>IF(ISBLANK(Nomen.complète!Y96),"-",Nomen.complète!Y96)</f>
        <v>65</v>
      </c>
      <c r="E96" s="190">
        <f>IF(ISBLANK(Nomen.complète!Z96),"-",Nomen.complète!Z96)</f>
        <v>1</v>
      </c>
      <c r="F96" s="190">
        <f>IF(ISBLANK(Nomen.complète!AA96),"-",Nomen.complète!AA96)</f>
        <v>3</v>
      </c>
      <c r="G96" s="191">
        <f>IF(ISBLANK(Nomen.complète!AB96),"-",Nomen.complète!AB96)</f>
        <v>0</v>
      </c>
      <c r="H96" s="191">
        <f>IF(ISBLANK(Nomen.complète!AC96),"-",Nomen.complète!AC96)</f>
        <v>0</v>
      </c>
      <c r="L96" s="164">
        <f>IF(ISBLANK(Nomen.complète!T96),"-",Nomen.complète!T96)</f>
        <v>10321500</v>
      </c>
      <c r="M96" s="165" t="str">
        <f>IF(ISBLANK(Nomen.complète!U96),"-",Nomen.complète!U96)</f>
        <v>ECG Economie</v>
      </c>
    </row>
    <row r="97" spans="1:13" x14ac:dyDescent="0.2">
      <c r="A97" s="164">
        <f>IF(ISBLANK(Nomen.complète!V97),"-",Nomen.complète!V97)</f>
        <v>10327000</v>
      </c>
      <c r="B97" s="189" t="str">
        <f>IF(ISBLANK(Nomen.complète!W97),"-",Nomen.complète!W97)</f>
        <v>ECG Musique et théâtre</v>
      </c>
      <c r="C97" s="190">
        <f>IF(ISBLANK(Nomen.complète!X97),"-",Nomen.complète!X97)</f>
        <v>15</v>
      </c>
      <c r="D97" s="190">
        <f>IF(ISBLANK(Nomen.complète!Y97),"-",Nomen.complète!Y97)</f>
        <v>65</v>
      </c>
      <c r="E97" s="190">
        <f>IF(ISBLANK(Nomen.complète!Z97),"-",Nomen.complète!Z97)</f>
        <v>1</v>
      </c>
      <c r="F97" s="190">
        <f>IF(ISBLANK(Nomen.complète!AA97),"-",Nomen.complète!AA97)</f>
        <v>3</v>
      </c>
      <c r="G97" s="191">
        <f>IF(ISBLANK(Nomen.complète!AB97),"-",Nomen.complète!AB97)</f>
        <v>0</v>
      </c>
      <c r="H97" s="191">
        <f>IF(ISBLANK(Nomen.complète!AC97),"-",Nomen.complète!AC97)</f>
        <v>0</v>
      </c>
      <c r="L97" s="164">
        <f>IF(ISBLANK(Nomen.complète!T97),"-",Nomen.complète!T97)</f>
        <v>10327000</v>
      </c>
      <c r="M97" s="165" t="str">
        <f>IF(ISBLANK(Nomen.complète!U97),"-",Nomen.complète!U97)</f>
        <v>ECG Musique et théâtre</v>
      </c>
    </row>
    <row r="98" spans="1:13" x14ac:dyDescent="0.2">
      <c r="A98" s="164">
        <f>IF(ISBLANK(Nomen.complète!V98),"-",Nomen.complète!V98)</f>
        <v>10328000</v>
      </c>
      <c r="B98" s="189" t="str">
        <f>IF(ISBLANK(Nomen.complète!W98),"-",Nomen.complète!W98)</f>
        <v>ECG Psychologie appliquée</v>
      </c>
      <c r="C98" s="190">
        <f>IF(ISBLANK(Nomen.complète!X98),"-",Nomen.complète!X98)</f>
        <v>15</v>
      </c>
      <c r="D98" s="190">
        <f>IF(ISBLANK(Nomen.complète!Y98),"-",Nomen.complète!Y98)</f>
        <v>65</v>
      </c>
      <c r="E98" s="190">
        <f>IF(ISBLANK(Nomen.complète!Z98),"-",Nomen.complète!Z98)</f>
        <v>1</v>
      </c>
      <c r="F98" s="190">
        <f>IF(ISBLANK(Nomen.complète!AA98),"-",Nomen.complète!AA98)</f>
        <v>3</v>
      </c>
      <c r="G98" s="191">
        <f>IF(ISBLANK(Nomen.complète!AB98),"-",Nomen.complète!AB98)</f>
        <v>0</v>
      </c>
      <c r="H98" s="191">
        <f>IF(ISBLANK(Nomen.complète!AC98),"-",Nomen.complète!AC98)</f>
        <v>0</v>
      </c>
      <c r="L98" s="164">
        <f>IF(ISBLANK(Nomen.complète!T98),"-",Nomen.complète!T98)</f>
        <v>10328000</v>
      </c>
      <c r="M98" s="165" t="str">
        <f>IF(ISBLANK(Nomen.complète!U98),"-",Nomen.complète!U98)</f>
        <v>ECG Psychologie appliquée</v>
      </c>
    </row>
    <row r="99" spans="1:13" x14ac:dyDescent="0.2">
      <c r="A99" s="164">
        <f>IF(ISBLANK(Nomen.complète!V99),"-",Nomen.complète!V99)</f>
        <v>10324000</v>
      </c>
      <c r="B99" s="189" t="str">
        <f>IF(ISBLANK(Nomen.complète!W99),"-",Nomen.complète!W99)</f>
        <v>ECG Pédagogie</v>
      </c>
      <c r="C99" s="190">
        <f>IF(ISBLANK(Nomen.complète!X99),"-",Nomen.complète!X99)</f>
        <v>15</v>
      </c>
      <c r="D99" s="190">
        <f>IF(ISBLANK(Nomen.complète!Y99),"-",Nomen.complète!Y99)</f>
        <v>65</v>
      </c>
      <c r="E99" s="190">
        <f>IF(ISBLANK(Nomen.complète!Z99),"-",Nomen.complète!Z99)</f>
        <v>1</v>
      </c>
      <c r="F99" s="190">
        <f>IF(ISBLANK(Nomen.complète!AA99),"-",Nomen.complète!AA99)</f>
        <v>3</v>
      </c>
      <c r="G99" s="191">
        <f>IF(ISBLANK(Nomen.complète!AB99),"-",Nomen.complète!AB99)</f>
        <v>0</v>
      </c>
      <c r="H99" s="191">
        <f>IF(ISBLANK(Nomen.complète!AC99),"-",Nomen.complète!AC99)</f>
        <v>0</v>
      </c>
      <c r="L99" s="164">
        <f>IF(ISBLANK(Nomen.complète!T99),"-",Nomen.complète!T99)</f>
        <v>10324000</v>
      </c>
      <c r="M99" s="165" t="str">
        <f>IF(ISBLANK(Nomen.complète!U99),"-",Nomen.complète!U99)</f>
        <v>ECG Pédagogie</v>
      </c>
    </row>
    <row r="100" spans="1:13" x14ac:dyDescent="0.2">
      <c r="A100" s="164">
        <f>IF(ISBLANK(Nomen.complète!V100),"-",Nomen.complète!V100)</f>
        <v>10322000</v>
      </c>
      <c r="B100" s="189" t="str">
        <f>IF(ISBLANK(Nomen.complète!W100),"-",Nomen.complète!W100)</f>
        <v>ECG Santé</v>
      </c>
      <c r="C100" s="190">
        <f>IF(ISBLANK(Nomen.complète!X100),"-",Nomen.complète!X100)</f>
        <v>15</v>
      </c>
      <c r="D100" s="190">
        <f>IF(ISBLANK(Nomen.complète!Y100),"-",Nomen.complète!Y100)</f>
        <v>65</v>
      </c>
      <c r="E100" s="190">
        <f>IF(ISBLANK(Nomen.complète!Z100),"-",Nomen.complète!Z100)</f>
        <v>1</v>
      </c>
      <c r="F100" s="190">
        <f>IF(ISBLANK(Nomen.complète!AA100),"-",Nomen.complète!AA100)</f>
        <v>3</v>
      </c>
      <c r="G100" s="191">
        <f>IF(ISBLANK(Nomen.complète!AB100),"-",Nomen.complète!AB100)</f>
        <v>0</v>
      </c>
      <c r="H100" s="191">
        <f>IF(ISBLANK(Nomen.complète!AC100),"-",Nomen.complète!AC100)</f>
        <v>0</v>
      </c>
      <c r="L100" s="164">
        <f>IF(ISBLANK(Nomen.complète!T100),"-",Nomen.complète!T100)</f>
        <v>10322000</v>
      </c>
      <c r="M100" s="165" t="str">
        <f>IF(ISBLANK(Nomen.complète!U100),"-",Nomen.complète!U100)</f>
        <v>ECG Santé</v>
      </c>
    </row>
    <row r="101" spans="1:13" x14ac:dyDescent="0.2">
      <c r="A101" s="164">
        <f>IF(ISBLANK(Nomen.complète!V101),"-",Nomen.complète!V101)</f>
        <v>10322200</v>
      </c>
      <c r="B101" s="189" t="str">
        <f>IF(ISBLANK(Nomen.complète!W101),"-",Nomen.complète!W101)</f>
        <v>ECG Santé/Pédagogie</v>
      </c>
      <c r="C101" s="190">
        <f>IF(ISBLANK(Nomen.complète!X101),"-",Nomen.complète!X101)</f>
        <v>15</v>
      </c>
      <c r="D101" s="190">
        <f>IF(ISBLANK(Nomen.complète!Y101),"-",Nomen.complète!Y101)</f>
        <v>65</v>
      </c>
      <c r="E101" s="190">
        <f>IF(ISBLANK(Nomen.complète!Z101),"-",Nomen.complète!Z101)</f>
        <v>1</v>
      </c>
      <c r="F101" s="190">
        <f>IF(ISBLANK(Nomen.complète!AA101),"-",Nomen.complète!AA101)</f>
        <v>3</v>
      </c>
      <c r="G101" s="191">
        <f>IF(ISBLANK(Nomen.complète!AB101),"-",Nomen.complète!AB101)</f>
        <v>0</v>
      </c>
      <c r="H101" s="191">
        <f>IF(ISBLANK(Nomen.complète!AC101),"-",Nomen.complète!AC101)</f>
        <v>0</v>
      </c>
      <c r="L101" s="164">
        <f>IF(ISBLANK(Nomen.complète!T101),"-",Nomen.complète!T101)</f>
        <v>10322200</v>
      </c>
      <c r="M101" s="165" t="str">
        <f>IF(ISBLANK(Nomen.complète!U101),"-",Nomen.complète!U101)</f>
        <v>ECG Santé/Pédagogie</v>
      </c>
    </row>
    <row r="102" spans="1:13" x14ac:dyDescent="0.2">
      <c r="A102" s="164">
        <f>IF(ISBLANK(Nomen.complète!V102),"-",Nomen.complète!V102)</f>
        <v>10322100</v>
      </c>
      <c r="B102" s="189" t="str">
        <f>IF(ISBLANK(Nomen.complète!W102),"-",Nomen.complète!W102)</f>
        <v>ECG Santé/Sciences naturelles</v>
      </c>
      <c r="C102" s="190">
        <f>IF(ISBLANK(Nomen.complète!X102),"-",Nomen.complète!X102)</f>
        <v>15</v>
      </c>
      <c r="D102" s="190">
        <f>IF(ISBLANK(Nomen.complète!Y102),"-",Nomen.complète!Y102)</f>
        <v>65</v>
      </c>
      <c r="E102" s="190">
        <f>IF(ISBLANK(Nomen.complète!Z102),"-",Nomen.complète!Z102)</f>
        <v>1</v>
      </c>
      <c r="F102" s="190">
        <f>IF(ISBLANK(Nomen.complète!AA102),"-",Nomen.complète!AA102)</f>
        <v>3</v>
      </c>
      <c r="G102" s="191">
        <f>IF(ISBLANK(Nomen.complète!AB102),"-",Nomen.complète!AB102)</f>
        <v>0</v>
      </c>
      <c r="H102" s="191">
        <f>IF(ISBLANK(Nomen.complète!AC102),"-",Nomen.complète!AC102)</f>
        <v>0</v>
      </c>
      <c r="L102" s="164">
        <f>IF(ISBLANK(Nomen.complète!T102),"-",Nomen.complète!T102)</f>
        <v>10322100</v>
      </c>
      <c r="M102" s="165" t="str">
        <f>IF(ISBLANK(Nomen.complète!U102),"-",Nomen.complète!U102)</f>
        <v>ECG Santé/Sciences naturelles</v>
      </c>
    </row>
    <row r="103" spans="1:13" x14ac:dyDescent="0.2">
      <c r="A103" s="164">
        <f>IF(ISBLANK(Nomen.complète!V103),"-",Nomen.complète!V103)</f>
        <v>10323500</v>
      </c>
      <c r="B103" s="189" t="str">
        <f>IF(ISBLANK(Nomen.complète!W103),"-",Nomen.complète!W103)</f>
        <v>ECG Sciences naturelles</v>
      </c>
      <c r="C103" s="190">
        <f>IF(ISBLANK(Nomen.complète!X103),"-",Nomen.complète!X103)</f>
        <v>15</v>
      </c>
      <c r="D103" s="190">
        <f>IF(ISBLANK(Nomen.complète!Y103),"-",Nomen.complète!Y103)</f>
        <v>65</v>
      </c>
      <c r="E103" s="190">
        <f>IF(ISBLANK(Nomen.complète!Z103),"-",Nomen.complète!Z103)</f>
        <v>1</v>
      </c>
      <c r="F103" s="190">
        <f>IF(ISBLANK(Nomen.complète!AA103),"-",Nomen.complète!AA103)</f>
        <v>3</v>
      </c>
      <c r="G103" s="191">
        <f>IF(ISBLANK(Nomen.complète!AB103),"-",Nomen.complète!AB103)</f>
        <v>0</v>
      </c>
      <c r="H103" s="191">
        <f>IF(ISBLANK(Nomen.complète!AC103),"-",Nomen.complète!AC103)</f>
        <v>0</v>
      </c>
      <c r="L103" s="164">
        <f>IF(ISBLANK(Nomen.complète!T103),"-",Nomen.complète!T103)</f>
        <v>10323500</v>
      </c>
      <c r="M103" s="165" t="str">
        <f>IF(ISBLANK(Nomen.complète!U103),"-",Nomen.complète!U103)</f>
        <v>ECG Sciences naturelles</v>
      </c>
    </row>
    <row r="104" spans="1:13" x14ac:dyDescent="0.2">
      <c r="A104" s="164">
        <f>IF(ISBLANK(Nomen.complète!V104),"-",Nomen.complète!V104)</f>
        <v>10327500</v>
      </c>
      <c r="B104" s="189" t="str">
        <f>IF(ISBLANK(Nomen.complète!W104),"-",Nomen.complète!W104)</f>
        <v>ECG Sport</v>
      </c>
      <c r="C104" s="190">
        <f>IF(ISBLANK(Nomen.complète!X104),"-",Nomen.complète!X104)</f>
        <v>15</v>
      </c>
      <c r="D104" s="190">
        <f>IF(ISBLANK(Nomen.complète!Y104),"-",Nomen.complète!Y104)</f>
        <v>65</v>
      </c>
      <c r="E104" s="190">
        <f>IF(ISBLANK(Nomen.complète!Z104),"-",Nomen.complète!Z104)</f>
        <v>1</v>
      </c>
      <c r="F104" s="190">
        <f>IF(ISBLANK(Nomen.complète!AA104),"-",Nomen.complète!AA104)</f>
        <v>3</v>
      </c>
      <c r="G104" s="191">
        <f>IF(ISBLANK(Nomen.complète!AB104),"-",Nomen.complète!AB104)</f>
        <v>0</v>
      </c>
      <c r="H104" s="191">
        <f>IF(ISBLANK(Nomen.complète!AC104),"-",Nomen.complète!AC104)</f>
        <v>0</v>
      </c>
      <c r="L104" s="164">
        <f>IF(ISBLANK(Nomen.complète!T104),"-",Nomen.complète!T104)</f>
        <v>10327500</v>
      </c>
      <c r="M104" s="165" t="str">
        <f>IF(ISBLANK(Nomen.complète!U104),"-",Nomen.complète!U104)</f>
        <v>ECG Sport</v>
      </c>
    </row>
    <row r="105" spans="1:13" x14ac:dyDescent="0.2">
      <c r="A105" s="164">
        <f>IF(ISBLANK(Nomen.complète!V105),"-",Nomen.complète!V105)</f>
        <v>10323000</v>
      </c>
      <c r="B105" s="189" t="str">
        <f>IF(ISBLANK(Nomen.complète!W105),"-",Nomen.complète!W105)</f>
        <v>ECG Travail social</v>
      </c>
      <c r="C105" s="190">
        <f>IF(ISBLANK(Nomen.complète!X105),"-",Nomen.complète!X105)</f>
        <v>15</v>
      </c>
      <c r="D105" s="190">
        <f>IF(ISBLANK(Nomen.complète!Y105),"-",Nomen.complète!Y105)</f>
        <v>65</v>
      </c>
      <c r="E105" s="190">
        <f>IF(ISBLANK(Nomen.complète!Z105),"-",Nomen.complète!Z105)</f>
        <v>1</v>
      </c>
      <c r="F105" s="190">
        <f>IF(ISBLANK(Nomen.complète!AA105),"-",Nomen.complète!AA105)</f>
        <v>3</v>
      </c>
      <c r="G105" s="191">
        <f>IF(ISBLANK(Nomen.complète!AB105),"-",Nomen.complète!AB105)</f>
        <v>0</v>
      </c>
      <c r="H105" s="191">
        <f>IF(ISBLANK(Nomen.complète!AC105),"-",Nomen.complète!AC105)</f>
        <v>0</v>
      </c>
      <c r="L105" s="164">
        <f>IF(ISBLANK(Nomen.complète!T105),"-",Nomen.complète!T105)</f>
        <v>10323000</v>
      </c>
      <c r="M105" s="165" t="str">
        <f>IF(ISBLANK(Nomen.complète!U105),"-",Nomen.complète!U105)</f>
        <v>ECG Travail social</v>
      </c>
    </row>
    <row r="106" spans="1:13" x14ac:dyDescent="0.2">
      <c r="A106" s="164">
        <f>IF(ISBLANK(Nomen.complète!V106),"-",Nomen.complète!V106)</f>
        <v>10323300</v>
      </c>
      <c r="B106" s="189" t="str">
        <f>IF(ISBLANK(Nomen.complète!W106),"-",Nomen.complète!W106)</f>
        <v>ECG Travail social/Information et communication</v>
      </c>
      <c r="C106" s="190">
        <f>IF(ISBLANK(Nomen.complète!X106),"-",Nomen.complète!X106)</f>
        <v>15</v>
      </c>
      <c r="D106" s="190">
        <f>IF(ISBLANK(Nomen.complète!Y106),"-",Nomen.complète!Y106)</f>
        <v>65</v>
      </c>
      <c r="E106" s="190">
        <f>IF(ISBLANK(Nomen.complète!Z106),"-",Nomen.complète!Z106)</f>
        <v>1</v>
      </c>
      <c r="F106" s="190">
        <f>IF(ISBLANK(Nomen.complète!AA106),"-",Nomen.complète!AA106)</f>
        <v>3</v>
      </c>
      <c r="G106" s="191">
        <f>IF(ISBLANK(Nomen.complète!AB106),"-",Nomen.complète!AB106)</f>
        <v>0</v>
      </c>
      <c r="H106" s="191">
        <f>IF(ISBLANK(Nomen.complète!AC106),"-",Nomen.complète!AC106)</f>
        <v>0</v>
      </c>
      <c r="L106" s="164">
        <f>IF(ISBLANK(Nomen.complète!T106),"-",Nomen.complète!T106)</f>
        <v>10323300</v>
      </c>
      <c r="M106" s="165" t="str">
        <f>IF(ISBLANK(Nomen.complète!U106),"-",Nomen.complète!U106)</f>
        <v>ECG Travail social/Information et communication</v>
      </c>
    </row>
    <row r="107" spans="1:13" x14ac:dyDescent="0.2">
      <c r="A107" s="164">
        <f>IF(ISBLANK(Nomen.complète!V107),"-",Nomen.complète!V107)</f>
        <v>10323200</v>
      </c>
      <c r="B107" s="189" t="str">
        <f>IF(ISBLANK(Nomen.complète!W107),"-",Nomen.complète!W107)</f>
        <v>ECG Travail social/Pédagogie</v>
      </c>
      <c r="C107" s="190">
        <f>IF(ISBLANK(Nomen.complète!X107),"-",Nomen.complète!X107)</f>
        <v>15</v>
      </c>
      <c r="D107" s="190">
        <f>IF(ISBLANK(Nomen.complète!Y107),"-",Nomen.complète!Y107)</f>
        <v>65</v>
      </c>
      <c r="E107" s="190">
        <f>IF(ISBLANK(Nomen.complète!Z107),"-",Nomen.complète!Z107)</f>
        <v>1</v>
      </c>
      <c r="F107" s="190">
        <f>IF(ISBLANK(Nomen.complète!AA107),"-",Nomen.complète!AA107)</f>
        <v>3</v>
      </c>
      <c r="G107" s="191">
        <f>IF(ISBLANK(Nomen.complète!AB107),"-",Nomen.complète!AB107)</f>
        <v>0</v>
      </c>
      <c r="H107" s="191">
        <f>IF(ISBLANK(Nomen.complète!AC107),"-",Nomen.complète!AC107)</f>
        <v>0</v>
      </c>
      <c r="L107" s="164">
        <f>IF(ISBLANK(Nomen.complète!T107),"-",Nomen.complète!T107)</f>
        <v>10323200</v>
      </c>
      <c r="M107" s="165" t="str">
        <f>IF(ISBLANK(Nomen.complète!U107),"-",Nomen.complète!U107)</f>
        <v>ECG Travail social/Pédagogie</v>
      </c>
    </row>
    <row r="108" spans="1:13" x14ac:dyDescent="0.2">
      <c r="A108" s="164">
        <f>IF(ISBLANK(Nomen.complète!V108),"-",Nomen.complète!V108)</f>
        <v>10323100</v>
      </c>
      <c r="B108" s="189" t="str">
        <f>IF(ISBLANK(Nomen.complète!W108),"-",Nomen.complète!W108)</f>
        <v>ECG Travail social/Santé</v>
      </c>
      <c r="C108" s="190">
        <f>IF(ISBLANK(Nomen.complète!X108),"-",Nomen.complète!X108)</f>
        <v>15</v>
      </c>
      <c r="D108" s="190">
        <f>IF(ISBLANK(Nomen.complète!Y108),"-",Nomen.complète!Y108)</f>
        <v>65</v>
      </c>
      <c r="E108" s="190">
        <f>IF(ISBLANK(Nomen.complète!Z108),"-",Nomen.complète!Z108)</f>
        <v>1</v>
      </c>
      <c r="F108" s="190">
        <f>IF(ISBLANK(Nomen.complète!AA108),"-",Nomen.complète!AA108)</f>
        <v>3</v>
      </c>
      <c r="G108" s="191">
        <f>IF(ISBLANK(Nomen.complète!AB108),"-",Nomen.complète!AB108)</f>
        <v>0</v>
      </c>
      <c r="H108" s="191">
        <f>IF(ISBLANK(Nomen.complète!AC108),"-",Nomen.complète!AC108)</f>
        <v>0</v>
      </c>
      <c r="L108" s="164">
        <f>IF(ISBLANK(Nomen.complète!T108),"-",Nomen.complète!T108)</f>
        <v>10323100</v>
      </c>
      <c r="M108" s="165" t="str">
        <f>IF(ISBLANK(Nomen.complète!U108),"-",Nomen.complète!U108)</f>
        <v>ECG Travail social/Santé</v>
      </c>
    </row>
    <row r="109" spans="1:13" x14ac:dyDescent="0.2">
      <c r="A109" s="164">
        <f>IF(ISBLANK(Nomen.complète!V109),"-",Nomen.complète!V109)</f>
        <v>10362000</v>
      </c>
      <c r="B109" s="189" t="str">
        <f>IF(ISBLANK(Nomen.complète!W109),"-",Nomen.complète!W109)</f>
        <v>Formations transitoires sec. I - sec. II</v>
      </c>
      <c r="C109" s="190">
        <f>IF(ISBLANK(Nomen.complète!X109),"-",Nomen.complète!X109)</f>
        <v>14</v>
      </c>
      <c r="D109" s="190">
        <f>IF(ISBLANK(Nomen.complète!Y109),"-",Nomen.complète!Y109)</f>
        <v>65</v>
      </c>
      <c r="E109" s="190">
        <f>IF(ISBLANK(Nomen.complète!Z109),"-",Nomen.complète!Z109)</f>
        <v>1</v>
      </c>
      <c r="F109" s="190">
        <f>IF(ISBLANK(Nomen.complète!AA109),"-",Nomen.complète!AA109)</f>
        <v>2</v>
      </c>
      <c r="G109" s="191">
        <f>IF(ISBLANK(Nomen.complète!AB109),"-",Nomen.complète!AB109)</f>
        <v>0</v>
      </c>
      <c r="H109" s="191">
        <f>IF(ISBLANK(Nomen.complète!AC109),"-",Nomen.complète!AC109)</f>
        <v>0</v>
      </c>
      <c r="L109" s="164">
        <f>IF(ISBLANK(Nomen.complète!T109),"-",Nomen.complète!T109)</f>
        <v>10362000</v>
      </c>
      <c r="M109" s="165" t="str">
        <f>IF(ISBLANK(Nomen.complète!U109),"-",Nomen.complète!U109)</f>
        <v>Formations transitoires sec. I - sec. II</v>
      </c>
    </row>
    <row r="110" spans="1:13" x14ac:dyDescent="0.2">
      <c r="A110" s="164">
        <f>IF(ISBLANK(Nomen.complète!V110),"-",Nomen.complète!V110)</f>
        <v>10371000</v>
      </c>
      <c r="B110" s="189" t="str">
        <f>IF(ISBLANK(Nomen.complète!W110),"-",Nomen.complète!W110)</f>
        <v>International Baccalaureate</v>
      </c>
      <c r="C110" s="190">
        <f>IF(ISBLANK(Nomen.complète!X110),"-",Nomen.complète!X110)</f>
        <v>14</v>
      </c>
      <c r="D110" s="190">
        <f>IF(ISBLANK(Nomen.complète!Y110),"-",Nomen.complète!Y110)</f>
        <v>65</v>
      </c>
      <c r="E110" s="190">
        <f>IF(ISBLANK(Nomen.complète!Z110),"-",Nomen.complète!Z110)</f>
        <v>1</v>
      </c>
      <c r="F110" s="190">
        <f>IF(ISBLANK(Nomen.complète!AA110),"-",Nomen.complète!AA110)</f>
        <v>4</v>
      </c>
      <c r="G110" s="191">
        <f>IF(ISBLANK(Nomen.complète!AB110),"-",Nomen.complète!AB110)</f>
        <v>0</v>
      </c>
      <c r="H110" s="191">
        <f>IF(ISBLANK(Nomen.complète!AC110),"-",Nomen.complète!AC110)</f>
        <v>0</v>
      </c>
      <c r="L110" s="164">
        <f>IF(ISBLANK(Nomen.complète!T110),"-",Nomen.complète!T110)</f>
        <v>10371000</v>
      </c>
      <c r="M110" s="165" t="str">
        <f>IF(ISBLANK(Nomen.complète!U110),"-",Nomen.complète!U110)</f>
        <v>International Baccalaureate</v>
      </c>
    </row>
    <row r="111" spans="1:13" x14ac:dyDescent="0.2">
      <c r="A111" s="164">
        <f>IF(ISBLANK(Nomen.complète!V111),"-",Nomen.complète!V111)</f>
        <v>10353100</v>
      </c>
      <c r="B111" s="189" t="str">
        <f>IF(ISBLANK(Nomen.complète!W111),"-",Nomen.complète!W111)</f>
        <v>MP2 Arts visuels et arts appliqués</v>
      </c>
      <c r="C111" s="190">
        <f>IF(ISBLANK(Nomen.complète!X111),"-",Nomen.complète!X111)</f>
        <v>17</v>
      </c>
      <c r="D111" s="190">
        <f>IF(ISBLANK(Nomen.complète!Y111),"-",Nomen.complète!Y111)</f>
        <v>65</v>
      </c>
      <c r="E111" s="190">
        <f>IF(ISBLANK(Nomen.complète!Z111),"-",Nomen.complète!Z111)</f>
        <v>1</v>
      </c>
      <c r="F111" s="190">
        <f>IF(ISBLANK(Nomen.complète!AA111),"-",Nomen.complète!AA111)</f>
        <v>2</v>
      </c>
      <c r="G111" s="191">
        <f>IF(ISBLANK(Nomen.complète!AB111),"-",Nomen.complète!AB111)</f>
        <v>0</v>
      </c>
      <c r="H111" s="191">
        <f>IF(ISBLANK(Nomen.complète!AC111),"-",Nomen.complète!AC111)</f>
        <v>0</v>
      </c>
      <c r="L111" s="164">
        <f>IF(ISBLANK(Nomen.complète!T111),"-",Nomen.complète!T111)</f>
        <v>10353100</v>
      </c>
      <c r="M111" s="165" t="str">
        <f>IF(ISBLANK(Nomen.complète!U111),"-",Nomen.complète!U111)</f>
        <v>MP2 Arts visuels et arts appliqués</v>
      </c>
    </row>
    <row r="112" spans="1:13" x14ac:dyDescent="0.2">
      <c r="A112" s="164">
        <f>IF(ISBLANK(Nomen.complète!V112),"-",Nomen.complète!V112)</f>
        <v>10352102</v>
      </c>
      <c r="B112" s="189" t="str">
        <f>IF(ISBLANK(Nomen.complète!W112),"-",Nomen.complète!W112)</f>
        <v>MP2 Economie et services - type services</v>
      </c>
      <c r="C112" s="190">
        <f>IF(ISBLANK(Nomen.complète!X112),"-",Nomen.complète!X112)</f>
        <v>17</v>
      </c>
      <c r="D112" s="190">
        <f>IF(ISBLANK(Nomen.complète!Y112),"-",Nomen.complète!Y112)</f>
        <v>65</v>
      </c>
      <c r="E112" s="190">
        <f>IF(ISBLANK(Nomen.complète!Z112),"-",Nomen.complète!Z112)</f>
        <v>1</v>
      </c>
      <c r="F112" s="190">
        <f>IF(ISBLANK(Nomen.complète!AA112),"-",Nomen.complète!AA112)</f>
        <v>2</v>
      </c>
      <c r="G112" s="191">
        <f>IF(ISBLANK(Nomen.complète!AB112),"-",Nomen.complète!AB112)</f>
        <v>0</v>
      </c>
      <c r="H112" s="191">
        <f>IF(ISBLANK(Nomen.complète!AC112),"-",Nomen.complète!AC112)</f>
        <v>0</v>
      </c>
      <c r="L112" s="164">
        <f>IF(ISBLANK(Nomen.complète!T112),"-",Nomen.complète!T112)</f>
        <v>10352102</v>
      </c>
      <c r="M112" s="165" t="str">
        <f>IF(ISBLANK(Nomen.complète!U112),"-",Nomen.complète!U112)</f>
        <v>MP2 Economie et services - type services</v>
      </c>
    </row>
    <row r="113" spans="1:13" x14ac:dyDescent="0.2">
      <c r="A113" s="164">
        <f>IF(ISBLANK(Nomen.complète!V113),"-",Nomen.complète!V113)</f>
        <v>10352101</v>
      </c>
      <c r="B113" s="189" t="str">
        <f>IF(ISBLANK(Nomen.complète!W113),"-",Nomen.complète!W113)</f>
        <v>MP2 Economie et services - type économie</v>
      </c>
      <c r="C113" s="190">
        <f>IF(ISBLANK(Nomen.complète!X113),"-",Nomen.complète!X113)</f>
        <v>17</v>
      </c>
      <c r="D113" s="190">
        <f>IF(ISBLANK(Nomen.complète!Y113),"-",Nomen.complète!Y113)</f>
        <v>65</v>
      </c>
      <c r="E113" s="190">
        <f>IF(ISBLANK(Nomen.complète!Z113),"-",Nomen.complète!Z113)</f>
        <v>1</v>
      </c>
      <c r="F113" s="190">
        <f>IF(ISBLANK(Nomen.complète!AA113),"-",Nomen.complète!AA113)</f>
        <v>2</v>
      </c>
      <c r="G113" s="191">
        <f>IF(ISBLANK(Nomen.complète!AB113),"-",Nomen.complète!AB113)</f>
        <v>0</v>
      </c>
      <c r="H113" s="191">
        <f>IF(ISBLANK(Nomen.complète!AC113),"-",Nomen.complète!AC113)</f>
        <v>0</v>
      </c>
      <c r="L113" s="164">
        <f>IF(ISBLANK(Nomen.complète!T113),"-",Nomen.complète!T113)</f>
        <v>10352101</v>
      </c>
      <c r="M113" s="165" t="str">
        <f>IF(ISBLANK(Nomen.complète!U113),"-",Nomen.complète!U113)</f>
        <v>MP2 Economie et services - type économie</v>
      </c>
    </row>
    <row r="114" spans="1:13" x14ac:dyDescent="0.2">
      <c r="A114" s="164">
        <f>IF(ISBLANK(Nomen.complète!V114),"-",Nomen.complète!V114)</f>
        <v>10355100</v>
      </c>
      <c r="B114" s="189" t="str">
        <f>IF(ISBLANK(Nomen.complète!W114),"-",Nomen.complète!W114)</f>
        <v>MP2 Nature, paysage et alimentation</v>
      </c>
      <c r="C114" s="190">
        <f>IF(ISBLANK(Nomen.complète!X114),"-",Nomen.complète!X114)</f>
        <v>17</v>
      </c>
      <c r="D114" s="190">
        <f>IF(ISBLANK(Nomen.complète!Y114),"-",Nomen.complète!Y114)</f>
        <v>65</v>
      </c>
      <c r="E114" s="190">
        <f>IF(ISBLANK(Nomen.complète!Z114),"-",Nomen.complète!Z114)</f>
        <v>1</v>
      </c>
      <c r="F114" s="190">
        <f>IF(ISBLANK(Nomen.complète!AA114),"-",Nomen.complète!AA114)</f>
        <v>2</v>
      </c>
      <c r="G114" s="191">
        <f>IF(ISBLANK(Nomen.complète!AB114),"-",Nomen.complète!AB114)</f>
        <v>0</v>
      </c>
      <c r="H114" s="191">
        <f>IF(ISBLANK(Nomen.complète!AC114),"-",Nomen.complète!AC114)</f>
        <v>0</v>
      </c>
      <c r="L114" s="164">
        <f>IF(ISBLANK(Nomen.complète!T114),"-",Nomen.complète!T114)</f>
        <v>10355100</v>
      </c>
      <c r="M114" s="165" t="str">
        <f>IF(ISBLANK(Nomen.complète!U114),"-",Nomen.complète!U114)</f>
        <v>MP2 Nature, paysage et alimentation</v>
      </c>
    </row>
    <row r="115" spans="1:13" x14ac:dyDescent="0.2">
      <c r="A115" s="164">
        <f>IF(ISBLANK(Nomen.complète!V115),"-",Nomen.complète!V115)</f>
        <v>10356100</v>
      </c>
      <c r="B115" s="189" t="str">
        <f>IF(ISBLANK(Nomen.complète!W115),"-",Nomen.complète!W115)</f>
        <v>MP2 Santé et social - sans variante</v>
      </c>
      <c r="C115" s="190">
        <f>IF(ISBLANK(Nomen.complète!X115),"-",Nomen.complète!X115)</f>
        <v>17</v>
      </c>
      <c r="D115" s="190">
        <f>IF(ISBLANK(Nomen.complète!Y115),"-",Nomen.complète!Y115)</f>
        <v>65</v>
      </c>
      <c r="E115" s="190">
        <f>IF(ISBLANK(Nomen.complète!Z115),"-",Nomen.complète!Z115)</f>
        <v>1</v>
      </c>
      <c r="F115" s="190">
        <f>IF(ISBLANK(Nomen.complète!AA115),"-",Nomen.complète!AA115)</f>
        <v>2</v>
      </c>
      <c r="G115" s="191">
        <f>IF(ISBLANK(Nomen.complète!AB115),"-",Nomen.complète!AB115)</f>
        <v>0</v>
      </c>
      <c r="H115" s="191">
        <f>IF(ISBLANK(Nomen.complète!AC115),"-",Nomen.complète!AC115)</f>
        <v>0</v>
      </c>
      <c r="L115" s="164">
        <f>IF(ISBLANK(Nomen.complète!T115),"-",Nomen.complète!T115)</f>
        <v>10356100</v>
      </c>
      <c r="M115" s="165" t="str">
        <f>IF(ISBLANK(Nomen.complète!U115),"-",Nomen.complète!U115)</f>
        <v>MP2 Santé et social - sans variante</v>
      </c>
    </row>
    <row r="116" spans="1:13" x14ac:dyDescent="0.2">
      <c r="A116" s="164">
        <f>IF(ISBLANK(Nomen.complète!V116),"-",Nomen.complète!V116)</f>
        <v>10356101</v>
      </c>
      <c r="B116" s="189" t="str">
        <f>IF(ISBLANK(Nomen.complète!W116),"-",Nomen.complète!W116)</f>
        <v>MP2 Santé et social - variante sciences naturelles</v>
      </c>
      <c r="C116" s="190">
        <f>IF(ISBLANK(Nomen.complète!X116),"-",Nomen.complète!X116)</f>
        <v>17</v>
      </c>
      <c r="D116" s="190">
        <f>IF(ISBLANK(Nomen.complète!Y116),"-",Nomen.complète!Y116)</f>
        <v>65</v>
      </c>
      <c r="E116" s="190">
        <f>IF(ISBLANK(Nomen.complète!Z116),"-",Nomen.complète!Z116)</f>
        <v>1</v>
      </c>
      <c r="F116" s="190">
        <f>IF(ISBLANK(Nomen.complète!AA116),"-",Nomen.complète!AA116)</f>
        <v>2</v>
      </c>
      <c r="G116" s="191">
        <f>IF(ISBLANK(Nomen.complète!AB116),"-",Nomen.complète!AB116)</f>
        <v>0</v>
      </c>
      <c r="H116" s="191">
        <f>IF(ISBLANK(Nomen.complète!AC116),"-",Nomen.complète!AC116)</f>
        <v>0</v>
      </c>
      <c r="L116" s="164">
        <f>IF(ISBLANK(Nomen.complète!T116),"-",Nomen.complète!T116)</f>
        <v>10356101</v>
      </c>
      <c r="M116" s="165" t="str">
        <f>IF(ISBLANK(Nomen.complète!U116),"-",Nomen.complète!U116)</f>
        <v>MP2 Santé et social - variante sciences naturelles</v>
      </c>
    </row>
    <row r="117" spans="1:13" x14ac:dyDescent="0.2">
      <c r="A117" s="164">
        <f>IF(ISBLANK(Nomen.complète!V117),"-",Nomen.complète!V117)</f>
        <v>10356102</v>
      </c>
      <c r="B117" s="189" t="str">
        <f>IF(ISBLANK(Nomen.complète!W117),"-",Nomen.complète!W117)</f>
        <v>MP2 Santé et social - variante économie et droit</v>
      </c>
      <c r="C117" s="190">
        <f>IF(ISBLANK(Nomen.complète!X117),"-",Nomen.complète!X117)</f>
        <v>17</v>
      </c>
      <c r="D117" s="190">
        <f>IF(ISBLANK(Nomen.complète!Y117),"-",Nomen.complète!Y117)</f>
        <v>65</v>
      </c>
      <c r="E117" s="190">
        <f>IF(ISBLANK(Nomen.complète!Z117),"-",Nomen.complète!Z117)</f>
        <v>1</v>
      </c>
      <c r="F117" s="190">
        <f>IF(ISBLANK(Nomen.complète!AA117),"-",Nomen.complète!AA117)</f>
        <v>2</v>
      </c>
      <c r="G117" s="191">
        <f>IF(ISBLANK(Nomen.complète!AB117),"-",Nomen.complète!AB117)</f>
        <v>0</v>
      </c>
      <c r="H117" s="191">
        <f>IF(ISBLANK(Nomen.complète!AC117),"-",Nomen.complète!AC117)</f>
        <v>0</v>
      </c>
      <c r="L117" s="164">
        <f>IF(ISBLANK(Nomen.complète!T117),"-",Nomen.complète!T117)</f>
        <v>10356102</v>
      </c>
      <c r="M117" s="165" t="str">
        <f>IF(ISBLANK(Nomen.complète!U117),"-",Nomen.complète!U117)</f>
        <v>MP2 Santé et social - variante économie et droit</v>
      </c>
    </row>
    <row r="118" spans="1:13" x14ac:dyDescent="0.2">
      <c r="A118" s="164">
        <f>IF(ISBLANK(Nomen.complète!V118),"-",Nomen.complète!V118)</f>
        <v>10351100</v>
      </c>
      <c r="B118" s="189" t="str">
        <f>IF(ISBLANK(Nomen.complète!W118),"-",Nomen.complète!W118)</f>
        <v>MP2 Technique, architecture et sciences de la vie - sans variante</v>
      </c>
      <c r="C118" s="190">
        <f>IF(ISBLANK(Nomen.complète!X118),"-",Nomen.complète!X118)</f>
        <v>17</v>
      </c>
      <c r="D118" s="190">
        <f>IF(ISBLANK(Nomen.complète!Y118),"-",Nomen.complète!Y118)</f>
        <v>65</v>
      </c>
      <c r="E118" s="190">
        <f>IF(ISBLANK(Nomen.complète!Z118),"-",Nomen.complète!Z118)</f>
        <v>1</v>
      </c>
      <c r="F118" s="190">
        <f>IF(ISBLANK(Nomen.complète!AA118),"-",Nomen.complète!AA118)</f>
        <v>2</v>
      </c>
      <c r="G118" s="191">
        <f>IF(ISBLANK(Nomen.complète!AB118),"-",Nomen.complète!AB118)</f>
        <v>0</v>
      </c>
      <c r="H118" s="191">
        <f>IF(ISBLANK(Nomen.complète!AC118),"-",Nomen.complète!AC118)</f>
        <v>0</v>
      </c>
      <c r="L118" s="164">
        <f>IF(ISBLANK(Nomen.complète!T118),"-",Nomen.complète!T118)</f>
        <v>10351100</v>
      </c>
      <c r="M118" s="165" t="str">
        <f>IF(ISBLANK(Nomen.complète!U118),"-",Nomen.complète!U118)</f>
        <v>MP2 Technique, architecture et sciences de la vie - sans variante</v>
      </c>
    </row>
    <row r="119" spans="1:13" x14ac:dyDescent="0.2">
      <c r="A119" s="164">
        <f>IF(ISBLANK(Nomen.complète!V119),"-",Nomen.complète!V119)</f>
        <v>10351101</v>
      </c>
      <c r="B119" s="189" t="str">
        <f>IF(ISBLANK(Nomen.complète!W119),"-",Nomen.complète!W119)</f>
        <v>MP2 Technique, architecture et sciences de la vie - variante chimie et biologie</v>
      </c>
      <c r="C119" s="190">
        <f>IF(ISBLANK(Nomen.complète!X119),"-",Nomen.complète!X119)</f>
        <v>17</v>
      </c>
      <c r="D119" s="190">
        <f>IF(ISBLANK(Nomen.complète!Y119),"-",Nomen.complète!Y119)</f>
        <v>65</v>
      </c>
      <c r="E119" s="190">
        <f>IF(ISBLANK(Nomen.complète!Z119),"-",Nomen.complète!Z119)</f>
        <v>1</v>
      </c>
      <c r="F119" s="190">
        <f>IF(ISBLANK(Nomen.complète!AA119),"-",Nomen.complète!AA119)</f>
        <v>2</v>
      </c>
      <c r="G119" s="191">
        <f>IF(ISBLANK(Nomen.complète!AB119),"-",Nomen.complète!AB119)</f>
        <v>0</v>
      </c>
      <c r="H119" s="191">
        <f>IF(ISBLANK(Nomen.complète!AC119),"-",Nomen.complète!AC119)</f>
        <v>0</v>
      </c>
      <c r="L119" s="164">
        <f>IF(ISBLANK(Nomen.complète!T119),"-",Nomen.complète!T119)</f>
        <v>10351101</v>
      </c>
      <c r="M119" s="165" t="str">
        <f>IF(ISBLANK(Nomen.complète!U119),"-",Nomen.complète!U119)</f>
        <v>MP2 Technique, architecture et sciences de la vie - variante chimie et biologie</v>
      </c>
    </row>
    <row r="120" spans="1:13" x14ac:dyDescent="0.2">
      <c r="A120" s="164">
        <f>IF(ISBLANK(Nomen.complète!V120),"-",Nomen.complète!V120)</f>
        <v>10335000</v>
      </c>
      <c r="B120" s="189" t="str">
        <f>IF(ISBLANK(Nomen.complète!W120),"-",Nomen.complète!W120)</f>
        <v>MSP Arts et design</v>
      </c>
      <c r="C120" s="190">
        <f>IF(ISBLANK(Nomen.complète!X120),"-",Nomen.complète!X120)</f>
        <v>18</v>
      </c>
      <c r="D120" s="190">
        <f>IF(ISBLANK(Nomen.complète!Y120),"-",Nomen.complète!Y120)</f>
        <v>65</v>
      </c>
      <c r="E120" s="190">
        <f>IF(ISBLANK(Nomen.complète!Z120),"-",Nomen.complète!Z120)</f>
        <v>4</v>
      </c>
      <c r="F120" s="190">
        <f>IF(ISBLANK(Nomen.complète!AA120),"-",Nomen.complète!AA120)</f>
        <v>4</v>
      </c>
      <c r="G120" s="191">
        <f>IF(ISBLANK(Nomen.complète!AB120),"-",Nomen.complète!AB120)</f>
        <v>0</v>
      </c>
      <c r="H120" s="191">
        <f>IF(ISBLANK(Nomen.complète!AC120),"-",Nomen.complète!AC120)</f>
        <v>0</v>
      </c>
      <c r="L120" s="164">
        <f>IF(ISBLANK(Nomen.complète!T120),"-",Nomen.complète!T120)</f>
        <v>10335000</v>
      </c>
      <c r="M120" s="165" t="str">
        <f>IF(ISBLANK(Nomen.complète!U120),"-",Nomen.complète!U120)</f>
        <v>MSP Arts et design</v>
      </c>
    </row>
    <row r="121" spans="1:13" x14ac:dyDescent="0.2">
      <c r="A121" s="164">
        <f>IF(ISBLANK(Nomen.complète!V121),"-",Nomen.complète!V121)</f>
        <v>10334000</v>
      </c>
      <c r="B121" s="189" t="str">
        <f>IF(ISBLANK(Nomen.complète!W121),"-",Nomen.complète!W121)</f>
        <v>MSP Communication et information</v>
      </c>
      <c r="C121" s="190">
        <f>IF(ISBLANK(Nomen.complète!X121),"-",Nomen.complète!X121)</f>
        <v>18</v>
      </c>
      <c r="D121" s="190">
        <f>IF(ISBLANK(Nomen.complète!Y121),"-",Nomen.complète!Y121)</f>
        <v>65</v>
      </c>
      <c r="E121" s="190">
        <f>IF(ISBLANK(Nomen.complète!Z121),"-",Nomen.complète!Z121)</f>
        <v>4</v>
      </c>
      <c r="F121" s="190">
        <f>IF(ISBLANK(Nomen.complète!AA121),"-",Nomen.complète!AA121)</f>
        <v>4</v>
      </c>
      <c r="G121" s="191">
        <f>IF(ISBLANK(Nomen.complète!AB121),"-",Nomen.complète!AB121)</f>
        <v>0</v>
      </c>
      <c r="H121" s="191">
        <f>IF(ISBLANK(Nomen.complète!AC121),"-",Nomen.complète!AC121)</f>
        <v>0</v>
      </c>
      <c r="L121" s="164">
        <f>IF(ISBLANK(Nomen.complète!T121),"-",Nomen.complète!T121)</f>
        <v>10334000</v>
      </c>
      <c r="M121" s="165" t="str">
        <f>IF(ISBLANK(Nomen.complète!U121),"-",Nomen.complète!U121)</f>
        <v>MSP Communication et information</v>
      </c>
    </row>
    <row r="122" spans="1:13" x14ac:dyDescent="0.2">
      <c r="A122" s="164">
        <f>IF(ISBLANK(Nomen.complète!V122),"-",Nomen.complète!V122)</f>
        <v>10336000</v>
      </c>
      <c r="B122" s="189" t="str">
        <f>IF(ISBLANK(Nomen.complète!W122),"-",Nomen.complète!W122)</f>
        <v>MSP Musique et théâtre</v>
      </c>
      <c r="C122" s="190">
        <f>IF(ISBLANK(Nomen.complète!X122),"-",Nomen.complète!X122)</f>
        <v>18</v>
      </c>
      <c r="D122" s="190">
        <f>IF(ISBLANK(Nomen.complète!Y122),"-",Nomen.complète!Y122)</f>
        <v>65</v>
      </c>
      <c r="E122" s="190">
        <f>IF(ISBLANK(Nomen.complète!Z122),"-",Nomen.complète!Z122)</f>
        <v>4</v>
      </c>
      <c r="F122" s="190">
        <f>IF(ISBLANK(Nomen.complète!AA122),"-",Nomen.complète!AA122)</f>
        <v>4</v>
      </c>
      <c r="G122" s="191">
        <f>IF(ISBLANK(Nomen.complète!AB122),"-",Nomen.complète!AB122)</f>
        <v>0</v>
      </c>
      <c r="H122" s="191">
        <f>IF(ISBLANK(Nomen.complète!AC122),"-",Nomen.complète!AC122)</f>
        <v>0</v>
      </c>
      <c r="L122" s="164">
        <f>IF(ISBLANK(Nomen.complète!T122),"-",Nomen.complète!T122)</f>
        <v>10336000</v>
      </c>
      <c r="M122" s="165" t="str">
        <f>IF(ISBLANK(Nomen.complète!U122),"-",Nomen.complète!U122)</f>
        <v>MSP Musique et théâtre</v>
      </c>
    </row>
    <row r="123" spans="1:13" x14ac:dyDescent="0.2">
      <c r="A123" s="164">
        <f>IF(ISBLANK(Nomen.complète!V123),"-",Nomen.complète!V123)</f>
        <v>10337000</v>
      </c>
      <c r="B123" s="189" t="str">
        <f>IF(ISBLANK(Nomen.complète!W123),"-",Nomen.complète!W123)</f>
        <v>MSP Psychologie appliquée</v>
      </c>
      <c r="C123" s="190">
        <f>IF(ISBLANK(Nomen.complète!X123),"-",Nomen.complète!X123)</f>
        <v>18</v>
      </c>
      <c r="D123" s="190">
        <f>IF(ISBLANK(Nomen.complète!Y123),"-",Nomen.complète!Y123)</f>
        <v>65</v>
      </c>
      <c r="E123" s="190">
        <f>IF(ISBLANK(Nomen.complète!Z123),"-",Nomen.complète!Z123)</f>
        <v>4</v>
      </c>
      <c r="F123" s="190">
        <f>IF(ISBLANK(Nomen.complète!AA123),"-",Nomen.complète!AA123)</f>
        <v>4</v>
      </c>
      <c r="G123" s="191">
        <f>IF(ISBLANK(Nomen.complète!AB123),"-",Nomen.complète!AB123)</f>
        <v>0</v>
      </c>
      <c r="H123" s="191">
        <f>IF(ISBLANK(Nomen.complète!AC123),"-",Nomen.complète!AC123)</f>
        <v>0</v>
      </c>
      <c r="L123" s="164">
        <f>IF(ISBLANK(Nomen.complète!T123),"-",Nomen.complète!T123)</f>
        <v>10337000</v>
      </c>
      <c r="M123" s="165" t="str">
        <f>IF(ISBLANK(Nomen.complète!U123),"-",Nomen.complète!U123)</f>
        <v>MSP Psychologie appliquée</v>
      </c>
    </row>
    <row r="124" spans="1:13" x14ac:dyDescent="0.2">
      <c r="A124" s="164">
        <f>IF(ISBLANK(Nomen.complète!V124),"-",Nomen.complète!V124)</f>
        <v>10333000</v>
      </c>
      <c r="B124" s="189" t="str">
        <f>IF(ISBLANK(Nomen.complète!W124),"-",Nomen.complète!W124)</f>
        <v>MSP Pédagogie</v>
      </c>
      <c r="C124" s="190">
        <f>IF(ISBLANK(Nomen.complète!X124),"-",Nomen.complète!X124)</f>
        <v>18</v>
      </c>
      <c r="D124" s="190">
        <f>IF(ISBLANK(Nomen.complète!Y124),"-",Nomen.complète!Y124)</f>
        <v>65</v>
      </c>
      <c r="E124" s="190">
        <f>IF(ISBLANK(Nomen.complète!Z124),"-",Nomen.complète!Z124)</f>
        <v>4</v>
      </c>
      <c r="F124" s="190">
        <f>IF(ISBLANK(Nomen.complète!AA124),"-",Nomen.complète!AA124)</f>
        <v>4</v>
      </c>
      <c r="G124" s="191">
        <f>IF(ISBLANK(Nomen.complète!AB124),"-",Nomen.complète!AB124)</f>
        <v>0</v>
      </c>
      <c r="H124" s="191">
        <f>IF(ISBLANK(Nomen.complète!AC124),"-",Nomen.complète!AC124)</f>
        <v>0</v>
      </c>
      <c r="L124" s="164">
        <f>IF(ISBLANK(Nomen.complète!T124),"-",Nomen.complète!T124)</f>
        <v>10333000</v>
      </c>
      <c r="M124" s="165" t="str">
        <f>IF(ISBLANK(Nomen.complète!U124),"-",Nomen.complète!U124)</f>
        <v>MSP Pédagogie</v>
      </c>
    </row>
    <row r="125" spans="1:13" x14ac:dyDescent="0.2">
      <c r="A125" s="164">
        <f>IF(ISBLANK(Nomen.complète!V125),"-",Nomen.complète!V125)</f>
        <v>10333100</v>
      </c>
      <c r="B125" s="189" t="str">
        <f>IF(ISBLANK(Nomen.complète!W125),"-",Nomen.complète!W125)</f>
        <v>MSP Pédagogie/communication</v>
      </c>
      <c r="C125" s="190">
        <f>IF(ISBLANK(Nomen.complète!X125),"-",Nomen.complète!X125)</f>
        <v>18</v>
      </c>
      <c r="D125" s="190">
        <f>IF(ISBLANK(Nomen.complète!Y125),"-",Nomen.complète!Y125)</f>
        <v>65</v>
      </c>
      <c r="E125" s="190">
        <f>IF(ISBLANK(Nomen.complète!Z125),"-",Nomen.complète!Z125)</f>
        <v>4</v>
      </c>
      <c r="F125" s="190">
        <f>IF(ISBLANK(Nomen.complète!AA125),"-",Nomen.complète!AA125)</f>
        <v>4</v>
      </c>
      <c r="G125" s="191">
        <f>IF(ISBLANK(Nomen.complète!AB125),"-",Nomen.complète!AB125)</f>
        <v>0</v>
      </c>
      <c r="H125" s="191">
        <f>IF(ISBLANK(Nomen.complète!AC125),"-",Nomen.complète!AC125)</f>
        <v>0</v>
      </c>
      <c r="L125" s="164">
        <f>IF(ISBLANK(Nomen.complète!T125),"-",Nomen.complète!T125)</f>
        <v>10333100</v>
      </c>
      <c r="M125" s="165" t="str">
        <f>IF(ISBLANK(Nomen.complète!U125),"-",Nomen.complète!U125)</f>
        <v>MSP Pédagogie/communication</v>
      </c>
    </row>
    <row r="126" spans="1:13" x14ac:dyDescent="0.2">
      <c r="A126" s="164">
        <f>IF(ISBLANK(Nomen.complète!V126),"-",Nomen.complète!V126)</f>
        <v>10331000</v>
      </c>
      <c r="B126" s="189" t="str">
        <f>IF(ISBLANK(Nomen.complète!W126),"-",Nomen.complète!W126)</f>
        <v>MSP Santé</v>
      </c>
      <c r="C126" s="190">
        <f>IF(ISBLANK(Nomen.complète!X126),"-",Nomen.complète!X126)</f>
        <v>18</v>
      </c>
      <c r="D126" s="190">
        <f>IF(ISBLANK(Nomen.complète!Y126),"-",Nomen.complète!Y126)</f>
        <v>65</v>
      </c>
      <c r="E126" s="190">
        <f>IF(ISBLANK(Nomen.complète!Z126),"-",Nomen.complète!Z126)</f>
        <v>4</v>
      </c>
      <c r="F126" s="190">
        <f>IF(ISBLANK(Nomen.complète!AA126),"-",Nomen.complète!AA126)</f>
        <v>4</v>
      </c>
      <c r="G126" s="191">
        <f>IF(ISBLANK(Nomen.complète!AB126),"-",Nomen.complète!AB126)</f>
        <v>0</v>
      </c>
      <c r="H126" s="191">
        <f>IF(ISBLANK(Nomen.complète!AC126),"-",Nomen.complète!AC126)</f>
        <v>0</v>
      </c>
      <c r="L126" s="164">
        <f>IF(ISBLANK(Nomen.complète!T126),"-",Nomen.complète!T126)</f>
        <v>10331000</v>
      </c>
      <c r="M126" s="165" t="str">
        <f>IF(ISBLANK(Nomen.complète!U126),"-",Nomen.complète!U126)</f>
        <v>MSP Santé</v>
      </c>
    </row>
    <row r="127" spans="1:13" x14ac:dyDescent="0.2">
      <c r="A127" s="164">
        <f>IF(ISBLANK(Nomen.complète!V127),"-",Nomen.complète!V127)</f>
        <v>10331100</v>
      </c>
      <c r="B127" s="189" t="str">
        <f>IF(ISBLANK(Nomen.complète!W127),"-",Nomen.complète!W127)</f>
        <v>MSP Santé/Sciences naturelles</v>
      </c>
      <c r="C127" s="190">
        <f>IF(ISBLANK(Nomen.complète!X127),"-",Nomen.complète!X127)</f>
        <v>18</v>
      </c>
      <c r="D127" s="190">
        <f>IF(ISBLANK(Nomen.complète!Y127),"-",Nomen.complète!Y127)</f>
        <v>65</v>
      </c>
      <c r="E127" s="190">
        <f>IF(ISBLANK(Nomen.complète!Z127),"-",Nomen.complète!Z127)</f>
        <v>4</v>
      </c>
      <c r="F127" s="190">
        <f>IF(ISBLANK(Nomen.complète!AA127),"-",Nomen.complète!AA127)</f>
        <v>4</v>
      </c>
      <c r="G127" s="191">
        <f>IF(ISBLANK(Nomen.complète!AB127),"-",Nomen.complète!AB127)</f>
        <v>0</v>
      </c>
      <c r="H127" s="191">
        <f>IF(ISBLANK(Nomen.complète!AC127),"-",Nomen.complète!AC127)</f>
        <v>0</v>
      </c>
      <c r="L127" s="164">
        <f>IF(ISBLANK(Nomen.complète!T127),"-",Nomen.complète!T127)</f>
        <v>10331100</v>
      </c>
      <c r="M127" s="165" t="str">
        <f>IF(ISBLANK(Nomen.complète!U127),"-",Nomen.complète!U127)</f>
        <v>MSP Santé/Sciences naturelles</v>
      </c>
    </row>
    <row r="128" spans="1:13" x14ac:dyDescent="0.2">
      <c r="A128" s="164">
        <f>IF(ISBLANK(Nomen.complète!V128),"-",Nomen.complète!V128)</f>
        <v>10338000</v>
      </c>
      <c r="B128" s="189" t="str">
        <f>IF(ISBLANK(Nomen.complète!W128),"-",Nomen.complète!W128)</f>
        <v>MSP Sciences naturelles</v>
      </c>
      <c r="C128" s="190">
        <f>IF(ISBLANK(Nomen.complète!X128),"-",Nomen.complète!X128)</f>
        <v>18</v>
      </c>
      <c r="D128" s="190">
        <f>IF(ISBLANK(Nomen.complète!Y128),"-",Nomen.complète!Y128)</f>
        <v>65</v>
      </c>
      <c r="E128" s="190">
        <f>IF(ISBLANK(Nomen.complète!Z128),"-",Nomen.complète!Z128)</f>
        <v>4</v>
      </c>
      <c r="F128" s="190">
        <f>IF(ISBLANK(Nomen.complète!AA128),"-",Nomen.complète!AA128)</f>
        <v>4</v>
      </c>
      <c r="G128" s="191">
        <f>IF(ISBLANK(Nomen.complète!AB128),"-",Nomen.complète!AB128)</f>
        <v>0</v>
      </c>
      <c r="H128" s="191">
        <f>IF(ISBLANK(Nomen.complète!AC128),"-",Nomen.complète!AC128)</f>
        <v>0</v>
      </c>
      <c r="L128" s="164">
        <f>IF(ISBLANK(Nomen.complète!T128),"-",Nomen.complète!T128)</f>
        <v>10338000</v>
      </c>
      <c r="M128" s="165" t="str">
        <f>IF(ISBLANK(Nomen.complète!U128),"-",Nomen.complète!U128)</f>
        <v>MSP Sciences naturelles</v>
      </c>
    </row>
    <row r="129" spans="1:13" x14ac:dyDescent="0.2">
      <c r="A129" s="164">
        <f>IF(ISBLANK(Nomen.complète!V129),"-",Nomen.complète!V129)</f>
        <v>10336500</v>
      </c>
      <c r="B129" s="189" t="str">
        <f>IF(ISBLANK(Nomen.complète!W129),"-",Nomen.complète!W129)</f>
        <v>MSP Sport</v>
      </c>
      <c r="C129" s="190">
        <f>IF(ISBLANK(Nomen.complète!X129),"-",Nomen.complète!X129)</f>
        <v>18</v>
      </c>
      <c r="D129" s="190">
        <f>IF(ISBLANK(Nomen.complète!Y129),"-",Nomen.complète!Y129)</f>
        <v>65</v>
      </c>
      <c r="E129" s="190">
        <f>IF(ISBLANK(Nomen.complète!Z129),"-",Nomen.complète!Z129)</f>
        <v>4</v>
      </c>
      <c r="F129" s="190">
        <f>IF(ISBLANK(Nomen.complète!AA129),"-",Nomen.complète!AA129)</f>
        <v>4</v>
      </c>
      <c r="G129" s="191">
        <f>IF(ISBLANK(Nomen.complète!AB129),"-",Nomen.complète!AB129)</f>
        <v>0</v>
      </c>
      <c r="H129" s="191">
        <f>IF(ISBLANK(Nomen.complète!AC129),"-",Nomen.complète!AC129)</f>
        <v>0</v>
      </c>
      <c r="L129" s="164">
        <f>IF(ISBLANK(Nomen.complète!T129),"-",Nomen.complète!T129)</f>
        <v>10336500</v>
      </c>
      <c r="M129" s="165" t="str">
        <f>IF(ISBLANK(Nomen.complète!U129),"-",Nomen.complète!U129)</f>
        <v>MSP Sport</v>
      </c>
    </row>
    <row r="130" spans="1:13" x14ac:dyDescent="0.2">
      <c r="A130" s="164">
        <f>IF(ISBLANK(Nomen.complète!V130),"-",Nomen.complète!V130)</f>
        <v>10332000</v>
      </c>
      <c r="B130" s="189" t="str">
        <f>IF(ISBLANK(Nomen.complète!W130),"-",Nomen.complète!W130)</f>
        <v>MSP Travail social</v>
      </c>
      <c r="C130" s="190">
        <f>IF(ISBLANK(Nomen.complète!X130),"-",Nomen.complète!X130)</f>
        <v>18</v>
      </c>
      <c r="D130" s="190">
        <f>IF(ISBLANK(Nomen.complète!Y130),"-",Nomen.complète!Y130)</f>
        <v>65</v>
      </c>
      <c r="E130" s="190">
        <f>IF(ISBLANK(Nomen.complète!Z130),"-",Nomen.complète!Z130)</f>
        <v>4</v>
      </c>
      <c r="F130" s="190">
        <f>IF(ISBLANK(Nomen.complète!AA130),"-",Nomen.complète!AA130)</f>
        <v>4</v>
      </c>
      <c r="G130" s="191">
        <f>IF(ISBLANK(Nomen.complète!AB130),"-",Nomen.complète!AB130)</f>
        <v>0</v>
      </c>
      <c r="H130" s="191">
        <f>IF(ISBLANK(Nomen.complète!AC130),"-",Nomen.complète!AC130)</f>
        <v>0</v>
      </c>
      <c r="L130" s="164">
        <f>IF(ISBLANK(Nomen.complète!T130),"-",Nomen.complète!T130)</f>
        <v>10332000</v>
      </c>
      <c r="M130" s="165" t="str">
        <f>IF(ISBLANK(Nomen.complète!U130),"-",Nomen.complète!U130)</f>
        <v>MSP Travail social</v>
      </c>
    </row>
    <row r="131" spans="1:13" x14ac:dyDescent="0.2">
      <c r="A131" s="164">
        <f>IF(ISBLANK(Nomen.complète!V131),"-",Nomen.complète!V131)</f>
        <v>10332200</v>
      </c>
      <c r="B131" s="189" t="str">
        <f>IF(ISBLANK(Nomen.complète!W131),"-",Nomen.complète!W131)</f>
        <v>MSP Travail social/Pédagogie</v>
      </c>
      <c r="C131" s="190">
        <f>IF(ISBLANK(Nomen.complète!X131),"-",Nomen.complète!X131)</f>
        <v>18</v>
      </c>
      <c r="D131" s="190">
        <f>IF(ISBLANK(Nomen.complète!Y131),"-",Nomen.complète!Y131)</f>
        <v>65</v>
      </c>
      <c r="E131" s="190">
        <f>IF(ISBLANK(Nomen.complète!Z131),"-",Nomen.complète!Z131)</f>
        <v>4</v>
      </c>
      <c r="F131" s="190">
        <f>IF(ISBLANK(Nomen.complète!AA131),"-",Nomen.complète!AA131)</f>
        <v>4</v>
      </c>
      <c r="G131" s="191">
        <f>IF(ISBLANK(Nomen.complète!AB131),"-",Nomen.complète!AB131)</f>
        <v>0</v>
      </c>
      <c r="H131" s="191">
        <f>IF(ISBLANK(Nomen.complète!AC131),"-",Nomen.complète!AC131)</f>
        <v>0</v>
      </c>
      <c r="L131" s="164">
        <f>IF(ISBLANK(Nomen.complète!T131),"-",Nomen.complète!T131)</f>
        <v>10332200</v>
      </c>
      <c r="M131" s="165" t="str">
        <f>IF(ISBLANK(Nomen.complète!U131),"-",Nomen.complète!U131)</f>
        <v>MSP Travail social/Pédagogie</v>
      </c>
    </row>
    <row r="132" spans="1:13" x14ac:dyDescent="0.2">
      <c r="A132" s="164">
        <f>IF(ISBLANK(Nomen.complète!V132),"-",Nomen.complète!V132)</f>
        <v>10332100</v>
      </c>
      <c r="B132" s="189" t="str">
        <f>IF(ISBLANK(Nomen.complète!W132),"-",Nomen.complète!W132)</f>
        <v>MSP Travail social/Santé</v>
      </c>
      <c r="C132" s="190">
        <f>IF(ISBLANK(Nomen.complète!X132),"-",Nomen.complète!X132)</f>
        <v>18</v>
      </c>
      <c r="D132" s="190">
        <f>IF(ISBLANK(Nomen.complète!Y132),"-",Nomen.complète!Y132)</f>
        <v>65</v>
      </c>
      <c r="E132" s="190">
        <f>IF(ISBLANK(Nomen.complète!Z132),"-",Nomen.complète!Z132)</f>
        <v>4</v>
      </c>
      <c r="F132" s="190">
        <f>IF(ISBLANK(Nomen.complète!AA132),"-",Nomen.complète!AA132)</f>
        <v>4</v>
      </c>
      <c r="G132" s="191">
        <f>IF(ISBLANK(Nomen.complète!AB132),"-",Nomen.complète!AB132)</f>
        <v>0</v>
      </c>
      <c r="H132" s="191">
        <f>IF(ISBLANK(Nomen.complète!AC132),"-",Nomen.complète!AC132)</f>
        <v>0</v>
      </c>
      <c r="L132" s="164">
        <f>IF(ISBLANK(Nomen.complète!T132),"-",Nomen.complète!T132)</f>
        <v>10332100</v>
      </c>
      <c r="M132" s="165" t="str">
        <f>IF(ISBLANK(Nomen.complète!U132),"-",Nomen.complète!U132)</f>
        <v>MSP Travail social/Santé</v>
      </c>
    </row>
    <row r="133" spans="1:13" x14ac:dyDescent="0.2">
      <c r="A133" s="164">
        <f>IF(ISBLANK(Nomen.complète!V133),"-",Nomen.complète!V133)</f>
        <v>10319900</v>
      </c>
      <c r="B133" s="189" t="str">
        <f>IF(ISBLANK(Nomen.complète!W133),"-",Nomen.complète!W133)</f>
        <v>Maturité gymnasiale sans reconnaissance fédérale</v>
      </c>
      <c r="C133" s="190">
        <f>IF(ISBLANK(Nomen.complète!X133),"-",Nomen.complète!X133)</f>
        <v>14</v>
      </c>
      <c r="D133" s="190">
        <f>IF(ISBLANK(Nomen.complète!Y133),"-",Nomen.complète!Y133)</f>
        <v>65</v>
      </c>
      <c r="E133" s="190">
        <f>IF(ISBLANK(Nomen.complète!Z133),"-",Nomen.complète!Z133)</f>
        <v>1</v>
      </c>
      <c r="F133" s="190">
        <f>IF(ISBLANK(Nomen.complète!AA133),"-",Nomen.complète!AA133)</f>
        <v>4</v>
      </c>
      <c r="G133" s="191">
        <f>IF(ISBLANK(Nomen.complète!AB133),"-",Nomen.complète!AB133)</f>
        <v>0</v>
      </c>
      <c r="H133" s="191">
        <f>IF(ISBLANK(Nomen.complète!AC133),"-",Nomen.complète!AC133)</f>
        <v>0</v>
      </c>
      <c r="L133" s="164">
        <f>IF(ISBLANK(Nomen.complète!T133),"-",Nomen.complète!T133)</f>
        <v>10319900</v>
      </c>
      <c r="M133" s="165" t="str">
        <f>IF(ISBLANK(Nomen.complète!U133),"-",Nomen.complète!U133)</f>
        <v>Maturité gymnasiale sans reconnaissance fédérale</v>
      </c>
    </row>
    <row r="134" spans="1:13" x14ac:dyDescent="0.2">
      <c r="A134" s="164">
        <f>IF(ISBLANK(Nomen.complète!V134),"-",Nomen.complète!V134)</f>
        <v>10364100</v>
      </c>
      <c r="B134" s="189" t="str">
        <f>IF(ISBLANK(Nomen.complète!W134),"-",Nomen.complète!W134)</f>
        <v>Passerelle Maturité spécialisée - HEU</v>
      </c>
      <c r="C134" s="190">
        <f>IF(ISBLANK(Nomen.complète!X134),"-",Nomen.complète!X134)</f>
        <v>15</v>
      </c>
      <c r="D134" s="190">
        <f>IF(ISBLANK(Nomen.complète!Y134),"-",Nomen.complète!Y134)</f>
        <v>65</v>
      </c>
      <c r="E134" s="190">
        <f>IF(ISBLANK(Nomen.complète!Z134),"-",Nomen.complète!Z134)</f>
        <v>1</v>
      </c>
      <c r="F134" s="190">
        <f>IF(ISBLANK(Nomen.complète!AA134),"-",Nomen.complète!AA134)</f>
        <v>1</v>
      </c>
      <c r="G134" s="191">
        <f>IF(ISBLANK(Nomen.complète!AB134),"-",Nomen.complète!AB134)</f>
        <v>0</v>
      </c>
      <c r="H134" s="191">
        <f>IF(ISBLANK(Nomen.complète!AC134),"-",Nomen.complète!AC134)</f>
        <v>0</v>
      </c>
      <c r="L134" s="164">
        <f>IF(ISBLANK(Nomen.complète!T134),"-",Nomen.complète!T134)</f>
        <v>10364100</v>
      </c>
      <c r="M134" s="165" t="str">
        <f>IF(ISBLANK(Nomen.complète!U134),"-",Nomen.complète!U134)</f>
        <v>Passerelle Maturité spécialisée - HEU</v>
      </c>
    </row>
    <row r="135" spans="1:13" x14ac:dyDescent="0.2">
      <c r="A135" s="164">
        <f>IF(ISBLANK(Nomen.complète!V135),"-",Nomen.complète!V135)</f>
        <v>10364000</v>
      </c>
      <c r="B135" s="189" t="str">
        <f>IF(ISBLANK(Nomen.complète!W135),"-",Nomen.complète!W135)</f>
        <v>Passerelle maturité professionnelle - HEU</v>
      </c>
      <c r="C135" s="190">
        <f>IF(ISBLANK(Nomen.complète!X135),"-",Nomen.complète!X135)</f>
        <v>15</v>
      </c>
      <c r="D135" s="190">
        <f>IF(ISBLANK(Nomen.complète!Y135),"-",Nomen.complète!Y135)</f>
        <v>65</v>
      </c>
      <c r="E135" s="190">
        <f>IF(ISBLANK(Nomen.complète!Z135),"-",Nomen.complète!Z135)</f>
        <v>1</v>
      </c>
      <c r="F135" s="190">
        <f>IF(ISBLANK(Nomen.complète!AA135),"-",Nomen.complète!AA135)</f>
        <v>1</v>
      </c>
      <c r="G135" s="191">
        <f>IF(ISBLANK(Nomen.complète!AB135),"-",Nomen.complète!AB135)</f>
        <v>0</v>
      </c>
      <c r="H135" s="191">
        <f>IF(ISBLANK(Nomen.complète!AC135),"-",Nomen.complète!AC135)</f>
        <v>0</v>
      </c>
      <c r="L135" s="164">
        <f>IF(ISBLANK(Nomen.complète!T135),"-",Nomen.complète!T135)</f>
        <v>10364000</v>
      </c>
      <c r="M135" s="165" t="str">
        <f>IF(ISBLANK(Nomen.complète!U135),"-",Nomen.complète!U135)</f>
        <v>Passerelle maturité professionnelle - HEU</v>
      </c>
    </row>
    <row r="136" spans="1:13" x14ac:dyDescent="0.2">
      <c r="A136" s="164">
        <f>IF(ISBLANK(Nomen.complète!V136),"-",Nomen.complète!V136)</f>
        <v>10317000</v>
      </c>
      <c r="B136" s="189" t="str">
        <f>IF(ISBLANK(Nomen.complète!W136),"-",Nomen.complète!W136)</f>
        <v>RRM Arts visuels</v>
      </c>
      <c r="C136" s="190">
        <f>IF(ISBLANK(Nomen.complète!X136),"-",Nomen.complète!X136)</f>
        <v>14</v>
      </c>
      <c r="D136" s="190">
        <f>IF(ISBLANK(Nomen.complète!Y136),"-",Nomen.complète!Y136)</f>
        <v>65</v>
      </c>
      <c r="E136" s="190">
        <f>IF(ISBLANK(Nomen.complète!Z136),"-",Nomen.complète!Z136)</f>
        <v>1</v>
      </c>
      <c r="F136" s="190">
        <f>IF(ISBLANK(Nomen.complète!AA136),"-",Nomen.complète!AA136)</f>
        <v>4</v>
      </c>
      <c r="G136" s="191">
        <f>IF(ISBLANK(Nomen.complète!AB136),"-",Nomen.complète!AB136)</f>
        <v>0</v>
      </c>
      <c r="H136" s="191">
        <f>IF(ISBLANK(Nomen.complète!AC136),"-",Nomen.complète!AC136)</f>
        <v>0</v>
      </c>
      <c r="L136" s="164">
        <f>IF(ISBLANK(Nomen.complète!T136),"-",Nomen.complète!T136)</f>
        <v>10317000</v>
      </c>
      <c r="M136" s="165" t="str">
        <f>IF(ISBLANK(Nomen.complète!U136),"-",Nomen.complète!U136)</f>
        <v>RRM Arts visuels</v>
      </c>
    </row>
    <row r="137" spans="1:13" x14ac:dyDescent="0.2">
      <c r="A137" s="164">
        <f>IF(ISBLANK(Nomen.complète!V137),"-",Nomen.complète!V137)</f>
        <v>10314000</v>
      </c>
      <c r="B137" s="189" t="str">
        <f>IF(ISBLANK(Nomen.complète!W137),"-",Nomen.complète!W137)</f>
        <v>RRM Biologie et chimie</v>
      </c>
      <c r="C137" s="190">
        <f>IF(ISBLANK(Nomen.complète!X137),"-",Nomen.complète!X137)</f>
        <v>14</v>
      </c>
      <c r="D137" s="190">
        <f>IF(ISBLANK(Nomen.complète!Y137),"-",Nomen.complète!Y137)</f>
        <v>65</v>
      </c>
      <c r="E137" s="190">
        <f>IF(ISBLANK(Nomen.complète!Z137),"-",Nomen.complète!Z137)</f>
        <v>1</v>
      </c>
      <c r="F137" s="190">
        <f>IF(ISBLANK(Nomen.complète!AA137),"-",Nomen.complète!AA137)</f>
        <v>4</v>
      </c>
      <c r="G137" s="191">
        <f>IF(ISBLANK(Nomen.complète!AB137),"-",Nomen.complète!AB137)</f>
        <v>0</v>
      </c>
      <c r="H137" s="191">
        <f>IF(ISBLANK(Nomen.complète!AC137),"-",Nomen.complète!AC137)</f>
        <v>0</v>
      </c>
      <c r="L137" s="164">
        <f>IF(ISBLANK(Nomen.complète!T137),"-",Nomen.complète!T137)</f>
        <v>10314000</v>
      </c>
      <c r="M137" s="165" t="str">
        <f>IF(ISBLANK(Nomen.complète!U137),"-",Nomen.complète!U137)</f>
        <v>RRM Biologie et chimie</v>
      </c>
    </row>
    <row r="138" spans="1:13" x14ac:dyDescent="0.2">
      <c r="A138" s="164">
        <f>IF(ISBLANK(Nomen.complète!V138),"-",Nomen.complète!V138)</f>
        <v>10315000</v>
      </c>
      <c r="B138" s="189" t="str">
        <f>IF(ISBLANK(Nomen.complète!W138),"-",Nomen.complète!W138)</f>
        <v>RRM Economie et droit</v>
      </c>
      <c r="C138" s="190">
        <f>IF(ISBLANK(Nomen.complète!X138),"-",Nomen.complète!X138)</f>
        <v>14</v>
      </c>
      <c r="D138" s="190">
        <f>IF(ISBLANK(Nomen.complète!Y138),"-",Nomen.complète!Y138)</f>
        <v>65</v>
      </c>
      <c r="E138" s="190">
        <f>IF(ISBLANK(Nomen.complète!Z138),"-",Nomen.complète!Z138)</f>
        <v>1</v>
      </c>
      <c r="F138" s="190">
        <f>IF(ISBLANK(Nomen.complète!AA138),"-",Nomen.complète!AA138)</f>
        <v>4</v>
      </c>
      <c r="G138" s="191">
        <f>IF(ISBLANK(Nomen.complète!AB138),"-",Nomen.complète!AB138)</f>
        <v>0</v>
      </c>
      <c r="H138" s="191">
        <f>IF(ISBLANK(Nomen.complète!AC138),"-",Nomen.complète!AC138)</f>
        <v>0</v>
      </c>
      <c r="L138" s="164">
        <f>IF(ISBLANK(Nomen.complète!T138),"-",Nomen.complète!T138)</f>
        <v>10315000</v>
      </c>
      <c r="M138" s="165" t="str">
        <f>IF(ISBLANK(Nomen.complète!U138),"-",Nomen.complète!U138)</f>
        <v>RRM Economie et droit</v>
      </c>
    </row>
    <row r="139" spans="1:13" x14ac:dyDescent="0.2">
      <c r="A139" s="164">
        <f>IF(ISBLANK(Nomen.complète!V139),"-",Nomen.complète!V139)</f>
        <v>10311000</v>
      </c>
      <c r="B139" s="189" t="str">
        <f>IF(ISBLANK(Nomen.complète!W139),"-",Nomen.complète!W139)</f>
        <v>RRM Langues anciennes</v>
      </c>
      <c r="C139" s="190">
        <f>IF(ISBLANK(Nomen.complète!X139),"-",Nomen.complète!X139)</f>
        <v>14</v>
      </c>
      <c r="D139" s="190">
        <f>IF(ISBLANK(Nomen.complète!Y139),"-",Nomen.complète!Y139)</f>
        <v>65</v>
      </c>
      <c r="E139" s="190">
        <f>IF(ISBLANK(Nomen.complète!Z139),"-",Nomen.complète!Z139)</f>
        <v>1</v>
      </c>
      <c r="F139" s="190">
        <f>IF(ISBLANK(Nomen.complète!AA139),"-",Nomen.complète!AA139)</f>
        <v>4</v>
      </c>
      <c r="G139" s="191">
        <f>IF(ISBLANK(Nomen.complète!AB139),"-",Nomen.complète!AB139)</f>
        <v>0</v>
      </c>
      <c r="H139" s="191">
        <f>IF(ISBLANK(Nomen.complète!AC139),"-",Nomen.complète!AC139)</f>
        <v>0</v>
      </c>
      <c r="L139" s="164">
        <f>IF(ISBLANK(Nomen.complète!T139),"-",Nomen.complète!T139)</f>
        <v>10311000</v>
      </c>
      <c r="M139" s="165" t="str">
        <f>IF(ISBLANK(Nomen.complète!U139),"-",Nomen.complète!U139)</f>
        <v>RRM Langues anciennes</v>
      </c>
    </row>
    <row r="140" spans="1:13" x14ac:dyDescent="0.2">
      <c r="A140" s="164">
        <f>IF(ISBLANK(Nomen.complète!V140),"-",Nomen.complète!V140)</f>
        <v>10313100</v>
      </c>
      <c r="B140" s="189" t="str">
        <f>IF(ISBLANK(Nomen.complète!W140),"-",Nomen.complète!W140)</f>
        <v>RRM Mathématiques et sciences</v>
      </c>
      <c r="C140" s="190">
        <f>IF(ISBLANK(Nomen.complète!X140),"-",Nomen.complète!X140)</f>
        <v>14</v>
      </c>
      <c r="D140" s="190">
        <f>IF(ISBLANK(Nomen.complète!Y140),"-",Nomen.complète!Y140)</f>
        <v>65</v>
      </c>
      <c r="E140" s="190">
        <f>IF(ISBLANK(Nomen.complète!Z140),"-",Nomen.complète!Z140)</f>
        <v>1</v>
      </c>
      <c r="F140" s="190">
        <f>IF(ISBLANK(Nomen.complète!AA140),"-",Nomen.complète!AA140)</f>
        <v>1</v>
      </c>
      <c r="G140" s="191">
        <f>IF(ISBLANK(Nomen.complète!AB140),"-",Nomen.complète!AB140)</f>
        <v>0</v>
      </c>
      <c r="H140" s="191">
        <f>IF(ISBLANK(Nomen.complète!AC140),"-",Nomen.complète!AC140)</f>
        <v>0</v>
      </c>
      <c r="L140" s="164">
        <f>IF(ISBLANK(Nomen.complète!T140),"-",Nomen.complète!T140)</f>
        <v>10313100</v>
      </c>
      <c r="M140" s="165" t="str">
        <f>IF(ISBLANK(Nomen.complète!U140),"-",Nomen.complète!U140)</f>
        <v>RRM Mathématiques et sciences</v>
      </c>
    </row>
    <row r="141" spans="1:13" x14ac:dyDescent="0.2">
      <c r="A141" s="164">
        <f>IF(ISBLANK(Nomen.complète!V141),"-",Nomen.complète!V141)</f>
        <v>10318000</v>
      </c>
      <c r="B141" s="189" t="str">
        <f>IF(ISBLANK(Nomen.complète!W141),"-",Nomen.complète!W141)</f>
        <v>RRM Musique</v>
      </c>
      <c r="C141" s="190">
        <f>IF(ISBLANK(Nomen.complète!X141),"-",Nomen.complète!X141)</f>
        <v>14</v>
      </c>
      <c r="D141" s="190">
        <f>IF(ISBLANK(Nomen.complète!Y141),"-",Nomen.complète!Y141)</f>
        <v>65</v>
      </c>
      <c r="E141" s="190">
        <f>IF(ISBLANK(Nomen.complète!Z141),"-",Nomen.complète!Z141)</f>
        <v>1</v>
      </c>
      <c r="F141" s="190">
        <f>IF(ISBLANK(Nomen.complète!AA141),"-",Nomen.complète!AA141)</f>
        <v>4</v>
      </c>
      <c r="G141" s="191">
        <f>IF(ISBLANK(Nomen.complète!AB141),"-",Nomen.complète!AB141)</f>
        <v>0</v>
      </c>
      <c r="H141" s="191">
        <f>IF(ISBLANK(Nomen.complète!AC141),"-",Nomen.complète!AC141)</f>
        <v>0</v>
      </c>
      <c r="L141" s="164">
        <f>IF(ISBLANK(Nomen.complète!T141),"-",Nomen.complète!T141)</f>
        <v>10318000</v>
      </c>
      <c r="M141" s="165" t="str">
        <f>IF(ISBLANK(Nomen.complète!U141),"-",Nomen.complète!U141)</f>
        <v>RRM Musique</v>
      </c>
    </row>
    <row r="142" spans="1:13" x14ac:dyDescent="0.2">
      <c r="A142" s="164">
        <f>IF(ISBLANK(Nomen.complète!V142),"-",Nomen.complète!V142)</f>
        <v>10316000</v>
      </c>
      <c r="B142" s="189" t="str">
        <f>IF(ISBLANK(Nomen.complète!W142),"-",Nomen.complète!W142)</f>
        <v>RRM Philosophie, pédagogie et psychologie</v>
      </c>
      <c r="C142" s="190">
        <f>IF(ISBLANK(Nomen.complète!X142),"-",Nomen.complète!X142)</f>
        <v>14</v>
      </c>
      <c r="D142" s="190">
        <f>IF(ISBLANK(Nomen.complète!Y142),"-",Nomen.complète!Y142)</f>
        <v>65</v>
      </c>
      <c r="E142" s="190">
        <f>IF(ISBLANK(Nomen.complète!Z142),"-",Nomen.complète!Z142)</f>
        <v>1</v>
      </c>
      <c r="F142" s="190">
        <f>IF(ISBLANK(Nomen.complète!AA142),"-",Nomen.complète!AA142)</f>
        <v>4</v>
      </c>
      <c r="G142" s="191">
        <f>IF(ISBLANK(Nomen.complète!AB142),"-",Nomen.complète!AB142)</f>
        <v>0</v>
      </c>
      <c r="H142" s="191">
        <f>IF(ISBLANK(Nomen.complète!AC142),"-",Nomen.complète!AC142)</f>
        <v>0</v>
      </c>
      <c r="L142" s="164">
        <f>IF(ISBLANK(Nomen.complète!T142),"-",Nomen.complète!T142)</f>
        <v>10316000</v>
      </c>
      <c r="M142" s="165" t="str">
        <f>IF(ISBLANK(Nomen.complète!U142),"-",Nomen.complète!U142)</f>
        <v>RRM Philosophie, pédagogie et psychologie</v>
      </c>
    </row>
    <row r="143" spans="1:13" x14ac:dyDescent="0.2">
      <c r="A143" s="164">
        <f>IF(ISBLANK(Nomen.complète!V143),"-",Nomen.complète!V143)</f>
        <v>10313000</v>
      </c>
      <c r="B143" s="189" t="str">
        <f>IF(ISBLANK(Nomen.complète!W143),"-",Nomen.complète!W143)</f>
        <v>RRM Physique et applications des mathématiques</v>
      </c>
      <c r="C143" s="190">
        <f>IF(ISBLANK(Nomen.complète!X143),"-",Nomen.complète!X143)</f>
        <v>14</v>
      </c>
      <c r="D143" s="190">
        <f>IF(ISBLANK(Nomen.complète!Y143),"-",Nomen.complète!Y143)</f>
        <v>65</v>
      </c>
      <c r="E143" s="190">
        <f>IF(ISBLANK(Nomen.complète!Z143),"-",Nomen.complète!Z143)</f>
        <v>1</v>
      </c>
      <c r="F143" s="190">
        <f>IF(ISBLANK(Nomen.complète!AA143),"-",Nomen.complète!AA143)</f>
        <v>4</v>
      </c>
      <c r="G143" s="191">
        <f>IF(ISBLANK(Nomen.complète!AB143),"-",Nomen.complète!AB143)</f>
        <v>0</v>
      </c>
      <c r="H143" s="191">
        <f>IF(ISBLANK(Nomen.complète!AC143),"-",Nomen.complète!AC143)</f>
        <v>0</v>
      </c>
      <c r="L143" s="164">
        <f>IF(ISBLANK(Nomen.complète!T143),"-",Nomen.complète!T143)</f>
        <v>10313000</v>
      </c>
      <c r="M143" s="165" t="str">
        <f>IF(ISBLANK(Nomen.complète!U143),"-",Nomen.complète!U143)</f>
        <v>RRM Physique et applications des mathématiques</v>
      </c>
    </row>
    <row r="144" spans="1:13" x14ac:dyDescent="0.2">
      <c r="A144" s="164">
        <f>IF(ISBLANK(Nomen.complète!V144),"-",Nomen.complète!V144)</f>
        <v>10319000</v>
      </c>
      <c r="B144" s="189" t="str">
        <f>IF(ISBLANK(Nomen.complète!W144),"-",Nomen.complète!W144)</f>
        <v>RRM Sans autre indication</v>
      </c>
      <c r="C144" s="190">
        <f>IF(ISBLANK(Nomen.complète!X144),"-",Nomen.complète!X144)</f>
        <v>14</v>
      </c>
      <c r="D144" s="190">
        <f>IF(ISBLANK(Nomen.complète!Y144),"-",Nomen.complète!Y144)</f>
        <v>65</v>
      </c>
      <c r="E144" s="190">
        <f>IF(ISBLANK(Nomen.complète!Z144),"-",Nomen.complète!Z144)</f>
        <v>1</v>
      </c>
      <c r="F144" s="190">
        <f>IF(ISBLANK(Nomen.complète!AA144),"-",Nomen.complète!AA144)</f>
        <v>4</v>
      </c>
      <c r="G144" s="191">
        <f>IF(ISBLANK(Nomen.complète!AB144),"-",Nomen.complète!AB144)</f>
        <v>0</v>
      </c>
      <c r="H144" s="191">
        <f>IF(ISBLANK(Nomen.complète!AC144),"-",Nomen.complète!AC144)</f>
        <v>0</v>
      </c>
      <c r="L144" s="164">
        <f>IF(ISBLANK(Nomen.complète!T144),"-",Nomen.complète!T144)</f>
        <v>10319000</v>
      </c>
      <c r="M144" s="165" t="str">
        <f>IF(ISBLANK(Nomen.complète!U144),"-",Nomen.complète!U144)</f>
        <v>RRM Sans autre indication</v>
      </c>
    </row>
    <row r="145" spans="1:13" x14ac:dyDescent="0.2">
      <c r="A145" s="164">
        <f>IF(ISBLANK(Nomen.complète!V145),"-",Nomen.complète!V145)</f>
        <v>10312000</v>
      </c>
      <c r="B145" s="189" t="str">
        <f>IF(ISBLANK(Nomen.complète!W145),"-",Nomen.complète!W145)</f>
        <v>RRM Une langue moderne</v>
      </c>
      <c r="C145" s="190">
        <f>IF(ISBLANK(Nomen.complète!X145),"-",Nomen.complète!X145)</f>
        <v>14</v>
      </c>
      <c r="D145" s="190">
        <f>IF(ISBLANK(Nomen.complète!Y145),"-",Nomen.complète!Y145)</f>
        <v>65</v>
      </c>
      <c r="E145" s="190">
        <f>IF(ISBLANK(Nomen.complète!Z145),"-",Nomen.complète!Z145)</f>
        <v>1</v>
      </c>
      <c r="F145" s="190">
        <f>IF(ISBLANK(Nomen.complète!AA145),"-",Nomen.complète!AA145)</f>
        <v>4</v>
      </c>
      <c r="G145" s="191">
        <f>IF(ISBLANK(Nomen.complète!AB145),"-",Nomen.complète!AB145)</f>
        <v>0</v>
      </c>
      <c r="H145" s="191">
        <f>IF(ISBLANK(Nomen.complète!AC145),"-",Nomen.complète!AC145)</f>
        <v>0</v>
      </c>
      <c r="L145" s="164">
        <f>IF(ISBLANK(Nomen.complète!T145),"-",Nomen.complète!T145)</f>
        <v>10312000</v>
      </c>
      <c r="M145" s="165" t="str">
        <f>IF(ISBLANK(Nomen.complète!U145),"-",Nomen.complète!U145)</f>
        <v>RRM Une langue moderne</v>
      </c>
    </row>
    <row r="146" spans="1:13" x14ac:dyDescent="0.2">
      <c r="A146" s="164">
        <f>IF(ISBLANK(Nomen.complète!V146),"-",Nomen.complète!V146)</f>
        <v>10372000</v>
      </c>
      <c r="B146" s="189" t="str">
        <f>IF(ISBLANK(Nomen.complète!W146),"-",Nomen.complète!W146)</f>
        <v>Sec. II: RRM postobligatoire + bac étranger</v>
      </c>
      <c r="C146" s="190">
        <f>IF(ISBLANK(Nomen.complète!X146),"-",Nomen.complète!X146)</f>
        <v>14</v>
      </c>
      <c r="D146" s="190">
        <f>IF(ISBLANK(Nomen.complète!Y146),"-",Nomen.complète!Y146)</f>
        <v>65</v>
      </c>
      <c r="E146" s="190">
        <f>IF(ISBLANK(Nomen.complète!Z146),"-",Nomen.complète!Z146)</f>
        <v>1</v>
      </c>
      <c r="F146" s="190">
        <f>IF(ISBLANK(Nomen.complète!AA146),"-",Nomen.complète!AA146)</f>
        <v>4</v>
      </c>
      <c r="G146" s="191">
        <f>IF(ISBLANK(Nomen.complète!AB146),"-",Nomen.complète!AB146)</f>
        <v>0</v>
      </c>
      <c r="H146" s="191">
        <f>IF(ISBLANK(Nomen.complète!AC146),"-",Nomen.complète!AC146)</f>
        <v>0</v>
      </c>
      <c r="L146" s="164">
        <f>IF(ISBLANK(Nomen.complète!T146),"-",Nomen.complète!T146)</f>
        <v>10372000</v>
      </c>
      <c r="M146" s="165" t="str">
        <f>IF(ISBLANK(Nomen.complète!U146),"-",Nomen.complète!U146)</f>
        <v>Sec. II: RRM postobligatoire + bac étranger</v>
      </c>
    </row>
    <row r="147" spans="1:13" x14ac:dyDescent="0.2">
      <c r="A147" s="164">
        <f>IF(ISBLANK(Nomen.complète!V147),"-",Nomen.complète!V147)</f>
        <v>0</v>
      </c>
      <c r="B147" s="189" t="str">
        <f>IF(ISBLANK(Nomen.complète!W147),"-",Nomen.complète!W147)</f>
        <v>### SECONDAIRE II PROF ###</v>
      </c>
      <c r="C147" s="190">
        <f>IF(ISBLANK(Nomen.complète!X147),"-",Nomen.complète!X147)</f>
        <v>0</v>
      </c>
      <c r="D147" s="190">
        <f>IF(ISBLANK(Nomen.complète!Y147),"-",Nomen.complète!Y147)</f>
        <v>0</v>
      </c>
      <c r="E147" s="190">
        <f>IF(ISBLANK(Nomen.complète!Z147),"-",Nomen.complète!Z147)</f>
        <v>0</v>
      </c>
      <c r="F147" s="190">
        <f>IF(ISBLANK(Nomen.complète!AA147),"-",Nomen.complète!AA147)</f>
        <v>0</v>
      </c>
      <c r="G147" s="191">
        <f>IF(ISBLANK(Nomen.complète!AB147),"-",Nomen.complète!AB147)</f>
        <v>0</v>
      </c>
      <c r="H147" s="191">
        <f>IF(ISBLANK(Nomen.complète!AC147),"-",Nomen.complète!AC147)</f>
        <v>0</v>
      </c>
      <c r="L147" s="164">
        <f>IF(ISBLANK(Nomen.complète!T147),"-",Nomen.complète!T147)</f>
        <v>0</v>
      </c>
      <c r="M147" s="165" t="str">
        <f>IF(ISBLANK(Nomen.complète!U147),"-",Nomen.complète!U147)</f>
        <v>### SECONDAIRE II PROF ###</v>
      </c>
    </row>
    <row r="148" spans="1:13" x14ac:dyDescent="0.2">
      <c r="A148" s="164">
        <f>IF(ISBLANK(Nomen.complète!V148),"-",Nomen.complète!V148)</f>
        <v>28340000</v>
      </c>
      <c r="B148" s="189" t="str">
        <f>IF(ISBLANK(Nomen.complète!W148),"-",Nomen.complète!W148)</f>
        <v>(Grundausbildung Metallberufe)</v>
      </c>
      <c r="C148" s="190">
        <f>IF(ISBLANK(Nomen.complète!X148),"-",Nomen.complète!X148)</f>
        <v>14</v>
      </c>
      <c r="D148" s="190">
        <f>IF(ISBLANK(Nomen.complète!Y148),"-",Nomen.complète!Y148)</f>
        <v>65</v>
      </c>
      <c r="E148" s="190">
        <f>IF(ISBLANK(Nomen.complète!Z148),"-",Nomen.complète!Z148)</f>
        <v>1</v>
      </c>
      <c r="F148" s="190">
        <f>IF(ISBLANK(Nomen.complète!AA148),"-",Nomen.complète!AA148)</f>
        <v>4</v>
      </c>
      <c r="G148" s="191">
        <f>IF(ISBLANK(Nomen.complète!AB148),"-",Nomen.complète!AB148)</f>
        <v>0</v>
      </c>
      <c r="H148" s="191">
        <f>IF(ISBLANK(Nomen.complète!AC148),"-",Nomen.complète!AC148)</f>
        <v>0</v>
      </c>
      <c r="L148" s="164">
        <f>IF(ISBLANK(Nomen.complète!T148),"-",Nomen.complète!T148)</f>
        <v>19065000</v>
      </c>
      <c r="M148" s="165" t="str">
        <f>IF(ISBLANK(Nomen.complète!U148),"-",Nomen.complète!U148)</f>
        <v>Agent d'entretien de bateaux CFC</v>
      </c>
    </row>
    <row r="149" spans="1:13" x14ac:dyDescent="0.2">
      <c r="A149" s="164">
        <f>IF(ISBLANK(Nomen.complète!V149),"-",Nomen.complète!V149)</f>
        <v>50902100</v>
      </c>
      <c r="B149" s="189" t="str">
        <f>IF(ISBLANK(Nomen.complète!W149),"-",Nomen.complète!W149)</f>
        <v>(Webeblattmacher/in)</v>
      </c>
      <c r="C149" s="190">
        <f>IF(ISBLANK(Nomen.complète!X149),"-",Nomen.complète!X149)</f>
        <v>14</v>
      </c>
      <c r="D149" s="190">
        <f>IF(ISBLANK(Nomen.complète!Y149),"-",Nomen.complète!Y149)</f>
        <v>65</v>
      </c>
      <c r="E149" s="190">
        <f>IF(ISBLANK(Nomen.complète!Z149),"-",Nomen.complète!Z149)</f>
        <v>1</v>
      </c>
      <c r="F149" s="190">
        <f>IF(ISBLANK(Nomen.complète!AA149),"-",Nomen.complète!AA149)</f>
        <v>4</v>
      </c>
      <c r="G149" s="191">
        <f>IF(ISBLANK(Nomen.complète!AB149),"-",Nomen.complète!AB149)</f>
        <v>0</v>
      </c>
      <c r="H149" s="191">
        <f>IF(ISBLANK(Nomen.complète!AC149),"-",Nomen.complète!AC149)</f>
        <v>99</v>
      </c>
      <c r="L149" s="164">
        <f>IF(ISBLANK(Nomen.complète!T149),"-",Nomen.complète!T149)</f>
        <v>30210000</v>
      </c>
      <c r="M149" s="165" t="str">
        <f>IF(ISBLANK(Nomen.complète!U149),"-",Nomen.complète!U149)</f>
        <v>Agent d'entretien en assainissement AFP</v>
      </c>
    </row>
    <row r="150" spans="1:13" x14ac:dyDescent="0.2">
      <c r="A150" s="164">
        <f>IF(ISBLANK(Nomen.complète!V150),"-",Nomen.complète!V150)</f>
        <v>47300000</v>
      </c>
      <c r="B150" s="189" t="str">
        <f>IF(ISBLANK(Nomen.complète!W150),"-",Nomen.complète!W150)</f>
        <v>Acousticien en systèmes auditifs CFC</v>
      </c>
      <c r="C150" s="190">
        <f>IF(ISBLANK(Nomen.complète!X150),"-",Nomen.complète!X150)</f>
        <v>14</v>
      </c>
      <c r="D150" s="190">
        <f>IF(ISBLANK(Nomen.complète!Y150),"-",Nomen.complète!Y150)</f>
        <v>65</v>
      </c>
      <c r="E150" s="190">
        <f>IF(ISBLANK(Nomen.complète!Z150),"-",Nomen.complète!Z150)</f>
        <v>1</v>
      </c>
      <c r="F150" s="190">
        <f>IF(ISBLANK(Nomen.complète!AA150),"-",Nomen.complète!AA150)</f>
        <v>4</v>
      </c>
      <c r="G150" s="191">
        <f>IF(ISBLANK(Nomen.complète!AB150),"-",Nomen.complète!AB150)</f>
        <v>0</v>
      </c>
      <c r="H150" s="191">
        <f>IF(ISBLANK(Nomen.complète!AC150),"-",Nomen.complète!AC150)</f>
        <v>0</v>
      </c>
      <c r="L150" s="164">
        <f>IF(ISBLANK(Nomen.complète!T150),"-",Nomen.complète!T150)</f>
        <v>50040000</v>
      </c>
      <c r="M150" s="165" t="str">
        <f>IF(ISBLANK(Nomen.complète!U150),"-",Nomen.complète!U150)</f>
        <v>Agent d'exploitation CFC</v>
      </c>
    </row>
    <row r="151" spans="1:13" x14ac:dyDescent="0.2">
      <c r="A151" s="164">
        <f>IF(ISBLANK(Nomen.complète!V151),"-",Nomen.complète!V151)</f>
        <v>48600000</v>
      </c>
      <c r="B151" s="189" t="str">
        <f>IF(ISBLANK(Nomen.complète!W151),"-",Nomen.complète!W151)</f>
        <v>Acteur</v>
      </c>
      <c r="C151" s="190">
        <f>IF(ISBLANK(Nomen.complète!X151),"-",Nomen.complète!X151)</f>
        <v>14</v>
      </c>
      <c r="D151" s="190">
        <f>IF(ISBLANK(Nomen.complète!Y151),"-",Nomen.complète!Y151)</f>
        <v>65</v>
      </c>
      <c r="E151" s="190">
        <f>IF(ISBLANK(Nomen.complète!Z151),"-",Nomen.complète!Z151)</f>
        <v>1</v>
      </c>
      <c r="F151" s="190">
        <f>IF(ISBLANK(Nomen.complète!AA151),"-",Nomen.complète!AA151)</f>
        <v>4</v>
      </c>
      <c r="G151" s="191">
        <f>IF(ISBLANK(Nomen.complète!AB151),"-",Nomen.complète!AB151)</f>
        <v>0</v>
      </c>
      <c r="H151" s="191">
        <f>IF(ISBLANK(Nomen.complète!AC151),"-",Nomen.complète!AC151)</f>
        <v>99</v>
      </c>
      <c r="L151" s="164">
        <f>IF(ISBLANK(Nomen.complète!T151),"-",Nomen.complète!T151)</f>
        <v>43030000</v>
      </c>
      <c r="M151" s="165" t="str">
        <f>IF(ISBLANK(Nomen.complète!U151),"-",Nomen.complète!U151)</f>
        <v>Agent de propreté AFP</v>
      </c>
    </row>
    <row r="152" spans="1:13" x14ac:dyDescent="0.2">
      <c r="A152" s="164">
        <f>IF(ISBLANK(Nomen.complète!V152),"-",Nomen.complète!V152)</f>
        <v>19065000</v>
      </c>
      <c r="B152" s="189" t="str">
        <f>IF(ISBLANK(Nomen.complète!W152),"-",Nomen.complète!W152)</f>
        <v>Agent d'entretien de bateaux CFC</v>
      </c>
      <c r="C152" s="190">
        <f>IF(ISBLANK(Nomen.complète!X152),"-",Nomen.complète!X152)</f>
        <v>14</v>
      </c>
      <c r="D152" s="190">
        <f>IF(ISBLANK(Nomen.complète!Y152),"-",Nomen.complète!Y152)</f>
        <v>65</v>
      </c>
      <c r="E152" s="190">
        <f>IF(ISBLANK(Nomen.complète!Z152),"-",Nomen.complète!Z152)</f>
        <v>1</v>
      </c>
      <c r="F152" s="190">
        <f>IF(ISBLANK(Nomen.complète!AA152),"-",Nomen.complète!AA152)</f>
        <v>4</v>
      </c>
      <c r="G152" s="191">
        <f>IF(ISBLANK(Nomen.complète!AB152),"-",Nomen.complète!AB152)</f>
        <v>0</v>
      </c>
      <c r="H152" s="191">
        <f>IF(ISBLANK(Nomen.complète!AC152),"-",Nomen.complète!AC152)</f>
        <v>0</v>
      </c>
      <c r="L152" s="164">
        <f>IF(ISBLANK(Nomen.complète!T152),"-",Nomen.complète!T152)</f>
        <v>43040000</v>
      </c>
      <c r="M152" s="165" t="str">
        <f>IF(ISBLANK(Nomen.complète!U152),"-",Nomen.complète!U152)</f>
        <v>Agent de propreté CFC</v>
      </c>
    </row>
    <row r="153" spans="1:13" x14ac:dyDescent="0.2">
      <c r="A153" s="164">
        <f>IF(ISBLANK(Nomen.complète!V153),"-",Nomen.complète!V153)</f>
        <v>30210000</v>
      </c>
      <c r="B153" s="189" t="str">
        <f>IF(ISBLANK(Nomen.complète!W153),"-",Nomen.complète!W153)</f>
        <v>Agent d'entretien en assainissement AFP</v>
      </c>
      <c r="C153" s="190">
        <f>IF(ISBLANK(Nomen.complète!X153),"-",Nomen.complète!X153)</f>
        <v>14</v>
      </c>
      <c r="D153" s="190">
        <f>IF(ISBLANK(Nomen.complète!Y153),"-",Nomen.complète!Y153)</f>
        <v>65</v>
      </c>
      <c r="E153" s="190">
        <f>IF(ISBLANK(Nomen.complète!Z153),"-",Nomen.complète!Z153)</f>
        <v>1</v>
      </c>
      <c r="F153" s="190">
        <f>IF(ISBLANK(Nomen.complète!AA153),"-",Nomen.complète!AA153)</f>
        <v>2</v>
      </c>
      <c r="G153" s="191">
        <f>IF(ISBLANK(Nomen.complète!AB153),"-",Nomen.complète!AB153)</f>
        <v>0</v>
      </c>
      <c r="H153" s="191">
        <f>IF(ISBLANK(Nomen.complète!AC153),"-",Nomen.complète!AC153)</f>
        <v>0</v>
      </c>
      <c r="L153" s="164">
        <f>IF(ISBLANK(Nomen.complète!T153),"-",Nomen.complète!T153)</f>
        <v>38510000</v>
      </c>
      <c r="M153" s="165" t="str">
        <f>IF(ISBLANK(Nomen.complète!U153),"-",Nomen.complète!U153)</f>
        <v>Agent de transports publics CFC</v>
      </c>
    </row>
    <row r="154" spans="1:13" x14ac:dyDescent="0.2">
      <c r="A154" s="164">
        <f>IF(ISBLANK(Nomen.complète!V154),"-",Nomen.complète!V154)</f>
        <v>50040000</v>
      </c>
      <c r="B154" s="189" t="str">
        <f>IF(ISBLANK(Nomen.complète!W154),"-",Nomen.complète!W154)</f>
        <v>Agent d'exploitation CFC</v>
      </c>
      <c r="C154" s="190">
        <f>IF(ISBLANK(Nomen.complète!X154),"-",Nomen.complète!X154)</f>
        <v>14</v>
      </c>
      <c r="D154" s="190">
        <f>IF(ISBLANK(Nomen.complète!Y154),"-",Nomen.complète!Y154)</f>
        <v>65</v>
      </c>
      <c r="E154" s="190">
        <f>IF(ISBLANK(Nomen.complète!Z154),"-",Nomen.complète!Z154)</f>
        <v>1</v>
      </c>
      <c r="F154" s="190">
        <f>IF(ISBLANK(Nomen.complète!AA154),"-",Nomen.complète!AA154)</f>
        <v>3</v>
      </c>
      <c r="G154" s="191">
        <f>IF(ISBLANK(Nomen.complète!AB154),"-",Nomen.complète!AB154)</f>
        <v>0</v>
      </c>
      <c r="H154" s="191">
        <f>IF(ISBLANK(Nomen.complète!AC154),"-",Nomen.complète!AC154)</f>
        <v>0</v>
      </c>
      <c r="L154" s="164">
        <f>IF(ISBLANK(Nomen.complète!T154),"-",Nomen.complète!T154)</f>
        <v>38370000</v>
      </c>
      <c r="M154" s="165" t="str">
        <f>IF(ISBLANK(Nomen.complète!U154),"-",Nomen.complète!U154)</f>
        <v>Agent en information documentaire CFC</v>
      </c>
    </row>
    <row r="155" spans="1:13" x14ac:dyDescent="0.2">
      <c r="A155" s="164">
        <f>IF(ISBLANK(Nomen.complète!V155),"-",Nomen.complète!V155)</f>
        <v>43030000</v>
      </c>
      <c r="B155" s="189" t="str">
        <f>IF(ISBLANK(Nomen.complète!W155),"-",Nomen.complète!W155)</f>
        <v>Agent de propreté AFP</v>
      </c>
      <c r="C155" s="190">
        <f>IF(ISBLANK(Nomen.complète!X155),"-",Nomen.complète!X155)</f>
        <v>14</v>
      </c>
      <c r="D155" s="190">
        <f>IF(ISBLANK(Nomen.complète!Y155),"-",Nomen.complète!Y155)</f>
        <v>65</v>
      </c>
      <c r="E155" s="190">
        <f>IF(ISBLANK(Nomen.complète!Z155),"-",Nomen.complète!Z155)</f>
        <v>1</v>
      </c>
      <c r="F155" s="190">
        <f>IF(ISBLANK(Nomen.complète!AA155),"-",Nomen.complète!AA155)</f>
        <v>2</v>
      </c>
      <c r="G155" s="191">
        <f>IF(ISBLANK(Nomen.complète!AB155),"-",Nomen.complète!AB155)</f>
        <v>0</v>
      </c>
      <c r="H155" s="191">
        <f>IF(ISBLANK(Nomen.complète!AC155),"-",Nomen.complète!AC155)</f>
        <v>0</v>
      </c>
      <c r="L155" s="164">
        <f>IF(ISBLANK(Nomen.complète!T155),"-",Nomen.complète!T155)</f>
        <v>25110001</v>
      </c>
      <c r="M155" s="165" t="str">
        <f>IF(ISBLANK(Nomen.complète!U155),"-",Nomen.complète!U155)</f>
        <v>Agent technique des matières synthétiques CFC - Moulage par injection/Moulage par compression</v>
      </c>
    </row>
    <row r="156" spans="1:13" x14ac:dyDescent="0.2">
      <c r="A156" s="164">
        <f>IF(ISBLANK(Nomen.complète!V156),"-",Nomen.complète!V156)</f>
        <v>43040000</v>
      </c>
      <c r="B156" s="189" t="str">
        <f>IF(ISBLANK(Nomen.complète!W156),"-",Nomen.complète!W156)</f>
        <v>Agent de propreté CFC</v>
      </c>
      <c r="C156" s="190">
        <f>IF(ISBLANK(Nomen.complète!X156),"-",Nomen.complète!X156)</f>
        <v>14</v>
      </c>
      <c r="D156" s="190">
        <f>IF(ISBLANK(Nomen.complète!Y156),"-",Nomen.complète!Y156)</f>
        <v>65</v>
      </c>
      <c r="E156" s="190">
        <f>IF(ISBLANK(Nomen.complète!Z156),"-",Nomen.complète!Z156)</f>
        <v>1</v>
      </c>
      <c r="F156" s="190">
        <f>IF(ISBLANK(Nomen.complète!AA156),"-",Nomen.complète!AA156)</f>
        <v>3</v>
      </c>
      <c r="G156" s="191">
        <f>IF(ISBLANK(Nomen.complète!AB156),"-",Nomen.complète!AB156)</f>
        <v>0</v>
      </c>
      <c r="H156" s="191">
        <f>IF(ISBLANK(Nomen.complète!AC156),"-",Nomen.complète!AC156)</f>
        <v>0</v>
      </c>
      <c r="L156" s="164">
        <f>IF(ISBLANK(Nomen.complète!T156),"-",Nomen.complète!T156)</f>
        <v>11170000</v>
      </c>
      <c r="M156" s="165" t="str">
        <f>IF(ISBLANK(Nomen.complète!U156),"-",Nomen.complète!U156)</f>
        <v>Agriculteur CFC</v>
      </c>
    </row>
    <row r="157" spans="1:13" x14ac:dyDescent="0.2">
      <c r="A157" s="164">
        <f>IF(ISBLANK(Nomen.complète!V157),"-",Nomen.complète!V157)</f>
        <v>38510000</v>
      </c>
      <c r="B157" s="189" t="str">
        <f>IF(ISBLANK(Nomen.complète!W157),"-",Nomen.complète!W157)</f>
        <v>Agent de transports publics CFC</v>
      </c>
      <c r="C157" s="190">
        <f>IF(ISBLANK(Nomen.complète!X157),"-",Nomen.complète!X157)</f>
        <v>14</v>
      </c>
      <c r="D157" s="190">
        <f>IF(ISBLANK(Nomen.complète!Y157),"-",Nomen.complète!Y157)</f>
        <v>65</v>
      </c>
      <c r="E157" s="190">
        <f>IF(ISBLANK(Nomen.complète!Z157),"-",Nomen.complète!Z157)</f>
        <v>1</v>
      </c>
      <c r="F157" s="190">
        <f>IF(ISBLANK(Nomen.complète!AA157),"-",Nomen.complète!AA157)</f>
        <v>3</v>
      </c>
      <c r="G157" s="191">
        <f>IF(ISBLANK(Nomen.complète!AB157),"-",Nomen.complète!AB157)</f>
        <v>0</v>
      </c>
      <c r="H157" s="191">
        <f>IF(ISBLANK(Nomen.complète!AC157),"-",Nomen.complète!AC157)</f>
        <v>0</v>
      </c>
      <c r="L157" s="164">
        <f>IF(ISBLANK(Nomen.complète!T157),"-",Nomen.complète!T157)</f>
        <v>11160001</v>
      </c>
      <c r="M157" s="165" t="str">
        <f>IF(ISBLANK(Nomen.complète!U157),"-",Nomen.complète!U157)</f>
        <v>Agropraticien AFP - Agriculture</v>
      </c>
    </row>
    <row r="158" spans="1:13" x14ac:dyDescent="0.2">
      <c r="A158" s="164">
        <f>IF(ISBLANK(Nomen.complète!V158),"-",Nomen.complète!V158)</f>
        <v>38370000</v>
      </c>
      <c r="B158" s="189" t="str">
        <f>IF(ISBLANK(Nomen.complète!W158),"-",Nomen.complète!W158)</f>
        <v>Agent en information documentaire CFC</v>
      </c>
      <c r="C158" s="190">
        <f>IF(ISBLANK(Nomen.complète!X158),"-",Nomen.complète!X158)</f>
        <v>14</v>
      </c>
      <c r="D158" s="190">
        <f>IF(ISBLANK(Nomen.complète!Y158),"-",Nomen.complète!Y158)</f>
        <v>65</v>
      </c>
      <c r="E158" s="190">
        <f>IF(ISBLANK(Nomen.complète!Z158),"-",Nomen.complète!Z158)</f>
        <v>1</v>
      </c>
      <c r="F158" s="190">
        <f>IF(ISBLANK(Nomen.complète!AA158),"-",Nomen.complète!AA158)</f>
        <v>3</v>
      </c>
      <c r="G158" s="191">
        <f>IF(ISBLANK(Nomen.complète!AB158),"-",Nomen.complète!AB158)</f>
        <v>0</v>
      </c>
      <c r="H158" s="191">
        <f>IF(ISBLANK(Nomen.complète!AC158),"-",Nomen.complète!AC158)</f>
        <v>0</v>
      </c>
      <c r="L158" s="164">
        <f>IF(ISBLANK(Nomen.complète!T158),"-",Nomen.complète!T158)</f>
        <v>46070000</v>
      </c>
      <c r="M158" s="165" t="str">
        <f>IF(ISBLANK(Nomen.complète!U158),"-",Nomen.complète!U158)</f>
        <v>Aide en soins et accompagnement AFP</v>
      </c>
    </row>
    <row r="159" spans="1:13" x14ac:dyDescent="0.2">
      <c r="A159" s="164">
        <f>IF(ISBLANK(Nomen.complète!V159),"-",Nomen.complète!V159)</f>
        <v>24070000</v>
      </c>
      <c r="B159" s="189" t="str">
        <f>IF(ISBLANK(Nomen.complète!W159),"-",Nomen.complète!W159)</f>
        <v>Agent en production chimique et pharmaceutique AFP</v>
      </c>
      <c r="C159" s="190">
        <f>IF(ISBLANK(Nomen.complète!X159),"-",Nomen.complète!X159)</f>
        <v>14</v>
      </c>
      <c r="D159" s="190">
        <f>IF(ISBLANK(Nomen.complète!Y159),"-",Nomen.complète!Y159)</f>
        <v>65</v>
      </c>
      <c r="E159" s="190">
        <f>IF(ISBLANK(Nomen.complète!Z159),"-",Nomen.complète!Z159)</f>
        <v>1</v>
      </c>
      <c r="F159" s="190">
        <f>IF(ISBLANK(Nomen.complète!AA159),"-",Nomen.complète!AA159)</f>
        <v>2</v>
      </c>
      <c r="G159" s="191">
        <f>IF(ISBLANK(Nomen.complète!AB159),"-",Nomen.complète!AB159)</f>
        <v>0</v>
      </c>
      <c r="H159" s="191">
        <f>IF(ISBLANK(Nomen.complète!AC159),"-",Nomen.complète!AC159)</f>
        <v>0</v>
      </c>
      <c r="L159" s="164">
        <f>IF(ISBLANK(Nomen.complète!T159),"-",Nomen.complète!T159)</f>
        <v>28520000</v>
      </c>
      <c r="M159" s="165" t="str">
        <f>IF(ISBLANK(Nomen.complète!U159),"-",Nomen.complète!U159)</f>
        <v>Aide en technique du bâtiment AFP</v>
      </c>
    </row>
    <row r="160" spans="1:13" x14ac:dyDescent="0.2">
      <c r="A160" s="164">
        <f>IF(ISBLANK(Nomen.complète!V160),"-",Nomen.complète!V160)</f>
        <v>43200000</v>
      </c>
      <c r="B160" s="189" t="str">
        <f>IF(ISBLANK(Nomen.complète!W160),"-",Nomen.complète!W160)</f>
        <v>Agent en produits textiles AFP</v>
      </c>
      <c r="C160" s="190">
        <f>IF(ISBLANK(Nomen.complète!X160),"-",Nomen.complète!X160)</f>
        <v>14</v>
      </c>
      <c r="D160" s="190">
        <f>IF(ISBLANK(Nomen.complète!Y160),"-",Nomen.complète!Y160)</f>
        <v>65</v>
      </c>
      <c r="E160" s="190">
        <f>IF(ISBLANK(Nomen.complète!Z160),"-",Nomen.complète!Z160)</f>
        <v>1</v>
      </c>
      <c r="F160" s="190">
        <f>IF(ISBLANK(Nomen.complète!AA160),"-",Nomen.complète!AA160)</f>
        <v>2</v>
      </c>
      <c r="G160" s="191">
        <f>IF(ISBLANK(Nomen.complète!AB160),"-",Nomen.complète!AB160)</f>
        <v>0</v>
      </c>
      <c r="H160" s="191">
        <f>IF(ISBLANK(Nomen.complète!AC160),"-",Nomen.complète!AC160)</f>
        <v>0</v>
      </c>
      <c r="L160" s="164">
        <f>IF(ISBLANK(Nomen.complète!T160),"-",Nomen.complète!T160)</f>
        <v>33670000</v>
      </c>
      <c r="M160" s="165" t="str">
        <f>IF(ISBLANK(Nomen.complète!U160),"-",Nomen.complète!U160)</f>
        <v>Aide-carreleur AFP</v>
      </c>
    </row>
    <row r="161" spans="1:13" x14ac:dyDescent="0.2">
      <c r="A161" s="164">
        <f>IF(ISBLANK(Nomen.complète!V161),"-",Nomen.complète!V161)</f>
        <v>41080000</v>
      </c>
      <c r="B161" s="189" t="str">
        <f>IF(ISBLANK(Nomen.complète!W161),"-",Nomen.complète!W161)</f>
        <v>Agent relation client CFC</v>
      </c>
      <c r="C161" s="190">
        <f>IF(ISBLANK(Nomen.complète!X161),"-",Nomen.complète!X161)</f>
        <v>14</v>
      </c>
      <c r="D161" s="190">
        <f>IF(ISBLANK(Nomen.complète!Y161),"-",Nomen.complète!Y161)</f>
        <v>65</v>
      </c>
      <c r="E161" s="190">
        <f>IF(ISBLANK(Nomen.complète!Z161),"-",Nomen.complète!Z161)</f>
        <v>1</v>
      </c>
      <c r="F161" s="190">
        <f>IF(ISBLANK(Nomen.complète!AA161),"-",Nomen.complète!AA161)</f>
        <v>3</v>
      </c>
      <c r="G161" s="191">
        <f>IF(ISBLANK(Nomen.complète!AB161),"-",Nomen.complète!AB161)</f>
        <v>0</v>
      </c>
      <c r="H161" s="191">
        <f>IF(ISBLANK(Nomen.complète!AC161),"-",Nomen.complète!AC161)</f>
        <v>0</v>
      </c>
      <c r="L161" s="164">
        <f>IF(ISBLANK(Nomen.complète!T161),"-",Nomen.complète!T161)</f>
        <v>29210000</v>
      </c>
      <c r="M161" s="165" t="str">
        <f>IF(ISBLANK(Nomen.complète!U161),"-",Nomen.complète!U161)</f>
        <v>Aide-constructeur métallique AFP</v>
      </c>
    </row>
    <row r="162" spans="1:13" x14ac:dyDescent="0.2">
      <c r="A162" s="164">
        <f>IF(ISBLANK(Nomen.complète!V162),"-",Nomen.complète!V162)</f>
        <v>25110002</v>
      </c>
      <c r="B162" s="189" t="str">
        <f>IF(ISBLANK(Nomen.complète!W162),"-",Nomen.complète!W162)</f>
        <v>Agent technique des matières synthétiques CFC - Extrusion</v>
      </c>
      <c r="C162" s="190">
        <f>IF(ISBLANK(Nomen.complète!X162),"-",Nomen.complète!X162)</f>
        <v>14</v>
      </c>
      <c r="D162" s="190">
        <f>IF(ISBLANK(Nomen.complète!Y162),"-",Nomen.complète!Y162)</f>
        <v>65</v>
      </c>
      <c r="E162" s="190">
        <f>IF(ISBLANK(Nomen.complète!Z162),"-",Nomen.complète!Z162)</f>
        <v>1</v>
      </c>
      <c r="F162" s="190">
        <f>IF(ISBLANK(Nomen.complète!AA162),"-",Nomen.complète!AA162)</f>
        <v>4</v>
      </c>
      <c r="G162" s="191">
        <f>IF(ISBLANK(Nomen.complète!AB162),"-",Nomen.complète!AB162)</f>
        <v>0</v>
      </c>
      <c r="H162" s="191">
        <f>IF(ISBLANK(Nomen.complète!AC162),"-",Nomen.complète!AC162)</f>
        <v>0</v>
      </c>
      <c r="L162" s="164">
        <f>IF(ISBLANK(Nomen.complète!T162),"-",Nomen.complète!T162)</f>
        <v>33060000</v>
      </c>
      <c r="M162" s="165" t="str">
        <f>IF(ISBLANK(Nomen.complète!U162),"-",Nomen.complète!U162)</f>
        <v>Aide-maçon AFP</v>
      </c>
    </row>
    <row r="163" spans="1:13" x14ac:dyDescent="0.2">
      <c r="A163" s="164">
        <f>IF(ISBLANK(Nomen.complète!V163),"-",Nomen.complète!V163)</f>
        <v>25110004</v>
      </c>
      <c r="B163" s="189" t="str">
        <f>IF(ISBLANK(Nomen.complète!W163),"-",Nomen.complète!W163)</f>
        <v>Agent technique des matières synthétiques CFC - Fabrication de pièces composites</v>
      </c>
      <c r="C163" s="190">
        <f>IF(ISBLANK(Nomen.complète!X163),"-",Nomen.complète!X163)</f>
        <v>14</v>
      </c>
      <c r="D163" s="190">
        <f>IF(ISBLANK(Nomen.complète!Y163),"-",Nomen.complète!Y163)</f>
        <v>65</v>
      </c>
      <c r="E163" s="190">
        <f>IF(ISBLANK(Nomen.complète!Z163),"-",Nomen.complète!Z163)</f>
        <v>1</v>
      </c>
      <c r="F163" s="190">
        <f>IF(ISBLANK(Nomen.complète!AA163),"-",Nomen.complète!AA163)</f>
        <v>4</v>
      </c>
      <c r="G163" s="191">
        <f>IF(ISBLANK(Nomen.complète!AB163),"-",Nomen.complète!AB163)</f>
        <v>0</v>
      </c>
      <c r="H163" s="191">
        <f>IF(ISBLANK(Nomen.complète!AC163),"-",Nomen.complète!AC163)</f>
        <v>0</v>
      </c>
      <c r="L163" s="164">
        <f>IF(ISBLANK(Nomen.complète!T163),"-",Nomen.complète!T163)</f>
        <v>34170000</v>
      </c>
      <c r="M163" s="165" t="str">
        <f>IF(ISBLANK(Nomen.complète!U163),"-",Nomen.complète!U163)</f>
        <v>Aide-peintre AFP</v>
      </c>
    </row>
    <row r="164" spans="1:13" x14ac:dyDescent="0.2">
      <c r="A164" s="164">
        <f>IF(ISBLANK(Nomen.complète!V164),"-",Nomen.complète!V164)</f>
        <v>25110003</v>
      </c>
      <c r="B164" s="189" t="str">
        <f>IF(ISBLANK(Nomen.complète!W164),"-",Nomen.complète!W164)</f>
        <v>Agent technique des matières synthétiques CFC - Fabrication de produits plans</v>
      </c>
      <c r="C164" s="190">
        <f>IF(ISBLANK(Nomen.complète!X164),"-",Nomen.complète!X164)</f>
        <v>14</v>
      </c>
      <c r="D164" s="190">
        <f>IF(ISBLANK(Nomen.complète!Y164),"-",Nomen.complète!Y164)</f>
        <v>65</v>
      </c>
      <c r="E164" s="190">
        <f>IF(ISBLANK(Nomen.complète!Z164),"-",Nomen.complète!Z164)</f>
        <v>1</v>
      </c>
      <c r="F164" s="190">
        <f>IF(ISBLANK(Nomen.complète!AA164),"-",Nomen.complète!AA164)</f>
        <v>4</v>
      </c>
      <c r="G164" s="191">
        <f>IF(ISBLANK(Nomen.complète!AB164),"-",Nomen.complète!AB164)</f>
        <v>0</v>
      </c>
      <c r="H164" s="191">
        <f>IF(ISBLANK(Nomen.complète!AC164),"-",Nomen.complète!AC164)</f>
        <v>0</v>
      </c>
      <c r="L164" s="164">
        <f>IF(ISBLANK(Nomen.complète!T164),"-",Nomen.complète!T164)</f>
        <v>33220000</v>
      </c>
      <c r="M164" s="165" t="str">
        <f>IF(ISBLANK(Nomen.complète!U164),"-",Nomen.complète!U164)</f>
        <v>Aide-plâtrier AFP</v>
      </c>
    </row>
    <row r="165" spans="1:13" x14ac:dyDescent="0.2">
      <c r="A165" s="164">
        <f>IF(ISBLANK(Nomen.complète!V165),"-",Nomen.complète!V165)</f>
        <v>25110001</v>
      </c>
      <c r="B165" s="189" t="str">
        <f>IF(ISBLANK(Nomen.complète!W165),"-",Nomen.complète!W165)</f>
        <v>Agent technique des matières synthétiques CFC - Moulage par injection/Moulage par compression</v>
      </c>
      <c r="C165" s="190">
        <f>IF(ISBLANK(Nomen.complète!X165),"-",Nomen.complète!X165)</f>
        <v>14</v>
      </c>
      <c r="D165" s="190">
        <f>IF(ISBLANK(Nomen.complète!Y165),"-",Nomen.complète!Y165)</f>
        <v>65</v>
      </c>
      <c r="E165" s="190">
        <f>IF(ISBLANK(Nomen.complète!Z165),"-",Nomen.complète!Z165)</f>
        <v>1</v>
      </c>
      <c r="F165" s="190">
        <f>IF(ISBLANK(Nomen.complète!AA165),"-",Nomen.complète!AA165)</f>
        <v>4</v>
      </c>
      <c r="G165" s="191">
        <f>IF(ISBLANK(Nomen.complète!AB165),"-",Nomen.complète!AB165)</f>
        <v>0</v>
      </c>
      <c r="H165" s="191">
        <f>IF(ISBLANK(Nomen.complète!AC165),"-",Nomen.complète!AC165)</f>
        <v>0</v>
      </c>
      <c r="L165" s="164">
        <f>IF(ISBLANK(Nomen.complète!T165),"-",Nomen.complète!T165)</f>
        <v>23070003</v>
      </c>
      <c r="M165" s="165" t="str">
        <f>IF(ISBLANK(Nomen.complète!U165),"-",Nomen.complète!U165)</f>
        <v>Artisan du cuir et du textile CFC - Sport équestre</v>
      </c>
    </row>
    <row r="166" spans="1:13" x14ac:dyDescent="0.2">
      <c r="A166" s="164">
        <f>IF(ISBLANK(Nomen.complète!V166),"-",Nomen.complète!V166)</f>
        <v>25110005</v>
      </c>
      <c r="B166" s="189" t="str">
        <f>IF(ISBLANK(Nomen.complète!W166),"-",Nomen.complète!W166)</f>
        <v>Agent technique des matières synthétiques CFC - Traitement de produits semi-finis/thermoformage</v>
      </c>
      <c r="C166" s="190">
        <f>IF(ISBLANK(Nomen.complète!X166),"-",Nomen.complète!X166)</f>
        <v>14</v>
      </c>
      <c r="D166" s="190">
        <f>IF(ISBLANK(Nomen.complète!Y166),"-",Nomen.complète!Y166)</f>
        <v>65</v>
      </c>
      <c r="E166" s="190">
        <f>IF(ISBLANK(Nomen.complète!Z166),"-",Nomen.complète!Z166)</f>
        <v>1</v>
      </c>
      <c r="F166" s="190">
        <f>IF(ISBLANK(Nomen.complète!AA166),"-",Nomen.complète!AA166)</f>
        <v>4</v>
      </c>
      <c r="G166" s="191">
        <f>IF(ISBLANK(Nomen.complète!AB166),"-",Nomen.complète!AB166)</f>
        <v>0</v>
      </c>
      <c r="H166" s="191">
        <f>IF(ISBLANK(Nomen.complète!AC166),"-",Nomen.complète!AC166)</f>
        <v>0</v>
      </c>
      <c r="L166" s="164">
        <f>IF(ISBLANK(Nomen.complète!T166),"-",Nomen.complète!T166)</f>
        <v>23070001</v>
      </c>
      <c r="M166" s="165" t="str">
        <f>IF(ISBLANK(Nomen.complète!U166),"-",Nomen.complète!U166)</f>
        <v>Artisan du cuir et du textile CFC - Véhicules et technique</v>
      </c>
    </row>
    <row r="167" spans="1:13" x14ac:dyDescent="0.2">
      <c r="A167" s="164">
        <f>IF(ISBLANK(Nomen.complète!V167),"-",Nomen.complète!V167)</f>
        <v>25110000</v>
      </c>
      <c r="B167" s="189" t="str">
        <f>IF(ISBLANK(Nomen.complète!W167),"-",Nomen.complète!W167)</f>
        <v>Agent technique des matières synthétiques CFC - sans autres indications</v>
      </c>
      <c r="C167" s="190">
        <f>IF(ISBLANK(Nomen.complète!X167),"-",Nomen.complète!X167)</f>
        <v>14</v>
      </c>
      <c r="D167" s="190">
        <f>IF(ISBLANK(Nomen.complète!Y167),"-",Nomen.complète!Y167)</f>
        <v>65</v>
      </c>
      <c r="E167" s="190">
        <f>IF(ISBLANK(Nomen.complète!Z167),"-",Nomen.complète!Z167)</f>
        <v>1</v>
      </c>
      <c r="F167" s="190">
        <f>IF(ISBLANK(Nomen.complète!AA167),"-",Nomen.complète!AA167)</f>
        <v>4</v>
      </c>
      <c r="G167" s="191">
        <f>IF(ISBLANK(Nomen.complète!AB167),"-",Nomen.complète!AB167)</f>
        <v>0</v>
      </c>
      <c r="H167" s="191">
        <f>IF(ISBLANK(Nomen.complète!AC167),"-",Nomen.complète!AC167)</f>
        <v>0</v>
      </c>
      <c r="L167" s="164">
        <f>IF(ISBLANK(Nomen.complète!T167),"-",Nomen.complète!T167)</f>
        <v>38110000</v>
      </c>
      <c r="M167" s="165" t="str">
        <f>IF(ISBLANK(Nomen.complète!U167),"-",Nomen.complète!U167)</f>
        <v>Assistant de bureau AFP</v>
      </c>
    </row>
    <row r="168" spans="1:13" x14ac:dyDescent="0.2">
      <c r="A168" s="164">
        <f>IF(ISBLANK(Nomen.complète!V168),"-",Nomen.complète!V168)</f>
        <v>11170000</v>
      </c>
      <c r="B168" s="189" t="str">
        <f>IF(ISBLANK(Nomen.complète!W168),"-",Nomen.complète!W168)</f>
        <v>Agriculteur CFC</v>
      </c>
      <c r="C168" s="190">
        <f>IF(ISBLANK(Nomen.complète!X168),"-",Nomen.complète!X168)</f>
        <v>14</v>
      </c>
      <c r="D168" s="190">
        <f>IF(ISBLANK(Nomen.complète!Y168),"-",Nomen.complète!Y168)</f>
        <v>65</v>
      </c>
      <c r="E168" s="190">
        <f>IF(ISBLANK(Nomen.complète!Z168),"-",Nomen.complète!Z168)</f>
        <v>1</v>
      </c>
      <c r="F168" s="190">
        <f>IF(ISBLANK(Nomen.complète!AA168),"-",Nomen.complète!AA168)</f>
        <v>3</v>
      </c>
      <c r="G168" s="191">
        <f>IF(ISBLANK(Nomen.complète!AB168),"-",Nomen.complète!AB168)</f>
        <v>0</v>
      </c>
      <c r="H168" s="191">
        <f>IF(ISBLANK(Nomen.complète!AC168),"-",Nomen.complète!AC168)</f>
        <v>0</v>
      </c>
      <c r="L168" s="164">
        <f>IF(ISBLANK(Nomen.complète!T168),"-",Nomen.complète!T168)</f>
        <v>46210000</v>
      </c>
      <c r="M168" s="165" t="str">
        <f>IF(ISBLANK(Nomen.complète!U168),"-",Nomen.complète!U168)</f>
        <v>Assistant dentaire CFC</v>
      </c>
    </row>
    <row r="169" spans="1:13" x14ac:dyDescent="0.2">
      <c r="A169" s="164">
        <f>IF(ISBLANK(Nomen.complète!V169),"-",Nomen.complète!V169)</f>
        <v>11160001</v>
      </c>
      <c r="B169" s="189" t="str">
        <f>IF(ISBLANK(Nomen.complète!W169),"-",Nomen.complète!W169)</f>
        <v>Agropraticien AFP - Agriculture</v>
      </c>
      <c r="C169" s="190">
        <f>IF(ISBLANK(Nomen.complète!X169),"-",Nomen.complète!X169)</f>
        <v>14</v>
      </c>
      <c r="D169" s="190">
        <f>IF(ISBLANK(Nomen.complète!Y169),"-",Nomen.complète!Y169)</f>
        <v>65</v>
      </c>
      <c r="E169" s="190">
        <f>IF(ISBLANK(Nomen.complète!Z169),"-",Nomen.complète!Z169)</f>
        <v>1</v>
      </c>
      <c r="F169" s="190">
        <f>IF(ISBLANK(Nomen.complète!AA169),"-",Nomen.complète!AA169)</f>
        <v>2</v>
      </c>
      <c r="G169" s="191">
        <f>IF(ISBLANK(Nomen.complète!AB169),"-",Nomen.complète!AB169)</f>
        <v>0</v>
      </c>
      <c r="H169" s="191">
        <f>IF(ISBLANK(Nomen.complète!AC169),"-",Nomen.complète!AC169)</f>
        <v>0</v>
      </c>
      <c r="L169" s="164">
        <f>IF(ISBLANK(Nomen.complète!T169),"-",Nomen.complète!T169)</f>
        <v>39120001</v>
      </c>
      <c r="M169" s="165" t="str">
        <f>IF(ISBLANK(Nomen.complète!U169),"-",Nomen.complète!U169)</f>
        <v>Assistant du commerce de détail AFP - After-Sales Automobile (dès 2022)</v>
      </c>
    </row>
    <row r="170" spans="1:13" x14ac:dyDescent="0.2">
      <c r="A170" s="164">
        <f>IF(ISBLANK(Nomen.complète!V170),"-",Nomen.complète!V170)</f>
        <v>11160002</v>
      </c>
      <c r="B170" s="189" t="str">
        <f>IF(ISBLANK(Nomen.complète!W170),"-",Nomen.complète!W170)</f>
        <v>Agropraticien AFP - Cultures spéciales</v>
      </c>
      <c r="C170" s="190">
        <f>IF(ISBLANK(Nomen.complète!X170),"-",Nomen.complète!X170)</f>
        <v>14</v>
      </c>
      <c r="D170" s="190">
        <f>IF(ISBLANK(Nomen.complète!Y170),"-",Nomen.complète!Y170)</f>
        <v>65</v>
      </c>
      <c r="E170" s="190">
        <f>IF(ISBLANK(Nomen.complète!Z170),"-",Nomen.complète!Z170)</f>
        <v>1</v>
      </c>
      <c r="F170" s="190">
        <f>IF(ISBLANK(Nomen.complète!AA170),"-",Nomen.complète!AA170)</f>
        <v>2</v>
      </c>
      <c r="G170" s="191">
        <f>IF(ISBLANK(Nomen.complète!AB170),"-",Nomen.complète!AB170)</f>
        <v>0</v>
      </c>
      <c r="H170" s="191">
        <f>IF(ISBLANK(Nomen.complète!AC170),"-",Nomen.complète!AC170)</f>
        <v>0</v>
      </c>
      <c r="L170" s="164">
        <f>IF(ISBLANK(Nomen.complète!T170),"-",Nomen.complète!T170)</f>
        <v>39120011</v>
      </c>
      <c r="M170" s="165" t="str">
        <f>IF(ISBLANK(Nomen.complète!U170),"-",Nomen.complète!U170)</f>
        <v>Assistant du commerce de détail AFP - Alimentation (dès 2022)</v>
      </c>
    </row>
    <row r="171" spans="1:13" x14ac:dyDescent="0.2">
      <c r="A171" s="164">
        <f>IF(ISBLANK(Nomen.complète!V171),"-",Nomen.complète!V171)</f>
        <v>11160003</v>
      </c>
      <c r="B171" s="189" t="str">
        <f>IF(ISBLANK(Nomen.complète!W171),"-",Nomen.complète!W171)</f>
        <v>Agropraticien AFP - Vinification</v>
      </c>
      <c r="C171" s="190">
        <f>IF(ISBLANK(Nomen.complète!X171),"-",Nomen.complète!X171)</f>
        <v>14</v>
      </c>
      <c r="D171" s="190">
        <f>IF(ISBLANK(Nomen.complète!Y171),"-",Nomen.complète!Y171)</f>
        <v>65</v>
      </c>
      <c r="E171" s="190">
        <f>IF(ISBLANK(Nomen.complète!Z171),"-",Nomen.complète!Z171)</f>
        <v>1</v>
      </c>
      <c r="F171" s="190">
        <f>IF(ISBLANK(Nomen.complète!AA171),"-",Nomen.complète!AA171)</f>
        <v>2</v>
      </c>
      <c r="G171" s="191">
        <f>IF(ISBLANK(Nomen.complète!AB171),"-",Nomen.complète!AB171)</f>
        <v>0</v>
      </c>
      <c r="H171" s="191">
        <f>IF(ISBLANK(Nomen.complète!AC171),"-",Nomen.complète!AC171)</f>
        <v>0</v>
      </c>
      <c r="L171" s="164">
        <f>IF(ISBLANK(Nomen.complète!T171),"-",Nomen.complète!T171)</f>
        <v>39060017</v>
      </c>
      <c r="M171" s="165" t="str">
        <f>IF(ISBLANK(Nomen.complète!U171),"-",Nomen.complète!U171)</f>
        <v>Assistant du commerce de détail AFP - Ameublement</v>
      </c>
    </row>
    <row r="172" spans="1:13" x14ac:dyDescent="0.2">
      <c r="A172" s="164">
        <f>IF(ISBLANK(Nomen.complète!V172),"-",Nomen.complète!V172)</f>
        <v>11160000</v>
      </c>
      <c r="B172" s="189" t="str">
        <f>IF(ISBLANK(Nomen.complète!W172),"-",Nomen.complète!W172)</f>
        <v>Agropraticien AFP - sans autres indications</v>
      </c>
      <c r="C172" s="190">
        <f>IF(ISBLANK(Nomen.complète!X172),"-",Nomen.complète!X172)</f>
        <v>14</v>
      </c>
      <c r="D172" s="190">
        <f>IF(ISBLANK(Nomen.complète!Y172),"-",Nomen.complète!Y172)</f>
        <v>65</v>
      </c>
      <c r="E172" s="190">
        <f>IF(ISBLANK(Nomen.complète!Z172),"-",Nomen.complète!Z172)</f>
        <v>1</v>
      </c>
      <c r="F172" s="190">
        <f>IF(ISBLANK(Nomen.complète!AA172),"-",Nomen.complète!AA172)</f>
        <v>2</v>
      </c>
      <c r="G172" s="191">
        <f>IF(ISBLANK(Nomen.complète!AB172),"-",Nomen.complète!AB172)</f>
        <v>0</v>
      </c>
      <c r="H172" s="191">
        <f>IF(ISBLANK(Nomen.complète!AC172),"-",Nomen.complète!AC172)</f>
        <v>0</v>
      </c>
      <c r="L172" s="164">
        <f>IF(ISBLANK(Nomen.complète!T172),"-",Nomen.complète!T172)</f>
        <v>39060005</v>
      </c>
      <c r="M172" s="165" t="str">
        <f>IF(ISBLANK(Nomen.complète!U172),"-",Nomen.complète!U172)</f>
        <v>Assistant du commerce de détail AFP - Articles de sport</v>
      </c>
    </row>
    <row r="173" spans="1:13" x14ac:dyDescent="0.2">
      <c r="A173" s="164">
        <f>IF(ISBLANK(Nomen.complète!V173),"-",Nomen.complète!V173)</f>
        <v>28530000</v>
      </c>
      <c r="B173" s="189" t="str">
        <f>IF(ISBLANK(Nomen.complète!W173),"-",Nomen.complète!W173)</f>
        <v>Aide en chauffage AFP</v>
      </c>
      <c r="C173" s="190">
        <f>IF(ISBLANK(Nomen.complète!X173),"-",Nomen.complète!X173)</f>
        <v>14</v>
      </c>
      <c r="D173" s="190">
        <f>IF(ISBLANK(Nomen.complète!Y173),"-",Nomen.complète!Y173)</f>
        <v>65</v>
      </c>
      <c r="E173" s="190">
        <f>IF(ISBLANK(Nomen.complète!Z173),"-",Nomen.complète!Z173)</f>
        <v>1</v>
      </c>
      <c r="F173" s="190">
        <f>IF(ISBLANK(Nomen.complète!AA173),"-",Nomen.complète!AA173)</f>
        <v>2</v>
      </c>
      <c r="G173" s="191">
        <f>IF(ISBLANK(Nomen.complète!AB173),"-",Nomen.complète!AB173)</f>
        <v>0</v>
      </c>
      <c r="H173" s="191">
        <f>IF(ISBLANK(Nomen.complète!AC173),"-",Nomen.complète!AC173)</f>
        <v>0</v>
      </c>
      <c r="L173" s="164">
        <f>IF(ISBLANK(Nomen.complète!T173),"-",Nomen.complète!T173)</f>
        <v>39120020</v>
      </c>
      <c r="M173" s="165" t="str">
        <f>IF(ISBLANK(Nomen.complète!U173),"-",Nomen.complète!U173)</f>
        <v>Assistant du commerce de détail AFP - Articles de sport (dès 2022)</v>
      </c>
    </row>
    <row r="174" spans="1:13" x14ac:dyDescent="0.2">
      <c r="A174" s="164">
        <f>IF(ISBLANK(Nomen.complète!V174),"-",Nomen.complète!V174)</f>
        <v>29770000</v>
      </c>
      <c r="B174" s="189" t="str">
        <f>IF(ISBLANK(Nomen.complète!W174),"-",Nomen.complète!W174)</f>
        <v>Aide en ferblanterie AFP</v>
      </c>
      <c r="C174" s="190">
        <f>IF(ISBLANK(Nomen.complète!X174),"-",Nomen.complète!X174)</f>
        <v>14</v>
      </c>
      <c r="D174" s="190">
        <f>IF(ISBLANK(Nomen.complète!Y174),"-",Nomen.complète!Y174)</f>
        <v>65</v>
      </c>
      <c r="E174" s="190">
        <f>IF(ISBLANK(Nomen.complète!Z174),"-",Nomen.complète!Z174)</f>
        <v>1</v>
      </c>
      <c r="F174" s="190">
        <f>IF(ISBLANK(Nomen.complète!AA174),"-",Nomen.complète!AA174)</f>
        <v>2</v>
      </c>
      <c r="G174" s="191">
        <f>IF(ISBLANK(Nomen.complète!AB174),"-",Nomen.complète!AB174)</f>
        <v>0</v>
      </c>
      <c r="H174" s="191">
        <f>IF(ISBLANK(Nomen.complète!AC174),"-",Nomen.complète!AC174)</f>
        <v>0</v>
      </c>
      <c r="L174" s="164">
        <f>IF(ISBLANK(Nomen.complète!T174),"-",Nomen.complète!T174)</f>
        <v>39060007</v>
      </c>
      <c r="M174" s="165" t="str">
        <f>IF(ISBLANK(Nomen.complète!U174),"-",Nomen.complète!U174)</f>
        <v>Assistant du commerce de détail AFP - Boulangerie-pâtisserie-confiserie</v>
      </c>
    </row>
    <row r="175" spans="1:13" x14ac:dyDescent="0.2">
      <c r="A175" s="164">
        <f>IF(ISBLANK(Nomen.complète!V175),"-",Nomen.complète!V175)</f>
        <v>28540000</v>
      </c>
      <c r="B175" s="189" t="str">
        <f>IF(ISBLANK(Nomen.complète!W175),"-",Nomen.complète!W175)</f>
        <v>Aide en installations de ventilation AFP</v>
      </c>
      <c r="C175" s="190">
        <f>IF(ISBLANK(Nomen.complète!X175),"-",Nomen.complète!X175)</f>
        <v>14</v>
      </c>
      <c r="D175" s="190">
        <f>IF(ISBLANK(Nomen.complète!Y175),"-",Nomen.complète!Y175)</f>
        <v>65</v>
      </c>
      <c r="E175" s="190">
        <f>IF(ISBLANK(Nomen.complète!Z175),"-",Nomen.complète!Z175)</f>
        <v>1</v>
      </c>
      <c r="F175" s="190">
        <f>IF(ISBLANK(Nomen.complète!AA175),"-",Nomen.complète!AA175)</f>
        <v>2</v>
      </c>
      <c r="G175" s="191">
        <f>IF(ISBLANK(Nomen.complète!AB175),"-",Nomen.complète!AB175)</f>
        <v>0</v>
      </c>
      <c r="H175" s="191">
        <f>IF(ISBLANK(Nomen.complète!AC175),"-",Nomen.complète!AC175)</f>
        <v>0</v>
      </c>
      <c r="L175" s="164">
        <f>IF(ISBLANK(Nomen.complète!T175),"-",Nomen.complète!T175)</f>
        <v>39060010</v>
      </c>
      <c r="M175" s="165" t="str">
        <f>IF(ISBLANK(Nomen.complète!U175),"-",Nomen.complète!U175)</f>
        <v>Assistant du commerce de détail AFP - Chaussures</v>
      </c>
    </row>
    <row r="176" spans="1:13" x14ac:dyDescent="0.2">
      <c r="A176" s="164">
        <f>IF(ISBLANK(Nomen.complète!V176),"-",Nomen.complète!V176)</f>
        <v>28570000</v>
      </c>
      <c r="B176" s="189" t="str">
        <f>IF(ISBLANK(Nomen.complète!W176),"-",Nomen.complète!W176)</f>
        <v>Aide en sanitaire AFP</v>
      </c>
      <c r="C176" s="190">
        <f>IF(ISBLANK(Nomen.complète!X176),"-",Nomen.complète!X176)</f>
        <v>14</v>
      </c>
      <c r="D176" s="190">
        <f>IF(ISBLANK(Nomen.complète!Y176),"-",Nomen.complète!Y176)</f>
        <v>65</v>
      </c>
      <c r="E176" s="190">
        <f>IF(ISBLANK(Nomen.complète!Z176),"-",Nomen.complète!Z176)</f>
        <v>1</v>
      </c>
      <c r="F176" s="190">
        <f>IF(ISBLANK(Nomen.complète!AA176),"-",Nomen.complète!AA176)</f>
        <v>2</v>
      </c>
      <c r="G176" s="191">
        <f>IF(ISBLANK(Nomen.complète!AB176),"-",Nomen.complète!AB176)</f>
        <v>0</v>
      </c>
      <c r="H176" s="191">
        <f>IF(ISBLANK(Nomen.complète!AC176),"-",Nomen.complète!AC176)</f>
        <v>0</v>
      </c>
      <c r="L176" s="164">
        <f>IF(ISBLANK(Nomen.complète!T176),"-",Nomen.complète!T176)</f>
        <v>39120018</v>
      </c>
      <c r="M176" s="165" t="str">
        <f>IF(ISBLANK(Nomen.complète!U176),"-",Nomen.complète!U176)</f>
        <v>Assistant du commerce de détail AFP - Chaussures (dès 2022)</v>
      </c>
    </row>
    <row r="177" spans="1:13" x14ac:dyDescent="0.2">
      <c r="A177" s="164">
        <f>IF(ISBLANK(Nomen.complète!V177),"-",Nomen.complète!V177)</f>
        <v>46070000</v>
      </c>
      <c r="B177" s="189" t="str">
        <f>IF(ISBLANK(Nomen.complète!W177),"-",Nomen.complète!W177)</f>
        <v>Aide en soins et accompagnement AFP</v>
      </c>
      <c r="C177" s="190">
        <f>IF(ISBLANK(Nomen.complète!X177),"-",Nomen.complète!X177)</f>
        <v>14</v>
      </c>
      <c r="D177" s="190">
        <f>IF(ISBLANK(Nomen.complète!Y177),"-",Nomen.complète!Y177)</f>
        <v>65</v>
      </c>
      <c r="E177" s="190">
        <f>IF(ISBLANK(Nomen.complète!Z177),"-",Nomen.complète!Z177)</f>
        <v>1</v>
      </c>
      <c r="F177" s="190">
        <f>IF(ISBLANK(Nomen.complète!AA177),"-",Nomen.complète!AA177)</f>
        <v>2</v>
      </c>
      <c r="G177" s="191">
        <f>IF(ISBLANK(Nomen.complète!AB177),"-",Nomen.complète!AB177)</f>
        <v>0</v>
      </c>
      <c r="H177" s="191">
        <f>IF(ISBLANK(Nomen.complète!AC177),"-",Nomen.complète!AC177)</f>
        <v>0</v>
      </c>
      <c r="L177" s="164">
        <f>IF(ISBLANK(Nomen.complète!T177),"-",Nomen.complète!T177)</f>
        <v>39060002</v>
      </c>
      <c r="M177" s="165" t="str">
        <f>IF(ISBLANK(Nomen.complète!U177),"-",Nomen.complète!U177)</f>
        <v>Assistant du commerce de détail AFP - Consumer-Electronics</v>
      </c>
    </row>
    <row r="178" spans="1:13" x14ac:dyDescent="0.2">
      <c r="A178" s="164">
        <f>IF(ISBLANK(Nomen.complète!V178),"-",Nomen.complète!V178)</f>
        <v>28520000</v>
      </c>
      <c r="B178" s="189" t="str">
        <f>IF(ISBLANK(Nomen.complète!W178),"-",Nomen.complète!W178)</f>
        <v>Aide en technique du bâtiment AFP</v>
      </c>
      <c r="C178" s="190">
        <f>IF(ISBLANK(Nomen.complète!X178),"-",Nomen.complète!X178)</f>
        <v>14</v>
      </c>
      <c r="D178" s="190">
        <f>IF(ISBLANK(Nomen.complète!Y178),"-",Nomen.complète!Y178)</f>
        <v>65</v>
      </c>
      <c r="E178" s="190">
        <f>IF(ISBLANK(Nomen.complète!Z178),"-",Nomen.complète!Z178)</f>
        <v>1</v>
      </c>
      <c r="F178" s="190">
        <f>IF(ISBLANK(Nomen.complète!AA178),"-",Nomen.complète!AA178)</f>
        <v>2</v>
      </c>
      <c r="G178" s="191">
        <f>IF(ISBLANK(Nomen.complète!AB178),"-",Nomen.complète!AB178)</f>
        <v>0</v>
      </c>
      <c r="H178" s="191">
        <f>IF(ISBLANK(Nomen.complète!AC178),"-",Nomen.complète!AC178)</f>
        <v>0</v>
      </c>
      <c r="L178" s="164">
        <f>IF(ISBLANK(Nomen.complète!T178),"-",Nomen.complète!T178)</f>
        <v>39120004</v>
      </c>
      <c r="M178" s="165" t="str">
        <f>IF(ISBLANK(Nomen.complète!U178),"-",Nomen.complète!U178)</f>
        <v>Assistant du commerce de détail AFP - Consumer-Electronics (dès 2022)</v>
      </c>
    </row>
    <row r="179" spans="1:13" x14ac:dyDescent="0.2">
      <c r="A179" s="164">
        <f>IF(ISBLANK(Nomen.complète!V179),"-",Nomen.complète!V179)</f>
        <v>33670000</v>
      </c>
      <c r="B179" s="189" t="str">
        <f>IF(ISBLANK(Nomen.complète!W179),"-",Nomen.complète!W179)</f>
        <v>Aide-carreleur AFP</v>
      </c>
      <c r="C179" s="190">
        <f>IF(ISBLANK(Nomen.complète!X179),"-",Nomen.complète!X179)</f>
        <v>14</v>
      </c>
      <c r="D179" s="190">
        <f>IF(ISBLANK(Nomen.complète!Y179),"-",Nomen.complète!Y179)</f>
        <v>65</v>
      </c>
      <c r="E179" s="190">
        <f>IF(ISBLANK(Nomen.complète!Z179),"-",Nomen.complète!Z179)</f>
        <v>1</v>
      </c>
      <c r="F179" s="190">
        <f>IF(ISBLANK(Nomen.complète!AA179),"-",Nomen.complète!AA179)</f>
        <v>2</v>
      </c>
      <c r="G179" s="191">
        <f>IF(ISBLANK(Nomen.complète!AB179),"-",Nomen.complète!AB179)</f>
        <v>0</v>
      </c>
      <c r="H179" s="191">
        <f>IF(ISBLANK(Nomen.complète!AC179),"-",Nomen.complète!AC179)</f>
        <v>0</v>
      </c>
      <c r="L179" s="164">
        <f>IF(ISBLANK(Nomen.complète!T179),"-",Nomen.complète!T179)</f>
        <v>39120005</v>
      </c>
      <c r="M179" s="165" t="str">
        <f>IF(ISBLANK(Nomen.complète!U179),"-",Nomen.complète!U179)</f>
        <v>Assistant du commerce de détail AFP - Do It Yourself (dès 2022)</v>
      </c>
    </row>
    <row r="180" spans="1:13" x14ac:dyDescent="0.2">
      <c r="A180" s="164">
        <f>IF(ISBLANK(Nomen.complète!V180),"-",Nomen.complète!V180)</f>
        <v>29210000</v>
      </c>
      <c r="B180" s="189" t="str">
        <f>IF(ISBLANK(Nomen.complète!W180),"-",Nomen.complète!W180)</f>
        <v>Aide-constructeur métallique AFP</v>
      </c>
      <c r="C180" s="190">
        <f>IF(ISBLANK(Nomen.complète!X180),"-",Nomen.complète!X180)</f>
        <v>14</v>
      </c>
      <c r="D180" s="190">
        <f>IF(ISBLANK(Nomen.complète!Y180),"-",Nomen.complète!Y180)</f>
        <v>65</v>
      </c>
      <c r="E180" s="190">
        <f>IF(ISBLANK(Nomen.complète!Z180),"-",Nomen.complète!Z180)</f>
        <v>1</v>
      </c>
      <c r="F180" s="190">
        <f>IF(ISBLANK(Nomen.complète!AA180),"-",Nomen.complète!AA180)</f>
        <v>2</v>
      </c>
      <c r="G180" s="191">
        <f>IF(ISBLANK(Nomen.complète!AB180),"-",Nomen.complète!AB180)</f>
        <v>0</v>
      </c>
      <c r="H180" s="191">
        <f>IF(ISBLANK(Nomen.complète!AC180),"-",Nomen.complète!AC180)</f>
        <v>0</v>
      </c>
      <c r="L180" s="164">
        <f>IF(ISBLANK(Nomen.complète!T180),"-",Nomen.complète!T180)</f>
        <v>39060022</v>
      </c>
      <c r="M180" s="165" t="str">
        <f>IF(ISBLANK(Nomen.complète!U180),"-",Nomen.complète!U180)</f>
        <v>Assistant du commerce de détail AFP - Do-it-yourself</v>
      </c>
    </row>
    <row r="181" spans="1:13" x14ac:dyDescent="0.2">
      <c r="A181" s="164">
        <f>IF(ISBLANK(Nomen.complète!V181),"-",Nomen.complète!V181)</f>
        <v>33060000</v>
      </c>
      <c r="B181" s="189" t="str">
        <f>IF(ISBLANK(Nomen.complète!W181),"-",Nomen.complète!W181)</f>
        <v>Aide-maçon AFP</v>
      </c>
      <c r="C181" s="190">
        <f>IF(ISBLANK(Nomen.complète!X181),"-",Nomen.complète!X181)</f>
        <v>14</v>
      </c>
      <c r="D181" s="190">
        <f>IF(ISBLANK(Nomen.complète!Y181),"-",Nomen.complète!Y181)</f>
        <v>65</v>
      </c>
      <c r="E181" s="190">
        <f>IF(ISBLANK(Nomen.complète!Z181),"-",Nomen.complète!Z181)</f>
        <v>1</v>
      </c>
      <c r="F181" s="190">
        <f>IF(ISBLANK(Nomen.complète!AA181),"-",Nomen.complète!AA181)</f>
        <v>2</v>
      </c>
      <c r="G181" s="191">
        <f>IF(ISBLANK(Nomen.complète!AB181),"-",Nomen.complète!AB181)</f>
        <v>0</v>
      </c>
      <c r="H181" s="191">
        <f>IF(ISBLANK(Nomen.complète!AC181),"-",Nomen.complète!AC181)</f>
        <v>0</v>
      </c>
      <c r="L181" s="164">
        <f>IF(ISBLANK(Nomen.complète!T181),"-",Nomen.complète!T181)</f>
        <v>39060008</v>
      </c>
      <c r="M181" s="165" t="str">
        <f>IF(ISBLANK(Nomen.complète!U181),"-",Nomen.complète!U181)</f>
        <v>Assistant du commerce de détail AFP - Economie carnée</v>
      </c>
    </row>
    <row r="182" spans="1:13" x14ac:dyDescent="0.2">
      <c r="A182" s="164">
        <f>IF(ISBLANK(Nomen.complète!V182),"-",Nomen.complète!V182)</f>
        <v>19270000</v>
      </c>
      <c r="B182" s="189" t="str">
        <f>IF(ISBLANK(Nomen.complète!W182),"-",Nomen.complète!W182)</f>
        <v>Aide-menuisier AFP</v>
      </c>
      <c r="C182" s="190">
        <f>IF(ISBLANK(Nomen.complète!X182),"-",Nomen.complète!X182)</f>
        <v>14</v>
      </c>
      <c r="D182" s="190">
        <f>IF(ISBLANK(Nomen.complète!Y182),"-",Nomen.complète!Y182)</f>
        <v>65</v>
      </c>
      <c r="E182" s="190">
        <f>IF(ISBLANK(Nomen.complète!Z182),"-",Nomen.complète!Z182)</f>
        <v>1</v>
      </c>
      <c r="F182" s="190">
        <f>IF(ISBLANK(Nomen.complète!AA182),"-",Nomen.complète!AA182)</f>
        <v>2</v>
      </c>
      <c r="G182" s="191">
        <f>IF(ISBLANK(Nomen.complète!AB182),"-",Nomen.complète!AB182)</f>
        <v>0</v>
      </c>
      <c r="H182" s="191">
        <f>IF(ISBLANK(Nomen.complète!AC182),"-",Nomen.complète!AC182)</f>
        <v>0</v>
      </c>
      <c r="L182" s="164">
        <f>IF(ISBLANK(Nomen.complète!T182),"-",Nomen.complète!T182)</f>
        <v>39060018</v>
      </c>
      <c r="M182" s="165" t="str">
        <f>IF(ISBLANK(Nomen.complète!U182),"-",Nomen.complète!U182)</f>
        <v>Assistant du commerce de détail AFP - Electro-ménagers</v>
      </c>
    </row>
    <row r="183" spans="1:13" x14ac:dyDescent="0.2">
      <c r="A183" s="164">
        <f>IF(ISBLANK(Nomen.complète!V183),"-",Nomen.complète!V183)</f>
        <v>28790000</v>
      </c>
      <c r="B183" s="189" t="str">
        <f>IF(ISBLANK(Nomen.complète!W183),"-",Nomen.complète!W183)</f>
        <v>Aide-monteur frigoriste AFP</v>
      </c>
      <c r="C183" s="190">
        <f>IF(ISBLANK(Nomen.complète!X183),"-",Nomen.complète!X183)</f>
        <v>14</v>
      </c>
      <c r="D183" s="190">
        <f>IF(ISBLANK(Nomen.complète!Y183),"-",Nomen.complète!Y183)</f>
        <v>65</v>
      </c>
      <c r="E183" s="190">
        <f>IF(ISBLANK(Nomen.complète!Z183),"-",Nomen.complète!Z183)</f>
        <v>1</v>
      </c>
      <c r="F183" s="190">
        <f>IF(ISBLANK(Nomen.complète!AA183),"-",Nomen.complète!AA183)</f>
        <v>2</v>
      </c>
      <c r="G183" s="191">
        <f>IF(ISBLANK(Nomen.complète!AB183),"-",Nomen.complète!AB183)</f>
        <v>0</v>
      </c>
      <c r="H183" s="191">
        <f>IF(ISBLANK(Nomen.complète!AC183),"-",Nomen.complète!AC183)</f>
        <v>0</v>
      </c>
      <c r="L183" s="164">
        <f>IF(ISBLANK(Nomen.complète!T183),"-",Nomen.complète!T183)</f>
        <v>39060013</v>
      </c>
      <c r="M183" s="165" t="str">
        <f>IF(ISBLANK(Nomen.complète!U183),"-",Nomen.complète!U183)</f>
        <v>Assistant du commerce de détail AFP - Garden</v>
      </c>
    </row>
    <row r="184" spans="1:13" x14ac:dyDescent="0.2">
      <c r="A184" s="164">
        <f>IF(ISBLANK(Nomen.complète!V184),"-",Nomen.complète!V184)</f>
        <v>19120000</v>
      </c>
      <c r="B184" s="189" t="str">
        <f>IF(ISBLANK(Nomen.complète!W184),"-",Nomen.complète!W184)</f>
        <v>Aide-mouleur AFP</v>
      </c>
      <c r="C184" s="190">
        <f>IF(ISBLANK(Nomen.complète!X184),"-",Nomen.complète!X184)</f>
        <v>14</v>
      </c>
      <c r="D184" s="190">
        <f>IF(ISBLANK(Nomen.complète!Y184),"-",Nomen.complète!Y184)</f>
        <v>65</v>
      </c>
      <c r="E184" s="190">
        <f>IF(ISBLANK(Nomen.complète!Z184),"-",Nomen.complète!Z184)</f>
        <v>1</v>
      </c>
      <c r="F184" s="190">
        <f>IF(ISBLANK(Nomen.complète!AA184),"-",Nomen.complète!AA184)</f>
        <v>2</v>
      </c>
      <c r="G184" s="191">
        <f>IF(ISBLANK(Nomen.complète!AB184),"-",Nomen.complète!AB184)</f>
        <v>0</v>
      </c>
      <c r="H184" s="191">
        <f>IF(ISBLANK(Nomen.complète!AC184),"-",Nomen.complète!AC184)</f>
        <v>0</v>
      </c>
      <c r="L184" s="164">
        <f>IF(ISBLANK(Nomen.complète!T184),"-",Nomen.complète!T184)</f>
        <v>39060004</v>
      </c>
      <c r="M184" s="165" t="str">
        <f>IF(ISBLANK(Nomen.complète!U184),"-",Nomen.complète!U184)</f>
        <v>Assistant du commerce de détail AFP - Jouets</v>
      </c>
    </row>
    <row r="185" spans="1:13" x14ac:dyDescent="0.2">
      <c r="A185" s="164">
        <f>IF(ISBLANK(Nomen.complète!V185),"-",Nomen.complète!V185)</f>
        <v>34170000</v>
      </c>
      <c r="B185" s="189" t="str">
        <f>IF(ISBLANK(Nomen.complète!W185),"-",Nomen.complète!W185)</f>
        <v>Aide-peintre AFP</v>
      </c>
      <c r="C185" s="190">
        <f>IF(ISBLANK(Nomen.complète!X185),"-",Nomen.complète!X185)</f>
        <v>14</v>
      </c>
      <c r="D185" s="190">
        <f>IF(ISBLANK(Nomen.complète!Y185),"-",Nomen.complète!Y185)</f>
        <v>65</v>
      </c>
      <c r="E185" s="190">
        <f>IF(ISBLANK(Nomen.complète!Z185),"-",Nomen.complète!Z185)</f>
        <v>1</v>
      </c>
      <c r="F185" s="190">
        <f>IF(ISBLANK(Nomen.complète!AA185),"-",Nomen.complète!AA185)</f>
        <v>2</v>
      </c>
      <c r="G185" s="191">
        <f>IF(ISBLANK(Nomen.complète!AB185),"-",Nomen.complète!AB185)</f>
        <v>0</v>
      </c>
      <c r="H185" s="191">
        <f>IF(ISBLANK(Nomen.complète!AC185),"-",Nomen.complète!AC185)</f>
        <v>0</v>
      </c>
      <c r="L185" s="164">
        <f>IF(ISBLANK(Nomen.complète!T185),"-",Nomen.complète!T185)</f>
        <v>39060027</v>
      </c>
      <c r="M185" s="165" t="str">
        <f>IF(ISBLANK(Nomen.complète!U185),"-",Nomen.complète!U185)</f>
        <v>Assistant du commerce de détail AFP - Kiosque</v>
      </c>
    </row>
    <row r="186" spans="1:13" x14ac:dyDescent="0.2">
      <c r="A186" s="164">
        <f>IF(ISBLANK(Nomen.complète!V186),"-",Nomen.complète!V186)</f>
        <v>33220000</v>
      </c>
      <c r="B186" s="189" t="str">
        <f>IF(ISBLANK(Nomen.complète!W186),"-",Nomen.complète!W186)</f>
        <v>Aide-plâtrier AFP</v>
      </c>
      <c r="C186" s="190">
        <f>IF(ISBLANK(Nomen.complète!X186),"-",Nomen.complète!X186)</f>
        <v>14</v>
      </c>
      <c r="D186" s="190">
        <f>IF(ISBLANK(Nomen.complète!Y186),"-",Nomen.complète!Y186)</f>
        <v>65</v>
      </c>
      <c r="E186" s="190">
        <f>IF(ISBLANK(Nomen.complète!Z186),"-",Nomen.complète!Z186)</f>
        <v>1</v>
      </c>
      <c r="F186" s="190">
        <f>IF(ISBLANK(Nomen.complète!AA186),"-",Nomen.complète!AA186)</f>
        <v>3</v>
      </c>
      <c r="G186" s="191">
        <f>IF(ISBLANK(Nomen.complète!AB186),"-",Nomen.complète!AB186)</f>
        <v>0</v>
      </c>
      <c r="H186" s="191">
        <f>IF(ISBLANK(Nomen.complète!AC186),"-",Nomen.complète!AC186)</f>
        <v>0</v>
      </c>
      <c r="L186" s="164">
        <f>IF(ISBLANK(Nomen.complète!T186),"-",Nomen.complète!T186)</f>
        <v>39120010</v>
      </c>
      <c r="M186" s="165" t="str">
        <f>IF(ISBLANK(Nomen.complète!U186),"-",Nomen.complète!U186)</f>
        <v>Assistant du commerce de détail AFP - Landi (dès 2022)</v>
      </c>
    </row>
    <row r="187" spans="1:13" x14ac:dyDescent="0.2">
      <c r="A187" s="164">
        <f>IF(ISBLANK(Nomen.complète!V187),"-",Nomen.complète!V187)</f>
        <v>12110000</v>
      </c>
      <c r="B187" s="189" t="str">
        <f>IF(ISBLANK(Nomen.complète!W187),"-",Nomen.complète!W187)</f>
        <v>Arboriculteur CFC</v>
      </c>
      <c r="C187" s="190">
        <f>IF(ISBLANK(Nomen.complète!X187),"-",Nomen.complète!X187)</f>
        <v>14</v>
      </c>
      <c r="D187" s="190">
        <f>IF(ISBLANK(Nomen.complète!Y187),"-",Nomen.complète!Y187)</f>
        <v>65</v>
      </c>
      <c r="E187" s="190">
        <f>IF(ISBLANK(Nomen.complète!Z187),"-",Nomen.complète!Z187)</f>
        <v>1</v>
      </c>
      <c r="F187" s="190">
        <f>IF(ISBLANK(Nomen.complète!AA187),"-",Nomen.complète!AA187)</f>
        <v>3</v>
      </c>
      <c r="G187" s="191">
        <f>IF(ISBLANK(Nomen.complète!AB187),"-",Nomen.complète!AB187)</f>
        <v>0</v>
      </c>
      <c r="H187" s="191">
        <f>IF(ISBLANK(Nomen.complète!AC187),"-",Nomen.complète!AC187)</f>
        <v>0</v>
      </c>
      <c r="L187" s="164">
        <f>IF(ISBLANK(Nomen.complète!T187),"-",Nomen.complète!T187)</f>
        <v>39060026</v>
      </c>
      <c r="M187" s="165" t="str">
        <f>IF(ISBLANK(Nomen.complète!U187),"-",Nomen.complète!U187)</f>
        <v>Assistant du commerce de détail AFP - Logistique des pièces détachées</v>
      </c>
    </row>
    <row r="188" spans="1:13" x14ac:dyDescent="0.2">
      <c r="A188" s="164">
        <f>IF(ISBLANK(Nomen.complète!V188),"-",Nomen.complète!V188)</f>
        <v>27370000</v>
      </c>
      <c r="B188" s="189" t="str">
        <f>IF(ISBLANK(Nomen.complète!W188),"-",Nomen.complète!W188)</f>
        <v>Armurier CFC -  sans autres indications</v>
      </c>
      <c r="C188" s="190">
        <f>IF(ISBLANK(Nomen.complète!X188),"-",Nomen.complète!X188)</f>
        <v>14</v>
      </c>
      <c r="D188" s="190">
        <f>IF(ISBLANK(Nomen.complète!Y188),"-",Nomen.complète!Y188)</f>
        <v>65</v>
      </c>
      <c r="E188" s="190">
        <f>IF(ISBLANK(Nomen.complète!Z188),"-",Nomen.complète!Z188)</f>
        <v>1</v>
      </c>
      <c r="F188" s="190">
        <f>IF(ISBLANK(Nomen.complète!AA188),"-",Nomen.complète!AA188)</f>
        <v>4</v>
      </c>
      <c r="G188" s="191">
        <f>IF(ISBLANK(Nomen.complète!AB188),"-",Nomen.complète!AB188)</f>
        <v>0</v>
      </c>
      <c r="H188" s="191">
        <f>IF(ISBLANK(Nomen.complète!AC188),"-",Nomen.complète!AC188)</f>
        <v>0</v>
      </c>
      <c r="L188" s="164">
        <f>IF(ISBLANK(Nomen.complète!T188),"-",Nomen.complète!T188)</f>
        <v>39060014</v>
      </c>
      <c r="M188" s="165" t="str">
        <f>IF(ISBLANK(Nomen.complète!U188),"-",Nomen.complète!U188)</f>
        <v>Assistant du commerce de détail AFP - Magasins spécialisés en biens zoologiques</v>
      </c>
    </row>
    <row r="189" spans="1:13" x14ac:dyDescent="0.2">
      <c r="A189" s="164">
        <f>IF(ISBLANK(Nomen.complète!V189),"-",Nomen.complète!V189)</f>
        <v>27370001</v>
      </c>
      <c r="B189" s="189" t="str">
        <f>IF(ISBLANK(Nomen.complète!W189),"-",Nomen.complète!W189)</f>
        <v>Armurier CFC - Profil B</v>
      </c>
      <c r="C189" s="190">
        <f>IF(ISBLANK(Nomen.complète!X189),"-",Nomen.complète!X189)</f>
        <v>14</v>
      </c>
      <c r="D189" s="190">
        <f>IF(ISBLANK(Nomen.complète!Y189),"-",Nomen.complète!Y189)</f>
        <v>65</v>
      </c>
      <c r="E189" s="190">
        <f>IF(ISBLANK(Nomen.complète!Z189),"-",Nomen.complète!Z189)</f>
        <v>1</v>
      </c>
      <c r="F189" s="190">
        <f>IF(ISBLANK(Nomen.complète!AA189),"-",Nomen.complète!AA189)</f>
        <v>4</v>
      </c>
      <c r="G189" s="191">
        <f>IF(ISBLANK(Nomen.complète!AB189),"-",Nomen.complète!AB189)</f>
        <v>0</v>
      </c>
      <c r="H189" s="191">
        <f>IF(ISBLANK(Nomen.complète!AC189),"-",Nomen.complète!AC189)</f>
        <v>0</v>
      </c>
      <c r="L189" s="164">
        <f>IF(ISBLANK(Nomen.complète!T189),"-",Nomen.complète!T189)</f>
        <v>39060020</v>
      </c>
      <c r="M189" s="165" t="str">
        <f>IF(ISBLANK(Nomen.complète!U189),"-",Nomen.complète!U189)</f>
        <v>Assistant du commerce de détail AFP - Ménage</v>
      </c>
    </row>
    <row r="190" spans="1:13" x14ac:dyDescent="0.2">
      <c r="A190" s="164">
        <f>IF(ISBLANK(Nomen.complète!V190),"-",Nomen.complète!V190)</f>
        <v>27370002</v>
      </c>
      <c r="B190" s="189" t="str">
        <f>IF(ISBLANK(Nomen.complète!W190),"-",Nomen.complète!W190)</f>
        <v>Armurier CFC - Profil E</v>
      </c>
      <c r="C190" s="190">
        <f>IF(ISBLANK(Nomen.complète!X190),"-",Nomen.complète!X190)</f>
        <v>14</v>
      </c>
      <c r="D190" s="190">
        <f>IF(ISBLANK(Nomen.complète!Y190),"-",Nomen.complète!Y190)</f>
        <v>65</v>
      </c>
      <c r="E190" s="190">
        <f>IF(ISBLANK(Nomen.complète!Z190),"-",Nomen.complète!Z190)</f>
        <v>1</v>
      </c>
      <c r="F190" s="190">
        <f>IF(ISBLANK(Nomen.complète!AA190),"-",Nomen.complète!AA190)</f>
        <v>4</v>
      </c>
      <c r="G190" s="191">
        <f>IF(ISBLANK(Nomen.complète!AB190),"-",Nomen.complète!AB190)</f>
        <v>0</v>
      </c>
      <c r="H190" s="191">
        <f>IF(ISBLANK(Nomen.complète!AC190),"-",Nomen.complète!AC190)</f>
        <v>0</v>
      </c>
      <c r="L190" s="164">
        <f>IF(ISBLANK(Nomen.complète!T190),"-",Nomen.complète!T190)</f>
        <v>39120009</v>
      </c>
      <c r="M190" s="165" t="str">
        <f>IF(ISBLANK(Nomen.complète!U190),"-",Nomen.complète!U190)</f>
        <v>Assistant du commerce de détail AFP - Ménage (dès 2022)</v>
      </c>
    </row>
    <row r="191" spans="1:13" x14ac:dyDescent="0.2">
      <c r="A191" s="164">
        <f>IF(ISBLANK(Nomen.complète!V191),"-",Nomen.complète!V191)</f>
        <v>19130002</v>
      </c>
      <c r="B191" s="189" t="str">
        <f>IF(ISBLANK(Nomen.complète!W191),"-",Nomen.complète!W191)</f>
        <v>Artisan du bois CFC - Boissellerie</v>
      </c>
      <c r="C191" s="190">
        <f>IF(ISBLANK(Nomen.complète!X191),"-",Nomen.complète!X191)</f>
        <v>14</v>
      </c>
      <c r="D191" s="190">
        <f>IF(ISBLANK(Nomen.complète!Y191),"-",Nomen.complète!Y191)</f>
        <v>65</v>
      </c>
      <c r="E191" s="190">
        <f>IF(ISBLANK(Nomen.complète!Z191),"-",Nomen.complète!Z191)</f>
        <v>1</v>
      </c>
      <c r="F191" s="190">
        <f>IF(ISBLANK(Nomen.complète!AA191),"-",Nomen.complète!AA191)</f>
        <v>4</v>
      </c>
      <c r="G191" s="191">
        <f>IF(ISBLANK(Nomen.complète!AB191),"-",Nomen.complète!AB191)</f>
        <v>0</v>
      </c>
      <c r="H191" s="191">
        <f>IF(ISBLANK(Nomen.complète!AC191),"-",Nomen.complète!AC191)</f>
        <v>0</v>
      </c>
      <c r="L191" s="164">
        <f>IF(ISBLANK(Nomen.complète!T191),"-",Nomen.complète!T191)</f>
        <v>39060006</v>
      </c>
      <c r="M191" s="165" t="str">
        <f>IF(ISBLANK(Nomen.complète!U191),"-",Nomen.complète!U191)</f>
        <v>Assistant du commerce de détail AFP - Produits nutritifs et stimulants</v>
      </c>
    </row>
    <row r="192" spans="1:13" x14ac:dyDescent="0.2">
      <c r="A192" s="164">
        <f>IF(ISBLANK(Nomen.complète!V192),"-",Nomen.complète!V192)</f>
        <v>19130001</v>
      </c>
      <c r="B192" s="189" t="str">
        <f>IF(ISBLANK(Nomen.complète!W192),"-",Nomen.complète!W192)</f>
        <v>Artisan du bois CFC - Tournage sur bois</v>
      </c>
      <c r="C192" s="190">
        <f>IF(ISBLANK(Nomen.complète!X192),"-",Nomen.complète!X192)</f>
        <v>14</v>
      </c>
      <c r="D192" s="190">
        <f>IF(ISBLANK(Nomen.complète!Y192),"-",Nomen.complète!Y192)</f>
        <v>65</v>
      </c>
      <c r="E192" s="190">
        <f>IF(ISBLANK(Nomen.complète!Z192),"-",Nomen.complète!Z192)</f>
        <v>1</v>
      </c>
      <c r="F192" s="190">
        <f>IF(ISBLANK(Nomen.complète!AA192),"-",Nomen.complète!AA192)</f>
        <v>4</v>
      </c>
      <c r="G192" s="191">
        <f>IF(ISBLANK(Nomen.complète!AB192),"-",Nomen.complète!AB192)</f>
        <v>0</v>
      </c>
      <c r="H192" s="191">
        <f>IF(ISBLANK(Nomen.complète!AC192),"-",Nomen.complète!AC192)</f>
        <v>0</v>
      </c>
      <c r="L192" s="164">
        <f>IF(ISBLANK(Nomen.complète!T192),"-",Nomen.complète!T192)</f>
        <v>39060019</v>
      </c>
      <c r="M192" s="165" t="str">
        <f>IF(ISBLANK(Nomen.complète!U192),"-",Nomen.complète!U192)</f>
        <v>Assistant du commerce de détail AFP - Quincaillerie</v>
      </c>
    </row>
    <row r="193" spans="1:13" x14ac:dyDescent="0.2">
      <c r="A193" s="164">
        <f>IF(ISBLANK(Nomen.complète!V193),"-",Nomen.complète!V193)</f>
        <v>19130000</v>
      </c>
      <c r="B193" s="189" t="str">
        <f>IF(ISBLANK(Nomen.complète!W193),"-",Nomen.complète!W193)</f>
        <v>Artisan du bois CFC - sans autres indications</v>
      </c>
      <c r="C193" s="190">
        <f>IF(ISBLANK(Nomen.complète!X193),"-",Nomen.complète!X193)</f>
        <v>14</v>
      </c>
      <c r="D193" s="190">
        <f>IF(ISBLANK(Nomen.complète!Y193),"-",Nomen.complète!Y193)</f>
        <v>65</v>
      </c>
      <c r="E193" s="190">
        <f>IF(ISBLANK(Nomen.complète!Z193),"-",Nomen.complète!Z193)</f>
        <v>1</v>
      </c>
      <c r="F193" s="190">
        <f>IF(ISBLANK(Nomen.complète!AA193),"-",Nomen.complète!AA193)</f>
        <v>4</v>
      </c>
      <c r="G193" s="191">
        <f>IF(ISBLANK(Nomen.complète!AB193),"-",Nomen.complète!AB193)</f>
        <v>0</v>
      </c>
      <c r="H193" s="191">
        <f>IF(ISBLANK(Nomen.complète!AC193),"-",Nomen.complète!AC193)</f>
        <v>0</v>
      </c>
      <c r="L193" s="164">
        <f>IF(ISBLANK(Nomen.complète!T193),"-",Nomen.complète!T193)</f>
        <v>39060009</v>
      </c>
      <c r="M193" s="165" t="str">
        <f>IF(ISBLANK(Nomen.complète!U193),"-",Nomen.complète!U193)</f>
        <v>Assistant du commerce de détail AFP - Textile</v>
      </c>
    </row>
    <row r="194" spans="1:13" x14ac:dyDescent="0.2">
      <c r="A194" s="164">
        <f>IF(ISBLANK(Nomen.complète!V194),"-",Nomen.complète!V194)</f>
        <v>23070002</v>
      </c>
      <c r="B194" s="189" t="str">
        <f>IF(ISBLANK(Nomen.complète!W194),"-",Nomen.complète!W194)</f>
        <v>Artisan du cuir et du textile CFC - Maroquinerie</v>
      </c>
      <c r="C194" s="190">
        <f>IF(ISBLANK(Nomen.complète!X194),"-",Nomen.complète!X194)</f>
        <v>14</v>
      </c>
      <c r="D194" s="190">
        <f>IF(ISBLANK(Nomen.complète!Y194),"-",Nomen.complète!Y194)</f>
        <v>65</v>
      </c>
      <c r="E194" s="190">
        <f>IF(ISBLANK(Nomen.complète!Z194),"-",Nomen.complète!Z194)</f>
        <v>1</v>
      </c>
      <c r="F194" s="190">
        <f>IF(ISBLANK(Nomen.complète!AA194),"-",Nomen.complète!AA194)</f>
        <v>3</v>
      </c>
      <c r="G194" s="191">
        <f>IF(ISBLANK(Nomen.complète!AB194),"-",Nomen.complète!AB194)</f>
        <v>0</v>
      </c>
      <c r="H194" s="191">
        <f>IF(ISBLANK(Nomen.complète!AC194),"-",Nomen.complète!AC194)</f>
        <v>0</v>
      </c>
      <c r="L194" s="164">
        <f>IF(ISBLANK(Nomen.complète!T194),"-",Nomen.complète!T194)</f>
        <v>39120021</v>
      </c>
      <c r="M194" s="165" t="str">
        <f>IF(ISBLANK(Nomen.complète!U194),"-",Nomen.complète!U194)</f>
        <v>Assistant du commerce de détail AFP - Textile (dès 2022)</v>
      </c>
    </row>
    <row r="195" spans="1:13" x14ac:dyDescent="0.2">
      <c r="A195" s="164">
        <f>IF(ISBLANK(Nomen.complète!V195),"-",Nomen.complète!V195)</f>
        <v>23070003</v>
      </c>
      <c r="B195" s="189" t="str">
        <f>IF(ISBLANK(Nomen.complète!W195),"-",Nomen.complète!W195)</f>
        <v>Artisan du cuir et du textile CFC - Sport équestre</v>
      </c>
      <c r="C195" s="190">
        <f>IF(ISBLANK(Nomen.complète!X195),"-",Nomen.complète!X195)</f>
        <v>14</v>
      </c>
      <c r="D195" s="190">
        <f>IF(ISBLANK(Nomen.complète!Y195),"-",Nomen.complète!Y195)</f>
        <v>65</v>
      </c>
      <c r="E195" s="190">
        <f>IF(ISBLANK(Nomen.complète!Z195),"-",Nomen.complète!Z195)</f>
        <v>1</v>
      </c>
      <c r="F195" s="190">
        <f>IF(ISBLANK(Nomen.complète!AA195),"-",Nomen.complète!AA195)</f>
        <v>3</v>
      </c>
      <c r="G195" s="191">
        <f>IF(ISBLANK(Nomen.complète!AB195),"-",Nomen.complète!AB195)</f>
        <v>0</v>
      </c>
      <c r="H195" s="191">
        <f>IF(ISBLANK(Nomen.complète!AC195),"-",Nomen.complète!AC195)</f>
        <v>0</v>
      </c>
      <c r="L195" s="164">
        <f>IF(ISBLANK(Nomen.complète!T195),"-",Nomen.complète!T195)</f>
        <v>27260000</v>
      </c>
      <c r="M195" s="165" t="str">
        <f>IF(ISBLANK(Nomen.complète!U195),"-",Nomen.complète!U195)</f>
        <v>Assistant en maintenance d'automobiles AFP</v>
      </c>
    </row>
    <row r="196" spans="1:13" x14ac:dyDescent="0.2">
      <c r="A196" s="164">
        <f>IF(ISBLANK(Nomen.complète!V196),"-",Nomen.complète!V196)</f>
        <v>23070001</v>
      </c>
      <c r="B196" s="189" t="str">
        <f>IF(ISBLANK(Nomen.complète!W196),"-",Nomen.complète!W196)</f>
        <v>Artisan du cuir et du textile CFC - Véhicules et technique</v>
      </c>
      <c r="C196" s="190">
        <f>IF(ISBLANK(Nomen.complète!X196),"-",Nomen.complète!X196)</f>
        <v>14</v>
      </c>
      <c r="D196" s="190">
        <f>IF(ISBLANK(Nomen.complète!Y196),"-",Nomen.complète!Y196)</f>
        <v>65</v>
      </c>
      <c r="E196" s="190">
        <f>IF(ISBLANK(Nomen.complète!Z196),"-",Nomen.complète!Z196)</f>
        <v>1</v>
      </c>
      <c r="F196" s="190">
        <f>IF(ISBLANK(Nomen.complète!AA196),"-",Nomen.complète!AA196)</f>
        <v>3</v>
      </c>
      <c r="G196" s="191">
        <f>IF(ISBLANK(Nomen.complète!AB196),"-",Nomen.complète!AB196)</f>
        <v>0</v>
      </c>
      <c r="H196" s="191">
        <f>IF(ISBLANK(Nomen.complète!AC196),"-",Nomen.complète!AC196)</f>
        <v>0</v>
      </c>
      <c r="L196" s="164">
        <f>IF(ISBLANK(Nomen.complète!T196),"-",Nomen.complète!T196)</f>
        <v>47160000</v>
      </c>
      <c r="M196" s="165" t="str">
        <f>IF(ISBLANK(Nomen.complète!U196),"-",Nomen.complète!U196)</f>
        <v>Assistant en médecine vétérinaire CFC</v>
      </c>
    </row>
    <row r="197" spans="1:13" x14ac:dyDescent="0.2">
      <c r="A197" s="164">
        <f>IF(ISBLANK(Nomen.complète!V197),"-",Nomen.complète!V197)</f>
        <v>38110000</v>
      </c>
      <c r="B197" s="189" t="str">
        <f>IF(ISBLANK(Nomen.complète!W197),"-",Nomen.complète!W197)</f>
        <v>Assistant de bureau AFP</v>
      </c>
      <c r="C197" s="190">
        <f>IF(ISBLANK(Nomen.complète!X197),"-",Nomen.complète!X197)</f>
        <v>14</v>
      </c>
      <c r="D197" s="190">
        <f>IF(ISBLANK(Nomen.complète!Y197),"-",Nomen.complète!Y197)</f>
        <v>65</v>
      </c>
      <c r="E197" s="190">
        <f>IF(ISBLANK(Nomen.complète!Z197),"-",Nomen.complète!Z197)</f>
        <v>1</v>
      </c>
      <c r="F197" s="190">
        <f>IF(ISBLANK(Nomen.complète!AA197),"-",Nomen.complète!AA197)</f>
        <v>2</v>
      </c>
      <c r="G197" s="191">
        <f>IF(ISBLANK(Nomen.complète!AB197),"-",Nomen.complète!AB197)</f>
        <v>0</v>
      </c>
      <c r="H197" s="191">
        <f>IF(ISBLANK(Nomen.complète!AC197),"-",Nomen.complète!AC197)</f>
        <v>0</v>
      </c>
      <c r="L197" s="164">
        <f>IF(ISBLANK(Nomen.complète!T197),"-",Nomen.complète!T197)</f>
        <v>21030000</v>
      </c>
      <c r="M197" s="165" t="str">
        <f>IF(ISBLANK(Nomen.complète!U197),"-",Nomen.complète!U197)</f>
        <v>Assistant en médias imprimés AFP</v>
      </c>
    </row>
    <row r="198" spans="1:13" x14ac:dyDescent="0.2">
      <c r="A198" s="164">
        <f>IF(ISBLANK(Nomen.complète!V198),"-",Nomen.complète!V198)</f>
        <v>46210000</v>
      </c>
      <c r="B198" s="189" t="str">
        <f>IF(ISBLANK(Nomen.complète!W198),"-",Nomen.complète!W198)</f>
        <v>Assistant dentaire CFC</v>
      </c>
      <c r="C198" s="190">
        <f>IF(ISBLANK(Nomen.complète!X198),"-",Nomen.complète!X198)</f>
        <v>14</v>
      </c>
      <c r="D198" s="190">
        <f>IF(ISBLANK(Nomen.complète!Y198),"-",Nomen.complète!Y198)</f>
        <v>65</v>
      </c>
      <c r="E198" s="190">
        <f>IF(ISBLANK(Nomen.complète!Z198),"-",Nomen.complète!Z198)</f>
        <v>1</v>
      </c>
      <c r="F198" s="190">
        <f>IF(ISBLANK(Nomen.complète!AA198),"-",Nomen.complète!AA198)</f>
        <v>3</v>
      </c>
      <c r="G198" s="191">
        <f>IF(ISBLANK(Nomen.complète!AB198),"-",Nomen.complète!AB198)</f>
        <v>0</v>
      </c>
      <c r="H198" s="191">
        <f>IF(ISBLANK(Nomen.complète!AC198),"-",Nomen.complète!AC198)</f>
        <v>0</v>
      </c>
      <c r="L198" s="164">
        <f>IF(ISBLANK(Nomen.complète!T198),"-",Nomen.complète!T198)</f>
        <v>39160000</v>
      </c>
      <c r="M198" s="165" t="str">
        <f>IF(ISBLANK(Nomen.complète!U198),"-",Nomen.complète!U198)</f>
        <v>Assistant en pharmacie CFC</v>
      </c>
    </row>
    <row r="199" spans="1:13" x14ac:dyDescent="0.2">
      <c r="A199" s="164">
        <f>IF(ISBLANK(Nomen.complète!V199),"-",Nomen.complète!V199)</f>
        <v>39120001</v>
      </c>
      <c r="B199" s="189" t="str">
        <f>IF(ISBLANK(Nomen.complète!W199),"-",Nomen.complète!W199)</f>
        <v>Assistant du commerce de détail AFP - After-Sales Automobile (dès 2022)</v>
      </c>
      <c r="C199" s="190">
        <f>IF(ISBLANK(Nomen.complète!X199),"-",Nomen.complète!X199)</f>
        <v>14</v>
      </c>
      <c r="D199" s="190">
        <f>IF(ISBLANK(Nomen.complète!Y199),"-",Nomen.complète!Y199)</f>
        <v>65</v>
      </c>
      <c r="E199" s="190">
        <f>IF(ISBLANK(Nomen.complète!Z199),"-",Nomen.complète!Z199)</f>
        <v>1</v>
      </c>
      <c r="F199" s="190">
        <f>IF(ISBLANK(Nomen.complète!AA199),"-",Nomen.complète!AA199)</f>
        <v>2</v>
      </c>
      <c r="G199" s="191">
        <f>IF(ISBLANK(Nomen.complète!AB199),"-",Nomen.complète!AB199)</f>
        <v>0</v>
      </c>
      <c r="H199" s="191">
        <f>IF(ISBLANK(Nomen.complète!AC199),"-",Nomen.complète!AC199)</f>
        <v>0</v>
      </c>
      <c r="L199" s="164">
        <f>IF(ISBLANK(Nomen.complète!T199),"-",Nomen.complète!T199)</f>
        <v>39170000</v>
      </c>
      <c r="M199" s="165" t="str">
        <f>IF(ISBLANK(Nomen.complète!U199),"-",Nomen.complète!U199)</f>
        <v>Assistant en pharmacie CFC (dès 2022)</v>
      </c>
    </row>
    <row r="200" spans="1:13" x14ac:dyDescent="0.2">
      <c r="A200" s="164">
        <f>IF(ISBLANK(Nomen.complète!V200),"-",Nomen.complète!V200)</f>
        <v>39120011</v>
      </c>
      <c r="B200" s="189" t="str">
        <f>IF(ISBLANK(Nomen.complète!W200),"-",Nomen.complète!W200)</f>
        <v>Assistant du commerce de détail AFP - Alimentation (dès 2022)</v>
      </c>
      <c r="C200" s="190">
        <f>IF(ISBLANK(Nomen.complète!X200),"-",Nomen.complète!X200)</f>
        <v>14</v>
      </c>
      <c r="D200" s="190">
        <f>IF(ISBLANK(Nomen.complète!Y200),"-",Nomen.complète!Y200)</f>
        <v>65</v>
      </c>
      <c r="E200" s="190">
        <f>IF(ISBLANK(Nomen.complète!Z200),"-",Nomen.complète!Z200)</f>
        <v>1</v>
      </c>
      <c r="F200" s="190">
        <f>IF(ISBLANK(Nomen.complète!AA200),"-",Nomen.complète!AA200)</f>
        <v>2</v>
      </c>
      <c r="G200" s="191">
        <f>IF(ISBLANK(Nomen.complète!AB200),"-",Nomen.complète!AB200)</f>
        <v>0</v>
      </c>
      <c r="H200" s="191">
        <f>IF(ISBLANK(Nomen.complète!AC200),"-",Nomen.complète!AC200)</f>
        <v>0</v>
      </c>
      <c r="L200" s="164">
        <f>IF(ISBLANK(Nomen.complète!T200),"-",Nomen.complète!T200)</f>
        <v>46280000</v>
      </c>
      <c r="M200" s="165" t="str">
        <f>IF(ISBLANK(Nomen.complète!U200),"-",Nomen.complète!U200)</f>
        <v>Assistant en soins et santé communautaire CFC</v>
      </c>
    </row>
    <row r="201" spans="1:13" x14ac:dyDescent="0.2">
      <c r="A201" s="164">
        <f>IF(ISBLANK(Nomen.complète!V201),"-",Nomen.complète!V201)</f>
        <v>39060017</v>
      </c>
      <c r="B201" s="189" t="str">
        <f>IF(ISBLANK(Nomen.complète!W201),"-",Nomen.complète!W201)</f>
        <v>Assistant du commerce de détail AFP - Ameublement</v>
      </c>
      <c r="C201" s="190">
        <f>IF(ISBLANK(Nomen.complète!X201),"-",Nomen.complète!X201)</f>
        <v>14</v>
      </c>
      <c r="D201" s="190">
        <f>IF(ISBLANK(Nomen.complète!Y201),"-",Nomen.complète!Y201)</f>
        <v>65</v>
      </c>
      <c r="E201" s="190">
        <f>IF(ISBLANK(Nomen.complète!Z201),"-",Nomen.complète!Z201)</f>
        <v>1</v>
      </c>
      <c r="F201" s="190">
        <f>IF(ISBLANK(Nomen.complète!AA201),"-",Nomen.complète!AA201)</f>
        <v>2</v>
      </c>
      <c r="G201" s="191">
        <f>IF(ISBLANK(Nomen.complète!AB201),"-",Nomen.complète!AB201)</f>
        <v>0</v>
      </c>
      <c r="H201" s="191">
        <f>IF(ISBLANK(Nomen.complète!AC201),"-",Nomen.complète!AC201)</f>
        <v>0</v>
      </c>
      <c r="L201" s="164">
        <f>IF(ISBLANK(Nomen.complète!T201),"-",Nomen.complète!T201)</f>
        <v>46760000</v>
      </c>
      <c r="M201" s="165" t="str">
        <f>IF(ISBLANK(Nomen.complète!U201),"-",Nomen.complète!U201)</f>
        <v>Assistant médical CFC</v>
      </c>
    </row>
    <row r="202" spans="1:13" x14ac:dyDescent="0.2">
      <c r="A202" s="164">
        <f>IF(ISBLANK(Nomen.complète!V202),"-",Nomen.complète!V202)</f>
        <v>39120012</v>
      </c>
      <c r="B202" s="189" t="str">
        <f>IF(ISBLANK(Nomen.complète!W202),"-",Nomen.complète!W202)</f>
        <v>Assistant du commerce de détail AFP - Ameublement (dès 2022)</v>
      </c>
      <c r="C202" s="190">
        <f>IF(ISBLANK(Nomen.complète!X202),"-",Nomen.complète!X202)</f>
        <v>14</v>
      </c>
      <c r="D202" s="190">
        <f>IF(ISBLANK(Nomen.complète!Y202),"-",Nomen.complète!Y202)</f>
        <v>65</v>
      </c>
      <c r="E202" s="190">
        <f>IF(ISBLANK(Nomen.complète!Z202),"-",Nomen.complète!Z202)</f>
        <v>1</v>
      </c>
      <c r="F202" s="190">
        <f>IF(ISBLANK(Nomen.complète!AA202),"-",Nomen.complète!AA202)</f>
        <v>2</v>
      </c>
      <c r="G202" s="191">
        <f>IF(ISBLANK(Nomen.complète!AB202),"-",Nomen.complète!AB202)</f>
        <v>0</v>
      </c>
      <c r="H202" s="191">
        <f>IF(ISBLANK(Nomen.complète!AC202),"-",Nomen.complète!AC202)</f>
        <v>0</v>
      </c>
      <c r="L202" s="164">
        <f>IF(ISBLANK(Nomen.complète!T202),"-",Nomen.complète!T202)</f>
        <v>46320006</v>
      </c>
      <c r="M202" s="165" t="str">
        <f>IF(ISBLANK(Nomen.complète!U202),"-",Nomen.complète!U202)</f>
        <v>Assistant socio-éducatif CFC - Enfants</v>
      </c>
    </row>
    <row r="203" spans="1:13" x14ac:dyDescent="0.2">
      <c r="A203" s="164">
        <f>IF(ISBLANK(Nomen.complète!V203),"-",Nomen.complète!V203)</f>
        <v>39060005</v>
      </c>
      <c r="B203" s="189" t="str">
        <f>IF(ISBLANK(Nomen.complète!W203),"-",Nomen.complète!W203)</f>
        <v>Assistant du commerce de détail AFP - Articles de sport</v>
      </c>
      <c r="C203" s="190">
        <f>IF(ISBLANK(Nomen.complète!X203),"-",Nomen.complète!X203)</f>
        <v>14</v>
      </c>
      <c r="D203" s="190">
        <f>IF(ISBLANK(Nomen.complète!Y203),"-",Nomen.complète!Y203)</f>
        <v>65</v>
      </c>
      <c r="E203" s="190">
        <f>IF(ISBLANK(Nomen.complète!Z203),"-",Nomen.complète!Z203)</f>
        <v>1</v>
      </c>
      <c r="F203" s="190">
        <f>IF(ISBLANK(Nomen.complète!AA203),"-",Nomen.complète!AA203)</f>
        <v>2</v>
      </c>
      <c r="G203" s="191">
        <f>IF(ISBLANK(Nomen.complète!AB203),"-",Nomen.complète!AB203)</f>
        <v>0</v>
      </c>
      <c r="H203" s="191">
        <f>IF(ISBLANK(Nomen.complète!AC203),"-",Nomen.complète!AC203)</f>
        <v>0</v>
      </c>
      <c r="L203" s="164">
        <f>IF(ISBLANK(Nomen.complète!T203),"-",Nomen.complète!T203)</f>
        <v>46320004</v>
      </c>
      <c r="M203" s="165" t="str">
        <f>IF(ISBLANK(Nomen.complète!U203),"-",Nomen.complète!U203)</f>
        <v>Assistant socio-éducatif CFC - Personnes en situation de handicap</v>
      </c>
    </row>
    <row r="204" spans="1:13" x14ac:dyDescent="0.2">
      <c r="A204" s="164">
        <f>IF(ISBLANK(Nomen.complète!V204),"-",Nomen.complète!V204)</f>
        <v>39120020</v>
      </c>
      <c r="B204" s="189" t="str">
        <f>IF(ISBLANK(Nomen.complète!W204),"-",Nomen.complète!W204)</f>
        <v>Assistant du commerce de détail AFP - Articles de sport (dès 2022)</v>
      </c>
      <c r="C204" s="190">
        <f>IF(ISBLANK(Nomen.complète!X204),"-",Nomen.complète!X204)</f>
        <v>14</v>
      </c>
      <c r="D204" s="190">
        <f>IF(ISBLANK(Nomen.complète!Y204),"-",Nomen.complète!Y204)</f>
        <v>65</v>
      </c>
      <c r="E204" s="190">
        <f>IF(ISBLANK(Nomen.complète!Z204),"-",Nomen.complète!Z204)</f>
        <v>1</v>
      </c>
      <c r="F204" s="190">
        <f>IF(ISBLANK(Nomen.complète!AA204),"-",Nomen.complète!AA204)</f>
        <v>2</v>
      </c>
      <c r="G204" s="191">
        <f>IF(ISBLANK(Nomen.complète!AB204),"-",Nomen.complète!AB204)</f>
        <v>0</v>
      </c>
      <c r="H204" s="191">
        <f>IF(ISBLANK(Nomen.complète!AC204),"-",Nomen.complète!AC204)</f>
        <v>0</v>
      </c>
      <c r="L204" s="164">
        <f>IF(ISBLANK(Nomen.complète!T204),"-",Nomen.complète!T204)</f>
        <v>46320005</v>
      </c>
      <c r="M204" s="165" t="str">
        <f>IF(ISBLANK(Nomen.complète!U204),"-",Nomen.complète!U204)</f>
        <v>Assistant socio-éducatif CFC - Personnes âgées</v>
      </c>
    </row>
    <row r="205" spans="1:13" x14ac:dyDescent="0.2">
      <c r="A205" s="164">
        <f>IF(ISBLANK(Nomen.complète!V205),"-",Nomen.complète!V205)</f>
        <v>39120017</v>
      </c>
      <c r="B205" s="189" t="str">
        <f>IF(ISBLANK(Nomen.complète!W205),"-",Nomen.complète!W205)</f>
        <v>Assistant du commerce de détail AFP - Bijoux, pierres précieuses et montres (dès 2022)</v>
      </c>
      <c r="C205" s="190">
        <f>IF(ISBLANK(Nomen.complète!X205),"-",Nomen.complète!X205)</f>
        <v>14</v>
      </c>
      <c r="D205" s="190">
        <f>IF(ISBLANK(Nomen.complète!Y205),"-",Nomen.complète!Y205)</f>
        <v>65</v>
      </c>
      <c r="E205" s="190">
        <f>IF(ISBLANK(Nomen.complète!Z205),"-",Nomen.complète!Z205)</f>
        <v>1</v>
      </c>
      <c r="F205" s="190">
        <f>IF(ISBLANK(Nomen.complète!AA205),"-",Nomen.complète!AA205)</f>
        <v>2</v>
      </c>
      <c r="G205" s="191">
        <f>IF(ISBLANK(Nomen.complète!AB205),"-",Nomen.complète!AB205)</f>
        <v>0</v>
      </c>
      <c r="H205" s="191">
        <f>IF(ISBLANK(Nomen.complète!AC205),"-",Nomen.complète!AC205)</f>
        <v>0</v>
      </c>
      <c r="L205" s="164">
        <f>IF(ISBLANK(Nomen.complète!T205),"-",Nomen.complète!T205)</f>
        <v>46320007</v>
      </c>
      <c r="M205" s="165" t="str">
        <f>IF(ISBLANK(Nomen.complète!U205),"-",Nomen.complète!U205)</f>
        <v>Assistant socio-éducatif CFC - Variante généraliste</v>
      </c>
    </row>
    <row r="206" spans="1:13" x14ac:dyDescent="0.2">
      <c r="A206" s="164">
        <f>IF(ISBLANK(Nomen.complète!V206),"-",Nomen.complète!V206)</f>
        <v>39120003</v>
      </c>
      <c r="B206" s="189" t="str">
        <f>IF(ISBLANK(Nomen.complète!W206),"-",Nomen.complète!W206)</f>
        <v>Assistant du commerce de détail AFP - Boulangerie-confiserie (dès 2022)</v>
      </c>
      <c r="C206" s="190">
        <f>IF(ISBLANK(Nomen.complète!X206),"-",Nomen.complète!X206)</f>
        <v>14</v>
      </c>
      <c r="D206" s="190">
        <f>IF(ISBLANK(Nomen.complète!Y206),"-",Nomen.complète!Y206)</f>
        <v>65</v>
      </c>
      <c r="E206" s="190">
        <f>IF(ISBLANK(Nomen.complète!Z206),"-",Nomen.complète!Z206)</f>
        <v>1</v>
      </c>
      <c r="F206" s="190">
        <f>IF(ISBLANK(Nomen.complète!AA206),"-",Nomen.complète!AA206)</f>
        <v>2</v>
      </c>
      <c r="G206" s="191">
        <f>IF(ISBLANK(Nomen.complète!AB206),"-",Nomen.complète!AB206)</f>
        <v>0</v>
      </c>
      <c r="H206" s="191">
        <f>IF(ISBLANK(Nomen.complète!AC206),"-",Nomen.complète!AC206)</f>
        <v>0</v>
      </c>
      <c r="L206" s="164">
        <f>IF(ISBLANK(Nomen.complète!T206),"-",Nomen.complète!T206)</f>
        <v>34120000</v>
      </c>
      <c r="M206" s="165" t="str">
        <f>IF(ISBLANK(Nomen.complète!U206),"-",Nomen.complète!U206)</f>
        <v>Assistant vernisseur AFP</v>
      </c>
    </row>
    <row r="207" spans="1:13" x14ac:dyDescent="0.2">
      <c r="A207" s="164">
        <f>IF(ISBLANK(Nomen.complète!V207),"-",Nomen.complète!V207)</f>
        <v>39060007</v>
      </c>
      <c r="B207" s="189" t="str">
        <f>IF(ISBLANK(Nomen.complète!W207),"-",Nomen.complète!W207)</f>
        <v>Assistant du commerce de détail AFP - Boulangerie-pâtisserie-confiserie</v>
      </c>
      <c r="C207" s="190">
        <f>IF(ISBLANK(Nomen.complète!X207),"-",Nomen.complète!X207)</f>
        <v>14</v>
      </c>
      <c r="D207" s="190">
        <f>IF(ISBLANK(Nomen.complète!Y207),"-",Nomen.complète!Y207)</f>
        <v>65</v>
      </c>
      <c r="E207" s="190">
        <f>IF(ISBLANK(Nomen.complète!Z207),"-",Nomen.complète!Z207)</f>
        <v>1</v>
      </c>
      <c r="F207" s="190">
        <f>IF(ISBLANK(Nomen.complète!AA207),"-",Nomen.complète!AA207)</f>
        <v>2</v>
      </c>
      <c r="G207" s="191">
        <f>IF(ISBLANK(Nomen.complète!AB207),"-",Nomen.complète!AB207)</f>
        <v>0</v>
      </c>
      <c r="H207" s="191">
        <f>IF(ISBLANK(Nomen.complète!AC207),"-",Nomen.complète!AC207)</f>
        <v>0</v>
      </c>
      <c r="L207" s="164">
        <f>IF(ISBLANK(Nomen.complète!T207),"-",Nomen.complète!T207)</f>
        <v>27140000</v>
      </c>
      <c r="M207" s="165" t="str">
        <f>IF(ISBLANK(Nomen.complète!U207),"-",Nomen.complète!U207)</f>
        <v>Automaticien CFC</v>
      </c>
    </row>
    <row r="208" spans="1:13" x14ac:dyDescent="0.2">
      <c r="A208" s="164">
        <f>IF(ISBLANK(Nomen.complète!V208),"-",Nomen.complète!V208)</f>
        <v>39060010</v>
      </c>
      <c r="B208" s="189" t="str">
        <f>IF(ISBLANK(Nomen.complète!W208),"-",Nomen.complète!W208)</f>
        <v>Assistant du commerce de détail AFP - Chaussures</v>
      </c>
      <c r="C208" s="190">
        <f>IF(ISBLANK(Nomen.complète!X208),"-",Nomen.complète!X208)</f>
        <v>14</v>
      </c>
      <c r="D208" s="190">
        <f>IF(ISBLANK(Nomen.complète!Y208),"-",Nomen.complète!Y208)</f>
        <v>65</v>
      </c>
      <c r="E208" s="190">
        <f>IF(ISBLANK(Nomen.complète!Z208),"-",Nomen.complète!Z208)</f>
        <v>1</v>
      </c>
      <c r="F208" s="190">
        <f>IF(ISBLANK(Nomen.complète!AA208),"-",Nomen.complète!AA208)</f>
        <v>2</v>
      </c>
      <c r="G208" s="191">
        <f>IF(ISBLANK(Nomen.complète!AB208),"-",Nomen.complète!AB208)</f>
        <v>0</v>
      </c>
      <c r="H208" s="191">
        <f>IF(ISBLANK(Nomen.complète!AC208),"-",Nomen.complète!AC208)</f>
        <v>0</v>
      </c>
      <c r="L208" s="164">
        <f>IF(ISBLANK(Nomen.complète!T208),"-",Nomen.complète!T208)</f>
        <v>32160001</v>
      </c>
      <c r="M208" s="165" t="str">
        <f>IF(ISBLANK(Nomen.complète!U208),"-",Nomen.complète!U208)</f>
        <v>Bijoutier CFC - Bijoutier</v>
      </c>
    </row>
    <row r="209" spans="1:13" x14ac:dyDescent="0.2">
      <c r="A209" s="164">
        <f>IF(ISBLANK(Nomen.complète!V209),"-",Nomen.complète!V209)</f>
        <v>39120018</v>
      </c>
      <c r="B209" s="189" t="str">
        <f>IF(ISBLANK(Nomen.complète!W209),"-",Nomen.complète!W209)</f>
        <v>Assistant du commerce de détail AFP - Chaussures (dès 2022)</v>
      </c>
      <c r="C209" s="190">
        <f>IF(ISBLANK(Nomen.complète!X209),"-",Nomen.complète!X209)</f>
        <v>14</v>
      </c>
      <c r="D209" s="190">
        <f>IF(ISBLANK(Nomen.complète!Y209),"-",Nomen.complète!Y209)</f>
        <v>65</v>
      </c>
      <c r="E209" s="190">
        <f>IF(ISBLANK(Nomen.complète!Z209),"-",Nomen.complète!Z209)</f>
        <v>1</v>
      </c>
      <c r="F209" s="190">
        <f>IF(ISBLANK(Nomen.complète!AA209),"-",Nomen.complète!AA209)</f>
        <v>2</v>
      </c>
      <c r="G209" s="191">
        <f>IF(ISBLANK(Nomen.complète!AB209),"-",Nomen.complète!AB209)</f>
        <v>0</v>
      </c>
      <c r="H209" s="191">
        <f>IF(ISBLANK(Nomen.complète!AC209),"-",Nomen.complète!AC209)</f>
        <v>0</v>
      </c>
      <c r="L209" s="164">
        <f>IF(ISBLANK(Nomen.complète!T209),"-",Nomen.complète!T209)</f>
        <v>32170000</v>
      </c>
      <c r="M209" s="165" t="str">
        <f>IF(ISBLANK(Nomen.complète!U209),"-",Nomen.complète!U209)</f>
        <v>Bijoutier-joaillier CFC (dès 2022)</v>
      </c>
    </row>
    <row r="210" spans="1:13" x14ac:dyDescent="0.2">
      <c r="A210" s="164">
        <f>IF(ISBLANK(Nomen.complète!V210),"-",Nomen.complète!V210)</f>
        <v>39060002</v>
      </c>
      <c r="B210" s="189" t="str">
        <f>IF(ISBLANK(Nomen.complète!W210),"-",Nomen.complète!W210)</f>
        <v>Assistant du commerce de détail AFP - Consumer-Electronics</v>
      </c>
      <c r="C210" s="190">
        <f>IF(ISBLANK(Nomen.complète!X210),"-",Nomen.complète!X210)</f>
        <v>14</v>
      </c>
      <c r="D210" s="190">
        <f>IF(ISBLANK(Nomen.complète!Y210),"-",Nomen.complète!Y210)</f>
        <v>65</v>
      </c>
      <c r="E210" s="190">
        <f>IF(ISBLANK(Nomen.complète!Z210),"-",Nomen.complète!Z210)</f>
        <v>1</v>
      </c>
      <c r="F210" s="190">
        <f>IF(ISBLANK(Nomen.complète!AA210),"-",Nomen.complète!AA210)</f>
        <v>2</v>
      </c>
      <c r="G210" s="191">
        <f>IF(ISBLANK(Nomen.complète!AB210),"-",Nomen.complète!AB210)</f>
        <v>0</v>
      </c>
      <c r="H210" s="191">
        <f>IF(ISBLANK(Nomen.complète!AC210),"-",Nomen.complète!AC210)</f>
        <v>0</v>
      </c>
      <c r="L210" s="164">
        <f>IF(ISBLANK(Nomen.complète!T210),"-",Nomen.complète!T210)</f>
        <v>23180000</v>
      </c>
      <c r="M210" s="165" t="str">
        <f>IF(ISBLANK(Nomen.complète!U210),"-",Nomen.complète!U210)</f>
        <v>Bottier-orthopédiste CFC</v>
      </c>
    </row>
    <row r="211" spans="1:13" x14ac:dyDescent="0.2">
      <c r="A211" s="164">
        <f>IF(ISBLANK(Nomen.complète!V211),"-",Nomen.complète!V211)</f>
        <v>39120004</v>
      </c>
      <c r="B211" s="189" t="str">
        <f>IF(ISBLANK(Nomen.complète!W211),"-",Nomen.complète!W211)</f>
        <v>Assistant du commerce de détail AFP - Consumer-Electronics (dès 2022)</v>
      </c>
      <c r="C211" s="190">
        <f>IF(ISBLANK(Nomen.complète!X211),"-",Nomen.complète!X211)</f>
        <v>14</v>
      </c>
      <c r="D211" s="190">
        <f>IF(ISBLANK(Nomen.complète!Y211),"-",Nomen.complète!Y211)</f>
        <v>65</v>
      </c>
      <c r="E211" s="190">
        <f>IF(ISBLANK(Nomen.complète!Z211),"-",Nomen.complète!Z211)</f>
        <v>1</v>
      </c>
      <c r="F211" s="190">
        <f>IF(ISBLANK(Nomen.complète!AA211),"-",Nomen.complète!AA211)</f>
        <v>2</v>
      </c>
      <c r="G211" s="191">
        <f>IF(ISBLANK(Nomen.complète!AB211),"-",Nomen.complète!AB211)</f>
        <v>0</v>
      </c>
      <c r="H211" s="191">
        <f>IF(ISBLANK(Nomen.complète!AC211),"-",Nomen.complète!AC211)</f>
        <v>0</v>
      </c>
      <c r="L211" s="164">
        <f>IF(ISBLANK(Nomen.complète!T211),"-",Nomen.complète!T211)</f>
        <v>16541000</v>
      </c>
      <c r="M211" s="165" t="str">
        <f>IF(ISBLANK(Nomen.complète!U211),"-",Nomen.complète!U211)</f>
        <v>Boucher-charcutier AFP (dès 2017)</v>
      </c>
    </row>
    <row r="212" spans="1:13" x14ac:dyDescent="0.2">
      <c r="A212" s="164">
        <f>IF(ISBLANK(Nomen.complète!V212),"-",Nomen.complète!V212)</f>
        <v>39120005</v>
      </c>
      <c r="B212" s="189" t="str">
        <f>IF(ISBLANK(Nomen.complète!W212),"-",Nomen.complète!W212)</f>
        <v>Assistant du commerce de détail AFP - Do It Yourself (dès 2022)</v>
      </c>
      <c r="C212" s="190">
        <f>IF(ISBLANK(Nomen.complète!X212),"-",Nomen.complète!X212)</f>
        <v>14</v>
      </c>
      <c r="D212" s="190">
        <f>IF(ISBLANK(Nomen.complète!Y212),"-",Nomen.complète!Y212)</f>
        <v>65</v>
      </c>
      <c r="E212" s="190">
        <f>IF(ISBLANK(Nomen.complète!Z212),"-",Nomen.complète!Z212)</f>
        <v>1</v>
      </c>
      <c r="F212" s="190">
        <f>IF(ISBLANK(Nomen.complète!AA212),"-",Nomen.complète!AA212)</f>
        <v>2</v>
      </c>
      <c r="G212" s="191">
        <f>IF(ISBLANK(Nomen.complète!AB212),"-",Nomen.complète!AB212)</f>
        <v>0</v>
      </c>
      <c r="H212" s="191">
        <f>IF(ISBLANK(Nomen.complète!AC212),"-",Nomen.complète!AC212)</f>
        <v>0</v>
      </c>
      <c r="L212" s="164">
        <f>IF(ISBLANK(Nomen.complète!T212),"-",Nomen.complète!T212)</f>
        <v>16560003</v>
      </c>
      <c r="M212" s="165" t="str">
        <f>IF(ISBLANK(Nomen.complète!U212),"-",Nomen.complète!U212)</f>
        <v>Boucher-charcutier CFC - Commercialisation</v>
      </c>
    </row>
    <row r="213" spans="1:13" x14ac:dyDescent="0.2">
      <c r="A213" s="164">
        <f>IF(ISBLANK(Nomen.complète!V213),"-",Nomen.complète!V213)</f>
        <v>39060022</v>
      </c>
      <c r="B213" s="189" t="str">
        <f>IF(ISBLANK(Nomen.complète!W213),"-",Nomen.complète!W213)</f>
        <v>Assistant du commerce de détail AFP - Do-it-yourself</v>
      </c>
      <c r="C213" s="190">
        <f>IF(ISBLANK(Nomen.complète!X213),"-",Nomen.complète!X213)</f>
        <v>14</v>
      </c>
      <c r="D213" s="190">
        <f>IF(ISBLANK(Nomen.complète!Y213),"-",Nomen.complète!Y213)</f>
        <v>65</v>
      </c>
      <c r="E213" s="190">
        <f>IF(ISBLANK(Nomen.complète!Z213),"-",Nomen.complète!Z213)</f>
        <v>1</v>
      </c>
      <c r="F213" s="190">
        <f>IF(ISBLANK(Nomen.complète!AA213),"-",Nomen.complète!AA213)</f>
        <v>2</v>
      </c>
      <c r="G213" s="191">
        <f>IF(ISBLANK(Nomen.complète!AB213),"-",Nomen.complète!AB213)</f>
        <v>0</v>
      </c>
      <c r="H213" s="191">
        <f>IF(ISBLANK(Nomen.complète!AC213),"-",Nomen.complète!AC213)</f>
        <v>0</v>
      </c>
      <c r="L213" s="164">
        <f>IF(ISBLANK(Nomen.complète!T213),"-",Nomen.complète!T213)</f>
        <v>16560001</v>
      </c>
      <c r="M213" s="165" t="str">
        <f>IF(ISBLANK(Nomen.complète!U213),"-",Nomen.complète!U213)</f>
        <v>Boucher-charcutier CFC - Production</v>
      </c>
    </row>
    <row r="214" spans="1:13" x14ac:dyDescent="0.2">
      <c r="A214" s="164">
        <f>IF(ISBLANK(Nomen.complète!V214),"-",Nomen.complète!V214)</f>
        <v>39060008</v>
      </c>
      <c r="B214" s="189" t="str">
        <f>IF(ISBLANK(Nomen.complète!W214),"-",Nomen.complète!W214)</f>
        <v>Assistant du commerce de détail AFP - Economie carnée</v>
      </c>
      <c r="C214" s="190">
        <f>IF(ISBLANK(Nomen.complète!X214),"-",Nomen.complète!X214)</f>
        <v>14</v>
      </c>
      <c r="D214" s="190">
        <f>IF(ISBLANK(Nomen.complète!Y214),"-",Nomen.complète!Y214)</f>
        <v>65</v>
      </c>
      <c r="E214" s="190">
        <f>IF(ISBLANK(Nomen.complète!Z214),"-",Nomen.complète!Z214)</f>
        <v>1</v>
      </c>
      <c r="F214" s="190">
        <f>IF(ISBLANK(Nomen.complète!AA214),"-",Nomen.complète!AA214)</f>
        <v>2</v>
      </c>
      <c r="G214" s="191">
        <f>IF(ISBLANK(Nomen.complète!AB214),"-",Nomen.complète!AB214)</f>
        <v>0</v>
      </c>
      <c r="H214" s="191">
        <f>IF(ISBLANK(Nomen.complète!AC214),"-",Nomen.complète!AC214)</f>
        <v>0</v>
      </c>
      <c r="L214" s="164">
        <f>IF(ISBLANK(Nomen.complète!T214),"-",Nomen.complète!T214)</f>
        <v>16560002</v>
      </c>
      <c r="M214" s="165" t="str">
        <f>IF(ISBLANK(Nomen.complète!U214),"-",Nomen.complète!U214)</f>
        <v>Boucher-charcutier CFC - Transformation</v>
      </c>
    </row>
    <row r="215" spans="1:13" x14ac:dyDescent="0.2">
      <c r="A215" s="164">
        <f>IF(ISBLANK(Nomen.complète!V215),"-",Nomen.complète!V215)</f>
        <v>39060018</v>
      </c>
      <c r="B215" s="189" t="str">
        <f>IF(ISBLANK(Nomen.complète!W215),"-",Nomen.complète!W215)</f>
        <v>Assistant du commerce de détail AFP - Electro-ménagers</v>
      </c>
      <c r="C215" s="190">
        <f>IF(ISBLANK(Nomen.complète!X215),"-",Nomen.complète!X215)</f>
        <v>14</v>
      </c>
      <c r="D215" s="190">
        <f>IF(ISBLANK(Nomen.complète!Y215),"-",Nomen.complète!Y215)</f>
        <v>65</v>
      </c>
      <c r="E215" s="190">
        <f>IF(ISBLANK(Nomen.complète!Z215),"-",Nomen.complète!Z215)</f>
        <v>1</v>
      </c>
      <c r="F215" s="190">
        <f>IF(ISBLANK(Nomen.complète!AA215),"-",Nomen.complète!AA215)</f>
        <v>2</v>
      </c>
      <c r="G215" s="191">
        <f>IF(ISBLANK(Nomen.complète!AB215),"-",Nomen.complète!AB215)</f>
        <v>0</v>
      </c>
      <c r="H215" s="191">
        <f>IF(ISBLANK(Nomen.complète!AC215),"-",Nomen.complète!AC215)</f>
        <v>0</v>
      </c>
      <c r="L215" s="164">
        <f>IF(ISBLANK(Nomen.complète!T215),"-",Nomen.complète!T215)</f>
        <v>16120000</v>
      </c>
      <c r="M215" s="165" t="str">
        <f>IF(ISBLANK(Nomen.complète!U215),"-",Nomen.complète!U215)</f>
        <v>Boulanger-pâtissier-confiseur AFP</v>
      </c>
    </row>
    <row r="216" spans="1:13" x14ac:dyDescent="0.2">
      <c r="A216" s="164">
        <f>IF(ISBLANK(Nomen.complète!V216),"-",Nomen.complète!V216)</f>
        <v>39060024</v>
      </c>
      <c r="B216" s="189" t="str">
        <f>IF(ISBLANK(Nomen.complète!W216),"-",Nomen.complète!W216)</f>
        <v>Assistant du commerce de détail AFP - Flower</v>
      </c>
      <c r="C216" s="190">
        <f>IF(ISBLANK(Nomen.complète!X216),"-",Nomen.complète!X216)</f>
        <v>14</v>
      </c>
      <c r="D216" s="190">
        <f>IF(ISBLANK(Nomen.complète!Y216),"-",Nomen.complète!Y216)</f>
        <v>65</v>
      </c>
      <c r="E216" s="190">
        <f>IF(ISBLANK(Nomen.complète!Z216),"-",Nomen.complète!Z216)</f>
        <v>1</v>
      </c>
      <c r="F216" s="190">
        <f>IF(ISBLANK(Nomen.complète!AA216),"-",Nomen.complète!AA216)</f>
        <v>2</v>
      </c>
      <c r="G216" s="191">
        <f>IF(ISBLANK(Nomen.complète!AB216),"-",Nomen.complète!AB216)</f>
        <v>0</v>
      </c>
      <c r="H216" s="191">
        <f>IF(ISBLANK(Nomen.complète!AC216),"-",Nomen.complète!AC216)</f>
        <v>0</v>
      </c>
      <c r="L216" s="164">
        <f>IF(ISBLANK(Nomen.complète!T216),"-",Nomen.complète!T216)</f>
        <v>16110001</v>
      </c>
      <c r="M216" s="165" t="str">
        <f>IF(ISBLANK(Nomen.complète!U216),"-",Nomen.complète!U216)</f>
        <v>Boulanger-pâtissier-confiseur CFC - Boulangerie-pâtisserie</v>
      </c>
    </row>
    <row r="217" spans="1:13" x14ac:dyDescent="0.2">
      <c r="A217" s="164">
        <f>IF(ISBLANK(Nomen.complète!V217),"-",Nomen.complète!V217)</f>
        <v>39060013</v>
      </c>
      <c r="B217" s="189" t="str">
        <f>IF(ISBLANK(Nomen.complète!W217),"-",Nomen.complète!W217)</f>
        <v>Assistant du commerce de détail AFP - Garden</v>
      </c>
      <c r="C217" s="190">
        <f>IF(ISBLANK(Nomen.complète!X217),"-",Nomen.complète!X217)</f>
        <v>14</v>
      </c>
      <c r="D217" s="190">
        <f>IF(ISBLANK(Nomen.complète!Y217),"-",Nomen.complète!Y217)</f>
        <v>65</v>
      </c>
      <c r="E217" s="190">
        <f>IF(ISBLANK(Nomen.complète!Z217),"-",Nomen.complète!Z217)</f>
        <v>1</v>
      </c>
      <c r="F217" s="190">
        <f>IF(ISBLANK(Nomen.complète!AA217),"-",Nomen.complète!AA217)</f>
        <v>2</v>
      </c>
      <c r="G217" s="191">
        <f>IF(ISBLANK(Nomen.complète!AB217),"-",Nomen.complète!AB217)</f>
        <v>0</v>
      </c>
      <c r="H217" s="191">
        <f>IF(ISBLANK(Nomen.complète!AC217),"-",Nomen.complète!AC217)</f>
        <v>0</v>
      </c>
      <c r="L217" s="164">
        <f>IF(ISBLANK(Nomen.complète!T217),"-",Nomen.complète!T217)</f>
        <v>16110002</v>
      </c>
      <c r="M217" s="165" t="str">
        <f>IF(ISBLANK(Nomen.complète!U217),"-",Nomen.complète!U217)</f>
        <v>Boulanger-pâtissier-confiseur CFC - Pâtisserie-confiserie</v>
      </c>
    </row>
    <row r="218" spans="1:13" x14ac:dyDescent="0.2">
      <c r="A218" s="164">
        <f>IF(ISBLANK(Nomen.complète!V218),"-",Nomen.complète!V218)</f>
        <v>39060023</v>
      </c>
      <c r="B218" s="189" t="str">
        <f>IF(ISBLANK(Nomen.complète!W218),"-",Nomen.complète!W218)</f>
        <v>Assistant du commerce de détail AFP - Instruments de musique</v>
      </c>
      <c r="C218" s="190">
        <f>IF(ISBLANK(Nomen.complète!X218),"-",Nomen.complète!X218)</f>
        <v>14</v>
      </c>
      <c r="D218" s="190">
        <f>IF(ISBLANK(Nomen.complète!Y218),"-",Nomen.complète!Y218)</f>
        <v>65</v>
      </c>
      <c r="E218" s="190">
        <f>IF(ISBLANK(Nomen.complète!Z218),"-",Nomen.complète!Z218)</f>
        <v>1</v>
      </c>
      <c r="F218" s="190">
        <f>IF(ISBLANK(Nomen.complète!AA218),"-",Nomen.complète!AA218)</f>
        <v>2</v>
      </c>
      <c r="G218" s="191">
        <f>IF(ISBLANK(Nomen.complète!AB218),"-",Nomen.complète!AB218)</f>
        <v>0</v>
      </c>
      <c r="H218" s="191">
        <f>IF(ISBLANK(Nomen.complète!AC218),"-",Nomen.complète!AC218)</f>
        <v>0</v>
      </c>
      <c r="L218" s="164">
        <f>IF(ISBLANK(Nomen.complète!T218),"-",Nomen.complète!T218)</f>
        <v>33660000</v>
      </c>
      <c r="M218" s="165" t="str">
        <f>IF(ISBLANK(Nomen.complète!U218),"-",Nomen.complète!U218)</f>
        <v>Carreleur CFC</v>
      </c>
    </row>
    <row r="219" spans="1:13" x14ac:dyDescent="0.2">
      <c r="A219" s="164">
        <f>IF(ISBLANK(Nomen.complète!V219),"-",Nomen.complète!V219)</f>
        <v>39060004</v>
      </c>
      <c r="B219" s="189" t="str">
        <f>IF(ISBLANK(Nomen.complète!W219),"-",Nomen.complète!W219)</f>
        <v>Assistant du commerce de détail AFP - Jouets</v>
      </c>
      <c r="C219" s="190">
        <f>IF(ISBLANK(Nomen.complète!X219),"-",Nomen.complète!X219)</f>
        <v>14</v>
      </c>
      <c r="D219" s="190">
        <f>IF(ISBLANK(Nomen.complète!Y219),"-",Nomen.complète!Y219)</f>
        <v>65</v>
      </c>
      <c r="E219" s="190">
        <f>IF(ISBLANK(Nomen.complète!Z219),"-",Nomen.complète!Z219)</f>
        <v>1</v>
      </c>
      <c r="F219" s="190">
        <f>IF(ISBLANK(Nomen.complète!AA219),"-",Nomen.complète!AA219)</f>
        <v>2</v>
      </c>
      <c r="G219" s="191">
        <f>IF(ISBLANK(Nomen.complète!AB219),"-",Nomen.complète!AB219)</f>
        <v>0</v>
      </c>
      <c r="H219" s="191">
        <f>IF(ISBLANK(Nomen.complète!AC219),"-",Nomen.complète!AC219)</f>
        <v>0</v>
      </c>
      <c r="L219" s="164">
        <f>IF(ISBLANK(Nomen.complète!T219),"-",Nomen.complète!T219)</f>
        <v>27380000</v>
      </c>
      <c r="M219" s="165" t="str">
        <f>IF(ISBLANK(Nomen.complète!U219),"-",Nomen.complète!U219)</f>
        <v>Carrossier réparateur CFC</v>
      </c>
    </row>
    <row r="220" spans="1:13" x14ac:dyDescent="0.2">
      <c r="A220" s="164">
        <f>IF(ISBLANK(Nomen.complète!V220),"-",Nomen.complète!V220)</f>
        <v>39120019</v>
      </c>
      <c r="B220" s="189" t="str">
        <f>IF(ISBLANK(Nomen.complète!W220),"-",Nomen.complète!W220)</f>
        <v>Assistant du commerce de détail AFP - Jouets (dès 2022)</v>
      </c>
      <c r="C220" s="190">
        <f>IF(ISBLANK(Nomen.complète!X220),"-",Nomen.complète!X220)</f>
        <v>14</v>
      </c>
      <c r="D220" s="190">
        <f>IF(ISBLANK(Nomen.complète!Y220),"-",Nomen.complète!Y220)</f>
        <v>65</v>
      </c>
      <c r="E220" s="190">
        <f>IF(ISBLANK(Nomen.complète!Z220),"-",Nomen.complète!Z220)</f>
        <v>1</v>
      </c>
      <c r="F220" s="190">
        <f>IF(ISBLANK(Nomen.complète!AA220),"-",Nomen.complète!AA220)</f>
        <v>2</v>
      </c>
      <c r="G220" s="191">
        <f>IF(ISBLANK(Nomen.complète!AB220),"-",Nomen.complète!AB220)</f>
        <v>0</v>
      </c>
      <c r="H220" s="191">
        <f>IF(ISBLANK(Nomen.complète!AC220),"-",Nomen.complète!AC220)</f>
        <v>0</v>
      </c>
      <c r="L220" s="164">
        <f>IF(ISBLANK(Nomen.complète!T220),"-",Nomen.complète!T220)</f>
        <v>34071000</v>
      </c>
      <c r="M220" s="165" t="str">
        <f>IF(ISBLANK(Nomen.complète!U220),"-",Nomen.complète!U220)</f>
        <v>Carrossier-peintre CFC</v>
      </c>
    </row>
    <row r="221" spans="1:13" x14ac:dyDescent="0.2">
      <c r="A221" s="164">
        <f>IF(ISBLANK(Nomen.complète!V221),"-",Nomen.complète!V221)</f>
        <v>39060027</v>
      </c>
      <c r="B221" s="189" t="str">
        <f>IF(ISBLANK(Nomen.complète!W221),"-",Nomen.complète!W221)</f>
        <v>Assistant du commerce de détail AFP - Kiosque</v>
      </c>
      <c r="C221" s="190">
        <f>IF(ISBLANK(Nomen.complète!X221),"-",Nomen.complète!X221)</f>
        <v>14</v>
      </c>
      <c r="D221" s="190">
        <f>IF(ISBLANK(Nomen.complète!Y221),"-",Nomen.complète!Y221)</f>
        <v>65</v>
      </c>
      <c r="E221" s="190">
        <f>IF(ISBLANK(Nomen.complète!Z221),"-",Nomen.complète!Z221)</f>
        <v>1</v>
      </c>
      <c r="F221" s="190">
        <f>IF(ISBLANK(Nomen.complète!AA221),"-",Nomen.complète!AA221)</f>
        <v>2</v>
      </c>
      <c r="G221" s="191">
        <f>IF(ISBLANK(Nomen.complète!AB221),"-",Nomen.complète!AB221)</f>
        <v>0</v>
      </c>
      <c r="H221" s="191">
        <f>IF(ISBLANK(Nomen.complète!AC221),"-",Nomen.complète!AC221)</f>
        <v>0</v>
      </c>
      <c r="L221" s="164">
        <f>IF(ISBLANK(Nomen.complète!T221),"-",Nomen.complète!T221)</f>
        <v>34070000</v>
      </c>
      <c r="M221" s="165" t="str">
        <f>IF(ISBLANK(Nomen.complète!U221),"-",Nomen.complète!U221)</f>
        <v>Carrossier-peintre CFC (jusqu'à 2017)</v>
      </c>
    </row>
    <row r="222" spans="1:13" x14ac:dyDescent="0.2">
      <c r="A222" s="164">
        <f>IF(ISBLANK(Nomen.complète!V222),"-",Nomen.complète!V222)</f>
        <v>39060025</v>
      </c>
      <c r="B222" s="189" t="str">
        <f>IF(ISBLANK(Nomen.complète!W222),"-",Nomen.complète!W222)</f>
        <v>Assistant du commerce de détail AFP - Landi</v>
      </c>
      <c r="C222" s="190">
        <f>IF(ISBLANK(Nomen.complète!X222),"-",Nomen.complète!X222)</f>
        <v>14</v>
      </c>
      <c r="D222" s="190">
        <f>IF(ISBLANK(Nomen.complète!Y222),"-",Nomen.complète!Y222)</f>
        <v>65</v>
      </c>
      <c r="E222" s="190">
        <f>IF(ISBLANK(Nomen.complète!Z222),"-",Nomen.complète!Z222)</f>
        <v>1</v>
      </c>
      <c r="F222" s="190">
        <f>IF(ISBLANK(Nomen.complète!AA222),"-",Nomen.complète!AA222)</f>
        <v>2</v>
      </c>
      <c r="G222" s="191">
        <f>IF(ISBLANK(Nomen.complète!AB222),"-",Nomen.complète!AB222)</f>
        <v>0</v>
      </c>
      <c r="H222" s="191">
        <f>IF(ISBLANK(Nomen.complète!AC222),"-",Nomen.complète!AC222)</f>
        <v>0</v>
      </c>
      <c r="L222" s="164">
        <f>IF(ISBLANK(Nomen.complète!T222),"-",Nomen.complète!T222)</f>
        <v>27391000</v>
      </c>
      <c r="M222" s="165" t="str">
        <f>IF(ISBLANK(Nomen.complète!U222),"-",Nomen.complète!U222)</f>
        <v>Carrossier-tôlier CFC</v>
      </c>
    </row>
    <row r="223" spans="1:13" x14ac:dyDescent="0.2">
      <c r="A223" s="164">
        <f>IF(ISBLANK(Nomen.complète!V223),"-",Nomen.complète!V223)</f>
        <v>39120010</v>
      </c>
      <c r="B223" s="189" t="str">
        <f>IF(ISBLANK(Nomen.complète!W223),"-",Nomen.complète!W223)</f>
        <v>Assistant du commerce de détail AFP - Landi (dès 2022)</v>
      </c>
      <c r="C223" s="190">
        <f>IF(ISBLANK(Nomen.complète!X223),"-",Nomen.complète!X223)</f>
        <v>14</v>
      </c>
      <c r="D223" s="190">
        <f>IF(ISBLANK(Nomen.complète!Y223),"-",Nomen.complète!Y223)</f>
        <v>65</v>
      </c>
      <c r="E223" s="190">
        <f>IF(ISBLANK(Nomen.complète!Z223),"-",Nomen.complète!Z223)</f>
        <v>1</v>
      </c>
      <c r="F223" s="190">
        <f>IF(ISBLANK(Nomen.complète!AA223),"-",Nomen.complète!AA223)</f>
        <v>2</v>
      </c>
      <c r="G223" s="191">
        <f>IF(ISBLANK(Nomen.complète!AB223),"-",Nomen.complète!AB223)</f>
        <v>0</v>
      </c>
      <c r="H223" s="191">
        <f>IF(ISBLANK(Nomen.complète!AC223),"-",Nomen.complète!AC223)</f>
        <v>0</v>
      </c>
      <c r="L223" s="164">
        <f>IF(ISBLANK(Nomen.complète!T223),"-",Nomen.complète!T223)</f>
        <v>16710000</v>
      </c>
      <c r="M223" s="165" t="str">
        <f>IF(ISBLANK(Nomen.complète!U223),"-",Nomen.complète!U223)</f>
        <v>Caviste CFC</v>
      </c>
    </row>
    <row r="224" spans="1:13" x14ac:dyDescent="0.2">
      <c r="A224" s="164">
        <f>IF(ISBLANK(Nomen.complète!V224),"-",Nomen.complète!V224)</f>
        <v>39060026</v>
      </c>
      <c r="B224" s="189" t="str">
        <f>IF(ISBLANK(Nomen.complète!W224),"-",Nomen.complète!W224)</f>
        <v>Assistant du commerce de détail AFP - Logistique des pièces détachées</v>
      </c>
      <c r="C224" s="190">
        <f>IF(ISBLANK(Nomen.complète!X224),"-",Nomen.complète!X224)</f>
        <v>14</v>
      </c>
      <c r="D224" s="190">
        <f>IF(ISBLANK(Nomen.complète!Y224),"-",Nomen.complète!Y224)</f>
        <v>65</v>
      </c>
      <c r="E224" s="190">
        <f>IF(ISBLANK(Nomen.complète!Z224),"-",Nomen.complète!Z224)</f>
        <v>1</v>
      </c>
      <c r="F224" s="190">
        <f>IF(ISBLANK(Nomen.complète!AA224),"-",Nomen.complète!AA224)</f>
        <v>2</v>
      </c>
      <c r="G224" s="191">
        <f>IF(ISBLANK(Nomen.complète!AB224),"-",Nomen.complète!AB224)</f>
        <v>0</v>
      </c>
      <c r="H224" s="191">
        <f>IF(ISBLANK(Nomen.complète!AC224),"-",Nomen.complète!AC224)</f>
        <v>0</v>
      </c>
      <c r="L224" s="164">
        <f>IF(ISBLANK(Nomen.complète!T224),"-",Nomen.complète!T224)</f>
        <v>19600000</v>
      </c>
      <c r="M224" s="165" t="str">
        <f>IF(ISBLANK(Nomen.complète!U224),"-",Nomen.complète!U224)</f>
        <v>Charpentier CFC</v>
      </c>
    </row>
    <row r="225" spans="1:13" x14ac:dyDescent="0.2">
      <c r="A225" s="164">
        <f>IF(ISBLANK(Nomen.complète!V225),"-",Nomen.complète!V225)</f>
        <v>39060014</v>
      </c>
      <c r="B225" s="189" t="str">
        <f>IF(ISBLANK(Nomen.complète!W225),"-",Nomen.complète!W225)</f>
        <v>Assistant du commerce de détail AFP - Magasins spécialisés en biens zoologiques</v>
      </c>
      <c r="C225" s="190">
        <f>IF(ISBLANK(Nomen.complète!X225),"-",Nomen.complète!X225)</f>
        <v>14</v>
      </c>
      <c r="D225" s="190">
        <f>IF(ISBLANK(Nomen.complète!Y225),"-",Nomen.complète!Y225)</f>
        <v>65</v>
      </c>
      <c r="E225" s="190">
        <f>IF(ISBLANK(Nomen.complète!Z225),"-",Nomen.complète!Z225)</f>
        <v>1</v>
      </c>
      <c r="F225" s="190">
        <f>IF(ISBLANK(Nomen.complète!AA225),"-",Nomen.complète!AA225)</f>
        <v>2</v>
      </c>
      <c r="G225" s="191">
        <f>IF(ISBLANK(Nomen.complète!AB225),"-",Nomen.complète!AB225)</f>
        <v>0</v>
      </c>
      <c r="H225" s="191">
        <f>IF(ISBLANK(Nomen.complète!AC225),"-",Nomen.complète!AC225)</f>
        <v>0</v>
      </c>
      <c r="L225" s="164">
        <f>IF(ISBLANK(Nomen.complète!T225),"-",Nomen.complète!T225)</f>
        <v>44050000</v>
      </c>
      <c r="M225" s="165" t="str">
        <f>IF(ISBLANK(Nomen.complète!U225),"-",Nomen.complète!U225)</f>
        <v>Coiffeur (cours accéléré)</v>
      </c>
    </row>
    <row r="226" spans="1:13" x14ac:dyDescent="0.2">
      <c r="A226" s="164">
        <f>IF(ISBLANK(Nomen.complète!V226),"-",Nomen.complète!V226)</f>
        <v>39120022</v>
      </c>
      <c r="B226" s="189" t="str">
        <f>IF(ISBLANK(Nomen.complète!W226),"-",Nomen.complète!W226)</f>
        <v>Assistant du commerce de détail AFP - Magasins spécialisés en biens zoologiques (dès 2022)</v>
      </c>
      <c r="C226" s="190">
        <f>IF(ISBLANK(Nomen.complète!X226),"-",Nomen.complète!X226)</f>
        <v>14</v>
      </c>
      <c r="D226" s="190">
        <f>IF(ISBLANK(Nomen.complète!Y226),"-",Nomen.complète!Y226)</f>
        <v>65</v>
      </c>
      <c r="E226" s="190">
        <f>IF(ISBLANK(Nomen.complète!Z226),"-",Nomen.complète!Z226)</f>
        <v>1</v>
      </c>
      <c r="F226" s="190">
        <f>IF(ISBLANK(Nomen.complète!AA226),"-",Nomen.complète!AA226)</f>
        <v>2</v>
      </c>
      <c r="G226" s="191">
        <f>IF(ISBLANK(Nomen.complète!AB226),"-",Nomen.complète!AB226)</f>
        <v>0</v>
      </c>
      <c r="H226" s="191">
        <f>IF(ISBLANK(Nomen.complète!AC226),"-",Nomen.complète!AC226)</f>
        <v>0</v>
      </c>
      <c r="L226" s="164">
        <f>IF(ISBLANK(Nomen.complète!T226),"-",Nomen.complète!T226)</f>
        <v>44030000</v>
      </c>
      <c r="M226" s="165" t="str">
        <f>IF(ISBLANK(Nomen.complète!U226),"-",Nomen.complète!U226)</f>
        <v>Coiffeur AFP</v>
      </c>
    </row>
    <row r="227" spans="1:13" x14ac:dyDescent="0.2">
      <c r="A227" s="164">
        <f>IF(ISBLANK(Nomen.complète!V227),"-",Nomen.complète!V227)</f>
        <v>39060011</v>
      </c>
      <c r="B227" s="189" t="str">
        <f>IF(ISBLANK(Nomen.complète!W227),"-",Nomen.complète!W227)</f>
        <v>Assistant du commerce de détail AFP - Maroquinerie et articles de voyage</v>
      </c>
      <c r="C227" s="190">
        <f>IF(ISBLANK(Nomen.complète!X227),"-",Nomen.complète!X227)</f>
        <v>14</v>
      </c>
      <c r="D227" s="190">
        <f>IF(ISBLANK(Nomen.complète!Y227),"-",Nomen.complète!Y227)</f>
        <v>65</v>
      </c>
      <c r="E227" s="190">
        <f>IF(ISBLANK(Nomen.complète!Z227),"-",Nomen.complète!Z227)</f>
        <v>1</v>
      </c>
      <c r="F227" s="190">
        <f>IF(ISBLANK(Nomen.complète!AA227),"-",Nomen.complète!AA227)</f>
        <v>2</v>
      </c>
      <c r="G227" s="191">
        <f>IF(ISBLANK(Nomen.complète!AB227),"-",Nomen.complète!AB227)</f>
        <v>0</v>
      </c>
      <c r="H227" s="191">
        <f>IF(ISBLANK(Nomen.complète!AC227),"-",Nomen.complète!AC227)</f>
        <v>0</v>
      </c>
      <c r="L227" s="164">
        <f>IF(ISBLANK(Nomen.complète!T227),"-",Nomen.complète!T227)</f>
        <v>44010000</v>
      </c>
      <c r="M227" s="165" t="str">
        <f>IF(ISBLANK(Nomen.complète!U227),"-",Nomen.complète!U227)</f>
        <v>Coiffeur CFC</v>
      </c>
    </row>
    <row r="228" spans="1:13" x14ac:dyDescent="0.2">
      <c r="A228" s="164">
        <f>IF(ISBLANK(Nomen.complète!V228),"-",Nomen.complète!V228)</f>
        <v>39060003</v>
      </c>
      <c r="B228" s="189" t="str">
        <f>IF(ISBLANK(Nomen.complète!W228),"-",Nomen.complète!W228)</f>
        <v>Assistant du commerce de détail AFP - Montres-bijoux-pierres précieuses</v>
      </c>
      <c r="C228" s="190">
        <f>IF(ISBLANK(Nomen.complète!X228),"-",Nomen.complète!X228)</f>
        <v>14</v>
      </c>
      <c r="D228" s="190">
        <f>IF(ISBLANK(Nomen.complète!Y228),"-",Nomen.complète!Y228)</f>
        <v>65</v>
      </c>
      <c r="E228" s="190">
        <f>IF(ISBLANK(Nomen.complète!Z228),"-",Nomen.complète!Z228)</f>
        <v>1</v>
      </c>
      <c r="F228" s="190">
        <f>IF(ISBLANK(Nomen.complète!AA228),"-",Nomen.complète!AA228)</f>
        <v>2</v>
      </c>
      <c r="G228" s="191">
        <f>IF(ISBLANK(Nomen.complète!AB228),"-",Nomen.complète!AB228)</f>
        <v>0</v>
      </c>
      <c r="H228" s="191">
        <f>IF(ISBLANK(Nomen.complète!AC228),"-",Nomen.complète!AC228)</f>
        <v>0</v>
      </c>
      <c r="L228" s="164">
        <f>IF(ISBLANK(Nomen.complète!T228),"-",Nomen.complète!T228)</f>
        <v>40500000</v>
      </c>
      <c r="M228" s="165" t="str">
        <f>IF(ISBLANK(Nomen.complète!U228),"-",Nomen.complète!U228)</f>
        <v>Conducteur de véhicules lourds CFC</v>
      </c>
    </row>
    <row r="229" spans="1:13" x14ac:dyDescent="0.2">
      <c r="A229" s="164">
        <f>IF(ISBLANK(Nomen.complète!V229),"-",Nomen.complète!V229)</f>
        <v>39060020</v>
      </c>
      <c r="B229" s="189" t="str">
        <f>IF(ISBLANK(Nomen.complète!W229),"-",Nomen.complète!W229)</f>
        <v>Assistant du commerce de détail AFP - Ménage</v>
      </c>
      <c r="C229" s="190">
        <f>IF(ISBLANK(Nomen.complète!X229),"-",Nomen.complète!X229)</f>
        <v>14</v>
      </c>
      <c r="D229" s="190">
        <f>IF(ISBLANK(Nomen.complète!Y229),"-",Nomen.complète!Y229)</f>
        <v>65</v>
      </c>
      <c r="E229" s="190">
        <f>IF(ISBLANK(Nomen.complète!Z229),"-",Nomen.complète!Z229)</f>
        <v>1</v>
      </c>
      <c r="F229" s="190">
        <f>IF(ISBLANK(Nomen.complète!AA229),"-",Nomen.complète!AA229)</f>
        <v>2</v>
      </c>
      <c r="G229" s="191">
        <f>IF(ISBLANK(Nomen.complète!AB229),"-",Nomen.complète!AB229)</f>
        <v>0</v>
      </c>
      <c r="H229" s="191">
        <f>IF(ISBLANK(Nomen.complète!AC229),"-",Nomen.complète!AC229)</f>
        <v>0</v>
      </c>
      <c r="L229" s="164">
        <f>IF(ISBLANK(Nomen.complète!T229),"-",Nomen.complète!T229)</f>
        <v>27055000</v>
      </c>
      <c r="M229" s="165" t="str">
        <f>IF(ISBLANK(Nomen.complète!U229),"-",Nomen.complète!U229)</f>
        <v>Constructeur d'appareils industriels CFC</v>
      </c>
    </row>
    <row r="230" spans="1:13" x14ac:dyDescent="0.2">
      <c r="A230" s="164">
        <f>IF(ISBLANK(Nomen.complète!V230),"-",Nomen.complète!V230)</f>
        <v>39120009</v>
      </c>
      <c r="B230" s="189" t="str">
        <f>IF(ISBLANK(Nomen.complète!W230),"-",Nomen.complète!W230)</f>
        <v>Assistant du commerce de détail AFP - Ménage (dès 2022)</v>
      </c>
      <c r="C230" s="190">
        <f>IF(ISBLANK(Nomen.complète!X230),"-",Nomen.complète!X230)</f>
        <v>14</v>
      </c>
      <c r="D230" s="190">
        <f>IF(ISBLANK(Nomen.complète!Y230),"-",Nomen.complète!Y230)</f>
        <v>65</v>
      </c>
      <c r="E230" s="190">
        <f>IF(ISBLANK(Nomen.complète!Z230),"-",Nomen.complète!Z230)</f>
        <v>1</v>
      </c>
      <c r="F230" s="190">
        <f>IF(ISBLANK(Nomen.complète!AA230),"-",Nomen.complète!AA230)</f>
        <v>2</v>
      </c>
      <c r="G230" s="191">
        <f>IF(ISBLANK(Nomen.complète!AB230),"-",Nomen.complète!AB230)</f>
        <v>0</v>
      </c>
      <c r="H230" s="191">
        <f>IF(ISBLANK(Nomen.complète!AC230),"-",Nomen.complète!AC230)</f>
        <v>0</v>
      </c>
      <c r="L230" s="164">
        <f>IF(ISBLANK(Nomen.complète!T230),"-",Nomen.complète!T230)</f>
        <v>28910002</v>
      </c>
      <c r="M230" s="165" t="str">
        <f>IF(ISBLANK(Nomen.complète!U230),"-",Nomen.complète!U230)</f>
        <v>Constructeur d'installations de ventilation CFC - Montage</v>
      </c>
    </row>
    <row r="231" spans="1:13" x14ac:dyDescent="0.2">
      <c r="A231" s="164">
        <f>IF(ISBLANK(Nomen.complète!V231),"-",Nomen.complète!V231)</f>
        <v>39060015</v>
      </c>
      <c r="B231" s="189" t="str">
        <f>IF(ISBLANK(Nomen.complète!W231),"-",Nomen.complète!W231)</f>
        <v>Assistant du commerce de détail AFP - Papeterie</v>
      </c>
      <c r="C231" s="190">
        <f>IF(ISBLANK(Nomen.complète!X231),"-",Nomen.complète!X231)</f>
        <v>14</v>
      </c>
      <c r="D231" s="190">
        <f>IF(ISBLANK(Nomen.complète!Y231),"-",Nomen.complète!Y231)</f>
        <v>65</v>
      </c>
      <c r="E231" s="190">
        <f>IF(ISBLANK(Nomen.complète!Z231),"-",Nomen.complète!Z231)</f>
        <v>1</v>
      </c>
      <c r="F231" s="190">
        <f>IF(ISBLANK(Nomen.complète!AA231),"-",Nomen.complète!AA231)</f>
        <v>2</v>
      </c>
      <c r="G231" s="191">
        <f>IF(ISBLANK(Nomen.complète!AB231),"-",Nomen.complète!AB231)</f>
        <v>0</v>
      </c>
      <c r="H231" s="191">
        <f>IF(ISBLANK(Nomen.complète!AC231),"-",Nomen.complète!AC231)</f>
        <v>0</v>
      </c>
      <c r="L231" s="164">
        <f>IF(ISBLANK(Nomen.complète!T231),"-",Nomen.complète!T231)</f>
        <v>28910001</v>
      </c>
      <c r="M231" s="165" t="str">
        <f>IF(ISBLANK(Nomen.complète!U231),"-",Nomen.complète!U231)</f>
        <v>Constructeur d'installations de ventilation CFC - Production</v>
      </c>
    </row>
    <row r="232" spans="1:13" x14ac:dyDescent="0.2">
      <c r="A232" s="164">
        <f>IF(ISBLANK(Nomen.complète!V232),"-",Nomen.complète!V232)</f>
        <v>39120014</v>
      </c>
      <c r="B232" s="189" t="str">
        <f>IF(ISBLANK(Nomen.complète!W232),"-",Nomen.complète!W232)</f>
        <v>Assistant du commerce de détail AFP - Papeterie (dès 2022)</v>
      </c>
      <c r="C232" s="190">
        <f>IF(ISBLANK(Nomen.complète!X232),"-",Nomen.complète!X232)</f>
        <v>14</v>
      </c>
      <c r="D232" s="190">
        <f>IF(ISBLANK(Nomen.complète!Y232),"-",Nomen.complète!Y232)</f>
        <v>65</v>
      </c>
      <c r="E232" s="190">
        <f>IF(ISBLANK(Nomen.complète!Z232),"-",Nomen.complète!Z232)</f>
        <v>1</v>
      </c>
      <c r="F232" s="190">
        <f>IF(ISBLANK(Nomen.complète!AA232),"-",Nomen.complète!AA232)</f>
        <v>2</v>
      </c>
      <c r="G232" s="191">
        <f>IF(ISBLANK(Nomen.complète!AB232),"-",Nomen.complète!AB232)</f>
        <v>0</v>
      </c>
      <c r="H232" s="191">
        <f>IF(ISBLANK(Nomen.complète!AC232),"-",Nomen.complète!AC232)</f>
        <v>0</v>
      </c>
      <c r="L232" s="164">
        <f>IF(ISBLANK(Nomen.complète!T232),"-",Nomen.complète!T232)</f>
        <v>19055000</v>
      </c>
      <c r="M232" s="165" t="str">
        <f>IF(ISBLANK(Nomen.complète!U232),"-",Nomen.complète!U232)</f>
        <v>Constructeur de bateaux CFC</v>
      </c>
    </row>
    <row r="233" spans="1:13" x14ac:dyDescent="0.2">
      <c r="A233" s="164">
        <f>IF(ISBLANK(Nomen.complète!V233),"-",Nomen.complète!V233)</f>
        <v>39060012</v>
      </c>
      <c r="B233" s="189" t="str">
        <f>IF(ISBLANK(Nomen.complète!W233),"-",Nomen.complète!W233)</f>
        <v>Assistant du commerce de détail AFP - Parfumerie</v>
      </c>
      <c r="C233" s="190">
        <f>IF(ISBLANK(Nomen.complète!X233),"-",Nomen.complète!X233)</f>
        <v>14</v>
      </c>
      <c r="D233" s="190">
        <f>IF(ISBLANK(Nomen.complète!Y233),"-",Nomen.complète!Y233)</f>
        <v>65</v>
      </c>
      <c r="E233" s="190">
        <f>IF(ISBLANK(Nomen.complète!Z233),"-",Nomen.complète!Z233)</f>
        <v>1</v>
      </c>
      <c r="F233" s="190">
        <f>IF(ISBLANK(Nomen.complète!AA233),"-",Nomen.complète!AA233)</f>
        <v>2</v>
      </c>
      <c r="G233" s="191">
        <f>IF(ISBLANK(Nomen.complète!AB233),"-",Nomen.complète!AB233)</f>
        <v>0</v>
      </c>
      <c r="H233" s="191">
        <f>IF(ISBLANK(Nomen.complète!AC233),"-",Nomen.complète!AC233)</f>
        <v>0</v>
      </c>
      <c r="L233" s="164">
        <f>IF(ISBLANK(Nomen.complète!T233),"-",Nomen.complète!T233)</f>
        <v>33840000</v>
      </c>
      <c r="M233" s="165" t="str">
        <f>IF(ISBLANK(Nomen.complète!U233),"-",Nomen.complète!U233)</f>
        <v>Constructeur de fondations CFC</v>
      </c>
    </row>
    <row r="234" spans="1:13" x14ac:dyDescent="0.2">
      <c r="A234" s="164">
        <f>IF(ISBLANK(Nomen.complète!V234),"-",Nomen.complète!V234)</f>
        <v>39120015</v>
      </c>
      <c r="B234" s="189" t="str">
        <f>IF(ISBLANK(Nomen.complète!W234),"-",Nomen.complète!W234)</f>
        <v>Assistant du commerce de détail AFP - Parfumerie (dès 2022)</v>
      </c>
      <c r="C234" s="190">
        <f>IF(ISBLANK(Nomen.complète!X234),"-",Nomen.complète!X234)</f>
        <v>14</v>
      </c>
      <c r="D234" s="190">
        <f>IF(ISBLANK(Nomen.complète!Y234),"-",Nomen.complète!Y234)</f>
        <v>65</v>
      </c>
      <c r="E234" s="190">
        <f>IF(ISBLANK(Nomen.complète!Z234),"-",Nomen.complète!Z234)</f>
        <v>1</v>
      </c>
      <c r="F234" s="190">
        <f>IF(ISBLANK(Nomen.complète!AA234),"-",Nomen.complète!AA234)</f>
        <v>2</v>
      </c>
      <c r="G234" s="191">
        <f>IF(ISBLANK(Nomen.complète!AB234),"-",Nomen.complète!AB234)</f>
        <v>0</v>
      </c>
      <c r="H234" s="191">
        <f>IF(ISBLANK(Nomen.complète!AC234),"-",Nomen.complète!AC234)</f>
        <v>0</v>
      </c>
      <c r="L234" s="164">
        <f>IF(ISBLANK(Nomen.complète!T234),"-",Nomen.complète!T234)</f>
        <v>33810000</v>
      </c>
      <c r="M234" s="165" t="str">
        <f>IF(ISBLANK(Nomen.complète!U234),"-",Nomen.complète!U234)</f>
        <v>Constructeur de routes CFC</v>
      </c>
    </row>
    <row r="235" spans="1:13" x14ac:dyDescent="0.2">
      <c r="A235" s="164">
        <f>IF(ISBLANK(Nomen.complète!V235),"-",Nomen.complète!V235)</f>
        <v>39060016</v>
      </c>
      <c r="B235" s="189" t="str">
        <f>IF(ISBLANK(Nomen.complète!W235),"-",Nomen.complète!W235)</f>
        <v>Assistant du commerce de détail AFP - Peinture</v>
      </c>
      <c r="C235" s="190">
        <f>IF(ISBLANK(Nomen.complète!X235),"-",Nomen.complète!X235)</f>
        <v>14</v>
      </c>
      <c r="D235" s="190">
        <f>IF(ISBLANK(Nomen.complète!Y235),"-",Nomen.complète!Y235)</f>
        <v>65</v>
      </c>
      <c r="E235" s="190">
        <f>IF(ISBLANK(Nomen.complète!Z235),"-",Nomen.complète!Z235)</f>
        <v>1</v>
      </c>
      <c r="F235" s="190">
        <f>IF(ISBLANK(Nomen.complète!AA235),"-",Nomen.complète!AA235)</f>
        <v>2</v>
      </c>
      <c r="G235" s="191">
        <f>IF(ISBLANK(Nomen.complète!AB235),"-",Nomen.complète!AB235)</f>
        <v>0</v>
      </c>
      <c r="H235" s="191">
        <f>IF(ISBLANK(Nomen.complète!AC235),"-",Nomen.complète!AC235)</f>
        <v>0</v>
      </c>
      <c r="L235" s="164">
        <f>IF(ISBLANK(Nomen.complète!T235),"-",Nomen.complète!T235)</f>
        <v>29220001</v>
      </c>
      <c r="M235" s="165" t="str">
        <f>IF(ISBLANK(Nomen.complète!U235),"-",Nomen.complète!U235)</f>
        <v>Constructeur métallique CFC - Construction métallique</v>
      </c>
    </row>
    <row r="236" spans="1:13" x14ac:dyDescent="0.2">
      <c r="A236" s="164">
        <f>IF(ISBLANK(Nomen.complète!V236),"-",Nomen.complète!V236)</f>
        <v>39120008</v>
      </c>
      <c r="B236" s="189" t="str">
        <f>IF(ISBLANK(Nomen.complète!W236),"-",Nomen.complète!W236)</f>
        <v>Assistant du commerce de détail AFP - Peinture (dès 2022)</v>
      </c>
      <c r="C236" s="190">
        <f>IF(ISBLANK(Nomen.complète!X236),"-",Nomen.complète!X236)</f>
        <v>14</v>
      </c>
      <c r="D236" s="190">
        <f>IF(ISBLANK(Nomen.complète!Y236),"-",Nomen.complète!Y236)</f>
        <v>65</v>
      </c>
      <c r="E236" s="190">
        <f>IF(ISBLANK(Nomen.complète!Z236),"-",Nomen.complète!Z236)</f>
        <v>1</v>
      </c>
      <c r="F236" s="190">
        <f>IF(ISBLANK(Nomen.complète!AA236),"-",Nomen.complète!AA236)</f>
        <v>2</v>
      </c>
      <c r="G236" s="191">
        <f>IF(ISBLANK(Nomen.complète!AB236),"-",Nomen.complète!AB236)</f>
        <v>0</v>
      </c>
      <c r="H236" s="191">
        <f>IF(ISBLANK(Nomen.complète!AC236),"-",Nomen.complète!AC236)</f>
        <v>0</v>
      </c>
      <c r="L236" s="164">
        <f>IF(ISBLANK(Nomen.complète!T236),"-",Nomen.complète!T236)</f>
        <v>29220002</v>
      </c>
      <c r="M236" s="165" t="str">
        <f>IF(ISBLANK(Nomen.complète!U236),"-",Nomen.complète!U236)</f>
        <v>Constructeur métallique CFC - Travaux de forge</v>
      </c>
    </row>
    <row r="237" spans="1:13" x14ac:dyDescent="0.2">
      <c r="A237" s="164">
        <f>IF(ISBLANK(Nomen.complète!V237),"-",Nomen.complète!V237)</f>
        <v>39060028</v>
      </c>
      <c r="B237" s="189" t="str">
        <f>IF(ISBLANK(Nomen.complète!W237),"-",Nomen.complète!W237)</f>
        <v>Assistant du commerce de détail AFP - Poste</v>
      </c>
      <c r="C237" s="190">
        <f>IF(ISBLANK(Nomen.complète!X237),"-",Nomen.complète!X237)</f>
        <v>14</v>
      </c>
      <c r="D237" s="190">
        <f>IF(ISBLANK(Nomen.complète!Y237),"-",Nomen.complète!Y237)</f>
        <v>65</v>
      </c>
      <c r="E237" s="190">
        <f>IF(ISBLANK(Nomen.complète!Z237),"-",Nomen.complète!Z237)</f>
        <v>1</v>
      </c>
      <c r="F237" s="190">
        <f>IF(ISBLANK(Nomen.complète!AA237),"-",Nomen.complète!AA237)</f>
        <v>2</v>
      </c>
      <c r="G237" s="191">
        <f>IF(ISBLANK(Nomen.complète!AB237),"-",Nomen.complète!AB237)</f>
        <v>0</v>
      </c>
      <c r="H237" s="191">
        <f>IF(ISBLANK(Nomen.complète!AC237),"-",Nomen.complète!AC237)</f>
        <v>0</v>
      </c>
      <c r="L237" s="164">
        <f>IF(ISBLANK(Nomen.complète!T237),"-",Nomen.complète!T237)</f>
        <v>23410000</v>
      </c>
      <c r="M237" s="165" t="str">
        <f>IF(ISBLANK(Nomen.complète!U237),"-",Nomen.complète!U237)</f>
        <v>Cordonnier CFC</v>
      </c>
    </row>
    <row r="238" spans="1:13" x14ac:dyDescent="0.2">
      <c r="A238" s="164">
        <f>IF(ISBLANK(Nomen.complète!V238),"-",Nomen.complète!V238)</f>
        <v>39120016</v>
      </c>
      <c r="B238" s="189" t="str">
        <f>IF(ISBLANK(Nomen.complète!W238),"-",Nomen.complète!W238)</f>
        <v>Assistant du commerce de détail AFP - Poste (dès 2022)</v>
      </c>
      <c r="C238" s="190">
        <f>IF(ISBLANK(Nomen.complète!X238),"-",Nomen.complète!X238)</f>
        <v>14</v>
      </c>
      <c r="D238" s="190">
        <f>IF(ISBLANK(Nomen.complète!Y238),"-",Nomen.complète!Y238)</f>
        <v>65</v>
      </c>
      <c r="E238" s="190">
        <f>IF(ISBLANK(Nomen.complète!Z238),"-",Nomen.complète!Z238)</f>
        <v>1</v>
      </c>
      <c r="F238" s="190">
        <f>IF(ISBLANK(Nomen.complète!AA238),"-",Nomen.complète!AA238)</f>
        <v>2</v>
      </c>
      <c r="G238" s="191">
        <f>IF(ISBLANK(Nomen.complète!AB238),"-",Nomen.complète!AB238)</f>
        <v>0</v>
      </c>
      <c r="H238" s="191">
        <f>IF(ISBLANK(Nomen.complète!AC238),"-",Nomen.complète!AC238)</f>
        <v>0</v>
      </c>
      <c r="L238" s="164">
        <f>IF(ISBLANK(Nomen.complète!T238),"-",Nomen.complète!T238)</f>
        <v>18650000</v>
      </c>
      <c r="M238" s="165" t="str">
        <f>IF(ISBLANK(Nomen.complète!U238),"-",Nomen.complète!U238)</f>
        <v>Courtepointier CFC</v>
      </c>
    </row>
    <row r="239" spans="1:13" x14ac:dyDescent="0.2">
      <c r="A239" s="164">
        <f>IF(ISBLANK(Nomen.complète!V239),"-",Nomen.complète!V239)</f>
        <v>39060006</v>
      </c>
      <c r="B239" s="189" t="str">
        <f>IF(ISBLANK(Nomen.complète!W239),"-",Nomen.complète!W239)</f>
        <v>Assistant du commerce de détail AFP - Produits nutritifs et stimulants</v>
      </c>
      <c r="C239" s="190">
        <f>IF(ISBLANK(Nomen.complète!X239),"-",Nomen.complète!X239)</f>
        <v>14</v>
      </c>
      <c r="D239" s="190">
        <f>IF(ISBLANK(Nomen.complète!Y239),"-",Nomen.complète!Y239)</f>
        <v>65</v>
      </c>
      <c r="E239" s="190">
        <f>IF(ISBLANK(Nomen.complète!Z239),"-",Nomen.complète!Z239)</f>
        <v>1</v>
      </c>
      <c r="F239" s="190">
        <f>IF(ISBLANK(Nomen.complète!AA239),"-",Nomen.complète!AA239)</f>
        <v>2</v>
      </c>
      <c r="G239" s="191">
        <f>IF(ISBLANK(Nomen.complète!AB239),"-",Nomen.complète!AB239)</f>
        <v>0</v>
      </c>
      <c r="H239" s="191">
        <f>IF(ISBLANK(Nomen.complète!AC239),"-",Nomen.complète!AC239)</f>
        <v>0</v>
      </c>
      <c r="L239" s="164">
        <f>IF(ISBLANK(Nomen.complète!T239),"-",Nomen.complète!T239)</f>
        <v>33155000</v>
      </c>
      <c r="M239" s="165" t="str">
        <f>IF(ISBLANK(Nomen.complète!U239),"-",Nomen.complète!U239)</f>
        <v>Couvreur CFC</v>
      </c>
    </row>
    <row r="240" spans="1:13" x14ac:dyDescent="0.2">
      <c r="A240" s="164">
        <f>IF(ISBLANK(Nomen.complète!V240),"-",Nomen.complète!V240)</f>
        <v>39060019</v>
      </c>
      <c r="B240" s="189" t="str">
        <f>IF(ISBLANK(Nomen.complète!W240),"-",Nomen.complète!W240)</f>
        <v>Assistant du commerce de détail AFP - Quincaillerie</v>
      </c>
      <c r="C240" s="190">
        <f>IF(ISBLANK(Nomen.complète!X240),"-",Nomen.complète!X240)</f>
        <v>14</v>
      </c>
      <c r="D240" s="190">
        <f>IF(ISBLANK(Nomen.complète!Y240),"-",Nomen.complète!Y240)</f>
        <v>65</v>
      </c>
      <c r="E240" s="190">
        <f>IF(ISBLANK(Nomen.complète!Z240),"-",Nomen.complète!Z240)</f>
        <v>1</v>
      </c>
      <c r="F240" s="190">
        <f>IF(ISBLANK(Nomen.complète!AA240),"-",Nomen.complète!AA240)</f>
        <v>2</v>
      </c>
      <c r="G240" s="191">
        <f>IF(ISBLANK(Nomen.complète!AB240),"-",Nomen.complète!AB240)</f>
        <v>0</v>
      </c>
      <c r="H240" s="191">
        <f>IF(ISBLANK(Nomen.complète!AC240),"-",Nomen.complète!AC240)</f>
        <v>0</v>
      </c>
      <c r="L240" s="164">
        <f>IF(ISBLANK(Nomen.complète!T240),"-",Nomen.complète!T240)</f>
        <v>18030000</v>
      </c>
      <c r="M240" s="165" t="str">
        <f>IF(ISBLANK(Nomen.complète!U240),"-",Nomen.complète!U240)</f>
        <v>Créateur de vêtements CFC</v>
      </c>
    </row>
    <row r="241" spans="1:13" x14ac:dyDescent="0.2">
      <c r="A241" s="164">
        <f>IF(ISBLANK(Nomen.complète!V241),"-",Nomen.complète!V241)</f>
        <v>39120006</v>
      </c>
      <c r="B241" s="189" t="str">
        <f>IF(ISBLANK(Nomen.complète!W241),"-",Nomen.complète!W241)</f>
        <v>Assistant du commerce de détail AFP - Quincaillerie (dès 2022)</v>
      </c>
      <c r="C241" s="190">
        <f>IF(ISBLANK(Nomen.complète!X241),"-",Nomen.complète!X241)</f>
        <v>14</v>
      </c>
      <c r="D241" s="190">
        <f>IF(ISBLANK(Nomen.complète!Y241),"-",Nomen.complète!Y241)</f>
        <v>65</v>
      </c>
      <c r="E241" s="190">
        <f>IF(ISBLANK(Nomen.complète!Z241),"-",Nomen.complète!Z241)</f>
        <v>1</v>
      </c>
      <c r="F241" s="190">
        <f>IF(ISBLANK(Nomen.complète!AA241),"-",Nomen.complète!AA241)</f>
        <v>2</v>
      </c>
      <c r="G241" s="191">
        <f>IF(ISBLANK(Nomen.complète!AB241),"-",Nomen.complète!AB241)</f>
        <v>0</v>
      </c>
      <c r="H241" s="191">
        <f>IF(ISBLANK(Nomen.complète!AC241),"-",Nomen.complète!AC241)</f>
        <v>0</v>
      </c>
      <c r="L241" s="164">
        <f>IF(ISBLANK(Nomen.complète!T241),"-",Nomen.complète!T241)</f>
        <v>42340000</v>
      </c>
      <c r="M241" s="165" t="str">
        <f>IF(ISBLANK(Nomen.complète!U241),"-",Nomen.complète!U241)</f>
        <v>Cuisinier CFC</v>
      </c>
    </row>
    <row r="242" spans="1:13" x14ac:dyDescent="0.2">
      <c r="A242" s="164">
        <f>IF(ISBLANK(Nomen.complète!V242),"-",Nomen.complète!V242)</f>
        <v>39120002</v>
      </c>
      <c r="B242" s="189" t="str">
        <f>IF(ISBLANK(Nomen.complète!W242),"-",Nomen.complète!W242)</f>
        <v>Assistant du commerce de détail AFP - Sales Automobile (dès 2022)</v>
      </c>
      <c r="C242" s="190">
        <f>IF(ISBLANK(Nomen.complète!X242),"-",Nomen.complète!X242)</f>
        <v>14</v>
      </c>
      <c r="D242" s="190">
        <f>IF(ISBLANK(Nomen.complète!Y242),"-",Nomen.complète!Y242)</f>
        <v>65</v>
      </c>
      <c r="E242" s="190">
        <f>IF(ISBLANK(Nomen.complète!Z242),"-",Nomen.complète!Z242)</f>
        <v>1</v>
      </c>
      <c r="F242" s="190">
        <f>IF(ISBLANK(Nomen.complète!AA242),"-",Nomen.complète!AA242)</f>
        <v>2</v>
      </c>
      <c r="G242" s="191">
        <f>IF(ISBLANK(Nomen.complète!AB242),"-",Nomen.complète!AB242)</f>
        <v>0</v>
      </c>
      <c r="H242" s="191">
        <f>IF(ISBLANK(Nomen.complète!AC242),"-",Nomen.complète!AC242)</f>
        <v>0</v>
      </c>
      <c r="L242" s="164">
        <f>IF(ISBLANK(Nomen.complète!T242),"-",Nomen.complète!T242)</f>
        <v>26410000</v>
      </c>
      <c r="M242" s="165" t="str">
        <f>IF(ISBLANK(Nomen.complète!U242),"-",Nomen.complète!U242)</f>
        <v>Céramiste CFC</v>
      </c>
    </row>
    <row r="243" spans="1:13" x14ac:dyDescent="0.2">
      <c r="A243" s="164">
        <f>IF(ISBLANK(Nomen.complète!V243),"-",Nomen.complète!V243)</f>
        <v>39060021</v>
      </c>
      <c r="B243" s="189" t="str">
        <f>IF(ISBLANK(Nomen.complète!W243),"-",Nomen.complète!W243)</f>
        <v>Assistant du commerce de détail AFP - Tapis + revêtements de sols</v>
      </c>
      <c r="C243" s="190">
        <f>IF(ISBLANK(Nomen.complète!X243),"-",Nomen.complète!X243)</f>
        <v>14</v>
      </c>
      <c r="D243" s="190">
        <f>IF(ISBLANK(Nomen.complète!Y243),"-",Nomen.complète!Y243)</f>
        <v>65</v>
      </c>
      <c r="E243" s="190">
        <f>IF(ISBLANK(Nomen.complète!Z243),"-",Nomen.complète!Z243)</f>
        <v>1</v>
      </c>
      <c r="F243" s="190">
        <f>IF(ISBLANK(Nomen.complète!AA243),"-",Nomen.complète!AA243)</f>
        <v>2</v>
      </c>
      <c r="G243" s="191">
        <f>IF(ISBLANK(Nomen.complète!AB243),"-",Nomen.complète!AB243)</f>
        <v>0</v>
      </c>
      <c r="H243" s="191">
        <f>IF(ISBLANK(Nomen.complète!AC243),"-",Nomen.complète!AC243)</f>
        <v>0</v>
      </c>
      <c r="L243" s="164">
        <f>IF(ISBLANK(Nomen.complète!T243),"-",Nomen.complète!T243)</f>
        <v>37400001</v>
      </c>
      <c r="M243" s="165" t="str">
        <f>IF(ISBLANK(Nomen.complète!U243),"-",Nomen.complète!U243)</f>
        <v>Dessinateur CFC - Architecture</v>
      </c>
    </row>
    <row r="244" spans="1:13" x14ac:dyDescent="0.2">
      <c r="A244" s="164">
        <f>IF(ISBLANK(Nomen.complète!V244),"-",Nomen.complète!V244)</f>
        <v>39060009</v>
      </c>
      <c r="B244" s="189" t="str">
        <f>IF(ISBLANK(Nomen.complète!W244),"-",Nomen.complète!W244)</f>
        <v>Assistant du commerce de détail AFP - Textile</v>
      </c>
      <c r="C244" s="190">
        <f>IF(ISBLANK(Nomen.complète!X244),"-",Nomen.complète!X244)</f>
        <v>14</v>
      </c>
      <c r="D244" s="190">
        <f>IF(ISBLANK(Nomen.complète!Y244),"-",Nomen.complète!Y244)</f>
        <v>65</v>
      </c>
      <c r="E244" s="190">
        <f>IF(ISBLANK(Nomen.complète!Z244),"-",Nomen.complète!Z244)</f>
        <v>1</v>
      </c>
      <c r="F244" s="190">
        <f>IF(ISBLANK(Nomen.complète!AA244),"-",Nomen.complète!AA244)</f>
        <v>2</v>
      </c>
      <c r="G244" s="191">
        <f>IF(ISBLANK(Nomen.complète!AB244),"-",Nomen.complète!AB244)</f>
        <v>0</v>
      </c>
      <c r="H244" s="191">
        <f>IF(ISBLANK(Nomen.complète!AC244),"-",Nomen.complète!AC244)</f>
        <v>0</v>
      </c>
      <c r="L244" s="164">
        <f>IF(ISBLANK(Nomen.complète!T244),"-",Nomen.complète!T244)</f>
        <v>37400003</v>
      </c>
      <c r="M244" s="165" t="str">
        <f>IF(ISBLANK(Nomen.complète!U244),"-",Nomen.complète!U244)</f>
        <v>Dessinateur CFC - Architecture d'intérieur</v>
      </c>
    </row>
    <row r="245" spans="1:13" x14ac:dyDescent="0.2">
      <c r="A245" s="164">
        <f>IF(ISBLANK(Nomen.complète!V245),"-",Nomen.complète!V245)</f>
        <v>39120021</v>
      </c>
      <c r="B245" s="189" t="str">
        <f>IF(ISBLANK(Nomen.complète!W245),"-",Nomen.complète!W245)</f>
        <v>Assistant du commerce de détail AFP - Textile (dès 2022)</v>
      </c>
      <c r="C245" s="190">
        <f>IF(ISBLANK(Nomen.complète!X245),"-",Nomen.complète!X245)</f>
        <v>14</v>
      </c>
      <c r="D245" s="190">
        <f>IF(ISBLANK(Nomen.complète!Y245),"-",Nomen.complète!Y245)</f>
        <v>65</v>
      </c>
      <c r="E245" s="190">
        <f>IF(ISBLANK(Nomen.complète!Z245),"-",Nomen.complète!Z245)</f>
        <v>1</v>
      </c>
      <c r="F245" s="190">
        <f>IF(ISBLANK(Nomen.complète!AA245),"-",Nomen.complète!AA245)</f>
        <v>2</v>
      </c>
      <c r="G245" s="191">
        <f>IF(ISBLANK(Nomen.complète!AB245),"-",Nomen.complète!AB245)</f>
        <v>0</v>
      </c>
      <c r="H245" s="191">
        <f>IF(ISBLANK(Nomen.complète!AC245),"-",Nomen.complète!AC245)</f>
        <v>0</v>
      </c>
      <c r="L245" s="164">
        <f>IF(ISBLANK(Nomen.complète!T245),"-",Nomen.complète!T245)</f>
        <v>37400004</v>
      </c>
      <c r="M245" s="165" t="str">
        <f>IF(ISBLANK(Nomen.complète!U245),"-",Nomen.complète!U245)</f>
        <v>Dessinateur CFC - Architecture paysagère</v>
      </c>
    </row>
    <row r="246" spans="1:13" x14ac:dyDescent="0.2">
      <c r="A246" s="164">
        <f>IF(ISBLANK(Nomen.complète!V246),"-",Nomen.complète!V246)</f>
        <v>39060029</v>
      </c>
      <c r="B246" s="189" t="str">
        <f>IF(ISBLANK(Nomen.complète!W246),"-",Nomen.complète!W246)</f>
        <v>Assistant du commerce de détail AFP - Transports publics</v>
      </c>
      <c r="C246" s="190">
        <f>IF(ISBLANK(Nomen.complète!X246),"-",Nomen.complète!X246)</f>
        <v>14</v>
      </c>
      <c r="D246" s="190">
        <f>IF(ISBLANK(Nomen.complète!Y246),"-",Nomen.complète!Y246)</f>
        <v>65</v>
      </c>
      <c r="E246" s="190">
        <f>IF(ISBLANK(Nomen.complète!Z246),"-",Nomen.complète!Z246)</f>
        <v>1</v>
      </c>
      <c r="F246" s="190">
        <f>IF(ISBLANK(Nomen.complète!AA246),"-",Nomen.complète!AA246)</f>
        <v>2</v>
      </c>
      <c r="G246" s="191">
        <f>IF(ISBLANK(Nomen.complète!AB246),"-",Nomen.complète!AB246)</f>
        <v>0</v>
      </c>
      <c r="H246" s="191">
        <f>IF(ISBLANK(Nomen.complète!AC246),"-",Nomen.complète!AC246)</f>
        <v>0</v>
      </c>
      <c r="L246" s="164">
        <f>IF(ISBLANK(Nomen.complète!T246),"-",Nomen.complète!T246)</f>
        <v>37400002</v>
      </c>
      <c r="M246" s="165" t="str">
        <f>IF(ISBLANK(Nomen.complète!U246),"-",Nomen.complète!U246)</f>
        <v>Dessinateur CFC - Génie civil</v>
      </c>
    </row>
    <row r="247" spans="1:13" x14ac:dyDescent="0.2">
      <c r="A247" s="164">
        <f>IF(ISBLANK(Nomen.complète!V247),"-",Nomen.complète!V247)</f>
        <v>39120013</v>
      </c>
      <c r="B247" s="189" t="str">
        <f>IF(ISBLANK(Nomen.complète!W247),"-",Nomen.complète!W247)</f>
        <v>Assistant du commerce de détail AFP - Transports publics (dès 2022)</v>
      </c>
      <c r="C247" s="190">
        <f>IF(ISBLANK(Nomen.complète!X247),"-",Nomen.complète!X247)</f>
        <v>14</v>
      </c>
      <c r="D247" s="190">
        <f>IF(ISBLANK(Nomen.complète!Y247),"-",Nomen.complète!Y247)</f>
        <v>65</v>
      </c>
      <c r="E247" s="190">
        <f>IF(ISBLANK(Nomen.complète!Z247),"-",Nomen.complète!Z247)</f>
        <v>1</v>
      </c>
      <c r="F247" s="190">
        <f>IF(ISBLANK(Nomen.complète!AA247),"-",Nomen.complète!AA247)</f>
        <v>2</v>
      </c>
      <c r="G247" s="191">
        <f>IF(ISBLANK(Nomen.complète!AB247),"-",Nomen.complète!AB247)</f>
        <v>0</v>
      </c>
      <c r="H247" s="191">
        <f>IF(ISBLANK(Nomen.complète!AC247),"-",Nomen.complète!AC247)</f>
        <v>0</v>
      </c>
      <c r="L247" s="164">
        <f>IF(ISBLANK(Nomen.complète!T247),"-",Nomen.complète!T247)</f>
        <v>36860000</v>
      </c>
      <c r="M247" s="165" t="str">
        <f>IF(ISBLANK(Nomen.complète!U247),"-",Nomen.complète!U247)</f>
        <v>Dessinateur en construction microtechnique CFC</v>
      </c>
    </row>
    <row r="248" spans="1:13" x14ac:dyDescent="0.2">
      <c r="A248" s="164">
        <f>IF(ISBLANK(Nomen.complète!V248),"-",Nomen.complète!V248)</f>
        <v>39060099</v>
      </c>
      <c r="B248" s="189" t="str">
        <f>IF(ISBLANK(Nomen.complète!W248),"-",Nomen.complète!W248)</f>
        <v>Assistant du commerce de détail AFP - sans autres indications</v>
      </c>
      <c r="C248" s="190">
        <f>IF(ISBLANK(Nomen.complète!X248),"-",Nomen.complète!X248)</f>
        <v>14</v>
      </c>
      <c r="D248" s="190">
        <f>IF(ISBLANK(Nomen.complète!Y248),"-",Nomen.complète!Y248)</f>
        <v>65</v>
      </c>
      <c r="E248" s="190">
        <f>IF(ISBLANK(Nomen.complète!Z248),"-",Nomen.complète!Z248)</f>
        <v>1</v>
      </c>
      <c r="F248" s="190">
        <f>IF(ISBLANK(Nomen.complète!AA248),"-",Nomen.complète!AA248)</f>
        <v>2</v>
      </c>
      <c r="G248" s="191">
        <f>IF(ISBLANK(Nomen.complète!AB248),"-",Nomen.complète!AB248)</f>
        <v>0</v>
      </c>
      <c r="H248" s="191">
        <f>IF(ISBLANK(Nomen.complète!AC248),"-",Nomen.complète!AC248)</f>
        <v>0</v>
      </c>
      <c r="L248" s="164">
        <f>IF(ISBLANK(Nomen.complète!T248),"-",Nomen.complète!T248)</f>
        <v>36861000</v>
      </c>
      <c r="M248" s="165" t="str">
        <f>IF(ISBLANK(Nomen.complète!U248),"-",Nomen.complète!U248)</f>
        <v>Dessinateur en construction microtechnique CFC (à partir de la rentrée 2020)</v>
      </c>
    </row>
    <row r="249" spans="1:13" x14ac:dyDescent="0.2">
      <c r="A249" s="164">
        <f>IF(ISBLANK(Nomen.complète!V249),"-",Nomen.complète!V249)</f>
        <v>39120007</v>
      </c>
      <c r="B249" s="189" t="str">
        <f>IF(ISBLANK(Nomen.complète!W249),"-",Nomen.complète!W249)</f>
        <v>Assistant du commerce de détail AFP - Électro-ménager (dès 2022)</v>
      </c>
      <c r="C249" s="190">
        <f>IF(ISBLANK(Nomen.complète!X249),"-",Nomen.complète!X249)</f>
        <v>14</v>
      </c>
      <c r="D249" s="190">
        <f>IF(ISBLANK(Nomen.complète!Y249),"-",Nomen.complète!Y249)</f>
        <v>65</v>
      </c>
      <c r="E249" s="190">
        <f>IF(ISBLANK(Nomen.complète!Z249),"-",Nomen.complète!Z249)</f>
        <v>1</v>
      </c>
      <c r="F249" s="190">
        <f>IF(ISBLANK(Nomen.complète!AA249),"-",Nomen.complète!AA249)</f>
        <v>2</v>
      </c>
      <c r="G249" s="191">
        <f>IF(ISBLANK(Nomen.complète!AB249),"-",Nomen.complète!AB249)</f>
        <v>0</v>
      </c>
      <c r="H249" s="191">
        <f>IF(ISBLANK(Nomen.complète!AC249),"-",Nomen.complète!AC249)</f>
        <v>0</v>
      </c>
      <c r="L249" s="164">
        <f>IF(ISBLANK(Nomen.complète!T249),"-",Nomen.complète!T249)</f>
        <v>36860002</v>
      </c>
      <c r="M249" s="165" t="str">
        <f>IF(ISBLANK(Nomen.complète!U249),"-",Nomen.complète!U249)</f>
        <v>Dessinateur en construction microtechnique CFC - Prototypes</v>
      </c>
    </row>
    <row r="250" spans="1:13" x14ac:dyDescent="0.2">
      <c r="A250" s="164">
        <f>IF(ISBLANK(Nomen.complète!V250),"-",Nomen.complète!V250)</f>
        <v>27260000</v>
      </c>
      <c r="B250" s="189" t="str">
        <f>IF(ISBLANK(Nomen.complète!W250),"-",Nomen.complète!W250)</f>
        <v>Assistant en maintenance d'automobiles AFP</v>
      </c>
      <c r="C250" s="190">
        <f>IF(ISBLANK(Nomen.complète!X250),"-",Nomen.complète!X250)</f>
        <v>14</v>
      </c>
      <c r="D250" s="190">
        <f>IF(ISBLANK(Nomen.complète!Y250),"-",Nomen.complète!Y250)</f>
        <v>65</v>
      </c>
      <c r="E250" s="190">
        <f>IF(ISBLANK(Nomen.complète!Z250),"-",Nomen.complète!Z250)</f>
        <v>1</v>
      </c>
      <c r="F250" s="190">
        <f>IF(ISBLANK(Nomen.complète!AA250),"-",Nomen.complète!AA250)</f>
        <v>2</v>
      </c>
      <c r="G250" s="191">
        <f>IF(ISBLANK(Nomen.complète!AB250),"-",Nomen.complète!AB250)</f>
        <v>0</v>
      </c>
      <c r="H250" s="191">
        <f>IF(ISBLANK(Nomen.complète!AC250),"-",Nomen.complète!AC250)</f>
        <v>0</v>
      </c>
      <c r="L250" s="164">
        <f>IF(ISBLANK(Nomen.complète!T250),"-",Nomen.complète!T250)</f>
        <v>36535000</v>
      </c>
      <c r="M250" s="165" t="str">
        <f>IF(ISBLANK(Nomen.complète!U250),"-",Nomen.complète!U250)</f>
        <v>Dessinateur-constructeur industriel CFC</v>
      </c>
    </row>
    <row r="251" spans="1:13" x14ac:dyDescent="0.2">
      <c r="A251" s="164">
        <f>IF(ISBLANK(Nomen.complète!V251),"-",Nomen.complète!V251)</f>
        <v>47160000</v>
      </c>
      <c r="B251" s="189" t="str">
        <f>IF(ISBLANK(Nomen.complète!W251),"-",Nomen.complète!W251)</f>
        <v>Assistant en médecine vétérinaire CFC</v>
      </c>
      <c r="C251" s="190">
        <f>IF(ISBLANK(Nomen.complète!X251),"-",Nomen.complète!X251)</f>
        <v>14</v>
      </c>
      <c r="D251" s="190">
        <f>IF(ISBLANK(Nomen.complète!Y251),"-",Nomen.complète!Y251)</f>
        <v>65</v>
      </c>
      <c r="E251" s="190">
        <f>IF(ISBLANK(Nomen.complète!Z251),"-",Nomen.complète!Z251)</f>
        <v>1</v>
      </c>
      <c r="F251" s="190">
        <f>IF(ISBLANK(Nomen.complète!AA251),"-",Nomen.complète!AA251)</f>
        <v>3</v>
      </c>
      <c r="G251" s="191">
        <f>IF(ISBLANK(Nomen.complète!AB251),"-",Nomen.complète!AB251)</f>
        <v>0</v>
      </c>
      <c r="H251" s="191">
        <f>IF(ISBLANK(Nomen.complète!AC251),"-",Nomen.complète!AC251)</f>
        <v>0</v>
      </c>
      <c r="L251" s="164">
        <f>IF(ISBLANK(Nomen.complète!T251),"-",Nomen.complète!T251)</f>
        <v>36760000</v>
      </c>
      <c r="M251" s="165" t="str">
        <f>IF(ISBLANK(Nomen.complète!U251),"-",Nomen.complète!U251)</f>
        <v>Dessinateur-constructeur sur métal CFC</v>
      </c>
    </row>
    <row r="252" spans="1:13" x14ac:dyDescent="0.2">
      <c r="A252" s="164">
        <f>IF(ISBLANK(Nomen.complète!V252),"-",Nomen.complète!V252)</f>
        <v>21030000</v>
      </c>
      <c r="B252" s="189" t="str">
        <f>IF(ISBLANK(Nomen.complète!W252),"-",Nomen.complète!W252)</f>
        <v>Assistant en médias imprimés AFP</v>
      </c>
      <c r="C252" s="190">
        <f>IF(ISBLANK(Nomen.complète!X252),"-",Nomen.complète!X252)</f>
        <v>14</v>
      </c>
      <c r="D252" s="190">
        <f>IF(ISBLANK(Nomen.complète!Y252),"-",Nomen.complète!Y252)</f>
        <v>65</v>
      </c>
      <c r="E252" s="190">
        <f>IF(ISBLANK(Nomen.complète!Z252),"-",Nomen.complète!Z252)</f>
        <v>1</v>
      </c>
      <c r="F252" s="190">
        <f>IF(ISBLANK(Nomen.complète!AA252),"-",Nomen.complète!AA252)</f>
        <v>2</v>
      </c>
      <c r="G252" s="191">
        <f>IF(ISBLANK(Nomen.complète!AB252),"-",Nomen.complète!AB252)</f>
        <v>0</v>
      </c>
      <c r="H252" s="191">
        <f>IF(ISBLANK(Nomen.complète!AC252),"-",Nomen.complète!AC252)</f>
        <v>0</v>
      </c>
      <c r="L252" s="164">
        <f>IF(ISBLANK(Nomen.complète!T252),"-",Nomen.complète!T252)</f>
        <v>39110000</v>
      </c>
      <c r="M252" s="165" t="str">
        <f>IF(ISBLANK(Nomen.complète!U252),"-",Nomen.complète!U252)</f>
        <v>Droguiste CFC</v>
      </c>
    </row>
    <row r="253" spans="1:13" x14ac:dyDescent="0.2">
      <c r="A253" s="164">
        <f>IF(ISBLANK(Nomen.complète!V253),"-",Nomen.complète!V253)</f>
        <v>39160000</v>
      </c>
      <c r="B253" s="189" t="str">
        <f>IF(ISBLANK(Nomen.complète!W253),"-",Nomen.complète!W253)</f>
        <v>Assistant en pharmacie CFC</v>
      </c>
      <c r="C253" s="190">
        <f>IF(ISBLANK(Nomen.complète!X253),"-",Nomen.complète!X253)</f>
        <v>14</v>
      </c>
      <c r="D253" s="190">
        <f>IF(ISBLANK(Nomen.complète!Y253),"-",Nomen.complète!Y253)</f>
        <v>65</v>
      </c>
      <c r="E253" s="190">
        <f>IF(ISBLANK(Nomen.complète!Z253),"-",Nomen.complète!Z253)</f>
        <v>1</v>
      </c>
      <c r="F253" s="190">
        <f>IF(ISBLANK(Nomen.complète!AA253),"-",Nomen.complète!AA253)</f>
        <v>3</v>
      </c>
      <c r="G253" s="191">
        <f>IF(ISBLANK(Nomen.complète!AB253),"-",Nomen.complète!AB253)</f>
        <v>0</v>
      </c>
      <c r="H253" s="191">
        <f>IF(ISBLANK(Nomen.complète!AC253),"-",Nomen.complète!AC253)</f>
        <v>0</v>
      </c>
      <c r="L253" s="164">
        <f>IF(ISBLANK(Nomen.complète!T253),"-",Nomen.complète!T253)</f>
        <v>18150014</v>
      </c>
      <c r="M253" s="165" t="str">
        <f>IF(ISBLANK(Nomen.complète!U253),"-",Nomen.complète!U253)</f>
        <v>Décorateur d'intérieurs - Rembourrage</v>
      </c>
    </row>
    <row r="254" spans="1:13" x14ac:dyDescent="0.2">
      <c r="A254" s="164">
        <f>IF(ISBLANK(Nomen.complète!V254),"-",Nomen.complète!V254)</f>
        <v>39170000</v>
      </c>
      <c r="B254" s="189" t="str">
        <f>IF(ISBLANK(Nomen.complète!W254),"-",Nomen.complète!W254)</f>
        <v>Assistant en pharmacie CFC (dès 2022)</v>
      </c>
      <c r="C254" s="190">
        <f>IF(ISBLANK(Nomen.complète!X254),"-",Nomen.complète!X254)</f>
        <v>14</v>
      </c>
      <c r="D254" s="190">
        <f>IF(ISBLANK(Nomen.complète!Y254),"-",Nomen.complète!Y254)</f>
        <v>65</v>
      </c>
      <c r="E254" s="190">
        <f>IF(ISBLANK(Nomen.complète!Z254),"-",Nomen.complète!Z254)</f>
        <v>1</v>
      </c>
      <c r="F254" s="190">
        <f>IF(ISBLANK(Nomen.complète!AA254),"-",Nomen.complète!AA254)</f>
        <v>3</v>
      </c>
      <c r="G254" s="191">
        <f>IF(ISBLANK(Nomen.complète!AB254),"-",Nomen.complète!AB254)</f>
        <v>0</v>
      </c>
      <c r="H254" s="191">
        <f>IF(ISBLANK(Nomen.complète!AC254),"-",Nomen.complète!AC254)</f>
        <v>0</v>
      </c>
      <c r="L254" s="164">
        <f>IF(ISBLANK(Nomen.complète!T254),"-",Nomen.complète!T254)</f>
        <v>18150015</v>
      </c>
      <c r="M254" s="165" t="str">
        <f>IF(ISBLANK(Nomen.complète!U254),"-",Nomen.complète!U254)</f>
        <v>Décorateur d'intérieurs - Revêtements de sols</v>
      </c>
    </row>
    <row r="255" spans="1:13" x14ac:dyDescent="0.2">
      <c r="A255" s="164">
        <f>IF(ISBLANK(Nomen.complète!V255),"-",Nomen.complète!V255)</f>
        <v>44300000</v>
      </c>
      <c r="B255" s="189" t="str">
        <f>IF(ISBLANK(Nomen.complète!W255),"-",Nomen.complète!W255)</f>
        <v>Assistant en podologie CFC</v>
      </c>
      <c r="C255" s="190">
        <f>IF(ISBLANK(Nomen.complète!X255),"-",Nomen.complète!X255)</f>
        <v>14</v>
      </c>
      <c r="D255" s="190">
        <f>IF(ISBLANK(Nomen.complète!Y255),"-",Nomen.complète!Y255)</f>
        <v>65</v>
      </c>
      <c r="E255" s="190">
        <f>IF(ISBLANK(Nomen.complète!Z255),"-",Nomen.complète!Z255)</f>
        <v>1</v>
      </c>
      <c r="F255" s="190">
        <f>IF(ISBLANK(Nomen.complète!AA255),"-",Nomen.complète!AA255)</f>
        <v>3</v>
      </c>
      <c r="G255" s="191">
        <f>IF(ISBLANK(Nomen.complète!AB255),"-",Nomen.complète!AB255)</f>
        <v>0</v>
      </c>
      <c r="H255" s="191">
        <f>IF(ISBLANK(Nomen.complète!AC255),"-",Nomen.complète!AC255)</f>
        <v>0</v>
      </c>
      <c r="L255" s="164">
        <f>IF(ISBLANK(Nomen.complète!T255),"-",Nomen.complète!T255)</f>
        <v>19251001</v>
      </c>
      <c r="M255" s="165" t="str">
        <f>IF(ISBLANK(Nomen.complète!U255),"-",Nomen.complète!U255)</f>
        <v>Ebéniste CFC/Menuisier CFC - Ebénisterie</v>
      </c>
    </row>
    <row r="256" spans="1:13" x14ac:dyDescent="0.2">
      <c r="A256" s="164">
        <f>IF(ISBLANK(Nomen.complète!V256),"-",Nomen.complète!V256)</f>
        <v>46170000</v>
      </c>
      <c r="B256" s="189" t="str">
        <f>IF(ISBLANK(Nomen.complète!W256),"-",Nomen.complète!W256)</f>
        <v>Assistant en promotion de l'activité physique et de la santé CFC</v>
      </c>
      <c r="C256" s="190">
        <f>IF(ISBLANK(Nomen.complète!X256),"-",Nomen.complète!X256)</f>
        <v>14</v>
      </c>
      <c r="D256" s="190">
        <f>IF(ISBLANK(Nomen.complète!Y256),"-",Nomen.complète!Y256)</f>
        <v>65</v>
      </c>
      <c r="E256" s="190">
        <f>IF(ISBLANK(Nomen.complète!Z256),"-",Nomen.complète!Z256)</f>
        <v>1</v>
      </c>
      <c r="F256" s="190">
        <f>IF(ISBLANK(Nomen.complète!AA256),"-",Nomen.complète!AA256)</f>
        <v>3</v>
      </c>
      <c r="G256" s="191">
        <f>IF(ISBLANK(Nomen.complète!AB256),"-",Nomen.complète!AB256)</f>
        <v>0</v>
      </c>
      <c r="H256" s="191">
        <f>IF(ISBLANK(Nomen.complète!AC256),"-",Nomen.complète!AC256)</f>
        <v>0</v>
      </c>
      <c r="L256" s="164">
        <f>IF(ISBLANK(Nomen.complète!T256),"-",Nomen.complète!T256)</f>
        <v>19251002</v>
      </c>
      <c r="M256" s="165" t="str">
        <f>IF(ISBLANK(Nomen.complète!U256),"-",Nomen.complète!U256)</f>
        <v>Ebéniste CFC/Menuisier CFC - Menuiserie</v>
      </c>
    </row>
    <row r="257" spans="1:13" x14ac:dyDescent="0.2">
      <c r="A257" s="164">
        <f>IF(ISBLANK(Nomen.complète!V257),"-",Nomen.complète!V257)</f>
        <v>46280000</v>
      </c>
      <c r="B257" s="189" t="str">
        <f>IF(ISBLANK(Nomen.complète!W257),"-",Nomen.complète!W257)</f>
        <v>Assistant en soins et santé communautaire CFC</v>
      </c>
      <c r="C257" s="190">
        <f>IF(ISBLANK(Nomen.complète!X257),"-",Nomen.complète!X257)</f>
        <v>14</v>
      </c>
      <c r="D257" s="190">
        <f>IF(ISBLANK(Nomen.complète!Y257),"-",Nomen.complète!Y257)</f>
        <v>65</v>
      </c>
      <c r="E257" s="190">
        <f>IF(ISBLANK(Nomen.complète!Z257),"-",Nomen.complète!Z257)</f>
        <v>1</v>
      </c>
      <c r="F257" s="190">
        <f>IF(ISBLANK(Nomen.complète!AA257),"-",Nomen.complète!AA257)</f>
        <v>4</v>
      </c>
      <c r="G257" s="191">
        <f>IF(ISBLANK(Nomen.complète!AB257),"-",Nomen.complète!AB257)</f>
        <v>0</v>
      </c>
      <c r="H257" s="191">
        <f>IF(ISBLANK(Nomen.complète!AC257),"-",Nomen.complète!AC257)</f>
        <v>0</v>
      </c>
      <c r="L257" s="164">
        <f>IF(ISBLANK(Nomen.complète!T257),"-",Nomen.complète!T257)</f>
        <v>29310000</v>
      </c>
      <c r="M257" s="165" t="str">
        <f>IF(ISBLANK(Nomen.complète!U257),"-",Nomen.complète!U257)</f>
        <v>Electricien de montage CFC</v>
      </c>
    </row>
    <row r="258" spans="1:13" x14ac:dyDescent="0.2">
      <c r="A258" s="164">
        <f>IF(ISBLANK(Nomen.complète!V258),"-",Nomen.complète!V258)</f>
        <v>28120000</v>
      </c>
      <c r="B258" s="189" t="str">
        <f>IF(ISBLANK(Nomen.complète!W258),"-",Nomen.complète!W258)</f>
        <v>Assistant en traitement de surface AFP</v>
      </c>
      <c r="C258" s="190">
        <f>IF(ISBLANK(Nomen.complète!X258),"-",Nomen.complète!X258)</f>
        <v>14</v>
      </c>
      <c r="D258" s="190">
        <f>IF(ISBLANK(Nomen.complète!Y258),"-",Nomen.complète!Y258)</f>
        <v>65</v>
      </c>
      <c r="E258" s="190">
        <f>IF(ISBLANK(Nomen.complète!Z258),"-",Nomen.complète!Z258)</f>
        <v>1</v>
      </c>
      <c r="F258" s="190">
        <f>IF(ISBLANK(Nomen.complète!AA258),"-",Nomen.complète!AA258)</f>
        <v>2</v>
      </c>
      <c r="G258" s="191">
        <f>IF(ISBLANK(Nomen.complète!AB258),"-",Nomen.complète!AB258)</f>
        <v>0</v>
      </c>
      <c r="H258" s="191">
        <f>IF(ISBLANK(Nomen.complète!AC258),"-",Nomen.complète!AC258)</f>
        <v>0</v>
      </c>
      <c r="L258" s="164">
        <f>IF(ISBLANK(Nomen.complète!T258),"-",Nomen.complète!T258)</f>
        <v>29501000</v>
      </c>
      <c r="M258" s="165" t="str">
        <f>IF(ISBLANK(Nomen.complète!U258),"-",Nomen.complète!U258)</f>
        <v>Electricien de réseau CFC</v>
      </c>
    </row>
    <row r="259" spans="1:13" x14ac:dyDescent="0.2">
      <c r="A259" s="164">
        <f>IF(ISBLANK(Nomen.complète!V259),"-",Nomen.complète!V259)</f>
        <v>50185000</v>
      </c>
      <c r="B259" s="189" t="str">
        <f>IF(ISBLANK(Nomen.complète!W259),"-",Nomen.complète!W259)</f>
        <v>Assistant logisticien AFP</v>
      </c>
      <c r="C259" s="190">
        <f>IF(ISBLANK(Nomen.complète!X259),"-",Nomen.complète!X259)</f>
        <v>14</v>
      </c>
      <c r="D259" s="190">
        <f>IF(ISBLANK(Nomen.complète!Y259),"-",Nomen.complète!Y259)</f>
        <v>65</v>
      </c>
      <c r="E259" s="190">
        <f>IF(ISBLANK(Nomen.complète!Z259),"-",Nomen.complète!Z259)</f>
        <v>1</v>
      </c>
      <c r="F259" s="190">
        <f>IF(ISBLANK(Nomen.complète!AA259),"-",Nomen.complète!AA259)</f>
        <v>2</v>
      </c>
      <c r="G259" s="191">
        <f>IF(ISBLANK(Nomen.complète!AB259),"-",Nomen.complète!AB259)</f>
        <v>0</v>
      </c>
      <c r="H259" s="191">
        <f>IF(ISBLANK(Nomen.complète!AC259),"-",Nomen.complète!AC259)</f>
        <v>0</v>
      </c>
      <c r="L259" s="164">
        <f>IF(ISBLANK(Nomen.complète!T259),"-",Nomen.complète!T259)</f>
        <v>27730000</v>
      </c>
      <c r="M259" s="165" t="str">
        <f>IF(ISBLANK(Nomen.complète!U259),"-",Nomen.complète!U259)</f>
        <v>Electronicien CFC</v>
      </c>
    </row>
    <row r="260" spans="1:13" x14ac:dyDescent="0.2">
      <c r="A260" s="164">
        <f>IF(ISBLANK(Nomen.complète!V260),"-",Nomen.complète!V260)</f>
        <v>46760000</v>
      </c>
      <c r="B260" s="189" t="str">
        <f>IF(ISBLANK(Nomen.complète!W260),"-",Nomen.complète!W260)</f>
        <v>Assistant médical CFC</v>
      </c>
      <c r="C260" s="190">
        <f>IF(ISBLANK(Nomen.complète!X260),"-",Nomen.complète!X260)</f>
        <v>14</v>
      </c>
      <c r="D260" s="190">
        <f>IF(ISBLANK(Nomen.complète!Y260),"-",Nomen.complète!Y260)</f>
        <v>65</v>
      </c>
      <c r="E260" s="190">
        <f>IF(ISBLANK(Nomen.complète!Z260),"-",Nomen.complète!Z260)</f>
        <v>1</v>
      </c>
      <c r="F260" s="190">
        <f>IF(ISBLANK(Nomen.complète!AA260),"-",Nomen.complète!AA260)</f>
        <v>3</v>
      </c>
      <c r="G260" s="191">
        <f>IF(ISBLANK(Nomen.complète!AB260),"-",Nomen.complète!AB260)</f>
        <v>0</v>
      </c>
      <c r="H260" s="191">
        <f>IF(ISBLANK(Nomen.complète!AC260),"-",Nomen.complète!AC260)</f>
        <v>0</v>
      </c>
      <c r="L260" s="164">
        <f>IF(ISBLANK(Nomen.complète!T260),"-",Nomen.complète!T260)</f>
        <v>29456000</v>
      </c>
      <c r="M260" s="165" t="str">
        <f>IF(ISBLANK(Nomen.complète!U260),"-",Nomen.complète!U260)</f>
        <v>Electronicien en multimédia CFC</v>
      </c>
    </row>
    <row r="261" spans="1:13" x14ac:dyDescent="0.2">
      <c r="A261" s="164">
        <f>IF(ISBLANK(Nomen.complète!V261),"-",Nomen.complète!V261)</f>
        <v>46321000</v>
      </c>
      <c r="B261" s="189" t="str">
        <f>IF(ISBLANK(Nomen.complète!W261),"-",Nomen.complète!W261)</f>
        <v>Assistant socio-éducatif (école privée, non reconnu)</v>
      </c>
      <c r="C261" s="190">
        <f>IF(ISBLANK(Nomen.complète!X261),"-",Nomen.complète!X261)</f>
        <v>14</v>
      </c>
      <c r="D261" s="190">
        <f>IF(ISBLANK(Nomen.complète!Y261),"-",Nomen.complète!Y261)</f>
        <v>65</v>
      </c>
      <c r="E261" s="190">
        <f>IF(ISBLANK(Nomen.complète!Z261),"-",Nomen.complète!Z261)</f>
        <v>1</v>
      </c>
      <c r="F261" s="190">
        <f>IF(ISBLANK(Nomen.complète!AA261),"-",Nomen.complète!AA261)</f>
        <v>3</v>
      </c>
      <c r="G261" s="191">
        <f>IF(ISBLANK(Nomen.complète!AB261),"-",Nomen.complète!AB261)</f>
        <v>0</v>
      </c>
      <c r="H261" s="191">
        <f>IF(ISBLANK(Nomen.complète!AC261),"-",Nomen.complète!AC261)</f>
        <v>0</v>
      </c>
      <c r="L261" s="164">
        <f>IF(ISBLANK(Nomen.complète!T261),"-",Nomen.complète!T261)</f>
        <v>42400000</v>
      </c>
      <c r="M261" s="165" t="str">
        <f>IF(ISBLANK(Nomen.complète!U261),"-",Nomen.complète!U261)</f>
        <v>Employé d'exploitation AFP</v>
      </c>
    </row>
    <row r="262" spans="1:13" x14ac:dyDescent="0.2">
      <c r="A262" s="164">
        <f>IF(ISBLANK(Nomen.complète!V262),"-",Nomen.complète!V262)</f>
        <v>46320006</v>
      </c>
      <c r="B262" s="189" t="str">
        <f>IF(ISBLANK(Nomen.complète!W262),"-",Nomen.complète!W262)</f>
        <v>Assistant socio-éducatif CFC - Enfants</v>
      </c>
      <c r="C262" s="190">
        <f>IF(ISBLANK(Nomen.complète!X262),"-",Nomen.complète!X262)</f>
        <v>14</v>
      </c>
      <c r="D262" s="190">
        <f>IF(ISBLANK(Nomen.complète!Y262),"-",Nomen.complète!Y262)</f>
        <v>65</v>
      </c>
      <c r="E262" s="190">
        <f>IF(ISBLANK(Nomen.complète!Z262),"-",Nomen.complète!Z262)</f>
        <v>1</v>
      </c>
      <c r="F262" s="190">
        <f>IF(ISBLANK(Nomen.complète!AA262),"-",Nomen.complète!AA262)</f>
        <v>4</v>
      </c>
      <c r="G262" s="191">
        <f>IF(ISBLANK(Nomen.complète!AB262),"-",Nomen.complète!AB262)</f>
        <v>0</v>
      </c>
      <c r="H262" s="191">
        <f>IF(ISBLANK(Nomen.complète!AC262),"-",Nomen.complète!AC262)</f>
        <v>0</v>
      </c>
      <c r="L262" s="164">
        <f>IF(ISBLANK(Nomen.complète!T262),"-",Nomen.complète!T262)</f>
        <v>38445006</v>
      </c>
      <c r="M262" s="165" t="str">
        <f>IF(ISBLANK(Nomen.complète!U262),"-",Nomen.complète!U262)</f>
        <v>Employé de commerce CFC B - Administration publique</v>
      </c>
    </row>
    <row r="263" spans="1:13" x14ac:dyDescent="0.2">
      <c r="A263" s="164">
        <f>IF(ISBLANK(Nomen.complète!V263),"-",Nomen.complète!V263)</f>
        <v>46320004</v>
      </c>
      <c r="B263" s="189" t="str">
        <f>IF(ISBLANK(Nomen.complète!W263),"-",Nomen.complète!W263)</f>
        <v>Assistant socio-éducatif CFC - Personnes en situation de handicap</v>
      </c>
      <c r="C263" s="190">
        <f>IF(ISBLANK(Nomen.complète!X263),"-",Nomen.complète!X263)</f>
        <v>14</v>
      </c>
      <c r="D263" s="190">
        <f>IF(ISBLANK(Nomen.complète!Y263),"-",Nomen.complète!Y263)</f>
        <v>65</v>
      </c>
      <c r="E263" s="190">
        <f>IF(ISBLANK(Nomen.complète!Z263),"-",Nomen.complète!Z263)</f>
        <v>1</v>
      </c>
      <c r="F263" s="190">
        <f>IF(ISBLANK(Nomen.complète!AA263),"-",Nomen.complète!AA263)</f>
        <v>4</v>
      </c>
      <c r="G263" s="191">
        <f>IF(ISBLANK(Nomen.complète!AB263),"-",Nomen.complète!AB263)</f>
        <v>0</v>
      </c>
      <c r="H263" s="191">
        <f>IF(ISBLANK(Nomen.complète!AC263),"-",Nomen.complète!AC263)</f>
        <v>0</v>
      </c>
      <c r="L263" s="164">
        <f>IF(ISBLANK(Nomen.complète!T263),"-",Nomen.complète!T263)</f>
        <v>38445012</v>
      </c>
      <c r="M263" s="165" t="str">
        <f>IF(ISBLANK(Nomen.complète!U263),"-",Nomen.complète!U263)</f>
        <v>Employé de commerce CFC B - Agences de voyage</v>
      </c>
    </row>
    <row r="264" spans="1:13" x14ac:dyDescent="0.2">
      <c r="A264" s="164">
        <f>IF(ISBLANK(Nomen.complète!V264),"-",Nomen.complète!V264)</f>
        <v>46320005</v>
      </c>
      <c r="B264" s="189" t="str">
        <f>IF(ISBLANK(Nomen.complète!W264),"-",Nomen.complète!W264)</f>
        <v>Assistant socio-éducatif CFC - Personnes âgées</v>
      </c>
      <c r="C264" s="190">
        <f>IF(ISBLANK(Nomen.complète!X264),"-",Nomen.complète!X264)</f>
        <v>14</v>
      </c>
      <c r="D264" s="190">
        <f>IF(ISBLANK(Nomen.complète!Y264),"-",Nomen.complète!Y264)</f>
        <v>65</v>
      </c>
      <c r="E264" s="190">
        <f>IF(ISBLANK(Nomen.complète!Z264),"-",Nomen.complète!Z264)</f>
        <v>1</v>
      </c>
      <c r="F264" s="190">
        <f>IF(ISBLANK(Nomen.complète!AA264),"-",Nomen.complète!AA264)</f>
        <v>3</v>
      </c>
      <c r="G264" s="191">
        <f>IF(ISBLANK(Nomen.complète!AB264),"-",Nomen.complète!AB264)</f>
        <v>0</v>
      </c>
      <c r="H264" s="191">
        <f>IF(ISBLANK(Nomen.complète!AC264),"-",Nomen.complète!AC264)</f>
        <v>0</v>
      </c>
      <c r="L264" s="164">
        <f>IF(ISBLANK(Nomen.complète!T264),"-",Nomen.complète!T264)</f>
        <v>38445022</v>
      </c>
      <c r="M264" s="165" t="str">
        <f>IF(ISBLANK(Nomen.complète!U264),"-",Nomen.complète!U264)</f>
        <v>Employé de commerce CFC B - Assurance privée</v>
      </c>
    </row>
    <row r="265" spans="1:13" x14ac:dyDescent="0.2">
      <c r="A265" s="164">
        <f>IF(ISBLANK(Nomen.complète!V265),"-",Nomen.complète!V265)</f>
        <v>46320007</v>
      </c>
      <c r="B265" s="189" t="str">
        <f>IF(ISBLANK(Nomen.complète!W265),"-",Nomen.complète!W265)</f>
        <v>Assistant socio-éducatif CFC - Variante généraliste</v>
      </c>
      <c r="C265" s="190">
        <f>IF(ISBLANK(Nomen.complète!X265),"-",Nomen.complète!X265)</f>
        <v>14</v>
      </c>
      <c r="D265" s="190">
        <f>IF(ISBLANK(Nomen.complète!Y265),"-",Nomen.complète!Y265)</f>
        <v>65</v>
      </c>
      <c r="E265" s="190">
        <f>IF(ISBLANK(Nomen.complète!Z265),"-",Nomen.complète!Z265)</f>
        <v>1</v>
      </c>
      <c r="F265" s="190">
        <f>IF(ISBLANK(Nomen.complète!AA265),"-",Nomen.complète!AA265)</f>
        <v>3</v>
      </c>
      <c r="G265" s="191">
        <f>IF(ISBLANK(Nomen.complète!AB265),"-",Nomen.complète!AB265)</f>
        <v>0</v>
      </c>
      <c r="H265" s="191">
        <f>IF(ISBLANK(Nomen.complète!AC265),"-",Nomen.complète!AC265)</f>
        <v>0</v>
      </c>
      <c r="L265" s="164">
        <f>IF(ISBLANK(Nomen.complète!T265),"-",Nomen.complète!T265)</f>
        <v>38445002</v>
      </c>
      <c r="M265" s="165" t="str">
        <f>IF(ISBLANK(Nomen.complète!U265),"-",Nomen.complète!U265)</f>
        <v>Employé de commerce CFC B - Automobile</v>
      </c>
    </row>
    <row r="266" spans="1:13" x14ac:dyDescent="0.2">
      <c r="A266" s="164">
        <f>IF(ISBLANK(Nomen.complète!V266),"-",Nomen.complète!V266)</f>
        <v>46320099</v>
      </c>
      <c r="B266" s="189" t="str">
        <f>IF(ISBLANK(Nomen.complète!W266),"-",Nomen.complète!W266)</f>
        <v>Assistant socio-éducatif CFC - sans autres indications</v>
      </c>
      <c r="C266" s="190">
        <f>IF(ISBLANK(Nomen.complète!X266),"-",Nomen.complète!X266)</f>
        <v>14</v>
      </c>
      <c r="D266" s="190">
        <f>IF(ISBLANK(Nomen.complète!Y266),"-",Nomen.complète!Y266)</f>
        <v>65</v>
      </c>
      <c r="E266" s="190">
        <f>IF(ISBLANK(Nomen.complète!Z266),"-",Nomen.complète!Z266)</f>
        <v>1</v>
      </c>
      <c r="F266" s="190">
        <f>IF(ISBLANK(Nomen.complète!AA266),"-",Nomen.complète!AA266)</f>
        <v>4</v>
      </c>
      <c r="G266" s="191">
        <f>IF(ISBLANK(Nomen.complète!AB266),"-",Nomen.complète!AB266)</f>
        <v>0</v>
      </c>
      <c r="H266" s="191">
        <f>IF(ISBLANK(Nomen.complète!AC266),"-",Nomen.complète!AC266)</f>
        <v>0</v>
      </c>
      <c r="L266" s="164">
        <f>IF(ISBLANK(Nomen.complète!T266),"-",Nomen.complète!T266)</f>
        <v>38445003</v>
      </c>
      <c r="M266" s="165" t="str">
        <f>IF(ISBLANK(Nomen.complète!U266),"-",Nomen.complète!U266)</f>
        <v>Employé de commerce CFC B - Banque</v>
      </c>
    </row>
    <row r="267" spans="1:13" x14ac:dyDescent="0.2">
      <c r="A267" s="164">
        <f>IF(ISBLANK(Nomen.complète!V267),"-",Nomen.complète!V267)</f>
        <v>34120000</v>
      </c>
      <c r="B267" s="189" t="str">
        <f>IF(ISBLANK(Nomen.complète!W267),"-",Nomen.complète!W267)</f>
        <v>Assistant vernisseur AFP</v>
      </c>
      <c r="C267" s="190">
        <f>IF(ISBLANK(Nomen.complète!X267),"-",Nomen.complète!X267)</f>
        <v>14</v>
      </c>
      <c r="D267" s="190">
        <f>IF(ISBLANK(Nomen.complète!Y267),"-",Nomen.complète!Y267)</f>
        <v>65</v>
      </c>
      <c r="E267" s="190">
        <f>IF(ISBLANK(Nomen.complète!Z267),"-",Nomen.complète!Z267)</f>
        <v>1</v>
      </c>
      <c r="F267" s="190">
        <f>IF(ISBLANK(Nomen.complète!AA267),"-",Nomen.complète!AA267)</f>
        <v>2</v>
      </c>
      <c r="G267" s="191">
        <f>IF(ISBLANK(Nomen.complète!AB267),"-",Nomen.complète!AB267)</f>
        <v>0</v>
      </c>
      <c r="H267" s="191">
        <f>IF(ISBLANK(Nomen.complète!AC267),"-",Nomen.complète!AC267)</f>
        <v>0</v>
      </c>
      <c r="L267" s="164">
        <f>IF(ISBLANK(Nomen.complète!T267),"-",Nomen.complète!T267)</f>
        <v>38445017</v>
      </c>
      <c r="M267" s="165" t="str">
        <f>IF(ISBLANK(Nomen.complète!U267),"-",Nomen.complète!U267)</f>
        <v>Employé de commerce CFC B - Commerce</v>
      </c>
    </row>
    <row r="268" spans="1:13" x14ac:dyDescent="0.2">
      <c r="A268" s="164">
        <f>IF(ISBLANK(Nomen.complète!V268),"-",Nomen.complète!V268)</f>
        <v>42110000</v>
      </c>
      <c r="B268" s="189" t="str">
        <f>IF(ISBLANK(Nomen.complète!W268),"-",Nomen.complète!W268)</f>
        <v>Assistant à l'accueil</v>
      </c>
      <c r="C268" s="190">
        <f>IF(ISBLANK(Nomen.complète!X268),"-",Nomen.complète!X268)</f>
        <v>14</v>
      </c>
      <c r="D268" s="190">
        <f>IF(ISBLANK(Nomen.complète!Y268),"-",Nomen.complète!Y268)</f>
        <v>65</v>
      </c>
      <c r="E268" s="190">
        <f>IF(ISBLANK(Nomen.complète!Z268),"-",Nomen.complète!Z268)</f>
        <v>1</v>
      </c>
      <c r="F268" s="190">
        <f>IF(ISBLANK(Nomen.complète!AA268),"-",Nomen.complète!AA268)</f>
        <v>3</v>
      </c>
      <c r="G268" s="191">
        <f>IF(ISBLANK(Nomen.complète!AB268),"-",Nomen.complète!AB268)</f>
        <v>0</v>
      </c>
      <c r="H268" s="191">
        <f>IF(ISBLANK(Nomen.complète!AC268),"-",Nomen.complète!AC268)</f>
        <v>0</v>
      </c>
      <c r="L268" s="164">
        <f>IF(ISBLANK(Nomen.complète!T268),"-",Nomen.complète!T268)</f>
        <v>38445027</v>
      </c>
      <c r="M268" s="165" t="str">
        <f>IF(ISBLANK(Nomen.complète!U268),"-",Nomen.complète!U268)</f>
        <v>Employé de commerce CFC B - Communication</v>
      </c>
    </row>
    <row r="269" spans="1:13" x14ac:dyDescent="0.2">
      <c r="A269" s="164">
        <f>IF(ISBLANK(Nomen.complète!V269),"-",Nomen.complète!V269)</f>
        <v>33860000</v>
      </c>
      <c r="B269" s="189" t="str">
        <f>IF(ISBLANK(Nomen.complète!W269),"-",Nomen.complète!W269)</f>
        <v>Assistant-constructeur de fondations AFP</v>
      </c>
      <c r="C269" s="190">
        <f>IF(ISBLANK(Nomen.complète!X269),"-",Nomen.complète!X269)</f>
        <v>14</v>
      </c>
      <c r="D269" s="190">
        <f>IF(ISBLANK(Nomen.complète!Y269),"-",Nomen.complète!Y269)</f>
        <v>65</v>
      </c>
      <c r="E269" s="190">
        <f>IF(ISBLANK(Nomen.complète!Z269),"-",Nomen.complète!Z269)</f>
        <v>1</v>
      </c>
      <c r="F269" s="190">
        <f>IF(ISBLANK(Nomen.complète!AA269),"-",Nomen.complète!AA269)</f>
        <v>2</v>
      </c>
      <c r="G269" s="191">
        <f>IF(ISBLANK(Nomen.complète!AB269),"-",Nomen.complète!AB269)</f>
        <v>0</v>
      </c>
      <c r="H269" s="191">
        <f>IF(ISBLANK(Nomen.complète!AC269),"-",Nomen.complète!AC269)</f>
        <v>0</v>
      </c>
      <c r="L269" s="164">
        <f>IF(ISBLANK(Nomen.complète!T269),"-",Nomen.complète!T269)</f>
        <v>38445026</v>
      </c>
      <c r="M269" s="165" t="str">
        <f>IF(ISBLANK(Nomen.complète!U269),"-",Nomen.complète!U269)</f>
        <v>Employé de commerce CFC B - Construire et habiter</v>
      </c>
    </row>
    <row r="270" spans="1:13" x14ac:dyDescent="0.2">
      <c r="A270" s="164">
        <f>IF(ISBLANK(Nomen.complète!V270),"-",Nomen.complète!V270)</f>
        <v>33880000</v>
      </c>
      <c r="B270" s="189" t="str">
        <f>IF(ISBLANK(Nomen.complète!W270),"-",Nomen.complète!W270)</f>
        <v>Assistant-constructeur de routes AFP</v>
      </c>
      <c r="C270" s="190">
        <f>IF(ISBLANK(Nomen.complète!X270),"-",Nomen.complète!X270)</f>
        <v>14</v>
      </c>
      <c r="D270" s="190">
        <f>IF(ISBLANK(Nomen.complète!Y270),"-",Nomen.complète!Y270)</f>
        <v>65</v>
      </c>
      <c r="E270" s="190">
        <f>IF(ISBLANK(Nomen.complète!Z270),"-",Nomen.complète!Z270)</f>
        <v>1</v>
      </c>
      <c r="F270" s="190">
        <f>IF(ISBLANK(Nomen.complète!AA270),"-",Nomen.complète!AA270)</f>
        <v>2</v>
      </c>
      <c r="G270" s="191">
        <f>IF(ISBLANK(Nomen.complète!AB270),"-",Nomen.complète!AB270)</f>
        <v>0</v>
      </c>
      <c r="H270" s="191">
        <f>IF(ISBLANK(Nomen.complète!AC270),"-",Nomen.complète!AC270)</f>
        <v>0</v>
      </c>
      <c r="L270" s="164">
        <f>IF(ISBLANK(Nomen.complète!T270),"-",Nomen.complète!T270)</f>
        <v>38445021</v>
      </c>
      <c r="M270" s="165" t="str">
        <f>IF(ISBLANK(Nomen.complète!U270),"-",Nomen.complète!U270)</f>
        <v>Employé de commerce CFC B - Fiduciaire/immobilière</v>
      </c>
    </row>
    <row r="271" spans="1:13" x14ac:dyDescent="0.2">
      <c r="A271" s="164">
        <f>IF(ISBLANK(Nomen.complète!V271),"-",Nomen.complète!V271)</f>
        <v>33870000</v>
      </c>
      <c r="B271" s="189" t="str">
        <f>IF(ISBLANK(Nomen.complète!W271),"-",Nomen.complète!W271)</f>
        <v>Assistant-constructeur de sols industriels et de chapes AFP</v>
      </c>
      <c r="C271" s="190">
        <f>IF(ISBLANK(Nomen.complète!X271),"-",Nomen.complète!X271)</f>
        <v>14</v>
      </c>
      <c r="D271" s="190">
        <f>IF(ISBLANK(Nomen.complète!Y271),"-",Nomen.complète!Y271)</f>
        <v>65</v>
      </c>
      <c r="E271" s="190">
        <f>IF(ISBLANK(Nomen.complète!Z271),"-",Nomen.complète!Z271)</f>
        <v>1</v>
      </c>
      <c r="F271" s="190">
        <f>IF(ISBLANK(Nomen.complète!AA271),"-",Nomen.complète!AA271)</f>
        <v>2</v>
      </c>
      <c r="G271" s="191">
        <f>IF(ISBLANK(Nomen.complète!AB271),"-",Nomen.complète!AB271)</f>
        <v>0</v>
      </c>
      <c r="H271" s="191">
        <f>IF(ISBLANK(Nomen.complète!AC271),"-",Nomen.complète!AC271)</f>
        <v>0</v>
      </c>
      <c r="L271" s="164">
        <f>IF(ISBLANK(Nomen.complète!T271),"-",Nomen.complète!T271)</f>
        <v>38445007</v>
      </c>
      <c r="M271" s="165" t="str">
        <f>IF(ISBLANK(Nomen.complète!U271),"-",Nomen.complète!U271)</f>
        <v>Employé de commerce CFC B - Hôpitaux et cliniques</v>
      </c>
    </row>
    <row r="272" spans="1:13" x14ac:dyDescent="0.2">
      <c r="A272" s="164">
        <f>IF(ISBLANK(Nomen.complète!V272),"-",Nomen.complète!V272)</f>
        <v>33900000</v>
      </c>
      <c r="B272" s="189" t="str">
        <f>IF(ISBLANK(Nomen.complète!W272),"-",Nomen.complète!W272)</f>
        <v>Assistant-constructeur de voies ferrées AFP</v>
      </c>
      <c r="C272" s="190">
        <f>IF(ISBLANK(Nomen.complète!X272),"-",Nomen.complète!X272)</f>
        <v>14</v>
      </c>
      <c r="D272" s="190">
        <f>IF(ISBLANK(Nomen.complète!Y272),"-",Nomen.complète!Y272)</f>
        <v>65</v>
      </c>
      <c r="E272" s="190">
        <f>IF(ISBLANK(Nomen.complète!Z272),"-",Nomen.complète!Z272)</f>
        <v>1</v>
      </c>
      <c r="F272" s="190">
        <f>IF(ISBLANK(Nomen.complète!AA272),"-",Nomen.complète!AA272)</f>
        <v>2</v>
      </c>
      <c r="G272" s="191">
        <f>IF(ISBLANK(Nomen.complète!AB272),"-",Nomen.complète!AB272)</f>
        <v>0</v>
      </c>
      <c r="H272" s="191">
        <f>IF(ISBLANK(Nomen.complète!AC272),"-",Nomen.complète!AC272)</f>
        <v>0</v>
      </c>
      <c r="L272" s="164">
        <f>IF(ISBLANK(Nomen.complète!T272),"-",Nomen.complète!T272)</f>
        <v>38445004</v>
      </c>
      <c r="M272" s="165" t="str">
        <f>IF(ISBLANK(Nomen.complète!U272),"-",Nomen.complète!U272)</f>
        <v>Employé de commerce CFC B - Hôtellerie-Gastronomie-Tourisme</v>
      </c>
    </row>
    <row r="273" spans="1:13" x14ac:dyDescent="0.2">
      <c r="A273" s="164">
        <f>IF(ISBLANK(Nomen.complète!V273),"-",Nomen.complète!V273)</f>
        <v>46751000</v>
      </c>
      <c r="B273" s="189" t="str">
        <f>IF(ISBLANK(Nomen.complète!W273),"-",Nomen.complète!W273)</f>
        <v>Assistante médicale (école privée, non reconnu)</v>
      </c>
      <c r="C273" s="190">
        <f>IF(ISBLANK(Nomen.complète!X273),"-",Nomen.complète!X273)</f>
        <v>14</v>
      </c>
      <c r="D273" s="190">
        <f>IF(ISBLANK(Nomen.complète!Y273),"-",Nomen.complète!Y273)</f>
        <v>65</v>
      </c>
      <c r="E273" s="190">
        <f>IF(ISBLANK(Nomen.complète!Z273),"-",Nomen.complète!Z273)</f>
        <v>1</v>
      </c>
      <c r="F273" s="190">
        <f>IF(ISBLANK(Nomen.complète!AA273),"-",Nomen.complète!AA273)</f>
        <v>3</v>
      </c>
      <c r="G273" s="191">
        <f>IF(ISBLANK(Nomen.complète!AB273),"-",Nomen.complète!AB273)</f>
        <v>0</v>
      </c>
      <c r="H273" s="191">
        <f>IF(ISBLANK(Nomen.complète!AC273),"-",Nomen.complète!AC273)</f>
        <v>0</v>
      </c>
      <c r="L273" s="164">
        <f>IF(ISBLANK(Nomen.complète!T273),"-",Nomen.complète!T273)</f>
        <v>38445008</v>
      </c>
      <c r="M273" s="165" t="str">
        <f>IF(ISBLANK(Nomen.complète!U273),"-",Nomen.complète!U273)</f>
        <v>Employé de commerce CFC B - Industrie de machines, des équipements électriques et des métaux</v>
      </c>
    </row>
    <row r="274" spans="1:13" x14ac:dyDescent="0.2">
      <c r="A274" s="164">
        <f>IF(ISBLANK(Nomen.complète!V274),"-",Nomen.complète!V274)</f>
        <v>27140000</v>
      </c>
      <c r="B274" s="189" t="str">
        <f>IF(ISBLANK(Nomen.complète!W274),"-",Nomen.complète!W274)</f>
        <v>Automaticien CFC</v>
      </c>
      <c r="C274" s="190">
        <f>IF(ISBLANK(Nomen.complète!X274),"-",Nomen.complète!X274)</f>
        <v>14</v>
      </c>
      <c r="D274" s="190">
        <f>IF(ISBLANK(Nomen.complète!Y274),"-",Nomen.complète!Y274)</f>
        <v>65</v>
      </c>
      <c r="E274" s="190">
        <f>IF(ISBLANK(Nomen.complète!Z274),"-",Nomen.complète!Z274)</f>
        <v>1</v>
      </c>
      <c r="F274" s="190">
        <f>IF(ISBLANK(Nomen.complète!AA274),"-",Nomen.complète!AA274)</f>
        <v>4</v>
      </c>
      <c r="G274" s="191">
        <f>IF(ISBLANK(Nomen.complète!AB274),"-",Nomen.complète!AB274)</f>
        <v>0</v>
      </c>
      <c r="H274" s="191">
        <f>IF(ISBLANK(Nomen.complète!AC274),"-",Nomen.complète!AC274)</f>
        <v>0</v>
      </c>
      <c r="L274" s="164">
        <f>IF(ISBLANK(Nomen.complète!T274),"-",Nomen.complète!T274)</f>
        <v>38445014</v>
      </c>
      <c r="M274" s="165" t="str">
        <f>IF(ISBLANK(Nomen.complète!U274),"-",Nomen.complète!U274)</f>
        <v>Employé de commerce CFC B - Logistique et transports internationaux</v>
      </c>
    </row>
    <row r="275" spans="1:13" x14ac:dyDescent="0.2">
      <c r="A275" s="164">
        <f>IF(ISBLANK(Nomen.complète!V275),"-",Nomen.complète!V275)</f>
        <v>12051000</v>
      </c>
      <c r="B275" s="189" t="str">
        <f>IF(ISBLANK(Nomen.complète!W275),"-",Nomen.complète!W275)</f>
        <v>Aviculteur CFC</v>
      </c>
      <c r="C275" s="190">
        <f>IF(ISBLANK(Nomen.complète!X275),"-",Nomen.complète!X275)</f>
        <v>14</v>
      </c>
      <c r="D275" s="190">
        <f>IF(ISBLANK(Nomen.complète!Y275),"-",Nomen.complète!Y275)</f>
        <v>65</v>
      </c>
      <c r="E275" s="190">
        <f>IF(ISBLANK(Nomen.complète!Z275),"-",Nomen.complète!Z275)</f>
        <v>1</v>
      </c>
      <c r="F275" s="190">
        <f>IF(ISBLANK(Nomen.complète!AA275),"-",Nomen.complète!AA275)</f>
        <v>3</v>
      </c>
      <c r="G275" s="191">
        <f>IF(ISBLANK(Nomen.complète!AB275),"-",Nomen.complète!AB275)</f>
        <v>0</v>
      </c>
      <c r="H275" s="191">
        <f>IF(ISBLANK(Nomen.complète!AC275),"-",Nomen.complète!AC275)</f>
        <v>0</v>
      </c>
      <c r="L275" s="164">
        <f>IF(ISBLANK(Nomen.complète!T275),"-",Nomen.complète!T275)</f>
        <v>38445024</v>
      </c>
      <c r="M275" s="165" t="str">
        <f>IF(ISBLANK(Nomen.complète!U275),"-",Nomen.complète!U275)</f>
        <v>Employé de commerce CFC B - Notariats de Suisse</v>
      </c>
    </row>
    <row r="276" spans="1:13" x14ac:dyDescent="0.2">
      <c r="A276" s="164">
        <f>IF(ISBLANK(Nomen.complète!V276),"-",Nomen.complète!V276)</f>
        <v>32160001</v>
      </c>
      <c r="B276" s="189" t="str">
        <f>IF(ISBLANK(Nomen.complète!W276),"-",Nomen.complète!W276)</f>
        <v>Bijoutier CFC - Bijoutier</v>
      </c>
      <c r="C276" s="190">
        <f>IF(ISBLANK(Nomen.complète!X276),"-",Nomen.complète!X276)</f>
        <v>14</v>
      </c>
      <c r="D276" s="190">
        <f>IF(ISBLANK(Nomen.complète!Y276),"-",Nomen.complète!Y276)</f>
        <v>65</v>
      </c>
      <c r="E276" s="190">
        <f>IF(ISBLANK(Nomen.complète!Z276),"-",Nomen.complète!Z276)</f>
        <v>1</v>
      </c>
      <c r="F276" s="190">
        <f>IF(ISBLANK(Nomen.complète!AA276),"-",Nomen.complète!AA276)</f>
        <v>4</v>
      </c>
      <c r="G276" s="191">
        <f>IF(ISBLANK(Nomen.complète!AB276),"-",Nomen.complète!AB276)</f>
        <v>0</v>
      </c>
      <c r="H276" s="191">
        <f>IF(ISBLANK(Nomen.complète!AC276),"-",Nomen.complète!AC276)</f>
        <v>0</v>
      </c>
      <c r="L276" s="164">
        <f>IF(ISBLANK(Nomen.complète!T276),"-",Nomen.complète!T276)</f>
        <v>38445028</v>
      </c>
      <c r="M276" s="165" t="str">
        <f>IF(ISBLANK(Nomen.complète!U276),"-",Nomen.complète!U276)</f>
        <v>Employé de commerce CFC B - Santésuisse</v>
      </c>
    </row>
    <row r="277" spans="1:13" x14ac:dyDescent="0.2">
      <c r="A277" s="164">
        <f>IF(ISBLANK(Nomen.complète!V277),"-",Nomen.complète!V277)</f>
        <v>32160002</v>
      </c>
      <c r="B277" s="189" t="str">
        <f>IF(ISBLANK(Nomen.complète!W277),"-",Nomen.complète!W277)</f>
        <v>Bijoutier CFC - Orfèvre en argenterie</v>
      </c>
      <c r="C277" s="190">
        <f>IF(ISBLANK(Nomen.complète!X277),"-",Nomen.complète!X277)</f>
        <v>14</v>
      </c>
      <c r="D277" s="190">
        <f>IF(ISBLANK(Nomen.complète!Y277),"-",Nomen.complète!Y277)</f>
        <v>65</v>
      </c>
      <c r="E277" s="190">
        <f>IF(ISBLANK(Nomen.complète!Z277),"-",Nomen.complète!Z277)</f>
        <v>1</v>
      </c>
      <c r="F277" s="190">
        <f>IF(ISBLANK(Nomen.complète!AA277),"-",Nomen.complète!AA277)</f>
        <v>4</v>
      </c>
      <c r="G277" s="191">
        <f>IF(ISBLANK(Nomen.complète!AB277),"-",Nomen.complète!AB277)</f>
        <v>0</v>
      </c>
      <c r="H277" s="191">
        <f>IF(ISBLANK(Nomen.complète!AC277),"-",Nomen.complète!AC277)</f>
        <v>0</v>
      </c>
      <c r="L277" s="164">
        <f>IF(ISBLANK(Nomen.complète!T277),"-",Nomen.complète!T277)</f>
        <v>38445001</v>
      </c>
      <c r="M277" s="165" t="str">
        <f>IF(ISBLANK(Nomen.complète!U277),"-",Nomen.complète!U277)</f>
        <v>Employé de commerce CFC B - Services &amp; administration</v>
      </c>
    </row>
    <row r="278" spans="1:13" x14ac:dyDescent="0.2">
      <c r="A278" s="164">
        <f>IF(ISBLANK(Nomen.complète!V278),"-",Nomen.complète!V278)</f>
        <v>32160003</v>
      </c>
      <c r="B278" s="189" t="str">
        <f>IF(ISBLANK(Nomen.complète!W278),"-",Nomen.complète!W278)</f>
        <v>Bijoutier CFC - Sertisseur en joaillerie</v>
      </c>
      <c r="C278" s="190">
        <f>IF(ISBLANK(Nomen.complète!X278),"-",Nomen.complète!X278)</f>
        <v>14</v>
      </c>
      <c r="D278" s="190">
        <f>IF(ISBLANK(Nomen.complète!Y278),"-",Nomen.complète!Y278)</f>
        <v>65</v>
      </c>
      <c r="E278" s="190">
        <f>IF(ISBLANK(Nomen.complète!Z278),"-",Nomen.complète!Z278)</f>
        <v>1</v>
      </c>
      <c r="F278" s="190">
        <f>IF(ISBLANK(Nomen.complète!AA278),"-",Nomen.complète!AA278)</f>
        <v>4</v>
      </c>
      <c r="G278" s="191">
        <f>IF(ISBLANK(Nomen.complète!AB278),"-",Nomen.complète!AB278)</f>
        <v>0</v>
      </c>
      <c r="H278" s="191">
        <f>IF(ISBLANK(Nomen.complète!AC278),"-",Nomen.complète!AC278)</f>
        <v>0</v>
      </c>
      <c r="L278" s="164">
        <f>IF(ISBLANK(Nomen.complète!T278),"-",Nomen.complète!T278)</f>
        <v>38445000</v>
      </c>
      <c r="M278" s="165" t="str">
        <f>IF(ISBLANK(Nomen.complète!U278),"-",Nomen.complète!U278)</f>
        <v>Employé de commerce CFC B - sans autres indications</v>
      </c>
    </row>
    <row r="279" spans="1:13" x14ac:dyDescent="0.2">
      <c r="A279" s="164">
        <f>IF(ISBLANK(Nomen.complète!V279),"-",Nomen.complète!V279)</f>
        <v>32160000</v>
      </c>
      <c r="B279" s="189" t="str">
        <f>IF(ISBLANK(Nomen.complète!W279),"-",Nomen.complète!W279)</f>
        <v>Bijoutier CFC - sans autres indications</v>
      </c>
      <c r="C279" s="190">
        <f>IF(ISBLANK(Nomen.complète!X279),"-",Nomen.complète!X279)</f>
        <v>14</v>
      </c>
      <c r="D279" s="190">
        <f>IF(ISBLANK(Nomen.complète!Y279),"-",Nomen.complète!Y279)</f>
        <v>65</v>
      </c>
      <c r="E279" s="190">
        <f>IF(ISBLANK(Nomen.complète!Z279),"-",Nomen.complète!Z279)</f>
        <v>1</v>
      </c>
      <c r="F279" s="190">
        <f>IF(ISBLANK(Nomen.complète!AA279),"-",Nomen.complète!AA279)</f>
        <v>4</v>
      </c>
      <c r="G279" s="191">
        <f>IF(ISBLANK(Nomen.complète!AB279),"-",Nomen.complète!AB279)</f>
        <v>0</v>
      </c>
      <c r="H279" s="191">
        <f>IF(ISBLANK(Nomen.complète!AC279),"-",Nomen.complète!AC279)</f>
        <v>0</v>
      </c>
      <c r="L279" s="164">
        <f>IF(ISBLANK(Nomen.complète!T279),"-",Nomen.complète!T279)</f>
        <v>38435008</v>
      </c>
      <c r="M279" s="165" t="str">
        <f>IF(ISBLANK(Nomen.complète!U279),"-",Nomen.complète!U279)</f>
        <v>Employé de commerce CFC E - Administration publique</v>
      </c>
    </row>
    <row r="280" spans="1:13" x14ac:dyDescent="0.2">
      <c r="A280" s="164">
        <f>IF(ISBLANK(Nomen.complète!V280),"-",Nomen.complète!V280)</f>
        <v>32170000</v>
      </c>
      <c r="B280" s="189" t="str">
        <f>IF(ISBLANK(Nomen.complète!W280),"-",Nomen.complète!W280)</f>
        <v>Bijoutier-joaillier CFC (dès 2022)</v>
      </c>
      <c r="C280" s="190">
        <f>IF(ISBLANK(Nomen.complète!X280),"-",Nomen.complète!X280)</f>
        <v>14</v>
      </c>
      <c r="D280" s="190">
        <f>IF(ISBLANK(Nomen.complète!Y280),"-",Nomen.complète!Y280)</f>
        <v>65</v>
      </c>
      <c r="E280" s="190">
        <f>IF(ISBLANK(Nomen.complète!Z280),"-",Nomen.complète!Z280)</f>
        <v>1</v>
      </c>
      <c r="F280" s="190">
        <f>IF(ISBLANK(Nomen.complète!AA280),"-",Nomen.complète!AA280)</f>
        <v>4</v>
      </c>
      <c r="G280" s="191">
        <f>IF(ISBLANK(Nomen.complète!AB280),"-",Nomen.complète!AB280)</f>
        <v>0</v>
      </c>
      <c r="H280" s="191">
        <f>IF(ISBLANK(Nomen.complète!AC280),"-",Nomen.complète!AC280)</f>
        <v>0</v>
      </c>
      <c r="L280" s="164">
        <f>IF(ISBLANK(Nomen.complète!T280),"-",Nomen.complète!T280)</f>
        <v>38435014</v>
      </c>
      <c r="M280" s="165" t="str">
        <f>IF(ISBLANK(Nomen.complète!U280),"-",Nomen.complète!U280)</f>
        <v>Employé de commerce CFC E - Agences de voyages</v>
      </c>
    </row>
    <row r="281" spans="1:13" x14ac:dyDescent="0.2">
      <c r="A281" s="164">
        <f>IF(ISBLANK(Nomen.complète!V281),"-",Nomen.complète!V281)</f>
        <v>23180000</v>
      </c>
      <c r="B281" s="189" t="str">
        <f>IF(ISBLANK(Nomen.complète!W281),"-",Nomen.complète!W281)</f>
        <v>Bottier-orthopédiste CFC</v>
      </c>
      <c r="C281" s="190">
        <f>IF(ISBLANK(Nomen.complète!X281),"-",Nomen.complète!X281)</f>
        <v>14</v>
      </c>
      <c r="D281" s="190">
        <f>IF(ISBLANK(Nomen.complète!Y281),"-",Nomen.complète!Y281)</f>
        <v>65</v>
      </c>
      <c r="E281" s="190">
        <f>IF(ISBLANK(Nomen.complète!Z281),"-",Nomen.complète!Z281)</f>
        <v>1</v>
      </c>
      <c r="F281" s="190">
        <f>IF(ISBLANK(Nomen.complète!AA281),"-",Nomen.complète!AA281)</f>
        <v>4</v>
      </c>
      <c r="G281" s="191">
        <f>IF(ISBLANK(Nomen.complète!AB281),"-",Nomen.complète!AB281)</f>
        <v>0</v>
      </c>
      <c r="H281" s="191">
        <f>IF(ISBLANK(Nomen.complète!AC281),"-",Nomen.complète!AC281)</f>
        <v>0</v>
      </c>
      <c r="L281" s="164">
        <f>IF(ISBLANK(Nomen.complète!T281),"-",Nomen.complète!T281)</f>
        <v>38435036</v>
      </c>
      <c r="M281" s="165" t="str">
        <f>IF(ISBLANK(Nomen.complète!U281),"-",Nomen.complète!U281)</f>
        <v>Employé de commerce CFC E - Assurance privée</v>
      </c>
    </row>
    <row r="282" spans="1:13" x14ac:dyDescent="0.2">
      <c r="A282" s="164">
        <f>IF(ISBLANK(Nomen.complète!V282),"-",Nomen.complète!V282)</f>
        <v>16541000</v>
      </c>
      <c r="B282" s="189" t="str">
        <f>IF(ISBLANK(Nomen.complète!W282),"-",Nomen.complète!W282)</f>
        <v>Boucher-charcutier AFP (dès 2017)</v>
      </c>
      <c r="C282" s="190">
        <f>IF(ISBLANK(Nomen.complète!X282),"-",Nomen.complète!X282)</f>
        <v>14</v>
      </c>
      <c r="D282" s="190">
        <f>IF(ISBLANK(Nomen.complète!Y282),"-",Nomen.complète!Y282)</f>
        <v>65</v>
      </c>
      <c r="E282" s="190">
        <f>IF(ISBLANK(Nomen.complète!Z282),"-",Nomen.complète!Z282)</f>
        <v>1</v>
      </c>
      <c r="F282" s="190">
        <f>IF(ISBLANK(Nomen.complète!AA282),"-",Nomen.complète!AA282)</f>
        <v>2</v>
      </c>
      <c r="G282" s="191">
        <f>IF(ISBLANK(Nomen.complète!AB282),"-",Nomen.complète!AB282)</f>
        <v>0</v>
      </c>
      <c r="H282" s="191">
        <f>IF(ISBLANK(Nomen.complète!AC282),"-",Nomen.complète!AC282)</f>
        <v>0</v>
      </c>
      <c r="L282" s="164">
        <f>IF(ISBLANK(Nomen.complète!T282),"-",Nomen.complète!T282)</f>
        <v>38435003</v>
      </c>
      <c r="M282" s="165" t="str">
        <f>IF(ISBLANK(Nomen.complète!U282),"-",Nomen.complète!U282)</f>
        <v>Employé de commerce CFC E - Automobile</v>
      </c>
    </row>
    <row r="283" spans="1:13" x14ac:dyDescent="0.2">
      <c r="A283" s="164">
        <f>IF(ISBLANK(Nomen.complète!V283),"-",Nomen.complète!V283)</f>
        <v>16560000</v>
      </c>
      <c r="B283" s="189" t="str">
        <f>IF(ISBLANK(Nomen.complète!W283),"-",Nomen.complète!W283)</f>
        <v>Boucher-charcutier CFC</v>
      </c>
      <c r="C283" s="190">
        <f>IF(ISBLANK(Nomen.complète!X283),"-",Nomen.complète!X283)</f>
        <v>14</v>
      </c>
      <c r="D283" s="190">
        <f>IF(ISBLANK(Nomen.complète!Y283),"-",Nomen.complète!Y283)</f>
        <v>65</v>
      </c>
      <c r="E283" s="190">
        <f>IF(ISBLANK(Nomen.complète!Z283),"-",Nomen.complète!Z283)</f>
        <v>1</v>
      </c>
      <c r="F283" s="190">
        <f>IF(ISBLANK(Nomen.complète!AA283),"-",Nomen.complète!AA283)</f>
        <v>3</v>
      </c>
      <c r="G283" s="191">
        <f>IF(ISBLANK(Nomen.complète!AB283),"-",Nomen.complète!AB283)</f>
        <v>0</v>
      </c>
      <c r="H283" s="191">
        <f>IF(ISBLANK(Nomen.complète!AC283),"-",Nomen.complète!AC283)</f>
        <v>0</v>
      </c>
      <c r="L283" s="164">
        <f>IF(ISBLANK(Nomen.complète!T283),"-",Nomen.complète!T283)</f>
        <v>38435004</v>
      </c>
      <c r="M283" s="165" t="str">
        <f>IF(ISBLANK(Nomen.complète!U283),"-",Nomen.complète!U283)</f>
        <v>Employé de commerce CFC E - Banque</v>
      </c>
    </row>
    <row r="284" spans="1:13" x14ac:dyDescent="0.2">
      <c r="A284" s="164">
        <f>IF(ISBLANK(Nomen.complète!V284),"-",Nomen.complète!V284)</f>
        <v>16560003</v>
      </c>
      <c r="B284" s="189" t="str">
        <f>IF(ISBLANK(Nomen.complète!W284),"-",Nomen.complète!W284)</f>
        <v>Boucher-charcutier CFC - Commercialisation</v>
      </c>
      <c r="C284" s="190">
        <f>IF(ISBLANK(Nomen.complète!X284),"-",Nomen.complète!X284)</f>
        <v>14</v>
      </c>
      <c r="D284" s="190">
        <f>IF(ISBLANK(Nomen.complète!Y284),"-",Nomen.complète!Y284)</f>
        <v>65</v>
      </c>
      <c r="E284" s="190">
        <f>IF(ISBLANK(Nomen.complète!Z284),"-",Nomen.complète!Z284)</f>
        <v>1</v>
      </c>
      <c r="F284" s="190">
        <f>IF(ISBLANK(Nomen.complète!AA284),"-",Nomen.complète!AA284)</f>
        <v>3</v>
      </c>
      <c r="G284" s="191">
        <f>IF(ISBLANK(Nomen.complète!AB284),"-",Nomen.complète!AB284)</f>
        <v>0</v>
      </c>
      <c r="H284" s="191">
        <f>IF(ISBLANK(Nomen.complète!AC284),"-",Nomen.complète!AC284)</f>
        <v>0</v>
      </c>
      <c r="L284" s="164">
        <f>IF(ISBLANK(Nomen.complète!T284),"-",Nomen.complète!T284)</f>
        <v>38435022</v>
      </c>
      <c r="M284" s="165" t="str">
        <f>IF(ISBLANK(Nomen.complète!U284),"-",Nomen.complète!U284)</f>
        <v>Employé de commerce CFC E - Commerce</v>
      </c>
    </row>
    <row r="285" spans="1:13" x14ac:dyDescent="0.2">
      <c r="A285" s="164">
        <f>IF(ISBLANK(Nomen.complète!V285),"-",Nomen.complète!V285)</f>
        <v>16560001</v>
      </c>
      <c r="B285" s="189" t="str">
        <f>IF(ISBLANK(Nomen.complète!W285),"-",Nomen.complète!W285)</f>
        <v>Boucher-charcutier CFC - Production</v>
      </c>
      <c r="C285" s="190">
        <f>IF(ISBLANK(Nomen.complète!X285),"-",Nomen.complète!X285)</f>
        <v>14</v>
      </c>
      <c r="D285" s="190">
        <f>IF(ISBLANK(Nomen.complète!Y285),"-",Nomen.complète!Y285)</f>
        <v>65</v>
      </c>
      <c r="E285" s="190">
        <f>IF(ISBLANK(Nomen.complète!Z285),"-",Nomen.complète!Z285)</f>
        <v>1</v>
      </c>
      <c r="F285" s="190">
        <f>IF(ISBLANK(Nomen.complète!AA285),"-",Nomen.complète!AA285)</f>
        <v>3</v>
      </c>
      <c r="G285" s="191">
        <f>IF(ISBLANK(Nomen.complète!AB285),"-",Nomen.complète!AB285)</f>
        <v>0</v>
      </c>
      <c r="H285" s="191">
        <f>IF(ISBLANK(Nomen.complète!AC285),"-",Nomen.complète!AC285)</f>
        <v>0</v>
      </c>
      <c r="L285" s="164">
        <f>IF(ISBLANK(Nomen.complète!T285),"-",Nomen.complète!T285)</f>
        <v>38435013</v>
      </c>
      <c r="M285" s="165" t="str">
        <f>IF(ISBLANK(Nomen.complète!U285),"-",Nomen.complète!U285)</f>
        <v>Employé de commerce CFC E - Communication</v>
      </c>
    </row>
    <row r="286" spans="1:13" x14ac:dyDescent="0.2">
      <c r="A286" s="164">
        <f>IF(ISBLANK(Nomen.complète!V286),"-",Nomen.complète!V286)</f>
        <v>16560002</v>
      </c>
      <c r="B286" s="189" t="str">
        <f>IF(ISBLANK(Nomen.complète!W286),"-",Nomen.complète!W286)</f>
        <v>Boucher-charcutier CFC - Transformation</v>
      </c>
      <c r="C286" s="190">
        <f>IF(ISBLANK(Nomen.complète!X286),"-",Nomen.complète!X286)</f>
        <v>14</v>
      </c>
      <c r="D286" s="190">
        <f>IF(ISBLANK(Nomen.complète!Y286),"-",Nomen.complète!Y286)</f>
        <v>65</v>
      </c>
      <c r="E286" s="190">
        <f>IF(ISBLANK(Nomen.complète!Z286),"-",Nomen.complète!Z286)</f>
        <v>1</v>
      </c>
      <c r="F286" s="190">
        <f>IF(ISBLANK(Nomen.complète!AA286),"-",Nomen.complète!AA286)</f>
        <v>3</v>
      </c>
      <c r="G286" s="191">
        <f>IF(ISBLANK(Nomen.complète!AB286),"-",Nomen.complète!AB286)</f>
        <v>0</v>
      </c>
      <c r="H286" s="191">
        <f>IF(ISBLANK(Nomen.complète!AC286),"-",Nomen.complète!AC286)</f>
        <v>0</v>
      </c>
      <c r="L286" s="164">
        <f>IF(ISBLANK(Nomen.complète!T286),"-",Nomen.complète!T286)</f>
        <v>38435005</v>
      </c>
      <c r="M286" s="165" t="str">
        <f>IF(ISBLANK(Nomen.complète!U286),"-",Nomen.complète!U286)</f>
        <v>Employé de commerce CFC E - Construire et habiter</v>
      </c>
    </row>
    <row r="287" spans="1:13" x14ac:dyDescent="0.2">
      <c r="A287" s="164">
        <f>IF(ISBLANK(Nomen.complète!V287),"-",Nomen.complète!V287)</f>
        <v>16120000</v>
      </c>
      <c r="B287" s="189" t="str">
        <f>IF(ISBLANK(Nomen.complète!W287),"-",Nomen.complète!W287)</f>
        <v>Boulanger-pâtissier-confiseur AFP</v>
      </c>
      <c r="C287" s="190">
        <f>IF(ISBLANK(Nomen.complète!X287),"-",Nomen.complète!X287)</f>
        <v>14</v>
      </c>
      <c r="D287" s="190">
        <f>IF(ISBLANK(Nomen.complète!Y287),"-",Nomen.complète!Y287)</f>
        <v>65</v>
      </c>
      <c r="E287" s="190">
        <f>IF(ISBLANK(Nomen.complète!Z287),"-",Nomen.complète!Z287)</f>
        <v>1</v>
      </c>
      <c r="F287" s="190">
        <f>IF(ISBLANK(Nomen.complète!AA287),"-",Nomen.complète!AA287)</f>
        <v>2</v>
      </c>
      <c r="G287" s="191">
        <f>IF(ISBLANK(Nomen.complète!AB287),"-",Nomen.complète!AB287)</f>
        <v>0</v>
      </c>
      <c r="H287" s="191">
        <f>IF(ISBLANK(Nomen.complète!AC287),"-",Nomen.complète!AC287)</f>
        <v>0</v>
      </c>
      <c r="L287" s="164">
        <f>IF(ISBLANK(Nomen.complète!T287),"-",Nomen.complète!T287)</f>
        <v>38435035</v>
      </c>
      <c r="M287" s="165" t="str">
        <f>IF(ISBLANK(Nomen.complète!U287),"-",Nomen.complète!U287)</f>
        <v>Employé de commerce CFC E - Fiduciaire/Immobilière</v>
      </c>
    </row>
    <row r="288" spans="1:13" x14ac:dyDescent="0.2">
      <c r="A288" s="164">
        <f>IF(ISBLANK(Nomen.complète!V288),"-",Nomen.complète!V288)</f>
        <v>16110001</v>
      </c>
      <c r="B288" s="189" t="str">
        <f>IF(ISBLANK(Nomen.complète!W288),"-",Nomen.complète!W288)</f>
        <v>Boulanger-pâtissier-confiseur CFC - Boulangerie-pâtisserie</v>
      </c>
      <c r="C288" s="190">
        <f>IF(ISBLANK(Nomen.complète!X288),"-",Nomen.complète!X288)</f>
        <v>14</v>
      </c>
      <c r="D288" s="190">
        <f>IF(ISBLANK(Nomen.complète!Y288),"-",Nomen.complète!Y288)</f>
        <v>65</v>
      </c>
      <c r="E288" s="190">
        <f>IF(ISBLANK(Nomen.complète!Z288),"-",Nomen.complète!Z288)</f>
        <v>1</v>
      </c>
      <c r="F288" s="190">
        <f>IF(ISBLANK(Nomen.complète!AA288),"-",Nomen.complète!AA288)</f>
        <v>3</v>
      </c>
      <c r="G288" s="191">
        <f>IF(ISBLANK(Nomen.complète!AB288),"-",Nomen.complète!AB288)</f>
        <v>0</v>
      </c>
      <c r="H288" s="191">
        <f>IF(ISBLANK(Nomen.complète!AC288),"-",Nomen.complète!AC288)</f>
        <v>0</v>
      </c>
      <c r="L288" s="164">
        <f>IF(ISBLANK(Nomen.complète!T288),"-",Nomen.complète!T288)</f>
        <v>38435009</v>
      </c>
      <c r="M288" s="165" t="str">
        <f>IF(ISBLANK(Nomen.complète!U288),"-",Nomen.complète!U288)</f>
        <v>Employé de commerce CFC E - Hôpitaux et cliniques</v>
      </c>
    </row>
    <row r="289" spans="1:13" x14ac:dyDescent="0.2">
      <c r="A289" s="164">
        <f>IF(ISBLANK(Nomen.complète!V289),"-",Nomen.complète!V289)</f>
        <v>16110002</v>
      </c>
      <c r="B289" s="189" t="str">
        <f>IF(ISBLANK(Nomen.complète!W289),"-",Nomen.complète!W289)</f>
        <v>Boulanger-pâtissier-confiseur CFC - Pâtisserie-confiserie</v>
      </c>
      <c r="C289" s="190">
        <f>IF(ISBLANK(Nomen.complète!X289),"-",Nomen.complète!X289)</f>
        <v>14</v>
      </c>
      <c r="D289" s="190">
        <f>IF(ISBLANK(Nomen.complète!Y289),"-",Nomen.complète!Y289)</f>
        <v>65</v>
      </c>
      <c r="E289" s="190">
        <f>IF(ISBLANK(Nomen.complète!Z289),"-",Nomen.complète!Z289)</f>
        <v>1</v>
      </c>
      <c r="F289" s="190">
        <f>IF(ISBLANK(Nomen.complète!AA289),"-",Nomen.complète!AA289)</f>
        <v>3</v>
      </c>
      <c r="G289" s="191">
        <f>IF(ISBLANK(Nomen.complète!AB289),"-",Nomen.complète!AB289)</f>
        <v>0</v>
      </c>
      <c r="H289" s="191">
        <f>IF(ISBLANK(Nomen.complète!AC289),"-",Nomen.complète!AC289)</f>
        <v>0</v>
      </c>
      <c r="L289" s="164">
        <f>IF(ISBLANK(Nomen.complète!T289),"-",Nomen.complète!T289)</f>
        <v>38435006</v>
      </c>
      <c r="M289" s="165" t="str">
        <f>IF(ISBLANK(Nomen.complète!U289),"-",Nomen.complète!U289)</f>
        <v>Employé de commerce CFC E - Hôtellerie-Gastronomie-Tourisme</v>
      </c>
    </row>
    <row r="290" spans="1:13" x14ac:dyDescent="0.2">
      <c r="A290" s="164">
        <f>IF(ISBLANK(Nomen.complète!V290),"-",Nomen.complète!V290)</f>
        <v>16110000</v>
      </c>
      <c r="B290" s="189" t="str">
        <f>IF(ISBLANK(Nomen.complète!W290),"-",Nomen.complète!W290)</f>
        <v>Boulanger-pâtissier-confiseur CFC - sans autres indications</v>
      </c>
      <c r="C290" s="190">
        <f>IF(ISBLANK(Nomen.complète!X290),"-",Nomen.complète!X290)</f>
        <v>14</v>
      </c>
      <c r="D290" s="190">
        <f>IF(ISBLANK(Nomen.complète!Y290),"-",Nomen.complète!Y290)</f>
        <v>65</v>
      </c>
      <c r="E290" s="190">
        <f>IF(ISBLANK(Nomen.complète!Z290),"-",Nomen.complète!Z290)</f>
        <v>1</v>
      </c>
      <c r="F290" s="190">
        <f>IF(ISBLANK(Nomen.complète!AA290),"-",Nomen.complète!AA290)</f>
        <v>3</v>
      </c>
      <c r="G290" s="191">
        <f>IF(ISBLANK(Nomen.complète!AB290),"-",Nomen.complète!AB290)</f>
        <v>0</v>
      </c>
      <c r="H290" s="191">
        <f>IF(ISBLANK(Nomen.complète!AC290),"-",Nomen.complète!AC290)</f>
        <v>0</v>
      </c>
      <c r="L290" s="164">
        <f>IF(ISBLANK(Nomen.complète!T290),"-",Nomen.complète!T290)</f>
        <v>38435010</v>
      </c>
      <c r="M290" s="165" t="str">
        <f>IF(ISBLANK(Nomen.complète!U290),"-",Nomen.complète!U290)</f>
        <v>Employé de commerce CFC E - Industrie de machines, des équipements électriques et des métaux</v>
      </c>
    </row>
    <row r="291" spans="1:13" x14ac:dyDescent="0.2">
      <c r="A291" s="164">
        <f>IF(ISBLANK(Nomen.complète!V291),"-",Nomen.complète!V291)</f>
        <v>31050000</v>
      </c>
      <c r="B291" s="189" t="str">
        <f>IF(ISBLANK(Nomen.complète!W291),"-",Nomen.complète!W291)</f>
        <v>Cadranographe</v>
      </c>
      <c r="C291" s="190">
        <f>IF(ISBLANK(Nomen.complète!X291),"-",Nomen.complète!X291)</f>
        <v>14</v>
      </c>
      <c r="D291" s="190">
        <f>IF(ISBLANK(Nomen.complète!Y291),"-",Nomen.complète!Y291)</f>
        <v>65</v>
      </c>
      <c r="E291" s="190">
        <f>IF(ISBLANK(Nomen.complète!Z291),"-",Nomen.complète!Z291)</f>
        <v>1</v>
      </c>
      <c r="F291" s="190">
        <f>IF(ISBLANK(Nomen.complète!AA291),"-",Nomen.complète!AA291)</f>
        <v>2</v>
      </c>
      <c r="G291" s="191">
        <f>IF(ISBLANK(Nomen.complète!AB291),"-",Nomen.complète!AB291)</f>
        <v>0</v>
      </c>
      <c r="H291" s="191">
        <f>IF(ISBLANK(Nomen.complète!AC291),"-",Nomen.complète!AC291)</f>
        <v>0</v>
      </c>
      <c r="L291" s="164">
        <f>IF(ISBLANK(Nomen.complète!T291),"-",Nomen.complète!T291)</f>
        <v>38435016</v>
      </c>
      <c r="M291" s="165" t="str">
        <f>IF(ISBLANK(Nomen.complète!U291),"-",Nomen.complète!U291)</f>
        <v>Employé de commerce CFC E - Logistique et transport internationaux</v>
      </c>
    </row>
    <row r="292" spans="1:13" x14ac:dyDescent="0.2">
      <c r="A292" s="164">
        <f>IF(ISBLANK(Nomen.complète!V292),"-",Nomen.complète!V292)</f>
        <v>33460000</v>
      </c>
      <c r="B292" s="189" t="str">
        <f>IF(ISBLANK(Nomen.complète!W292),"-",Nomen.complète!W292)</f>
        <v>Calorifugeur-tôlier CFC</v>
      </c>
      <c r="C292" s="190">
        <f>IF(ISBLANK(Nomen.complète!X292),"-",Nomen.complète!X292)</f>
        <v>14</v>
      </c>
      <c r="D292" s="190">
        <f>IF(ISBLANK(Nomen.complète!Y292),"-",Nomen.complète!Y292)</f>
        <v>65</v>
      </c>
      <c r="E292" s="190">
        <f>IF(ISBLANK(Nomen.complète!Z292),"-",Nomen.complète!Z292)</f>
        <v>1</v>
      </c>
      <c r="F292" s="190">
        <f>IF(ISBLANK(Nomen.complète!AA292),"-",Nomen.complète!AA292)</f>
        <v>3</v>
      </c>
      <c r="G292" s="191">
        <f>IF(ISBLANK(Nomen.complète!AB292),"-",Nomen.complète!AB292)</f>
        <v>0</v>
      </c>
      <c r="H292" s="191">
        <f>IF(ISBLANK(Nomen.complète!AC292),"-",Nomen.complète!AC292)</f>
        <v>0</v>
      </c>
      <c r="L292" s="164">
        <f>IF(ISBLANK(Nomen.complète!T292),"-",Nomen.complète!T292)</f>
        <v>38435039</v>
      </c>
      <c r="M292" s="165" t="str">
        <f>IF(ISBLANK(Nomen.complète!U292),"-",Nomen.complète!U292)</f>
        <v>Employé de commerce CFC E - Notariats de Suisse</v>
      </c>
    </row>
    <row r="293" spans="1:13" x14ac:dyDescent="0.2">
      <c r="A293" s="164">
        <f>IF(ISBLANK(Nomen.complète!V293),"-",Nomen.complète!V293)</f>
        <v>40420000</v>
      </c>
      <c r="B293" s="189" t="str">
        <f>IF(ISBLANK(Nomen.complète!W293),"-",Nomen.complète!W293)</f>
        <v>Capitaine de la navigation intérieure CFC</v>
      </c>
      <c r="C293" s="190">
        <f>IF(ISBLANK(Nomen.complète!X293),"-",Nomen.complète!X293)</f>
        <v>14</v>
      </c>
      <c r="D293" s="190">
        <f>IF(ISBLANK(Nomen.complète!Y293),"-",Nomen.complète!Y293)</f>
        <v>65</v>
      </c>
      <c r="E293" s="190">
        <f>IF(ISBLANK(Nomen.complète!Z293),"-",Nomen.complète!Z293)</f>
        <v>1</v>
      </c>
      <c r="F293" s="190">
        <f>IF(ISBLANK(Nomen.complète!AA293),"-",Nomen.complète!AA293)</f>
        <v>4</v>
      </c>
      <c r="G293" s="191">
        <f>IF(ISBLANK(Nomen.complète!AB293),"-",Nomen.complète!AB293)</f>
        <v>0</v>
      </c>
      <c r="H293" s="191">
        <f>IF(ISBLANK(Nomen.complète!AC293),"-",Nomen.complète!AC293)</f>
        <v>0</v>
      </c>
      <c r="L293" s="164">
        <f>IF(ISBLANK(Nomen.complète!T293),"-",Nomen.complète!T293)</f>
        <v>38435015</v>
      </c>
      <c r="M293" s="165" t="str">
        <f>IF(ISBLANK(Nomen.complète!U293),"-",Nomen.complète!U293)</f>
        <v>Employé de commerce CFC E - Santésuisse</v>
      </c>
    </row>
    <row r="294" spans="1:13" x14ac:dyDescent="0.2">
      <c r="A294" s="164">
        <f>IF(ISBLANK(Nomen.complète!V294),"-",Nomen.complète!V294)</f>
        <v>33660000</v>
      </c>
      <c r="B294" s="189" t="str">
        <f>IF(ISBLANK(Nomen.complète!W294),"-",Nomen.complète!W294)</f>
        <v>Carreleur CFC</v>
      </c>
      <c r="C294" s="190">
        <f>IF(ISBLANK(Nomen.complète!X294),"-",Nomen.complète!X294)</f>
        <v>14</v>
      </c>
      <c r="D294" s="190">
        <f>IF(ISBLANK(Nomen.complète!Y294),"-",Nomen.complète!Y294)</f>
        <v>65</v>
      </c>
      <c r="E294" s="190">
        <f>IF(ISBLANK(Nomen.complète!Z294),"-",Nomen.complète!Z294)</f>
        <v>1</v>
      </c>
      <c r="F294" s="190">
        <f>IF(ISBLANK(Nomen.complète!AA294),"-",Nomen.complète!AA294)</f>
        <v>3</v>
      </c>
      <c r="G294" s="191">
        <f>IF(ISBLANK(Nomen.complète!AB294),"-",Nomen.complète!AB294)</f>
        <v>0</v>
      </c>
      <c r="H294" s="191">
        <f>IF(ISBLANK(Nomen.complète!AC294),"-",Nomen.complète!AC294)</f>
        <v>0</v>
      </c>
      <c r="L294" s="164">
        <f>IF(ISBLANK(Nomen.complète!T294),"-",Nomen.complète!T294)</f>
        <v>38435001</v>
      </c>
      <c r="M294" s="165" t="str">
        <f>IF(ISBLANK(Nomen.complète!U294),"-",Nomen.complète!U294)</f>
        <v>Employé de commerce CFC E - Services &amp; administration</v>
      </c>
    </row>
    <row r="295" spans="1:13" x14ac:dyDescent="0.2">
      <c r="A295" s="164">
        <f>IF(ISBLANK(Nomen.complète!V295),"-",Nomen.complète!V295)</f>
        <v>27380000</v>
      </c>
      <c r="B295" s="189" t="str">
        <f>IF(ISBLANK(Nomen.complète!W295),"-",Nomen.complète!W295)</f>
        <v>Carrossier réparateur CFC</v>
      </c>
      <c r="C295" s="190">
        <f>IF(ISBLANK(Nomen.complète!X295),"-",Nomen.complète!X295)</f>
        <v>14</v>
      </c>
      <c r="D295" s="190">
        <f>IF(ISBLANK(Nomen.complète!Y295),"-",Nomen.complète!Y295)</f>
        <v>65</v>
      </c>
      <c r="E295" s="190">
        <f>IF(ISBLANK(Nomen.complète!Z295),"-",Nomen.complète!Z295)</f>
        <v>1</v>
      </c>
      <c r="F295" s="190">
        <f>IF(ISBLANK(Nomen.complète!AA295),"-",Nomen.complète!AA295)</f>
        <v>3</v>
      </c>
      <c r="G295" s="191">
        <f>IF(ISBLANK(Nomen.complète!AB295),"-",Nomen.complète!AB295)</f>
        <v>0</v>
      </c>
      <c r="H295" s="191">
        <f>IF(ISBLANK(Nomen.complète!AC295),"-",Nomen.complète!AC295)</f>
        <v>0</v>
      </c>
      <c r="L295" s="164">
        <f>IF(ISBLANK(Nomen.complète!T295),"-",Nomen.complète!T295)</f>
        <v>38435034</v>
      </c>
      <c r="M295" s="165" t="str">
        <f>IF(ISBLANK(Nomen.complète!U295),"-",Nomen.complète!U295)</f>
        <v>Employé de commerce CFC E - Transport public</v>
      </c>
    </row>
    <row r="296" spans="1:13" x14ac:dyDescent="0.2">
      <c r="A296" s="164">
        <f>IF(ISBLANK(Nomen.complète!V296),"-",Nomen.complète!V296)</f>
        <v>34071000</v>
      </c>
      <c r="B296" s="189" t="str">
        <f>IF(ISBLANK(Nomen.complète!W296),"-",Nomen.complète!W296)</f>
        <v>Carrossier-peintre CFC</v>
      </c>
      <c r="C296" s="190">
        <f>IF(ISBLANK(Nomen.complète!X296),"-",Nomen.complète!X296)</f>
        <v>14</v>
      </c>
      <c r="D296" s="190">
        <f>IF(ISBLANK(Nomen.complète!Y296),"-",Nomen.complète!Y296)</f>
        <v>65</v>
      </c>
      <c r="E296" s="190">
        <f>IF(ISBLANK(Nomen.complète!Z296),"-",Nomen.complète!Z296)</f>
        <v>1</v>
      </c>
      <c r="F296" s="190">
        <f>IF(ISBLANK(Nomen.complète!AA296),"-",Nomen.complète!AA296)</f>
        <v>4</v>
      </c>
      <c r="G296" s="191">
        <f>IF(ISBLANK(Nomen.complète!AB296),"-",Nomen.complète!AB296)</f>
        <v>0</v>
      </c>
      <c r="H296" s="191">
        <f>IF(ISBLANK(Nomen.complète!AC296),"-",Nomen.complète!AC296)</f>
        <v>0</v>
      </c>
      <c r="L296" s="164">
        <f>IF(ISBLANK(Nomen.complète!T296),"-",Nomen.complète!T296)</f>
        <v>38435000</v>
      </c>
      <c r="M296" s="165" t="str">
        <f>IF(ISBLANK(Nomen.complète!U296),"-",Nomen.complète!U296)</f>
        <v>Employé de commerce CFC E - sans autres indications</v>
      </c>
    </row>
    <row r="297" spans="1:13" x14ac:dyDescent="0.2">
      <c r="A297" s="164">
        <f>IF(ISBLANK(Nomen.complète!V297),"-",Nomen.complète!V297)</f>
        <v>34070000</v>
      </c>
      <c r="B297" s="189" t="str">
        <f>IF(ISBLANK(Nomen.complète!W297),"-",Nomen.complète!W297)</f>
        <v>Carrossier-peintre CFC (jusqu'à 2017)</v>
      </c>
      <c r="C297" s="190">
        <f>IF(ISBLANK(Nomen.complète!X297),"-",Nomen.complète!X297)</f>
        <v>14</v>
      </c>
      <c r="D297" s="190">
        <f>IF(ISBLANK(Nomen.complète!Y297),"-",Nomen.complète!Y297)</f>
        <v>65</v>
      </c>
      <c r="E297" s="190">
        <f>IF(ISBLANK(Nomen.complète!Z297),"-",Nomen.complète!Z297)</f>
        <v>1</v>
      </c>
      <c r="F297" s="190">
        <f>IF(ISBLANK(Nomen.complète!AA297),"-",Nomen.complète!AA297)</f>
        <v>4</v>
      </c>
      <c r="G297" s="191">
        <f>IF(ISBLANK(Nomen.complète!AB297),"-",Nomen.complète!AB297)</f>
        <v>0</v>
      </c>
      <c r="H297" s="191">
        <f>IF(ISBLANK(Nomen.complète!AC297),"-",Nomen.complète!AC297)</f>
        <v>0</v>
      </c>
      <c r="L297" s="164">
        <f>IF(ISBLANK(Nomen.complète!T297),"-",Nomen.complète!T297)</f>
        <v>42360000</v>
      </c>
      <c r="M297" s="165" t="str">
        <f>IF(ISBLANK(Nomen.complète!U297),"-",Nomen.complète!U297)</f>
        <v>Employé en cuisine AFP</v>
      </c>
    </row>
    <row r="298" spans="1:13" x14ac:dyDescent="0.2">
      <c r="A298" s="164">
        <f>IF(ISBLANK(Nomen.complète!V298),"-",Nomen.complète!V298)</f>
        <v>27391000</v>
      </c>
      <c r="B298" s="189" t="str">
        <f>IF(ISBLANK(Nomen.complète!W298),"-",Nomen.complète!W298)</f>
        <v>Carrossier-tôlier CFC</v>
      </c>
      <c r="C298" s="190">
        <f>IF(ISBLANK(Nomen.complète!X298),"-",Nomen.complète!X298)</f>
        <v>14</v>
      </c>
      <c r="D298" s="190">
        <f>IF(ISBLANK(Nomen.complète!Y298),"-",Nomen.complète!Y298)</f>
        <v>65</v>
      </c>
      <c r="E298" s="190">
        <f>IF(ISBLANK(Nomen.complète!Z298),"-",Nomen.complète!Z298)</f>
        <v>1</v>
      </c>
      <c r="F298" s="190">
        <f>IF(ISBLANK(Nomen.complète!AA298),"-",Nomen.complète!AA298)</f>
        <v>4</v>
      </c>
      <c r="G298" s="191">
        <f>IF(ISBLANK(Nomen.complète!AB298),"-",Nomen.complète!AB298)</f>
        <v>0</v>
      </c>
      <c r="H298" s="191">
        <f>IF(ISBLANK(Nomen.complète!AC298),"-",Nomen.complète!AC298)</f>
        <v>0</v>
      </c>
      <c r="L298" s="164">
        <f>IF(ISBLANK(Nomen.complète!T298),"-",Nomen.complète!T298)</f>
        <v>42220000</v>
      </c>
      <c r="M298" s="165" t="str">
        <f>IF(ISBLANK(Nomen.complète!U298),"-",Nomen.complète!U298)</f>
        <v>Employé en intendance AFP</v>
      </c>
    </row>
    <row r="299" spans="1:13" x14ac:dyDescent="0.2">
      <c r="A299" s="164">
        <f>IF(ISBLANK(Nomen.complète!V299),"-",Nomen.complète!V299)</f>
        <v>27390000</v>
      </c>
      <c r="B299" s="189" t="str">
        <f>IF(ISBLANK(Nomen.complète!W299),"-",Nomen.complète!W299)</f>
        <v>Carrossier-tôlier CFC (jusqu'à 2017)</v>
      </c>
      <c r="C299" s="190">
        <f>IF(ISBLANK(Nomen.complète!X299),"-",Nomen.complète!X299)</f>
        <v>14</v>
      </c>
      <c r="D299" s="190">
        <f>IF(ISBLANK(Nomen.complète!Y299),"-",Nomen.complète!Y299)</f>
        <v>65</v>
      </c>
      <c r="E299" s="190">
        <f>IF(ISBLANK(Nomen.complète!Z299),"-",Nomen.complète!Z299)</f>
        <v>1</v>
      </c>
      <c r="F299" s="190">
        <f>IF(ISBLANK(Nomen.complète!AA299),"-",Nomen.complète!AA299)</f>
        <v>4</v>
      </c>
      <c r="G299" s="191">
        <f>IF(ISBLANK(Nomen.complète!AB299),"-",Nomen.complète!AB299)</f>
        <v>0</v>
      </c>
      <c r="H299" s="191">
        <f>IF(ISBLANK(Nomen.complète!AC299),"-",Nomen.complète!AC299)</f>
        <v>0</v>
      </c>
      <c r="L299" s="164">
        <f>IF(ISBLANK(Nomen.complète!T299),"-",Nomen.complète!T299)</f>
        <v>42330000</v>
      </c>
      <c r="M299" s="165" t="str">
        <f>IF(ISBLANK(Nomen.complète!U299),"-",Nomen.complète!U299)</f>
        <v>Employé en restauration AFP</v>
      </c>
    </row>
    <row r="300" spans="1:13" x14ac:dyDescent="0.2">
      <c r="A300" s="164">
        <f>IF(ISBLANK(Nomen.complète!V300),"-",Nomen.complète!V300)</f>
        <v>16710000</v>
      </c>
      <c r="B300" s="189" t="str">
        <f>IF(ISBLANK(Nomen.complète!W300),"-",Nomen.complète!W300)</f>
        <v>Caviste CFC</v>
      </c>
      <c r="C300" s="190">
        <f>IF(ISBLANK(Nomen.complète!X300),"-",Nomen.complète!X300)</f>
        <v>14</v>
      </c>
      <c r="D300" s="190">
        <f>IF(ISBLANK(Nomen.complète!Y300),"-",Nomen.complète!Y300)</f>
        <v>65</v>
      </c>
      <c r="E300" s="190">
        <f>IF(ISBLANK(Nomen.complète!Z300),"-",Nomen.complète!Z300)</f>
        <v>1</v>
      </c>
      <c r="F300" s="190">
        <f>IF(ISBLANK(Nomen.complète!AA300),"-",Nomen.complète!AA300)</f>
        <v>3</v>
      </c>
      <c r="G300" s="191">
        <f>IF(ISBLANK(Nomen.complète!AB300),"-",Nomen.complète!AB300)</f>
        <v>0</v>
      </c>
      <c r="H300" s="191">
        <f>IF(ISBLANK(Nomen.complète!AC300),"-",Nomen.complète!AC300)</f>
        <v>0</v>
      </c>
      <c r="L300" s="164">
        <f>IF(ISBLANK(Nomen.complète!T300),"-",Nomen.complète!T300)</f>
        <v>42331000</v>
      </c>
      <c r="M300" s="165" t="str">
        <f>IF(ISBLANK(Nomen.complète!U300),"-",Nomen.complète!U300)</f>
        <v>Employé en restauration AFP (dès 2019)</v>
      </c>
    </row>
    <row r="301" spans="1:13" x14ac:dyDescent="0.2">
      <c r="A301" s="164">
        <f>IF(ISBLANK(Nomen.complète!V301),"-",Nomen.complète!V301)</f>
        <v>19600000</v>
      </c>
      <c r="B301" s="189" t="str">
        <f>IF(ISBLANK(Nomen.complète!W301),"-",Nomen.complète!W301)</f>
        <v>Charpentier CFC</v>
      </c>
      <c r="C301" s="190">
        <f>IF(ISBLANK(Nomen.complète!X301),"-",Nomen.complète!X301)</f>
        <v>14</v>
      </c>
      <c r="D301" s="190">
        <f>IF(ISBLANK(Nomen.complète!Y301),"-",Nomen.complète!Y301)</f>
        <v>65</v>
      </c>
      <c r="E301" s="190">
        <f>IF(ISBLANK(Nomen.complète!Z301),"-",Nomen.complète!Z301)</f>
        <v>1</v>
      </c>
      <c r="F301" s="190">
        <f>IF(ISBLANK(Nomen.complète!AA301),"-",Nomen.complète!AA301)</f>
        <v>4</v>
      </c>
      <c r="G301" s="191">
        <f>IF(ISBLANK(Nomen.complète!AB301),"-",Nomen.complète!AB301)</f>
        <v>0</v>
      </c>
      <c r="H301" s="191">
        <f>IF(ISBLANK(Nomen.complète!AC301),"-",Nomen.complète!AC301)</f>
        <v>0</v>
      </c>
      <c r="L301" s="164">
        <f>IF(ISBLANK(Nomen.complète!T301),"-",Nomen.complète!T301)</f>
        <v>44260000</v>
      </c>
      <c r="M301" s="165" t="str">
        <f>IF(ISBLANK(Nomen.complète!U301),"-",Nomen.complète!U301)</f>
        <v>Esthéticienne CFC</v>
      </c>
    </row>
    <row r="302" spans="1:13" x14ac:dyDescent="0.2">
      <c r="A302" s="164">
        <f>IF(ISBLANK(Nomen.complète!V302),"-",Nomen.complète!V302)</f>
        <v>44050000</v>
      </c>
      <c r="B302" s="189" t="str">
        <f>IF(ISBLANK(Nomen.complète!W302),"-",Nomen.complète!W302)</f>
        <v>Coiffeur (cours accéléré)</v>
      </c>
      <c r="C302" s="190">
        <f>IF(ISBLANK(Nomen.complète!X302),"-",Nomen.complète!X302)</f>
        <v>14</v>
      </c>
      <c r="D302" s="190">
        <f>IF(ISBLANK(Nomen.complète!Y302),"-",Nomen.complète!Y302)</f>
        <v>65</v>
      </c>
      <c r="E302" s="190">
        <f>IF(ISBLANK(Nomen.complète!Z302),"-",Nomen.complète!Z302)</f>
        <v>1</v>
      </c>
      <c r="F302" s="190">
        <f>IF(ISBLANK(Nomen.complète!AA302),"-",Nomen.complète!AA302)</f>
        <v>4</v>
      </c>
      <c r="G302" s="191">
        <f>IF(ISBLANK(Nomen.complète!AB302),"-",Nomen.complète!AB302)</f>
        <v>90</v>
      </c>
      <c r="H302" s="191">
        <f>IF(ISBLANK(Nomen.complète!AC302),"-",Nomen.complète!AC302)</f>
        <v>0</v>
      </c>
      <c r="L302" s="164">
        <f>IF(ISBLANK(Nomen.complète!T302),"-",Nomen.complète!T302)</f>
        <v>33260000</v>
      </c>
      <c r="M302" s="165" t="str">
        <f>IF(ISBLANK(Nomen.complète!U302),"-",Nomen.complète!U302)</f>
        <v>Etancheur CFC</v>
      </c>
    </row>
    <row r="303" spans="1:13" x14ac:dyDescent="0.2">
      <c r="A303" s="164">
        <f>IF(ISBLANK(Nomen.complète!V303),"-",Nomen.complète!V303)</f>
        <v>44030000</v>
      </c>
      <c r="B303" s="189" t="str">
        <f>IF(ISBLANK(Nomen.complète!W303),"-",Nomen.complète!W303)</f>
        <v>Coiffeur AFP</v>
      </c>
      <c r="C303" s="190">
        <f>IF(ISBLANK(Nomen.complète!X303),"-",Nomen.complète!X303)</f>
        <v>14</v>
      </c>
      <c r="D303" s="190">
        <f>IF(ISBLANK(Nomen.complète!Y303),"-",Nomen.complète!Y303)</f>
        <v>65</v>
      </c>
      <c r="E303" s="190">
        <f>IF(ISBLANK(Nomen.complète!Z303),"-",Nomen.complète!Z303)</f>
        <v>1</v>
      </c>
      <c r="F303" s="190">
        <f>IF(ISBLANK(Nomen.complète!AA303),"-",Nomen.complète!AA303)</f>
        <v>2</v>
      </c>
      <c r="G303" s="191">
        <f>IF(ISBLANK(Nomen.complète!AB303),"-",Nomen.complète!AB303)</f>
        <v>0</v>
      </c>
      <c r="H303" s="191">
        <f>IF(ISBLANK(Nomen.complète!AC303),"-",Nomen.complète!AC303)</f>
        <v>0</v>
      </c>
      <c r="L303" s="164">
        <f>IF(ISBLANK(Nomen.complète!T303),"-",Nomen.complète!T303)</f>
        <v>21080000</v>
      </c>
      <c r="M303" s="165" t="str">
        <f>IF(ISBLANK(Nomen.complète!U303),"-",Nomen.complète!U303)</f>
        <v>Façonneur de produits imprimés CFC</v>
      </c>
    </row>
    <row r="304" spans="1:13" x14ac:dyDescent="0.2">
      <c r="A304" s="164">
        <f>IF(ISBLANK(Nomen.complète!V304),"-",Nomen.complète!V304)</f>
        <v>44010000</v>
      </c>
      <c r="B304" s="189" t="str">
        <f>IF(ISBLANK(Nomen.complète!W304),"-",Nomen.complète!W304)</f>
        <v>Coiffeur CFC</v>
      </c>
      <c r="C304" s="190">
        <f>IF(ISBLANK(Nomen.complète!X304),"-",Nomen.complète!X304)</f>
        <v>14</v>
      </c>
      <c r="D304" s="190">
        <f>IF(ISBLANK(Nomen.complète!Y304),"-",Nomen.complète!Y304)</f>
        <v>65</v>
      </c>
      <c r="E304" s="190">
        <f>IF(ISBLANK(Nomen.complète!Z304),"-",Nomen.complète!Z304)</f>
        <v>1</v>
      </c>
      <c r="F304" s="190">
        <f>IF(ISBLANK(Nomen.complète!AA304),"-",Nomen.complète!AA304)</f>
        <v>3</v>
      </c>
      <c r="G304" s="191">
        <f>IF(ISBLANK(Nomen.complète!AB304),"-",Nomen.complète!AB304)</f>
        <v>0</v>
      </c>
      <c r="H304" s="191">
        <f>IF(ISBLANK(Nomen.complète!AC304),"-",Nomen.complète!AC304)</f>
        <v>0</v>
      </c>
      <c r="L304" s="164">
        <f>IF(ISBLANK(Nomen.complète!T304),"-",Nomen.complète!T304)</f>
        <v>29760000</v>
      </c>
      <c r="M304" s="165" t="str">
        <f>IF(ISBLANK(Nomen.complète!U304),"-",Nomen.complète!U304)</f>
        <v>Ferblantier CFC</v>
      </c>
    </row>
    <row r="305" spans="1:13" x14ac:dyDescent="0.2">
      <c r="A305" s="164">
        <f>IF(ISBLANK(Nomen.complète!V305),"-",Nomen.complète!V305)</f>
        <v>48510000</v>
      </c>
      <c r="B305" s="189" t="str">
        <f>IF(ISBLANK(Nomen.complète!W305),"-",Nomen.complète!W305)</f>
        <v>Communication</v>
      </c>
      <c r="C305" s="190">
        <f>IF(ISBLANK(Nomen.complète!X305),"-",Nomen.complète!X305)</f>
        <v>14</v>
      </c>
      <c r="D305" s="190">
        <f>IF(ISBLANK(Nomen.complète!Y305),"-",Nomen.complète!Y305)</f>
        <v>65</v>
      </c>
      <c r="E305" s="190">
        <f>IF(ISBLANK(Nomen.complète!Z305),"-",Nomen.complète!Z305)</f>
        <v>1</v>
      </c>
      <c r="F305" s="190">
        <f>IF(ISBLANK(Nomen.complète!AA305),"-",Nomen.complète!AA305)</f>
        <v>1</v>
      </c>
      <c r="G305" s="191">
        <f>IF(ISBLANK(Nomen.complète!AB305),"-",Nomen.complète!AB305)</f>
        <v>0</v>
      </c>
      <c r="H305" s="191">
        <f>IF(ISBLANK(Nomen.complète!AC305),"-",Nomen.complète!AC305)</f>
        <v>0</v>
      </c>
      <c r="L305" s="164">
        <f>IF(ISBLANK(Nomen.complète!T305),"-",Nomen.complète!T305)</f>
        <v>13135000</v>
      </c>
      <c r="M305" s="165" t="str">
        <f>IF(ISBLANK(Nomen.complète!U305),"-",Nomen.complète!U305)</f>
        <v>Fleuriste AFP</v>
      </c>
    </row>
    <row r="306" spans="1:13" x14ac:dyDescent="0.2">
      <c r="A306" s="164">
        <f>IF(ISBLANK(Nomen.complète!V306),"-",Nomen.complète!V306)</f>
        <v>50901200</v>
      </c>
      <c r="B306" s="189" t="str">
        <f>IF(ISBLANK(Nomen.complète!W306),"-",Nomen.complète!W306)</f>
        <v>Conducteur de machines</v>
      </c>
      <c r="C306" s="190">
        <f>IF(ISBLANK(Nomen.complète!X306),"-",Nomen.complète!X306)</f>
        <v>14</v>
      </c>
      <c r="D306" s="190">
        <f>IF(ISBLANK(Nomen.complète!Y306),"-",Nomen.complète!Y306)</f>
        <v>65</v>
      </c>
      <c r="E306" s="190">
        <f>IF(ISBLANK(Nomen.complète!Z306),"-",Nomen.complète!Z306)</f>
        <v>1</v>
      </c>
      <c r="F306" s="190">
        <f>IF(ISBLANK(Nomen.complète!AA306),"-",Nomen.complète!AA306)</f>
        <v>4</v>
      </c>
      <c r="G306" s="191">
        <f>IF(ISBLANK(Nomen.complète!AB306),"-",Nomen.complète!AB306)</f>
        <v>0</v>
      </c>
      <c r="H306" s="191">
        <f>IF(ISBLANK(Nomen.complète!AC306),"-",Nomen.complète!AC306)</f>
        <v>99</v>
      </c>
      <c r="L306" s="164">
        <f>IF(ISBLANK(Nomen.complète!T306),"-",Nomen.complète!T306)</f>
        <v>13130000</v>
      </c>
      <c r="M306" s="165" t="str">
        <f>IF(ISBLANK(Nomen.complète!U306),"-",Nomen.complète!U306)</f>
        <v>Fleuriste CFC</v>
      </c>
    </row>
    <row r="307" spans="1:13" x14ac:dyDescent="0.2">
      <c r="A307" s="164">
        <f>IF(ISBLANK(Nomen.complète!V307),"-",Nomen.complète!V307)</f>
        <v>40500000</v>
      </c>
      <c r="B307" s="189" t="str">
        <f>IF(ISBLANK(Nomen.complète!W307),"-",Nomen.complète!W307)</f>
        <v>Conducteur de véhicules lourds CFC</v>
      </c>
      <c r="C307" s="190">
        <f>IF(ISBLANK(Nomen.complète!X307),"-",Nomen.complète!X307)</f>
        <v>14</v>
      </c>
      <c r="D307" s="190">
        <f>IF(ISBLANK(Nomen.complète!Y307),"-",Nomen.complète!Y307)</f>
        <v>65</v>
      </c>
      <c r="E307" s="190">
        <f>IF(ISBLANK(Nomen.complète!Z307),"-",Nomen.complète!Z307)</f>
        <v>1</v>
      </c>
      <c r="F307" s="190">
        <f>IF(ISBLANK(Nomen.complète!AA307),"-",Nomen.complète!AA307)</f>
        <v>3</v>
      </c>
      <c r="G307" s="191">
        <f>IF(ISBLANK(Nomen.complète!AB307),"-",Nomen.complète!AB307)</f>
        <v>0</v>
      </c>
      <c r="H307" s="191">
        <f>IF(ISBLANK(Nomen.complète!AC307),"-",Nomen.complète!AC307)</f>
        <v>0</v>
      </c>
      <c r="L307" s="164">
        <f>IF(ISBLANK(Nomen.complète!T307),"-",Nomen.complète!T307)</f>
        <v>15051000</v>
      </c>
      <c r="M307" s="165" t="str">
        <f>IF(ISBLANK(Nomen.complète!U307),"-",Nomen.complète!U307)</f>
        <v>Forestier-bûcheron CFC</v>
      </c>
    </row>
    <row r="308" spans="1:13" x14ac:dyDescent="0.2">
      <c r="A308" s="164">
        <f>IF(ISBLANK(Nomen.complète!V308),"-",Nomen.complète!V308)</f>
        <v>40550000</v>
      </c>
      <c r="B308" s="189" t="str">
        <f>IF(ISBLANK(Nomen.complète!W308),"-",Nomen.complète!W308)</f>
        <v>Conducteur de véhicules légers AFP</v>
      </c>
      <c r="C308" s="190">
        <f>IF(ISBLANK(Nomen.complète!X308),"-",Nomen.complète!X308)</f>
        <v>14</v>
      </c>
      <c r="D308" s="190">
        <f>IF(ISBLANK(Nomen.complète!Y308),"-",Nomen.complète!Y308)</f>
        <v>65</v>
      </c>
      <c r="E308" s="190">
        <f>IF(ISBLANK(Nomen.complète!Z308),"-",Nomen.complète!Z308)</f>
        <v>1</v>
      </c>
      <c r="F308" s="190">
        <f>IF(ISBLANK(Nomen.complète!AA308),"-",Nomen.complète!AA308)</f>
        <v>2</v>
      </c>
      <c r="G308" s="191">
        <f>IF(ISBLANK(Nomen.complète!AB308),"-",Nomen.complète!AB308)</f>
        <v>0</v>
      </c>
      <c r="H308" s="191">
        <f>IF(ISBLANK(Nomen.complète!AC308),"-",Nomen.complète!AC308)</f>
        <v>0</v>
      </c>
      <c r="L308" s="164">
        <f>IF(ISBLANK(Nomen.complète!T308),"-",Nomen.complète!T308)</f>
        <v>14160001</v>
      </c>
      <c r="M308" s="165" t="str">
        <f>IF(ISBLANK(Nomen.complète!U308),"-",Nomen.complète!U308)</f>
        <v>Gardien d'animaux CFC - Animaux de compagnie</v>
      </c>
    </row>
    <row r="309" spans="1:13" x14ac:dyDescent="0.2">
      <c r="A309" s="164">
        <f>IF(ISBLANK(Nomen.complète!V309),"-",Nomen.complète!V309)</f>
        <v>18040000</v>
      </c>
      <c r="B309" s="189" t="str">
        <f>IF(ISBLANK(Nomen.complète!W309),"-",Nomen.complète!W309)</f>
        <v>Confectionneur AFP</v>
      </c>
      <c r="C309" s="190">
        <f>IF(ISBLANK(Nomen.complète!X309),"-",Nomen.complète!X309)</f>
        <v>14</v>
      </c>
      <c r="D309" s="190">
        <f>IF(ISBLANK(Nomen.complète!Y309),"-",Nomen.complète!Y309)</f>
        <v>65</v>
      </c>
      <c r="E309" s="190">
        <f>IF(ISBLANK(Nomen.complète!Z309),"-",Nomen.complète!Z309)</f>
        <v>1</v>
      </c>
      <c r="F309" s="190">
        <f>IF(ISBLANK(Nomen.complète!AA309),"-",Nomen.complète!AA309)</f>
        <v>2</v>
      </c>
      <c r="G309" s="191">
        <f>IF(ISBLANK(Nomen.complète!AB309),"-",Nomen.complète!AB309)</f>
        <v>0</v>
      </c>
      <c r="H309" s="191">
        <f>IF(ISBLANK(Nomen.complète!AC309),"-",Nomen.complète!AC309)</f>
        <v>0</v>
      </c>
      <c r="L309" s="164">
        <f>IF(ISBLANK(Nomen.complète!T309),"-",Nomen.complète!T309)</f>
        <v>14160002</v>
      </c>
      <c r="M309" s="165" t="str">
        <f>IF(ISBLANK(Nomen.complète!U309),"-",Nomen.complète!U309)</f>
        <v>Gardien d'animaux CFC - Animaux de laboratoire</v>
      </c>
    </row>
    <row r="310" spans="1:13" x14ac:dyDescent="0.2">
      <c r="A310" s="164">
        <f>IF(ISBLANK(Nomen.complète!V310),"-",Nomen.complète!V310)</f>
        <v>27055000</v>
      </c>
      <c r="B310" s="189" t="str">
        <f>IF(ISBLANK(Nomen.complète!W310),"-",Nomen.complète!W310)</f>
        <v>Constructeur d'appareils industriels CFC</v>
      </c>
      <c r="C310" s="190">
        <f>IF(ISBLANK(Nomen.complète!X310),"-",Nomen.complète!X310)</f>
        <v>14</v>
      </c>
      <c r="D310" s="190">
        <f>IF(ISBLANK(Nomen.complète!Y310),"-",Nomen.complète!Y310)</f>
        <v>65</v>
      </c>
      <c r="E310" s="190">
        <f>IF(ISBLANK(Nomen.complète!Z310),"-",Nomen.complète!Z310)</f>
        <v>1</v>
      </c>
      <c r="F310" s="190">
        <f>IF(ISBLANK(Nomen.complète!AA310),"-",Nomen.complète!AA310)</f>
        <v>4</v>
      </c>
      <c r="G310" s="191">
        <f>IF(ISBLANK(Nomen.complète!AB310),"-",Nomen.complète!AB310)</f>
        <v>0</v>
      </c>
      <c r="H310" s="191">
        <f>IF(ISBLANK(Nomen.complète!AC310),"-",Nomen.complète!AC310)</f>
        <v>0</v>
      </c>
      <c r="L310" s="164">
        <f>IF(ISBLANK(Nomen.complète!T310),"-",Nomen.complète!T310)</f>
        <v>14160003</v>
      </c>
      <c r="M310" s="165" t="str">
        <f>IF(ISBLANK(Nomen.complète!U310),"-",Nomen.complète!U310)</f>
        <v>Gardien d'animaux CFC - Animaux sauvages</v>
      </c>
    </row>
    <row r="311" spans="1:13" x14ac:dyDescent="0.2">
      <c r="A311" s="164">
        <f>IF(ISBLANK(Nomen.complète!V311),"-",Nomen.complète!V311)</f>
        <v>28910000</v>
      </c>
      <c r="B311" s="189" t="str">
        <f>IF(ISBLANK(Nomen.complète!W311),"-",Nomen.complète!W311)</f>
        <v>Constructeur d'installations de ventilation CFC</v>
      </c>
      <c r="C311" s="190">
        <f>IF(ISBLANK(Nomen.complète!X311),"-",Nomen.complète!X311)</f>
        <v>14</v>
      </c>
      <c r="D311" s="190">
        <f>IF(ISBLANK(Nomen.complète!Y311),"-",Nomen.complète!Y311)</f>
        <v>65</v>
      </c>
      <c r="E311" s="190">
        <f>IF(ISBLANK(Nomen.complète!Z311),"-",Nomen.complète!Z311)</f>
        <v>1</v>
      </c>
      <c r="F311" s="190">
        <f>IF(ISBLANK(Nomen.complète!AA311),"-",Nomen.complète!AA311)</f>
        <v>3</v>
      </c>
      <c r="G311" s="191">
        <f>IF(ISBLANK(Nomen.complète!AB311),"-",Nomen.complète!AB311)</f>
        <v>0</v>
      </c>
      <c r="H311" s="191">
        <f>IF(ISBLANK(Nomen.complète!AC311),"-",Nomen.complète!AC311)</f>
        <v>0</v>
      </c>
      <c r="L311" s="164">
        <f>IF(ISBLANK(Nomen.complète!T311),"-",Nomen.complète!T311)</f>
        <v>14120000</v>
      </c>
      <c r="M311" s="165" t="str">
        <f>IF(ISBLANK(Nomen.complète!U311),"-",Nomen.complète!U311)</f>
        <v>Gardien de chevaux AFP</v>
      </c>
    </row>
    <row r="312" spans="1:13" x14ac:dyDescent="0.2">
      <c r="A312" s="164">
        <f>IF(ISBLANK(Nomen.complète!V312),"-",Nomen.complète!V312)</f>
        <v>28910002</v>
      </c>
      <c r="B312" s="189" t="str">
        <f>IF(ISBLANK(Nomen.complète!W312),"-",Nomen.complète!W312)</f>
        <v>Constructeur d'installations de ventilation CFC - Montage</v>
      </c>
      <c r="C312" s="190">
        <f>IF(ISBLANK(Nomen.complète!X312),"-",Nomen.complète!X312)</f>
        <v>14</v>
      </c>
      <c r="D312" s="190">
        <f>IF(ISBLANK(Nomen.complète!Y312),"-",Nomen.complète!Y312)</f>
        <v>65</v>
      </c>
      <c r="E312" s="190">
        <f>IF(ISBLANK(Nomen.complète!Z312),"-",Nomen.complète!Z312)</f>
        <v>1</v>
      </c>
      <c r="F312" s="190">
        <f>IF(ISBLANK(Nomen.complète!AA312),"-",Nomen.complète!AA312)</f>
        <v>3</v>
      </c>
      <c r="G312" s="191">
        <f>IF(ISBLANK(Nomen.complète!AB312),"-",Nomen.complète!AB312)</f>
        <v>0</v>
      </c>
      <c r="H312" s="191">
        <f>IF(ISBLANK(Nomen.complète!AC312),"-",Nomen.complète!AC312)</f>
        <v>0</v>
      </c>
      <c r="L312" s="164">
        <f>IF(ISBLANK(Nomen.complète!T312),"-",Nomen.complète!T312)</f>
        <v>39130001</v>
      </c>
      <c r="M312" s="165" t="str">
        <f>IF(ISBLANK(Nomen.complète!U312),"-",Nomen.complète!U312)</f>
        <v>Gestionnaire du commerce de détail CFC - After-Sales Automobile (dès 2022)</v>
      </c>
    </row>
    <row r="313" spans="1:13" x14ac:dyDescent="0.2">
      <c r="A313" s="164">
        <f>IF(ISBLANK(Nomen.complète!V313),"-",Nomen.complète!V313)</f>
        <v>28910001</v>
      </c>
      <c r="B313" s="189" t="str">
        <f>IF(ISBLANK(Nomen.complète!W313),"-",Nomen.complète!W313)</f>
        <v>Constructeur d'installations de ventilation CFC - Production</v>
      </c>
      <c r="C313" s="190">
        <f>IF(ISBLANK(Nomen.complète!X313),"-",Nomen.complète!X313)</f>
        <v>14</v>
      </c>
      <c r="D313" s="190">
        <f>IF(ISBLANK(Nomen.complète!Y313),"-",Nomen.complète!Y313)</f>
        <v>65</v>
      </c>
      <c r="E313" s="190">
        <f>IF(ISBLANK(Nomen.complète!Z313),"-",Nomen.complète!Z313)</f>
        <v>1</v>
      </c>
      <c r="F313" s="190">
        <f>IF(ISBLANK(Nomen.complète!AA313),"-",Nomen.complète!AA313)</f>
        <v>3</v>
      </c>
      <c r="G313" s="191">
        <f>IF(ISBLANK(Nomen.complète!AB313),"-",Nomen.complète!AB313)</f>
        <v>0</v>
      </c>
      <c r="H313" s="191">
        <f>IF(ISBLANK(Nomen.complète!AC313),"-",Nomen.complète!AC313)</f>
        <v>0</v>
      </c>
      <c r="L313" s="164">
        <f>IF(ISBLANK(Nomen.complète!T313),"-",Nomen.complète!T313)</f>
        <v>39130011</v>
      </c>
      <c r="M313" s="165" t="str">
        <f>IF(ISBLANK(Nomen.complète!U313),"-",Nomen.complète!U313)</f>
        <v>Gestionnaire du commerce de détail CFC - Alimentation (dès 2022)</v>
      </c>
    </row>
    <row r="314" spans="1:13" x14ac:dyDescent="0.2">
      <c r="A314" s="164">
        <f>IF(ISBLANK(Nomen.complète!V314),"-",Nomen.complète!V314)</f>
        <v>26870000</v>
      </c>
      <c r="B314" s="189" t="str">
        <f>IF(ISBLANK(Nomen.complète!W314),"-",Nomen.complète!W314)</f>
        <v>Constructeur d'éléments en béton préfabriqués CFC</v>
      </c>
      <c r="C314" s="190">
        <f>IF(ISBLANK(Nomen.complète!X314),"-",Nomen.complète!X314)</f>
        <v>14</v>
      </c>
      <c r="D314" s="190">
        <f>IF(ISBLANK(Nomen.complète!Y314),"-",Nomen.complète!Y314)</f>
        <v>65</v>
      </c>
      <c r="E314" s="190">
        <f>IF(ISBLANK(Nomen.complète!Z314),"-",Nomen.complète!Z314)</f>
        <v>1</v>
      </c>
      <c r="F314" s="190">
        <f>IF(ISBLANK(Nomen.complète!AA314),"-",Nomen.complète!AA314)</f>
        <v>3</v>
      </c>
      <c r="G314" s="191">
        <f>IF(ISBLANK(Nomen.complète!AB314),"-",Nomen.complète!AB314)</f>
        <v>0</v>
      </c>
      <c r="H314" s="191">
        <f>IF(ISBLANK(Nomen.complète!AC314),"-",Nomen.complète!AC314)</f>
        <v>0</v>
      </c>
      <c r="L314" s="164">
        <f>IF(ISBLANK(Nomen.complète!T314),"-",Nomen.complète!T314)</f>
        <v>39130012</v>
      </c>
      <c r="M314" s="165" t="str">
        <f>IF(ISBLANK(Nomen.complète!U314),"-",Nomen.complète!U314)</f>
        <v>Gestionnaire du commerce de détail CFC - Ameublement (dès 2022)</v>
      </c>
    </row>
    <row r="315" spans="1:13" x14ac:dyDescent="0.2">
      <c r="A315" s="164">
        <f>IF(ISBLANK(Nomen.complète!V315),"-",Nomen.complète!V315)</f>
        <v>19055000</v>
      </c>
      <c r="B315" s="189" t="str">
        <f>IF(ISBLANK(Nomen.complète!W315),"-",Nomen.complète!W315)</f>
        <v>Constructeur de bateaux CFC</v>
      </c>
      <c r="C315" s="190">
        <f>IF(ISBLANK(Nomen.complète!X315),"-",Nomen.complète!X315)</f>
        <v>14</v>
      </c>
      <c r="D315" s="190">
        <f>IF(ISBLANK(Nomen.complète!Y315),"-",Nomen.complète!Y315)</f>
        <v>65</v>
      </c>
      <c r="E315" s="190">
        <f>IF(ISBLANK(Nomen.complète!Z315),"-",Nomen.complète!Z315)</f>
        <v>1</v>
      </c>
      <c r="F315" s="190">
        <f>IF(ISBLANK(Nomen.complète!AA315),"-",Nomen.complète!AA315)</f>
        <v>4</v>
      </c>
      <c r="G315" s="191">
        <f>IF(ISBLANK(Nomen.complète!AB315),"-",Nomen.complète!AB315)</f>
        <v>0</v>
      </c>
      <c r="H315" s="191">
        <f>IF(ISBLANK(Nomen.complète!AC315),"-",Nomen.complète!AC315)</f>
        <v>0</v>
      </c>
      <c r="L315" s="164">
        <f>IF(ISBLANK(Nomen.complète!T315),"-",Nomen.complète!T315)</f>
        <v>39130020</v>
      </c>
      <c r="M315" s="165" t="str">
        <f>IF(ISBLANK(Nomen.complète!U315),"-",Nomen.complète!U315)</f>
        <v>Gestionnaire du commerce de détail CFC - Articles de sport (dès 2022)</v>
      </c>
    </row>
    <row r="316" spans="1:13" x14ac:dyDescent="0.2">
      <c r="A316" s="164">
        <f>IF(ISBLANK(Nomen.complète!V316),"-",Nomen.complète!V316)</f>
        <v>33840000</v>
      </c>
      <c r="B316" s="189" t="str">
        <f>IF(ISBLANK(Nomen.complète!W316),"-",Nomen.complète!W316)</f>
        <v>Constructeur de fondations CFC</v>
      </c>
      <c r="C316" s="190">
        <f>IF(ISBLANK(Nomen.complète!X316),"-",Nomen.complète!X316)</f>
        <v>14</v>
      </c>
      <c r="D316" s="190">
        <f>IF(ISBLANK(Nomen.complète!Y316),"-",Nomen.complète!Y316)</f>
        <v>65</v>
      </c>
      <c r="E316" s="190">
        <f>IF(ISBLANK(Nomen.complète!Z316),"-",Nomen.complète!Z316)</f>
        <v>1</v>
      </c>
      <c r="F316" s="190">
        <f>IF(ISBLANK(Nomen.complète!AA316),"-",Nomen.complète!AA316)</f>
        <v>3</v>
      </c>
      <c r="G316" s="191">
        <f>IF(ISBLANK(Nomen.complète!AB316),"-",Nomen.complète!AB316)</f>
        <v>0</v>
      </c>
      <c r="H316" s="191">
        <f>IF(ISBLANK(Nomen.complète!AC316),"-",Nomen.complète!AC316)</f>
        <v>0</v>
      </c>
      <c r="L316" s="164">
        <f>IF(ISBLANK(Nomen.complète!T316),"-",Nomen.complète!T316)</f>
        <v>39130017</v>
      </c>
      <c r="M316" s="165" t="str">
        <f>IF(ISBLANK(Nomen.complète!U316),"-",Nomen.complète!U316)</f>
        <v>Gestionnaire du commerce de détail CFC - Bijoux, pierres précieuses et montres (dès 2022)</v>
      </c>
    </row>
    <row r="317" spans="1:13" x14ac:dyDescent="0.2">
      <c r="A317" s="164">
        <f>IF(ISBLANK(Nomen.complète!V317),"-",Nomen.complète!V317)</f>
        <v>33810000</v>
      </c>
      <c r="B317" s="189" t="str">
        <f>IF(ISBLANK(Nomen.complète!W317),"-",Nomen.complète!W317)</f>
        <v>Constructeur de routes CFC</v>
      </c>
      <c r="C317" s="190">
        <f>IF(ISBLANK(Nomen.complète!X317),"-",Nomen.complète!X317)</f>
        <v>14</v>
      </c>
      <c r="D317" s="190">
        <f>IF(ISBLANK(Nomen.complète!Y317),"-",Nomen.complète!Y317)</f>
        <v>65</v>
      </c>
      <c r="E317" s="190">
        <f>IF(ISBLANK(Nomen.complète!Z317),"-",Nomen.complète!Z317)</f>
        <v>1</v>
      </c>
      <c r="F317" s="190">
        <f>IF(ISBLANK(Nomen.complète!AA317),"-",Nomen.complète!AA317)</f>
        <v>3</v>
      </c>
      <c r="G317" s="191">
        <f>IF(ISBLANK(Nomen.complète!AB317),"-",Nomen.complète!AB317)</f>
        <v>0</v>
      </c>
      <c r="H317" s="191">
        <f>IF(ISBLANK(Nomen.complète!AC317),"-",Nomen.complète!AC317)</f>
        <v>0</v>
      </c>
      <c r="L317" s="164">
        <f>IF(ISBLANK(Nomen.complète!T317),"-",Nomen.complète!T317)</f>
        <v>39130003</v>
      </c>
      <c r="M317" s="165" t="str">
        <f>IF(ISBLANK(Nomen.complète!U317),"-",Nomen.complète!U317)</f>
        <v>Gestionnaire du commerce de détail CFC - Boulangerie-confiserie (dès 2022)</v>
      </c>
    </row>
    <row r="318" spans="1:13" x14ac:dyDescent="0.2">
      <c r="A318" s="164">
        <f>IF(ISBLANK(Nomen.complète!V318),"-",Nomen.complète!V318)</f>
        <v>33850000</v>
      </c>
      <c r="B318" s="189" t="str">
        <f>IF(ISBLANK(Nomen.complète!W318),"-",Nomen.complète!W318)</f>
        <v>Constructeur de sols industriels et de chapes CFC</v>
      </c>
      <c r="C318" s="190">
        <f>IF(ISBLANK(Nomen.complète!X318),"-",Nomen.complète!X318)</f>
        <v>14</v>
      </c>
      <c r="D318" s="190">
        <f>IF(ISBLANK(Nomen.complète!Y318),"-",Nomen.complète!Y318)</f>
        <v>65</v>
      </c>
      <c r="E318" s="190">
        <f>IF(ISBLANK(Nomen.complète!Z318),"-",Nomen.complète!Z318)</f>
        <v>1</v>
      </c>
      <c r="F318" s="190">
        <f>IF(ISBLANK(Nomen.complète!AA318),"-",Nomen.complète!AA318)</f>
        <v>3</v>
      </c>
      <c r="G318" s="191">
        <f>IF(ISBLANK(Nomen.complète!AB318),"-",Nomen.complète!AB318)</f>
        <v>0</v>
      </c>
      <c r="H318" s="191">
        <f>IF(ISBLANK(Nomen.complète!AC318),"-",Nomen.complète!AC318)</f>
        <v>0</v>
      </c>
      <c r="L318" s="164">
        <f>IF(ISBLANK(Nomen.complète!T318),"-",Nomen.complète!T318)</f>
        <v>39130018</v>
      </c>
      <c r="M318" s="165" t="str">
        <f>IF(ISBLANK(Nomen.complète!U318),"-",Nomen.complète!U318)</f>
        <v>Gestionnaire du commerce de détail CFC - Chaussures (dès 2022)</v>
      </c>
    </row>
    <row r="319" spans="1:13" x14ac:dyDescent="0.2">
      <c r="A319" s="164">
        <f>IF(ISBLANK(Nomen.complète!V319),"-",Nomen.complète!V319)</f>
        <v>33820000</v>
      </c>
      <c r="B319" s="189" t="str">
        <f>IF(ISBLANK(Nomen.complète!W319),"-",Nomen.complète!W319)</f>
        <v>Constructeur de voies ferrées CFC</v>
      </c>
      <c r="C319" s="190">
        <f>IF(ISBLANK(Nomen.complète!X319),"-",Nomen.complète!X319)</f>
        <v>14</v>
      </c>
      <c r="D319" s="190">
        <f>IF(ISBLANK(Nomen.complète!Y319),"-",Nomen.complète!Y319)</f>
        <v>65</v>
      </c>
      <c r="E319" s="190">
        <f>IF(ISBLANK(Nomen.complète!Z319),"-",Nomen.complète!Z319)</f>
        <v>1</v>
      </c>
      <c r="F319" s="190">
        <f>IF(ISBLANK(Nomen.complète!AA319),"-",Nomen.complète!AA319)</f>
        <v>3</v>
      </c>
      <c r="G319" s="191">
        <f>IF(ISBLANK(Nomen.complète!AB319),"-",Nomen.complète!AB319)</f>
        <v>0</v>
      </c>
      <c r="H319" s="191">
        <f>IF(ISBLANK(Nomen.complète!AC319),"-",Nomen.complète!AC319)</f>
        <v>0</v>
      </c>
      <c r="L319" s="164">
        <f>IF(ISBLANK(Nomen.complète!T319),"-",Nomen.complète!T319)</f>
        <v>39070017</v>
      </c>
      <c r="M319" s="165" t="str">
        <f>IF(ISBLANK(Nomen.complète!U319),"-",Nomen.complète!U319)</f>
        <v>Gestionnaire du commerce de détail CFC - Conseil - Ameublement</v>
      </c>
    </row>
    <row r="320" spans="1:13" x14ac:dyDescent="0.2">
      <c r="A320" s="164">
        <f>IF(ISBLANK(Nomen.complète!V320),"-",Nomen.complète!V320)</f>
        <v>29220003</v>
      </c>
      <c r="B320" s="189" t="str">
        <f>IF(ISBLANK(Nomen.complète!W320),"-",Nomen.complète!W320)</f>
        <v>Constructeur métallique CFC - Charpente métallique</v>
      </c>
      <c r="C320" s="190">
        <f>IF(ISBLANK(Nomen.complète!X320),"-",Nomen.complète!X320)</f>
        <v>14</v>
      </c>
      <c r="D320" s="190">
        <f>IF(ISBLANK(Nomen.complète!Y320),"-",Nomen.complète!Y320)</f>
        <v>65</v>
      </c>
      <c r="E320" s="190">
        <f>IF(ISBLANK(Nomen.complète!Z320),"-",Nomen.complète!Z320)</f>
        <v>1</v>
      </c>
      <c r="F320" s="190">
        <f>IF(ISBLANK(Nomen.complète!AA320),"-",Nomen.complète!AA320)</f>
        <v>4</v>
      </c>
      <c r="G320" s="191">
        <f>IF(ISBLANK(Nomen.complète!AB320),"-",Nomen.complète!AB320)</f>
        <v>0</v>
      </c>
      <c r="H320" s="191">
        <f>IF(ISBLANK(Nomen.complète!AC320),"-",Nomen.complète!AC320)</f>
        <v>0</v>
      </c>
      <c r="L320" s="164">
        <f>IF(ISBLANK(Nomen.complète!T320),"-",Nomen.complète!T320)</f>
        <v>39070005</v>
      </c>
      <c r="M320" s="165" t="str">
        <f>IF(ISBLANK(Nomen.complète!U320),"-",Nomen.complète!U320)</f>
        <v>Gestionnaire du commerce de détail CFC - Conseil - Articles de sport</v>
      </c>
    </row>
    <row r="321" spans="1:13" x14ac:dyDescent="0.2">
      <c r="A321" s="164">
        <f>IF(ISBLANK(Nomen.complète!V321),"-",Nomen.complète!V321)</f>
        <v>29220001</v>
      </c>
      <c r="B321" s="189" t="str">
        <f>IF(ISBLANK(Nomen.complète!W321),"-",Nomen.complète!W321)</f>
        <v>Constructeur métallique CFC - Construction métallique</v>
      </c>
      <c r="C321" s="190">
        <f>IF(ISBLANK(Nomen.complète!X321),"-",Nomen.complète!X321)</f>
        <v>14</v>
      </c>
      <c r="D321" s="190">
        <f>IF(ISBLANK(Nomen.complète!Y321),"-",Nomen.complète!Y321)</f>
        <v>65</v>
      </c>
      <c r="E321" s="190">
        <f>IF(ISBLANK(Nomen.complète!Z321),"-",Nomen.complète!Z321)</f>
        <v>1</v>
      </c>
      <c r="F321" s="190">
        <f>IF(ISBLANK(Nomen.complète!AA321),"-",Nomen.complète!AA321)</f>
        <v>4</v>
      </c>
      <c r="G321" s="191">
        <f>IF(ISBLANK(Nomen.complète!AB321),"-",Nomen.complète!AB321)</f>
        <v>0</v>
      </c>
      <c r="H321" s="191">
        <f>IF(ISBLANK(Nomen.complète!AC321),"-",Nomen.complète!AC321)</f>
        <v>0</v>
      </c>
      <c r="L321" s="164">
        <f>IF(ISBLANK(Nomen.complète!T321),"-",Nomen.complète!T321)</f>
        <v>39070007</v>
      </c>
      <c r="M321" s="165" t="str">
        <f>IF(ISBLANK(Nomen.complète!U321),"-",Nomen.complète!U321)</f>
        <v>Gestionnaire du commerce de détail CFC - Conseil - Boulangerie-pâtisserie-confiserie</v>
      </c>
    </row>
    <row r="322" spans="1:13" x14ac:dyDescent="0.2">
      <c r="A322" s="164">
        <f>IF(ISBLANK(Nomen.complète!V322),"-",Nomen.complète!V322)</f>
        <v>29220002</v>
      </c>
      <c r="B322" s="189" t="str">
        <f>IF(ISBLANK(Nomen.complète!W322),"-",Nomen.complète!W322)</f>
        <v>Constructeur métallique CFC - Travaux de forge</v>
      </c>
      <c r="C322" s="190">
        <f>IF(ISBLANK(Nomen.complète!X322),"-",Nomen.complète!X322)</f>
        <v>14</v>
      </c>
      <c r="D322" s="190">
        <f>IF(ISBLANK(Nomen.complète!Y322),"-",Nomen.complète!Y322)</f>
        <v>65</v>
      </c>
      <c r="E322" s="190">
        <f>IF(ISBLANK(Nomen.complète!Z322),"-",Nomen.complète!Z322)</f>
        <v>1</v>
      </c>
      <c r="F322" s="190">
        <f>IF(ISBLANK(Nomen.complète!AA322),"-",Nomen.complète!AA322)</f>
        <v>4</v>
      </c>
      <c r="G322" s="191">
        <f>IF(ISBLANK(Nomen.complète!AB322),"-",Nomen.complète!AB322)</f>
        <v>0</v>
      </c>
      <c r="H322" s="191">
        <f>IF(ISBLANK(Nomen.complète!AC322),"-",Nomen.complète!AC322)</f>
        <v>0</v>
      </c>
      <c r="L322" s="164">
        <f>IF(ISBLANK(Nomen.complète!T322),"-",Nomen.complète!T322)</f>
        <v>39070010</v>
      </c>
      <c r="M322" s="165" t="str">
        <f>IF(ISBLANK(Nomen.complète!U322),"-",Nomen.complète!U322)</f>
        <v>Gestionnaire du commerce de détail CFC - Conseil - Chaussures</v>
      </c>
    </row>
    <row r="323" spans="1:13" x14ac:dyDescent="0.2">
      <c r="A323" s="164">
        <f>IF(ISBLANK(Nomen.complète!V323),"-",Nomen.complète!V323)</f>
        <v>29220099</v>
      </c>
      <c r="B323" s="189" t="str">
        <f>IF(ISBLANK(Nomen.complète!W323),"-",Nomen.complète!W323)</f>
        <v>Constructeur métallique CFC - sans autres indications</v>
      </c>
      <c r="C323" s="190">
        <f>IF(ISBLANK(Nomen.complète!X323),"-",Nomen.complète!X323)</f>
        <v>14</v>
      </c>
      <c r="D323" s="190">
        <f>IF(ISBLANK(Nomen.complète!Y323),"-",Nomen.complète!Y323)</f>
        <v>65</v>
      </c>
      <c r="E323" s="190">
        <f>IF(ISBLANK(Nomen.complète!Z323),"-",Nomen.complète!Z323)</f>
        <v>1</v>
      </c>
      <c r="F323" s="190">
        <f>IF(ISBLANK(Nomen.complète!AA323),"-",Nomen.complète!AA323)</f>
        <v>4</v>
      </c>
      <c r="G323" s="191">
        <f>IF(ISBLANK(Nomen.complète!AB323),"-",Nomen.complète!AB323)</f>
        <v>0</v>
      </c>
      <c r="H323" s="191">
        <f>IF(ISBLANK(Nomen.complète!AC323),"-",Nomen.complète!AC323)</f>
        <v>0</v>
      </c>
      <c r="L323" s="164">
        <f>IF(ISBLANK(Nomen.complète!T323),"-",Nomen.complète!T323)</f>
        <v>39070002</v>
      </c>
      <c r="M323" s="165" t="str">
        <f>IF(ISBLANK(Nomen.complète!U323),"-",Nomen.complète!U323)</f>
        <v>Gestionnaire du commerce de détail CFC - Conseil - Consumer-electronics</v>
      </c>
    </row>
    <row r="324" spans="1:13" x14ac:dyDescent="0.2">
      <c r="A324" s="164">
        <f>IF(ISBLANK(Nomen.complète!V324),"-",Nomen.complète!V324)</f>
        <v>23410000</v>
      </c>
      <c r="B324" s="189" t="str">
        <f>IF(ISBLANK(Nomen.complète!W324),"-",Nomen.complète!W324)</f>
        <v>Cordonnier CFC</v>
      </c>
      <c r="C324" s="190">
        <f>IF(ISBLANK(Nomen.complète!X324),"-",Nomen.complète!X324)</f>
        <v>14</v>
      </c>
      <c r="D324" s="190">
        <f>IF(ISBLANK(Nomen.complète!Y324),"-",Nomen.complète!Y324)</f>
        <v>65</v>
      </c>
      <c r="E324" s="190">
        <f>IF(ISBLANK(Nomen.complète!Z324),"-",Nomen.complète!Z324)</f>
        <v>1</v>
      </c>
      <c r="F324" s="190">
        <f>IF(ISBLANK(Nomen.complète!AA324),"-",Nomen.complète!AA324)</f>
        <v>3</v>
      </c>
      <c r="G324" s="191">
        <f>IF(ISBLANK(Nomen.complète!AB324),"-",Nomen.complète!AB324)</f>
        <v>0</v>
      </c>
      <c r="H324" s="191">
        <f>IF(ISBLANK(Nomen.complète!AC324),"-",Nomen.complète!AC324)</f>
        <v>0</v>
      </c>
      <c r="L324" s="164">
        <f>IF(ISBLANK(Nomen.complète!T324),"-",Nomen.complète!T324)</f>
        <v>39070022</v>
      </c>
      <c r="M324" s="165" t="str">
        <f>IF(ISBLANK(Nomen.complète!U324),"-",Nomen.complète!U324)</f>
        <v>Gestionnaire du commerce de détail CFC - Conseil - Do-it-yourself</v>
      </c>
    </row>
    <row r="325" spans="1:13" x14ac:dyDescent="0.2">
      <c r="A325" s="164">
        <f>IF(ISBLANK(Nomen.complète!V325),"-",Nomen.complète!V325)</f>
        <v>18650000</v>
      </c>
      <c r="B325" s="189" t="str">
        <f>IF(ISBLANK(Nomen.complète!W325),"-",Nomen.complète!W325)</f>
        <v>Courtepointier CFC</v>
      </c>
      <c r="C325" s="190">
        <f>IF(ISBLANK(Nomen.complète!X325),"-",Nomen.complète!X325)</f>
        <v>14</v>
      </c>
      <c r="D325" s="190">
        <f>IF(ISBLANK(Nomen.complète!Y325),"-",Nomen.complète!Y325)</f>
        <v>65</v>
      </c>
      <c r="E325" s="190">
        <f>IF(ISBLANK(Nomen.complète!Z325),"-",Nomen.complète!Z325)</f>
        <v>1</v>
      </c>
      <c r="F325" s="190">
        <f>IF(ISBLANK(Nomen.complète!AA325),"-",Nomen.complète!AA325)</f>
        <v>3</v>
      </c>
      <c r="G325" s="191">
        <f>IF(ISBLANK(Nomen.complète!AB325),"-",Nomen.complète!AB325)</f>
        <v>0</v>
      </c>
      <c r="H325" s="191">
        <f>IF(ISBLANK(Nomen.complète!AC325),"-",Nomen.complète!AC325)</f>
        <v>0</v>
      </c>
      <c r="L325" s="164">
        <f>IF(ISBLANK(Nomen.complète!T325),"-",Nomen.complète!T325)</f>
        <v>39070008</v>
      </c>
      <c r="M325" s="165" t="str">
        <f>IF(ISBLANK(Nomen.complète!U325),"-",Nomen.complète!U325)</f>
        <v>Gestionnaire du commerce de détail CFC - Conseil - Economie carnée</v>
      </c>
    </row>
    <row r="326" spans="1:13" x14ac:dyDescent="0.2">
      <c r="A326" s="164">
        <f>IF(ISBLANK(Nomen.complète!V326),"-",Nomen.complète!V326)</f>
        <v>29160000</v>
      </c>
      <c r="B326" s="189" t="str">
        <f>IF(ISBLANK(Nomen.complète!W326),"-",Nomen.complète!W326)</f>
        <v>Coutelier CFC -  sans autres indications</v>
      </c>
      <c r="C326" s="190">
        <f>IF(ISBLANK(Nomen.complète!X326),"-",Nomen.complète!X326)</f>
        <v>14</v>
      </c>
      <c r="D326" s="190">
        <f>IF(ISBLANK(Nomen.complète!Y326),"-",Nomen.complète!Y326)</f>
        <v>65</v>
      </c>
      <c r="E326" s="190">
        <f>IF(ISBLANK(Nomen.complète!Z326),"-",Nomen.complète!Z326)</f>
        <v>1</v>
      </c>
      <c r="F326" s="190">
        <f>IF(ISBLANK(Nomen.complète!AA326),"-",Nomen.complète!AA326)</f>
        <v>4</v>
      </c>
      <c r="G326" s="191">
        <f>IF(ISBLANK(Nomen.complète!AB326),"-",Nomen.complète!AB326)</f>
        <v>0</v>
      </c>
      <c r="H326" s="191">
        <f>IF(ISBLANK(Nomen.complète!AC326),"-",Nomen.complète!AC326)</f>
        <v>0</v>
      </c>
      <c r="L326" s="164">
        <f>IF(ISBLANK(Nomen.complète!T326),"-",Nomen.complète!T326)</f>
        <v>39070018</v>
      </c>
      <c r="M326" s="165" t="str">
        <f>IF(ISBLANK(Nomen.complète!U326),"-",Nomen.complète!U326)</f>
        <v>Gestionnaire du commerce de détail CFC - Conseil - Electro-ménagers</v>
      </c>
    </row>
    <row r="327" spans="1:13" x14ac:dyDescent="0.2">
      <c r="A327" s="164">
        <f>IF(ISBLANK(Nomen.complète!V327),"-",Nomen.complète!V327)</f>
        <v>29160002</v>
      </c>
      <c r="B327" s="189" t="str">
        <f>IF(ISBLANK(Nomen.complète!W327),"-",Nomen.complète!W327)</f>
        <v>Coutelier CFC - E maintenance</v>
      </c>
      <c r="C327" s="190">
        <f>IF(ISBLANK(Nomen.complète!X327),"-",Nomen.complète!X327)</f>
        <v>14</v>
      </c>
      <c r="D327" s="190">
        <f>IF(ISBLANK(Nomen.complète!Y327),"-",Nomen.complète!Y327)</f>
        <v>65</v>
      </c>
      <c r="E327" s="190">
        <f>IF(ISBLANK(Nomen.complète!Z327),"-",Nomen.complète!Z327)</f>
        <v>1</v>
      </c>
      <c r="F327" s="190">
        <f>IF(ISBLANK(Nomen.complète!AA327),"-",Nomen.complète!AA327)</f>
        <v>4</v>
      </c>
      <c r="G327" s="191">
        <f>IF(ISBLANK(Nomen.complète!AB327),"-",Nomen.complète!AB327)</f>
        <v>0</v>
      </c>
      <c r="H327" s="191">
        <f>IF(ISBLANK(Nomen.complète!AC327),"-",Nomen.complète!AC327)</f>
        <v>0</v>
      </c>
      <c r="L327" s="164">
        <f>IF(ISBLANK(Nomen.complète!T327),"-",Nomen.complète!T327)</f>
        <v>39070013</v>
      </c>
      <c r="M327" s="165" t="str">
        <f>IF(ISBLANK(Nomen.complète!U327),"-",Nomen.complète!U327)</f>
        <v>Gestionnaire du commerce de détail CFC - Conseil - Garden</v>
      </c>
    </row>
    <row r="328" spans="1:13" x14ac:dyDescent="0.2">
      <c r="A328" s="164">
        <f>IF(ISBLANK(Nomen.complète!V328),"-",Nomen.complète!V328)</f>
        <v>29160001</v>
      </c>
      <c r="B328" s="189" t="str">
        <f>IF(ISBLANK(Nomen.complète!W328),"-",Nomen.complète!W328)</f>
        <v>Coutelier CFC - G</v>
      </c>
      <c r="C328" s="190">
        <f>IF(ISBLANK(Nomen.complète!X328),"-",Nomen.complète!X328)</f>
        <v>14</v>
      </c>
      <c r="D328" s="190">
        <f>IF(ISBLANK(Nomen.complète!Y328),"-",Nomen.complète!Y328)</f>
        <v>65</v>
      </c>
      <c r="E328" s="190">
        <f>IF(ISBLANK(Nomen.complète!Z328),"-",Nomen.complète!Z328)</f>
        <v>1</v>
      </c>
      <c r="F328" s="190">
        <f>IF(ISBLANK(Nomen.complète!AA328),"-",Nomen.complète!AA328)</f>
        <v>4</v>
      </c>
      <c r="G328" s="191">
        <f>IF(ISBLANK(Nomen.complète!AB328),"-",Nomen.complète!AB328)</f>
        <v>0</v>
      </c>
      <c r="H328" s="191">
        <f>IF(ISBLANK(Nomen.complète!AC328),"-",Nomen.complète!AC328)</f>
        <v>0</v>
      </c>
      <c r="L328" s="164">
        <f>IF(ISBLANK(Nomen.complète!T328),"-",Nomen.complète!T328)</f>
        <v>39070023</v>
      </c>
      <c r="M328" s="165" t="str">
        <f>IF(ISBLANK(Nomen.complète!U328),"-",Nomen.complète!U328)</f>
        <v>Gestionnaire du commerce de détail CFC - Conseil - Instruments de musique</v>
      </c>
    </row>
    <row r="329" spans="1:13" x14ac:dyDescent="0.2">
      <c r="A329" s="164">
        <f>IF(ISBLANK(Nomen.complète!V329),"-",Nomen.complète!V329)</f>
        <v>18120000</v>
      </c>
      <c r="B329" s="189" t="str">
        <f>IF(ISBLANK(Nomen.complète!W329),"-",Nomen.complète!W329)</f>
        <v>Couturier d'intérieur AFP</v>
      </c>
      <c r="C329" s="190">
        <f>IF(ISBLANK(Nomen.complète!X329),"-",Nomen.complète!X329)</f>
        <v>14</v>
      </c>
      <c r="D329" s="190">
        <f>IF(ISBLANK(Nomen.complète!Y329),"-",Nomen.complète!Y329)</f>
        <v>65</v>
      </c>
      <c r="E329" s="190">
        <f>IF(ISBLANK(Nomen.complète!Z329),"-",Nomen.complète!Z329)</f>
        <v>1</v>
      </c>
      <c r="F329" s="190">
        <f>IF(ISBLANK(Nomen.complète!AA329),"-",Nomen.complète!AA329)</f>
        <v>2</v>
      </c>
      <c r="G329" s="191">
        <f>IF(ISBLANK(Nomen.complète!AB329),"-",Nomen.complète!AB329)</f>
        <v>0</v>
      </c>
      <c r="H329" s="191">
        <f>IF(ISBLANK(Nomen.complète!AC329),"-",Nomen.complète!AC329)</f>
        <v>0</v>
      </c>
      <c r="L329" s="164">
        <f>IF(ISBLANK(Nomen.complète!T329),"-",Nomen.complète!T329)</f>
        <v>39070004</v>
      </c>
      <c r="M329" s="165" t="str">
        <f>IF(ISBLANK(Nomen.complète!U329),"-",Nomen.complète!U329)</f>
        <v>Gestionnaire du commerce de détail CFC - Conseil - Jouets</v>
      </c>
    </row>
    <row r="330" spans="1:13" x14ac:dyDescent="0.2">
      <c r="A330" s="164">
        <f>IF(ISBLANK(Nomen.complète!V330),"-",Nomen.complète!V330)</f>
        <v>50901700</v>
      </c>
      <c r="B330" s="189" t="str">
        <f>IF(ISBLANK(Nomen.complète!W330),"-",Nomen.complète!W330)</f>
        <v>Couturière</v>
      </c>
      <c r="C330" s="190">
        <f>IF(ISBLANK(Nomen.complète!X330),"-",Nomen.complète!X330)</f>
        <v>14</v>
      </c>
      <c r="D330" s="190">
        <f>IF(ISBLANK(Nomen.complète!Y330),"-",Nomen.complète!Y330)</f>
        <v>65</v>
      </c>
      <c r="E330" s="190">
        <f>IF(ISBLANK(Nomen.complète!Z330),"-",Nomen.complète!Z330)</f>
        <v>1</v>
      </c>
      <c r="F330" s="190">
        <f>IF(ISBLANK(Nomen.complète!AA330),"-",Nomen.complète!AA330)</f>
        <v>4</v>
      </c>
      <c r="G330" s="191">
        <f>IF(ISBLANK(Nomen.complète!AB330),"-",Nomen.complète!AB330)</f>
        <v>0</v>
      </c>
      <c r="H330" s="191">
        <f>IF(ISBLANK(Nomen.complète!AC330),"-",Nomen.complète!AC330)</f>
        <v>99</v>
      </c>
      <c r="L330" s="164">
        <f>IF(ISBLANK(Nomen.complète!T330),"-",Nomen.complète!T330)</f>
        <v>39070027</v>
      </c>
      <c r="M330" s="165" t="str">
        <f>IF(ISBLANK(Nomen.complète!U330),"-",Nomen.complète!U330)</f>
        <v>Gestionnaire du commerce de détail CFC - Conseil - Kiosque</v>
      </c>
    </row>
    <row r="331" spans="1:13" x14ac:dyDescent="0.2">
      <c r="A331" s="164">
        <f>IF(ISBLANK(Nomen.complète!V331),"-",Nomen.complète!V331)</f>
        <v>33155000</v>
      </c>
      <c r="B331" s="189" t="str">
        <f>IF(ISBLANK(Nomen.complète!W331),"-",Nomen.complète!W331)</f>
        <v>Couvreur CFC</v>
      </c>
      <c r="C331" s="190">
        <f>IF(ISBLANK(Nomen.complète!X331),"-",Nomen.complète!X331)</f>
        <v>14</v>
      </c>
      <c r="D331" s="190">
        <f>IF(ISBLANK(Nomen.complète!Y331),"-",Nomen.complète!Y331)</f>
        <v>65</v>
      </c>
      <c r="E331" s="190">
        <f>IF(ISBLANK(Nomen.complète!Z331),"-",Nomen.complète!Z331)</f>
        <v>1</v>
      </c>
      <c r="F331" s="190">
        <f>IF(ISBLANK(Nomen.complète!AA331),"-",Nomen.complète!AA331)</f>
        <v>3</v>
      </c>
      <c r="G331" s="191">
        <f>IF(ISBLANK(Nomen.complète!AB331),"-",Nomen.complète!AB331)</f>
        <v>0</v>
      </c>
      <c r="H331" s="191">
        <f>IF(ISBLANK(Nomen.complète!AC331),"-",Nomen.complète!AC331)</f>
        <v>0</v>
      </c>
      <c r="L331" s="164">
        <f>IF(ISBLANK(Nomen.complète!T331),"-",Nomen.complète!T331)</f>
        <v>39070025</v>
      </c>
      <c r="M331" s="165" t="str">
        <f>IF(ISBLANK(Nomen.complète!U331),"-",Nomen.complète!U331)</f>
        <v>Gestionnaire du commerce de détail CFC - Conseil - Landi</v>
      </c>
    </row>
    <row r="332" spans="1:13" x14ac:dyDescent="0.2">
      <c r="A332" s="164">
        <f>IF(ISBLANK(Nomen.complète!V332),"-",Nomen.complète!V332)</f>
        <v>17040000</v>
      </c>
      <c r="B332" s="189" t="str">
        <f>IF(ISBLANK(Nomen.complète!W332),"-",Nomen.complète!W332)</f>
        <v>Créateur de tissu CFC</v>
      </c>
      <c r="C332" s="190">
        <f>IF(ISBLANK(Nomen.complète!X332),"-",Nomen.complète!X332)</f>
        <v>14</v>
      </c>
      <c r="D332" s="190">
        <f>IF(ISBLANK(Nomen.complète!Y332),"-",Nomen.complète!Y332)</f>
        <v>65</v>
      </c>
      <c r="E332" s="190">
        <f>IF(ISBLANK(Nomen.complète!Z332),"-",Nomen.complète!Z332)</f>
        <v>1</v>
      </c>
      <c r="F332" s="190">
        <f>IF(ISBLANK(Nomen.complète!AA332),"-",Nomen.complète!AA332)</f>
        <v>4</v>
      </c>
      <c r="G332" s="191">
        <f>IF(ISBLANK(Nomen.complète!AB332),"-",Nomen.complète!AB332)</f>
        <v>0</v>
      </c>
      <c r="H332" s="191">
        <f>IF(ISBLANK(Nomen.complète!AC332),"-",Nomen.complète!AC332)</f>
        <v>0</v>
      </c>
      <c r="L332" s="164">
        <f>IF(ISBLANK(Nomen.complète!T332),"-",Nomen.complète!T332)</f>
        <v>39070026</v>
      </c>
      <c r="M332" s="165" t="str">
        <f>IF(ISBLANK(Nomen.complète!U332),"-",Nomen.complète!U332)</f>
        <v>Gestionnaire du commerce de détail CFC - Conseil - Logistique des pièces détachées</v>
      </c>
    </row>
    <row r="333" spans="1:13" x14ac:dyDescent="0.2">
      <c r="A333" s="164">
        <f>IF(ISBLANK(Nomen.complète!V333),"-",Nomen.complète!V333)</f>
        <v>18021000</v>
      </c>
      <c r="B333" s="189" t="str">
        <f>IF(ISBLANK(Nomen.complète!W333),"-",Nomen.complète!W333)</f>
        <v>Créateur de vêtements (degré secondaire II - non réglementé)</v>
      </c>
      <c r="C333" s="190">
        <f>IF(ISBLANK(Nomen.complète!X333),"-",Nomen.complète!X333)</f>
        <v>14</v>
      </c>
      <c r="D333" s="190">
        <f>IF(ISBLANK(Nomen.complète!Y333),"-",Nomen.complète!Y333)</f>
        <v>65</v>
      </c>
      <c r="E333" s="190">
        <f>IF(ISBLANK(Nomen.complète!Z333),"-",Nomen.complète!Z333)</f>
        <v>1</v>
      </c>
      <c r="F333" s="190">
        <f>IF(ISBLANK(Nomen.complète!AA333),"-",Nomen.complète!AA333)</f>
        <v>3</v>
      </c>
      <c r="G333" s="191">
        <f>IF(ISBLANK(Nomen.complète!AB333),"-",Nomen.complète!AB333)</f>
        <v>0</v>
      </c>
      <c r="H333" s="191">
        <f>IF(ISBLANK(Nomen.complète!AC333),"-",Nomen.complète!AC333)</f>
        <v>0</v>
      </c>
      <c r="L333" s="164">
        <f>IF(ISBLANK(Nomen.complète!T333),"-",Nomen.complète!T333)</f>
        <v>39070014</v>
      </c>
      <c r="M333" s="165" t="str">
        <f>IF(ISBLANK(Nomen.complète!U333),"-",Nomen.complète!U333)</f>
        <v>Gestionnaire du commerce de détail CFC - Conseil - Magasins spécialisés en biens zoologiques</v>
      </c>
    </row>
    <row r="334" spans="1:13" x14ac:dyDescent="0.2">
      <c r="A334" s="164">
        <f>IF(ISBLANK(Nomen.complète!V334),"-",Nomen.complète!V334)</f>
        <v>18030000</v>
      </c>
      <c r="B334" s="189" t="str">
        <f>IF(ISBLANK(Nomen.complète!W334),"-",Nomen.complète!W334)</f>
        <v>Créateur de vêtements CFC</v>
      </c>
      <c r="C334" s="190">
        <f>IF(ISBLANK(Nomen.complète!X334),"-",Nomen.complète!X334)</f>
        <v>14</v>
      </c>
      <c r="D334" s="190">
        <f>IF(ISBLANK(Nomen.complète!Y334),"-",Nomen.complète!Y334)</f>
        <v>65</v>
      </c>
      <c r="E334" s="190">
        <f>IF(ISBLANK(Nomen.complète!Z334),"-",Nomen.complète!Z334)</f>
        <v>1</v>
      </c>
      <c r="F334" s="190">
        <f>IF(ISBLANK(Nomen.complète!AA334),"-",Nomen.complète!AA334)</f>
        <v>4</v>
      </c>
      <c r="G334" s="191">
        <f>IF(ISBLANK(Nomen.complète!AB334),"-",Nomen.complète!AB334)</f>
        <v>0</v>
      </c>
      <c r="H334" s="191">
        <f>IF(ISBLANK(Nomen.complète!AC334),"-",Nomen.complète!AC334)</f>
        <v>0</v>
      </c>
      <c r="L334" s="164">
        <f>IF(ISBLANK(Nomen.complète!T334),"-",Nomen.complète!T334)</f>
        <v>39070003</v>
      </c>
      <c r="M334" s="165" t="str">
        <f>IF(ISBLANK(Nomen.complète!U334),"-",Nomen.complète!U334)</f>
        <v>Gestionnaire du commerce de détail CFC - Conseil - Montres-bijoux-pierres précieuses</v>
      </c>
    </row>
    <row r="335" spans="1:13" x14ac:dyDescent="0.2">
      <c r="A335" s="164">
        <f>IF(ISBLANK(Nomen.complète!V335),"-",Nomen.complète!V335)</f>
        <v>42340000</v>
      </c>
      <c r="B335" s="189" t="str">
        <f>IF(ISBLANK(Nomen.complète!W335),"-",Nomen.complète!W335)</f>
        <v>Cuisinier CFC</v>
      </c>
      <c r="C335" s="190">
        <f>IF(ISBLANK(Nomen.complète!X335),"-",Nomen.complète!X335)</f>
        <v>14</v>
      </c>
      <c r="D335" s="190">
        <f>IF(ISBLANK(Nomen.complète!Y335),"-",Nomen.complète!Y335)</f>
        <v>65</v>
      </c>
      <c r="E335" s="190">
        <f>IF(ISBLANK(Nomen.complète!Z335),"-",Nomen.complète!Z335)</f>
        <v>1</v>
      </c>
      <c r="F335" s="190">
        <f>IF(ISBLANK(Nomen.complète!AA335),"-",Nomen.complète!AA335)</f>
        <v>3</v>
      </c>
      <c r="G335" s="191">
        <f>IF(ISBLANK(Nomen.complète!AB335),"-",Nomen.complète!AB335)</f>
        <v>0</v>
      </c>
      <c r="H335" s="191">
        <f>IF(ISBLANK(Nomen.complète!AC335),"-",Nomen.complète!AC335)</f>
        <v>0</v>
      </c>
      <c r="L335" s="164">
        <f>IF(ISBLANK(Nomen.complète!T335),"-",Nomen.complète!T335)</f>
        <v>39070020</v>
      </c>
      <c r="M335" s="165" t="str">
        <f>IF(ISBLANK(Nomen.complète!U335),"-",Nomen.complète!U335)</f>
        <v>Gestionnaire du commerce de détail CFC - Conseil - Ménage</v>
      </c>
    </row>
    <row r="336" spans="1:13" x14ac:dyDescent="0.2">
      <c r="A336" s="164">
        <f>IF(ISBLANK(Nomen.complète!V336),"-",Nomen.complète!V336)</f>
        <v>42160000</v>
      </c>
      <c r="B336" s="189" t="str">
        <f>IF(ISBLANK(Nomen.complète!W336),"-",Nomen.complète!W336)</f>
        <v>Cuisinier en diététique CFC</v>
      </c>
      <c r="C336" s="190">
        <f>IF(ISBLANK(Nomen.complète!X336),"-",Nomen.complète!X336)</f>
        <v>17</v>
      </c>
      <c r="D336" s="190">
        <f>IF(ISBLANK(Nomen.complète!Y336),"-",Nomen.complète!Y336)</f>
        <v>65</v>
      </c>
      <c r="E336" s="190">
        <f>IF(ISBLANK(Nomen.complète!Z336),"-",Nomen.complète!Z336)</f>
        <v>4</v>
      </c>
      <c r="F336" s="190">
        <f>IF(ISBLANK(Nomen.complète!AA336),"-",Nomen.complète!AA336)</f>
        <v>4</v>
      </c>
      <c r="G336" s="191">
        <f>IF(ISBLANK(Nomen.complète!AB336),"-",Nomen.complète!AB336)</f>
        <v>0</v>
      </c>
      <c r="H336" s="191">
        <f>IF(ISBLANK(Nomen.complète!AC336),"-",Nomen.complète!AC336)</f>
        <v>0</v>
      </c>
      <c r="L336" s="164">
        <f>IF(ISBLANK(Nomen.complète!T336),"-",Nomen.complète!T336)</f>
        <v>39070015</v>
      </c>
      <c r="M336" s="165" t="str">
        <f>IF(ISBLANK(Nomen.complète!U336),"-",Nomen.complète!U336)</f>
        <v>Gestionnaire du commerce de détail CFC - Conseil - Papeterie</v>
      </c>
    </row>
    <row r="337" spans="1:13" x14ac:dyDescent="0.2">
      <c r="A337" s="164">
        <f>IF(ISBLANK(Nomen.complète!V337),"-",Nomen.complète!V337)</f>
        <v>26410000</v>
      </c>
      <c r="B337" s="189" t="str">
        <f>IF(ISBLANK(Nomen.complète!W337),"-",Nomen.complète!W337)</f>
        <v>Céramiste CFC</v>
      </c>
      <c r="C337" s="190">
        <f>IF(ISBLANK(Nomen.complète!X337),"-",Nomen.complète!X337)</f>
        <v>14</v>
      </c>
      <c r="D337" s="190">
        <f>IF(ISBLANK(Nomen.complète!Y337),"-",Nomen.complète!Y337)</f>
        <v>65</v>
      </c>
      <c r="E337" s="190">
        <f>IF(ISBLANK(Nomen.complète!Z337),"-",Nomen.complète!Z337)</f>
        <v>1</v>
      </c>
      <c r="F337" s="190">
        <f>IF(ISBLANK(Nomen.complète!AA337),"-",Nomen.complète!AA337)</f>
        <v>4</v>
      </c>
      <c r="G337" s="191">
        <f>IF(ISBLANK(Nomen.complète!AB337),"-",Nomen.complète!AB337)</f>
        <v>0</v>
      </c>
      <c r="H337" s="191">
        <f>IF(ISBLANK(Nomen.complète!AC337),"-",Nomen.complète!AC337)</f>
        <v>0</v>
      </c>
      <c r="L337" s="164">
        <f>IF(ISBLANK(Nomen.complète!T337),"-",Nomen.complète!T337)</f>
        <v>39070012</v>
      </c>
      <c r="M337" s="165" t="str">
        <f>IF(ISBLANK(Nomen.complète!U337),"-",Nomen.complète!U337)</f>
        <v>Gestionnaire du commerce de détail CFC - Conseil - Parfumerie</v>
      </c>
    </row>
    <row r="338" spans="1:13" x14ac:dyDescent="0.2">
      <c r="A338" s="164">
        <f>IF(ISBLANK(Nomen.complète!V338),"-",Nomen.complète!V338)</f>
        <v>26290000</v>
      </c>
      <c r="B338" s="189" t="str">
        <f>IF(ISBLANK(Nomen.complète!W338),"-",Nomen.complète!W338)</f>
        <v>Céramiste industriel CFC</v>
      </c>
      <c r="C338" s="190">
        <f>IF(ISBLANK(Nomen.complète!X338),"-",Nomen.complète!X338)</f>
        <v>14</v>
      </c>
      <c r="D338" s="190">
        <f>IF(ISBLANK(Nomen.complète!Y338),"-",Nomen.complète!Y338)</f>
        <v>65</v>
      </c>
      <c r="E338" s="190">
        <f>IF(ISBLANK(Nomen.complète!Z338),"-",Nomen.complète!Z338)</f>
        <v>1</v>
      </c>
      <c r="F338" s="190">
        <f>IF(ISBLANK(Nomen.complète!AA338),"-",Nomen.complète!AA338)</f>
        <v>3</v>
      </c>
      <c r="G338" s="191">
        <f>IF(ISBLANK(Nomen.complète!AB338),"-",Nomen.complète!AB338)</f>
        <v>0</v>
      </c>
      <c r="H338" s="191">
        <f>IF(ISBLANK(Nomen.complète!AC338),"-",Nomen.complète!AC338)</f>
        <v>0</v>
      </c>
      <c r="L338" s="164">
        <f>IF(ISBLANK(Nomen.complète!T338),"-",Nomen.complète!T338)</f>
        <v>39070016</v>
      </c>
      <c r="M338" s="165" t="str">
        <f>IF(ISBLANK(Nomen.complète!U338),"-",Nomen.complète!U338)</f>
        <v>Gestionnaire du commerce de détail CFC - Conseil - Peinture</v>
      </c>
    </row>
    <row r="339" spans="1:13" x14ac:dyDescent="0.2">
      <c r="A339" s="164">
        <f>IF(ISBLANK(Nomen.complète!V339),"-",Nomen.complète!V339)</f>
        <v>48650000</v>
      </c>
      <c r="B339" s="189" t="str">
        <f>IF(ISBLANK(Nomen.complète!W339),"-",Nomen.complète!W339)</f>
        <v>Danseur</v>
      </c>
      <c r="C339" s="190">
        <f>IF(ISBLANK(Nomen.complète!X339),"-",Nomen.complète!X339)</f>
        <v>14</v>
      </c>
      <c r="D339" s="190">
        <f>IF(ISBLANK(Nomen.complète!Y339),"-",Nomen.complète!Y339)</f>
        <v>65</v>
      </c>
      <c r="E339" s="190">
        <f>IF(ISBLANK(Nomen.complète!Z339),"-",Nomen.complète!Z339)</f>
        <v>1</v>
      </c>
      <c r="F339" s="190">
        <f>IF(ISBLANK(Nomen.complète!AA339),"-",Nomen.complète!AA339)</f>
        <v>4</v>
      </c>
      <c r="G339" s="191">
        <f>IF(ISBLANK(Nomen.complète!AB339),"-",Nomen.complète!AB339)</f>
        <v>0</v>
      </c>
      <c r="H339" s="191">
        <f>IF(ISBLANK(Nomen.complète!AC339),"-",Nomen.complète!AC339)</f>
        <v>99</v>
      </c>
      <c r="L339" s="164">
        <f>IF(ISBLANK(Nomen.complète!T339),"-",Nomen.complète!T339)</f>
        <v>39070028</v>
      </c>
      <c r="M339" s="165" t="str">
        <f>IF(ISBLANK(Nomen.complète!U339),"-",Nomen.complète!U339)</f>
        <v>Gestionnaire du commerce de détail CFC - Conseil - Poste</v>
      </c>
    </row>
    <row r="340" spans="1:13" x14ac:dyDescent="0.2">
      <c r="A340" s="164">
        <f>IF(ISBLANK(Nomen.complète!V340),"-",Nomen.complète!V340)</f>
        <v>48640000</v>
      </c>
      <c r="B340" s="189" t="str">
        <f>IF(ISBLANK(Nomen.complète!W340),"-",Nomen.complète!W340)</f>
        <v>Danseur interprète CFC</v>
      </c>
      <c r="C340" s="190">
        <f>IF(ISBLANK(Nomen.complète!X340),"-",Nomen.complète!X340)</f>
        <v>14</v>
      </c>
      <c r="D340" s="190">
        <f>IF(ISBLANK(Nomen.complète!Y340),"-",Nomen.complète!Y340)</f>
        <v>65</v>
      </c>
      <c r="E340" s="190">
        <f>IF(ISBLANK(Nomen.complète!Z340),"-",Nomen.complète!Z340)</f>
        <v>1</v>
      </c>
      <c r="F340" s="190">
        <f>IF(ISBLANK(Nomen.complète!AA340),"-",Nomen.complète!AA340)</f>
        <v>4</v>
      </c>
      <c r="G340" s="191">
        <f>IF(ISBLANK(Nomen.complète!AB340),"-",Nomen.complète!AB340)</f>
        <v>0</v>
      </c>
      <c r="H340" s="191">
        <f>IF(ISBLANK(Nomen.complète!AC340),"-",Nomen.complète!AC340)</f>
        <v>0</v>
      </c>
      <c r="L340" s="164">
        <f>IF(ISBLANK(Nomen.complète!T340),"-",Nomen.complète!T340)</f>
        <v>39070006</v>
      </c>
      <c r="M340" s="165" t="str">
        <f>IF(ISBLANK(Nomen.complète!U340),"-",Nomen.complète!U340)</f>
        <v>Gestionnaire du commerce de détail CFC - Conseil - Produits nutritifs et stimulants</v>
      </c>
    </row>
    <row r="341" spans="1:13" x14ac:dyDescent="0.2">
      <c r="A341" s="164">
        <f>IF(ISBLANK(Nomen.complète!V341),"-",Nomen.complète!V341)</f>
        <v>48641000</v>
      </c>
      <c r="B341" s="189" t="str">
        <f>IF(ISBLANK(Nomen.complète!W341),"-",Nomen.complète!W341)</f>
        <v>Danseur interprète CFC (à partir de la rentrée 2021)</v>
      </c>
      <c r="C341" s="190">
        <f>IF(ISBLANK(Nomen.complète!X341),"-",Nomen.complète!X341)</f>
        <v>14</v>
      </c>
      <c r="D341" s="190">
        <f>IF(ISBLANK(Nomen.complète!Y341),"-",Nomen.complète!Y341)</f>
        <v>65</v>
      </c>
      <c r="E341" s="190">
        <f>IF(ISBLANK(Nomen.complète!Z341),"-",Nomen.complète!Z341)</f>
        <v>1</v>
      </c>
      <c r="F341" s="190">
        <f>IF(ISBLANK(Nomen.complète!AA341),"-",Nomen.complète!AA341)</f>
        <v>4</v>
      </c>
      <c r="G341" s="191">
        <f>IF(ISBLANK(Nomen.complète!AB341),"-",Nomen.complète!AB341)</f>
        <v>0</v>
      </c>
      <c r="H341" s="191">
        <f>IF(ISBLANK(Nomen.complète!AC341),"-",Nomen.complète!AC341)</f>
        <v>0</v>
      </c>
      <c r="L341" s="164">
        <f>IF(ISBLANK(Nomen.complète!T341),"-",Nomen.complète!T341)</f>
        <v>39070019</v>
      </c>
      <c r="M341" s="165" t="str">
        <f>IF(ISBLANK(Nomen.complète!U341),"-",Nomen.complète!U341)</f>
        <v>Gestionnaire du commerce de détail CFC - Conseil - Quincaillerie</v>
      </c>
    </row>
    <row r="342" spans="1:13" x14ac:dyDescent="0.2">
      <c r="A342" s="164">
        <f>IF(ISBLANK(Nomen.complète!V342),"-",Nomen.complète!V342)</f>
        <v>48641003</v>
      </c>
      <c r="B342" s="189" t="str">
        <f>IF(ISBLANK(Nomen.complète!W342),"-",Nomen.complète!W342)</f>
        <v>Danseur interprète CFC - Comédie musicale (à partir de la rentrée 2021)</v>
      </c>
      <c r="C342" s="190">
        <f>IF(ISBLANK(Nomen.complète!X342),"-",Nomen.complète!X342)</f>
        <v>14</v>
      </c>
      <c r="D342" s="190">
        <f>IF(ISBLANK(Nomen.complète!Y342),"-",Nomen.complète!Y342)</f>
        <v>65</v>
      </c>
      <c r="E342" s="190">
        <f>IF(ISBLANK(Nomen.complète!Z342),"-",Nomen.complète!Z342)</f>
        <v>1</v>
      </c>
      <c r="F342" s="190">
        <f>IF(ISBLANK(Nomen.complète!AA342),"-",Nomen.complète!AA342)</f>
        <v>4</v>
      </c>
      <c r="G342" s="191">
        <f>IF(ISBLANK(Nomen.complète!AB342),"-",Nomen.complète!AB342)</f>
        <v>0</v>
      </c>
      <c r="H342" s="191">
        <f>IF(ISBLANK(Nomen.complète!AC342),"-",Nomen.complète!AC342)</f>
        <v>0</v>
      </c>
      <c r="L342" s="164">
        <f>IF(ISBLANK(Nomen.complète!T342),"-",Nomen.complète!T342)</f>
        <v>39070021</v>
      </c>
      <c r="M342" s="165" t="str">
        <f>IF(ISBLANK(Nomen.complète!U342),"-",Nomen.complète!U342)</f>
        <v>Gestionnaire du commerce de détail CFC - Conseil - Tapis + revêtements de sols</v>
      </c>
    </row>
    <row r="343" spans="1:13" x14ac:dyDescent="0.2">
      <c r="A343" s="164">
        <f>IF(ISBLANK(Nomen.complète!V343),"-",Nomen.complète!V343)</f>
        <v>48640002</v>
      </c>
      <c r="B343" s="189" t="str">
        <f>IF(ISBLANK(Nomen.complète!W343),"-",Nomen.complète!W343)</f>
        <v>Danseur interprète CFC - Danse classique</v>
      </c>
      <c r="C343" s="190">
        <f>IF(ISBLANK(Nomen.complète!X343),"-",Nomen.complète!X343)</f>
        <v>14</v>
      </c>
      <c r="D343" s="190">
        <f>IF(ISBLANK(Nomen.complète!Y343),"-",Nomen.complète!Y343)</f>
        <v>65</v>
      </c>
      <c r="E343" s="190">
        <f>IF(ISBLANK(Nomen.complète!Z343),"-",Nomen.complète!Z343)</f>
        <v>1</v>
      </c>
      <c r="F343" s="190">
        <f>IF(ISBLANK(Nomen.complète!AA343),"-",Nomen.complète!AA343)</f>
        <v>4</v>
      </c>
      <c r="G343" s="191">
        <f>IF(ISBLANK(Nomen.complète!AB343),"-",Nomen.complète!AB343)</f>
        <v>0</v>
      </c>
      <c r="H343" s="191">
        <f>IF(ISBLANK(Nomen.complète!AC343),"-",Nomen.complète!AC343)</f>
        <v>0</v>
      </c>
      <c r="L343" s="164">
        <f>IF(ISBLANK(Nomen.complète!T343),"-",Nomen.complète!T343)</f>
        <v>39070009</v>
      </c>
      <c r="M343" s="165" t="str">
        <f>IF(ISBLANK(Nomen.complète!U343),"-",Nomen.complète!U343)</f>
        <v>Gestionnaire du commerce de détail CFC - Conseil - Textile</v>
      </c>
    </row>
    <row r="344" spans="1:13" x14ac:dyDescent="0.2">
      <c r="A344" s="164">
        <f>IF(ISBLANK(Nomen.complète!V344),"-",Nomen.complète!V344)</f>
        <v>48641002</v>
      </c>
      <c r="B344" s="189" t="str">
        <f>IF(ISBLANK(Nomen.complète!W344),"-",Nomen.complète!W344)</f>
        <v>Danseur interprète CFC - Danse classique (à partir de la rentrée 2021)</v>
      </c>
      <c r="C344" s="190">
        <f>IF(ISBLANK(Nomen.complète!X344),"-",Nomen.complète!X344)</f>
        <v>14</v>
      </c>
      <c r="D344" s="190">
        <f>IF(ISBLANK(Nomen.complète!Y344),"-",Nomen.complète!Y344)</f>
        <v>65</v>
      </c>
      <c r="E344" s="190">
        <f>IF(ISBLANK(Nomen.complète!Z344),"-",Nomen.complète!Z344)</f>
        <v>1</v>
      </c>
      <c r="F344" s="190">
        <f>IF(ISBLANK(Nomen.complète!AA344),"-",Nomen.complète!AA344)</f>
        <v>4</v>
      </c>
      <c r="G344" s="191">
        <f>IF(ISBLANK(Nomen.complète!AB344),"-",Nomen.complète!AB344)</f>
        <v>0</v>
      </c>
      <c r="H344" s="191">
        <f>IF(ISBLANK(Nomen.complète!AC344),"-",Nomen.complète!AC344)</f>
        <v>0</v>
      </c>
      <c r="L344" s="164">
        <f>IF(ISBLANK(Nomen.complète!T344),"-",Nomen.complète!T344)</f>
        <v>39070029</v>
      </c>
      <c r="M344" s="165" t="str">
        <f>IF(ISBLANK(Nomen.complète!U344),"-",Nomen.complète!U344)</f>
        <v>Gestionnaire du commerce de détail CFC - Conseil - Transports publics</v>
      </c>
    </row>
    <row r="345" spans="1:13" x14ac:dyDescent="0.2">
      <c r="A345" s="164">
        <f>IF(ISBLANK(Nomen.complète!V345),"-",Nomen.complète!V345)</f>
        <v>48640001</v>
      </c>
      <c r="B345" s="189" t="str">
        <f>IF(ISBLANK(Nomen.complète!W345),"-",Nomen.complète!W345)</f>
        <v>Danseur interprète CFC - Danse contemporaine</v>
      </c>
      <c r="C345" s="190">
        <f>IF(ISBLANK(Nomen.complète!X345),"-",Nomen.complète!X345)</f>
        <v>14</v>
      </c>
      <c r="D345" s="190">
        <f>IF(ISBLANK(Nomen.complète!Y345),"-",Nomen.complète!Y345)</f>
        <v>65</v>
      </c>
      <c r="E345" s="190">
        <f>IF(ISBLANK(Nomen.complète!Z345),"-",Nomen.complète!Z345)</f>
        <v>1</v>
      </c>
      <c r="F345" s="190">
        <f>IF(ISBLANK(Nomen.complète!AA345),"-",Nomen.complète!AA345)</f>
        <v>3</v>
      </c>
      <c r="G345" s="191">
        <f>IF(ISBLANK(Nomen.complète!AB345),"-",Nomen.complète!AB345)</f>
        <v>0</v>
      </c>
      <c r="H345" s="191">
        <f>IF(ISBLANK(Nomen.complète!AC345),"-",Nomen.complète!AC345)</f>
        <v>0</v>
      </c>
      <c r="L345" s="164">
        <f>IF(ISBLANK(Nomen.complète!T345),"-",Nomen.complète!T345)</f>
        <v>39070099</v>
      </c>
      <c r="M345" s="165" t="str">
        <f>IF(ISBLANK(Nomen.complète!U345),"-",Nomen.complète!U345)</f>
        <v>Gestionnaire du commerce de détail CFC - Conseil - sans autres indications</v>
      </c>
    </row>
    <row r="346" spans="1:13" x14ac:dyDescent="0.2">
      <c r="A346" s="164">
        <f>IF(ISBLANK(Nomen.complète!V346),"-",Nomen.complète!V346)</f>
        <v>48641001</v>
      </c>
      <c r="B346" s="189" t="str">
        <f>IF(ISBLANK(Nomen.complète!W346),"-",Nomen.complète!W346)</f>
        <v>Danseur interprète CFC - Danse contemporaine (à partir de la rentrée 2021)</v>
      </c>
      <c r="C346" s="190">
        <f>IF(ISBLANK(Nomen.complète!X346),"-",Nomen.complète!X346)</f>
        <v>14</v>
      </c>
      <c r="D346" s="190">
        <f>IF(ISBLANK(Nomen.complète!Y346),"-",Nomen.complète!Y346)</f>
        <v>65</v>
      </c>
      <c r="E346" s="190">
        <f>IF(ISBLANK(Nomen.complète!Z346),"-",Nomen.complète!Z346)</f>
        <v>1</v>
      </c>
      <c r="F346" s="190">
        <f>IF(ISBLANK(Nomen.complète!AA346),"-",Nomen.complète!AA346)</f>
        <v>4</v>
      </c>
      <c r="G346" s="191">
        <f>IF(ISBLANK(Nomen.complète!AB346),"-",Nomen.complète!AB346)</f>
        <v>0</v>
      </c>
      <c r="H346" s="191">
        <f>IF(ISBLANK(Nomen.complète!AC346),"-",Nomen.complète!AC346)</f>
        <v>0</v>
      </c>
      <c r="L346" s="164">
        <f>IF(ISBLANK(Nomen.complète!T346),"-",Nomen.complète!T346)</f>
        <v>39130004</v>
      </c>
      <c r="M346" s="165" t="str">
        <f>IF(ISBLANK(Nomen.complète!U346),"-",Nomen.complète!U346)</f>
        <v>Gestionnaire du commerce de détail CFC - Consumer-Electronics (dès 2022)</v>
      </c>
    </row>
    <row r="347" spans="1:13" x14ac:dyDescent="0.2">
      <c r="A347" s="164">
        <f>IF(ISBLANK(Nomen.complète!V347),"-",Nomen.complète!V347)</f>
        <v>48201000</v>
      </c>
      <c r="B347" s="189" t="str">
        <f>IF(ISBLANK(Nomen.complète!W347),"-",Nomen.complète!W347)</f>
        <v>Designer (sec. II - non reglementé)</v>
      </c>
      <c r="C347" s="190">
        <f>IF(ISBLANK(Nomen.complète!X347),"-",Nomen.complète!X347)</f>
        <v>14</v>
      </c>
      <c r="D347" s="190">
        <f>IF(ISBLANK(Nomen.complète!Y347),"-",Nomen.complète!Y347)</f>
        <v>65</v>
      </c>
      <c r="E347" s="190">
        <f>IF(ISBLANK(Nomen.complète!Z347),"-",Nomen.complète!Z347)</f>
        <v>1</v>
      </c>
      <c r="F347" s="190">
        <f>IF(ISBLANK(Nomen.complète!AA347),"-",Nomen.complète!AA347)</f>
        <v>4</v>
      </c>
      <c r="G347" s="191">
        <f>IF(ISBLANK(Nomen.complète!AB347),"-",Nomen.complète!AB347)</f>
        <v>0</v>
      </c>
      <c r="H347" s="191">
        <f>IF(ISBLANK(Nomen.complète!AC347),"-",Nomen.complète!AC347)</f>
        <v>0</v>
      </c>
      <c r="L347" s="164">
        <f>IF(ISBLANK(Nomen.complète!T347),"-",Nomen.complète!T347)</f>
        <v>39130005</v>
      </c>
      <c r="M347" s="165" t="str">
        <f>IF(ISBLANK(Nomen.complète!U347),"-",Nomen.complète!U347)</f>
        <v>Gestionnaire du commerce de détail CFC - Do It Yourself (dès 2022)</v>
      </c>
    </row>
    <row r="348" spans="1:13" x14ac:dyDescent="0.2">
      <c r="A348" s="164">
        <f>IF(ISBLANK(Nomen.complète!V348),"-",Nomen.complète!V348)</f>
        <v>37400001</v>
      </c>
      <c r="B348" s="189" t="str">
        <f>IF(ISBLANK(Nomen.complète!W348),"-",Nomen.complète!W348)</f>
        <v>Dessinateur CFC - Architecture</v>
      </c>
      <c r="C348" s="190">
        <f>IF(ISBLANK(Nomen.complète!X348),"-",Nomen.complète!X348)</f>
        <v>14</v>
      </c>
      <c r="D348" s="190">
        <f>IF(ISBLANK(Nomen.complète!Y348),"-",Nomen.complète!Y348)</f>
        <v>65</v>
      </c>
      <c r="E348" s="190">
        <f>IF(ISBLANK(Nomen.complète!Z348),"-",Nomen.complète!Z348)</f>
        <v>1</v>
      </c>
      <c r="F348" s="190">
        <f>IF(ISBLANK(Nomen.complète!AA348),"-",Nomen.complète!AA348)</f>
        <v>4</v>
      </c>
      <c r="G348" s="191">
        <f>IF(ISBLANK(Nomen.complète!AB348),"-",Nomen.complète!AB348)</f>
        <v>0</v>
      </c>
      <c r="H348" s="191">
        <f>IF(ISBLANK(Nomen.complète!AC348),"-",Nomen.complète!AC348)</f>
        <v>0</v>
      </c>
      <c r="L348" s="164">
        <f>IF(ISBLANK(Nomen.complète!T348),"-",Nomen.complète!T348)</f>
        <v>39080008</v>
      </c>
      <c r="M348" s="165" t="str">
        <f>IF(ISBLANK(Nomen.complète!U348),"-",Nomen.complète!U348)</f>
        <v>Gestionnaire du commerce de détail CFC - Gestion - Economie carnée</v>
      </c>
    </row>
    <row r="349" spans="1:13" x14ac:dyDescent="0.2">
      <c r="A349" s="164">
        <f>IF(ISBLANK(Nomen.complète!V349),"-",Nomen.complète!V349)</f>
        <v>37400003</v>
      </c>
      <c r="B349" s="189" t="str">
        <f>IF(ISBLANK(Nomen.complète!W349),"-",Nomen.complète!W349)</f>
        <v>Dessinateur CFC - Architecture d'intérieur</v>
      </c>
      <c r="C349" s="190">
        <f>IF(ISBLANK(Nomen.complète!X349),"-",Nomen.complète!X349)</f>
        <v>14</v>
      </c>
      <c r="D349" s="190">
        <f>IF(ISBLANK(Nomen.complète!Y349),"-",Nomen.complète!Y349)</f>
        <v>65</v>
      </c>
      <c r="E349" s="190">
        <f>IF(ISBLANK(Nomen.complète!Z349),"-",Nomen.complète!Z349)</f>
        <v>1</v>
      </c>
      <c r="F349" s="190">
        <f>IF(ISBLANK(Nomen.complète!AA349),"-",Nomen.complète!AA349)</f>
        <v>4</v>
      </c>
      <c r="G349" s="191">
        <f>IF(ISBLANK(Nomen.complète!AB349),"-",Nomen.complète!AB349)</f>
        <v>0</v>
      </c>
      <c r="H349" s="191">
        <f>IF(ISBLANK(Nomen.complète!AC349),"-",Nomen.complète!AC349)</f>
        <v>0</v>
      </c>
      <c r="L349" s="164">
        <f>IF(ISBLANK(Nomen.complète!T349),"-",Nomen.complète!T349)</f>
        <v>39080026</v>
      </c>
      <c r="M349" s="165" t="str">
        <f>IF(ISBLANK(Nomen.complète!U349),"-",Nomen.complète!U349)</f>
        <v>Gestionnaire du commerce de détail CFC - Gestion - Logistique des pièces détachées</v>
      </c>
    </row>
    <row r="350" spans="1:13" x14ac:dyDescent="0.2">
      <c r="A350" s="164">
        <f>IF(ISBLANK(Nomen.complète!V350),"-",Nomen.complète!V350)</f>
        <v>37400004</v>
      </c>
      <c r="B350" s="189" t="str">
        <f>IF(ISBLANK(Nomen.complète!W350),"-",Nomen.complète!W350)</f>
        <v>Dessinateur CFC - Architecture paysagère</v>
      </c>
      <c r="C350" s="190">
        <f>IF(ISBLANK(Nomen.complète!X350),"-",Nomen.complète!X350)</f>
        <v>14</v>
      </c>
      <c r="D350" s="190">
        <f>IF(ISBLANK(Nomen.complète!Y350),"-",Nomen.complète!Y350)</f>
        <v>65</v>
      </c>
      <c r="E350" s="190">
        <f>IF(ISBLANK(Nomen.complète!Z350),"-",Nomen.complète!Z350)</f>
        <v>1</v>
      </c>
      <c r="F350" s="190">
        <f>IF(ISBLANK(Nomen.complète!AA350),"-",Nomen.complète!AA350)</f>
        <v>4</v>
      </c>
      <c r="G350" s="191">
        <f>IF(ISBLANK(Nomen.complète!AB350),"-",Nomen.complète!AB350)</f>
        <v>0</v>
      </c>
      <c r="H350" s="191">
        <f>IF(ISBLANK(Nomen.complète!AC350),"-",Nomen.complète!AC350)</f>
        <v>0</v>
      </c>
      <c r="L350" s="164">
        <f>IF(ISBLANK(Nomen.complète!T350),"-",Nomen.complète!T350)</f>
        <v>39080020</v>
      </c>
      <c r="M350" s="165" t="str">
        <f>IF(ISBLANK(Nomen.complète!U350),"-",Nomen.complète!U350)</f>
        <v>Gestionnaire du commerce de détail CFC - Gestion - Ménage</v>
      </c>
    </row>
    <row r="351" spans="1:13" x14ac:dyDescent="0.2">
      <c r="A351" s="164">
        <f>IF(ISBLANK(Nomen.complète!V351),"-",Nomen.complète!V351)</f>
        <v>37400002</v>
      </c>
      <c r="B351" s="189" t="str">
        <f>IF(ISBLANK(Nomen.complète!W351),"-",Nomen.complète!W351)</f>
        <v>Dessinateur CFC - Génie civil</v>
      </c>
      <c r="C351" s="190">
        <f>IF(ISBLANK(Nomen.complète!X351),"-",Nomen.complète!X351)</f>
        <v>14</v>
      </c>
      <c r="D351" s="190">
        <f>IF(ISBLANK(Nomen.complète!Y351),"-",Nomen.complète!Y351)</f>
        <v>65</v>
      </c>
      <c r="E351" s="190">
        <f>IF(ISBLANK(Nomen.complète!Z351),"-",Nomen.complète!Z351)</f>
        <v>1</v>
      </c>
      <c r="F351" s="190">
        <f>IF(ISBLANK(Nomen.complète!AA351),"-",Nomen.complète!AA351)</f>
        <v>4</v>
      </c>
      <c r="G351" s="191">
        <f>IF(ISBLANK(Nomen.complète!AB351),"-",Nomen.complète!AB351)</f>
        <v>0</v>
      </c>
      <c r="H351" s="191">
        <f>IF(ISBLANK(Nomen.complète!AC351),"-",Nomen.complète!AC351)</f>
        <v>0</v>
      </c>
      <c r="L351" s="164">
        <f>IF(ISBLANK(Nomen.complète!T351),"-",Nomen.complète!T351)</f>
        <v>39080012</v>
      </c>
      <c r="M351" s="165" t="str">
        <f>IF(ISBLANK(Nomen.complète!U351),"-",Nomen.complète!U351)</f>
        <v>Gestionnaire du commerce de détail CFC - Gestion - Parfumerie</v>
      </c>
    </row>
    <row r="352" spans="1:13" x14ac:dyDescent="0.2">
      <c r="A352" s="164">
        <f>IF(ISBLANK(Nomen.complète!V352),"-",Nomen.complète!V352)</f>
        <v>37400005</v>
      </c>
      <c r="B352" s="189" t="str">
        <f>IF(ISBLANK(Nomen.complète!W352),"-",Nomen.complète!W352)</f>
        <v>Dessinateur CFC - Planification du territoire</v>
      </c>
      <c r="C352" s="190">
        <f>IF(ISBLANK(Nomen.complète!X352),"-",Nomen.complète!X352)</f>
        <v>14</v>
      </c>
      <c r="D352" s="190">
        <f>IF(ISBLANK(Nomen.complète!Y352),"-",Nomen.complète!Y352)</f>
        <v>65</v>
      </c>
      <c r="E352" s="190">
        <f>IF(ISBLANK(Nomen.complète!Z352),"-",Nomen.complète!Z352)</f>
        <v>1</v>
      </c>
      <c r="F352" s="190">
        <f>IF(ISBLANK(Nomen.complète!AA352),"-",Nomen.complète!AA352)</f>
        <v>4</v>
      </c>
      <c r="G352" s="191">
        <f>IF(ISBLANK(Nomen.complète!AB352),"-",Nomen.complète!AB352)</f>
        <v>0</v>
      </c>
      <c r="H352" s="191">
        <f>IF(ISBLANK(Nomen.complète!AC352),"-",Nomen.complète!AC352)</f>
        <v>0</v>
      </c>
      <c r="L352" s="164">
        <f>IF(ISBLANK(Nomen.complète!T352),"-",Nomen.complète!T352)</f>
        <v>39080016</v>
      </c>
      <c r="M352" s="165" t="str">
        <f>IF(ISBLANK(Nomen.complète!U352),"-",Nomen.complète!U352)</f>
        <v>Gestionnaire du commerce de détail CFC - Gestion - Peinture</v>
      </c>
    </row>
    <row r="353" spans="1:13" x14ac:dyDescent="0.2">
      <c r="A353" s="164">
        <f>IF(ISBLANK(Nomen.complète!V353),"-",Nomen.complète!V353)</f>
        <v>37400000</v>
      </c>
      <c r="B353" s="189" t="str">
        <f>IF(ISBLANK(Nomen.complète!W353),"-",Nomen.complète!W353)</f>
        <v>Dessinateur CFC - sans autres indications</v>
      </c>
      <c r="C353" s="190">
        <f>IF(ISBLANK(Nomen.complète!X353),"-",Nomen.complète!X353)</f>
        <v>14</v>
      </c>
      <c r="D353" s="190">
        <f>IF(ISBLANK(Nomen.complète!Y353),"-",Nomen.complète!Y353)</f>
        <v>65</v>
      </c>
      <c r="E353" s="190">
        <f>IF(ISBLANK(Nomen.complète!Z353),"-",Nomen.complète!Z353)</f>
        <v>1</v>
      </c>
      <c r="F353" s="190">
        <f>IF(ISBLANK(Nomen.complète!AA353),"-",Nomen.complète!AA353)</f>
        <v>4</v>
      </c>
      <c r="G353" s="191">
        <f>IF(ISBLANK(Nomen.complète!AB353),"-",Nomen.complète!AB353)</f>
        <v>0</v>
      </c>
      <c r="H353" s="191">
        <f>IF(ISBLANK(Nomen.complète!AC353),"-",Nomen.complète!AC353)</f>
        <v>0</v>
      </c>
      <c r="L353" s="164">
        <f>IF(ISBLANK(Nomen.complète!T353),"-",Nomen.complète!T353)</f>
        <v>39080006</v>
      </c>
      <c r="M353" s="165" t="str">
        <f>IF(ISBLANK(Nomen.complète!U353),"-",Nomen.complète!U353)</f>
        <v>Gestionnaire du commerce de détail CFC - Gestion - Produits nutritifs et stimulants</v>
      </c>
    </row>
    <row r="354" spans="1:13" x14ac:dyDescent="0.2">
      <c r="A354" s="164">
        <f>IF(ISBLANK(Nomen.complète!V354),"-",Nomen.complète!V354)</f>
        <v>50900600</v>
      </c>
      <c r="B354" s="189" t="str">
        <f>IF(ISBLANK(Nomen.complète!W354),"-",Nomen.complète!W354)</f>
        <v>Dessinateur de drapeaux</v>
      </c>
      <c r="C354" s="190">
        <f>IF(ISBLANK(Nomen.complète!X354),"-",Nomen.complète!X354)</f>
        <v>14</v>
      </c>
      <c r="D354" s="190">
        <f>IF(ISBLANK(Nomen.complète!Y354),"-",Nomen.complète!Y354)</f>
        <v>65</v>
      </c>
      <c r="E354" s="190">
        <f>IF(ISBLANK(Nomen.complète!Z354),"-",Nomen.complète!Z354)</f>
        <v>1</v>
      </c>
      <c r="F354" s="190">
        <f>IF(ISBLANK(Nomen.complète!AA354),"-",Nomen.complète!AA354)</f>
        <v>4</v>
      </c>
      <c r="G354" s="191">
        <f>IF(ISBLANK(Nomen.complète!AB354),"-",Nomen.complète!AB354)</f>
        <v>0</v>
      </c>
      <c r="H354" s="191">
        <f>IF(ISBLANK(Nomen.complète!AC354),"-",Nomen.complète!AC354)</f>
        <v>99</v>
      </c>
      <c r="L354" s="164">
        <f>IF(ISBLANK(Nomen.complète!T354),"-",Nomen.complète!T354)</f>
        <v>39080009</v>
      </c>
      <c r="M354" s="165" t="str">
        <f>IF(ISBLANK(Nomen.complète!U354),"-",Nomen.complète!U354)</f>
        <v>Gestionnaire du commerce de détail CFC - Gestion - Textile</v>
      </c>
    </row>
    <row r="355" spans="1:13" x14ac:dyDescent="0.2">
      <c r="A355" s="164">
        <f>IF(ISBLANK(Nomen.complète!V355),"-",Nomen.complète!V355)</f>
        <v>36860000</v>
      </c>
      <c r="B355" s="189" t="str">
        <f>IF(ISBLANK(Nomen.complète!W355),"-",Nomen.complète!W355)</f>
        <v>Dessinateur en construction microtechnique CFC</v>
      </c>
      <c r="C355" s="190">
        <f>IF(ISBLANK(Nomen.complète!X355),"-",Nomen.complète!X355)</f>
        <v>14</v>
      </c>
      <c r="D355" s="190">
        <f>IF(ISBLANK(Nomen.complète!Y355),"-",Nomen.complète!Y355)</f>
        <v>65</v>
      </c>
      <c r="E355" s="190">
        <f>IF(ISBLANK(Nomen.complète!Z355),"-",Nomen.complète!Z355)</f>
        <v>1</v>
      </c>
      <c r="F355" s="190">
        <f>IF(ISBLANK(Nomen.complète!AA355),"-",Nomen.complète!AA355)</f>
        <v>4</v>
      </c>
      <c r="G355" s="191">
        <f>IF(ISBLANK(Nomen.complète!AB355),"-",Nomen.complète!AB355)</f>
        <v>0</v>
      </c>
      <c r="H355" s="191">
        <f>IF(ISBLANK(Nomen.complète!AC355),"-",Nomen.complète!AC355)</f>
        <v>0</v>
      </c>
      <c r="L355" s="164">
        <f>IF(ISBLANK(Nomen.complète!T355),"-",Nomen.complète!T355)</f>
        <v>39130019</v>
      </c>
      <c r="M355" s="165" t="str">
        <f>IF(ISBLANK(Nomen.complète!U355),"-",Nomen.complète!U355)</f>
        <v>Gestionnaire du commerce de détail CFC - Jouets (dès 2022)</v>
      </c>
    </row>
    <row r="356" spans="1:13" x14ac:dyDescent="0.2">
      <c r="A356" s="164">
        <f>IF(ISBLANK(Nomen.complète!V356),"-",Nomen.complète!V356)</f>
        <v>36861000</v>
      </c>
      <c r="B356" s="189" t="str">
        <f>IF(ISBLANK(Nomen.complète!W356),"-",Nomen.complète!W356)</f>
        <v>Dessinateur en construction microtechnique CFC (à partir de la rentrée 2020)</v>
      </c>
      <c r="C356" s="190">
        <f>IF(ISBLANK(Nomen.complète!X356),"-",Nomen.complète!X356)</f>
        <v>14</v>
      </c>
      <c r="D356" s="190">
        <f>IF(ISBLANK(Nomen.complète!Y356),"-",Nomen.complète!Y356)</f>
        <v>65</v>
      </c>
      <c r="E356" s="190">
        <f>IF(ISBLANK(Nomen.complète!Z356),"-",Nomen.complète!Z356)</f>
        <v>1</v>
      </c>
      <c r="F356" s="190">
        <f>IF(ISBLANK(Nomen.complète!AA356),"-",Nomen.complète!AA356)</f>
        <v>4</v>
      </c>
      <c r="G356" s="191">
        <f>IF(ISBLANK(Nomen.complète!AB356),"-",Nomen.complète!AB356)</f>
        <v>0</v>
      </c>
      <c r="H356" s="191">
        <f>IF(ISBLANK(Nomen.complète!AC356),"-",Nomen.complète!AC356)</f>
        <v>0</v>
      </c>
      <c r="L356" s="164">
        <f>IF(ISBLANK(Nomen.complète!T356),"-",Nomen.complète!T356)</f>
        <v>39130010</v>
      </c>
      <c r="M356" s="165" t="str">
        <f>IF(ISBLANK(Nomen.complète!U356),"-",Nomen.complète!U356)</f>
        <v>Gestionnaire du commerce de détail CFC - Landi (dès 2022)</v>
      </c>
    </row>
    <row r="357" spans="1:13" x14ac:dyDescent="0.2">
      <c r="A357" s="164">
        <f>IF(ISBLANK(Nomen.complète!V357),"-",Nomen.complète!V357)</f>
        <v>36860001</v>
      </c>
      <c r="B357" s="189" t="str">
        <f>IF(ISBLANK(Nomen.complète!W357),"-",Nomen.complète!W357)</f>
        <v>Dessinateur en construction microtechnique CFC - Etampes/Moules</v>
      </c>
      <c r="C357" s="190">
        <f>IF(ISBLANK(Nomen.complète!X357),"-",Nomen.complète!X357)</f>
        <v>14</v>
      </c>
      <c r="D357" s="190">
        <f>IF(ISBLANK(Nomen.complète!Y357),"-",Nomen.complète!Y357)</f>
        <v>65</v>
      </c>
      <c r="E357" s="190">
        <f>IF(ISBLANK(Nomen.complète!Z357),"-",Nomen.complète!Z357)</f>
        <v>1</v>
      </c>
      <c r="F357" s="190">
        <f>IF(ISBLANK(Nomen.complète!AA357),"-",Nomen.complète!AA357)</f>
        <v>4</v>
      </c>
      <c r="G357" s="191">
        <f>IF(ISBLANK(Nomen.complète!AB357),"-",Nomen.complète!AB357)</f>
        <v>0</v>
      </c>
      <c r="H357" s="191">
        <f>IF(ISBLANK(Nomen.complète!AC357),"-",Nomen.complète!AC357)</f>
        <v>0</v>
      </c>
      <c r="L357" s="164">
        <f>IF(ISBLANK(Nomen.complète!T357),"-",Nomen.complète!T357)</f>
        <v>39130022</v>
      </c>
      <c r="M357" s="165" t="str">
        <f>IF(ISBLANK(Nomen.complète!U357),"-",Nomen.complète!U357)</f>
        <v>Gestionnaire du commerce de détail CFC - Magasins spécialisés en biens zoologiques (dès 2022)</v>
      </c>
    </row>
    <row r="358" spans="1:13" x14ac:dyDescent="0.2">
      <c r="A358" s="164">
        <f>IF(ISBLANK(Nomen.complète!V358),"-",Nomen.complète!V358)</f>
        <v>36860002</v>
      </c>
      <c r="B358" s="189" t="str">
        <f>IF(ISBLANK(Nomen.complète!W358),"-",Nomen.complète!W358)</f>
        <v>Dessinateur en construction microtechnique CFC - Prototypes</v>
      </c>
      <c r="C358" s="190">
        <f>IF(ISBLANK(Nomen.complète!X358),"-",Nomen.complète!X358)</f>
        <v>14</v>
      </c>
      <c r="D358" s="190">
        <f>IF(ISBLANK(Nomen.complète!Y358),"-",Nomen.complète!Y358)</f>
        <v>65</v>
      </c>
      <c r="E358" s="190">
        <f>IF(ISBLANK(Nomen.complète!Z358),"-",Nomen.complète!Z358)</f>
        <v>1</v>
      </c>
      <c r="F358" s="190">
        <f>IF(ISBLANK(Nomen.complète!AA358),"-",Nomen.complète!AA358)</f>
        <v>4</v>
      </c>
      <c r="G358" s="191">
        <f>IF(ISBLANK(Nomen.complète!AB358),"-",Nomen.complète!AB358)</f>
        <v>0</v>
      </c>
      <c r="H358" s="191">
        <f>IF(ISBLANK(Nomen.complète!AC358),"-",Nomen.complète!AC358)</f>
        <v>0</v>
      </c>
      <c r="L358" s="164">
        <f>IF(ISBLANK(Nomen.complète!T358),"-",Nomen.complète!T358)</f>
        <v>39130009</v>
      </c>
      <c r="M358" s="165" t="str">
        <f>IF(ISBLANK(Nomen.complète!U358),"-",Nomen.complète!U358)</f>
        <v>Gestionnaire du commerce de détail CFC - Ménage (dès 2022)</v>
      </c>
    </row>
    <row r="359" spans="1:13" x14ac:dyDescent="0.2">
      <c r="A359" s="164">
        <f>IF(ISBLANK(Nomen.complète!V359),"-",Nomen.complète!V359)</f>
        <v>36535000</v>
      </c>
      <c r="B359" s="189" t="str">
        <f>IF(ISBLANK(Nomen.complète!W359),"-",Nomen.complète!W359)</f>
        <v>Dessinateur-constructeur industriel CFC</v>
      </c>
      <c r="C359" s="190">
        <f>IF(ISBLANK(Nomen.complète!X359),"-",Nomen.complète!X359)</f>
        <v>14</v>
      </c>
      <c r="D359" s="190">
        <f>IF(ISBLANK(Nomen.complète!Y359),"-",Nomen.complète!Y359)</f>
        <v>65</v>
      </c>
      <c r="E359" s="190">
        <f>IF(ISBLANK(Nomen.complète!Z359),"-",Nomen.complète!Z359)</f>
        <v>1</v>
      </c>
      <c r="F359" s="190">
        <f>IF(ISBLANK(Nomen.complète!AA359),"-",Nomen.complète!AA359)</f>
        <v>4</v>
      </c>
      <c r="G359" s="191">
        <f>IF(ISBLANK(Nomen.complète!AB359),"-",Nomen.complète!AB359)</f>
        <v>0</v>
      </c>
      <c r="H359" s="191">
        <f>IF(ISBLANK(Nomen.complète!AC359),"-",Nomen.complète!AC359)</f>
        <v>0</v>
      </c>
      <c r="L359" s="164">
        <f>IF(ISBLANK(Nomen.complète!T359),"-",Nomen.complète!T359)</f>
        <v>39130014</v>
      </c>
      <c r="M359" s="165" t="str">
        <f>IF(ISBLANK(Nomen.complète!U359),"-",Nomen.complète!U359)</f>
        <v>Gestionnaire du commerce de détail CFC - Papeterie (dès 2022)</v>
      </c>
    </row>
    <row r="360" spans="1:13" x14ac:dyDescent="0.2">
      <c r="A360" s="164">
        <f>IF(ISBLANK(Nomen.complète!V360),"-",Nomen.complète!V360)</f>
        <v>36760000</v>
      </c>
      <c r="B360" s="189" t="str">
        <f>IF(ISBLANK(Nomen.complète!W360),"-",Nomen.complète!W360)</f>
        <v>Dessinateur-constructeur sur métal CFC</v>
      </c>
      <c r="C360" s="190">
        <f>IF(ISBLANK(Nomen.complète!X360),"-",Nomen.complète!X360)</f>
        <v>14</v>
      </c>
      <c r="D360" s="190">
        <f>IF(ISBLANK(Nomen.complète!Y360),"-",Nomen.complète!Y360)</f>
        <v>65</v>
      </c>
      <c r="E360" s="190">
        <f>IF(ISBLANK(Nomen.complète!Z360),"-",Nomen.complète!Z360)</f>
        <v>1</v>
      </c>
      <c r="F360" s="190">
        <f>IF(ISBLANK(Nomen.complète!AA360),"-",Nomen.complète!AA360)</f>
        <v>4</v>
      </c>
      <c r="G360" s="191">
        <f>IF(ISBLANK(Nomen.complète!AB360),"-",Nomen.complète!AB360)</f>
        <v>0</v>
      </c>
      <c r="H360" s="191">
        <f>IF(ISBLANK(Nomen.complète!AC360),"-",Nomen.complète!AC360)</f>
        <v>0</v>
      </c>
      <c r="L360" s="164">
        <f>IF(ISBLANK(Nomen.complète!T360),"-",Nomen.complète!T360)</f>
        <v>39130015</v>
      </c>
      <c r="M360" s="165" t="str">
        <f>IF(ISBLANK(Nomen.complète!U360),"-",Nomen.complète!U360)</f>
        <v>Gestionnaire du commerce de détail CFC - Parfumerie (dès 2022)</v>
      </c>
    </row>
    <row r="361" spans="1:13" x14ac:dyDescent="0.2">
      <c r="A361" s="164">
        <f>IF(ISBLANK(Nomen.complète!V361),"-",Nomen.complète!V361)</f>
        <v>19360000</v>
      </c>
      <c r="B361" s="189" t="str">
        <f>IF(ISBLANK(Nomen.complète!W361),"-",Nomen.complète!W361)</f>
        <v>Doreur-encadreur CFC</v>
      </c>
      <c r="C361" s="190">
        <f>IF(ISBLANK(Nomen.complète!X361),"-",Nomen.complète!X361)</f>
        <v>14</v>
      </c>
      <c r="D361" s="190">
        <f>IF(ISBLANK(Nomen.complète!Y361),"-",Nomen.complète!Y361)</f>
        <v>65</v>
      </c>
      <c r="E361" s="190">
        <f>IF(ISBLANK(Nomen.complète!Z361),"-",Nomen.complète!Z361)</f>
        <v>1</v>
      </c>
      <c r="F361" s="190">
        <f>IF(ISBLANK(Nomen.complète!AA361),"-",Nomen.complète!AA361)</f>
        <v>4</v>
      </c>
      <c r="G361" s="191">
        <f>IF(ISBLANK(Nomen.complète!AB361),"-",Nomen.complète!AB361)</f>
        <v>0</v>
      </c>
      <c r="H361" s="191">
        <f>IF(ISBLANK(Nomen.complète!AC361),"-",Nomen.complète!AC361)</f>
        <v>0</v>
      </c>
      <c r="L361" s="164">
        <f>IF(ISBLANK(Nomen.complète!T361),"-",Nomen.complète!T361)</f>
        <v>39130008</v>
      </c>
      <c r="M361" s="165" t="str">
        <f>IF(ISBLANK(Nomen.complète!U361),"-",Nomen.complète!U361)</f>
        <v>Gestionnaire du commerce de détail CFC - Peinture (dès 2022)</v>
      </c>
    </row>
    <row r="362" spans="1:13" x14ac:dyDescent="0.2">
      <c r="A362" s="164">
        <f>IF(ISBLANK(Nomen.complète!V362),"-",Nomen.complète!V362)</f>
        <v>39110000</v>
      </c>
      <c r="B362" s="189" t="str">
        <f>IF(ISBLANK(Nomen.complète!W362),"-",Nomen.complète!W362)</f>
        <v>Droguiste CFC</v>
      </c>
      <c r="C362" s="190">
        <f>IF(ISBLANK(Nomen.complète!X362),"-",Nomen.complète!X362)</f>
        <v>14</v>
      </c>
      <c r="D362" s="190">
        <f>IF(ISBLANK(Nomen.complète!Y362),"-",Nomen.complète!Y362)</f>
        <v>65</v>
      </c>
      <c r="E362" s="190">
        <f>IF(ISBLANK(Nomen.complète!Z362),"-",Nomen.complète!Z362)</f>
        <v>1</v>
      </c>
      <c r="F362" s="190">
        <f>IF(ISBLANK(Nomen.complète!AA362),"-",Nomen.complète!AA362)</f>
        <v>4</v>
      </c>
      <c r="G362" s="191">
        <f>IF(ISBLANK(Nomen.complète!AB362),"-",Nomen.complète!AB362)</f>
        <v>0</v>
      </c>
      <c r="H362" s="191">
        <f>IF(ISBLANK(Nomen.complète!AC362),"-",Nomen.complète!AC362)</f>
        <v>0</v>
      </c>
      <c r="L362" s="164">
        <f>IF(ISBLANK(Nomen.complète!T362),"-",Nomen.complète!T362)</f>
        <v>39130016</v>
      </c>
      <c r="M362" s="165" t="str">
        <f>IF(ISBLANK(Nomen.complète!U362),"-",Nomen.complète!U362)</f>
        <v>Gestionnaire du commerce de détail CFC - Poste (dès 2022)</v>
      </c>
    </row>
    <row r="363" spans="1:13" x14ac:dyDescent="0.2">
      <c r="A363" s="164">
        <f>IF(ISBLANK(Nomen.complète!V363),"-",Nomen.complète!V363)</f>
        <v>15040000</v>
      </c>
      <c r="B363" s="189" t="str">
        <f>IF(ISBLANK(Nomen.complète!W363),"-",Nomen.complète!W363)</f>
        <v>Débardeur-forestier</v>
      </c>
      <c r="C363" s="190">
        <f>IF(ISBLANK(Nomen.complète!X363),"-",Nomen.complète!X363)</f>
        <v>14</v>
      </c>
      <c r="D363" s="190">
        <f>IF(ISBLANK(Nomen.complète!Y363),"-",Nomen.complète!Y363)</f>
        <v>65</v>
      </c>
      <c r="E363" s="190">
        <f>IF(ISBLANK(Nomen.complète!Z363),"-",Nomen.complète!Z363)</f>
        <v>1</v>
      </c>
      <c r="F363" s="190">
        <f>IF(ISBLANK(Nomen.complète!AA363),"-",Nomen.complète!AA363)</f>
        <v>2</v>
      </c>
      <c r="G363" s="191">
        <f>IF(ISBLANK(Nomen.complète!AB363),"-",Nomen.complète!AB363)</f>
        <v>0</v>
      </c>
      <c r="H363" s="191">
        <f>IF(ISBLANK(Nomen.complète!AC363),"-",Nomen.complète!AC363)</f>
        <v>0</v>
      </c>
      <c r="L363" s="164">
        <f>IF(ISBLANK(Nomen.complète!T363),"-",Nomen.complète!T363)</f>
        <v>39130006</v>
      </c>
      <c r="M363" s="165" t="str">
        <f>IF(ISBLANK(Nomen.complète!U363),"-",Nomen.complète!U363)</f>
        <v>Gestionnaire du commerce de détail CFC - Quincaillerie (dès 2022)</v>
      </c>
    </row>
    <row r="364" spans="1:13" x14ac:dyDescent="0.2">
      <c r="A364" s="164">
        <f>IF(ISBLANK(Nomen.complète!V364),"-",Nomen.complète!V364)</f>
        <v>18150016</v>
      </c>
      <c r="B364" s="189" t="str">
        <f>IF(ISBLANK(Nomen.complète!W364),"-",Nomen.complète!W364)</f>
        <v>Décorateur d'intérieurs - Montage</v>
      </c>
      <c r="C364" s="190">
        <f>IF(ISBLANK(Nomen.complète!X364),"-",Nomen.complète!X364)</f>
        <v>14</v>
      </c>
      <c r="D364" s="190">
        <f>IF(ISBLANK(Nomen.complète!Y364),"-",Nomen.complète!Y364)</f>
        <v>65</v>
      </c>
      <c r="E364" s="190">
        <f>IF(ISBLANK(Nomen.complète!Z364),"-",Nomen.complète!Z364)</f>
        <v>1</v>
      </c>
      <c r="F364" s="190">
        <f>IF(ISBLANK(Nomen.complète!AA364),"-",Nomen.complète!AA364)</f>
        <v>4</v>
      </c>
      <c r="G364" s="191">
        <f>IF(ISBLANK(Nomen.complète!AB364),"-",Nomen.complète!AB364)</f>
        <v>0</v>
      </c>
      <c r="H364" s="191">
        <f>IF(ISBLANK(Nomen.complète!AC364),"-",Nomen.complète!AC364)</f>
        <v>0</v>
      </c>
      <c r="L364" s="164">
        <f>IF(ISBLANK(Nomen.complète!T364),"-",Nomen.complète!T364)</f>
        <v>39130002</v>
      </c>
      <c r="M364" s="165" t="str">
        <f>IF(ISBLANK(Nomen.complète!U364),"-",Nomen.complète!U364)</f>
        <v>Gestionnaire du commerce de détail CFC - Sales Automobile (dès 2022)</v>
      </c>
    </row>
    <row r="365" spans="1:13" x14ac:dyDescent="0.2">
      <c r="A365" s="164">
        <f>IF(ISBLANK(Nomen.complète!V365),"-",Nomen.complète!V365)</f>
        <v>18150014</v>
      </c>
      <c r="B365" s="189" t="str">
        <f>IF(ISBLANK(Nomen.complète!W365),"-",Nomen.complète!W365)</f>
        <v>Décorateur d'intérieurs - Rembourrage</v>
      </c>
      <c r="C365" s="190">
        <f>IF(ISBLANK(Nomen.complète!X365),"-",Nomen.complète!X365)</f>
        <v>14</v>
      </c>
      <c r="D365" s="190">
        <f>IF(ISBLANK(Nomen.complète!Y365),"-",Nomen.complète!Y365)</f>
        <v>65</v>
      </c>
      <c r="E365" s="190">
        <f>IF(ISBLANK(Nomen.complète!Z365),"-",Nomen.complète!Z365)</f>
        <v>1</v>
      </c>
      <c r="F365" s="190">
        <f>IF(ISBLANK(Nomen.complète!AA365),"-",Nomen.complète!AA365)</f>
        <v>4</v>
      </c>
      <c r="G365" s="191">
        <f>IF(ISBLANK(Nomen.complète!AB365),"-",Nomen.complète!AB365)</f>
        <v>0</v>
      </c>
      <c r="H365" s="191">
        <f>IF(ISBLANK(Nomen.complète!AC365),"-",Nomen.complète!AC365)</f>
        <v>0</v>
      </c>
      <c r="L365" s="164">
        <f>IF(ISBLANK(Nomen.complète!T365),"-",Nomen.complète!T365)</f>
        <v>39130021</v>
      </c>
      <c r="M365" s="165" t="str">
        <f>IF(ISBLANK(Nomen.complète!U365),"-",Nomen.complète!U365)</f>
        <v>Gestionnaire du commerce de détail CFC - Textile (dès 2022)</v>
      </c>
    </row>
    <row r="366" spans="1:13" x14ac:dyDescent="0.2">
      <c r="A366" s="164">
        <f>IF(ISBLANK(Nomen.complète!V366),"-",Nomen.complète!V366)</f>
        <v>18150015</v>
      </c>
      <c r="B366" s="189" t="str">
        <f>IF(ISBLANK(Nomen.complète!W366),"-",Nomen.complète!W366)</f>
        <v>Décorateur d'intérieurs - Revêtements de sols</v>
      </c>
      <c r="C366" s="190">
        <f>IF(ISBLANK(Nomen.complète!X366),"-",Nomen.complète!X366)</f>
        <v>14</v>
      </c>
      <c r="D366" s="190">
        <f>IF(ISBLANK(Nomen.complète!Y366),"-",Nomen.complète!Y366)</f>
        <v>65</v>
      </c>
      <c r="E366" s="190">
        <f>IF(ISBLANK(Nomen.complète!Z366),"-",Nomen.complète!Z366)</f>
        <v>1</v>
      </c>
      <c r="F366" s="190">
        <f>IF(ISBLANK(Nomen.complète!AA366),"-",Nomen.complète!AA366)</f>
        <v>4</v>
      </c>
      <c r="G366" s="191">
        <f>IF(ISBLANK(Nomen.complète!AB366),"-",Nomen.complète!AB366)</f>
        <v>0</v>
      </c>
      <c r="H366" s="191">
        <f>IF(ISBLANK(Nomen.complète!AC366),"-",Nomen.complète!AC366)</f>
        <v>0</v>
      </c>
      <c r="L366" s="164">
        <f>IF(ISBLANK(Nomen.complète!T366),"-",Nomen.complète!T366)</f>
        <v>39130013</v>
      </c>
      <c r="M366" s="165" t="str">
        <f>IF(ISBLANK(Nomen.complète!U366),"-",Nomen.complète!U366)</f>
        <v>Gestionnaire du commerce de détail CFC - Transports publics (dès 2022)</v>
      </c>
    </row>
    <row r="367" spans="1:13" x14ac:dyDescent="0.2">
      <c r="A367" s="164">
        <f>IF(ISBLANK(Nomen.complète!V367),"-",Nomen.complète!V367)</f>
        <v>18150017</v>
      </c>
      <c r="B367" s="189" t="str">
        <f>IF(ISBLANK(Nomen.complète!W367),"-",Nomen.complète!W367)</f>
        <v>Décorateur d'intérieurs - Rideaux</v>
      </c>
      <c r="C367" s="190">
        <f>IF(ISBLANK(Nomen.complète!X367),"-",Nomen.complète!X367)</f>
        <v>14</v>
      </c>
      <c r="D367" s="190">
        <f>IF(ISBLANK(Nomen.complète!Y367),"-",Nomen.complète!Y367)</f>
        <v>65</v>
      </c>
      <c r="E367" s="190">
        <f>IF(ISBLANK(Nomen.complète!Z367),"-",Nomen.complète!Z367)</f>
        <v>1</v>
      </c>
      <c r="F367" s="190">
        <f>IF(ISBLANK(Nomen.complète!AA367),"-",Nomen.complète!AA367)</f>
        <v>4</v>
      </c>
      <c r="G367" s="191">
        <f>IF(ISBLANK(Nomen.complète!AB367),"-",Nomen.complète!AB367)</f>
        <v>0</v>
      </c>
      <c r="H367" s="191">
        <f>IF(ISBLANK(Nomen.complète!AC367),"-",Nomen.complète!AC367)</f>
        <v>0</v>
      </c>
      <c r="L367" s="164">
        <f>IF(ISBLANK(Nomen.complète!T367),"-",Nomen.complète!T367)</f>
        <v>39070024</v>
      </c>
      <c r="M367" s="165" t="str">
        <f>IF(ISBLANK(Nomen.complète!U367),"-",Nomen.complète!U367)</f>
        <v>Gestionnaire du commerce de détail CFC - conseil - Flower</v>
      </c>
    </row>
    <row r="368" spans="1:13" x14ac:dyDescent="0.2">
      <c r="A368" s="164">
        <f>IF(ISBLANK(Nomen.complète!V368),"-",Nomen.complète!V368)</f>
        <v>18150099</v>
      </c>
      <c r="B368" s="189" t="str">
        <f>IF(ISBLANK(Nomen.complète!W368),"-",Nomen.complète!W368)</f>
        <v>Décorateur d'intérieurs - sans autres indications</v>
      </c>
      <c r="C368" s="190">
        <f>IF(ISBLANK(Nomen.complète!X368),"-",Nomen.complète!X368)</f>
        <v>14</v>
      </c>
      <c r="D368" s="190">
        <f>IF(ISBLANK(Nomen.complète!Y368),"-",Nomen.complète!Y368)</f>
        <v>65</v>
      </c>
      <c r="E368" s="190">
        <f>IF(ISBLANK(Nomen.complète!Z368),"-",Nomen.complète!Z368)</f>
        <v>1</v>
      </c>
      <c r="F368" s="190">
        <f>IF(ISBLANK(Nomen.complète!AA368),"-",Nomen.complète!AA368)</f>
        <v>4</v>
      </c>
      <c r="G368" s="191">
        <f>IF(ISBLANK(Nomen.complète!AB368),"-",Nomen.complète!AB368)</f>
        <v>0</v>
      </c>
      <c r="H368" s="191">
        <f>IF(ISBLANK(Nomen.complète!AC368),"-",Nomen.complète!AC368)</f>
        <v>0</v>
      </c>
      <c r="L368" s="164">
        <f>IF(ISBLANK(Nomen.complète!T368),"-",Nomen.complète!T368)</f>
        <v>39130007</v>
      </c>
      <c r="M368" s="165" t="str">
        <f>IF(ISBLANK(Nomen.complète!U368),"-",Nomen.complète!U368)</f>
        <v>Gestionnaire du commerce de détail CFC - Électro-ménager (dès 2022)</v>
      </c>
    </row>
    <row r="369" spans="1:13" x14ac:dyDescent="0.2">
      <c r="A369" s="164">
        <f>IF(ISBLANK(Nomen.complète!V369),"-",Nomen.complète!V369)</f>
        <v>38140000</v>
      </c>
      <c r="B369" s="189" t="str">
        <f>IF(ISBLANK(Nomen.complète!W369),"-",Nomen.complète!W369)</f>
        <v>Développeur/Développeuse de business numérique CFC</v>
      </c>
      <c r="C369" s="190">
        <f>IF(ISBLANK(Nomen.complète!X369),"-",Nomen.complète!X369)</f>
        <v>14</v>
      </c>
      <c r="D369" s="190">
        <f>IF(ISBLANK(Nomen.complète!Y369),"-",Nomen.complète!Y369)</f>
        <v>65</v>
      </c>
      <c r="E369" s="190">
        <f>IF(ISBLANK(Nomen.complète!Z369),"-",Nomen.complète!Z369)</f>
        <v>1</v>
      </c>
      <c r="F369" s="190">
        <f>IF(ISBLANK(Nomen.complète!AA369),"-",Nomen.complète!AA369)</f>
        <v>4</v>
      </c>
      <c r="G369" s="191">
        <f>IF(ISBLANK(Nomen.complète!AB369),"-",Nomen.complète!AB369)</f>
        <v>0</v>
      </c>
      <c r="H369" s="191">
        <f>IF(ISBLANK(Nomen.complète!AC369),"-",Nomen.complète!AC369)</f>
        <v>0</v>
      </c>
      <c r="L369" s="164">
        <f>IF(ISBLANK(Nomen.complète!T369),"-",Nomen.complète!T369)</f>
        <v>43120000</v>
      </c>
      <c r="M369" s="165" t="str">
        <f>IF(ISBLANK(Nomen.complète!U369),"-",Nomen.complète!U369)</f>
        <v>Gestionnaire en entretien des textiles CFC</v>
      </c>
    </row>
    <row r="370" spans="1:13" x14ac:dyDescent="0.2">
      <c r="A370" s="164">
        <f>IF(ISBLANK(Nomen.complète!V370),"-",Nomen.complète!V370)</f>
        <v>19251003</v>
      </c>
      <c r="B370" s="189" t="str">
        <f>IF(ISBLANK(Nomen.complète!W370),"-",Nomen.complète!W370)</f>
        <v>Ebéniste CFC/Menuisier CFC - Charronnage</v>
      </c>
      <c r="C370" s="190">
        <f>IF(ISBLANK(Nomen.complète!X370),"-",Nomen.complète!X370)</f>
        <v>14</v>
      </c>
      <c r="D370" s="190">
        <f>IF(ISBLANK(Nomen.complète!Y370),"-",Nomen.complète!Y370)</f>
        <v>65</v>
      </c>
      <c r="E370" s="190">
        <f>IF(ISBLANK(Nomen.complète!Z370),"-",Nomen.complète!Z370)</f>
        <v>1</v>
      </c>
      <c r="F370" s="190">
        <f>IF(ISBLANK(Nomen.complète!AA370),"-",Nomen.complète!AA370)</f>
        <v>4</v>
      </c>
      <c r="G370" s="191">
        <f>IF(ISBLANK(Nomen.complète!AB370),"-",Nomen.complète!AB370)</f>
        <v>0</v>
      </c>
      <c r="H370" s="191">
        <f>IF(ISBLANK(Nomen.complète!AC370),"-",Nomen.complète!AC370)</f>
        <v>0</v>
      </c>
      <c r="L370" s="164">
        <f>IF(ISBLANK(Nomen.complète!T370),"-",Nomen.complète!T370)</f>
        <v>42140000</v>
      </c>
      <c r="M370" s="165" t="str">
        <f>IF(ISBLANK(Nomen.complète!U370),"-",Nomen.complète!U370)</f>
        <v>Gestionnaire en intendance CFC</v>
      </c>
    </row>
    <row r="371" spans="1:13" x14ac:dyDescent="0.2">
      <c r="A371" s="164">
        <f>IF(ISBLANK(Nomen.complète!V371),"-",Nomen.complète!V371)</f>
        <v>19251001</v>
      </c>
      <c r="B371" s="189" t="str">
        <f>IF(ISBLANK(Nomen.complète!W371),"-",Nomen.complète!W371)</f>
        <v>Ebéniste CFC/Menuisier CFC - Ebénisterie</v>
      </c>
      <c r="C371" s="190">
        <f>IF(ISBLANK(Nomen.complète!X371),"-",Nomen.complète!X371)</f>
        <v>14</v>
      </c>
      <c r="D371" s="190">
        <f>IF(ISBLANK(Nomen.complète!Y371),"-",Nomen.complète!Y371)</f>
        <v>65</v>
      </c>
      <c r="E371" s="190">
        <f>IF(ISBLANK(Nomen.complète!Z371),"-",Nomen.complète!Z371)</f>
        <v>1</v>
      </c>
      <c r="F371" s="190">
        <f>IF(ISBLANK(Nomen.complète!AA371),"-",Nomen.complète!AA371)</f>
        <v>4</v>
      </c>
      <c r="G371" s="191">
        <f>IF(ISBLANK(Nomen.complète!AB371),"-",Nomen.complète!AB371)</f>
        <v>0</v>
      </c>
      <c r="H371" s="191">
        <f>IF(ISBLANK(Nomen.complète!AC371),"-",Nomen.complète!AC371)</f>
        <v>0</v>
      </c>
      <c r="L371" s="164">
        <f>IF(ISBLANK(Nomen.complète!T371),"-",Nomen.complète!T371)</f>
        <v>48260000</v>
      </c>
      <c r="M371" s="165" t="str">
        <f>IF(ISBLANK(Nomen.complète!U371),"-",Nomen.complète!U371)</f>
        <v>Graphiste CFC</v>
      </c>
    </row>
    <row r="372" spans="1:13" x14ac:dyDescent="0.2">
      <c r="A372" s="164">
        <f>IF(ISBLANK(Nomen.complète!V372),"-",Nomen.complète!V372)</f>
        <v>19251004</v>
      </c>
      <c r="B372" s="189" t="str">
        <f>IF(ISBLANK(Nomen.complète!W372),"-",Nomen.complète!W372)</f>
        <v>Ebéniste CFC/Menuisier CFC - Fabrication de ski</v>
      </c>
      <c r="C372" s="190">
        <f>IF(ISBLANK(Nomen.complète!X372),"-",Nomen.complète!X372)</f>
        <v>14</v>
      </c>
      <c r="D372" s="190">
        <f>IF(ISBLANK(Nomen.complète!Y372),"-",Nomen.complète!Y372)</f>
        <v>65</v>
      </c>
      <c r="E372" s="190">
        <f>IF(ISBLANK(Nomen.complète!Z372),"-",Nomen.complète!Z372)</f>
        <v>1</v>
      </c>
      <c r="F372" s="190">
        <f>IF(ISBLANK(Nomen.complète!AA372),"-",Nomen.complète!AA372)</f>
        <v>4</v>
      </c>
      <c r="G372" s="191">
        <f>IF(ISBLANK(Nomen.complète!AB372),"-",Nomen.complète!AB372)</f>
        <v>0</v>
      </c>
      <c r="H372" s="191">
        <f>IF(ISBLANK(Nomen.complète!AC372),"-",Nomen.complète!AC372)</f>
        <v>0</v>
      </c>
      <c r="L372" s="164">
        <f>IF(ISBLANK(Nomen.complète!T372),"-",Nomen.complète!T372)</f>
        <v>37360000</v>
      </c>
      <c r="M372" s="165" t="str">
        <f>IF(ISBLANK(Nomen.complète!U372),"-",Nomen.complète!U372)</f>
        <v>Géomaticien CFC</v>
      </c>
    </row>
    <row r="373" spans="1:13" x14ac:dyDescent="0.2">
      <c r="A373" s="164">
        <f>IF(ISBLANK(Nomen.complète!V373),"-",Nomen.complète!V373)</f>
        <v>19251002</v>
      </c>
      <c r="B373" s="189" t="str">
        <f>IF(ISBLANK(Nomen.complète!W373),"-",Nomen.complète!W373)</f>
        <v>Ebéniste CFC/Menuisier CFC - Menuiserie</v>
      </c>
      <c r="C373" s="190">
        <f>IF(ISBLANK(Nomen.complète!X373),"-",Nomen.complète!X373)</f>
        <v>14</v>
      </c>
      <c r="D373" s="190">
        <f>IF(ISBLANK(Nomen.complète!Y373),"-",Nomen.complète!Y373)</f>
        <v>65</v>
      </c>
      <c r="E373" s="190">
        <f>IF(ISBLANK(Nomen.complète!Z373),"-",Nomen.complète!Z373)</f>
        <v>1</v>
      </c>
      <c r="F373" s="190">
        <f>IF(ISBLANK(Nomen.complète!AA373),"-",Nomen.complète!AA373)</f>
        <v>4</v>
      </c>
      <c r="G373" s="191">
        <f>IF(ISBLANK(Nomen.complète!AB373),"-",Nomen.complète!AB373)</f>
        <v>0</v>
      </c>
      <c r="H373" s="191">
        <f>IF(ISBLANK(Nomen.complète!AC373),"-",Nomen.complète!AC373)</f>
        <v>0</v>
      </c>
      <c r="L373" s="164">
        <f>IF(ISBLANK(Nomen.complète!T373),"-",Nomen.complète!T373)</f>
        <v>31400000</v>
      </c>
      <c r="M373" s="165" t="str">
        <f>IF(ISBLANK(Nomen.complète!U373),"-",Nomen.complète!U373)</f>
        <v>Horloger CFC</v>
      </c>
    </row>
    <row r="374" spans="1:13" x14ac:dyDescent="0.2">
      <c r="A374" s="164">
        <f>IF(ISBLANK(Nomen.complète!V374),"-",Nomen.complète!V374)</f>
        <v>19251000</v>
      </c>
      <c r="B374" s="189" t="str">
        <f>IF(ISBLANK(Nomen.complète!W374),"-",Nomen.complète!W374)</f>
        <v>Ebéniste CFC/Menuisier CFC - sans autres indications</v>
      </c>
      <c r="C374" s="190">
        <f>IF(ISBLANK(Nomen.complète!X374),"-",Nomen.complète!X374)</f>
        <v>14</v>
      </c>
      <c r="D374" s="190">
        <f>IF(ISBLANK(Nomen.complète!Y374),"-",Nomen.complète!Y374)</f>
        <v>65</v>
      </c>
      <c r="E374" s="190">
        <f>IF(ISBLANK(Nomen.complète!Z374),"-",Nomen.complète!Z374)</f>
        <v>1</v>
      </c>
      <c r="F374" s="190">
        <f>IF(ISBLANK(Nomen.complète!AA374),"-",Nomen.complète!AA374)</f>
        <v>4</v>
      </c>
      <c r="G374" s="191">
        <f>IF(ISBLANK(Nomen.complète!AB374),"-",Nomen.complète!AB374)</f>
        <v>0</v>
      </c>
      <c r="H374" s="191">
        <f>IF(ISBLANK(Nomen.complète!AC374),"-",Nomen.complète!AC374)</f>
        <v>0</v>
      </c>
      <c r="L374" s="164">
        <f>IF(ISBLANK(Nomen.complète!T374),"-",Nomen.complète!T374)</f>
        <v>31600000</v>
      </c>
      <c r="M374" s="165" t="str">
        <f>IF(ISBLANK(Nomen.complète!U374),"-",Nomen.complète!U374)</f>
        <v>Horloger de production CFC</v>
      </c>
    </row>
    <row r="375" spans="1:13" x14ac:dyDescent="0.2">
      <c r="A375" s="164">
        <f>IF(ISBLANK(Nomen.complète!V375),"-",Nomen.complète!V375)</f>
        <v>33195000</v>
      </c>
      <c r="B375" s="189" t="str">
        <f>IF(ISBLANK(Nomen.complète!W375),"-",Nomen.complète!W375)</f>
        <v>Echafaudeur CFC</v>
      </c>
      <c r="C375" s="190">
        <f>IF(ISBLANK(Nomen.complète!X375),"-",Nomen.complète!X375)</f>
        <v>14</v>
      </c>
      <c r="D375" s="190">
        <f>IF(ISBLANK(Nomen.complète!Y375),"-",Nomen.complète!Y375)</f>
        <v>65</v>
      </c>
      <c r="E375" s="190">
        <f>IF(ISBLANK(Nomen.complète!Z375),"-",Nomen.complète!Z375)</f>
        <v>1</v>
      </c>
      <c r="F375" s="190">
        <f>IF(ISBLANK(Nomen.complète!AA375),"-",Nomen.complète!AA375)</f>
        <v>3</v>
      </c>
      <c r="G375" s="191">
        <f>IF(ISBLANK(Nomen.complète!AB375),"-",Nomen.complète!AB375)</f>
        <v>0</v>
      </c>
      <c r="H375" s="191">
        <f>IF(ISBLANK(Nomen.complète!AC375),"-",Nomen.complète!AC375)</f>
        <v>0</v>
      </c>
      <c r="L375" s="164">
        <f>IF(ISBLANK(Nomen.complète!T375),"-",Nomen.complète!T375)</f>
        <v>13070001</v>
      </c>
      <c r="M375" s="165" t="str">
        <f>IF(ISBLANK(Nomen.complète!U375),"-",Nomen.complète!U375)</f>
        <v>Horticulteur AFP - Paysagiste</v>
      </c>
    </row>
    <row r="376" spans="1:13" x14ac:dyDescent="0.2">
      <c r="A376" s="164">
        <f>IF(ISBLANK(Nomen.complète!V376),"-",Nomen.complète!V376)</f>
        <v>29310000</v>
      </c>
      <c r="B376" s="189" t="str">
        <f>IF(ISBLANK(Nomen.complète!W376),"-",Nomen.complète!W376)</f>
        <v>Electricien de montage CFC</v>
      </c>
      <c r="C376" s="190">
        <f>IF(ISBLANK(Nomen.complète!X376),"-",Nomen.complète!X376)</f>
        <v>14</v>
      </c>
      <c r="D376" s="190">
        <f>IF(ISBLANK(Nomen.complète!Y376),"-",Nomen.complète!Y376)</f>
        <v>65</v>
      </c>
      <c r="E376" s="190">
        <f>IF(ISBLANK(Nomen.complète!Z376),"-",Nomen.complète!Z376)</f>
        <v>1</v>
      </c>
      <c r="F376" s="190">
        <f>IF(ISBLANK(Nomen.complète!AA376),"-",Nomen.complète!AA376)</f>
        <v>3</v>
      </c>
      <c r="G376" s="191">
        <f>IF(ISBLANK(Nomen.complète!AB376),"-",Nomen.complète!AB376)</f>
        <v>0</v>
      </c>
      <c r="H376" s="191">
        <f>IF(ISBLANK(Nomen.complète!AC376),"-",Nomen.complète!AC376)</f>
        <v>0</v>
      </c>
      <c r="L376" s="164">
        <f>IF(ISBLANK(Nomen.complète!T376),"-",Nomen.complète!T376)</f>
        <v>13070002</v>
      </c>
      <c r="M376" s="165" t="str">
        <f>IF(ISBLANK(Nomen.complète!U376),"-",Nomen.complète!U376)</f>
        <v>Horticulteur AFP - Production de plantes</v>
      </c>
    </row>
    <row r="377" spans="1:13" x14ac:dyDescent="0.2">
      <c r="A377" s="164">
        <f>IF(ISBLANK(Nomen.complète!V377),"-",Nomen.complète!V377)</f>
        <v>29501000</v>
      </c>
      <c r="B377" s="189" t="str">
        <f>IF(ISBLANK(Nomen.complète!W377),"-",Nomen.complète!W377)</f>
        <v>Electricien de réseau CFC</v>
      </c>
      <c r="C377" s="190">
        <f>IF(ISBLANK(Nomen.complète!X377),"-",Nomen.complète!X377)</f>
        <v>14</v>
      </c>
      <c r="D377" s="190">
        <f>IF(ISBLANK(Nomen.complète!Y377),"-",Nomen.complète!Y377)</f>
        <v>65</v>
      </c>
      <c r="E377" s="190">
        <f>IF(ISBLANK(Nomen.complète!Z377),"-",Nomen.complète!Z377)</f>
        <v>1</v>
      </c>
      <c r="F377" s="190">
        <f>IF(ISBLANK(Nomen.complète!AA377),"-",Nomen.complète!AA377)</f>
        <v>3</v>
      </c>
      <c r="G377" s="191">
        <f>IF(ISBLANK(Nomen.complète!AB377),"-",Nomen.complète!AB377)</f>
        <v>0</v>
      </c>
      <c r="H377" s="191">
        <f>IF(ISBLANK(Nomen.complète!AC377),"-",Nomen.complète!AC377)</f>
        <v>0</v>
      </c>
      <c r="L377" s="164">
        <f>IF(ISBLANK(Nomen.complète!T377),"-",Nomen.complète!T377)</f>
        <v>13080004</v>
      </c>
      <c r="M377" s="165" t="str">
        <f>IF(ISBLANK(Nomen.complète!U377),"-",Nomen.complète!U377)</f>
        <v>Horticulteur CFC - Floriculture</v>
      </c>
    </row>
    <row r="378" spans="1:13" x14ac:dyDescent="0.2">
      <c r="A378" s="164">
        <f>IF(ISBLANK(Nomen.complète!V378),"-",Nomen.complète!V378)</f>
        <v>27735000</v>
      </c>
      <c r="B378" s="189" t="str">
        <f>IF(ISBLANK(Nomen.complète!W378),"-",Nomen.complète!W378)</f>
        <v>Electronicien (école privée, non reconnu)</v>
      </c>
      <c r="C378" s="190">
        <f>IF(ISBLANK(Nomen.complète!X378),"-",Nomen.complète!X378)</f>
        <v>14</v>
      </c>
      <c r="D378" s="190">
        <f>IF(ISBLANK(Nomen.complète!Y378),"-",Nomen.complète!Y378)</f>
        <v>65</v>
      </c>
      <c r="E378" s="190">
        <f>IF(ISBLANK(Nomen.complète!Z378),"-",Nomen.complète!Z378)</f>
        <v>1</v>
      </c>
      <c r="F378" s="190">
        <f>IF(ISBLANK(Nomen.complète!AA378),"-",Nomen.complète!AA378)</f>
        <v>4</v>
      </c>
      <c r="G378" s="191">
        <f>IF(ISBLANK(Nomen.complète!AB378),"-",Nomen.complète!AB378)</f>
        <v>0</v>
      </c>
      <c r="H378" s="191">
        <f>IF(ISBLANK(Nomen.complète!AC378),"-",Nomen.complète!AC378)</f>
        <v>0</v>
      </c>
      <c r="L378" s="164">
        <f>IF(ISBLANK(Nomen.complète!T378),"-",Nomen.complète!T378)</f>
        <v>13080002</v>
      </c>
      <c r="M378" s="165" t="str">
        <f>IF(ISBLANK(Nomen.complète!U378),"-",Nomen.complète!U378)</f>
        <v>Horticulteur CFC - Paysagisme</v>
      </c>
    </row>
    <row r="379" spans="1:13" x14ac:dyDescent="0.2">
      <c r="A379" s="164">
        <f>IF(ISBLANK(Nomen.complète!V379),"-",Nomen.complète!V379)</f>
        <v>27730000</v>
      </c>
      <c r="B379" s="189" t="str">
        <f>IF(ISBLANK(Nomen.complète!W379),"-",Nomen.complète!W379)</f>
        <v>Electronicien CFC</v>
      </c>
      <c r="C379" s="190">
        <f>IF(ISBLANK(Nomen.complète!X379),"-",Nomen.complète!X379)</f>
        <v>14</v>
      </c>
      <c r="D379" s="190">
        <f>IF(ISBLANK(Nomen.complète!Y379),"-",Nomen.complète!Y379)</f>
        <v>65</v>
      </c>
      <c r="E379" s="190">
        <f>IF(ISBLANK(Nomen.complète!Z379),"-",Nomen.complète!Z379)</f>
        <v>1</v>
      </c>
      <c r="F379" s="190">
        <f>IF(ISBLANK(Nomen.complète!AA379),"-",Nomen.complète!AA379)</f>
        <v>4</v>
      </c>
      <c r="G379" s="191">
        <f>IF(ISBLANK(Nomen.complète!AB379),"-",Nomen.complète!AB379)</f>
        <v>0</v>
      </c>
      <c r="H379" s="191">
        <f>IF(ISBLANK(Nomen.complète!AC379),"-",Nomen.complète!AC379)</f>
        <v>0</v>
      </c>
      <c r="L379" s="164">
        <f>IF(ISBLANK(Nomen.complète!T379),"-",Nomen.complète!T379)</f>
        <v>13080001</v>
      </c>
      <c r="M379" s="165" t="str">
        <f>IF(ISBLANK(Nomen.complète!U379),"-",Nomen.complète!U379)</f>
        <v>Horticulteur CFC - Pépinière</v>
      </c>
    </row>
    <row r="380" spans="1:13" x14ac:dyDescent="0.2">
      <c r="A380" s="164">
        <f>IF(ISBLANK(Nomen.complète!V380),"-",Nomen.complète!V380)</f>
        <v>29456000</v>
      </c>
      <c r="B380" s="189" t="str">
        <f>IF(ISBLANK(Nomen.complète!W380),"-",Nomen.complète!W380)</f>
        <v>Electronicien en multimédia CFC</v>
      </c>
      <c r="C380" s="190">
        <f>IF(ISBLANK(Nomen.complète!X380),"-",Nomen.complète!X380)</f>
        <v>14</v>
      </c>
      <c r="D380" s="190">
        <f>IF(ISBLANK(Nomen.complète!Y380),"-",Nomen.complète!Y380)</f>
        <v>65</v>
      </c>
      <c r="E380" s="190">
        <f>IF(ISBLANK(Nomen.complète!Z380),"-",Nomen.complète!Z380)</f>
        <v>1</v>
      </c>
      <c r="F380" s="190">
        <f>IF(ISBLANK(Nomen.complète!AA380),"-",Nomen.complète!AA380)</f>
        <v>4</v>
      </c>
      <c r="G380" s="191">
        <f>IF(ISBLANK(Nomen.complète!AB380),"-",Nomen.complète!AB380)</f>
        <v>0</v>
      </c>
      <c r="H380" s="191">
        <f>IF(ISBLANK(Nomen.complète!AC380),"-",Nomen.complète!AC380)</f>
        <v>0</v>
      </c>
      <c r="L380" s="164">
        <f>IF(ISBLANK(Nomen.complète!T380),"-",Nomen.complète!T380)</f>
        <v>28720011</v>
      </c>
      <c r="M380" s="165" t="str">
        <f>IF(ISBLANK(Nomen.complète!U380),"-",Nomen.complète!U380)</f>
        <v>Informaticien CFC - Développement d'applications</v>
      </c>
    </row>
    <row r="381" spans="1:13" x14ac:dyDescent="0.2">
      <c r="A381" s="164">
        <f>IF(ISBLANK(Nomen.complète!V381),"-",Nomen.complète!V381)</f>
        <v>28160000</v>
      </c>
      <c r="B381" s="189" t="str">
        <f>IF(ISBLANK(Nomen.complète!W381),"-",Nomen.complète!W381)</f>
        <v>Electroplaste CFC</v>
      </c>
      <c r="C381" s="190">
        <f>IF(ISBLANK(Nomen.complète!X381),"-",Nomen.complète!X381)</f>
        <v>14</v>
      </c>
      <c r="D381" s="190">
        <f>IF(ISBLANK(Nomen.complète!Y381),"-",Nomen.complète!Y381)</f>
        <v>65</v>
      </c>
      <c r="E381" s="190">
        <f>IF(ISBLANK(Nomen.complète!Z381),"-",Nomen.complète!Z381)</f>
        <v>1</v>
      </c>
      <c r="F381" s="190">
        <f>IF(ISBLANK(Nomen.complète!AA381),"-",Nomen.complète!AA381)</f>
        <v>4</v>
      </c>
      <c r="G381" s="191">
        <f>IF(ISBLANK(Nomen.complète!AB381),"-",Nomen.complète!AB381)</f>
        <v>0</v>
      </c>
      <c r="H381" s="191">
        <f>IF(ISBLANK(Nomen.complète!AC381),"-",Nomen.complète!AC381)</f>
        <v>0</v>
      </c>
      <c r="L381" s="164">
        <f>IF(ISBLANK(Nomen.complète!T381),"-",Nomen.complète!T381)</f>
        <v>28720016</v>
      </c>
      <c r="M381" s="165" t="str">
        <f>IF(ISBLANK(Nomen.complète!U381),"-",Nomen.complète!U381)</f>
        <v>Informaticien CFC - Exploitation et infrastructure</v>
      </c>
    </row>
    <row r="382" spans="1:13" x14ac:dyDescent="0.2">
      <c r="A382" s="164">
        <f>IF(ISBLANK(Nomen.complète!V382),"-",Nomen.complète!V382)</f>
        <v>42400000</v>
      </c>
      <c r="B382" s="189" t="str">
        <f>IF(ISBLANK(Nomen.complète!W382),"-",Nomen.complète!W382)</f>
        <v>Employé d'exploitation AFP</v>
      </c>
      <c r="C382" s="190">
        <f>IF(ISBLANK(Nomen.complète!X382),"-",Nomen.complète!X382)</f>
        <v>14</v>
      </c>
      <c r="D382" s="190">
        <f>IF(ISBLANK(Nomen.complète!Y382),"-",Nomen.complète!Y382)</f>
        <v>65</v>
      </c>
      <c r="E382" s="190">
        <f>IF(ISBLANK(Nomen.complète!Z382),"-",Nomen.complète!Z382)</f>
        <v>1</v>
      </c>
      <c r="F382" s="190">
        <f>IF(ISBLANK(Nomen.complète!AA382),"-",Nomen.complète!AA382)</f>
        <v>2</v>
      </c>
      <c r="G382" s="191">
        <f>IF(ISBLANK(Nomen.complète!AB382),"-",Nomen.complète!AB382)</f>
        <v>0</v>
      </c>
      <c r="H382" s="191">
        <f>IF(ISBLANK(Nomen.complète!AC382),"-",Nomen.complète!AC382)</f>
        <v>0</v>
      </c>
      <c r="L382" s="164">
        <f>IF(ISBLANK(Nomen.complète!T382),"-",Nomen.complète!T382)</f>
        <v>28720022</v>
      </c>
      <c r="M382" s="165" t="str">
        <f>IF(ISBLANK(Nomen.complète!U382),"-",Nomen.complète!U382)</f>
        <v>Informaticien CFC - Informatique d'entreprise</v>
      </c>
    </row>
    <row r="383" spans="1:13" x14ac:dyDescent="0.2">
      <c r="A383" s="164">
        <f>IF(ISBLANK(Nomen.complète!V383),"-",Nomen.complète!V383)</f>
        <v>38111000</v>
      </c>
      <c r="B383" s="189" t="str">
        <f>IF(ISBLANK(Nomen.complète!W383),"-",Nomen.complète!W383)</f>
        <v>Employé de commerce AFP (dès 2023)</v>
      </c>
      <c r="C383" s="190">
        <f>IF(ISBLANK(Nomen.complète!X383),"-",Nomen.complète!X383)</f>
        <v>14</v>
      </c>
      <c r="D383" s="190">
        <f>IF(ISBLANK(Nomen.complète!Y383),"-",Nomen.complète!Y383)</f>
        <v>65</v>
      </c>
      <c r="E383" s="190">
        <f>IF(ISBLANK(Nomen.complète!Z383),"-",Nomen.complète!Z383)</f>
        <v>1</v>
      </c>
      <c r="F383" s="190">
        <f>IF(ISBLANK(Nomen.complète!AA383),"-",Nomen.complète!AA383)</f>
        <v>2</v>
      </c>
      <c r="G383" s="191">
        <f>IF(ISBLANK(Nomen.complète!AB383),"-",Nomen.complète!AB383)</f>
        <v>0</v>
      </c>
      <c r="H383" s="191">
        <f>IF(ISBLANK(Nomen.complète!AC383),"-",Nomen.complète!AC383)</f>
        <v>0</v>
      </c>
      <c r="L383" s="164">
        <f>IF(ISBLANK(Nomen.complète!T383),"-",Nomen.complète!T383)</f>
        <v>28720014</v>
      </c>
      <c r="M383" s="165" t="str">
        <f>IF(ISBLANK(Nomen.complète!U383),"-",Nomen.complète!U383)</f>
        <v>Informaticien CFC - Technique des systèmes</v>
      </c>
    </row>
    <row r="384" spans="1:13" x14ac:dyDescent="0.2">
      <c r="A384" s="164">
        <f>IF(ISBLANK(Nomen.complète!V384),"-",Nomen.complète!V384)</f>
        <v>38437001</v>
      </c>
      <c r="B384" s="189" t="str">
        <f>IF(ISBLANK(Nomen.complète!W384),"-",Nomen.complète!W384)</f>
        <v>Employé de commerce CFC (sans profil) - Services &amp; administration</v>
      </c>
      <c r="C384" s="190">
        <f>IF(ISBLANK(Nomen.complète!X384),"-",Nomen.complète!X384)</f>
        <v>14</v>
      </c>
      <c r="D384" s="190">
        <f>IF(ISBLANK(Nomen.complète!Y384),"-",Nomen.complète!Y384)</f>
        <v>65</v>
      </c>
      <c r="E384" s="190">
        <f>IF(ISBLANK(Nomen.complète!Z384),"-",Nomen.complète!Z384)</f>
        <v>1</v>
      </c>
      <c r="F384" s="190">
        <f>IF(ISBLANK(Nomen.complète!AA384),"-",Nomen.complète!AA384)</f>
        <v>4</v>
      </c>
      <c r="G384" s="191">
        <f>IF(ISBLANK(Nomen.complète!AB384),"-",Nomen.complète!AB384)</f>
        <v>0</v>
      </c>
      <c r="H384" s="191">
        <f>IF(ISBLANK(Nomen.complète!AC384),"-",Nomen.complète!AC384)</f>
        <v>0</v>
      </c>
      <c r="L384" s="164">
        <f>IF(ISBLANK(Nomen.complète!T384),"-",Nomen.complète!T384)</f>
        <v>28720015</v>
      </c>
      <c r="M384" s="165" t="str">
        <f>IF(ISBLANK(Nomen.complète!U384),"-",Nomen.complète!U384)</f>
        <v>Informaticien CFC - sans autres indications</v>
      </c>
    </row>
    <row r="385" spans="1:13" x14ac:dyDescent="0.2">
      <c r="A385" s="164">
        <f>IF(ISBLANK(Nomen.complète!V385),"-",Nomen.complète!V385)</f>
        <v>38490004</v>
      </c>
      <c r="B385" s="189" t="str">
        <f>IF(ISBLANK(Nomen.complète!W385),"-",Nomen.complète!W385)</f>
        <v>Employé de commerce CFC - Administration fédérale (dès 2023)</v>
      </c>
      <c r="C385" s="190">
        <f>IF(ISBLANK(Nomen.complète!X385),"-",Nomen.complète!X385)</f>
        <v>14</v>
      </c>
      <c r="D385" s="190">
        <f>IF(ISBLANK(Nomen.complète!Y385),"-",Nomen.complète!Y385)</f>
        <v>65</v>
      </c>
      <c r="E385" s="190">
        <f>IF(ISBLANK(Nomen.complète!Z385),"-",Nomen.complète!Z385)</f>
        <v>1</v>
      </c>
      <c r="F385" s="190">
        <f>IF(ISBLANK(Nomen.complète!AA385),"-",Nomen.complète!AA385)</f>
        <v>3</v>
      </c>
      <c r="G385" s="191">
        <f>IF(ISBLANK(Nomen.complète!AB385),"-",Nomen.complète!AB385)</f>
        <v>0</v>
      </c>
      <c r="H385" s="191">
        <f>IF(ISBLANK(Nomen.complète!AC385),"-",Nomen.complète!AC385)</f>
        <v>0</v>
      </c>
      <c r="L385" s="164">
        <f>IF(ISBLANK(Nomen.complète!T385),"-",Nomen.complète!T385)</f>
        <v>28722000</v>
      </c>
      <c r="M385" s="165" t="str">
        <f>IF(ISBLANK(Nomen.complète!U385),"-",Nomen.complète!U385)</f>
        <v>Informaticien d’entreprise CFC</v>
      </c>
    </row>
    <row r="386" spans="1:13" x14ac:dyDescent="0.2">
      <c r="A386" s="164">
        <f>IF(ISBLANK(Nomen.complète!V386),"-",Nomen.complète!V386)</f>
        <v>38490015</v>
      </c>
      <c r="B386" s="189" t="str">
        <f>IF(ISBLANK(Nomen.complète!W386),"-",Nomen.complète!W386)</f>
        <v>Employé de commerce CFC - Administration publique (dès 2023)</v>
      </c>
      <c r="C386" s="190">
        <f>IF(ISBLANK(Nomen.complète!X386),"-",Nomen.complète!X386)</f>
        <v>14</v>
      </c>
      <c r="D386" s="190">
        <f>IF(ISBLANK(Nomen.complète!Y386),"-",Nomen.complète!Y386)</f>
        <v>65</v>
      </c>
      <c r="E386" s="190">
        <f>IF(ISBLANK(Nomen.complète!Z386),"-",Nomen.complète!Z386)</f>
        <v>1</v>
      </c>
      <c r="F386" s="190">
        <f>IF(ISBLANK(Nomen.complète!AA386),"-",Nomen.complète!AA386)</f>
        <v>3</v>
      </c>
      <c r="G386" s="191">
        <f>IF(ISBLANK(Nomen.complète!AB386),"-",Nomen.complète!AB386)</f>
        <v>0</v>
      </c>
      <c r="H386" s="191">
        <f>IF(ISBLANK(Nomen.complète!AC386),"-",Nomen.complète!AC386)</f>
        <v>0</v>
      </c>
      <c r="L386" s="164">
        <f>IF(ISBLANK(Nomen.complète!T386),"-",Nomen.complète!T386)</f>
        <v>28510000</v>
      </c>
      <c r="M386" s="165" t="str">
        <f>IF(ISBLANK(Nomen.complète!U386),"-",Nomen.complète!U386)</f>
        <v>Installateur en chauffage CFC</v>
      </c>
    </row>
    <row r="387" spans="1:13" x14ac:dyDescent="0.2">
      <c r="A387" s="164">
        <f>IF(ISBLANK(Nomen.complète!V387),"-",Nomen.complète!V387)</f>
        <v>38490016</v>
      </c>
      <c r="B387" s="189" t="str">
        <f>IF(ISBLANK(Nomen.complète!W387),"-",Nomen.complète!W387)</f>
        <v>Employé de commerce CFC - Assurance privée (dès 2023)</v>
      </c>
      <c r="C387" s="190">
        <f>IF(ISBLANK(Nomen.complète!X387),"-",Nomen.complète!X387)</f>
        <v>14</v>
      </c>
      <c r="D387" s="190">
        <f>IF(ISBLANK(Nomen.complète!Y387),"-",Nomen.complète!Y387)</f>
        <v>65</v>
      </c>
      <c r="E387" s="190">
        <f>IF(ISBLANK(Nomen.complète!Z387),"-",Nomen.complète!Z387)</f>
        <v>1</v>
      </c>
      <c r="F387" s="190">
        <f>IF(ISBLANK(Nomen.complète!AA387),"-",Nomen.complète!AA387)</f>
        <v>3</v>
      </c>
      <c r="G387" s="191">
        <f>IF(ISBLANK(Nomen.complète!AB387),"-",Nomen.complète!AB387)</f>
        <v>0</v>
      </c>
      <c r="H387" s="191">
        <f>IF(ISBLANK(Nomen.complète!AC387),"-",Nomen.complète!AC387)</f>
        <v>0</v>
      </c>
      <c r="L387" s="164">
        <f>IF(ISBLANK(Nomen.complète!T387),"-",Nomen.complète!T387)</f>
        <v>28560000</v>
      </c>
      <c r="M387" s="165" t="str">
        <f>IF(ISBLANK(Nomen.complète!U387),"-",Nomen.complète!U387)</f>
        <v>Installateur sanitaire CFC</v>
      </c>
    </row>
    <row r="388" spans="1:13" x14ac:dyDescent="0.2">
      <c r="A388" s="164">
        <f>IF(ISBLANK(Nomen.complète!V388),"-",Nomen.complète!V388)</f>
        <v>38490010</v>
      </c>
      <c r="B388" s="189" t="str">
        <f>IF(ISBLANK(Nomen.complète!W388),"-",Nomen.complète!W388)</f>
        <v>Employé de commerce CFC - Assurance-maladie et assurances sociales (dès 2023)</v>
      </c>
      <c r="C388" s="190">
        <f>IF(ISBLANK(Nomen.complète!X388),"-",Nomen.complète!X388)</f>
        <v>14</v>
      </c>
      <c r="D388" s="190">
        <f>IF(ISBLANK(Nomen.complète!Y388),"-",Nomen.complète!Y388)</f>
        <v>65</v>
      </c>
      <c r="E388" s="190">
        <f>IF(ISBLANK(Nomen.complète!Z388),"-",Nomen.complète!Z388)</f>
        <v>1</v>
      </c>
      <c r="F388" s="190">
        <f>IF(ISBLANK(Nomen.complète!AA388),"-",Nomen.complète!AA388)</f>
        <v>3</v>
      </c>
      <c r="G388" s="191">
        <f>IF(ISBLANK(Nomen.complète!AB388),"-",Nomen.complète!AB388)</f>
        <v>0</v>
      </c>
      <c r="H388" s="191">
        <f>IF(ISBLANK(Nomen.complète!AC388),"-",Nomen.complète!AC388)</f>
        <v>0</v>
      </c>
      <c r="L388" s="164">
        <f>IF(ISBLANK(Nomen.complète!T388),"-",Nomen.complète!T388)</f>
        <v>27660000</v>
      </c>
      <c r="M388" s="165" t="str">
        <f>IF(ISBLANK(Nomen.complète!U388),"-",Nomen.complète!U388)</f>
        <v>Installateur-électricien CFC</v>
      </c>
    </row>
    <row r="389" spans="1:13" x14ac:dyDescent="0.2">
      <c r="A389" s="164">
        <f>IF(ISBLANK(Nomen.complète!V389),"-",Nomen.complète!V389)</f>
        <v>38490001</v>
      </c>
      <c r="B389" s="189" t="str">
        <f>IF(ISBLANK(Nomen.complète!W389),"-",Nomen.complète!W389)</f>
        <v>Employé de commerce CFC - Automobile (dès 2023)</v>
      </c>
      <c r="C389" s="190">
        <f>IF(ISBLANK(Nomen.complète!X389),"-",Nomen.complète!X389)</f>
        <v>14</v>
      </c>
      <c r="D389" s="190">
        <f>IF(ISBLANK(Nomen.complète!Y389),"-",Nomen.complète!Y389)</f>
        <v>65</v>
      </c>
      <c r="E389" s="190">
        <f>IF(ISBLANK(Nomen.complète!Z389),"-",Nomen.complète!Z389)</f>
        <v>1</v>
      </c>
      <c r="F389" s="190">
        <f>IF(ISBLANK(Nomen.complète!AA389),"-",Nomen.complète!AA389)</f>
        <v>3</v>
      </c>
      <c r="G389" s="191">
        <f>IF(ISBLANK(Nomen.complète!AB389),"-",Nomen.complète!AB389)</f>
        <v>0</v>
      </c>
      <c r="H389" s="191">
        <f>IF(ISBLANK(Nomen.complète!AC389),"-",Nomen.complète!AC389)</f>
        <v>0</v>
      </c>
      <c r="L389" s="164">
        <f>IF(ISBLANK(Nomen.complète!T389),"-",Nomen.complète!T389)</f>
        <v>27420000</v>
      </c>
      <c r="M389" s="165" t="str">
        <f>IF(ISBLANK(Nomen.complète!U389),"-",Nomen.complète!U389)</f>
        <v>Interactive Media Designer CFC</v>
      </c>
    </row>
    <row r="390" spans="1:13" x14ac:dyDescent="0.2">
      <c r="A390" s="164">
        <f>IF(ISBLANK(Nomen.complète!V390),"-",Nomen.complète!V390)</f>
        <v>38490002</v>
      </c>
      <c r="B390" s="189" t="str">
        <f>IF(ISBLANK(Nomen.complète!W390),"-",Nomen.complète!W390)</f>
        <v>Employé de commerce CFC - Banque (dès 2023)</v>
      </c>
      <c r="C390" s="190">
        <f>IF(ISBLANK(Nomen.complète!X390),"-",Nomen.complète!X390)</f>
        <v>14</v>
      </c>
      <c r="D390" s="190">
        <f>IF(ISBLANK(Nomen.complète!Y390),"-",Nomen.complète!Y390)</f>
        <v>65</v>
      </c>
      <c r="E390" s="190">
        <f>IF(ISBLANK(Nomen.complète!Z390),"-",Nomen.complète!Z390)</f>
        <v>1</v>
      </c>
      <c r="F390" s="190">
        <f>IF(ISBLANK(Nomen.complète!AA390),"-",Nomen.complète!AA390)</f>
        <v>3</v>
      </c>
      <c r="G390" s="191">
        <f>IF(ISBLANK(Nomen.complète!AB390),"-",Nomen.complète!AB390)</f>
        <v>0</v>
      </c>
      <c r="H390" s="191">
        <f>IF(ISBLANK(Nomen.complète!AC390),"-",Nomen.complète!AC390)</f>
        <v>0</v>
      </c>
      <c r="L390" s="164">
        <f>IF(ISBLANK(Nomen.complète!T390),"-",Nomen.complète!T390)</f>
        <v>36210001</v>
      </c>
      <c r="M390" s="165" t="str">
        <f>IF(ISBLANK(Nomen.complète!U390),"-",Nomen.complète!U390)</f>
        <v>Laborantin CFC - Biologie</v>
      </c>
    </row>
    <row r="391" spans="1:13" x14ac:dyDescent="0.2">
      <c r="A391" s="164">
        <f>IF(ISBLANK(Nomen.complète!V391),"-",Nomen.complète!V391)</f>
        <v>38490007</v>
      </c>
      <c r="B391" s="189" t="str">
        <f>IF(ISBLANK(Nomen.complète!W391),"-",Nomen.complète!W391)</f>
        <v>Employé de commerce CFC - Commerce (dès 2023)</v>
      </c>
      <c r="C391" s="190">
        <f>IF(ISBLANK(Nomen.complète!X391),"-",Nomen.complète!X391)</f>
        <v>14</v>
      </c>
      <c r="D391" s="190">
        <f>IF(ISBLANK(Nomen.complète!Y391),"-",Nomen.complète!Y391)</f>
        <v>65</v>
      </c>
      <c r="E391" s="190">
        <f>IF(ISBLANK(Nomen.complète!Z391),"-",Nomen.complète!Z391)</f>
        <v>1</v>
      </c>
      <c r="F391" s="190">
        <f>IF(ISBLANK(Nomen.complète!AA391),"-",Nomen.complète!AA391)</f>
        <v>3</v>
      </c>
      <c r="G391" s="191">
        <f>IF(ISBLANK(Nomen.complète!AB391),"-",Nomen.complète!AB391)</f>
        <v>0</v>
      </c>
      <c r="H391" s="191">
        <f>IF(ISBLANK(Nomen.complète!AC391),"-",Nomen.complète!AC391)</f>
        <v>0</v>
      </c>
      <c r="L391" s="164">
        <f>IF(ISBLANK(Nomen.complète!T391),"-",Nomen.complète!T391)</f>
        <v>36210002</v>
      </c>
      <c r="M391" s="165" t="str">
        <f>IF(ISBLANK(Nomen.complète!U391),"-",Nomen.complète!U391)</f>
        <v>Laborantin CFC - Chimie</v>
      </c>
    </row>
    <row r="392" spans="1:13" x14ac:dyDescent="0.2">
      <c r="A392" s="164">
        <f>IF(ISBLANK(Nomen.complète!V392),"-",Nomen.complète!V392)</f>
        <v>38490011</v>
      </c>
      <c r="B392" s="189" t="str">
        <f>IF(ISBLANK(Nomen.complète!W392),"-",Nomen.complète!W392)</f>
        <v>Employé de commerce CFC - Communication &amp; Marketing (dès 2023)</v>
      </c>
      <c r="C392" s="190">
        <f>IF(ISBLANK(Nomen.complète!X392),"-",Nomen.complète!X392)</f>
        <v>14</v>
      </c>
      <c r="D392" s="190">
        <f>IF(ISBLANK(Nomen.complète!Y392),"-",Nomen.complète!Y392)</f>
        <v>65</v>
      </c>
      <c r="E392" s="190">
        <f>IF(ISBLANK(Nomen.complète!Z392),"-",Nomen.complète!Z392)</f>
        <v>1</v>
      </c>
      <c r="F392" s="190">
        <f>IF(ISBLANK(Nomen.complète!AA392),"-",Nomen.complète!AA392)</f>
        <v>3</v>
      </c>
      <c r="G392" s="191">
        <f>IF(ISBLANK(Nomen.complète!AB392),"-",Nomen.complète!AB392)</f>
        <v>0</v>
      </c>
      <c r="H392" s="191">
        <f>IF(ISBLANK(Nomen.complète!AC392),"-",Nomen.complète!AC392)</f>
        <v>0</v>
      </c>
      <c r="L392" s="164">
        <f>IF(ISBLANK(Nomen.complète!T392),"-",Nomen.complète!T392)</f>
        <v>36960000</v>
      </c>
      <c r="M392" s="165" t="str">
        <f>IF(ISBLANK(Nomen.complète!U392),"-",Nomen.complète!U392)</f>
        <v>Laborantin en physique CFC</v>
      </c>
    </row>
    <row r="393" spans="1:13" x14ac:dyDescent="0.2">
      <c r="A393" s="164">
        <f>IF(ISBLANK(Nomen.complète!V393),"-",Nomen.complète!V393)</f>
        <v>38490003</v>
      </c>
      <c r="B393" s="189" t="str">
        <f>IF(ISBLANK(Nomen.complète!W393),"-",Nomen.complète!W393)</f>
        <v>Employé de commerce CFC - Construire et habiter (dès 2023)</v>
      </c>
      <c r="C393" s="190">
        <f>IF(ISBLANK(Nomen.complète!X393),"-",Nomen.complète!X393)</f>
        <v>14</v>
      </c>
      <c r="D393" s="190">
        <f>IF(ISBLANK(Nomen.complète!Y393),"-",Nomen.complète!Y393)</f>
        <v>65</v>
      </c>
      <c r="E393" s="190">
        <f>IF(ISBLANK(Nomen.complète!Z393),"-",Nomen.complète!Z393)</f>
        <v>1</v>
      </c>
      <c r="F393" s="190">
        <f>IF(ISBLANK(Nomen.complète!AA393),"-",Nomen.complète!AA393)</f>
        <v>3</v>
      </c>
      <c r="G393" s="191">
        <f>IF(ISBLANK(Nomen.complète!AB393),"-",Nomen.complète!AB393)</f>
        <v>0</v>
      </c>
      <c r="H393" s="191">
        <f>IF(ISBLANK(Nomen.complète!AC393),"-",Nomen.complète!AC393)</f>
        <v>0</v>
      </c>
      <c r="L393" s="164">
        <f>IF(ISBLANK(Nomen.complète!T393),"-",Nomen.complète!T393)</f>
        <v>39220000</v>
      </c>
      <c r="M393" s="165" t="str">
        <f>IF(ISBLANK(Nomen.complète!U393),"-",Nomen.complète!U393)</f>
        <v>Libraire CFC</v>
      </c>
    </row>
    <row r="394" spans="1:13" x14ac:dyDescent="0.2">
      <c r="A394" s="164">
        <f>IF(ISBLANK(Nomen.complète!V394),"-",Nomen.complète!V394)</f>
        <v>38490019</v>
      </c>
      <c r="B394" s="189" t="str">
        <f>IF(ISBLANK(Nomen.complète!W394),"-",Nomen.complète!W394)</f>
        <v>Employé de commerce CFC - Fiduciaire/immobilière (dès 2023)</v>
      </c>
      <c r="C394" s="190">
        <f>IF(ISBLANK(Nomen.complète!X394),"-",Nomen.complète!X394)</f>
        <v>14</v>
      </c>
      <c r="D394" s="190">
        <f>IF(ISBLANK(Nomen.complète!Y394),"-",Nomen.complète!Y394)</f>
        <v>65</v>
      </c>
      <c r="E394" s="190">
        <f>IF(ISBLANK(Nomen.complète!Z394),"-",Nomen.complète!Z394)</f>
        <v>1</v>
      </c>
      <c r="F394" s="190">
        <f>IF(ISBLANK(Nomen.complète!AA394),"-",Nomen.complète!AA394)</f>
        <v>3</v>
      </c>
      <c r="G394" s="191">
        <f>IF(ISBLANK(Nomen.complète!AB394),"-",Nomen.complète!AB394)</f>
        <v>0</v>
      </c>
      <c r="H394" s="191">
        <f>IF(ISBLANK(Nomen.complète!AC394),"-",Nomen.complète!AC394)</f>
        <v>0</v>
      </c>
      <c r="L394" s="164">
        <f>IF(ISBLANK(Nomen.complète!T394),"-",Nomen.complète!T394)</f>
        <v>50180000</v>
      </c>
      <c r="M394" s="165" t="str">
        <f>IF(ISBLANK(Nomen.complète!U394),"-",Nomen.complète!U394)</f>
        <v>Logisticien AFP</v>
      </c>
    </row>
    <row r="395" spans="1:13" x14ac:dyDescent="0.2">
      <c r="A395" s="164">
        <f>IF(ISBLANK(Nomen.complète!V395),"-",Nomen.complète!V395)</f>
        <v>38490008</v>
      </c>
      <c r="B395" s="189" t="str">
        <f>IF(ISBLANK(Nomen.complète!W395),"-",Nomen.complète!W395)</f>
        <v>Employé de commerce CFC - Hôtellerie-Gastronomie-Tourisme (dès 2023)</v>
      </c>
      <c r="C395" s="190">
        <f>IF(ISBLANK(Nomen.complète!X395),"-",Nomen.complète!X395)</f>
        <v>14</v>
      </c>
      <c r="D395" s="190">
        <f>IF(ISBLANK(Nomen.complète!Y395),"-",Nomen.complète!Y395)</f>
        <v>65</v>
      </c>
      <c r="E395" s="190">
        <f>IF(ISBLANK(Nomen.complète!Z395),"-",Nomen.complète!Z395)</f>
        <v>1</v>
      </c>
      <c r="F395" s="190">
        <f>IF(ISBLANK(Nomen.complète!AA395),"-",Nomen.complète!AA395)</f>
        <v>3</v>
      </c>
      <c r="G395" s="191">
        <f>IF(ISBLANK(Nomen.complète!AB395),"-",Nomen.complète!AB395)</f>
        <v>0</v>
      </c>
      <c r="H395" s="191">
        <f>IF(ISBLANK(Nomen.complète!AC395),"-",Nomen.complète!AC395)</f>
        <v>0</v>
      </c>
      <c r="L395" s="164">
        <f>IF(ISBLANK(Nomen.complète!T395),"-",Nomen.complète!T395)</f>
        <v>50170001</v>
      </c>
      <c r="M395" s="165" t="str">
        <f>IF(ISBLANK(Nomen.complète!U395),"-",Nomen.complète!U395)</f>
        <v>Logisticien CFC - Distribution</v>
      </c>
    </row>
    <row r="396" spans="1:13" x14ac:dyDescent="0.2">
      <c r="A396" s="164">
        <f>IF(ISBLANK(Nomen.complète!V396),"-",Nomen.complète!V396)</f>
        <v>38490013</v>
      </c>
      <c r="B396" s="189" t="str">
        <f>IF(ISBLANK(Nomen.complète!W396),"-",Nomen.complète!W396)</f>
        <v>Employé de commerce CFC - Industrie alimentaire (dès 2023)</v>
      </c>
      <c r="C396" s="190">
        <f>IF(ISBLANK(Nomen.complète!X396),"-",Nomen.complète!X396)</f>
        <v>14</v>
      </c>
      <c r="D396" s="190">
        <f>IF(ISBLANK(Nomen.complète!Y396),"-",Nomen.complète!Y396)</f>
        <v>65</v>
      </c>
      <c r="E396" s="190">
        <f>IF(ISBLANK(Nomen.complète!Z396),"-",Nomen.complète!Z396)</f>
        <v>1</v>
      </c>
      <c r="F396" s="190">
        <f>IF(ISBLANK(Nomen.complète!AA396),"-",Nomen.complète!AA396)</f>
        <v>3</v>
      </c>
      <c r="G396" s="191">
        <f>IF(ISBLANK(Nomen.complète!AB396),"-",Nomen.complète!AB396)</f>
        <v>0</v>
      </c>
      <c r="H396" s="191">
        <f>IF(ISBLANK(Nomen.complète!AC396),"-",Nomen.complète!AC396)</f>
        <v>0</v>
      </c>
      <c r="L396" s="164">
        <f>IF(ISBLANK(Nomen.complète!T396),"-",Nomen.complète!T396)</f>
        <v>50170002</v>
      </c>
      <c r="M396" s="165" t="str">
        <f>IF(ISBLANK(Nomen.complète!U396),"-",Nomen.complète!U396)</f>
        <v>Logisticien CFC - Stockage</v>
      </c>
    </row>
    <row r="397" spans="1:13" x14ac:dyDescent="0.2">
      <c r="A397" s="164">
        <f>IF(ISBLANK(Nomen.complète!V397),"-",Nomen.complète!V397)</f>
        <v>38490012</v>
      </c>
      <c r="B397" s="189" t="str">
        <f>IF(ISBLANK(Nomen.complète!W397),"-",Nomen.complète!W397)</f>
        <v>Employé de commerce CFC - Industrie des machines, des équipements électriques et des métaux (MEM) (dès 2023)</v>
      </c>
      <c r="C397" s="190">
        <f>IF(ISBLANK(Nomen.complète!X397),"-",Nomen.complète!X397)</f>
        <v>14</v>
      </c>
      <c r="D397" s="190">
        <f>IF(ISBLANK(Nomen.complète!Y397),"-",Nomen.complète!Y397)</f>
        <v>65</v>
      </c>
      <c r="E397" s="190">
        <f>IF(ISBLANK(Nomen.complète!Z397),"-",Nomen.complète!Z397)</f>
        <v>1</v>
      </c>
      <c r="F397" s="190">
        <f>IF(ISBLANK(Nomen.complète!AA397),"-",Nomen.complète!AA397)</f>
        <v>3</v>
      </c>
      <c r="G397" s="191">
        <f>IF(ISBLANK(Nomen.complète!AB397),"-",Nomen.complète!AB397)</f>
        <v>0</v>
      </c>
      <c r="H397" s="191">
        <f>IF(ISBLANK(Nomen.complète!AC397),"-",Nomen.complète!AC397)</f>
        <v>0</v>
      </c>
      <c r="L397" s="164">
        <f>IF(ISBLANK(Nomen.complète!T397),"-",Nomen.complète!T397)</f>
        <v>50170003</v>
      </c>
      <c r="M397" s="165" t="str">
        <f>IF(ISBLANK(Nomen.complète!U397),"-",Nomen.complète!U397)</f>
        <v>Logisticien CFC - Transport</v>
      </c>
    </row>
    <row r="398" spans="1:13" x14ac:dyDescent="0.2">
      <c r="A398" s="164">
        <f>IF(ISBLANK(Nomen.complète!V398),"-",Nomen.complète!V398)</f>
        <v>38490009</v>
      </c>
      <c r="B398" s="189" t="str">
        <f>IF(ISBLANK(Nomen.complète!W398),"-",Nomen.complète!W398)</f>
        <v>Employé de commerce CFC - Logistique et transports internationaux (LTI) (dès 2023)</v>
      </c>
      <c r="C398" s="190">
        <f>IF(ISBLANK(Nomen.complète!X398),"-",Nomen.complète!X398)</f>
        <v>14</v>
      </c>
      <c r="D398" s="190">
        <f>IF(ISBLANK(Nomen.complète!Y398),"-",Nomen.complète!Y398)</f>
        <v>65</v>
      </c>
      <c r="E398" s="190">
        <f>IF(ISBLANK(Nomen.complète!Z398),"-",Nomen.complète!Z398)</f>
        <v>1</v>
      </c>
      <c r="F398" s="190">
        <f>IF(ISBLANK(Nomen.complète!AA398),"-",Nomen.complète!AA398)</f>
        <v>3</v>
      </c>
      <c r="G398" s="191">
        <f>IF(ISBLANK(Nomen.complète!AB398),"-",Nomen.complète!AB398)</f>
        <v>0</v>
      </c>
      <c r="H398" s="191">
        <f>IF(ISBLANK(Nomen.complète!AC398),"-",Nomen.complète!AC398)</f>
        <v>0</v>
      </c>
      <c r="L398" s="164">
        <f>IF(ISBLANK(Nomen.complète!T398),"-",Nomen.complète!T398)</f>
        <v>35051000</v>
      </c>
      <c r="M398" s="165" t="str">
        <f>IF(ISBLANK(Nomen.complète!U398),"-",Nomen.complète!U398)</f>
        <v>Maquettiste d'architecture CFC</v>
      </c>
    </row>
    <row r="399" spans="1:13" x14ac:dyDescent="0.2">
      <c r="A399" s="164">
        <f>IF(ISBLANK(Nomen.complète!V399),"-",Nomen.complète!V399)</f>
        <v>38490014</v>
      </c>
      <c r="B399" s="189" t="str">
        <f>IF(ISBLANK(Nomen.complète!W399),"-",Nomen.complète!W399)</f>
        <v>Employé de commerce CFC - Notariats de Suisse (dès 2023)</v>
      </c>
      <c r="C399" s="190">
        <f>IF(ISBLANK(Nomen.complète!X399),"-",Nomen.complète!X399)</f>
        <v>14</v>
      </c>
      <c r="D399" s="190">
        <f>IF(ISBLANK(Nomen.complète!Y399),"-",Nomen.complète!Y399)</f>
        <v>65</v>
      </c>
      <c r="E399" s="190">
        <f>IF(ISBLANK(Nomen.complète!Z399),"-",Nomen.complète!Z399)</f>
        <v>1</v>
      </c>
      <c r="F399" s="190">
        <f>IF(ISBLANK(Nomen.complète!AA399),"-",Nomen.complète!AA399)</f>
        <v>3</v>
      </c>
      <c r="G399" s="191">
        <f>IF(ISBLANK(Nomen.complète!AB399),"-",Nomen.complète!AB399)</f>
        <v>0</v>
      </c>
      <c r="H399" s="191">
        <f>IF(ISBLANK(Nomen.complète!AC399),"-",Nomen.complète!AC399)</f>
        <v>0</v>
      </c>
      <c r="L399" s="164">
        <f>IF(ISBLANK(Nomen.complète!T399),"-",Nomen.complète!T399)</f>
        <v>26540000</v>
      </c>
      <c r="M399" s="165" t="str">
        <f>IF(ISBLANK(Nomen.complète!U399),"-",Nomen.complète!U399)</f>
        <v>Marbrier CFC</v>
      </c>
    </row>
    <row r="400" spans="1:13" x14ac:dyDescent="0.2">
      <c r="A400" s="164">
        <f>IF(ISBLANK(Nomen.complète!V400),"-",Nomen.complète!V400)</f>
        <v>38490006</v>
      </c>
      <c r="B400" s="189" t="str">
        <f>IF(ISBLANK(Nomen.complète!W400),"-",Nomen.complète!W400)</f>
        <v>Employé de commerce CFC - Santé-social (dès 2023)</v>
      </c>
      <c r="C400" s="190">
        <f>IF(ISBLANK(Nomen.complète!X400),"-",Nomen.complète!X400)</f>
        <v>14</v>
      </c>
      <c r="D400" s="190">
        <f>IF(ISBLANK(Nomen.complète!Y400),"-",Nomen.complète!Y400)</f>
        <v>65</v>
      </c>
      <c r="E400" s="190">
        <f>IF(ISBLANK(Nomen.complète!Z400),"-",Nomen.complète!Z400)</f>
        <v>1</v>
      </c>
      <c r="F400" s="190">
        <f>IF(ISBLANK(Nomen.complète!AA400),"-",Nomen.complète!AA400)</f>
        <v>3</v>
      </c>
      <c r="G400" s="191">
        <f>IF(ISBLANK(Nomen.complète!AB400),"-",Nomen.complète!AB400)</f>
        <v>0</v>
      </c>
      <c r="H400" s="191">
        <f>IF(ISBLANK(Nomen.complète!AC400),"-",Nomen.complète!AC400)</f>
        <v>0</v>
      </c>
      <c r="L400" s="164">
        <f>IF(ISBLANK(Nomen.complète!T400),"-",Nomen.complète!T400)</f>
        <v>26760000</v>
      </c>
      <c r="M400" s="165" t="str">
        <f>IF(ISBLANK(Nomen.complète!U400),"-",Nomen.complète!U400)</f>
        <v>Marbrier du bâtiment CFC</v>
      </c>
    </row>
    <row r="401" spans="1:13" x14ac:dyDescent="0.2">
      <c r="A401" s="164">
        <f>IF(ISBLANK(Nomen.complète!V401),"-",Nomen.complète!V401)</f>
        <v>38490005</v>
      </c>
      <c r="B401" s="189" t="str">
        <f>IF(ISBLANK(Nomen.complète!W401),"-",Nomen.complète!W401)</f>
        <v>Employé de commerce CFC - Services et administration (SA) (dès 2023)</v>
      </c>
      <c r="C401" s="190">
        <f>IF(ISBLANK(Nomen.complète!X401),"-",Nomen.complète!X401)</f>
        <v>14</v>
      </c>
      <c r="D401" s="190">
        <f>IF(ISBLANK(Nomen.complète!Y401),"-",Nomen.complète!Y401)</f>
        <v>65</v>
      </c>
      <c r="E401" s="190">
        <f>IF(ISBLANK(Nomen.complète!Z401),"-",Nomen.complète!Z401)</f>
        <v>1</v>
      </c>
      <c r="F401" s="190">
        <f>IF(ISBLANK(Nomen.complète!AA401),"-",Nomen.complète!AA401)</f>
        <v>3</v>
      </c>
      <c r="G401" s="191">
        <f>IF(ISBLANK(Nomen.complète!AB401),"-",Nomen.complète!AB401)</f>
        <v>0</v>
      </c>
      <c r="H401" s="191">
        <f>IF(ISBLANK(Nomen.complète!AC401),"-",Nomen.complète!AC401)</f>
        <v>0</v>
      </c>
      <c r="L401" s="164">
        <f>IF(ISBLANK(Nomen.complète!T401),"-",Nomen.complète!T401)</f>
        <v>29690000</v>
      </c>
      <c r="M401" s="165" t="str">
        <f>IF(ISBLANK(Nomen.complète!U401),"-",Nomen.complète!U401)</f>
        <v>Maréchal-ferrant CFC</v>
      </c>
    </row>
    <row r="402" spans="1:13" x14ac:dyDescent="0.2">
      <c r="A402" s="164">
        <f>IF(ISBLANK(Nomen.complète!V402),"-",Nomen.complète!V402)</f>
        <v>38490018</v>
      </c>
      <c r="B402" s="189" t="str">
        <f>IF(ISBLANK(Nomen.complète!W402),"-",Nomen.complète!W402)</f>
        <v>Employé de commerce CFC - Transport (dès 2023)</v>
      </c>
      <c r="C402" s="190">
        <f>IF(ISBLANK(Nomen.complète!X402),"-",Nomen.complète!X402)</f>
        <v>14</v>
      </c>
      <c r="D402" s="190">
        <f>IF(ISBLANK(Nomen.complète!Y402),"-",Nomen.complète!Y402)</f>
        <v>65</v>
      </c>
      <c r="E402" s="190">
        <f>IF(ISBLANK(Nomen.complète!Z402),"-",Nomen.complète!Z402)</f>
        <v>1</v>
      </c>
      <c r="F402" s="190">
        <f>IF(ISBLANK(Nomen.complète!AA402),"-",Nomen.complète!AA402)</f>
        <v>3</v>
      </c>
      <c r="G402" s="191">
        <f>IF(ISBLANK(Nomen.complète!AB402),"-",Nomen.complète!AB402)</f>
        <v>0</v>
      </c>
      <c r="H402" s="191">
        <f>IF(ISBLANK(Nomen.complète!AC402),"-",Nomen.complète!AC402)</f>
        <v>0</v>
      </c>
      <c r="L402" s="164">
        <f>IF(ISBLANK(Nomen.complète!T402),"-",Nomen.complète!T402)</f>
        <v>33510000</v>
      </c>
      <c r="M402" s="165" t="str">
        <f>IF(ISBLANK(Nomen.complète!U402),"-",Nomen.complète!U402)</f>
        <v>Maçon CFC</v>
      </c>
    </row>
    <row r="403" spans="1:13" x14ac:dyDescent="0.2">
      <c r="A403" s="164">
        <f>IF(ISBLANK(Nomen.complète!V403),"-",Nomen.complète!V403)</f>
        <v>38490017</v>
      </c>
      <c r="B403" s="189" t="str">
        <f>IF(ISBLANK(Nomen.complète!W403),"-",Nomen.complète!W403)</f>
        <v>Employé de commerce CFC - Voyages (dès 2023)</v>
      </c>
      <c r="C403" s="190">
        <f>IF(ISBLANK(Nomen.complète!X403),"-",Nomen.complète!X403)</f>
        <v>14</v>
      </c>
      <c r="D403" s="190">
        <f>IF(ISBLANK(Nomen.complète!Y403),"-",Nomen.complète!Y403)</f>
        <v>65</v>
      </c>
      <c r="E403" s="190">
        <f>IF(ISBLANK(Nomen.complète!Z403),"-",Nomen.complète!Z403)</f>
        <v>1</v>
      </c>
      <c r="F403" s="190">
        <f>IF(ISBLANK(Nomen.complète!AA403),"-",Nomen.complète!AA403)</f>
        <v>3</v>
      </c>
      <c r="G403" s="191">
        <f>IF(ISBLANK(Nomen.complète!AB403),"-",Nomen.complète!AB403)</f>
        <v>0</v>
      </c>
      <c r="H403" s="191">
        <f>IF(ISBLANK(Nomen.complète!AC403),"-",Nomen.complète!AC403)</f>
        <v>0</v>
      </c>
      <c r="L403" s="164">
        <f>IF(ISBLANK(Nomen.complète!T403),"-",Nomen.complète!T403)</f>
        <v>16660001</v>
      </c>
      <c r="M403" s="165" t="str">
        <f>IF(ISBLANK(Nomen.complète!U403),"-",Nomen.complète!U403)</f>
        <v>Meunier CFC - Denrées alimentaires</v>
      </c>
    </row>
    <row r="404" spans="1:13" x14ac:dyDescent="0.2">
      <c r="A404" s="164">
        <f>IF(ISBLANK(Nomen.complète!V404),"-",Nomen.complète!V404)</f>
        <v>38490000</v>
      </c>
      <c r="B404" s="189" t="str">
        <f>IF(ISBLANK(Nomen.complète!W404),"-",Nomen.complète!W404)</f>
        <v>Employé de commerce CFC - sans autres indications (dès 2023)</v>
      </c>
      <c r="C404" s="190">
        <f>IF(ISBLANK(Nomen.complète!X404),"-",Nomen.complète!X404)</f>
        <v>14</v>
      </c>
      <c r="D404" s="190">
        <f>IF(ISBLANK(Nomen.complète!Y404),"-",Nomen.complète!Y404)</f>
        <v>65</v>
      </c>
      <c r="E404" s="190">
        <f>IF(ISBLANK(Nomen.complète!Z404),"-",Nomen.complète!Z404)</f>
        <v>1</v>
      </c>
      <c r="F404" s="190">
        <f>IF(ISBLANK(Nomen.complète!AA404),"-",Nomen.complète!AA404)</f>
        <v>3</v>
      </c>
      <c r="G404" s="191">
        <f>IF(ISBLANK(Nomen.complète!AB404),"-",Nomen.complète!AB404)</f>
        <v>0</v>
      </c>
      <c r="H404" s="191">
        <f>IF(ISBLANK(Nomen.complète!AC404),"-",Nomen.complète!AC404)</f>
        <v>0</v>
      </c>
      <c r="L404" s="164">
        <f>IF(ISBLANK(Nomen.complète!T404),"-",Nomen.complète!T404)</f>
        <v>16660000</v>
      </c>
      <c r="M404" s="165" t="str">
        <f>IF(ISBLANK(Nomen.complète!U404),"-",Nomen.complète!U404)</f>
        <v>Meunier CFC - sans autres indications</v>
      </c>
    </row>
    <row r="405" spans="1:13" x14ac:dyDescent="0.2">
      <c r="A405" s="164">
        <f>IF(ISBLANK(Nomen.complète!V405),"-",Nomen.complète!V405)</f>
        <v>38445010</v>
      </c>
      <c r="B405" s="189" t="str">
        <f>IF(ISBLANK(Nomen.complète!W405),"-",Nomen.complète!W405)</f>
        <v>Employé de commerce CFC B - Administration fédérale</v>
      </c>
      <c r="C405" s="190">
        <f>IF(ISBLANK(Nomen.complète!X405),"-",Nomen.complète!X405)</f>
        <v>14</v>
      </c>
      <c r="D405" s="190">
        <f>IF(ISBLANK(Nomen.complète!Y405),"-",Nomen.complète!Y405)</f>
        <v>65</v>
      </c>
      <c r="E405" s="190">
        <f>IF(ISBLANK(Nomen.complète!Z405),"-",Nomen.complète!Z405)</f>
        <v>1</v>
      </c>
      <c r="F405" s="190">
        <f>IF(ISBLANK(Nomen.complète!AA405),"-",Nomen.complète!AA405)</f>
        <v>3</v>
      </c>
      <c r="G405" s="191">
        <f>IF(ISBLANK(Nomen.complète!AB405),"-",Nomen.complète!AB405)</f>
        <v>0</v>
      </c>
      <c r="H405" s="191">
        <f>IF(ISBLANK(Nomen.complète!AC405),"-",Nomen.complète!AC405)</f>
        <v>0</v>
      </c>
      <c r="L405" s="164">
        <f>IF(ISBLANK(Nomen.complète!T405),"-",Nomen.complète!T405)</f>
        <v>31152000</v>
      </c>
      <c r="M405" s="165" t="str">
        <f>IF(ISBLANK(Nomen.complète!U405),"-",Nomen.complète!U405)</f>
        <v>Micromécanicien CFC (à partir de la rentrée 2020)</v>
      </c>
    </row>
    <row r="406" spans="1:13" x14ac:dyDescent="0.2">
      <c r="A406" s="164">
        <f>IF(ISBLANK(Nomen.complète!V406),"-",Nomen.complète!V406)</f>
        <v>38445006</v>
      </c>
      <c r="B406" s="189" t="str">
        <f>IF(ISBLANK(Nomen.complète!W406),"-",Nomen.complète!W406)</f>
        <v>Employé de commerce CFC B - Administration publique</v>
      </c>
      <c r="C406" s="190">
        <f>IF(ISBLANK(Nomen.complète!X406),"-",Nomen.complète!X406)</f>
        <v>14</v>
      </c>
      <c r="D406" s="190">
        <f>IF(ISBLANK(Nomen.complète!Y406),"-",Nomen.complète!Y406)</f>
        <v>65</v>
      </c>
      <c r="E406" s="190">
        <f>IF(ISBLANK(Nomen.complète!Z406),"-",Nomen.complète!Z406)</f>
        <v>1</v>
      </c>
      <c r="F406" s="190">
        <f>IF(ISBLANK(Nomen.complète!AA406),"-",Nomen.complète!AA406)</f>
        <v>3</v>
      </c>
      <c r="G406" s="191">
        <f>IF(ISBLANK(Nomen.complète!AB406),"-",Nomen.complète!AB406)</f>
        <v>0</v>
      </c>
      <c r="H406" s="191">
        <f>IF(ISBLANK(Nomen.complète!AC406),"-",Nomen.complète!AC406)</f>
        <v>0</v>
      </c>
      <c r="L406" s="164">
        <f>IF(ISBLANK(Nomen.complète!T406),"-",Nomen.complète!T406)</f>
        <v>31151002</v>
      </c>
      <c r="M406" s="165" t="str">
        <f>IF(ISBLANK(Nomen.complète!U406),"-",Nomen.complète!U406)</f>
        <v>Micromécanicien CFC - Décolletage</v>
      </c>
    </row>
    <row r="407" spans="1:13" x14ac:dyDescent="0.2">
      <c r="A407" s="164">
        <f>IF(ISBLANK(Nomen.complète!V407),"-",Nomen.complète!V407)</f>
        <v>38445012</v>
      </c>
      <c r="B407" s="189" t="str">
        <f>IF(ISBLANK(Nomen.complète!W407),"-",Nomen.complète!W407)</f>
        <v>Employé de commerce CFC B - Agences de voyage</v>
      </c>
      <c r="C407" s="190">
        <f>IF(ISBLANK(Nomen.complète!X407),"-",Nomen.complète!X407)</f>
        <v>14</v>
      </c>
      <c r="D407" s="190">
        <f>IF(ISBLANK(Nomen.complète!Y407),"-",Nomen.complète!Y407)</f>
        <v>65</v>
      </c>
      <c r="E407" s="190">
        <f>IF(ISBLANK(Nomen.complète!Z407),"-",Nomen.complète!Z407)</f>
        <v>1</v>
      </c>
      <c r="F407" s="190">
        <f>IF(ISBLANK(Nomen.complète!AA407),"-",Nomen.complète!AA407)</f>
        <v>3</v>
      </c>
      <c r="G407" s="191">
        <f>IF(ISBLANK(Nomen.complète!AB407),"-",Nomen.complète!AB407)</f>
        <v>0</v>
      </c>
      <c r="H407" s="191">
        <f>IF(ISBLANK(Nomen.complète!AC407),"-",Nomen.complète!AC407)</f>
        <v>0</v>
      </c>
      <c r="L407" s="164">
        <f>IF(ISBLANK(Nomen.complète!T407),"-",Nomen.complète!T407)</f>
        <v>31151003</v>
      </c>
      <c r="M407" s="165" t="str">
        <f>IF(ISBLANK(Nomen.complète!U407),"-",Nomen.complète!U407)</f>
        <v>Micromécanicien CFC - Etampes/Moules</v>
      </c>
    </row>
    <row r="408" spans="1:13" x14ac:dyDescent="0.2">
      <c r="A408" s="164">
        <f>IF(ISBLANK(Nomen.complète!V408),"-",Nomen.complète!V408)</f>
        <v>38445022</v>
      </c>
      <c r="B408" s="189" t="str">
        <f>IF(ISBLANK(Nomen.complète!W408),"-",Nomen.complète!W408)</f>
        <v>Employé de commerce CFC B - Assurance privée</v>
      </c>
      <c r="C408" s="190">
        <f>IF(ISBLANK(Nomen.complète!X408),"-",Nomen.complète!X408)</f>
        <v>14</v>
      </c>
      <c r="D408" s="190">
        <f>IF(ISBLANK(Nomen.complète!Y408),"-",Nomen.complète!Y408)</f>
        <v>65</v>
      </c>
      <c r="E408" s="190">
        <f>IF(ISBLANK(Nomen.complète!Z408),"-",Nomen.complète!Z408)</f>
        <v>1</v>
      </c>
      <c r="F408" s="190">
        <f>IF(ISBLANK(Nomen.complète!AA408),"-",Nomen.complète!AA408)</f>
        <v>3</v>
      </c>
      <c r="G408" s="191">
        <f>IF(ISBLANK(Nomen.complète!AB408),"-",Nomen.complète!AB408)</f>
        <v>0</v>
      </c>
      <c r="H408" s="191">
        <f>IF(ISBLANK(Nomen.complète!AC408),"-",Nomen.complète!AC408)</f>
        <v>0</v>
      </c>
      <c r="L408" s="164">
        <f>IF(ISBLANK(Nomen.complète!T408),"-",Nomen.complète!T408)</f>
        <v>31151001</v>
      </c>
      <c r="M408" s="165" t="str">
        <f>IF(ISBLANK(Nomen.complète!U408),"-",Nomen.complète!U408)</f>
        <v>Micromécanicien CFC - Fabrication de pièces sur machines CNC</v>
      </c>
    </row>
    <row r="409" spans="1:13" x14ac:dyDescent="0.2">
      <c r="A409" s="164">
        <f>IF(ISBLANK(Nomen.complète!V409),"-",Nomen.complète!V409)</f>
        <v>38445002</v>
      </c>
      <c r="B409" s="189" t="str">
        <f>IF(ISBLANK(Nomen.complète!W409),"-",Nomen.complète!W409)</f>
        <v>Employé de commerce CFC B - Automobile</v>
      </c>
      <c r="C409" s="190">
        <f>IF(ISBLANK(Nomen.complète!X409),"-",Nomen.complète!X409)</f>
        <v>14</v>
      </c>
      <c r="D409" s="190">
        <f>IF(ISBLANK(Nomen.complète!Y409),"-",Nomen.complète!Y409)</f>
        <v>65</v>
      </c>
      <c r="E409" s="190">
        <f>IF(ISBLANK(Nomen.complète!Z409),"-",Nomen.complète!Z409)</f>
        <v>1</v>
      </c>
      <c r="F409" s="190">
        <f>IF(ISBLANK(Nomen.complète!AA409),"-",Nomen.complète!AA409)</f>
        <v>3</v>
      </c>
      <c r="G409" s="191">
        <f>IF(ISBLANK(Nomen.complète!AB409),"-",Nomen.complète!AB409)</f>
        <v>0</v>
      </c>
      <c r="H409" s="191">
        <f>IF(ISBLANK(Nomen.complète!AC409),"-",Nomen.complète!AC409)</f>
        <v>0</v>
      </c>
      <c r="L409" s="164">
        <f>IF(ISBLANK(Nomen.complète!T409),"-",Nomen.complète!T409)</f>
        <v>31151004</v>
      </c>
      <c r="M409" s="165" t="str">
        <f>IF(ISBLANK(Nomen.complète!U409),"-",Nomen.complète!U409)</f>
        <v>Micromécanicien CFC - Prototype</v>
      </c>
    </row>
    <row r="410" spans="1:13" x14ac:dyDescent="0.2">
      <c r="A410" s="164">
        <f>IF(ISBLANK(Nomen.complète!V410),"-",Nomen.complète!V410)</f>
        <v>38445003</v>
      </c>
      <c r="B410" s="189" t="str">
        <f>IF(ISBLANK(Nomen.complète!W410),"-",Nomen.complète!W410)</f>
        <v>Employé de commerce CFC B - Banque</v>
      </c>
      <c r="C410" s="190">
        <f>IF(ISBLANK(Nomen.complète!X410),"-",Nomen.complète!X410)</f>
        <v>14</v>
      </c>
      <c r="D410" s="190">
        <f>IF(ISBLANK(Nomen.complète!Y410),"-",Nomen.complète!Y410)</f>
        <v>65</v>
      </c>
      <c r="E410" s="190">
        <f>IF(ISBLANK(Nomen.complète!Z410),"-",Nomen.complète!Z410)</f>
        <v>1</v>
      </c>
      <c r="F410" s="190">
        <f>IF(ISBLANK(Nomen.complète!AA410),"-",Nomen.complète!AA410)</f>
        <v>3</v>
      </c>
      <c r="G410" s="191">
        <f>IF(ISBLANK(Nomen.complète!AB410),"-",Nomen.complète!AB410)</f>
        <v>0</v>
      </c>
      <c r="H410" s="191">
        <f>IF(ISBLANK(Nomen.complète!AC410),"-",Nomen.complète!AC410)</f>
        <v>0</v>
      </c>
      <c r="L410" s="164">
        <f>IF(ISBLANK(Nomen.complète!T410),"-",Nomen.complète!T410)</f>
        <v>29360000</v>
      </c>
      <c r="M410" s="165" t="str">
        <f>IF(ISBLANK(Nomen.complète!U410),"-",Nomen.complète!U410)</f>
        <v>Mécanicien d'appareils à moteur CFC</v>
      </c>
    </row>
    <row r="411" spans="1:13" x14ac:dyDescent="0.2">
      <c r="A411" s="164">
        <f>IF(ISBLANK(Nomen.complète!V411),"-",Nomen.complète!V411)</f>
        <v>38445016</v>
      </c>
      <c r="B411" s="189" t="str">
        <f>IF(ISBLANK(Nomen.complète!W411),"-",Nomen.complète!W411)</f>
        <v>Employé de commerce CFC B - Chimie</v>
      </c>
      <c r="C411" s="190">
        <f>IF(ISBLANK(Nomen.complète!X411),"-",Nomen.complète!X411)</f>
        <v>14</v>
      </c>
      <c r="D411" s="190">
        <f>IF(ISBLANK(Nomen.complète!Y411),"-",Nomen.complète!Y411)</f>
        <v>65</v>
      </c>
      <c r="E411" s="190">
        <f>IF(ISBLANK(Nomen.complète!Z411),"-",Nomen.complète!Z411)</f>
        <v>1</v>
      </c>
      <c r="F411" s="190">
        <f>IF(ISBLANK(Nomen.complète!AA411),"-",Nomen.complète!AA411)</f>
        <v>3</v>
      </c>
      <c r="G411" s="191">
        <f>IF(ISBLANK(Nomen.complète!AB411),"-",Nomen.complète!AB411)</f>
        <v>0</v>
      </c>
      <c r="H411" s="191">
        <f>IF(ISBLANK(Nomen.complète!AC411),"-",Nomen.complète!AC411)</f>
        <v>0</v>
      </c>
      <c r="L411" s="164">
        <f>IF(ISBLANK(Nomen.complète!T411),"-",Nomen.complète!T411)</f>
        <v>29120000</v>
      </c>
      <c r="M411" s="165" t="str">
        <f>IF(ISBLANK(Nomen.complète!U411),"-",Nomen.complète!U411)</f>
        <v>Mécanicien de production CFC</v>
      </c>
    </row>
    <row r="412" spans="1:13" x14ac:dyDescent="0.2">
      <c r="A412" s="164">
        <f>IF(ISBLANK(Nomen.complète!V412),"-",Nomen.complète!V412)</f>
        <v>38445017</v>
      </c>
      <c r="B412" s="189" t="str">
        <f>IF(ISBLANK(Nomen.complète!W412),"-",Nomen.complète!W412)</f>
        <v>Employé de commerce CFC B - Commerce</v>
      </c>
      <c r="C412" s="190">
        <f>IF(ISBLANK(Nomen.complète!X412),"-",Nomen.complète!X412)</f>
        <v>14</v>
      </c>
      <c r="D412" s="190">
        <f>IF(ISBLANK(Nomen.complète!Y412),"-",Nomen.complète!Y412)</f>
        <v>65</v>
      </c>
      <c r="E412" s="190">
        <f>IF(ISBLANK(Nomen.complète!Z412),"-",Nomen.complète!Z412)</f>
        <v>1</v>
      </c>
      <c r="F412" s="190">
        <f>IF(ISBLANK(Nomen.complète!AA412),"-",Nomen.complète!AA412)</f>
        <v>4</v>
      </c>
      <c r="G412" s="191">
        <f>IF(ISBLANK(Nomen.complète!AB412),"-",Nomen.complète!AB412)</f>
        <v>0</v>
      </c>
      <c r="H412" s="191">
        <f>IF(ISBLANK(Nomen.complète!AC412),"-",Nomen.complète!AC412)</f>
        <v>0</v>
      </c>
      <c r="L412" s="164">
        <f>IF(ISBLANK(Nomen.complète!T412),"-",Nomen.complète!T412)</f>
        <v>27870000</v>
      </c>
      <c r="M412" s="165" t="str">
        <f>IF(ISBLANK(Nomen.complète!U412),"-",Nomen.complète!U412)</f>
        <v>Mécanicien en cycles CFC</v>
      </c>
    </row>
    <row r="413" spans="1:13" x14ac:dyDescent="0.2">
      <c r="A413" s="164">
        <f>IF(ISBLANK(Nomen.complète!V413),"-",Nomen.complète!V413)</f>
        <v>38445027</v>
      </c>
      <c r="B413" s="189" t="str">
        <f>IF(ISBLANK(Nomen.complète!W413),"-",Nomen.complète!W413)</f>
        <v>Employé de commerce CFC B - Communication</v>
      </c>
      <c r="C413" s="190">
        <f>IF(ISBLANK(Nomen.complète!X413),"-",Nomen.complète!X413)</f>
        <v>14</v>
      </c>
      <c r="D413" s="190">
        <f>IF(ISBLANK(Nomen.complète!Y413),"-",Nomen.complète!Y413)</f>
        <v>65</v>
      </c>
      <c r="E413" s="190">
        <f>IF(ISBLANK(Nomen.complète!Z413),"-",Nomen.complète!Z413)</f>
        <v>1</v>
      </c>
      <c r="F413" s="190">
        <f>IF(ISBLANK(Nomen.complète!AA413),"-",Nomen.complète!AA413)</f>
        <v>3</v>
      </c>
      <c r="G413" s="191">
        <f>IF(ISBLANK(Nomen.complète!AB413),"-",Nomen.complète!AB413)</f>
        <v>0</v>
      </c>
      <c r="H413" s="191">
        <f>IF(ISBLANK(Nomen.complète!AC413),"-",Nomen.complète!AC413)</f>
        <v>0</v>
      </c>
      <c r="L413" s="164">
        <f>IF(ISBLANK(Nomen.complète!T413),"-",Nomen.complète!T413)</f>
        <v>28860000</v>
      </c>
      <c r="M413" s="165" t="str">
        <f>IF(ISBLANK(Nomen.complète!U413),"-",Nomen.complète!U413)</f>
        <v>Mécanicien en machines agricoles CFC</v>
      </c>
    </row>
    <row r="414" spans="1:13" x14ac:dyDescent="0.2">
      <c r="A414" s="164">
        <f>IF(ISBLANK(Nomen.complète!V414),"-",Nomen.complète!V414)</f>
        <v>38445026</v>
      </c>
      <c r="B414" s="189" t="str">
        <f>IF(ISBLANK(Nomen.complète!W414),"-",Nomen.complète!W414)</f>
        <v>Employé de commerce CFC B - Construire et habiter</v>
      </c>
      <c r="C414" s="190">
        <f>IF(ISBLANK(Nomen.complète!X414),"-",Nomen.complète!X414)</f>
        <v>14</v>
      </c>
      <c r="D414" s="190">
        <f>IF(ISBLANK(Nomen.complète!Y414),"-",Nomen.complète!Y414)</f>
        <v>65</v>
      </c>
      <c r="E414" s="190">
        <f>IF(ISBLANK(Nomen.complète!Z414),"-",Nomen.complète!Z414)</f>
        <v>1</v>
      </c>
      <c r="F414" s="190">
        <f>IF(ISBLANK(Nomen.complète!AA414),"-",Nomen.complète!AA414)</f>
        <v>4</v>
      </c>
      <c r="G414" s="191">
        <f>IF(ISBLANK(Nomen.complète!AB414),"-",Nomen.complète!AB414)</f>
        <v>0</v>
      </c>
      <c r="H414" s="191">
        <f>IF(ISBLANK(Nomen.complète!AC414),"-",Nomen.complète!AC414)</f>
        <v>0</v>
      </c>
      <c r="L414" s="164">
        <f>IF(ISBLANK(Nomen.complète!T414),"-",Nomen.complète!T414)</f>
        <v>27320000</v>
      </c>
      <c r="M414" s="165" t="str">
        <f>IF(ISBLANK(Nomen.complète!U414),"-",Nomen.complète!U414)</f>
        <v>Mécanicien en machines de chantier CFC</v>
      </c>
    </row>
    <row r="415" spans="1:13" x14ac:dyDescent="0.2">
      <c r="A415" s="164">
        <f>IF(ISBLANK(Nomen.complète!V415),"-",Nomen.complète!V415)</f>
        <v>38445021</v>
      </c>
      <c r="B415" s="189" t="str">
        <f>IF(ISBLANK(Nomen.complète!W415),"-",Nomen.complète!W415)</f>
        <v>Employé de commerce CFC B - Fiduciaire/immobilière</v>
      </c>
      <c r="C415" s="190">
        <f>IF(ISBLANK(Nomen.complète!X415),"-",Nomen.complète!X415)</f>
        <v>14</v>
      </c>
      <c r="D415" s="190">
        <f>IF(ISBLANK(Nomen.complète!Y415),"-",Nomen.complète!Y415)</f>
        <v>65</v>
      </c>
      <c r="E415" s="190">
        <f>IF(ISBLANK(Nomen.complète!Z415),"-",Nomen.complète!Z415)</f>
        <v>1</v>
      </c>
      <c r="F415" s="190">
        <f>IF(ISBLANK(Nomen.complète!AA415),"-",Nomen.complète!AA415)</f>
        <v>3</v>
      </c>
      <c r="G415" s="191">
        <f>IF(ISBLANK(Nomen.complète!AB415),"-",Nomen.complète!AB415)</f>
        <v>0</v>
      </c>
      <c r="H415" s="191">
        <f>IF(ISBLANK(Nomen.complète!AC415),"-",Nomen.complète!AC415)</f>
        <v>0</v>
      </c>
      <c r="L415" s="164">
        <f>IF(ISBLANK(Nomen.complète!T415),"-",Nomen.complète!T415)</f>
        <v>27270001</v>
      </c>
      <c r="M415" s="165" t="str">
        <f>IF(ISBLANK(Nomen.complète!U415),"-",Nomen.complète!U415)</f>
        <v>Mécanicien en maintenance d'automobiles CFC - Automobiles légères</v>
      </c>
    </row>
    <row r="416" spans="1:13" x14ac:dyDescent="0.2">
      <c r="A416" s="164">
        <f>IF(ISBLANK(Nomen.complète!V416),"-",Nomen.complète!V416)</f>
        <v>38445007</v>
      </c>
      <c r="B416" s="189" t="str">
        <f>IF(ISBLANK(Nomen.complète!W416),"-",Nomen.complète!W416)</f>
        <v>Employé de commerce CFC B - Hôpitaux et cliniques</v>
      </c>
      <c r="C416" s="190">
        <f>IF(ISBLANK(Nomen.complète!X416),"-",Nomen.complète!X416)</f>
        <v>14</v>
      </c>
      <c r="D416" s="190">
        <f>IF(ISBLANK(Nomen.complète!Y416),"-",Nomen.complète!Y416)</f>
        <v>65</v>
      </c>
      <c r="E416" s="190">
        <f>IF(ISBLANK(Nomen.complète!Z416),"-",Nomen.complète!Z416)</f>
        <v>1</v>
      </c>
      <c r="F416" s="190">
        <f>IF(ISBLANK(Nomen.complète!AA416),"-",Nomen.complète!AA416)</f>
        <v>3</v>
      </c>
      <c r="G416" s="191">
        <f>IF(ISBLANK(Nomen.complète!AB416),"-",Nomen.complète!AB416)</f>
        <v>0</v>
      </c>
      <c r="H416" s="191">
        <f>IF(ISBLANK(Nomen.complète!AC416),"-",Nomen.complète!AC416)</f>
        <v>0</v>
      </c>
      <c r="L416" s="164">
        <f>IF(ISBLANK(Nomen.complète!T416),"-",Nomen.complète!T416)</f>
        <v>27270002</v>
      </c>
      <c r="M416" s="165" t="str">
        <f>IF(ISBLANK(Nomen.complète!U416),"-",Nomen.complète!U416)</f>
        <v>Mécanicien en maintenance d'automobiles CFC - Véhicules lourds</v>
      </c>
    </row>
    <row r="417" spans="1:13" x14ac:dyDescent="0.2">
      <c r="A417" s="164">
        <f>IF(ISBLANK(Nomen.complète!V417),"-",Nomen.complète!V417)</f>
        <v>38445004</v>
      </c>
      <c r="B417" s="189" t="str">
        <f>IF(ISBLANK(Nomen.complète!W417),"-",Nomen.complète!W417)</f>
        <v>Employé de commerce CFC B - Hôtellerie-Gastronomie-Tourisme</v>
      </c>
      <c r="C417" s="190">
        <f>IF(ISBLANK(Nomen.complète!X417),"-",Nomen.complète!X417)</f>
        <v>14</v>
      </c>
      <c r="D417" s="190">
        <f>IF(ISBLANK(Nomen.complète!Y417),"-",Nomen.complète!Y417)</f>
        <v>65</v>
      </c>
      <c r="E417" s="190">
        <f>IF(ISBLANK(Nomen.complète!Z417),"-",Nomen.complète!Z417)</f>
        <v>1</v>
      </c>
      <c r="F417" s="190">
        <f>IF(ISBLANK(Nomen.complète!AA417),"-",Nomen.complète!AA417)</f>
        <v>3</v>
      </c>
      <c r="G417" s="191">
        <f>IF(ISBLANK(Nomen.complète!AB417),"-",Nomen.complète!AB417)</f>
        <v>0</v>
      </c>
      <c r="H417" s="191">
        <f>IF(ISBLANK(Nomen.complète!AC417),"-",Nomen.complète!AC417)</f>
        <v>0</v>
      </c>
      <c r="L417" s="164">
        <f>IF(ISBLANK(Nomen.complète!T417),"-",Nomen.complète!T417)</f>
        <v>29410000</v>
      </c>
      <c r="M417" s="165" t="str">
        <f>IF(ISBLANK(Nomen.complète!U417),"-",Nomen.complète!U417)</f>
        <v>Mécanicien en motocycles CFC</v>
      </c>
    </row>
    <row r="418" spans="1:13" x14ac:dyDescent="0.2">
      <c r="A418" s="164">
        <f>IF(ISBLANK(Nomen.complète!V418),"-",Nomen.complète!V418)</f>
        <v>38445009</v>
      </c>
      <c r="B418" s="189" t="str">
        <f>IF(ISBLANK(Nomen.complète!W418),"-",Nomen.complète!W418)</f>
        <v>Employé de commerce CFC B - Industrie alimentaire</v>
      </c>
      <c r="C418" s="190">
        <f>IF(ISBLANK(Nomen.complète!X418),"-",Nomen.complète!X418)</f>
        <v>14</v>
      </c>
      <c r="D418" s="190">
        <f>IF(ISBLANK(Nomen.complète!Y418),"-",Nomen.complète!Y418)</f>
        <v>65</v>
      </c>
      <c r="E418" s="190">
        <f>IF(ISBLANK(Nomen.complète!Z418),"-",Nomen.complète!Z418)</f>
        <v>1</v>
      </c>
      <c r="F418" s="190">
        <f>IF(ISBLANK(Nomen.complète!AA418),"-",Nomen.complète!AA418)</f>
        <v>3</v>
      </c>
      <c r="G418" s="191">
        <f>IF(ISBLANK(Nomen.complète!AB418),"-",Nomen.complète!AB418)</f>
        <v>0</v>
      </c>
      <c r="H418" s="191">
        <f>IF(ISBLANK(Nomen.complète!AC418),"-",Nomen.complète!AC418)</f>
        <v>0</v>
      </c>
      <c r="L418" s="164">
        <f>IF(ISBLANK(Nomen.complète!T418),"-",Nomen.complète!T418)</f>
        <v>27880000</v>
      </c>
      <c r="M418" s="165" t="str">
        <f>IF(ISBLANK(Nomen.complète!U418),"-",Nomen.complète!U418)</f>
        <v>Mécanicien en motocycles de petite cylindrée et cycles CFC</v>
      </c>
    </row>
    <row r="419" spans="1:13" x14ac:dyDescent="0.2">
      <c r="A419" s="164">
        <f>IF(ISBLANK(Nomen.complète!V419),"-",Nomen.complète!V419)</f>
        <v>38445008</v>
      </c>
      <c r="B419" s="189" t="str">
        <f>IF(ISBLANK(Nomen.complète!W419),"-",Nomen.complète!W419)</f>
        <v>Employé de commerce CFC B - Industrie de machines, des équipements électriques et des métaux</v>
      </c>
      <c r="C419" s="190">
        <f>IF(ISBLANK(Nomen.complète!X419),"-",Nomen.complète!X419)</f>
        <v>14</v>
      </c>
      <c r="D419" s="190">
        <f>IF(ISBLANK(Nomen.complète!Y419),"-",Nomen.complète!Y419)</f>
        <v>65</v>
      </c>
      <c r="E419" s="190">
        <f>IF(ISBLANK(Nomen.complète!Z419),"-",Nomen.complète!Z419)</f>
        <v>1</v>
      </c>
      <c r="F419" s="190">
        <f>IF(ISBLANK(Nomen.complète!AA419),"-",Nomen.complète!AA419)</f>
        <v>4</v>
      </c>
      <c r="G419" s="191">
        <f>IF(ISBLANK(Nomen.complète!AB419),"-",Nomen.complète!AB419)</f>
        <v>0</v>
      </c>
      <c r="H419" s="191">
        <f>IF(ISBLANK(Nomen.complète!AC419),"-",Nomen.complète!AC419)</f>
        <v>0</v>
      </c>
      <c r="L419" s="164">
        <f>IF(ISBLANK(Nomen.complète!T419),"-",Nomen.complète!T419)</f>
        <v>27220001</v>
      </c>
      <c r="M419" s="165" t="str">
        <f>IF(ISBLANK(Nomen.complète!U419),"-",Nomen.complète!U419)</f>
        <v>Mécatronicien d'automobiles CFC - Automobiles légères</v>
      </c>
    </row>
    <row r="420" spans="1:13" x14ac:dyDescent="0.2">
      <c r="A420" s="164">
        <f>IF(ISBLANK(Nomen.complète!V420),"-",Nomen.complète!V420)</f>
        <v>38445014</v>
      </c>
      <c r="B420" s="189" t="str">
        <f>IF(ISBLANK(Nomen.complète!W420),"-",Nomen.complète!W420)</f>
        <v>Employé de commerce CFC B - Logistique et transports internationaux</v>
      </c>
      <c r="C420" s="190">
        <f>IF(ISBLANK(Nomen.complète!X420),"-",Nomen.complète!X420)</f>
        <v>14</v>
      </c>
      <c r="D420" s="190">
        <f>IF(ISBLANK(Nomen.complète!Y420),"-",Nomen.complète!Y420)</f>
        <v>65</v>
      </c>
      <c r="E420" s="190">
        <f>IF(ISBLANK(Nomen.complète!Z420),"-",Nomen.complète!Z420)</f>
        <v>1</v>
      </c>
      <c r="F420" s="190">
        <f>IF(ISBLANK(Nomen.complète!AA420),"-",Nomen.complète!AA420)</f>
        <v>3</v>
      </c>
      <c r="G420" s="191">
        <f>IF(ISBLANK(Nomen.complète!AB420),"-",Nomen.complète!AB420)</f>
        <v>0</v>
      </c>
      <c r="H420" s="191">
        <f>IF(ISBLANK(Nomen.complète!AC420),"-",Nomen.complète!AC420)</f>
        <v>0</v>
      </c>
      <c r="L420" s="164">
        <f>IF(ISBLANK(Nomen.complète!T420),"-",Nomen.complète!T420)</f>
        <v>27220002</v>
      </c>
      <c r="M420" s="165" t="str">
        <f>IF(ISBLANK(Nomen.complète!U420),"-",Nomen.complète!U420)</f>
        <v>Mécatronicien d'automobiles CFC - Véhicules lourds</v>
      </c>
    </row>
    <row r="421" spans="1:13" x14ac:dyDescent="0.2">
      <c r="A421" s="164">
        <f>IF(ISBLANK(Nomen.complète!V421),"-",Nomen.complète!V421)</f>
        <v>38445024</v>
      </c>
      <c r="B421" s="189" t="str">
        <f>IF(ISBLANK(Nomen.complète!W421),"-",Nomen.complète!W421)</f>
        <v>Employé de commerce CFC B - Notariats de Suisse</v>
      </c>
      <c r="C421" s="190">
        <f>IF(ISBLANK(Nomen.complète!X421),"-",Nomen.complète!X421)</f>
        <v>14</v>
      </c>
      <c r="D421" s="190">
        <f>IF(ISBLANK(Nomen.complète!Y421),"-",Nomen.complète!Y421)</f>
        <v>65</v>
      </c>
      <c r="E421" s="190">
        <f>IF(ISBLANK(Nomen.complète!Z421),"-",Nomen.complète!Z421)</f>
        <v>1</v>
      </c>
      <c r="F421" s="190">
        <f>IF(ISBLANK(Nomen.complète!AA421),"-",Nomen.complète!AA421)</f>
        <v>3</v>
      </c>
      <c r="G421" s="191">
        <f>IF(ISBLANK(Nomen.complète!AB421),"-",Nomen.complète!AB421)</f>
        <v>0</v>
      </c>
      <c r="H421" s="191">
        <f>IF(ISBLANK(Nomen.complète!AC421),"-",Nomen.complète!AC421)</f>
        <v>0</v>
      </c>
      <c r="L421" s="164">
        <f>IF(ISBLANK(Nomen.complète!T421),"-",Nomen.complète!T421)</f>
        <v>29145000</v>
      </c>
      <c r="M421" s="165" t="str">
        <f>IF(ISBLANK(Nomen.complète!U421),"-",Nomen.complète!U421)</f>
        <v>Médiamaticien CFC</v>
      </c>
    </row>
    <row r="422" spans="1:13" x14ac:dyDescent="0.2">
      <c r="A422" s="164">
        <f>IF(ISBLANK(Nomen.complète!V422),"-",Nomen.complète!V422)</f>
        <v>38445028</v>
      </c>
      <c r="B422" s="189" t="str">
        <f>IF(ISBLANK(Nomen.complète!W422),"-",Nomen.complète!W422)</f>
        <v>Employé de commerce CFC B - Santésuisse</v>
      </c>
      <c r="C422" s="190">
        <f>IF(ISBLANK(Nomen.complète!X422),"-",Nomen.complète!X422)</f>
        <v>14</v>
      </c>
      <c r="D422" s="190">
        <f>IF(ISBLANK(Nomen.complète!Y422),"-",Nomen.complète!Y422)</f>
        <v>65</v>
      </c>
      <c r="E422" s="190">
        <f>IF(ISBLANK(Nomen.complète!Z422),"-",Nomen.complète!Z422)</f>
        <v>1</v>
      </c>
      <c r="F422" s="190">
        <f>IF(ISBLANK(Nomen.complète!AA422),"-",Nomen.complète!AA422)</f>
        <v>3</v>
      </c>
      <c r="G422" s="191">
        <f>IF(ISBLANK(Nomen.complète!AB422),"-",Nomen.complète!AB422)</f>
        <v>0</v>
      </c>
      <c r="H422" s="191">
        <f>IF(ISBLANK(Nomen.complète!AC422),"-",Nomen.complète!AC422)</f>
        <v>0</v>
      </c>
      <c r="L422" s="164">
        <f>IF(ISBLANK(Nomen.complète!T422),"-",Nomen.complète!T422)</f>
        <v>46110000</v>
      </c>
      <c r="M422" s="165" t="str">
        <f>IF(ISBLANK(Nomen.complète!U422),"-",Nomen.complète!U422)</f>
        <v>Opticien CFC</v>
      </c>
    </row>
    <row r="423" spans="1:13" x14ac:dyDescent="0.2">
      <c r="A423" s="164">
        <f>IF(ISBLANK(Nomen.complète!V423),"-",Nomen.complète!V423)</f>
        <v>38445001</v>
      </c>
      <c r="B423" s="189" t="str">
        <f>IF(ISBLANK(Nomen.complète!W423),"-",Nomen.complète!W423)</f>
        <v>Employé de commerce CFC B - Services &amp; administration</v>
      </c>
      <c r="C423" s="190">
        <f>IF(ISBLANK(Nomen.complète!X423),"-",Nomen.complète!X423)</f>
        <v>14</v>
      </c>
      <c r="D423" s="190">
        <f>IF(ISBLANK(Nomen.complète!Y423),"-",Nomen.complète!Y423)</f>
        <v>65</v>
      </c>
      <c r="E423" s="190">
        <f>IF(ISBLANK(Nomen.complète!Z423),"-",Nomen.complète!Z423)</f>
        <v>1</v>
      </c>
      <c r="F423" s="190">
        <f>IF(ISBLANK(Nomen.complète!AA423),"-",Nomen.complète!AA423)</f>
        <v>4</v>
      </c>
      <c r="G423" s="191">
        <f>IF(ISBLANK(Nomen.complète!AB423),"-",Nomen.complète!AB423)</f>
        <v>0</v>
      </c>
      <c r="H423" s="191">
        <f>IF(ISBLANK(Nomen.complète!AC423),"-",Nomen.complète!AC423)</f>
        <v>0</v>
      </c>
      <c r="L423" s="164">
        <f>IF(ISBLANK(Nomen.complète!T423),"-",Nomen.complète!T423)</f>
        <v>46111000</v>
      </c>
      <c r="M423" s="165" t="str">
        <f>IF(ISBLANK(Nomen.complète!U423),"-",Nomen.complète!U423)</f>
        <v>Opticien CFC (à partir de la rentrée 2022)</v>
      </c>
    </row>
    <row r="424" spans="1:13" x14ac:dyDescent="0.2">
      <c r="A424" s="164">
        <f>IF(ISBLANK(Nomen.complète!V424),"-",Nomen.complète!V424)</f>
        <v>38445019</v>
      </c>
      <c r="B424" s="189" t="str">
        <f>IF(ISBLANK(Nomen.complète!W424),"-",Nomen.complète!W424)</f>
        <v>Employé de commerce CFC B - Transport</v>
      </c>
      <c r="C424" s="190">
        <f>IF(ISBLANK(Nomen.complète!X424),"-",Nomen.complète!X424)</f>
        <v>14</v>
      </c>
      <c r="D424" s="190">
        <f>IF(ISBLANK(Nomen.complète!Y424),"-",Nomen.complète!Y424)</f>
        <v>65</v>
      </c>
      <c r="E424" s="190">
        <f>IF(ISBLANK(Nomen.complète!Z424),"-",Nomen.complète!Z424)</f>
        <v>1</v>
      </c>
      <c r="F424" s="190">
        <f>IF(ISBLANK(Nomen.complète!AA424),"-",Nomen.complète!AA424)</f>
        <v>3</v>
      </c>
      <c r="G424" s="191">
        <f>IF(ISBLANK(Nomen.complète!AB424),"-",Nomen.complète!AB424)</f>
        <v>0</v>
      </c>
      <c r="H424" s="191">
        <f>IF(ISBLANK(Nomen.complète!AC424),"-",Nomen.complète!AC424)</f>
        <v>0</v>
      </c>
      <c r="L424" s="164">
        <f>IF(ISBLANK(Nomen.complète!T424),"-",Nomen.complète!T424)</f>
        <v>21040005</v>
      </c>
      <c r="M424" s="165" t="str">
        <f>IF(ISBLANK(Nomen.complète!U424),"-",Nomen.complète!U424)</f>
        <v>Opérateur de médias imprimés CFC - Façonnage de produits imprimés</v>
      </c>
    </row>
    <row r="425" spans="1:13" x14ac:dyDescent="0.2">
      <c r="A425" s="164">
        <f>IF(ISBLANK(Nomen.complète!V425),"-",Nomen.complète!V425)</f>
        <v>38445020</v>
      </c>
      <c r="B425" s="189" t="str">
        <f>IF(ISBLANK(Nomen.complète!W425),"-",Nomen.complète!W425)</f>
        <v>Employé de commerce CFC B - Transport public</v>
      </c>
      <c r="C425" s="190">
        <f>IF(ISBLANK(Nomen.complète!X425),"-",Nomen.complète!X425)</f>
        <v>14</v>
      </c>
      <c r="D425" s="190">
        <f>IF(ISBLANK(Nomen.complète!Y425),"-",Nomen.complète!Y425)</f>
        <v>65</v>
      </c>
      <c r="E425" s="190">
        <f>IF(ISBLANK(Nomen.complète!Z425),"-",Nomen.complète!Z425)</f>
        <v>1</v>
      </c>
      <c r="F425" s="190">
        <f>IF(ISBLANK(Nomen.complète!AA425),"-",Nomen.complète!AA425)</f>
        <v>3</v>
      </c>
      <c r="G425" s="191">
        <f>IF(ISBLANK(Nomen.complète!AB425),"-",Nomen.complète!AB425)</f>
        <v>0</v>
      </c>
      <c r="H425" s="191">
        <f>IF(ISBLANK(Nomen.complète!AC425),"-",Nomen.complète!AC425)</f>
        <v>0</v>
      </c>
      <c r="L425" s="164">
        <f>IF(ISBLANK(Nomen.complète!T425),"-",Nomen.complète!T425)</f>
        <v>21040003</v>
      </c>
      <c r="M425" s="165" t="str">
        <f>IF(ISBLANK(Nomen.complète!U425),"-",Nomen.complète!U425)</f>
        <v>Opérateur de médias imprimés CFC - Reliure artisanale</v>
      </c>
    </row>
    <row r="426" spans="1:13" x14ac:dyDescent="0.2">
      <c r="A426" s="164">
        <f>IF(ISBLANK(Nomen.complète!V426),"-",Nomen.complète!V426)</f>
        <v>38445000</v>
      </c>
      <c r="B426" s="189" t="str">
        <f>IF(ISBLANK(Nomen.complète!W426),"-",Nomen.complète!W426)</f>
        <v>Employé de commerce CFC B - sans autres indications</v>
      </c>
      <c r="C426" s="190">
        <f>IF(ISBLANK(Nomen.complète!X426),"-",Nomen.complète!X426)</f>
        <v>14</v>
      </c>
      <c r="D426" s="190">
        <f>IF(ISBLANK(Nomen.complète!Y426),"-",Nomen.complète!Y426)</f>
        <v>65</v>
      </c>
      <c r="E426" s="190">
        <f>IF(ISBLANK(Nomen.complète!Z426),"-",Nomen.complète!Z426)</f>
        <v>1</v>
      </c>
      <c r="F426" s="190">
        <f>IF(ISBLANK(Nomen.complète!AA426),"-",Nomen.complète!AA426)</f>
        <v>4</v>
      </c>
      <c r="G426" s="191">
        <f>IF(ISBLANK(Nomen.complète!AB426),"-",Nomen.complète!AB426)</f>
        <v>0</v>
      </c>
      <c r="H426" s="191">
        <f>IF(ISBLANK(Nomen.complète!AC426),"-",Nomen.complète!AC426)</f>
        <v>0</v>
      </c>
      <c r="L426" s="164">
        <f>IF(ISBLANK(Nomen.complète!T426),"-",Nomen.complète!T426)</f>
        <v>33080000</v>
      </c>
      <c r="M426" s="165" t="str">
        <f>IF(ISBLANK(Nomen.complète!U426),"-",Nomen.complète!U426)</f>
        <v>Opérateur de sciage d'édifice CFC</v>
      </c>
    </row>
    <row r="427" spans="1:13" x14ac:dyDescent="0.2">
      <c r="A427" s="164">
        <f>IF(ISBLANK(Nomen.complète!V427),"-",Nomen.complète!V427)</f>
        <v>38435012</v>
      </c>
      <c r="B427" s="189" t="str">
        <f>IF(ISBLANK(Nomen.complète!W427),"-",Nomen.complète!W427)</f>
        <v>Employé de commerce CFC E - Administration fédérale</v>
      </c>
      <c r="C427" s="190">
        <f>IF(ISBLANK(Nomen.complète!X427),"-",Nomen.complète!X427)</f>
        <v>14</v>
      </c>
      <c r="D427" s="190">
        <f>IF(ISBLANK(Nomen.complète!Y427),"-",Nomen.complète!Y427)</f>
        <v>65</v>
      </c>
      <c r="E427" s="190">
        <f>IF(ISBLANK(Nomen.complète!Z427),"-",Nomen.complète!Z427)</f>
        <v>1</v>
      </c>
      <c r="F427" s="190">
        <f>IF(ISBLANK(Nomen.complète!AA427),"-",Nomen.complète!AA427)</f>
        <v>3</v>
      </c>
      <c r="G427" s="191">
        <f>IF(ISBLANK(Nomen.complète!AB427),"-",Nomen.complète!AB427)</f>
        <v>0</v>
      </c>
      <c r="H427" s="191">
        <f>IF(ISBLANK(Nomen.complète!AC427),"-",Nomen.complète!AC427)</f>
        <v>0</v>
      </c>
      <c r="L427" s="164">
        <f>IF(ISBLANK(Nomen.complète!T427),"-",Nomen.complète!T427)</f>
        <v>31260000</v>
      </c>
      <c r="M427" s="165" t="str">
        <f>IF(ISBLANK(Nomen.complète!U427),"-",Nomen.complète!U427)</f>
        <v>Opérateur en horlogerie AFP</v>
      </c>
    </row>
    <row r="428" spans="1:13" x14ac:dyDescent="0.2">
      <c r="A428" s="164">
        <f>IF(ISBLANK(Nomen.complète!V428),"-",Nomen.complète!V428)</f>
        <v>38435008</v>
      </c>
      <c r="B428" s="189" t="str">
        <f>IF(ISBLANK(Nomen.complète!W428),"-",Nomen.complète!W428)</f>
        <v>Employé de commerce CFC E - Administration publique</v>
      </c>
      <c r="C428" s="190">
        <f>IF(ISBLANK(Nomen.complète!X428),"-",Nomen.complète!X428)</f>
        <v>14</v>
      </c>
      <c r="D428" s="190">
        <f>IF(ISBLANK(Nomen.complète!Y428),"-",Nomen.complète!Y428)</f>
        <v>65</v>
      </c>
      <c r="E428" s="190">
        <f>IF(ISBLANK(Nomen.complète!Z428),"-",Nomen.complète!Z428)</f>
        <v>1</v>
      </c>
      <c r="F428" s="190">
        <f>IF(ISBLANK(Nomen.complète!AA428),"-",Nomen.complète!AA428)</f>
        <v>4</v>
      </c>
      <c r="G428" s="191">
        <f>IF(ISBLANK(Nomen.complète!AB428),"-",Nomen.complète!AB428)</f>
        <v>0</v>
      </c>
      <c r="H428" s="191">
        <f>IF(ISBLANK(Nomen.complète!AC428),"-",Nomen.complète!AC428)</f>
        <v>0</v>
      </c>
      <c r="L428" s="164">
        <f>IF(ISBLANK(Nomen.complète!T428),"-",Nomen.complète!T428)</f>
        <v>28721000</v>
      </c>
      <c r="M428" s="165" t="str">
        <f>IF(ISBLANK(Nomen.complète!U428),"-",Nomen.complète!U428)</f>
        <v>Opérateur en informatique CFC</v>
      </c>
    </row>
    <row r="429" spans="1:13" x14ac:dyDescent="0.2">
      <c r="A429" s="164">
        <f>IF(ISBLANK(Nomen.complète!V429),"-",Nomen.complète!V429)</f>
        <v>38435014</v>
      </c>
      <c r="B429" s="189" t="str">
        <f>IF(ISBLANK(Nomen.complète!W429),"-",Nomen.complète!W429)</f>
        <v>Employé de commerce CFC E - Agences de voyages</v>
      </c>
      <c r="C429" s="190">
        <f>IF(ISBLANK(Nomen.complète!X429),"-",Nomen.complète!X429)</f>
        <v>14</v>
      </c>
      <c r="D429" s="190">
        <f>IF(ISBLANK(Nomen.complète!Y429),"-",Nomen.complète!Y429)</f>
        <v>65</v>
      </c>
      <c r="E429" s="190">
        <f>IF(ISBLANK(Nomen.complète!Z429),"-",Nomen.complète!Z429)</f>
        <v>1</v>
      </c>
      <c r="F429" s="190">
        <f>IF(ISBLANK(Nomen.complète!AA429),"-",Nomen.complète!AA429)</f>
        <v>3</v>
      </c>
      <c r="G429" s="191">
        <f>IF(ISBLANK(Nomen.complète!AB429),"-",Nomen.complète!AB429)</f>
        <v>0</v>
      </c>
      <c r="H429" s="191">
        <f>IF(ISBLANK(Nomen.complète!AC429),"-",Nomen.complète!AC429)</f>
        <v>0</v>
      </c>
      <c r="L429" s="164">
        <f>IF(ISBLANK(Nomen.complète!T429),"-",Nomen.complète!T429)</f>
        <v>35460000</v>
      </c>
      <c r="M429" s="165" t="str">
        <f>IF(ISBLANK(Nomen.complète!U429),"-",Nomen.complète!U429)</f>
        <v>Orthopédiste CFC</v>
      </c>
    </row>
    <row r="430" spans="1:13" x14ac:dyDescent="0.2">
      <c r="A430" s="164">
        <f>IF(ISBLANK(Nomen.complète!V430),"-",Nomen.complète!V430)</f>
        <v>38435036</v>
      </c>
      <c r="B430" s="189" t="str">
        <f>IF(ISBLANK(Nomen.complète!W430),"-",Nomen.complète!W430)</f>
        <v>Employé de commerce CFC E - Assurance privée</v>
      </c>
      <c r="C430" s="190">
        <f>IF(ISBLANK(Nomen.complète!X430),"-",Nomen.complète!X430)</f>
        <v>14</v>
      </c>
      <c r="D430" s="190">
        <f>IF(ISBLANK(Nomen.complète!Y430),"-",Nomen.complète!Y430)</f>
        <v>65</v>
      </c>
      <c r="E430" s="190">
        <f>IF(ISBLANK(Nomen.complète!Z430),"-",Nomen.complète!Z430)</f>
        <v>1</v>
      </c>
      <c r="F430" s="190">
        <f>IF(ISBLANK(Nomen.complète!AA430),"-",Nomen.complète!AA430)</f>
        <v>4</v>
      </c>
      <c r="G430" s="191">
        <f>IF(ISBLANK(Nomen.complète!AB430),"-",Nomen.complète!AB430)</f>
        <v>0</v>
      </c>
      <c r="H430" s="191">
        <f>IF(ISBLANK(Nomen.complète!AC430),"-",Nomen.complète!AC430)</f>
        <v>0</v>
      </c>
      <c r="L430" s="164">
        <f>IF(ISBLANK(Nomen.complète!T430),"-",Nomen.complète!T430)</f>
        <v>34160000</v>
      </c>
      <c r="M430" s="165" t="str">
        <f>IF(ISBLANK(Nomen.complète!U430),"-",Nomen.complète!U430)</f>
        <v>Peintre CFC</v>
      </c>
    </row>
    <row r="431" spans="1:13" x14ac:dyDescent="0.2">
      <c r="A431" s="164">
        <f>IF(ISBLANK(Nomen.complète!V431),"-",Nomen.complète!V431)</f>
        <v>38435003</v>
      </c>
      <c r="B431" s="189" t="str">
        <f>IF(ISBLANK(Nomen.complète!W431),"-",Nomen.complète!W431)</f>
        <v>Employé de commerce CFC E - Automobile</v>
      </c>
      <c r="C431" s="190">
        <f>IF(ISBLANK(Nomen.complète!X431),"-",Nomen.complète!X431)</f>
        <v>14</v>
      </c>
      <c r="D431" s="190">
        <f>IF(ISBLANK(Nomen.complète!Y431),"-",Nomen.complète!Y431)</f>
        <v>65</v>
      </c>
      <c r="E431" s="190">
        <f>IF(ISBLANK(Nomen.complète!Z431),"-",Nomen.complète!Z431)</f>
        <v>1</v>
      </c>
      <c r="F431" s="190">
        <f>IF(ISBLANK(Nomen.complète!AA431),"-",Nomen.complète!AA431)</f>
        <v>4</v>
      </c>
      <c r="G431" s="191">
        <f>IF(ISBLANK(Nomen.complète!AB431),"-",Nomen.complète!AB431)</f>
        <v>0</v>
      </c>
      <c r="H431" s="191">
        <f>IF(ISBLANK(Nomen.complète!AC431),"-",Nomen.complète!AC431)</f>
        <v>0</v>
      </c>
      <c r="L431" s="164">
        <f>IF(ISBLANK(Nomen.complète!T431),"-",Nomen.complète!T431)</f>
        <v>48160000</v>
      </c>
      <c r="M431" s="165" t="str">
        <f>IF(ISBLANK(Nomen.complète!U431),"-",Nomen.complète!U431)</f>
        <v>Photographe CFC</v>
      </c>
    </row>
    <row r="432" spans="1:13" x14ac:dyDescent="0.2">
      <c r="A432" s="164">
        <f>IF(ISBLANK(Nomen.complète!V432),"-",Nomen.complète!V432)</f>
        <v>38435004</v>
      </c>
      <c r="B432" s="189" t="str">
        <f>IF(ISBLANK(Nomen.complète!W432),"-",Nomen.complète!W432)</f>
        <v>Employé de commerce CFC E - Banque</v>
      </c>
      <c r="C432" s="190">
        <f>IF(ISBLANK(Nomen.complète!X432),"-",Nomen.complète!X432)</f>
        <v>14</v>
      </c>
      <c r="D432" s="190">
        <f>IF(ISBLANK(Nomen.complète!Y432),"-",Nomen.complète!Y432)</f>
        <v>65</v>
      </c>
      <c r="E432" s="190">
        <f>IF(ISBLANK(Nomen.complète!Z432),"-",Nomen.complète!Z432)</f>
        <v>1</v>
      </c>
      <c r="F432" s="190">
        <f>IF(ISBLANK(Nomen.complète!AA432),"-",Nomen.complète!AA432)</f>
        <v>4</v>
      </c>
      <c r="G432" s="191">
        <f>IF(ISBLANK(Nomen.complète!AB432),"-",Nomen.complète!AB432)</f>
        <v>0</v>
      </c>
      <c r="H432" s="191">
        <f>IF(ISBLANK(Nomen.complète!AC432),"-",Nomen.complète!AC432)</f>
        <v>0</v>
      </c>
      <c r="L432" s="164">
        <f>IF(ISBLANK(Nomen.complète!T432),"-",Nomen.complète!T432)</f>
        <v>36310000</v>
      </c>
      <c r="M432" s="165" t="str">
        <f>IF(ISBLANK(Nomen.complète!U432),"-",Nomen.complète!U432)</f>
        <v>Planificateur-électricien CFC</v>
      </c>
    </row>
    <row r="433" spans="1:13" x14ac:dyDescent="0.2">
      <c r="A433" s="164">
        <f>IF(ISBLANK(Nomen.complète!V433),"-",Nomen.complète!V433)</f>
        <v>38435021</v>
      </c>
      <c r="B433" s="189" t="str">
        <f>IF(ISBLANK(Nomen.complète!W433),"-",Nomen.complète!W433)</f>
        <v>Employé de commerce CFC E - Chimie</v>
      </c>
      <c r="C433" s="190">
        <f>IF(ISBLANK(Nomen.complète!X433),"-",Nomen.complète!X433)</f>
        <v>14</v>
      </c>
      <c r="D433" s="190">
        <f>IF(ISBLANK(Nomen.complète!Y433),"-",Nomen.complète!Y433)</f>
        <v>65</v>
      </c>
      <c r="E433" s="190">
        <f>IF(ISBLANK(Nomen.complète!Z433),"-",Nomen.complète!Z433)</f>
        <v>1</v>
      </c>
      <c r="F433" s="190">
        <f>IF(ISBLANK(Nomen.complète!AA433),"-",Nomen.complète!AA433)</f>
        <v>3</v>
      </c>
      <c r="G433" s="191">
        <f>IF(ISBLANK(Nomen.complète!AB433),"-",Nomen.complète!AB433)</f>
        <v>0</v>
      </c>
      <c r="H433" s="191">
        <f>IF(ISBLANK(Nomen.complète!AC433),"-",Nomen.complète!AC433)</f>
        <v>0</v>
      </c>
      <c r="L433" s="164">
        <f>IF(ISBLANK(Nomen.complète!T433),"-",Nomen.complète!T433)</f>
        <v>33210000</v>
      </c>
      <c r="M433" s="165" t="str">
        <f>IF(ISBLANK(Nomen.complète!U433),"-",Nomen.complète!U433)</f>
        <v>Plâtrier constructeur à sec CFC</v>
      </c>
    </row>
    <row r="434" spans="1:13" x14ac:dyDescent="0.2">
      <c r="A434" s="164">
        <f>IF(ISBLANK(Nomen.complète!V434),"-",Nomen.complète!V434)</f>
        <v>38435022</v>
      </c>
      <c r="B434" s="189" t="str">
        <f>IF(ISBLANK(Nomen.complète!W434),"-",Nomen.complète!W434)</f>
        <v>Employé de commerce CFC E - Commerce</v>
      </c>
      <c r="C434" s="190">
        <f>IF(ISBLANK(Nomen.complète!X434),"-",Nomen.complète!X434)</f>
        <v>14</v>
      </c>
      <c r="D434" s="190">
        <f>IF(ISBLANK(Nomen.complète!Y434),"-",Nomen.complète!Y434)</f>
        <v>65</v>
      </c>
      <c r="E434" s="190">
        <f>IF(ISBLANK(Nomen.complète!Z434),"-",Nomen.complète!Z434)</f>
        <v>1</v>
      </c>
      <c r="F434" s="190">
        <f>IF(ISBLANK(Nomen.complète!AA434),"-",Nomen.complète!AA434)</f>
        <v>4</v>
      </c>
      <c r="G434" s="191">
        <f>IF(ISBLANK(Nomen.complète!AB434),"-",Nomen.complète!AB434)</f>
        <v>0</v>
      </c>
      <c r="H434" s="191">
        <f>IF(ISBLANK(Nomen.complète!AC434),"-",Nomen.complète!AC434)</f>
        <v>0</v>
      </c>
      <c r="L434" s="164">
        <f>IF(ISBLANK(Nomen.complète!T434),"-",Nomen.complète!T434)</f>
        <v>48480000</v>
      </c>
      <c r="M434" s="165" t="str">
        <f>IF(ISBLANK(Nomen.complète!U434),"-",Nomen.complète!U434)</f>
        <v>Polydesigner 3D CFC</v>
      </c>
    </row>
    <row r="435" spans="1:13" x14ac:dyDescent="0.2">
      <c r="A435" s="164">
        <f>IF(ISBLANK(Nomen.complète!V435),"-",Nomen.complète!V435)</f>
        <v>38435013</v>
      </c>
      <c r="B435" s="189" t="str">
        <f>IF(ISBLANK(Nomen.complète!W435),"-",Nomen.complète!W435)</f>
        <v>Employé de commerce CFC E - Communication</v>
      </c>
      <c r="C435" s="190">
        <f>IF(ISBLANK(Nomen.complète!X435),"-",Nomen.complète!X435)</f>
        <v>14</v>
      </c>
      <c r="D435" s="190">
        <f>IF(ISBLANK(Nomen.complète!Y435),"-",Nomen.complète!Y435)</f>
        <v>65</v>
      </c>
      <c r="E435" s="190">
        <f>IF(ISBLANK(Nomen.complète!Z435),"-",Nomen.complète!Z435)</f>
        <v>1</v>
      </c>
      <c r="F435" s="190">
        <f>IF(ISBLANK(Nomen.complète!AA435),"-",Nomen.complète!AA435)</f>
        <v>3</v>
      </c>
      <c r="G435" s="191">
        <f>IF(ISBLANK(Nomen.complète!AB435),"-",Nomen.complète!AB435)</f>
        <v>0</v>
      </c>
      <c r="H435" s="191">
        <f>IF(ISBLANK(Nomen.complète!AC435),"-",Nomen.complète!AC435)</f>
        <v>0</v>
      </c>
      <c r="L435" s="164">
        <f>IF(ISBLANK(Nomen.complète!T435),"-",Nomen.complète!T435)</f>
        <v>21610099</v>
      </c>
      <c r="M435" s="165" t="str">
        <f>IF(ISBLANK(Nomen.complète!U435),"-",Nomen.complète!U435)</f>
        <v>Polygraphe CFC</v>
      </c>
    </row>
    <row r="436" spans="1:13" x14ac:dyDescent="0.2">
      <c r="A436" s="164">
        <f>IF(ISBLANK(Nomen.complète!V436),"-",Nomen.complète!V436)</f>
        <v>38435005</v>
      </c>
      <c r="B436" s="189" t="str">
        <f>IF(ISBLANK(Nomen.complète!W436),"-",Nomen.complète!W436)</f>
        <v>Employé de commerce CFC E - Construire et habiter</v>
      </c>
      <c r="C436" s="190">
        <f>IF(ISBLANK(Nomen.complète!X436),"-",Nomen.complète!X436)</f>
        <v>14</v>
      </c>
      <c r="D436" s="190">
        <f>IF(ISBLANK(Nomen.complète!Y436),"-",Nomen.complète!Y436)</f>
        <v>65</v>
      </c>
      <c r="E436" s="190">
        <f>IF(ISBLANK(Nomen.complète!Z436),"-",Nomen.complète!Z436)</f>
        <v>1</v>
      </c>
      <c r="F436" s="190">
        <f>IF(ISBLANK(Nomen.complète!AA436),"-",Nomen.complète!AA436)</f>
        <v>4</v>
      </c>
      <c r="G436" s="191">
        <f>IF(ISBLANK(Nomen.complète!AB436),"-",Nomen.complète!AB436)</f>
        <v>0</v>
      </c>
      <c r="H436" s="191">
        <f>IF(ISBLANK(Nomen.complète!AC436),"-",Nomen.complète!AC436)</f>
        <v>0</v>
      </c>
      <c r="L436" s="164">
        <f>IF(ISBLANK(Nomen.complète!T436),"-",Nomen.complète!T436)</f>
        <v>29508001</v>
      </c>
      <c r="M436" s="165" t="str">
        <f>IF(ISBLANK(Nomen.complète!U436),"-",Nomen.complète!U436)</f>
        <v>Polymécanicien CFC - Exigences élémentaires</v>
      </c>
    </row>
    <row r="437" spans="1:13" x14ac:dyDescent="0.2">
      <c r="A437" s="164">
        <f>IF(ISBLANK(Nomen.complète!V437),"-",Nomen.complète!V437)</f>
        <v>38435035</v>
      </c>
      <c r="B437" s="189" t="str">
        <f>IF(ISBLANK(Nomen.complète!W437),"-",Nomen.complète!W437)</f>
        <v>Employé de commerce CFC E - Fiduciaire/Immobilière</v>
      </c>
      <c r="C437" s="190">
        <f>IF(ISBLANK(Nomen.complète!X437),"-",Nomen.complète!X437)</f>
        <v>14</v>
      </c>
      <c r="D437" s="190">
        <f>IF(ISBLANK(Nomen.complète!Y437),"-",Nomen.complète!Y437)</f>
        <v>65</v>
      </c>
      <c r="E437" s="190">
        <f>IF(ISBLANK(Nomen.complète!Z437),"-",Nomen.complète!Z437)</f>
        <v>1</v>
      </c>
      <c r="F437" s="190">
        <f>IF(ISBLANK(Nomen.complète!AA437),"-",Nomen.complète!AA437)</f>
        <v>4</v>
      </c>
      <c r="G437" s="191">
        <f>IF(ISBLANK(Nomen.complète!AB437),"-",Nomen.complète!AB437)</f>
        <v>0</v>
      </c>
      <c r="H437" s="191">
        <f>IF(ISBLANK(Nomen.complète!AC437),"-",Nomen.complète!AC437)</f>
        <v>0</v>
      </c>
      <c r="L437" s="164">
        <f>IF(ISBLANK(Nomen.complète!T437),"-",Nomen.complète!T437)</f>
        <v>29508002</v>
      </c>
      <c r="M437" s="165" t="str">
        <f>IF(ISBLANK(Nomen.complète!U437),"-",Nomen.complète!U437)</f>
        <v>Polymécanicien CFC - Exigences étendues</v>
      </c>
    </row>
    <row r="438" spans="1:13" x14ac:dyDescent="0.2">
      <c r="A438" s="164">
        <f>IF(ISBLANK(Nomen.complète!V438),"-",Nomen.complète!V438)</f>
        <v>38435009</v>
      </c>
      <c r="B438" s="189" t="str">
        <f>IF(ISBLANK(Nomen.complète!W438),"-",Nomen.complète!W438)</f>
        <v>Employé de commerce CFC E - Hôpitaux et cliniques</v>
      </c>
      <c r="C438" s="190">
        <f>IF(ISBLANK(Nomen.complète!X438),"-",Nomen.complète!X438)</f>
        <v>14</v>
      </c>
      <c r="D438" s="190">
        <f>IF(ISBLANK(Nomen.complète!Y438),"-",Nomen.complète!Y438)</f>
        <v>65</v>
      </c>
      <c r="E438" s="190">
        <f>IF(ISBLANK(Nomen.complète!Z438),"-",Nomen.complète!Z438)</f>
        <v>1</v>
      </c>
      <c r="F438" s="190">
        <f>IF(ISBLANK(Nomen.complète!AA438),"-",Nomen.complète!AA438)</f>
        <v>3</v>
      </c>
      <c r="G438" s="191">
        <f>IF(ISBLANK(Nomen.complète!AB438),"-",Nomen.complète!AB438)</f>
        <v>0</v>
      </c>
      <c r="H438" s="191">
        <f>IF(ISBLANK(Nomen.complète!AC438),"-",Nomen.complète!AC438)</f>
        <v>0</v>
      </c>
      <c r="L438" s="164">
        <f>IF(ISBLANK(Nomen.complète!T438),"-",Nomen.complète!T438)</f>
        <v>33120001</v>
      </c>
      <c r="M438" s="165" t="str">
        <f>IF(ISBLANK(Nomen.complète!U438),"-",Nomen.complète!U438)</f>
        <v>Poseur de sol – parquet CFC - Parquet</v>
      </c>
    </row>
    <row r="439" spans="1:13" x14ac:dyDescent="0.2">
      <c r="A439" s="164">
        <f>IF(ISBLANK(Nomen.complète!V439),"-",Nomen.complète!V439)</f>
        <v>38435006</v>
      </c>
      <c r="B439" s="189" t="str">
        <f>IF(ISBLANK(Nomen.complète!W439),"-",Nomen.complète!W439)</f>
        <v>Employé de commerce CFC E - Hôtellerie-Gastronomie-Tourisme</v>
      </c>
      <c r="C439" s="190">
        <f>IF(ISBLANK(Nomen.complète!X439),"-",Nomen.complète!X439)</f>
        <v>14</v>
      </c>
      <c r="D439" s="190">
        <f>IF(ISBLANK(Nomen.complète!Y439),"-",Nomen.complète!Y439)</f>
        <v>65</v>
      </c>
      <c r="E439" s="190">
        <f>IF(ISBLANK(Nomen.complète!Z439),"-",Nomen.complète!Z439)</f>
        <v>1</v>
      </c>
      <c r="F439" s="190">
        <f>IF(ISBLANK(Nomen.complète!AA439),"-",Nomen.complète!AA439)</f>
        <v>3</v>
      </c>
      <c r="G439" s="191">
        <f>IF(ISBLANK(Nomen.complète!AB439),"-",Nomen.complète!AB439)</f>
        <v>0</v>
      </c>
      <c r="H439" s="191">
        <f>IF(ISBLANK(Nomen.complète!AC439),"-",Nomen.complète!AC439)</f>
        <v>0</v>
      </c>
      <c r="L439" s="164">
        <f>IF(ISBLANK(Nomen.complète!T439),"-",Nomen.complète!T439)</f>
        <v>33120002</v>
      </c>
      <c r="M439" s="165" t="str">
        <f>IF(ISBLANK(Nomen.complète!U439),"-",Nomen.complète!U439)</f>
        <v>Poseur de sol – parquet CFC - Revêtements textiles et résilients</v>
      </c>
    </row>
    <row r="440" spans="1:13" x14ac:dyDescent="0.2">
      <c r="A440" s="164">
        <f>IF(ISBLANK(Nomen.complète!V440),"-",Nomen.complète!V440)</f>
        <v>38435011</v>
      </c>
      <c r="B440" s="189" t="str">
        <f>IF(ISBLANK(Nomen.complète!W440),"-",Nomen.complète!W440)</f>
        <v>Employé de commerce CFC E - Industrie alimentaire</v>
      </c>
      <c r="C440" s="190">
        <f>IF(ISBLANK(Nomen.complète!X440),"-",Nomen.complète!X440)</f>
        <v>14</v>
      </c>
      <c r="D440" s="190">
        <f>IF(ISBLANK(Nomen.complète!Y440),"-",Nomen.complète!Y440)</f>
        <v>65</v>
      </c>
      <c r="E440" s="190">
        <f>IF(ISBLANK(Nomen.complète!Z440),"-",Nomen.complète!Z440)</f>
        <v>1</v>
      </c>
      <c r="F440" s="190">
        <f>IF(ISBLANK(Nomen.complète!AA440),"-",Nomen.complète!AA440)</f>
        <v>4</v>
      </c>
      <c r="G440" s="191">
        <f>IF(ISBLANK(Nomen.complète!AB440),"-",Nomen.complète!AB440)</f>
        <v>0</v>
      </c>
      <c r="H440" s="191">
        <f>IF(ISBLANK(Nomen.complète!AC440),"-",Nomen.complète!AC440)</f>
        <v>0</v>
      </c>
      <c r="L440" s="164">
        <f>IF(ISBLANK(Nomen.complète!T440),"-",Nomen.complète!T440)</f>
        <v>33530000</v>
      </c>
      <c r="M440" s="165" t="str">
        <f>IF(ISBLANK(Nomen.complète!U440),"-",Nomen.complète!U440)</f>
        <v>Poêlier-fumiste CFC</v>
      </c>
    </row>
    <row r="441" spans="1:13" x14ac:dyDescent="0.2">
      <c r="A441" s="164">
        <f>IF(ISBLANK(Nomen.complète!V441),"-",Nomen.complète!V441)</f>
        <v>38435010</v>
      </c>
      <c r="B441" s="189" t="str">
        <f>IF(ISBLANK(Nomen.complète!W441),"-",Nomen.complète!W441)</f>
        <v>Employé de commerce CFC E - Industrie de machines, des équipements électriques et des métaux</v>
      </c>
      <c r="C441" s="190">
        <f>IF(ISBLANK(Nomen.complète!X441),"-",Nomen.complète!X441)</f>
        <v>14</v>
      </c>
      <c r="D441" s="190">
        <f>IF(ISBLANK(Nomen.complète!Y441),"-",Nomen.complète!Y441)</f>
        <v>65</v>
      </c>
      <c r="E441" s="190">
        <f>IF(ISBLANK(Nomen.complète!Z441),"-",Nomen.complète!Z441)</f>
        <v>1</v>
      </c>
      <c r="F441" s="190">
        <f>IF(ISBLANK(Nomen.complète!AA441),"-",Nomen.complète!AA441)</f>
        <v>4</v>
      </c>
      <c r="G441" s="191">
        <f>IF(ISBLANK(Nomen.complète!AB441),"-",Nomen.complète!AB441)</f>
        <v>0</v>
      </c>
      <c r="H441" s="191">
        <f>IF(ISBLANK(Nomen.complète!AC441),"-",Nomen.complète!AC441)</f>
        <v>0</v>
      </c>
      <c r="L441" s="164">
        <f>IF(ISBLANK(Nomen.complète!T441),"-",Nomen.complète!T441)</f>
        <v>29010000</v>
      </c>
      <c r="M441" s="165" t="str">
        <f>IF(ISBLANK(Nomen.complète!U441),"-",Nomen.complète!U441)</f>
        <v>Praticien en mécanique AFP</v>
      </c>
    </row>
    <row r="442" spans="1:13" x14ac:dyDescent="0.2">
      <c r="A442" s="164">
        <f>IF(ISBLANK(Nomen.complète!V442),"-",Nomen.complète!V442)</f>
        <v>38435016</v>
      </c>
      <c r="B442" s="189" t="str">
        <f>IF(ISBLANK(Nomen.complète!W442),"-",Nomen.complète!W442)</f>
        <v>Employé de commerce CFC E - Logistique et transport internationaux</v>
      </c>
      <c r="C442" s="190">
        <f>IF(ISBLANK(Nomen.complète!X442),"-",Nomen.complète!X442)</f>
        <v>14</v>
      </c>
      <c r="D442" s="190">
        <f>IF(ISBLANK(Nomen.complète!Y442),"-",Nomen.complète!Y442)</f>
        <v>65</v>
      </c>
      <c r="E442" s="190">
        <f>IF(ISBLANK(Nomen.complète!Z442),"-",Nomen.complète!Z442)</f>
        <v>1</v>
      </c>
      <c r="F442" s="190">
        <f>IF(ISBLANK(Nomen.complète!AA442),"-",Nomen.complète!AA442)</f>
        <v>3</v>
      </c>
      <c r="G442" s="191">
        <f>IF(ISBLANK(Nomen.complète!AB442),"-",Nomen.complète!AB442)</f>
        <v>0</v>
      </c>
      <c r="H442" s="191">
        <f>IF(ISBLANK(Nomen.complète!AC442),"-",Nomen.complète!AC442)</f>
        <v>0</v>
      </c>
      <c r="L442" s="164">
        <f>IF(ISBLANK(Nomen.complète!T442),"-",Nomen.complète!T442)</f>
        <v>29520000</v>
      </c>
      <c r="M442" s="165" t="str">
        <f>IF(ISBLANK(Nomen.complète!U442),"-",Nomen.complète!U442)</f>
        <v>Praticien en pneumatiques AFP</v>
      </c>
    </row>
    <row r="443" spans="1:13" x14ac:dyDescent="0.2">
      <c r="A443" s="164">
        <f>IF(ISBLANK(Nomen.complète!V443),"-",Nomen.complète!V443)</f>
        <v>38435039</v>
      </c>
      <c r="B443" s="189" t="str">
        <f>IF(ISBLANK(Nomen.complète!W443),"-",Nomen.complète!W443)</f>
        <v>Employé de commerce CFC E - Notariats de Suisse</v>
      </c>
      <c r="C443" s="190">
        <f>IF(ISBLANK(Nomen.complète!X443),"-",Nomen.complète!X443)</f>
        <v>14</v>
      </c>
      <c r="D443" s="190">
        <f>IF(ISBLANK(Nomen.complète!Y443),"-",Nomen.complète!Y443)</f>
        <v>65</v>
      </c>
      <c r="E443" s="190">
        <f>IF(ISBLANK(Nomen.complète!Z443),"-",Nomen.complète!Z443)</f>
        <v>1</v>
      </c>
      <c r="F443" s="190">
        <f>IF(ISBLANK(Nomen.complète!AA443),"-",Nomen.complète!AA443)</f>
        <v>3</v>
      </c>
      <c r="G443" s="191">
        <f>IF(ISBLANK(Nomen.complète!AB443),"-",Nomen.complète!AB443)</f>
        <v>0</v>
      </c>
      <c r="H443" s="191">
        <f>IF(ISBLANK(Nomen.complète!AC443),"-",Nomen.complète!AC443)</f>
        <v>0</v>
      </c>
      <c r="L443" s="164">
        <f>IF(ISBLANK(Nomen.complète!T443),"-",Nomen.complète!T443)</f>
        <v>19125000</v>
      </c>
      <c r="M443" s="165" t="str">
        <f>IF(ISBLANK(Nomen.complète!U443),"-",Nomen.complète!U443)</f>
        <v>Praticien sur bois AFP</v>
      </c>
    </row>
    <row r="444" spans="1:13" x14ac:dyDescent="0.2">
      <c r="A444" s="164">
        <f>IF(ISBLANK(Nomen.complète!V444),"-",Nomen.complète!V444)</f>
        <v>38435015</v>
      </c>
      <c r="B444" s="189" t="str">
        <f>IF(ISBLANK(Nomen.complète!W444),"-",Nomen.complète!W444)</f>
        <v>Employé de commerce CFC E - Santésuisse</v>
      </c>
      <c r="C444" s="190">
        <f>IF(ISBLANK(Nomen.complète!X444),"-",Nomen.complète!X444)</f>
        <v>14</v>
      </c>
      <c r="D444" s="190">
        <f>IF(ISBLANK(Nomen.complète!Y444),"-",Nomen.complète!Y444)</f>
        <v>65</v>
      </c>
      <c r="E444" s="190">
        <f>IF(ISBLANK(Nomen.complète!Z444),"-",Nomen.complète!Z444)</f>
        <v>1</v>
      </c>
      <c r="F444" s="190">
        <f>IF(ISBLANK(Nomen.complète!AA444),"-",Nomen.complète!AA444)</f>
        <v>3</v>
      </c>
      <c r="G444" s="191">
        <f>IF(ISBLANK(Nomen.complète!AB444),"-",Nomen.complète!AB444)</f>
        <v>0</v>
      </c>
      <c r="H444" s="191">
        <f>IF(ISBLANK(Nomen.complète!AC444),"-",Nomen.complète!AC444)</f>
        <v>0</v>
      </c>
      <c r="L444" s="164">
        <f>IF(ISBLANK(Nomen.complète!T444),"-",Nomen.complète!T444)</f>
        <v>14110002</v>
      </c>
      <c r="M444" s="165" t="str">
        <f>IF(ISBLANK(Nomen.complète!U444),"-",Nomen.complète!U444)</f>
        <v>Professionnel du cheval CFC - Monte classique</v>
      </c>
    </row>
    <row r="445" spans="1:13" x14ac:dyDescent="0.2">
      <c r="A445" s="164">
        <f>IF(ISBLANK(Nomen.complète!V445),"-",Nomen.complète!V445)</f>
        <v>38435001</v>
      </c>
      <c r="B445" s="189" t="str">
        <f>IF(ISBLANK(Nomen.complète!W445),"-",Nomen.complète!W445)</f>
        <v>Employé de commerce CFC E - Services &amp; administration</v>
      </c>
      <c r="C445" s="190">
        <f>IF(ISBLANK(Nomen.complète!X445),"-",Nomen.complète!X445)</f>
        <v>14</v>
      </c>
      <c r="D445" s="190">
        <f>IF(ISBLANK(Nomen.complète!Y445),"-",Nomen.complète!Y445)</f>
        <v>65</v>
      </c>
      <c r="E445" s="190">
        <f>IF(ISBLANK(Nomen.complète!Z445),"-",Nomen.complète!Z445)</f>
        <v>1</v>
      </c>
      <c r="F445" s="190">
        <f>IF(ISBLANK(Nomen.complète!AA445),"-",Nomen.complète!AA445)</f>
        <v>5</v>
      </c>
      <c r="G445" s="191">
        <f>IF(ISBLANK(Nomen.complète!AB445),"-",Nomen.complète!AB445)</f>
        <v>0</v>
      </c>
      <c r="H445" s="191">
        <f>IF(ISBLANK(Nomen.complète!AC445),"-",Nomen.complète!AC445)</f>
        <v>0</v>
      </c>
      <c r="L445" s="164">
        <f>IF(ISBLANK(Nomen.complète!T445),"-",Nomen.complète!T445)</f>
        <v>14110001</v>
      </c>
      <c r="M445" s="165" t="str">
        <f>IF(ISBLANK(Nomen.complète!U445),"-",Nomen.complète!U445)</f>
        <v>Professionnel du cheval CFC - Soins aux chevaux</v>
      </c>
    </row>
    <row r="446" spans="1:13" x14ac:dyDescent="0.2">
      <c r="A446" s="164">
        <f>IF(ISBLANK(Nomen.complète!V446),"-",Nomen.complète!V446)</f>
        <v>38435031</v>
      </c>
      <c r="B446" s="189" t="str">
        <f>IF(ISBLANK(Nomen.complète!W446),"-",Nomen.complète!W446)</f>
        <v>Employé de commerce CFC E - Transport</v>
      </c>
      <c r="C446" s="190">
        <f>IF(ISBLANK(Nomen.complète!X446),"-",Nomen.complète!X446)</f>
        <v>14</v>
      </c>
      <c r="D446" s="190">
        <f>IF(ISBLANK(Nomen.complète!Y446),"-",Nomen.complète!Y446)</f>
        <v>65</v>
      </c>
      <c r="E446" s="190">
        <f>IF(ISBLANK(Nomen.complète!Z446),"-",Nomen.complète!Z446)</f>
        <v>1</v>
      </c>
      <c r="F446" s="190">
        <f>IF(ISBLANK(Nomen.complète!AA446),"-",Nomen.complète!AA446)</f>
        <v>4</v>
      </c>
      <c r="G446" s="191">
        <f>IF(ISBLANK(Nomen.complète!AB446),"-",Nomen.complète!AB446)</f>
        <v>0</v>
      </c>
      <c r="H446" s="191">
        <f>IF(ISBLANK(Nomen.complète!AC446),"-",Nomen.complète!AC446)</f>
        <v>0</v>
      </c>
      <c r="L446" s="164">
        <f>IF(ISBLANK(Nomen.complète!T446),"-",Nomen.complète!T446)</f>
        <v>14110004</v>
      </c>
      <c r="M446" s="165" t="str">
        <f>IF(ISBLANK(Nomen.complète!U446),"-",Nomen.complète!U446)</f>
        <v>Professionnel du cheval CFC - Sport de course</v>
      </c>
    </row>
    <row r="447" spans="1:13" x14ac:dyDescent="0.2">
      <c r="A447" s="164">
        <f>IF(ISBLANK(Nomen.complète!V447),"-",Nomen.complète!V447)</f>
        <v>38435034</v>
      </c>
      <c r="B447" s="189" t="str">
        <f>IF(ISBLANK(Nomen.complète!W447),"-",Nomen.complète!W447)</f>
        <v>Employé de commerce CFC E - Transport public</v>
      </c>
      <c r="C447" s="190">
        <f>IF(ISBLANK(Nomen.complète!X447),"-",Nomen.complète!X447)</f>
        <v>14</v>
      </c>
      <c r="D447" s="190">
        <f>IF(ISBLANK(Nomen.complète!Y447),"-",Nomen.complète!Y447)</f>
        <v>65</v>
      </c>
      <c r="E447" s="190">
        <f>IF(ISBLANK(Nomen.complète!Z447),"-",Nomen.complète!Z447)</f>
        <v>1</v>
      </c>
      <c r="F447" s="190">
        <f>IF(ISBLANK(Nomen.complète!AA447),"-",Nomen.complète!AA447)</f>
        <v>3</v>
      </c>
      <c r="G447" s="191">
        <f>IF(ISBLANK(Nomen.complète!AB447),"-",Nomen.complète!AB447)</f>
        <v>0</v>
      </c>
      <c r="H447" s="191">
        <f>IF(ISBLANK(Nomen.complète!AC447),"-",Nomen.complète!AC447)</f>
        <v>0</v>
      </c>
      <c r="L447" s="164">
        <f>IF(ISBLANK(Nomen.complète!T447),"-",Nomen.complète!T447)</f>
        <v>36331000</v>
      </c>
      <c r="M447" s="165" t="str">
        <f>IF(ISBLANK(Nomen.complète!U447),"-",Nomen.complète!U447)</f>
        <v>Projeteur en technique du bâtiment chauffage CFC</v>
      </c>
    </row>
    <row r="448" spans="1:13" x14ac:dyDescent="0.2">
      <c r="A448" s="164">
        <f>IF(ISBLANK(Nomen.complète!V448),"-",Nomen.complète!V448)</f>
        <v>38435000</v>
      </c>
      <c r="B448" s="189" t="str">
        <f>IF(ISBLANK(Nomen.complète!W448),"-",Nomen.complète!W448)</f>
        <v>Employé de commerce CFC E - sans autres indications</v>
      </c>
      <c r="C448" s="190">
        <f>IF(ISBLANK(Nomen.complète!X448),"-",Nomen.complète!X448)</f>
        <v>14</v>
      </c>
      <c r="D448" s="190">
        <f>IF(ISBLANK(Nomen.complète!Y448),"-",Nomen.complète!Y448)</f>
        <v>65</v>
      </c>
      <c r="E448" s="190">
        <f>IF(ISBLANK(Nomen.complète!Z448),"-",Nomen.complète!Z448)</f>
        <v>1</v>
      </c>
      <c r="F448" s="190">
        <f>IF(ISBLANK(Nomen.complète!AA448),"-",Nomen.complète!AA448)</f>
        <v>5</v>
      </c>
      <c r="G448" s="191">
        <f>IF(ISBLANK(Nomen.complète!AB448),"-",Nomen.complète!AB448)</f>
        <v>0</v>
      </c>
      <c r="H448" s="191">
        <f>IF(ISBLANK(Nomen.complète!AC448),"-",Nomen.complète!AC448)</f>
        <v>0</v>
      </c>
      <c r="L448" s="164">
        <f>IF(ISBLANK(Nomen.complète!T448),"-",Nomen.complète!T448)</f>
        <v>36333000</v>
      </c>
      <c r="M448" s="165" t="str">
        <f>IF(ISBLANK(Nomen.complète!U448),"-",Nomen.complète!U448)</f>
        <v>Projeteur en technique du bâtiment sanitaire CFC</v>
      </c>
    </row>
    <row r="449" spans="1:13" x14ac:dyDescent="0.2">
      <c r="A449" s="164">
        <f>IF(ISBLANK(Nomen.complète!V449),"-",Nomen.complète!V449)</f>
        <v>29720000</v>
      </c>
      <c r="B449" s="189" t="str">
        <f>IF(ISBLANK(Nomen.complète!W449),"-",Nomen.complète!W449)</f>
        <v>Employé de remontées mécaniques AFP</v>
      </c>
      <c r="C449" s="190">
        <f>IF(ISBLANK(Nomen.complète!X449),"-",Nomen.complète!X449)</f>
        <v>14</v>
      </c>
      <c r="D449" s="190">
        <f>IF(ISBLANK(Nomen.complète!Y449),"-",Nomen.complète!Y449)</f>
        <v>65</v>
      </c>
      <c r="E449" s="190">
        <f>IF(ISBLANK(Nomen.complète!Z449),"-",Nomen.complète!Z449)</f>
        <v>1</v>
      </c>
      <c r="F449" s="190">
        <f>IF(ISBLANK(Nomen.complète!AA449),"-",Nomen.complète!AA449)</f>
        <v>2</v>
      </c>
      <c r="G449" s="191">
        <f>IF(ISBLANK(Nomen.complète!AB449),"-",Nomen.complète!AB449)</f>
        <v>0</v>
      </c>
      <c r="H449" s="191">
        <f>IF(ISBLANK(Nomen.complète!AC449),"-",Nomen.complète!AC449)</f>
        <v>0</v>
      </c>
      <c r="L449" s="164">
        <f>IF(ISBLANK(Nomen.complète!T449),"-",Nomen.complète!T449)</f>
        <v>36332000</v>
      </c>
      <c r="M449" s="165" t="str">
        <f>IF(ISBLANK(Nomen.complète!U449),"-",Nomen.complète!U449)</f>
        <v>Projeteur en technique du bâtiment ventilation CFC</v>
      </c>
    </row>
    <row r="450" spans="1:13" x14ac:dyDescent="0.2">
      <c r="A450" s="164">
        <f>IF(ISBLANK(Nomen.complète!V450),"-",Nomen.complète!V450)</f>
        <v>42360000</v>
      </c>
      <c r="B450" s="189" t="str">
        <f>IF(ISBLANK(Nomen.complète!W450),"-",Nomen.complète!W450)</f>
        <v>Employé en cuisine AFP</v>
      </c>
      <c r="C450" s="190">
        <f>IF(ISBLANK(Nomen.complète!X450),"-",Nomen.complète!X450)</f>
        <v>14</v>
      </c>
      <c r="D450" s="190">
        <f>IF(ISBLANK(Nomen.complète!Y450),"-",Nomen.complète!Y450)</f>
        <v>65</v>
      </c>
      <c r="E450" s="190">
        <f>IF(ISBLANK(Nomen.complète!Z450),"-",Nomen.complète!Z450)</f>
        <v>1</v>
      </c>
      <c r="F450" s="190">
        <f>IF(ISBLANK(Nomen.complète!AA450),"-",Nomen.complète!AA450)</f>
        <v>2</v>
      </c>
      <c r="G450" s="191">
        <f>IF(ISBLANK(Nomen.complète!AB450),"-",Nomen.complète!AB450)</f>
        <v>0</v>
      </c>
      <c r="H450" s="191">
        <f>IF(ISBLANK(Nomen.complète!AC450),"-",Nomen.complète!AC450)</f>
        <v>0</v>
      </c>
      <c r="L450" s="164">
        <f>IF(ISBLANK(Nomen.complète!T450),"-",Nomen.complète!T450)</f>
        <v>31700000</v>
      </c>
      <c r="M450" s="165" t="str">
        <f>IF(ISBLANK(Nomen.complète!U450),"-",Nomen.complète!U450)</f>
        <v>Qualiticien en microtechnique CFC</v>
      </c>
    </row>
    <row r="451" spans="1:13" x14ac:dyDescent="0.2">
      <c r="A451" s="164">
        <f>IF(ISBLANK(Nomen.complète!V451),"-",Nomen.complète!V451)</f>
        <v>42240000</v>
      </c>
      <c r="B451" s="189" t="str">
        <f>IF(ISBLANK(Nomen.complète!W451),"-",Nomen.complète!W451)</f>
        <v>Employé en hôtellerie AFP</v>
      </c>
      <c r="C451" s="190">
        <f>IF(ISBLANK(Nomen.complète!X451),"-",Nomen.complète!X451)</f>
        <v>14</v>
      </c>
      <c r="D451" s="190">
        <f>IF(ISBLANK(Nomen.complète!Y451),"-",Nomen.complète!Y451)</f>
        <v>65</v>
      </c>
      <c r="E451" s="190">
        <f>IF(ISBLANK(Nomen.complète!Z451),"-",Nomen.complète!Z451)</f>
        <v>1</v>
      </c>
      <c r="F451" s="190">
        <f>IF(ISBLANK(Nomen.complète!AA451),"-",Nomen.complète!AA451)</f>
        <v>2</v>
      </c>
      <c r="G451" s="191">
        <f>IF(ISBLANK(Nomen.complète!AB451),"-",Nomen.complète!AB451)</f>
        <v>0</v>
      </c>
      <c r="H451" s="191">
        <f>IF(ISBLANK(Nomen.complète!AC451),"-",Nomen.complète!AC451)</f>
        <v>0</v>
      </c>
      <c r="L451" s="164">
        <f>IF(ISBLANK(Nomen.complète!T451),"-",Nomen.complète!T451)</f>
        <v>43055000</v>
      </c>
      <c r="M451" s="165" t="str">
        <f>IF(ISBLANK(Nomen.complète!U451),"-",Nomen.complète!U451)</f>
        <v>Ramoneur CFC</v>
      </c>
    </row>
    <row r="452" spans="1:13" x14ac:dyDescent="0.2">
      <c r="A452" s="164">
        <f>IF(ISBLANK(Nomen.complète!V452),"-",Nomen.complète!V452)</f>
        <v>16580000</v>
      </c>
      <c r="B452" s="189" t="str">
        <f>IF(ISBLANK(Nomen.complète!W452),"-",Nomen.complète!W452)</f>
        <v>Employé en industrie laitière AFP</v>
      </c>
      <c r="C452" s="190">
        <f>IF(ISBLANK(Nomen.complète!X452),"-",Nomen.complète!X452)</f>
        <v>14</v>
      </c>
      <c r="D452" s="190">
        <f>IF(ISBLANK(Nomen.complète!Y452),"-",Nomen.complète!Y452)</f>
        <v>65</v>
      </c>
      <c r="E452" s="190">
        <f>IF(ISBLANK(Nomen.complète!Z452),"-",Nomen.complète!Z452)</f>
        <v>1</v>
      </c>
      <c r="F452" s="190">
        <f>IF(ISBLANK(Nomen.complète!AA452),"-",Nomen.complète!AA452)</f>
        <v>2</v>
      </c>
      <c r="G452" s="191">
        <f>IF(ISBLANK(Nomen.complète!AB452),"-",Nomen.complète!AB452)</f>
        <v>0</v>
      </c>
      <c r="H452" s="191">
        <f>IF(ISBLANK(Nomen.complète!AC452),"-",Nomen.complète!AC452)</f>
        <v>0</v>
      </c>
      <c r="L452" s="164">
        <f>IF(ISBLANK(Nomen.complète!T452),"-",Nomen.complète!T452)</f>
        <v>48210000</v>
      </c>
      <c r="M452" s="165" t="str">
        <f>IF(ISBLANK(Nomen.complète!U452),"-",Nomen.complète!U452)</f>
        <v>Réalisateur publicitaire CFC</v>
      </c>
    </row>
    <row r="453" spans="1:13" x14ac:dyDescent="0.2">
      <c r="A453" s="164">
        <f>IF(ISBLANK(Nomen.complète!V453),"-",Nomen.complète!V453)</f>
        <v>42220000</v>
      </c>
      <c r="B453" s="189" t="str">
        <f>IF(ISBLANK(Nomen.complète!W453),"-",Nomen.complète!W453)</f>
        <v>Employé en intendance AFP</v>
      </c>
      <c r="C453" s="190">
        <f>IF(ISBLANK(Nomen.complète!X453),"-",Nomen.complète!X453)</f>
        <v>14</v>
      </c>
      <c r="D453" s="190">
        <f>IF(ISBLANK(Nomen.complète!Y453),"-",Nomen.complète!Y453)</f>
        <v>65</v>
      </c>
      <c r="E453" s="190">
        <f>IF(ISBLANK(Nomen.complète!Z453),"-",Nomen.complète!Z453)</f>
        <v>1</v>
      </c>
      <c r="F453" s="190">
        <f>IF(ISBLANK(Nomen.complète!AA453),"-",Nomen.complète!AA453)</f>
        <v>2</v>
      </c>
      <c r="G453" s="191">
        <f>IF(ISBLANK(Nomen.complète!AB453),"-",Nomen.complète!AB453)</f>
        <v>0</v>
      </c>
      <c r="H453" s="191">
        <f>IF(ISBLANK(Nomen.complète!AC453),"-",Nomen.complète!AC453)</f>
        <v>0</v>
      </c>
      <c r="L453" s="164">
        <f>IF(ISBLANK(Nomen.complète!T453),"-",Nomen.complète!T453)</f>
        <v>27960000</v>
      </c>
      <c r="M453" s="165" t="str">
        <f>IF(ISBLANK(Nomen.complète!U453),"-",Nomen.complète!U453)</f>
        <v>Serrurier sur véhicules CFC</v>
      </c>
    </row>
    <row r="454" spans="1:13" x14ac:dyDescent="0.2">
      <c r="A454" s="164">
        <f>IF(ISBLANK(Nomen.complète!V454),"-",Nomen.complète!V454)</f>
        <v>42330000</v>
      </c>
      <c r="B454" s="189" t="str">
        <f>IF(ISBLANK(Nomen.complète!W454),"-",Nomen.complète!W454)</f>
        <v>Employé en restauration AFP</v>
      </c>
      <c r="C454" s="190">
        <f>IF(ISBLANK(Nomen.complète!X454),"-",Nomen.complète!X454)</f>
        <v>14</v>
      </c>
      <c r="D454" s="190">
        <f>IF(ISBLANK(Nomen.complète!Y454),"-",Nomen.complète!Y454)</f>
        <v>65</v>
      </c>
      <c r="E454" s="190">
        <f>IF(ISBLANK(Nomen.complète!Z454),"-",Nomen.complète!Z454)</f>
        <v>1</v>
      </c>
      <c r="F454" s="190">
        <f>IF(ISBLANK(Nomen.complète!AA454),"-",Nomen.complète!AA454)</f>
        <v>2</v>
      </c>
      <c r="G454" s="191">
        <f>IF(ISBLANK(Nomen.complète!AB454),"-",Nomen.complète!AB454)</f>
        <v>0</v>
      </c>
      <c r="H454" s="191">
        <f>IF(ISBLANK(Nomen.complète!AC454),"-",Nomen.complète!AC454)</f>
        <v>0</v>
      </c>
      <c r="L454" s="164">
        <f>IF(ISBLANK(Nomen.complète!T454),"-",Nomen.complète!T454)</f>
        <v>21320013</v>
      </c>
      <c r="M454" s="165" t="str">
        <f>IF(ISBLANK(Nomen.complète!U454),"-",Nomen.complète!U454)</f>
        <v>Spécialiste en photographie CFC - Conseil et vente</v>
      </c>
    </row>
    <row r="455" spans="1:13" x14ac:dyDescent="0.2">
      <c r="A455" s="164">
        <f>IF(ISBLANK(Nomen.complète!V455),"-",Nomen.complète!V455)</f>
        <v>42331000</v>
      </c>
      <c r="B455" s="189" t="str">
        <f>IF(ISBLANK(Nomen.complète!W455),"-",Nomen.complète!W455)</f>
        <v>Employé en restauration AFP (dès 2019)</v>
      </c>
      <c r="C455" s="190">
        <f>IF(ISBLANK(Nomen.complète!X455),"-",Nomen.complète!X455)</f>
        <v>14</v>
      </c>
      <c r="D455" s="190">
        <f>IF(ISBLANK(Nomen.complète!Y455),"-",Nomen.complète!Y455)</f>
        <v>65</v>
      </c>
      <c r="E455" s="190">
        <f>IF(ISBLANK(Nomen.complète!Z455),"-",Nomen.complète!Z455)</f>
        <v>1</v>
      </c>
      <c r="F455" s="190">
        <f>IF(ISBLANK(Nomen.complète!AA455),"-",Nomen.complète!AA455)</f>
        <v>2</v>
      </c>
      <c r="G455" s="191">
        <f>IF(ISBLANK(Nomen.complète!AB455),"-",Nomen.complète!AB455)</f>
        <v>0</v>
      </c>
      <c r="H455" s="191">
        <f>IF(ISBLANK(Nomen.complète!AC455),"-",Nomen.complète!AC455)</f>
        <v>0</v>
      </c>
      <c r="L455" s="164">
        <f>IF(ISBLANK(Nomen.complète!T455),"-",Nomen.complète!T455)</f>
        <v>21320012</v>
      </c>
      <c r="M455" s="165" t="str">
        <f>IF(ISBLANK(Nomen.complète!U455),"-",Nomen.complète!U455)</f>
        <v>Spécialiste en photographie CFC - Finishing</v>
      </c>
    </row>
    <row r="456" spans="1:13" x14ac:dyDescent="0.2">
      <c r="A456" s="164">
        <f>IF(ISBLANK(Nomen.complète!V456),"-",Nomen.complète!V456)</f>
        <v>42221000</v>
      </c>
      <c r="B456" s="189" t="str">
        <f>IF(ISBLANK(Nomen.complète!W456),"-",Nomen.complète!W456)</f>
        <v>Employé/Employée en hôtellerie-intendance AFP</v>
      </c>
      <c r="C456" s="190">
        <f>IF(ISBLANK(Nomen.complète!X456),"-",Nomen.complète!X456)</f>
        <v>14</v>
      </c>
      <c r="D456" s="190">
        <f>IF(ISBLANK(Nomen.complète!Y456),"-",Nomen.complète!Y456)</f>
        <v>65</v>
      </c>
      <c r="E456" s="190">
        <f>IF(ISBLANK(Nomen.complète!Z456),"-",Nomen.complète!Z456)</f>
        <v>1</v>
      </c>
      <c r="F456" s="190">
        <f>IF(ISBLANK(Nomen.complète!AA456),"-",Nomen.complète!AA456)</f>
        <v>2</v>
      </c>
      <c r="G456" s="191">
        <f>IF(ISBLANK(Nomen.complète!AB456),"-",Nomen.complète!AB456)</f>
        <v>0</v>
      </c>
      <c r="H456" s="191">
        <f>IF(ISBLANK(Nomen.complète!AC456),"-",Nomen.complète!AC456)</f>
        <v>0</v>
      </c>
      <c r="L456" s="164">
        <f>IF(ISBLANK(Nomen.complète!T456),"-",Nomen.complète!T456)</f>
        <v>21320011</v>
      </c>
      <c r="M456" s="165" t="str">
        <f>IF(ISBLANK(Nomen.complète!U456),"-",Nomen.complète!U456)</f>
        <v>Spécialiste en photographie CFC - Photographie</v>
      </c>
    </row>
    <row r="457" spans="1:13" x14ac:dyDescent="0.2">
      <c r="A457" s="164">
        <f>IF(ISBLANK(Nomen.complète!V457),"-",Nomen.complète!V457)</f>
        <v>44260000</v>
      </c>
      <c r="B457" s="189" t="str">
        <f>IF(ISBLANK(Nomen.complète!W457),"-",Nomen.complète!W457)</f>
        <v>Esthéticienne CFC</v>
      </c>
      <c r="C457" s="190">
        <f>IF(ISBLANK(Nomen.complète!X457),"-",Nomen.complète!X457)</f>
        <v>14</v>
      </c>
      <c r="D457" s="190">
        <f>IF(ISBLANK(Nomen.complète!Y457),"-",Nomen.complète!Y457)</f>
        <v>65</v>
      </c>
      <c r="E457" s="190">
        <f>IF(ISBLANK(Nomen.complète!Z457),"-",Nomen.complète!Z457)</f>
        <v>1</v>
      </c>
      <c r="F457" s="190">
        <f>IF(ISBLANK(Nomen.complète!AA457),"-",Nomen.complète!AA457)</f>
        <v>3</v>
      </c>
      <c r="G457" s="191">
        <f>IF(ISBLANK(Nomen.complète!AB457),"-",Nomen.complète!AB457)</f>
        <v>0</v>
      </c>
      <c r="H457" s="191">
        <f>IF(ISBLANK(Nomen.complète!AC457),"-",Nomen.complète!AC457)</f>
        <v>0</v>
      </c>
      <c r="L457" s="164">
        <f>IF(ISBLANK(Nomen.complète!T457),"-",Nomen.complète!T457)</f>
        <v>21330000</v>
      </c>
      <c r="M457" s="165" t="str">
        <f>IF(ISBLANK(Nomen.complète!U457),"-",Nomen.complète!U457)</f>
        <v>Spécialiste en photomédias CFC</v>
      </c>
    </row>
    <row r="458" spans="1:13" x14ac:dyDescent="0.2">
      <c r="A458" s="164">
        <f>IF(ISBLANK(Nomen.complète!V458),"-",Nomen.complète!V458)</f>
        <v>33260000</v>
      </c>
      <c r="B458" s="189" t="str">
        <f>IF(ISBLANK(Nomen.complète!W458),"-",Nomen.complète!W458)</f>
        <v>Etancheur CFC</v>
      </c>
      <c r="C458" s="190">
        <f>IF(ISBLANK(Nomen.complète!X458),"-",Nomen.complète!X458)</f>
        <v>14</v>
      </c>
      <c r="D458" s="190">
        <f>IF(ISBLANK(Nomen.complète!Y458),"-",Nomen.complète!Y458)</f>
        <v>65</v>
      </c>
      <c r="E458" s="190">
        <f>IF(ISBLANK(Nomen.complète!Z458),"-",Nomen.complète!Z458)</f>
        <v>1</v>
      </c>
      <c r="F458" s="190">
        <f>IF(ISBLANK(Nomen.complète!AA458),"-",Nomen.complète!AA458)</f>
        <v>3</v>
      </c>
      <c r="G458" s="191">
        <f>IF(ISBLANK(Nomen.complète!AB458),"-",Nomen.complète!AB458)</f>
        <v>0</v>
      </c>
      <c r="H458" s="191">
        <f>IF(ISBLANK(Nomen.complète!AC458),"-",Nomen.complète!AC458)</f>
        <v>0</v>
      </c>
      <c r="L458" s="164">
        <f>IF(ISBLANK(Nomen.complète!T458),"-",Nomen.complète!T458)</f>
        <v>42310000</v>
      </c>
      <c r="M458" s="165" t="str">
        <f>IF(ISBLANK(Nomen.complète!U458),"-",Nomen.complète!U458)</f>
        <v>Spécialiste en restauration CFC</v>
      </c>
    </row>
    <row r="459" spans="1:13" x14ac:dyDescent="0.2">
      <c r="A459" s="164">
        <f>IF(ISBLANK(Nomen.complète!V459),"-",Nomen.complète!V459)</f>
        <v>48350000</v>
      </c>
      <c r="B459" s="189" t="str">
        <f>IF(ISBLANK(Nomen.complète!W459),"-",Nomen.complète!W459)</f>
        <v>Expression artistique</v>
      </c>
      <c r="C459" s="190">
        <f>IF(ISBLANK(Nomen.complète!X459),"-",Nomen.complète!X459)</f>
        <v>14</v>
      </c>
      <c r="D459" s="190">
        <f>IF(ISBLANK(Nomen.complète!Y459),"-",Nomen.complète!Y459)</f>
        <v>65</v>
      </c>
      <c r="E459" s="190">
        <f>IF(ISBLANK(Nomen.complète!Z459),"-",Nomen.complète!Z459)</f>
        <v>1</v>
      </c>
      <c r="F459" s="190">
        <f>IF(ISBLANK(Nomen.complète!AA459),"-",Nomen.complète!AA459)</f>
        <v>4</v>
      </c>
      <c r="G459" s="191">
        <f>IF(ISBLANK(Nomen.complète!AB459),"-",Nomen.complète!AB459)</f>
        <v>0</v>
      </c>
      <c r="H459" s="191">
        <f>IF(ISBLANK(Nomen.complète!AC459),"-",Nomen.complète!AC459)</f>
        <v>0</v>
      </c>
      <c r="L459" s="164">
        <f>IF(ISBLANK(Nomen.complète!T459),"-",Nomen.complète!T459)</f>
        <v>42311000</v>
      </c>
      <c r="M459" s="165" t="str">
        <f>IF(ISBLANK(Nomen.complète!U459),"-",Nomen.complète!U459)</f>
        <v>Spécialiste en restauration CFC (dès 2019)</v>
      </c>
    </row>
    <row r="460" spans="1:13" x14ac:dyDescent="0.2">
      <c r="A460" s="164">
        <f>IF(ISBLANK(Nomen.complète!V460),"-",Nomen.complète!V460)</f>
        <v>35160001</v>
      </c>
      <c r="B460" s="189" t="str">
        <f>IF(ISBLANK(Nomen.complète!W460),"-",Nomen.complète!W460)</f>
        <v>Facteur d'instruments de musique CFC - Facture d'instruments à vent</v>
      </c>
      <c r="C460" s="190">
        <f>IF(ISBLANK(Nomen.complète!X460),"-",Nomen.complète!X460)</f>
        <v>14</v>
      </c>
      <c r="D460" s="190">
        <f>IF(ISBLANK(Nomen.complète!Y460),"-",Nomen.complète!Y460)</f>
        <v>65</v>
      </c>
      <c r="E460" s="190">
        <f>IF(ISBLANK(Nomen.complète!Z460),"-",Nomen.complète!Z460)</f>
        <v>1</v>
      </c>
      <c r="F460" s="190">
        <f>IF(ISBLANK(Nomen.complète!AA460),"-",Nomen.complète!AA460)</f>
        <v>4</v>
      </c>
      <c r="G460" s="191">
        <f>IF(ISBLANK(Nomen.complète!AB460),"-",Nomen.complète!AB460)</f>
        <v>0</v>
      </c>
      <c r="H460" s="191">
        <f>IF(ISBLANK(Nomen.complète!AC460),"-",Nomen.complète!AC460)</f>
        <v>0</v>
      </c>
      <c r="L460" s="164">
        <f>IF(ISBLANK(Nomen.complète!T460),"-",Nomen.complète!T460)</f>
        <v>42370000</v>
      </c>
      <c r="M460" s="165" t="str">
        <f>IF(ISBLANK(Nomen.complète!U460),"-",Nomen.complète!U460)</f>
        <v>Spécialiste en restauration de système CFC</v>
      </c>
    </row>
    <row r="461" spans="1:13" x14ac:dyDescent="0.2">
      <c r="A461" s="164">
        <f>IF(ISBLANK(Nomen.complète!V461),"-",Nomen.complète!V461)</f>
        <v>35160004</v>
      </c>
      <c r="B461" s="189" t="str">
        <f>IF(ISBLANK(Nomen.complète!W461),"-",Nomen.complète!W461)</f>
        <v>Facteur d'instruments de musique CFC - Facture d'orgues</v>
      </c>
      <c r="C461" s="190">
        <f>IF(ISBLANK(Nomen.complète!X461),"-",Nomen.complète!X461)</f>
        <v>14</v>
      </c>
      <c r="D461" s="190">
        <f>IF(ISBLANK(Nomen.complète!Y461),"-",Nomen.complète!Y461)</f>
        <v>65</v>
      </c>
      <c r="E461" s="190">
        <f>IF(ISBLANK(Nomen.complète!Z461),"-",Nomen.complète!Z461)</f>
        <v>1</v>
      </c>
      <c r="F461" s="190">
        <f>IF(ISBLANK(Nomen.complète!AA461),"-",Nomen.complète!AA461)</f>
        <v>4</v>
      </c>
      <c r="G461" s="191">
        <f>IF(ISBLANK(Nomen.complète!AB461),"-",Nomen.complète!AB461)</f>
        <v>0</v>
      </c>
      <c r="H461" s="191">
        <f>IF(ISBLANK(Nomen.complète!AC461),"-",Nomen.complète!AC461)</f>
        <v>0</v>
      </c>
      <c r="L461" s="164">
        <f>IF(ISBLANK(Nomen.complète!T461),"-",Nomen.complète!T461)</f>
        <v>26710000</v>
      </c>
      <c r="M461" s="165" t="str">
        <f>IF(ISBLANK(Nomen.complète!U461),"-",Nomen.complète!U461)</f>
        <v>Tailleur de pierre CFC</v>
      </c>
    </row>
    <row r="462" spans="1:13" x14ac:dyDescent="0.2">
      <c r="A462" s="164">
        <f>IF(ISBLANK(Nomen.complète!V462),"-",Nomen.complète!V462)</f>
        <v>35160003</v>
      </c>
      <c r="B462" s="189" t="str">
        <f>IF(ISBLANK(Nomen.complète!W462),"-",Nomen.complète!W462)</f>
        <v>Facteur d'instruments de musique CFC - Facture de pianos</v>
      </c>
      <c r="C462" s="190">
        <f>IF(ISBLANK(Nomen.complète!X462),"-",Nomen.complète!X462)</f>
        <v>14</v>
      </c>
      <c r="D462" s="190">
        <f>IF(ISBLANK(Nomen.complète!Y462),"-",Nomen.complète!Y462)</f>
        <v>65</v>
      </c>
      <c r="E462" s="190">
        <f>IF(ISBLANK(Nomen.complète!Z462),"-",Nomen.complète!Z462)</f>
        <v>1</v>
      </c>
      <c r="F462" s="190">
        <f>IF(ISBLANK(Nomen.complète!AA462),"-",Nomen.complète!AA462)</f>
        <v>4</v>
      </c>
      <c r="G462" s="191">
        <f>IF(ISBLANK(Nomen.complète!AB462),"-",Nomen.complète!AB462)</f>
        <v>0</v>
      </c>
      <c r="H462" s="191">
        <f>IF(ISBLANK(Nomen.complète!AC462),"-",Nomen.complète!AC462)</f>
        <v>0</v>
      </c>
      <c r="L462" s="164">
        <f>IF(ISBLANK(Nomen.complète!T462),"-",Nomen.complète!T462)</f>
        <v>26710003</v>
      </c>
      <c r="M462" s="165" t="str">
        <f>IF(ISBLANK(Nomen.complète!U462),"-",Nomen.complète!U462)</f>
        <v>Tailleur de pierre CFC - Bâtiment et rénovation</v>
      </c>
    </row>
    <row r="463" spans="1:13" x14ac:dyDescent="0.2">
      <c r="A463" s="164">
        <f>IF(ISBLANK(Nomen.complète!V463),"-",Nomen.complète!V463)</f>
        <v>35160005</v>
      </c>
      <c r="B463" s="189" t="str">
        <f>IF(ISBLANK(Nomen.complète!W463),"-",Nomen.complète!W463)</f>
        <v>Facteur d'instruments de musique CFC - Facture de tuyaux d'orgues</v>
      </c>
      <c r="C463" s="190">
        <f>IF(ISBLANK(Nomen.complète!X463),"-",Nomen.complète!X463)</f>
        <v>14</v>
      </c>
      <c r="D463" s="190">
        <f>IF(ISBLANK(Nomen.complète!Y463),"-",Nomen.complète!Y463)</f>
        <v>65</v>
      </c>
      <c r="E463" s="190">
        <f>IF(ISBLANK(Nomen.complète!Z463),"-",Nomen.complète!Z463)</f>
        <v>1</v>
      </c>
      <c r="F463" s="190">
        <f>IF(ISBLANK(Nomen.complète!AA463),"-",Nomen.complète!AA463)</f>
        <v>4</v>
      </c>
      <c r="G463" s="191">
        <f>IF(ISBLANK(Nomen.complète!AB463),"-",Nomen.complète!AB463)</f>
        <v>0</v>
      </c>
      <c r="H463" s="191">
        <f>IF(ISBLANK(Nomen.complète!AC463),"-",Nomen.complète!AC463)</f>
        <v>0</v>
      </c>
      <c r="L463" s="164">
        <f>IF(ISBLANK(Nomen.complète!T463),"-",Nomen.complète!T463)</f>
        <v>26710004</v>
      </c>
      <c r="M463" s="165" t="str">
        <f>IF(ISBLANK(Nomen.complète!U463),"-",Nomen.complète!U463)</f>
        <v>Tailleur de pierre CFC - Conception et marbrerie</v>
      </c>
    </row>
    <row r="464" spans="1:13" x14ac:dyDescent="0.2">
      <c r="A464" s="164">
        <f>IF(ISBLANK(Nomen.complète!V464),"-",Nomen.complète!V464)</f>
        <v>35160002</v>
      </c>
      <c r="B464" s="189" t="str">
        <f>IF(ISBLANK(Nomen.complète!W464),"-",Nomen.complète!W464)</f>
        <v>Facteur d'instruments de musique CFC - Réparation d'instruments à vent</v>
      </c>
      <c r="C464" s="190">
        <f>IF(ISBLANK(Nomen.complète!X464),"-",Nomen.complète!X464)</f>
        <v>14</v>
      </c>
      <c r="D464" s="190">
        <f>IF(ISBLANK(Nomen.complète!Y464),"-",Nomen.complète!Y464)</f>
        <v>65</v>
      </c>
      <c r="E464" s="190">
        <f>IF(ISBLANK(Nomen.complète!Z464),"-",Nomen.complète!Z464)</f>
        <v>1</v>
      </c>
      <c r="F464" s="190">
        <f>IF(ISBLANK(Nomen.complète!AA464),"-",Nomen.complète!AA464)</f>
        <v>4</v>
      </c>
      <c r="G464" s="191">
        <f>IF(ISBLANK(Nomen.complète!AB464),"-",Nomen.complète!AB464)</f>
        <v>0</v>
      </c>
      <c r="H464" s="191">
        <f>IF(ISBLANK(Nomen.complète!AC464),"-",Nomen.complète!AC464)</f>
        <v>0</v>
      </c>
      <c r="L464" s="164">
        <f>IF(ISBLANK(Nomen.complète!T464),"-",Nomen.complète!T464)</f>
        <v>26710002</v>
      </c>
      <c r="M464" s="165" t="str">
        <f>IF(ISBLANK(Nomen.complète!U464),"-",Nomen.complète!U464)</f>
        <v>Tailleur de pierre CFC - Industrie</v>
      </c>
    </row>
    <row r="465" spans="1:13" x14ac:dyDescent="0.2">
      <c r="A465" s="164">
        <f>IF(ISBLANK(Nomen.complète!V465),"-",Nomen.complète!V465)</f>
        <v>35160099</v>
      </c>
      <c r="B465" s="189" t="str">
        <f>IF(ISBLANK(Nomen.complète!W465),"-",Nomen.complète!W465)</f>
        <v>Facteur d'instruments de musique CFC - sans autres indications</v>
      </c>
      <c r="C465" s="190">
        <f>IF(ISBLANK(Nomen.complète!X465),"-",Nomen.complète!X465)</f>
        <v>14</v>
      </c>
      <c r="D465" s="190">
        <f>IF(ISBLANK(Nomen.complète!Y465),"-",Nomen.complète!Y465)</f>
        <v>65</v>
      </c>
      <c r="E465" s="190">
        <f>IF(ISBLANK(Nomen.complète!Z465),"-",Nomen.complète!Z465)</f>
        <v>1</v>
      </c>
      <c r="F465" s="190">
        <f>IF(ISBLANK(Nomen.complète!AA465),"-",Nomen.complète!AA465)</f>
        <v>4</v>
      </c>
      <c r="G465" s="191">
        <f>IF(ISBLANK(Nomen.complète!AB465),"-",Nomen.complète!AB465)</f>
        <v>0</v>
      </c>
      <c r="H465" s="191">
        <f>IF(ISBLANK(Nomen.complète!AC465),"-",Nomen.complète!AC465)</f>
        <v>0</v>
      </c>
      <c r="L465" s="164">
        <f>IF(ISBLANK(Nomen.complète!T465),"-",Nomen.complète!T465)</f>
        <v>37380000</v>
      </c>
      <c r="M465" s="165" t="str">
        <f>IF(ISBLANK(Nomen.complète!U465),"-",Nomen.complète!U465)</f>
        <v>Techniscéniste CFC</v>
      </c>
    </row>
    <row r="466" spans="1:13" x14ac:dyDescent="0.2">
      <c r="A466" s="164">
        <f>IF(ISBLANK(Nomen.complète!V466),"-",Nomen.complète!V466)</f>
        <v>35310000</v>
      </c>
      <c r="B466" s="189" t="str">
        <f>IF(ISBLANK(Nomen.complète!W466),"-",Nomen.complète!W466)</f>
        <v>Facteur de pianos CFC</v>
      </c>
      <c r="C466" s="190">
        <f>IF(ISBLANK(Nomen.complète!X466),"-",Nomen.complète!X466)</f>
        <v>14</v>
      </c>
      <c r="D466" s="190">
        <f>IF(ISBLANK(Nomen.complète!Y466),"-",Nomen.complète!Y466)</f>
        <v>65</v>
      </c>
      <c r="E466" s="190">
        <f>IF(ISBLANK(Nomen.complète!Z466),"-",Nomen.complète!Z466)</f>
        <v>1</v>
      </c>
      <c r="F466" s="190">
        <f>IF(ISBLANK(Nomen.complète!AA466),"-",Nomen.complète!AA466)</f>
        <v>4</v>
      </c>
      <c r="G466" s="191">
        <f>IF(ISBLANK(Nomen.complète!AB466),"-",Nomen.complète!AB466)</f>
        <v>0</v>
      </c>
      <c r="H466" s="191">
        <f>IF(ISBLANK(Nomen.complète!AC466),"-",Nomen.complète!AC466)</f>
        <v>0</v>
      </c>
      <c r="L466" s="164">
        <f>IF(ISBLANK(Nomen.complète!T466),"-",Nomen.complète!T466)</f>
        <v>30200000</v>
      </c>
      <c r="M466" s="165" t="str">
        <f>IF(ISBLANK(Nomen.complète!U466),"-",Nomen.complète!U466)</f>
        <v>Technologue en assainissement CFC</v>
      </c>
    </row>
    <row r="467" spans="1:13" x14ac:dyDescent="0.2">
      <c r="A467" s="164">
        <f>IF(ISBLANK(Nomen.complète!V467),"-",Nomen.complète!V467)</f>
        <v>35560000</v>
      </c>
      <c r="B467" s="189" t="str">
        <f>IF(ISBLANK(Nomen.complète!W467),"-",Nomen.complète!W467)</f>
        <v>Facteur de tuyaux d’orgues CFC</v>
      </c>
      <c r="C467" s="190">
        <f>IF(ISBLANK(Nomen.complète!X467),"-",Nomen.complète!X467)</f>
        <v>14</v>
      </c>
      <c r="D467" s="190">
        <f>IF(ISBLANK(Nomen.complète!Y467),"-",Nomen.complète!Y467)</f>
        <v>65</v>
      </c>
      <c r="E467" s="190">
        <f>IF(ISBLANK(Nomen.complète!Z467),"-",Nomen.complète!Z467)</f>
        <v>1</v>
      </c>
      <c r="F467" s="190">
        <f>IF(ISBLANK(Nomen.complète!AA467),"-",Nomen.complète!AA467)</f>
        <v>4</v>
      </c>
      <c r="G467" s="191">
        <f>IF(ISBLANK(Nomen.complète!AB467),"-",Nomen.complète!AB467)</f>
        <v>0</v>
      </c>
      <c r="H467" s="191">
        <f>IF(ISBLANK(Nomen.complète!AC467),"-",Nomen.complète!AC467)</f>
        <v>0</v>
      </c>
      <c r="L467" s="164">
        <f>IF(ISBLANK(Nomen.complète!T467),"-",Nomen.complète!T467)</f>
        <v>46770000</v>
      </c>
      <c r="M467" s="165" t="str">
        <f>IF(ISBLANK(Nomen.complète!U467),"-",Nomen.complète!U467)</f>
        <v>Technologue en dispositifs médicaux CFC</v>
      </c>
    </row>
    <row r="468" spans="1:13" x14ac:dyDescent="0.2">
      <c r="A468" s="164">
        <f>IF(ISBLANK(Nomen.complète!V468),"-",Nomen.complète!V468)</f>
        <v>35170000</v>
      </c>
      <c r="B468" s="189" t="str">
        <f>IF(ISBLANK(Nomen.complète!W468),"-",Nomen.complète!W468)</f>
        <v>Facteur d’instruments à vent CFC</v>
      </c>
      <c r="C468" s="190">
        <f>IF(ISBLANK(Nomen.complète!X468),"-",Nomen.complète!X468)</f>
        <v>14</v>
      </c>
      <c r="D468" s="190">
        <f>IF(ISBLANK(Nomen.complète!Y468),"-",Nomen.complète!Y468)</f>
        <v>65</v>
      </c>
      <c r="E468" s="190">
        <f>IF(ISBLANK(Nomen.complète!Z468),"-",Nomen.complète!Z468)</f>
        <v>1</v>
      </c>
      <c r="F468" s="190">
        <f>IF(ISBLANK(Nomen.complète!AA468),"-",Nomen.complète!AA468)</f>
        <v>4</v>
      </c>
      <c r="G468" s="191">
        <f>IF(ISBLANK(Nomen.complète!AB468),"-",Nomen.complète!AB468)</f>
        <v>0</v>
      </c>
      <c r="H468" s="191">
        <f>IF(ISBLANK(Nomen.complète!AC468),"-",Nomen.complète!AC468)</f>
        <v>0</v>
      </c>
      <c r="L468" s="164">
        <f>IF(ISBLANK(Nomen.complète!T468),"-",Nomen.complète!T468)</f>
        <v>20410000</v>
      </c>
      <c r="M468" s="165" t="str">
        <f>IF(ISBLANK(Nomen.complète!U468),"-",Nomen.complète!U468)</f>
        <v>Technologue en emballage CFC</v>
      </c>
    </row>
    <row r="469" spans="1:13" x14ac:dyDescent="0.2">
      <c r="A469" s="164">
        <f>IF(ISBLANK(Nomen.complète!V469),"-",Nomen.complète!V469)</f>
        <v>35410000</v>
      </c>
      <c r="B469" s="189" t="str">
        <f>IF(ISBLANK(Nomen.complète!W469),"-",Nomen.complète!W469)</f>
        <v>Facteur d’orgues CFC</v>
      </c>
      <c r="C469" s="190">
        <f>IF(ISBLANK(Nomen.complète!X469),"-",Nomen.complète!X469)</f>
        <v>14</v>
      </c>
      <c r="D469" s="190">
        <f>IF(ISBLANK(Nomen.complète!Y469),"-",Nomen.complète!Y469)</f>
        <v>65</v>
      </c>
      <c r="E469" s="190">
        <f>IF(ISBLANK(Nomen.complète!Z469),"-",Nomen.complète!Z469)</f>
        <v>1</v>
      </c>
      <c r="F469" s="190">
        <f>IF(ISBLANK(Nomen.complète!AA469),"-",Nomen.complète!AA469)</f>
        <v>4</v>
      </c>
      <c r="G469" s="191">
        <f>IF(ISBLANK(Nomen.complète!AB469),"-",Nomen.complète!AB469)</f>
        <v>0</v>
      </c>
      <c r="H469" s="191">
        <f>IF(ISBLANK(Nomen.complète!AC469),"-",Nomen.complète!AC469)</f>
        <v>0</v>
      </c>
      <c r="L469" s="164">
        <f>IF(ISBLANK(Nomen.complète!T469),"-",Nomen.complète!T469)</f>
        <v>21260003</v>
      </c>
      <c r="M469" s="165" t="str">
        <f>IF(ISBLANK(Nomen.complète!U469),"-",Nomen.complète!U469)</f>
        <v>Technologue en impression CFC - Impression feuilles</v>
      </c>
    </row>
    <row r="470" spans="1:13" x14ac:dyDescent="0.2">
      <c r="A470" s="164">
        <f>IF(ISBLANK(Nomen.complète!V470),"-",Nomen.complète!V470)</f>
        <v>33165000</v>
      </c>
      <c r="B470" s="189" t="str">
        <f>IF(ISBLANK(Nomen.complète!W470),"-",Nomen.complète!W470)</f>
        <v>Façadier CFC</v>
      </c>
      <c r="C470" s="190">
        <f>IF(ISBLANK(Nomen.complète!X470),"-",Nomen.complète!X470)</f>
        <v>14</v>
      </c>
      <c r="D470" s="190">
        <f>IF(ISBLANK(Nomen.complète!Y470),"-",Nomen.complète!Y470)</f>
        <v>65</v>
      </c>
      <c r="E470" s="190">
        <f>IF(ISBLANK(Nomen.complète!Z470),"-",Nomen.complète!Z470)</f>
        <v>1</v>
      </c>
      <c r="F470" s="190">
        <f>IF(ISBLANK(Nomen.complète!AA470),"-",Nomen.complète!AA470)</f>
        <v>3</v>
      </c>
      <c r="G470" s="191">
        <f>IF(ISBLANK(Nomen.complète!AB470),"-",Nomen.complète!AB470)</f>
        <v>0</v>
      </c>
      <c r="H470" s="191">
        <f>IF(ISBLANK(Nomen.complète!AC470),"-",Nomen.complète!AC470)</f>
        <v>0</v>
      </c>
      <c r="L470" s="164">
        <f>IF(ISBLANK(Nomen.complète!T470),"-",Nomen.complète!T470)</f>
        <v>21260004</v>
      </c>
      <c r="M470" s="165" t="str">
        <f>IF(ISBLANK(Nomen.complète!U470),"-",Nomen.complète!U470)</f>
        <v>Technologue en impression CFC - Impression rotative</v>
      </c>
    </row>
    <row r="471" spans="1:13" x14ac:dyDescent="0.2">
      <c r="A471" s="164">
        <f>IF(ISBLANK(Nomen.complète!V471),"-",Nomen.complète!V471)</f>
        <v>21080000</v>
      </c>
      <c r="B471" s="189" t="str">
        <f>IF(ISBLANK(Nomen.complète!W471),"-",Nomen.complète!W471)</f>
        <v>Façonneur de produits imprimés CFC</v>
      </c>
      <c r="C471" s="190">
        <f>IF(ISBLANK(Nomen.complète!X471),"-",Nomen.complète!X471)</f>
        <v>14</v>
      </c>
      <c r="D471" s="190">
        <f>IF(ISBLANK(Nomen.complète!Y471),"-",Nomen.complète!Y471)</f>
        <v>65</v>
      </c>
      <c r="E471" s="190">
        <f>IF(ISBLANK(Nomen.complète!Z471),"-",Nomen.complète!Z471)</f>
        <v>1</v>
      </c>
      <c r="F471" s="190">
        <f>IF(ISBLANK(Nomen.complète!AA471),"-",Nomen.complète!AA471)</f>
        <v>3</v>
      </c>
      <c r="G471" s="191">
        <f>IF(ISBLANK(Nomen.complète!AB471),"-",Nomen.complète!AB471)</f>
        <v>0</v>
      </c>
      <c r="H471" s="191">
        <f>IF(ISBLANK(Nomen.complète!AC471),"-",Nomen.complète!AC471)</f>
        <v>0</v>
      </c>
      <c r="L471" s="164">
        <f>IF(ISBLANK(Nomen.complète!T471),"-",Nomen.complète!T471)</f>
        <v>21260002</v>
      </c>
      <c r="M471" s="165" t="str">
        <f>IF(ISBLANK(Nomen.complète!U471),"-",Nomen.complète!U471)</f>
        <v>Technologue en impression CFC - Reprographie</v>
      </c>
    </row>
    <row r="472" spans="1:13" x14ac:dyDescent="0.2">
      <c r="A472" s="164">
        <f>IF(ISBLANK(Nomen.complète!V472),"-",Nomen.complète!V472)</f>
        <v>29760000</v>
      </c>
      <c r="B472" s="189" t="str">
        <f>IF(ISBLANK(Nomen.complète!W472),"-",Nomen.complète!W472)</f>
        <v>Ferblantier CFC</v>
      </c>
      <c r="C472" s="190">
        <f>IF(ISBLANK(Nomen.complète!X472),"-",Nomen.complète!X472)</f>
        <v>14</v>
      </c>
      <c r="D472" s="190">
        <f>IF(ISBLANK(Nomen.complète!Y472),"-",Nomen.complète!Y472)</f>
        <v>65</v>
      </c>
      <c r="E472" s="190">
        <f>IF(ISBLANK(Nomen.complète!Z472),"-",Nomen.complète!Z472)</f>
        <v>1</v>
      </c>
      <c r="F472" s="190">
        <f>IF(ISBLANK(Nomen.complète!AA472),"-",Nomen.complète!AA472)</f>
        <v>3</v>
      </c>
      <c r="G472" s="191">
        <f>IF(ISBLANK(Nomen.complète!AB472),"-",Nomen.complète!AB472)</f>
        <v>0</v>
      </c>
      <c r="H472" s="191">
        <f>IF(ISBLANK(Nomen.complète!AC472),"-",Nomen.complète!AC472)</f>
        <v>0</v>
      </c>
      <c r="L472" s="164">
        <f>IF(ISBLANK(Nomen.complète!T472),"-",Nomen.complète!T472)</f>
        <v>21270001</v>
      </c>
      <c r="M472" s="165" t="str">
        <f>IF(ISBLANK(Nomen.complète!U472),"-",Nomen.complète!U472)</f>
        <v>Technologue en médias CFC - Impression</v>
      </c>
    </row>
    <row r="473" spans="1:13" x14ac:dyDescent="0.2">
      <c r="A473" s="164">
        <f>IF(ISBLANK(Nomen.complète!V473),"-",Nomen.complète!V473)</f>
        <v>29761000</v>
      </c>
      <c r="B473" s="189" t="str">
        <f>IF(ISBLANK(Nomen.complète!W473),"-",Nomen.complète!W473)</f>
        <v>Ferblantier CFC (à partir de la rentrée 2020)</v>
      </c>
      <c r="C473" s="190">
        <f>IF(ISBLANK(Nomen.complète!X473),"-",Nomen.complète!X473)</f>
        <v>14</v>
      </c>
      <c r="D473" s="190">
        <f>IF(ISBLANK(Nomen.complète!Y473),"-",Nomen.complète!Y473)</f>
        <v>65</v>
      </c>
      <c r="E473" s="190">
        <f>IF(ISBLANK(Nomen.complète!Z473),"-",Nomen.complète!Z473)</f>
        <v>1</v>
      </c>
      <c r="F473" s="190">
        <f>IF(ISBLANK(Nomen.complète!AA473),"-",Nomen.complète!AA473)</f>
        <v>4</v>
      </c>
      <c r="G473" s="191">
        <f>IF(ISBLANK(Nomen.complète!AB473),"-",Nomen.complète!AB473)</f>
        <v>0</v>
      </c>
      <c r="H473" s="191">
        <f>IF(ISBLANK(Nomen.complète!AC473),"-",Nomen.complète!AC473)</f>
        <v>0</v>
      </c>
      <c r="L473" s="164">
        <f>IF(ISBLANK(Nomen.complète!T473),"-",Nomen.complète!T473)</f>
        <v>21270003</v>
      </c>
      <c r="M473" s="165" t="str">
        <f>IF(ISBLANK(Nomen.complète!U473),"-",Nomen.complète!U473)</f>
        <v>Technologue en médias CFC - Sérigraphie</v>
      </c>
    </row>
    <row r="474" spans="1:13" x14ac:dyDescent="0.2">
      <c r="A474" s="164">
        <f>IF(ISBLANK(Nomen.complète!V474),"-",Nomen.complète!V474)</f>
        <v>50901800</v>
      </c>
      <c r="B474" s="189" t="str">
        <f>IF(ISBLANK(Nomen.complète!W474),"-",Nomen.complète!W474)</f>
        <v>Ferblantier-couvreur</v>
      </c>
      <c r="C474" s="190">
        <f>IF(ISBLANK(Nomen.complète!X474),"-",Nomen.complète!X474)</f>
        <v>14</v>
      </c>
      <c r="D474" s="190">
        <f>IF(ISBLANK(Nomen.complète!Y474),"-",Nomen.complète!Y474)</f>
        <v>65</v>
      </c>
      <c r="E474" s="190">
        <f>IF(ISBLANK(Nomen.complète!Z474),"-",Nomen.complète!Z474)</f>
        <v>1</v>
      </c>
      <c r="F474" s="190">
        <f>IF(ISBLANK(Nomen.complète!AA474),"-",Nomen.complète!AA474)</f>
        <v>4</v>
      </c>
      <c r="G474" s="191">
        <f>IF(ISBLANK(Nomen.complète!AB474),"-",Nomen.complète!AB474)</f>
        <v>0</v>
      </c>
      <c r="H474" s="191">
        <f>IF(ISBLANK(Nomen.complète!AC474),"-",Nomen.complète!AC474)</f>
        <v>99</v>
      </c>
      <c r="L474" s="164">
        <f>IF(ISBLANK(Nomen.complète!T474),"-",Nomen.complète!T474)</f>
        <v>21270002</v>
      </c>
      <c r="M474" s="165" t="str">
        <f>IF(ISBLANK(Nomen.complète!U474),"-",Nomen.complète!U474)</f>
        <v>Technologue en médias CFC - Technique printmédia</v>
      </c>
    </row>
    <row r="475" spans="1:13" x14ac:dyDescent="0.2">
      <c r="A475" s="164">
        <f>IF(ISBLANK(Nomen.complète!V475),"-",Nomen.complète!V475)</f>
        <v>13136000</v>
      </c>
      <c r="B475" s="189" t="str">
        <f>IF(ISBLANK(Nomen.complète!W475),"-",Nomen.complète!W475)</f>
        <v>Fleuriste (Lullier)</v>
      </c>
      <c r="C475" s="190">
        <f>IF(ISBLANK(Nomen.complète!X475),"-",Nomen.complète!X475)</f>
        <v>14</v>
      </c>
      <c r="D475" s="190">
        <f>IF(ISBLANK(Nomen.complète!Y475),"-",Nomen.complète!Y475)</f>
        <v>65</v>
      </c>
      <c r="E475" s="190">
        <f>IF(ISBLANK(Nomen.complète!Z475),"-",Nomen.complète!Z475)</f>
        <v>1</v>
      </c>
      <c r="F475" s="190">
        <f>IF(ISBLANK(Nomen.complète!AA475),"-",Nomen.complète!AA475)</f>
        <v>4</v>
      </c>
      <c r="G475" s="191">
        <f>IF(ISBLANK(Nomen.complète!AB475),"-",Nomen.complète!AB475)</f>
        <v>0</v>
      </c>
      <c r="H475" s="191">
        <f>IF(ISBLANK(Nomen.complète!AC475),"-",Nomen.complète!AC475)</f>
        <v>0</v>
      </c>
      <c r="L475" s="164">
        <f>IF(ISBLANK(Nomen.complète!T475),"-",Nomen.complète!T475)</f>
        <v>21070000</v>
      </c>
      <c r="M475" s="165" t="str">
        <f>IF(ISBLANK(Nomen.complète!U475),"-",Nomen.complète!U475)</f>
        <v>Technologue en reliure CFC</v>
      </c>
    </row>
    <row r="476" spans="1:13" x14ac:dyDescent="0.2">
      <c r="A476" s="164">
        <f>IF(ISBLANK(Nomen.complète!V476),"-",Nomen.complète!V476)</f>
        <v>13135000</v>
      </c>
      <c r="B476" s="189" t="str">
        <f>IF(ISBLANK(Nomen.complète!W476),"-",Nomen.complète!W476)</f>
        <v>Fleuriste AFP</v>
      </c>
      <c r="C476" s="190">
        <f>IF(ISBLANK(Nomen.complète!X476),"-",Nomen.complète!X476)</f>
        <v>14</v>
      </c>
      <c r="D476" s="190">
        <f>IF(ISBLANK(Nomen.complète!Y476),"-",Nomen.complète!Y476)</f>
        <v>65</v>
      </c>
      <c r="E476" s="190">
        <f>IF(ISBLANK(Nomen.complète!Z476),"-",Nomen.complète!Z476)</f>
        <v>1</v>
      </c>
      <c r="F476" s="190">
        <f>IF(ISBLANK(Nomen.complète!AA476),"-",Nomen.complète!AA476)</f>
        <v>2</v>
      </c>
      <c r="G476" s="191">
        <f>IF(ISBLANK(Nomen.complète!AB476),"-",Nomen.complète!AB476)</f>
        <v>0</v>
      </c>
      <c r="H476" s="191">
        <f>IF(ISBLANK(Nomen.complète!AC476),"-",Nomen.complète!AC476)</f>
        <v>0</v>
      </c>
      <c r="L476" s="164">
        <f>IF(ISBLANK(Nomen.complète!T476),"-",Nomen.complète!T476)</f>
        <v>34110000</v>
      </c>
      <c r="M476" s="165" t="str">
        <f>IF(ISBLANK(Nomen.complète!U476),"-",Nomen.complète!U476)</f>
        <v>Vernisseur industriel CFC</v>
      </c>
    </row>
    <row r="477" spans="1:13" x14ac:dyDescent="0.2">
      <c r="A477" s="164">
        <f>IF(ISBLANK(Nomen.complète!V477),"-",Nomen.complète!V477)</f>
        <v>13130000</v>
      </c>
      <c r="B477" s="189" t="str">
        <f>IF(ISBLANK(Nomen.complète!W477),"-",Nomen.complète!W477)</f>
        <v>Fleuriste CFC</v>
      </c>
      <c r="C477" s="190">
        <f>IF(ISBLANK(Nomen.complète!X477),"-",Nomen.complète!X477)</f>
        <v>14</v>
      </c>
      <c r="D477" s="190">
        <f>IF(ISBLANK(Nomen.complète!Y477),"-",Nomen.complète!Y477)</f>
        <v>65</v>
      </c>
      <c r="E477" s="190">
        <f>IF(ISBLANK(Nomen.complète!Z477),"-",Nomen.complète!Z477)</f>
        <v>1</v>
      </c>
      <c r="F477" s="190">
        <f>IF(ISBLANK(Nomen.complète!AA477),"-",Nomen.complète!AA477)</f>
        <v>3</v>
      </c>
      <c r="G477" s="191">
        <f>IF(ISBLANK(Nomen.complète!AB477),"-",Nomen.complète!AB477)</f>
        <v>0</v>
      </c>
      <c r="H477" s="191">
        <f>IF(ISBLANK(Nomen.complète!AC477),"-",Nomen.complète!AC477)</f>
        <v>0</v>
      </c>
      <c r="L477" s="164">
        <f>IF(ISBLANK(Nomen.complète!T477),"-",Nomen.complète!T477)</f>
        <v>12160000</v>
      </c>
      <c r="M477" s="165" t="str">
        <f>IF(ISBLANK(Nomen.complète!U477),"-",Nomen.complète!U477)</f>
        <v>Viticulteur CFC</v>
      </c>
    </row>
    <row r="478" spans="1:13" x14ac:dyDescent="0.2">
      <c r="A478" s="164">
        <f>IF(ISBLANK(Nomen.complète!V478),"-",Nomen.complète!V478)</f>
        <v>20210000</v>
      </c>
      <c r="B478" s="189" t="str">
        <f>IF(ISBLANK(Nomen.complète!W478),"-",Nomen.complète!W478)</f>
        <v>Flexographe CFC</v>
      </c>
      <c r="C478" s="190">
        <f>IF(ISBLANK(Nomen.complète!X478),"-",Nomen.complète!X478)</f>
        <v>14</v>
      </c>
      <c r="D478" s="190">
        <f>IF(ISBLANK(Nomen.complète!Y478),"-",Nomen.complète!Y478)</f>
        <v>65</v>
      </c>
      <c r="E478" s="190">
        <f>IF(ISBLANK(Nomen.complète!Z478),"-",Nomen.complète!Z478)</f>
        <v>1</v>
      </c>
      <c r="F478" s="190">
        <f>IF(ISBLANK(Nomen.complète!AA478),"-",Nomen.complète!AA478)</f>
        <v>3</v>
      </c>
      <c r="G478" s="191">
        <f>IF(ISBLANK(Nomen.complète!AB478),"-",Nomen.complète!AB478)</f>
        <v>0</v>
      </c>
      <c r="H478" s="191">
        <f>IF(ISBLANK(Nomen.complète!AC478),"-",Nomen.complète!AC478)</f>
        <v>0</v>
      </c>
      <c r="L478" s="164">
        <f>IF(ISBLANK(Nomen.complète!T478),"-",Nomen.complète!T478)</f>
        <v>26160000</v>
      </c>
      <c r="M478" s="165" t="str">
        <f>IF(ISBLANK(Nomen.complète!U478),"-",Nomen.complète!U478)</f>
        <v>Vitrier CFC</v>
      </c>
    </row>
    <row r="479" spans="1:13" x14ac:dyDescent="0.2">
      <c r="A479" s="164">
        <f>IF(ISBLANK(Nomen.complète!V479),"-",Nomen.complète!V479)</f>
        <v>15051000</v>
      </c>
      <c r="B479" s="189" t="str">
        <f>IF(ISBLANK(Nomen.complète!W479),"-",Nomen.complète!W479)</f>
        <v>Forestier-bûcheron CFC</v>
      </c>
      <c r="C479" s="190">
        <f>IF(ISBLANK(Nomen.complète!X479),"-",Nomen.complète!X479)</f>
        <v>14</v>
      </c>
      <c r="D479" s="190">
        <f>IF(ISBLANK(Nomen.complète!Y479),"-",Nomen.complète!Y479)</f>
        <v>65</v>
      </c>
      <c r="E479" s="190">
        <f>IF(ISBLANK(Nomen.complète!Z479),"-",Nomen.complète!Z479)</f>
        <v>1</v>
      </c>
      <c r="F479" s="190">
        <f>IF(ISBLANK(Nomen.complète!AA479),"-",Nomen.complète!AA479)</f>
        <v>3</v>
      </c>
      <c r="G479" s="191">
        <f>IF(ISBLANK(Nomen.complète!AB479),"-",Nomen.complète!AB479)</f>
        <v>0</v>
      </c>
      <c r="H479" s="191">
        <f>IF(ISBLANK(Nomen.complète!AC479),"-",Nomen.complète!AC479)</f>
        <v>0</v>
      </c>
      <c r="L479" s="164">
        <f>IF(ISBLANK(Nomen.complète!T479),"-",Nomen.complète!T479)</f>
        <v>0</v>
      </c>
      <c r="M479" s="165" t="str">
        <f>IF(ISBLANK(Nomen.complète!U479),"-",Nomen.complète!U479)</f>
        <v>### SEC II AUTRES FORM. COMPLEMENTAIRES ###</v>
      </c>
    </row>
    <row r="480" spans="1:13" x14ac:dyDescent="0.2">
      <c r="A480" s="164">
        <f>IF(ISBLANK(Nomen.complète!V480),"-",Nomen.complète!V480)</f>
        <v>50901600</v>
      </c>
      <c r="B480" s="189" t="str">
        <f>IF(ISBLANK(Nomen.complète!W480),"-",Nomen.complète!W480)</f>
        <v>Forgeron de scies</v>
      </c>
      <c r="C480" s="190">
        <f>IF(ISBLANK(Nomen.complète!X480),"-",Nomen.complète!X480)</f>
        <v>14</v>
      </c>
      <c r="D480" s="190">
        <f>IF(ISBLANK(Nomen.complète!Y480),"-",Nomen.complète!Y480)</f>
        <v>65</v>
      </c>
      <c r="E480" s="190">
        <f>IF(ISBLANK(Nomen.complète!Z480),"-",Nomen.complète!Z480)</f>
        <v>1</v>
      </c>
      <c r="F480" s="190">
        <f>IF(ISBLANK(Nomen.complète!AA480),"-",Nomen.complète!AA480)</f>
        <v>4</v>
      </c>
      <c r="G480" s="191">
        <f>IF(ISBLANK(Nomen.complète!AB480),"-",Nomen.complète!AB480)</f>
        <v>0</v>
      </c>
      <c r="H480" s="191">
        <f>IF(ISBLANK(Nomen.complète!AC480),"-",Nomen.complète!AC480)</f>
        <v>99</v>
      </c>
      <c r="L480" s="164">
        <f>IF(ISBLANK(Nomen.complète!T480),"-",Nomen.complète!T480)</f>
        <v>40210000</v>
      </c>
      <c r="M480" s="165" t="str">
        <f>IF(ISBLANK(Nomen.complète!U480),"-",Nomen.complète!U480)</f>
        <v>Agent de voyage</v>
      </c>
    </row>
    <row r="481" spans="1:13" x14ac:dyDescent="0.2">
      <c r="A481" s="164">
        <f>IF(ISBLANK(Nomen.complète!V481),"-",Nomen.complète!V481)</f>
        <v>50050000</v>
      </c>
      <c r="B481" s="189" t="str">
        <f>IF(ISBLANK(Nomen.complète!W481),"-",Nomen.complète!W481)</f>
        <v>Formation professionnelle pour étrangers</v>
      </c>
      <c r="C481" s="190">
        <f>IF(ISBLANK(Nomen.complète!X481),"-",Nomen.complète!X481)</f>
        <v>14</v>
      </c>
      <c r="D481" s="190">
        <f>IF(ISBLANK(Nomen.complète!Y481),"-",Nomen.complète!Y481)</f>
        <v>65</v>
      </c>
      <c r="E481" s="190">
        <f>IF(ISBLANK(Nomen.complète!Z481),"-",Nomen.complète!Z481)</f>
        <v>1</v>
      </c>
      <c r="F481" s="190">
        <f>IF(ISBLANK(Nomen.complète!AA481),"-",Nomen.complète!AA481)</f>
        <v>4</v>
      </c>
      <c r="G481" s="191">
        <f>IF(ISBLANK(Nomen.complète!AB481),"-",Nomen.complète!AB481)</f>
        <v>0</v>
      </c>
      <c r="H481" s="191">
        <f>IF(ISBLANK(Nomen.complète!AC481),"-",Nomen.complète!AC481)</f>
        <v>0</v>
      </c>
      <c r="L481" s="164">
        <f>IF(ISBLANK(Nomen.complète!T481),"-",Nomen.complète!T481)</f>
        <v>10366000</v>
      </c>
      <c r="M481" s="165" t="str">
        <f>IF(ISBLANK(Nomen.complète!U481),"-",Nomen.complète!U481)</f>
        <v>Autres formations complémentaires du sec. II</v>
      </c>
    </row>
    <row r="482" spans="1:13" x14ac:dyDescent="0.2">
      <c r="A482" s="164">
        <f>IF(ISBLANK(Nomen.complète!V482),"-",Nomen.complète!V482)</f>
        <v>14160001</v>
      </c>
      <c r="B482" s="189" t="str">
        <f>IF(ISBLANK(Nomen.complète!W482),"-",Nomen.complète!W482)</f>
        <v>Gardien d'animaux CFC - Animaux de compagnie</v>
      </c>
      <c r="C482" s="190">
        <f>IF(ISBLANK(Nomen.complète!X482),"-",Nomen.complète!X482)</f>
        <v>14</v>
      </c>
      <c r="D482" s="190">
        <f>IF(ISBLANK(Nomen.complète!Y482),"-",Nomen.complète!Y482)</f>
        <v>65</v>
      </c>
      <c r="E482" s="190">
        <f>IF(ISBLANK(Nomen.complète!Z482),"-",Nomen.complète!Z482)</f>
        <v>1</v>
      </c>
      <c r="F482" s="190">
        <f>IF(ISBLANK(Nomen.complète!AA482),"-",Nomen.complète!AA482)</f>
        <v>3</v>
      </c>
      <c r="G482" s="191">
        <f>IF(ISBLANK(Nomen.complète!AB482),"-",Nomen.complète!AB482)</f>
        <v>0</v>
      </c>
      <c r="H482" s="191">
        <f>IF(ISBLANK(Nomen.complète!AC482),"-",Nomen.complète!AC482)</f>
        <v>0</v>
      </c>
      <c r="L482" s="164">
        <f>IF(ISBLANK(Nomen.complète!T482),"-",Nomen.complète!T482)</f>
        <v>38290000</v>
      </c>
      <c r="M482" s="165" t="str">
        <f>IF(ISBLANK(Nomen.complète!U482),"-",Nomen.complète!U482)</f>
        <v>Ecole de commerce (1-3 ans, non reconnue)</v>
      </c>
    </row>
    <row r="483" spans="1:13" x14ac:dyDescent="0.2">
      <c r="A483" s="164">
        <f>IF(ISBLANK(Nomen.complète!V483),"-",Nomen.complète!V483)</f>
        <v>14160002</v>
      </c>
      <c r="B483" s="189" t="str">
        <f>IF(ISBLANK(Nomen.complète!W483),"-",Nomen.complète!W483)</f>
        <v>Gardien d'animaux CFC - Animaux de laboratoire</v>
      </c>
      <c r="C483" s="190">
        <f>IF(ISBLANK(Nomen.complète!X483),"-",Nomen.complète!X483)</f>
        <v>14</v>
      </c>
      <c r="D483" s="190">
        <f>IF(ISBLANK(Nomen.complète!Y483),"-",Nomen.complète!Y483)</f>
        <v>65</v>
      </c>
      <c r="E483" s="190">
        <f>IF(ISBLANK(Nomen.complète!Z483),"-",Nomen.complète!Z483)</f>
        <v>1</v>
      </c>
      <c r="F483" s="190">
        <f>IF(ISBLANK(Nomen.complète!AA483),"-",Nomen.complète!AA483)</f>
        <v>3</v>
      </c>
      <c r="G483" s="191">
        <f>IF(ISBLANK(Nomen.complète!AB483),"-",Nomen.complète!AB483)</f>
        <v>0</v>
      </c>
      <c r="H483" s="191">
        <f>IF(ISBLANK(Nomen.complète!AC483),"-",Nomen.complète!AC483)</f>
        <v>0</v>
      </c>
      <c r="L483" s="164">
        <f>IF(ISBLANK(Nomen.complète!T483),"-",Nomen.complète!T483)</f>
        <v>44270000</v>
      </c>
      <c r="M483" s="165" t="str">
        <f>IF(ISBLANK(Nomen.complète!U483),"-",Nomen.complète!U483)</f>
        <v>Esthéticienne (sec. II - non reglementé)</v>
      </c>
    </row>
    <row r="484" spans="1:13" x14ac:dyDescent="0.2">
      <c r="A484" s="164">
        <f>IF(ISBLANK(Nomen.complète!V484),"-",Nomen.complète!V484)</f>
        <v>14160003</v>
      </c>
      <c r="B484" s="189" t="str">
        <f>IF(ISBLANK(Nomen.complète!W484),"-",Nomen.complète!W484)</f>
        <v>Gardien d'animaux CFC - Animaux sauvages</v>
      </c>
      <c r="C484" s="190">
        <f>IF(ISBLANK(Nomen.complète!X484),"-",Nomen.complète!X484)</f>
        <v>14</v>
      </c>
      <c r="D484" s="190">
        <f>IF(ISBLANK(Nomen.complète!Y484),"-",Nomen.complète!Y484)</f>
        <v>65</v>
      </c>
      <c r="E484" s="190">
        <f>IF(ISBLANK(Nomen.complète!Z484),"-",Nomen.complète!Z484)</f>
        <v>1</v>
      </c>
      <c r="F484" s="190">
        <f>IF(ISBLANK(Nomen.complète!AA484),"-",Nomen.complète!AA484)</f>
        <v>3</v>
      </c>
      <c r="G484" s="191">
        <f>IF(ISBLANK(Nomen.complète!AB484),"-",Nomen.complète!AB484)</f>
        <v>0</v>
      </c>
      <c r="H484" s="191">
        <f>IF(ISBLANK(Nomen.complète!AC484),"-",Nomen.complète!AC484)</f>
        <v>0</v>
      </c>
      <c r="L484" s="164">
        <f>IF(ISBLANK(Nomen.complète!T484),"-",Nomen.complète!T484)</f>
        <v>10366100</v>
      </c>
      <c r="M484" s="165" t="str">
        <f>IF(ISBLANK(Nomen.complète!U484),"-",Nomen.complète!U484)</f>
        <v>Préparation aux examens professionnels pour adultes</v>
      </c>
    </row>
    <row r="485" spans="1:13" x14ac:dyDescent="0.2">
      <c r="A485" s="164">
        <f>IF(ISBLANK(Nomen.complète!V485),"-",Nomen.complète!V485)</f>
        <v>14160000</v>
      </c>
      <c r="B485" s="189" t="str">
        <f>IF(ISBLANK(Nomen.complète!W485),"-",Nomen.complète!W485)</f>
        <v>Gardien d'animaux CFC - sans autres indications</v>
      </c>
      <c r="C485" s="190">
        <f>IF(ISBLANK(Nomen.complète!X485),"-",Nomen.complète!X485)</f>
        <v>14</v>
      </c>
      <c r="D485" s="190">
        <f>IF(ISBLANK(Nomen.complète!Y485),"-",Nomen.complète!Y485)</f>
        <v>65</v>
      </c>
      <c r="E485" s="190">
        <f>IF(ISBLANK(Nomen.complète!Z485),"-",Nomen.complète!Z485)</f>
        <v>1</v>
      </c>
      <c r="F485" s="190">
        <f>IF(ISBLANK(Nomen.complète!AA485),"-",Nomen.complète!AA485)</f>
        <v>3</v>
      </c>
      <c r="G485" s="191">
        <f>IF(ISBLANK(Nomen.complète!AB485),"-",Nomen.complète!AB485)</f>
        <v>0</v>
      </c>
      <c r="H485" s="191">
        <f>IF(ISBLANK(Nomen.complète!AC485),"-",Nomen.complète!AC485)</f>
        <v>0</v>
      </c>
      <c r="L485" s="164">
        <f>IF(ISBLANK(Nomen.complète!T485),"-",Nomen.complète!T485)</f>
        <v>38050000</v>
      </c>
      <c r="M485" s="165" t="str">
        <f>IF(ISBLANK(Nomen.complète!U485),"-",Nomen.complète!U485)</f>
        <v>Secrétaire médicale</v>
      </c>
    </row>
    <row r="486" spans="1:13" x14ac:dyDescent="0.2">
      <c r="A486" s="164">
        <f>IF(ISBLANK(Nomen.complète!V486),"-",Nomen.complète!V486)</f>
        <v>14120000</v>
      </c>
      <c r="B486" s="189" t="str">
        <f>IF(ISBLANK(Nomen.complète!W486),"-",Nomen.complète!W486)</f>
        <v>Gardien de chevaux AFP</v>
      </c>
      <c r="C486" s="190">
        <f>IF(ISBLANK(Nomen.complète!X486),"-",Nomen.complète!X486)</f>
        <v>14</v>
      </c>
      <c r="D486" s="190">
        <f>IF(ISBLANK(Nomen.complète!Y486),"-",Nomen.complète!Y486)</f>
        <v>65</v>
      </c>
      <c r="E486" s="190">
        <f>IF(ISBLANK(Nomen.complète!Z486),"-",Nomen.complète!Z486)</f>
        <v>1</v>
      </c>
      <c r="F486" s="190">
        <f>IF(ISBLANK(Nomen.complète!AA486),"-",Nomen.complète!AA486)</f>
        <v>2</v>
      </c>
      <c r="G486" s="191">
        <f>IF(ISBLANK(Nomen.complète!AB486),"-",Nomen.complète!AB486)</f>
        <v>0</v>
      </c>
      <c r="H486" s="191">
        <f>IF(ISBLANK(Nomen.complète!AC486),"-",Nomen.complète!AC486)</f>
        <v>0</v>
      </c>
      <c r="L486" s="164">
        <f>IF(ISBLANK(Nomen.complète!T486),"-",Nomen.complète!T486)</f>
        <v>0</v>
      </c>
      <c r="M486" s="165" t="str">
        <f>IF(ISBLANK(Nomen.complète!U486),"-",Nomen.complète!U486)</f>
        <v>### TERTIAIRE PROF ###</v>
      </c>
    </row>
    <row r="487" spans="1:13" x14ac:dyDescent="0.2">
      <c r="A487" s="164">
        <f>IF(ISBLANK(Nomen.complète!V487),"-",Nomen.complète!V487)</f>
        <v>18460000</v>
      </c>
      <c r="B487" s="189" t="str">
        <f>IF(ISBLANK(Nomen.complète!W487),"-",Nomen.complète!W487)</f>
        <v>Garnisseur de meubles CFC</v>
      </c>
      <c r="C487" s="190">
        <f>IF(ISBLANK(Nomen.complète!X487),"-",Nomen.complète!X487)</f>
        <v>14</v>
      </c>
      <c r="D487" s="190">
        <f>IF(ISBLANK(Nomen.complète!Y487),"-",Nomen.complète!Y487)</f>
        <v>65</v>
      </c>
      <c r="E487" s="190">
        <f>IF(ISBLANK(Nomen.complète!Z487),"-",Nomen.complète!Z487)</f>
        <v>1</v>
      </c>
      <c r="F487" s="190">
        <f>IF(ISBLANK(Nomen.complète!AA487),"-",Nomen.complète!AA487)</f>
        <v>3</v>
      </c>
      <c r="G487" s="191">
        <f>IF(ISBLANK(Nomen.complète!AB487),"-",Nomen.complète!AB487)</f>
        <v>0</v>
      </c>
      <c r="H487" s="191">
        <f>IF(ISBLANK(Nomen.complète!AC487),"-",Nomen.complète!AC487)</f>
        <v>0</v>
      </c>
      <c r="L487" s="164">
        <f>IF(ISBLANK(Nomen.complète!T487),"-",Nomen.complète!T487)</f>
        <v>66550000</v>
      </c>
      <c r="M487" s="165" t="str">
        <f>IF(ISBLANK(Nomen.complète!U487),"-",Nomen.complète!U487)</f>
        <v>Agent de maintenance BF</v>
      </c>
    </row>
    <row r="488" spans="1:13" x14ac:dyDescent="0.2">
      <c r="A488" s="164">
        <f>IF(ISBLANK(Nomen.complète!V488),"-",Nomen.complète!V488)</f>
        <v>39091000</v>
      </c>
      <c r="B488" s="189" t="str">
        <f>IF(ISBLANK(Nomen.complète!W488),"-",Nomen.complète!W488)</f>
        <v>Gestionnaire du commerce de détail (école privée, non reconnu)</v>
      </c>
      <c r="C488" s="190">
        <f>IF(ISBLANK(Nomen.complète!X488),"-",Nomen.complète!X488)</f>
        <v>14</v>
      </c>
      <c r="D488" s="190">
        <f>IF(ISBLANK(Nomen.complète!Y488),"-",Nomen.complète!Y488)</f>
        <v>65</v>
      </c>
      <c r="E488" s="190">
        <f>IF(ISBLANK(Nomen.complète!Z488),"-",Nomen.complète!Z488)</f>
        <v>1</v>
      </c>
      <c r="F488" s="190">
        <f>IF(ISBLANK(Nomen.complète!AA488),"-",Nomen.complète!AA488)</f>
        <v>3</v>
      </c>
      <c r="G488" s="191">
        <f>IF(ISBLANK(Nomen.complète!AB488),"-",Nomen.complète!AB488)</f>
        <v>0</v>
      </c>
      <c r="H488" s="191">
        <f>IF(ISBLANK(Nomen.complète!AC488),"-",Nomen.complète!AC488)</f>
        <v>0</v>
      </c>
      <c r="I488" s="82"/>
      <c r="L488" s="164">
        <f>IF(ISBLANK(Nomen.complète!T488),"-",Nomen.complète!T488)</f>
        <v>77750000</v>
      </c>
      <c r="M488" s="165" t="str">
        <f>IF(ISBLANK(Nomen.complète!U488),"-",Nomen.complète!U488)</f>
        <v>Agent fiduciaire BF</v>
      </c>
    </row>
    <row r="489" spans="1:13" x14ac:dyDescent="0.2">
      <c r="A489" s="164">
        <f>IF(ISBLANK(Nomen.complète!V489),"-",Nomen.complète!V489)</f>
        <v>39130001</v>
      </c>
      <c r="B489" s="189" t="str">
        <f>IF(ISBLANK(Nomen.complète!W489),"-",Nomen.complète!W489)</f>
        <v>Gestionnaire du commerce de détail CFC - After-Sales Automobile (dès 2022)</v>
      </c>
      <c r="C489" s="190">
        <f>IF(ISBLANK(Nomen.complète!X489),"-",Nomen.complète!X489)</f>
        <v>14</v>
      </c>
      <c r="D489" s="190">
        <f>IF(ISBLANK(Nomen.complète!Y489),"-",Nomen.complète!Y489)</f>
        <v>65</v>
      </c>
      <c r="E489" s="190">
        <f>IF(ISBLANK(Nomen.complète!Z489),"-",Nomen.complète!Z489)</f>
        <v>1</v>
      </c>
      <c r="F489" s="190">
        <f>IF(ISBLANK(Nomen.complète!AA489),"-",Nomen.complète!AA489)</f>
        <v>3</v>
      </c>
      <c r="G489" s="191">
        <f>IF(ISBLANK(Nomen.complète!AB489),"-",Nomen.complète!AB489)</f>
        <v>0</v>
      </c>
      <c r="H489" s="191">
        <f>IF(ISBLANK(Nomen.complète!AC489),"-",Nomen.complète!AC489)</f>
        <v>0</v>
      </c>
      <c r="I489" s="82"/>
      <c r="L489" s="164">
        <f>IF(ISBLANK(Nomen.complète!T489),"-",Nomen.complète!T489)</f>
        <v>84170000</v>
      </c>
      <c r="M489" s="165" t="str">
        <f>IF(ISBLANK(Nomen.complète!U489),"-",Nomen.complète!U489)</f>
        <v>Analyses biomédicales ES (OCM 2005)</v>
      </c>
    </row>
    <row r="490" spans="1:13" x14ac:dyDescent="0.2">
      <c r="A490" s="164">
        <f>IF(ISBLANK(Nomen.complète!V490),"-",Nomen.complète!V490)</f>
        <v>39130011</v>
      </c>
      <c r="B490" s="189" t="str">
        <f>IF(ISBLANK(Nomen.complète!W490),"-",Nomen.complète!W490)</f>
        <v>Gestionnaire du commerce de détail CFC - Alimentation (dès 2022)</v>
      </c>
      <c r="C490" s="190">
        <f>IF(ISBLANK(Nomen.complète!X490),"-",Nomen.complète!X490)</f>
        <v>14</v>
      </c>
      <c r="D490" s="190">
        <f>IF(ISBLANK(Nomen.complète!Y490),"-",Nomen.complète!Y490)</f>
        <v>65</v>
      </c>
      <c r="E490" s="190">
        <f>IF(ISBLANK(Nomen.complète!Z490),"-",Nomen.complète!Z490)</f>
        <v>1</v>
      </c>
      <c r="F490" s="190">
        <f>IF(ISBLANK(Nomen.complète!AA490),"-",Nomen.complète!AA490)</f>
        <v>3</v>
      </c>
      <c r="G490" s="191">
        <f>IF(ISBLANK(Nomen.complète!AB490),"-",Nomen.complète!AB490)</f>
        <v>0</v>
      </c>
      <c r="H490" s="191">
        <f>IF(ISBLANK(Nomen.complète!AC490),"-",Nomen.complète!AC490)</f>
        <v>0</v>
      </c>
      <c r="I490" s="82"/>
      <c r="L490" s="164">
        <f>IF(ISBLANK(Nomen.complète!T490),"-",Nomen.complète!T490)</f>
        <v>56100000</v>
      </c>
      <c r="M490" s="165" t="str">
        <f>IF(ISBLANK(Nomen.complète!U490),"-",Nomen.complète!U490)</f>
        <v>Arboriculteur BF</v>
      </c>
    </row>
    <row r="491" spans="1:13" x14ac:dyDescent="0.2">
      <c r="A491" s="164">
        <f>IF(ISBLANK(Nomen.complète!V491),"-",Nomen.complète!V491)</f>
        <v>39130012</v>
      </c>
      <c r="B491" s="189" t="str">
        <f>IF(ISBLANK(Nomen.complète!W491),"-",Nomen.complète!W491)</f>
        <v>Gestionnaire du commerce de détail CFC - Ameublement (dès 2022)</v>
      </c>
      <c r="C491" s="190">
        <f>IF(ISBLANK(Nomen.complète!X491),"-",Nomen.complète!X491)</f>
        <v>14</v>
      </c>
      <c r="D491" s="190">
        <f>IF(ISBLANK(Nomen.complète!Y491),"-",Nomen.complète!Y491)</f>
        <v>65</v>
      </c>
      <c r="E491" s="190">
        <f>IF(ISBLANK(Nomen.complète!Z491),"-",Nomen.complète!Z491)</f>
        <v>1</v>
      </c>
      <c r="F491" s="190">
        <f>IF(ISBLANK(Nomen.complète!AA491),"-",Nomen.complète!AA491)</f>
        <v>3</v>
      </c>
      <c r="G491" s="191">
        <f>IF(ISBLANK(Nomen.complète!AB491),"-",Nomen.complète!AB491)</f>
        <v>0</v>
      </c>
      <c r="H491" s="191">
        <f>IF(ISBLANK(Nomen.complète!AC491),"-",Nomen.complète!AC491)</f>
        <v>0</v>
      </c>
      <c r="I491" s="82"/>
      <c r="L491" s="164">
        <f>IF(ISBLANK(Nomen.complète!T491),"-",Nomen.complète!T491)</f>
        <v>73300000</v>
      </c>
      <c r="M491" s="165" t="str">
        <f>IF(ISBLANK(Nomen.complète!U491),"-",Nomen.complète!U491)</f>
        <v>Assistant de direction BF</v>
      </c>
    </row>
    <row r="492" spans="1:13" x14ac:dyDescent="0.2">
      <c r="A492" s="164">
        <f>IF(ISBLANK(Nomen.complète!V492),"-",Nomen.complète!V492)</f>
        <v>39130020</v>
      </c>
      <c r="B492" s="189" t="str">
        <f>IF(ISBLANK(Nomen.complète!W492),"-",Nomen.complète!W492)</f>
        <v>Gestionnaire du commerce de détail CFC - Articles de sport (dès 2022)</v>
      </c>
      <c r="C492" s="190">
        <f>IF(ISBLANK(Nomen.complète!X492),"-",Nomen.complète!X492)</f>
        <v>14</v>
      </c>
      <c r="D492" s="190">
        <f>IF(ISBLANK(Nomen.complète!Y492),"-",Nomen.complète!Y492)</f>
        <v>65</v>
      </c>
      <c r="E492" s="190">
        <f>IF(ISBLANK(Nomen.complète!Z492),"-",Nomen.complète!Z492)</f>
        <v>1</v>
      </c>
      <c r="F492" s="190">
        <f>IF(ISBLANK(Nomen.complète!AA492),"-",Nomen.complète!AA492)</f>
        <v>3</v>
      </c>
      <c r="G492" s="191">
        <f>IF(ISBLANK(Nomen.complète!AB492),"-",Nomen.complète!AB492)</f>
        <v>0</v>
      </c>
      <c r="H492" s="191">
        <f>IF(ISBLANK(Nomen.complète!AC492),"-",Nomen.complète!AC492)</f>
        <v>0</v>
      </c>
      <c r="I492" s="82"/>
      <c r="L492" s="164">
        <f>IF(ISBLANK(Nomen.complète!T492),"-",Nomen.complète!T492)</f>
        <v>59450000</v>
      </c>
      <c r="M492" s="165" t="str">
        <f>IF(ISBLANK(Nomen.complète!U492),"-",Nomen.complète!U492)</f>
        <v>Caviste BF</v>
      </c>
    </row>
    <row r="493" spans="1:13" x14ac:dyDescent="0.2">
      <c r="A493" s="164">
        <f>IF(ISBLANK(Nomen.complète!V493),"-",Nomen.complète!V493)</f>
        <v>39130017</v>
      </c>
      <c r="B493" s="189" t="str">
        <f>IF(ISBLANK(Nomen.complète!W493),"-",Nomen.complète!W493)</f>
        <v>Gestionnaire du commerce de détail CFC - Bijoux, pierres précieuses et montres (dès 2022)</v>
      </c>
      <c r="C493" s="190">
        <f>IF(ISBLANK(Nomen.complète!X493),"-",Nomen.complète!X493)</f>
        <v>14</v>
      </c>
      <c r="D493" s="190">
        <f>IF(ISBLANK(Nomen.complète!Y493),"-",Nomen.complète!Y493)</f>
        <v>65</v>
      </c>
      <c r="E493" s="190">
        <f>IF(ISBLANK(Nomen.complète!Z493),"-",Nomen.complète!Z493)</f>
        <v>1</v>
      </c>
      <c r="F493" s="190">
        <f>IF(ISBLANK(Nomen.complète!AA493),"-",Nomen.complète!AA493)</f>
        <v>3</v>
      </c>
      <c r="G493" s="191">
        <f>IF(ISBLANK(Nomen.complète!AB493),"-",Nomen.complète!AB493)</f>
        <v>0</v>
      </c>
      <c r="H493" s="191">
        <f>IF(ISBLANK(Nomen.complète!AC493),"-",Nomen.complète!AC493)</f>
        <v>0</v>
      </c>
      <c r="I493" s="82"/>
      <c r="L493" s="164">
        <f>IF(ISBLANK(Nomen.complète!T493),"-",Nomen.complète!T493)</f>
        <v>66700000</v>
      </c>
      <c r="M493" s="165" t="str">
        <f>IF(ISBLANK(Nomen.complète!U493),"-",Nomen.complète!U493)</f>
        <v>Chef d'atelier et de montage en construction métallique BF</v>
      </c>
    </row>
    <row r="494" spans="1:13" x14ac:dyDescent="0.2">
      <c r="A494" s="164">
        <f>IF(ISBLANK(Nomen.complète!V494),"-",Nomen.complète!V494)</f>
        <v>39130003</v>
      </c>
      <c r="B494" s="189" t="str">
        <f>IF(ISBLANK(Nomen.complète!W494),"-",Nomen.complète!W494)</f>
        <v>Gestionnaire du commerce de détail CFC - Boulangerie-confiserie (dès 2022)</v>
      </c>
      <c r="C494" s="190">
        <f>IF(ISBLANK(Nomen.complète!X494),"-",Nomen.complète!X494)</f>
        <v>14</v>
      </c>
      <c r="D494" s="190">
        <f>IF(ISBLANK(Nomen.complète!Y494),"-",Nomen.complète!Y494)</f>
        <v>65</v>
      </c>
      <c r="E494" s="190">
        <f>IF(ISBLANK(Nomen.complète!Z494),"-",Nomen.complète!Z494)</f>
        <v>1</v>
      </c>
      <c r="F494" s="190">
        <f>IF(ISBLANK(Nomen.complète!AA494),"-",Nomen.complète!AA494)</f>
        <v>3</v>
      </c>
      <c r="G494" s="191">
        <f>IF(ISBLANK(Nomen.complète!AB494),"-",Nomen.complète!AB494)</f>
        <v>0</v>
      </c>
      <c r="H494" s="191">
        <f>IF(ISBLANK(Nomen.complète!AC494),"-",Nomen.complète!AC494)</f>
        <v>0</v>
      </c>
      <c r="I494" s="82"/>
      <c r="L494" s="164">
        <f>IF(ISBLANK(Nomen.complète!T494),"-",Nomen.complète!T494)</f>
        <v>62075000</v>
      </c>
      <c r="M494" s="165" t="str">
        <f>IF(ISBLANK(Nomen.complète!U494),"-",Nomen.complète!U494)</f>
        <v>Chef d'équipe charpentier BF</v>
      </c>
    </row>
    <row r="495" spans="1:13" x14ac:dyDescent="0.2">
      <c r="A495" s="164">
        <f>IF(ISBLANK(Nomen.complète!V495),"-",Nomen.complète!V495)</f>
        <v>39130018</v>
      </c>
      <c r="B495" s="189" t="str">
        <f>IF(ISBLANK(Nomen.complète!W495),"-",Nomen.complète!W495)</f>
        <v>Gestionnaire du commerce de détail CFC - Chaussures (dès 2022)</v>
      </c>
      <c r="C495" s="190">
        <f>IF(ISBLANK(Nomen.complète!X495),"-",Nomen.complète!X495)</f>
        <v>14</v>
      </c>
      <c r="D495" s="190">
        <f>IF(ISBLANK(Nomen.complète!Y495),"-",Nomen.complète!Y495)</f>
        <v>65</v>
      </c>
      <c r="E495" s="190">
        <f>IF(ISBLANK(Nomen.complète!Z495),"-",Nomen.complète!Z495)</f>
        <v>1</v>
      </c>
      <c r="F495" s="190">
        <f>IF(ISBLANK(Nomen.complète!AA495),"-",Nomen.complète!AA495)</f>
        <v>3</v>
      </c>
      <c r="G495" s="191">
        <f>IF(ISBLANK(Nomen.complète!AB495),"-",Nomen.complète!AB495)</f>
        <v>0</v>
      </c>
      <c r="H495" s="191">
        <f>IF(ISBLANK(Nomen.complète!AC495),"-",Nomen.complète!AC495)</f>
        <v>0</v>
      </c>
      <c r="I495" s="82"/>
      <c r="L495" s="164">
        <f>IF(ISBLANK(Nomen.complète!T495),"-",Nomen.complète!T495)</f>
        <v>69550000</v>
      </c>
      <c r="M495" s="165" t="str">
        <f>IF(ISBLANK(Nomen.complète!U495),"-",Nomen.complète!U495)</f>
        <v>Chef d'équipe du bâtiment et génie civil (tertiaire - non réglementé)</v>
      </c>
    </row>
    <row r="496" spans="1:13" x14ac:dyDescent="0.2">
      <c r="A496" s="164">
        <f>IF(ISBLANK(Nomen.complète!V496),"-",Nomen.complète!V496)</f>
        <v>39070017</v>
      </c>
      <c r="B496" s="189" t="str">
        <f>IF(ISBLANK(Nomen.complète!W496),"-",Nomen.complète!W496)</f>
        <v>Gestionnaire du commerce de détail CFC - Conseil - Ameublement</v>
      </c>
      <c r="C496" s="190">
        <f>IF(ISBLANK(Nomen.complète!X496),"-",Nomen.complète!X496)</f>
        <v>14</v>
      </c>
      <c r="D496" s="190">
        <f>IF(ISBLANK(Nomen.complète!Y496),"-",Nomen.complète!Y496)</f>
        <v>65</v>
      </c>
      <c r="E496" s="190">
        <f>IF(ISBLANK(Nomen.complète!Z496),"-",Nomen.complète!Z496)</f>
        <v>1</v>
      </c>
      <c r="F496" s="190">
        <f>IF(ISBLANK(Nomen.complète!AA496),"-",Nomen.complète!AA496)</f>
        <v>3</v>
      </c>
      <c r="G496" s="191">
        <f>IF(ISBLANK(Nomen.complète!AB496),"-",Nomen.complète!AB496)</f>
        <v>0</v>
      </c>
      <c r="H496" s="191">
        <f>IF(ISBLANK(Nomen.complète!AC496),"-",Nomen.complète!AC496)</f>
        <v>0</v>
      </c>
      <c r="I496" s="82"/>
      <c r="L496" s="164">
        <f>IF(ISBLANK(Nomen.complète!T496),"-",Nomen.complète!T496)</f>
        <v>70161000</v>
      </c>
      <c r="M496" s="165" t="str">
        <f>IF(ISBLANK(Nomen.complète!U496),"-",Nomen.complète!U496)</f>
        <v>Chef de chantier peintre (tertiaire - non réglementé)</v>
      </c>
    </row>
    <row r="497" spans="1:13" x14ac:dyDescent="0.2">
      <c r="A497" s="164">
        <f>IF(ISBLANK(Nomen.complète!V497),"-",Nomen.complète!V497)</f>
        <v>39070005</v>
      </c>
      <c r="B497" s="189" t="str">
        <f>IF(ISBLANK(Nomen.complète!W497),"-",Nomen.complète!W497)</f>
        <v>Gestionnaire du commerce de détail CFC - Conseil - Articles de sport</v>
      </c>
      <c r="C497" s="190">
        <f>IF(ISBLANK(Nomen.complète!X497),"-",Nomen.complète!X497)</f>
        <v>14</v>
      </c>
      <c r="D497" s="190">
        <f>IF(ISBLANK(Nomen.complète!Y497),"-",Nomen.complète!Y497)</f>
        <v>65</v>
      </c>
      <c r="E497" s="190">
        <f>IF(ISBLANK(Nomen.complète!Z497),"-",Nomen.complète!Z497)</f>
        <v>1</v>
      </c>
      <c r="F497" s="190">
        <f>IF(ISBLANK(Nomen.complète!AA497),"-",Nomen.complète!AA497)</f>
        <v>3</v>
      </c>
      <c r="G497" s="191">
        <f>IF(ISBLANK(Nomen.complète!AB497),"-",Nomen.complète!AB497)</f>
        <v>0</v>
      </c>
      <c r="H497" s="191">
        <f>IF(ISBLANK(Nomen.complète!AC497),"-",Nomen.complète!AC497)</f>
        <v>0</v>
      </c>
      <c r="I497" s="82"/>
      <c r="L497" s="164">
        <f>IF(ISBLANK(Nomen.complète!T497),"-",Nomen.complète!T497)</f>
        <v>70121000</v>
      </c>
      <c r="M497" s="165" t="str">
        <f>IF(ISBLANK(Nomen.complète!U497),"-",Nomen.complète!U497)</f>
        <v>Chef de chantier plâtrier constructeur à sec (tertiaire - non réglementé)</v>
      </c>
    </row>
    <row r="498" spans="1:13" x14ac:dyDescent="0.2">
      <c r="A498" s="164">
        <f>IF(ISBLANK(Nomen.complète!V498),"-",Nomen.complète!V498)</f>
        <v>39070007</v>
      </c>
      <c r="B498" s="189" t="str">
        <f>IF(ISBLANK(Nomen.complète!W498),"-",Nomen.complète!W498)</f>
        <v>Gestionnaire du commerce de détail CFC - Conseil - Boulangerie-pâtisserie-confiserie</v>
      </c>
      <c r="C498" s="190">
        <f>IF(ISBLANK(Nomen.complète!X498),"-",Nomen.complète!X498)</f>
        <v>14</v>
      </c>
      <c r="D498" s="190">
        <f>IF(ISBLANK(Nomen.complète!Y498),"-",Nomen.complète!Y498)</f>
        <v>65</v>
      </c>
      <c r="E498" s="190">
        <f>IF(ISBLANK(Nomen.complète!Z498),"-",Nomen.complète!Z498)</f>
        <v>1</v>
      </c>
      <c r="F498" s="190">
        <f>IF(ISBLANK(Nomen.complète!AA498),"-",Nomen.complète!AA498)</f>
        <v>3</v>
      </c>
      <c r="G498" s="191">
        <f>IF(ISBLANK(Nomen.complète!AB498),"-",Nomen.complète!AB498)</f>
        <v>0</v>
      </c>
      <c r="H498" s="191">
        <f>IF(ISBLANK(Nomen.complète!AC498),"-",Nomen.complète!AC498)</f>
        <v>0</v>
      </c>
      <c r="I498" s="82"/>
      <c r="L498" s="164">
        <f>IF(ISBLANK(Nomen.complète!T498),"-",Nomen.complète!T498)</f>
        <v>66776000</v>
      </c>
      <c r="M498" s="165" t="str">
        <f>IF(ISBLANK(Nomen.complète!U498),"-",Nomen.complète!U498)</f>
        <v>Chef de chantier électricien (tertiaire - non réglementé)</v>
      </c>
    </row>
    <row r="499" spans="1:13" x14ac:dyDescent="0.2">
      <c r="A499" s="164">
        <f>IF(ISBLANK(Nomen.complète!V499),"-",Nomen.complète!V499)</f>
        <v>39070010</v>
      </c>
      <c r="B499" s="189" t="str">
        <f>IF(ISBLANK(Nomen.complète!W499),"-",Nomen.complète!W499)</f>
        <v>Gestionnaire du commerce de détail CFC - Conseil - Chaussures</v>
      </c>
      <c r="C499" s="190">
        <f>IF(ISBLANK(Nomen.complète!X499),"-",Nomen.complète!X499)</f>
        <v>14</v>
      </c>
      <c r="D499" s="190">
        <f>IF(ISBLANK(Nomen.complète!Y499),"-",Nomen.complète!Y499)</f>
        <v>65</v>
      </c>
      <c r="E499" s="190">
        <f>IF(ISBLANK(Nomen.complète!Z499),"-",Nomen.complète!Z499)</f>
        <v>1</v>
      </c>
      <c r="F499" s="190">
        <f>IF(ISBLANK(Nomen.complète!AA499),"-",Nomen.complète!AA499)</f>
        <v>3</v>
      </c>
      <c r="G499" s="191">
        <f>IF(ISBLANK(Nomen.complète!AB499),"-",Nomen.complète!AB499)</f>
        <v>0</v>
      </c>
      <c r="H499" s="191">
        <f>IF(ISBLANK(Nomen.complète!AC499),"-",Nomen.complète!AC499)</f>
        <v>0</v>
      </c>
      <c r="I499" s="82"/>
      <c r="L499" s="164">
        <f>IF(ISBLANK(Nomen.complète!T499),"-",Nomen.complète!T499)</f>
        <v>62300000</v>
      </c>
      <c r="M499" s="165" t="str">
        <f>IF(ISBLANK(Nomen.complète!U499),"-",Nomen.complète!U499)</f>
        <v>Chef de projet en menuiserie/ébénisterie BF</v>
      </c>
    </row>
    <row r="500" spans="1:13" x14ac:dyDescent="0.2">
      <c r="A500" s="164">
        <f>IF(ISBLANK(Nomen.complète!V500),"-",Nomen.complète!V500)</f>
        <v>39070002</v>
      </c>
      <c r="B500" s="189" t="str">
        <f>IF(ISBLANK(Nomen.complète!W500),"-",Nomen.complète!W500)</f>
        <v>Gestionnaire du commerce de détail CFC - Conseil - Consumer-electronics</v>
      </c>
      <c r="C500" s="190">
        <f>IF(ISBLANK(Nomen.complète!X500),"-",Nomen.complète!X500)</f>
        <v>14</v>
      </c>
      <c r="D500" s="190">
        <f>IF(ISBLANK(Nomen.complète!Y500),"-",Nomen.complète!Y500)</f>
        <v>65</v>
      </c>
      <c r="E500" s="190">
        <f>IF(ISBLANK(Nomen.complète!Z500),"-",Nomen.complète!Z500)</f>
        <v>1</v>
      </c>
      <c r="F500" s="190">
        <f>IF(ISBLANK(Nomen.complète!AA500),"-",Nomen.complète!AA500)</f>
        <v>3</v>
      </c>
      <c r="G500" s="191">
        <f>IF(ISBLANK(Nomen.complète!AB500),"-",Nomen.complète!AB500)</f>
        <v>0</v>
      </c>
      <c r="H500" s="191">
        <f>IF(ISBLANK(Nomen.complète!AC500),"-",Nomen.complète!AC500)</f>
        <v>0</v>
      </c>
      <c r="I500" s="82"/>
      <c r="L500" s="164">
        <f>IF(ISBLANK(Nomen.complète!T500),"-",Nomen.complète!T500)</f>
        <v>69180000</v>
      </c>
      <c r="M500" s="165" t="str">
        <f>IF(ISBLANK(Nomen.complète!U500),"-",Nomen.complète!U500)</f>
        <v>Chef poseur de revêtements de sols BF</v>
      </c>
    </row>
    <row r="501" spans="1:13" x14ac:dyDescent="0.2">
      <c r="A501" s="164">
        <f>IF(ISBLANK(Nomen.complète!V501),"-",Nomen.complète!V501)</f>
        <v>39070022</v>
      </c>
      <c r="B501" s="189" t="str">
        <f>IF(ISBLANK(Nomen.complète!W501),"-",Nomen.complète!W501)</f>
        <v>Gestionnaire du commerce de détail CFC - Conseil - Do-it-yourself</v>
      </c>
      <c r="C501" s="190">
        <f>IF(ISBLANK(Nomen.complète!X501),"-",Nomen.complète!X501)</f>
        <v>14</v>
      </c>
      <c r="D501" s="190">
        <f>IF(ISBLANK(Nomen.complète!Y501),"-",Nomen.complète!Y501)</f>
        <v>65</v>
      </c>
      <c r="E501" s="190">
        <f>IF(ISBLANK(Nomen.complète!Z501),"-",Nomen.complète!Z501)</f>
        <v>1</v>
      </c>
      <c r="F501" s="190">
        <f>IF(ISBLANK(Nomen.complète!AA501),"-",Nomen.complète!AA501)</f>
        <v>3</v>
      </c>
      <c r="G501" s="191">
        <f>IF(ISBLANK(Nomen.complète!AB501),"-",Nomen.complète!AB501)</f>
        <v>0</v>
      </c>
      <c r="H501" s="191">
        <f>IF(ISBLANK(Nomen.complète!AC501),"-",Nomen.complète!AC501)</f>
        <v>0</v>
      </c>
      <c r="I501" s="82"/>
      <c r="L501" s="164">
        <f>IF(ISBLANK(Nomen.complète!T501),"-",Nomen.complète!T501)</f>
        <v>96520000</v>
      </c>
      <c r="M501" s="165" t="str">
        <f>IF(ISBLANK(Nomen.complète!U501),"-",Nomen.complète!U501)</f>
        <v>Communication visuelle ES - Communication visuelle (OCM 2005)</v>
      </c>
    </row>
    <row r="502" spans="1:13" x14ac:dyDescent="0.2">
      <c r="A502" s="164">
        <f>IF(ISBLANK(Nomen.complète!V502),"-",Nomen.complète!V502)</f>
        <v>39070008</v>
      </c>
      <c r="B502" s="189" t="str">
        <f>IF(ISBLANK(Nomen.complète!W502),"-",Nomen.complète!W502)</f>
        <v>Gestionnaire du commerce de détail CFC - Conseil - Economie carnée</v>
      </c>
      <c r="C502" s="190">
        <f>IF(ISBLANK(Nomen.complète!X502),"-",Nomen.complète!X502)</f>
        <v>14</v>
      </c>
      <c r="D502" s="190">
        <f>IF(ISBLANK(Nomen.complète!Y502),"-",Nomen.complète!Y502)</f>
        <v>65</v>
      </c>
      <c r="E502" s="190">
        <f>IF(ISBLANK(Nomen.complète!Z502),"-",Nomen.complète!Z502)</f>
        <v>1</v>
      </c>
      <c r="F502" s="190">
        <f>IF(ISBLANK(Nomen.complète!AA502),"-",Nomen.complète!AA502)</f>
        <v>3</v>
      </c>
      <c r="G502" s="191">
        <f>IF(ISBLANK(Nomen.complète!AB502),"-",Nomen.complète!AB502)</f>
        <v>0</v>
      </c>
      <c r="H502" s="191">
        <f>IF(ISBLANK(Nomen.complète!AC502),"-",Nomen.complète!AC502)</f>
        <v>0</v>
      </c>
      <c r="I502" s="82"/>
      <c r="L502" s="164">
        <f>IF(ISBLANK(Nomen.complète!T502),"-",Nomen.complète!T502)</f>
        <v>85185002</v>
      </c>
      <c r="M502" s="165" t="str">
        <f>IF(ISBLANK(Nomen.complète!U502),"-",Nomen.complète!U502)</f>
        <v>Communication visuelle ES - Design en Visual Merchandising (OCM 2005)</v>
      </c>
    </row>
    <row r="503" spans="1:13" x14ac:dyDescent="0.2">
      <c r="A503" s="164">
        <f>IF(ISBLANK(Nomen.complète!V503),"-",Nomen.complète!V503)</f>
        <v>39070018</v>
      </c>
      <c r="B503" s="189" t="str">
        <f>IF(ISBLANK(Nomen.complète!W503),"-",Nomen.complète!W503)</f>
        <v>Gestionnaire du commerce de détail CFC - Conseil - Electro-ménagers</v>
      </c>
      <c r="C503" s="190">
        <f>IF(ISBLANK(Nomen.complète!X503),"-",Nomen.complète!X503)</f>
        <v>14</v>
      </c>
      <c r="D503" s="190">
        <f>IF(ISBLANK(Nomen.complète!Y503),"-",Nomen.complète!Y503)</f>
        <v>65</v>
      </c>
      <c r="E503" s="190">
        <f>IF(ISBLANK(Nomen.complète!Z503),"-",Nomen.complète!Z503)</f>
        <v>1</v>
      </c>
      <c r="F503" s="190">
        <f>IF(ISBLANK(Nomen.complète!AA503),"-",Nomen.complète!AA503)</f>
        <v>3</v>
      </c>
      <c r="G503" s="191">
        <f>IF(ISBLANK(Nomen.complète!AB503),"-",Nomen.complète!AB503)</f>
        <v>0</v>
      </c>
      <c r="H503" s="191">
        <f>IF(ISBLANK(Nomen.complète!AC503),"-",Nomen.complète!AC503)</f>
        <v>0</v>
      </c>
      <c r="I503" s="82"/>
      <c r="L503" s="164">
        <f>IF(ISBLANK(Nomen.complète!T503),"-",Nomen.complète!T503)</f>
        <v>96130002</v>
      </c>
      <c r="M503" s="165" t="str">
        <f>IF(ISBLANK(Nomen.complète!U503),"-",Nomen.complète!U503)</f>
        <v>Communication visuelle ES - Film (OCM 2005)</v>
      </c>
    </row>
    <row r="504" spans="1:13" x14ac:dyDescent="0.2">
      <c r="A504" s="164">
        <f>IF(ISBLANK(Nomen.complète!V504),"-",Nomen.complète!V504)</f>
        <v>39070013</v>
      </c>
      <c r="B504" s="189" t="str">
        <f>IF(ISBLANK(Nomen.complète!W504),"-",Nomen.complète!W504)</f>
        <v>Gestionnaire du commerce de détail CFC - Conseil - Garden</v>
      </c>
      <c r="C504" s="190">
        <f>IF(ISBLANK(Nomen.complète!X504),"-",Nomen.complète!X504)</f>
        <v>14</v>
      </c>
      <c r="D504" s="190">
        <f>IF(ISBLANK(Nomen.complète!Y504),"-",Nomen.complète!Y504)</f>
        <v>65</v>
      </c>
      <c r="E504" s="190">
        <f>IF(ISBLANK(Nomen.complète!Z504),"-",Nomen.complète!Z504)</f>
        <v>1</v>
      </c>
      <c r="F504" s="190">
        <f>IF(ISBLANK(Nomen.complète!AA504),"-",Nomen.complète!AA504)</f>
        <v>3</v>
      </c>
      <c r="G504" s="191">
        <f>IF(ISBLANK(Nomen.complète!AB504),"-",Nomen.complète!AB504)</f>
        <v>0</v>
      </c>
      <c r="H504" s="191">
        <f>IF(ISBLANK(Nomen.complète!AC504),"-",Nomen.complète!AC504)</f>
        <v>0</v>
      </c>
      <c r="I504" s="82"/>
      <c r="L504" s="164">
        <f>IF(ISBLANK(Nomen.complète!T504),"-",Nomen.complète!T504)</f>
        <v>96120000</v>
      </c>
      <c r="M504" s="165" t="str">
        <f>IF(ISBLANK(Nomen.complète!U504),"-",Nomen.complète!U504)</f>
        <v>Communication visuelle ES - Photographie (OCM 2005)</v>
      </c>
    </row>
    <row r="505" spans="1:13" x14ac:dyDescent="0.2">
      <c r="A505" s="164">
        <f>IF(ISBLANK(Nomen.complète!V505),"-",Nomen.complète!V505)</f>
        <v>39070023</v>
      </c>
      <c r="B505" s="189" t="str">
        <f>IF(ISBLANK(Nomen.complète!W505),"-",Nomen.complète!W505)</f>
        <v>Gestionnaire du commerce de détail CFC - Conseil - Instruments de musique</v>
      </c>
      <c r="C505" s="190">
        <f>IF(ISBLANK(Nomen.complète!X505),"-",Nomen.complète!X505)</f>
        <v>14</v>
      </c>
      <c r="D505" s="190">
        <f>IF(ISBLANK(Nomen.complète!Y505),"-",Nomen.complète!Y505)</f>
        <v>65</v>
      </c>
      <c r="E505" s="190">
        <f>IF(ISBLANK(Nomen.complète!Z505),"-",Nomen.complète!Z505)</f>
        <v>1</v>
      </c>
      <c r="F505" s="190">
        <f>IF(ISBLANK(Nomen.complète!AA505),"-",Nomen.complète!AA505)</f>
        <v>3</v>
      </c>
      <c r="G505" s="191">
        <f>IF(ISBLANK(Nomen.complète!AB505),"-",Nomen.complète!AB505)</f>
        <v>0</v>
      </c>
      <c r="H505" s="191">
        <f>IF(ISBLANK(Nomen.complète!AC505),"-",Nomen.complète!AC505)</f>
        <v>0</v>
      </c>
      <c r="I505" s="82"/>
      <c r="L505" s="164">
        <f>IF(ISBLANK(Nomen.complète!T505),"-",Nomen.complète!T505)</f>
        <v>93051001</v>
      </c>
      <c r="M505" s="165" t="str">
        <f>IF(ISBLANK(Nomen.complète!U505),"-",Nomen.complète!U505)</f>
        <v>Conduite des travaux ES - Aménagement de jardin et paysage (OCM 2005)</v>
      </c>
    </row>
    <row r="506" spans="1:13" x14ac:dyDescent="0.2">
      <c r="A506" s="164">
        <f>IF(ISBLANK(Nomen.complète!V506),"-",Nomen.complète!V506)</f>
        <v>39070004</v>
      </c>
      <c r="B506" s="189" t="str">
        <f>IF(ISBLANK(Nomen.complète!W506),"-",Nomen.complète!W506)</f>
        <v>Gestionnaire du commerce de détail CFC - Conseil - Jouets</v>
      </c>
      <c r="C506" s="190">
        <f>IF(ISBLANK(Nomen.complète!X506),"-",Nomen.complète!X506)</f>
        <v>14</v>
      </c>
      <c r="D506" s="190">
        <f>IF(ISBLANK(Nomen.complète!Y506),"-",Nomen.complète!Y506)</f>
        <v>65</v>
      </c>
      <c r="E506" s="190">
        <f>IF(ISBLANK(Nomen.complète!Z506),"-",Nomen.complète!Z506)</f>
        <v>1</v>
      </c>
      <c r="F506" s="190">
        <f>IF(ISBLANK(Nomen.complète!AA506),"-",Nomen.complète!AA506)</f>
        <v>3</v>
      </c>
      <c r="G506" s="191">
        <f>IF(ISBLANK(Nomen.complète!AB506),"-",Nomen.complète!AB506)</f>
        <v>0</v>
      </c>
      <c r="H506" s="191">
        <f>IF(ISBLANK(Nomen.complète!AC506),"-",Nomen.complète!AC506)</f>
        <v>0</v>
      </c>
      <c r="I506" s="82"/>
      <c r="L506" s="164">
        <f>IF(ISBLANK(Nomen.complète!T506),"-",Nomen.complète!T506)</f>
        <v>66750000</v>
      </c>
      <c r="M506" s="165" t="str">
        <f>IF(ISBLANK(Nomen.complète!U506),"-",Nomen.complète!U506)</f>
        <v>Constructeur métallique, maître</v>
      </c>
    </row>
    <row r="507" spans="1:13" x14ac:dyDescent="0.2">
      <c r="A507" s="164">
        <f>IF(ISBLANK(Nomen.complète!V507),"-",Nomen.complète!V507)</f>
        <v>39070027</v>
      </c>
      <c r="B507" s="189" t="str">
        <f>IF(ISBLANK(Nomen.complète!W507),"-",Nomen.complète!W507)</f>
        <v>Gestionnaire du commerce de détail CFC - Conseil - Kiosque</v>
      </c>
      <c r="C507" s="190">
        <f>IF(ISBLANK(Nomen.complète!X507),"-",Nomen.complète!X507)</f>
        <v>14</v>
      </c>
      <c r="D507" s="190">
        <f>IF(ISBLANK(Nomen.complète!Y507),"-",Nomen.complète!Y507)</f>
        <v>65</v>
      </c>
      <c r="E507" s="190">
        <f>IF(ISBLANK(Nomen.complète!Z507),"-",Nomen.complète!Z507)</f>
        <v>1</v>
      </c>
      <c r="F507" s="190">
        <f>IF(ISBLANK(Nomen.complète!AA507),"-",Nomen.complète!AA507)</f>
        <v>3</v>
      </c>
      <c r="G507" s="191">
        <f>IF(ISBLANK(Nomen.complète!AB507),"-",Nomen.complète!AB507)</f>
        <v>0</v>
      </c>
      <c r="H507" s="191">
        <f>IF(ISBLANK(Nomen.complète!AC507),"-",Nomen.complète!AC507)</f>
        <v>0</v>
      </c>
      <c r="I507" s="82"/>
      <c r="L507" s="164">
        <f>IF(ISBLANK(Nomen.complète!T507),"-",Nomen.complète!T507)</f>
        <v>62070000</v>
      </c>
      <c r="M507" s="165" t="str">
        <f>IF(ISBLANK(Nomen.complète!U507),"-",Nomen.complète!U507)</f>
        <v>Contremaître charpentier BF</v>
      </c>
    </row>
    <row r="508" spans="1:13" x14ac:dyDescent="0.2">
      <c r="A508" s="164">
        <f>IF(ISBLANK(Nomen.complète!V508),"-",Nomen.complète!V508)</f>
        <v>39070025</v>
      </c>
      <c r="B508" s="189" t="str">
        <f>IF(ISBLANK(Nomen.complète!W508),"-",Nomen.complète!W508)</f>
        <v>Gestionnaire du commerce de détail CFC - Conseil - Landi</v>
      </c>
      <c r="C508" s="190">
        <f>IF(ISBLANK(Nomen.complète!X508),"-",Nomen.complète!X508)</f>
        <v>14</v>
      </c>
      <c r="D508" s="190">
        <f>IF(ISBLANK(Nomen.complète!Y508),"-",Nomen.complète!Y508)</f>
        <v>65</v>
      </c>
      <c r="E508" s="190">
        <f>IF(ISBLANK(Nomen.complète!Z508),"-",Nomen.complète!Z508)</f>
        <v>1</v>
      </c>
      <c r="F508" s="190">
        <f>IF(ISBLANK(Nomen.complète!AA508),"-",Nomen.complète!AA508)</f>
        <v>3</v>
      </c>
      <c r="G508" s="191">
        <f>IF(ISBLANK(Nomen.complète!AB508),"-",Nomen.complète!AB508)</f>
        <v>0</v>
      </c>
      <c r="H508" s="191">
        <f>IF(ISBLANK(Nomen.complète!AC508),"-",Nomen.complète!AC508)</f>
        <v>0</v>
      </c>
      <c r="L508" s="164">
        <f>IF(ISBLANK(Nomen.complète!T508),"-",Nomen.complète!T508)</f>
        <v>69090000</v>
      </c>
      <c r="M508" s="165" t="str">
        <f>IF(ISBLANK(Nomen.complète!U508),"-",Nomen.complète!U508)</f>
        <v>Contremaître maçon BF</v>
      </c>
    </row>
    <row r="509" spans="1:13" x14ac:dyDescent="0.2">
      <c r="A509" s="164">
        <f>IF(ISBLANK(Nomen.complète!V509),"-",Nomen.complète!V509)</f>
        <v>39070026</v>
      </c>
      <c r="B509" s="189" t="str">
        <f>IF(ISBLANK(Nomen.complète!W509),"-",Nomen.complète!W509)</f>
        <v>Gestionnaire du commerce de détail CFC - Conseil - Logistique des pièces détachées</v>
      </c>
      <c r="C509" s="190">
        <f>IF(ISBLANK(Nomen.complète!X509),"-",Nomen.complète!X509)</f>
        <v>14</v>
      </c>
      <c r="D509" s="190">
        <f>IF(ISBLANK(Nomen.complète!Y509),"-",Nomen.complète!Y509)</f>
        <v>65</v>
      </c>
      <c r="E509" s="190">
        <f>IF(ISBLANK(Nomen.complète!Z509),"-",Nomen.complète!Z509)</f>
        <v>1</v>
      </c>
      <c r="F509" s="190">
        <f>IF(ISBLANK(Nomen.complète!AA509),"-",Nomen.complète!AA509)</f>
        <v>3</v>
      </c>
      <c r="G509" s="191">
        <f>IF(ISBLANK(Nomen.complète!AB509),"-",Nomen.complète!AB509)</f>
        <v>0</v>
      </c>
      <c r="H509" s="191">
        <f>IF(ISBLANK(Nomen.complète!AC509),"-",Nomen.complète!AC509)</f>
        <v>0</v>
      </c>
      <c r="L509" s="164">
        <f>IF(ISBLANK(Nomen.complète!T509),"-",Nomen.complète!T509)</f>
        <v>70300000</v>
      </c>
      <c r="M509" s="165" t="str">
        <f>IF(ISBLANK(Nomen.complète!U509),"-",Nomen.complète!U509)</f>
        <v>Contremaître peintre BF - sans autres indications</v>
      </c>
    </row>
    <row r="510" spans="1:13" x14ac:dyDescent="0.2">
      <c r="A510" s="164">
        <f>IF(ISBLANK(Nomen.complète!V510),"-",Nomen.complète!V510)</f>
        <v>39070014</v>
      </c>
      <c r="B510" s="189" t="str">
        <f>IF(ISBLANK(Nomen.complète!W510),"-",Nomen.complète!W510)</f>
        <v>Gestionnaire du commerce de détail CFC - Conseil - Magasins spécialisés en biens zoologiques</v>
      </c>
      <c r="C510" s="190">
        <f>IF(ISBLANK(Nomen.complète!X510),"-",Nomen.complète!X510)</f>
        <v>14</v>
      </c>
      <c r="D510" s="190">
        <f>IF(ISBLANK(Nomen.complète!Y510),"-",Nomen.complète!Y510)</f>
        <v>65</v>
      </c>
      <c r="E510" s="190">
        <f>IF(ISBLANK(Nomen.complète!Z510),"-",Nomen.complète!Z510)</f>
        <v>1</v>
      </c>
      <c r="F510" s="190">
        <f>IF(ISBLANK(Nomen.complète!AA510),"-",Nomen.complète!AA510)</f>
        <v>3</v>
      </c>
      <c r="G510" s="191">
        <f>IF(ISBLANK(Nomen.complète!AB510),"-",Nomen.complète!AB510)</f>
        <v>0</v>
      </c>
      <c r="H510" s="191">
        <f>IF(ISBLANK(Nomen.complète!AC510),"-",Nomen.complète!AC510)</f>
        <v>0</v>
      </c>
      <c r="L510" s="164">
        <f>IF(ISBLANK(Nomen.complète!T510),"-",Nomen.complète!T510)</f>
        <v>70120000</v>
      </c>
      <c r="M510" s="165" t="str">
        <f>IF(ISBLANK(Nomen.complète!U510),"-",Nomen.complète!U510)</f>
        <v>Contremaître plâtrier-constructeur à sec BF</v>
      </c>
    </row>
    <row r="511" spans="1:13" x14ac:dyDescent="0.2">
      <c r="A511" s="164">
        <f>IF(ISBLANK(Nomen.complète!V511),"-",Nomen.complète!V511)</f>
        <v>39070011</v>
      </c>
      <c r="B511" s="189" t="str">
        <f>IF(ISBLANK(Nomen.complète!W511),"-",Nomen.complète!W511)</f>
        <v>Gestionnaire du commerce de détail CFC - Conseil - Maroquinerie et articles de voyage</v>
      </c>
      <c r="C511" s="190">
        <f>IF(ISBLANK(Nomen.complète!X511),"-",Nomen.complète!X511)</f>
        <v>14</v>
      </c>
      <c r="D511" s="190">
        <f>IF(ISBLANK(Nomen.complète!Y511),"-",Nomen.complète!Y511)</f>
        <v>65</v>
      </c>
      <c r="E511" s="190">
        <f>IF(ISBLANK(Nomen.complète!Z511),"-",Nomen.complète!Z511)</f>
        <v>1</v>
      </c>
      <c r="F511" s="190">
        <f>IF(ISBLANK(Nomen.complète!AA511),"-",Nomen.complète!AA511)</f>
        <v>3</v>
      </c>
      <c r="G511" s="191">
        <f>IF(ISBLANK(Nomen.complète!AB511),"-",Nomen.complète!AB511)</f>
        <v>0</v>
      </c>
      <c r="H511" s="191">
        <f>IF(ISBLANK(Nomen.complète!AC511),"-",Nomen.complète!AC511)</f>
        <v>0</v>
      </c>
      <c r="L511" s="164">
        <f>IF(ISBLANK(Nomen.complète!T511),"-",Nomen.complète!T511)</f>
        <v>77160000</v>
      </c>
      <c r="M511" s="165" t="str">
        <f>IF(ISBLANK(Nomen.complète!U511),"-",Nomen.complète!U511)</f>
        <v>Courtier en immeubles BF</v>
      </c>
    </row>
    <row r="512" spans="1:13" x14ac:dyDescent="0.2">
      <c r="A512" s="164">
        <f>IF(ISBLANK(Nomen.complète!V512),"-",Nomen.complète!V512)</f>
        <v>39070003</v>
      </c>
      <c r="B512" s="189" t="str">
        <f>IF(ISBLANK(Nomen.complète!W512),"-",Nomen.complète!W512)</f>
        <v>Gestionnaire du commerce de détail CFC - Conseil - Montres-bijoux-pierres précieuses</v>
      </c>
      <c r="C512" s="190">
        <f>IF(ISBLANK(Nomen.complète!X512),"-",Nomen.complète!X512)</f>
        <v>14</v>
      </c>
      <c r="D512" s="190">
        <f>IF(ISBLANK(Nomen.complète!Y512),"-",Nomen.complète!Y512)</f>
        <v>65</v>
      </c>
      <c r="E512" s="190">
        <f>IF(ISBLANK(Nomen.complète!Z512),"-",Nomen.complète!Z512)</f>
        <v>1</v>
      </c>
      <c r="F512" s="190">
        <f>IF(ISBLANK(Nomen.complète!AA512),"-",Nomen.complète!AA512)</f>
        <v>3</v>
      </c>
      <c r="G512" s="191">
        <f>IF(ISBLANK(Nomen.complète!AB512),"-",Nomen.complète!AB512)</f>
        <v>0</v>
      </c>
      <c r="H512" s="191">
        <f>IF(ISBLANK(Nomen.complète!AC512),"-",Nomen.complète!AC512)</f>
        <v>0</v>
      </c>
      <c r="L512" s="164">
        <f>IF(ISBLANK(Nomen.complète!T512),"-",Nomen.complète!T512)</f>
        <v>74320000</v>
      </c>
      <c r="M512" s="165" t="str">
        <f>IF(ISBLANK(Nomen.complète!U512),"-",Nomen.complète!U512)</f>
        <v>Cyber Security Specialist BF</v>
      </c>
    </row>
    <row r="513" spans="1:13" x14ac:dyDescent="0.2">
      <c r="A513" s="164">
        <f>IF(ISBLANK(Nomen.complète!V513),"-",Nomen.complète!V513)</f>
        <v>39070020</v>
      </c>
      <c r="B513" s="189" t="str">
        <f>IF(ISBLANK(Nomen.complète!W513),"-",Nomen.complète!W513)</f>
        <v>Gestionnaire du commerce de détail CFC - Conseil - Ménage</v>
      </c>
      <c r="C513" s="190">
        <f>IF(ISBLANK(Nomen.complète!X513),"-",Nomen.complète!X513)</f>
        <v>14</v>
      </c>
      <c r="D513" s="190">
        <f>IF(ISBLANK(Nomen.complète!Y513),"-",Nomen.complète!Y513)</f>
        <v>65</v>
      </c>
      <c r="E513" s="190">
        <f>IF(ISBLANK(Nomen.complète!Z513),"-",Nomen.complète!Z513)</f>
        <v>1</v>
      </c>
      <c r="F513" s="190">
        <f>IF(ISBLANK(Nomen.complète!AA513),"-",Nomen.complète!AA513)</f>
        <v>3</v>
      </c>
      <c r="G513" s="191">
        <f>IF(ISBLANK(Nomen.complète!AB513),"-",Nomen.complète!AB513)</f>
        <v>0</v>
      </c>
      <c r="H513" s="191">
        <f>IF(ISBLANK(Nomen.complète!AC513),"-",Nomen.complète!AC513)</f>
        <v>0</v>
      </c>
      <c r="L513" s="164">
        <f>IF(ISBLANK(Nomen.complète!T513),"-",Nomen.complète!T513)</f>
        <v>69060000</v>
      </c>
      <c r="M513" s="165" t="str">
        <f>IF(ISBLANK(Nomen.complète!U513),"-",Nomen.complète!U513)</f>
        <v>Directeur des travaux du bâtiment, dipl.</v>
      </c>
    </row>
    <row r="514" spans="1:13" x14ac:dyDescent="0.2">
      <c r="A514" s="164">
        <f>IF(ISBLANK(Nomen.complète!V514),"-",Nomen.complète!V514)</f>
        <v>39070015</v>
      </c>
      <c r="B514" s="189" t="str">
        <f>IF(ISBLANK(Nomen.complète!W514),"-",Nomen.complète!W514)</f>
        <v>Gestionnaire du commerce de détail CFC - Conseil - Papeterie</v>
      </c>
      <c r="C514" s="190">
        <f>IF(ISBLANK(Nomen.complète!X514),"-",Nomen.complète!X514)</f>
        <v>14</v>
      </c>
      <c r="D514" s="190">
        <f>IF(ISBLANK(Nomen.complète!Y514),"-",Nomen.complète!Y514)</f>
        <v>65</v>
      </c>
      <c r="E514" s="190">
        <f>IF(ISBLANK(Nomen.complète!Z514),"-",Nomen.complète!Z514)</f>
        <v>1</v>
      </c>
      <c r="F514" s="190">
        <f>IF(ISBLANK(Nomen.complète!AA514),"-",Nomen.complète!AA514)</f>
        <v>3</v>
      </c>
      <c r="G514" s="191">
        <f>IF(ISBLANK(Nomen.complète!AB514),"-",Nomen.complète!AB514)</f>
        <v>0</v>
      </c>
      <c r="H514" s="191">
        <f>IF(ISBLANK(Nomen.complète!AC514),"-",Nomen.complète!AC514)</f>
        <v>0</v>
      </c>
      <c r="L514" s="164">
        <f>IF(ISBLANK(Nomen.complète!T514),"-",Nomen.complète!T514)</f>
        <v>95500000</v>
      </c>
      <c r="M514" s="165" t="str">
        <f>IF(ISBLANK(Nomen.complète!U514),"-",Nomen.complète!U514)</f>
        <v>EPD ES Anesthésie (OCM 2005)</v>
      </c>
    </row>
    <row r="515" spans="1:13" x14ac:dyDescent="0.2">
      <c r="A515" s="164">
        <f>IF(ISBLANK(Nomen.complète!V515),"-",Nomen.complète!V515)</f>
        <v>39070012</v>
      </c>
      <c r="B515" s="189" t="str">
        <f>IF(ISBLANK(Nomen.complète!W515),"-",Nomen.complète!W515)</f>
        <v>Gestionnaire du commerce de détail CFC - Conseil - Parfumerie</v>
      </c>
      <c r="C515" s="190">
        <f>IF(ISBLANK(Nomen.complète!X515),"-",Nomen.complète!X515)</f>
        <v>14</v>
      </c>
      <c r="D515" s="190">
        <f>IF(ISBLANK(Nomen.complète!Y515),"-",Nomen.complète!Y515)</f>
        <v>65</v>
      </c>
      <c r="E515" s="190">
        <f>IF(ISBLANK(Nomen.complète!Z515),"-",Nomen.complète!Z515)</f>
        <v>1</v>
      </c>
      <c r="F515" s="190">
        <f>IF(ISBLANK(Nomen.complète!AA515),"-",Nomen.complète!AA515)</f>
        <v>3</v>
      </c>
      <c r="G515" s="191">
        <f>IF(ISBLANK(Nomen.complète!AB515),"-",Nomen.complète!AB515)</f>
        <v>0</v>
      </c>
      <c r="H515" s="191">
        <f>IF(ISBLANK(Nomen.complète!AC515),"-",Nomen.complète!AC515)</f>
        <v>0</v>
      </c>
      <c r="L515" s="164">
        <f>IF(ISBLANK(Nomen.complète!T515),"-",Nomen.complète!T515)</f>
        <v>95541000</v>
      </c>
      <c r="M515" s="165" t="str">
        <f>IF(ISBLANK(Nomen.complète!U515),"-",Nomen.complète!U515)</f>
        <v>EPD ES Formation à la régulation d'urgences (OCM 2005)</v>
      </c>
    </row>
    <row r="516" spans="1:13" x14ac:dyDescent="0.2">
      <c r="A516" s="164">
        <f>IF(ISBLANK(Nomen.complète!V516),"-",Nomen.complète!V516)</f>
        <v>39070016</v>
      </c>
      <c r="B516" s="189" t="str">
        <f>IF(ISBLANK(Nomen.complète!W516),"-",Nomen.complète!W516)</f>
        <v>Gestionnaire du commerce de détail CFC - Conseil - Peinture</v>
      </c>
      <c r="C516" s="190">
        <f>IF(ISBLANK(Nomen.complète!X516),"-",Nomen.complète!X516)</f>
        <v>14</v>
      </c>
      <c r="D516" s="190">
        <f>IF(ISBLANK(Nomen.complète!Y516),"-",Nomen.complète!Y516)</f>
        <v>65</v>
      </c>
      <c r="E516" s="190">
        <f>IF(ISBLANK(Nomen.complète!Z516),"-",Nomen.complète!Z516)</f>
        <v>1</v>
      </c>
      <c r="F516" s="190">
        <f>IF(ISBLANK(Nomen.complète!AA516),"-",Nomen.complète!AA516)</f>
        <v>3</v>
      </c>
      <c r="G516" s="191">
        <f>IF(ISBLANK(Nomen.complète!AB516),"-",Nomen.complète!AB516)</f>
        <v>0</v>
      </c>
      <c r="H516" s="191">
        <f>IF(ISBLANK(Nomen.complète!AC516),"-",Nomen.complète!AC516)</f>
        <v>0</v>
      </c>
      <c r="L516" s="164">
        <f>IF(ISBLANK(Nomen.complète!T516),"-",Nomen.complète!T516)</f>
        <v>95510000</v>
      </c>
      <c r="M516" s="165" t="str">
        <f>IF(ISBLANK(Nomen.complète!U516),"-",Nomen.complète!U516)</f>
        <v>EPD ES Soins intensifs (OCM 2005)</v>
      </c>
    </row>
    <row r="517" spans="1:13" x14ac:dyDescent="0.2">
      <c r="A517" s="164">
        <f>IF(ISBLANK(Nomen.complète!V517),"-",Nomen.complète!V517)</f>
        <v>39070028</v>
      </c>
      <c r="B517" s="189" t="str">
        <f>IF(ISBLANK(Nomen.complète!W517),"-",Nomen.complète!W517)</f>
        <v>Gestionnaire du commerce de détail CFC - Conseil - Poste</v>
      </c>
      <c r="C517" s="190">
        <f>IF(ISBLANK(Nomen.complète!X517),"-",Nomen.complète!X517)</f>
        <v>14</v>
      </c>
      <c r="D517" s="190">
        <f>IF(ISBLANK(Nomen.complète!Y517),"-",Nomen.complète!Y517)</f>
        <v>65</v>
      </c>
      <c r="E517" s="190">
        <f>IF(ISBLANK(Nomen.complète!Z517),"-",Nomen.complète!Z517)</f>
        <v>1</v>
      </c>
      <c r="F517" s="190">
        <f>IF(ISBLANK(Nomen.complète!AA517),"-",Nomen.complète!AA517)</f>
        <v>3</v>
      </c>
      <c r="G517" s="191">
        <f>IF(ISBLANK(Nomen.complète!AB517),"-",Nomen.complète!AB517)</f>
        <v>0</v>
      </c>
      <c r="H517" s="191">
        <f>IF(ISBLANK(Nomen.complète!AC517),"-",Nomen.complète!AC517)</f>
        <v>0</v>
      </c>
      <c r="L517" s="164">
        <f>IF(ISBLANK(Nomen.complète!T517),"-",Nomen.complète!T517)</f>
        <v>73070000</v>
      </c>
      <c r="M517" s="165" t="str">
        <f>IF(ISBLANK(Nomen.complète!U517),"-",Nomen.complète!U517)</f>
        <v>Economie bancaire ES (OCM 2005)</v>
      </c>
    </row>
    <row r="518" spans="1:13" x14ac:dyDescent="0.2">
      <c r="A518" s="164">
        <f>IF(ISBLANK(Nomen.complète!V518),"-",Nomen.complète!V518)</f>
        <v>39070006</v>
      </c>
      <c r="B518" s="189" t="str">
        <f>IF(ISBLANK(Nomen.complète!W518),"-",Nomen.complète!W518)</f>
        <v>Gestionnaire du commerce de détail CFC - Conseil - Produits nutritifs et stimulants</v>
      </c>
      <c r="C518" s="190">
        <f>IF(ISBLANK(Nomen.complète!X518),"-",Nomen.complète!X518)</f>
        <v>14</v>
      </c>
      <c r="D518" s="190">
        <f>IF(ISBLANK(Nomen.complète!Y518),"-",Nomen.complète!Y518)</f>
        <v>65</v>
      </c>
      <c r="E518" s="190">
        <f>IF(ISBLANK(Nomen.complète!Z518),"-",Nomen.complète!Z518)</f>
        <v>1</v>
      </c>
      <c r="F518" s="190">
        <f>IF(ISBLANK(Nomen.complète!AA518),"-",Nomen.complète!AA518)</f>
        <v>3</v>
      </c>
      <c r="G518" s="191">
        <f>IF(ISBLANK(Nomen.complète!AB518),"-",Nomen.complète!AB518)</f>
        <v>0</v>
      </c>
      <c r="H518" s="191">
        <f>IF(ISBLANK(Nomen.complète!AC518),"-",Nomen.complète!AC518)</f>
        <v>0</v>
      </c>
      <c r="L518" s="164">
        <f>IF(ISBLANK(Nomen.complète!T518),"-",Nomen.complète!T518)</f>
        <v>77830000</v>
      </c>
      <c r="M518" s="165" t="str">
        <f>IF(ISBLANK(Nomen.complète!U518),"-",Nomen.complète!U518)</f>
        <v>Economie d'assurance ES (OCM 2005)</v>
      </c>
    </row>
    <row r="519" spans="1:13" x14ac:dyDescent="0.2">
      <c r="A519" s="164">
        <f>IF(ISBLANK(Nomen.complète!V519),"-",Nomen.complète!V519)</f>
        <v>39070019</v>
      </c>
      <c r="B519" s="189" t="str">
        <f>IF(ISBLANK(Nomen.complète!W519),"-",Nomen.complète!W519)</f>
        <v>Gestionnaire du commerce de détail CFC - Conseil - Quincaillerie</v>
      </c>
      <c r="C519" s="190">
        <f>IF(ISBLANK(Nomen.complète!X519),"-",Nomen.complète!X519)</f>
        <v>14</v>
      </c>
      <c r="D519" s="190">
        <f>IF(ISBLANK(Nomen.complète!Y519),"-",Nomen.complète!Y519)</f>
        <v>65</v>
      </c>
      <c r="E519" s="190">
        <f>IF(ISBLANK(Nomen.complète!Z519),"-",Nomen.complète!Z519)</f>
        <v>1</v>
      </c>
      <c r="F519" s="190">
        <f>IF(ISBLANK(Nomen.complète!AA519),"-",Nomen.complète!AA519)</f>
        <v>3</v>
      </c>
      <c r="G519" s="191">
        <f>IF(ISBLANK(Nomen.complète!AB519),"-",Nomen.complète!AB519)</f>
        <v>0</v>
      </c>
      <c r="H519" s="191">
        <f>IF(ISBLANK(Nomen.complète!AC519),"-",Nomen.complète!AC519)</f>
        <v>0</v>
      </c>
      <c r="L519" s="164">
        <f>IF(ISBLANK(Nomen.complète!T519),"-",Nomen.complète!T519)</f>
        <v>73651000</v>
      </c>
      <c r="M519" s="165" t="str">
        <f>IF(ISBLANK(Nomen.complète!U519),"-",Nomen.complète!U519)</f>
        <v>Economie d'entreprise ES (OCM 2005+2017)</v>
      </c>
    </row>
    <row r="520" spans="1:13" x14ac:dyDescent="0.2">
      <c r="A520" s="164">
        <f>IF(ISBLANK(Nomen.complète!V520),"-",Nomen.complète!V520)</f>
        <v>39070001</v>
      </c>
      <c r="B520" s="189" t="str">
        <f>IF(ISBLANK(Nomen.complète!W520),"-",Nomen.complète!W520)</f>
        <v>Gestionnaire du commerce de détail CFC - Conseil - Supports audio, audiovisuel et musiques</v>
      </c>
      <c r="C520" s="190">
        <f>IF(ISBLANK(Nomen.complète!X520),"-",Nomen.complète!X520)</f>
        <v>14</v>
      </c>
      <c r="D520" s="190">
        <f>IF(ISBLANK(Nomen.complète!Y520),"-",Nomen.complète!Y520)</f>
        <v>65</v>
      </c>
      <c r="E520" s="190">
        <f>IF(ISBLANK(Nomen.complète!Z520),"-",Nomen.complète!Z520)</f>
        <v>1</v>
      </c>
      <c r="F520" s="190">
        <f>IF(ISBLANK(Nomen.complète!AA520),"-",Nomen.complète!AA520)</f>
        <v>3</v>
      </c>
      <c r="G520" s="191">
        <f>IF(ISBLANK(Nomen.complète!AB520),"-",Nomen.complète!AB520)</f>
        <v>0</v>
      </c>
      <c r="H520" s="191">
        <f>IF(ISBLANK(Nomen.complète!AC520),"-",Nomen.complète!AC520)</f>
        <v>0</v>
      </c>
      <c r="L520" s="164">
        <f>IF(ISBLANK(Nomen.complète!T520),"-",Nomen.complète!T520)</f>
        <v>86541000</v>
      </c>
      <c r="M520" s="165" t="str">
        <f>IF(ISBLANK(Nomen.complète!U520),"-",Nomen.complète!U520)</f>
        <v>Education de l'enfance ES (OCM 2005)</v>
      </c>
    </row>
    <row r="521" spans="1:13" x14ac:dyDescent="0.2">
      <c r="A521" s="164">
        <f>IF(ISBLANK(Nomen.complète!V521),"-",Nomen.complète!V521)</f>
        <v>39070021</v>
      </c>
      <c r="B521" s="189" t="str">
        <f>IF(ISBLANK(Nomen.complète!W521),"-",Nomen.complète!W521)</f>
        <v>Gestionnaire du commerce de détail CFC - Conseil - Tapis + revêtements de sols</v>
      </c>
      <c r="C521" s="190">
        <f>IF(ISBLANK(Nomen.complète!X521),"-",Nomen.complète!X521)</f>
        <v>14</v>
      </c>
      <c r="D521" s="190">
        <f>IF(ISBLANK(Nomen.complète!Y521),"-",Nomen.complète!Y521)</f>
        <v>65</v>
      </c>
      <c r="E521" s="190">
        <f>IF(ISBLANK(Nomen.complète!Z521),"-",Nomen.complète!Z521)</f>
        <v>1</v>
      </c>
      <c r="F521" s="190">
        <f>IF(ISBLANK(Nomen.complète!AA521),"-",Nomen.complète!AA521)</f>
        <v>3</v>
      </c>
      <c r="G521" s="191">
        <f>IF(ISBLANK(Nomen.complète!AB521),"-",Nomen.complète!AB521)</f>
        <v>0</v>
      </c>
      <c r="H521" s="191">
        <f>IF(ISBLANK(Nomen.complète!AC521),"-",Nomen.complète!AC521)</f>
        <v>0</v>
      </c>
      <c r="L521" s="164">
        <f>IF(ISBLANK(Nomen.complète!T521),"-",Nomen.complète!T521)</f>
        <v>86791000</v>
      </c>
      <c r="M521" s="165" t="str">
        <f>IF(ISBLANK(Nomen.complète!U521),"-",Nomen.complète!U521)</f>
        <v>Education sociale ES (OCM 2005+2017)</v>
      </c>
    </row>
    <row r="522" spans="1:13" x14ac:dyDescent="0.2">
      <c r="A522" s="164">
        <f>IF(ISBLANK(Nomen.complète!V522),"-",Nomen.complète!V522)</f>
        <v>39070009</v>
      </c>
      <c r="B522" s="189" t="str">
        <f>IF(ISBLANK(Nomen.complète!W522),"-",Nomen.complète!W522)</f>
        <v>Gestionnaire du commerce de détail CFC - Conseil - Textile</v>
      </c>
      <c r="C522" s="190">
        <f>IF(ISBLANK(Nomen.complète!X522),"-",Nomen.complète!X522)</f>
        <v>14</v>
      </c>
      <c r="D522" s="190">
        <f>IF(ISBLANK(Nomen.complète!Y522),"-",Nomen.complète!Y522)</f>
        <v>65</v>
      </c>
      <c r="E522" s="190">
        <f>IF(ISBLANK(Nomen.complète!Z522),"-",Nomen.complète!Z522)</f>
        <v>1</v>
      </c>
      <c r="F522" s="190">
        <f>IF(ISBLANK(Nomen.complète!AA522),"-",Nomen.complète!AA522)</f>
        <v>3</v>
      </c>
      <c r="G522" s="191">
        <f>IF(ISBLANK(Nomen.complète!AB522),"-",Nomen.complète!AB522)</f>
        <v>0</v>
      </c>
      <c r="H522" s="191">
        <f>IF(ISBLANK(Nomen.complète!AC522),"-",Nomen.complète!AC522)</f>
        <v>0</v>
      </c>
      <c r="L522" s="164">
        <f>IF(ISBLANK(Nomen.complète!T522),"-",Nomen.complète!T522)</f>
        <v>66307000</v>
      </c>
      <c r="M522" s="165" t="str">
        <f>IF(ISBLANK(Nomen.complète!U522),"-",Nomen.complète!U522)</f>
        <v>Electricien chef de projet en installation et sécurité BF</v>
      </c>
    </row>
    <row r="523" spans="1:13" x14ac:dyDescent="0.2">
      <c r="A523" s="164">
        <f>IF(ISBLANK(Nomen.complète!V523),"-",Nomen.complète!V523)</f>
        <v>39070029</v>
      </c>
      <c r="B523" s="189" t="str">
        <f>IF(ISBLANK(Nomen.complète!W523),"-",Nomen.complète!W523)</f>
        <v>Gestionnaire du commerce de détail CFC - Conseil - Transports publics</v>
      </c>
      <c r="C523" s="190">
        <f>IF(ISBLANK(Nomen.complète!X523),"-",Nomen.complète!X523)</f>
        <v>14</v>
      </c>
      <c r="D523" s="190">
        <f>IF(ISBLANK(Nomen.complète!Y523),"-",Nomen.complète!Y523)</f>
        <v>65</v>
      </c>
      <c r="E523" s="190">
        <f>IF(ISBLANK(Nomen.complète!Z523),"-",Nomen.complète!Z523)</f>
        <v>1</v>
      </c>
      <c r="F523" s="190">
        <f>IF(ISBLANK(Nomen.complète!AA523),"-",Nomen.complète!AA523)</f>
        <v>3</v>
      </c>
      <c r="G523" s="191">
        <f>IF(ISBLANK(Nomen.complète!AB523),"-",Nomen.complète!AB523)</f>
        <v>0</v>
      </c>
      <c r="H523" s="191">
        <f>IF(ISBLANK(Nomen.complète!AC523),"-",Nomen.complète!AC523)</f>
        <v>0</v>
      </c>
      <c r="L523" s="164">
        <f>IF(ISBLANK(Nomen.complète!T523),"-",Nomen.complète!T523)</f>
        <v>93360000</v>
      </c>
      <c r="M523" s="165" t="str">
        <f>IF(ISBLANK(Nomen.complète!U523),"-",Nomen.complète!U523)</f>
        <v>Energie et environnement ES (OCM 2005)</v>
      </c>
    </row>
    <row r="524" spans="1:13" x14ac:dyDescent="0.2">
      <c r="A524" s="164">
        <f>IF(ISBLANK(Nomen.complète!V524),"-",Nomen.complète!V524)</f>
        <v>39070099</v>
      </c>
      <c r="B524" s="189" t="str">
        <f>IF(ISBLANK(Nomen.complète!W524),"-",Nomen.complète!W524)</f>
        <v>Gestionnaire du commerce de détail CFC - Conseil - sans autres indications</v>
      </c>
      <c r="C524" s="190">
        <f>IF(ISBLANK(Nomen.complète!X524),"-",Nomen.complète!X524)</f>
        <v>14</v>
      </c>
      <c r="D524" s="190">
        <f>IF(ISBLANK(Nomen.complète!Y524),"-",Nomen.complète!Y524)</f>
        <v>65</v>
      </c>
      <c r="E524" s="190">
        <f>IF(ISBLANK(Nomen.complète!Z524),"-",Nomen.complète!Z524)</f>
        <v>1</v>
      </c>
      <c r="F524" s="190">
        <f>IF(ISBLANK(Nomen.complète!AA524),"-",Nomen.complète!AA524)</f>
        <v>3</v>
      </c>
      <c r="G524" s="191">
        <f>IF(ISBLANK(Nomen.complète!AB524),"-",Nomen.complète!AB524)</f>
        <v>0</v>
      </c>
      <c r="H524" s="191">
        <f>IF(ISBLANK(Nomen.complète!AC524),"-",Nomen.complète!AC524)</f>
        <v>0</v>
      </c>
      <c r="L524" s="164">
        <f>IF(ISBLANK(Nomen.complète!T524),"-",Nomen.complète!T524)</f>
        <v>73100000</v>
      </c>
      <c r="M524" s="165" t="str">
        <f>IF(ISBLANK(Nomen.complète!U524),"-",Nomen.complète!U524)</f>
        <v>Entrepreneur construction, dipl.</v>
      </c>
    </row>
    <row r="525" spans="1:13" x14ac:dyDescent="0.2">
      <c r="A525" s="164">
        <f>IF(ISBLANK(Nomen.complète!V525),"-",Nomen.complète!V525)</f>
        <v>39130004</v>
      </c>
      <c r="B525" s="189" t="str">
        <f>IF(ISBLANK(Nomen.complète!W525),"-",Nomen.complète!W525)</f>
        <v>Gestionnaire du commerce de détail CFC - Consumer-Electronics (dès 2022)</v>
      </c>
      <c r="C525" s="190">
        <f>IF(ISBLANK(Nomen.complète!X525),"-",Nomen.complète!X525)</f>
        <v>14</v>
      </c>
      <c r="D525" s="190">
        <f>IF(ISBLANK(Nomen.complète!Y525),"-",Nomen.complète!Y525)</f>
        <v>65</v>
      </c>
      <c r="E525" s="190">
        <f>IF(ISBLANK(Nomen.complète!Z525),"-",Nomen.complète!Z525)</f>
        <v>1</v>
      </c>
      <c r="F525" s="190">
        <f>IF(ISBLANK(Nomen.complète!AA525),"-",Nomen.complète!AA525)</f>
        <v>3</v>
      </c>
      <c r="G525" s="191">
        <f>IF(ISBLANK(Nomen.complète!AB525),"-",Nomen.complète!AB525)</f>
        <v>0</v>
      </c>
      <c r="H525" s="191">
        <f>IF(ISBLANK(Nomen.complète!AC525),"-",Nomen.complète!AC525)</f>
        <v>0</v>
      </c>
      <c r="L525" s="164">
        <f>IF(ISBLANK(Nomen.complète!T525),"-",Nomen.complète!T525)</f>
        <v>77190000</v>
      </c>
      <c r="M525" s="165" t="str">
        <f>IF(ISBLANK(Nomen.complète!U525),"-",Nomen.complète!U525)</f>
        <v>Expert en estimations immobilières BF</v>
      </c>
    </row>
    <row r="526" spans="1:13" x14ac:dyDescent="0.2">
      <c r="A526" s="164">
        <f>IF(ISBLANK(Nomen.complète!V526),"-",Nomen.complète!V526)</f>
        <v>39130005</v>
      </c>
      <c r="B526" s="189" t="str">
        <f>IF(ISBLANK(Nomen.complète!W526),"-",Nomen.complète!W526)</f>
        <v>Gestionnaire du commerce de détail CFC - Do It Yourself (dès 2022)</v>
      </c>
      <c r="C526" s="190">
        <f>IF(ISBLANK(Nomen.complète!X526),"-",Nomen.complète!X526)</f>
        <v>14</v>
      </c>
      <c r="D526" s="190">
        <f>IF(ISBLANK(Nomen.complète!Y526),"-",Nomen.complète!Y526)</f>
        <v>65</v>
      </c>
      <c r="E526" s="190">
        <f>IF(ISBLANK(Nomen.complète!Z526),"-",Nomen.complète!Z526)</f>
        <v>1</v>
      </c>
      <c r="F526" s="190">
        <f>IF(ISBLANK(Nomen.complète!AA526),"-",Nomen.complète!AA526)</f>
        <v>3</v>
      </c>
      <c r="G526" s="191">
        <f>IF(ISBLANK(Nomen.complète!AB526),"-",Nomen.complète!AB526)</f>
        <v>0</v>
      </c>
      <c r="H526" s="191">
        <f>IF(ISBLANK(Nomen.complète!AC526),"-",Nomen.complète!AC526)</f>
        <v>0</v>
      </c>
      <c r="L526" s="164">
        <f>IF(ISBLANK(Nomen.complète!T526),"-",Nomen.complète!T526)</f>
        <v>73250000</v>
      </c>
      <c r="M526" s="165" t="str">
        <f>IF(ISBLANK(Nomen.complète!U526),"-",Nomen.complète!U526)</f>
        <v>Expert en finance et en controlling, dipl.</v>
      </c>
    </row>
    <row r="527" spans="1:13" x14ac:dyDescent="0.2">
      <c r="A527" s="164">
        <f>IF(ISBLANK(Nomen.complète!V527),"-",Nomen.complète!V527)</f>
        <v>39080017</v>
      </c>
      <c r="B527" s="189" t="str">
        <f>IF(ISBLANK(Nomen.complète!W527),"-",Nomen.complète!W527)</f>
        <v>Gestionnaire du commerce de détail CFC - Gestion - Ameublement</v>
      </c>
      <c r="C527" s="190">
        <f>IF(ISBLANK(Nomen.complète!X527),"-",Nomen.complète!X527)</f>
        <v>14</v>
      </c>
      <c r="D527" s="190">
        <f>IF(ISBLANK(Nomen.complète!Y527),"-",Nomen.complète!Y527)</f>
        <v>65</v>
      </c>
      <c r="E527" s="190">
        <f>IF(ISBLANK(Nomen.complète!Z527),"-",Nomen.complète!Z527)</f>
        <v>1</v>
      </c>
      <c r="F527" s="190">
        <f>IF(ISBLANK(Nomen.complète!AA527),"-",Nomen.complète!AA527)</f>
        <v>3</v>
      </c>
      <c r="G527" s="191">
        <f>IF(ISBLANK(Nomen.complète!AB527),"-",Nomen.complète!AB527)</f>
        <v>0</v>
      </c>
      <c r="H527" s="191">
        <f>IF(ISBLANK(Nomen.complète!AC527),"-",Nomen.complète!AC527)</f>
        <v>0</v>
      </c>
      <c r="L527" s="164">
        <f>IF(ISBLANK(Nomen.complète!T527),"-",Nomen.complète!T527)</f>
        <v>66260000</v>
      </c>
      <c r="M527" s="165" t="str">
        <f>IF(ISBLANK(Nomen.complète!U527),"-",Nomen.complète!U527)</f>
        <v>Expert en installation et sécurité électrique, dipl.</v>
      </c>
    </row>
    <row r="528" spans="1:13" x14ac:dyDescent="0.2">
      <c r="A528" s="164">
        <f>IF(ISBLANK(Nomen.complète!V528),"-",Nomen.complète!V528)</f>
        <v>39080005</v>
      </c>
      <c r="B528" s="189" t="str">
        <f>IF(ISBLANK(Nomen.complète!W528),"-",Nomen.complète!W528)</f>
        <v>Gestionnaire du commerce de détail CFC - Gestion - Articles de sport</v>
      </c>
      <c r="C528" s="190">
        <f>IF(ISBLANK(Nomen.complète!X528),"-",Nomen.complète!X528)</f>
        <v>14</v>
      </c>
      <c r="D528" s="190">
        <f>IF(ISBLANK(Nomen.complète!Y528),"-",Nomen.complète!Y528)</f>
        <v>65</v>
      </c>
      <c r="E528" s="190">
        <f>IF(ISBLANK(Nomen.complète!Z528),"-",Nomen.complète!Z528)</f>
        <v>1</v>
      </c>
      <c r="F528" s="190">
        <f>IF(ISBLANK(Nomen.complète!AA528),"-",Nomen.complète!AA528)</f>
        <v>3</v>
      </c>
      <c r="G528" s="191">
        <f>IF(ISBLANK(Nomen.complète!AB528),"-",Nomen.complète!AB528)</f>
        <v>0</v>
      </c>
      <c r="H528" s="191">
        <f>IF(ISBLANK(Nomen.complète!AC528),"-",Nomen.complète!AC528)</f>
        <v>0</v>
      </c>
      <c r="L528" s="164">
        <f>IF(ISBLANK(Nomen.complète!T528),"-",Nomen.complète!T528)</f>
        <v>77770000</v>
      </c>
      <c r="M528" s="165" t="str">
        <f>IF(ISBLANK(Nomen.complète!U528),"-",Nomen.complète!U528)</f>
        <v>Expert fiduciaire, dipl.</v>
      </c>
    </row>
    <row r="529" spans="1:13" x14ac:dyDescent="0.2">
      <c r="A529" s="164">
        <f>IF(ISBLANK(Nomen.complète!V529),"-",Nomen.complète!V529)</f>
        <v>39080007</v>
      </c>
      <c r="B529" s="189" t="str">
        <f>IF(ISBLANK(Nomen.complète!W529),"-",Nomen.complète!W529)</f>
        <v>Gestionnaire du commerce de détail CFC - Gestion - Boulangerie-pâtisserie-confiserie</v>
      </c>
      <c r="C529" s="190">
        <f>IF(ISBLANK(Nomen.complète!X529),"-",Nomen.complète!X529)</f>
        <v>14</v>
      </c>
      <c r="D529" s="190">
        <f>IF(ISBLANK(Nomen.complète!Y529),"-",Nomen.complète!Y529)</f>
        <v>65</v>
      </c>
      <c r="E529" s="190">
        <f>IF(ISBLANK(Nomen.complète!Z529),"-",Nomen.complète!Z529)</f>
        <v>1</v>
      </c>
      <c r="F529" s="190">
        <f>IF(ISBLANK(Nomen.complète!AA529),"-",Nomen.complète!AA529)</f>
        <v>3</v>
      </c>
      <c r="G529" s="191">
        <f>IF(ISBLANK(Nomen.complète!AB529),"-",Nomen.complète!AB529)</f>
        <v>0</v>
      </c>
      <c r="H529" s="191">
        <f>IF(ISBLANK(Nomen.complète!AC529),"-",Nomen.complète!AC529)</f>
        <v>0</v>
      </c>
      <c r="L529" s="164">
        <f>IF(ISBLANK(Nomen.complète!T529),"-",Nomen.complète!T529)</f>
        <v>66160000</v>
      </c>
      <c r="M529" s="165" t="str">
        <f>IF(ISBLANK(Nomen.complète!U529),"-",Nomen.complète!U529)</f>
        <v>Gestionnaire d'entreprise de la branche automobile, dipl.</v>
      </c>
    </row>
    <row r="530" spans="1:13" x14ac:dyDescent="0.2">
      <c r="A530" s="164">
        <f>IF(ISBLANK(Nomen.complète!V530),"-",Nomen.complète!V530)</f>
        <v>39080010</v>
      </c>
      <c r="B530" s="189" t="str">
        <f>IF(ISBLANK(Nomen.complète!W530),"-",Nomen.complète!W530)</f>
        <v>Gestionnaire du commerce de détail CFC - Gestion - Chaussures</v>
      </c>
      <c r="C530" s="190">
        <f>IF(ISBLANK(Nomen.complète!X530),"-",Nomen.complète!X530)</f>
        <v>14</v>
      </c>
      <c r="D530" s="190">
        <f>IF(ISBLANK(Nomen.complète!Y530),"-",Nomen.complète!Y530)</f>
        <v>65</v>
      </c>
      <c r="E530" s="190">
        <f>IF(ISBLANK(Nomen.complète!Z530),"-",Nomen.complète!Z530)</f>
        <v>1</v>
      </c>
      <c r="F530" s="190">
        <f>IF(ISBLANK(Nomen.complète!AA530),"-",Nomen.complète!AA530)</f>
        <v>3</v>
      </c>
      <c r="G530" s="191">
        <f>IF(ISBLANK(Nomen.complète!AB530),"-",Nomen.complète!AB530)</f>
        <v>0</v>
      </c>
      <c r="H530" s="191">
        <f>IF(ISBLANK(Nomen.complète!AC530),"-",Nomen.complète!AC530)</f>
        <v>0</v>
      </c>
      <c r="L530" s="164">
        <f>IF(ISBLANK(Nomen.complète!T530),"-",Nomen.complète!T530)</f>
        <v>93901001</v>
      </c>
      <c r="M530" s="165" t="str">
        <f>IF(ISBLANK(Nomen.complète!U530),"-",Nomen.complète!U530)</f>
        <v>Génie mécanique ES - Construction (OCM 2005)</v>
      </c>
    </row>
    <row r="531" spans="1:13" x14ac:dyDescent="0.2">
      <c r="A531" s="164">
        <f>IF(ISBLANK(Nomen.complète!V531),"-",Nomen.complète!V531)</f>
        <v>39080002</v>
      </c>
      <c r="B531" s="189" t="str">
        <f>IF(ISBLANK(Nomen.complète!W531),"-",Nomen.complète!W531)</f>
        <v>Gestionnaire du commerce de détail CFC - Gestion - Consumer-electronics</v>
      </c>
      <c r="C531" s="190">
        <f>IF(ISBLANK(Nomen.complète!X531),"-",Nomen.complète!X531)</f>
        <v>14</v>
      </c>
      <c r="D531" s="190">
        <f>IF(ISBLANK(Nomen.complète!Y531),"-",Nomen.complète!Y531)</f>
        <v>65</v>
      </c>
      <c r="E531" s="190">
        <f>IF(ISBLANK(Nomen.complète!Z531),"-",Nomen.complète!Z531)</f>
        <v>1</v>
      </c>
      <c r="F531" s="190">
        <f>IF(ISBLANK(Nomen.complète!AA531),"-",Nomen.complète!AA531)</f>
        <v>3</v>
      </c>
      <c r="G531" s="191">
        <f>IF(ISBLANK(Nomen.complète!AB531),"-",Nomen.complète!AB531)</f>
        <v>0</v>
      </c>
      <c r="H531" s="191">
        <f>IF(ISBLANK(Nomen.complète!AC531),"-",Nomen.complète!AC531)</f>
        <v>0</v>
      </c>
      <c r="L531" s="164">
        <f>IF(ISBLANK(Nomen.complète!T531),"-",Nomen.complète!T531)</f>
        <v>93901002</v>
      </c>
      <c r="M531" s="165" t="str">
        <f>IF(ISBLANK(Nomen.complète!U531),"-",Nomen.complète!U531)</f>
        <v>Génie mécanique ES - Productique-exploitation (OCM 2005)</v>
      </c>
    </row>
    <row r="532" spans="1:13" x14ac:dyDescent="0.2">
      <c r="A532" s="164">
        <f>IF(ISBLANK(Nomen.complète!V532),"-",Nomen.complète!V532)</f>
        <v>39080022</v>
      </c>
      <c r="B532" s="189" t="str">
        <f>IF(ISBLANK(Nomen.complète!W532),"-",Nomen.complète!W532)</f>
        <v>Gestionnaire du commerce de détail CFC - Gestion - Do-it-yourself</v>
      </c>
      <c r="C532" s="190">
        <f>IF(ISBLANK(Nomen.complète!X532),"-",Nomen.complète!X532)</f>
        <v>14</v>
      </c>
      <c r="D532" s="190">
        <f>IF(ISBLANK(Nomen.complète!Y532),"-",Nomen.complète!Y532)</f>
        <v>65</v>
      </c>
      <c r="E532" s="190">
        <f>IF(ISBLANK(Nomen.complète!Z532),"-",Nomen.complète!Z532)</f>
        <v>1</v>
      </c>
      <c r="F532" s="190">
        <f>IF(ISBLANK(Nomen.complète!AA532),"-",Nomen.complète!AA532)</f>
        <v>3</v>
      </c>
      <c r="G532" s="191">
        <f>IF(ISBLANK(Nomen.complète!AB532),"-",Nomen.complète!AB532)</f>
        <v>0</v>
      </c>
      <c r="H532" s="191">
        <f>IF(ISBLANK(Nomen.complète!AC532),"-",Nomen.complète!AC532)</f>
        <v>0</v>
      </c>
      <c r="L532" s="164">
        <f>IF(ISBLANK(Nomen.complète!T532),"-",Nomen.complète!T532)</f>
        <v>93271001</v>
      </c>
      <c r="M532" s="165" t="str">
        <f>IF(ISBLANK(Nomen.complète!U532),"-",Nomen.complète!U532)</f>
        <v>Génie électrique ES - Electronique (OCM 2005)</v>
      </c>
    </row>
    <row r="533" spans="1:13" x14ac:dyDescent="0.2">
      <c r="A533" s="164">
        <f>IF(ISBLANK(Nomen.complète!V533),"-",Nomen.complète!V533)</f>
        <v>39080008</v>
      </c>
      <c r="B533" s="189" t="str">
        <f>IF(ISBLANK(Nomen.complète!W533),"-",Nomen.complète!W533)</f>
        <v>Gestionnaire du commerce de détail CFC - Gestion - Economie carnée</v>
      </c>
      <c r="C533" s="190">
        <f>IF(ISBLANK(Nomen.complète!X533),"-",Nomen.complète!X533)</f>
        <v>14</v>
      </c>
      <c r="D533" s="190">
        <f>IF(ISBLANK(Nomen.complète!Y533),"-",Nomen.complète!Y533)</f>
        <v>65</v>
      </c>
      <c r="E533" s="190">
        <f>IF(ISBLANK(Nomen.complète!Z533),"-",Nomen.complète!Z533)</f>
        <v>1</v>
      </c>
      <c r="F533" s="190">
        <f>IF(ISBLANK(Nomen.complète!AA533),"-",Nomen.complète!AA533)</f>
        <v>3</v>
      </c>
      <c r="G533" s="191">
        <f>IF(ISBLANK(Nomen.complète!AB533),"-",Nomen.complète!AB533)</f>
        <v>0</v>
      </c>
      <c r="H533" s="191">
        <f>IF(ISBLANK(Nomen.complète!AC533),"-",Nomen.complète!AC533)</f>
        <v>0</v>
      </c>
      <c r="L533" s="164">
        <f>IF(ISBLANK(Nomen.complète!T533),"-",Nomen.complète!T533)</f>
        <v>77200000</v>
      </c>
      <c r="M533" s="165" t="str">
        <f>IF(ISBLANK(Nomen.complète!U533),"-",Nomen.complète!U533)</f>
        <v>Gérant d'immeubles BF</v>
      </c>
    </row>
    <row r="534" spans="1:13" x14ac:dyDescent="0.2">
      <c r="A534" s="164">
        <f>IF(ISBLANK(Nomen.complète!V534),"-",Nomen.complète!V534)</f>
        <v>39080018</v>
      </c>
      <c r="B534" s="189" t="str">
        <f>IF(ISBLANK(Nomen.complète!W534),"-",Nomen.complète!W534)</f>
        <v>Gestionnaire du commerce de détail CFC - Gestion - Electro-ménagers</v>
      </c>
      <c r="C534" s="190">
        <f>IF(ISBLANK(Nomen.complète!X534),"-",Nomen.complète!X534)</f>
        <v>14</v>
      </c>
      <c r="D534" s="190">
        <f>IF(ISBLANK(Nomen.complète!Y534),"-",Nomen.complète!Y534)</f>
        <v>65</v>
      </c>
      <c r="E534" s="190">
        <f>IF(ISBLANK(Nomen.complète!Z534),"-",Nomen.complète!Z534)</f>
        <v>1</v>
      </c>
      <c r="F534" s="190">
        <f>IF(ISBLANK(Nomen.complète!AA534),"-",Nomen.complète!AA534)</f>
        <v>3</v>
      </c>
      <c r="G534" s="191">
        <f>IF(ISBLANK(Nomen.complète!AB534),"-",Nomen.complète!AB534)</f>
        <v>0</v>
      </c>
      <c r="H534" s="191">
        <f>IF(ISBLANK(Nomen.complète!AC534),"-",Nomen.complète!AC534)</f>
        <v>0</v>
      </c>
      <c r="L534" s="164">
        <f>IF(ISBLANK(Nomen.complète!T534),"-",Nomen.complète!T534)</f>
        <v>74310000</v>
      </c>
      <c r="M534" s="165" t="str">
        <f>IF(ISBLANK(Nomen.complète!U534),"-",Nomen.complète!U534)</f>
        <v>ICT Security Expert, dipl.</v>
      </c>
    </row>
    <row r="535" spans="1:13" x14ac:dyDescent="0.2">
      <c r="A535" s="164">
        <f>IF(ISBLANK(Nomen.complète!V535),"-",Nomen.complète!V535)</f>
        <v>39080024</v>
      </c>
      <c r="B535" s="189" t="str">
        <f>IF(ISBLANK(Nomen.complète!W535),"-",Nomen.complète!W535)</f>
        <v>Gestionnaire du commerce de détail CFC - Gestion - Flower</v>
      </c>
      <c r="C535" s="190">
        <f>IF(ISBLANK(Nomen.complète!X535),"-",Nomen.complète!X535)</f>
        <v>14</v>
      </c>
      <c r="D535" s="190">
        <f>IF(ISBLANK(Nomen.complète!Y535),"-",Nomen.complète!Y535)</f>
        <v>65</v>
      </c>
      <c r="E535" s="190">
        <f>IF(ISBLANK(Nomen.complète!Z535),"-",Nomen.complète!Z535)</f>
        <v>1</v>
      </c>
      <c r="F535" s="190">
        <f>IF(ISBLANK(Nomen.complète!AA535),"-",Nomen.complète!AA535)</f>
        <v>3</v>
      </c>
      <c r="G535" s="191">
        <f>IF(ISBLANK(Nomen.complète!AB535),"-",Nomen.complète!AB535)</f>
        <v>0</v>
      </c>
      <c r="H535" s="191">
        <f>IF(ISBLANK(Nomen.complète!AC535),"-",Nomen.complète!AC535)</f>
        <v>0</v>
      </c>
      <c r="L535" s="164">
        <f>IF(ISBLANK(Nomen.complète!T535),"-",Nomen.complète!T535)</f>
        <v>74290000</v>
      </c>
      <c r="M535" s="165" t="str">
        <f>IF(ISBLANK(Nomen.complète!U535),"-",Nomen.complète!U535)</f>
        <v>ICT-Manager, dipl.</v>
      </c>
    </row>
    <row r="536" spans="1:13" x14ac:dyDescent="0.2">
      <c r="A536" s="164">
        <f>IF(ISBLANK(Nomen.complète!V536),"-",Nomen.complète!V536)</f>
        <v>39080013</v>
      </c>
      <c r="B536" s="189" t="str">
        <f>IF(ISBLANK(Nomen.complète!W536),"-",Nomen.complète!W536)</f>
        <v>Gestionnaire du commerce de détail CFC - Gestion - Garden</v>
      </c>
      <c r="C536" s="190">
        <f>IF(ISBLANK(Nomen.complète!X536),"-",Nomen.complète!X536)</f>
        <v>14</v>
      </c>
      <c r="D536" s="190">
        <f>IF(ISBLANK(Nomen.complète!Y536),"-",Nomen.complète!Y536)</f>
        <v>65</v>
      </c>
      <c r="E536" s="190">
        <f>IF(ISBLANK(Nomen.complète!Z536),"-",Nomen.complète!Z536)</f>
        <v>1</v>
      </c>
      <c r="F536" s="190">
        <f>IF(ISBLANK(Nomen.complète!AA536),"-",Nomen.complète!AA536)</f>
        <v>3</v>
      </c>
      <c r="G536" s="191">
        <f>IF(ISBLANK(Nomen.complète!AB536),"-",Nomen.complète!AB536)</f>
        <v>0</v>
      </c>
      <c r="H536" s="191">
        <f>IF(ISBLANK(Nomen.complète!AC536),"-",Nomen.complète!AC536)</f>
        <v>0</v>
      </c>
      <c r="L536" s="164">
        <f>IF(ISBLANK(Nomen.complète!T536),"-",Nomen.complète!T536)</f>
        <v>74200000</v>
      </c>
      <c r="M536" s="165" t="str">
        <f>IF(ISBLANK(Nomen.complète!U536),"-",Nomen.complète!U536)</f>
        <v>Informaticien de gestion BF</v>
      </c>
    </row>
    <row r="537" spans="1:13" x14ac:dyDescent="0.2">
      <c r="A537" s="164">
        <f>IF(ISBLANK(Nomen.complète!V537),"-",Nomen.complète!V537)</f>
        <v>39080004</v>
      </c>
      <c r="B537" s="189" t="str">
        <f>IF(ISBLANK(Nomen.complète!W537),"-",Nomen.complète!W537)</f>
        <v>Gestionnaire du commerce de détail CFC - Gestion - Jouets</v>
      </c>
      <c r="C537" s="190">
        <f>IF(ISBLANK(Nomen.complète!X537),"-",Nomen.complète!X537)</f>
        <v>14</v>
      </c>
      <c r="D537" s="190">
        <f>IF(ISBLANK(Nomen.complète!Y537),"-",Nomen.complète!Y537)</f>
        <v>65</v>
      </c>
      <c r="E537" s="190">
        <f>IF(ISBLANK(Nomen.complète!Z537),"-",Nomen.complète!Z537)</f>
        <v>1</v>
      </c>
      <c r="F537" s="190">
        <f>IF(ISBLANK(Nomen.complète!AA537),"-",Nomen.complète!AA537)</f>
        <v>3</v>
      </c>
      <c r="G537" s="191">
        <f>IF(ISBLANK(Nomen.complète!AB537),"-",Nomen.complète!AB537)</f>
        <v>0</v>
      </c>
      <c r="H537" s="191">
        <f>IF(ISBLANK(Nomen.complète!AC537),"-",Nomen.complète!AC537)</f>
        <v>0</v>
      </c>
      <c r="L537" s="164">
        <f>IF(ISBLANK(Nomen.complète!T537),"-",Nomen.complète!T537)</f>
        <v>74270000</v>
      </c>
      <c r="M537" s="165" t="str">
        <f>IF(ISBLANK(Nomen.complète!U537),"-",Nomen.complète!U537)</f>
        <v>Informaticien/ne en technique des systèmes et réseaux TIC BF</v>
      </c>
    </row>
    <row r="538" spans="1:13" x14ac:dyDescent="0.2">
      <c r="A538" s="164">
        <f>IF(ISBLANK(Nomen.complète!V538),"-",Nomen.complète!V538)</f>
        <v>39080027</v>
      </c>
      <c r="B538" s="189" t="str">
        <f>IF(ISBLANK(Nomen.complète!W538),"-",Nomen.complète!W538)</f>
        <v>Gestionnaire du commerce de détail CFC - Gestion - Kiosque</v>
      </c>
      <c r="C538" s="190">
        <f>IF(ISBLANK(Nomen.complète!X538),"-",Nomen.complète!X538)</f>
        <v>14</v>
      </c>
      <c r="D538" s="190">
        <f>IF(ISBLANK(Nomen.complète!Y538),"-",Nomen.complète!Y538)</f>
        <v>65</v>
      </c>
      <c r="E538" s="190">
        <f>IF(ISBLANK(Nomen.complète!Z538),"-",Nomen.complète!Z538)</f>
        <v>1</v>
      </c>
      <c r="F538" s="190">
        <f>IF(ISBLANK(Nomen.complète!AA538),"-",Nomen.complète!AA538)</f>
        <v>3</v>
      </c>
      <c r="G538" s="191">
        <f>IF(ISBLANK(Nomen.complète!AB538),"-",Nomen.complète!AB538)</f>
        <v>0</v>
      </c>
      <c r="H538" s="191">
        <f>IF(ISBLANK(Nomen.complète!AC538),"-",Nomen.complète!AC538)</f>
        <v>0</v>
      </c>
      <c r="L538" s="164">
        <f>IF(ISBLANK(Nomen.complète!T538),"-",Nomen.complète!T538)</f>
        <v>93701002</v>
      </c>
      <c r="M538" s="165" t="str">
        <f>IF(ISBLANK(Nomen.complète!U538),"-",Nomen.complète!U538)</f>
        <v>Informatique ES - Développement d'application (OCM 2005+2017)</v>
      </c>
    </row>
    <row r="539" spans="1:13" x14ac:dyDescent="0.2">
      <c r="A539" s="164">
        <f>IF(ISBLANK(Nomen.complète!V539),"-",Nomen.complète!V539)</f>
        <v>39080025</v>
      </c>
      <c r="B539" s="189" t="str">
        <f>IF(ISBLANK(Nomen.complète!W539),"-",Nomen.complète!W539)</f>
        <v>Gestionnaire du commerce de détail CFC - Gestion - Landi</v>
      </c>
      <c r="C539" s="190">
        <f>IF(ISBLANK(Nomen.complète!X539),"-",Nomen.complète!X539)</f>
        <v>14</v>
      </c>
      <c r="D539" s="190">
        <f>IF(ISBLANK(Nomen.complète!Y539),"-",Nomen.complète!Y539)</f>
        <v>65</v>
      </c>
      <c r="E539" s="190">
        <f>IF(ISBLANK(Nomen.complète!Z539),"-",Nomen.complète!Z539)</f>
        <v>1</v>
      </c>
      <c r="F539" s="190">
        <f>IF(ISBLANK(Nomen.complète!AA539),"-",Nomen.complète!AA539)</f>
        <v>3</v>
      </c>
      <c r="G539" s="191">
        <f>IF(ISBLANK(Nomen.complète!AB539),"-",Nomen.complète!AB539)</f>
        <v>0</v>
      </c>
      <c r="H539" s="191">
        <f>IF(ISBLANK(Nomen.complète!AC539),"-",Nomen.complète!AC539)</f>
        <v>0</v>
      </c>
      <c r="L539" s="164">
        <f>IF(ISBLANK(Nomen.complète!T539),"-",Nomen.complète!T539)</f>
        <v>93701001</v>
      </c>
      <c r="M539" s="165" t="str">
        <f>IF(ISBLANK(Nomen.complète!U539),"-",Nomen.complète!U539)</f>
        <v>Informatique ES - Technique de systèmes (OCM 2005+2017)</v>
      </c>
    </row>
    <row r="540" spans="1:13" x14ac:dyDescent="0.2">
      <c r="A540" s="164">
        <f>IF(ISBLANK(Nomen.complète!V540),"-",Nomen.complète!V540)</f>
        <v>39080026</v>
      </c>
      <c r="B540" s="189" t="str">
        <f>IF(ISBLANK(Nomen.complète!W540),"-",Nomen.complète!W540)</f>
        <v>Gestionnaire du commerce de détail CFC - Gestion - Logistique des pièces détachées</v>
      </c>
      <c r="C540" s="190">
        <f>IF(ISBLANK(Nomen.complète!X540),"-",Nomen.complète!X540)</f>
        <v>14</v>
      </c>
      <c r="D540" s="190">
        <f>IF(ISBLANK(Nomen.complète!Y540),"-",Nomen.complète!Y540)</f>
        <v>65</v>
      </c>
      <c r="E540" s="190">
        <f>IF(ISBLANK(Nomen.complète!Z540),"-",Nomen.complète!Z540)</f>
        <v>1</v>
      </c>
      <c r="F540" s="190">
        <f>IF(ISBLANK(Nomen.complète!AA540),"-",Nomen.complète!AA540)</f>
        <v>3</v>
      </c>
      <c r="G540" s="191">
        <f>IF(ISBLANK(Nomen.complète!AB540),"-",Nomen.complète!AB540)</f>
        <v>0</v>
      </c>
      <c r="H540" s="191">
        <f>IF(ISBLANK(Nomen.complète!AC540),"-",Nomen.complète!AC540)</f>
        <v>0</v>
      </c>
      <c r="L540" s="164">
        <f>IF(ISBLANK(Nomen.complète!T540),"-",Nomen.complète!T540)</f>
        <v>74251000</v>
      </c>
      <c r="M540" s="165" t="str">
        <f>IF(ISBLANK(Nomen.complète!U540),"-",Nomen.complète!U540)</f>
        <v>Informatique de gestion ES (OCM 2005+2017)</v>
      </c>
    </row>
    <row r="541" spans="1:13" x14ac:dyDescent="0.2">
      <c r="A541" s="164">
        <f>IF(ISBLANK(Nomen.complète!V541),"-",Nomen.complète!V541)</f>
        <v>39080014</v>
      </c>
      <c r="B541" s="189" t="str">
        <f>IF(ISBLANK(Nomen.complète!W541),"-",Nomen.complète!W541)</f>
        <v>Gestionnaire du commerce de détail CFC - Gestion - Magasins spécialisés en biens zoologiques</v>
      </c>
      <c r="C541" s="190">
        <f>IF(ISBLANK(Nomen.complète!X541),"-",Nomen.complète!X541)</f>
        <v>14</v>
      </c>
      <c r="D541" s="190">
        <f>IF(ISBLANK(Nomen.complète!Y541),"-",Nomen.complète!Y541)</f>
        <v>65</v>
      </c>
      <c r="E541" s="190">
        <f>IF(ISBLANK(Nomen.complète!Z541),"-",Nomen.complète!Z541)</f>
        <v>1</v>
      </c>
      <c r="F541" s="190">
        <f>IF(ISBLANK(Nomen.complète!AA541),"-",Nomen.complète!AA541)</f>
        <v>3</v>
      </c>
      <c r="G541" s="191">
        <f>IF(ISBLANK(Nomen.complète!AB541),"-",Nomen.complète!AB541)</f>
        <v>0</v>
      </c>
      <c r="H541" s="191">
        <f>IF(ISBLANK(Nomen.complète!AC541),"-",Nomen.complète!AC541)</f>
        <v>0</v>
      </c>
      <c r="L541" s="164">
        <f>IF(ISBLANK(Nomen.complète!T541),"-",Nomen.complète!T541)</f>
        <v>85350000</v>
      </c>
      <c r="M541" s="165" t="str">
        <f>IF(ISBLANK(Nomen.complète!U541),"-",Nomen.complète!U541)</f>
        <v>Journaliste (tertiaire - non réglementé)</v>
      </c>
    </row>
    <row r="542" spans="1:13" x14ac:dyDescent="0.2">
      <c r="A542" s="164">
        <f>IF(ISBLANK(Nomen.complète!V542),"-",Nomen.complète!V542)</f>
        <v>39080011</v>
      </c>
      <c r="B542" s="189" t="str">
        <f>IF(ISBLANK(Nomen.complète!W542),"-",Nomen.complète!W542)</f>
        <v>Gestionnaire du commerce de détail CFC - Gestion - Maroquinerie et articles de voyage</v>
      </c>
      <c r="C542" s="190">
        <f>IF(ISBLANK(Nomen.complète!X542),"-",Nomen.complète!X542)</f>
        <v>14</v>
      </c>
      <c r="D542" s="190">
        <f>IF(ISBLANK(Nomen.complète!Y542),"-",Nomen.complète!Y542)</f>
        <v>65</v>
      </c>
      <c r="E542" s="190">
        <f>IF(ISBLANK(Nomen.complète!Z542),"-",Nomen.complète!Z542)</f>
        <v>1</v>
      </c>
      <c r="F542" s="190">
        <f>IF(ISBLANK(Nomen.complète!AA542),"-",Nomen.complète!AA542)</f>
        <v>3</v>
      </c>
      <c r="G542" s="191">
        <f>IF(ISBLANK(Nomen.complète!AB542),"-",Nomen.complète!AB542)</f>
        <v>0</v>
      </c>
      <c r="H542" s="191">
        <f>IF(ISBLANK(Nomen.complète!AC542),"-",Nomen.complète!AC542)</f>
        <v>0</v>
      </c>
      <c r="L542" s="164">
        <f>IF(ISBLANK(Nomen.complète!T542),"-",Nomen.complète!T542)</f>
        <v>98150000</v>
      </c>
      <c r="M542" s="165" t="str">
        <f>IF(ISBLANK(Nomen.complète!U542),"-",Nomen.complète!U542)</f>
        <v>Logisticien en stockage BF</v>
      </c>
    </row>
    <row r="543" spans="1:13" x14ac:dyDescent="0.2">
      <c r="A543" s="164">
        <f>IF(ISBLANK(Nomen.complète!V543),"-",Nomen.complète!V543)</f>
        <v>39080003</v>
      </c>
      <c r="B543" s="189" t="str">
        <f>IF(ISBLANK(Nomen.complète!W543),"-",Nomen.complète!W543)</f>
        <v>Gestionnaire du commerce de détail CFC - Gestion - Montres-bijoux-pierres précieuses</v>
      </c>
      <c r="C543" s="190">
        <f>IF(ISBLANK(Nomen.complète!X543),"-",Nomen.complète!X543)</f>
        <v>14</v>
      </c>
      <c r="D543" s="190">
        <f>IF(ISBLANK(Nomen.complète!Y543),"-",Nomen.complète!Y543)</f>
        <v>65</v>
      </c>
      <c r="E543" s="190">
        <f>IF(ISBLANK(Nomen.complète!Z543),"-",Nomen.complète!Z543)</f>
        <v>1</v>
      </c>
      <c r="F543" s="190">
        <f>IF(ISBLANK(Nomen.complète!AA543),"-",Nomen.complète!AA543)</f>
        <v>3</v>
      </c>
      <c r="G543" s="191">
        <f>IF(ISBLANK(Nomen.complète!AB543),"-",Nomen.complète!AB543)</f>
        <v>0</v>
      </c>
      <c r="H543" s="191">
        <f>IF(ISBLANK(Nomen.complète!AC543),"-",Nomen.complète!AC543)</f>
        <v>0</v>
      </c>
      <c r="L543" s="164">
        <f>IF(ISBLANK(Nomen.complète!T543),"-",Nomen.complète!T543)</f>
        <v>86451000</v>
      </c>
      <c r="M543" s="165" t="str">
        <f>IF(ISBLANK(Nomen.complète!U543),"-",Nomen.complète!U543)</f>
        <v>Maître socioprofessionnel ES (OCM 2005)</v>
      </c>
    </row>
    <row r="544" spans="1:13" x14ac:dyDescent="0.2">
      <c r="A544" s="164">
        <f>IF(ISBLANK(Nomen.complète!V544),"-",Nomen.complète!V544)</f>
        <v>39080020</v>
      </c>
      <c r="B544" s="189" t="str">
        <f>IF(ISBLANK(Nomen.complète!W544),"-",Nomen.complète!W544)</f>
        <v>Gestionnaire du commerce de détail CFC - Gestion - Ménage</v>
      </c>
      <c r="C544" s="190">
        <f>IF(ISBLANK(Nomen.complète!X544),"-",Nomen.complète!X544)</f>
        <v>14</v>
      </c>
      <c r="D544" s="190">
        <f>IF(ISBLANK(Nomen.complète!Y544),"-",Nomen.complète!Y544)</f>
        <v>65</v>
      </c>
      <c r="E544" s="190">
        <f>IF(ISBLANK(Nomen.complète!Z544),"-",Nomen.complète!Z544)</f>
        <v>1</v>
      </c>
      <c r="F544" s="190">
        <f>IF(ISBLANK(Nomen.complète!AA544),"-",Nomen.complète!AA544)</f>
        <v>3</v>
      </c>
      <c r="G544" s="191">
        <f>IF(ISBLANK(Nomen.complète!AB544),"-",Nomen.complète!AB544)</f>
        <v>0</v>
      </c>
      <c r="H544" s="191">
        <f>IF(ISBLANK(Nomen.complète!AC544),"-",Nomen.complète!AC544)</f>
        <v>0</v>
      </c>
      <c r="L544" s="164">
        <f>IF(ISBLANK(Nomen.complète!T544),"-",Nomen.complète!T544)</f>
        <v>62100000</v>
      </c>
      <c r="M544" s="165" t="str">
        <f>IF(ISBLANK(Nomen.complète!U544),"-",Nomen.complète!U544)</f>
        <v>Menuisier-ébéniste/Menuisière-ébéniste, maître - sans autres indications</v>
      </c>
    </row>
    <row r="545" spans="1:13" x14ac:dyDescent="0.2">
      <c r="A545" s="164">
        <f>IF(ISBLANK(Nomen.complète!V545),"-",Nomen.complète!V545)</f>
        <v>39080015</v>
      </c>
      <c r="B545" s="189" t="str">
        <f>IF(ISBLANK(Nomen.complète!W545),"-",Nomen.complète!W545)</f>
        <v>Gestionnaire du commerce de détail CFC - Gestion - Papeterie</v>
      </c>
      <c r="C545" s="190">
        <f>IF(ISBLANK(Nomen.complète!X545),"-",Nomen.complète!X545)</f>
        <v>14</v>
      </c>
      <c r="D545" s="190">
        <f>IF(ISBLANK(Nomen.complète!Y545),"-",Nomen.complète!Y545)</f>
        <v>65</v>
      </c>
      <c r="E545" s="190">
        <f>IF(ISBLANK(Nomen.complète!Z545),"-",Nomen.complète!Z545)</f>
        <v>1</v>
      </c>
      <c r="F545" s="190">
        <f>IF(ISBLANK(Nomen.complète!AA545),"-",Nomen.complète!AA545)</f>
        <v>3</v>
      </c>
      <c r="G545" s="191">
        <f>IF(ISBLANK(Nomen.complète!AB545),"-",Nomen.complète!AB545)</f>
        <v>0</v>
      </c>
      <c r="H545" s="191">
        <f>IF(ISBLANK(Nomen.complète!AC545),"-",Nomen.complète!AC545)</f>
        <v>0</v>
      </c>
      <c r="L545" s="164">
        <f>IF(ISBLANK(Nomen.complète!T545),"-",Nomen.complète!T545)</f>
        <v>94061000</v>
      </c>
      <c r="M545" s="165" t="str">
        <f>IF(ISBLANK(Nomen.complète!U545),"-",Nomen.complète!U545)</f>
        <v>Microtechnique ES (OCM 2005)</v>
      </c>
    </row>
    <row r="546" spans="1:13" x14ac:dyDescent="0.2">
      <c r="A546" s="164">
        <f>IF(ISBLANK(Nomen.complète!V546),"-",Nomen.complète!V546)</f>
        <v>39080012</v>
      </c>
      <c r="B546" s="189" t="str">
        <f>IF(ISBLANK(Nomen.complète!W546),"-",Nomen.complète!W546)</f>
        <v>Gestionnaire du commerce de détail CFC - Gestion - Parfumerie</v>
      </c>
      <c r="C546" s="190">
        <f>IF(ISBLANK(Nomen.complète!X546),"-",Nomen.complète!X546)</f>
        <v>14</v>
      </c>
      <c r="D546" s="190">
        <f>IF(ISBLANK(Nomen.complète!Y546),"-",Nomen.complète!Y546)</f>
        <v>65</v>
      </c>
      <c r="E546" s="190">
        <f>IF(ISBLANK(Nomen.complète!Z546),"-",Nomen.complète!Z546)</f>
        <v>1</v>
      </c>
      <c r="F546" s="190">
        <f>IF(ISBLANK(Nomen.complète!AA546),"-",Nomen.complète!AA546)</f>
        <v>3</v>
      </c>
      <c r="G546" s="191">
        <f>IF(ISBLANK(Nomen.complète!AB546),"-",Nomen.complète!AB546)</f>
        <v>0</v>
      </c>
      <c r="H546" s="191">
        <f>IF(ISBLANK(Nomen.complète!AC546),"-",Nomen.complète!AC546)</f>
        <v>0</v>
      </c>
      <c r="L546" s="164">
        <f>IF(ISBLANK(Nomen.complète!T546),"-",Nomen.complète!T546)</f>
        <v>84470000</v>
      </c>
      <c r="M546" s="165" t="str">
        <f>IF(ISBLANK(Nomen.complète!U546),"-",Nomen.complète!U546)</f>
        <v>Orthoptique ES (OCM 2005)</v>
      </c>
    </row>
    <row r="547" spans="1:13" x14ac:dyDescent="0.2">
      <c r="A547" s="164">
        <f>IF(ISBLANK(Nomen.complète!V547),"-",Nomen.complète!V547)</f>
        <v>39080016</v>
      </c>
      <c r="B547" s="189" t="str">
        <f>IF(ISBLANK(Nomen.complète!W547),"-",Nomen.complète!W547)</f>
        <v>Gestionnaire du commerce de détail CFC - Gestion - Peinture</v>
      </c>
      <c r="C547" s="190">
        <f>IF(ISBLANK(Nomen.complète!X547),"-",Nomen.complète!X547)</f>
        <v>14</v>
      </c>
      <c r="D547" s="190">
        <f>IF(ISBLANK(Nomen.complète!Y547),"-",Nomen.complète!Y547)</f>
        <v>65</v>
      </c>
      <c r="E547" s="190">
        <f>IF(ISBLANK(Nomen.complète!Z547),"-",Nomen.complète!Z547)</f>
        <v>1</v>
      </c>
      <c r="F547" s="190">
        <f>IF(ISBLANK(Nomen.complète!AA547),"-",Nomen.complète!AA547)</f>
        <v>3</v>
      </c>
      <c r="G547" s="191">
        <f>IF(ISBLANK(Nomen.complète!AB547),"-",Nomen.complète!AB547)</f>
        <v>0</v>
      </c>
      <c r="H547" s="191">
        <f>IF(ISBLANK(Nomen.complète!AC547),"-",Nomen.complète!AC547)</f>
        <v>0</v>
      </c>
      <c r="L547" s="164">
        <f>IF(ISBLANK(Nomen.complète!T547),"-",Nomen.complète!T547)</f>
        <v>70150000</v>
      </c>
      <c r="M547" s="165" t="str">
        <f>IF(ISBLANK(Nomen.complète!U547),"-",Nomen.complète!U547)</f>
        <v>Peintre, maître</v>
      </c>
    </row>
    <row r="548" spans="1:13" x14ac:dyDescent="0.2">
      <c r="A548" s="164">
        <f>IF(ISBLANK(Nomen.complète!V548),"-",Nomen.complète!V548)</f>
        <v>39080028</v>
      </c>
      <c r="B548" s="189" t="str">
        <f>IF(ISBLANK(Nomen.complète!W548),"-",Nomen.complète!W548)</f>
        <v>Gestionnaire du commerce de détail CFC - Gestion - Poste</v>
      </c>
      <c r="C548" s="190">
        <f>IF(ISBLANK(Nomen.complète!X548),"-",Nomen.complète!X548)</f>
        <v>14</v>
      </c>
      <c r="D548" s="190">
        <f>IF(ISBLANK(Nomen.complète!Y548),"-",Nomen.complète!Y548)</f>
        <v>65</v>
      </c>
      <c r="E548" s="190">
        <f>IF(ISBLANK(Nomen.complète!Z548),"-",Nomen.complète!Z548)</f>
        <v>1</v>
      </c>
      <c r="F548" s="190">
        <f>IF(ISBLANK(Nomen.complète!AA548),"-",Nomen.complète!AA548)</f>
        <v>3</v>
      </c>
      <c r="G548" s="191">
        <f>IF(ISBLANK(Nomen.complète!AB548),"-",Nomen.complète!AB548)</f>
        <v>0</v>
      </c>
      <c r="H548" s="191">
        <f>IF(ISBLANK(Nomen.complète!AC548),"-",Nomen.complète!AC548)</f>
        <v>0</v>
      </c>
      <c r="L548" s="164">
        <f>IF(ISBLANK(Nomen.complète!T548),"-",Nomen.complète!T548)</f>
        <v>94700001</v>
      </c>
      <c r="M548" s="165" t="str">
        <f>IF(ISBLANK(Nomen.complète!U548),"-",Nomen.complète!U548)</f>
        <v>Planification des travaux ES - Architecture (OCM 2005)</v>
      </c>
    </row>
    <row r="549" spans="1:13" x14ac:dyDescent="0.2">
      <c r="A549" s="164">
        <f>IF(ISBLANK(Nomen.complète!V549),"-",Nomen.complète!V549)</f>
        <v>39080006</v>
      </c>
      <c r="B549" s="189" t="str">
        <f>IF(ISBLANK(Nomen.complète!W549),"-",Nomen.complète!W549)</f>
        <v>Gestionnaire du commerce de détail CFC - Gestion - Produits nutritifs et stimulants</v>
      </c>
      <c r="C549" s="190">
        <f>IF(ISBLANK(Nomen.complète!X549),"-",Nomen.complète!X549)</f>
        <v>14</v>
      </c>
      <c r="D549" s="190">
        <f>IF(ISBLANK(Nomen.complète!Y549),"-",Nomen.complète!Y549)</f>
        <v>65</v>
      </c>
      <c r="E549" s="190">
        <f>IF(ISBLANK(Nomen.complète!Z549),"-",Nomen.complète!Z549)</f>
        <v>1</v>
      </c>
      <c r="F549" s="190">
        <f>IF(ISBLANK(Nomen.complète!AA549),"-",Nomen.complète!AA549)</f>
        <v>3</v>
      </c>
      <c r="G549" s="191">
        <f>IF(ISBLANK(Nomen.complète!AB549),"-",Nomen.complète!AB549)</f>
        <v>0</v>
      </c>
      <c r="H549" s="191">
        <f>IF(ISBLANK(Nomen.complète!AC549),"-",Nomen.complète!AC549)</f>
        <v>0</v>
      </c>
      <c r="L549" s="164">
        <f>IF(ISBLANK(Nomen.complète!T549),"-",Nomen.complète!T549)</f>
        <v>94700003</v>
      </c>
      <c r="M549" s="165" t="str">
        <f>IF(ISBLANK(Nomen.complète!U549),"-",Nomen.complète!U549)</f>
        <v>Planification des travaux ES - Génie civil (OCM 2005)</v>
      </c>
    </row>
    <row r="550" spans="1:13" x14ac:dyDescent="0.2">
      <c r="A550" s="164">
        <f>IF(ISBLANK(Nomen.complète!V550),"-",Nomen.complète!V550)</f>
        <v>39080019</v>
      </c>
      <c r="B550" s="189" t="str">
        <f>IF(ISBLANK(Nomen.complète!W550),"-",Nomen.complète!W550)</f>
        <v>Gestionnaire du commerce de détail CFC - Gestion - Quincaillerie</v>
      </c>
      <c r="C550" s="190">
        <f>IF(ISBLANK(Nomen.complète!X550),"-",Nomen.complète!X550)</f>
        <v>14</v>
      </c>
      <c r="D550" s="190">
        <f>IF(ISBLANK(Nomen.complète!Y550),"-",Nomen.complète!Y550)</f>
        <v>65</v>
      </c>
      <c r="E550" s="190">
        <f>IF(ISBLANK(Nomen.complète!Z550),"-",Nomen.complète!Z550)</f>
        <v>1</v>
      </c>
      <c r="F550" s="190">
        <f>IF(ISBLANK(Nomen.complète!AA550),"-",Nomen.complète!AA550)</f>
        <v>3</v>
      </c>
      <c r="G550" s="191">
        <f>IF(ISBLANK(Nomen.complète!AB550),"-",Nomen.complète!AB550)</f>
        <v>0</v>
      </c>
      <c r="H550" s="191">
        <f>IF(ISBLANK(Nomen.complète!AC550),"-",Nomen.complète!AC550)</f>
        <v>0</v>
      </c>
      <c r="L550" s="164">
        <f>IF(ISBLANK(Nomen.complète!T550),"-",Nomen.complète!T550)</f>
        <v>83000000</v>
      </c>
      <c r="M550" s="165" t="str">
        <f>IF(ISBLANK(Nomen.complète!U550),"-",Nomen.complète!U550)</f>
        <v>Policier BF</v>
      </c>
    </row>
    <row r="551" spans="1:13" x14ac:dyDescent="0.2">
      <c r="A551" s="164">
        <f>IF(ISBLANK(Nomen.complète!V551),"-",Nomen.complète!V551)</f>
        <v>39080001</v>
      </c>
      <c r="B551" s="189" t="str">
        <f>IF(ISBLANK(Nomen.complète!W551),"-",Nomen.complète!W551)</f>
        <v>Gestionnaire du commerce de détail CFC - Gestion - Supports audio, audiovisuel et musiques</v>
      </c>
      <c r="C551" s="190">
        <f>IF(ISBLANK(Nomen.complète!X551),"-",Nomen.complète!X551)</f>
        <v>14</v>
      </c>
      <c r="D551" s="190">
        <f>IF(ISBLANK(Nomen.complète!Y551),"-",Nomen.complète!Y551)</f>
        <v>65</v>
      </c>
      <c r="E551" s="190">
        <f>IF(ISBLANK(Nomen.complète!Z551),"-",Nomen.complète!Z551)</f>
        <v>1</v>
      </c>
      <c r="F551" s="190">
        <f>IF(ISBLANK(Nomen.complète!AA551),"-",Nomen.complète!AA551)</f>
        <v>3</v>
      </c>
      <c r="G551" s="191">
        <f>IF(ISBLANK(Nomen.complète!AB551),"-",Nomen.complète!AB551)</f>
        <v>0</v>
      </c>
      <c r="H551" s="191">
        <f>IF(ISBLANK(Nomen.complète!AC551),"-",Nomen.complète!AC551)</f>
        <v>0</v>
      </c>
      <c r="L551" s="164">
        <f>IF(ISBLANK(Nomen.complète!T551),"-",Nomen.complète!T551)</f>
        <v>94561000</v>
      </c>
      <c r="M551" s="165" t="str">
        <f>IF(ISBLANK(Nomen.complète!U551),"-",Nomen.complète!U551)</f>
        <v>Processus d'entreprise ES (OCM 2005)</v>
      </c>
    </row>
    <row r="552" spans="1:13" x14ac:dyDescent="0.2">
      <c r="A552" s="164">
        <f>IF(ISBLANK(Nomen.complète!V552),"-",Nomen.complète!V552)</f>
        <v>39080009</v>
      </c>
      <c r="B552" s="189" t="str">
        <f>IF(ISBLANK(Nomen.complète!W552),"-",Nomen.complète!W552)</f>
        <v>Gestionnaire du commerce de détail CFC - Gestion - Textile</v>
      </c>
      <c r="C552" s="190">
        <f>IF(ISBLANK(Nomen.complète!X552),"-",Nomen.complète!X552)</f>
        <v>14</v>
      </c>
      <c r="D552" s="190">
        <f>IF(ISBLANK(Nomen.complète!Y552),"-",Nomen.complète!Y552)</f>
        <v>65</v>
      </c>
      <c r="E552" s="190">
        <f>IF(ISBLANK(Nomen.complète!Z552),"-",Nomen.complète!Z552)</f>
        <v>1</v>
      </c>
      <c r="F552" s="190">
        <f>IF(ISBLANK(Nomen.complète!AA552),"-",Nomen.complète!AA552)</f>
        <v>3</v>
      </c>
      <c r="G552" s="191">
        <f>IF(ISBLANK(Nomen.complète!AB552),"-",Nomen.complète!AB552)</f>
        <v>0</v>
      </c>
      <c r="H552" s="191">
        <f>IF(ISBLANK(Nomen.complète!AC552),"-",Nomen.complète!AC552)</f>
        <v>0</v>
      </c>
      <c r="L552" s="164">
        <f>IF(ISBLANK(Nomen.complète!T552),"-",Nomen.complète!T552)</f>
        <v>71640000</v>
      </c>
      <c r="M552" s="165" t="str">
        <f>IF(ISBLANK(Nomen.complète!U552),"-",Nomen.complète!U552)</f>
        <v>Projeteur constructeur-métallique BF</v>
      </c>
    </row>
    <row r="553" spans="1:13" x14ac:dyDescent="0.2">
      <c r="A553" s="164">
        <f>IF(ISBLANK(Nomen.complète!V553),"-",Nomen.complète!V553)</f>
        <v>39080099</v>
      </c>
      <c r="B553" s="189" t="str">
        <f>IF(ISBLANK(Nomen.complète!W553),"-",Nomen.complète!W553)</f>
        <v>Gestionnaire du commerce de détail CFC - Gestion - sans autres indications</v>
      </c>
      <c r="C553" s="190">
        <f>IF(ISBLANK(Nomen.complète!X553),"-",Nomen.complète!X553)</f>
        <v>14</v>
      </c>
      <c r="D553" s="190">
        <f>IF(ISBLANK(Nomen.complète!Y553),"-",Nomen.complète!Y553)</f>
        <v>65</v>
      </c>
      <c r="E553" s="190">
        <f>IF(ISBLANK(Nomen.complète!Z553),"-",Nomen.complète!Z553)</f>
        <v>1</v>
      </c>
      <c r="F553" s="190">
        <f>IF(ISBLANK(Nomen.complète!AA553),"-",Nomen.complète!AA553)</f>
        <v>3</v>
      </c>
      <c r="G553" s="191">
        <f>IF(ISBLANK(Nomen.complète!AB553),"-",Nomen.complète!AB553)</f>
        <v>0</v>
      </c>
      <c r="H553" s="191">
        <f>IF(ISBLANK(Nomen.complète!AC553),"-",Nomen.complète!AC553)</f>
        <v>0</v>
      </c>
      <c r="L553" s="164">
        <f>IF(ISBLANK(Nomen.complète!T553),"-",Nomen.complète!T553)</f>
        <v>84710000</v>
      </c>
      <c r="M553" s="165" t="str">
        <f>IF(ISBLANK(Nomen.complète!U553),"-",Nomen.complète!U553)</f>
        <v>Sauvetage ES (OCM 2005)</v>
      </c>
    </row>
    <row r="554" spans="1:13" x14ac:dyDescent="0.2">
      <c r="A554" s="164">
        <f>IF(ISBLANK(Nomen.complète!V554),"-",Nomen.complète!V554)</f>
        <v>39130019</v>
      </c>
      <c r="B554" s="189" t="str">
        <f>IF(ISBLANK(Nomen.complète!W554),"-",Nomen.complète!W554)</f>
        <v>Gestionnaire du commerce de détail CFC - Jouets (dès 2022)</v>
      </c>
      <c r="C554" s="190">
        <f>IF(ISBLANK(Nomen.complète!X554),"-",Nomen.complète!X554)</f>
        <v>14</v>
      </c>
      <c r="D554" s="190">
        <f>IF(ISBLANK(Nomen.complète!Y554),"-",Nomen.complète!Y554)</f>
        <v>65</v>
      </c>
      <c r="E554" s="190">
        <f>IF(ISBLANK(Nomen.complète!Z554),"-",Nomen.complète!Z554)</f>
        <v>1</v>
      </c>
      <c r="F554" s="190">
        <f>IF(ISBLANK(Nomen.complète!AA554),"-",Nomen.complète!AA554)</f>
        <v>3</v>
      </c>
      <c r="G554" s="191">
        <f>IF(ISBLANK(Nomen.complète!AB554),"-",Nomen.complète!AB554)</f>
        <v>0</v>
      </c>
      <c r="H554" s="191">
        <f>IF(ISBLANK(Nomen.complète!AC554),"-",Nomen.complète!AC554)</f>
        <v>0</v>
      </c>
      <c r="L554" s="164">
        <f>IF(ISBLANK(Nomen.complète!T554),"-",Nomen.complète!T554)</f>
        <v>75190000</v>
      </c>
      <c r="M554" s="165" t="str">
        <f>IF(ISBLANK(Nomen.complète!U554),"-",Nomen.complète!U554)</f>
        <v>Spécialiste du commerce de détail BF</v>
      </c>
    </row>
    <row r="555" spans="1:13" x14ac:dyDescent="0.2">
      <c r="A555" s="164">
        <f>IF(ISBLANK(Nomen.complète!V555),"-",Nomen.complète!V555)</f>
        <v>39130010</v>
      </c>
      <c r="B555" s="189" t="str">
        <f>IF(ISBLANK(Nomen.complète!W555),"-",Nomen.complète!W555)</f>
        <v>Gestionnaire du commerce de détail CFC - Landi (dès 2022)</v>
      </c>
      <c r="C555" s="190">
        <f>IF(ISBLANK(Nomen.complète!X555),"-",Nomen.complète!X555)</f>
        <v>14</v>
      </c>
      <c r="D555" s="190">
        <f>IF(ISBLANK(Nomen.complète!Y555),"-",Nomen.complète!Y555)</f>
        <v>65</v>
      </c>
      <c r="E555" s="190">
        <f>IF(ISBLANK(Nomen.complète!Z555),"-",Nomen.complète!Z555)</f>
        <v>1</v>
      </c>
      <c r="F555" s="190">
        <f>IF(ISBLANK(Nomen.complète!AA555),"-",Nomen.complète!AA555)</f>
        <v>3</v>
      </c>
      <c r="G555" s="191">
        <f>IF(ISBLANK(Nomen.complète!AB555),"-",Nomen.complète!AB555)</f>
        <v>0</v>
      </c>
      <c r="H555" s="191">
        <f>IF(ISBLANK(Nomen.complète!AC555),"-",Nomen.complète!AC555)</f>
        <v>0</v>
      </c>
      <c r="L555" s="164">
        <f>IF(ISBLANK(Nomen.complète!T555),"-",Nomen.complète!T555)</f>
        <v>73200000</v>
      </c>
      <c r="M555" s="165" t="str">
        <f>IF(ISBLANK(Nomen.complète!U555),"-",Nomen.complète!U555)</f>
        <v>Spécialiste en finance et comptabilité BF</v>
      </c>
    </row>
    <row r="556" spans="1:13" x14ac:dyDescent="0.2">
      <c r="A556" s="164">
        <f>IF(ISBLANK(Nomen.complète!V556),"-",Nomen.complète!V556)</f>
        <v>39130022</v>
      </c>
      <c r="B556" s="189" t="str">
        <f>IF(ISBLANK(Nomen.complète!W556),"-",Nomen.complète!W556)</f>
        <v>Gestionnaire du commerce de détail CFC - Magasins spécialisés en biens zoologiques (dès 2022)</v>
      </c>
      <c r="C556" s="190">
        <f>IF(ISBLANK(Nomen.complète!X556),"-",Nomen.complète!X556)</f>
        <v>14</v>
      </c>
      <c r="D556" s="190">
        <f>IF(ISBLANK(Nomen.complète!Y556),"-",Nomen.complète!Y556)</f>
        <v>65</v>
      </c>
      <c r="E556" s="190">
        <f>IF(ISBLANK(Nomen.complète!Z556),"-",Nomen.complète!Z556)</f>
        <v>1</v>
      </c>
      <c r="F556" s="190">
        <f>IF(ISBLANK(Nomen.complète!AA556),"-",Nomen.complète!AA556)</f>
        <v>3</v>
      </c>
      <c r="G556" s="191">
        <f>IF(ISBLANK(Nomen.complète!AB556),"-",Nomen.complète!AB556)</f>
        <v>0</v>
      </c>
      <c r="H556" s="191">
        <f>IF(ISBLANK(Nomen.complète!AC556),"-",Nomen.complète!AC556)</f>
        <v>0</v>
      </c>
      <c r="L556" s="164">
        <f>IF(ISBLANK(Nomen.complète!T556),"-",Nomen.complète!T556)</f>
        <v>77215000</v>
      </c>
      <c r="M556" s="165" t="str">
        <f>IF(ISBLANK(Nomen.complète!U556),"-",Nomen.complète!U556)</f>
        <v>Spécialiste en gestion de PME BF</v>
      </c>
    </row>
    <row r="557" spans="1:13" x14ac:dyDescent="0.2">
      <c r="A557" s="164">
        <f>IF(ISBLANK(Nomen.complète!V557),"-",Nomen.complète!V557)</f>
        <v>39130009</v>
      </c>
      <c r="B557" s="189" t="str">
        <f>IF(ISBLANK(Nomen.complète!W557),"-",Nomen.complète!W557)</f>
        <v>Gestionnaire du commerce de détail CFC - Ménage (dès 2022)</v>
      </c>
      <c r="C557" s="190">
        <f>IF(ISBLANK(Nomen.complète!X557),"-",Nomen.complète!X557)</f>
        <v>14</v>
      </c>
      <c r="D557" s="190">
        <f>IF(ISBLANK(Nomen.complète!Y557),"-",Nomen.complète!Y557)</f>
        <v>65</v>
      </c>
      <c r="E557" s="190">
        <f>IF(ISBLANK(Nomen.complète!Z557),"-",Nomen.complète!Z557)</f>
        <v>1</v>
      </c>
      <c r="F557" s="190">
        <f>IF(ISBLANK(Nomen.complète!AA557),"-",Nomen.complète!AA557)</f>
        <v>3</v>
      </c>
      <c r="G557" s="191">
        <f>IF(ISBLANK(Nomen.complète!AB557),"-",Nomen.complète!AB557)</f>
        <v>0</v>
      </c>
      <c r="H557" s="191">
        <f>IF(ISBLANK(Nomen.complète!AC557),"-",Nomen.complète!AC557)</f>
        <v>0</v>
      </c>
      <c r="L557" s="164">
        <f>IF(ISBLANK(Nomen.complète!T557),"-",Nomen.complète!T557)</f>
        <v>73580001</v>
      </c>
      <c r="M557" s="165" t="str">
        <f>IF(ISBLANK(Nomen.complète!U557),"-",Nomen.complète!U557)</f>
        <v>Spécialiste en ressources humaines BF - Gestion du personnel en entreprise</v>
      </c>
    </row>
    <row r="558" spans="1:13" x14ac:dyDescent="0.2">
      <c r="A558" s="164">
        <f>IF(ISBLANK(Nomen.complète!V558),"-",Nomen.complète!V558)</f>
        <v>39130014</v>
      </c>
      <c r="B558" s="189" t="str">
        <f>IF(ISBLANK(Nomen.complète!W558),"-",Nomen.complète!W558)</f>
        <v>Gestionnaire du commerce de détail CFC - Papeterie (dès 2022)</v>
      </c>
      <c r="C558" s="190">
        <f>IF(ISBLANK(Nomen.complète!X558),"-",Nomen.complète!X558)</f>
        <v>14</v>
      </c>
      <c r="D558" s="190">
        <f>IF(ISBLANK(Nomen.complète!Y558),"-",Nomen.complète!Y558)</f>
        <v>65</v>
      </c>
      <c r="E558" s="190">
        <f>IF(ISBLANK(Nomen.complète!Z558),"-",Nomen.complète!Z558)</f>
        <v>1</v>
      </c>
      <c r="F558" s="190">
        <f>IF(ISBLANK(Nomen.complète!AA558),"-",Nomen.complète!AA558)</f>
        <v>3</v>
      </c>
      <c r="G558" s="191">
        <f>IF(ISBLANK(Nomen.complète!AB558),"-",Nomen.complète!AB558)</f>
        <v>0</v>
      </c>
      <c r="H558" s="191">
        <f>IF(ISBLANK(Nomen.complète!AC558),"-",Nomen.complète!AC558)</f>
        <v>0</v>
      </c>
      <c r="L558" s="164">
        <f>IF(ISBLANK(Nomen.complète!T558),"-",Nomen.complète!T558)</f>
        <v>73580002</v>
      </c>
      <c r="M558" s="165" t="str">
        <f>IF(ISBLANK(Nomen.complète!U558),"-",Nomen.complète!U558)</f>
        <v>Spécialiste en ressources humaines BF - Placement public et conseil en personnel</v>
      </c>
    </row>
    <row r="559" spans="1:13" x14ac:dyDescent="0.2">
      <c r="A559" s="164">
        <f>IF(ISBLANK(Nomen.complète!V559),"-",Nomen.complète!V559)</f>
        <v>39130015</v>
      </c>
      <c r="B559" s="189" t="str">
        <f>IF(ISBLANK(Nomen.complète!W559),"-",Nomen.complète!W559)</f>
        <v>Gestionnaire du commerce de détail CFC - Parfumerie (dès 2022)</v>
      </c>
      <c r="C559" s="190">
        <f>IF(ISBLANK(Nomen.complète!X559),"-",Nomen.complète!X559)</f>
        <v>14</v>
      </c>
      <c r="D559" s="190">
        <f>IF(ISBLANK(Nomen.complète!Y559),"-",Nomen.complète!Y559)</f>
        <v>65</v>
      </c>
      <c r="E559" s="190">
        <f>IF(ISBLANK(Nomen.complète!Z559),"-",Nomen.complète!Z559)</f>
        <v>1</v>
      </c>
      <c r="F559" s="190">
        <f>IF(ISBLANK(Nomen.complète!AA559),"-",Nomen.complète!AA559)</f>
        <v>3</v>
      </c>
      <c r="G559" s="191">
        <f>IF(ISBLANK(Nomen.complète!AB559),"-",Nomen.complète!AB559)</f>
        <v>0</v>
      </c>
      <c r="H559" s="191">
        <f>IF(ISBLANK(Nomen.complète!AC559),"-",Nomen.complète!AC559)</f>
        <v>0</v>
      </c>
      <c r="L559" s="164">
        <f>IF(ISBLANK(Nomen.complète!T559),"-",Nomen.complète!T559)</f>
        <v>73570000</v>
      </c>
      <c r="M559" s="165" t="str">
        <f>IF(ISBLANK(Nomen.complète!U559),"-",Nomen.complète!U559)</f>
        <v>Spécialiste en ressources humaines BF - sans autres indications</v>
      </c>
    </row>
    <row r="560" spans="1:13" x14ac:dyDescent="0.2">
      <c r="A560" s="164">
        <f>IF(ISBLANK(Nomen.complète!V560),"-",Nomen.complète!V560)</f>
        <v>39130008</v>
      </c>
      <c r="B560" s="189" t="str">
        <f>IF(ISBLANK(Nomen.complète!W560),"-",Nomen.complète!W560)</f>
        <v>Gestionnaire du commerce de détail CFC - Peinture (dès 2022)</v>
      </c>
      <c r="C560" s="190">
        <f>IF(ISBLANK(Nomen.complète!X560),"-",Nomen.complète!X560)</f>
        <v>14</v>
      </c>
      <c r="D560" s="190">
        <f>IF(ISBLANK(Nomen.complète!Y560),"-",Nomen.complète!Y560)</f>
        <v>65</v>
      </c>
      <c r="E560" s="190">
        <f>IF(ISBLANK(Nomen.complète!Z560),"-",Nomen.complète!Z560)</f>
        <v>1</v>
      </c>
      <c r="F560" s="190">
        <f>IF(ISBLANK(Nomen.complète!AA560),"-",Nomen.complète!AA560)</f>
        <v>3</v>
      </c>
      <c r="G560" s="191">
        <f>IF(ISBLANK(Nomen.complète!AB560),"-",Nomen.complète!AB560)</f>
        <v>0</v>
      </c>
      <c r="H560" s="191">
        <f>IF(ISBLANK(Nomen.complète!AC560),"-",Nomen.complète!AC560)</f>
        <v>0</v>
      </c>
      <c r="L560" s="164">
        <f>IF(ISBLANK(Nomen.complète!T560),"-",Nomen.complète!T560)</f>
        <v>65901001</v>
      </c>
      <c r="M560" s="165" t="str">
        <f>IF(ISBLANK(Nomen.complète!U560),"-",Nomen.complète!U560)</f>
        <v>Systèmes industriels ES - Automation (OCM 2005)</v>
      </c>
    </row>
    <row r="561" spans="1:13" x14ac:dyDescent="0.2">
      <c r="A561" s="164">
        <f>IF(ISBLANK(Nomen.complète!V561),"-",Nomen.complète!V561)</f>
        <v>39130016</v>
      </c>
      <c r="B561" s="189" t="str">
        <f>IF(ISBLANK(Nomen.complète!W561),"-",Nomen.complète!W561)</f>
        <v>Gestionnaire du commerce de détail CFC - Poste (dès 2022)</v>
      </c>
      <c r="C561" s="190">
        <f>IF(ISBLANK(Nomen.complète!X561),"-",Nomen.complète!X561)</f>
        <v>14</v>
      </c>
      <c r="D561" s="190">
        <f>IF(ISBLANK(Nomen.complète!Y561),"-",Nomen.complète!Y561)</f>
        <v>65</v>
      </c>
      <c r="E561" s="190">
        <f>IF(ISBLANK(Nomen.complète!Z561),"-",Nomen.complète!Z561)</f>
        <v>1</v>
      </c>
      <c r="F561" s="190">
        <f>IF(ISBLANK(Nomen.complète!AA561),"-",Nomen.complète!AA561)</f>
        <v>3</v>
      </c>
      <c r="G561" s="191">
        <f>IF(ISBLANK(Nomen.complète!AB561),"-",Nomen.complète!AB561)</f>
        <v>0</v>
      </c>
      <c r="H561" s="191">
        <f>IF(ISBLANK(Nomen.complète!AC561),"-",Nomen.complète!AC561)</f>
        <v>0</v>
      </c>
      <c r="L561" s="164">
        <f>IF(ISBLANK(Nomen.complète!T561),"-",Nomen.complète!T561)</f>
        <v>93536002</v>
      </c>
      <c r="M561" s="165" t="str">
        <f>IF(ISBLANK(Nomen.complète!U561),"-",Nomen.complète!U561)</f>
        <v>Technique des bâtiments ES - Chauffage, aération, climatisation (OCM 2005+2017)</v>
      </c>
    </row>
    <row r="562" spans="1:13" x14ac:dyDescent="0.2">
      <c r="A562" s="164">
        <f>IF(ISBLANK(Nomen.complète!V562),"-",Nomen.complète!V562)</f>
        <v>39130006</v>
      </c>
      <c r="B562" s="189" t="str">
        <f>IF(ISBLANK(Nomen.complète!W562),"-",Nomen.complète!W562)</f>
        <v>Gestionnaire du commerce de détail CFC - Quincaillerie (dès 2022)</v>
      </c>
      <c r="C562" s="190">
        <f>IF(ISBLANK(Nomen.complète!X562),"-",Nomen.complète!X562)</f>
        <v>14</v>
      </c>
      <c r="D562" s="190">
        <f>IF(ISBLANK(Nomen.complète!Y562),"-",Nomen.complète!Y562)</f>
        <v>65</v>
      </c>
      <c r="E562" s="190">
        <f>IF(ISBLANK(Nomen.complète!Z562),"-",Nomen.complète!Z562)</f>
        <v>1</v>
      </c>
      <c r="F562" s="190">
        <f>IF(ISBLANK(Nomen.complète!AA562),"-",Nomen.complète!AA562)</f>
        <v>3</v>
      </c>
      <c r="G562" s="191">
        <f>IF(ISBLANK(Nomen.complète!AB562),"-",Nomen.complète!AB562)</f>
        <v>0</v>
      </c>
      <c r="H562" s="191">
        <f>IF(ISBLANK(Nomen.complète!AC562),"-",Nomen.complète!AC562)</f>
        <v>0</v>
      </c>
      <c r="L562" s="164">
        <f>IF(ISBLANK(Nomen.complète!T562),"-",Nomen.complète!T562)</f>
        <v>93536001</v>
      </c>
      <c r="M562" s="165" t="str">
        <f>IF(ISBLANK(Nomen.complète!U562),"-",Nomen.complète!U562)</f>
        <v>Technique des bâtiments ES - Domotique (OCM 2005+2017)</v>
      </c>
    </row>
    <row r="563" spans="1:13" x14ac:dyDescent="0.2">
      <c r="A563" s="164">
        <f>IF(ISBLANK(Nomen.complète!V563),"-",Nomen.complète!V563)</f>
        <v>39130002</v>
      </c>
      <c r="B563" s="189" t="str">
        <f>IF(ISBLANK(Nomen.complète!W563),"-",Nomen.complète!W563)</f>
        <v>Gestionnaire du commerce de détail CFC - Sales Automobile (dès 2022)</v>
      </c>
      <c r="C563" s="190">
        <f>IF(ISBLANK(Nomen.complète!X563),"-",Nomen.complète!X563)</f>
        <v>14</v>
      </c>
      <c r="D563" s="190">
        <f>IF(ISBLANK(Nomen.complète!Y563),"-",Nomen.complète!Y563)</f>
        <v>65</v>
      </c>
      <c r="E563" s="190">
        <f>IF(ISBLANK(Nomen.complète!Z563),"-",Nomen.complète!Z563)</f>
        <v>1</v>
      </c>
      <c r="F563" s="190">
        <f>IF(ISBLANK(Nomen.complète!AA563),"-",Nomen.complète!AA563)</f>
        <v>3</v>
      </c>
      <c r="G563" s="191">
        <f>IF(ISBLANK(Nomen.complète!AB563),"-",Nomen.complète!AB563)</f>
        <v>0</v>
      </c>
      <c r="H563" s="191">
        <f>IF(ISBLANK(Nomen.complète!AC563),"-",Nomen.complète!AC563)</f>
        <v>0</v>
      </c>
      <c r="L563" s="164">
        <f>IF(ISBLANK(Nomen.complète!T563),"-",Nomen.complète!T563)</f>
        <v>84750000</v>
      </c>
      <c r="M563" s="165" t="str">
        <f>IF(ISBLANK(Nomen.complète!U563),"-",Nomen.complète!U563)</f>
        <v>Technique opératoire ES (OCM 2005)</v>
      </c>
    </row>
    <row r="564" spans="1:13" x14ac:dyDescent="0.2">
      <c r="A564" s="164">
        <f>IF(ISBLANK(Nomen.complète!V564),"-",Nomen.complète!V564)</f>
        <v>39130021</v>
      </c>
      <c r="B564" s="189" t="str">
        <f>IF(ISBLANK(Nomen.complète!W564),"-",Nomen.complète!W564)</f>
        <v>Gestionnaire du commerce de détail CFC - Textile (dès 2022)</v>
      </c>
      <c r="C564" s="190">
        <f>IF(ISBLANK(Nomen.complète!X564),"-",Nomen.complète!X564)</f>
        <v>14</v>
      </c>
      <c r="D564" s="190">
        <f>IF(ISBLANK(Nomen.complète!Y564),"-",Nomen.complète!Y564)</f>
        <v>65</v>
      </c>
      <c r="E564" s="190">
        <f>IF(ISBLANK(Nomen.complète!Z564),"-",Nomen.complète!Z564)</f>
        <v>1</v>
      </c>
      <c r="F564" s="190">
        <f>IF(ISBLANK(Nomen.complète!AA564),"-",Nomen.complète!AA564)</f>
        <v>3</v>
      </c>
      <c r="G564" s="191">
        <f>IF(ISBLANK(Nomen.complète!AB564),"-",Nomen.complète!AB564)</f>
        <v>0</v>
      </c>
      <c r="H564" s="191">
        <f>IF(ISBLANK(Nomen.complète!AC564),"-",Nomen.complète!AC564)</f>
        <v>0</v>
      </c>
      <c r="L564" s="164">
        <f>IF(ISBLANK(Nomen.complète!T564),"-",Nomen.complète!T564)</f>
        <v>59410000</v>
      </c>
      <c r="M564" s="165" t="str">
        <f>IF(ISBLANK(Nomen.complète!U564),"-",Nomen.complète!U564)</f>
        <v>Technique vitivinicole ES (OCM 2005)</v>
      </c>
    </row>
    <row r="565" spans="1:13" x14ac:dyDescent="0.2">
      <c r="A565" s="164">
        <f>IF(ISBLANK(Nomen.complète!V565),"-",Nomen.complète!V565)</f>
        <v>39130013</v>
      </c>
      <c r="B565" s="189" t="str">
        <f>IF(ISBLANK(Nomen.complète!W565),"-",Nomen.complète!W565)</f>
        <v>Gestionnaire du commerce de détail CFC - Transports publics (dès 2022)</v>
      </c>
      <c r="C565" s="190">
        <f>IF(ISBLANK(Nomen.complète!X565),"-",Nomen.complète!X565)</f>
        <v>14</v>
      </c>
      <c r="D565" s="190">
        <f>IF(ISBLANK(Nomen.complète!Y565),"-",Nomen.complète!Y565)</f>
        <v>65</v>
      </c>
      <c r="E565" s="190">
        <f>IF(ISBLANK(Nomen.complète!Z565),"-",Nomen.complète!Z565)</f>
        <v>1</v>
      </c>
      <c r="F565" s="190">
        <f>IF(ISBLANK(Nomen.complète!AA565),"-",Nomen.complète!AA565)</f>
        <v>3</v>
      </c>
      <c r="G565" s="191">
        <f>IF(ISBLANK(Nomen.complète!AB565),"-",Nomen.complète!AB565)</f>
        <v>0</v>
      </c>
      <c r="H565" s="191">
        <f>IF(ISBLANK(Nomen.complète!AC565),"-",Nomen.complète!AC565)</f>
        <v>0</v>
      </c>
      <c r="L565" s="164">
        <f>IF(ISBLANK(Nomen.complète!T565),"-",Nomen.complète!T565)</f>
        <v>66613000</v>
      </c>
      <c r="M565" s="165" t="str">
        <f>IF(ISBLANK(Nomen.complète!U565),"-",Nomen.complète!U565)</f>
        <v>Techno-diagnosticien d’appareils à moteur BF</v>
      </c>
    </row>
    <row r="566" spans="1:13" x14ac:dyDescent="0.2">
      <c r="A566" s="164">
        <f>IF(ISBLANK(Nomen.complète!V566),"-",Nomen.complète!V566)</f>
        <v>39070024</v>
      </c>
      <c r="B566" s="189" t="str">
        <f>IF(ISBLANK(Nomen.complète!W566),"-",Nomen.complète!W566)</f>
        <v>Gestionnaire du commerce de détail CFC - conseil - Flower</v>
      </c>
      <c r="C566" s="190">
        <f>IF(ISBLANK(Nomen.complète!X566),"-",Nomen.complète!X566)</f>
        <v>14</v>
      </c>
      <c r="D566" s="190">
        <f>IF(ISBLANK(Nomen.complète!Y566),"-",Nomen.complète!Y566)</f>
        <v>65</v>
      </c>
      <c r="E566" s="190">
        <f>IF(ISBLANK(Nomen.complète!Z566),"-",Nomen.complète!Z566)</f>
        <v>1</v>
      </c>
      <c r="F566" s="190">
        <f>IF(ISBLANK(Nomen.complète!AA566),"-",Nomen.complète!AA566)</f>
        <v>3</v>
      </c>
      <c r="G566" s="191">
        <f>IF(ISBLANK(Nomen.complète!AB566),"-",Nomen.complète!AB566)</f>
        <v>0</v>
      </c>
      <c r="H566" s="191">
        <f>IF(ISBLANK(Nomen.complète!AC566),"-",Nomen.complète!AC566)</f>
        <v>0</v>
      </c>
      <c r="L566" s="164">
        <f>IF(ISBLANK(Nomen.complète!T566),"-",Nomen.complète!T566)</f>
        <v>80601000</v>
      </c>
      <c r="M566" s="165" t="str">
        <f>IF(ISBLANK(Nomen.complète!U566),"-",Nomen.complète!U566)</f>
        <v>Tourisme ES (OCM 2005+2017)</v>
      </c>
    </row>
    <row r="567" spans="1:13" x14ac:dyDescent="0.2">
      <c r="A567" s="164">
        <f>IF(ISBLANK(Nomen.complète!V567),"-",Nomen.complète!V567)</f>
        <v>39090000</v>
      </c>
      <c r="B567" s="189" t="str">
        <f>IF(ISBLANK(Nomen.complète!W567),"-",Nomen.complète!W567)</f>
        <v>Gestionnaire du commerce de détail CFC - sans autres indications</v>
      </c>
      <c r="C567" s="190">
        <f>IF(ISBLANK(Nomen.complète!X567),"-",Nomen.complète!X567)</f>
        <v>14</v>
      </c>
      <c r="D567" s="190">
        <f>IF(ISBLANK(Nomen.complète!Y567),"-",Nomen.complète!Y567)</f>
        <v>65</v>
      </c>
      <c r="E567" s="190">
        <f>IF(ISBLANK(Nomen.complète!Z567),"-",Nomen.complète!Z567)</f>
        <v>1</v>
      </c>
      <c r="F567" s="190">
        <f>IF(ISBLANK(Nomen.complète!AA567),"-",Nomen.complète!AA567)</f>
        <v>3</v>
      </c>
      <c r="G567" s="191">
        <f>IF(ISBLANK(Nomen.complète!AB567),"-",Nomen.complète!AB567)</f>
        <v>0</v>
      </c>
      <c r="H567" s="191">
        <f>IF(ISBLANK(Nomen.complète!AC567),"-",Nomen.complète!AC567)</f>
        <v>0</v>
      </c>
      <c r="L567" s="164">
        <f>IF(ISBLANK(Nomen.complète!T567),"-",Nomen.complète!T567)</f>
        <v>94101000</v>
      </c>
      <c r="M567" s="165" t="str">
        <f>IF(ISBLANK(Nomen.complète!U567),"-",Nomen.complète!U567)</f>
        <v>Télécommunication ES (OCM 2005)</v>
      </c>
    </row>
    <row r="568" spans="1:13" x14ac:dyDescent="0.2">
      <c r="A568" s="164">
        <f>IF(ISBLANK(Nomen.complète!V568),"-",Nomen.complète!V568)</f>
        <v>39130007</v>
      </c>
      <c r="B568" s="189" t="str">
        <f>IF(ISBLANK(Nomen.complète!W568),"-",Nomen.complète!W568)</f>
        <v>Gestionnaire du commerce de détail CFC - Électro-ménager (dès 2022)</v>
      </c>
      <c r="C568" s="190">
        <f>IF(ISBLANK(Nomen.complète!X568),"-",Nomen.complète!X568)</f>
        <v>14</v>
      </c>
      <c r="D568" s="190">
        <f>IF(ISBLANK(Nomen.complète!Y568),"-",Nomen.complète!Y568)</f>
        <v>65</v>
      </c>
      <c r="E568" s="190">
        <f>IF(ISBLANK(Nomen.complète!Z568),"-",Nomen.complète!Z568)</f>
        <v>1</v>
      </c>
      <c r="F568" s="190">
        <f>IF(ISBLANK(Nomen.complète!AA568),"-",Nomen.complète!AA568)</f>
        <v>3</v>
      </c>
      <c r="G568" s="191">
        <f>IF(ISBLANK(Nomen.complète!AB568),"-",Nomen.complète!AB568)</f>
        <v>0</v>
      </c>
      <c r="H568" s="191">
        <f>IF(ISBLANK(Nomen.complète!AC568),"-",Nomen.complète!AC568)</f>
        <v>0</v>
      </c>
      <c r="L568" s="164">
        <f>IF(ISBLANK(Nomen.complète!T568),"-",Nomen.complète!T568)</f>
        <v>56140000</v>
      </c>
      <c r="M568" s="165" t="str">
        <f>IF(ISBLANK(Nomen.complète!U568),"-",Nomen.complète!U568)</f>
        <v>Viticulteur BF</v>
      </c>
    </row>
    <row r="569" spans="1:13" x14ac:dyDescent="0.2">
      <c r="A569" s="164">
        <f>IF(ISBLANK(Nomen.complète!V569),"-",Nomen.complète!V569)</f>
        <v>43120000</v>
      </c>
      <c r="B569" s="189" t="str">
        <f>IF(ISBLANK(Nomen.complète!W569),"-",Nomen.complète!W569)</f>
        <v>Gestionnaire en entretien des textiles CFC</v>
      </c>
      <c r="C569" s="190">
        <f>IF(ISBLANK(Nomen.complète!X569),"-",Nomen.complète!X569)</f>
        <v>14</v>
      </c>
      <c r="D569" s="190">
        <f>IF(ISBLANK(Nomen.complète!Y569),"-",Nomen.complète!Y569)</f>
        <v>65</v>
      </c>
      <c r="E569" s="190">
        <f>IF(ISBLANK(Nomen.complète!Z569),"-",Nomen.complète!Z569)</f>
        <v>1</v>
      </c>
      <c r="F569" s="190">
        <f>IF(ISBLANK(Nomen.complète!AA569),"-",Nomen.complète!AA569)</f>
        <v>3</v>
      </c>
      <c r="G569" s="191">
        <f>IF(ISBLANK(Nomen.complète!AB569),"-",Nomen.complète!AB569)</f>
        <v>0</v>
      </c>
      <c r="H569" s="191">
        <f>IF(ISBLANK(Nomen.complète!AC569),"-",Nomen.complète!AC569)</f>
        <v>0</v>
      </c>
      <c r="L569" s="164">
        <f>IF(ISBLANK(Nomen.complète!T569),"-",Nomen.complète!T569)</f>
        <v>56150000</v>
      </c>
      <c r="M569" s="165" t="str">
        <f>IF(ISBLANK(Nomen.complète!U569),"-",Nomen.complète!U569)</f>
        <v>Viticulteur, maître</v>
      </c>
    </row>
    <row r="570" spans="1:13" x14ac:dyDescent="0.2">
      <c r="A570" s="164">
        <f>IF(ISBLANK(Nomen.complète!V570),"-",Nomen.complète!V570)</f>
        <v>42290000</v>
      </c>
      <c r="B570" s="189" t="str">
        <f>IF(ISBLANK(Nomen.complète!W570),"-",Nomen.complète!W570)</f>
        <v>Gestionnaire en hôtellerie-intendance CFC</v>
      </c>
      <c r="C570" s="190">
        <f>IF(ISBLANK(Nomen.complète!X570),"-",Nomen.complète!X570)</f>
        <v>14</v>
      </c>
      <c r="D570" s="190">
        <f>IF(ISBLANK(Nomen.complète!Y570),"-",Nomen.complète!Y570)</f>
        <v>65</v>
      </c>
      <c r="E570" s="190">
        <f>IF(ISBLANK(Nomen.complète!Z570),"-",Nomen.complète!Z570)</f>
        <v>1</v>
      </c>
      <c r="F570" s="190">
        <f>IF(ISBLANK(Nomen.complète!AA570),"-",Nomen.complète!AA570)</f>
        <v>3</v>
      </c>
      <c r="G570" s="191">
        <f>IF(ISBLANK(Nomen.complète!AB570),"-",Nomen.complète!AB570)</f>
        <v>0</v>
      </c>
      <c r="H570" s="191">
        <f>IF(ISBLANK(Nomen.complète!AC570),"-",Nomen.complète!AC570)</f>
        <v>0</v>
      </c>
      <c r="L570" s="164" t="str">
        <f>IF(ISBLANK(Nomen.complète!T570),"-",Nomen.complète!T570)</f>
        <v>-</v>
      </c>
      <c r="M570" s="165" t="str">
        <f>IF(ISBLANK(Nomen.complète!U570),"-",Nomen.complète!U570)</f>
        <v>-</v>
      </c>
    </row>
    <row r="571" spans="1:13" x14ac:dyDescent="0.2">
      <c r="A571" s="164">
        <f>IF(ISBLANK(Nomen.complète!V571),"-",Nomen.complète!V571)</f>
        <v>42140000</v>
      </c>
      <c r="B571" s="189" t="str">
        <f>IF(ISBLANK(Nomen.complète!W571),"-",Nomen.complète!W571)</f>
        <v>Gestionnaire en intendance CFC</v>
      </c>
      <c r="C571" s="190">
        <f>IF(ISBLANK(Nomen.complète!X571),"-",Nomen.complète!X571)</f>
        <v>14</v>
      </c>
      <c r="D571" s="190">
        <f>IF(ISBLANK(Nomen.complète!Y571),"-",Nomen.complète!Y571)</f>
        <v>65</v>
      </c>
      <c r="E571" s="190">
        <f>IF(ISBLANK(Nomen.complète!Z571),"-",Nomen.complète!Z571)</f>
        <v>1</v>
      </c>
      <c r="F571" s="190">
        <f>IF(ISBLANK(Nomen.complète!AA571),"-",Nomen.complète!AA571)</f>
        <v>3</v>
      </c>
      <c r="G571" s="191">
        <f>IF(ISBLANK(Nomen.complète!AB571),"-",Nomen.complète!AB571)</f>
        <v>0</v>
      </c>
      <c r="H571" s="191">
        <f>IF(ISBLANK(Nomen.complète!AC571),"-",Nomen.complète!AC571)</f>
        <v>0</v>
      </c>
      <c r="L571" s="164" t="str">
        <f>IF(ISBLANK(Nomen.complète!T571),"-",Nomen.complète!T571)</f>
        <v>-</v>
      </c>
      <c r="M571" s="165" t="str">
        <f>IF(ISBLANK(Nomen.complète!U571),"-",Nomen.complète!U571)</f>
        <v>-</v>
      </c>
    </row>
    <row r="572" spans="1:13" x14ac:dyDescent="0.2">
      <c r="A572" s="164">
        <f>IF(ISBLANK(Nomen.complète!V572),"-",Nomen.complète!V572)</f>
        <v>48252000</v>
      </c>
      <c r="B572" s="189" t="str">
        <f>IF(ISBLANK(Nomen.complète!W572),"-",Nomen.complète!W572)</f>
        <v>Graphiste (école privée, non reconnu)</v>
      </c>
      <c r="C572" s="190">
        <f>IF(ISBLANK(Nomen.complète!X572),"-",Nomen.complète!X572)</f>
        <v>14</v>
      </c>
      <c r="D572" s="190">
        <f>IF(ISBLANK(Nomen.complète!Y572),"-",Nomen.complète!Y572)</f>
        <v>65</v>
      </c>
      <c r="E572" s="190">
        <f>IF(ISBLANK(Nomen.complète!Z572),"-",Nomen.complète!Z572)</f>
        <v>1</v>
      </c>
      <c r="F572" s="190">
        <f>IF(ISBLANK(Nomen.complète!AA572),"-",Nomen.complète!AA572)</f>
        <v>4</v>
      </c>
      <c r="G572" s="191">
        <f>IF(ISBLANK(Nomen.complète!AB572),"-",Nomen.complète!AB572)</f>
        <v>0</v>
      </c>
      <c r="H572" s="191">
        <f>IF(ISBLANK(Nomen.complète!AC572),"-",Nomen.complète!AC572)</f>
        <v>0</v>
      </c>
      <c r="L572" s="164" t="str">
        <f>IF(ISBLANK(Nomen.complète!T572),"-",Nomen.complète!T572)</f>
        <v>-</v>
      </c>
      <c r="M572" s="165" t="str">
        <f>IF(ISBLANK(Nomen.complète!U572),"-",Nomen.complète!U572)</f>
        <v>-</v>
      </c>
    </row>
    <row r="573" spans="1:13" x14ac:dyDescent="0.2">
      <c r="A573" s="164">
        <f>IF(ISBLANK(Nomen.complète!V573),"-",Nomen.complète!V573)</f>
        <v>48260000</v>
      </c>
      <c r="B573" s="189" t="str">
        <f>IF(ISBLANK(Nomen.complète!W573),"-",Nomen.complète!W573)</f>
        <v>Graphiste CFC</v>
      </c>
      <c r="C573" s="190">
        <f>IF(ISBLANK(Nomen.complète!X573),"-",Nomen.complète!X573)</f>
        <v>14</v>
      </c>
      <c r="D573" s="190">
        <f>IF(ISBLANK(Nomen.complète!Y573),"-",Nomen.complète!Y573)</f>
        <v>65</v>
      </c>
      <c r="E573" s="190">
        <f>IF(ISBLANK(Nomen.complète!Z573),"-",Nomen.complète!Z573)</f>
        <v>1</v>
      </c>
      <c r="F573" s="190">
        <f>IF(ISBLANK(Nomen.complète!AA573),"-",Nomen.complète!AA573)</f>
        <v>4</v>
      </c>
      <c r="G573" s="191">
        <f>IF(ISBLANK(Nomen.complète!AB573),"-",Nomen.complète!AB573)</f>
        <v>0</v>
      </c>
      <c r="H573" s="191">
        <f>IF(ISBLANK(Nomen.complète!AC573),"-",Nomen.complète!AC573)</f>
        <v>0</v>
      </c>
      <c r="L573" s="164" t="str">
        <f>IF(ISBLANK(Nomen.complète!T573),"-",Nomen.complète!T573)</f>
        <v>-</v>
      </c>
      <c r="M573" s="165" t="str">
        <f>IF(ISBLANK(Nomen.complète!U573),"-",Nomen.complète!U573)</f>
        <v>-</v>
      </c>
    </row>
    <row r="574" spans="1:13" x14ac:dyDescent="0.2">
      <c r="A574" s="164">
        <f>IF(ISBLANK(Nomen.complète!V574),"-",Nomen.complète!V574)</f>
        <v>28330000</v>
      </c>
      <c r="B574" s="189" t="str">
        <f>IF(ISBLANK(Nomen.complète!W574),"-",Nomen.complète!W574)</f>
        <v>Graveur CFC</v>
      </c>
      <c r="C574" s="190">
        <f>IF(ISBLANK(Nomen.complète!X574),"-",Nomen.complète!X574)</f>
        <v>14</v>
      </c>
      <c r="D574" s="190">
        <f>IF(ISBLANK(Nomen.complète!Y574),"-",Nomen.complète!Y574)</f>
        <v>65</v>
      </c>
      <c r="E574" s="190">
        <f>IF(ISBLANK(Nomen.complète!Z574),"-",Nomen.complète!Z574)</f>
        <v>1</v>
      </c>
      <c r="F574" s="190">
        <f>IF(ISBLANK(Nomen.complète!AA574),"-",Nomen.complète!AA574)</f>
        <v>4</v>
      </c>
      <c r="G574" s="191">
        <f>IF(ISBLANK(Nomen.complète!AB574),"-",Nomen.complète!AB574)</f>
        <v>0</v>
      </c>
      <c r="H574" s="191">
        <f>IF(ISBLANK(Nomen.complète!AC574),"-",Nomen.complète!AC574)</f>
        <v>0</v>
      </c>
      <c r="L574" s="164" t="str">
        <f>IF(ISBLANK(Nomen.complète!T574),"-",Nomen.complète!T574)</f>
        <v>-</v>
      </c>
      <c r="M574" s="165" t="str">
        <f>IF(ISBLANK(Nomen.complète!U574),"-",Nomen.complète!U574)</f>
        <v>-</v>
      </c>
    </row>
    <row r="575" spans="1:13" x14ac:dyDescent="0.2">
      <c r="A575" s="164">
        <f>IF(ISBLANK(Nomen.complète!V575),"-",Nomen.complète!V575)</f>
        <v>37360000</v>
      </c>
      <c r="B575" s="189" t="str">
        <f>IF(ISBLANK(Nomen.complète!W575),"-",Nomen.complète!W575)</f>
        <v>Géomaticien CFC</v>
      </c>
      <c r="C575" s="190">
        <f>IF(ISBLANK(Nomen.complète!X575),"-",Nomen.complète!X575)</f>
        <v>14</v>
      </c>
      <c r="D575" s="190">
        <f>IF(ISBLANK(Nomen.complète!Y575),"-",Nomen.complète!Y575)</f>
        <v>65</v>
      </c>
      <c r="E575" s="190">
        <f>IF(ISBLANK(Nomen.complète!Z575),"-",Nomen.complète!Z575)</f>
        <v>1</v>
      </c>
      <c r="F575" s="190">
        <f>IF(ISBLANK(Nomen.complète!AA575),"-",Nomen.complète!AA575)</f>
        <v>4</v>
      </c>
      <c r="G575" s="191">
        <f>IF(ISBLANK(Nomen.complète!AB575),"-",Nomen.complète!AB575)</f>
        <v>0</v>
      </c>
      <c r="H575" s="191">
        <f>IF(ISBLANK(Nomen.complète!AC575),"-",Nomen.complète!AC575)</f>
        <v>0</v>
      </c>
      <c r="L575" s="164" t="str">
        <f>IF(ISBLANK(Nomen.complète!T575),"-",Nomen.complète!T575)</f>
        <v>-</v>
      </c>
      <c r="M575" s="165" t="str">
        <f>IF(ISBLANK(Nomen.complète!U575),"-",Nomen.complète!U575)</f>
        <v>-</v>
      </c>
    </row>
    <row r="576" spans="1:13" x14ac:dyDescent="0.2">
      <c r="A576" s="164">
        <f>IF(ISBLANK(Nomen.complète!V576),"-",Nomen.complète!V576)</f>
        <v>31400000</v>
      </c>
      <c r="B576" s="189" t="str">
        <f>IF(ISBLANK(Nomen.complète!W576),"-",Nomen.complète!W576)</f>
        <v>Horloger CFC</v>
      </c>
      <c r="C576" s="190">
        <f>IF(ISBLANK(Nomen.complète!X576),"-",Nomen.complète!X576)</f>
        <v>14</v>
      </c>
      <c r="D576" s="190">
        <f>IF(ISBLANK(Nomen.complète!Y576),"-",Nomen.complète!Y576)</f>
        <v>65</v>
      </c>
      <c r="E576" s="190">
        <f>IF(ISBLANK(Nomen.complète!Z576),"-",Nomen.complète!Z576)</f>
        <v>1</v>
      </c>
      <c r="F576" s="190">
        <f>IF(ISBLANK(Nomen.complète!AA576),"-",Nomen.complète!AA576)</f>
        <v>4</v>
      </c>
      <c r="G576" s="191">
        <f>IF(ISBLANK(Nomen.complète!AB576),"-",Nomen.complète!AB576)</f>
        <v>0</v>
      </c>
      <c r="H576" s="191">
        <f>IF(ISBLANK(Nomen.complète!AC576),"-",Nomen.complète!AC576)</f>
        <v>0</v>
      </c>
      <c r="L576" s="164" t="str">
        <f>IF(ISBLANK(Nomen.complète!T576),"-",Nomen.complète!T576)</f>
        <v>-</v>
      </c>
      <c r="M576" s="165" t="str">
        <f>IF(ISBLANK(Nomen.complète!U576),"-",Nomen.complète!U576)</f>
        <v>-</v>
      </c>
    </row>
    <row r="577" spans="1:13" x14ac:dyDescent="0.2">
      <c r="A577" s="164">
        <f>IF(ISBLANK(Nomen.complète!V577),"-",Nomen.complète!V577)</f>
        <v>31600000</v>
      </c>
      <c r="B577" s="189" t="str">
        <f>IF(ISBLANK(Nomen.complète!W577),"-",Nomen.complète!W577)</f>
        <v>Horloger de production CFC</v>
      </c>
      <c r="C577" s="190">
        <f>IF(ISBLANK(Nomen.complète!X577),"-",Nomen.complète!X577)</f>
        <v>14</v>
      </c>
      <c r="D577" s="190">
        <f>IF(ISBLANK(Nomen.complète!Y577),"-",Nomen.complète!Y577)</f>
        <v>65</v>
      </c>
      <c r="E577" s="190">
        <f>IF(ISBLANK(Nomen.complète!Z577),"-",Nomen.complète!Z577)</f>
        <v>1</v>
      </c>
      <c r="F577" s="190">
        <f>IF(ISBLANK(Nomen.complète!AA577),"-",Nomen.complète!AA577)</f>
        <v>3</v>
      </c>
      <c r="G577" s="191">
        <f>IF(ISBLANK(Nomen.complète!AB577),"-",Nomen.complète!AB577)</f>
        <v>0</v>
      </c>
      <c r="H577" s="191">
        <f>IF(ISBLANK(Nomen.complète!AC577),"-",Nomen.complète!AC577)</f>
        <v>0</v>
      </c>
      <c r="L577" s="164" t="str">
        <f>IF(ISBLANK(Nomen.complète!T577),"-",Nomen.complète!T577)</f>
        <v>-</v>
      </c>
      <c r="M577" s="165" t="str">
        <f>IF(ISBLANK(Nomen.complète!U577),"-",Nomen.complète!U577)</f>
        <v>-</v>
      </c>
    </row>
    <row r="578" spans="1:13" x14ac:dyDescent="0.2">
      <c r="A578" s="164">
        <f>IF(ISBLANK(Nomen.complète!V578),"-",Nomen.complète!V578)</f>
        <v>13070001</v>
      </c>
      <c r="B578" s="189" t="str">
        <f>IF(ISBLANK(Nomen.complète!W578),"-",Nomen.complète!W578)</f>
        <v>Horticulteur AFP - Paysagiste</v>
      </c>
      <c r="C578" s="190">
        <f>IF(ISBLANK(Nomen.complète!X578),"-",Nomen.complète!X578)</f>
        <v>14</v>
      </c>
      <c r="D578" s="190">
        <f>IF(ISBLANK(Nomen.complète!Y578),"-",Nomen.complète!Y578)</f>
        <v>65</v>
      </c>
      <c r="E578" s="190">
        <f>IF(ISBLANK(Nomen.complète!Z578),"-",Nomen.complète!Z578)</f>
        <v>1</v>
      </c>
      <c r="F578" s="190">
        <f>IF(ISBLANK(Nomen.complète!AA578),"-",Nomen.complète!AA578)</f>
        <v>2</v>
      </c>
      <c r="G578" s="191">
        <f>IF(ISBLANK(Nomen.complète!AB578),"-",Nomen.complète!AB578)</f>
        <v>0</v>
      </c>
      <c r="H578" s="191">
        <f>IF(ISBLANK(Nomen.complète!AC578),"-",Nomen.complète!AC578)</f>
        <v>0</v>
      </c>
      <c r="L578" s="164" t="str">
        <f>IF(ISBLANK(Nomen.complète!T578),"-",Nomen.complète!T578)</f>
        <v>-</v>
      </c>
      <c r="M578" s="165" t="str">
        <f>IF(ISBLANK(Nomen.complète!U578),"-",Nomen.complète!U578)</f>
        <v>-</v>
      </c>
    </row>
    <row r="579" spans="1:13" x14ac:dyDescent="0.2">
      <c r="A579" s="164">
        <f>IF(ISBLANK(Nomen.complète!V579),"-",Nomen.complète!V579)</f>
        <v>13070002</v>
      </c>
      <c r="B579" s="189" t="str">
        <f>IF(ISBLANK(Nomen.complète!W579),"-",Nomen.complète!W579)</f>
        <v>Horticulteur AFP - Production de plantes</v>
      </c>
      <c r="C579" s="190">
        <f>IF(ISBLANK(Nomen.complète!X579),"-",Nomen.complète!X579)</f>
        <v>14</v>
      </c>
      <c r="D579" s="190">
        <f>IF(ISBLANK(Nomen.complète!Y579),"-",Nomen.complète!Y579)</f>
        <v>65</v>
      </c>
      <c r="E579" s="190">
        <f>IF(ISBLANK(Nomen.complète!Z579),"-",Nomen.complète!Z579)</f>
        <v>1</v>
      </c>
      <c r="F579" s="190">
        <f>IF(ISBLANK(Nomen.complète!AA579),"-",Nomen.complète!AA579)</f>
        <v>2</v>
      </c>
      <c r="G579" s="191">
        <f>IF(ISBLANK(Nomen.complète!AB579),"-",Nomen.complète!AB579)</f>
        <v>0</v>
      </c>
      <c r="H579" s="191">
        <f>IF(ISBLANK(Nomen.complète!AC579),"-",Nomen.complète!AC579)</f>
        <v>0</v>
      </c>
      <c r="L579" s="164" t="str">
        <f>IF(ISBLANK(Nomen.complète!T579),"-",Nomen.complète!T579)</f>
        <v>-</v>
      </c>
      <c r="M579" s="165" t="str">
        <f>IF(ISBLANK(Nomen.complète!U579),"-",Nomen.complète!U579)</f>
        <v>-</v>
      </c>
    </row>
    <row r="580" spans="1:13" x14ac:dyDescent="0.2">
      <c r="A580" s="164">
        <f>IF(ISBLANK(Nomen.complète!V580),"-",Nomen.complète!V580)</f>
        <v>13070000</v>
      </c>
      <c r="B580" s="189" t="str">
        <f>IF(ISBLANK(Nomen.complète!W580),"-",Nomen.complète!W580)</f>
        <v>Horticulteur AFP - sans autres indications</v>
      </c>
      <c r="C580" s="190">
        <f>IF(ISBLANK(Nomen.complète!X580),"-",Nomen.complète!X580)</f>
        <v>14</v>
      </c>
      <c r="D580" s="190">
        <f>IF(ISBLANK(Nomen.complète!Y580),"-",Nomen.complète!Y580)</f>
        <v>65</v>
      </c>
      <c r="E580" s="190">
        <f>IF(ISBLANK(Nomen.complète!Z580),"-",Nomen.complète!Z580)</f>
        <v>1</v>
      </c>
      <c r="F580" s="190">
        <f>IF(ISBLANK(Nomen.complète!AA580),"-",Nomen.complète!AA580)</f>
        <v>2</v>
      </c>
      <c r="G580" s="191">
        <f>IF(ISBLANK(Nomen.complète!AB580),"-",Nomen.complète!AB580)</f>
        <v>0</v>
      </c>
      <c r="H580" s="191">
        <f>IF(ISBLANK(Nomen.complète!AC580),"-",Nomen.complète!AC580)</f>
        <v>0</v>
      </c>
      <c r="L580" s="164" t="str">
        <f>IF(ISBLANK(Nomen.complète!T580),"-",Nomen.complète!T580)</f>
        <v>-</v>
      </c>
      <c r="M580" s="165" t="str">
        <f>IF(ISBLANK(Nomen.complète!U580),"-",Nomen.complète!U580)</f>
        <v>-</v>
      </c>
    </row>
    <row r="581" spans="1:13" x14ac:dyDescent="0.2">
      <c r="A581" s="164">
        <f>IF(ISBLANK(Nomen.complète!V581),"-",Nomen.complète!V581)</f>
        <v>13080004</v>
      </c>
      <c r="B581" s="189" t="str">
        <f>IF(ISBLANK(Nomen.complète!W581),"-",Nomen.complète!W581)</f>
        <v>Horticulteur CFC - Floriculture</v>
      </c>
      <c r="C581" s="190">
        <f>IF(ISBLANK(Nomen.complète!X581),"-",Nomen.complète!X581)</f>
        <v>14</v>
      </c>
      <c r="D581" s="190">
        <f>IF(ISBLANK(Nomen.complète!Y581),"-",Nomen.complète!Y581)</f>
        <v>65</v>
      </c>
      <c r="E581" s="190">
        <f>IF(ISBLANK(Nomen.complète!Z581),"-",Nomen.complète!Z581)</f>
        <v>1</v>
      </c>
      <c r="F581" s="190">
        <f>IF(ISBLANK(Nomen.complète!AA581),"-",Nomen.complète!AA581)</f>
        <v>3</v>
      </c>
      <c r="G581" s="191">
        <f>IF(ISBLANK(Nomen.complète!AB581),"-",Nomen.complète!AB581)</f>
        <v>0</v>
      </c>
      <c r="H581" s="191">
        <f>IF(ISBLANK(Nomen.complète!AC581),"-",Nomen.complète!AC581)</f>
        <v>0</v>
      </c>
      <c r="L581" s="164" t="str">
        <f>IF(ISBLANK(Nomen.complète!T581),"-",Nomen.complète!T581)</f>
        <v>-</v>
      </c>
      <c r="M581" s="165" t="str">
        <f>IF(ISBLANK(Nomen.complète!U581),"-",Nomen.complète!U581)</f>
        <v>-</v>
      </c>
    </row>
    <row r="582" spans="1:13" x14ac:dyDescent="0.2">
      <c r="A582" s="164">
        <f>IF(ISBLANK(Nomen.complète!V582),"-",Nomen.complète!V582)</f>
        <v>13080002</v>
      </c>
      <c r="B582" s="189" t="str">
        <f>IF(ISBLANK(Nomen.complète!W582),"-",Nomen.complète!W582)</f>
        <v>Horticulteur CFC - Paysagisme</v>
      </c>
      <c r="C582" s="190">
        <f>IF(ISBLANK(Nomen.complète!X582),"-",Nomen.complète!X582)</f>
        <v>14</v>
      </c>
      <c r="D582" s="190">
        <f>IF(ISBLANK(Nomen.complète!Y582),"-",Nomen.complète!Y582)</f>
        <v>65</v>
      </c>
      <c r="E582" s="190">
        <f>IF(ISBLANK(Nomen.complète!Z582),"-",Nomen.complète!Z582)</f>
        <v>1</v>
      </c>
      <c r="F582" s="190">
        <f>IF(ISBLANK(Nomen.complète!AA582),"-",Nomen.complète!AA582)</f>
        <v>4</v>
      </c>
      <c r="G582" s="191">
        <f>IF(ISBLANK(Nomen.complète!AB582),"-",Nomen.complète!AB582)</f>
        <v>0</v>
      </c>
      <c r="H582" s="191">
        <f>IF(ISBLANK(Nomen.complète!AC582),"-",Nomen.complète!AC582)</f>
        <v>0</v>
      </c>
      <c r="L582" s="164" t="str">
        <f>IF(ISBLANK(Nomen.complète!T582),"-",Nomen.complète!T582)</f>
        <v>-</v>
      </c>
      <c r="M582" s="165" t="str">
        <f>IF(ISBLANK(Nomen.complète!U582),"-",Nomen.complète!U582)</f>
        <v>-</v>
      </c>
    </row>
    <row r="583" spans="1:13" x14ac:dyDescent="0.2">
      <c r="A583" s="164">
        <f>IF(ISBLANK(Nomen.complète!V583),"-",Nomen.complète!V583)</f>
        <v>13080003</v>
      </c>
      <c r="B583" s="189" t="str">
        <f>IF(ISBLANK(Nomen.complète!W583),"-",Nomen.complète!W583)</f>
        <v>Horticulteur CFC - Plantes vivaces</v>
      </c>
      <c r="C583" s="190">
        <f>IF(ISBLANK(Nomen.complète!X583),"-",Nomen.complète!X583)</f>
        <v>14</v>
      </c>
      <c r="D583" s="190">
        <f>IF(ISBLANK(Nomen.complète!Y583),"-",Nomen.complète!Y583)</f>
        <v>65</v>
      </c>
      <c r="E583" s="190">
        <f>IF(ISBLANK(Nomen.complète!Z583),"-",Nomen.complète!Z583)</f>
        <v>1</v>
      </c>
      <c r="F583" s="190">
        <f>IF(ISBLANK(Nomen.complète!AA583),"-",Nomen.complète!AA583)</f>
        <v>3</v>
      </c>
      <c r="G583" s="191">
        <f>IF(ISBLANK(Nomen.complète!AB583),"-",Nomen.complète!AB583)</f>
        <v>0</v>
      </c>
      <c r="H583" s="191">
        <f>IF(ISBLANK(Nomen.complète!AC583),"-",Nomen.complète!AC583)</f>
        <v>0</v>
      </c>
      <c r="L583" s="164" t="str">
        <f>IF(ISBLANK(Nomen.complète!T583),"-",Nomen.complète!T583)</f>
        <v>-</v>
      </c>
      <c r="M583" s="165" t="str">
        <f>IF(ISBLANK(Nomen.complète!U583),"-",Nomen.complète!U583)</f>
        <v>-</v>
      </c>
    </row>
    <row r="584" spans="1:13" x14ac:dyDescent="0.2">
      <c r="A584" s="164">
        <f>IF(ISBLANK(Nomen.complète!V584),"-",Nomen.complète!V584)</f>
        <v>13080001</v>
      </c>
      <c r="B584" s="189" t="str">
        <f>IF(ISBLANK(Nomen.complète!W584),"-",Nomen.complète!W584)</f>
        <v>Horticulteur CFC - Pépinière</v>
      </c>
      <c r="C584" s="190">
        <f>IF(ISBLANK(Nomen.complète!X584),"-",Nomen.complète!X584)</f>
        <v>14</v>
      </c>
      <c r="D584" s="190">
        <f>IF(ISBLANK(Nomen.complète!Y584),"-",Nomen.complète!Y584)</f>
        <v>65</v>
      </c>
      <c r="E584" s="190">
        <f>IF(ISBLANK(Nomen.complète!Z584),"-",Nomen.complète!Z584)</f>
        <v>1</v>
      </c>
      <c r="F584" s="190">
        <f>IF(ISBLANK(Nomen.complète!AA584),"-",Nomen.complète!AA584)</f>
        <v>3</v>
      </c>
      <c r="G584" s="191">
        <f>IF(ISBLANK(Nomen.complète!AB584),"-",Nomen.complète!AB584)</f>
        <v>0</v>
      </c>
      <c r="H584" s="191">
        <f>IF(ISBLANK(Nomen.complète!AC584),"-",Nomen.complète!AC584)</f>
        <v>0</v>
      </c>
      <c r="L584" s="164" t="str">
        <f>IF(ISBLANK(Nomen.complète!T584),"-",Nomen.complète!T584)</f>
        <v>-</v>
      </c>
      <c r="M584" s="165" t="str">
        <f>IF(ISBLANK(Nomen.complète!U584),"-",Nomen.complète!U584)</f>
        <v>-</v>
      </c>
    </row>
    <row r="585" spans="1:13" x14ac:dyDescent="0.2">
      <c r="A585" s="164">
        <f>IF(ISBLANK(Nomen.complète!V585),"-",Nomen.complète!V585)</f>
        <v>13080000</v>
      </c>
      <c r="B585" s="189" t="str">
        <f>IF(ISBLANK(Nomen.complète!W585),"-",Nomen.complète!W585)</f>
        <v>Horticulteur CFC - sans autres indications</v>
      </c>
      <c r="C585" s="190">
        <f>IF(ISBLANK(Nomen.complète!X585),"-",Nomen.complète!X585)</f>
        <v>14</v>
      </c>
      <c r="D585" s="190">
        <f>IF(ISBLANK(Nomen.complète!Y585),"-",Nomen.complète!Y585)</f>
        <v>65</v>
      </c>
      <c r="E585" s="190">
        <f>IF(ISBLANK(Nomen.complète!Z585),"-",Nomen.complète!Z585)</f>
        <v>1</v>
      </c>
      <c r="F585" s="190">
        <f>IF(ISBLANK(Nomen.complète!AA585),"-",Nomen.complète!AA585)</f>
        <v>3</v>
      </c>
      <c r="G585" s="191">
        <f>IF(ISBLANK(Nomen.complète!AB585),"-",Nomen.complète!AB585)</f>
        <v>0</v>
      </c>
      <c r="H585" s="191">
        <f>IF(ISBLANK(Nomen.complète!AC585),"-",Nomen.complète!AC585)</f>
        <v>0</v>
      </c>
      <c r="L585" s="164" t="str">
        <f>IF(ISBLANK(Nomen.complète!T585),"-",Nomen.complète!T585)</f>
        <v>-</v>
      </c>
      <c r="M585" s="165" t="str">
        <f>IF(ISBLANK(Nomen.complète!U585),"-",Nomen.complète!U585)</f>
        <v>-</v>
      </c>
    </row>
    <row r="586" spans="1:13" x14ac:dyDescent="0.2">
      <c r="A586" s="164">
        <f>IF(ISBLANK(Nomen.complète!V586),"-",Nomen.complète!V586)</f>
        <v>20220000</v>
      </c>
      <c r="B586" s="189" t="str">
        <f>IF(ISBLANK(Nomen.complète!W586),"-",Nomen.complète!W586)</f>
        <v>Imprimeur d’emballage CFC</v>
      </c>
      <c r="C586" s="190">
        <f>IF(ISBLANK(Nomen.complète!X586),"-",Nomen.complète!X586)</f>
        <v>14</v>
      </c>
      <c r="D586" s="190">
        <f>IF(ISBLANK(Nomen.complète!Y586),"-",Nomen.complète!Y586)</f>
        <v>65</v>
      </c>
      <c r="E586" s="190">
        <f>IF(ISBLANK(Nomen.complète!Z586),"-",Nomen.complète!Z586)</f>
        <v>1</v>
      </c>
      <c r="F586" s="190">
        <f>IF(ISBLANK(Nomen.complète!AA586),"-",Nomen.complète!AA586)</f>
        <v>3</v>
      </c>
      <c r="G586" s="191">
        <f>IF(ISBLANK(Nomen.complète!AB586),"-",Nomen.complète!AB586)</f>
        <v>0</v>
      </c>
      <c r="H586" s="191">
        <f>IF(ISBLANK(Nomen.complète!AC586),"-",Nomen.complète!AC586)</f>
        <v>0</v>
      </c>
      <c r="L586" s="164" t="str">
        <f>IF(ISBLANK(Nomen.complète!T586),"-",Nomen.complète!T586)</f>
        <v>-</v>
      </c>
      <c r="M586" s="165" t="str">
        <f>IF(ISBLANK(Nomen.complète!U586),"-",Nomen.complète!U586)</f>
        <v>-</v>
      </c>
    </row>
    <row r="587" spans="1:13" x14ac:dyDescent="0.2">
      <c r="A587" s="164">
        <f>IF(ISBLANK(Nomen.complète!V587),"-",Nomen.complète!V587)</f>
        <v>50900800</v>
      </c>
      <c r="B587" s="189" t="str">
        <f>IF(ISBLANK(Nomen.complète!W587),"-",Nomen.complète!W587)</f>
        <v>Infirmière SID</v>
      </c>
      <c r="C587" s="190">
        <f>IF(ISBLANK(Nomen.complète!X587),"-",Nomen.complète!X587)</f>
        <v>14</v>
      </c>
      <c r="D587" s="190">
        <f>IF(ISBLANK(Nomen.complète!Y587),"-",Nomen.complète!Y587)</f>
        <v>65</v>
      </c>
      <c r="E587" s="190">
        <f>IF(ISBLANK(Nomen.complète!Z587),"-",Nomen.complète!Z587)</f>
        <v>1</v>
      </c>
      <c r="F587" s="190">
        <f>IF(ISBLANK(Nomen.complète!AA587),"-",Nomen.complète!AA587)</f>
        <v>4</v>
      </c>
      <c r="G587" s="191">
        <f>IF(ISBLANK(Nomen.complète!AB587),"-",Nomen.complète!AB587)</f>
        <v>0</v>
      </c>
      <c r="H587" s="191">
        <f>IF(ISBLANK(Nomen.complète!AC587),"-",Nomen.complète!AC587)</f>
        <v>99</v>
      </c>
      <c r="L587" s="164" t="str">
        <f>IF(ISBLANK(Nomen.complète!T587),"-",Nomen.complète!T587)</f>
        <v>-</v>
      </c>
      <c r="M587" s="165" t="str">
        <f>IF(ISBLANK(Nomen.complète!U587),"-",Nomen.complète!U587)</f>
        <v>-</v>
      </c>
    </row>
    <row r="588" spans="1:13" x14ac:dyDescent="0.2">
      <c r="A588" s="164">
        <f>IF(ISBLANK(Nomen.complète!V588),"-",Nomen.complète!V588)</f>
        <v>28710000</v>
      </c>
      <c r="B588" s="189" t="str">
        <f>IF(ISBLANK(Nomen.complète!W588),"-",Nomen.complète!W588)</f>
        <v>Informaticien (école privée, non reconnu)</v>
      </c>
      <c r="C588" s="190">
        <f>IF(ISBLANK(Nomen.complète!X588),"-",Nomen.complète!X588)</f>
        <v>14</v>
      </c>
      <c r="D588" s="190">
        <f>IF(ISBLANK(Nomen.complète!Y588),"-",Nomen.complète!Y588)</f>
        <v>65</v>
      </c>
      <c r="E588" s="190">
        <f>IF(ISBLANK(Nomen.complète!Z588),"-",Nomen.complète!Z588)</f>
        <v>1</v>
      </c>
      <c r="F588" s="190">
        <f>IF(ISBLANK(Nomen.complète!AA588),"-",Nomen.complète!AA588)</f>
        <v>4</v>
      </c>
      <c r="G588" s="191">
        <f>IF(ISBLANK(Nomen.complète!AB588),"-",Nomen.complète!AB588)</f>
        <v>0</v>
      </c>
      <c r="H588" s="191">
        <f>IF(ISBLANK(Nomen.complète!AC588),"-",Nomen.complète!AC588)</f>
        <v>0</v>
      </c>
      <c r="L588" s="164" t="str">
        <f>IF(ISBLANK(Nomen.complète!T588),"-",Nomen.complète!T588)</f>
        <v>-</v>
      </c>
      <c r="M588" s="165" t="str">
        <f>IF(ISBLANK(Nomen.complète!U588),"-",Nomen.complète!U588)</f>
        <v>-</v>
      </c>
    </row>
    <row r="589" spans="1:13" x14ac:dyDescent="0.2">
      <c r="A589" s="164">
        <f>IF(ISBLANK(Nomen.complète!V589),"-",Nomen.complète!V589)</f>
        <v>28720011</v>
      </c>
      <c r="B589" s="189" t="str">
        <f>IF(ISBLANK(Nomen.complète!W589),"-",Nomen.complète!W589)</f>
        <v>Informaticien CFC - Développement d'applications</v>
      </c>
      <c r="C589" s="190">
        <f>IF(ISBLANK(Nomen.complète!X589),"-",Nomen.complète!X589)</f>
        <v>14</v>
      </c>
      <c r="D589" s="190">
        <f>IF(ISBLANK(Nomen.complète!Y589),"-",Nomen.complète!Y589)</f>
        <v>65</v>
      </c>
      <c r="E589" s="190">
        <f>IF(ISBLANK(Nomen.complète!Z589),"-",Nomen.complète!Z589)</f>
        <v>1</v>
      </c>
      <c r="F589" s="190">
        <f>IF(ISBLANK(Nomen.complète!AA589),"-",Nomen.complète!AA589)</f>
        <v>4</v>
      </c>
      <c r="G589" s="191">
        <f>IF(ISBLANK(Nomen.complète!AB589),"-",Nomen.complète!AB589)</f>
        <v>0</v>
      </c>
      <c r="H589" s="191">
        <f>IF(ISBLANK(Nomen.complète!AC589),"-",Nomen.complète!AC589)</f>
        <v>0</v>
      </c>
      <c r="L589" s="164" t="str">
        <f>IF(ISBLANK(Nomen.complète!T589),"-",Nomen.complète!T589)</f>
        <v>-</v>
      </c>
      <c r="M589" s="165" t="str">
        <f>IF(ISBLANK(Nomen.complète!U589),"-",Nomen.complète!U589)</f>
        <v>-</v>
      </c>
    </row>
    <row r="590" spans="1:13" x14ac:dyDescent="0.2">
      <c r="A590" s="164">
        <f>IF(ISBLANK(Nomen.complète!V590),"-",Nomen.complète!V590)</f>
        <v>28720016</v>
      </c>
      <c r="B590" s="189" t="str">
        <f>IF(ISBLANK(Nomen.complète!W590),"-",Nomen.complète!W590)</f>
        <v>Informaticien CFC - Exploitation et infrastructure</v>
      </c>
      <c r="C590" s="190">
        <f>IF(ISBLANK(Nomen.complète!X590),"-",Nomen.complète!X590)</f>
        <v>14</v>
      </c>
      <c r="D590" s="190">
        <f>IF(ISBLANK(Nomen.complète!Y590),"-",Nomen.complète!Y590)</f>
        <v>65</v>
      </c>
      <c r="E590" s="190">
        <f>IF(ISBLANK(Nomen.complète!Z590),"-",Nomen.complète!Z590)</f>
        <v>1</v>
      </c>
      <c r="F590" s="190">
        <f>IF(ISBLANK(Nomen.complète!AA590),"-",Nomen.complète!AA590)</f>
        <v>4</v>
      </c>
      <c r="G590" s="191">
        <f>IF(ISBLANK(Nomen.complète!AB590),"-",Nomen.complète!AB590)</f>
        <v>0</v>
      </c>
      <c r="H590" s="191">
        <f>IF(ISBLANK(Nomen.complète!AC590),"-",Nomen.complète!AC590)</f>
        <v>0</v>
      </c>
      <c r="L590" s="164" t="str">
        <f>IF(ISBLANK(Nomen.complète!T590),"-",Nomen.complète!T590)</f>
        <v>-</v>
      </c>
      <c r="M590" s="165" t="str">
        <f>IF(ISBLANK(Nomen.complète!U590),"-",Nomen.complète!U590)</f>
        <v>-</v>
      </c>
    </row>
    <row r="591" spans="1:13" x14ac:dyDescent="0.2">
      <c r="A591" s="164">
        <f>IF(ISBLANK(Nomen.complète!V591),"-",Nomen.complète!V591)</f>
        <v>28720012</v>
      </c>
      <c r="B591" s="189" t="str">
        <f>IF(ISBLANK(Nomen.complète!W591),"-",Nomen.complète!W591)</f>
        <v>Informaticien CFC - Généraliste</v>
      </c>
      <c r="C591" s="190">
        <f>IF(ISBLANK(Nomen.complète!X591),"-",Nomen.complète!X591)</f>
        <v>14</v>
      </c>
      <c r="D591" s="190">
        <f>IF(ISBLANK(Nomen.complète!Y591),"-",Nomen.complète!Y591)</f>
        <v>65</v>
      </c>
      <c r="E591" s="190">
        <f>IF(ISBLANK(Nomen.complète!Z591),"-",Nomen.complète!Z591)</f>
        <v>1</v>
      </c>
      <c r="F591" s="190">
        <f>IF(ISBLANK(Nomen.complète!AA591),"-",Nomen.complète!AA591)</f>
        <v>4</v>
      </c>
      <c r="G591" s="191">
        <f>IF(ISBLANK(Nomen.complète!AB591),"-",Nomen.complète!AB591)</f>
        <v>0</v>
      </c>
      <c r="H591" s="191">
        <f>IF(ISBLANK(Nomen.complète!AC591),"-",Nomen.complète!AC591)</f>
        <v>0</v>
      </c>
      <c r="L591" s="164" t="str">
        <f>IF(ISBLANK(Nomen.complète!T591),"-",Nomen.complète!T591)</f>
        <v>-</v>
      </c>
      <c r="M591" s="165" t="str">
        <f>IF(ISBLANK(Nomen.complète!U591),"-",Nomen.complète!U591)</f>
        <v>-</v>
      </c>
    </row>
    <row r="592" spans="1:13" x14ac:dyDescent="0.2">
      <c r="A592" s="164">
        <f>IF(ISBLANK(Nomen.complète!V592),"-",Nomen.complète!V592)</f>
        <v>28720022</v>
      </c>
      <c r="B592" s="189" t="str">
        <f>IF(ISBLANK(Nomen.complète!W592),"-",Nomen.complète!W592)</f>
        <v>Informaticien CFC - Informatique d'entreprise</v>
      </c>
      <c r="C592" s="190">
        <f>IF(ISBLANK(Nomen.complète!X592),"-",Nomen.complète!X592)</f>
        <v>14</v>
      </c>
      <c r="D592" s="190">
        <f>IF(ISBLANK(Nomen.complète!Y592),"-",Nomen.complète!Y592)</f>
        <v>65</v>
      </c>
      <c r="E592" s="190">
        <f>IF(ISBLANK(Nomen.complète!Z592),"-",Nomen.complète!Z592)</f>
        <v>1</v>
      </c>
      <c r="F592" s="190">
        <f>IF(ISBLANK(Nomen.complète!AA592),"-",Nomen.complète!AA592)</f>
        <v>4</v>
      </c>
      <c r="G592" s="191">
        <f>IF(ISBLANK(Nomen.complète!AB592),"-",Nomen.complète!AB592)</f>
        <v>0</v>
      </c>
      <c r="H592" s="191">
        <f>IF(ISBLANK(Nomen.complète!AC592),"-",Nomen.complète!AC592)</f>
        <v>0</v>
      </c>
      <c r="L592" s="164" t="str">
        <f>IF(ISBLANK(Nomen.complète!T592),"-",Nomen.complète!T592)</f>
        <v>-</v>
      </c>
      <c r="M592" s="165" t="str">
        <f>IF(ISBLANK(Nomen.complète!U592),"-",Nomen.complète!U592)</f>
        <v>-</v>
      </c>
    </row>
    <row r="593" spans="1:13" x14ac:dyDescent="0.2">
      <c r="A593" s="164">
        <f>IF(ISBLANK(Nomen.complète!V593),"-",Nomen.complète!V593)</f>
        <v>28720013</v>
      </c>
      <c r="B593" s="189" t="str">
        <f>IF(ISBLANK(Nomen.complète!W593),"-",Nomen.complète!W593)</f>
        <v>Informaticien CFC - Support</v>
      </c>
      <c r="C593" s="190">
        <f>IF(ISBLANK(Nomen.complète!X593),"-",Nomen.complète!X593)</f>
        <v>14</v>
      </c>
      <c r="D593" s="190">
        <f>IF(ISBLANK(Nomen.complète!Y593),"-",Nomen.complète!Y593)</f>
        <v>65</v>
      </c>
      <c r="E593" s="190">
        <f>IF(ISBLANK(Nomen.complète!Z593),"-",Nomen.complète!Z593)</f>
        <v>1</v>
      </c>
      <c r="F593" s="190">
        <f>IF(ISBLANK(Nomen.complète!AA593),"-",Nomen.complète!AA593)</f>
        <v>4</v>
      </c>
      <c r="G593" s="191">
        <f>IF(ISBLANK(Nomen.complète!AB593),"-",Nomen.complète!AB593)</f>
        <v>0</v>
      </c>
      <c r="H593" s="191">
        <f>IF(ISBLANK(Nomen.complète!AC593),"-",Nomen.complète!AC593)</f>
        <v>0</v>
      </c>
      <c r="L593" s="164" t="str">
        <f>IF(ISBLANK(Nomen.complète!T593),"-",Nomen.complète!T593)</f>
        <v>-</v>
      </c>
      <c r="M593" s="165" t="str">
        <f>IF(ISBLANK(Nomen.complète!U593),"-",Nomen.complète!U593)</f>
        <v>-</v>
      </c>
    </row>
    <row r="594" spans="1:13" x14ac:dyDescent="0.2">
      <c r="A594" s="164">
        <f>IF(ISBLANK(Nomen.complète!V594),"-",Nomen.complète!V594)</f>
        <v>28720014</v>
      </c>
      <c r="B594" s="189" t="str">
        <f>IF(ISBLANK(Nomen.complète!W594),"-",Nomen.complète!W594)</f>
        <v>Informaticien CFC - Technique des systèmes</v>
      </c>
      <c r="C594" s="190">
        <f>IF(ISBLANK(Nomen.complète!X594),"-",Nomen.complète!X594)</f>
        <v>14</v>
      </c>
      <c r="D594" s="190">
        <f>IF(ISBLANK(Nomen.complète!Y594),"-",Nomen.complète!Y594)</f>
        <v>65</v>
      </c>
      <c r="E594" s="190">
        <f>IF(ISBLANK(Nomen.complète!Z594),"-",Nomen.complète!Z594)</f>
        <v>1</v>
      </c>
      <c r="F594" s="190">
        <f>IF(ISBLANK(Nomen.complète!AA594),"-",Nomen.complète!AA594)</f>
        <v>4</v>
      </c>
      <c r="G594" s="191">
        <f>IF(ISBLANK(Nomen.complète!AB594),"-",Nomen.complète!AB594)</f>
        <v>0</v>
      </c>
      <c r="H594" s="191">
        <f>IF(ISBLANK(Nomen.complète!AC594),"-",Nomen.complète!AC594)</f>
        <v>0</v>
      </c>
      <c r="L594" s="164" t="str">
        <f>IF(ISBLANK(Nomen.complète!T594),"-",Nomen.complète!T594)</f>
        <v>-</v>
      </c>
      <c r="M594" s="165" t="str">
        <f>IF(ISBLANK(Nomen.complète!U594),"-",Nomen.complète!U594)</f>
        <v>-</v>
      </c>
    </row>
    <row r="595" spans="1:13" x14ac:dyDescent="0.2">
      <c r="A595" s="164">
        <f>IF(ISBLANK(Nomen.complète!V595),"-",Nomen.complète!V595)</f>
        <v>28720050</v>
      </c>
      <c r="B595" s="189" t="str">
        <f>IF(ISBLANK(Nomen.complète!W595),"-",Nomen.complète!W595)</f>
        <v>Informaticien CFC - Validation SNO</v>
      </c>
      <c r="C595" s="190">
        <f>IF(ISBLANK(Nomen.complète!X595),"-",Nomen.complète!X595)</f>
        <v>14</v>
      </c>
      <c r="D595" s="190">
        <f>IF(ISBLANK(Nomen.complète!Y595),"-",Nomen.complète!Y595)</f>
        <v>65</v>
      </c>
      <c r="E595" s="190">
        <f>IF(ISBLANK(Nomen.complète!Z595),"-",Nomen.complète!Z595)</f>
        <v>1</v>
      </c>
      <c r="F595" s="190">
        <f>IF(ISBLANK(Nomen.complète!AA595),"-",Nomen.complète!AA595)</f>
        <v>4</v>
      </c>
      <c r="G595" s="191">
        <f>IF(ISBLANK(Nomen.complète!AB595),"-",Nomen.complète!AB595)</f>
        <v>0</v>
      </c>
      <c r="H595" s="191">
        <f>IF(ISBLANK(Nomen.complète!AC595),"-",Nomen.complète!AC595)</f>
        <v>0</v>
      </c>
      <c r="L595" s="164" t="str">
        <f>IF(ISBLANK(Nomen.complète!T595),"-",Nomen.complète!T595)</f>
        <v>-</v>
      </c>
      <c r="M595" s="165" t="str">
        <f>IF(ISBLANK(Nomen.complète!U595),"-",Nomen.complète!U595)</f>
        <v>-</v>
      </c>
    </row>
    <row r="596" spans="1:13" x14ac:dyDescent="0.2">
      <c r="A596" s="164">
        <f>IF(ISBLANK(Nomen.complète!V596),"-",Nomen.complète!V596)</f>
        <v>28720015</v>
      </c>
      <c r="B596" s="189" t="str">
        <f>IF(ISBLANK(Nomen.complète!W596),"-",Nomen.complète!W596)</f>
        <v>Informaticien CFC - sans autres indications</v>
      </c>
      <c r="C596" s="190">
        <f>IF(ISBLANK(Nomen.complète!X596),"-",Nomen.complète!X596)</f>
        <v>14</v>
      </c>
      <c r="D596" s="190">
        <f>IF(ISBLANK(Nomen.complète!Y596),"-",Nomen.complète!Y596)</f>
        <v>65</v>
      </c>
      <c r="E596" s="190">
        <f>IF(ISBLANK(Nomen.complète!Z596),"-",Nomen.complète!Z596)</f>
        <v>1</v>
      </c>
      <c r="F596" s="190">
        <f>IF(ISBLANK(Nomen.complète!AA596),"-",Nomen.complète!AA596)</f>
        <v>4</v>
      </c>
      <c r="G596" s="191">
        <f>IF(ISBLANK(Nomen.complète!AB596),"-",Nomen.complète!AB596)</f>
        <v>0</v>
      </c>
      <c r="H596" s="191">
        <f>IF(ISBLANK(Nomen.complète!AC596),"-",Nomen.complète!AC596)</f>
        <v>0</v>
      </c>
      <c r="L596" s="164" t="str">
        <f>IF(ISBLANK(Nomen.complète!T596),"-",Nomen.complète!T596)</f>
        <v>-</v>
      </c>
      <c r="M596" s="165" t="str">
        <f>IF(ISBLANK(Nomen.complète!U596),"-",Nomen.complète!U596)</f>
        <v>-</v>
      </c>
    </row>
    <row r="597" spans="1:13" x14ac:dyDescent="0.2">
      <c r="A597" s="164">
        <f>IF(ISBLANK(Nomen.complète!V597),"-",Nomen.complète!V597)</f>
        <v>28190002</v>
      </c>
      <c r="B597" s="189" t="str">
        <f>IF(ISBLANK(Nomen.complète!W597),"-",Nomen.complète!W597)</f>
        <v>Informaticien du bâtiment CFC - Automatisation du bâtiment</v>
      </c>
      <c r="C597" s="190">
        <f>IF(ISBLANK(Nomen.complète!X597),"-",Nomen.complète!X597)</f>
        <v>14</v>
      </c>
      <c r="D597" s="190">
        <f>IF(ISBLANK(Nomen.complète!Y597),"-",Nomen.complète!Y597)</f>
        <v>65</v>
      </c>
      <c r="E597" s="190">
        <f>IF(ISBLANK(Nomen.complète!Z597),"-",Nomen.complète!Z597)</f>
        <v>1</v>
      </c>
      <c r="F597" s="190">
        <f>IF(ISBLANK(Nomen.complète!AA597),"-",Nomen.complète!AA597)</f>
        <v>4</v>
      </c>
      <c r="G597" s="191">
        <f>IF(ISBLANK(Nomen.complète!AB597),"-",Nomen.complète!AB597)</f>
        <v>0</v>
      </c>
      <c r="H597" s="191">
        <f>IF(ISBLANK(Nomen.complète!AC597),"-",Nomen.complète!AC597)</f>
        <v>0</v>
      </c>
      <c r="L597" s="164" t="str">
        <f>IF(ISBLANK(Nomen.complète!T597),"-",Nomen.complète!T597)</f>
        <v>-</v>
      </c>
      <c r="M597" s="165" t="str">
        <f>IF(ISBLANK(Nomen.complète!U597),"-",Nomen.complète!U597)</f>
        <v>-</v>
      </c>
    </row>
    <row r="598" spans="1:13" x14ac:dyDescent="0.2">
      <c r="A598" s="164">
        <f>IF(ISBLANK(Nomen.complète!V598),"-",Nomen.complète!V598)</f>
        <v>28190003</v>
      </c>
      <c r="B598" s="189" t="str">
        <f>IF(ISBLANK(Nomen.complète!W598),"-",Nomen.complète!W598)</f>
        <v>Informaticien du bâtiment CFC - Communication et multimédia</v>
      </c>
      <c r="C598" s="190">
        <f>IF(ISBLANK(Nomen.complète!X598),"-",Nomen.complète!X598)</f>
        <v>14</v>
      </c>
      <c r="D598" s="190">
        <f>IF(ISBLANK(Nomen.complète!Y598),"-",Nomen.complète!Y598)</f>
        <v>65</v>
      </c>
      <c r="E598" s="190">
        <f>IF(ISBLANK(Nomen.complète!Z598),"-",Nomen.complète!Z598)</f>
        <v>1</v>
      </c>
      <c r="F598" s="190">
        <f>IF(ISBLANK(Nomen.complète!AA598),"-",Nomen.complète!AA598)</f>
        <v>4</v>
      </c>
      <c r="G598" s="191">
        <f>IF(ISBLANK(Nomen.complète!AB598),"-",Nomen.complète!AB598)</f>
        <v>0</v>
      </c>
      <c r="H598" s="191">
        <f>IF(ISBLANK(Nomen.complète!AC598),"-",Nomen.complète!AC598)</f>
        <v>0</v>
      </c>
      <c r="L598" s="164" t="str">
        <f>IF(ISBLANK(Nomen.complète!T598),"-",Nomen.complète!T598)</f>
        <v>-</v>
      </c>
      <c r="M598" s="165" t="str">
        <f>IF(ISBLANK(Nomen.complète!U598),"-",Nomen.complète!U598)</f>
        <v>-</v>
      </c>
    </row>
    <row r="599" spans="1:13" x14ac:dyDescent="0.2">
      <c r="A599" s="164">
        <f>IF(ISBLANK(Nomen.complète!V599),"-",Nomen.complète!V599)</f>
        <v>28190001</v>
      </c>
      <c r="B599" s="189" t="str">
        <f>IF(ISBLANK(Nomen.complète!W599),"-",Nomen.complète!W599)</f>
        <v>Informaticien du bâtiment CFC - Planification</v>
      </c>
      <c r="C599" s="190">
        <f>IF(ISBLANK(Nomen.complète!X599),"-",Nomen.complète!X599)</f>
        <v>14</v>
      </c>
      <c r="D599" s="190">
        <f>IF(ISBLANK(Nomen.complète!Y599),"-",Nomen.complète!Y599)</f>
        <v>65</v>
      </c>
      <c r="E599" s="190">
        <f>IF(ISBLANK(Nomen.complète!Z599),"-",Nomen.complète!Z599)</f>
        <v>1</v>
      </c>
      <c r="F599" s="190">
        <f>IF(ISBLANK(Nomen.complète!AA599),"-",Nomen.complète!AA599)</f>
        <v>4</v>
      </c>
      <c r="G599" s="191">
        <f>IF(ISBLANK(Nomen.complète!AB599),"-",Nomen.complète!AB599)</f>
        <v>0</v>
      </c>
      <c r="H599" s="191">
        <f>IF(ISBLANK(Nomen.complète!AC599),"-",Nomen.complète!AC599)</f>
        <v>0</v>
      </c>
      <c r="L599" s="164" t="str">
        <f>IF(ISBLANK(Nomen.complète!T599),"-",Nomen.complète!T599)</f>
        <v>-</v>
      </c>
      <c r="M599" s="165" t="str">
        <f>IF(ISBLANK(Nomen.complète!U599),"-",Nomen.complète!U599)</f>
        <v>-</v>
      </c>
    </row>
    <row r="600" spans="1:13" x14ac:dyDescent="0.2">
      <c r="A600" s="164">
        <f>IF(ISBLANK(Nomen.complète!V600),"-",Nomen.complète!V600)</f>
        <v>28190000</v>
      </c>
      <c r="B600" s="189" t="str">
        <f>IF(ISBLANK(Nomen.complète!W600),"-",Nomen.complète!W600)</f>
        <v>Informaticien du bâtiment CFC - sans autres indications</v>
      </c>
      <c r="C600" s="190">
        <f>IF(ISBLANK(Nomen.complète!X600),"-",Nomen.complète!X600)</f>
        <v>14</v>
      </c>
      <c r="D600" s="190">
        <f>IF(ISBLANK(Nomen.complète!Y600),"-",Nomen.complète!Y600)</f>
        <v>65</v>
      </c>
      <c r="E600" s="190">
        <f>IF(ISBLANK(Nomen.complète!Z600),"-",Nomen.complète!Z600)</f>
        <v>1</v>
      </c>
      <c r="F600" s="190">
        <f>IF(ISBLANK(Nomen.complète!AA600),"-",Nomen.complète!AA600)</f>
        <v>4</v>
      </c>
      <c r="G600" s="191">
        <f>IF(ISBLANK(Nomen.complète!AB600),"-",Nomen.complète!AB600)</f>
        <v>0</v>
      </c>
      <c r="H600" s="191">
        <f>IF(ISBLANK(Nomen.complète!AC600),"-",Nomen.complète!AC600)</f>
        <v>0</v>
      </c>
      <c r="L600" s="164" t="str">
        <f>IF(ISBLANK(Nomen.complète!T600),"-",Nomen.complète!T600)</f>
        <v>-</v>
      </c>
      <c r="M600" s="165" t="str">
        <f>IF(ISBLANK(Nomen.complète!U600),"-",Nomen.complète!U600)</f>
        <v>-</v>
      </c>
    </row>
    <row r="601" spans="1:13" x14ac:dyDescent="0.2">
      <c r="A601" s="164">
        <f>IF(ISBLANK(Nomen.complète!V601),"-",Nomen.complète!V601)</f>
        <v>28722000</v>
      </c>
      <c r="B601" s="189" t="str">
        <f>IF(ISBLANK(Nomen.complète!W601),"-",Nomen.complète!W601)</f>
        <v>Informaticien d’entreprise CFC</v>
      </c>
      <c r="C601" s="190">
        <f>IF(ISBLANK(Nomen.complète!X601),"-",Nomen.complète!X601)</f>
        <v>14</v>
      </c>
      <c r="D601" s="190">
        <f>IF(ISBLANK(Nomen.complète!Y601),"-",Nomen.complète!Y601)</f>
        <v>65</v>
      </c>
      <c r="E601" s="190">
        <f>IF(ISBLANK(Nomen.complète!Z601),"-",Nomen.complète!Z601)</f>
        <v>1</v>
      </c>
      <c r="F601" s="190">
        <f>IF(ISBLANK(Nomen.complète!AA601),"-",Nomen.complète!AA601)</f>
        <v>4</v>
      </c>
      <c r="G601" s="191">
        <f>IF(ISBLANK(Nomen.complète!AB601),"-",Nomen.complète!AB601)</f>
        <v>0</v>
      </c>
      <c r="H601" s="191">
        <f>IF(ISBLANK(Nomen.complète!AC601),"-",Nomen.complète!AC601)</f>
        <v>0</v>
      </c>
      <c r="L601" s="164" t="str">
        <f>IF(ISBLANK(Nomen.complète!T601),"-",Nomen.complète!T601)</f>
        <v>-</v>
      </c>
      <c r="M601" s="165" t="str">
        <f>IF(ISBLANK(Nomen.complète!U601),"-",Nomen.complète!U601)</f>
        <v>-</v>
      </c>
    </row>
    <row r="602" spans="1:13" x14ac:dyDescent="0.2">
      <c r="A602" s="164">
        <f>IF(ISBLANK(Nomen.complète!V602),"-",Nomen.complète!V602)</f>
        <v>28510000</v>
      </c>
      <c r="B602" s="189" t="str">
        <f>IF(ISBLANK(Nomen.complète!W602),"-",Nomen.complète!W602)</f>
        <v>Installateur en chauffage CFC</v>
      </c>
      <c r="C602" s="190">
        <f>IF(ISBLANK(Nomen.complète!X602),"-",Nomen.complète!X602)</f>
        <v>14</v>
      </c>
      <c r="D602" s="190">
        <f>IF(ISBLANK(Nomen.complète!Y602),"-",Nomen.complète!Y602)</f>
        <v>65</v>
      </c>
      <c r="E602" s="190">
        <f>IF(ISBLANK(Nomen.complète!Z602),"-",Nomen.complète!Z602)</f>
        <v>1</v>
      </c>
      <c r="F602" s="190">
        <f>IF(ISBLANK(Nomen.complète!AA602),"-",Nomen.complète!AA602)</f>
        <v>3</v>
      </c>
      <c r="G602" s="191">
        <f>IF(ISBLANK(Nomen.complète!AB602),"-",Nomen.complète!AB602)</f>
        <v>0</v>
      </c>
      <c r="H602" s="191">
        <f>IF(ISBLANK(Nomen.complète!AC602),"-",Nomen.complète!AC602)</f>
        <v>0</v>
      </c>
      <c r="L602" s="164" t="str">
        <f>IF(ISBLANK(Nomen.complète!T602),"-",Nomen.complète!T602)</f>
        <v>-</v>
      </c>
      <c r="M602" s="165" t="str">
        <f>IF(ISBLANK(Nomen.complète!U602),"-",Nomen.complète!U602)</f>
        <v>-</v>
      </c>
    </row>
    <row r="603" spans="1:13" x14ac:dyDescent="0.2">
      <c r="A603" s="164">
        <f>IF(ISBLANK(Nomen.complète!V603),"-",Nomen.complète!V603)</f>
        <v>28511000</v>
      </c>
      <c r="B603" s="189" t="str">
        <f>IF(ISBLANK(Nomen.complète!W603),"-",Nomen.complète!W603)</f>
        <v>Installateur en chauffage CFC (à partir de la rentrée 2020)</v>
      </c>
      <c r="C603" s="190">
        <f>IF(ISBLANK(Nomen.complète!X603),"-",Nomen.complète!X603)</f>
        <v>14</v>
      </c>
      <c r="D603" s="190">
        <f>IF(ISBLANK(Nomen.complète!Y603),"-",Nomen.complète!Y603)</f>
        <v>65</v>
      </c>
      <c r="E603" s="190">
        <f>IF(ISBLANK(Nomen.complète!Z603),"-",Nomen.complète!Z603)</f>
        <v>1</v>
      </c>
      <c r="F603" s="190">
        <f>IF(ISBLANK(Nomen.complète!AA603),"-",Nomen.complète!AA603)</f>
        <v>4</v>
      </c>
      <c r="G603" s="191">
        <f>IF(ISBLANK(Nomen.complète!AB603),"-",Nomen.complète!AB603)</f>
        <v>0</v>
      </c>
      <c r="H603" s="191">
        <f>IF(ISBLANK(Nomen.complète!AC603),"-",Nomen.complète!AC603)</f>
        <v>0</v>
      </c>
      <c r="L603" s="164" t="str">
        <f>IF(ISBLANK(Nomen.complète!T603),"-",Nomen.complète!T603)</f>
        <v>-</v>
      </c>
      <c r="M603" s="165" t="str">
        <f>IF(ISBLANK(Nomen.complète!U603),"-",Nomen.complète!U603)</f>
        <v>-</v>
      </c>
    </row>
    <row r="604" spans="1:13" x14ac:dyDescent="0.2">
      <c r="A604" s="164">
        <f>IF(ISBLANK(Nomen.complète!V604),"-",Nomen.complète!V604)</f>
        <v>28560000</v>
      </c>
      <c r="B604" s="189" t="str">
        <f>IF(ISBLANK(Nomen.complète!W604),"-",Nomen.complète!W604)</f>
        <v>Installateur sanitaire CFC</v>
      </c>
      <c r="C604" s="190">
        <f>IF(ISBLANK(Nomen.complète!X604),"-",Nomen.complète!X604)</f>
        <v>14</v>
      </c>
      <c r="D604" s="190">
        <f>IF(ISBLANK(Nomen.complète!Y604),"-",Nomen.complète!Y604)</f>
        <v>65</v>
      </c>
      <c r="E604" s="190">
        <f>IF(ISBLANK(Nomen.complète!Z604),"-",Nomen.complète!Z604)</f>
        <v>1</v>
      </c>
      <c r="F604" s="190">
        <f>IF(ISBLANK(Nomen.complète!AA604),"-",Nomen.complète!AA604)</f>
        <v>4</v>
      </c>
      <c r="G604" s="191">
        <f>IF(ISBLANK(Nomen.complète!AB604),"-",Nomen.complète!AB604)</f>
        <v>0</v>
      </c>
      <c r="H604" s="191">
        <f>IF(ISBLANK(Nomen.complète!AC604),"-",Nomen.complète!AC604)</f>
        <v>0</v>
      </c>
      <c r="L604" s="164" t="str">
        <f>IF(ISBLANK(Nomen.complète!T604),"-",Nomen.complète!T604)</f>
        <v>-</v>
      </c>
      <c r="M604" s="165" t="str">
        <f>IF(ISBLANK(Nomen.complète!U604),"-",Nomen.complète!U604)</f>
        <v>-</v>
      </c>
    </row>
    <row r="605" spans="1:13" x14ac:dyDescent="0.2">
      <c r="A605" s="164">
        <f>IF(ISBLANK(Nomen.complète!V605),"-",Nomen.complète!V605)</f>
        <v>28561000</v>
      </c>
      <c r="B605" s="189" t="str">
        <f>IF(ISBLANK(Nomen.complète!W605),"-",Nomen.complète!W605)</f>
        <v>Installateur sanitaire CFC (à partir de la rentrée 2020)</v>
      </c>
      <c r="C605" s="190">
        <f>IF(ISBLANK(Nomen.complète!X605),"-",Nomen.complète!X605)</f>
        <v>14</v>
      </c>
      <c r="D605" s="190">
        <f>IF(ISBLANK(Nomen.complète!Y605),"-",Nomen.complète!Y605)</f>
        <v>65</v>
      </c>
      <c r="E605" s="190">
        <f>IF(ISBLANK(Nomen.complète!Z605),"-",Nomen.complète!Z605)</f>
        <v>1</v>
      </c>
      <c r="F605" s="190">
        <f>IF(ISBLANK(Nomen.complète!AA605),"-",Nomen.complète!AA605)</f>
        <v>4</v>
      </c>
      <c r="G605" s="191">
        <f>IF(ISBLANK(Nomen.complète!AB605),"-",Nomen.complète!AB605)</f>
        <v>0</v>
      </c>
      <c r="H605" s="191">
        <f>IF(ISBLANK(Nomen.complète!AC605),"-",Nomen.complète!AC605)</f>
        <v>0</v>
      </c>
      <c r="L605" s="164" t="str">
        <f>IF(ISBLANK(Nomen.complète!T605),"-",Nomen.complète!T605)</f>
        <v>-</v>
      </c>
      <c r="M605" s="165" t="str">
        <f>IF(ISBLANK(Nomen.complète!U605),"-",Nomen.complète!U605)</f>
        <v>-</v>
      </c>
    </row>
    <row r="606" spans="1:13" x14ac:dyDescent="0.2">
      <c r="A606" s="164">
        <f>IF(ISBLANK(Nomen.complète!V606),"-",Nomen.complète!V606)</f>
        <v>27660000</v>
      </c>
      <c r="B606" s="189" t="str">
        <f>IF(ISBLANK(Nomen.complète!W606),"-",Nomen.complète!W606)</f>
        <v>Installateur-électricien CFC</v>
      </c>
      <c r="C606" s="190">
        <f>IF(ISBLANK(Nomen.complète!X606),"-",Nomen.complète!X606)</f>
        <v>14</v>
      </c>
      <c r="D606" s="190">
        <f>IF(ISBLANK(Nomen.complète!Y606),"-",Nomen.complète!Y606)</f>
        <v>65</v>
      </c>
      <c r="E606" s="190">
        <f>IF(ISBLANK(Nomen.complète!Z606),"-",Nomen.complète!Z606)</f>
        <v>1</v>
      </c>
      <c r="F606" s="190">
        <f>IF(ISBLANK(Nomen.complète!AA606),"-",Nomen.complète!AA606)</f>
        <v>4</v>
      </c>
      <c r="G606" s="191">
        <f>IF(ISBLANK(Nomen.complète!AB606),"-",Nomen.complète!AB606)</f>
        <v>0</v>
      </c>
      <c r="H606" s="191">
        <f>IF(ISBLANK(Nomen.complète!AC606),"-",Nomen.complète!AC606)</f>
        <v>0</v>
      </c>
      <c r="L606" s="164" t="str">
        <f>IF(ISBLANK(Nomen.complète!T606),"-",Nomen.complète!T606)</f>
        <v>-</v>
      </c>
      <c r="M606" s="165" t="str">
        <f>IF(ISBLANK(Nomen.complète!U606),"-",Nomen.complète!U606)</f>
        <v>-</v>
      </c>
    </row>
    <row r="607" spans="1:13" x14ac:dyDescent="0.2">
      <c r="A607" s="164">
        <f>IF(ISBLANK(Nomen.complète!V607),"-",Nomen.complète!V607)</f>
        <v>27420000</v>
      </c>
      <c r="B607" s="189" t="str">
        <f>IF(ISBLANK(Nomen.complète!W607),"-",Nomen.complète!W607)</f>
        <v>Interactive Media Designer CFC</v>
      </c>
      <c r="C607" s="190">
        <f>IF(ISBLANK(Nomen.complète!X607),"-",Nomen.complète!X607)</f>
        <v>14</v>
      </c>
      <c r="D607" s="190">
        <f>IF(ISBLANK(Nomen.complète!Y607),"-",Nomen.complète!Y607)</f>
        <v>65</v>
      </c>
      <c r="E607" s="190">
        <f>IF(ISBLANK(Nomen.complète!Z607),"-",Nomen.complète!Z607)</f>
        <v>1</v>
      </c>
      <c r="F607" s="190">
        <f>IF(ISBLANK(Nomen.complète!AA607),"-",Nomen.complète!AA607)</f>
        <v>4</v>
      </c>
      <c r="G607" s="191">
        <f>IF(ISBLANK(Nomen.complète!AB607),"-",Nomen.complète!AB607)</f>
        <v>0</v>
      </c>
      <c r="H607" s="191">
        <f>IF(ISBLANK(Nomen.complète!AC607),"-",Nomen.complète!AC607)</f>
        <v>0</v>
      </c>
      <c r="L607" s="164" t="str">
        <f>IF(ISBLANK(Nomen.complète!T607),"-",Nomen.complète!T607)</f>
        <v>-</v>
      </c>
      <c r="M607" s="165" t="str">
        <f>IF(ISBLANK(Nomen.complète!U607),"-",Nomen.complète!U607)</f>
        <v>-</v>
      </c>
    </row>
    <row r="608" spans="1:13" x14ac:dyDescent="0.2">
      <c r="A608" s="164">
        <f>IF(ISBLANK(Nomen.complète!V608),"-",Nomen.complète!V608)</f>
        <v>36210001</v>
      </c>
      <c r="B608" s="189" t="str">
        <f>IF(ISBLANK(Nomen.complète!W608),"-",Nomen.complète!W608)</f>
        <v>Laborantin CFC - Biologie</v>
      </c>
      <c r="C608" s="190">
        <f>IF(ISBLANK(Nomen.complète!X608),"-",Nomen.complète!X608)</f>
        <v>14</v>
      </c>
      <c r="D608" s="190">
        <f>IF(ISBLANK(Nomen.complète!Y608),"-",Nomen.complète!Y608)</f>
        <v>65</v>
      </c>
      <c r="E608" s="190">
        <f>IF(ISBLANK(Nomen.complète!Z608),"-",Nomen.complète!Z608)</f>
        <v>1</v>
      </c>
      <c r="F608" s="190">
        <f>IF(ISBLANK(Nomen.complète!AA608),"-",Nomen.complète!AA608)</f>
        <v>3</v>
      </c>
      <c r="G608" s="191">
        <f>IF(ISBLANK(Nomen.complète!AB608),"-",Nomen.complète!AB608)</f>
        <v>0</v>
      </c>
      <c r="H608" s="191">
        <f>IF(ISBLANK(Nomen.complète!AC608),"-",Nomen.complète!AC608)</f>
        <v>0</v>
      </c>
      <c r="L608" s="164" t="str">
        <f>IF(ISBLANK(Nomen.complète!T608),"-",Nomen.complète!T608)</f>
        <v>-</v>
      </c>
      <c r="M608" s="165" t="str">
        <f>IF(ISBLANK(Nomen.complète!U608),"-",Nomen.complète!U608)</f>
        <v>-</v>
      </c>
    </row>
    <row r="609" spans="1:13" x14ac:dyDescent="0.2">
      <c r="A609" s="164">
        <f>IF(ISBLANK(Nomen.complète!V609),"-",Nomen.complète!V609)</f>
        <v>36210002</v>
      </c>
      <c r="B609" s="189" t="str">
        <f>IF(ISBLANK(Nomen.complète!W609),"-",Nomen.complète!W609)</f>
        <v>Laborantin CFC - Chimie</v>
      </c>
      <c r="C609" s="190">
        <f>IF(ISBLANK(Nomen.complète!X609),"-",Nomen.complète!X609)</f>
        <v>14</v>
      </c>
      <c r="D609" s="190">
        <f>IF(ISBLANK(Nomen.complète!Y609),"-",Nomen.complète!Y609)</f>
        <v>65</v>
      </c>
      <c r="E609" s="190">
        <f>IF(ISBLANK(Nomen.complète!Z609),"-",Nomen.complète!Z609)</f>
        <v>1</v>
      </c>
      <c r="F609" s="190">
        <f>IF(ISBLANK(Nomen.complète!AA609),"-",Nomen.complète!AA609)</f>
        <v>3</v>
      </c>
      <c r="G609" s="191">
        <f>IF(ISBLANK(Nomen.complète!AB609),"-",Nomen.complète!AB609)</f>
        <v>0</v>
      </c>
      <c r="H609" s="191">
        <f>IF(ISBLANK(Nomen.complète!AC609),"-",Nomen.complète!AC609)</f>
        <v>0</v>
      </c>
      <c r="L609" s="164" t="str">
        <f>IF(ISBLANK(Nomen.complète!T609),"-",Nomen.complète!T609)</f>
        <v>-</v>
      </c>
      <c r="M609" s="165" t="str">
        <f>IF(ISBLANK(Nomen.complète!U609),"-",Nomen.complète!U609)</f>
        <v>-</v>
      </c>
    </row>
    <row r="610" spans="1:13" x14ac:dyDescent="0.2">
      <c r="A610" s="164">
        <f>IF(ISBLANK(Nomen.complète!V610),"-",Nomen.complète!V610)</f>
        <v>36210004</v>
      </c>
      <c r="B610" s="189" t="str">
        <f>IF(ISBLANK(Nomen.complète!W610),"-",Nomen.complète!W610)</f>
        <v>Laborantin CFC - Peinture et vernis</v>
      </c>
      <c r="C610" s="190">
        <f>IF(ISBLANK(Nomen.complète!X610),"-",Nomen.complète!X610)</f>
        <v>14</v>
      </c>
      <c r="D610" s="190">
        <f>IF(ISBLANK(Nomen.complète!Y610),"-",Nomen.complète!Y610)</f>
        <v>65</v>
      </c>
      <c r="E610" s="190">
        <f>IF(ISBLANK(Nomen.complète!Z610),"-",Nomen.complète!Z610)</f>
        <v>1</v>
      </c>
      <c r="F610" s="190">
        <f>IF(ISBLANK(Nomen.complète!AA610),"-",Nomen.complète!AA610)</f>
        <v>3</v>
      </c>
      <c r="G610" s="191">
        <f>IF(ISBLANK(Nomen.complète!AB610),"-",Nomen.complète!AB610)</f>
        <v>0</v>
      </c>
      <c r="H610" s="191">
        <f>IF(ISBLANK(Nomen.complète!AC610),"-",Nomen.complète!AC610)</f>
        <v>0</v>
      </c>
      <c r="L610" s="164" t="str">
        <f>IF(ISBLANK(Nomen.complète!T610),"-",Nomen.complète!T610)</f>
        <v>-</v>
      </c>
      <c r="M610" s="165" t="str">
        <f>IF(ISBLANK(Nomen.complète!U610),"-",Nomen.complète!U610)</f>
        <v>-</v>
      </c>
    </row>
    <row r="611" spans="1:13" x14ac:dyDescent="0.2">
      <c r="A611" s="164">
        <f>IF(ISBLANK(Nomen.complète!V611),"-",Nomen.complète!V611)</f>
        <v>36210003</v>
      </c>
      <c r="B611" s="189" t="str">
        <f>IF(ISBLANK(Nomen.complète!W611),"-",Nomen.complète!W611)</f>
        <v>Laborantin CFC - Textile</v>
      </c>
      <c r="C611" s="190">
        <f>IF(ISBLANK(Nomen.complète!X611),"-",Nomen.complète!X611)</f>
        <v>14</v>
      </c>
      <c r="D611" s="190">
        <f>IF(ISBLANK(Nomen.complète!Y611),"-",Nomen.complète!Y611)</f>
        <v>65</v>
      </c>
      <c r="E611" s="190">
        <f>IF(ISBLANK(Nomen.complète!Z611),"-",Nomen.complète!Z611)</f>
        <v>1</v>
      </c>
      <c r="F611" s="190">
        <f>IF(ISBLANK(Nomen.complète!AA611),"-",Nomen.complète!AA611)</f>
        <v>3</v>
      </c>
      <c r="G611" s="191">
        <f>IF(ISBLANK(Nomen.complète!AB611),"-",Nomen.complète!AB611)</f>
        <v>0</v>
      </c>
      <c r="H611" s="191">
        <f>IF(ISBLANK(Nomen.complète!AC611),"-",Nomen.complète!AC611)</f>
        <v>0</v>
      </c>
      <c r="L611" s="164" t="str">
        <f>IF(ISBLANK(Nomen.complète!T611),"-",Nomen.complète!T611)</f>
        <v>-</v>
      </c>
      <c r="M611" s="165" t="str">
        <f>IF(ISBLANK(Nomen.complète!U611),"-",Nomen.complète!U611)</f>
        <v>-</v>
      </c>
    </row>
    <row r="612" spans="1:13" x14ac:dyDescent="0.2">
      <c r="A612" s="164">
        <f>IF(ISBLANK(Nomen.complète!V612),"-",Nomen.complète!V612)</f>
        <v>36210099</v>
      </c>
      <c r="B612" s="189" t="str">
        <f>IF(ISBLANK(Nomen.complète!W612),"-",Nomen.complète!W612)</f>
        <v>Laborantin CFC - sans autres indications</v>
      </c>
      <c r="C612" s="190">
        <f>IF(ISBLANK(Nomen.complète!X612),"-",Nomen.complète!X612)</f>
        <v>14</v>
      </c>
      <c r="D612" s="190">
        <f>IF(ISBLANK(Nomen.complète!Y612),"-",Nomen.complète!Y612)</f>
        <v>65</v>
      </c>
      <c r="E612" s="190">
        <f>IF(ISBLANK(Nomen.complète!Z612),"-",Nomen.complète!Z612)</f>
        <v>1</v>
      </c>
      <c r="F612" s="190">
        <f>IF(ISBLANK(Nomen.complète!AA612),"-",Nomen.complète!AA612)</f>
        <v>3</v>
      </c>
      <c r="G612" s="191">
        <f>IF(ISBLANK(Nomen.complète!AB612),"-",Nomen.complète!AB612)</f>
        <v>0</v>
      </c>
      <c r="H612" s="191">
        <f>IF(ISBLANK(Nomen.complète!AC612),"-",Nomen.complète!AC612)</f>
        <v>0</v>
      </c>
      <c r="L612" s="164" t="str">
        <f>IF(ISBLANK(Nomen.complète!T612),"-",Nomen.complète!T612)</f>
        <v>-</v>
      </c>
      <c r="M612" s="165" t="str">
        <f>IF(ISBLANK(Nomen.complète!U612),"-",Nomen.complète!U612)</f>
        <v>-</v>
      </c>
    </row>
    <row r="613" spans="1:13" x14ac:dyDescent="0.2">
      <c r="A613" s="164">
        <f>IF(ISBLANK(Nomen.complète!V613),"-",Nomen.complète!V613)</f>
        <v>36960000</v>
      </c>
      <c r="B613" s="189" t="str">
        <f>IF(ISBLANK(Nomen.complète!W613),"-",Nomen.complète!W613)</f>
        <v>Laborantin en physique CFC</v>
      </c>
      <c r="C613" s="190">
        <f>IF(ISBLANK(Nomen.complète!X613),"-",Nomen.complète!X613)</f>
        <v>14</v>
      </c>
      <c r="D613" s="190">
        <f>IF(ISBLANK(Nomen.complète!Y613),"-",Nomen.complète!Y613)</f>
        <v>65</v>
      </c>
      <c r="E613" s="190">
        <f>IF(ISBLANK(Nomen.complète!Z613),"-",Nomen.complète!Z613)</f>
        <v>1</v>
      </c>
      <c r="F613" s="190">
        <f>IF(ISBLANK(Nomen.complète!AA613),"-",Nomen.complète!AA613)</f>
        <v>4</v>
      </c>
      <c r="G613" s="191">
        <f>IF(ISBLANK(Nomen.complète!AB613),"-",Nomen.complète!AB613)</f>
        <v>0</v>
      </c>
      <c r="H613" s="191">
        <f>IF(ISBLANK(Nomen.complète!AC613),"-",Nomen.complète!AC613)</f>
        <v>0</v>
      </c>
      <c r="L613" s="164" t="str">
        <f>IF(ISBLANK(Nomen.complète!T613),"-",Nomen.complète!T613)</f>
        <v>-</v>
      </c>
      <c r="M613" s="165" t="str">
        <f>IF(ISBLANK(Nomen.complète!U613),"-",Nomen.complète!U613)</f>
        <v>-</v>
      </c>
    </row>
    <row r="614" spans="1:13" x14ac:dyDescent="0.2">
      <c r="A614" s="164">
        <f>IF(ISBLANK(Nomen.complète!V614),"-",Nomen.complète!V614)</f>
        <v>39220000</v>
      </c>
      <c r="B614" s="189" t="str">
        <f>IF(ISBLANK(Nomen.complète!W614),"-",Nomen.complète!W614)</f>
        <v>Libraire CFC</v>
      </c>
      <c r="C614" s="190">
        <f>IF(ISBLANK(Nomen.complète!X614),"-",Nomen.complète!X614)</f>
        <v>14</v>
      </c>
      <c r="D614" s="190">
        <f>IF(ISBLANK(Nomen.complète!Y614),"-",Nomen.complète!Y614)</f>
        <v>65</v>
      </c>
      <c r="E614" s="190">
        <f>IF(ISBLANK(Nomen.complète!Z614),"-",Nomen.complète!Z614)</f>
        <v>1</v>
      </c>
      <c r="F614" s="190">
        <f>IF(ISBLANK(Nomen.complète!AA614),"-",Nomen.complète!AA614)</f>
        <v>3</v>
      </c>
      <c r="G614" s="191">
        <f>IF(ISBLANK(Nomen.complète!AB614),"-",Nomen.complète!AB614)</f>
        <v>0</v>
      </c>
      <c r="H614" s="191">
        <f>IF(ISBLANK(Nomen.complète!AC614),"-",Nomen.complète!AC614)</f>
        <v>0</v>
      </c>
      <c r="L614" s="164" t="str">
        <f>IF(ISBLANK(Nomen.complète!T614),"-",Nomen.complète!T614)</f>
        <v>-</v>
      </c>
      <c r="M614" s="165" t="str">
        <f>IF(ISBLANK(Nomen.complète!U614),"-",Nomen.complète!U614)</f>
        <v>-</v>
      </c>
    </row>
    <row r="615" spans="1:13" x14ac:dyDescent="0.2">
      <c r="A615" s="164">
        <f>IF(ISBLANK(Nomen.complète!V615),"-",Nomen.complète!V615)</f>
        <v>50180000</v>
      </c>
      <c r="B615" s="189" t="str">
        <f>IF(ISBLANK(Nomen.complète!W615),"-",Nomen.complète!W615)</f>
        <v>Logisticien AFP</v>
      </c>
      <c r="C615" s="190">
        <f>IF(ISBLANK(Nomen.complète!X615),"-",Nomen.complète!X615)</f>
        <v>14</v>
      </c>
      <c r="D615" s="190">
        <f>IF(ISBLANK(Nomen.complète!Y615),"-",Nomen.complète!Y615)</f>
        <v>65</v>
      </c>
      <c r="E615" s="190">
        <f>IF(ISBLANK(Nomen.complète!Z615),"-",Nomen.complète!Z615)</f>
        <v>1</v>
      </c>
      <c r="F615" s="190">
        <f>IF(ISBLANK(Nomen.complète!AA615),"-",Nomen.complète!AA615)</f>
        <v>2</v>
      </c>
      <c r="G615" s="191">
        <f>IF(ISBLANK(Nomen.complète!AB615),"-",Nomen.complète!AB615)</f>
        <v>0</v>
      </c>
      <c r="H615" s="191">
        <f>IF(ISBLANK(Nomen.complète!AC615),"-",Nomen.complète!AC615)</f>
        <v>0</v>
      </c>
      <c r="L615" s="164" t="str">
        <f>IF(ISBLANK(Nomen.complète!T615),"-",Nomen.complète!T615)</f>
        <v>-</v>
      </c>
      <c r="M615" s="165" t="str">
        <f>IF(ISBLANK(Nomen.complète!U615),"-",Nomen.complète!U615)</f>
        <v>-</v>
      </c>
    </row>
    <row r="616" spans="1:13" x14ac:dyDescent="0.2">
      <c r="A616" s="164">
        <f>IF(ISBLANK(Nomen.complète!V616),"-",Nomen.complète!V616)</f>
        <v>50170000</v>
      </c>
      <c r="B616" s="189" t="str">
        <f>IF(ISBLANK(Nomen.complète!W616),"-",Nomen.complète!W616)</f>
        <v>Logisticien CFC</v>
      </c>
      <c r="C616" s="190">
        <f>IF(ISBLANK(Nomen.complète!X616),"-",Nomen.complète!X616)</f>
        <v>14</v>
      </c>
      <c r="D616" s="190">
        <f>IF(ISBLANK(Nomen.complète!Y616),"-",Nomen.complète!Y616)</f>
        <v>65</v>
      </c>
      <c r="E616" s="190">
        <f>IF(ISBLANK(Nomen.complète!Z616),"-",Nomen.complète!Z616)</f>
        <v>1</v>
      </c>
      <c r="F616" s="190">
        <f>IF(ISBLANK(Nomen.complète!AA616),"-",Nomen.complète!AA616)</f>
        <v>3</v>
      </c>
      <c r="G616" s="191">
        <f>IF(ISBLANK(Nomen.complète!AB616),"-",Nomen.complète!AB616)</f>
        <v>0</v>
      </c>
      <c r="H616" s="191">
        <f>IF(ISBLANK(Nomen.complète!AC616),"-",Nomen.complète!AC616)</f>
        <v>0</v>
      </c>
      <c r="L616" s="164" t="str">
        <f>IF(ISBLANK(Nomen.complète!T616),"-",Nomen.complète!T616)</f>
        <v>-</v>
      </c>
      <c r="M616" s="165" t="str">
        <f>IF(ISBLANK(Nomen.complète!U616),"-",Nomen.complète!U616)</f>
        <v>-</v>
      </c>
    </row>
    <row r="617" spans="1:13" x14ac:dyDescent="0.2">
      <c r="A617" s="164">
        <f>IF(ISBLANK(Nomen.complète!V617),"-",Nomen.complète!V617)</f>
        <v>50170001</v>
      </c>
      <c r="B617" s="189" t="str">
        <f>IF(ISBLANK(Nomen.complète!W617),"-",Nomen.complète!W617)</f>
        <v>Logisticien CFC - Distribution</v>
      </c>
      <c r="C617" s="190">
        <f>IF(ISBLANK(Nomen.complète!X617),"-",Nomen.complète!X617)</f>
        <v>14</v>
      </c>
      <c r="D617" s="190">
        <f>IF(ISBLANK(Nomen.complète!Y617),"-",Nomen.complète!Y617)</f>
        <v>65</v>
      </c>
      <c r="E617" s="190">
        <f>IF(ISBLANK(Nomen.complète!Z617),"-",Nomen.complète!Z617)</f>
        <v>1</v>
      </c>
      <c r="F617" s="190">
        <f>IF(ISBLANK(Nomen.complète!AA617),"-",Nomen.complète!AA617)</f>
        <v>3</v>
      </c>
      <c r="G617" s="191">
        <f>IF(ISBLANK(Nomen.complète!AB617),"-",Nomen.complète!AB617)</f>
        <v>0</v>
      </c>
      <c r="H617" s="191">
        <f>IF(ISBLANK(Nomen.complète!AC617),"-",Nomen.complète!AC617)</f>
        <v>0</v>
      </c>
      <c r="L617" s="164" t="str">
        <f>IF(ISBLANK(Nomen.complète!T617),"-",Nomen.complète!T617)</f>
        <v>-</v>
      </c>
      <c r="M617" s="165" t="str">
        <f>IF(ISBLANK(Nomen.complète!U617),"-",Nomen.complète!U617)</f>
        <v>-</v>
      </c>
    </row>
    <row r="618" spans="1:13" x14ac:dyDescent="0.2">
      <c r="A618" s="164">
        <f>IF(ISBLANK(Nomen.complète!V618),"-",Nomen.complète!V618)</f>
        <v>50170002</v>
      </c>
      <c r="B618" s="189" t="str">
        <f>IF(ISBLANK(Nomen.complète!W618),"-",Nomen.complète!W618)</f>
        <v>Logisticien CFC - Stockage</v>
      </c>
      <c r="C618" s="190">
        <f>IF(ISBLANK(Nomen.complète!X618),"-",Nomen.complète!X618)</f>
        <v>14</v>
      </c>
      <c r="D618" s="190">
        <f>IF(ISBLANK(Nomen.complète!Y618),"-",Nomen.complète!Y618)</f>
        <v>65</v>
      </c>
      <c r="E618" s="190">
        <f>IF(ISBLANK(Nomen.complète!Z618),"-",Nomen.complète!Z618)</f>
        <v>1</v>
      </c>
      <c r="F618" s="190">
        <f>IF(ISBLANK(Nomen.complète!AA618),"-",Nomen.complète!AA618)</f>
        <v>3</v>
      </c>
      <c r="G618" s="191">
        <f>IF(ISBLANK(Nomen.complète!AB618),"-",Nomen.complète!AB618)</f>
        <v>0</v>
      </c>
      <c r="H618" s="191">
        <f>IF(ISBLANK(Nomen.complète!AC618),"-",Nomen.complète!AC618)</f>
        <v>0</v>
      </c>
      <c r="L618" s="164" t="str">
        <f>IF(ISBLANK(Nomen.complète!T618),"-",Nomen.complète!T618)</f>
        <v>-</v>
      </c>
      <c r="M618" s="165" t="str">
        <f>IF(ISBLANK(Nomen.complète!U618),"-",Nomen.complète!U618)</f>
        <v>-</v>
      </c>
    </row>
    <row r="619" spans="1:13" x14ac:dyDescent="0.2">
      <c r="A619" s="164">
        <f>IF(ISBLANK(Nomen.complète!V619),"-",Nomen.complète!V619)</f>
        <v>50170003</v>
      </c>
      <c r="B619" s="189" t="str">
        <f>IF(ISBLANK(Nomen.complète!W619),"-",Nomen.complète!W619)</f>
        <v>Logisticien CFC - Transport</v>
      </c>
      <c r="C619" s="190">
        <f>IF(ISBLANK(Nomen.complète!X619),"-",Nomen.complète!X619)</f>
        <v>14</v>
      </c>
      <c r="D619" s="190">
        <f>IF(ISBLANK(Nomen.complète!Y619),"-",Nomen.complète!Y619)</f>
        <v>65</v>
      </c>
      <c r="E619" s="190">
        <f>IF(ISBLANK(Nomen.complète!Z619),"-",Nomen.complète!Z619)</f>
        <v>1</v>
      </c>
      <c r="F619" s="190">
        <f>IF(ISBLANK(Nomen.complète!AA619),"-",Nomen.complète!AA619)</f>
        <v>3</v>
      </c>
      <c r="G619" s="191">
        <f>IF(ISBLANK(Nomen.complète!AB619),"-",Nomen.complète!AB619)</f>
        <v>0</v>
      </c>
      <c r="H619" s="191">
        <f>IF(ISBLANK(Nomen.complète!AC619),"-",Nomen.complète!AC619)</f>
        <v>0</v>
      </c>
      <c r="L619" s="164" t="str">
        <f>IF(ISBLANK(Nomen.complète!T619),"-",Nomen.complète!T619)</f>
        <v>-</v>
      </c>
      <c r="M619" s="165" t="str">
        <f>IF(ISBLANK(Nomen.complète!U619),"-",Nomen.complète!U619)</f>
        <v>-</v>
      </c>
    </row>
    <row r="620" spans="1:13" x14ac:dyDescent="0.2">
      <c r="A620" s="164">
        <f>IF(ISBLANK(Nomen.complète!V620),"-",Nomen.complète!V620)</f>
        <v>35260000</v>
      </c>
      <c r="B620" s="189" t="str">
        <f>IF(ISBLANK(Nomen.complète!W620),"-",Nomen.complète!W620)</f>
        <v>Luthier CFC</v>
      </c>
      <c r="C620" s="190">
        <f>IF(ISBLANK(Nomen.complète!X620),"-",Nomen.complète!X620)</f>
        <v>14</v>
      </c>
      <c r="D620" s="190">
        <f>IF(ISBLANK(Nomen.complète!Y620),"-",Nomen.complète!Y620)</f>
        <v>65</v>
      </c>
      <c r="E620" s="190">
        <f>IF(ISBLANK(Nomen.complète!Z620),"-",Nomen.complète!Z620)</f>
        <v>1</v>
      </c>
      <c r="F620" s="190">
        <f>IF(ISBLANK(Nomen.complète!AA620),"-",Nomen.complète!AA620)</f>
        <v>4</v>
      </c>
      <c r="G620" s="191">
        <f>IF(ISBLANK(Nomen.complète!AB620),"-",Nomen.complète!AB620)</f>
        <v>0</v>
      </c>
      <c r="H620" s="191">
        <f>IF(ISBLANK(Nomen.complète!AC620),"-",Nomen.complète!AC620)</f>
        <v>0</v>
      </c>
      <c r="L620" s="164" t="str">
        <f>IF(ISBLANK(Nomen.complète!T620),"-",Nomen.complète!T620)</f>
        <v>-</v>
      </c>
      <c r="M620" s="165" t="str">
        <f>IF(ISBLANK(Nomen.complète!U620),"-",Nomen.complète!U620)</f>
        <v>-</v>
      </c>
    </row>
    <row r="621" spans="1:13" x14ac:dyDescent="0.2">
      <c r="A621" s="164">
        <f>IF(ISBLANK(Nomen.complète!V621),"-",Nomen.complète!V621)</f>
        <v>35051000</v>
      </c>
      <c r="B621" s="189" t="str">
        <f>IF(ISBLANK(Nomen.complète!W621),"-",Nomen.complète!W621)</f>
        <v>Maquettiste d'architecture CFC</v>
      </c>
      <c r="C621" s="190">
        <f>IF(ISBLANK(Nomen.complète!X621),"-",Nomen.complète!X621)</f>
        <v>14</v>
      </c>
      <c r="D621" s="190">
        <f>IF(ISBLANK(Nomen.complète!Y621),"-",Nomen.complète!Y621)</f>
        <v>65</v>
      </c>
      <c r="E621" s="190">
        <f>IF(ISBLANK(Nomen.complète!Z621),"-",Nomen.complète!Z621)</f>
        <v>1</v>
      </c>
      <c r="F621" s="190">
        <f>IF(ISBLANK(Nomen.complète!AA621),"-",Nomen.complète!AA621)</f>
        <v>4</v>
      </c>
      <c r="G621" s="191">
        <f>IF(ISBLANK(Nomen.complète!AB621),"-",Nomen.complète!AB621)</f>
        <v>0</v>
      </c>
      <c r="H621" s="191">
        <f>IF(ISBLANK(Nomen.complète!AC621),"-",Nomen.complète!AC621)</f>
        <v>0</v>
      </c>
      <c r="L621" s="164" t="str">
        <f>IF(ISBLANK(Nomen.complète!T621),"-",Nomen.complète!T621)</f>
        <v>-</v>
      </c>
      <c r="M621" s="165" t="str">
        <f>IF(ISBLANK(Nomen.complète!U621),"-",Nomen.complète!U621)</f>
        <v>-</v>
      </c>
    </row>
    <row r="622" spans="1:13" x14ac:dyDescent="0.2">
      <c r="A622" s="164">
        <f>IF(ISBLANK(Nomen.complète!V622),"-",Nomen.complète!V622)</f>
        <v>13160000</v>
      </c>
      <c r="B622" s="189" t="str">
        <f>IF(ISBLANK(Nomen.complète!W622),"-",Nomen.complète!W622)</f>
        <v>Maraîcher CFC</v>
      </c>
      <c r="C622" s="190">
        <f>IF(ISBLANK(Nomen.complète!X622),"-",Nomen.complète!X622)</f>
        <v>14</v>
      </c>
      <c r="D622" s="190">
        <f>IF(ISBLANK(Nomen.complète!Y622),"-",Nomen.complète!Y622)</f>
        <v>65</v>
      </c>
      <c r="E622" s="190">
        <f>IF(ISBLANK(Nomen.complète!Z622),"-",Nomen.complète!Z622)</f>
        <v>1</v>
      </c>
      <c r="F622" s="190">
        <f>IF(ISBLANK(Nomen.complète!AA622),"-",Nomen.complète!AA622)</f>
        <v>3</v>
      </c>
      <c r="G622" s="191">
        <f>IF(ISBLANK(Nomen.complète!AB622),"-",Nomen.complète!AB622)</f>
        <v>0</v>
      </c>
      <c r="H622" s="191">
        <f>IF(ISBLANK(Nomen.complète!AC622),"-",Nomen.complète!AC622)</f>
        <v>0</v>
      </c>
      <c r="L622" s="164" t="str">
        <f>IF(ISBLANK(Nomen.complète!T622),"-",Nomen.complète!T622)</f>
        <v>-</v>
      </c>
      <c r="M622" s="165" t="str">
        <f>IF(ISBLANK(Nomen.complète!U622),"-",Nomen.complète!U622)</f>
        <v>-</v>
      </c>
    </row>
    <row r="623" spans="1:13" x14ac:dyDescent="0.2">
      <c r="A623" s="164">
        <f>IF(ISBLANK(Nomen.complète!V623),"-",Nomen.complète!V623)</f>
        <v>26540000</v>
      </c>
      <c r="B623" s="189" t="str">
        <f>IF(ISBLANK(Nomen.complète!W623),"-",Nomen.complète!W623)</f>
        <v>Marbrier CFC</v>
      </c>
      <c r="C623" s="190">
        <f>IF(ISBLANK(Nomen.complète!X623),"-",Nomen.complète!X623)</f>
        <v>14</v>
      </c>
      <c r="D623" s="190">
        <f>IF(ISBLANK(Nomen.complète!Y623),"-",Nomen.complète!Y623)</f>
        <v>65</v>
      </c>
      <c r="E623" s="190">
        <f>IF(ISBLANK(Nomen.complète!Z623),"-",Nomen.complète!Z623)</f>
        <v>1</v>
      </c>
      <c r="F623" s="190">
        <f>IF(ISBLANK(Nomen.complète!AA623),"-",Nomen.complète!AA623)</f>
        <v>3</v>
      </c>
      <c r="G623" s="191">
        <f>IF(ISBLANK(Nomen.complète!AB623),"-",Nomen.complète!AB623)</f>
        <v>0</v>
      </c>
      <c r="H623" s="191">
        <f>IF(ISBLANK(Nomen.complète!AC623),"-",Nomen.complète!AC623)</f>
        <v>0</v>
      </c>
      <c r="L623" s="164" t="str">
        <f>IF(ISBLANK(Nomen.complète!T623),"-",Nomen.complète!T623)</f>
        <v>-</v>
      </c>
      <c r="M623" s="165" t="str">
        <f>IF(ISBLANK(Nomen.complète!U623),"-",Nomen.complète!U623)</f>
        <v>-</v>
      </c>
    </row>
    <row r="624" spans="1:13" x14ac:dyDescent="0.2">
      <c r="A624" s="164">
        <f>IF(ISBLANK(Nomen.complète!V624),"-",Nomen.complète!V624)</f>
        <v>26760000</v>
      </c>
      <c r="B624" s="189" t="str">
        <f>IF(ISBLANK(Nomen.complète!W624),"-",Nomen.complète!W624)</f>
        <v>Marbrier du bâtiment CFC</v>
      </c>
      <c r="C624" s="190">
        <f>IF(ISBLANK(Nomen.complète!X624),"-",Nomen.complète!X624)</f>
        <v>14</v>
      </c>
      <c r="D624" s="190">
        <f>IF(ISBLANK(Nomen.complète!Y624),"-",Nomen.complète!Y624)</f>
        <v>65</v>
      </c>
      <c r="E624" s="190">
        <f>IF(ISBLANK(Nomen.complète!Z624),"-",Nomen.complète!Z624)</f>
        <v>1</v>
      </c>
      <c r="F624" s="190">
        <f>IF(ISBLANK(Nomen.complète!AA624),"-",Nomen.complète!AA624)</f>
        <v>3</v>
      </c>
      <c r="G624" s="191">
        <f>IF(ISBLANK(Nomen.complète!AB624),"-",Nomen.complète!AB624)</f>
        <v>0</v>
      </c>
      <c r="H624" s="191">
        <f>IF(ISBLANK(Nomen.complète!AC624),"-",Nomen.complète!AC624)</f>
        <v>0</v>
      </c>
      <c r="L624" s="164" t="str">
        <f>IF(ISBLANK(Nomen.complète!T624),"-",Nomen.complète!T624)</f>
        <v>-</v>
      </c>
      <c r="M624" s="165" t="str">
        <f>IF(ISBLANK(Nomen.complète!U624),"-",Nomen.complète!U624)</f>
        <v>-</v>
      </c>
    </row>
    <row r="625" spans="1:13" x14ac:dyDescent="0.2">
      <c r="A625" s="164">
        <f>IF(ISBLANK(Nomen.complète!V625),"-",Nomen.complète!V625)</f>
        <v>29690000</v>
      </c>
      <c r="B625" s="189" t="str">
        <f>IF(ISBLANK(Nomen.complète!W625),"-",Nomen.complète!W625)</f>
        <v>Maréchal-ferrant CFC</v>
      </c>
      <c r="C625" s="190">
        <f>IF(ISBLANK(Nomen.complète!X625),"-",Nomen.complète!X625)</f>
        <v>14</v>
      </c>
      <c r="D625" s="190">
        <f>IF(ISBLANK(Nomen.complète!Y625),"-",Nomen.complète!Y625)</f>
        <v>65</v>
      </c>
      <c r="E625" s="190">
        <f>IF(ISBLANK(Nomen.complète!Z625),"-",Nomen.complète!Z625)</f>
        <v>1</v>
      </c>
      <c r="F625" s="190">
        <f>IF(ISBLANK(Nomen.complète!AA625),"-",Nomen.complète!AA625)</f>
        <v>4</v>
      </c>
      <c r="G625" s="191">
        <f>IF(ISBLANK(Nomen.complète!AB625),"-",Nomen.complète!AB625)</f>
        <v>0</v>
      </c>
      <c r="H625" s="191">
        <f>IF(ISBLANK(Nomen.complète!AC625),"-",Nomen.complète!AC625)</f>
        <v>0</v>
      </c>
      <c r="L625" s="164" t="str">
        <f>IF(ISBLANK(Nomen.complète!T625),"-",Nomen.complète!T625)</f>
        <v>-</v>
      </c>
      <c r="M625" s="165" t="str">
        <f>IF(ISBLANK(Nomen.complète!U625),"-",Nomen.complète!U625)</f>
        <v>-</v>
      </c>
    </row>
    <row r="626" spans="1:13" x14ac:dyDescent="0.2">
      <c r="A626" s="164">
        <f>IF(ISBLANK(Nomen.complète!V626),"-",Nomen.complète!V626)</f>
        <v>46720000</v>
      </c>
      <c r="B626" s="189" t="str">
        <f>IF(ISBLANK(Nomen.complète!W626),"-",Nomen.complète!W626)</f>
        <v>Masseur médical</v>
      </c>
      <c r="C626" s="190">
        <f>IF(ISBLANK(Nomen.complète!X626),"-",Nomen.complète!X626)</f>
        <v>14</v>
      </c>
      <c r="D626" s="190">
        <f>IF(ISBLANK(Nomen.complète!Y626),"-",Nomen.complète!Y626)</f>
        <v>65</v>
      </c>
      <c r="E626" s="190">
        <f>IF(ISBLANK(Nomen.complète!Z626),"-",Nomen.complète!Z626)</f>
        <v>1</v>
      </c>
      <c r="F626" s="190">
        <f>IF(ISBLANK(Nomen.complète!AA626),"-",Nomen.complète!AA626)</f>
        <v>3</v>
      </c>
      <c r="G626" s="191">
        <f>IF(ISBLANK(Nomen.complète!AB626),"-",Nomen.complète!AB626)</f>
        <v>0</v>
      </c>
      <c r="H626" s="191">
        <f>IF(ISBLANK(Nomen.complète!AC626),"-",Nomen.complète!AC626)</f>
        <v>0</v>
      </c>
      <c r="L626" s="164" t="str">
        <f>IF(ISBLANK(Nomen.complète!T626),"-",Nomen.complète!T626)</f>
        <v>-</v>
      </c>
      <c r="M626" s="165" t="str">
        <f>IF(ISBLANK(Nomen.complète!U626),"-",Nomen.complète!U626)</f>
        <v>-</v>
      </c>
    </row>
    <row r="627" spans="1:13" x14ac:dyDescent="0.2">
      <c r="A627" s="164">
        <f>IF(ISBLANK(Nomen.complète!V627),"-",Nomen.complète!V627)</f>
        <v>40410000</v>
      </c>
      <c r="B627" s="189" t="str">
        <f>IF(ISBLANK(Nomen.complète!W627),"-",Nomen.complète!W627)</f>
        <v>Matelot de la navigation intérieure CFC</v>
      </c>
      <c r="C627" s="190">
        <f>IF(ISBLANK(Nomen.complète!X627),"-",Nomen.complète!X627)</f>
        <v>14</v>
      </c>
      <c r="D627" s="190">
        <f>IF(ISBLANK(Nomen.complète!Y627),"-",Nomen.complète!Y627)</f>
        <v>65</v>
      </c>
      <c r="E627" s="190">
        <f>IF(ISBLANK(Nomen.complète!Z627),"-",Nomen.complète!Z627)</f>
        <v>1</v>
      </c>
      <c r="F627" s="190">
        <f>IF(ISBLANK(Nomen.complète!AA627),"-",Nomen.complète!AA627)</f>
        <v>3</v>
      </c>
      <c r="G627" s="191">
        <f>IF(ISBLANK(Nomen.complète!AB627),"-",Nomen.complète!AB627)</f>
        <v>0</v>
      </c>
      <c r="H627" s="191">
        <f>IF(ISBLANK(Nomen.complète!AC627),"-",Nomen.complète!AC627)</f>
        <v>0</v>
      </c>
      <c r="L627" s="164" t="str">
        <f>IF(ISBLANK(Nomen.complète!T627),"-",Nomen.complète!T627)</f>
        <v>-</v>
      </c>
      <c r="M627" s="165" t="str">
        <f>IF(ISBLANK(Nomen.complète!U627),"-",Nomen.complète!U627)</f>
        <v>-</v>
      </c>
    </row>
    <row r="628" spans="1:13" x14ac:dyDescent="0.2">
      <c r="A628" s="164">
        <f>IF(ISBLANK(Nomen.complète!V628),"-",Nomen.complète!V628)</f>
        <v>33510000</v>
      </c>
      <c r="B628" s="189" t="str">
        <f>IF(ISBLANK(Nomen.complète!W628),"-",Nomen.complète!W628)</f>
        <v>Maçon CFC</v>
      </c>
      <c r="C628" s="190">
        <f>IF(ISBLANK(Nomen.complète!X628),"-",Nomen.complète!X628)</f>
        <v>14</v>
      </c>
      <c r="D628" s="190">
        <f>IF(ISBLANK(Nomen.complète!Y628),"-",Nomen.complète!Y628)</f>
        <v>65</v>
      </c>
      <c r="E628" s="190">
        <f>IF(ISBLANK(Nomen.complète!Z628),"-",Nomen.complète!Z628)</f>
        <v>1</v>
      </c>
      <c r="F628" s="190">
        <f>IF(ISBLANK(Nomen.complète!AA628),"-",Nomen.complète!AA628)</f>
        <v>3</v>
      </c>
      <c r="G628" s="191">
        <f>IF(ISBLANK(Nomen.complète!AB628),"-",Nomen.complète!AB628)</f>
        <v>0</v>
      </c>
      <c r="H628" s="191">
        <f>IF(ISBLANK(Nomen.complète!AC628),"-",Nomen.complète!AC628)</f>
        <v>0</v>
      </c>
      <c r="L628" s="164" t="str">
        <f>IF(ISBLANK(Nomen.complète!T628),"-",Nomen.complète!T628)</f>
        <v>-</v>
      </c>
      <c r="M628" s="165" t="str">
        <f>IF(ISBLANK(Nomen.complète!U628),"-",Nomen.complète!U628)</f>
        <v>-</v>
      </c>
    </row>
    <row r="629" spans="1:13" x14ac:dyDescent="0.2">
      <c r="A629" s="164">
        <f>IF(ISBLANK(Nomen.complète!V629),"-",Nomen.complète!V629)</f>
        <v>16660002</v>
      </c>
      <c r="B629" s="189" t="str">
        <f>IF(ISBLANK(Nomen.complète!W629),"-",Nomen.complète!W629)</f>
        <v>Meunier CFC - Alimentation animale</v>
      </c>
      <c r="C629" s="190">
        <f>IF(ISBLANK(Nomen.complète!X629),"-",Nomen.complète!X629)</f>
        <v>14</v>
      </c>
      <c r="D629" s="190">
        <f>IF(ISBLANK(Nomen.complète!Y629),"-",Nomen.complète!Y629)</f>
        <v>65</v>
      </c>
      <c r="E629" s="190">
        <f>IF(ISBLANK(Nomen.complète!Z629),"-",Nomen.complète!Z629)</f>
        <v>1</v>
      </c>
      <c r="F629" s="190">
        <f>IF(ISBLANK(Nomen.complète!AA629),"-",Nomen.complète!AA629)</f>
        <v>3</v>
      </c>
      <c r="G629" s="191">
        <f>IF(ISBLANK(Nomen.complète!AB629),"-",Nomen.complète!AB629)</f>
        <v>0</v>
      </c>
      <c r="H629" s="191">
        <f>IF(ISBLANK(Nomen.complète!AC629),"-",Nomen.complète!AC629)</f>
        <v>0</v>
      </c>
      <c r="L629" s="164" t="str">
        <f>IF(ISBLANK(Nomen.complète!T629),"-",Nomen.complète!T629)</f>
        <v>-</v>
      </c>
      <c r="M629" s="165" t="str">
        <f>IF(ISBLANK(Nomen.complète!U629),"-",Nomen.complète!U629)</f>
        <v>-</v>
      </c>
    </row>
    <row r="630" spans="1:13" x14ac:dyDescent="0.2">
      <c r="A630" s="164">
        <f>IF(ISBLANK(Nomen.complète!V630),"-",Nomen.complète!V630)</f>
        <v>16660001</v>
      </c>
      <c r="B630" s="189" t="str">
        <f>IF(ISBLANK(Nomen.complète!W630),"-",Nomen.complète!W630)</f>
        <v>Meunier CFC - Denrées alimentaires</v>
      </c>
      <c r="C630" s="190">
        <f>IF(ISBLANK(Nomen.complète!X630),"-",Nomen.complète!X630)</f>
        <v>14</v>
      </c>
      <c r="D630" s="190">
        <f>IF(ISBLANK(Nomen.complète!Y630),"-",Nomen.complète!Y630)</f>
        <v>65</v>
      </c>
      <c r="E630" s="190">
        <f>IF(ISBLANK(Nomen.complète!Z630),"-",Nomen.complète!Z630)</f>
        <v>1</v>
      </c>
      <c r="F630" s="190">
        <f>IF(ISBLANK(Nomen.complète!AA630),"-",Nomen.complète!AA630)</f>
        <v>3</v>
      </c>
      <c r="G630" s="191">
        <f>IF(ISBLANK(Nomen.complète!AB630),"-",Nomen.complète!AB630)</f>
        <v>0</v>
      </c>
      <c r="H630" s="191">
        <f>IF(ISBLANK(Nomen.complète!AC630),"-",Nomen.complète!AC630)</f>
        <v>0</v>
      </c>
      <c r="L630" s="164" t="str">
        <f>IF(ISBLANK(Nomen.complète!T630),"-",Nomen.complète!T630)</f>
        <v>-</v>
      </c>
      <c r="M630" s="165" t="str">
        <f>IF(ISBLANK(Nomen.complète!U630),"-",Nomen.complète!U630)</f>
        <v>-</v>
      </c>
    </row>
    <row r="631" spans="1:13" x14ac:dyDescent="0.2">
      <c r="A631" s="164">
        <f>IF(ISBLANK(Nomen.complète!V631),"-",Nomen.complète!V631)</f>
        <v>16660000</v>
      </c>
      <c r="B631" s="189" t="str">
        <f>IF(ISBLANK(Nomen.complète!W631),"-",Nomen.complète!W631)</f>
        <v>Meunier CFC - sans autres indications</v>
      </c>
      <c r="C631" s="190">
        <f>IF(ISBLANK(Nomen.complète!X631),"-",Nomen.complète!X631)</f>
        <v>14</v>
      </c>
      <c r="D631" s="190">
        <f>IF(ISBLANK(Nomen.complète!Y631),"-",Nomen.complète!Y631)</f>
        <v>65</v>
      </c>
      <c r="E631" s="190">
        <f>IF(ISBLANK(Nomen.complète!Z631),"-",Nomen.complète!Z631)</f>
        <v>1</v>
      </c>
      <c r="F631" s="190">
        <f>IF(ISBLANK(Nomen.complète!AA631),"-",Nomen.complète!AA631)</f>
        <v>3</v>
      </c>
      <c r="G631" s="191">
        <f>IF(ISBLANK(Nomen.complète!AB631),"-",Nomen.complète!AB631)</f>
        <v>0</v>
      </c>
      <c r="H631" s="191">
        <f>IF(ISBLANK(Nomen.complète!AC631),"-",Nomen.complète!AC631)</f>
        <v>0</v>
      </c>
      <c r="L631" s="164" t="str">
        <f>IF(ISBLANK(Nomen.complète!T631),"-",Nomen.complète!T631)</f>
        <v>-</v>
      </c>
      <c r="M631" s="165" t="str">
        <f>IF(ISBLANK(Nomen.complète!U631),"-",Nomen.complète!U631)</f>
        <v>-</v>
      </c>
    </row>
    <row r="632" spans="1:13" x14ac:dyDescent="0.2">
      <c r="A632" s="164">
        <f>IF(ISBLANK(Nomen.complète!V632),"-",Nomen.complète!V632)</f>
        <v>31152000</v>
      </c>
      <c r="B632" s="189" t="str">
        <f>IF(ISBLANK(Nomen.complète!W632),"-",Nomen.complète!W632)</f>
        <v>Micromécanicien CFC (à partir de la rentrée 2020)</v>
      </c>
      <c r="C632" s="190">
        <f>IF(ISBLANK(Nomen.complète!X632),"-",Nomen.complète!X632)</f>
        <v>14</v>
      </c>
      <c r="D632" s="190">
        <f>IF(ISBLANK(Nomen.complète!Y632),"-",Nomen.complète!Y632)</f>
        <v>65</v>
      </c>
      <c r="E632" s="190">
        <f>IF(ISBLANK(Nomen.complète!Z632),"-",Nomen.complète!Z632)</f>
        <v>1</v>
      </c>
      <c r="F632" s="190">
        <f>IF(ISBLANK(Nomen.complète!AA632),"-",Nomen.complète!AA632)</f>
        <v>4</v>
      </c>
      <c r="G632" s="191">
        <f>IF(ISBLANK(Nomen.complète!AB632),"-",Nomen.complète!AB632)</f>
        <v>0</v>
      </c>
      <c r="H632" s="191">
        <f>IF(ISBLANK(Nomen.complète!AC632),"-",Nomen.complète!AC632)</f>
        <v>0</v>
      </c>
      <c r="L632" s="164" t="str">
        <f>IF(ISBLANK(Nomen.complète!T632),"-",Nomen.complète!T632)</f>
        <v>-</v>
      </c>
      <c r="M632" s="165" t="str">
        <f>IF(ISBLANK(Nomen.complète!U632),"-",Nomen.complète!U632)</f>
        <v>-</v>
      </c>
    </row>
    <row r="633" spans="1:13" x14ac:dyDescent="0.2">
      <c r="A633" s="164">
        <f>IF(ISBLANK(Nomen.complète!V633),"-",Nomen.complète!V633)</f>
        <v>31151002</v>
      </c>
      <c r="B633" s="189" t="str">
        <f>IF(ISBLANK(Nomen.complète!W633),"-",Nomen.complète!W633)</f>
        <v>Micromécanicien CFC - Décolletage</v>
      </c>
      <c r="C633" s="190">
        <f>IF(ISBLANK(Nomen.complète!X633),"-",Nomen.complète!X633)</f>
        <v>14</v>
      </c>
      <c r="D633" s="190">
        <f>IF(ISBLANK(Nomen.complète!Y633),"-",Nomen.complète!Y633)</f>
        <v>65</v>
      </c>
      <c r="E633" s="190">
        <f>IF(ISBLANK(Nomen.complète!Z633),"-",Nomen.complète!Z633)</f>
        <v>1</v>
      </c>
      <c r="F633" s="190">
        <f>IF(ISBLANK(Nomen.complète!AA633),"-",Nomen.complète!AA633)</f>
        <v>4</v>
      </c>
      <c r="G633" s="191">
        <f>IF(ISBLANK(Nomen.complète!AB633),"-",Nomen.complète!AB633)</f>
        <v>0</v>
      </c>
      <c r="H633" s="191">
        <f>IF(ISBLANK(Nomen.complète!AC633),"-",Nomen.complète!AC633)</f>
        <v>0</v>
      </c>
      <c r="L633" s="164" t="str">
        <f>IF(ISBLANK(Nomen.complète!T633),"-",Nomen.complète!T633)</f>
        <v>-</v>
      </c>
      <c r="M633" s="165" t="str">
        <f>IF(ISBLANK(Nomen.complète!U633),"-",Nomen.complète!U633)</f>
        <v>-</v>
      </c>
    </row>
    <row r="634" spans="1:13" x14ac:dyDescent="0.2">
      <c r="A634" s="164">
        <f>IF(ISBLANK(Nomen.complète!V634),"-",Nomen.complète!V634)</f>
        <v>31151003</v>
      </c>
      <c r="B634" s="189" t="str">
        <f>IF(ISBLANK(Nomen.complète!W634),"-",Nomen.complète!W634)</f>
        <v>Micromécanicien CFC - Etampes/Moules</v>
      </c>
      <c r="C634" s="190">
        <f>IF(ISBLANK(Nomen.complète!X634),"-",Nomen.complète!X634)</f>
        <v>14</v>
      </c>
      <c r="D634" s="190">
        <f>IF(ISBLANK(Nomen.complète!Y634),"-",Nomen.complète!Y634)</f>
        <v>65</v>
      </c>
      <c r="E634" s="190">
        <f>IF(ISBLANK(Nomen.complète!Z634),"-",Nomen.complète!Z634)</f>
        <v>1</v>
      </c>
      <c r="F634" s="190">
        <f>IF(ISBLANK(Nomen.complète!AA634),"-",Nomen.complète!AA634)</f>
        <v>4</v>
      </c>
      <c r="G634" s="191">
        <f>IF(ISBLANK(Nomen.complète!AB634),"-",Nomen.complète!AB634)</f>
        <v>0</v>
      </c>
      <c r="H634" s="191">
        <f>IF(ISBLANK(Nomen.complète!AC634),"-",Nomen.complète!AC634)</f>
        <v>0</v>
      </c>
      <c r="L634" s="164" t="str">
        <f>IF(ISBLANK(Nomen.complète!T634),"-",Nomen.complète!T634)</f>
        <v>-</v>
      </c>
      <c r="M634" s="165" t="str">
        <f>IF(ISBLANK(Nomen.complète!U634),"-",Nomen.complète!U634)</f>
        <v>-</v>
      </c>
    </row>
    <row r="635" spans="1:13" x14ac:dyDescent="0.2">
      <c r="A635" s="164">
        <f>IF(ISBLANK(Nomen.complète!V635),"-",Nomen.complète!V635)</f>
        <v>31151001</v>
      </c>
      <c r="B635" s="189" t="str">
        <f>IF(ISBLANK(Nomen.complète!W635),"-",Nomen.complète!W635)</f>
        <v>Micromécanicien CFC - Fabrication de pièces sur machines CNC</v>
      </c>
      <c r="C635" s="190">
        <f>IF(ISBLANK(Nomen.complète!X635),"-",Nomen.complète!X635)</f>
        <v>14</v>
      </c>
      <c r="D635" s="190">
        <f>IF(ISBLANK(Nomen.complète!Y635),"-",Nomen.complète!Y635)</f>
        <v>65</v>
      </c>
      <c r="E635" s="190">
        <f>IF(ISBLANK(Nomen.complète!Z635),"-",Nomen.complète!Z635)</f>
        <v>1</v>
      </c>
      <c r="F635" s="190">
        <f>IF(ISBLANK(Nomen.complète!AA635),"-",Nomen.complète!AA635)</f>
        <v>4</v>
      </c>
      <c r="G635" s="191">
        <f>IF(ISBLANK(Nomen.complète!AB635),"-",Nomen.complète!AB635)</f>
        <v>0</v>
      </c>
      <c r="H635" s="191">
        <f>IF(ISBLANK(Nomen.complète!AC635),"-",Nomen.complète!AC635)</f>
        <v>0</v>
      </c>
      <c r="L635" s="164" t="str">
        <f>IF(ISBLANK(Nomen.complète!T635),"-",Nomen.complète!T635)</f>
        <v>-</v>
      </c>
      <c r="M635" s="165" t="str">
        <f>IF(ISBLANK(Nomen.complète!U635),"-",Nomen.complète!U635)</f>
        <v>-</v>
      </c>
    </row>
    <row r="636" spans="1:13" x14ac:dyDescent="0.2">
      <c r="A636" s="164">
        <f>IF(ISBLANK(Nomen.complète!V636),"-",Nomen.complète!V636)</f>
        <v>31151004</v>
      </c>
      <c r="B636" s="189" t="str">
        <f>IF(ISBLANK(Nomen.complète!W636),"-",Nomen.complète!W636)</f>
        <v>Micromécanicien CFC - Prototype</v>
      </c>
      <c r="C636" s="190">
        <f>IF(ISBLANK(Nomen.complète!X636),"-",Nomen.complète!X636)</f>
        <v>14</v>
      </c>
      <c r="D636" s="190">
        <f>IF(ISBLANK(Nomen.complète!Y636),"-",Nomen.complète!Y636)</f>
        <v>65</v>
      </c>
      <c r="E636" s="190">
        <f>IF(ISBLANK(Nomen.complète!Z636),"-",Nomen.complète!Z636)</f>
        <v>1</v>
      </c>
      <c r="F636" s="190">
        <f>IF(ISBLANK(Nomen.complète!AA636),"-",Nomen.complète!AA636)</f>
        <v>4</v>
      </c>
      <c r="G636" s="191">
        <f>IF(ISBLANK(Nomen.complète!AB636),"-",Nomen.complète!AB636)</f>
        <v>0</v>
      </c>
      <c r="H636" s="191">
        <f>IF(ISBLANK(Nomen.complète!AC636),"-",Nomen.complète!AC636)</f>
        <v>0</v>
      </c>
      <c r="L636" s="164" t="str">
        <f>IF(ISBLANK(Nomen.complète!T636),"-",Nomen.complète!T636)</f>
        <v>-</v>
      </c>
      <c r="M636" s="165" t="str">
        <f>IF(ISBLANK(Nomen.complète!U636),"-",Nomen.complète!U636)</f>
        <v>-</v>
      </c>
    </row>
    <row r="637" spans="1:13" x14ac:dyDescent="0.2">
      <c r="A637" s="164">
        <f>IF(ISBLANK(Nomen.complète!V637),"-",Nomen.complète!V637)</f>
        <v>31151000</v>
      </c>
      <c r="B637" s="189" t="str">
        <f>IF(ISBLANK(Nomen.complète!W637),"-",Nomen.complète!W637)</f>
        <v>Micromécanicien CFC - sans autres indications</v>
      </c>
      <c r="C637" s="190">
        <f>IF(ISBLANK(Nomen.complète!X637),"-",Nomen.complète!X637)</f>
        <v>14</v>
      </c>
      <c r="D637" s="190">
        <f>IF(ISBLANK(Nomen.complète!Y637),"-",Nomen.complète!Y637)</f>
        <v>65</v>
      </c>
      <c r="E637" s="190">
        <f>IF(ISBLANK(Nomen.complète!Z637),"-",Nomen.complète!Z637)</f>
        <v>1</v>
      </c>
      <c r="F637" s="190">
        <f>IF(ISBLANK(Nomen.complète!AA637),"-",Nomen.complète!AA637)</f>
        <v>4</v>
      </c>
      <c r="G637" s="191">
        <f>IF(ISBLANK(Nomen.complète!AB637),"-",Nomen.complète!AB637)</f>
        <v>0</v>
      </c>
      <c r="H637" s="191">
        <f>IF(ISBLANK(Nomen.complète!AC637),"-",Nomen.complète!AC637)</f>
        <v>0</v>
      </c>
      <c r="L637" s="164" t="str">
        <f>IF(ISBLANK(Nomen.complète!T637),"-",Nomen.complète!T637)</f>
        <v>-</v>
      </c>
      <c r="M637" s="165" t="str">
        <f>IF(ISBLANK(Nomen.complète!U637),"-",Nomen.complète!U637)</f>
        <v>-</v>
      </c>
    </row>
    <row r="638" spans="1:13" x14ac:dyDescent="0.2">
      <c r="A638" s="164">
        <f>IF(ISBLANK(Nomen.complète!V638),"-",Nomen.complète!V638)</f>
        <v>27760000</v>
      </c>
      <c r="B638" s="189" t="str">
        <f>IF(ISBLANK(Nomen.complète!W638),"-",Nomen.complète!W638)</f>
        <v>Monteur automaticien CFC</v>
      </c>
      <c r="C638" s="190">
        <f>IF(ISBLANK(Nomen.complète!X638),"-",Nomen.complète!X638)</f>
        <v>14</v>
      </c>
      <c r="D638" s="190">
        <f>IF(ISBLANK(Nomen.complète!Y638),"-",Nomen.complète!Y638)</f>
        <v>65</v>
      </c>
      <c r="E638" s="190">
        <f>IF(ISBLANK(Nomen.complète!Z638),"-",Nomen.complète!Z638)</f>
        <v>1</v>
      </c>
      <c r="F638" s="190">
        <f>IF(ISBLANK(Nomen.complète!AA638),"-",Nomen.complète!AA638)</f>
        <v>4</v>
      </c>
      <c r="G638" s="191">
        <f>IF(ISBLANK(Nomen.complète!AB638),"-",Nomen.complète!AB638)</f>
        <v>0</v>
      </c>
      <c r="H638" s="191">
        <f>IF(ISBLANK(Nomen.complète!AC638),"-",Nomen.complète!AC638)</f>
        <v>0</v>
      </c>
      <c r="L638" s="176" t="str">
        <f>IF(ISBLANK('TEns suppl.'!$B4),"-",'TEns suppl.'!A4)</f>
        <v>-</v>
      </c>
      <c r="M638" s="205" t="str">
        <f>IF(ISBLANK('TEns suppl.'!B4),"-",'TEns suppl.'!B4)</f>
        <v>-</v>
      </c>
    </row>
    <row r="639" spans="1:13" x14ac:dyDescent="0.2">
      <c r="A639" s="164">
        <f>IF(ISBLANK(Nomen.complète!V639),"-",Nomen.complète!V639)</f>
        <v>28820000</v>
      </c>
      <c r="B639" s="189" t="str">
        <f>IF(ISBLANK(Nomen.complète!W639),"-",Nomen.complète!W639)</f>
        <v>Monteur frigoriste CFC</v>
      </c>
      <c r="C639" s="190">
        <f>IF(ISBLANK(Nomen.complète!X639),"-",Nomen.complète!X639)</f>
        <v>14</v>
      </c>
      <c r="D639" s="190">
        <f>IF(ISBLANK(Nomen.complète!Y639),"-",Nomen.complète!Y639)</f>
        <v>65</v>
      </c>
      <c r="E639" s="190">
        <f>IF(ISBLANK(Nomen.complète!Z639),"-",Nomen.complète!Z639)</f>
        <v>1</v>
      </c>
      <c r="F639" s="190">
        <f>IF(ISBLANK(Nomen.complète!AA639),"-",Nomen.complète!AA639)</f>
        <v>4</v>
      </c>
      <c r="G639" s="191">
        <f>IF(ISBLANK(Nomen.complète!AB639),"-",Nomen.complète!AB639)</f>
        <v>0</v>
      </c>
      <c r="H639" s="191">
        <f>IF(ISBLANK(Nomen.complète!AC639),"-",Nomen.complète!AC639)</f>
        <v>0</v>
      </c>
      <c r="L639" s="176" t="str">
        <f>IF(ISBLANK('TEns suppl.'!$B5),"-",'TEns suppl.'!A5)</f>
        <v>-</v>
      </c>
      <c r="M639" s="205" t="str">
        <f>IF(ISBLANK('TEns suppl.'!B5),"-",'TEns suppl.'!B5)</f>
        <v>-</v>
      </c>
    </row>
    <row r="640" spans="1:13" x14ac:dyDescent="0.2">
      <c r="A640" s="164">
        <f>IF(ISBLANK(Nomen.complète!V640),"-",Nomen.complète!V640)</f>
        <v>19110000</v>
      </c>
      <c r="B640" s="189" t="str">
        <f>IF(ISBLANK(Nomen.complète!W640),"-",Nomen.complète!W640)</f>
        <v>Mouleur CFC</v>
      </c>
      <c r="C640" s="190">
        <f>IF(ISBLANK(Nomen.complète!X640),"-",Nomen.complète!X640)</f>
        <v>14</v>
      </c>
      <c r="D640" s="190">
        <f>IF(ISBLANK(Nomen.complète!Y640),"-",Nomen.complète!Y640)</f>
        <v>65</v>
      </c>
      <c r="E640" s="190">
        <f>IF(ISBLANK(Nomen.complète!Z640),"-",Nomen.complète!Z640)</f>
        <v>1</v>
      </c>
      <c r="F640" s="190">
        <f>IF(ISBLANK(Nomen.complète!AA640),"-",Nomen.complète!AA640)</f>
        <v>4</v>
      </c>
      <c r="G640" s="191">
        <f>IF(ISBLANK(Nomen.complète!AB640),"-",Nomen.complète!AB640)</f>
        <v>0</v>
      </c>
      <c r="H640" s="191">
        <f>IF(ISBLANK(Nomen.complète!AC640),"-",Nomen.complète!AC640)</f>
        <v>0</v>
      </c>
      <c r="L640" s="176" t="str">
        <f>IF(ISBLANK('TEns suppl.'!$B6),"-",'TEns suppl.'!A6)</f>
        <v>-</v>
      </c>
      <c r="M640" s="205" t="str">
        <f>IF(ISBLANK('TEns suppl.'!B6),"-",'TEns suppl.'!B6)</f>
        <v>-</v>
      </c>
    </row>
    <row r="641" spans="1:13" x14ac:dyDescent="0.2">
      <c r="A641" s="164">
        <f>IF(ISBLANK(Nomen.complète!V641),"-",Nomen.complète!V641)</f>
        <v>28401000</v>
      </c>
      <c r="B641" s="189" t="str">
        <f>IF(ISBLANK(Nomen.complète!W641),"-",Nomen.complète!W641)</f>
        <v>Mouleur de fonderie CFC -  sans autres indications</v>
      </c>
      <c r="C641" s="190">
        <f>IF(ISBLANK(Nomen.complète!X641),"-",Nomen.complète!X641)</f>
        <v>14</v>
      </c>
      <c r="D641" s="190">
        <f>IF(ISBLANK(Nomen.complète!Y641),"-",Nomen.complète!Y641)</f>
        <v>65</v>
      </c>
      <c r="E641" s="190">
        <f>IF(ISBLANK(Nomen.complète!Z641),"-",Nomen.complète!Z641)</f>
        <v>1</v>
      </c>
      <c r="F641" s="190">
        <f>IF(ISBLANK(Nomen.complète!AA641),"-",Nomen.complète!AA641)</f>
        <v>3</v>
      </c>
      <c r="G641" s="191">
        <f>IF(ISBLANK(Nomen.complète!AB641),"-",Nomen.complète!AB641)</f>
        <v>0</v>
      </c>
      <c r="H641" s="191">
        <f>IF(ISBLANK(Nomen.complète!AC641),"-",Nomen.complète!AC641)</f>
        <v>0</v>
      </c>
      <c r="L641" s="176" t="str">
        <f>IF(ISBLANK('TEns suppl.'!$B7),"-",'TEns suppl.'!A7)</f>
        <v>-</v>
      </c>
      <c r="M641" s="205" t="str">
        <f>IF(ISBLANK('TEns suppl.'!B7),"-",'TEns suppl.'!B7)</f>
        <v>-</v>
      </c>
    </row>
    <row r="642" spans="1:13" x14ac:dyDescent="0.2">
      <c r="A642" s="164">
        <f>IF(ISBLANK(Nomen.complète!V642),"-",Nomen.complète!V642)</f>
        <v>28401002</v>
      </c>
      <c r="B642" s="189" t="str">
        <f>IF(ISBLANK(Nomen.complète!W642),"-",Nomen.complète!W642)</f>
        <v>Mouleur de fonderie CFC - Moules perdus</v>
      </c>
      <c r="C642" s="190">
        <f>IF(ISBLANK(Nomen.complète!X642),"-",Nomen.complète!X642)</f>
        <v>14</v>
      </c>
      <c r="D642" s="190">
        <f>IF(ISBLANK(Nomen.complète!Y642),"-",Nomen.complète!Y642)</f>
        <v>65</v>
      </c>
      <c r="E642" s="190">
        <f>IF(ISBLANK(Nomen.complète!Z642),"-",Nomen.complète!Z642)</f>
        <v>1</v>
      </c>
      <c r="F642" s="190">
        <f>IF(ISBLANK(Nomen.complète!AA642),"-",Nomen.complète!AA642)</f>
        <v>3</v>
      </c>
      <c r="G642" s="191">
        <f>IF(ISBLANK(Nomen.complète!AB642),"-",Nomen.complète!AB642)</f>
        <v>0</v>
      </c>
      <c r="H642" s="191">
        <f>IF(ISBLANK(Nomen.complète!AC642),"-",Nomen.complète!AC642)</f>
        <v>0</v>
      </c>
      <c r="L642" s="176" t="str">
        <f>IF(ISBLANK('TEns suppl.'!$B8),"-",'TEns suppl.'!A8)</f>
        <v>-</v>
      </c>
      <c r="M642" s="205" t="str">
        <f>IF(ISBLANK('TEns suppl.'!B8),"-",'TEns suppl.'!B8)</f>
        <v>-</v>
      </c>
    </row>
    <row r="643" spans="1:13" x14ac:dyDescent="0.2">
      <c r="A643" s="164">
        <f>IF(ISBLANK(Nomen.complète!V643),"-",Nomen.complète!V643)</f>
        <v>28401001</v>
      </c>
      <c r="B643" s="189" t="str">
        <f>IF(ISBLANK(Nomen.complète!W643),"-",Nomen.complète!W643)</f>
        <v>Mouleur de fonderie CFC - Moules permanents</v>
      </c>
      <c r="C643" s="190">
        <f>IF(ISBLANK(Nomen.complète!X643),"-",Nomen.complète!X643)</f>
        <v>14</v>
      </c>
      <c r="D643" s="190">
        <f>IF(ISBLANK(Nomen.complète!Y643),"-",Nomen.complète!Y643)</f>
        <v>65</v>
      </c>
      <c r="E643" s="190">
        <f>IF(ISBLANK(Nomen.complète!Z643),"-",Nomen.complète!Z643)</f>
        <v>1</v>
      </c>
      <c r="F643" s="190">
        <f>IF(ISBLANK(Nomen.complète!AA643),"-",Nomen.complète!AA643)</f>
        <v>3</v>
      </c>
      <c r="G643" s="191">
        <f>IF(ISBLANK(Nomen.complète!AB643),"-",Nomen.complète!AB643)</f>
        <v>0</v>
      </c>
      <c r="H643" s="191">
        <f>IF(ISBLANK(Nomen.complète!AC643),"-",Nomen.complète!AC643)</f>
        <v>0</v>
      </c>
      <c r="L643" s="176" t="str">
        <f>IF(ISBLANK('TEns suppl.'!$B9),"-",'TEns suppl.'!A9)</f>
        <v>-</v>
      </c>
      <c r="M643" s="205" t="str">
        <f>IF(ISBLANK('TEns suppl.'!B9),"-",'TEns suppl.'!B9)</f>
        <v>-</v>
      </c>
    </row>
    <row r="644" spans="1:13" x14ac:dyDescent="0.2">
      <c r="A644" s="164">
        <f>IF(ISBLANK(Nomen.complète!V644),"-",Nomen.complète!V644)</f>
        <v>48450000</v>
      </c>
      <c r="B644" s="189" t="str">
        <f>IF(ISBLANK(Nomen.complète!W644),"-",Nomen.complète!W644)</f>
        <v>Musicien</v>
      </c>
      <c r="C644" s="190">
        <f>IF(ISBLANK(Nomen.complète!X644),"-",Nomen.complète!X644)</f>
        <v>14</v>
      </c>
      <c r="D644" s="190">
        <f>IF(ISBLANK(Nomen.complète!Y644),"-",Nomen.complète!Y644)</f>
        <v>65</v>
      </c>
      <c r="E644" s="190">
        <f>IF(ISBLANK(Nomen.complète!Z644),"-",Nomen.complète!Z644)</f>
        <v>1</v>
      </c>
      <c r="F644" s="190">
        <f>IF(ISBLANK(Nomen.complète!AA644),"-",Nomen.complète!AA644)</f>
        <v>4</v>
      </c>
      <c r="G644" s="191">
        <f>IF(ISBLANK(Nomen.complète!AB644),"-",Nomen.complète!AB644)</f>
        <v>0</v>
      </c>
      <c r="H644" s="191">
        <f>IF(ISBLANK(Nomen.complète!AC644),"-",Nomen.complète!AC644)</f>
        <v>99</v>
      </c>
      <c r="L644" s="176" t="str">
        <f>IF(ISBLANK('TEns suppl.'!$B10),"-",'TEns suppl.'!A10)</f>
        <v>-</v>
      </c>
      <c r="M644" s="205" t="str">
        <f>IF(ISBLANK('TEns suppl.'!B10),"-",'TEns suppl.'!B10)</f>
        <v>-</v>
      </c>
    </row>
    <row r="645" spans="1:13" x14ac:dyDescent="0.2">
      <c r="A645" s="164">
        <f>IF(ISBLANK(Nomen.complète!V645),"-",Nomen.complète!V645)</f>
        <v>29360000</v>
      </c>
      <c r="B645" s="189" t="str">
        <f>IF(ISBLANK(Nomen.complète!W645),"-",Nomen.complète!W645)</f>
        <v>Mécanicien d'appareils à moteur CFC</v>
      </c>
      <c r="C645" s="190">
        <f>IF(ISBLANK(Nomen.complète!X645),"-",Nomen.complète!X645)</f>
        <v>14</v>
      </c>
      <c r="D645" s="190">
        <f>IF(ISBLANK(Nomen.complète!Y645),"-",Nomen.complète!Y645)</f>
        <v>65</v>
      </c>
      <c r="E645" s="190">
        <f>IF(ISBLANK(Nomen.complète!Z645),"-",Nomen.complète!Z645)</f>
        <v>1</v>
      </c>
      <c r="F645" s="190">
        <f>IF(ISBLANK(Nomen.complète!AA645),"-",Nomen.complète!AA645)</f>
        <v>4</v>
      </c>
      <c r="G645" s="191">
        <f>IF(ISBLANK(Nomen.complète!AB645),"-",Nomen.complète!AB645)</f>
        <v>0</v>
      </c>
      <c r="H645" s="191">
        <f>IF(ISBLANK(Nomen.complète!AC645),"-",Nomen.complète!AC645)</f>
        <v>0</v>
      </c>
      <c r="L645" s="176" t="str">
        <f>IF(ISBLANK('TEns suppl.'!$B11),"-",'TEns suppl.'!A11)</f>
        <v>-</v>
      </c>
      <c r="M645" s="205" t="str">
        <f>IF(ISBLANK('TEns suppl.'!B11),"-",'TEns suppl.'!B11)</f>
        <v>-</v>
      </c>
    </row>
    <row r="646" spans="1:13" x14ac:dyDescent="0.2">
      <c r="A646" s="164">
        <f>IF(ISBLANK(Nomen.complète!V646),"-",Nomen.complète!V646)</f>
        <v>29120000</v>
      </c>
      <c r="B646" s="189" t="str">
        <f>IF(ISBLANK(Nomen.complète!W646),"-",Nomen.complète!W646)</f>
        <v>Mécanicien de production CFC</v>
      </c>
      <c r="C646" s="190">
        <f>IF(ISBLANK(Nomen.complète!X646),"-",Nomen.complète!X646)</f>
        <v>14</v>
      </c>
      <c r="D646" s="190">
        <f>IF(ISBLANK(Nomen.complète!Y646),"-",Nomen.complète!Y646)</f>
        <v>65</v>
      </c>
      <c r="E646" s="190">
        <f>IF(ISBLANK(Nomen.complète!Z646),"-",Nomen.complète!Z646)</f>
        <v>1</v>
      </c>
      <c r="F646" s="190">
        <f>IF(ISBLANK(Nomen.complète!AA646),"-",Nomen.complète!AA646)</f>
        <v>3</v>
      </c>
      <c r="G646" s="191">
        <f>IF(ISBLANK(Nomen.complète!AB646),"-",Nomen.complète!AB646)</f>
        <v>0</v>
      </c>
      <c r="H646" s="191">
        <f>IF(ISBLANK(Nomen.complète!AC646),"-",Nomen.complète!AC646)</f>
        <v>0</v>
      </c>
      <c r="L646" s="176" t="str">
        <f>IF(ISBLANK('TEns suppl.'!$B12),"-",'TEns suppl.'!A12)</f>
        <v>-</v>
      </c>
      <c r="M646" s="205" t="str">
        <f>IF(ISBLANK('TEns suppl.'!B12),"-",'TEns suppl.'!B12)</f>
        <v>-</v>
      </c>
    </row>
    <row r="647" spans="1:13" x14ac:dyDescent="0.2">
      <c r="A647" s="164">
        <f>IF(ISBLANK(Nomen.complète!V647),"-",Nomen.complète!V647)</f>
        <v>27870000</v>
      </c>
      <c r="B647" s="189" t="str">
        <f>IF(ISBLANK(Nomen.complète!W647),"-",Nomen.complète!W647)</f>
        <v>Mécanicien en cycles CFC</v>
      </c>
      <c r="C647" s="190">
        <f>IF(ISBLANK(Nomen.complète!X647),"-",Nomen.complète!X647)</f>
        <v>14</v>
      </c>
      <c r="D647" s="190">
        <f>IF(ISBLANK(Nomen.complète!Y647),"-",Nomen.complète!Y647)</f>
        <v>65</v>
      </c>
      <c r="E647" s="190">
        <f>IF(ISBLANK(Nomen.complète!Z647),"-",Nomen.complète!Z647)</f>
        <v>1</v>
      </c>
      <c r="F647" s="190">
        <f>IF(ISBLANK(Nomen.complète!AA647),"-",Nomen.complète!AA647)</f>
        <v>3</v>
      </c>
      <c r="G647" s="191">
        <f>IF(ISBLANK(Nomen.complète!AB647),"-",Nomen.complète!AB647)</f>
        <v>0</v>
      </c>
      <c r="H647" s="191">
        <f>IF(ISBLANK(Nomen.complète!AC647),"-",Nomen.complète!AC647)</f>
        <v>0</v>
      </c>
      <c r="L647" s="176" t="str">
        <f>IF(ISBLANK('TEns suppl.'!$B13),"-",'TEns suppl.'!A13)</f>
        <v>-</v>
      </c>
      <c r="M647" s="205" t="str">
        <f>IF(ISBLANK('TEns suppl.'!B13),"-",'TEns suppl.'!B13)</f>
        <v>-</v>
      </c>
    </row>
    <row r="648" spans="1:13" x14ac:dyDescent="0.2">
      <c r="A648" s="164">
        <f>IF(ISBLANK(Nomen.complète!V648),"-",Nomen.complète!V648)</f>
        <v>28860000</v>
      </c>
      <c r="B648" s="189" t="str">
        <f>IF(ISBLANK(Nomen.complète!W648),"-",Nomen.complète!W648)</f>
        <v>Mécanicien en machines agricoles CFC</v>
      </c>
      <c r="C648" s="190">
        <f>IF(ISBLANK(Nomen.complète!X648),"-",Nomen.complète!X648)</f>
        <v>14</v>
      </c>
      <c r="D648" s="190">
        <f>IF(ISBLANK(Nomen.complète!Y648),"-",Nomen.complète!Y648)</f>
        <v>65</v>
      </c>
      <c r="E648" s="190">
        <f>IF(ISBLANK(Nomen.complète!Z648),"-",Nomen.complète!Z648)</f>
        <v>1</v>
      </c>
      <c r="F648" s="190">
        <f>IF(ISBLANK(Nomen.complète!AA648),"-",Nomen.complète!AA648)</f>
        <v>4</v>
      </c>
      <c r="G648" s="191">
        <f>IF(ISBLANK(Nomen.complète!AB648),"-",Nomen.complète!AB648)</f>
        <v>0</v>
      </c>
      <c r="H648" s="191">
        <f>IF(ISBLANK(Nomen.complète!AC648),"-",Nomen.complète!AC648)</f>
        <v>0</v>
      </c>
      <c r="L648" s="176" t="str">
        <f>IF(ISBLANK('TEns suppl.'!$B14),"-",'TEns suppl.'!A14)</f>
        <v>-</v>
      </c>
      <c r="M648" s="205" t="str">
        <f>IF(ISBLANK('TEns suppl.'!B14),"-",'TEns suppl.'!B14)</f>
        <v>-</v>
      </c>
    </row>
    <row r="649" spans="1:13" x14ac:dyDescent="0.2">
      <c r="A649" s="164">
        <f>IF(ISBLANK(Nomen.complète!V649),"-",Nomen.complète!V649)</f>
        <v>27320000</v>
      </c>
      <c r="B649" s="189" t="str">
        <f>IF(ISBLANK(Nomen.complète!W649),"-",Nomen.complète!W649)</f>
        <v>Mécanicien en machines de chantier CFC</v>
      </c>
      <c r="C649" s="190">
        <f>IF(ISBLANK(Nomen.complète!X649),"-",Nomen.complète!X649)</f>
        <v>14</v>
      </c>
      <c r="D649" s="190">
        <f>IF(ISBLANK(Nomen.complète!Y649),"-",Nomen.complète!Y649)</f>
        <v>65</v>
      </c>
      <c r="E649" s="190">
        <f>IF(ISBLANK(Nomen.complète!Z649),"-",Nomen.complète!Z649)</f>
        <v>1</v>
      </c>
      <c r="F649" s="190">
        <f>IF(ISBLANK(Nomen.complète!AA649),"-",Nomen.complète!AA649)</f>
        <v>4</v>
      </c>
      <c r="G649" s="191">
        <f>IF(ISBLANK(Nomen.complète!AB649),"-",Nomen.complète!AB649)</f>
        <v>0</v>
      </c>
      <c r="H649" s="191">
        <f>IF(ISBLANK(Nomen.complète!AC649),"-",Nomen.complète!AC649)</f>
        <v>0</v>
      </c>
      <c r="L649" s="176" t="str">
        <f>IF(ISBLANK('TEns suppl.'!$B15),"-",'TEns suppl.'!A15)</f>
        <v>-</v>
      </c>
      <c r="M649" s="205" t="str">
        <f>IF(ISBLANK('TEns suppl.'!B15),"-",'TEns suppl.'!B15)</f>
        <v>-</v>
      </c>
    </row>
    <row r="650" spans="1:13" x14ac:dyDescent="0.2">
      <c r="A650" s="164">
        <f>IF(ISBLANK(Nomen.complète!V650),"-",Nomen.complète!V650)</f>
        <v>27270001</v>
      </c>
      <c r="B650" s="189" t="str">
        <f>IF(ISBLANK(Nomen.complète!W650),"-",Nomen.complète!W650)</f>
        <v>Mécanicien en maintenance d'automobiles CFC - Automobiles légères</v>
      </c>
      <c r="C650" s="190">
        <f>IF(ISBLANK(Nomen.complète!X650),"-",Nomen.complète!X650)</f>
        <v>14</v>
      </c>
      <c r="D650" s="190">
        <f>IF(ISBLANK(Nomen.complète!Y650),"-",Nomen.complète!Y650)</f>
        <v>65</v>
      </c>
      <c r="E650" s="190">
        <f>IF(ISBLANK(Nomen.complète!Z650),"-",Nomen.complète!Z650)</f>
        <v>1</v>
      </c>
      <c r="F650" s="190">
        <f>IF(ISBLANK(Nomen.complète!AA650),"-",Nomen.complète!AA650)</f>
        <v>3</v>
      </c>
      <c r="G650" s="191">
        <f>IF(ISBLANK(Nomen.complète!AB650),"-",Nomen.complète!AB650)</f>
        <v>0</v>
      </c>
      <c r="H650" s="191">
        <f>IF(ISBLANK(Nomen.complète!AC650),"-",Nomen.complète!AC650)</f>
        <v>0</v>
      </c>
      <c r="L650" s="176" t="str">
        <f>IF(ISBLANK('TEns suppl.'!$B16),"-",'TEns suppl.'!A16)</f>
        <v>-</v>
      </c>
      <c r="M650" s="205" t="str">
        <f>IF(ISBLANK('TEns suppl.'!B16),"-",'TEns suppl.'!B16)</f>
        <v>-</v>
      </c>
    </row>
    <row r="651" spans="1:13" x14ac:dyDescent="0.2">
      <c r="A651" s="164">
        <f>IF(ISBLANK(Nomen.complète!V651),"-",Nomen.complète!V651)</f>
        <v>27270002</v>
      </c>
      <c r="B651" s="189" t="str">
        <f>IF(ISBLANK(Nomen.complète!W651),"-",Nomen.complète!W651)</f>
        <v>Mécanicien en maintenance d'automobiles CFC - Véhicules lourds</v>
      </c>
      <c r="C651" s="190">
        <f>IF(ISBLANK(Nomen.complète!X651),"-",Nomen.complète!X651)</f>
        <v>14</v>
      </c>
      <c r="D651" s="190">
        <f>IF(ISBLANK(Nomen.complète!Y651),"-",Nomen.complète!Y651)</f>
        <v>65</v>
      </c>
      <c r="E651" s="190">
        <f>IF(ISBLANK(Nomen.complète!Z651),"-",Nomen.complète!Z651)</f>
        <v>1</v>
      </c>
      <c r="F651" s="190">
        <f>IF(ISBLANK(Nomen.complète!AA651),"-",Nomen.complète!AA651)</f>
        <v>3</v>
      </c>
      <c r="G651" s="191">
        <f>IF(ISBLANK(Nomen.complète!AB651),"-",Nomen.complète!AB651)</f>
        <v>0</v>
      </c>
      <c r="H651" s="191">
        <f>IF(ISBLANK(Nomen.complète!AC651),"-",Nomen.complète!AC651)</f>
        <v>0</v>
      </c>
      <c r="L651" s="176" t="str">
        <f>IF(ISBLANK('TEns suppl.'!$B17),"-",'TEns suppl.'!A17)</f>
        <v>-</v>
      </c>
      <c r="M651" s="205" t="str">
        <f>IF(ISBLANK('TEns suppl.'!B17),"-",'TEns suppl.'!B17)</f>
        <v>-</v>
      </c>
    </row>
    <row r="652" spans="1:13" x14ac:dyDescent="0.2">
      <c r="A652" s="164">
        <f>IF(ISBLANK(Nomen.complète!V652),"-",Nomen.complète!V652)</f>
        <v>27270099</v>
      </c>
      <c r="B652" s="189" t="str">
        <f>IF(ISBLANK(Nomen.complète!W652),"-",Nomen.complète!W652)</f>
        <v>Mécanicien en maintenance d'automobiles CFC - sans autres indications</v>
      </c>
      <c r="C652" s="190">
        <f>IF(ISBLANK(Nomen.complète!X652),"-",Nomen.complète!X652)</f>
        <v>14</v>
      </c>
      <c r="D652" s="190">
        <f>IF(ISBLANK(Nomen.complète!Y652),"-",Nomen.complète!Y652)</f>
        <v>65</v>
      </c>
      <c r="E652" s="190">
        <f>IF(ISBLANK(Nomen.complète!Z652),"-",Nomen.complète!Z652)</f>
        <v>1</v>
      </c>
      <c r="F652" s="190">
        <f>IF(ISBLANK(Nomen.complète!AA652),"-",Nomen.complète!AA652)</f>
        <v>3</v>
      </c>
      <c r="G652" s="191">
        <f>IF(ISBLANK(Nomen.complète!AB652),"-",Nomen.complète!AB652)</f>
        <v>0</v>
      </c>
      <c r="H652" s="191">
        <f>IF(ISBLANK(Nomen.complète!AC652),"-",Nomen.complète!AC652)</f>
        <v>0</v>
      </c>
      <c r="L652" s="176" t="str">
        <f>IF(ISBLANK('TEns suppl.'!$B18),"-",'TEns suppl.'!A18)</f>
        <v>-</v>
      </c>
      <c r="M652" s="205" t="str">
        <f>IF(ISBLANK('TEns suppl.'!B18),"-",'TEns suppl.'!B18)</f>
        <v>-</v>
      </c>
    </row>
    <row r="653" spans="1:13" x14ac:dyDescent="0.2">
      <c r="A653" s="164">
        <f>IF(ISBLANK(Nomen.complète!V653),"-",Nomen.complète!V653)</f>
        <v>29410000</v>
      </c>
      <c r="B653" s="189" t="str">
        <f>IF(ISBLANK(Nomen.complète!W653),"-",Nomen.complète!W653)</f>
        <v>Mécanicien en motocycles CFC</v>
      </c>
      <c r="C653" s="190">
        <f>IF(ISBLANK(Nomen.complète!X653),"-",Nomen.complète!X653)</f>
        <v>14</v>
      </c>
      <c r="D653" s="190">
        <f>IF(ISBLANK(Nomen.complète!Y653),"-",Nomen.complète!Y653)</f>
        <v>65</v>
      </c>
      <c r="E653" s="190">
        <f>IF(ISBLANK(Nomen.complète!Z653),"-",Nomen.complète!Z653)</f>
        <v>1</v>
      </c>
      <c r="F653" s="190">
        <f>IF(ISBLANK(Nomen.complète!AA653),"-",Nomen.complète!AA653)</f>
        <v>4</v>
      </c>
      <c r="G653" s="191">
        <f>IF(ISBLANK(Nomen.complète!AB653),"-",Nomen.complète!AB653)</f>
        <v>0</v>
      </c>
      <c r="H653" s="191">
        <f>IF(ISBLANK(Nomen.complète!AC653),"-",Nomen.complète!AC653)</f>
        <v>0</v>
      </c>
      <c r="L653" s="176" t="str">
        <f>IF(ISBLANK('TEns suppl.'!$B19),"-",'TEns suppl.'!A19)</f>
        <v>-</v>
      </c>
      <c r="M653" s="205" t="str">
        <f>IF(ISBLANK('TEns suppl.'!B19),"-",'TEns suppl.'!B19)</f>
        <v>-</v>
      </c>
    </row>
    <row r="654" spans="1:13" x14ac:dyDescent="0.2">
      <c r="A654" s="164">
        <f>IF(ISBLANK(Nomen.complète!V654),"-",Nomen.complète!V654)</f>
        <v>27880000</v>
      </c>
      <c r="B654" s="189" t="str">
        <f>IF(ISBLANK(Nomen.complète!W654),"-",Nomen.complète!W654)</f>
        <v>Mécanicien en motocycles de petite cylindrée et cycles CFC</v>
      </c>
      <c r="C654" s="190">
        <f>IF(ISBLANK(Nomen.complète!X654),"-",Nomen.complète!X654)</f>
        <v>14</v>
      </c>
      <c r="D654" s="190">
        <f>IF(ISBLANK(Nomen.complète!Y654),"-",Nomen.complète!Y654)</f>
        <v>65</v>
      </c>
      <c r="E654" s="190">
        <f>IF(ISBLANK(Nomen.complète!Z654),"-",Nomen.complète!Z654)</f>
        <v>1</v>
      </c>
      <c r="F654" s="190">
        <f>IF(ISBLANK(Nomen.complète!AA654),"-",Nomen.complète!AA654)</f>
        <v>3</v>
      </c>
      <c r="G654" s="191">
        <f>IF(ISBLANK(Nomen.complète!AB654),"-",Nomen.complète!AB654)</f>
        <v>0</v>
      </c>
      <c r="H654" s="191">
        <f>IF(ISBLANK(Nomen.complète!AC654),"-",Nomen.complète!AC654)</f>
        <v>0</v>
      </c>
      <c r="L654" s="176" t="str">
        <f>IF(ISBLANK('TEns suppl.'!$B20),"-",'TEns suppl.'!A20)</f>
        <v>-</v>
      </c>
      <c r="M654" s="205" t="str">
        <f>IF(ISBLANK('TEns suppl.'!B20),"-",'TEns suppl.'!B20)</f>
        <v>-</v>
      </c>
    </row>
    <row r="655" spans="1:13" x14ac:dyDescent="0.2">
      <c r="A655" s="164">
        <f>IF(ISBLANK(Nomen.complète!V655),"-",Nomen.complète!V655)</f>
        <v>27220001</v>
      </c>
      <c r="B655" s="189" t="str">
        <f>IF(ISBLANK(Nomen.complète!W655),"-",Nomen.complète!W655)</f>
        <v>Mécatronicien d'automobiles CFC - Automobiles légères</v>
      </c>
      <c r="C655" s="190">
        <f>IF(ISBLANK(Nomen.complète!X655),"-",Nomen.complète!X655)</f>
        <v>14</v>
      </c>
      <c r="D655" s="190">
        <f>IF(ISBLANK(Nomen.complète!Y655),"-",Nomen.complète!Y655)</f>
        <v>65</v>
      </c>
      <c r="E655" s="190">
        <f>IF(ISBLANK(Nomen.complète!Z655),"-",Nomen.complète!Z655)</f>
        <v>1</v>
      </c>
      <c r="F655" s="190">
        <f>IF(ISBLANK(Nomen.complète!AA655),"-",Nomen.complète!AA655)</f>
        <v>4</v>
      </c>
      <c r="G655" s="191">
        <f>IF(ISBLANK(Nomen.complète!AB655),"-",Nomen.complète!AB655)</f>
        <v>0</v>
      </c>
      <c r="H655" s="191">
        <f>IF(ISBLANK(Nomen.complète!AC655),"-",Nomen.complète!AC655)</f>
        <v>0</v>
      </c>
      <c r="L655" s="176" t="str">
        <f>IF(ISBLANK('TEns suppl.'!$B21),"-",'TEns suppl.'!A21)</f>
        <v>-</v>
      </c>
      <c r="M655" s="205" t="str">
        <f>IF(ISBLANK('TEns suppl.'!B21),"-",'TEns suppl.'!B21)</f>
        <v>-</v>
      </c>
    </row>
    <row r="656" spans="1:13" x14ac:dyDescent="0.2">
      <c r="A656" s="164">
        <f>IF(ISBLANK(Nomen.complète!V656),"-",Nomen.complète!V656)</f>
        <v>27220002</v>
      </c>
      <c r="B656" s="189" t="str">
        <f>IF(ISBLANK(Nomen.complète!W656),"-",Nomen.complète!W656)</f>
        <v>Mécatronicien d'automobiles CFC - Véhicules lourds</v>
      </c>
      <c r="C656" s="190">
        <f>IF(ISBLANK(Nomen.complète!X656),"-",Nomen.complète!X656)</f>
        <v>14</v>
      </c>
      <c r="D656" s="190">
        <f>IF(ISBLANK(Nomen.complète!Y656),"-",Nomen.complète!Y656)</f>
        <v>65</v>
      </c>
      <c r="E656" s="190">
        <f>IF(ISBLANK(Nomen.complète!Z656),"-",Nomen.complète!Z656)</f>
        <v>1</v>
      </c>
      <c r="F656" s="190">
        <f>IF(ISBLANK(Nomen.complète!AA656),"-",Nomen.complète!AA656)</f>
        <v>4</v>
      </c>
      <c r="G656" s="191">
        <f>IF(ISBLANK(Nomen.complète!AB656),"-",Nomen.complète!AB656)</f>
        <v>0</v>
      </c>
      <c r="H656" s="191">
        <f>IF(ISBLANK(Nomen.complète!AC656),"-",Nomen.complète!AC656)</f>
        <v>0</v>
      </c>
      <c r="L656" s="176" t="str">
        <f>IF(ISBLANK('TEns suppl.'!$B22),"-",'TEns suppl.'!A22)</f>
        <v>-</v>
      </c>
      <c r="M656" s="205" t="str">
        <f>IF(ISBLANK('TEns suppl.'!B22),"-",'TEns suppl.'!B22)</f>
        <v>-</v>
      </c>
    </row>
    <row r="657" spans="1:13" x14ac:dyDescent="0.2">
      <c r="A657" s="164">
        <f>IF(ISBLANK(Nomen.complète!V657),"-",Nomen.complète!V657)</f>
        <v>27220099</v>
      </c>
      <c r="B657" s="189" t="str">
        <f>IF(ISBLANK(Nomen.complète!W657),"-",Nomen.complète!W657)</f>
        <v>Mécatronicien d'automobiles CFC - sans autres indications</v>
      </c>
      <c r="C657" s="190">
        <f>IF(ISBLANK(Nomen.complète!X657),"-",Nomen.complète!X657)</f>
        <v>14</v>
      </c>
      <c r="D657" s="190">
        <f>IF(ISBLANK(Nomen.complète!Y657),"-",Nomen.complète!Y657)</f>
        <v>65</v>
      </c>
      <c r="E657" s="190">
        <f>IF(ISBLANK(Nomen.complète!Z657),"-",Nomen.complète!Z657)</f>
        <v>1</v>
      </c>
      <c r="F657" s="190">
        <f>IF(ISBLANK(Nomen.complète!AA657),"-",Nomen.complète!AA657)</f>
        <v>4</v>
      </c>
      <c r="G657" s="191">
        <f>IF(ISBLANK(Nomen.complète!AB657),"-",Nomen.complète!AB657)</f>
        <v>0</v>
      </c>
      <c r="H657" s="191">
        <f>IF(ISBLANK(Nomen.complète!AC657),"-",Nomen.complète!AC657)</f>
        <v>0</v>
      </c>
      <c r="L657" s="176" t="str">
        <f>IF(ISBLANK('TEns suppl.'!$B23),"-",'TEns suppl.'!A23)</f>
        <v>-</v>
      </c>
      <c r="M657" s="205" t="str">
        <f>IF(ISBLANK('TEns suppl.'!B23),"-",'TEns suppl.'!B23)</f>
        <v>-</v>
      </c>
    </row>
    <row r="658" spans="1:13" x14ac:dyDescent="0.2">
      <c r="A658" s="164">
        <f>IF(ISBLANK(Nomen.complète!V658),"-",Nomen.complète!V658)</f>
        <v>29740000</v>
      </c>
      <c r="B658" s="189" t="str">
        <f>IF(ISBLANK(Nomen.complète!W658),"-",Nomen.complète!W658)</f>
        <v>Mécatronicien de remontées mécaniques CFC</v>
      </c>
      <c r="C658" s="190">
        <f>IF(ISBLANK(Nomen.complète!X658),"-",Nomen.complète!X658)</f>
        <v>14</v>
      </c>
      <c r="D658" s="190">
        <f>IF(ISBLANK(Nomen.complète!Y658),"-",Nomen.complète!Y658)</f>
        <v>65</v>
      </c>
      <c r="E658" s="190">
        <f>IF(ISBLANK(Nomen.complète!Z658),"-",Nomen.complète!Z658)</f>
        <v>1</v>
      </c>
      <c r="F658" s="190">
        <f>IF(ISBLANK(Nomen.complète!AA658),"-",Nomen.complète!AA658)</f>
        <v>4</v>
      </c>
      <c r="G658" s="191">
        <f>IF(ISBLANK(Nomen.complète!AB658),"-",Nomen.complète!AB658)</f>
        <v>0</v>
      </c>
      <c r="H658" s="191">
        <f>IF(ISBLANK(Nomen.complète!AC658),"-",Nomen.complète!AC658)</f>
        <v>0</v>
      </c>
    </row>
    <row r="659" spans="1:13" x14ac:dyDescent="0.2">
      <c r="A659" s="164">
        <f>IF(ISBLANK(Nomen.complète!V659),"-",Nomen.complète!V659)</f>
        <v>29141000</v>
      </c>
      <c r="B659" s="189" t="str">
        <f>IF(ISBLANK(Nomen.complète!W659),"-",Nomen.complète!W659)</f>
        <v>Médiamaticien (école privée, non reconnu)</v>
      </c>
      <c r="C659" s="190">
        <f>IF(ISBLANK(Nomen.complète!X659),"-",Nomen.complète!X659)</f>
        <v>14</v>
      </c>
      <c r="D659" s="190">
        <f>IF(ISBLANK(Nomen.complète!Y659),"-",Nomen.complète!Y659)</f>
        <v>65</v>
      </c>
      <c r="E659" s="190">
        <f>IF(ISBLANK(Nomen.complète!Z659),"-",Nomen.complète!Z659)</f>
        <v>1</v>
      </c>
      <c r="F659" s="190">
        <f>IF(ISBLANK(Nomen.complète!AA659),"-",Nomen.complète!AA659)</f>
        <v>4</v>
      </c>
      <c r="G659" s="191">
        <f>IF(ISBLANK(Nomen.complète!AB659),"-",Nomen.complète!AB659)</f>
        <v>0</v>
      </c>
      <c r="H659" s="191">
        <f>IF(ISBLANK(Nomen.complète!AC659),"-",Nomen.complète!AC659)</f>
        <v>0</v>
      </c>
    </row>
    <row r="660" spans="1:13" x14ac:dyDescent="0.2">
      <c r="A660" s="164">
        <f>IF(ISBLANK(Nomen.complète!V660),"-",Nomen.complète!V660)</f>
        <v>29145000</v>
      </c>
      <c r="B660" s="189" t="str">
        <f>IF(ISBLANK(Nomen.complète!W660),"-",Nomen.complète!W660)</f>
        <v>Médiamaticien CFC</v>
      </c>
      <c r="C660" s="190">
        <f>IF(ISBLANK(Nomen.complète!X660),"-",Nomen.complète!X660)</f>
        <v>14</v>
      </c>
      <c r="D660" s="190">
        <f>IF(ISBLANK(Nomen.complète!Y660),"-",Nomen.complète!Y660)</f>
        <v>65</v>
      </c>
      <c r="E660" s="190">
        <f>IF(ISBLANK(Nomen.complète!Z660),"-",Nomen.complète!Z660)</f>
        <v>1</v>
      </c>
      <c r="F660" s="190">
        <f>IF(ISBLANK(Nomen.complète!AA660),"-",Nomen.complète!AA660)</f>
        <v>4</v>
      </c>
      <c r="G660" s="191">
        <f>IF(ISBLANK(Nomen.complète!AB660),"-",Nomen.complète!AB660)</f>
        <v>0</v>
      </c>
      <c r="H660" s="191">
        <f>IF(ISBLANK(Nomen.complète!AC660),"-",Nomen.complète!AC660)</f>
        <v>0</v>
      </c>
    </row>
    <row r="661" spans="1:13" x14ac:dyDescent="0.2">
      <c r="A661" s="164">
        <f>IF(ISBLANK(Nomen.complète!V661),"-",Nomen.complète!V661)</f>
        <v>46110000</v>
      </c>
      <c r="B661" s="189" t="str">
        <f>IF(ISBLANK(Nomen.complète!W661),"-",Nomen.complète!W661)</f>
        <v>Opticien CFC</v>
      </c>
      <c r="C661" s="190">
        <f>IF(ISBLANK(Nomen.complète!X661),"-",Nomen.complète!X661)</f>
        <v>14</v>
      </c>
      <c r="D661" s="190">
        <f>IF(ISBLANK(Nomen.complète!Y661),"-",Nomen.complète!Y661)</f>
        <v>65</v>
      </c>
      <c r="E661" s="190">
        <f>IF(ISBLANK(Nomen.complète!Z661),"-",Nomen.complète!Z661)</f>
        <v>1</v>
      </c>
      <c r="F661" s="190">
        <f>IF(ISBLANK(Nomen.complète!AA661),"-",Nomen.complète!AA661)</f>
        <v>4</v>
      </c>
      <c r="G661" s="191">
        <f>IF(ISBLANK(Nomen.complète!AB661),"-",Nomen.complète!AB661)</f>
        <v>0</v>
      </c>
      <c r="H661" s="191">
        <f>IF(ISBLANK(Nomen.complète!AC661),"-",Nomen.complète!AC661)</f>
        <v>0</v>
      </c>
    </row>
    <row r="662" spans="1:13" x14ac:dyDescent="0.2">
      <c r="A662" s="164">
        <f>IF(ISBLANK(Nomen.complète!V662),"-",Nomen.complète!V662)</f>
        <v>46111000</v>
      </c>
      <c r="B662" s="189" t="str">
        <f>IF(ISBLANK(Nomen.complète!W662),"-",Nomen.complète!W662)</f>
        <v>Opticien CFC (à partir de la rentrée 2022)</v>
      </c>
      <c r="C662" s="190">
        <f>IF(ISBLANK(Nomen.complète!X662),"-",Nomen.complète!X662)</f>
        <v>14</v>
      </c>
      <c r="D662" s="190">
        <f>IF(ISBLANK(Nomen.complète!Y662),"-",Nomen.complète!Y662)</f>
        <v>65</v>
      </c>
      <c r="E662" s="190">
        <f>IF(ISBLANK(Nomen.complète!Z662),"-",Nomen.complète!Z662)</f>
        <v>1</v>
      </c>
      <c r="F662" s="190">
        <f>IF(ISBLANK(Nomen.complète!AA662),"-",Nomen.complète!AA662)</f>
        <v>3</v>
      </c>
      <c r="G662" s="191">
        <f>IF(ISBLANK(Nomen.complète!AB662),"-",Nomen.complète!AB662)</f>
        <v>0</v>
      </c>
      <c r="H662" s="191">
        <f>IF(ISBLANK(Nomen.complète!AC662),"-",Nomen.complète!AC662)</f>
        <v>0</v>
      </c>
    </row>
    <row r="663" spans="1:13" x14ac:dyDescent="0.2">
      <c r="A663" s="164">
        <f>IF(ISBLANK(Nomen.complète!V663),"-",Nomen.complète!V663)</f>
        <v>26110000</v>
      </c>
      <c r="B663" s="189" t="str">
        <f>IF(ISBLANK(Nomen.complète!W663),"-",Nomen.complète!W663)</f>
        <v>Opticien en instruments de précision CFC</v>
      </c>
      <c r="C663" s="190">
        <f>IF(ISBLANK(Nomen.complète!X663),"-",Nomen.complète!X663)</f>
        <v>14</v>
      </c>
      <c r="D663" s="190">
        <f>IF(ISBLANK(Nomen.complète!Y663),"-",Nomen.complète!Y663)</f>
        <v>65</v>
      </c>
      <c r="E663" s="190">
        <f>IF(ISBLANK(Nomen.complète!Z663),"-",Nomen.complète!Z663)</f>
        <v>1</v>
      </c>
      <c r="F663" s="190">
        <f>IF(ISBLANK(Nomen.complète!AA663),"-",Nomen.complète!AA663)</f>
        <v>4</v>
      </c>
      <c r="G663" s="191">
        <f>IF(ISBLANK(Nomen.complète!AB663),"-",Nomen.complète!AB663)</f>
        <v>0</v>
      </c>
      <c r="H663" s="191">
        <f>IF(ISBLANK(Nomen.complète!AC663),"-",Nomen.complète!AC663)</f>
        <v>0</v>
      </c>
    </row>
    <row r="664" spans="1:13" x14ac:dyDescent="0.2">
      <c r="A664" s="164">
        <f>IF(ISBLANK(Nomen.complète!V664),"-",Nomen.complète!V664)</f>
        <v>29070000</v>
      </c>
      <c r="B664" s="189" t="str">
        <f>IF(ISBLANK(Nomen.complète!W664),"-",Nomen.complète!W664)</f>
        <v>Opérateur de machines automatisées (FR)</v>
      </c>
      <c r="C664" s="190">
        <f>IF(ISBLANK(Nomen.complète!X664),"-",Nomen.complète!X664)</f>
        <v>14</v>
      </c>
      <c r="D664" s="190">
        <f>IF(ISBLANK(Nomen.complète!Y664),"-",Nomen.complète!Y664)</f>
        <v>65</v>
      </c>
      <c r="E664" s="190">
        <f>IF(ISBLANK(Nomen.complète!Z664),"-",Nomen.complète!Z664)</f>
        <v>1</v>
      </c>
      <c r="F664" s="190">
        <f>IF(ISBLANK(Nomen.complète!AA664),"-",Nomen.complète!AA664)</f>
        <v>3</v>
      </c>
      <c r="G664" s="191">
        <f>IF(ISBLANK(Nomen.complète!AB664),"-",Nomen.complète!AB664)</f>
        <v>0</v>
      </c>
      <c r="H664" s="191">
        <f>IF(ISBLANK(Nomen.complète!AC664),"-",Nomen.complète!AC664)</f>
        <v>0</v>
      </c>
    </row>
    <row r="665" spans="1:13" x14ac:dyDescent="0.2">
      <c r="A665" s="164">
        <f>IF(ISBLANK(Nomen.complète!V665),"-",Nomen.complète!V665)</f>
        <v>27060000</v>
      </c>
      <c r="B665" s="189" t="str">
        <f>IF(ISBLANK(Nomen.complète!W665),"-",Nomen.complète!W665)</f>
        <v>Opérateur de machines automatisées CFC</v>
      </c>
      <c r="C665" s="190">
        <f>IF(ISBLANK(Nomen.complète!X665),"-",Nomen.complète!X665)</f>
        <v>14</v>
      </c>
      <c r="D665" s="190">
        <f>IF(ISBLANK(Nomen.complète!Y665),"-",Nomen.complète!Y665)</f>
        <v>65</v>
      </c>
      <c r="E665" s="190">
        <f>IF(ISBLANK(Nomen.complète!Z665),"-",Nomen.complète!Z665)</f>
        <v>1</v>
      </c>
      <c r="F665" s="190">
        <f>IF(ISBLANK(Nomen.complète!AA665),"-",Nomen.complète!AA665)</f>
        <v>4</v>
      </c>
      <c r="G665" s="191">
        <f>IF(ISBLANK(Nomen.complète!AB665),"-",Nomen.complète!AB665)</f>
        <v>0</v>
      </c>
      <c r="H665" s="191">
        <f>IF(ISBLANK(Nomen.complète!AC665),"-",Nomen.complète!AC665)</f>
        <v>0</v>
      </c>
    </row>
    <row r="666" spans="1:13" x14ac:dyDescent="0.2">
      <c r="A666" s="164">
        <f>IF(ISBLANK(Nomen.complète!V666),"-",Nomen.complète!V666)</f>
        <v>21040005</v>
      </c>
      <c r="B666" s="189" t="str">
        <f>IF(ISBLANK(Nomen.complète!W666),"-",Nomen.complète!W666)</f>
        <v>Opérateur de médias imprimés CFC - Façonnage de produits imprimés</v>
      </c>
      <c r="C666" s="190">
        <f>IF(ISBLANK(Nomen.complète!X666),"-",Nomen.complète!X666)</f>
        <v>14</v>
      </c>
      <c r="D666" s="190">
        <f>IF(ISBLANK(Nomen.complète!Y666),"-",Nomen.complète!Y666)</f>
        <v>65</v>
      </c>
      <c r="E666" s="190">
        <f>IF(ISBLANK(Nomen.complète!Z666),"-",Nomen.complète!Z666)</f>
        <v>1</v>
      </c>
      <c r="F666" s="190">
        <f>IF(ISBLANK(Nomen.complète!AA666),"-",Nomen.complète!AA666)</f>
        <v>4</v>
      </c>
      <c r="G666" s="191">
        <f>IF(ISBLANK(Nomen.complète!AB666),"-",Nomen.complète!AB666)</f>
        <v>0</v>
      </c>
      <c r="H666" s="191">
        <f>IF(ISBLANK(Nomen.complète!AC666),"-",Nomen.complète!AC666)</f>
        <v>0</v>
      </c>
    </row>
    <row r="667" spans="1:13" x14ac:dyDescent="0.2">
      <c r="A667" s="164">
        <f>IF(ISBLANK(Nomen.complète!V667),"-",Nomen.complète!V667)</f>
        <v>21040003</v>
      </c>
      <c r="B667" s="189" t="str">
        <f>IF(ISBLANK(Nomen.complète!W667),"-",Nomen.complète!W667)</f>
        <v>Opérateur de médias imprimés CFC - Reliure artisanale</v>
      </c>
      <c r="C667" s="190">
        <f>IF(ISBLANK(Nomen.complète!X667),"-",Nomen.complète!X667)</f>
        <v>14</v>
      </c>
      <c r="D667" s="190">
        <f>IF(ISBLANK(Nomen.complète!Y667),"-",Nomen.complète!Y667)</f>
        <v>65</v>
      </c>
      <c r="E667" s="190">
        <f>IF(ISBLANK(Nomen.complète!Z667),"-",Nomen.complète!Z667)</f>
        <v>1</v>
      </c>
      <c r="F667" s="190">
        <f>IF(ISBLANK(Nomen.complète!AA667),"-",Nomen.complète!AA667)</f>
        <v>4</v>
      </c>
      <c r="G667" s="191">
        <f>IF(ISBLANK(Nomen.complète!AB667),"-",Nomen.complète!AB667)</f>
        <v>0</v>
      </c>
      <c r="H667" s="191">
        <f>IF(ISBLANK(Nomen.complète!AC667),"-",Nomen.complète!AC667)</f>
        <v>0</v>
      </c>
    </row>
    <row r="668" spans="1:13" x14ac:dyDescent="0.2">
      <c r="A668" s="164">
        <f>IF(ISBLANK(Nomen.complète!V668),"-",Nomen.complète!V668)</f>
        <v>21040002</v>
      </c>
      <c r="B668" s="189" t="str">
        <f>IF(ISBLANK(Nomen.complète!W668),"-",Nomen.complète!W668)</f>
        <v>Opérateur de médias imprimés CFC - Reliure technique</v>
      </c>
      <c r="C668" s="190">
        <f>IF(ISBLANK(Nomen.complète!X668),"-",Nomen.complète!X668)</f>
        <v>14</v>
      </c>
      <c r="D668" s="190">
        <f>IF(ISBLANK(Nomen.complète!Y668),"-",Nomen.complète!Y668)</f>
        <v>65</v>
      </c>
      <c r="E668" s="190">
        <f>IF(ISBLANK(Nomen.complète!Z668),"-",Nomen.complète!Z668)</f>
        <v>1</v>
      </c>
      <c r="F668" s="190">
        <f>IF(ISBLANK(Nomen.complète!AA668),"-",Nomen.complète!AA668)</f>
        <v>4</v>
      </c>
      <c r="G668" s="191">
        <f>IF(ISBLANK(Nomen.complète!AB668),"-",Nomen.complète!AB668)</f>
        <v>0</v>
      </c>
      <c r="H668" s="191">
        <f>IF(ISBLANK(Nomen.complète!AC668),"-",Nomen.complète!AC668)</f>
        <v>0</v>
      </c>
    </row>
    <row r="669" spans="1:13" x14ac:dyDescent="0.2">
      <c r="A669" s="164">
        <f>IF(ISBLANK(Nomen.complète!V669),"-",Nomen.complète!V669)</f>
        <v>21040004</v>
      </c>
      <c r="B669" s="189" t="str">
        <f>IF(ISBLANK(Nomen.complète!W669),"-",Nomen.complète!W669)</f>
        <v>Opérateur de médias imprimés CFC - Technologie d'expédition</v>
      </c>
      <c r="C669" s="190">
        <f>IF(ISBLANK(Nomen.complète!X669),"-",Nomen.complète!X669)</f>
        <v>14</v>
      </c>
      <c r="D669" s="190">
        <f>IF(ISBLANK(Nomen.complète!Y669),"-",Nomen.complète!Y669)</f>
        <v>65</v>
      </c>
      <c r="E669" s="190">
        <f>IF(ISBLANK(Nomen.complète!Z669),"-",Nomen.complète!Z669)</f>
        <v>1</v>
      </c>
      <c r="F669" s="190">
        <f>IF(ISBLANK(Nomen.complète!AA669),"-",Nomen.complète!AA669)</f>
        <v>4</v>
      </c>
      <c r="G669" s="191">
        <f>IF(ISBLANK(Nomen.complète!AB669),"-",Nomen.complète!AB669)</f>
        <v>0</v>
      </c>
      <c r="H669" s="191">
        <f>IF(ISBLANK(Nomen.complète!AC669),"-",Nomen.complète!AC669)</f>
        <v>0</v>
      </c>
    </row>
    <row r="670" spans="1:13" x14ac:dyDescent="0.2">
      <c r="A670" s="164">
        <f>IF(ISBLANK(Nomen.complète!V670),"-",Nomen.complète!V670)</f>
        <v>21040099</v>
      </c>
      <c r="B670" s="189" t="str">
        <f>IF(ISBLANK(Nomen.complète!W670),"-",Nomen.complète!W670)</f>
        <v>Opérateur de médias imprimés CFC - sans autres indications</v>
      </c>
      <c r="C670" s="190">
        <f>IF(ISBLANK(Nomen.complète!X670),"-",Nomen.complète!X670)</f>
        <v>14</v>
      </c>
      <c r="D670" s="190">
        <f>IF(ISBLANK(Nomen.complète!Y670),"-",Nomen.complète!Y670)</f>
        <v>65</v>
      </c>
      <c r="E670" s="190">
        <f>IF(ISBLANK(Nomen.complète!Z670),"-",Nomen.complète!Z670)</f>
        <v>1</v>
      </c>
      <c r="F670" s="190">
        <f>IF(ISBLANK(Nomen.complète!AA670),"-",Nomen.complète!AA670)</f>
        <v>4</v>
      </c>
      <c r="G670" s="191">
        <f>IF(ISBLANK(Nomen.complète!AB670),"-",Nomen.complète!AB670)</f>
        <v>0</v>
      </c>
      <c r="H670" s="191">
        <f>IF(ISBLANK(Nomen.complète!AC670),"-",Nomen.complète!AC670)</f>
        <v>0</v>
      </c>
    </row>
    <row r="671" spans="1:13" x14ac:dyDescent="0.2">
      <c r="A671" s="164">
        <f>IF(ISBLANK(Nomen.complète!V671),"-",Nomen.complète!V671)</f>
        <v>33080000</v>
      </c>
      <c r="B671" s="189" t="str">
        <f>IF(ISBLANK(Nomen.complète!W671),"-",Nomen.complète!W671)</f>
        <v>Opérateur de sciage d'édifice CFC</v>
      </c>
      <c r="C671" s="190">
        <f>IF(ISBLANK(Nomen.complète!X671),"-",Nomen.complète!X671)</f>
        <v>14</v>
      </c>
      <c r="D671" s="190">
        <f>IF(ISBLANK(Nomen.complète!Y671),"-",Nomen.complète!Y671)</f>
        <v>65</v>
      </c>
      <c r="E671" s="190">
        <f>IF(ISBLANK(Nomen.complète!Z671),"-",Nomen.complète!Z671)</f>
        <v>1</v>
      </c>
      <c r="F671" s="190">
        <f>IF(ISBLANK(Nomen.complète!AA671),"-",Nomen.complète!AA671)</f>
        <v>3</v>
      </c>
      <c r="G671" s="191">
        <f>IF(ISBLANK(Nomen.complète!AB671),"-",Nomen.complète!AB671)</f>
        <v>0</v>
      </c>
      <c r="H671" s="191">
        <f>IF(ISBLANK(Nomen.complète!AC671),"-",Nomen.complète!AC671)</f>
        <v>0</v>
      </c>
    </row>
    <row r="672" spans="1:13" x14ac:dyDescent="0.2">
      <c r="A672" s="164">
        <f>IF(ISBLANK(Nomen.complète!V672),"-",Nomen.complète!V672)</f>
        <v>31260000</v>
      </c>
      <c r="B672" s="189" t="str">
        <f>IF(ISBLANK(Nomen.complète!W672),"-",Nomen.complète!W672)</f>
        <v>Opérateur en horlogerie AFP</v>
      </c>
      <c r="C672" s="190">
        <f>IF(ISBLANK(Nomen.complète!X672),"-",Nomen.complète!X672)</f>
        <v>14</v>
      </c>
      <c r="D672" s="190">
        <f>IF(ISBLANK(Nomen.complète!Y672),"-",Nomen.complète!Y672)</f>
        <v>65</v>
      </c>
      <c r="E672" s="190">
        <f>IF(ISBLANK(Nomen.complète!Z672),"-",Nomen.complète!Z672)</f>
        <v>1</v>
      </c>
      <c r="F672" s="190">
        <f>IF(ISBLANK(Nomen.complète!AA672),"-",Nomen.complète!AA672)</f>
        <v>2</v>
      </c>
      <c r="G672" s="191">
        <f>IF(ISBLANK(Nomen.complète!AB672),"-",Nomen.complète!AB672)</f>
        <v>0</v>
      </c>
      <c r="H672" s="191">
        <f>IF(ISBLANK(Nomen.complète!AC672),"-",Nomen.complète!AC672)</f>
        <v>0</v>
      </c>
    </row>
    <row r="673" spans="1:8" x14ac:dyDescent="0.2">
      <c r="A673" s="164">
        <f>IF(ISBLANK(Nomen.complète!V673),"-",Nomen.complète!V673)</f>
        <v>28721000</v>
      </c>
      <c r="B673" s="189" t="str">
        <f>IF(ISBLANK(Nomen.complète!W673),"-",Nomen.complète!W673)</f>
        <v>Opérateur en informatique CFC</v>
      </c>
      <c r="C673" s="190">
        <f>IF(ISBLANK(Nomen.complète!X673),"-",Nomen.complète!X673)</f>
        <v>14</v>
      </c>
      <c r="D673" s="190">
        <f>IF(ISBLANK(Nomen.complète!Y673),"-",Nomen.complète!Y673)</f>
        <v>65</v>
      </c>
      <c r="E673" s="190">
        <f>IF(ISBLANK(Nomen.complète!Z673),"-",Nomen.complète!Z673)</f>
        <v>1</v>
      </c>
      <c r="F673" s="190">
        <f>IF(ISBLANK(Nomen.complète!AA673),"-",Nomen.complète!AA673)</f>
        <v>3</v>
      </c>
      <c r="G673" s="191">
        <f>IF(ISBLANK(Nomen.complète!AB673),"-",Nomen.complète!AB673)</f>
        <v>0</v>
      </c>
      <c r="H673" s="191">
        <f>IF(ISBLANK(Nomen.complète!AC673),"-",Nomen.complète!AC673)</f>
        <v>0</v>
      </c>
    </row>
    <row r="674" spans="1:8" x14ac:dyDescent="0.2">
      <c r="A674" s="164">
        <f>IF(ISBLANK(Nomen.complète!V674),"-",Nomen.complète!V674)</f>
        <v>32260000</v>
      </c>
      <c r="B674" s="189" t="str">
        <f>IF(ISBLANK(Nomen.complète!W674),"-",Nomen.complète!W674)</f>
        <v>Orfèvre CFC</v>
      </c>
      <c r="C674" s="190">
        <f>IF(ISBLANK(Nomen.complète!X674),"-",Nomen.complète!X674)</f>
        <v>14</v>
      </c>
      <c r="D674" s="190">
        <f>IF(ISBLANK(Nomen.complète!Y674),"-",Nomen.complète!Y674)</f>
        <v>65</v>
      </c>
      <c r="E674" s="190">
        <f>IF(ISBLANK(Nomen.complète!Z674),"-",Nomen.complète!Z674)</f>
        <v>1</v>
      </c>
      <c r="F674" s="190">
        <f>IF(ISBLANK(Nomen.complète!AA674),"-",Nomen.complète!AA674)</f>
        <v>4</v>
      </c>
      <c r="G674" s="191">
        <f>IF(ISBLANK(Nomen.complète!AB674),"-",Nomen.complète!AB674)</f>
        <v>0</v>
      </c>
      <c r="H674" s="191">
        <f>IF(ISBLANK(Nomen.complète!AC674),"-",Nomen.complète!AC674)</f>
        <v>0</v>
      </c>
    </row>
    <row r="675" spans="1:8" x14ac:dyDescent="0.2">
      <c r="A675" s="164">
        <f>IF(ISBLANK(Nomen.complète!V675),"-",Nomen.complète!V675)</f>
        <v>46800000</v>
      </c>
      <c r="B675" s="189" t="str">
        <f>IF(ISBLANK(Nomen.complète!W675),"-",Nomen.complète!W675)</f>
        <v>Orthoptiste</v>
      </c>
      <c r="C675" s="190">
        <f>IF(ISBLANK(Nomen.complète!X675),"-",Nomen.complète!X675)</f>
        <v>14</v>
      </c>
      <c r="D675" s="190">
        <f>IF(ISBLANK(Nomen.complète!Y675),"-",Nomen.complète!Y675)</f>
        <v>65</v>
      </c>
      <c r="E675" s="190">
        <f>IF(ISBLANK(Nomen.complète!Z675),"-",Nomen.complète!Z675)</f>
        <v>1</v>
      </c>
      <c r="F675" s="190">
        <f>IF(ISBLANK(Nomen.complète!AA675),"-",Nomen.complète!AA675)</f>
        <v>3</v>
      </c>
      <c r="G675" s="191">
        <f>IF(ISBLANK(Nomen.complète!AB675),"-",Nomen.complète!AB675)</f>
        <v>0</v>
      </c>
      <c r="H675" s="191">
        <f>IF(ISBLANK(Nomen.complète!AC675),"-",Nomen.complète!AC675)</f>
        <v>0</v>
      </c>
    </row>
    <row r="676" spans="1:8" x14ac:dyDescent="0.2">
      <c r="A676" s="164">
        <f>IF(ISBLANK(Nomen.complète!V676),"-",Nomen.complète!V676)</f>
        <v>35460000</v>
      </c>
      <c r="B676" s="189" t="str">
        <f>IF(ISBLANK(Nomen.complète!W676),"-",Nomen.complète!W676)</f>
        <v>Orthopédiste CFC</v>
      </c>
      <c r="C676" s="190">
        <f>IF(ISBLANK(Nomen.complète!X676),"-",Nomen.complète!X676)</f>
        <v>14</v>
      </c>
      <c r="D676" s="190">
        <f>IF(ISBLANK(Nomen.complète!Y676),"-",Nomen.complète!Y676)</f>
        <v>65</v>
      </c>
      <c r="E676" s="190">
        <f>IF(ISBLANK(Nomen.complète!Z676),"-",Nomen.complète!Z676)</f>
        <v>1</v>
      </c>
      <c r="F676" s="190">
        <f>IF(ISBLANK(Nomen.complète!AA676),"-",Nomen.complète!AA676)</f>
        <v>4</v>
      </c>
      <c r="G676" s="191">
        <f>IF(ISBLANK(Nomen.complète!AB676),"-",Nomen.complète!AB676)</f>
        <v>0</v>
      </c>
      <c r="H676" s="191">
        <f>IF(ISBLANK(Nomen.complète!AC676),"-",Nomen.complète!AC676)</f>
        <v>0</v>
      </c>
    </row>
    <row r="677" spans="1:8" x14ac:dyDescent="0.2">
      <c r="A677" s="164">
        <f>IF(ISBLANK(Nomen.complète!V677),"-",Nomen.complète!V677)</f>
        <v>20360000</v>
      </c>
      <c r="B677" s="189" t="str">
        <f>IF(ISBLANK(Nomen.complète!W677),"-",Nomen.complète!W677)</f>
        <v>Papetier CFC</v>
      </c>
      <c r="C677" s="190">
        <f>IF(ISBLANK(Nomen.complète!X677),"-",Nomen.complète!X677)</f>
        <v>14</v>
      </c>
      <c r="D677" s="190">
        <f>IF(ISBLANK(Nomen.complète!Y677),"-",Nomen.complète!Y677)</f>
        <v>65</v>
      </c>
      <c r="E677" s="190">
        <f>IF(ISBLANK(Nomen.complète!Z677),"-",Nomen.complète!Z677)</f>
        <v>1</v>
      </c>
      <c r="F677" s="190">
        <f>IF(ISBLANK(Nomen.complète!AA677),"-",Nomen.complète!AA677)</f>
        <v>3</v>
      </c>
      <c r="G677" s="191">
        <f>IF(ISBLANK(Nomen.complète!AB677),"-",Nomen.complète!AB677)</f>
        <v>0</v>
      </c>
      <c r="H677" s="191">
        <f>IF(ISBLANK(Nomen.complète!AC677),"-",Nomen.complète!AC677)</f>
        <v>0</v>
      </c>
    </row>
    <row r="678" spans="1:8" x14ac:dyDescent="0.2">
      <c r="A678" s="164">
        <f>IF(ISBLANK(Nomen.complète!V678),"-",Nomen.complète!V678)</f>
        <v>33830000</v>
      </c>
      <c r="B678" s="189" t="str">
        <f>IF(ISBLANK(Nomen.complète!W678),"-",Nomen.complète!W678)</f>
        <v>Paveur CFC</v>
      </c>
      <c r="C678" s="190">
        <f>IF(ISBLANK(Nomen.complète!X678),"-",Nomen.complète!X678)</f>
        <v>14</v>
      </c>
      <c r="D678" s="190">
        <f>IF(ISBLANK(Nomen.complète!Y678),"-",Nomen.complète!Y678)</f>
        <v>65</v>
      </c>
      <c r="E678" s="190">
        <f>IF(ISBLANK(Nomen.complète!Z678),"-",Nomen.complète!Z678)</f>
        <v>1</v>
      </c>
      <c r="F678" s="190">
        <f>IF(ISBLANK(Nomen.complète!AA678),"-",Nomen.complète!AA678)</f>
        <v>3</v>
      </c>
      <c r="G678" s="191">
        <f>IF(ISBLANK(Nomen.complète!AB678),"-",Nomen.complète!AB678)</f>
        <v>0</v>
      </c>
      <c r="H678" s="191">
        <f>IF(ISBLANK(Nomen.complète!AC678),"-",Nomen.complète!AC678)</f>
        <v>0</v>
      </c>
    </row>
    <row r="679" spans="1:8" x14ac:dyDescent="0.2">
      <c r="A679" s="164">
        <f>IF(ISBLANK(Nomen.complète!V679),"-",Nomen.complète!V679)</f>
        <v>34160000</v>
      </c>
      <c r="B679" s="189" t="str">
        <f>IF(ISBLANK(Nomen.complète!W679),"-",Nomen.complète!W679)</f>
        <v>Peintre CFC</v>
      </c>
      <c r="C679" s="190">
        <f>IF(ISBLANK(Nomen.complète!X679),"-",Nomen.complète!X679)</f>
        <v>14</v>
      </c>
      <c r="D679" s="190">
        <f>IF(ISBLANK(Nomen.complète!Y679),"-",Nomen.complète!Y679)</f>
        <v>65</v>
      </c>
      <c r="E679" s="190">
        <f>IF(ISBLANK(Nomen.complète!Z679),"-",Nomen.complète!Z679)</f>
        <v>1</v>
      </c>
      <c r="F679" s="190">
        <f>IF(ISBLANK(Nomen.complète!AA679),"-",Nomen.complète!AA679)</f>
        <v>3</v>
      </c>
      <c r="G679" s="191">
        <f>IF(ISBLANK(Nomen.complète!AB679),"-",Nomen.complète!AB679)</f>
        <v>0</v>
      </c>
      <c r="H679" s="191">
        <f>IF(ISBLANK(Nomen.complète!AC679),"-",Nomen.complète!AC679)</f>
        <v>0</v>
      </c>
    </row>
    <row r="680" spans="1:8" x14ac:dyDescent="0.2">
      <c r="A680" s="164">
        <f>IF(ISBLANK(Nomen.complète!V680),"-",Nomen.complète!V680)</f>
        <v>34260000</v>
      </c>
      <c r="B680" s="189" t="str">
        <f>IF(ISBLANK(Nomen.complète!W680),"-",Nomen.complète!W680)</f>
        <v>Peintre en décors de théâtre CFC</v>
      </c>
      <c r="C680" s="190">
        <f>IF(ISBLANK(Nomen.complète!X680),"-",Nomen.complète!X680)</f>
        <v>14</v>
      </c>
      <c r="D680" s="190">
        <f>IF(ISBLANK(Nomen.complète!Y680),"-",Nomen.complète!Y680)</f>
        <v>65</v>
      </c>
      <c r="E680" s="190">
        <f>IF(ISBLANK(Nomen.complète!Z680),"-",Nomen.complète!Z680)</f>
        <v>1</v>
      </c>
      <c r="F680" s="190">
        <f>IF(ISBLANK(Nomen.complète!AA680),"-",Nomen.complète!AA680)</f>
        <v>4</v>
      </c>
      <c r="G680" s="191">
        <f>IF(ISBLANK(Nomen.complète!AB680),"-",Nomen.complète!AB680)</f>
        <v>0</v>
      </c>
      <c r="H680" s="191">
        <f>IF(ISBLANK(Nomen.complète!AC680),"-",Nomen.complète!AC680)</f>
        <v>0</v>
      </c>
    </row>
    <row r="681" spans="1:8" x14ac:dyDescent="0.2">
      <c r="A681" s="164">
        <f>IF(ISBLANK(Nomen.complète!V681),"-",Nomen.complète!V681)</f>
        <v>26210000</v>
      </c>
      <c r="B681" s="189" t="str">
        <f>IF(ISBLANK(Nomen.complète!W681),"-",Nomen.complète!W681)</f>
        <v>Peintre sur verre (autre)</v>
      </c>
      <c r="C681" s="190">
        <f>IF(ISBLANK(Nomen.complète!X681),"-",Nomen.complète!X681)</f>
        <v>14</v>
      </c>
      <c r="D681" s="190">
        <f>IF(ISBLANK(Nomen.complète!Y681),"-",Nomen.complète!Y681)</f>
        <v>65</v>
      </c>
      <c r="E681" s="190">
        <f>IF(ISBLANK(Nomen.complète!Z681),"-",Nomen.complète!Z681)</f>
        <v>1</v>
      </c>
      <c r="F681" s="190">
        <f>IF(ISBLANK(Nomen.complète!AA681),"-",Nomen.complète!AA681)</f>
        <v>3</v>
      </c>
      <c r="G681" s="191">
        <f>IF(ISBLANK(Nomen.complète!AB681),"-",Nomen.complète!AB681)</f>
        <v>0</v>
      </c>
      <c r="H681" s="191">
        <f>IF(ISBLANK(Nomen.complète!AC681),"-",Nomen.complète!AC681)</f>
        <v>0</v>
      </c>
    </row>
    <row r="682" spans="1:8" x14ac:dyDescent="0.2">
      <c r="A682" s="164">
        <f>IF(ISBLANK(Nomen.complète!V682),"-",Nomen.complète!V682)</f>
        <v>26240000</v>
      </c>
      <c r="B682" s="189" t="str">
        <f>IF(ISBLANK(Nomen.complète!W682),"-",Nomen.complète!W682)</f>
        <v>Peintre verrier CFC</v>
      </c>
      <c r="C682" s="190">
        <f>IF(ISBLANK(Nomen.complète!X682),"-",Nomen.complète!X682)</f>
        <v>14</v>
      </c>
      <c r="D682" s="190">
        <f>IF(ISBLANK(Nomen.complète!Y682),"-",Nomen.complète!Y682)</f>
        <v>65</v>
      </c>
      <c r="E682" s="190">
        <f>IF(ISBLANK(Nomen.complète!Z682),"-",Nomen.complète!Z682)</f>
        <v>1</v>
      </c>
      <c r="F682" s="190">
        <f>IF(ISBLANK(Nomen.complète!AA682),"-",Nomen.complète!AA682)</f>
        <v>4</v>
      </c>
      <c r="G682" s="191">
        <f>IF(ISBLANK(Nomen.complète!AB682),"-",Nomen.complète!AB682)</f>
        <v>0</v>
      </c>
      <c r="H682" s="191">
        <f>IF(ISBLANK(Nomen.complète!AC682),"-",Nomen.complète!AC682)</f>
        <v>0</v>
      </c>
    </row>
    <row r="683" spans="1:8" x14ac:dyDescent="0.2">
      <c r="A683" s="164">
        <f>IF(ISBLANK(Nomen.complète!V683),"-",Nomen.complète!V683)</f>
        <v>48151000</v>
      </c>
      <c r="B683" s="189" t="str">
        <f>IF(ISBLANK(Nomen.complète!W683),"-",Nomen.complète!W683)</f>
        <v>Photographe (sec. II - non reglementé)</v>
      </c>
      <c r="C683" s="190">
        <f>IF(ISBLANK(Nomen.complète!X683),"-",Nomen.complète!X683)</f>
        <v>14</v>
      </c>
      <c r="D683" s="190">
        <f>IF(ISBLANK(Nomen.complète!Y683),"-",Nomen.complète!Y683)</f>
        <v>65</v>
      </c>
      <c r="E683" s="190">
        <f>IF(ISBLANK(Nomen.complète!Z683),"-",Nomen.complète!Z683)</f>
        <v>1</v>
      </c>
      <c r="F683" s="190">
        <f>IF(ISBLANK(Nomen.complète!AA683),"-",Nomen.complète!AA683)</f>
        <v>4</v>
      </c>
      <c r="G683" s="191">
        <f>IF(ISBLANK(Nomen.complète!AB683),"-",Nomen.complète!AB683)</f>
        <v>0</v>
      </c>
      <c r="H683" s="191">
        <f>IF(ISBLANK(Nomen.complète!AC683),"-",Nomen.complète!AC683)</f>
        <v>0</v>
      </c>
    </row>
    <row r="684" spans="1:8" x14ac:dyDescent="0.2">
      <c r="A684" s="164">
        <f>IF(ISBLANK(Nomen.complète!V684),"-",Nomen.complète!V684)</f>
        <v>48152000</v>
      </c>
      <c r="B684" s="189" t="str">
        <f>IF(ISBLANK(Nomen.complète!W684),"-",Nomen.complète!W684)</f>
        <v>Photographe (école privée, non reconnu)</v>
      </c>
      <c r="C684" s="190">
        <f>IF(ISBLANK(Nomen.complète!X684),"-",Nomen.complète!X684)</f>
        <v>15</v>
      </c>
      <c r="D684" s="190">
        <f>IF(ISBLANK(Nomen.complète!Y684),"-",Nomen.complète!Y684)</f>
        <v>65</v>
      </c>
      <c r="E684" s="190">
        <f>IF(ISBLANK(Nomen.complète!Z684),"-",Nomen.complète!Z684)</f>
        <v>1</v>
      </c>
      <c r="F684" s="190">
        <f>IF(ISBLANK(Nomen.complète!AA684),"-",Nomen.complète!AA684)</f>
        <v>4</v>
      </c>
      <c r="G684" s="191">
        <f>IF(ISBLANK(Nomen.complète!AB684),"-",Nomen.complète!AB684)</f>
        <v>0</v>
      </c>
      <c r="H684" s="191">
        <f>IF(ISBLANK(Nomen.complète!AC684),"-",Nomen.complète!AC684)</f>
        <v>0</v>
      </c>
    </row>
    <row r="685" spans="1:8" x14ac:dyDescent="0.2">
      <c r="A685" s="164">
        <f>IF(ISBLANK(Nomen.complète!V685),"-",Nomen.complète!V685)</f>
        <v>48160000</v>
      </c>
      <c r="B685" s="189" t="str">
        <f>IF(ISBLANK(Nomen.complète!W685),"-",Nomen.complète!W685)</f>
        <v>Photographe CFC</v>
      </c>
      <c r="C685" s="190">
        <f>IF(ISBLANK(Nomen.complète!X685),"-",Nomen.complète!X685)</f>
        <v>14</v>
      </c>
      <c r="D685" s="190">
        <f>IF(ISBLANK(Nomen.complète!Y685),"-",Nomen.complète!Y685)</f>
        <v>65</v>
      </c>
      <c r="E685" s="190">
        <f>IF(ISBLANK(Nomen.complète!Z685),"-",Nomen.complète!Z685)</f>
        <v>1</v>
      </c>
      <c r="F685" s="190">
        <f>IF(ISBLANK(Nomen.complète!AA685),"-",Nomen.complète!AA685)</f>
        <v>4</v>
      </c>
      <c r="G685" s="191">
        <f>IF(ISBLANK(Nomen.complète!AB685),"-",Nomen.complète!AB685)</f>
        <v>0</v>
      </c>
      <c r="H685" s="191">
        <f>IF(ISBLANK(Nomen.complète!AC685),"-",Nomen.complète!AC685)</f>
        <v>0</v>
      </c>
    </row>
    <row r="686" spans="1:8" x14ac:dyDescent="0.2">
      <c r="A686" s="164">
        <f>IF(ISBLANK(Nomen.complète!V686),"-",Nomen.complète!V686)</f>
        <v>36310000</v>
      </c>
      <c r="B686" s="189" t="str">
        <f>IF(ISBLANK(Nomen.complète!W686),"-",Nomen.complète!W686)</f>
        <v>Planificateur-électricien CFC</v>
      </c>
      <c r="C686" s="190">
        <f>IF(ISBLANK(Nomen.complète!X686),"-",Nomen.complète!X686)</f>
        <v>14</v>
      </c>
      <c r="D686" s="190">
        <f>IF(ISBLANK(Nomen.complète!Y686),"-",Nomen.complète!Y686)</f>
        <v>65</v>
      </c>
      <c r="E686" s="190">
        <f>IF(ISBLANK(Nomen.complète!Z686),"-",Nomen.complète!Z686)</f>
        <v>1</v>
      </c>
      <c r="F686" s="190">
        <f>IF(ISBLANK(Nomen.complète!AA686),"-",Nomen.complète!AA686)</f>
        <v>4</v>
      </c>
      <c r="G686" s="191">
        <f>IF(ISBLANK(Nomen.complète!AB686),"-",Nomen.complète!AB686)</f>
        <v>0</v>
      </c>
      <c r="H686" s="191">
        <f>IF(ISBLANK(Nomen.complète!AC686),"-",Nomen.complète!AC686)</f>
        <v>0</v>
      </c>
    </row>
    <row r="687" spans="1:8" x14ac:dyDescent="0.2">
      <c r="A687" s="164">
        <f>IF(ISBLANK(Nomen.complète!V687),"-",Nomen.complète!V687)</f>
        <v>33210000</v>
      </c>
      <c r="B687" s="189" t="str">
        <f>IF(ISBLANK(Nomen.complète!W687),"-",Nomen.complète!W687)</f>
        <v>Plâtrier constructeur à sec CFC</v>
      </c>
      <c r="C687" s="190">
        <f>IF(ISBLANK(Nomen.complète!X687),"-",Nomen.complète!X687)</f>
        <v>14</v>
      </c>
      <c r="D687" s="190">
        <f>IF(ISBLANK(Nomen.complète!Y687),"-",Nomen.complète!Y687)</f>
        <v>65</v>
      </c>
      <c r="E687" s="190">
        <f>IF(ISBLANK(Nomen.complète!Z687),"-",Nomen.complète!Z687)</f>
        <v>1</v>
      </c>
      <c r="F687" s="190">
        <f>IF(ISBLANK(Nomen.complète!AA687),"-",Nomen.complète!AA687)</f>
        <v>3</v>
      </c>
      <c r="G687" s="191">
        <f>IF(ISBLANK(Nomen.complète!AB687),"-",Nomen.complète!AB687)</f>
        <v>0</v>
      </c>
      <c r="H687" s="191">
        <f>IF(ISBLANK(Nomen.complète!AC687),"-",Nomen.complète!AC687)</f>
        <v>0</v>
      </c>
    </row>
    <row r="688" spans="1:8" x14ac:dyDescent="0.2">
      <c r="A688" s="164">
        <f>IF(ISBLANK(Nomen.complète!V688),"-",Nomen.complète!V688)</f>
        <v>32060000</v>
      </c>
      <c r="B688" s="189" t="str">
        <f>IF(ISBLANK(Nomen.complète!W688),"-",Nomen.complète!W688)</f>
        <v>Polisseur AFP</v>
      </c>
      <c r="C688" s="190">
        <f>IF(ISBLANK(Nomen.complète!X688),"-",Nomen.complète!X688)</f>
        <v>14</v>
      </c>
      <c r="D688" s="190">
        <f>IF(ISBLANK(Nomen.complète!Y688),"-",Nomen.complète!Y688)</f>
        <v>65</v>
      </c>
      <c r="E688" s="190">
        <f>IF(ISBLANK(Nomen.complète!Z688),"-",Nomen.complète!Z688)</f>
        <v>1</v>
      </c>
      <c r="F688" s="190">
        <f>IF(ISBLANK(Nomen.complète!AA688),"-",Nomen.complète!AA688)</f>
        <v>2</v>
      </c>
      <c r="G688" s="191">
        <f>IF(ISBLANK(Nomen.complète!AB688),"-",Nomen.complète!AB688)</f>
        <v>0</v>
      </c>
      <c r="H688" s="191">
        <f>IF(ISBLANK(Nomen.complète!AC688),"-",Nomen.complète!AC688)</f>
        <v>0</v>
      </c>
    </row>
    <row r="689" spans="1:8" x14ac:dyDescent="0.2">
      <c r="A689" s="164">
        <f>IF(ISBLANK(Nomen.complète!V689),"-",Nomen.complète!V689)</f>
        <v>33140004</v>
      </c>
      <c r="B689" s="189" t="str">
        <f>IF(ISBLANK(Nomen.complète!W689),"-",Nomen.complète!W689)</f>
        <v>Polybâtisseur CFC - Construction d'échafaudages</v>
      </c>
      <c r="C689" s="190">
        <f>IF(ISBLANK(Nomen.complète!X689),"-",Nomen.complète!X689)</f>
        <v>14</v>
      </c>
      <c r="D689" s="190">
        <f>IF(ISBLANK(Nomen.complète!Y689),"-",Nomen.complète!Y689)</f>
        <v>65</v>
      </c>
      <c r="E689" s="190">
        <f>IF(ISBLANK(Nomen.complète!Z689),"-",Nomen.complète!Z689)</f>
        <v>1</v>
      </c>
      <c r="F689" s="190">
        <f>IF(ISBLANK(Nomen.complète!AA689),"-",Nomen.complète!AA689)</f>
        <v>3</v>
      </c>
      <c r="G689" s="191">
        <f>IF(ISBLANK(Nomen.complète!AB689),"-",Nomen.complète!AB689)</f>
        <v>0</v>
      </c>
      <c r="H689" s="191">
        <f>IF(ISBLANK(Nomen.complète!AC689),"-",Nomen.complète!AC689)</f>
        <v>0</v>
      </c>
    </row>
    <row r="690" spans="1:8" x14ac:dyDescent="0.2">
      <c r="A690" s="164">
        <f>IF(ISBLANK(Nomen.complète!V690),"-",Nomen.complète!V690)</f>
        <v>33140003</v>
      </c>
      <c r="B690" s="189" t="str">
        <f>IF(ISBLANK(Nomen.complète!W690),"-",Nomen.complète!W690)</f>
        <v>Polybâtisseur CFC - Construction de façades</v>
      </c>
      <c r="C690" s="190">
        <f>IF(ISBLANK(Nomen.complète!X690),"-",Nomen.complète!X690)</f>
        <v>14</v>
      </c>
      <c r="D690" s="190">
        <f>IF(ISBLANK(Nomen.complète!Y690),"-",Nomen.complète!Y690)</f>
        <v>65</v>
      </c>
      <c r="E690" s="190">
        <f>IF(ISBLANK(Nomen.complète!Z690),"-",Nomen.complète!Z690)</f>
        <v>1</v>
      </c>
      <c r="F690" s="190">
        <f>IF(ISBLANK(Nomen.complète!AA690),"-",Nomen.complète!AA690)</f>
        <v>3</v>
      </c>
      <c r="G690" s="191">
        <f>IF(ISBLANK(Nomen.complète!AB690),"-",Nomen.complète!AB690)</f>
        <v>0</v>
      </c>
      <c r="H690" s="191">
        <f>IF(ISBLANK(Nomen.complète!AC690),"-",Nomen.complète!AC690)</f>
        <v>0</v>
      </c>
    </row>
    <row r="691" spans="1:8" x14ac:dyDescent="0.2">
      <c r="A691" s="164">
        <f>IF(ISBLANK(Nomen.complète!V691),"-",Nomen.complète!V691)</f>
        <v>33140002</v>
      </c>
      <c r="B691" s="189" t="str">
        <f>IF(ISBLANK(Nomen.complète!W691),"-",Nomen.complète!W691)</f>
        <v>Polybâtisseur CFC - Couverture</v>
      </c>
      <c r="C691" s="190">
        <f>IF(ISBLANK(Nomen.complète!X691),"-",Nomen.complète!X691)</f>
        <v>14</v>
      </c>
      <c r="D691" s="190">
        <f>IF(ISBLANK(Nomen.complète!Y691),"-",Nomen.complète!Y691)</f>
        <v>65</v>
      </c>
      <c r="E691" s="190">
        <f>IF(ISBLANK(Nomen.complète!Z691),"-",Nomen.complète!Z691)</f>
        <v>1</v>
      </c>
      <c r="F691" s="190">
        <f>IF(ISBLANK(Nomen.complète!AA691),"-",Nomen.complète!AA691)</f>
        <v>3</v>
      </c>
      <c r="G691" s="191">
        <f>IF(ISBLANK(Nomen.complète!AB691),"-",Nomen.complète!AB691)</f>
        <v>0</v>
      </c>
      <c r="H691" s="191">
        <f>IF(ISBLANK(Nomen.complète!AC691),"-",Nomen.complète!AC691)</f>
        <v>0</v>
      </c>
    </row>
    <row r="692" spans="1:8" x14ac:dyDescent="0.2">
      <c r="A692" s="164">
        <f>IF(ISBLANK(Nomen.complète!V692),"-",Nomen.complète!V692)</f>
        <v>33140001</v>
      </c>
      <c r="B692" s="189" t="str">
        <f>IF(ISBLANK(Nomen.complète!W692),"-",Nomen.complète!W692)</f>
        <v>Polybâtisseur CFC - Etanchéité</v>
      </c>
      <c r="C692" s="190">
        <f>IF(ISBLANK(Nomen.complète!X692),"-",Nomen.complète!X692)</f>
        <v>14</v>
      </c>
      <c r="D692" s="190">
        <f>IF(ISBLANK(Nomen.complète!Y692),"-",Nomen.complète!Y692)</f>
        <v>65</v>
      </c>
      <c r="E692" s="190">
        <f>IF(ISBLANK(Nomen.complète!Z692),"-",Nomen.complète!Z692)</f>
        <v>1</v>
      </c>
      <c r="F692" s="190">
        <f>IF(ISBLANK(Nomen.complète!AA692),"-",Nomen.complète!AA692)</f>
        <v>3</v>
      </c>
      <c r="G692" s="191">
        <f>IF(ISBLANK(Nomen.complète!AB692),"-",Nomen.complète!AB692)</f>
        <v>0</v>
      </c>
      <c r="H692" s="191">
        <f>IF(ISBLANK(Nomen.complète!AC692),"-",Nomen.complète!AC692)</f>
        <v>0</v>
      </c>
    </row>
    <row r="693" spans="1:8" x14ac:dyDescent="0.2">
      <c r="A693" s="164">
        <f>IF(ISBLANK(Nomen.complète!V693),"-",Nomen.complète!V693)</f>
        <v>33140005</v>
      </c>
      <c r="B693" s="189" t="str">
        <f>IF(ISBLANK(Nomen.complète!W693),"-",Nomen.complète!W693)</f>
        <v>Polybâtisseur CFC - Systèmes de protection solaire</v>
      </c>
      <c r="C693" s="190">
        <f>IF(ISBLANK(Nomen.complète!X693),"-",Nomen.complète!X693)</f>
        <v>14</v>
      </c>
      <c r="D693" s="190">
        <f>IF(ISBLANK(Nomen.complète!Y693),"-",Nomen.complète!Y693)</f>
        <v>65</v>
      </c>
      <c r="E693" s="190">
        <f>IF(ISBLANK(Nomen.complète!Z693),"-",Nomen.complète!Z693)</f>
        <v>1</v>
      </c>
      <c r="F693" s="190">
        <f>IF(ISBLANK(Nomen.complète!AA693),"-",Nomen.complète!AA693)</f>
        <v>3</v>
      </c>
      <c r="G693" s="191">
        <f>IF(ISBLANK(Nomen.complète!AB693),"-",Nomen.complète!AB693)</f>
        <v>0</v>
      </c>
      <c r="H693" s="191">
        <f>IF(ISBLANK(Nomen.complète!AC693),"-",Nomen.complète!AC693)</f>
        <v>0</v>
      </c>
    </row>
    <row r="694" spans="1:8" x14ac:dyDescent="0.2">
      <c r="A694" s="164">
        <f>IF(ISBLANK(Nomen.complète!V694),"-",Nomen.complète!V694)</f>
        <v>33140099</v>
      </c>
      <c r="B694" s="189" t="str">
        <f>IF(ISBLANK(Nomen.complète!W694),"-",Nomen.complète!W694)</f>
        <v>Polybâtisseur CFC - sans autres indications</v>
      </c>
      <c r="C694" s="190">
        <f>IF(ISBLANK(Nomen.complète!X694),"-",Nomen.complète!X694)</f>
        <v>14</v>
      </c>
      <c r="D694" s="190">
        <f>IF(ISBLANK(Nomen.complète!Y694),"-",Nomen.complète!Y694)</f>
        <v>65</v>
      </c>
      <c r="E694" s="190">
        <f>IF(ISBLANK(Nomen.complète!Z694),"-",Nomen.complète!Z694)</f>
        <v>1</v>
      </c>
      <c r="F694" s="190">
        <f>IF(ISBLANK(Nomen.complète!AA694),"-",Nomen.complète!AA694)</f>
        <v>3</v>
      </c>
      <c r="G694" s="191">
        <f>IF(ISBLANK(Nomen.complète!AB694),"-",Nomen.complète!AB694)</f>
        <v>0</v>
      </c>
      <c r="H694" s="191">
        <f>IF(ISBLANK(Nomen.complète!AC694),"-",Nomen.complète!AC694)</f>
        <v>0</v>
      </c>
    </row>
    <row r="695" spans="1:8" x14ac:dyDescent="0.2">
      <c r="A695" s="164">
        <f>IF(ISBLANK(Nomen.complète!V695),"-",Nomen.complète!V695)</f>
        <v>48480000</v>
      </c>
      <c r="B695" s="189" t="str">
        <f>IF(ISBLANK(Nomen.complète!W695),"-",Nomen.complète!W695)</f>
        <v>Polydesigner 3D CFC</v>
      </c>
      <c r="C695" s="190">
        <f>IF(ISBLANK(Nomen.complète!X695),"-",Nomen.complète!X695)</f>
        <v>14</v>
      </c>
      <c r="D695" s="190">
        <f>IF(ISBLANK(Nomen.complète!Y695),"-",Nomen.complète!Y695)</f>
        <v>65</v>
      </c>
      <c r="E695" s="190">
        <f>IF(ISBLANK(Nomen.complète!Z695),"-",Nomen.complète!Z695)</f>
        <v>1</v>
      </c>
      <c r="F695" s="190">
        <f>IF(ISBLANK(Nomen.complète!AA695),"-",Nomen.complète!AA695)</f>
        <v>4</v>
      </c>
      <c r="G695" s="191">
        <f>IF(ISBLANK(Nomen.complète!AB695),"-",Nomen.complète!AB695)</f>
        <v>0</v>
      </c>
      <c r="H695" s="191">
        <f>IF(ISBLANK(Nomen.complète!AC695),"-",Nomen.complète!AC695)</f>
        <v>0</v>
      </c>
    </row>
    <row r="696" spans="1:8" x14ac:dyDescent="0.2">
      <c r="A696" s="164">
        <f>IF(ISBLANK(Nomen.complète!V696),"-",Nomen.complète!V696)</f>
        <v>21610099</v>
      </c>
      <c r="B696" s="189" t="str">
        <f>IF(ISBLANK(Nomen.complète!W696),"-",Nomen.complète!W696)</f>
        <v>Polygraphe CFC</v>
      </c>
      <c r="C696" s="190">
        <f>IF(ISBLANK(Nomen.complète!X696),"-",Nomen.complète!X696)</f>
        <v>14</v>
      </c>
      <c r="D696" s="190">
        <f>IF(ISBLANK(Nomen.complète!Y696),"-",Nomen.complète!Y696)</f>
        <v>65</v>
      </c>
      <c r="E696" s="190">
        <f>IF(ISBLANK(Nomen.complète!Z696),"-",Nomen.complète!Z696)</f>
        <v>1</v>
      </c>
      <c r="F696" s="190">
        <f>IF(ISBLANK(Nomen.complète!AA696),"-",Nomen.complète!AA696)</f>
        <v>4</v>
      </c>
      <c r="G696" s="191">
        <f>IF(ISBLANK(Nomen.complète!AB696),"-",Nomen.complète!AB696)</f>
        <v>0</v>
      </c>
      <c r="H696" s="191">
        <f>IF(ISBLANK(Nomen.complète!AC696),"-",Nomen.complète!AC696)</f>
        <v>0</v>
      </c>
    </row>
    <row r="697" spans="1:8" x14ac:dyDescent="0.2">
      <c r="A697" s="164">
        <f>IF(ISBLANK(Nomen.complète!V697),"-",Nomen.complète!V697)</f>
        <v>21610001</v>
      </c>
      <c r="B697" s="189" t="str">
        <f>IF(ISBLANK(Nomen.complète!W697),"-",Nomen.complète!W697)</f>
        <v>Polygraphe CFC - Conceptions de médias</v>
      </c>
      <c r="C697" s="190">
        <f>IF(ISBLANK(Nomen.complète!X697),"-",Nomen.complète!X697)</f>
        <v>14</v>
      </c>
      <c r="D697" s="190">
        <f>IF(ISBLANK(Nomen.complète!Y697),"-",Nomen.complète!Y697)</f>
        <v>65</v>
      </c>
      <c r="E697" s="190">
        <f>IF(ISBLANK(Nomen.complète!Z697),"-",Nomen.complète!Z697)</f>
        <v>1</v>
      </c>
      <c r="F697" s="190">
        <f>IF(ISBLANK(Nomen.complète!AA697),"-",Nomen.complète!AA697)</f>
        <v>4</v>
      </c>
      <c r="G697" s="191">
        <f>IF(ISBLANK(Nomen.complète!AB697),"-",Nomen.complète!AB697)</f>
        <v>0</v>
      </c>
      <c r="H697" s="191">
        <f>IF(ISBLANK(Nomen.complète!AC697),"-",Nomen.complète!AC697)</f>
        <v>0</v>
      </c>
    </row>
    <row r="698" spans="1:8" x14ac:dyDescent="0.2">
      <c r="A698" s="164">
        <f>IF(ISBLANK(Nomen.complète!V698),"-",Nomen.complète!V698)</f>
        <v>21610002</v>
      </c>
      <c r="B698" s="189" t="str">
        <f>IF(ISBLANK(Nomen.complète!W698),"-",Nomen.complète!W698)</f>
        <v>Polygraphe CFC - Production des médias</v>
      </c>
      <c r="C698" s="190">
        <f>IF(ISBLANK(Nomen.complète!X698),"-",Nomen.complète!X698)</f>
        <v>14</v>
      </c>
      <c r="D698" s="190">
        <f>IF(ISBLANK(Nomen.complète!Y698),"-",Nomen.complète!Y698)</f>
        <v>65</v>
      </c>
      <c r="E698" s="190">
        <f>IF(ISBLANK(Nomen.complète!Z698),"-",Nomen.complète!Z698)</f>
        <v>1</v>
      </c>
      <c r="F698" s="190">
        <f>IF(ISBLANK(Nomen.complète!AA698),"-",Nomen.complète!AA698)</f>
        <v>4</v>
      </c>
      <c r="G698" s="191">
        <f>IF(ISBLANK(Nomen.complète!AB698),"-",Nomen.complète!AB698)</f>
        <v>0</v>
      </c>
      <c r="H698" s="191">
        <f>IF(ISBLANK(Nomen.complète!AC698),"-",Nomen.complète!AC698)</f>
        <v>0</v>
      </c>
    </row>
    <row r="699" spans="1:8" x14ac:dyDescent="0.2">
      <c r="A699" s="164">
        <f>IF(ISBLANK(Nomen.complète!V699),"-",Nomen.complète!V699)</f>
        <v>29508001</v>
      </c>
      <c r="B699" s="189" t="str">
        <f>IF(ISBLANK(Nomen.complète!W699),"-",Nomen.complète!W699)</f>
        <v>Polymécanicien CFC - Exigences élémentaires</v>
      </c>
      <c r="C699" s="190">
        <f>IF(ISBLANK(Nomen.complète!X699),"-",Nomen.complète!X699)</f>
        <v>14</v>
      </c>
      <c r="D699" s="190">
        <f>IF(ISBLANK(Nomen.complète!Y699),"-",Nomen.complète!Y699)</f>
        <v>65</v>
      </c>
      <c r="E699" s="190">
        <f>IF(ISBLANK(Nomen.complète!Z699),"-",Nomen.complète!Z699)</f>
        <v>1</v>
      </c>
      <c r="F699" s="190">
        <f>IF(ISBLANK(Nomen.complète!AA699),"-",Nomen.complète!AA699)</f>
        <v>4</v>
      </c>
      <c r="G699" s="191">
        <f>IF(ISBLANK(Nomen.complète!AB699),"-",Nomen.complète!AB699)</f>
        <v>0</v>
      </c>
      <c r="H699" s="191">
        <f>IF(ISBLANK(Nomen.complète!AC699),"-",Nomen.complète!AC699)</f>
        <v>0</v>
      </c>
    </row>
    <row r="700" spans="1:8" x14ac:dyDescent="0.2">
      <c r="A700" s="164">
        <f>IF(ISBLANK(Nomen.complète!V700),"-",Nomen.complète!V700)</f>
        <v>29508002</v>
      </c>
      <c r="B700" s="189" t="str">
        <f>IF(ISBLANK(Nomen.complète!W700),"-",Nomen.complète!W700)</f>
        <v>Polymécanicien CFC - Exigences étendues</v>
      </c>
      <c r="C700" s="190">
        <f>IF(ISBLANK(Nomen.complète!X700),"-",Nomen.complète!X700)</f>
        <v>14</v>
      </c>
      <c r="D700" s="190">
        <f>IF(ISBLANK(Nomen.complète!Y700),"-",Nomen.complète!Y700)</f>
        <v>65</v>
      </c>
      <c r="E700" s="190">
        <f>IF(ISBLANK(Nomen.complète!Z700),"-",Nomen.complète!Z700)</f>
        <v>1</v>
      </c>
      <c r="F700" s="190">
        <f>IF(ISBLANK(Nomen.complète!AA700),"-",Nomen.complète!AA700)</f>
        <v>4</v>
      </c>
      <c r="G700" s="191">
        <f>IF(ISBLANK(Nomen.complète!AB700),"-",Nomen.complète!AB700)</f>
        <v>0</v>
      </c>
      <c r="H700" s="191">
        <f>IF(ISBLANK(Nomen.complète!AC700),"-",Nomen.complète!AC700)</f>
        <v>0</v>
      </c>
    </row>
    <row r="701" spans="1:8" x14ac:dyDescent="0.2">
      <c r="A701" s="164">
        <f>IF(ISBLANK(Nomen.complète!V701),"-",Nomen.complète!V701)</f>
        <v>29508000</v>
      </c>
      <c r="B701" s="189" t="str">
        <f>IF(ISBLANK(Nomen.complète!W701),"-",Nomen.complète!W701)</f>
        <v>Polymécanicien CFC - sans autres indications</v>
      </c>
      <c r="C701" s="190">
        <f>IF(ISBLANK(Nomen.complète!X701),"-",Nomen.complète!X701)</f>
        <v>14</v>
      </c>
      <c r="D701" s="190">
        <f>IF(ISBLANK(Nomen.complète!Y701),"-",Nomen.complète!Y701)</f>
        <v>65</v>
      </c>
      <c r="E701" s="190">
        <f>IF(ISBLANK(Nomen.complète!Z701),"-",Nomen.complète!Z701)</f>
        <v>1</v>
      </c>
      <c r="F701" s="190">
        <f>IF(ISBLANK(Nomen.complète!AA701),"-",Nomen.complète!AA701)</f>
        <v>4</v>
      </c>
      <c r="G701" s="191">
        <f>IF(ISBLANK(Nomen.complète!AB701),"-",Nomen.complète!AB701)</f>
        <v>0</v>
      </c>
      <c r="H701" s="191">
        <f>IF(ISBLANK(Nomen.complète!AC701),"-",Nomen.complète!AC701)</f>
        <v>0</v>
      </c>
    </row>
    <row r="702" spans="1:8" x14ac:dyDescent="0.2">
      <c r="A702" s="164">
        <f>IF(ISBLANK(Nomen.complète!V702),"-",Nomen.complète!V702)</f>
        <v>33890000</v>
      </c>
      <c r="B702" s="189" t="str">
        <f>IF(ISBLANK(Nomen.complète!W702),"-",Nomen.complète!W702)</f>
        <v>Poseur de pierres AFP</v>
      </c>
      <c r="C702" s="190">
        <f>IF(ISBLANK(Nomen.complète!X702),"-",Nomen.complète!X702)</f>
        <v>14</v>
      </c>
      <c r="D702" s="190">
        <f>IF(ISBLANK(Nomen.complète!Y702),"-",Nomen.complète!Y702)</f>
        <v>65</v>
      </c>
      <c r="E702" s="190">
        <f>IF(ISBLANK(Nomen.complète!Z702),"-",Nomen.complète!Z702)</f>
        <v>1</v>
      </c>
      <c r="F702" s="190">
        <f>IF(ISBLANK(Nomen.complète!AA702),"-",Nomen.complète!AA702)</f>
        <v>2</v>
      </c>
      <c r="G702" s="191">
        <f>IF(ISBLANK(Nomen.complète!AB702),"-",Nomen.complète!AB702)</f>
        <v>0</v>
      </c>
      <c r="H702" s="191">
        <f>IF(ISBLANK(Nomen.complète!AC702),"-",Nomen.complète!AC702)</f>
        <v>0</v>
      </c>
    </row>
    <row r="703" spans="1:8" x14ac:dyDescent="0.2">
      <c r="A703" s="164">
        <f>IF(ISBLANK(Nomen.complète!V703),"-",Nomen.complète!V703)</f>
        <v>33120001</v>
      </c>
      <c r="B703" s="189" t="str">
        <f>IF(ISBLANK(Nomen.complète!W703),"-",Nomen.complète!W703)</f>
        <v>Poseur de sol – parquet CFC - Parquet</v>
      </c>
      <c r="C703" s="190">
        <f>IF(ISBLANK(Nomen.complète!X703),"-",Nomen.complète!X703)</f>
        <v>14</v>
      </c>
      <c r="D703" s="190">
        <f>IF(ISBLANK(Nomen.complète!Y703),"-",Nomen.complète!Y703)</f>
        <v>65</v>
      </c>
      <c r="E703" s="190">
        <f>IF(ISBLANK(Nomen.complète!Z703),"-",Nomen.complète!Z703)</f>
        <v>1</v>
      </c>
      <c r="F703" s="190">
        <f>IF(ISBLANK(Nomen.complète!AA703),"-",Nomen.complète!AA703)</f>
        <v>3</v>
      </c>
      <c r="G703" s="191">
        <f>IF(ISBLANK(Nomen.complète!AB703),"-",Nomen.complète!AB703)</f>
        <v>0</v>
      </c>
      <c r="H703" s="191">
        <f>IF(ISBLANK(Nomen.complète!AC703),"-",Nomen.complète!AC703)</f>
        <v>0</v>
      </c>
    </row>
    <row r="704" spans="1:8" x14ac:dyDescent="0.2">
      <c r="A704" s="164">
        <f>IF(ISBLANK(Nomen.complète!V704),"-",Nomen.complète!V704)</f>
        <v>33120002</v>
      </c>
      <c r="B704" s="189" t="str">
        <f>IF(ISBLANK(Nomen.complète!W704),"-",Nomen.complète!W704)</f>
        <v>Poseur de sol – parquet CFC - Revêtements textiles et résilients</v>
      </c>
      <c r="C704" s="190">
        <f>IF(ISBLANK(Nomen.complète!X704),"-",Nomen.complète!X704)</f>
        <v>14</v>
      </c>
      <c r="D704" s="190">
        <f>IF(ISBLANK(Nomen.complète!Y704),"-",Nomen.complète!Y704)</f>
        <v>65</v>
      </c>
      <c r="E704" s="190">
        <f>IF(ISBLANK(Nomen.complète!Z704),"-",Nomen.complète!Z704)</f>
        <v>1</v>
      </c>
      <c r="F704" s="190">
        <f>IF(ISBLANK(Nomen.complète!AA704),"-",Nomen.complète!AA704)</f>
        <v>3</v>
      </c>
      <c r="G704" s="191">
        <f>IF(ISBLANK(Nomen.complète!AB704),"-",Nomen.complète!AB704)</f>
        <v>0</v>
      </c>
      <c r="H704" s="191">
        <f>IF(ISBLANK(Nomen.complète!AC704),"-",Nomen.complète!AC704)</f>
        <v>0</v>
      </c>
    </row>
    <row r="705" spans="1:8" x14ac:dyDescent="0.2">
      <c r="A705" s="164">
        <f>IF(ISBLANK(Nomen.complète!V705),"-",Nomen.complète!V705)</f>
        <v>33120000</v>
      </c>
      <c r="B705" s="189" t="str">
        <f>IF(ISBLANK(Nomen.complète!W705),"-",Nomen.complète!W705)</f>
        <v>Poseur de sol – parquet CFC - sans autres indications</v>
      </c>
      <c r="C705" s="190">
        <f>IF(ISBLANK(Nomen.complète!X705),"-",Nomen.complète!X705)</f>
        <v>14</v>
      </c>
      <c r="D705" s="190">
        <f>IF(ISBLANK(Nomen.complète!Y705),"-",Nomen.complète!Y705)</f>
        <v>65</v>
      </c>
      <c r="E705" s="190">
        <f>IF(ISBLANK(Nomen.complète!Z705),"-",Nomen.complète!Z705)</f>
        <v>1</v>
      </c>
      <c r="F705" s="190">
        <f>IF(ISBLANK(Nomen.complète!AA705),"-",Nomen.complète!AA705)</f>
        <v>3</v>
      </c>
      <c r="G705" s="191">
        <f>IF(ISBLANK(Nomen.complète!AB705),"-",Nomen.complète!AB705)</f>
        <v>0</v>
      </c>
      <c r="H705" s="191">
        <f>IF(ISBLANK(Nomen.complète!AC705),"-",Nomen.complète!AC705)</f>
        <v>0</v>
      </c>
    </row>
    <row r="706" spans="1:8" x14ac:dyDescent="0.2">
      <c r="A706" s="164">
        <f>IF(ISBLANK(Nomen.complète!V706),"-",Nomen.complète!V706)</f>
        <v>33530000</v>
      </c>
      <c r="B706" s="189" t="str">
        <f>IF(ISBLANK(Nomen.complète!W706),"-",Nomen.complète!W706)</f>
        <v>Poêlier-fumiste CFC</v>
      </c>
      <c r="C706" s="190">
        <f>IF(ISBLANK(Nomen.complète!X706),"-",Nomen.complète!X706)</f>
        <v>14</v>
      </c>
      <c r="D706" s="190">
        <f>IF(ISBLANK(Nomen.complète!Y706),"-",Nomen.complète!Y706)</f>
        <v>65</v>
      </c>
      <c r="E706" s="190">
        <f>IF(ISBLANK(Nomen.complète!Z706),"-",Nomen.complète!Z706)</f>
        <v>1</v>
      </c>
      <c r="F706" s="190">
        <f>IF(ISBLANK(Nomen.complète!AA706),"-",Nomen.complète!AA706)</f>
        <v>3</v>
      </c>
      <c r="G706" s="191">
        <f>IF(ISBLANK(Nomen.complète!AB706),"-",Nomen.complète!AB706)</f>
        <v>0</v>
      </c>
      <c r="H706" s="191">
        <f>IF(ISBLANK(Nomen.complète!AC706),"-",Nomen.complète!AC706)</f>
        <v>0</v>
      </c>
    </row>
    <row r="707" spans="1:8" x14ac:dyDescent="0.2">
      <c r="A707" s="164">
        <f>IF(ISBLANK(Nomen.complète!V707),"-",Nomen.complète!V707)</f>
        <v>25120000</v>
      </c>
      <c r="B707" s="189" t="str">
        <f>IF(ISBLANK(Nomen.complète!W707),"-",Nomen.complète!W707)</f>
        <v>Praticien des matières synthétiques AFP</v>
      </c>
      <c r="C707" s="190">
        <f>IF(ISBLANK(Nomen.complète!X707),"-",Nomen.complète!X707)</f>
        <v>14</v>
      </c>
      <c r="D707" s="190">
        <f>IF(ISBLANK(Nomen.complète!Y707),"-",Nomen.complète!Y707)</f>
        <v>65</v>
      </c>
      <c r="E707" s="190">
        <f>IF(ISBLANK(Nomen.complète!Z707),"-",Nomen.complète!Z707)</f>
        <v>1</v>
      </c>
      <c r="F707" s="190">
        <f>IF(ISBLANK(Nomen.complète!AA707),"-",Nomen.complète!AA707)</f>
        <v>2</v>
      </c>
      <c r="G707" s="191">
        <f>IF(ISBLANK(Nomen.complète!AB707),"-",Nomen.complète!AB707)</f>
        <v>0</v>
      </c>
      <c r="H707" s="191">
        <f>IF(ISBLANK(Nomen.complète!AC707),"-",Nomen.complète!AC707)</f>
        <v>0</v>
      </c>
    </row>
    <row r="708" spans="1:8" x14ac:dyDescent="0.2">
      <c r="A708" s="164">
        <f>IF(ISBLANK(Nomen.complète!V708),"-",Nomen.complète!V708)</f>
        <v>33156000</v>
      </c>
      <c r="B708" s="189" t="str">
        <f>IF(ISBLANK(Nomen.complète!W708),"-",Nomen.complète!W708)</f>
        <v>Praticien en couverture AFP</v>
      </c>
      <c r="C708" s="190">
        <f>IF(ISBLANK(Nomen.complète!X708),"-",Nomen.complète!X708)</f>
        <v>14</v>
      </c>
      <c r="D708" s="190">
        <f>IF(ISBLANK(Nomen.complète!Y708),"-",Nomen.complète!Y708)</f>
        <v>65</v>
      </c>
      <c r="E708" s="190">
        <f>IF(ISBLANK(Nomen.complète!Z708),"-",Nomen.complète!Z708)</f>
        <v>1</v>
      </c>
      <c r="F708" s="190">
        <f>IF(ISBLANK(Nomen.complète!AA708),"-",Nomen.complète!AA708)</f>
        <v>2</v>
      </c>
      <c r="G708" s="191">
        <f>IF(ISBLANK(Nomen.complète!AB708),"-",Nomen.complète!AB708)</f>
        <v>0</v>
      </c>
      <c r="H708" s="191">
        <f>IF(ISBLANK(Nomen.complète!AC708),"-",Nomen.complète!AC708)</f>
        <v>0</v>
      </c>
    </row>
    <row r="709" spans="1:8" x14ac:dyDescent="0.2">
      <c r="A709" s="164">
        <f>IF(ISBLANK(Nomen.complète!V709),"-",Nomen.complète!V709)</f>
        <v>16510000</v>
      </c>
      <c r="B709" s="189" t="str">
        <f>IF(ISBLANK(Nomen.complète!W709),"-",Nomen.complète!W709)</f>
        <v>Praticien en denrées alimentaires AFP</v>
      </c>
      <c r="C709" s="190">
        <f>IF(ISBLANK(Nomen.complète!X709),"-",Nomen.complète!X709)</f>
        <v>14</v>
      </c>
      <c r="D709" s="190">
        <f>IF(ISBLANK(Nomen.complète!Y709),"-",Nomen.complète!Y709)</f>
        <v>65</v>
      </c>
      <c r="E709" s="190">
        <f>IF(ISBLANK(Nomen.complète!Z709),"-",Nomen.complète!Z709)</f>
        <v>1</v>
      </c>
      <c r="F709" s="190">
        <f>IF(ISBLANK(Nomen.complète!AA709),"-",Nomen.complète!AA709)</f>
        <v>2</v>
      </c>
      <c r="G709" s="191">
        <f>IF(ISBLANK(Nomen.complète!AB709),"-",Nomen.complète!AB709)</f>
        <v>0</v>
      </c>
      <c r="H709" s="191">
        <f>IF(ISBLANK(Nomen.complète!AC709),"-",Nomen.complète!AC709)</f>
        <v>0</v>
      </c>
    </row>
    <row r="710" spans="1:8" x14ac:dyDescent="0.2">
      <c r="A710" s="164">
        <f>IF(ISBLANK(Nomen.complète!V710),"-",Nomen.complète!V710)</f>
        <v>33166000</v>
      </c>
      <c r="B710" s="189" t="str">
        <f>IF(ISBLANK(Nomen.complète!W710),"-",Nomen.complète!W710)</f>
        <v>Praticien en façades AFP</v>
      </c>
      <c r="C710" s="190">
        <f>IF(ISBLANK(Nomen.complète!X710),"-",Nomen.complète!X710)</f>
        <v>14</v>
      </c>
      <c r="D710" s="190">
        <f>IF(ISBLANK(Nomen.complète!Y710),"-",Nomen.complète!Y710)</f>
        <v>65</v>
      </c>
      <c r="E710" s="190">
        <f>IF(ISBLANK(Nomen.complète!Z710),"-",Nomen.complète!Z710)</f>
        <v>1</v>
      </c>
      <c r="F710" s="190">
        <f>IF(ISBLANK(Nomen.complète!AA710),"-",Nomen.complète!AA710)</f>
        <v>2</v>
      </c>
      <c r="G710" s="191">
        <f>IF(ISBLANK(Nomen.complète!AB710),"-",Nomen.complète!AB710)</f>
        <v>0</v>
      </c>
      <c r="H710" s="191">
        <f>IF(ISBLANK(Nomen.complète!AC710),"-",Nomen.complète!AC710)</f>
        <v>0</v>
      </c>
    </row>
    <row r="711" spans="1:8" x14ac:dyDescent="0.2">
      <c r="A711" s="164">
        <f>IF(ISBLANK(Nomen.complète!V711),"-",Nomen.complète!V711)</f>
        <v>25121000</v>
      </c>
      <c r="B711" s="189" t="str">
        <f>IF(ISBLANK(Nomen.complète!W711),"-",Nomen.complète!W711)</f>
        <v>Praticien en matières plastiques AFP (dès 2021)</v>
      </c>
      <c r="C711" s="190">
        <f>IF(ISBLANK(Nomen.complète!X711),"-",Nomen.complète!X711)</f>
        <v>14</v>
      </c>
      <c r="D711" s="190">
        <f>IF(ISBLANK(Nomen.complète!Y711),"-",Nomen.complète!Y711)</f>
        <v>65</v>
      </c>
      <c r="E711" s="190">
        <f>IF(ISBLANK(Nomen.complète!Z711),"-",Nomen.complète!Z711)</f>
        <v>1</v>
      </c>
      <c r="F711" s="190">
        <f>IF(ISBLANK(Nomen.complète!AA711),"-",Nomen.complète!AA711)</f>
        <v>2</v>
      </c>
      <c r="G711" s="191">
        <f>IF(ISBLANK(Nomen.complète!AB711),"-",Nomen.complète!AB711)</f>
        <v>0</v>
      </c>
      <c r="H711" s="191">
        <f>IF(ISBLANK(Nomen.complète!AC711),"-",Nomen.complète!AC711)</f>
        <v>0</v>
      </c>
    </row>
    <row r="712" spans="1:8" x14ac:dyDescent="0.2">
      <c r="A712" s="164">
        <f>IF(ISBLANK(Nomen.complète!V712),"-",Nomen.complète!V712)</f>
        <v>29010000</v>
      </c>
      <c r="B712" s="189" t="str">
        <f>IF(ISBLANK(Nomen.complète!W712),"-",Nomen.complète!W712)</f>
        <v>Praticien en mécanique AFP</v>
      </c>
      <c r="C712" s="190">
        <f>IF(ISBLANK(Nomen.complète!X712),"-",Nomen.complète!X712)</f>
        <v>14</v>
      </c>
      <c r="D712" s="190">
        <f>IF(ISBLANK(Nomen.complète!Y712),"-",Nomen.complète!Y712)</f>
        <v>65</v>
      </c>
      <c r="E712" s="190">
        <f>IF(ISBLANK(Nomen.complète!Z712),"-",Nomen.complète!Z712)</f>
        <v>1</v>
      </c>
      <c r="F712" s="190">
        <f>IF(ISBLANK(Nomen.complète!AA712),"-",Nomen.complète!AA712)</f>
        <v>2</v>
      </c>
      <c r="G712" s="191">
        <f>IF(ISBLANK(Nomen.complète!AB712),"-",Nomen.complète!AB712)</f>
        <v>0</v>
      </c>
      <c r="H712" s="191">
        <f>IF(ISBLANK(Nomen.complète!AC712),"-",Nomen.complète!AC712)</f>
        <v>0</v>
      </c>
    </row>
    <row r="713" spans="1:8" x14ac:dyDescent="0.2">
      <c r="A713" s="164">
        <f>IF(ISBLANK(Nomen.complète!V713),"-",Nomen.complète!V713)</f>
        <v>29520000</v>
      </c>
      <c r="B713" s="189" t="str">
        <f>IF(ISBLANK(Nomen.complète!W713),"-",Nomen.complète!W713)</f>
        <v>Praticien en pneumatiques AFP</v>
      </c>
      <c r="C713" s="190">
        <f>IF(ISBLANK(Nomen.complète!X713),"-",Nomen.complète!X713)</f>
        <v>14</v>
      </c>
      <c r="D713" s="190">
        <f>IF(ISBLANK(Nomen.complète!Y713),"-",Nomen.complète!Y713)</f>
        <v>65</v>
      </c>
      <c r="E713" s="190">
        <f>IF(ISBLANK(Nomen.complète!Z713),"-",Nomen.complète!Z713)</f>
        <v>1</v>
      </c>
      <c r="F713" s="190">
        <f>IF(ISBLANK(Nomen.complète!AA713),"-",Nomen.complète!AA713)</f>
        <v>2</v>
      </c>
      <c r="G713" s="191">
        <f>IF(ISBLANK(Nomen.complète!AB713),"-",Nomen.complète!AB713)</f>
        <v>0</v>
      </c>
      <c r="H713" s="191">
        <f>IF(ISBLANK(Nomen.complète!AC713),"-",Nomen.complète!AC713)</f>
        <v>0</v>
      </c>
    </row>
    <row r="714" spans="1:8" x14ac:dyDescent="0.2">
      <c r="A714" s="164">
        <f>IF(ISBLANK(Nomen.complète!V714),"-",Nomen.complète!V714)</f>
        <v>29911000</v>
      </c>
      <c r="B714" s="189" t="str">
        <f>IF(ISBLANK(Nomen.complète!W714),"-",Nomen.complète!W714)</f>
        <v>Praticien en stores AFP</v>
      </c>
      <c r="C714" s="190">
        <f>IF(ISBLANK(Nomen.complète!X714),"-",Nomen.complète!X714)</f>
        <v>14</v>
      </c>
      <c r="D714" s="190">
        <f>IF(ISBLANK(Nomen.complète!Y714),"-",Nomen.complète!Y714)</f>
        <v>65</v>
      </c>
      <c r="E714" s="190">
        <f>IF(ISBLANK(Nomen.complète!Z714),"-",Nomen.complète!Z714)</f>
        <v>1</v>
      </c>
      <c r="F714" s="190">
        <f>IF(ISBLANK(Nomen.complète!AA714),"-",Nomen.complète!AA714)</f>
        <v>2</v>
      </c>
      <c r="G714" s="191">
        <f>IF(ISBLANK(Nomen.complète!AB714),"-",Nomen.complète!AB714)</f>
        <v>0</v>
      </c>
      <c r="H714" s="191">
        <f>IF(ISBLANK(Nomen.complète!AC714),"-",Nomen.complète!AC714)</f>
        <v>0</v>
      </c>
    </row>
    <row r="715" spans="1:8" x14ac:dyDescent="0.2">
      <c r="A715" s="164">
        <f>IF(ISBLANK(Nomen.complète!V715),"-",Nomen.complète!V715)</f>
        <v>33196000</v>
      </c>
      <c r="B715" s="189" t="str">
        <f>IF(ISBLANK(Nomen.complète!W715),"-",Nomen.complète!W715)</f>
        <v>Praticien en échafaudage AFP</v>
      </c>
      <c r="C715" s="190">
        <f>IF(ISBLANK(Nomen.complète!X715),"-",Nomen.complète!X715)</f>
        <v>14</v>
      </c>
      <c r="D715" s="190">
        <f>IF(ISBLANK(Nomen.complète!Y715),"-",Nomen.complète!Y715)</f>
        <v>65</v>
      </c>
      <c r="E715" s="190">
        <f>IF(ISBLANK(Nomen.complète!Z715),"-",Nomen.complète!Z715)</f>
        <v>1</v>
      </c>
      <c r="F715" s="190">
        <f>IF(ISBLANK(Nomen.complète!AA715),"-",Nomen.complète!AA715)</f>
        <v>2</v>
      </c>
      <c r="G715" s="191">
        <f>IF(ISBLANK(Nomen.complète!AB715),"-",Nomen.complète!AB715)</f>
        <v>0</v>
      </c>
      <c r="H715" s="191">
        <f>IF(ISBLANK(Nomen.complète!AC715),"-",Nomen.complète!AC715)</f>
        <v>0</v>
      </c>
    </row>
    <row r="716" spans="1:8" x14ac:dyDescent="0.2">
      <c r="A716" s="164">
        <f>IF(ISBLANK(Nomen.complète!V716),"-",Nomen.complète!V716)</f>
        <v>33261000</v>
      </c>
      <c r="B716" s="189" t="str">
        <f>IF(ISBLANK(Nomen.complète!W716),"-",Nomen.complète!W716)</f>
        <v>Praticien en étanchéité AFP</v>
      </c>
      <c r="C716" s="190">
        <f>IF(ISBLANK(Nomen.complète!X716),"-",Nomen.complète!X716)</f>
        <v>14</v>
      </c>
      <c r="D716" s="190">
        <f>IF(ISBLANK(Nomen.complète!Y716),"-",Nomen.complète!Y716)</f>
        <v>65</v>
      </c>
      <c r="E716" s="190">
        <f>IF(ISBLANK(Nomen.complète!Z716),"-",Nomen.complète!Z716)</f>
        <v>1</v>
      </c>
      <c r="F716" s="190">
        <f>IF(ISBLANK(Nomen.complète!AA716),"-",Nomen.complète!AA716)</f>
        <v>2</v>
      </c>
      <c r="G716" s="191">
        <f>IF(ISBLANK(Nomen.complète!AB716),"-",Nomen.complète!AB716)</f>
        <v>0</v>
      </c>
      <c r="H716" s="191">
        <f>IF(ISBLANK(Nomen.complète!AC716),"-",Nomen.complète!AC716)</f>
        <v>0</v>
      </c>
    </row>
    <row r="717" spans="1:8" x14ac:dyDescent="0.2">
      <c r="A717" s="164">
        <f>IF(ISBLANK(Nomen.complète!V717),"-",Nomen.complète!V717)</f>
        <v>15045000</v>
      </c>
      <c r="B717" s="189" t="str">
        <f>IF(ISBLANK(Nomen.complète!W717),"-",Nomen.complète!W717)</f>
        <v>Praticien forestier AFP</v>
      </c>
      <c r="C717" s="190">
        <f>IF(ISBLANK(Nomen.complète!X717),"-",Nomen.complète!X717)</f>
        <v>14</v>
      </c>
      <c r="D717" s="190">
        <f>IF(ISBLANK(Nomen.complète!Y717),"-",Nomen.complète!Y717)</f>
        <v>65</v>
      </c>
      <c r="E717" s="190">
        <f>IF(ISBLANK(Nomen.complète!Z717),"-",Nomen.complète!Z717)</f>
        <v>1</v>
      </c>
      <c r="F717" s="190">
        <f>IF(ISBLANK(Nomen.complète!AA717),"-",Nomen.complète!AA717)</f>
        <v>2</v>
      </c>
      <c r="G717" s="191">
        <f>IF(ISBLANK(Nomen.complète!AB717),"-",Nomen.complète!AB717)</f>
        <v>0</v>
      </c>
      <c r="H717" s="191">
        <f>IF(ISBLANK(Nomen.complète!AC717),"-",Nomen.complète!AC717)</f>
        <v>0</v>
      </c>
    </row>
    <row r="718" spans="1:8" x14ac:dyDescent="0.2">
      <c r="A718" s="164">
        <f>IF(ISBLANK(Nomen.complète!V718),"-",Nomen.complète!V718)</f>
        <v>19125000</v>
      </c>
      <c r="B718" s="189" t="str">
        <f>IF(ISBLANK(Nomen.complète!W718),"-",Nomen.complète!W718)</f>
        <v>Praticien sur bois AFP</v>
      </c>
      <c r="C718" s="190">
        <f>IF(ISBLANK(Nomen.complète!X718),"-",Nomen.complète!X718)</f>
        <v>14</v>
      </c>
      <c r="D718" s="190">
        <f>IF(ISBLANK(Nomen.complète!Y718),"-",Nomen.complète!Y718)</f>
        <v>65</v>
      </c>
      <c r="E718" s="190">
        <f>IF(ISBLANK(Nomen.complète!Z718),"-",Nomen.complète!Z718)</f>
        <v>1</v>
      </c>
      <c r="F718" s="190">
        <f>IF(ISBLANK(Nomen.complète!AA718),"-",Nomen.complète!AA718)</f>
        <v>2</v>
      </c>
      <c r="G718" s="191">
        <f>IF(ISBLANK(Nomen.complète!AB718),"-",Nomen.complète!AB718)</f>
        <v>0</v>
      </c>
      <c r="H718" s="191">
        <f>IF(ISBLANK(Nomen.complète!AC718),"-",Nomen.complète!AC718)</f>
        <v>0</v>
      </c>
    </row>
    <row r="719" spans="1:8" x14ac:dyDescent="0.2">
      <c r="A719" s="164">
        <f>IF(ISBLANK(Nomen.complète!V719),"-",Nomen.complète!V719)</f>
        <v>40411000</v>
      </c>
      <c r="B719" s="189" t="str">
        <f>IF(ISBLANK(Nomen.complète!W719),"-",Nomen.complète!W719)</f>
        <v>Professionnel de la navigation intérieure CFC</v>
      </c>
      <c r="C719" s="190">
        <f>IF(ISBLANK(Nomen.complète!X719),"-",Nomen.complète!X719)</f>
        <v>14</v>
      </c>
      <c r="D719" s="190">
        <f>IF(ISBLANK(Nomen.complète!Y719),"-",Nomen.complète!Y719)</f>
        <v>65</v>
      </c>
      <c r="E719" s="190">
        <f>IF(ISBLANK(Nomen.complète!Z719),"-",Nomen.complète!Z719)</f>
        <v>1</v>
      </c>
      <c r="F719" s="190">
        <f>IF(ISBLANK(Nomen.complète!AA719),"-",Nomen.complète!AA719)</f>
        <v>3</v>
      </c>
      <c r="G719" s="191">
        <f>IF(ISBLANK(Nomen.complète!AB719),"-",Nomen.complète!AB719)</f>
        <v>0</v>
      </c>
      <c r="H719" s="191">
        <f>IF(ISBLANK(Nomen.complète!AC719),"-",Nomen.complète!AC719)</f>
        <v>0</v>
      </c>
    </row>
    <row r="720" spans="1:8" x14ac:dyDescent="0.2">
      <c r="A720" s="164">
        <f>IF(ISBLANK(Nomen.complète!V720),"-",Nomen.complète!V720)</f>
        <v>14110006</v>
      </c>
      <c r="B720" s="189" t="str">
        <f>IF(ISBLANK(Nomen.complète!W720),"-",Nomen.complète!W720)</f>
        <v>Professionnel du cheval CFC - Attelage</v>
      </c>
      <c r="C720" s="190">
        <f>IF(ISBLANK(Nomen.complète!X720),"-",Nomen.complète!X720)</f>
        <v>14</v>
      </c>
      <c r="D720" s="190">
        <f>IF(ISBLANK(Nomen.complète!Y720),"-",Nomen.complète!Y720)</f>
        <v>65</v>
      </c>
      <c r="E720" s="190">
        <f>IF(ISBLANK(Nomen.complète!Z720),"-",Nomen.complète!Z720)</f>
        <v>1</v>
      </c>
      <c r="F720" s="190">
        <f>IF(ISBLANK(Nomen.complète!AA720),"-",Nomen.complète!AA720)</f>
        <v>3</v>
      </c>
      <c r="G720" s="191">
        <f>IF(ISBLANK(Nomen.complète!AB720),"-",Nomen.complète!AB720)</f>
        <v>0</v>
      </c>
      <c r="H720" s="191">
        <f>IF(ISBLANK(Nomen.complète!AC720),"-",Nomen.complète!AC720)</f>
        <v>0</v>
      </c>
    </row>
    <row r="721" spans="1:8" x14ac:dyDescent="0.2">
      <c r="A721" s="164">
        <f>IF(ISBLANK(Nomen.complète!V721),"-",Nomen.complète!V721)</f>
        <v>14110003</v>
      </c>
      <c r="B721" s="189" t="str">
        <f>IF(ISBLANK(Nomen.complète!W721),"-",Nomen.complète!W721)</f>
        <v>Professionnel du cheval CFC - Chevaux d'allures</v>
      </c>
      <c r="C721" s="190">
        <f>IF(ISBLANK(Nomen.complète!X721),"-",Nomen.complète!X721)</f>
        <v>14</v>
      </c>
      <c r="D721" s="190">
        <f>IF(ISBLANK(Nomen.complète!Y721),"-",Nomen.complète!Y721)</f>
        <v>65</v>
      </c>
      <c r="E721" s="190">
        <f>IF(ISBLANK(Nomen.complète!Z721),"-",Nomen.complète!Z721)</f>
        <v>1</v>
      </c>
      <c r="F721" s="190">
        <f>IF(ISBLANK(Nomen.complète!AA721),"-",Nomen.complète!AA721)</f>
        <v>3</v>
      </c>
      <c r="G721" s="191">
        <f>IF(ISBLANK(Nomen.complète!AB721),"-",Nomen.complète!AB721)</f>
        <v>0</v>
      </c>
      <c r="H721" s="191">
        <f>IF(ISBLANK(Nomen.complète!AC721),"-",Nomen.complète!AC721)</f>
        <v>0</v>
      </c>
    </row>
    <row r="722" spans="1:8" x14ac:dyDescent="0.2">
      <c r="A722" s="164">
        <f>IF(ISBLANK(Nomen.complète!V722),"-",Nomen.complète!V722)</f>
        <v>14110002</v>
      </c>
      <c r="B722" s="189" t="str">
        <f>IF(ISBLANK(Nomen.complète!W722),"-",Nomen.complète!W722)</f>
        <v>Professionnel du cheval CFC - Monte classique</v>
      </c>
      <c r="C722" s="190">
        <f>IF(ISBLANK(Nomen.complète!X722),"-",Nomen.complète!X722)</f>
        <v>14</v>
      </c>
      <c r="D722" s="190">
        <f>IF(ISBLANK(Nomen.complète!Y722),"-",Nomen.complète!Y722)</f>
        <v>65</v>
      </c>
      <c r="E722" s="190">
        <f>IF(ISBLANK(Nomen.complète!Z722),"-",Nomen.complète!Z722)</f>
        <v>1</v>
      </c>
      <c r="F722" s="190">
        <f>IF(ISBLANK(Nomen.complète!AA722),"-",Nomen.complète!AA722)</f>
        <v>3</v>
      </c>
      <c r="G722" s="191">
        <f>IF(ISBLANK(Nomen.complète!AB722),"-",Nomen.complète!AB722)</f>
        <v>0</v>
      </c>
      <c r="H722" s="191">
        <f>IF(ISBLANK(Nomen.complète!AC722),"-",Nomen.complète!AC722)</f>
        <v>0</v>
      </c>
    </row>
    <row r="723" spans="1:8" x14ac:dyDescent="0.2">
      <c r="A723" s="164">
        <f>IF(ISBLANK(Nomen.complète!V723),"-",Nomen.complète!V723)</f>
        <v>14110005</v>
      </c>
      <c r="B723" s="189" t="str">
        <f>IF(ISBLANK(Nomen.complète!W723),"-",Nomen.complète!W723)</f>
        <v>Professionnel du cheval CFC - Monte western</v>
      </c>
      <c r="C723" s="190">
        <f>IF(ISBLANK(Nomen.complète!X723),"-",Nomen.complète!X723)</f>
        <v>14</v>
      </c>
      <c r="D723" s="190">
        <f>IF(ISBLANK(Nomen.complète!Y723),"-",Nomen.complète!Y723)</f>
        <v>65</v>
      </c>
      <c r="E723" s="190">
        <f>IF(ISBLANK(Nomen.complète!Z723),"-",Nomen.complète!Z723)</f>
        <v>1</v>
      </c>
      <c r="F723" s="190">
        <f>IF(ISBLANK(Nomen.complète!AA723),"-",Nomen.complète!AA723)</f>
        <v>3</v>
      </c>
      <c r="G723" s="191">
        <f>IF(ISBLANK(Nomen.complète!AB723),"-",Nomen.complète!AB723)</f>
        <v>0</v>
      </c>
      <c r="H723" s="191">
        <f>IF(ISBLANK(Nomen.complète!AC723),"-",Nomen.complète!AC723)</f>
        <v>0</v>
      </c>
    </row>
    <row r="724" spans="1:8" x14ac:dyDescent="0.2">
      <c r="A724" s="164">
        <f>IF(ISBLANK(Nomen.complète!V724),"-",Nomen.complète!V724)</f>
        <v>14110001</v>
      </c>
      <c r="B724" s="189" t="str">
        <f>IF(ISBLANK(Nomen.complète!W724),"-",Nomen.complète!W724)</f>
        <v>Professionnel du cheval CFC - Soins aux chevaux</v>
      </c>
      <c r="C724" s="190">
        <f>IF(ISBLANK(Nomen.complète!X724),"-",Nomen.complète!X724)</f>
        <v>14</v>
      </c>
      <c r="D724" s="190">
        <f>IF(ISBLANK(Nomen.complète!Y724),"-",Nomen.complète!Y724)</f>
        <v>65</v>
      </c>
      <c r="E724" s="190">
        <f>IF(ISBLANK(Nomen.complète!Z724),"-",Nomen.complète!Z724)</f>
        <v>1</v>
      </c>
      <c r="F724" s="190">
        <f>IF(ISBLANK(Nomen.complète!AA724),"-",Nomen.complète!AA724)</f>
        <v>3</v>
      </c>
      <c r="G724" s="191">
        <f>IF(ISBLANK(Nomen.complète!AB724),"-",Nomen.complète!AB724)</f>
        <v>0</v>
      </c>
      <c r="H724" s="191">
        <f>IF(ISBLANK(Nomen.complète!AC724),"-",Nomen.complète!AC724)</f>
        <v>0</v>
      </c>
    </row>
    <row r="725" spans="1:8" x14ac:dyDescent="0.2">
      <c r="A725" s="164">
        <f>IF(ISBLANK(Nomen.complète!V725),"-",Nomen.complète!V725)</f>
        <v>14110004</v>
      </c>
      <c r="B725" s="189" t="str">
        <f>IF(ISBLANK(Nomen.complète!W725),"-",Nomen.complète!W725)</f>
        <v>Professionnel du cheval CFC - Sport de course</v>
      </c>
      <c r="C725" s="190">
        <f>IF(ISBLANK(Nomen.complète!X725),"-",Nomen.complète!X725)</f>
        <v>14</v>
      </c>
      <c r="D725" s="190">
        <f>IF(ISBLANK(Nomen.complète!Y725),"-",Nomen.complète!Y725)</f>
        <v>65</v>
      </c>
      <c r="E725" s="190">
        <f>IF(ISBLANK(Nomen.complète!Z725),"-",Nomen.complète!Z725)</f>
        <v>1</v>
      </c>
      <c r="F725" s="190">
        <f>IF(ISBLANK(Nomen.complète!AA725),"-",Nomen.complète!AA725)</f>
        <v>3</v>
      </c>
      <c r="G725" s="191">
        <f>IF(ISBLANK(Nomen.complète!AB725),"-",Nomen.complète!AB725)</f>
        <v>0</v>
      </c>
      <c r="H725" s="191">
        <f>IF(ISBLANK(Nomen.complète!AC725),"-",Nomen.complète!AC725)</f>
        <v>0</v>
      </c>
    </row>
    <row r="726" spans="1:8" x14ac:dyDescent="0.2">
      <c r="A726" s="164">
        <f>IF(ISBLANK(Nomen.complète!V726),"-",Nomen.complète!V726)</f>
        <v>14110099</v>
      </c>
      <c r="B726" s="189" t="str">
        <f>IF(ISBLANK(Nomen.complète!W726),"-",Nomen.complète!W726)</f>
        <v>Professionnel du cheval CFC - sans autres indications</v>
      </c>
      <c r="C726" s="190">
        <f>IF(ISBLANK(Nomen.complète!X726),"-",Nomen.complète!X726)</f>
        <v>14</v>
      </c>
      <c r="D726" s="190">
        <f>IF(ISBLANK(Nomen.complète!Y726),"-",Nomen.complète!Y726)</f>
        <v>65</v>
      </c>
      <c r="E726" s="190">
        <f>IF(ISBLANK(Nomen.complète!Z726),"-",Nomen.complète!Z726)</f>
        <v>1</v>
      </c>
      <c r="F726" s="190">
        <f>IF(ISBLANK(Nomen.complète!AA726),"-",Nomen.complète!AA726)</f>
        <v>3</v>
      </c>
      <c r="G726" s="191">
        <f>IF(ISBLANK(Nomen.complète!AB726),"-",Nomen.complète!AB726)</f>
        <v>0</v>
      </c>
      <c r="H726" s="191">
        <f>IF(ISBLANK(Nomen.complète!AC726),"-",Nomen.complète!AC726)</f>
        <v>0</v>
      </c>
    </row>
    <row r="727" spans="1:8" x14ac:dyDescent="0.2">
      <c r="A727" s="164">
        <f>IF(ISBLANK(Nomen.complète!V727),"-",Nomen.complète!V727)</f>
        <v>36331000</v>
      </c>
      <c r="B727" s="189" t="str">
        <f>IF(ISBLANK(Nomen.complète!W727),"-",Nomen.complète!W727)</f>
        <v>Projeteur en technique du bâtiment chauffage CFC</v>
      </c>
      <c r="C727" s="190">
        <f>IF(ISBLANK(Nomen.complète!X727),"-",Nomen.complète!X727)</f>
        <v>14</v>
      </c>
      <c r="D727" s="190">
        <f>IF(ISBLANK(Nomen.complète!Y727),"-",Nomen.complète!Y727)</f>
        <v>65</v>
      </c>
      <c r="E727" s="190">
        <f>IF(ISBLANK(Nomen.complète!Z727),"-",Nomen.complète!Z727)</f>
        <v>1</v>
      </c>
      <c r="F727" s="190">
        <f>IF(ISBLANK(Nomen.complète!AA727),"-",Nomen.complète!AA727)</f>
        <v>4</v>
      </c>
      <c r="G727" s="191">
        <f>IF(ISBLANK(Nomen.complète!AB727),"-",Nomen.complète!AB727)</f>
        <v>0</v>
      </c>
      <c r="H727" s="191">
        <f>IF(ISBLANK(Nomen.complète!AC727),"-",Nomen.complète!AC727)</f>
        <v>0</v>
      </c>
    </row>
    <row r="728" spans="1:8" x14ac:dyDescent="0.2">
      <c r="A728" s="164">
        <f>IF(ISBLANK(Nomen.complète!V728),"-",Nomen.complète!V728)</f>
        <v>36333000</v>
      </c>
      <c r="B728" s="189" t="str">
        <f>IF(ISBLANK(Nomen.complète!W728),"-",Nomen.complète!W728)</f>
        <v>Projeteur en technique du bâtiment sanitaire CFC</v>
      </c>
      <c r="C728" s="190">
        <f>IF(ISBLANK(Nomen.complète!X728),"-",Nomen.complète!X728)</f>
        <v>14</v>
      </c>
      <c r="D728" s="190">
        <f>IF(ISBLANK(Nomen.complète!Y728),"-",Nomen.complète!Y728)</f>
        <v>65</v>
      </c>
      <c r="E728" s="190">
        <f>IF(ISBLANK(Nomen.complète!Z728),"-",Nomen.complète!Z728)</f>
        <v>1</v>
      </c>
      <c r="F728" s="190">
        <f>IF(ISBLANK(Nomen.complète!AA728),"-",Nomen.complète!AA728)</f>
        <v>4</v>
      </c>
      <c r="G728" s="191">
        <f>IF(ISBLANK(Nomen.complète!AB728),"-",Nomen.complète!AB728)</f>
        <v>0</v>
      </c>
      <c r="H728" s="191">
        <f>IF(ISBLANK(Nomen.complète!AC728),"-",Nomen.complète!AC728)</f>
        <v>0</v>
      </c>
    </row>
    <row r="729" spans="1:8" x14ac:dyDescent="0.2">
      <c r="A729" s="164">
        <f>IF(ISBLANK(Nomen.complète!V729),"-",Nomen.complète!V729)</f>
        <v>36332000</v>
      </c>
      <c r="B729" s="189" t="str">
        <f>IF(ISBLANK(Nomen.complète!W729),"-",Nomen.complète!W729)</f>
        <v>Projeteur en technique du bâtiment ventilation CFC</v>
      </c>
      <c r="C729" s="190">
        <f>IF(ISBLANK(Nomen.complète!X729),"-",Nomen.complète!X729)</f>
        <v>14</v>
      </c>
      <c r="D729" s="190">
        <f>IF(ISBLANK(Nomen.complète!Y729),"-",Nomen.complète!Y729)</f>
        <v>65</v>
      </c>
      <c r="E729" s="190">
        <f>IF(ISBLANK(Nomen.complète!Z729),"-",Nomen.complète!Z729)</f>
        <v>1</v>
      </c>
      <c r="F729" s="190">
        <f>IF(ISBLANK(Nomen.complète!AA729),"-",Nomen.complète!AA729)</f>
        <v>4</v>
      </c>
      <c r="G729" s="191">
        <f>IF(ISBLANK(Nomen.complète!AB729),"-",Nomen.complète!AB729)</f>
        <v>0</v>
      </c>
      <c r="H729" s="191">
        <f>IF(ISBLANK(Nomen.complète!AC729),"-",Nomen.complète!AC729)</f>
        <v>0</v>
      </c>
    </row>
    <row r="730" spans="1:8" x14ac:dyDescent="0.2">
      <c r="A730" s="164">
        <f>IF(ISBLANK(Nomen.complète!V730),"-",Nomen.complète!V730)</f>
        <v>28830000</v>
      </c>
      <c r="B730" s="189" t="str">
        <f>IF(ISBLANK(Nomen.complète!W730),"-",Nomen.complète!W730)</f>
        <v>Projeteur frigoriste CFC</v>
      </c>
      <c r="C730" s="190">
        <f>IF(ISBLANK(Nomen.complète!X730),"-",Nomen.complète!X730)</f>
        <v>14</v>
      </c>
      <c r="D730" s="190">
        <f>IF(ISBLANK(Nomen.complète!Y730),"-",Nomen.complète!Y730)</f>
        <v>65</v>
      </c>
      <c r="E730" s="190">
        <f>IF(ISBLANK(Nomen.complète!Z730),"-",Nomen.complète!Z730)</f>
        <v>1</v>
      </c>
      <c r="F730" s="190">
        <f>IF(ISBLANK(Nomen.complète!AA730),"-",Nomen.complète!AA730)</f>
        <v>4</v>
      </c>
      <c r="G730" s="191">
        <f>IF(ISBLANK(Nomen.complète!AB730),"-",Nomen.complète!AB730)</f>
        <v>0</v>
      </c>
      <c r="H730" s="191">
        <f>IF(ISBLANK(Nomen.complète!AC730),"-",Nomen.complète!AC730)</f>
        <v>0</v>
      </c>
    </row>
    <row r="731" spans="1:8" x14ac:dyDescent="0.2">
      <c r="A731" s="164">
        <f>IF(ISBLANK(Nomen.complète!V731),"-",Nomen.complète!V731)</f>
        <v>31700000</v>
      </c>
      <c r="B731" s="189" t="str">
        <f>IF(ISBLANK(Nomen.complète!W731),"-",Nomen.complète!W731)</f>
        <v>Qualiticien en microtechnique CFC</v>
      </c>
      <c r="C731" s="190">
        <f>IF(ISBLANK(Nomen.complète!X731),"-",Nomen.complète!X731)</f>
        <v>14</v>
      </c>
      <c r="D731" s="190">
        <f>IF(ISBLANK(Nomen.complète!Y731),"-",Nomen.complète!Y731)</f>
        <v>65</v>
      </c>
      <c r="E731" s="190">
        <f>IF(ISBLANK(Nomen.complète!Z731),"-",Nomen.complète!Z731)</f>
        <v>1</v>
      </c>
      <c r="F731" s="190">
        <f>IF(ISBLANK(Nomen.complète!AA731),"-",Nomen.complète!AA731)</f>
        <v>4</v>
      </c>
      <c r="G731" s="191">
        <f>IF(ISBLANK(Nomen.complète!AB731),"-",Nomen.complète!AB731)</f>
        <v>0</v>
      </c>
      <c r="H731" s="191">
        <f>IF(ISBLANK(Nomen.complète!AC731),"-",Nomen.complète!AC731)</f>
        <v>0</v>
      </c>
    </row>
    <row r="732" spans="1:8" x14ac:dyDescent="0.2">
      <c r="A732" s="164">
        <f>IF(ISBLANK(Nomen.complète!V732),"-",Nomen.complète!V732)</f>
        <v>43055000</v>
      </c>
      <c r="B732" s="189" t="str">
        <f>IF(ISBLANK(Nomen.complète!W732),"-",Nomen.complète!W732)</f>
        <v>Ramoneur CFC</v>
      </c>
      <c r="C732" s="190">
        <f>IF(ISBLANK(Nomen.complète!X732),"-",Nomen.complète!X732)</f>
        <v>14</v>
      </c>
      <c r="D732" s="190">
        <f>IF(ISBLANK(Nomen.complète!Y732),"-",Nomen.complète!Y732)</f>
        <v>65</v>
      </c>
      <c r="E732" s="190">
        <f>IF(ISBLANK(Nomen.complète!Z732),"-",Nomen.complète!Z732)</f>
        <v>1</v>
      </c>
      <c r="F732" s="190">
        <f>IF(ISBLANK(Nomen.complète!AA732),"-",Nomen.complète!AA732)</f>
        <v>3</v>
      </c>
      <c r="G732" s="191">
        <f>IF(ISBLANK(Nomen.complète!AB732),"-",Nomen.complète!AB732)</f>
        <v>0</v>
      </c>
      <c r="H732" s="191">
        <f>IF(ISBLANK(Nomen.complète!AC732),"-",Nomen.complète!AC732)</f>
        <v>0</v>
      </c>
    </row>
    <row r="733" spans="1:8" x14ac:dyDescent="0.2">
      <c r="A733" s="164">
        <f>IF(ISBLANK(Nomen.complète!V733),"-",Nomen.complète!V733)</f>
        <v>50260000</v>
      </c>
      <c r="B733" s="189" t="str">
        <f>IF(ISBLANK(Nomen.complète!W733),"-",Nomen.complète!W733)</f>
        <v>Recycleur CFC</v>
      </c>
      <c r="C733" s="190">
        <f>IF(ISBLANK(Nomen.complète!X733),"-",Nomen.complète!X733)</f>
        <v>14</v>
      </c>
      <c r="D733" s="190">
        <f>IF(ISBLANK(Nomen.complète!Y733),"-",Nomen.complète!Y733)</f>
        <v>65</v>
      </c>
      <c r="E733" s="190">
        <f>IF(ISBLANK(Nomen.complète!Z733),"-",Nomen.complète!Z733)</f>
        <v>1</v>
      </c>
      <c r="F733" s="190">
        <f>IF(ISBLANK(Nomen.complète!AA733),"-",Nomen.complète!AA733)</f>
        <v>3</v>
      </c>
      <c r="G733" s="191">
        <f>IF(ISBLANK(Nomen.complète!AB733),"-",Nomen.complète!AB733)</f>
        <v>0</v>
      </c>
      <c r="H733" s="191">
        <f>IF(ISBLANK(Nomen.complète!AC733),"-",Nomen.complète!AC733)</f>
        <v>0</v>
      </c>
    </row>
    <row r="734" spans="1:8" x14ac:dyDescent="0.2">
      <c r="A734" s="164">
        <f>IF(ISBLANK(Nomen.complète!V734),"-",Nomen.complète!V734)</f>
        <v>48210000</v>
      </c>
      <c r="B734" s="189" t="str">
        <f>IF(ISBLANK(Nomen.complète!W734),"-",Nomen.complète!W734)</f>
        <v>Réalisateur publicitaire CFC</v>
      </c>
      <c r="C734" s="190">
        <f>IF(ISBLANK(Nomen.complète!X734),"-",Nomen.complète!X734)</f>
        <v>14</v>
      </c>
      <c r="D734" s="190">
        <f>IF(ISBLANK(Nomen.complète!Y734),"-",Nomen.complète!Y734)</f>
        <v>65</v>
      </c>
      <c r="E734" s="190">
        <f>IF(ISBLANK(Nomen.complète!Z734),"-",Nomen.complète!Z734)</f>
        <v>1</v>
      </c>
      <c r="F734" s="190">
        <f>IF(ISBLANK(Nomen.complète!AA734),"-",Nomen.complète!AA734)</f>
        <v>4</v>
      </c>
      <c r="G734" s="191">
        <f>IF(ISBLANK(Nomen.complète!AB734),"-",Nomen.complète!AB734)</f>
        <v>0</v>
      </c>
      <c r="H734" s="191">
        <f>IF(ISBLANK(Nomen.complète!AC734),"-",Nomen.complète!AC734)</f>
        <v>0</v>
      </c>
    </row>
    <row r="735" spans="1:8" x14ac:dyDescent="0.2">
      <c r="A735" s="164">
        <f>IF(ISBLANK(Nomen.complète!V735),"-",Nomen.complète!V735)</f>
        <v>19210000</v>
      </c>
      <c r="B735" s="189" t="str">
        <f>IF(ISBLANK(Nomen.complète!W735),"-",Nomen.complète!W735)</f>
        <v>Scieur de l'industrie du bois CFC</v>
      </c>
      <c r="C735" s="190">
        <f>IF(ISBLANK(Nomen.complète!X735),"-",Nomen.complète!X735)</f>
        <v>14</v>
      </c>
      <c r="D735" s="190">
        <f>IF(ISBLANK(Nomen.complète!Y735),"-",Nomen.complète!Y735)</f>
        <v>65</v>
      </c>
      <c r="E735" s="190">
        <f>IF(ISBLANK(Nomen.complète!Z735),"-",Nomen.complète!Z735)</f>
        <v>1</v>
      </c>
      <c r="F735" s="190">
        <f>IF(ISBLANK(Nomen.complète!AA735),"-",Nomen.complète!AA735)</f>
        <v>3</v>
      </c>
      <c r="G735" s="191">
        <f>IF(ISBLANK(Nomen.complète!AB735),"-",Nomen.complète!AB735)</f>
        <v>0</v>
      </c>
      <c r="H735" s="191">
        <f>IF(ISBLANK(Nomen.complète!AC735),"-",Nomen.complète!AC735)</f>
        <v>0</v>
      </c>
    </row>
    <row r="736" spans="1:8" x14ac:dyDescent="0.2">
      <c r="A736" s="164">
        <f>IF(ISBLANK(Nomen.complète!V736),"-",Nomen.complète!V736)</f>
        <v>48310000</v>
      </c>
      <c r="B736" s="189" t="str">
        <f>IF(ISBLANK(Nomen.complète!W736),"-",Nomen.complète!W736)</f>
        <v>Sculpteur sur bois CFC</v>
      </c>
      <c r="C736" s="190">
        <f>IF(ISBLANK(Nomen.complète!X736),"-",Nomen.complète!X736)</f>
        <v>14</v>
      </c>
      <c r="D736" s="190">
        <f>IF(ISBLANK(Nomen.complète!Y736),"-",Nomen.complète!Y736)</f>
        <v>65</v>
      </c>
      <c r="E736" s="190">
        <f>IF(ISBLANK(Nomen.complète!Z736),"-",Nomen.complète!Z736)</f>
        <v>1</v>
      </c>
      <c r="F736" s="190">
        <f>IF(ISBLANK(Nomen.complète!AA736),"-",Nomen.complète!AA736)</f>
        <v>4</v>
      </c>
      <c r="G736" s="191">
        <f>IF(ISBLANK(Nomen.complète!AB736),"-",Nomen.complète!AB736)</f>
        <v>0</v>
      </c>
      <c r="H736" s="191">
        <f>IF(ISBLANK(Nomen.complète!AC736),"-",Nomen.complète!AC736)</f>
        <v>0</v>
      </c>
    </row>
    <row r="737" spans="1:8" x14ac:dyDescent="0.2">
      <c r="A737" s="164">
        <f>IF(ISBLANK(Nomen.complète!V737),"-",Nomen.complète!V737)</f>
        <v>26610000</v>
      </c>
      <c r="B737" s="189" t="str">
        <f>IF(ISBLANK(Nomen.complète!W737),"-",Nomen.complète!W737)</f>
        <v>Sculpteur sur pierre CFC</v>
      </c>
      <c r="C737" s="190">
        <f>IF(ISBLANK(Nomen.complète!X737),"-",Nomen.complète!X737)</f>
        <v>14</v>
      </c>
      <c r="D737" s="190">
        <f>IF(ISBLANK(Nomen.complète!Y737),"-",Nomen.complète!Y737)</f>
        <v>65</v>
      </c>
      <c r="E737" s="190">
        <f>IF(ISBLANK(Nomen.complète!Z737),"-",Nomen.complète!Z737)</f>
        <v>1</v>
      </c>
      <c r="F737" s="190">
        <f>IF(ISBLANK(Nomen.complète!AA737),"-",Nomen.complète!AA737)</f>
        <v>4</v>
      </c>
      <c r="G737" s="191">
        <f>IF(ISBLANK(Nomen.complète!AB737),"-",Nomen.complète!AB737)</f>
        <v>0</v>
      </c>
      <c r="H737" s="191">
        <f>IF(ISBLANK(Nomen.complète!AC737),"-",Nomen.complète!AC737)</f>
        <v>0</v>
      </c>
    </row>
    <row r="738" spans="1:8" x14ac:dyDescent="0.2">
      <c r="A738" s="164">
        <f>IF(ISBLANK(Nomen.complète!V738),"-",Nomen.complète!V738)</f>
        <v>50900300</v>
      </c>
      <c r="B738" s="189" t="str">
        <f>IF(ISBLANK(Nomen.complète!W738),"-",Nomen.complète!W738)</f>
        <v>Secrétaire d'exploitation PTT</v>
      </c>
      <c r="C738" s="190">
        <f>IF(ISBLANK(Nomen.complète!X738),"-",Nomen.complète!X738)</f>
        <v>14</v>
      </c>
      <c r="D738" s="190">
        <f>IF(ISBLANK(Nomen.complète!Y738),"-",Nomen.complète!Y738)</f>
        <v>65</v>
      </c>
      <c r="E738" s="190">
        <f>IF(ISBLANK(Nomen.complète!Z738),"-",Nomen.complète!Z738)</f>
        <v>1</v>
      </c>
      <c r="F738" s="190">
        <f>IF(ISBLANK(Nomen.complète!AA738),"-",Nomen.complète!AA738)</f>
        <v>4</v>
      </c>
      <c r="G738" s="191">
        <f>IF(ISBLANK(Nomen.complète!AB738),"-",Nomen.complète!AB738)</f>
        <v>0</v>
      </c>
      <c r="H738" s="191">
        <f>IF(ISBLANK(Nomen.complète!AC738),"-",Nomen.complète!AC738)</f>
        <v>99</v>
      </c>
    </row>
    <row r="739" spans="1:8" x14ac:dyDescent="0.2">
      <c r="A739" s="164">
        <f>IF(ISBLANK(Nomen.complète!V739),"-",Nomen.complète!V739)</f>
        <v>27960000</v>
      </c>
      <c r="B739" s="189" t="str">
        <f>IF(ISBLANK(Nomen.complète!W739),"-",Nomen.complète!W739)</f>
        <v>Serrurier sur véhicules CFC</v>
      </c>
      <c r="C739" s="190">
        <f>IF(ISBLANK(Nomen.complète!X739),"-",Nomen.complète!X739)</f>
        <v>14</v>
      </c>
      <c r="D739" s="190">
        <f>IF(ISBLANK(Nomen.complète!Y739),"-",Nomen.complète!Y739)</f>
        <v>65</v>
      </c>
      <c r="E739" s="190">
        <f>IF(ISBLANK(Nomen.complète!Z739),"-",Nomen.complète!Z739)</f>
        <v>1</v>
      </c>
      <c r="F739" s="190">
        <f>IF(ISBLANK(Nomen.complète!AA739),"-",Nomen.complète!AA739)</f>
        <v>4</v>
      </c>
      <c r="G739" s="191">
        <f>IF(ISBLANK(Nomen.complète!AB739),"-",Nomen.complète!AB739)</f>
        <v>0</v>
      </c>
      <c r="H739" s="191">
        <f>IF(ISBLANK(Nomen.complète!AC739),"-",Nomen.complète!AC739)</f>
        <v>0</v>
      </c>
    </row>
    <row r="740" spans="1:8" x14ac:dyDescent="0.2">
      <c r="A740" s="164">
        <f>IF(ISBLANK(Nomen.complète!V740),"-",Nomen.complète!V740)</f>
        <v>32210000</v>
      </c>
      <c r="B740" s="189" t="str">
        <f>IF(ISBLANK(Nomen.complète!W740),"-",Nomen.complète!W740)</f>
        <v>Sertisseur de pierres précieuses CFC</v>
      </c>
      <c r="C740" s="190">
        <f>IF(ISBLANK(Nomen.complète!X740),"-",Nomen.complète!X740)</f>
        <v>14</v>
      </c>
      <c r="D740" s="190">
        <f>IF(ISBLANK(Nomen.complète!Y740),"-",Nomen.complète!Y740)</f>
        <v>65</v>
      </c>
      <c r="E740" s="190">
        <f>IF(ISBLANK(Nomen.complète!Z740),"-",Nomen.complète!Z740)</f>
        <v>1</v>
      </c>
      <c r="F740" s="190">
        <f>IF(ISBLANK(Nomen.complète!AA740),"-",Nomen.complète!AA740)</f>
        <v>4</v>
      </c>
      <c r="G740" s="191">
        <f>IF(ISBLANK(Nomen.complète!AB740),"-",Nomen.complète!AB740)</f>
        <v>0</v>
      </c>
      <c r="H740" s="191">
        <f>IF(ISBLANK(Nomen.complète!AC740),"-",Nomen.complète!AC740)</f>
        <v>0</v>
      </c>
    </row>
    <row r="741" spans="1:8" x14ac:dyDescent="0.2">
      <c r="A741" s="164">
        <f>IF(ISBLANK(Nomen.complète!V741),"-",Nomen.complète!V741)</f>
        <v>26141000</v>
      </c>
      <c r="B741" s="189" t="str">
        <f>IF(ISBLANK(Nomen.complète!W741),"-",Nomen.complète!W741)</f>
        <v>Souffleur de verre pour appareils scientifiques CFC</v>
      </c>
      <c r="C741" s="190">
        <f>IF(ISBLANK(Nomen.complète!X741),"-",Nomen.complète!X741)</f>
        <v>16</v>
      </c>
      <c r="D741" s="190">
        <f>IF(ISBLANK(Nomen.complète!Y741),"-",Nomen.complète!Y741)</f>
        <v>65</v>
      </c>
      <c r="E741" s="190">
        <f>IF(ISBLANK(Nomen.complète!Z741),"-",Nomen.complète!Z741)</f>
        <v>1</v>
      </c>
      <c r="F741" s="190">
        <f>IF(ISBLANK(Nomen.complète!AA741),"-",Nomen.complète!AA741)</f>
        <v>3</v>
      </c>
      <c r="G741" s="191">
        <f>IF(ISBLANK(Nomen.complète!AB741),"-",Nomen.complète!AB741)</f>
        <v>0</v>
      </c>
      <c r="H741" s="191">
        <f>IF(ISBLANK(Nomen.complète!AC741),"-",Nomen.complète!AC741)</f>
        <v>0</v>
      </c>
    </row>
    <row r="742" spans="1:8" x14ac:dyDescent="0.2">
      <c r="A742" s="164">
        <f>IF(ISBLANK(Nomen.complète!V742),"-",Nomen.complète!V742)</f>
        <v>42281000</v>
      </c>
      <c r="B742" s="189" t="str">
        <f>IF(ISBLANK(Nomen.complète!W742),"-",Nomen.complète!W742)</f>
        <v>Spécialiste en communication hôtelière (école privée, non reconnu)</v>
      </c>
      <c r="C742" s="190">
        <f>IF(ISBLANK(Nomen.complète!X742),"-",Nomen.complète!X742)</f>
        <v>15</v>
      </c>
      <c r="D742" s="190">
        <f>IF(ISBLANK(Nomen.complète!Y742),"-",Nomen.complète!Y742)</f>
        <v>65</v>
      </c>
      <c r="E742" s="190">
        <f>IF(ISBLANK(Nomen.complète!Z742),"-",Nomen.complète!Z742)</f>
        <v>1</v>
      </c>
      <c r="F742" s="190">
        <f>IF(ISBLANK(Nomen.complète!AA742),"-",Nomen.complète!AA742)</f>
        <v>3</v>
      </c>
      <c r="G742" s="191">
        <f>IF(ISBLANK(Nomen.complète!AB742),"-",Nomen.complète!AB742)</f>
        <v>0</v>
      </c>
      <c r="H742" s="191">
        <f>IF(ISBLANK(Nomen.complète!AC742),"-",Nomen.complète!AC742)</f>
        <v>0</v>
      </c>
    </row>
    <row r="743" spans="1:8" x14ac:dyDescent="0.2">
      <c r="A743" s="164">
        <f>IF(ISBLANK(Nomen.complète!V743),"-",Nomen.complète!V743)</f>
        <v>42280000</v>
      </c>
      <c r="B743" s="189" t="str">
        <f>IF(ISBLANK(Nomen.complète!W743),"-",Nomen.complète!W743)</f>
        <v>Spécialiste en communication hôtelière CFC</v>
      </c>
      <c r="C743" s="190">
        <f>IF(ISBLANK(Nomen.complète!X743),"-",Nomen.complète!X743)</f>
        <v>14</v>
      </c>
      <c r="D743" s="190">
        <f>IF(ISBLANK(Nomen.complète!Y743),"-",Nomen.complète!Y743)</f>
        <v>65</v>
      </c>
      <c r="E743" s="190">
        <f>IF(ISBLANK(Nomen.complète!Z743),"-",Nomen.complète!Z743)</f>
        <v>1</v>
      </c>
      <c r="F743" s="190">
        <f>IF(ISBLANK(Nomen.complète!AA743),"-",Nomen.complète!AA743)</f>
        <v>3</v>
      </c>
      <c r="G743" s="191">
        <f>IF(ISBLANK(Nomen.complète!AB743),"-",Nomen.complète!AB743)</f>
        <v>0</v>
      </c>
      <c r="H743" s="191">
        <f>IF(ISBLANK(Nomen.complète!AC743),"-",Nomen.complète!AC743)</f>
        <v>0</v>
      </c>
    </row>
    <row r="744" spans="1:8" x14ac:dyDescent="0.2">
      <c r="A744" s="164">
        <f>IF(ISBLANK(Nomen.complète!V744),"-",Nomen.complète!V744)</f>
        <v>42270000</v>
      </c>
      <c r="B744" s="189" t="str">
        <f>IF(ISBLANK(Nomen.complète!W744),"-",Nomen.complète!W744)</f>
        <v>Spécialiste en hôtellerie CFC</v>
      </c>
      <c r="C744" s="190">
        <f>IF(ISBLANK(Nomen.complète!X744),"-",Nomen.complète!X744)</f>
        <v>14</v>
      </c>
      <c r="D744" s="190">
        <f>IF(ISBLANK(Nomen.complète!Y744),"-",Nomen.complète!Y744)</f>
        <v>65</v>
      </c>
      <c r="E744" s="190">
        <f>IF(ISBLANK(Nomen.complète!Z744),"-",Nomen.complète!Z744)</f>
        <v>1</v>
      </c>
      <c r="F744" s="190">
        <f>IF(ISBLANK(Nomen.complète!AA744),"-",Nomen.complète!AA744)</f>
        <v>3</v>
      </c>
      <c r="G744" s="191">
        <f>IF(ISBLANK(Nomen.complète!AB744),"-",Nomen.complète!AB744)</f>
        <v>0</v>
      </c>
      <c r="H744" s="191">
        <f>IF(ISBLANK(Nomen.complète!AC744),"-",Nomen.complète!AC744)</f>
        <v>0</v>
      </c>
    </row>
    <row r="745" spans="1:8" x14ac:dyDescent="0.2">
      <c r="A745" s="164">
        <f>IF(ISBLANK(Nomen.complète!V745),"-",Nomen.complète!V745)</f>
        <v>19220000</v>
      </c>
      <c r="B745" s="189" t="str">
        <f>IF(ISBLANK(Nomen.complète!W745),"-",Nomen.complète!W745)</f>
        <v>Spécialiste en industrie du bois CFC</v>
      </c>
      <c r="C745" s="190">
        <f>IF(ISBLANK(Nomen.complète!X745),"-",Nomen.complète!X745)</f>
        <v>14</v>
      </c>
      <c r="D745" s="190">
        <f>IF(ISBLANK(Nomen.complète!Y745),"-",Nomen.complète!Y745)</f>
        <v>65</v>
      </c>
      <c r="E745" s="190">
        <f>IF(ISBLANK(Nomen.complète!Z745),"-",Nomen.complète!Z745)</f>
        <v>1</v>
      </c>
      <c r="F745" s="190">
        <f>IF(ISBLANK(Nomen.complète!AA745),"-",Nomen.complète!AA745)</f>
        <v>3</v>
      </c>
      <c r="G745" s="191">
        <f>IF(ISBLANK(Nomen.complète!AB745),"-",Nomen.complète!AB745)</f>
        <v>0</v>
      </c>
      <c r="H745" s="191">
        <f>IF(ISBLANK(Nomen.complète!AC745),"-",Nomen.complète!AC745)</f>
        <v>0</v>
      </c>
    </row>
    <row r="746" spans="1:8" x14ac:dyDescent="0.2">
      <c r="A746" s="164">
        <f>IF(ISBLANK(Nomen.complète!V746),"-",Nomen.complète!V746)</f>
        <v>38351000</v>
      </c>
      <c r="B746" s="189" t="str">
        <f>IF(ISBLANK(Nomen.complète!W746),"-",Nomen.complète!W746)</f>
        <v>Spécialiste en informatique (sec. II - non reglementé)</v>
      </c>
      <c r="C746" s="190">
        <f>IF(ISBLANK(Nomen.complète!X746),"-",Nomen.complète!X746)</f>
        <v>14</v>
      </c>
      <c r="D746" s="190">
        <f>IF(ISBLANK(Nomen.complète!Y746),"-",Nomen.complète!Y746)</f>
        <v>65</v>
      </c>
      <c r="E746" s="190">
        <f>IF(ISBLANK(Nomen.complète!Z746),"-",Nomen.complète!Z746)</f>
        <v>1</v>
      </c>
      <c r="F746" s="190">
        <f>IF(ISBLANK(Nomen.complète!AA746),"-",Nomen.complète!AA746)</f>
        <v>4</v>
      </c>
      <c r="G746" s="191">
        <f>IF(ISBLANK(Nomen.complète!AB746),"-",Nomen.complète!AB746)</f>
        <v>0</v>
      </c>
      <c r="H746" s="191">
        <f>IF(ISBLANK(Nomen.complète!AC746),"-",Nomen.complète!AC746)</f>
        <v>0</v>
      </c>
    </row>
    <row r="747" spans="1:8" x14ac:dyDescent="0.2">
      <c r="A747" s="164">
        <f>IF(ISBLANK(Nomen.complète!V747),"-",Nomen.complète!V747)</f>
        <v>21320013</v>
      </c>
      <c r="B747" s="189" t="str">
        <f>IF(ISBLANK(Nomen.complète!W747),"-",Nomen.complète!W747)</f>
        <v>Spécialiste en photographie CFC - Conseil et vente</v>
      </c>
      <c r="C747" s="190">
        <f>IF(ISBLANK(Nomen.complète!X747),"-",Nomen.complète!X747)</f>
        <v>14</v>
      </c>
      <c r="D747" s="190">
        <f>IF(ISBLANK(Nomen.complète!Y747),"-",Nomen.complète!Y747)</f>
        <v>65</v>
      </c>
      <c r="E747" s="190">
        <f>IF(ISBLANK(Nomen.complète!Z747),"-",Nomen.complète!Z747)</f>
        <v>1</v>
      </c>
      <c r="F747" s="190">
        <f>IF(ISBLANK(Nomen.complète!AA747),"-",Nomen.complète!AA747)</f>
        <v>3</v>
      </c>
      <c r="G747" s="191">
        <f>IF(ISBLANK(Nomen.complète!AB747),"-",Nomen.complète!AB747)</f>
        <v>0</v>
      </c>
      <c r="H747" s="191">
        <f>IF(ISBLANK(Nomen.complète!AC747),"-",Nomen.complète!AC747)</f>
        <v>0</v>
      </c>
    </row>
    <row r="748" spans="1:8" x14ac:dyDescent="0.2">
      <c r="A748" s="164">
        <f>IF(ISBLANK(Nomen.complète!V748),"-",Nomen.complète!V748)</f>
        <v>21320012</v>
      </c>
      <c r="B748" s="189" t="str">
        <f>IF(ISBLANK(Nomen.complète!W748),"-",Nomen.complète!W748)</f>
        <v>Spécialiste en photographie CFC - Finishing</v>
      </c>
      <c r="C748" s="190">
        <f>IF(ISBLANK(Nomen.complète!X748),"-",Nomen.complète!X748)</f>
        <v>14</v>
      </c>
      <c r="D748" s="190">
        <f>IF(ISBLANK(Nomen.complète!Y748),"-",Nomen.complète!Y748)</f>
        <v>65</v>
      </c>
      <c r="E748" s="190">
        <f>IF(ISBLANK(Nomen.complète!Z748),"-",Nomen.complète!Z748)</f>
        <v>1</v>
      </c>
      <c r="F748" s="190">
        <f>IF(ISBLANK(Nomen.complète!AA748),"-",Nomen.complète!AA748)</f>
        <v>3</v>
      </c>
      <c r="G748" s="191">
        <f>IF(ISBLANK(Nomen.complète!AB748),"-",Nomen.complète!AB748)</f>
        <v>0</v>
      </c>
      <c r="H748" s="191">
        <f>IF(ISBLANK(Nomen.complète!AC748),"-",Nomen.complète!AC748)</f>
        <v>0</v>
      </c>
    </row>
    <row r="749" spans="1:8" x14ac:dyDescent="0.2">
      <c r="A749" s="164">
        <f>IF(ISBLANK(Nomen.complète!V749),"-",Nomen.complète!V749)</f>
        <v>21320011</v>
      </c>
      <c r="B749" s="189" t="str">
        <f>IF(ISBLANK(Nomen.complète!W749),"-",Nomen.complète!W749)</f>
        <v>Spécialiste en photographie CFC - Photographie</v>
      </c>
      <c r="C749" s="190">
        <f>IF(ISBLANK(Nomen.complète!X749),"-",Nomen.complète!X749)</f>
        <v>14</v>
      </c>
      <c r="D749" s="190">
        <f>IF(ISBLANK(Nomen.complète!Y749),"-",Nomen.complète!Y749)</f>
        <v>65</v>
      </c>
      <c r="E749" s="190">
        <f>IF(ISBLANK(Nomen.complète!Z749),"-",Nomen.complète!Z749)</f>
        <v>1</v>
      </c>
      <c r="F749" s="190">
        <f>IF(ISBLANK(Nomen.complète!AA749),"-",Nomen.complète!AA749)</f>
        <v>3</v>
      </c>
      <c r="G749" s="191">
        <f>IF(ISBLANK(Nomen.complète!AB749),"-",Nomen.complète!AB749)</f>
        <v>0</v>
      </c>
      <c r="H749" s="191">
        <f>IF(ISBLANK(Nomen.complète!AC749),"-",Nomen.complète!AC749)</f>
        <v>0</v>
      </c>
    </row>
    <row r="750" spans="1:8" x14ac:dyDescent="0.2">
      <c r="A750" s="164">
        <f>IF(ISBLANK(Nomen.complète!V750),"-",Nomen.complète!V750)</f>
        <v>21320099</v>
      </c>
      <c r="B750" s="189" t="str">
        <f>IF(ISBLANK(Nomen.complète!W750),"-",Nomen.complète!W750)</f>
        <v>Spécialiste en photographie CFC - sans autres indications</v>
      </c>
      <c r="C750" s="190">
        <f>IF(ISBLANK(Nomen.complète!X750),"-",Nomen.complète!X750)</f>
        <v>14</v>
      </c>
      <c r="D750" s="190">
        <f>IF(ISBLANK(Nomen.complète!Y750),"-",Nomen.complète!Y750)</f>
        <v>65</v>
      </c>
      <c r="E750" s="190">
        <f>IF(ISBLANK(Nomen.complète!Z750),"-",Nomen.complète!Z750)</f>
        <v>1</v>
      </c>
      <c r="F750" s="190">
        <f>IF(ISBLANK(Nomen.complète!AA750),"-",Nomen.complète!AA750)</f>
        <v>3</v>
      </c>
      <c r="G750" s="191">
        <f>IF(ISBLANK(Nomen.complète!AB750),"-",Nomen.complète!AB750)</f>
        <v>0</v>
      </c>
      <c r="H750" s="191">
        <f>IF(ISBLANK(Nomen.complète!AC750),"-",Nomen.complète!AC750)</f>
        <v>0</v>
      </c>
    </row>
    <row r="751" spans="1:8" x14ac:dyDescent="0.2">
      <c r="A751" s="164">
        <f>IF(ISBLANK(Nomen.complète!V751),"-",Nomen.complète!V751)</f>
        <v>21330000</v>
      </c>
      <c r="B751" s="189" t="str">
        <f>IF(ISBLANK(Nomen.complète!W751),"-",Nomen.complète!W751)</f>
        <v>Spécialiste en photomédias CFC</v>
      </c>
      <c r="C751" s="190">
        <f>IF(ISBLANK(Nomen.complète!X751),"-",Nomen.complète!X751)</f>
        <v>14</v>
      </c>
      <c r="D751" s="190">
        <f>IF(ISBLANK(Nomen.complète!Y751),"-",Nomen.complète!Y751)</f>
        <v>65</v>
      </c>
      <c r="E751" s="190">
        <f>IF(ISBLANK(Nomen.complète!Z751),"-",Nomen.complète!Z751)</f>
        <v>1</v>
      </c>
      <c r="F751" s="190">
        <f>IF(ISBLANK(Nomen.complète!AA751),"-",Nomen.complète!AA751)</f>
        <v>3</v>
      </c>
      <c r="G751" s="191">
        <f>IF(ISBLANK(Nomen.complète!AB751),"-",Nomen.complète!AB751)</f>
        <v>0</v>
      </c>
      <c r="H751" s="191">
        <f>IF(ISBLANK(Nomen.complète!AC751),"-",Nomen.complète!AC751)</f>
        <v>0</v>
      </c>
    </row>
    <row r="752" spans="1:8" x14ac:dyDescent="0.2">
      <c r="A752" s="164">
        <f>IF(ISBLANK(Nomen.complète!V752),"-",Nomen.complète!V752)</f>
        <v>42310000</v>
      </c>
      <c r="B752" s="189" t="str">
        <f>IF(ISBLANK(Nomen.complète!W752),"-",Nomen.complète!W752)</f>
        <v>Spécialiste en restauration CFC</v>
      </c>
      <c r="C752" s="190">
        <f>IF(ISBLANK(Nomen.complète!X752),"-",Nomen.complète!X752)</f>
        <v>14</v>
      </c>
      <c r="D752" s="190">
        <f>IF(ISBLANK(Nomen.complète!Y752),"-",Nomen.complète!Y752)</f>
        <v>65</v>
      </c>
      <c r="E752" s="190">
        <f>IF(ISBLANK(Nomen.complète!Z752),"-",Nomen.complète!Z752)</f>
        <v>1</v>
      </c>
      <c r="F752" s="190">
        <f>IF(ISBLANK(Nomen.complète!AA752),"-",Nomen.complète!AA752)</f>
        <v>3</v>
      </c>
      <c r="G752" s="191">
        <f>IF(ISBLANK(Nomen.complète!AB752),"-",Nomen.complète!AB752)</f>
        <v>0</v>
      </c>
      <c r="H752" s="191">
        <f>IF(ISBLANK(Nomen.complète!AC752),"-",Nomen.complète!AC752)</f>
        <v>0</v>
      </c>
    </row>
    <row r="753" spans="1:8" x14ac:dyDescent="0.2">
      <c r="A753" s="164">
        <f>IF(ISBLANK(Nomen.complète!V753),"-",Nomen.complète!V753)</f>
        <v>42311000</v>
      </c>
      <c r="B753" s="189" t="str">
        <f>IF(ISBLANK(Nomen.complète!W753),"-",Nomen.complète!W753)</f>
        <v>Spécialiste en restauration CFC (dès 2019)</v>
      </c>
      <c r="C753" s="190">
        <f>IF(ISBLANK(Nomen.complète!X753),"-",Nomen.complète!X753)</f>
        <v>14</v>
      </c>
      <c r="D753" s="190">
        <f>IF(ISBLANK(Nomen.complète!Y753),"-",Nomen.complète!Y753)</f>
        <v>65</v>
      </c>
      <c r="E753" s="190">
        <f>IF(ISBLANK(Nomen.complète!Z753),"-",Nomen.complète!Z753)</f>
        <v>1</v>
      </c>
      <c r="F753" s="190">
        <f>IF(ISBLANK(Nomen.complète!AA753),"-",Nomen.complète!AA753)</f>
        <v>3</v>
      </c>
      <c r="G753" s="191">
        <f>IF(ISBLANK(Nomen.complète!AB753),"-",Nomen.complète!AB753)</f>
        <v>0</v>
      </c>
      <c r="H753" s="191">
        <f>IF(ISBLANK(Nomen.complète!AC753),"-",Nomen.complète!AC753)</f>
        <v>0</v>
      </c>
    </row>
    <row r="754" spans="1:8" x14ac:dyDescent="0.2">
      <c r="A754" s="164">
        <f>IF(ISBLANK(Nomen.complète!V754),"-",Nomen.complète!V754)</f>
        <v>42370000</v>
      </c>
      <c r="B754" s="189" t="str">
        <f>IF(ISBLANK(Nomen.complète!W754),"-",Nomen.complète!W754)</f>
        <v>Spécialiste en restauration de système CFC</v>
      </c>
      <c r="C754" s="190">
        <f>IF(ISBLANK(Nomen.complète!X754),"-",Nomen.complète!X754)</f>
        <v>14</v>
      </c>
      <c r="D754" s="190">
        <f>IF(ISBLANK(Nomen.complète!Y754),"-",Nomen.complète!Y754)</f>
        <v>65</v>
      </c>
      <c r="E754" s="190">
        <f>IF(ISBLANK(Nomen.complète!Z754),"-",Nomen.complète!Z754)</f>
        <v>1</v>
      </c>
      <c r="F754" s="190">
        <f>IF(ISBLANK(Nomen.complète!AA754),"-",Nomen.complète!AA754)</f>
        <v>3</v>
      </c>
      <c r="G754" s="191">
        <f>IF(ISBLANK(Nomen.complète!AB754),"-",Nomen.complète!AB754)</f>
        <v>0</v>
      </c>
      <c r="H754" s="191">
        <f>IF(ISBLANK(Nomen.complète!AC754),"-",Nomen.complète!AC754)</f>
        <v>0</v>
      </c>
    </row>
    <row r="755" spans="1:8" x14ac:dyDescent="0.2">
      <c r="A755" s="164">
        <f>IF(ISBLANK(Nomen.complète!V755),"-",Nomen.complète!V755)</f>
        <v>29910000</v>
      </c>
      <c r="B755" s="189" t="str">
        <f>IF(ISBLANK(Nomen.complète!W755),"-",Nomen.complète!W755)</f>
        <v>Storiste CFC</v>
      </c>
      <c r="C755" s="190">
        <f>IF(ISBLANK(Nomen.complète!X755),"-",Nomen.complète!X755)</f>
        <v>14</v>
      </c>
      <c r="D755" s="190">
        <f>IF(ISBLANK(Nomen.complète!Y755),"-",Nomen.complète!Y755)</f>
        <v>65</v>
      </c>
      <c r="E755" s="190">
        <f>IF(ISBLANK(Nomen.complète!Z755),"-",Nomen.complète!Z755)</f>
        <v>1</v>
      </c>
      <c r="F755" s="190">
        <f>IF(ISBLANK(Nomen.complète!AA755),"-",Nomen.complète!AA755)</f>
        <v>3</v>
      </c>
      <c r="G755" s="191">
        <f>IF(ISBLANK(Nomen.complète!AB755),"-",Nomen.complète!AB755)</f>
        <v>0</v>
      </c>
      <c r="H755" s="191">
        <f>IF(ISBLANK(Nomen.complète!AC755),"-",Nomen.complète!AC755)</f>
        <v>0</v>
      </c>
    </row>
    <row r="756" spans="1:8" x14ac:dyDescent="0.2">
      <c r="A756" s="164">
        <f>IF(ISBLANK(Nomen.complète!V756),"-",Nomen.complète!V756)</f>
        <v>50900900</v>
      </c>
      <c r="B756" s="189" t="str">
        <f>IF(ISBLANK(Nomen.complète!W756),"-",Nomen.complète!W756)</f>
        <v>Tailleur de diamants (industrie)</v>
      </c>
      <c r="C756" s="190">
        <f>IF(ISBLANK(Nomen.complète!X756),"-",Nomen.complète!X756)</f>
        <v>14</v>
      </c>
      <c r="D756" s="190">
        <f>IF(ISBLANK(Nomen.complète!Y756),"-",Nomen.complète!Y756)</f>
        <v>65</v>
      </c>
      <c r="E756" s="190">
        <f>IF(ISBLANK(Nomen.complète!Z756),"-",Nomen.complète!Z756)</f>
        <v>1</v>
      </c>
      <c r="F756" s="190">
        <f>IF(ISBLANK(Nomen.complète!AA756),"-",Nomen.complète!AA756)</f>
        <v>4</v>
      </c>
      <c r="G756" s="191">
        <f>IF(ISBLANK(Nomen.complète!AB756),"-",Nomen.complète!AB756)</f>
        <v>0</v>
      </c>
      <c r="H756" s="191">
        <f>IF(ISBLANK(Nomen.complète!AC756),"-",Nomen.complète!AC756)</f>
        <v>99</v>
      </c>
    </row>
    <row r="757" spans="1:8" x14ac:dyDescent="0.2">
      <c r="A757" s="164">
        <f>IF(ISBLANK(Nomen.complète!V757),"-",Nomen.complète!V757)</f>
        <v>26710000</v>
      </c>
      <c r="B757" s="189" t="str">
        <f>IF(ISBLANK(Nomen.complète!W757),"-",Nomen.complète!W757)</f>
        <v>Tailleur de pierre CFC</v>
      </c>
      <c r="C757" s="190">
        <f>IF(ISBLANK(Nomen.complète!X757),"-",Nomen.complète!X757)</f>
        <v>14</v>
      </c>
      <c r="D757" s="190">
        <f>IF(ISBLANK(Nomen.complète!Y757),"-",Nomen.complète!Y757)</f>
        <v>65</v>
      </c>
      <c r="E757" s="190">
        <f>IF(ISBLANK(Nomen.complète!Z757),"-",Nomen.complète!Z757)</f>
        <v>1</v>
      </c>
      <c r="F757" s="190">
        <f>IF(ISBLANK(Nomen.complète!AA757),"-",Nomen.complète!AA757)</f>
        <v>4</v>
      </c>
      <c r="G757" s="191">
        <f>IF(ISBLANK(Nomen.complète!AB757),"-",Nomen.complète!AB757)</f>
        <v>0</v>
      </c>
      <c r="H757" s="191">
        <f>IF(ISBLANK(Nomen.complète!AC757),"-",Nomen.complète!AC757)</f>
        <v>0</v>
      </c>
    </row>
    <row r="758" spans="1:8" x14ac:dyDescent="0.2">
      <c r="A758" s="164">
        <f>IF(ISBLANK(Nomen.complète!V758),"-",Nomen.complète!V758)</f>
        <v>26710003</v>
      </c>
      <c r="B758" s="189" t="str">
        <f>IF(ISBLANK(Nomen.complète!W758),"-",Nomen.complète!W758)</f>
        <v>Tailleur de pierre CFC - Bâtiment et rénovation</v>
      </c>
      <c r="C758" s="190">
        <f>IF(ISBLANK(Nomen.complète!X758),"-",Nomen.complète!X758)</f>
        <v>14</v>
      </c>
      <c r="D758" s="190">
        <f>IF(ISBLANK(Nomen.complète!Y758),"-",Nomen.complète!Y758)</f>
        <v>65</v>
      </c>
      <c r="E758" s="190">
        <f>IF(ISBLANK(Nomen.complète!Z758),"-",Nomen.complète!Z758)</f>
        <v>1</v>
      </c>
      <c r="F758" s="190">
        <f>IF(ISBLANK(Nomen.complète!AA758),"-",Nomen.complète!AA758)</f>
        <v>4</v>
      </c>
      <c r="G758" s="191">
        <f>IF(ISBLANK(Nomen.complète!AB758),"-",Nomen.complète!AB758)</f>
        <v>0</v>
      </c>
      <c r="H758" s="191">
        <f>IF(ISBLANK(Nomen.complète!AC758),"-",Nomen.complète!AC758)</f>
        <v>0</v>
      </c>
    </row>
    <row r="759" spans="1:8" x14ac:dyDescent="0.2">
      <c r="A759" s="164">
        <f>IF(ISBLANK(Nomen.complète!V759),"-",Nomen.complète!V759)</f>
        <v>26710004</v>
      </c>
      <c r="B759" s="189" t="str">
        <f>IF(ISBLANK(Nomen.complète!W759),"-",Nomen.complète!W759)</f>
        <v>Tailleur de pierre CFC - Conception et marbrerie</v>
      </c>
      <c r="C759" s="190">
        <f>IF(ISBLANK(Nomen.complète!X759),"-",Nomen.complète!X759)</f>
        <v>14</v>
      </c>
      <c r="D759" s="190">
        <f>IF(ISBLANK(Nomen.complète!Y759),"-",Nomen.complète!Y759)</f>
        <v>65</v>
      </c>
      <c r="E759" s="190">
        <f>IF(ISBLANK(Nomen.complète!Z759),"-",Nomen.complète!Z759)</f>
        <v>1</v>
      </c>
      <c r="F759" s="190">
        <f>IF(ISBLANK(Nomen.complète!AA759),"-",Nomen.complète!AA759)</f>
        <v>4</v>
      </c>
      <c r="G759" s="191">
        <f>IF(ISBLANK(Nomen.complète!AB759),"-",Nomen.complète!AB759)</f>
        <v>0</v>
      </c>
      <c r="H759" s="191">
        <f>IF(ISBLANK(Nomen.complète!AC759),"-",Nomen.complète!AC759)</f>
        <v>0</v>
      </c>
    </row>
    <row r="760" spans="1:8" x14ac:dyDescent="0.2">
      <c r="A760" s="164">
        <f>IF(ISBLANK(Nomen.complète!V760),"-",Nomen.complète!V760)</f>
        <v>26710002</v>
      </c>
      <c r="B760" s="189" t="str">
        <f>IF(ISBLANK(Nomen.complète!W760),"-",Nomen.complète!W760)</f>
        <v>Tailleur de pierre CFC - Industrie</v>
      </c>
      <c r="C760" s="190">
        <f>IF(ISBLANK(Nomen.complète!X760),"-",Nomen.complète!X760)</f>
        <v>14</v>
      </c>
      <c r="D760" s="190">
        <f>IF(ISBLANK(Nomen.complète!Y760),"-",Nomen.complète!Y760)</f>
        <v>65</v>
      </c>
      <c r="E760" s="190">
        <f>IF(ISBLANK(Nomen.complète!Z760),"-",Nomen.complète!Z760)</f>
        <v>1</v>
      </c>
      <c r="F760" s="190">
        <f>IF(ISBLANK(Nomen.complète!AA760),"-",Nomen.complète!AA760)</f>
        <v>4</v>
      </c>
      <c r="G760" s="191">
        <f>IF(ISBLANK(Nomen.complète!AB760),"-",Nomen.complète!AB760)</f>
        <v>0</v>
      </c>
      <c r="H760" s="191">
        <f>IF(ISBLANK(Nomen.complète!AC760),"-",Nomen.complète!AC760)</f>
        <v>0</v>
      </c>
    </row>
    <row r="761" spans="1:8" x14ac:dyDescent="0.2">
      <c r="A761" s="164">
        <f>IF(ISBLANK(Nomen.complète!V761),"-",Nomen.complète!V761)</f>
        <v>26710001</v>
      </c>
      <c r="B761" s="189" t="str">
        <f>IF(ISBLANK(Nomen.complète!W761),"-",Nomen.complète!W761)</f>
        <v>Tailleur de pierre CFC - Sculpture</v>
      </c>
      <c r="C761" s="190">
        <f>IF(ISBLANK(Nomen.complète!X761),"-",Nomen.complète!X761)</f>
        <v>14</v>
      </c>
      <c r="D761" s="190">
        <f>IF(ISBLANK(Nomen.complète!Y761),"-",Nomen.complète!Y761)</f>
        <v>65</v>
      </c>
      <c r="E761" s="190">
        <f>IF(ISBLANK(Nomen.complète!Z761),"-",Nomen.complète!Z761)</f>
        <v>1</v>
      </c>
      <c r="F761" s="190">
        <f>IF(ISBLANK(Nomen.complète!AA761),"-",Nomen.complète!AA761)</f>
        <v>4</v>
      </c>
      <c r="G761" s="191">
        <f>IF(ISBLANK(Nomen.complète!AB761),"-",Nomen.complète!AB761)</f>
        <v>0</v>
      </c>
      <c r="H761" s="191">
        <f>IF(ISBLANK(Nomen.complète!AC761),"-",Nomen.complète!AC761)</f>
        <v>0</v>
      </c>
    </row>
    <row r="762" spans="1:8" x14ac:dyDescent="0.2">
      <c r="A762" s="164">
        <f>IF(ISBLANK(Nomen.complète!V762),"-",Nomen.complète!V762)</f>
        <v>18160000</v>
      </c>
      <c r="B762" s="189" t="str">
        <f>IF(ISBLANK(Nomen.complète!W762),"-",Nomen.complète!W762)</f>
        <v>Tapissier-décorateur CFC</v>
      </c>
      <c r="C762" s="190">
        <f>IF(ISBLANK(Nomen.complète!X762),"-",Nomen.complète!X762)</f>
        <v>14</v>
      </c>
      <c r="D762" s="190">
        <f>IF(ISBLANK(Nomen.complète!Y762),"-",Nomen.complète!Y762)</f>
        <v>65</v>
      </c>
      <c r="E762" s="190">
        <f>IF(ISBLANK(Nomen.complète!Z762),"-",Nomen.complète!Z762)</f>
        <v>1</v>
      </c>
      <c r="F762" s="190">
        <f>IF(ISBLANK(Nomen.complète!AA762),"-",Nomen.complète!AA762)</f>
        <v>4</v>
      </c>
      <c r="G762" s="191">
        <f>IF(ISBLANK(Nomen.complète!AB762),"-",Nomen.complète!AB762)</f>
        <v>0</v>
      </c>
      <c r="H762" s="191">
        <f>IF(ISBLANK(Nomen.complète!AC762),"-",Nomen.complète!AC762)</f>
        <v>0</v>
      </c>
    </row>
    <row r="763" spans="1:8" x14ac:dyDescent="0.2">
      <c r="A763" s="164">
        <f>IF(ISBLANK(Nomen.complète!V763),"-",Nomen.complète!V763)</f>
        <v>35510000</v>
      </c>
      <c r="B763" s="189" t="str">
        <f>IF(ISBLANK(Nomen.complète!W763),"-",Nomen.complète!W763)</f>
        <v>Technicien-dentiste CFC</v>
      </c>
      <c r="C763" s="190">
        <f>IF(ISBLANK(Nomen.complète!X763),"-",Nomen.complète!X763)</f>
        <v>14</v>
      </c>
      <c r="D763" s="190">
        <f>IF(ISBLANK(Nomen.complète!Y763),"-",Nomen.complète!Y763)</f>
        <v>65</v>
      </c>
      <c r="E763" s="190">
        <f>IF(ISBLANK(Nomen.complète!Z763),"-",Nomen.complète!Z763)</f>
        <v>1</v>
      </c>
      <c r="F763" s="190">
        <f>IF(ISBLANK(Nomen.complète!AA763),"-",Nomen.complète!AA763)</f>
        <v>4</v>
      </c>
      <c r="G763" s="191">
        <f>IF(ISBLANK(Nomen.complète!AB763),"-",Nomen.complète!AB763)</f>
        <v>0</v>
      </c>
      <c r="H763" s="191">
        <f>IF(ISBLANK(Nomen.complète!AC763),"-",Nomen.complète!AC763)</f>
        <v>0</v>
      </c>
    </row>
    <row r="764" spans="1:8" x14ac:dyDescent="0.2">
      <c r="A764" s="164">
        <f>IF(ISBLANK(Nomen.complète!V764),"-",Nomen.complète!V764)</f>
        <v>37380000</v>
      </c>
      <c r="B764" s="189" t="str">
        <f>IF(ISBLANK(Nomen.complète!W764),"-",Nomen.complète!W764)</f>
        <v>Techniscéniste CFC</v>
      </c>
      <c r="C764" s="190">
        <f>IF(ISBLANK(Nomen.complète!X764),"-",Nomen.complète!X764)</f>
        <v>14</v>
      </c>
      <c r="D764" s="190">
        <f>IF(ISBLANK(Nomen.complète!Y764),"-",Nomen.complète!Y764)</f>
        <v>65</v>
      </c>
      <c r="E764" s="190">
        <f>IF(ISBLANK(Nomen.complète!Z764),"-",Nomen.complète!Z764)</f>
        <v>1</v>
      </c>
      <c r="F764" s="190">
        <f>IF(ISBLANK(Nomen.complète!AA764),"-",Nomen.complète!AA764)</f>
        <v>4</v>
      </c>
      <c r="G764" s="191">
        <f>IF(ISBLANK(Nomen.complète!AB764),"-",Nomen.complète!AB764)</f>
        <v>0</v>
      </c>
      <c r="H764" s="191">
        <f>IF(ISBLANK(Nomen.complète!AC764),"-",Nomen.complète!AC764)</f>
        <v>0</v>
      </c>
    </row>
    <row r="765" spans="1:8" x14ac:dyDescent="0.2">
      <c r="A765" s="164">
        <f>IF(ISBLANK(Nomen.complète!V765),"-",Nomen.complète!V765)</f>
        <v>28270002</v>
      </c>
      <c r="B765" s="189" t="str">
        <f>IF(ISBLANK(Nomen.complète!W765),"-",Nomen.complète!W765)</f>
        <v>Technologue de fonderie CFC - Construction de modèles de fonderie - Profil E</v>
      </c>
      <c r="C765" s="190">
        <f>IF(ISBLANK(Nomen.complète!X765),"-",Nomen.complète!X765)</f>
        <v>14</v>
      </c>
      <c r="D765" s="190">
        <f>IF(ISBLANK(Nomen.complète!Y765),"-",Nomen.complète!Y765)</f>
        <v>65</v>
      </c>
      <c r="E765" s="190">
        <f>IF(ISBLANK(Nomen.complète!Z765),"-",Nomen.complète!Z765)</f>
        <v>1</v>
      </c>
      <c r="F765" s="190">
        <f>IF(ISBLANK(Nomen.complète!AA765),"-",Nomen.complète!AA765)</f>
        <v>4</v>
      </c>
      <c r="G765" s="191">
        <f>IF(ISBLANK(Nomen.complète!AB765),"-",Nomen.complète!AB765)</f>
        <v>0</v>
      </c>
      <c r="H765" s="191">
        <f>IF(ISBLANK(Nomen.complète!AC765),"-",Nomen.complète!AC765)</f>
        <v>0</v>
      </c>
    </row>
    <row r="766" spans="1:8" x14ac:dyDescent="0.2">
      <c r="A766" s="164">
        <f>IF(ISBLANK(Nomen.complète!V766),"-",Nomen.complète!V766)</f>
        <v>28270001</v>
      </c>
      <c r="B766" s="189" t="str">
        <f>IF(ISBLANK(Nomen.complète!W766),"-",Nomen.complète!W766)</f>
        <v>Technologue de fonderie CFC - Construction de modèles de fonderie - Profil G</v>
      </c>
      <c r="C766" s="190">
        <f>IF(ISBLANK(Nomen.complète!X766),"-",Nomen.complète!X766)</f>
        <v>14</v>
      </c>
      <c r="D766" s="190">
        <f>IF(ISBLANK(Nomen.complète!Y766),"-",Nomen.complète!Y766)</f>
        <v>65</v>
      </c>
      <c r="E766" s="190">
        <f>IF(ISBLANK(Nomen.complète!Z766),"-",Nomen.complète!Z766)</f>
        <v>1</v>
      </c>
      <c r="F766" s="190">
        <f>IF(ISBLANK(Nomen.complète!AA766),"-",Nomen.complète!AA766)</f>
        <v>4</v>
      </c>
      <c r="G766" s="191">
        <f>IF(ISBLANK(Nomen.complète!AB766),"-",Nomen.complète!AB766)</f>
        <v>0</v>
      </c>
      <c r="H766" s="191">
        <f>IF(ISBLANK(Nomen.complète!AC766),"-",Nomen.complète!AC766)</f>
        <v>0</v>
      </c>
    </row>
    <row r="767" spans="1:8" x14ac:dyDescent="0.2">
      <c r="A767" s="164">
        <f>IF(ISBLANK(Nomen.complète!V767),"-",Nomen.complète!V767)</f>
        <v>28270006</v>
      </c>
      <c r="B767" s="189" t="str">
        <f>IF(ISBLANK(Nomen.complète!W767),"-",Nomen.complète!W767)</f>
        <v>Technologue de fonderie CFC - Moules perdus - Profil E</v>
      </c>
      <c r="C767" s="190">
        <f>IF(ISBLANK(Nomen.complète!X767),"-",Nomen.complète!X767)</f>
        <v>14</v>
      </c>
      <c r="D767" s="190">
        <f>IF(ISBLANK(Nomen.complète!Y767),"-",Nomen.complète!Y767)</f>
        <v>65</v>
      </c>
      <c r="E767" s="190">
        <f>IF(ISBLANK(Nomen.complète!Z767),"-",Nomen.complète!Z767)</f>
        <v>1</v>
      </c>
      <c r="F767" s="190">
        <f>IF(ISBLANK(Nomen.complète!AA767),"-",Nomen.complète!AA767)</f>
        <v>4</v>
      </c>
      <c r="G767" s="191">
        <f>IF(ISBLANK(Nomen.complète!AB767),"-",Nomen.complète!AB767)</f>
        <v>0</v>
      </c>
      <c r="H767" s="191">
        <f>IF(ISBLANK(Nomen.complète!AC767),"-",Nomen.complète!AC767)</f>
        <v>0</v>
      </c>
    </row>
    <row r="768" spans="1:8" x14ac:dyDescent="0.2">
      <c r="A768" s="164">
        <f>IF(ISBLANK(Nomen.complète!V768),"-",Nomen.complète!V768)</f>
        <v>28270005</v>
      </c>
      <c r="B768" s="189" t="str">
        <f>IF(ISBLANK(Nomen.complète!W768),"-",Nomen.complète!W768)</f>
        <v>Technologue de fonderie CFC - Moules perdus - Profil G</v>
      </c>
      <c r="C768" s="190">
        <f>IF(ISBLANK(Nomen.complète!X768),"-",Nomen.complète!X768)</f>
        <v>14</v>
      </c>
      <c r="D768" s="190">
        <f>IF(ISBLANK(Nomen.complète!Y768),"-",Nomen.complète!Y768)</f>
        <v>65</v>
      </c>
      <c r="E768" s="190">
        <f>IF(ISBLANK(Nomen.complète!Z768),"-",Nomen.complète!Z768)</f>
        <v>1</v>
      </c>
      <c r="F768" s="190">
        <f>IF(ISBLANK(Nomen.complète!AA768),"-",Nomen.complète!AA768)</f>
        <v>4</v>
      </c>
      <c r="G768" s="191">
        <f>IF(ISBLANK(Nomen.complète!AB768),"-",Nomen.complète!AB768)</f>
        <v>0</v>
      </c>
      <c r="H768" s="191">
        <f>IF(ISBLANK(Nomen.complète!AC768),"-",Nomen.complète!AC768)</f>
        <v>0</v>
      </c>
    </row>
    <row r="769" spans="1:8" x14ac:dyDescent="0.2">
      <c r="A769" s="164">
        <f>IF(ISBLANK(Nomen.complète!V769),"-",Nomen.complète!V769)</f>
        <v>28270004</v>
      </c>
      <c r="B769" s="189" t="str">
        <f>IF(ISBLANK(Nomen.complète!W769),"-",Nomen.complète!W769)</f>
        <v>Technologue de fonderie CFC - Moules permanents - Profil E</v>
      </c>
      <c r="C769" s="190">
        <f>IF(ISBLANK(Nomen.complète!X769),"-",Nomen.complète!X769)</f>
        <v>14</v>
      </c>
      <c r="D769" s="190">
        <f>IF(ISBLANK(Nomen.complète!Y769),"-",Nomen.complète!Y769)</f>
        <v>65</v>
      </c>
      <c r="E769" s="190">
        <f>IF(ISBLANK(Nomen.complète!Z769),"-",Nomen.complète!Z769)</f>
        <v>1</v>
      </c>
      <c r="F769" s="190">
        <f>IF(ISBLANK(Nomen.complète!AA769),"-",Nomen.complète!AA769)</f>
        <v>4</v>
      </c>
      <c r="G769" s="191">
        <f>IF(ISBLANK(Nomen.complète!AB769),"-",Nomen.complète!AB769)</f>
        <v>0</v>
      </c>
      <c r="H769" s="191">
        <f>IF(ISBLANK(Nomen.complète!AC769),"-",Nomen.complète!AC769)</f>
        <v>0</v>
      </c>
    </row>
    <row r="770" spans="1:8" x14ac:dyDescent="0.2">
      <c r="A770" s="164">
        <f>IF(ISBLANK(Nomen.complète!V770),"-",Nomen.complète!V770)</f>
        <v>28270003</v>
      </c>
      <c r="B770" s="189" t="str">
        <f>IF(ISBLANK(Nomen.complète!W770),"-",Nomen.complète!W770)</f>
        <v>Technologue de fonderie CFC - Moules permanents - Profil G</v>
      </c>
      <c r="C770" s="190">
        <f>IF(ISBLANK(Nomen.complète!X770),"-",Nomen.complète!X770)</f>
        <v>14</v>
      </c>
      <c r="D770" s="190">
        <f>IF(ISBLANK(Nomen.complète!Y770),"-",Nomen.complète!Y770)</f>
        <v>65</v>
      </c>
      <c r="E770" s="190">
        <f>IF(ISBLANK(Nomen.complète!Z770),"-",Nomen.complète!Z770)</f>
        <v>1</v>
      </c>
      <c r="F770" s="190">
        <f>IF(ISBLANK(Nomen.complète!AA770),"-",Nomen.complète!AA770)</f>
        <v>4</v>
      </c>
      <c r="G770" s="191">
        <f>IF(ISBLANK(Nomen.complète!AB770),"-",Nomen.complète!AB770)</f>
        <v>0</v>
      </c>
      <c r="H770" s="191">
        <f>IF(ISBLANK(Nomen.complète!AC770),"-",Nomen.complète!AC770)</f>
        <v>0</v>
      </c>
    </row>
    <row r="771" spans="1:8" x14ac:dyDescent="0.2">
      <c r="A771" s="164">
        <f>IF(ISBLANK(Nomen.complète!V771),"-",Nomen.complète!V771)</f>
        <v>16595000</v>
      </c>
      <c r="B771" s="189" t="str">
        <f>IF(ISBLANK(Nomen.complète!W771),"-",Nomen.complète!W771)</f>
        <v>Technologue du lait CFC</v>
      </c>
      <c r="C771" s="190">
        <f>IF(ISBLANK(Nomen.complète!X771),"-",Nomen.complète!X771)</f>
        <v>14</v>
      </c>
      <c r="D771" s="190">
        <f>IF(ISBLANK(Nomen.complète!Y771),"-",Nomen.complète!Y771)</f>
        <v>65</v>
      </c>
      <c r="E771" s="190">
        <f>IF(ISBLANK(Nomen.complète!Z771),"-",Nomen.complète!Z771)</f>
        <v>1</v>
      </c>
      <c r="F771" s="190">
        <f>IF(ISBLANK(Nomen.complète!AA771),"-",Nomen.complète!AA771)</f>
        <v>3</v>
      </c>
      <c r="G771" s="191">
        <f>IF(ISBLANK(Nomen.complète!AB771),"-",Nomen.complète!AB771)</f>
        <v>0</v>
      </c>
      <c r="H771" s="191">
        <f>IF(ISBLANK(Nomen.complète!AC771),"-",Nomen.complète!AC771)</f>
        <v>0</v>
      </c>
    </row>
    <row r="772" spans="1:8" x14ac:dyDescent="0.2">
      <c r="A772" s="164">
        <f>IF(ISBLANK(Nomen.complète!V772),"-",Nomen.complète!V772)</f>
        <v>30200000</v>
      </c>
      <c r="B772" s="189" t="str">
        <f>IF(ISBLANK(Nomen.complète!W772),"-",Nomen.complète!W772)</f>
        <v>Technologue en assainissement CFC</v>
      </c>
      <c r="C772" s="190">
        <f>IF(ISBLANK(Nomen.complète!X772),"-",Nomen.complète!X772)</f>
        <v>14</v>
      </c>
      <c r="D772" s="190">
        <f>IF(ISBLANK(Nomen.complète!Y772),"-",Nomen.complète!Y772)</f>
        <v>65</v>
      </c>
      <c r="E772" s="190">
        <f>IF(ISBLANK(Nomen.complète!Z772),"-",Nomen.complète!Z772)</f>
        <v>1</v>
      </c>
      <c r="F772" s="190">
        <f>IF(ISBLANK(Nomen.complète!AA772),"-",Nomen.complète!AA772)</f>
        <v>3</v>
      </c>
      <c r="G772" s="191">
        <f>IF(ISBLANK(Nomen.complète!AB772),"-",Nomen.complète!AB772)</f>
        <v>0</v>
      </c>
      <c r="H772" s="191">
        <f>IF(ISBLANK(Nomen.complète!AC772),"-",Nomen.complète!AC772)</f>
        <v>0</v>
      </c>
    </row>
    <row r="773" spans="1:8" x14ac:dyDescent="0.2">
      <c r="A773" s="164">
        <f>IF(ISBLANK(Nomen.complète!V773),"-",Nomen.complète!V773)</f>
        <v>16520000</v>
      </c>
      <c r="B773" s="189" t="str">
        <f>IF(ISBLANK(Nomen.complète!W773),"-",Nomen.complète!W773)</f>
        <v>Technologue en denrées alimentaires CFC</v>
      </c>
      <c r="C773" s="190">
        <f>IF(ISBLANK(Nomen.complète!X773),"-",Nomen.complète!X773)</f>
        <v>14</v>
      </c>
      <c r="D773" s="190">
        <f>IF(ISBLANK(Nomen.complète!Y773),"-",Nomen.complète!Y773)</f>
        <v>65</v>
      </c>
      <c r="E773" s="190">
        <f>IF(ISBLANK(Nomen.complète!Z773),"-",Nomen.complète!Z773)</f>
        <v>1</v>
      </c>
      <c r="F773" s="190">
        <f>IF(ISBLANK(Nomen.complète!AA773),"-",Nomen.complète!AA773)</f>
        <v>3</v>
      </c>
      <c r="G773" s="191">
        <f>IF(ISBLANK(Nomen.complète!AB773),"-",Nomen.complète!AB773)</f>
        <v>0</v>
      </c>
      <c r="H773" s="191">
        <f>IF(ISBLANK(Nomen.complète!AC773),"-",Nomen.complète!AC773)</f>
        <v>0</v>
      </c>
    </row>
    <row r="774" spans="1:8" x14ac:dyDescent="0.2">
      <c r="A774" s="164">
        <f>IF(ISBLANK(Nomen.complète!V774),"-",Nomen.complète!V774)</f>
        <v>46770000</v>
      </c>
      <c r="B774" s="189" t="str">
        <f>IF(ISBLANK(Nomen.complète!W774),"-",Nomen.complète!W774)</f>
        <v>Technologue en dispositifs médicaux CFC</v>
      </c>
      <c r="C774" s="190">
        <f>IF(ISBLANK(Nomen.complète!X774),"-",Nomen.complète!X774)</f>
        <v>14</v>
      </c>
      <c r="D774" s="190">
        <f>IF(ISBLANK(Nomen.complète!Y774),"-",Nomen.complète!Y774)</f>
        <v>65</v>
      </c>
      <c r="E774" s="190">
        <f>IF(ISBLANK(Nomen.complète!Z774),"-",Nomen.complète!Z774)</f>
        <v>1</v>
      </c>
      <c r="F774" s="190">
        <f>IF(ISBLANK(Nomen.complète!AA774),"-",Nomen.complète!AA774)</f>
        <v>4</v>
      </c>
      <c r="G774" s="191">
        <f>IF(ISBLANK(Nomen.complète!AB774),"-",Nomen.complète!AB774)</f>
        <v>0</v>
      </c>
      <c r="H774" s="191">
        <f>IF(ISBLANK(Nomen.complète!AC774),"-",Nomen.complète!AC774)</f>
        <v>0</v>
      </c>
    </row>
    <row r="775" spans="1:8" x14ac:dyDescent="0.2">
      <c r="A775" s="164">
        <f>IF(ISBLANK(Nomen.complète!V775),"-",Nomen.complète!V775)</f>
        <v>20410000</v>
      </c>
      <c r="B775" s="189" t="str">
        <f>IF(ISBLANK(Nomen.complète!W775),"-",Nomen.complète!W775)</f>
        <v>Technologue en emballage CFC</v>
      </c>
      <c r="C775" s="190">
        <f>IF(ISBLANK(Nomen.complète!X775),"-",Nomen.complète!X775)</f>
        <v>14</v>
      </c>
      <c r="D775" s="190">
        <f>IF(ISBLANK(Nomen.complète!Y775),"-",Nomen.complète!Y775)</f>
        <v>65</v>
      </c>
      <c r="E775" s="190">
        <f>IF(ISBLANK(Nomen.complète!Z775),"-",Nomen.complète!Z775)</f>
        <v>1</v>
      </c>
      <c r="F775" s="190">
        <f>IF(ISBLANK(Nomen.complète!AA775),"-",Nomen.complète!AA775)</f>
        <v>4</v>
      </c>
      <c r="G775" s="191">
        <f>IF(ISBLANK(Nomen.complète!AB775),"-",Nomen.complète!AB775)</f>
        <v>0</v>
      </c>
      <c r="H775" s="191">
        <f>IF(ISBLANK(Nomen.complète!AC775),"-",Nomen.complète!AC775)</f>
        <v>0</v>
      </c>
    </row>
    <row r="776" spans="1:8" x14ac:dyDescent="0.2">
      <c r="A776" s="164">
        <f>IF(ISBLANK(Nomen.complète!V776),"-",Nomen.complète!V776)</f>
        <v>21260003</v>
      </c>
      <c r="B776" s="189" t="str">
        <f>IF(ISBLANK(Nomen.complète!W776),"-",Nomen.complète!W776)</f>
        <v>Technologue en impression CFC - Impression feuilles</v>
      </c>
      <c r="C776" s="190">
        <f>IF(ISBLANK(Nomen.complète!X776),"-",Nomen.complète!X776)</f>
        <v>14</v>
      </c>
      <c r="D776" s="190">
        <f>IF(ISBLANK(Nomen.complète!Y776),"-",Nomen.complète!Y776)</f>
        <v>65</v>
      </c>
      <c r="E776" s="190">
        <f>IF(ISBLANK(Nomen.complète!Z776),"-",Nomen.complète!Z776)</f>
        <v>1</v>
      </c>
      <c r="F776" s="190">
        <f>IF(ISBLANK(Nomen.complète!AA776),"-",Nomen.complète!AA776)</f>
        <v>4</v>
      </c>
      <c r="G776" s="191">
        <f>IF(ISBLANK(Nomen.complète!AB776),"-",Nomen.complète!AB776)</f>
        <v>0</v>
      </c>
      <c r="H776" s="191">
        <f>IF(ISBLANK(Nomen.complète!AC776),"-",Nomen.complète!AC776)</f>
        <v>0</v>
      </c>
    </row>
    <row r="777" spans="1:8" x14ac:dyDescent="0.2">
      <c r="A777" s="164">
        <f>IF(ISBLANK(Nomen.complète!V777),"-",Nomen.complète!V777)</f>
        <v>21260004</v>
      </c>
      <c r="B777" s="189" t="str">
        <f>IF(ISBLANK(Nomen.complète!W777),"-",Nomen.complète!W777)</f>
        <v>Technologue en impression CFC - Impression rotative</v>
      </c>
      <c r="C777" s="190">
        <f>IF(ISBLANK(Nomen.complète!X777),"-",Nomen.complète!X777)</f>
        <v>14</v>
      </c>
      <c r="D777" s="190">
        <f>IF(ISBLANK(Nomen.complète!Y777),"-",Nomen.complète!Y777)</f>
        <v>65</v>
      </c>
      <c r="E777" s="190">
        <f>IF(ISBLANK(Nomen.complète!Z777),"-",Nomen.complète!Z777)</f>
        <v>1</v>
      </c>
      <c r="F777" s="190">
        <f>IF(ISBLANK(Nomen.complète!AA777),"-",Nomen.complète!AA777)</f>
        <v>4</v>
      </c>
      <c r="G777" s="191">
        <f>IF(ISBLANK(Nomen.complète!AB777),"-",Nomen.complète!AB777)</f>
        <v>0</v>
      </c>
      <c r="H777" s="191">
        <f>IF(ISBLANK(Nomen.complète!AC777),"-",Nomen.complète!AC777)</f>
        <v>0</v>
      </c>
    </row>
    <row r="778" spans="1:8" x14ac:dyDescent="0.2">
      <c r="A778" s="164">
        <f>IF(ISBLANK(Nomen.complète!V778),"-",Nomen.complète!V778)</f>
        <v>21260002</v>
      </c>
      <c r="B778" s="189" t="str">
        <f>IF(ISBLANK(Nomen.complète!W778),"-",Nomen.complète!W778)</f>
        <v>Technologue en impression CFC - Reprographie</v>
      </c>
      <c r="C778" s="190">
        <f>IF(ISBLANK(Nomen.complète!X778),"-",Nomen.complète!X778)</f>
        <v>14</v>
      </c>
      <c r="D778" s="190">
        <f>IF(ISBLANK(Nomen.complète!Y778),"-",Nomen.complète!Y778)</f>
        <v>65</v>
      </c>
      <c r="E778" s="190">
        <f>IF(ISBLANK(Nomen.complète!Z778),"-",Nomen.complète!Z778)</f>
        <v>1</v>
      </c>
      <c r="F778" s="190">
        <f>IF(ISBLANK(Nomen.complète!AA778),"-",Nomen.complète!AA778)</f>
        <v>4</v>
      </c>
      <c r="G778" s="191">
        <f>IF(ISBLANK(Nomen.complète!AB778),"-",Nomen.complète!AB778)</f>
        <v>0</v>
      </c>
      <c r="H778" s="191">
        <f>IF(ISBLANK(Nomen.complète!AC778),"-",Nomen.complète!AC778)</f>
        <v>0</v>
      </c>
    </row>
    <row r="779" spans="1:8" x14ac:dyDescent="0.2">
      <c r="A779" s="164">
        <f>IF(ISBLANK(Nomen.complète!V779),"-",Nomen.complète!V779)</f>
        <v>21260001</v>
      </c>
      <c r="B779" s="189" t="str">
        <f>IF(ISBLANK(Nomen.complète!W779),"-",Nomen.complète!W779)</f>
        <v>Technologue en impression CFC - Sérigraphie</v>
      </c>
      <c r="C779" s="190">
        <f>IF(ISBLANK(Nomen.complète!X779),"-",Nomen.complète!X779)</f>
        <v>14</v>
      </c>
      <c r="D779" s="190">
        <f>IF(ISBLANK(Nomen.complète!Y779),"-",Nomen.complète!Y779)</f>
        <v>65</v>
      </c>
      <c r="E779" s="190">
        <f>IF(ISBLANK(Nomen.complète!Z779),"-",Nomen.complète!Z779)</f>
        <v>1</v>
      </c>
      <c r="F779" s="190">
        <f>IF(ISBLANK(Nomen.complète!AA779),"-",Nomen.complète!AA779)</f>
        <v>4</v>
      </c>
      <c r="G779" s="191">
        <f>IF(ISBLANK(Nomen.complète!AB779),"-",Nomen.complète!AB779)</f>
        <v>0</v>
      </c>
      <c r="H779" s="191">
        <f>IF(ISBLANK(Nomen.complète!AC779),"-",Nomen.complète!AC779)</f>
        <v>0</v>
      </c>
    </row>
    <row r="780" spans="1:8" x14ac:dyDescent="0.2">
      <c r="A780" s="164">
        <f>IF(ISBLANK(Nomen.complète!V780),"-",Nomen.complète!V780)</f>
        <v>21260000</v>
      </c>
      <c r="B780" s="189" t="str">
        <f>IF(ISBLANK(Nomen.complète!W780),"-",Nomen.complète!W780)</f>
        <v>Technologue en impression CFC - sans autres indications</v>
      </c>
      <c r="C780" s="190">
        <f>IF(ISBLANK(Nomen.complète!X780),"-",Nomen.complète!X780)</f>
        <v>14</v>
      </c>
      <c r="D780" s="190">
        <f>IF(ISBLANK(Nomen.complète!Y780),"-",Nomen.complète!Y780)</f>
        <v>65</v>
      </c>
      <c r="E780" s="190">
        <f>IF(ISBLANK(Nomen.complète!Z780),"-",Nomen.complète!Z780)</f>
        <v>1</v>
      </c>
      <c r="F780" s="190">
        <f>IF(ISBLANK(Nomen.complète!AA780),"-",Nomen.complète!AA780)</f>
        <v>4</v>
      </c>
      <c r="G780" s="191">
        <f>IF(ISBLANK(Nomen.complète!AB780),"-",Nomen.complète!AB780)</f>
        <v>0</v>
      </c>
      <c r="H780" s="191">
        <f>IF(ISBLANK(Nomen.complète!AC780),"-",Nomen.complète!AC780)</f>
        <v>0</v>
      </c>
    </row>
    <row r="781" spans="1:8" x14ac:dyDescent="0.2">
      <c r="A781" s="164">
        <f>IF(ISBLANK(Nomen.complète!V781),"-",Nomen.complète!V781)</f>
        <v>25111000</v>
      </c>
      <c r="B781" s="189" t="str">
        <f>IF(ISBLANK(Nomen.complète!W781),"-",Nomen.complète!W781)</f>
        <v>Technologue en matières plastiques CFC (à partir de la rentrée 2022)</v>
      </c>
      <c r="C781" s="190">
        <f>IF(ISBLANK(Nomen.complète!X781),"-",Nomen.complète!X781)</f>
        <v>14</v>
      </c>
      <c r="D781" s="190">
        <f>IF(ISBLANK(Nomen.complète!Y781),"-",Nomen.complète!Y781)</f>
        <v>65</v>
      </c>
      <c r="E781" s="190">
        <f>IF(ISBLANK(Nomen.complète!Z781),"-",Nomen.complète!Z781)</f>
        <v>1</v>
      </c>
      <c r="F781" s="190">
        <f>IF(ISBLANK(Nomen.complète!AA781),"-",Nomen.complète!AA781)</f>
        <v>4</v>
      </c>
      <c r="G781" s="191">
        <f>IF(ISBLANK(Nomen.complète!AB781),"-",Nomen.complète!AB781)</f>
        <v>0</v>
      </c>
      <c r="H781" s="191">
        <f>IF(ISBLANK(Nomen.complète!AC781),"-",Nomen.complète!AC781)</f>
        <v>0</v>
      </c>
    </row>
    <row r="782" spans="1:8" x14ac:dyDescent="0.2">
      <c r="A782" s="164">
        <f>IF(ISBLANK(Nomen.complète!V782),"-",Nomen.complète!V782)</f>
        <v>21270001</v>
      </c>
      <c r="B782" s="189" t="str">
        <f>IF(ISBLANK(Nomen.complète!W782),"-",Nomen.complète!W782)</f>
        <v>Technologue en médias CFC - Impression</v>
      </c>
      <c r="C782" s="190">
        <f>IF(ISBLANK(Nomen.complète!X782),"-",Nomen.complète!X782)</f>
        <v>14</v>
      </c>
      <c r="D782" s="190">
        <f>IF(ISBLANK(Nomen.complète!Y782),"-",Nomen.complète!Y782)</f>
        <v>65</v>
      </c>
      <c r="E782" s="190">
        <f>IF(ISBLANK(Nomen.complète!Z782),"-",Nomen.complète!Z782)</f>
        <v>1</v>
      </c>
      <c r="F782" s="190">
        <f>IF(ISBLANK(Nomen.complète!AA782),"-",Nomen.complète!AA782)</f>
        <v>4</v>
      </c>
      <c r="G782" s="191">
        <f>IF(ISBLANK(Nomen.complète!AB782),"-",Nomen.complète!AB782)</f>
        <v>0</v>
      </c>
      <c r="H782" s="191">
        <f>IF(ISBLANK(Nomen.complète!AC782),"-",Nomen.complète!AC782)</f>
        <v>0</v>
      </c>
    </row>
    <row r="783" spans="1:8" x14ac:dyDescent="0.2">
      <c r="A783" s="164">
        <f>IF(ISBLANK(Nomen.complète!V783),"-",Nomen.complète!V783)</f>
        <v>21270003</v>
      </c>
      <c r="B783" s="189" t="str">
        <f>IF(ISBLANK(Nomen.complète!W783),"-",Nomen.complète!W783)</f>
        <v>Technologue en médias CFC - Sérigraphie</v>
      </c>
      <c r="C783" s="190">
        <f>IF(ISBLANK(Nomen.complète!X783),"-",Nomen.complète!X783)</f>
        <v>14</v>
      </c>
      <c r="D783" s="190">
        <f>IF(ISBLANK(Nomen.complète!Y783),"-",Nomen.complète!Y783)</f>
        <v>65</v>
      </c>
      <c r="E783" s="190">
        <f>IF(ISBLANK(Nomen.complète!Z783),"-",Nomen.complète!Z783)</f>
        <v>1</v>
      </c>
      <c r="F783" s="190">
        <f>IF(ISBLANK(Nomen.complète!AA783),"-",Nomen.complète!AA783)</f>
        <v>4</v>
      </c>
      <c r="G783" s="191">
        <f>IF(ISBLANK(Nomen.complète!AB783),"-",Nomen.complète!AB783)</f>
        <v>0</v>
      </c>
      <c r="H783" s="191">
        <f>IF(ISBLANK(Nomen.complète!AC783),"-",Nomen.complète!AC783)</f>
        <v>0</v>
      </c>
    </row>
    <row r="784" spans="1:8" x14ac:dyDescent="0.2">
      <c r="A784" s="164">
        <f>IF(ISBLANK(Nomen.complète!V784),"-",Nomen.complète!V784)</f>
        <v>21270002</v>
      </c>
      <c r="B784" s="189" t="str">
        <f>IF(ISBLANK(Nomen.complète!W784),"-",Nomen.complète!W784)</f>
        <v>Technologue en médias CFC - Technique printmédia</v>
      </c>
      <c r="C784" s="190">
        <f>IF(ISBLANK(Nomen.complète!X784),"-",Nomen.complète!X784)</f>
        <v>14</v>
      </c>
      <c r="D784" s="190">
        <f>IF(ISBLANK(Nomen.complète!Y784),"-",Nomen.complète!Y784)</f>
        <v>65</v>
      </c>
      <c r="E784" s="190">
        <f>IF(ISBLANK(Nomen.complète!Z784),"-",Nomen.complète!Z784)</f>
        <v>1</v>
      </c>
      <c r="F784" s="190">
        <f>IF(ISBLANK(Nomen.complète!AA784),"-",Nomen.complète!AA784)</f>
        <v>4</v>
      </c>
      <c r="G784" s="191">
        <f>IF(ISBLANK(Nomen.complète!AB784),"-",Nomen.complète!AB784)</f>
        <v>0</v>
      </c>
      <c r="H784" s="191">
        <f>IF(ISBLANK(Nomen.complète!AC784),"-",Nomen.complète!AC784)</f>
        <v>0</v>
      </c>
    </row>
    <row r="785" spans="1:8" x14ac:dyDescent="0.2">
      <c r="A785" s="164">
        <f>IF(ISBLANK(Nomen.complète!V785),"-",Nomen.complète!V785)</f>
        <v>21270000</v>
      </c>
      <c r="B785" s="189" t="str">
        <f>IF(ISBLANK(Nomen.complète!W785),"-",Nomen.complète!W785)</f>
        <v>Technologue en médias CFC - sans autres indications</v>
      </c>
      <c r="C785" s="190">
        <f>IF(ISBLANK(Nomen.complète!X785),"-",Nomen.complète!X785)</f>
        <v>14</v>
      </c>
      <c r="D785" s="190">
        <f>IF(ISBLANK(Nomen.complète!Y785),"-",Nomen.complète!Y785)</f>
        <v>65</v>
      </c>
      <c r="E785" s="190">
        <f>IF(ISBLANK(Nomen.complète!Z785),"-",Nomen.complète!Z785)</f>
        <v>1</v>
      </c>
      <c r="F785" s="190">
        <f>IF(ISBLANK(Nomen.complète!AA785),"-",Nomen.complète!AA785)</f>
        <v>4</v>
      </c>
      <c r="G785" s="191">
        <f>IF(ISBLANK(Nomen.complète!AB785),"-",Nomen.complète!AB785)</f>
        <v>0</v>
      </c>
      <c r="H785" s="191">
        <f>IF(ISBLANK(Nomen.complète!AC785),"-",Nomen.complète!AC785)</f>
        <v>0</v>
      </c>
    </row>
    <row r="786" spans="1:8" x14ac:dyDescent="0.2">
      <c r="A786" s="164">
        <f>IF(ISBLANK(Nomen.complète!V786),"-",Nomen.complète!V786)</f>
        <v>24060000</v>
      </c>
      <c r="B786" s="189" t="str">
        <f>IF(ISBLANK(Nomen.complète!W786),"-",Nomen.complète!W786)</f>
        <v>Technologue en production chimique et pharmaceutique CFC</v>
      </c>
      <c r="C786" s="190">
        <f>IF(ISBLANK(Nomen.complète!X786),"-",Nomen.complète!X786)</f>
        <v>14</v>
      </c>
      <c r="D786" s="190">
        <f>IF(ISBLANK(Nomen.complète!Y786),"-",Nomen.complète!Y786)</f>
        <v>65</v>
      </c>
      <c r="E786" s="190">
        <f>IF(ISBLANK(Nomen.complète!Z786),"-",Nomen.complète!Z786)</f>
        <v>1</v>
      </c>
      <c r="F786" s="190">
        <f>IF(ISBLANK(Nomen.complète!AA786),"-",Nomen.complète!AA786)</f>
        <v>3</v>
      </c>
      <c r="G786" s="191">
        <f>IF(ISBLANK(Nomen.complète!AB786),"-",Nomen.complète!AB786)</f>
        <v>0</v>
      </c>
      <c r="H786" s="191">
        <f>IF(ISBLANK(Nomen.complète!AC786),"-",Nomen.complète!AC786)</f>
        <v>0</v>
      </c>
    </row>
    <row r="787" spans="1:8" x14ac:dyDescent="0.2">
      <c r="A787" s="164">
        <f>IF(ISBLANK(Nomen.complète!V787),"-",Nomen.complète!V787)</f>
        <v>21070000</v>
      </c>
      <c r="B787" s="189" t="str">
        <f>IF(ISBLANK(Nomen.complète!W787),"-",Nomen.complète!W787)</f>
        <v>Technologue en reliure CFC</v>
      </c>
      <c r="C787" s="190">
        <f>IF(ISBLANK(Nomen.complète!X787),"-",Nomen.complète!X787)</f>
        <v>14</v>
      </c>
      <c r="D787" s="190">
        <f>IF(ISBLANK(Nomen.complète!Y787),"-",Nomen.complète!Y787)</f>
        <v>65</v>
      </c>
      <c r="E787" s="190">
        <f>IF(ISBLANK(Nomen.complète!Z787),"-",Nomen.complète!Z787)</f>
        <v>1</v>
      </c>
      <c r="F787" s="190">
        <f>IF(ISBLANK(Nomen.complète!AA787),"-",Nomen.complète!AA787)</f>
        <v>4</v>
      </c>
      <c r="G787" s="191">
        <f>IF(ISBLANK(Nomen.complète!AB787),"-",Nomen.complète!AB787)</f>
        <v>0</v>
      </c>
      <c r="H787" s="191">
        <f>IF(ISBLANK(Nomen.complète!AC787),"-",Nomen.complète!AC787)</f>
        <v>0</v>
      </c>
    </row>
    <row r="788" spans="1:8" x14ac:dyDescent="0.2">
      <c r="A788" s="164">
        <f>IF(ISBLANK(Nomen.complète!V788),"-",Nomen.complète!V788)</f>
        <v>17310005</v>
      </c>
      <c r="B788" s="189" t="str">
        <f>IF(ISBLANK(Nomen.complète!W788),"-",Nomen.complète!W788)</f>
        <v>Technologue en textile CFC - Création</v>
      </c>
      <c r="C788" s="190">
        <f>IF(ISBLANK(Nomen.complète!X788),"-",Nomen.complète!X788)</f>
        <v>14</v>
      </c>
      <c r="D788" s="190">
        <f>IF(ISBLANK(Nomen.complète!Y788),"-",Nomen.complète!Y788)</f>
        <v>65</v>
      </c>
      <c r="E788" s="190">
        <f>IF(ISBLANK(Nomen.complète!Z788),"-",Nomen.complète!Z788)</f>
        <v>1</v>
      </c>
      <c r="F788" s="190">
        <f>IF(ISBLANK(Nomen.complète!AA788),"-",Nomen.complète!AA788)</f>
        <v>4</v>
      </c>
      <c r="G788" s="191">
        <f>IF(ISBLANK(Nomen.complète!AB788),"-",Nomen.complète!AB788)</f>
        <v>0</v>
      </c>
      <c r="H788" s="191">
        <f>IF(ISBLANK(Nomen.complète!AC788),"-",Nomen.complète!AC788)</f>
        <v>0</v>
      </c>
    </row>
    <row r="789" spans="1:8" x14ac:dyDescent="0.2">
      <c r="A789" s="164">
        <f>IF(ISBLANK(Nomen.complète!V789),"-",Nomen.complète!V789)</f>
        <v>17310002</v>
      </c>
      <c r="B789" s="189" t="str">
        <f>IF(ISBLANK(Nomen.complète!W789),"-",Nomen.complète!W789)</f>
        <v>Technologue en textile CFC - Ennoblissement</v>
      </c>
      <c r="C789" s="190">
        <f>IF(ISBLANK(Nomen.complète!X789),"-",Nomen.complète!X789)</f>
        <v>14</v>
      </c>
      <c r="D789" s="190">
        <f>IF(ISBLANK(Nomen.complète!Y789),"-",Nomen.complète!Y789)</f>
        <v>65</v>
      </c>
      <c r="E789" s="190">
        <f>IF(ISBLANK(Nomen.complète!Z789),"-",Nomen.complète!Z789)</f>
        <v>1</v>
      </c>
      <c r="F789" s="190">
        <f>IF(ISBLANK(Nomen.complète!AA789),"-",Nomen.complète!AA789)</f>
        <v>3</v>
      </c>
      <c r="G789" s="191">
        <f>IF(ISBLANK(Nomen.complète!AB789),"-",Nomen.complète!AB789)</f>
        <v>0</v>
      </c>
      <c r="H789" s="191">
        <f>IF(ISBLANK(Nomen.complète!AC789),"-",Nomen.complète!AC789)</f>
        <v>0</v>
      </c>
    </row>
    <row r="790" spans="1:8" x14ac:dyDescent="0.2">
      <c r="A790" s="164">
        <f>IF(ISBLANK(Nomen.complète!V790),"-",Nomen.complète!V790)</f>
        <v>17310004</v>
      </c>
      <c r="B790" s="189" t="str">
        <f>IF(ISBLANK(Nomen.complète!W790),"-",Nomen.complète!W790)</f>
        <v>Technologue en textile CFC - Mécatronique</v>
      </c>
      <c r="C790" s="190">
        <f>IF(ISBLANK(Nomen.complète!X790),"-",Nomen.complète!X790)</f>
        <v>14</v>
      </c>
      <c r="D790" s="190">
        <f>IF(ISBLANK(Nomen.complète!Y790),"-",Nomen.complète!Y790)</f>
        <v>65</v>
      </c>
      <c r="E790" s="190">
        <f>IF(ISBLANK(Nomen.complète!Z790),"-",Nomen.complète!Z790)</f>
        <v>1</v>
      </c>
      <c r="F790" s="190">
        <f>IF(ISBLANK(Nomen.complète!AA790),"-",Nomen.complète!AA790)</f>
        <v>3</v>
      </c>
      <c r="G790" s="191">
        <f>IF(ISBLANK(Nomen.complète!AB790),"-",Nomen.complète!AB790)</f>
        <v>0</v>
      </c>
      <c r="H790" s="191">
        <f>IF(ISBLANK(Nomen.complète!AC790),"-",Nomen.complète!AC790)</f>
        <v>0</v>
      </c>
    </row>
    <row r="791" spans="1:8" x14ac:dyDescent="0.2">
      <c r="A791" s="164">
        <f>IF(ISBLANK(Nomen.complète!V791),"-",Nomen.complète!V791)</f>
        <v>17310001</v>
      </c>
      <c r="B791" s="189" t="str">
        <f>IF(ISBLANK(Nomen.complète!W791),"-",Nomen.complète!W791)</f>
        <v>Technologue en textile CFC - Production</v>
      </c>
      <c r="C791" s="190">
        <f>IF(ISBLANK(Nomen.complète!X791),"-",Nomen.complète!X791)</f>
        <v>14</v>
      </c>
      <c r="D791" s="190">
        <f>IF(ISBLANK(Nomen.complète!Y791),"-",Nomen.complète!Y791)</f>
        <v>65</v>
      </c>
      <c r="E791" s="190">
        <f>IF(ISBLANK(Nomen.complète!Z791),"-",Nomen.complète!Z791)</f>
        <v>1</v>
      </c>
      <c r="F791" s="190">
        <f>IF(ISBLANK(Nomen.complète!AA791),"-",Nomen.complète!AA791)</f>
        <v>3</v>
      </c>
      <c r="G791" s="191">
        <f>IF(ISBLANK(Nomen.complète!AB791),"-",Nomen.complète!AB791)</f>
        <v>0</v>
      </c>
      <c r="H791" s="191">
        <f>IF(ISBLANK(Nomen.complète!AC791),"-",Nomen.complète!AC791)</f>
        <v>0</v>
      </c>
    </row>
    <row r="792" spans="1:8" x14ac:dyDescent="0.2">
      <c r="A792" s="164">
        <f>IF(ISBLANK(Nomen.complète!V792),"-",Nomen.complète!V792)</f>
        <v>17310003</v>
      </c>
      <c r="B792" s="189" t="str">
        <f>IF(ISBLANK(Nomen.complète!W792),"-",Nomen.complète!W792)</f>
        <v>Technologue en textile CFC - Production et technologie des câbles</v>
      </c>
      <c r="C792" s="190">
        <f>IF(ISBLANK(Nomen.complète!X792),"-",Nomen.complète!X792)</f>
        <v>14</v>
      </c>
      <c r="D792" s="190">
        <f>IF(ISBLANK(Nomen.complète!Y792),"-",Nomen.complète!Y792)</f>
        <v>65</v>
      </c>
      <c r="E792" s="190">
        <f>IF(ISBLANK(Nomen.complète!Z792),"-",Nomen.complète!Z792)</f>
        <v>1</v>
      </c>
      <c r="F792" s="190">
        <f>IF(ISBLANK(Nomen.complète!AA792),"-",Nomen.complète!AA792)</f>
        <v>3</v>
      </c>
      <c r="G792" s="191">
        <f>IF(ISBLANK(Nomen.complète!AB792),"-",Nomen.complète!AB792)</f>
        <v>0</v>
      </c>
      <c r="H792" s="191">
        <f>IF(ISBLANK(Nomen.complète!AC792),"-",Nomen.complète!AC792)</f>
        <v>0</v>
      </c>
    </row>
    <row r="793" spans="1:8" x14ac:dyDescent="0.2">
      <c r="A793" s="164">
        <f>IF(ISBLANK(Nomen.complète!V793),"-",Nomen.complète!V793)</f>
        <v>17310099</v>
      </c>
      <c r="B793" s="189" t="str">
        <f>IF(ISBLANK(Nomen.complète!W793),"-",Nomen.complète!W793)</f>
        <v>Technologue en textile CFC - sans autres indications</v>
      </c>
      <c r="C793" s="190">
        <f>IF(ISBLANK(Nomen.complète!X793),"-",Nomen.complète!X793)</f>
        <v>14</v>
      </c>
      <c r="D793" s="190">
        <f>IF(ISBLANK(Nomen.complète!Y793),"-",Nomen.complète!Y793)</f>
        <v>65</v>
      </c>
      <c r="E793" s="190">
        <f>IF(ISBLANK(Nomen.complète!Z793),"-",Nomen.complète!Z793)</f>
        <v>1</v>
      </c>
      <c r="F793" s="190">
        <f>IF(ISBLANK(Nomen.complète!AA793),"-",Nomen.complète!AA793)</f>
        <v>3</v>
      </c>
      <c r="G793" s="191">
        <f>IF(ISBLANK(Nomen.complète!AB793),"-",Nomen.complète!AB793)</f>
        <v>0</v>
      </c>
      <c r="H793" s="191">
        <f>IF(ISBLANK(Nomen.complète!AC793),"-",Nomen.complète!AC793)</f>
        <v>0</v>
      </c>
    </row>
    <row r="794" spans="1:8" x14ac:dyDescent="0.2">
      <c r="A794" s="164">
        <f>IF(ISBLANK(Nomen.complète!V794),"-",Nomen.complète!V794)</f>
        <v>31170000</v>
      </c>
      <c r="B794" s="189" t="str">
        <f>IF(ISBLANK(Nomen.complète!W794),"-",Nomen.complète!W794)</f>
        <v>Termineur en habillage horloger CFC</v>
      </c>
      <c r="C794" s="190">
        <f>IF(ISBLANK(Nomen.complète!X794),"-",Nomen.complète!X794)</f>
        <v>14</v>
      </c>
      <c r="D794" s="190">
        <f>IF(ISBLANK(Nomen.complète!Y794),"-",Nomen.complète!Y794)</f>
        <v>65</v>
      </c>
      <c r="E794" s="190">
        <f>IF(ISBLANK(Nomen.complète!Z794),"-",Nomen.complète!Z794)</f>
        <v>1</v>
      </c>
      <c r="F794" s="190">
        <f>IF(ISBLANK(Nomen.complète!AA794),"-",Nomen.complète!AA794)</f>
        <v>3</v>
      </c>
      <c r="G794" s="191">
        <f>IF(ISBLANK(Nomen.complète!AB794),"-",Nomen.complète!AB794)</f>
        <v>0</v>
      </c>
      <c r="H794" s="191">
        <f>IF(ISBLANK(Nomen.complète!AC794),"-",Nomen.complète!AC794)</f>
        <v>0</v>
      </c>
    </row>
    <row r="795" spans="1:8" x14ac:dyDescent="0.2">
      <c r="A795" s="164">
        <f>IF(ISBLANK(Nomen.complète!V795),"-",Nomen.complète!V795)</f>
        <v>14070000</v>
      </c>
      <c r="B795" s="189" t="str">
        <f>IF(ISBLANK(Nomen.complète!W795),"-",Nomen.complète!W795)</f>
        <v>Toiletteur pour chiens</v>
      </c>
      <c r="C795" s="190">
        <f>IF(ISBLANK(Nomen.complète!X795),"-",Nomen.complète!X795)</f>
        <v>14</v>
      </c>
      <c r="D795" s="190">
        <f>IF(ISBLANK(Nomen.complète!Y795),"-",Nomen.complète!Y795)</f>
        <v>65</v>
      </c>
      <c r="E795" s="190">
        <f>IF(ISBLANK(Nomen.complète!Z795),"-",Nomen.complète!Z795)</f>
        <v>1</v>
      </c>
      <c r="F795" s="190">
        <f>IF(ISBLANK(Nomen.complète!AA795),"-",Nomen.complète!AA795)</f>
        <v>3</v>
      </c>
      <c r="G795" s="191">
        <f>IF(ISBLANK(Nomen.complète!AB795),"-",Nomen.complète!AB795)</f>
        <v>0</v>
      </c>
      <c r="H795" s="191">
        <f>IF(ISBLANK(Nomen.complète!AC795),"-",Nomen.complète!AC795)</f>
        <v>0</v>
      </c>
    </row>
    <row r="796" spans="1:8" x14ac:dyDescent="0.2">
      <c r="A796" s="164">
        <f>IF(ISBLANK(Nomen.complète!V796),"-",Nomen.complète!V796)</f>
        <v>19160000</v>
      </c>
      <c r="B796" s="189" t="str">
        <f>IF(ISBLANK(Nomen.complète!W796),"-",Nomen.complète!W796)</f>
        <v>Tonnelier CFC</v>
      </c>
      <c r="C796" s="190">
        <f>IF(ISBLANK(Nomen.complète!X796),"-",Nomen.complète!X796)</f>
        <v>14</v>
      </c>
      <c r="D796" s="190">
        <f>IF(ISBLANK(Nomen.complète!Y796),"-",Nomen.complète!Y796)</f>
        <v>65</v>
      </c>
      <c r="E796" s="190">
        <f>IF(ISBLANK(Nomen.complète!Z796),"-",Nomen.complète!Z796)</f>
        <v>1</v>
      </c>
      <c r="F796" s="190">
        <f>IF(ISBLANK(Nomen.complète!AA796),"-",Nomen.complète!AA796)</f>
        <v>3</v>
      </c>
      <c r="G796" s="191">
        <f>IF(ISBLANK(Nomen.complète!AB796),"-",Nomen.complète!AB796)</f>
        <v>0</v>
      </c>
      <c r="H796" s="191">
        <f>IF(ISBLANK(Nomen.complète!AC796),"-",Nomen.complète!AC796)</f>
        <v>0</v>
      </c>
    </row>
    <row r="797" spans="1:8" x14ac:dyDescent="0.2">
      <c r="A797" s="164">
        <f>IF(ISBLANK(Nomen.complète!V797),"-",Nomen.complète!V797)</f>
        <v>37100100</v>
      </c>
      <c r="B797" s="189" t="str">
        <f>IF(ISBLANK(Nomen.complète!W797),"-",Nomen.complète!W797)</f>
        <v>Tronc commun Architecture/Génie civil (GE)</v>
      </c>
      <c r="C797" s="190">
        <f>IF(ISBLANK(Nomen.complète!X797),"-",Nomen.complète!X797)</f>
        <v>14</v>
      </c>
      <c r="D797" s="190">
        <f>IF(ISBLANK(Nomen.complète!Y797),"-",Nomen.complète!Y797)</f>
        <v>65</v>
      </c>
      <c r="E797" s="190">
        <f>IF(ISBLANK(Nomen.complète!Z797),"-",Nomen.complète!Z797)</f>
        <v>1</v>
      </c>
      <c r="F797" s="190">
        <f>IF(ISBLANK(Nomen.complète!AA797),"-",Nomen.complète!AA797)</f>
        <v>4</v>
      </c>
      <c r="G797" s="191">
        <f>IF(ISBLANK(Nomen.complète!AB797),"-",Nomen.complète!AB797)</f>
        <v>0</v>
      </c>
      <c r="H797" s="191">
        <f>IF(ISBLANK(Nomen.complète!AC797),"-",Nomen.complète!AC797)</f>
        <v>0</v>
      </c>
    </row>
    <row r="798" spans="1:8" x14ac:dyDescent="0.2">
      <c r="A798" s="164">
        <f>IF(ISBLANK(Nomen.complète!V798),"-",Nomen.complète!V798)</f>
        <v>37110000</v>
      </c>
      <c r="B798" s="189" t="str">
        <f>IF(ISBLANK(Nomen.complète!W798),"-",Nomen.complète!W798)</f>
        <v>Tronc commun Mécanique/Electricité (GE)</v>
      </c>
      <c r="C798" s="190">
        <f>IF(ISBLANK(Nomen.complète!X798),"-",Nomen.complète!X798)</f>
        <v>14</v>
      </c>
      <c r="D798" s="190">
        <f>IF(ISBLANK(Nomen.complète!Y798),"-",Nomen.complète!Y798)</f>
        <v>65</v>
      </c>
      <c r="E798" s="190">
        <f>IF(ISBLANK(Nomen.complète!Z798),"-",Nomen.complète!Z798)</f>
        <v>1</v>
      </c>
      <c r="F798" s="190">
        <f>IF(ISBLANK(Nomen.complète!AA798),"-",Nomen.complète!AA798)</f>
        <v>4</v>
      </c>
      <c r="G798" s="191">
        <f>IF(ISBLANK(Nomen.complète!AB798),"-",Nomen.complète!AB798)</f>
        <v>0</v>
      </c>
      <c r="H798" s="191">
        <f>IF(ISBLANK(Nomen.complète!AC798),"-",Nomen.complète!AC798)</f>
        <v>0</v>
      </c>
    </row>
    <row r="799" spans="1:8" x14ac:dyDescent="0.2">
      <c r="A799" s="164">
        <f>IF(ISBLANK(Nomen.complète!V799),"-",Nomen.complète!V799)</f>
        <v>46330000</v>
      </c>
      <c r="B799" s="189" t="str">
        <f>IF(ISBLANK(Nomen.complète!W799),"-",Nomen.complète!W799)</f>
        <v>Tronc comun pour Professions socio-médicales</v>
      </c>
      <c r="C799" s="190">
        <f>IF(ISBLANK(Nomen.complète!X799),"-",Nomen.complète!X799)</f>
        <v>14</v>
      </c>
      <c r="D799" s="190">
        <f>IF(ISBLANK(Nomen.complète!Y799),"-",Nomen.complète!Y799)</f>
        <v>65</v>
      </c>
      <c r="E799" s="190">
        <f>IF(ISBLANK(Nomen.complète!Z799),"-",Nomen.complète!Z799)</f>
        <v>1</v>
      </c>
      <c r="F799" s="190">
        <f>IF(ISBLANK(Nomen.complète!AA799),"-",Nomen.complète!AA799)</f>
        <v>1</v>
      </c>
      <c r="G799" s="191">
        <f>IF(ISBLANK(Nomen.complète!AB799),"-",Nomen.complète!AB799)</f>
        <v>0</v>
      </c>
      <c r="H799" s="191">
        <f>IF(ISBLANK(Nomen.complète!AC799),"-",Nomen.complète!AC799)</f>
        <v>0</v>
      </c>
    </row>
    <row r="800" spans="1:8" x14ac:dyDescent="0.2">
      <c r="A800" s="164">
        <f>IF(ISBLANK(Nomen.complète!V800),"-",Nomen.complète!V800)</f>
        <v>29930000</v>
      </c>
      <c r="B800" s="189" t="str">
        <f>IF(ISBLANK(Nomen.complète!W800),"-",Nomen.complète!W800)</f>
        <v>Télématicien CFC</v>
      </c>
      <c r="C800" s="190">
        <f>IF(ISBLANK(Nomen.complète!X800),"-",Nomen.complète!X800)</f>
        <v>14</v>
      </c>
      <c r="D800" s="190">
        <f>IF(ISBLANK(Nomen.complète!Y800),"-",Nomen.complète!Y800)</f>
        <v>65</v>
      </c>
      <c r="E800" s="190">
        <f>IF(ISBLANK(Nomen.complète!Z800),"-",Nomen.complète!Z800)</f>
        <v>1</v>
      </c>
      <c r="F800" s="190">
        <f>IF(ISBLANK(Nomen.complète!AA800),"-",Nomen.complète!AA800)</f>
        <v>4</v>
      </c>
      <c r="G800" s="191">
        <f>IF(ISBLANK(Nomen.complète!AB800),"-",Nomen.complète!AB800)</f>
        <v>0</v>
      </c>
      <c r="H800" s="191">
        <f>IF(ISBLANK(Nomen.complète!AC800),"-",Nomen.complète!AC800)</f>
        <v>0</v>
      </c>
    </row>
    <row r="801" spans="1:8" x14ac:dyDescent="0.2">
      <c r="A801" s="164">
        <f>IF(ISBLANK(Nomen.complète!V801),"-",Nomen.complète!V801)</f>
        <v>35360000</v>
      </c>
      <c r="B801" s="189" t="str">
        <f>IF(ISBLANK(Nomen.complète!W801),"-",Nomen.complète!W801)</f>
        <v>Vannier-créateur CFC</v>
      </c>
      <c r="C801" s="190">
        <f>IF(ISBLANK(Nomen.complète!X801),"-",Nomen.complète!X801)</f>
        <v>14</v>
      </c>
      <c r="D801" s="190">
        <f>IF(ISBLANK(Nomen.complète!Y801),"-",Nomen.complète!Y801)</f>
        <v>65</v>
      </c>
      <c r="E801" s="190">
        <f>IF(ISBLANK(Nomen.complète!Z801),"-",Nomen.complète!Z801)</f>
        <v>1</v>
      </c>
      <c r="F801" s="190">
        <f>IF(ISBLANK(Nomen.complète!AA801),"-",Nomen.complète!AA801)</f>
        <v>3</v>
      </c>
      <c r="G801" s="191">
        <f>IF(ISBLANK(Nomen.complète!AB801),"-",Nomen.complète!AB801)</f>
        <v>0</v>
      </c>
      <c r="H801" s="191">
        <f>IF(ISBLANK(Nomen.complète!AC801),"-",Nomen.complète!AC801)</f>
        <v>0</v>
      </c>
    </row>
    <row r="802" spans="1:8" x14ac:dyDescent="0.2">
      <c r="A802" s="164">
        <f>IF(ISBLANK(Nomen.complète!V802),"-",Nomen.complète!V802)</f>
        <v>50901900</v>
      </c>
      <c r="B802" s="189" t="str">
        <f>IF(ISBLANK(Nomen.complète!W802),"-",Nomen.complète!W802)</f>
        <v>Vernisseur au pistolet</v>
      </c>
      <c r="C802" s="190">
        <f>IF(ISBLANK(Nomen.complète!X802),"-",Nomen.complète!X802)</f>
        <v>14</v>
      </c>
      <c r="D802" s="190">
        <f>IF(ISBLANK(Nomen.complète!Y802),"-",Nomen.complète!Y802)</f>
        <v>65</v>
      </c>
      <c r="E802" s="190">
        <f>IF(ISBLANK(Nomen.complète!Z802),"-",Nomen.complète!Z802)</f>
        <v>1</v>
      </c>
      <c r="F802" s="190">
        <f>IF(ISBLANK(Nomen.complète!AA802),"-",Nomen.complète!AA802)</f>
        <v>4</v>
      </c>
      <c r="G802" s="191">
        <f>IF(ISBLANK(Nomen.complète!AB802),"-",Nomen.complète!AB802)</f>
        <v>0</v>
      </c>
      <c r="H802" s="191">
        <f>IF(ISBLANK(Nomen.complète!AC802),"-",Nomen.complète!AC802)</f>
        <v>99</v>
      </c>
    </row>
    <row r="803" spans="1:8" x14ac:dyDescent="0.2">
      <c r="A803" s="164">
        <f>IF(ISBLANK(Nomen.complète!V803),"-",Nomen.complète!V803)</f>
        <v>34110000</v>
      </c>
      <c r="B803" s="189" t="str">
        <f>IF(ISBLANK(Nomen.complète!W803),"-",Nomen.complète!W803)</f>
        <v>Vernisseur industriel CFC</v>
      </c>
      <c r="C803" s="190">
        <f>IF(ISBLANK(Nomen.complète!X803),"-",Nomen.complète!X803)</f>
        <v>14</v>
      </c>
      <c r="D803" s="190">
        <f>IF(ISBLANK(Nomen.complète!Y803),"-",Nomen.complète!Y803)</f>
        <v>65</v>
      </c>
      <c r="E803" s="190">
        <f>IF(ISBLANK(Nomen.complète!Z803),"-",Nomen.complète!Z803)</f>
        <v>1</v>
      </c>
      <c r="F803" s="190">
        <f>IF(ISBLANK(Nomen.complète!AA803),"-",Nomen.complète!AA803)</f>
        <v>3</v>
      </c>
      <c r="G803" s="191">
        <f>IF(ISBLANK(Nomen.complète!AB803),"-",Nomen.complète!AB803)</f>
        <v>0</v>
      </c>
      <c r="H803" s="191">
        <f>IF(ISBLANK(Nomen.complète!AC803),"-",Nomen.complète!AC803)</f>
        <v>0</v>
      </c>
    </row>
    <row r="804" spans="1:8" x14ac:dyDescent="0.2">
      <c r="A804" s="164">
        <f>IF(ISBLANK(Nomen.complète!V804),"-",Nomen.complète!V804)</f>
        <v>12160000</v>
      </c>
      <c r="B804" s="189" t="str">
        <f>IF(ISBLANK(Nomen.complète!W804),"-",Nomen.complète!W804)</f>
        <v>Viticulteur CFC</v>
      </c>
      <c r="C804" s="190">
        <f>IF(ISBLANK(Nomen.complète!X804),"-",Nomen.complète!X804)</f>
        <v>14</v>
      </c>
      <c r="D804" s="190">
        <f>IF(ISBLANK(Nomen.complète!Y804),"-",Nomen.complète!Y804)</f>
        <v>65</v>
      </c>
      <c r="E804" s="190">
        <f>IF(ISBLANK(Nomen.complète!Z804),"-",Nomen.complète!Z804)</f>
        <v>1</v>
      </c>
      <c r="F804" s="190">
        <f>IF(ISBLANK(Nomen.complète!AA804),"-",Nomen.complète!AA804)</f>
        <v>3</v>
      </c>
      <c r="G804" s="191">
        <f>IF(ISBLANK(Nomen.complète!AB804),"-",Nomen.complète!AB804)</f>
        <v>0</v>
      </c>
      <c r="H804" s="191">
        <f>IF(ISBLANK(Nomen.complète!AC804),"-",Nomen.complète!AC804)</f>
        <v>0</v>
      </c>
    </row>
    <row r="805" spans="1:8" x14ac:dyDescent="0.2">
      <c r="A805" s="164">
        <f>IF(ISBLANK(Nomen.complète!V805),"-",Nomen.complète!V805)</f>
        <v>26160000</v>
      </c>
      <c r="B805" s="189" t="str">
        <f>IF(ISBLANK(Nomen.complète!W805),"-",Nomen.complète!W805)</f>
        <v>Vitrier CFC</v>
      </c>
      <c r="C805" s="190">
        <f>IF(ISBLANK(Nomen.complète!X805),"-",Nomen.complète!X805)</f>
        <v>14</v>
      </c>
      <c r="D805" s="190">
        <f>IF(ISBLANK(Nomen.complète!Y805),"-",Nomen.complète!Y805)</f>
        <v>65</v>
      </c>
      <c r="E805" s="190">
        <f>IF(ISBLANK(Nomen.complète!Z805),"-",Nomen.complète!Z805)</f>
        <v>1</v>
      </c>
      <c r="F805" s="190">
        <f>IF(ISBLANK(Nomen.complète!AA805),"-",Nomen.complète!AA805)</f>
        <v>4</v>
      </c>
      <c r="G805" s="191">
        <f>IF(ISBLANK(Nomen.complète!AB805),"-",Nomen.complète!AB805)</f>
        <v>0</v>
      </c>
      <c r="H805" s="191">
        <f>IF(ISBLANK(Nomen.complète!AC805),"-",Nomen.complète!AC805)</f>
        <v>0</v>
      </c>
    </row>
    <row r="806" spans="1:8" x14ac:dyDescent="0.2">
      <c r="A806" s="164">
        <f>IF(ISBLANK(Nomen.complète!V806),"-",Nomen.complète!V806)</f>
        <v>0</v>
      </c>
      <c r="B806" s="189" t="str">
        <f>IF(ISBLANK(Nomen.complète!W806),"-",Nomen.complète!W806)</f>
        <v>### SEC II AUTRES FORM. COMPLEMENTAIRES ###</v>
      </c>
      <c r="C806" s="190">
        <f>IF(ISBLANK(Nomen.complète!X806),"-",Nomen.complète!X806)</f>
        <v>0</v>
      </c>
      <c r="D806" s="190">
        <f>IF(ISBLANK(Nomen.complète!Y806),"-",Nomen.complète!Y806)</f>
        <v>0</v>
      </c>
      <c r="E806" s="190">
        <f>IF(ISBLANK(Nomen.complète!Z806),"-",Nomen.complète!Z806)</f>
        <v>0</v>
      </c>
      <c r="F806" s="190">
        <f>IF(ISBLANK(Nomen.complète!AA806),"-",Nomen.complète!AA806)</f>
        <v>0</v>
      </c>
      <c r="G806" s="191">
        <f>IF(ISBLANK(Nomen.complète!AB806),"-",Nomen.complète!AB806)</f>
        <v>0</v>
      </c>
      <c r="H806" s="191">
        <f>IF(ISBLANK(Nomen.complète!AC806),"-",Nomen.complète!AC806)</f>
        <v>0</v>
      </c>
    </row>
    <row r="807" spans="1:8" x14ac:dyDescent="0.2">
      <c r="A807" s="164">
        <f>IF(ISBLANK(Nomen.complète!V807),"-",Nomen.complète!V807)</f>
        <v>50210000</v>
      </c>
      <c r="B807" s="189" t="str">
        <f>IF(ISBLANK(Nomen.complète!W807),"-",Nomen.complète!W807)</f>
        <v>(Fitness- und Bewegungstrainer/-in)</v>
      </c>
      <c r="C807" s="190">
        <f>IF(ISBLANK(Nomen.complète!X807),"-",Nomen.complète!X807)</f>
        <v>16</v>
      </c>
      <c r="D807" s="190">
        <f>IF(ISBLANK(Nomen.complète!Y807),"-",Nomen.complète!Y807)</f>
        <v>65</v>
      </c>
      <c r="E807" s="190">
        <f>IF(ISBLANK(Nomen.complète!Z807),"-",Nomen.complète!Z807)</f>
        <v>1</v>
      </c>
      <c r="F807" s="190">
        <f>IF(ISBLANK(Nomen.complète!AA807),"-",Nomen.complète!AA807)</f>
        <v>1</v>
      </c>
      <c r="G807" s="191">
        <f>IF(ISBLANK(Nomen.complète!AB807),"-",Nomen.complète!AB807)</f>
        <v>0</v>
      </c>
      <c r="H807" s="191">
        <f>IF(ISBLANK(Nomen.complète!AC807),"-",Nomen.complète!AC807)</f>
        <v>0</v>
      </c>
    </row>
    <row r="808" spans="1:8" x14ac:dyDescent="0.2">
      <c r="A808" s="164">
        <f>IF(ISBLANK(Nomen.complète!V808),"-",Nomen.complète!V808)</f>
        <v>38900000</v>
      </c>
      <c r="B808" s="189" t="str">
        <f>IF(ISBLANK(Nomen.complète!W808),"-",Nomen.complète!W808)</f>
        <v>(Technische/r Sachbearbeiter/in VSK)</v>
      </c>
      <c r="C808" s="190">
        <f>IF(ISBLANK(Nomen.complète!X808),"-",Nomen.complète!X808)</f>
        <v>14</v>
      </c>
      <c r="D808" s="190">
        <f>IF(ISBLANK(Nomen.complète!Y808),"-",Nomen.complète!Y808)</f>
        <v>65</v>
      </c>
      <c r="E808" s="190">
        <f>IF(ISBLANK(Nomen.complète!Z808),"-",Nomen.complète!Z808)</f>
        <v>1</v>
      </c>
      <c r="F808" s="190">
        <f>IF(ISBLANK(Nomen.complète!AA808),"-",Nomen.complète!AA808)</f>
        <v>2</v>
      </c>
      <c r="G808" s="191">
        <f>IF(ISBLANK(Nomen.complète!AB808),"-",Nomen.complète!AB808)</f>
        <v>90</v>
      </c>
      <c r="H808" s="191">
        <f>IF(ISBLANK(Nomen.complète!AC808),"-",Nomen.complète!AC808)</f>
        <v>0</v>
      </c>
    </row>
    <row r="809" spans="1:8" x14ac:dyDescent="0.2">
      <c r="A809" s="164">
        <f>IF(ISBLANK(Nomen.complète!V809),"-",Nomen.complète!V809)</f>
        <v>40210000</v>
      </c>
      <c r="B809" s="189" t="str">
        <f>IF(ISBLANK(Nomen.complète!W809),"-",Nomen.complète!W809)</f>
        <v>Agent de voyage</v>
      </c>
      <c r="C809" s="190">
        <f>IF(ISBLANK(Nomen.complète!X809),"-",Nomen.complète!X809)</f>
        <v>14</v>
      </c>
      <c r="D809" s="190">
        <f>IF(ISBLANK(Nomen.complète!Y809),"-",Nomen.complète!Y809)</f>
        <v>65</v>
      </c>
      <c r="E809" s="190">
        <f>IF(ISBLANK(Nomen.complète!Z809),"-",Nomen.complète!Z809)</f>
        <v>1</v>
      </c>
      <c r="F809" s="190">
        <f>IF(ISBLANK(Nomen.complète!AA809),"-",Nomen.complète!AA809)</f>
        <v>2</v>
      </c>
      <c r="G809" s="191">
        <f>IF(ISBLANK(Nomen.complète!AB809),"-",Nomen.complète!AB809)</f>
        <v>0</v>
      </c>
      <c r="H809" s="191">
        <f>IF(ISBLANK(Nomen.complète!AC809),"-",Nomen.complète!AC809)</f>
        <v>0</v>
      </c>
    </row>
    <row r="810" spans="1:8" x14ac:dyDescent="0.2">
      <c r="A810" s="164">
        <f>IF(ISBLANK(Nomen.complète!V810),"-",Nomen.complète!V810)</f>
        <v>38130000</v>
      </c>
      <c r="B810" s="189" t="str">
        <f>IF(ISBLANK(Nomen.complète!W810),"-",Nomen.complète!W810)</f>
        <v>Assistant comptable</v>
      </c>
      <c r="C810" s="190">
        <f>IF(ISBLANK(Nomen.complète!X810),"-",Nomen.complète!X810)</f>
        <v>14</v>
      </c>
      <c r="D810" s="190">
        <f>IF(ISBLANK(Nomen.complète!Y810),"-",Nomen.complète!Y810)</f>
        <v>65</v>
      </c>
      <c r="E810" s="190">
        <f>IF(ISBLANK(Nomen.complète!Z810),"-",Nomen.complète!Z810)</f>
        <v>1</v>
      </c>
      <c r="F810" s="190">
        <f>IF(ISBLANK(Nomen.complète!AA810),"-",Nomen.complète!AA810)</f>
        <v>1</v>
      </c>
      <c r="G810" s="191">
        <f>IF(ISBLANK(Nomen.complète!AB810),"-",Nomen.complète!AB810)</f>
        <v>0</v>
      </c>
      <c r="H810" s="191">
        <f>IF(ISBLANK(Nomen.complète!AC810),"-",Nomen.complète!AC810)</f>
        <v>0</v>
      </c>
    </row>
    <row r="811" spans="1:8" x14ac:dyDescent="0.2">
      <c r="A811" s="164">
        <f>IF(ISBLANK(Nomen.complète!V811),"-",Nomen.complète!V811)</f>
        <v>38640000</v>
      </c>
      <c r="B811" s="189" t="str">
        <f>IF(ISBLANK(Nomen.complète!W811),"-",Nomen.complète!W811)</f>
        <v>Assistant de ventes</v>
      </c>
      <c r="C811" s="190">
        <f>IF(ISBLANK(Nomen.complète!X811),"-",Nomen.complète!X811)</f>
        <v>14</v>
      </c>
      <c r="D811" s="190">
        <f>IF(ISBLANK(Nomen.complète!Y811),"-",Nomen.complète!Y811)</f>
        <v>65</v>
      </c>
      <c r="E811" s="190">
        <f>IF(ISBLANK(Nomen.complète!Z811),"-",Nomen.complète!Z811)</f>
        <v>1</v>
      </c>
      <c r="F811" s="190">
        <f>IF(ISBLANK(Nomen.complète!AA811),"-",Nomen.complète!AA811)</f>
        <v>5</v>
      </c>
      <c r="G811" s="191">
        <f>IF(ISBLANK(Nomen.complète!AB811),"-",Nomen.complète!AB811)</f>
        <v>0</v>
      </c>
      <c r="H811" s="191">
        <f>IF(ISBLANK(Nomen.complète!AC811),"-",Nomen.complète!AC811)</f>
        <v>0</v>
      </c>
    </row>
    <row r="812" spans="1:8" x14ac:dyDescent="0.2">
      <c r="A812" s="164">
        <f>IF(ISBLANK(Nomen.complète!V812),"-",Nomen.complète!V812)</f>
        <v>38650000</v>
      </c>
      <c r="B812" s="189" t="str">
        <f>IF(ISBLANK(Nomen.complète!W812),"-",Nomen.complète!W812)</f>
        <v>Assistant/e d'audience</v>
      </c>
      <c r="C812" s="190">
        <f>IF(ISBLANK(Nomen.complète!X812),"-",Nomen.complète!X812)</f>
        <v>14</v>
      </c>
      <c r="D812" s="190">
        <f>IF(ISBLANK(Nomen.complète!Y812),"-",Nomen.complète!Y812)</f>
        <v>65</v>
      </c>
      <c r="E812" s="190">
        <f>IF(ISBLANK(Nomen.complète!Z812),"-",Nomen.complète!Z812)</f>
        <v>1</v>
      </c>
      <c r="F812" s="190">
        <f>IF(ISBLANK(Nomen.complète!AA812),"-",Nomen.complète!AA812)</f>
        <v>5</v>
      </c>
      <c r="G812" s="191">
        <f>IF(ISBLANK(Nomen.complète!AB812),"-",Nomen.complète!AB812)</f>
        <v>90</v>
      </c>
      <c r="H812" s="191">
        <f>IF(ISBLANK(Nomen.complète!AC812),"-",Nomen.complète!AC812)</f>
        <v>0</v>
      </c>
    </row>
    <row r="813" spans="1:8" x14ac:dyDescent="0.2">
      <c r="A813" s="164">
        <f>IF(ISBLANK(Nomen.complète!V813),"-",Nomen.complète!V813)</f>
        <v>38120000</v>
      </c>
      <c r="B813" s="189" t="str">
        <f>IF(ISBLANK(Nomen.complète!W813),"-",Nomen.complète!W813)</f>
        <v>Assistante en gestion</v>
      </c>
      <c r="C813" s="190">
        <f>IF(ISBLANK(Nomen.complète!X813),"-",Nomen.complète!X813)</f>
        <v>14</v>
      </c>
      <c r="D813" s="190">
        <f>IF(ISBLANK(Nomen.complète!Y813),"-",Nomen.complète!Y813)</f>
        <v>65</v>
      </c>
      <c r="E813" s="190">
        <f>IF(ISBLANK(Nomen.complète!Z813),"-",Nomen.complète!Z813)</f>
        <v>1</v>
      </c>
      <c r="F813" s="190">
        <f>IF(ISBLANK(Nomen.complète!AA813),"-",Nomen.complète!AA813)</f>
        <v>1</v>
      </c>
      <c r="G813" s="191">
        <f>IF(ISBLANK(Nomen.complète!AB813),"-",Nomen.complète!AB813)</f>
        <v>0</v>
      </c>
      <c r="H813" s="191">
        <f>IF(ISBLANK(Nomen.complète!AC813),"-",Nomen.complète!AC813)</f>
        <v>0</v>
      </c>
    </row>
    <row r="814" spans="1:8" x14ac:dyDescent="0.2">
      <c r="A814" s="164">
        <f>IF(ISBLANK(Nomen.complète!V814),"-",Nomen.complète!V814)</f>
        <v>10366000</v>
      </c>
      <c r="B814" s="189" t="str">
        <f>IF(ISBLANK(Nomen.complète!W814),"-",Nomen.complète!W814)</f>
        <v>Autres formations complémentaires du sec. II</v>
      </c>
      <c r="C814" s="190">
        <f>IF(ISBLANK(Nomen.complète!X814),"-",Nomen.complète!X814)</f>
        <v>15</v>
      </c>
      <c r="D814" s="190">
        <f>IF(ISBLANK(Nomen.complète!Y814),"-",Nomen.complète!Y814)</f>
        <v>65</v>
      </c>
      <c r="E814" s="190">
        <f>IF(ISBLANK(Nomen.complète!Z814),"-",Nomen.complète!Z814)</f>
        <v>1</v>
      </c>
      <c r="F814" s="190">
        <f>IF(ISBLANK(Nomen.complète!AA814),"-",Nomen.complète!AA814)</f>
        <v>2</v>
      </c>
      <c r="G814" s="191">
        <f>IF(ISBLANK(Nomen.complète!AB814),"-",Nomen.complète!AB814)</f>
        <v>0</v>
      </c>
      <c r="H814" s="191">
        <f>IF(ISBLANK(Nomen.complète!AC814),"-",Nomen.complète!AC814)</f>
        <v>0</v>
      </c>
    </row>
    <row r="815" spans="1:8" x14ac:dyDescent="0.2">
      <c r="A815" s="164">
        <f>IF(ISBLANK(Nomen.complète!V815),"-",Nomen.complète!V815)</f>
        <v>38480000</v>
      </c>
      <c r="B815" s="189" t="str">
        <f>IF(ISBLANK(Nomen.complète!W815),"-",Nomen.complète!W815)</f>
        <v>Cadre commercial</v>
      </c>
      <c r="C815" s="190">
        <f>IF(ISBLANK(Nomen.complète!X815),"-",Nomen.complète!X815)</f>
        <v>14</v>
      </c>
      <c r="D815" s="190">
        <f>IF(ISBLANK(Nomen.complète!Y815),"-",Nomen.complète!Y815)</f>
        <v>65</v>
      </c>
      <c r="E815" s="190">
        <f>IF(ISBLANK(Nomen.complète!Z815),"-",Nomen.complète!Z815)</f>
        <v>1</v>
      </c>
      <c r="F815" s="190">
        <f>IF(ISBLANK(Nomen.complète!AA815),"-",Nomen.complète!AA815)</f>
        <v>5</v>
      </c>
      <c r="G815" s="191">
        <f>IF(ISBLANK(Nomen.complète!AB815),"-",Nomen.complète!AB815)</f>
        <v>90</v>
      </c>
      <c r="H815" s="191">
        <f>IF(ISBLANK(Nomen.complète!AC815),"-",Nomen.complète!AC815)</f>
        <v>0</v>
      </c>
    </row>
    <row r="816" spans="1:8" x14ac:dyDescent="0.2">
      <c r="A816" s="164">
        <f>IF(ISBLANK(Nomen.complète!V816),"-",Nomen.complète!V816)</f>
        <v>38710000</v>
      </c>
      <c r="B816" s="189" t="str">
        <f>IF(ISBLANK(Nomen.complète!W816),"-",Nomen.complète!W816)</f>
        <v>Collaborateur comptable</v>
      </c>
      <c r="C816" s="190">
        <f>IF(ISBLANK(Nomen.complète!X816),"-",Nomen.complète!X816)</f>
        <v>14</v>
      </c>
      <c r="D816" s="190">
        <f>IF(ISBLANK(Nomen.complète!Y816),"-",Nomen.complète!Y816)</f>
        <v>65</v>
      </c>
      <c r="E816" s="190">
        <f>IF(ISBLANK(Nomen.complète!Z816),"-",Nomen.complète!Z816)</f>
        <v>1</v>
      </c>
      <c r="F816" s="190">
        <f>IF(ISBLANK(Nomen.complète!AA816),"-",Nomen.complète!AA816)</f>
        <v>5</v>
      </c>
      <c r="G816" s="191">
        <f>IF(ISBLANK(Nomen.complète!AB816),"-",Nomen.complète!AB816)</f>
        <v>90</v>
      </c>
      <c r="H816" s="191">
        <f>IF(ISBLANK(Nomen.complète!AC816),"-",Nomen.complète!AC816)</f>
        <v>0</v>
      </c>
    </row>
    <row r="817" spans="1:8" x14ac:dyDescent="0.2">
      <c r="A817" s="164">
        <f>IF(ISBLANK(Nomen.complète!V817),"-",Nomen.complète!V817)</f>
        <v>27280000</v>
      </c>
      <c r="B817" s="189" t="str">
        <f>IF(ISBLANK(Nomen.complète!W817),"-",Nomen.complète!W817)</f>
        <v>Coordinateur d'atelier automobile USIC</v>
      </c>
      <c r="C817" s="190">
        <f>IF(ISBLANK(Nomen.complète!X817),"-",Nomen.complète!X817)</f>
        <v>14</v>
      </c>
      <c r="D817" s="190">
        <f>IF(ISBLANK(Nomen.complète!Y817),"-",Nomen.complète!Y817)</f>
        <v>65</v>
      </c>
      <c r="E817" s="190">
        <f>IF(ISBLANK(Nomen.complète!Z817),"-",Nomen.complète!Z817)</f>
        <v>1</v>
      </c>
      <c r="F817" s="190">
        <f>IF(ISBLANK(Nomen.complète!AA817),"-",Nomen.complète!AA817)</f>
        <v>3</v>
      </c>
      <c r="G817" s="191">
        <f>IF(ISBLANK(Nomen.complète!AB817),"-",Nomen.complète!AB817)</f>
        <v>0</v>
      </c>
      <c r="H817" s="191">
        <f>IF(ISBLANK(Nomen.complète!AC817),"-",Nomen.complète!AC817)</f>
        <v>0</v>
      </c>
    </row>
    <row r="818" spans="1:8" x14ac:dyDescent="0.2">
      <c r="A818" s="164">
        <f>IF(ISBLANK(Nomen.complète!V818),"-",Nomen.complète!V818)</f>
        <v>38910000</v>
      </c>
      <c r="B818" s="189" t="str">
        <f>IF(ISBLANK(Nomen.complète!W818),"-",Nomen.complète!W818)</f>
        <v>Diplôme supérieur en économie</v>
      </c>
      <c r="C818" s="190">
        <f>IF(ISBLANK(Nomen.complète!X818),"-",Nomen.complète!X818)</f>
        <v>14</v>
      </c>
      <c r="D818" s="190">
        <f>IF(ISBLANK(Nomen.complète!Y818),"-",Nomen.complète!Y818)</f>
        <v>65</v>
      </c>
      <c r="E818" s="190">
        <f>IF(ISBLANK(Nomen.complète!Z818),"-",Nomen.complète!Z818)</f>
        <v>1</v>
      </c>
      <c r="F818" s="190">
        <f>IF(ISBLANK(Nomen.complète!AA818),"-",Nomen.complète!AA818)</f>
        <v>1</v>
      </c>
      <c r="G818" s="191">
        <f>IF(ISBLANK(Nomen.complète!AB818),"-",Nomen.complète!AB818)</f>
        <v>0</v>
      </c>
      <c r="H818" s="191">
        <f>IF(ISBLANK(Nomen.complète!AC818),"-",Nomen.complète!AC818)</f>
        <v>0</v>
      </c>
    </row>
    <row r="819" spans="1:8" x14ac:dyDescent="0.2">
      <c r="A819" s="164">
        <f>IF(ISBLANK(Nomen.complète!V819),"-",Nomen.complète!V819)</f>
        <v>38290000</v>
      </c>
      <c r="B819" s="189" t="str">
        <f>IF(ISBLANK(Nomen.complète!W819),"-",Nomen.complète!W819)</f>
        <v>Ecole de commerce (1-3 ans, non reconnue)</v>
      </c>
      <c r="C819" s="190">
        <f>IF(ISBLANK(Nomen.complète!X819),"-",Nomen.complète!X819)</f>
        <v>14</v>
      </c>
      <c r="D819" s="190">
        <f>IF(ISBLANK(Nomen.complète!Y819),"-",Nomen.complète!Y819)</f>
        <v>65</v>
      </c>
      <c r="E819" s="190">
        <f>IF(ISBLANK(Nomen.complète!Z819),"-",Nomen.complète!Z819)</f>
        <v>1</v>
      </c>
      <c r="F819" s="190">
        <f>IF(ISBLANK(Nomen.complète!AA819),"-",Nomen.complète!AA819)</f>
        <v>4</v>
      </c>
      <c r="G819" s="191">
        <f>IF(ISBLANK(Nomen.complète!AB819),"-",Nomen.complète!AB819)</f>
        <v>0</v>
      </c>
      <c r="H819" s="191">
        <f>IF(ISBLANK(Nomen.complète!AC819),"-",Nomen.complète!AC819)</f>
        <v>0</v>
      </c>
    </row>
    <row r="820" spans="1:8" x14ac:dyDescent="0.2">
      <c r="A820" s="164">
        <f>IF(ISBLANK(Nomen.complète!V820),"-",Nomen.complète!V820)</f>
        <v>38450053</v>
      </c>
      <c r="B820" s="189" t="str">
        <f>IF(ISBLANK(Nomen.complète!W820),"-",Nomen.complète!W820)</f>
        <v>Employé de secrétariat - Assistante de direction</v>
      </c>
      <c r="C820" s="190">
        <f>IF(ISBLANK(Nomen.complète!X820),"-",Nomen.complète!X820)</f>
        <v>14</v>
      </c>
      <c r="D820" s="190">
        <f>IF(ISBLANK(Nomen.complète!Y820),"-",Nomen.complète!Y820)</f>
        <v>65</v>
      </c>
      <c r="E820" s="190">
        <f>IF(ISBLANK(Nomen.complète!Z820),"-",Nomen.complète!Z820)</f>
        <v>1</v>
      </c>
      <c r="F820" s="190">
        <f>IF(ISBLANK(Nomen.complète!AA820),"-",Nomen.complète!AA820)</f>
        <v>2</v>
      </c>
      <c r="G820" s="191">
        <f>IF(ISBLANK(Nomen.complète!AB820),"-",Nomen.complète!AB820)</f>
        <v>0</v>
      </c>
      <c r="H820" s="191">
        <f>IF(ISBLANK(Nomen.complète!AC820),"-",Nomen.complète!AC820)</f>
        <v>0</v>
      </c>
    </row>
    <row r="821" spans="1:8" x14ac:dyDescent="0.2">
      <c r="A821" s="164">
        <f>IF(ISBLANK(Nomen.complète!V821),"-",Nomen.complète!V821)</f>
        <v>50052800</v>
      </c>
      <c r="B821" s="189" t="str">
        <f>IF(ISBLANK(Nomen.complète!W821),"-",Nomen.complète!W821)</f>
        <v>Employé de secrétariat - Employé de bureau</v>
      </c>
      <c r="C821" s="190">
        <f>IF(ISBLANK(Nomen.complète!X821),"-",Nomen.complète!X821)</f>
        <v>14</v>
      </c>
      <c r="D821" s="190">
        <f>IF(ISBLANK(Nomen.complète!Y821),"-",Nomen.complète!Y821)</f>
        <v>65</v>
      </c>
      <c r="E821" s="190">
        <f>IF(ISBLANK(Nomen.complète!Z821),"-",Nomen.complète!Z821)</f>
        <v>1</v>
      </c>
      <c r="F821" s="190">
        <f>IF(ISBLANK(Nomen.complète!AA821),"-",Nomen.complète!AA821)</f>
        <v>1</v>
      </c>
      <c r="G821" s="191">
        <f>IF(ISBLANK(Nomen.complète!AB821),"-",Nomen.complète!AB821)</f>
        <v>0</v>
      </c>
      <c r="H821" s="191">
        <f>IF(ISBLANK(Nomen.complète!AC821),"-",Nomen.complète!AC821)</f>
        <v>0</v>
      </c>
    </row>
    <row r="822" spans="1:8" x14ac:dyDescent="0.2">
      <c r="A822" s="164">
        <f>IF(ISBLANK(Nomen.complète!V822),"-",Nomen.complète!V822)</f>
        <v>38450000</v>
      </c>
      <c r="B822" s="189" t="str">
        <f>IF(ISBLANK(Nomen.complète!W822),"-",Nomen.complète!W822)</f>
        <v>Employé de secrétariat - sans autres indications</v>
      </c>
      <c r="C822" s="190">
        <f>IF(ISBLANK(Nomen.complète!X822),"-",Nomen.complète!X822)</f>
        <v>14</v>
      </c>
      <c r="D822" s="190">
        <f>IF(ISBLANK(Nomen.complète!Y822),"-",Nomen.complète!Y822)</f>
        <v>65</v>
      </c>
      <c r="E822" s="190">
        <f>IF(ISBLANK(Nomen.complète!Z822),"-",Nomen.complète!Z822)</f>
        <v>1</v>
      </c>
      <c r="F822" s="190">
        <f>IF(ISBLANK(Nomen.complète!AA822),"-",Nomen.complète!AA822)</f>
        <v>1</v>
      </c>
      <c r="G822" s="191">
        <f>IF(ISBLANK(Nomen.complète!AB822),"-",Nomen.complète!AB822)</f>
        <v>0</v>
      </c>
      <c r="H822" s="191">
        <f>IF(ISBLANK(Nomen.complète!AC822),"-",Nomen.complète!AC822)</f>
        <v>0</v>
      </c>
    </row>
    <row r="823" spans="1:8" x14ac:dyDescent="0.2">
      <c r="A823" s="164">
        <f>IF(ISBLANK(Nomen.complète!V823),"-",Nomen.complète!V823)</f>
        <v>38750000</v>
      </c>
      <c r="B823" s="189" t="str">
        <f>IF(ISBLANK(Nomen.complète!W823),"-",Nomen.complète!W823)</f>
        <v>Employé spécialisé en assurances sociales</v>
      </c>
      <c r="C823" s="190">
        <f>IF(ISBLANK(Nomen.complète!X823),"-",Nomen.complète!X823)</f>
        <v>14</v>
      </c>
      <c r="D823" s="190">
        <f>IF(ISBLANK(Nomen.complète!Y823),"-",Nomen.complète!Y823)</f>
        <v>65</v>
      </c>
      <c r="E823" s="190">
        <f>IF(ISBLANK(Nomen.complète!Z823),"-",Nomen.complète!Z823)</f>
        <v>1</v>
      </c>
      <c r="F823" s="190">
        <f>IF(ISBLANK(Nomen.complète!AA823),"-",Nomen.complète!AA823)</f>
        <v>5</v>
      </c>
      <c r="G823" s="191">
        <f>IF(ISBLANK(Nomen.complète!AB823),"-",Nomen.complète!AB823)</f>
        <v>0</v>
      </c>
      <c r="H823" s="191">
        <f>IF(ISBLANK(Nomen.complète!AC823),"-",Nomen.complète!AC823)</f>
        <v>0</v>
      </c>
    </row>
    <row r="824" spans="1:8" x14ac:dyDescent="0.2">
      <c r="A824" s="164">
        <f>IF(ISBLANK(Nomen.complète!V824),"-",Nomen.complète!V824)</f>
        <v>38770000</v>
      </c>
      <c r="B824" s="189" t="str">
        <f>IF(ISBLANK(Nomen.complète!W824),"-",Nomen.complète!W824)</f>
        <v>Employé spécialisé en gestion d'immeubles</v>
      </c>
      <c r="C824" s="190">
        <f>IF(ISBLANK(Nomen.complète!X824),"-",Nomen.complète!X824)</f>
        <v>14</v>
      </c>
      <c r="D824" s="190">
        <f>IF(ISBLANK(Nomen.complète!Y824),"-",Nomen.complète!Y824)</f>
        <v>65</v>
      </c>
      <c r="E824" s="190">
        <f>IF(ISBLANK(Nomen.complète!Z824),"-",Nomen.complète!Z824)</f>
        <v>1</v>
      </c>
      <c r="F824" s="190">
        <f>IF(ISBLANK(Nomen.complète!AA824),"-",Nomen.complète!AA824)</f>
        <v>5</v>
      </c>
      <c r="G824" s="191">
        <f>IF(ISBLANK(Nomen.complète!AB824),"-",Nomen.complète!AB824)</f>
        <v>90</v>
      </c>
      <c r="H824" s="191">
        <f>IF(ISBLANK(Nomen.complète!AC824),"-",Nomen.complète!AC824)</f>
        <v>0</v>
      </c>
    </row>
    <row r="825" spans="1:8" x14ac:dyDescent="0.2">
      <c r="A825" s="164">
        <f>IF(ISBLANK(Nomen.complète!V825),"-",Nomen.complète!V825)</f>
        <v>38790000</v>
      </c>
      <c r="B825" s="189" t="str">
        <f>IF(ISBLANK(Nomen.complète!W825),"-",Nomen.complète!W825)</f>
        <v>Employé spécialisé en gestion technique</v>
      </c>
      <c r="C825" s="190">
        <f>IF(ISBLANK(Nomen.complète!X825),"-",Nomen.complète!X825)</f>
        <v>14</v>
      </c>
      <c r="D825" s="190">
        <f>IF(ISBLANK(Nomen.complète!Y825),"-",Nomen.complète!Y825)</f>
        <v>65</v>
      </c>
      <c r="E825" s="190">
        <f>IF(ISBLANK(Nomen.complète!Z825),"-",Nomen.complète!Z825)</f>
        <v>1</v>
      </c>
      <c r="F825" s="190">
        <f>IF(ISBLANK(Nomen.complète!AA825),"-",Nomen.complète!AA825)</f>
        <v>5</v>
      </c>
      <c r="G825" s="191">
        <f>IF(ISBLANK(Nomen.complète!AB825),"-",Nomen.complète!AB825)</f>
        <v>0</v>
      </c>
      <c r="H825" s="191">
        <f>IF(ISBLANK(Nomen.complète!AC825),"-",Nomen.complète!AC825)</f>
        <v>0</v>
      </c>
    </row>
    <row r="826" spans="1:8" x14ac:dyDescent="0.2">
      <c r="A826" s="164">
        <f>IF(ISBLANK(Nomen.complète!V826),"-",Nomen.complète!V826)</f>
        <v>38780000</v>
      </c>
      <c r="B826" s="189" t="str">
        <f>IF(ISBLANK(Nomen.complète!W826),"-",Nomen.complète!W826)</f>
        <v>Employé spécialisé en logistique</v>
      </c>
      <c r="C826" s="190">
        <f>IF(ISBLANK(Nomen.complète!X826),"-",Nomen.complète!X826)</f>
        <v>14</v>
      </c>
      <c r="D826" s="190">
        <f>IF(ISBLANK(Nomen.complète!Y826),"-",Nomen.complète!Y826)</f>
        <v>65</v>
      </c>
      <c r="E826" s="190">
        <f>IF(ISBLANK(Nomen.complète!Z826),"-",Nomen.complète!Z826)</f>
        <v>1</v>
      </c>
      <c r="F826" s="190">
        <f>IF(ISBLANK(Nomen.complète!AA826),"-",Nomen.complète!AA826)</f>
        <v>5</v>
      </c>
      <c r="G826" s="191">
        <f>IF(ISBLANK(Nomen.complète!AB826),"-",Nomen.complète!AB826)</f>
        <v>90</v>
      </c>
      <c r="H826" s="191">
        <f>IF(ISBLANK(Nomen.complète!AC826),"-",Nomen.complète!AC826)</f>
        <v>0</v>
      </c>
    </row>
    <row r="827" spans="1:8" x14ac:dyDescent="0.2">
      <c r="A827" s="164">
        <f>IF(ISBLANK(Nomen.complète!V827),"-",Nomen.complète!V827)</f>
        <v>44270000</v>
      </c>
      <c r="B827" s="189" t="str">
        <f>IF(ISBLANK(Nomen.complète!W827),"-",Nomen.complète!W827)</f>
        <v>Esthéticienne (sec. II - non reglementé)</v>
      </c>
      <c r="C827" s="190">
        <f>IF(ISBLANK(Nomen.complète!X827),"-",Nomen.complète!X827)</f>
        <v>14</v>
      </c>
      <c r="D827" s="190">
        <f>IF(ISBLANK(Nomen.complète!Y827),"-",Nomen.complète!Y827)</f>
        <v>65</v>
      </c>
      <c r="E827" s="190">
        <f>IF(ISBLANK(Nomen.complète!Z827),"-",Nomen.complète!Z827)</f>
        <v>1</v>
      </c>
      <c r="F827" s="190">
        <f>IF(ISBLANK(Nomen.complète!AA827),"-",Nomen.complète!AA827)</f>
        <v>3</v>
      </c>
      <c r="G827" s="191">
        <f>IF(ISBLANK(Nomen.complète!AB827),"-",Nomen.complète!AB827)</f>
        <v>0</v>
      </c>
      <c r="H827" s="191">
        <f>IF(ISBLANK(Nomen.complète!AC827),"-",Nomen.complète!AC827)</f>
        <v>0</v>
      </c>
    </row>
    <row r="828" spans="1:8" x14ac:dyDescent="0.2">
      <c r="A828" s="164">
        <f>IF(ISBLANK(Nomen.complète!V828),"-",Nomen.complète!V828)</f>
        <v>50910000</v>
      </c>
      <c r="B828" s="189" t="str">
        <f>IF(ISBLANK(Nomen.complète!W828),"-",Nomen.complète!W828)</f>
        <v>Formation commerciale pour détenteurs de maturité</v>
      </c>
      <c r="C828" s="190">
        <f>IF(ISBLANK(Nomen.complète!X828),"-",Nomen.complète!X828)</f>
        <v>14</v>
      </c>
      <c r="D828" s="190">
        <f>IF(ISBLANK(Nomen.complète!Y828),"-",Nomen.complète!Y828)</f>
        <v>65</v>
      </c>
      <c r="E828" s="190">
        <f>IF(ISBLANK(Nomen.complète!Z828),"-",Nomen.complète!Z828)</f>
        <v>1</v>
      </c>
      <c r="F828" s="190">
        <f>IF(ISBLANK(Nomen.complète!AA828),"-",Nomen.complète!AA828)</f>
        <v>2</v>
      </c>
      <c r="G828" s="191">
        <f>IF(ISBLANK(Nomen.complète!AB828),"-",Nomen.complète!AB828)</f>
        <v>0</v>
      </c>
      <c r="H828" s="191">
        <f>IF(ISBLANK(Nomen.complète!AC828),"-",Nomen.complète!AC828)</f>
        <v>0</v>
      </c>
    </row>
    <row r="829" spans="1:8" x14ac:dyDescent="0.2">
      <c r="A829" s="164">
        <f>IF(ISBLANK(Nomen.complète!V829),"-",Nomen.complète!V829)</f>
        <v>48251000</v>
      </c>
      <c r="B829" s="189" t="str">
        <f>IF(ISBLANK(Nomen.complète!W829),"-",Nomen.complète!W829)</f>
        <v>Graphiste (sec. II - non reglementé)</v>
      </c>
      <c r="C829" s="190">
        <f>IF(ISBLANK(Nomen.complète!X829),"-",Nomen.complète!X829)</f>
        <v>14</v>
      </c>
      <c r="D829" s="190">
        <f>IF(ISBLANK(Nomen.complète!Y829),"-",Nomen.complète!Y829)</f>
        <v>65</v>
      </c>
      <c r="E829" s="190">
        <f>IF(ISBLANK(Nomen.complète!Z829),"-",Nomen.complète!Z829)</f>
        <v>1</v>
      </c>
      <c r="F829" s="190">
        <f>IF(ISBLANK(Nomen.complète!AA829),"-",Nomen.complète!AA829)</f>
        <v>4</v>
      </c>
      <c r="G829" s="191">
        <f>IF(ISBLANK(Nomen.complète!AB829),"-",Nomen.complète!AB829)</f>
        <v>0</v>
      </c>
      <c r="H829" s="191">
        <f>IF(ISBLANK(Nomen.complète!AC829),"-",Nomen.complète!AC829)</f>
        <v>0</v>
      </c>
    </row>
    <row r="830" spans="1:8" x14ac:dyDescent="0.2">
      <c r="A830" s="164">
        <f>IF(ISBLANK(Nomen.complète!V830),"-",Nomen.complète!V830)</f>
        <v>40200000</v>
      </c>
      <c r="B830" s="189" t="str">
        <f>IF(ISBLANK(Nomen.complète!W830),"-",Nomen.complète!W830)</f>
        <v>Hôtesse - Guide/Hôtesse</v>
      </c>
      <c r="C830" s="190">
        <f>IF(ISBLANK(Nomen.complète!X830),"-",Nomen.complète!X830)</f>
        <v>14</v>
      </c>
      <c r="D830" s="190">
        <f>IF(ISBLANK(Nomen.complète!Y830),"-",Nomen.complète!Y830)</f>
        <v>65</v>
      </c>
      <c r="E830" s="190">
        <f>IF(ISBLANK(Nomen.complète!Z830),"-",Nomen.complète!Z830)</f>
        <v>1</v>
      </c>
      <c r="F830" s="190">
        <f>IF(ISBLANK(Nomen.complète!AA830),"-",Nomen.complète!AA830)</f>
        <v>2</v>
      </c>
      <c r="G830" s="191">
        <f>IF(ISBLANK(Nomen.complète!AB830),"-",Nomen.complète!AB830)</f>
        <v>0</v>
      </c>
      <c r="H830" s="191">
        <f>IF(ISBLANK(Nomen.complète!AC830),"-",Nomen.complète!AC830)</f>
        <v>0</v>
      </c>
    </row>
    <row r="831" spans="1:8" x14ac:dyDescent="0.2">
      <c r="A831" s="164">
        <f>IF(ISBLANK(Nomen.complète!V831),"-",Nomen.complète!V831)</f>
        <v>40220000</v>
      </c>
      <c r="B831" s="189" t="str">
        <f>IF(ISBLANK(Nomen.complète!W831),"-",Nomen.complète!W831)</f>
        <v>Hôtesse de l'air</v>
      </c>
      <c r="C831" s="190">
        <f>IF(ISBLANK(Nomen.complète!X831),"-",Nomen.complète!X831)</f>
        <v>14</v>
      </c>
      <c r="D831" s="190">
        <f>IF(ISBLANK(Nomen.complète!Y831),"-",Nomen.complète!Y831)</f>
        <v>65</v>
      </c>
      <c r="E831" s="190">
        <f>IF(ISBLANK(Nomen.complète!Z831),"-",Nomen.complète!Z831)</f>
        <v>1</v>
      </c>
      <c r="F831" s="190">
        <f>IF(ISBLANK(Nomen.complète!AA831),"-",Nomen.complète!AA831)</f>
        <v>1</v>
      </c>
      <c r="G831" s="191">
        <f>IF(ISBLANK(Nomen.complète!AB831),"-",Nomen.complète!AB831)</f>
        <v>0</v>
      </c>
      <c r="H831" s="191">
        <f>IF(ISBLANK(Nomen.complète!AC831),"-",Nomen.complète!AC831)</f>
        <v>0</v>
      </c>
    </row>
    <row r="832" spans="1:8" x14ac:dyDescent="0.2">
      <c r="A832" s="164">
        <f>IF(ISBLANK(Nomen.complète!V832),"-",Nomen.complète!V832)</f>
        <v>38660000</v>
      </c>
      <c r="B832" s="189" t="str">
        <f>IF(ISBLANK(Nomen.complète!W832),"-",Nomen.complète!W832)</f>
        <v>Office-Supporter SIZ</v>
      </c>
      <c r="C832" s="190">
        <f>IF(ISBLANK(Nomen.complète!X832),"-",Nomen.complète!X832)</f>
        <v>17</v>
      </c>
      <c r="D832" s="190">
        <f>IF(ISBLANK(Nomen.complète!Y832),"-",Nomen.complète!Y832)</f>
        <v>65</v>
      </c>
      <c r="E832" s="190">
        <f>IF(ISBLANK(Nomen.complète!Z832),"-",Nomen.complète!Z832)</f>
        <v>1</v>
      </c>
      <c r="F832" s="190">
        <f>IF(ISBLANK(Nomen.complète!AA832),"-",Nomen.complète!AA832)</f>
        <v>5</v>
      </c>
      <c r="G832" s="191">
        <f>IF(ISBLANK(Nomen.complète!AB832),"-",Nomen.complète!AB832)</f>
        <v>90</v>
      </c>
      <c r="H832" s="191">
        <f>IF(ISBLANK(Nomen.complète!AC832),"-",Nomen.complète!AC832)</f>
        <v>0</v>
      </c>
    </row>
    <row r="833" spans="1:8" x14ac:dyDescent="0.2">
      <c r="A833" s="164">
        <f>IF(ISBLANK(Nomen.complète!V833),"-",Nomen.complète!V833)</f>
        <v>38600000</v>
      </c>
      <c r="B833" s="189" t="str">
        <f>IF(ISBLANK(Nomen.complète!W833),"-",Nomen.complète!W833)</f>
        <v>PC Power-User SIZ</v>
      </c>
      <c r="C833" s="190">
        <f>IF(ISBLANK(Nomen.complète!X833),"-",Nomen.complète!X833)</f>
        <v>14</v>
      </c>
      <c r="D833" s="190">
        <f>IF(ISBLANK(Nomen.complète!Y833),"-",Nomen.complète!Y833)</f>
        <v>65</v>
      </c>
      <c r="E833" s="190">
        <f>IF(ISBLANK(Nomen.complète!Z833),"-",Nomen.complète!Z833)</f>
        <v>1</v>
      </c>
      <c r="F833" s="190">
        <f>IF(ISBLANK(Nomen.complète!AA833),"-",Nomen.complète!AA833)</f>
        <v>5</v>
      </c>
      <c r="G833" s="191">
        <f>IF(ISBLANK(Nomen.complète!AB833),"-",Nomen.complète!AB833)</f>
        <v>0</v>
      </c>
      <c r="H833" s="191">
        <f>IF(ISBLANK(Nomen.complète!AC833),"-",Nomen.complète!AC833)</f>
        <v>0</v>
      </c>
    </row>
    <row r="834" spans="1:8" x14ac:dyDescent="0.2">
      <c r="A834" s="164">
        <f>IF(ISBLANK(Nomen.complète!V834),"-",Nomen.complète!V834)</f>
        <v>10366100</v>
      </c>
      <c r="B834" s="189" t="str">
        <f>IF(ISBLANK(Nomen.complète!W834),"-",Nomen.complète!W834)</f>
        <v>Préparation aux examens professionnels pour adultes</v>
      </c>
      <c r="C834" s="190">
        <f>IF(ISBLANK(Nomen.complète!X834),"-",Nomen.complète!X834)</f>
        <v>18</v>
      </c>
      <c r="D834" s="190">
        <f>IF(ISBLANK(Nomen.complète!Y834),"-",Nomen.complète!Y834)</f>
        <v>65</v>
      </c>
      <c r="E834" s="190">
        <f>IF(ISBLANK(Nomen.complète!Z834),"-",Nomen.complète!Z834)</f>
        <v>1</v>
      </c>
      <c r="F834" s="190">
        <f>IF(ISBLANK(Nomen.complète!AA834),"-",Nomen.complète!AA834)</f>
        <v>4</v>
      </c>
      <c r="G834" s="191">
        <f>IF(ISBLANK(Nomen.complète!AB834),"-",Nomen.complète!AB834)</f>
        <v>0</v>
      </c>
      <c r="H834" s="191">
        <f>IF(ISBLANK(Nomen.complète!AC834),"-",Nomen.complète!AC834)</f>
        <v>0</v>
      </c>
    </row>
    <row r="835" spans="1:8" x14ac:dyDescent="0.2">
      <c r="A835" s="164">
        <f>IF(ISBLANK(Nomen.complète!V835),"-",Nomen.complète!V835)</f>
        <v>38040000</v>
      </c>
      <c r="B835" s="189" t="str">
        <f>IF(ISBLANK(Nomen.complète!W835),"-",Nomen.complète!W835)</f>
        <v>Responsable de cabinet médical</v>
      </c>
      <c r="C835" s="190">
        <f>IF(ISBLANK(Nomen.complète!X835),"-",Nomen.complète!X835)</f>
        <v>14</v>
      </c>
      <c r="D835" s="190">
        <f>IF(ISBLANK(Nomen.complète!Y835),"-",Nomen.complète!Y835)</f>
        <v>65</v>
      </c>
      <c r="E835" s="190">
        <f>IF(ISBLANK(Nomen.complète!Z835),"-",Nomen.complète!Z835)</f>
        <v>1</v>
      </c>
      <c r="F835" s="190">
        <f>IF(ISBLANK(Nomen.complète!AA835),"-",Nomen.complète!AA835)</f>
        <v>1</v>
      </c>
      <c r="G835" s="191">
        <f>IF(ISBLANK(Nomen.complète!AB835),"-",Nomen.complète!AB835)</f>
        <v>90</v>
      </c>
      <c r="H835" s="191">
        <f>IF(ISBLANK(Nomen.complète!AC835),"-",Nomen.complète!AC835)</f>
        <v>0</v>
      </c>
    </row>
    <row r="836" spans="1:8" x14ac:dyDescent="0.2">
      <c r="A836" s="164">
        <f>IF(ISBLANK(Nomen.complète!V836),"-",Nomen.complète!V836)</f>
        <v>38050000</v>
      </c>
      <c r="B836" s="189" t="str">
        <f>IF(ISBLANK(Nomen.complète!W836),"-",Nomen.complète!W836)</f>
        <v>Secrétaire médicale</v>
      </c>
      <c r="C836" s="190">
        <f>IF(ISBLANK(Nomen.complète!X836),"-",Nomen.complète!X836)</f>
        <v>14</v>
      </c>
      <c r="D836" s="190">
        <f>IF(ISBLANK(Nomen.complète!Y836),"-",Nomen.complète!Y836)</f>
        <v>65</v>
      </c>
      <c r="E836" s="190">
        <f>IF(ISBLANK(Nomen.complète!Z836),"-",Nomen.complète!Z836)</f>
        <v>1</v>
      </c>
      <c r="F836" s="190">
        <f>IF(ISBLANK(Nomen.complète!AA836),"-",Nomen.complète!AA836)</f>
        <v>3</v>
      </c>
      <c r="G836" s="191">
        <f>IF(ISBLANK(Nomen.complète!AB836),"-",Nomen.complète!AB836)</f>
        <v>0</v>
      </c>
      <c r="H836" s="191">
        <f>IF(ISBLANK(Nomen.complète!AC836),"-",Nomen.complète!AC836)</f>
        <v>0</v>
      </c>
    </row>
    <row r="837" spans="1:8" x14ac:dyDescent="0.2">
      <c r="A837" s="164">
        <f>IF(ISBLANK(Nomen.complète!V837),"-",Nomen.complète!V837)</f>
        <v>38070000</v>
      </c>
      <c r="B837" s="189" t="str">
        <f>IF(ISBLANK(Nomen.complète!W837),"-",Nomen.complète!W837)</f>
        <v>Secrétaire médicale H+</v>
      </c>
      <c r="C837" s="190">
        <f>IF(ISBLANK(Nomen.complète!X837),"-",Nomen.complète!X837)</f>
        <v>14</v>
      </c>
      <c r="D837" s="190">
        <f>IF(ISBLANK(Nomen.complète!Y837),"-",Nomen.complète!Y837)</f>
        <v>65</v>
      </c>
      <c r="E837" s="190">
        <f>IF(ISBLANK(Nomen.complète!Z837),"-",Nomen.complète!Z837)</f>
        <v>1</v>
      </c>
      <c r="F837" s="190">
        <f>IF(ISBLANK(Nomen.complète!AA837),"-",Nomen.complète!AA837)</f>
        <v>2</v>
      </c>
      <c r="G837" s="191">
        <f>IF(ISBLANK(Nomen.complète!AB837),"-",Nomen.complète!AB837)</f>
        <v>90</v>
      </c>
      <c r="H837" s="191">
        <f>IF(ISBLANK(Nomen.complète!AC837),"-",Nomen.complète!AC837)</f>
        <v>0</v>
      </c>
    </row>
    <row r="838" spans="1:8" x14ac:dyDescent="0.2">
      <c r="A838" s="164">
        <f>IF(ISBLANK(Nomen.complète!V838),"-",Nomen.complète!V838)</f>
        <v>38060000</v>
      </c>
      <c r="B838" s="189" t="str">
        <f>IF(ISBLANK(Nomen.complète!W838),"-",Nomen.complète!W838)</f>
        <v>Secrétaire-assistante médicale</v>
      </c>
      <c r="C838" s="190">
        <f>IF(ISBLANK(Nomen.complète!X838),"-",Nomen.complète!X838)</f>
        <v>14</v>
      </c>
      <c r="D838" s="190">
        <f>IF(ISBLANK(Nomen.complète!Y838),"-",Nomen.complète!Y838)</f>
        <v>65</v>
      </c>
      <c r="E838" s="190">
        <f>IF(ISBLANK(Nomen.complète!Z838),"-",Nomen.complète!Z838)</f>
        <v>1</v>
      </c>
      <c r="F838" s="190">
        <f>IF(ISBLANK(Nomen.complète!AA838),"-",Nomen.complète!AA838)</f>
        <v>1</v>
      </c>
      <c r="G838" s="191">
        <f>IF(ISBLANK(Nomen.complète!AB838),"-",Nomen.complète!AB838)</f>
        <v>0</v>
      </c>
      <c r="H838" s="191">
        <f>IF(ISBLANK(Nomen.complète!AC838),"-",Nomen.complète!AC838)</f>
        <v>0</v>
      </c>
    </row>
    <row r="839" spans="1:8" x14ac:dyDescent="0.2">
      <c r="A839" s="164">
        <f>IF(ISBLANK(Nomen.complète!V839),"-",Nomen.complète!V839)</f>
        <v>38720000</v>
      </c>
      <c r="B839" s="189" t="str">
        <f>IF(ISBLANK(Nomen.complète!W839),"-",Nomen.complète!W839)</f>
        <v>Spécialiste en fiduciaire</v>
      </c>
      <c r="C839" s="190">
        <f>IF(ISBLANK(Nomen.complète!X839),"-",Nomen.complète!X839)</f>
        <v>14</v>
      </c>
      <c r="D839" s="190">
        <f>IF(ISBLANK(Nomen.complète!Y839),"-",Nomen.complète!Y839)</f>
        <v>65</v>
      </c>
      <c r="E839" s="190">
        <f>IF(ISBLANK(Nomen.complète!Z839),"-",Nomen.complète!Z839)</f>
        <v>1</v>
      </c>
      <c r="F839" s="190">
        <f>IF(ISBLANK(Nomen.complète!AA839),"-",Nomen.complète!AA839)</f>
        <v>5</v>
      </c>
      <c r="G839" s="191">
        <f>IF(ISBLANK(Nomen.complète!AB839),"-",Nomen.complète!AB839)</f>
        <v>90</v>
      </c>
      <c r="H839" s="191">
        <f>IF(ISBLANK(Nomen.complète!AC839),"-",Nomen.complète!AC839)</f>
        <v>0</v>
      </c>
    </row>
    <row r="840" spans="1:8" x14ac:dyDescent="0.2">
      <c r="A840" s="164">
        <f>IF(ISBLANK(Nomen.complète!V840),"-",Nomen.complète!V840)</f>
        <v>38740000</v>
      </c>
      <c r="B840" s="189" t="str">
        <f>IF(ISBLANK(Nomen.complète!W840),"-",Nomen.complète!W840)</f>
        <v>Spécialiste en gestion du personnel</v>
      </c>
      <c r="C840" s="190">
        <f>IF(ISBLANK(Nomen.complète!X840),"-",Nomen.complète!X840)</f>
        <v>14</v>
      </c>
      <c r="D840" s="190">
        <f>IF(ISBLANK(Nomen.complète!Y840),"-",Nomen.complète!Y840)</f>
        <v>65</v>
      </c>
      <c r="E840" s="190">
        <f>IF(ISBLANK(Nomen.complète!Z840),"-",Nomen.complète!Z840)</f>
        <v>1</v>
      </c>
      <c r="F840" s="190">
        <f>IF(ISBLANK(Nomen.complète!AA840),"-",Nomen.complète!AA840)</f>
        <v>5</v>
      </c>
      <c r="G840" s="191">
        <f>IF(ISBLANK(Nomen.complète!AB840),"-",Nomen.complète!AB840)</f>
        <v>90</v>
      </c>
      <c r="H840" s="191">
        <f>IF(ISBLANK(Nomen.complète!AC840),"-",Nomen.complète!AC840)</f>
        <v>0</v>
      </c>
    </row>
    <row r="841" spans="1:8" x14ac:dyDescent="0.2">
      <c r="A841" s="164">
        <f>IF(ISBLANK(Nomen.complète!V841),"-",Nomen.complète!V841)</f>
        <v>38760000</v>
      </c>
      <c r="B841" s="189" t="str">
        <f>IF(ISBLANK(Nomen.complète!W841),"-",Nomen.complète!W841)</f>
        <v>Spécialiste en impôts</v>
      </c>
      <c r="C841" s="190">
        <f>IF(ISBLANK(Nomen.complète!X841),"-",Nomen.complète!X841)</f>
        <v>14</v>
      </c>
      <c r="D841" s="190">
        <f>IF(ISBLANK(Nomen.complète!Y841),"-",Nomen.complète!Y841)</f>
        <v>65</v>
      </c>
      <c r="E841" s="190">
        <f>IF(ISBLANK(Nomen.complète!Z841),"-",Nomen.complète!Z841)</f>
        <v>1</v>
      </c>
      <c r="F841" s="190">
        <f>IF(ISBLANK(Nomen.complète!AA841),"-",Nomen.complète!AA841)</f>
        <v>5</v>
      </c>
      <c r="G841" s="191">
        <f>IF(ISBLANK(Nomen.complète!AB841),"-",Nomen.complète!AB841)</f>
        <v>0</v>
      </c>
      <c r="H841" s="191">
        <f>IF(ISBLANK(Nomen.complète!AC841),"-",Nomen.complète!AC841)</f>
        <v>0</v>
      </c>
    </row>
    <row r="842" spans="1:8" x14ac:dyDescent="0.2">
      <c r="A842" s="164">
        <f>IF(ISBLANK(Nomen.complète!V842),"-",Nomen.complète!V842)</f>
        <v>38730000</v>
      </c>
      <c r="B842" s="189" t="str">
        <f>IF(ISBLANK(Nomen.complète!W842),"-",Nomen.complète!W842)</f>
        <v>Spécialiste en marketing et en ventes</v>
      </c>
      <c r="C842" s="190">
        <f>IF(ISBLANK(Nomen.complète!X842),"-",Nomen.complète!X842)</f>
        <v>14</v>
      </c>
      <c r="D842" s="190">
        <f>IF(ISBLANK(Nomen.complète!Y842),"-",Nomen.complète!Y842)</f>
        <v>65</v>
      </c>
      <c r="E842" s="190">
        <f>IF(ISBLANK(Nomen.complète!Z842),"-",Nomen.complète!Z842)</f>
        <v>1</v>
      </c>
      <c r="F842" s="190">
        <f>IF(ISBLANK(Nomen.complète!AA842),"-",Nomen.complète!AA842)</f>
        <v>5</v>
      </c>
      <c r="G842" s="191">
        <f>IF(ISBLANK(Nomen.complète!AB842),"-",Nomen.complète!AB842)</f>
        <v>90</v>
      </c>
      <c r="H842" s="191">
        <f>IF(ISBLANK(Nomen.complète!AC842),"-",Nomen.complète!AC842)</f>
        <v>0</v>
      </c>
    </row>
    <row r="843" spans="1:8" x14ac:dyDescent="0.2">
      <c r="A843" s="164">
        <f>IF(ISBLANK(Nomen.complète!V843),"-",Nomen.complète!V843)</f>
        <v>38700000</v>
      </c>
      <c r="B843" s="189" t="str">
        <f>IF(ISBLANK(Nomen.complète!W843),"-",Nomen.complète!W843)</f>
        <v>Spécialiste en production</v>
      </c>
      <c r="C843" s="190">
        <f>IF(ISBLANK(Nomen.complète!X843),"-",Nomen.complète!X843)</f>
        <v>14</v>
      </c>
      <c r="D843" s="190">
        <f>IF(ISBLANK(Nomen.complète!Y843),"-",Nomen.complète!Y843)</f>
        <v>65</v>
      </c>
      <c r="E843" s="190">
        <f>IF(ISBLANK(Nomen.complète!Z843),"-",Nomen.complète!Z843)</f>
        <v>1</v>
      </c>
      <c r="F843" s="190">
        <f>IF(ISBLANK(Nomen.complète!AA843),"-",Nomen.complète!AA843)</f>
        <v>5</v>
      </c>
      <c r="G843" s="191">
        <f>IF(ISBLANK(Nomen.complète!AB843),"-",Nomen.complète!AB843)</f>
        <v>0</v>
      </c>
      <c r="H843" s="191">
        <f>IF(ISBLANK(Nomen.complète!AC843),"-",Nomen.complète!AC843)</f>
        <v>0</v>
      </c>
    </row>
    <row r="844" spans="1:8" x14ac:dyDescent="0.2">
      <c r="A844" s="164">
        <f>IF(ISBLANK(Nomen.complète!V844),"-",Nomen.complète!V844)</f>
        <v>38630000</v>
      </c>
      <c r="B844" s="189" t="str">
        <f>IF(ISBLANK(Nomen.complète!W844),"-",Nomen.complète!W844)</f>
        <v>Spécialiste en économie</v>
      </c>
      <c r="C844" s="190">
        <f>IF(ISBLANK(Nomen.complète!X844),"-",Nomen.complète!X844)</f>
        <v>14</v>
      </c>
      <c r="D844" s="190">
        <f>IF(ISBLANK(Nomen.complète!Y844),"-",Nomen.complète!Y844)</f>
        <v>65</v>
      </c>
      <c r="E844" s="190">
        <f>IF(ISBLANK(Nomen.complète!Z844),"-",Nomen.complète!Z844)</f>
        <v>1</v>
      </c>
      <c r="F844" s="190">
        <f>IF(ISBLANK(Nomen.complète!AA844),"-",Nomen.complète!AA844)</f>
        <v>5</v>
      </c>
      <c r="G844" s="191">
        <f>IF(ISBLANK(Nomen.complète!AB844),"-",Nomen.complète!AB844)</f>
        <v>0</v>
      </c>
      <c r="H844" s="191">
        <f>IF(ISBLANK(Nomen.complète!AC844),"-",Nomen.complète!AC844)</f>
        <v>0</v>
      </c>
    </row>
    <row r="845" spans="1:8" x14ac:dyDescent="0.2">
      <c r="A845" s="164">
        <f>IF(ISBLANK(Nomen.complète!V845),"-",Nomen.complète!V845)</f>
        <v>47130000</v>
      </c>
      <c r="B845" s="189" t="str">
        <f>IF(ISBLANK(Nomen.complète!W845),"-",Nomen.complète!W845)</f>
        <v>Thérapeute en médecine alternative (TI)</v>
      </c>
      <c r="C845" s="190">
        <f>IF(ISBLANK(Nomen.complète!X845),"-",Nomen.complète!X845)</f>
        <v>14</v>
      </c>
      <c r="D845" s="190">
        <f>IF(ISBLANK(Nomen.complète!Y845),"-",Nomen.complète!Y845)</f>
        <v>65</v>
      </c>
      <c r="E845" s="190">
        <f>IF(ISBLANK(Nomen.complète!Z845),"-",Nomen.complète!Z845)</f>
        <v>1</v>
      </c>
      <c r="F845" s="190">
        <f>IF(ISBLANK(Nomen.complète!AA845),"-",Nomen.complète!AA845)</f>
        <v>3</v>
      </c>
      <c r="G845" s="191">
        <f>IF(ISBLANK(Nomen.complète!AB845),"-",Nomen.complète!AB845)</f>
        <v>0</v>
      </c>
      <c r="H845" s="191">
        <f>IF(ISBLANK(Nomen.complète!AC845),"-",Nomen.complète!AC845)</f>
        <v>0</v>
      </c>
    </row>
    <row r="846" spans="1:8" x14ac:dyDescent="0.2">
      <c r="A846" s="164">
        <f>IF(ISBLANK(Nomen.complète!V846),"-",Nomen.complète!V846)</f>
        <v>0</v>
      </c>
      <c r="B846" s="189" t="str">
        <f>IF(ISBLANK(Nomen.complète!W846),"-",Nomen.complète!W846)</f>
        <v>### FORMATION ELEMENTAIRE ###</v>
      </c>
      <c r="C846" s="190">
        <f>IF(ISBLANK(Nomen.complète!X846),"-",Nomen.complète!X846)</f>
        <v>0</v>
      </c>
      <c r="D846" s="190">
        <f>IF(ISBLANK(Nomen.complète!Y846),"-",Nomen.complète!Y846)</f>
        <v>0</v>
      </c>
      <c r="E846" s="190">
        <f>IF(ISBLANK(Nomen.complète!Z846),"-",Nomen.complète!Z846)</f>
        <v>0</v>
      </c>
      <c r="F846" s="190">
        <f>IF(ISBLANK(Nomen.complète!AA846),"-",Nomen.complète!AA846)</f>
        <v>0</v>
      </c>
      <c r="G846" s="191">
        <f>IF(ISBLANK(Nomen.complète!AB846),"-",Nomen.complète!AB846)</f>
        <v>0</v>
      </c>
      <c r="H846" s="191">
        <f>IF(ISBLANK(Nomen.complète!AC846),"-",Nomen.complète!AC846)</f>
        <v>0</v>
      </c>
    </row>
    <row r="847" spans="1:8" x14ac:dyDescent="0.2">
      <c r="A847" s="164">
        <f>IF(ISBLANK(Nomen.complète!V847),"-",Nomen.complète!V847)</f>
        <v>52050000</v>
      </c>
      <c r="B847" s="189" t="str">
        <f>IF(ISBLANK(Nomen.complète!W847),"-",Nomen.complète!W847)</f>
        <v>Formation élémentaire: Agriculture, horticulture, sylviculture</v>
      </c>
      <c r="C847" s="190">
        <f>IF(ISBLANK(Nomen.complète!X847),"-",Nomen.complète!X847)</f>
        <v>14</v>
      </c>
      <c r="D847" s="190">
        <f>IF(ISBLANK(Nomen.complète!Y847),"-",Nomen.complète!Y847)</f>
        <v>65</v>
      </c>
      <c r="E847" s="190">
        <f>IF(ISBLANK(Nomen.complète!Z847),"-",Nomen.complète!Z847)</f>
        <v>1</v>
      </c>
      <c r="F847" s="190">
        <f>IF(ISBLANK(Nomen.complète!AA847),"-",Nomen.complète!AA847)</f>
        <v>2</v>
      </c>
      <c r="G847" s="191">
        <f>IF(ISBLANK(Nomen.complète!AB847),"-",Nomen.complète!AB847)</f>
        <v>0</v>
      </c>
      <c r="H847" s="191">
        <f>IF(ISBLANK(Nomen.complète!AC847),"-",Nomen.complète!AC847)</f>
        <v>0</v>
      </c>
    </row>
    <row r="848" spans="1:8" x14ac:dyDescent="0.2">
      <c r="A848" s="164">
        <f>IF(ISBLANK(Nomen.complète!V848),"-",Nomen.complète!V848)</f>
        <v>52550000</v>
      </c>
      <c r="B848" s="189" t="str">
        <f>IF(ISBLANK(Nomen.complète!W848),"-",Nomen.complète!W848)</f>
        <v>Formation élémentaire: Bâtiment, peinture</v>
      </c>
      <c r="C848" s="190">
        <f>IF(ISBLANK(Nomen.complète!X848),"-",Nomen.complète!X848)</f>
        <v>14</v>
      </c>
      <c r="D848" s="190">
        <f>IF(ISBLANK(Nomen.complète!Y848),"-",Nomen.complète!Y848)</f>
        <v>65</v>
      </c>
      <c r="E848" s="190">
        <f>IF(ISBLANK(Nomen.complète!Z848),"-",Nomen.complète!Z848)</f>
        <v>1</v>
      </c>
      <c r="F848" s="190">
        <f>IF(ISBLANK(Nomen.complète!AA848),"-",Nomen.complète!AA848)</f>
        <v>2</v>
      </c>
      <c r="G848" s="191">
        <f>IF(ISBLANK(Nomen.complète!AB848),"-",Nomen.complète!AB848)</f>
        <v>0</v>
      </c>
      <c r="H848" s="191">
        <f>IF(ISBLANK(Nomen.complète!AC848),"-",Nomen.complète!AC848)</f>
        <v>0</v>
      </c>
    </row>
    <row r="849" spans="1:8" x14ac:dyDescent="0.2">
      <c r="A849" s="164">
        <f>IF(ISBLANK(Nomen.complète!V849),"-",Nomen.complète!V849)</f>
        <v>52350000</v>
      </c>
      <c r="B849" s="189" t="str">
        <f>IF(ISBLANK(Nomen.complète!W849),"-",Nomen.complète!W849)</f>
        <v>Formation élémentaire: Cuir</v>
      </c>
      <c r="C849" s="190">
        <f>IF(ISBLANK(Nomen.complète!X849),"-",Nomen.complète!X849)</f>
        <v>14</v>
      </c>
      <c r="D849" s="190">
        <f>IF(ISBLANK(Nomen.complète!Y849),"-",Nomen.complète!Y849)</f>
        <v>65</v>
      </c>
      <c r="E849" s="190">
        <f>IF(ISBLANK(Nomen.complète!Z849),"-",Nomen.complète!Z849)</f>
        <v>1</v>
      </c>
      <c r="F849" s="190">
        <f>IF(ISBLANK(Nomen.complète!AA849),"-",Nomen.complète!AA849)</f>
        <v>2</v>
      </c>
      <c r="G849" s="191">
        <f>IF(ISBLANK(Nomen.complète!AB849),"-",Nomen.complète!AB849)</f>
        <v>0</v>
      </c>
      <c r="H849" s="191">
        <f>IF(ISBLANK(Nomen.complète!AC849),"-",Nomen.complète!AC849)</f>
        <v>0</v>
      </c>
    </row>
    <row r="850" spans="1:8" x14ac:dyDescent="0.2">
      <c r="A850" s="164">
        <f>IF(ISBLANK(Nomen.complète!V850),"-",Nomen.complète!V850)</f>
        <v>52750000</v>
      </c>
      <c r="B850" s="189" t="str">
        <f>IF(ISBLANK(Nomen.complète!W850),"-",Nomen.complète!W850)</f>
        <v>Formation élémentaire: Hôtellerie, restauration, économie domestique</v>
      </c>
      <c r="C850" s="190">
        <f>IF(ISBLANK(Nomen.complète!X850),"-",Nomen.complète!X850)</f>
        <v>14</v>
      </c>
      <c r="D850" s="190">
        <f>IF(ISBLANK(Nomen.complète!Y850),"-",Nomen.complète!Y850)</f>
        <v>65</v>
      </c>
      <c r="E850" s="190">
        <f>IF(ISBLANK(Nomen.complète!Z850),"-",Nomen.complète!Z850)</f>
        <v>1</v>
      </c>
      <c r="F850" s="190">
        <f>IF(ISBLANK(Nomen.complète!AA850),"-",Nomen.complète!AA850)</f>
        <v>2</v>
      </c>
      <c r="G850" s="191">
        <f>IF(ISBLANK(Nomen.complète!AB850),"-",Nomen.complète!AB850)</f>
        <v>0</v>
      </c>
      <c r="H850" s="191">
        <f>IF(ISBLANK(Nomen.complète!AC850),"-",Nomen.complète!AC850)</f>
        <v>0</v>
      </c>
    </row>
    <row r="851" spans="1:8" x14ac:dyDescent="0.2">
      <c r="A851" s="164">
        <f>IF(ISBLANK(Nomen.complète!V851),"-",Nomen.complète!V851)</f>
        <v>52500000</v>
      </c>
      <c r="B851" s="189" t="str">
        <f>IF(ISBLANK(Nomen.complète!W851),"-",Nomen.complète!W851)</f>
        <v>Formation élémentaire: Industrie métallurgique, construction de machines et d'appareils</v>
      </c>
      <c r="C851" s="190">
        <f>IF(ISBLANK(Nomen.complète!X851),"-",Nomen.complète!X851)</f>
        <v>14</v>
      </c>
      <c r="D851" s="190">
        <f>IF(ISBLANK(Nomen.complète!Y851),"-",Nomen.complète!Y851)</f>
        <v>65</v>
      </c>
      <c r="E851" s="190">
        <f>IF(ISBLANK(Nomen.complète!Z851),"-",Nomen.complète!Z851)</f>
        <v>1</v>
      </c>
      <c r="F851" s="190">
        <f>IF(ISBLANK(Nomen.complète!AA851),"-",Nomen.complète!AA851)</f>
        <v>2</v>
      </c>
      <c r="G851" s="191">
        <f>IF(ISBLANK(Nomen.complète!AB851),"-",Nomen.complète!AB851)</f>
        <v>0</v>
      </c>
      <c r="H851" s="191">
        <f>IF(ISBLANK(Nomen.complète!AC851),"-",Nomen.complète!AC851)</f>
        <v>0</v>
      </c>
    </row>
    <row r="852" spans="1:8" x14ac:dyDescent="0.2">
      <c r="A852" s="164">
        <f>IF(ISBLANK(Nomen.complète!V852),"-",Nomen.complète!V852)</f>
        <v>52250000</v>
      </c>
      <c r="B852" s="189" t="str">
        <f>IF(ISBLANK(Nomen.complète!W852),"-",Nomen.complète!W852)</f>
        <v>Formation élémentaire: Papier</v>
      </c>
      <c r="C852" s="190">
        <f>IF(ISBLANK(Nomen.complète!X852),"-",Nomen.complète!X852)</f>
        <v>14</v>
      </c>
      <c r="D852" s="190">
        <f>IF(ISBLANK(Nomen.complète!Y852),"-",Nomen.complète!Y852)</f>
        <v>65</v>
      </c>
      <c r="E852" s="190">
        <f>IF(ISBLANK(Nomen.complète!Z852),"-",Nomen.complète!Z852)</f>
        <v>1</v>
      </c>
      <c r="F852" s="190">
        <f>IF(ISBLANK(Nomen.complète!AA852),"-",Nomen.complète!AA852)</f>
        <v>2</v>
      </c>
      <c r="G852" s="191">
        <f>IF(ISBLANK(Nomen.complète!AB852),"-",Nomen.complète!AB852)</f>
        <v>0</v>
      </c>
      <c r="H852" s="191">
        <f>IF(ISBLANK(Nomen.complète!AC852),"-",Nomen.complète!AC852)</f>
        <v>0</v>
      </c>
    </row>
    <row r="853" spans="1:8" x14ac:dyDescent="0.2">
      <c r="A853" s="164">
        <f>IF(ISBLANK(Nomen.complète!V853),"-",Nomen.complète!V853)</f>
        <v>52600000</v>
      </c>
      <c r="B853" s="189" t="str">
        <f>IF(ISBLANK(Nomen.complète!W853),"-",Nomen.complète!W853)</f>
        <v>Formation élémentaire: Professions techniques</v>
      </c>
      <c r="C853" s="190">
        <f>IF(ISBLANK(Nomen.complète!X853),"-",Nomen.complète!X853)</f>
        <v>14</v>
      </c>
      <c r="D853" s="190">
        <f>IF(ISBLANK(Nomen.complète!Y853),"-",Nomen.complète!Y853)</f>
        <v>65</v>
      </c>
      <c r="E853" s="190">
        <f>IF(ISBLANK(Nomen.complète!Z853),"-",Nomen.complète!Z853)</f>
        <v>1</v>
      </c>
      <c r="F853" s="190">
        <f>IF(ISBLANK(Nomen.complète!AA853),"-",Nomen.complète!AA853)</f>
        <v>2</v>
      </c>
      <c r="G853" s="191">
        <f>IF(ISBLANK(Nomen.complète!AB853),"-",Nomen.complète!AB853)</f>
        <v>0</v>
      </c>
      <c r="H853" s="191">
        <f>IF(ISBLANK(Nomen.complète!AC853),"-",Nomen.complète!AC853)</f>
        <v>0</v>
      </c>
    </row>
    <row r="854" spans="1:8" x14ac:dyDescent="0.2">
      <c r="A854" s="164">
        <f>IF(ISBLANK(Nomen.complète!V854),"-",Nomen.complète!V854)</f>
        <v>52850000</v>
      </c>
      <c r="B854" s="189" t="str">
        <f>IF(ISBLANK(Nomen.complète!W854),"-",Nomen.complète!W854)</f>
        <v>Formation élémentaire: Soins corporels</v>
      </c>
      <c r="C854" s="190">
        <f>IF(ISBLANK(Nomen.complète!X854),"-",Nomen.complète!X854)</f>
        <v>14</v>
      </c>
      <c r="D854" s="190">
        <f>IF(ISBLANK(Nomen.complète!Y854),"-",Nomen.complète!Y854)</f>
        <v>65</v>
      </c>
      <c r="E854" s="190">
        <f>IF(ISBLANK(Nomen.complète!Z854),"-",Nomen.complète!Z854)</f>
        <v>1</v>
      </c>
      <c r="F854" s="190">
        <f>IF(ISBLANK(Nomen.complète!AA854),"-",Nomen.complète!AA854)</f>
        <v>2</v>
      </c>
      <c r="G854" s="191">
        <f>IF(ISBLANK(Nomen.complète!AB854),"-",Nomen.complète!AB854)</f>
        <v>0</v>
      </c>
      <c r="H854" s="191">
        <f>IF(ISBLANK(Nomen.complète!AC854),"-",Nomen.complète!AC854)</f>
        <v>0</v>
      </c>
    </row>
    <row r="855" spans="1:8" x14ac:dyDescent="0.2">
      <c r="A855" s="164">
        <f>IF(ISBLANK(Nomen.complète!V855),"-",Nomen.complète!V855)</f>
        <v>52450000</v>
      </c>
      <c r="B855" s="189" t="str">
        <f>IF(ISBLANK(Nomen.complète!W855),"-",Nomen.complète!W855)</f>
        <v>Formation élémentaire: Terre, pierres, verre</v>
      </c>
      <c r="C855" s="190">
        <f>IF(ISBLANK(Nomen.complète!X855),"-",Nomen.complète!X855)</f>
        <v>14</v>
      </c>
      <c r="D855" s="190">
        <f>IF(ISBLANK(Nomen.complète!Y855),"-",Nomen.complète!Y855)</f>
        <v>65</v>
      </c>
      <c r="E855" s="190">
        <f>IF(ISBLANK(Nomen.complète!Z855),"-",Nomen.complète!Z855)</f>
        <v>1</v>
      </c>
      <c r="F855" s="190">
        <f>IF(ISBLANK(Nomen.complète!AA855),"-",Nomen.complète!AA855)</f>
        <v>2</v>
      </c>
      <c r="G855" s="191">
        <f>IF(ISBLANK(Nomen.complète!AB855),"-",Nomen.complète!AB855)</f>
        <v>0</v>
      </c>
      <c r="H855" s="191">
        <f>IF(ISBLANK(Nomen.complète!AC855),"-",Nomen.complète!AC855)</f>
        <v>0</v>
      </c>
    </row>
    <row r="856" spans="1:8" x14ac:dyDescent="0.2">
      <c r="A856" s="164">
        <f>IF(ISBLANK(Nomen.complète!V856),"-",Nomen.complète!V856)</f>
        <v>52150000</v>
      </c>
      <c r="B856" s="189" t="str">
        <f>IF(ISBLANK(Nomen.complète!W856),"-",Nomen.complète!W856)</f>
        <v>Formation élémentaire: Textiles et habillement</v>
      </c>
      <c r="C856" s="190">
        <f>IF(ISBLANK(Nomen.complète!X856),"-",Nomen.complète!X856)</f>
        <v>14</v>
      </c>
      <c r="D856" s="190">
        <f>IF(ISBLANK(Nomen.complète!Y856),"-",Nomen.complète!Y856)</f>
        <v>65</v>
      </c>
      <c r="E856" s="190">
        <f>IF(ISBLANK(Nomen.complète!Z856),"-",Nomen.complète!Z856)</f>
        <v>1</v>
      </c>
      <c r="F856" s="190">
        <f>IF(ISBLANK(Nomen.complète!AA856),"-",Nomen.complète!AA856)</f>
        <v>2</v>
      </c>
      <c r="G856" s="191">
        <f>IF(ISBLANK(Nomen.complète!AB856),"-",Nomen.complète!AB856)</f>
        <v>0</v>
      </c>
      <c r="H856" s="191">
        <f>IF(ISBLANK(Nomen.complète!AC856),"-",Nomen.complète!AC856)</f>
        <v>0</v>
      </c>
    </row>
    <row r="857" spans="1:8" x14ac:dyDescent="0.2">
      <c r="A857" s="164">
        <f>IF(ISBLANK(Nomen.complète!V857),"-",Nomen.complète!V857)</f>
        <v>52700000</v>
      </c>
      <c r="B857" s="189" t="str">
        <f>IF(ISBLANK(Nomen.complète!W857),"-",Nomen.complète!W857)</f>
        <v>Formation élémentaire: Vente</v>
      </c>
      <c r="C857" s="190">
        <f>IF(ISBLANK(Nomen.complète!X857),"-",Nomen.complète!X857)</f>
        <v>14</v>
      </c>
      <c r="D857" s="190">
        <f>IF(ISBLANK(Nomen.complète!Y857),"-",Nomen.complète!Y857)</f>
        <v>65</v>
      </c>
      <c r="E857" s="190">
        <f>IF(ISBLANK(Nomen.complète!Z857),"-",Nomen.complète!Z857)</f>
        <v>1</v>
      </c>
      <c r="F857" s="190">
        <f>IF(ISBLANK(Nomen.complète!AA857),"-",Nomen.complète!AA857)</f>
        <v>2</v>
      </c>
      <c r="G857" s="191">
        <f>IF(ISBLANK(Nomen.complète!AB857),"-",Nomen.complète!AB857)</f>
        <v>0</v>
      </c>
      <c r="H857" s="191">
        <f>IF(ISBLANK(Nomen.complète!AC857),"-",Nomen.complète!AC857)</f>
        <v>0</v>
      </c>
    </row>
    <row r="858" spans="1:8" x14ac:dyDescent="0.2">
      <c r="A858" s="164">
        <f>IF(ISBLANK(Nomen.complète!V858),"-",Nomen.complète!V858)</f>
        <v>52900000</v>
      </c>
      <c r="B858" s="189" t="str">
        <f>IF(ISBLANK(Nomen.complète!W858),"-",Nomen.complète!W858)</f>
        <v>Formation élémentaire: autres professions</v>
      </c>
      <c r="C858" s="190">
        <f>IF(ISBLANK(Nomen.complète!X858),"-",Nomen.complète!X858)</f>
        <v>14</v>
      </c>
      <c r="D858" s="190">
        <f>IF(ISBLANK(Nomen.complète!Y858),"-",Nomen.complète!Y858)</f>
        <v>65</v>
      </c>
      <c r="E858" s="190">
        <f>IF(ISBLANK(Nomen.complète!Z858),"-",Nomen.complète!Z858)</f>
        <v>1</v>
      </c>
      <c r="F858" s="190">
        <f>IF(ISBLANK(Nomen.complète!AA858),"-",Nomen.complète!AA858)</f>
        <v>3</v>
      </c>
      <c r="G858" s="191">
        <f>IF(ISBLANK(Nomen.complète!AB858),"-",Nomen.complète!AB858)</f>
        <v>0</v>
      </c>
      <c r="H858" s="191">
        <f>IF(ISBLANK(Nomen.complète!AC858),"-",Nomen.complète!AC858)</f>
        <v>0</v>
      </c>
    </row>
    <row r="859" spans="1:8" x14ac:dyDescent="0.2">
      <c r="A859" s="164">
        <f>IF(ISBLANK(Nomen.complète!V859),"-",Nomen.complète!V859)</f>
        <v>0</v>
      </c>
      <c r="B859" s="189" t="str">
        <f>IF(ISBLANK(Nomen.complète!W859),"-",Nomen.complète!W859)</f>
        <v>### TERTIAIRE PROF ###</v>
      </c>
      <c r="C859" s="190">
        <f>IF(ISBLANK(Nomen.complète!X859),"-",Nomen.complète!X859)</f>
        <v>0</v>
      </c>
      <c r="D859" s="190">
        <f>IF(ISBLANK(Nomen.complète!Y859),"-",Nomen.complète!Y859)</f>
        <v>0</v>
      </c>
      <c r="E859" s="190">
        <f>IF(ISBLANK(Nomen.complète!Z859),"-",Nomen.complète!Z859)</f>
        <v>0</v>
      </c>
      <c r="F859" s="190">
        <f>IF(ISBLANK(Nomen.complète!AA859),"-",Nomen.complète!AA859)</f>
        <v>0</v>
      </c>
      <c r="G859" s="191">
        <f>IF(ISBLANK(Nomen.complète!AB859),"-",Nomen.complète!AB859)</f>
        <v>0</v>
      </c>
      <c r="H859" s="191">
        <f>IF(ISBLANK(Nomen.complète!AC859),"-",Nomen.complète!AC859)</f>
        <v>0</v>
      </c>
    </row>
    <row r="860" spans="1:8" x14ac:dyDescent="0.2">
      <c r="A860" s="164">
        <f>IF(ISBLANK(Nomen.complète!V860),"-",Nomen.complète!V860)</f>
        <v>61110000</v>
      </c>
      <c r="B860" s="189" t="str">
        <f>IF(ISBLANK(Nomen.complète!W860),"-",Nomen.complète!W860)</f>
        <v>(Einrichtungsgestalter/in) (tertiaire - non réglementé)</v>
      </c>
      <c r="C860" s="190">
        <f>IF(ISBLANK(Nomen.complète!X860),"-",Nomen.complète!X860)</f>
        <v>18</v>
      </c>
      <c r="D860" s="190">
        <f>IF(ISBLANK(Nomen.complète!Y860),"-",Nomen.complète!Y860)</f>
        <v>65</v>
      </c>
      <c r="E860" s="190">
        <f>IF(ISBLANK(Nomen.complète!Z860),"-",Nomen.complète!Z860)</f>
        <v>1</v>
      </c>
      <c r="F860" s="190">
        <f>IF(ISBLANK(Nomen.complète!AA860),"-",Nomen.complète!AA860)</f>
        <v>5</v>
      </c>
      <c r="G860" s="191">
        <f>IF(ISBLANK(Nomen.complète!AB860),"-",Nomen.complète!AB860)</f>
        <v>90</v>
      </c>
      <c r="H860" s="191">
        <f>IF(ISBLANK(Nomen.complète!AC860),"-",Nomen.complète!AC860)</f>
        <v>0</v>
      </c>
    </row>
    <row r="861" spans="1:8" x14ac:dyDescent="0.2">
      <c r="A861" s="164">
        <f>IF(ISBLANK(Nomen.complète!V861),"-",Nomen.complète!V861)</f>
        <v>77625000</v>
      </c>
      <c r="B861" s="189" t="str">
        <f>IF(ISBLANK(Nomen.complète!W861),"-",Nomen.complète!W861)</f>
        <v>(Experte/Expertin in Personal- und Sozialversicherungsmanagement NDK) (tertaire - non réglementé)</v>
      </c>
      <c r="C861" s="190">
        <f>IF(ISBLANK(Nomen.complète!X861),"-",Nomen.complète!X861)</f>
        <v>18</v>
      </c>
      <c r="D861" s="190">
        <f>IF(ISBLANK(Nomen.complète!Y861),"-",Nomen.complète!Y861)</f>
        <v>65</v>
      </c>
      <c r="E861" s="190">
        <f>IF(ISBLANK(Nomen.complète!Z861),"-",Nomen.complète!Z861)</f>
        <v>1</v>
      </c>
      <c r="F861" s="190">
        <f>IF(ISBLANK(Nomen.complète!AA861),"-",Nomen.complète!AA861)</f>
        <v>5</v>
      </c>
      <c r="G861" s="191">
        <f>IF(ISBLANK(Nomen.complète!AB861),"-",Nomen.complète!AB861)</f>
        <v>90</v>
      </c>
      <c r="H861" s="191">
        <f>IF(ISBLANK(Nomen.complète!AC861),"-",Nomen.complète!AC861)</f>
        <v>0</v>
      </c>
    </row>
    <row r="862" spans="1:8" x14ac:dyDescent="0.2">
      <c r="A862" s="164">
        <f>IF(ISBLANK(Nomen.complète!V862),"-",Nomen.complète!V862)</f>
        <v>66420000</v>
      </c>
      <c r="B862" s="189" t="str">
        <f>IF(ISBLANK(Nomen.complète!W862),"-",Nomen.complète!W862)</f>
        <v>(Fertigungsfachmann) BF</v>
      </c>
      <c r="C862" s="190">
        <f>IF(ISBLANK(Nomen.complète!X862),"-",Nomen.complète!X862)</f>
        <v>18</v>
      </c>
      <c r="D862" s="190">
        <f>IF(ISBLANK(Nomen.complète!Y862),"-",Nomen.complète!Y862)</f>
        <v>65</v>
      </c>
      <c r="E862" s="190">
        <f>IF(ISBLANK(Nomen.complète!Z862),"-",Nomen.complète!Z862)</f>
        <v>1</v>
      </c>
      <c r="F862" s="190">
        <f>IF(ISBLANK(Nomen.complète!AA862),"-",Nomen.complète!AA862)</f>
        <v>5</v>
      </c>
      <c r="G862" s="191">
        <f>IF(ISBLANK(Nomen.complète!AB862),"-",Nomen.complète!AB862)</f>
        <v>90</v>
      </c>
      <c r="H862" s="191">
        <f>IF(ISBLANK(Nomen.complète!AC862),"-",Nomen.complète!AC862)</f>
        <v>0</v>
      </c>
    </row>
    <row r="863" spans="1:8" x14ac:dyDescent="0.2">
      <c r="A863" s="164">
        <f>IF(ISBLANK(Nomen.complète!V863),"-",Nomen.complète!V863)</f>
        <v>77125000</v>
      </c>
      <c r="B863" s="189" t="str">
        <f>IF(ISBLANK(Nomen.complète!W863),"-",Nomen.complète!W863)</f>
        <v>(Finanzverwalter/in) (tertaire - non réglementé)</v>
      </c>
      <c r="C863" s="190">
        <f>IF(ISBLANK(Nomen.complète!X863),"-",Nomen.complète!X863)</f>
        <v>18</v>
      </c>
      <c r="D863" s="190">
        <f>IF(ISBLANK(Nomen.complète!Y863),"-",Nomen.complète!Y863)</f>
        <v>65</v>
      </c>
      <c r="E863" s="190">
        <f>IF(ISBLANK(Nomen.complète!Z863),"-",Nomen.complète!Z863)</f>
        <v>1</v>
      </c>
      <c r="F863" s="190">
        <f>IF(ISBLANK(Nomen.complète!AA863),"-",Nomen.complète!AA863)</f>
        <v>5</v>
      </c>
      <c r="G863" s="191">
        <f>IF(ISBLANK(Nomen.complète!AB863),"-",Nomen.complète!AB863)</f>
        <v>90</v>
      </c>
      <c r="H863" s="191">
        <f>IF(ISBLANK(Nomen.complète!AC863),"-",Nomen.complète!AC863)</f>
        <v>0</v>
      </c>
    </row>
    <row r="864" spans="1:8" x14ac:dyDescent="0.2">
      <c r="A864" s="164">
        <f>IF(ISBLANK(Nomen.complète!V864),"-",Nomen.complète!V864)</f>
        <v>84073000</v>
      </c>
      <c r="B864" s="189" t="str">
        <f>IF(ISBLANK(Nomen.complète!W864),"-",Nomen.complète!W864)</f>
        <v>(Fitness- und Bewegungstrainer/-in) (tertiaire - non réglementé)</v>
      </c>
      <c r="C864" s="190">
        <f>IF(ISBLANK(Nomen.complète!X864),"-",Nomen.complète!X864)</f>
        <v>18</v>
      </c>
      <c r="D864" s="190">
        <f>IF(ISBLANK(Nomen.complète!Y864),"-",Nomen.complète!Y864)</f>
        <v>65</v>
      </c>
      <c r="E864" s="190">
        <f>IF(ISBLANK(Nomen.complète!Z864),"-",Nomen.complète!Z864)</f>
        <v>1</v>
      </c>
      <c r="F864" s="190">
        <f>IF(ISBLANK(Nomen.complète!AA864),"-",Nomen.complète!AA864)</f>
        <v>1</v>
      </c>
      <c r="G864" s="191">
        <f>IF(ISBLANK(Nomen.complète!AB864),"-",Nomen.complète!AB864)</f>
        <v>0</v>
      </c>
      <c r="H864" s="191">
        <f>IF(ISBLANK(Nomen.complète!AC864),"-",Nomen.complète!AC864)</f>
        <v>0</v>
      </c>
    </row>
    <row r="865" spans="1:8" x14ac:dyDescent="0.2">
      <c r="A865" s="164">
        <f>IF(ISBLANK(Nomen.complète!V865),"-",Nomen.complète!V865)</f>
        <v>74070000</v>
      </c>
      <c r="B865" s="189" t="str">
        <f>IF(ISBLANK(Nomen.complète!W865),"-",Nomen.complète!W865)</f>
        <v>(Knitwear Spezialist/in STF) (tertaire - non réglementé)</v>
      </c>
      <c r="C865" s="190">
        <f>IF(ISBLANK(Nomen.complète!X865),"-",Nomen.complète!X865)</f>
        <v>18</v>
      </c>
      <c r="D865" s="190">
        <f>IF(ISBLANK(Nomen.complète!Y865),"-",Nomen.complète!Y865)</f>
        <v>65</v>
      </c>
      <c r="E865" s="190">
        <f>IF(ISBLANK(Nomen.complète!Z865),"-",Nomen.complète!Z865)</f>
        <v>1</v>
      </c>
      <c r="F865" s="190">
        <f>IF(ISBLANK(Nomen.complète!AA865),"-",Nomen.complète!AA865)</f>
        <v>5</v>
      </c>
      <c r="G865" s="191">
        <f>IF(ISBLANK(Nomen.complète!AB865),"-",Nomen.complète!AB865)</f>
        <v>90</v>
      </c>
      <c r="H865" s="191">
        <f>IF(ISBLANK(Nomen.complète!AC865),"-",Nomen.complète!AC865)</f>
        <v>0</v>
      </c>
    </row>
    <row r="866" spans="1:8" x14ac:dyDescent="0.2">
      <c r="A866" s="164">
        <f>IF(ISBLANK(Nomen.complète!V866),"-",Nomen.complète!V866)</f>
        <v>71910000</v>
      </c>
      <c r="B866" s="189" t="str">
        <f>IF(ISBLANK(Nomen.complète!W866),"-",Nomen.complète!W866)</f>
        <v>(Meteorologische/r Assistent/in) (tertiaire - non réglementé)</v>
      </c>
      <c r="C866" s="190">
        <f>IF(ISBLANK(Nomen.complète!X866),"-",Nomen.complète!X866)</f>
        <v>18</v>
      </c>
      <c r="D866" s="190">
        <f>IF(ISBLANK(Nomen.complète!Y866),"-",Nomen.complète!Y866)</f>
        <v>65</v>
      </c>
      <c r="E866" s="190">
        <f>IF(ISBLANK(Nomen.complète!Z866),"-",Nomen.complète!Z866)</f>
        <v>1</v>
      </c>
      <c r="F866" s="190">
        <f>IF(ISBLANK(Nomen.complète!AA866),"-",Nomen.complète!AA866)</f>
        <v>5</v>
      </c>
      <c r="G866" s="191">
        <f>IF(ISBLANK(Nomen.complète!AB866),"-",Nomen.complète!AB866)</f>
        <v>90</v>
      </c>
      <c r="H866" s="191">
        <f>IF(ISBLANK(Nomen.complète!AC866),"-",Nomen.complète!AC866)</f>
        <v>0</v>
      </c>
    </row>
    <row r="867" spans="1:8" x14ac:dyDescent="0.2">
      <c r="A867" s="164">
        <f>IF(ISBLANK(Nomen.complète!V867),"-",Nomen.complète!V867)</f>
        <v>85630000</v>
      </c>
      <c r="B867" s="189" t="str">
        <f>IF(ISBLANK(Nomen.complète!W867),"-",Nomen.complète!W867)</f>
        <v>(Nachdiplomstudium (NDS) Patientenedukation) (tertaire - non réglementé)</v>
      </c>
      <c r="C867" s="190">
        <f>IF(ISBLANK(Nomen.complète!X867),"-",Nomen.complète!X867)</f>
        <v>18</v>
      </c>
      <c r="D867" s="190">
        <f>IF(ISBLANK(Nomen.complète!Y867),"-",Nomen.complète!Y867)</f>
        <v>65</v>
      </c>
      <c r="E867" s="190">
        <f>IF(ISBLANK(Nomen.complète!Z867),"-",Nomen.complète!Z867)</f>
        <v>1</v>
      </c>
      <c r="F867" s="190">
        <f>IF(ISBLANK(Nomen.complète!AA867),"-",Nomen.complète!AA867)</f>
        <v>5</v>
      </c>
      <c r="G867" s="191">
        <f>IF(ISBLANK(Nomen.complète!AB867),"-",Nomen.complète!AB867)</f>
        <v>90</v>
      </c>
      <c r="H867" s="191">
        <f>IF(ISBLANK(Nomen.complète!AC867),"-",Nomen.complète!AC867)</f>
        <v>0</v>
      </c>
    </row>
    <row r="868" spans="1:8" x14ac:dyDescent="0.2">
      <c r="A868" s="164">
        <f>IF(ISBLANK(Nomen.complète!V868),"-",Nomen.complète!V868)</f>
        <v>86820000</v>
      </c>
      <c r="B868" s="189" t="str">
        <f>IF(ISBLANK(Nomen.complète!W868),"-",Nomen.complète!W868)</f>
        <v>(Sozialdiakonie mit Gemeindeanimation HF) (OCM 2005)</v>
      </c>
      <c r="C868" s="190">
        <f>IF(ISBLANK(Nomen.complète!X868),"-",Nomen.complète!X868)</f>
        <v>18</v>
      </c>
      <c r="D868" s="190">
        <f>IF(ISBLANK(Nomen.complète!Y868),"-",Nomen.complète!Y868)</f>
        <v>65</v>
      </c>
      <c r="E868" s="190">
        <f>IF(ISBLANK(Nomen.complète!Z868),"-",Nomen.complète!Z868)</f>
        <v>1</v>
      </c>
      <c r="F868" s="190">
        <f>IF(ISBLANK(Nomen.complète!AA868),"-",Nomen.complète!AA868)</f>
        <v>5</v>
      </c>
      <c r="G868" s="191">
        <f>IF(ISBLANK(Nomen.complète!AB868),"-",Nomen.complète!AB868)</f>
        <v>0</v>
      </c>
      <c r="H868" s="191">
        <f>IF(ISBLANK(Nomen.complète!AC868),"-",Nomen.complète!AC868)</f>
        <v>0</v>
      </c>
    </row>
    <row r="869" spans="1:8" x14ac:dyDescent="0.2">
      <c r="A869" s="164">
        <f>IF(ISBLANK(Nomen.complète!V869),"-",Nomen.complète!V869)</f>
        <v>77860000</v>
      </c>
      <c r="B869" s="189" t="str">
        <f>IF(ISBLANK(Nomen.complète!W869),"-",Nomen.complète!W869)</f>
        <v>(Verwaltungsfachmann/-frau) (tertaire - non réglementé)</v>
      </c>
      <c r="C869" s="190">
        <f>IF(ISBLANK(Nomen.complète!X869),"-",Nomen.complète!X869)</f>
        <v>18</v>
      </c>
      <c r="D869" s="190">
        <f>IF(ISBLANK(Nomen.complète!Y869),"-",Nomen.complète!Y869)</f>
        <v>65</v>
      </c>
      <c r="E869" s="190">
        <f>IF(ISBLANK(Nomen.complète!Z869),"-",Nomen.complète!Z869)</f>
        <v>1</v>
      </c>
      <c r="F869" s="190">
        <f>IF(ISBLANK(Nomen.complète!AA869),"-",Nomen.complète!AA869)</f>
        <v>5</v>
      </c>
      <c r="G869" s="191">
        <f>IF(ISBLANK(Nomen.complète!AB869),"-",Nomen.complète!AB869)</f>
        <v>90</v>
      </c>
      <c r="H869" s="191">
        <f>IF(ISBLANK(Nomen.complète!AC869),"-",Nomen.complète!AC869)</f>
        <v>0</v>
      </c>
    </row>
    <row r="870" spans="1:8" x14ac:dyDescent="0.2">
      <c r="A870" s="164">
        <f>IF(ISBLANK(Nomen.complète!V870),"-",Nomen.complète!V870)</f>
        <v>77870000</v>
      </c>
      <c r="B870" s="189" t="str">
        <f>IF(ISBLANK(Nomen.complète!W870),"-",Nomen.complète!W870)</f>
        <v>(Verwaltungsmanager/in) (tertaire - non réglementé)</v>
      </c>
      <c r="C870" s="190">
        <f>IF(ISBLANK(Nomen.complète!X870),"-",Nomen.complète!X870)</f>
        <v>18</v>
      </c>
      <c r="D870" s="190">
        <f>IF(ISBLANK(Nomen.complète!Y870),"-",Nomen.complète!Y870)</f>
        <v>65</v>
      </c>
      <c r="E870" s="190">
        <f>IF(ISBLANK(Nomen.complète!Z870),"-",Nomen.complète!Z870)</f>
        <v>1</v>
      </c>
      <c r="F870" s="190">
        <f>IF(ISBLANK(Nomen.complète!AA870),"-",Nomen.complète!AA870)</f>
        <v>5</v>
      </c>
      <c r="G870" s="191">
        <f>IF(ISBLANK(Nomen.complète!AB870),"-",Nomen.complète!AB870)</f>
        <v>90</v>
      </c>
      <c r="H870" s="191">
        <f>IF(ISBLANK(Nomen.complète!AC870),"-",Nomen.complète!AC870)</f>
        <v>0</v>
      </c>
    </row>
    <row r="871" spans="1:8" x14ac:dyDescent="0.2">
      <c r="A871" s="164">
        <f>IF(ISBLANK(Nomen.complète!V871),"-",Nomen.complète!V871)</f>
        <v>84131000</v>
      </c>
      <c r="B871" s="189" t="str">
        <f>IF(ISBLANK(Nomen.complète!W871),"-",Nomen.complète!W871)</f>
        <v>Accompagnant socioprofessionnel (tertiaire - non réglementé)</v>
      </c>
      <c r="C871" s="190">
        <f>IF(ISBLANK(Nomen.complète!X871),"-",Nomen.complète!X871)</f>
        <v>18</v>
      </c>
      <c r="D871" s="190">
        <f>IF(ISBLANK(Nomen.complète!Y871),"-",Nomen.complète!Y871)</f>
        <v>65</v>
      </c>
      <c r="E871" s="190">
        <f>IF(ISBLANK(Nomen.complète!Z871),"-",Nomen.complète!Z871)</f>
        <v>1</v>
      </c>
      <c r="F871" s="190">
        <f>IF(ISBLANK(Nomen.complète!AA871),"-",Nomen.complète!AA871)</f>
        <v>5</v>
      </c>
      <c r="G871" s="191">
        <f>IF(ISBLANK(Nomen.complète!AB871),"-",Nomen.complète!AB871)</f>
        <v>90</v>
      </c>
      <c r="H871" s="191">
        <f>IF(ISBLANK(Nomen.complète!AC871),"-",Nomen.complète!AC871)</f>
        <v>0</v>
      </c>
    </row>
    <row r="872" spans="1:8" x14ac:dyDescent="0.2">
      <c r="A872" s="164">
        <f>IF(ISBLANK(Nomen.complète!V872),"-",Nomen.complète!V872)</f>
        <v>84132000</v>
      </c>
      <c r="B872" s="189" t="str">
        <f>IF(ISBLANK(Nomen.complète!W872),"-",Nomen.complète!W872)</f>
        <v>Accompagnant socioprofessionnel BF</v>
      </c>
      <c r="C872" s="190">
        <f>IF(ISBLANK(Nomen.complète!X872),"-",Nomen.complète!X872)</f>
        <v>18</v>
      </c>
      <c r="D872" s="190">
        <f>IF(ISBLANK(Nomen.complète!Y872),"-",Nomen.complète!Y872)</f>
        <v>65</v>
      </c>
      <c r="E872" s="190">
        <f>IF(ISBLANK(Nomen.complète!Z872),"-",Nomen.complète!Z872)</f>
        <v>1</v>
      </c>
      <c r="F872" s="190">
        <f>IF(ISBLANK(Nomen.complète!AA872),"-",Nomen.complète!AA872)</f>
        <v>5</v>
      </c>
      <c r="G872" s="191">
        <f>IF(ISBLANK(Nomen.complète!AB872),"-",Nomen.complète!AB872)</f>
        <v>90</v>
      </c>
      <c r="H872" s="191">
        <f>IF(ISBLANK(Nomen.complète!AC872),"-",Nomen.complète!AC872)</f>
        <v>0</v>
      </c>
    </row>
    <row r="873" spans="1:8" x14ac:dyDescent="0.2">
      <c r="A873" s="164">
        <f>IF(ISBLANK(Nomen.complète!V873),"-",Nomen.complète!V873)</f>
        <v>84130000</v>
      </c>
      <c r="B873" s="189" t="str">
        <f>IF(ISBLANK(Nomen.complète!W873),"-",Nomen.complète!W873)</f>
        <v>Accompagnant socioprofessionnel, dipl.</v>
      </c>
      <c r="C873" s="190">
        <f>IF(ISBLANK(Nomen.complète!X873),"-",Nomen.complète!X873)</f>
        <v>18</v>
      </c>
      <c r="D873" s="190">
        <f>IF(ISBLANK(Nomen.complète!Y873),"-",Nomen.complète!Y873)</f>
        <v>65</v>
      </c>
      <c r="E873" s="190">
        <f>IF(ISBLANK(Nomen.complète!Z873),"-",Nomen.complète!Z873)</f>
        <v>1</v>
      </c>
      <c r="F873" s="190">
        <f>IF(ISBLANK(Nomen.complète!AA873),"-",Nomen.complète!AA873)</f>
        <v>5</v>
      </c>
      <c r="G873" s="191">
        <f>IF(ISBLANK(Nomen.complète!AB873),"-",Nomen.complète!AB873)</f>
        <v>90</v>
      </c>
      <c r="H873" s="191">
        <f>IF(ISBLANK(Nomen.complète!AC873),"-",Nomen.complète!AC873)</f>
        <v>0</v>
      </c>
    </row>
    <row r="874" spans="1:8" x14ac:dyDescent="0.2">
      <c r="A874" s="164">
        <f>IF(ISBLANK(Nomen.complète!V874),"-",Nomen.complète!V874)</f>
        <v>86070000</v>
      </c>
      <c r="B874" s="189" t="str">
        <f>IF(ISBLANK(Nomen.complète!W874),"-",Nomen.complète!W874)</f>
        <v>Accompagnateur en montagne BF</v>
      </c>
      <c r="C874" s="190">
        <f>IF(ISBLANK(Nomen.complète!X874),"-",Nomen.complète!X874)</f>
        <v>18</v>
      </c>
      <c r="D874" s="190">
        <f>IF(ISBLANK(Nomen.complète!Y874),"-",Nomen.complète!Y874)</f>
        <v>65</v>
      </c>
      <c r="E874" s="190">
        <f>IF(ISBLANK(Nomen.complète!Z874),"-",Nomen.complète!Z874)</f>
        <v>1</v>
      </c>
      <c r="F874" s="190">
        <f>IF(ISBLANK(Nomen.complète!AA874),"-",Nomen.complète!AA874)</f>
        <v>5</v>
      </c>
      <c r="G874" s="191">
        <f>IF(ISBLANK(Nomen.complète!AB874),"-",Nomen.complète!AB874)</f>
        <v>90</v>
      </c>
      <c r="H874" s="191">
        <f>IF(ISBLANK(Nomen.complète!AC874),"-",Nomen.complète!AC874)</f>
        <v>0</v>
      </c>
    </row>
    <row r="875" spans="1:8" x14ac:dyDescent="0.2">
      <c r="A875" s="164">
        <f>IF(ISBLANK(Nomen.complète!V875),"-",Nomen.complète!V875)</f>
        <v>86775000</v>
      </c>
      <c r="B875" s="189" t="str">
        <f>IF(ISBLANK(Nomen.complète!W875),"-",Nomen.complète!W875)</f>
        <v>Accompagnateur social BF</v>
      </c>
      <c r="C875" s="190">
        <f>IF(ISBLANK(Nomen.complète!X875),"-",Nomen.complète!X875)</f>
        <v>18</v>
      </c>
      <c r="D875" s="190">
        <f>IF(ISBLANK(Nomen.complète!Y875),"-",Nomen.complète!Y875)</f>
        <v>65</v>
      </c>
      <c r="E875" s="190">
        <f>IF(ISBLANK(Nomen.complète!Z875),"-",Nomen.complète!Z875)</f>
        <v>1</v>
      </c>
      <c r="F875" s="190">
        <f>IF(ISBLANK(Nomen.complète!AA875),"-",Nomen.complète!AA875)</f>
        <v>5</v>
      </c>
      <c r="G875" s="191">
        <f>IF(ISBLANK(Nomen.complète!AB875),"-",Nomen.complète!AB875)</f>
        <v>90</v>
      </c>
      <c r="H875" s="191">
        <f>IF(ISBLANK(Nomen.complète!AC875),"-",Nomen.complète!AC875)</f>
        <v>0</v>
      </c>
    </row>
    <row r="876" spans="1:8" x14ac:dyDescent="0.2">
      <c r="A876" s="164">
        <f>IF(ISBLANK(Nomen.complète!V876),"-",Nomen.complète!V876)</f>
        <v>75250000</v>
      </c>
      <c r="B876" s="189" t="str">
        <f>IF(ISBLANK(Nomen.complète!W876),"-",Nomen.complète!W876)</f>
        <v>Acheteur, dipl.</v>
      </c>
      <c r="C876" s="190">
        <f>IF(ISBLANK(Nomen.complète!X876),"-",Nomen.complète!X876)</f>
        <v>18</v>
      </c>
      <c r="D876" s="190">
        <f>IF(ISBLANK(Nomen.complète!Y876),"-",Nomen.complète!Y876)</f>
        <v>65</v>
      </c>
      <c r="E876" s="190">
        <f>IF(ISBLANK(Nomen.complète!Z876),"-",Nomen.complète!Z876)</f>
        <v>1</v>
      </c>
      <c r="F876" s="190">
        <f>IF(ISBLANK(Nomen.complète!AA876),"-",Nomen.complète!AA876)</f>
        <v>5</v>
      </c>
      <c r="G876" s="191">
        <f>IF(ISBLANK(Nomen.complète!AB876),"-",Nomen.complète!AB876)</f>
        <v>90</v>
      </c>
      <c r="H876" s="191">
        <f>IF(ISBLANK(Nomen.complète!AC876),"-",Nomen.complète!AC876)</f>
        <v>0</v>
      </c>
    </row>
    <row r="877" spans="1:8" x14ac:dyDescent="0.2">
      <c r="A877" s="164">
        <f>IF(ISBLANK(Nomen.complète!V877),"-",Nomen.complète!V877)</f>
        <v>84060000</v>
      </c>
      <c r="B877" s="189" t="str">
        <f>IF(ISBLANK(Nomen.complète!W877),"-",Nomen.complète!W877)</f>
        <v>Activation ES (OCM 2005)</v>
      </c>
      <c r="C877" s="190">
        <f>IF(ISBLANK(Nomen.complète!X877),"-",Nomen.complète!X877)</f>
        <v>19</v>
      </c>
      <c r="D877" s="190">
        <f>IF(ISBLANK(Nomen.complète!Y877),"-",Nomen.complète!Y877)</f>
        <v>65</v>
      </c>
      <c r="E877" s="190">
        <f>IF(ISBLANK(Nomen.complète!Z877),"-",Nomen.complète!Z877)</f>
        <v>1</v>
      </c>
      <c r="F877" s="190">
        <f>IF(ISBLANK(Nomen.complète!AA877),"-",Nomen.complète!AA877)</f>
        <v>5</v>
      </c>
      <c r="G877" s="191">
        <f>IF(ISBLANK(Nomen.complète!AB877),"-",Nomen.complète!AB877)</f>
        <v>0</v>
      </c>
      <c r="H877" s="191">
        <f>IF(ISBLANK(Nomen.complète!AC877),"-",Nomen.complète!AC877)</f>
        <v>0</v>
      </c>
    </row>
    <row r="878" spans="1:8" x14ac:dyDescent="0.2">
      <c r="A878" s="164">
        <f>IF(ISBLANK(Nomen.complète!V878),"-",Nomen.complète!V878)</f>
        <v>84458000</v>
      </c>
      <c r="B878" s="189" t="str">
        <f>IF(ISBLANK(Nomen.complète!W878),"-",Nomen.complète!W878)</f>
        <v>Acupuncteur (tertiaire - non réglementé)</v>
      </c>
      <c r="C878" s="190">
        <f>IF(ISBLANK(Nomen.complète!X878),"-",Nomen.complète!X878)</f>
        <v>18</v>
      </c>
      <c r="D878" s="190">
        <f>IF(ISBLANK(Nomen.complète!Y878),"-",Nomen.complète!Y878)</f>
        <v>65</v>
      </c>
      <c r="E878" s="190">
        <f>IF(ISBLANK(Nomen.complète!Z878),"-",Nomen.complète!Z878)</f>
        <v>1</v>
      </c>
      <c r="F878" s="190">
        <f>IF(ISBLANK(Nomen.complète!AA878),"-",Nomen.complète!AA878)</f>
        <v>5</v>
      </c>
      <c r="G878" s="191">
        <f>IF(ISBLANK(Nomen.complète!AB878),"-",Nomen.complète!AB878)</f>
        <v>90</v>
      </c>
      <c r="H878" s="191">
        <f>IF(ISBLANK(Nomen.complète!AC878),"-",Nomen.complète!AC878)</f>
        <v>0</v>
      </c>
    </row>
    <row r="879" spans="1:8" x14ac:dyDescent="0.2">
      <c r="A879" s="164">
        <f>IF(ISBLANK(Nomen.complète!V879),"-",Nomen.complète!V879)</f>
        <v>84459000</v>
      </c>
      <c r="B879" s="189" t="str">
        <f>IF(ISBLANK(Nomen.complète!W879),"-",Nomen.complète!W879)</f>
        <v>Acupuncteur/herbaliste (tertiaire - non réglementé)</v>
      </c>
      <c r="C879" s="190">
        <f>IF(ISBLANK(Nomen.complète!X879),"-",Nomen.complète!X879)</f>
        <v>18</v>
      </c>
      <c r="D879" s="190">
        <f>IF(ISBLANK(Nomen.complète!Y879),"-",Nomen.complète!Y879)</f>
        <v>65</v>
      </c>
      <c r="E879" s="190">
        <f>IF(ISBLANK(Nomen.complète!Z879),"-",Nomen.complète!Z879)</f>
        <v>1</v>
      </c>
      <c r="F879" s="190">
        <f>IF(ISBLANK(Nomen.complète!AA879),"-",Nomen.complète!AA879)</f>
        <v>5</v>
      </c>
      <c r="G879" s="191">
        <f>IF(ISBLANK(Nomen.complète!AB879),"-",Nomen.complète!AB879)</f>
        <v>90</v>
      </c>
      <c r="H879" s="191">
        <f>IF(ISBLANK(Nomen.complète!AC879),"-",Nomen.complète!AC879)</f>
        <v>0</v>
      </c>
    </row>
    <row r="880" spans="1:8" x14ac:dyDescent="0.2">
      <c r="A880" s="164">
        <f>IF(ISBLANK(Nomen.complète!V880),"-",Nomen.complète!V880)</f>
        <v>73080000</v>
      </c>
      <c r="B880" s="189" t="str">
        <f>IF(ISBLANK(Nomen.complète!W880),"-",Nomen.complète!W880)</f>
        <v>Administrateur du bâtiment (tertiaire - non réglementé)</v>
      </c>
      <c r="C880" s="190">
        <f>IF(ISBLANK(Nomen.complète!X880),"-",Nomen.complète!X880)</f>
        <v>18</v>
      </c>
      <c r="D880" s="190">
        <f>IF(ISBLANK(Nomen.complète!Y880),"-",Nomen.complète!Y880)</f>
        <v>65</v>
      </c>
      <c r="E880" s="190">
        <f>IF(ISBLANK(Nomen.complète!Z880),"-",Nomen.complète!Z880)</f>
        <v>1</v>
      </c>
      <c r="F880" s="190">
        <f>IF(ISBLANK(Nomen.complète!AA880),"-",Nomen.complète!AA880)</f>
        <v>5</v>
      </c>
      <c r="G880" s="191">
        <f>IF(ISBLANK(Nomen.complète!AB880),"-",Nomen.complète!AB880)</f>
        <v>90</v>
      </c>
      <c r="H880" s="191">
        <f>IF(ISBLANK(Nomen.complète!AC880),"-",Nomen.complète!AC880)</f>
        <v>0</v>
      </c>
    </row>
    <row r="881" spans="1:8" x14ac:dyDescent="0.2">
      <c r="A881" s="164">
        <f>IF(ISBLANK(Nomen.complète!V881),"-",Nomen.complète!V881)</f>
        <v>74600000</v>
      </c>
      <c r="B881" s="189" t="str">
        <f>IF(ISBLANK(Nomen.complète!W881),"-",Nomen.complète!W881)</f>
        <v>Administration des douanes ES (OCM 2005)</v>
      </c>
      <c r="C881" s="190">
        <f>IF(ISBLANK(Nomen.complète!X881),"-",Nomen.complète!X881)</f>
        <v>18</v>
      </c>
      <c r="D881" s="190">
        <f>IF(ISBLANK(Nomen.complète!Y881),"-",Nomen.complète!Y881)</f>
        <v>65</v>
      </c>
      <c r="E881" s="190">
        <f>IF(ISBLANK(Nomen.complète!Z881),"-",Nomen.complète!Z881)</f>
        <v>1</v>
      </c>
      <c r="F881" s="190">
        <f>IF(ISBLANK(Nomen.complète!AA881),"-",Nomen.complète!AA881)</f>
        <v>5</v>
      </c>
      <c r="G881" s="191">
        <f>IF(ISBLANK(Nomen.complète!AB881),"-",Nomen.complète!AB881)</f>
        <v>0</v>
      </c>
      <c r="H881" s="191">
        <f>IF(ISBLANK(Nomen.complète!AC881),"-",Nomen.complète!AC881)</f>
        <v>0</v>
      </c>
    </row>
    <row r="882" spans="1:8" x14ac:dyDescent="0.2">
      <c r="A882" s="164">
        <f>IF(ISBLANK(Nomen.complète!V882),"-",Nomen.complète!V882)</f>
        <v>77107000</v>
      </c>
      <c r="B882" s="189" t="str">
        <f>IF(ISBLANK(Nomen.complète!W882),"-",Nomen.complète!W882)</f>
        <v>Agent commercial de l'imprimerie BF</v>
      </c>
      <c r="C882" s="190">
        <f>IF(ISBLANK(Nomen.complète!X882),"-",Nomen.complète!X882)</f>
        <v>18</v>
      </c>
      <c r="D882" s="190">
        <f>IF(ISBLANK(Nomen.complète!Y882),"-",Nomen.complète!Y882)</f>
        <v>65</v>
      </c>
      <c r="E882" s="190">
        <f>IF(ISBLANK(Nomen.complète!Z882),"-",Nomen.complète!Z882)</f>
        <v>1</v>
      </c>
      <c r="F882" s="190">
        <f>IF(ISBLANK(Nomen.complète!AA882),"-",Nomen.complète!AA882)</f>
        <v>5</v>
      </c>
      <c r="G882" s="191">
        <f>IF(ISBLANK(Nomen.complète!AB882),"-",Nomen.complète!AB882)</f>
        <v>90</v>
      </c>
      <c r="H882" s="191">
        <f>IF(ISBLANK(Nomen.complète!AC882),"-",Nomen.complète!AC882)</f>
        <v>0</v>
      </c>
    </row>
    <row r="883" spans="1:8" x14ac:dyDescent="0.2">
      <c r="A883" s="164">
        <f>IF(ISBLANK(Nomen.complète!V883),"-",Nomen.complète!V883)</f>
        <v>82950000</v>
      </c>
      <c r="B883" s="189" t="str">
        <f>IF(ISBLANK(Nomen.complète!W883),"-",Nomen.complète!W883)</f>
        <v>Agent de détention BF</v>
      </c>
      <c r="C883" s="190">
        <f>IF(ISBLANK(Nomen.complète!X883),"-",Nomen.complète!X883)</f>
        <v>18</v>
      </c>
      <c r="D883" s="190">
        <f>IF(ISBLANK(Nomen.complète!Y883),"-",Nomen.complète!Y883)</f>
        <v>65</v>
      </c>
      <c r="E883" s="190">
        <f>IF(ISBLANK(Nomen.complète!Z883),"-",Nomen.complète!Z883)</f>
        <v>1</v>
      </c>
      <c r="F883" s="190">
        <f>IF(ISBLANK(Nomen.complète!AA883),"-",Nomen.complète!AA883)</f>
        <v>5</v>
      </c>
      <c r="G883" s="191">
        <f>IF(ISBLANK(Nomen.complète!AB883),"-",Nomen.complète!AB883)</f>
        <v>90</v>
      </c>
      <c r="H883" s="191">
        <f>IF(ISBLANK(Nomen.complète!AC883),"-",Nomen.complète!AC883)</f>
        <v>0</v>
      </c>
    </row>
    <row r="884" spans="1:8" x14ac:dyDescent="0.2">
      <c r="A884" s="164">
        <f>IF(ISBLANK(Nomen.complète!V884),"-",Nomen.complète!V884)</f>
        <v>66550000</v>
      </c>
      <c r="B884" s="189" t="str">
        <f>IF(ISBLANK(Nomen.complète!W884),"-",Nomen.complète!W884)</f>
        <v>Agent de maintenance BF</v>
      </c>
      <c r="C884" s="190">
        <f>IF(ISBLANK(Nomen.complète!X884),"-",Nomen.complète!X884)</f>
        <v>18</v>
      </c>
      <c r="D884" s="190">
        <f>IF(ISBLANK(Nomen.complète!Y884),"-",Nomen.complète!Y884)</f>
        <v>65</v>
      </c>
      <c r="E884" s="190">
        <f>IF(ISBLANK(Nomen.complète!Z884),"-",Nomen.complète!Z884)</f>
        <v>1</v>
      </c>
      <c r="F884" s="190">
        <f>IF(ISBLANK(Nomen.complète!AA884),"-",Nomen.complète!AA884)</f>
        <v>5</v>
      </c>
      <c r="G884" s="191">
        <f>IF(ISBLANK(Nomen.complète!AB884),"-",Nomen.complète!AB884)</f>
        <v>90</v>
      </c>
      <c r="H884" s="191">
        <f>IF(ISBLANK(Nomen.complète!AC884),"-",Nomen.complète!AC884)</f>
        <v>0</v>
      </c>
    </row>
    <row r="885" spans="1:8" x14ac:dyDescent="0.2">
      <c r="A885" s="164">
        <f>IF(ISBLANK(Nomen.complète!V885),"-",Nomen.complète!V885)</f>
        <v>71670000</v>
      </c>
      <c r="B885" s="189" t="str">
        <f>IF(ISBLANK(Nomen.complète!W885),"-",Nomen.complète!W885)</f>
        <v>Agent de processus BF</v>
      </c>
      <c r="C885" s="190">
        <f>IF(ISBLANK(Nomen.complète!X885),"-",Nomen.complète!X885)</f>
        <v>18</v>
      </c>
      <c r="D885" s="190">
        <f>IF(ISBLANK(Nomen.complète!Y885),"-",Nomen.complète!Y885)</f>
        <v>65</v>
      </c>
      <c r="E885" s="190">
        <f>IF(ISBLANK(Nomen.complète!Z885),"-",Nomen.complète!Z885)</f>
        <v>1</v>
      </c>
      <c r="F885" s="190">
        <f>IF(ISBLANK(Nomen.complète!AA885),"-",Nomen.complète!AA885)</f>
        <v>5</v>
      </c>
      <c r="G885" s="191">
        <f>IF(ISBLANK(Nomen.complète!AB885),"-",Nomen.complète!AB885)</f>
        <v>90</v>
      </c>
      <c r="H885" s="191">
        <f>IF(ISBLANK(Nomen.complète!AC885),"-",Nomen.complète!AC885)</f>
        <v>0</v>
      </c>
    </row>
    <row r="886" spans="1:8" x14ac:dyDescent="0.2">
      <c r="A886" s="164">
        <f>IF(ISBLANK(Nomen.complète!V886),"-",Nomen.complète!V886)</f>
        <v>79110000</v>
      </c>
      <c r="B886" s="189" t="str">
        <f>IF(ISBLANK(Nomen.complète!W886),"-",Nomen.complète!W886)</f>
        <v>Agent de transport et logistique BF</v>
      </c>
      <c r="C886" s="190">
        <f>IF(ISBLANK(Nomen.complète!X886),"-",Nomen.complète!X886)</f>
        <v>18</v>
      </c>
      <c r="D886" s="190">
        <f>IF(ISBLANK(Nomen.complète!Y886),"-",Nomen.complète!Y886)</f>
        <v>65</v>
      </c>
      <c r="E886" s="190">
        <f>IF(ISBLANK(Nomen.complète!Z886),"-",Nomen.complète!Z886)</f>
        <v>1</v>
      </c>
      <c r="F886" s="190">
        <f>IF(ISBLANK(Nomen.complète!AA886),"-",Nomen.complète!AA886)</f>
        <v>5</v>
      </c>
      <c r="G886" s="191">
        <f>IF(ISBLANK(Nomen.complète!AB886),"-",Nomen.complète!AB886)</f>
        <v>90</v>
      </c>
      <c r="H886" s="191">
        <f>IF(ISBLANK(Nomen.complète!AC886),"-",Nomen.complète!AC886)</f>
        <v>0</v>
      </c>
    </row>
    <row r="887" spans="1:8" x14ac:dyDescent="0.2">
      <c r="A887" s="164">
        <f>IF(ISBLANK(Nomen.complète!V887),"-",Nomen.complète!V887)</f>
        <v>79100000</v>
      </c>
      <c r="B887" s="189" t="str">
        <f>IF(ISBLANK(Nomen.complète!W887),"-",Nomen.complète!W887)</f>
        <v>Agent de transport par route BF</v>
      </c>
      <c r="C887" s="190">
        <f>IF(ISBLANK(Nomen.complète!X887),"-",Nomen.complète!X887)</f>
        <v>18</v>
      </c>
      <c r="D887" s="190">
        <f>IF(ISBLANK(Nomen.complète!Y887),"-",Nomen.complète!Y887)</f>
        <v>65</v>
      </c>
      <c r="E887" s="190">
        <f>IF(ISBLANK(Nomen.complète!Z887),"-",Nomen.complète!Z887)</f>
        <v>1</v>
      </c>
      <c r="F887" s="190">
        <f>IF(ISBLANK(Nomen.complète!AA887),"-",Nomen.complète!AA887)</f>
        <v>5</v>
      </c>
      <c r="G887" s="191">
        <f>IF(ISBLANK(Nomen.complète!AB887),"-",Nomen.complète!AB887)</f>
        <v>90</v>
      </c>
      <c r="H887" s="191">
        <f>IF(ISBLANK(Nomen.complète!AC887),"-",Nomen.complète!AC887)</f>
        <v>0</v>
      </c>
    </row>
    <row r="888" spans="1:8" x14ac:dyDescent="0.2">
      <c r="A888" s="164">
        <f>IF(ISBLANK(Nomen.complète!V888),"-",Nomen.complète!V888)</f>
        <v>98100000</v>
      </c>
      <c r="B888" s="189" t="str">
        <f>IF(ISBLANK(Nomen.complète!W888),"-",Nomen.complète!W888)</f>
        <v>Agent de voyages BF</v>
      </c>
      <c r="C888" s="190">
        <f>IF(ISBLANK(Nomen.complète!X888),"-",Nomen.complète!X888)</f>
        <v>18</v>
      </c>
      <c r="D888" s="190">
        <f>IF(ISBLANK(Nomen.complète!Y888),"-",Nomen.complète!Y888)</f>
        <v>65</v>
      </c>
      <c r="E888" s="190">
        <f>IF(ISBLANK(Nomen.complète!Z888),"-",Nomen.complète!Z888)</f>
        <v>1</v>
      </c>
      <c r="F888" s="190">
        <f>IF(ISBLANK(Nomen.complète!AA888),"-",Nomen.complète!AA888)</f>
        <v>5</v>
      </c>
      <c r="G888" s="191">
        <f>IF(ISBLANK(Nomen.complète!AB888),"-",Nomen.complète!AB888)</f>
        <v>90</v>
      </c>
      <c r="H888" s="191">
        <f>IF(ISBLANK(Nomen.complète!AC888),"-",Nomen.complète!AC888)</f>
        <v>0</v>
      </c>
    </row>
    <row r="889" spans="1:8" x14ac:dyDescent="0.2">
      <c r="A889" s="164">
        <f>IF(ISBLANK(Nomen.complète!V889),"-",Nomen.complète!V889)</f>
        <v>66070000</v>
      </c>
      <c r="B889" s="189" t="str">
        <f>IF(ISBLANK(Nomen.complète!W889),"-",Nomen.complète!W889)</f>
        <v>Agent en automatique BF</v>
      </c>
      <c r="C889" s="190">
        <f>IF(ISBLANK(Nomen.complète!X889),"-",Nomen.complète!X889)</f>
        <v>18</v>
      </c>
      <c r="D889" s="190">
        <f>IF(ISBLANK(Nomen.complète!Y889),"-",Nomen.complète!Y889)</f>
        <v>65</v>
      </c>
      <c r="E889" s="190">
        <f>IF(ISBLANK(Nomen.complète!Z889),"-",Nomen.complète!Z889)</f>
        <v>1</v>
      </c>
      <c r="F889" s="190">
        <f>IF(ISBLANK(Nomen.complète!AA889),"-",Nomen.complète!AA889)</f>
        <v>5</v>
      </c>
      <c r="G889" s="191">
        <f>IF(ISBLANK(Nomen.complète!AB889),"-",Nomen.complète!AB889)</f>
        <v>90</v>
      </c>
      <c r="H889" s="191">
        <f>IF(ISBLANK(Nomen.complète!AC889),"-",Nomen.complète!AC889)</f>
        <v>0</v>
      </c>
    </row>
    <row r="890" spans="1:8" x14ac:dyDescent="0.2">
      <c r="A890" s="164">
        <f>IF(ISBLANK(Nomen.complète!V890),"-",Nomen.complète!V890)</f>
        <v>77750000</v>
      </c>
      <c r="B890" s="189" t="str">
        <f>IF(ISBLANK(Nomen.complète!W890),"-",Nomen.complète!W890)</f>
        <v>Agent fiduciaire BF</v>
      </c>
      <c r="C890" s="190">
        <f>IF(ISBLANK(Nomen.complète!X890),"-",Nomen.complète!X890)</f>
        <v>18</v>
      </c>
      <c r="D890" s="190">
        <f>IF(ISBLANK(Nomen.complète!Y890),"-",Nomen.complète!Y890)</f>
        <v>65</v>
      </c>
      <c r="E890" s="190">
        <f>IF(ISBLANK(Nomen.complète!Z890),"-",Nomen.complète!Z890)</f>
        <v>1</v>
      </c>
      <c r="F890" s="190">
        <f>IF(ISBLANK(Nomen.complète!AA890),"-",Nomen.complète!AA890)</f>
        <v>5</v>
      </c>
      <c r="G890" s="191">
        <f>IF(ISBLANK(Nomen.complète!AB890),"-",Nomen.complète!AB890)</f>
        <v>90</v>
      </c>
      <c r="H890" s="191">
        <f>IF(ISBLANK(Nomen.complète!AC890),"-",Nomen.complète!AC890)</f>
        <v>0</v>
      </c>
    </row>
    <row r="891" spans="1:8" x14ac:dyDescent="0.2">
      <c r="A891" s="164">
        <f>IF(ISBLANK(Nomen.complète!V891),"-",Nomen.complète!V891)</f>
        <v>83100000</v>
      </c>
      <c r="B891" s="189" t="str">
        <f>IF(ISBLANK(Nomen.complète!W891),"-",Nomen.complète!W891)</f>
        <v>Agent professionnel de protection de personnes et de biens BF</v>
      </c>
      <c r="C891" s="190">
        <f>IF(ISBLANK(Nomen.complète!X891),"-",Nomen.complète!X891)</f>
        <v>18</v>
      </c>
      <c r="D891" s="190">
        <f>IF(ISBLANK(Nomen.complète!Y891),"-",Nomen.complète!Y891)</f>
        <v>65</v>
      </c>
      <c r="E891" s="190">
        <f>IF(ISBLANK(Nomen.complète!Z891),"-",Nomen.complète!Z891)</f>
        <v>1</v>
      </c>
      <c r="F891" s="190">
        <f>IF(ISBLANK(Nomen.complète!AA891),"-",Nomen.complète!AA891)</f>
        <v>5</v>
      </c>
      <c r="G891" s="191">
        <f>IF(ISBLANK(Nomen.complète!AB891),"-",Nomen.complète!AB891)</f>
        <v>90</v>
      </c>
      <c r="H891" s="191">
        <f>IF(ISBLANK(Nomen.complète!AC891),"-",Nomen.complète!AC891)</f>
        <v>0</v>
      </c>
    </row>
    <row r="892" spans="1:8" x14ac:dyDescent="0.2">
      <c r="A892" s="164">
        <f>IF(ISBLANK(Nomen.complète!V892),"-",Nomen.complète!V892)</f>
        <v>83110000</v>
      </c>
      <c r="B892" s="189" t="str">
        <f>IF(ISBLANK(Nomen.complète!W892),"-",Nomen.complète!W892)</f>
        <v>Agent professionnel de sécurité et de surveillance BF</v>
      </c>
      <c r="C892" s="190">
        <f>IF(ISBLANK(Nomen.complète!X892),"-",Nomen.complète!X892)</f>
        <v>18</v>
      </c>
      <c r="D892" s="190">
        <f>IF(ISBLANK(Nomen.complète!Y892),"-",Nomen.complète!Y892)</f>
        <v>65</v>
      </c>
      <c r="E892" s="190">
        <f>IF(ISBLANK(Nomen.complète!Z892),"-",Nomen.complète!Z892)</f>
        <v>1</v>
      </c>
      <c r="F892" s="190">
        <f>IF(ISBLANK(Nomen.complète!AA892),"-",Nomen.complète!AA892)</f>
        <v>5</v>
      </c>
      <c r="G892" s="191">
        <f>IF(ISBLANK(Nomen.complète!AB892),"-",Nomen.complète!AB892)</f>
        <v>90</v>
      </c>
      <c r="H892" s="191">
        <f>IF(ISBLANK(Nomen.complète!AC892),"-",Nomen.complète!AC892)</f>
        <v>0</v>
      </c>
    </row>
    <row r="893" spans="1:8" x14ac:dyDescent="0.2">
      <c r="A893" s="164">
        <f>IF(ISBLANK(Nomen.complète!V893),"-",Nomen.complète!V893)</f>
        <v>83042000</v>
      </c>
      <c r="B893" s="189" t="str">
        <f>IF(ISBLANK(Nomen.complète!W893),"-",Nomen.complète!W893)</f>
        <v>Agent professionnel de sécurité manifestations BF</v>
      </c>
      <c r="C893" s="190">
        <f>IF(ISBLANK(Nomen.complète!X893),"-",Nomen.complète!X893)</f>
        <v>18</v>
      </c>
      <c r="D893" s="190">
        <f>IF(ISBLANK(Nomen.complète!Y893),"-",Nomen.complète!Y893)</f>
        <v>65</v>
      </c>
      <c r="E893" s="190">
        <f>IF(ISBLANK(Nomen.complète!Z893),"-",Nomen.complète!Z893)</f>
        <v>1</v>
      </c>
      <c r="F893" s="190">
        <f>IF(ISBLANK(Nomen.complète!AA893),"-",Nomen.complète!AA893)</f>
        <v>5</v>
      </c>
      <c r="G893" s="191">
        <f>IF(ISBLANK(Nomen.complète!AB893),"-",Nomen.complète!AB893)</f>
        <v>90</v>
      </c>
      <c r="H893" s="191">
        <f>IF(ISBLANK(Nomen.complète!AC893),"-",Nomen.complète!AC893)</f>
        <v>0</v>
      </c>
    </row>
    <row r="894" spans="1:8" x14ac:dyDescent="0.2">
      <c r="A894" s="164">
        <f>IF(ISBLANK(Nomen.complète!V894),"-",Nomen.complète!V894)</f>
        <v>83041000</v>
      </c>
      <c r="B894" s="189" t="str">
        <f>IF(ISBLANK(Nomen.complète!W894),"-",Nomen.complète!W894)</f>
        <v>Agent professionnel de sécurité protection de personnes BF</v>
      </c>
      <c r="C894" s="190">
        <f>IF(ISBLANK(Nomen.complète!X894),"-",Nomen.complète!X894)</f>
        <v>18</v>
      </c>
      <c r="D894" s="190">
        <f>IF(ISBLANK(Nomen.complète!Y894),"-",Nomen.complète!Y894)</f>
        <v>65</v>
      </c>
      <c r="E894" s="190">
        <f>IF(ISBLANK(Nomen.complète!Z894),"-",Nomen.complète!Z894)</f>
        <v>1</v>
      </c>
      <c r="F894" s="190">
        <f>IF(ISBLANK(Nomen.complète!AA894),"-",Nomen.complète!AA894)</f>
        <v>5</v>
      </c>
      <c r="G894" s="191">
        <f>IF(ISBLANK(Nomen.complète!AB894),"-",Nomen.complète!AB894)</f>
        <v>90</v>
      </c>
      <c r="H894" s="191">
        <f>IF(ISBLANK(Nomen.complète!AC894),"-",Nomen.complète!AC894)</f>
        <v>0</v>
      </c>
    </row>
    <row r="895" spans="1:8" x14ac:dyDescent="0.2">
      <c r="A895" s="164">
        <f>IF(ISBLANK(Nomen.complète!V895),"-",Nomen.complète!V895)</f>
        <v>83043000</v>
      </c>
      <c r="B895" s="189" t="str">
        <f>IF(ISBLANK(Nomen.complète!W895),"-",Nomen.complète!W895)</f>
        <v>Agent professionnel de sécurité service de centrale BF</v>
      </c>
      <c r="C895" s="190">
        <f>IF(ISBLANK(Nomen.complète!X895),"-",Nomen.complète!X895)</f>
        <v>18</v>
      </c>
      <c r="D895" s="190">
        <f>IF(ISBLANK(Nomen.complète!Y895),"-",Nomen.complète!Y895)</f>
        <v>65</v>
      </c>
      <c r="E895" s="190">
        <f>IF(ISBLANK(Nomen.complète!Z895),"-",Nomen.complète!Z895)</f>
        <v>1</v>
      </c>
      <c r="F895" s="190">
        <f>IF(ISBLANK(Nomen.complète!AA895),"-",Nomen.complète!AA895)</f>
        <v>5</v>
      </c>
      <c r="G895" s="191">
        <f>IF(ISBLANK(Nomen.complète!AB895),"-",Nomen.complète!AB895)</f>
        <v>90</v>
      </c>
      <c r="H895" s="191">
        <f>IF(ISBLANK(Nomen.complète!AC895),"-",Nomen.complète!AC895)</f>
        <v>0</v>
      </c>
    </row>
    <row r="896" spans="1:8" x14ac:dyDescent="0.2">
      <c r="A896" s="164">
        <f>IF(ISBLANK(Nomen.complète!V896),"-",Nomen.complète!V896)</f>
        <v>83040000</v>
      </c>
      <c r="B896" s="189" t="str">
        <f>IF(ISBLANK(Nomen.complète!W896),"-",Nomen.complète!W896)</f>
        <v>Agent professionnel de sécurité surveillance BF</v>
      </c>
      <c r="C896" s="190">
        <f>IF(ISBLANK(Nomen.complète!X896),"-",Nomen.complète!X896)</f>
        <v>18</v>
      </c>
      <c r="D896" s="190">
        <f>IF(ISBLANK(Nomen.complète!Y896),"-",Nomen.complète!Y896)</f>
        <v>65</v>
      </c>
      <c r="E896" s="190">
        <f>IF(ISBLANK(Nomen.complète!Z896),"-",Nomen.complète!Z896)</f>
        <v>1</v>
      </c>
      <c r="F896" s="190">
        <f>IF(ISBLANK(Nomen.complète!AA896),"-",Nomen.complète!AA896)</f>
        <v>5</v>
      </c>
      <c r="G896" s="191">
        <f>IF(ISBLANK(Nomen.complète!AB896),"-",Nomen.complète!AB896)</f>
        <v>90</v>
      </c>
      <c r="H896" s="191">
        <f>IF(ISBLANK(Nomen.complète!AC896),"-",Nomen.complète!AC896)</f>
        <v>0</v>
      </c>
    </row>
    <row r="897" spans="1:8" x14ac:dyDescent="0.2">
      <c r="A897" s="164">
        <f>IF(ISBLANK(Nomen.complète!V897),"-",Nomen.complète!V897)</f>
        <v>74005000</v>
      </c>
      <c r="B897" s="189" t="str">
        <f>IF(ISBLANK(Nomen.complète!W897),"-",Nomen.complète!W897)</f>
        <v>Agent technico-commercial (tertiaire - non réglementé)</v>
      </c>
      <c r="C897" s="190">
        <f>IF(ISBLANK(Nomen.complète!X897),"-",Nomen.complète!X897)</f>
        <v>18</v>
      </c>
      <c r="D897" s="190">
        <f>IF(ISBLANK(Nomen.complète!Y897),"-",Nomen.complète!Y897)</f>
        <v>65</v>
      </c>
      <c r="E897" s="190">
        <f>IF(ISBLANK(Nomen.complète!Z897),"-",Nomen.complète!Z897)</f>
        <v>1</v>
      </c>
      <c r="F897" s="190">
        <f>IF(ISBLANK(Nomen.complète!AA897),"-",Nomen.complète!AA897)</f>
        <v>5</v>
      </c>
      <c r="G897" s="191">
        <f>IF(ISBLANK(Nomen.complète!AB897),"-",Nomen.complète!AB897)</f>
        <v>90</v>
      </c>
      <c r="H897" s="191">
        <f>IF(ISBLANK(Nomen.complète!AC897),"-",Nomen.complète!AC897)</f>
        <v>0</v>
      </c>
    </row>
    <row r="898" spans="1:8" x14ac:dyDescent="0.2">
      <c r="A898" s="164">
        <f>IF(ISBLANK(Nomen.complète!V898),"-",Nomen.complète!V898)</f>
        <v>74000000</v>
      </c>
      <c r="B898" s="189" t="str">
        <f>IF(ISBLANK(Nomen.complète!W898),"-",Nomen.complète!W898)</f>
        <v>Agent technico-commercial BF</v>
      </c>
      <c r="C898" s="190">
        <f>IF(ISBLANK(Nomen.complète!X898),"-",Nomen.complète!X898)</f>
        <v>18</v>
      </c>
      <c r="D898" s="190">
        <f>IF(ISBLANK(Nomen.complète!Y898),"-",Nomen.complète!Y898)</f>
        <v>65</v>
      </c>
      <c r="E898" s="190">
        <f>IF(ISBLANK(Nomen.complète!Z898),"-",Nomen.complète!Z898)</f>
        <v>1</v>
      </c>
      <c r="F898" s="190">
        <f>IF(ISBLANK(Nomen.complète!AA898),"-",Nomen.complète!AA898)</f>
        <v>5</v>
      </c>
      <c r="G898" s="191">
        <f>IF(ISBLANK(Nomen.complète!AB898),"-",Nomen.complète!AB898)</f>
        <v>90</v>
      </c>
      <c r="H898" s="191">
        <f>IF(ISBLANK(Nomen.complète!AC898),"-",Nomen.complète!AC898)</f>
        <v>0</v>
      </c>
    </row>
    <row r="899" spans="1:8" x14ac:dyDescent="0.2">
      <c r="A899" s="164">
        <f>IF(ISBLANK(Nomen.complète!V899),"-",Nomen.complète!V899)</f>
        <v>78950000</v>
      </c>
      <c r="B899" s="189" t="str">
        <f>IF(ISBLANK(Nomen.complète!W899),"-",Nomen.complète!W899)</f>
        <v>Agent technique d'exploitation BF</v>
      </c>
      <c r="C899" s="190">
        <f>IF(ISBLANK(Nomen.complète!X899),"-",Nomen.complète!X899)</f>
        <v>18</v>
      </c>
      <c r="D899" s="190">
        <f>IF(ISBLANK(Nomen.complète!Y899),"-",Nomen.complète!Y899)</f>
        <v>65</v>
      </c>
      <c r="E899" s="190">
        <f>IF(ISBLANK(Nomen.complète!Z899),"-",Nomen.complète!Z899)</f>
        <v>1</v>
      </c>
      <c r="F899" s="190">
        <f>IF(ISBLANK(Nomen.complète!AA899),"-",Nomen.complète!AA899)</f>
        <v>5</v>
      </c>
      <c r="G899" s="191">
        <f>IF(ISBLANK(Nomen.complète!AB899),"-",Nomen.complète!AB899)</f>
        <v>90</v>
      </c>
      <c r="H899" s="191">
        <f>IF(ISBLANK(Nomen.complète!AC899),"-",Nomen.complète!AC899)</f>
        <v>0</v>
      </c>
    </row>
    <row r="900" spans="1:8" x14ac:dyDescent="0.2">
      <c r="A900" s="164">
        <f>IF(ISBLANK(Nomen.complète!V900),"-",Nomen.complète!V900)</f>
        <v>55030000</v>
      </c>
      <c r="B900" s="189" t="str">
        <f>IF(ISBLANK(Nomen.complète!W900),"-",Nomen.complète!W900)</f>
        <v>Agriculteur BF</v>
      </c>
      <c r="C900" s="190">
        <f>IF(ISBLANK(Nomen.complète!X900),"-",Nomen.complète!X900)</f>
        <v>18</v>
      </c>
      <c r="D900" s="190">
        <f>IF(ISBLANK(Nomen.complète!Y900),"-",Nomen.complète!Y900)</f>
        <v>65</v>
      </c>
      <c r="E900" s="190">
        <f>IF(ISBLANK(Nomen.complète!Z900),"-",Nomen.complète!Z900)</f>
        <v>1</v>
      </c>
      <c r="F900" s="190">
        <f>IF(ISBLANK(Nomen.complète!AA900),"-",Nomen.complète!AA900)</f>
        <v>5</v>
      </c>
      <c r="G900" s="191">
        <f>IF(ISBLANK(Nomen.complète!AB900),"-",Nomen.complète!AB900)</f>
        <v>90</v>
      </c>
      <c r="H900" s="191">
        <f>IF(ISBLANK(Nomen.complète!AC900),"-",Nomen.complète!AC900)</f>
        <v>0</v>
      </c>
    </row>
    <row r="901" spans="1:8" x14ac:dyDescent="0.2">
      <c r="A901" s="164">
        <f>IF(ISBLANK(Nomen.complète!V901),"-",Nomen.complète!V901)</f>
        <v>55050000</v>
      </c>
      <c r="B901" s="189" t="str">
        <f>IF(ISBLANK(Nomen.complète!W901),"-",Nomen.complète!W901)</f>
        <v>Agriculteur, maître</v>
      </c>
      <c r="C901" s="190">
        <f>IF(ISBLANK(Nomen.complète!X901),"-",Nomen.complète!X901)</f>
        <v>18</v>
      </c>
      <c r="D901" s="190">
        <f>IF(ISBLANK(Nomen.complète!Y901),"-",Nomen.complète!Y901)</f>
        <v>65</v>
      </c>
      <c r="E901" s="190">
        <f>IF(ISBLANK(Nomen.complète!Z901),"-",Nomen.complète!Z901)</f>
        <v>1</v>
      </c>
      <c r="F901" s="190">
        <f>IF(ISBLANK(Nomen.complète!AA901),"-",Nomen.complète!AA901)</f>
        <v>5</v>
      </c>
      <c r="G901" s="191">
        <f>IF(ISBLANK(Nomen.complète!AB901),"-",Nomen.complète!AB901)</f>
        <v>90</v>
      </c>
      <c r="H901" s="191">
        <f>IF(ISBLANK(Nomen.complète!AC901),"-",Nomen.complète!AC901)</f>
        <v>0</v>
      </c>
    </row>
    <row r="902" spans="1:8" x14ac:dyDescent="0.2">
      <c r="A902" s="164">
        <f>IF(ISBLANK(Nomen.complète!V902),"-",Nomen.complète!V902)</f>
        <v>73012000</v>
      </c>
      <c r="B902" s="189" t="str">
        <f>IF(ISBLANK(Nomen.complète!W902),"-",Nomen.complète!W902)</f>
        <v>Agro-commerce ES (OCM 2017)</v>
      </c>
      <c r="C902" s="190">
        <f>IF(ISBLANK(Nomen.complète!X902),"-",Nomen.complète!X902)</f>
        <v>18</v>
      </c>
      <c r="D902" s="190">
        <f>IF(ISBLANK(Nomen.complète!Y902),"-",Nomen.complète!Y902)</f>
        <v>65</v>
      </c>
      <c r="E902" s="190">
        <f>IF(ISBLANK(Nomen.complète!Z902),"-",Nomen.complète!Z902)</f>
        <v>1</v>
      </c>
      <c r="F902" s="190">
        <f>IF(ISBLANK(Nomen.complète!AA902),"-",Nomen.complète!AA902)</f>
        <v>5</v>
      </c>
      <c r="G902" s="191">
        <f>IF(ISBLANK(Nomen.complète!AB902),"-",Nomen.complète!AB902)</f>
        <v>90</v>
      </c>
      <c r="H902" s="191">
        <f>IF(ISBLANK(Nomen.complète!AC902),"-",Nomen.complète!AC902)</f>
        <v>0</v>
      </c>
    </row>
    <row r="903" spans="1:8" x14ac:dyDescent="0.2">
      <c r="A903" s="164">
        <f>IF(ISBLANK(Nomen.complète!V903),"-",Nomen.complète!V903)</f>
        <v>55042000</v>
      </c>
      <c r="B903" s="189" t="str">
        <f>IF(ISBLANK(Nomen.complète!W903),"-",Nomen.complète!W903)</f>
        <v>Agro-technique ES (OCM 2017)</v>
      </c>
      <c r="C903" s="190">
        <f>IF(ISBLANK(Nomen.complète!X903),"-",Nomen.complète!X903)</f>
        <v>18</v>
      </c>
      <c r="D903" s="190">
        <f>IF(ISBLANK(Nomen.complète!Y903),"-",Nomen.complète!Y903)</f>
        <v>65</v>
      </c>
      <c r="E903" s="190">
        <f>IF(ISBLANK(Nomen.complète!Z903),"-",Nomen.complète!Z903)</f>
        <v>1</v>
      </c>
      <c r="F903" s="190">
        <f>IF(ISBLANK(Nomen.complète!AA903),"-",Nomen.complète!AA903)</f>
        <v>5</v>
      </c>
      <c r="G903" s="191">
        <f>IF(ISBLANK(Nomen.complète!AB903),"-",Nomen.complète!AB903)</f>
        <v>90</v>
      </c>
      <c r="H903" s="191">
        <f>IF(ISBLANK(Nomen.complète!AC903),"-",Nomen.complète!AC903)</f>
        <v>0</v>
      </c>
    </row>
    <row r="904" spans="1:8" x14ac:dyDescent="0.2">
      <c r="A904" s="164">
        <f>IF(ISBLANK(Nomen.complète!V904),"-",Nomen.complète!V904)</f>
        <v>93851000</v>
      </c>
      <c r="B904" s="189" t="str">
        <f>IF(ISBLANK(Nomen.complète!W904),"-",Nomen.complète!W904)</f>
        <v>Agroalimentaire ES (OCM 2005)</v>
      </c>
      <c r="C904" s="190">
        <f>IF(ISBLANK(Nomen.complète!X904),"-",Nomen.complète!X904)</f>
        <v>18</v>
      </c>
      <c r="D904" s="190">
        <f>IF(ISBLANK(Nomen.complète!Y904),"-",Nomen.complète!Y904)</f>
        <v>65</v>
      </c>
      <c r="E904" s="190">
        <f>IF(ISBLANK(Nomen.complète!Z904),"-",Nomen.complète!Z904)</f>
        <v>1</v>
      </c>
      <c r="F904" s="190">
        <f>IF(ISBLANK(Nomen.complète!AA904),"-",Nomen.complète!AA904)</f>
        <v>5</v>
      </c>
      <c r="G904" s="191">
        <f>IF(ISBLANK(Nomen.complète!AB904),"-",Nomen.complète!AB904)</f>
        <v>0</v>
      </c>
      <c r="H904" s="191">
        <f>IF(ISBLANK(Nomen.complète!AC904),"-",Nomen.complète!AC904)</f>
        <v>0</v>
      </c>
    </row>
    <row r="905" spans="1:8" x14ac:dyDescent="0.2">
      <c r="A905" s="164">
        <f>IF(ISBLANK(Nomen.complète!V905),"-",Nomen.complète!V905)</f>
        <v>55040000</v>
      </c>
      <c r="B905" s="189" t="str">
        <f>IF(ISBLANK(Nomen.complète!W905),"-",Nomen.complète!W905)</f>
        <v>Agrotechnique ES (OCM 2005)</v>
      </c>
      <c r="C905" s="190">
        <f>IF(ISBLANK(Nomen.complète!X905),"-",Nomen.complète!X905)</f>
        <v>18</v>
      </c>
      <c r="D905" s="190">
        <f>IF(ISBLANK(Nomen.complète!Y905),"-",Nomen.complète!Y905)</f>
        <v>65</v>
      </c>
      <c r="E905" s="190">
        <f>IF(ISBLANK(Nomen.complète!Z905),"-",Nomen.complète!Z905)</f>
        <v>1</v>
      </c>
      <c r="F905" s="190">
        <f>IF(ISBLANK(Nomen.complète!AA905),"-",Nomen.complète!AA905)</f>
        <v>5</v>
      </c>
      <c r="G905" s="191">
        <f>IF(ISBLANK(Nomen.complète!AB905),"-",Nomen.complète!AB905)</f>
        <v>0</v>
      </c>
      <c r="H905" s="191">
        <f>IF(ISBLANK(Nomen.complète!AC905),"-",Nomen.complète!AC905)</f>
        <v>0</v>
      </c>
    </row>
    <row r="906" spans="1:8" x14ac:dyDescent="0.2">
      <c r="A906" s="164">
        <f>IF(ISBLANK(Nomen.complète!V906),"-",Nomen.complète!V906)</f>
        <v>73010000</v>
      </c>
      <c r="B906" s="189" t="str">
        <f>IF(ISBLANK(Nomen.complète!W906),"-",Nomen.complète!W906)</f>
        <v>Agroéconomie (Agro-commerçant) ES (OCM 2005)</v>
      </c>
      <c r="C906" s="190">
        <f>IF(ISBLANK(Nomen.complète!X906),"-",Nomen.complète!X906)</f>
        <v>19</v>
      </c>
      <c r="D906" s="190">
        <f>IF(ISBLANK(Nomen.complète!Y906),"-",Nomen.complète!Y906)</f>
        <v>65</v>
      </c>
      <c r="E906" s="190">
        <f>IF(ISBLANK(Nomen.complète!Z906),"-",Nomen.complète!Z906)</f>
        <v>1</v>
      </c>
      <c r="F906" s="190">
        <f>IF(ISBLANK(Nomen.complète!AA906),"-",Nomen.complète!AA906)</f>
        <v>5</v>
      </c>
      <c r="G906" s="191">
        <f>IF(ISBLANK(Nomen.complète!AB906),"-",Nomen.complète!AB906)</f>
        <v>0</v>
      </c>
      <c r="H906" s="191">
        <f>IF(ISBLANK(Nomen.complète!AC906),"-",Nomen.complète!AC906)</f>
        <v>0</v>
      </c>
    </row>
    <row r="907" spans="1:8" x14ac:dyDescent="0.2">
      <c r="A907" s="164">
        <f>IF(ISBLANK(Nomen.complète!V907),"-",Nomen.complète!V907)</f>
        <v>84170000</v>
      </c>
      <c r="B907" s="189" t="str">
        <f>IF(ISBLANK(Nomen.complète!W907),"-",Nomen.complète!W907)</f>
        <v>Analyses biomédicales ES (OCM 2005)</v>
      </c>
      <c r="C907" s="190">
        <f>IF(ISBLANK(Nomen.complète!X907),"-",Nomen.complète!X907)</f>
        <v>18</v>
      </c>
      <c r="D907" s="190">
        <f>IF(ISBLANK(Nomen.complète!Y907),"-",Nomen.complète!Y907)</f>
        <v>65</v>
      </c>
      <c r="E907" s="190">
        <f>IF(ISBLANK(Nomen.complète!Z907),"-",Nomen.complète!Z907)</f>
        <v>1</v>
      </c>
      <c r="F907" s="190">
        <f>IF(ISBLANK(Nomen.complète!AA907),"-",Nomen.complète!AA907)</f>
        <v>5</v>
      </c>
      <c r="G907" s="191">
        <f>IF(ISBLANK(Nomen.complète!AB907),"-",Nomen.complète!AB907)</f>
        <v>0</v>
      </c>
      <c r="H907" s="191">
        <f>IF(ISBLANK(Nomen.complète!AC907),"-",Nomen.complète!AC907)</f>
        <v>0</v>
      </c>
    </row>
    <row r="908" spans="1:8" x14ac:dyDescent="0.2">
      <c r="A908" s="164">
        <f>IF(ISBLANK(Nomen.complète!V908),"-",Nomen.complète!V908)</f>
        <v>86160000</v>
      </c>
      <c r="B908" s="189" t="str">
        <f>IF(ISBLANK(Nomen.complète!W908),"-",Nomen.complète!W908)</f>
        <v>Analyste en pédagogie du mouvement (tertiaire - non réglementé)</v>
      </c>
      <c r="C908" s="190">
        <f>IF(ISBLANK(Nomen.complète!X908),"-",Nomen.complète!X908)</f>
        <v>18</v>
      </c>
      <c r="D908" s="190">
        <f>IF(ISBLANK(Nomen.complète!Y908),"-",Nomen.complète!Y908)</f>
        <v>65</v>
      </c>
      <c r="E908" s="190">
        <f>IF(ISBLANK(Nomen.complète!Z908),"-",Nomen.complète!Z908)</f>
        <v>1</v>
      </c>
      <c r="F908" s="190">
        <f>IF(ISBLANK(Nomen.complète!AA908),"-",Nomen.complète!AA908)</f>
        <v>5</v>
      </c>
      <c r="G908" s="191">
        <f>IF(ISBLANK(Nomen.complète!AB908),"-",Nomen.complète!AB908)</f>
        <v>90</v>
      </c>
      <c r="H908" s="191">
        <f>IF(ISBLANK(Nomen.complète!AC908),"-",Nomen.complète!AC908)</f>
        <v>0</v>
      </c>
    </row>
    <row r="909" spans="1:8" x14ac:dyDescent="0.2">
      <c r="A909" s="164">
        <f>IF(ISBLANK(Nomen.complète!V909),"-",Nomen.complète!V909)</f>
        <v>77120000</v>
      </c>
      <c r="B909" s="189" t="str">
        <f>IF(ISBLANK(Nomen.complète!W909),"-",Nomen.complète!W909)</f>
        <v>Analyste financier et gestionnaire de fortunes, dipl.</v>
      </c>
      <c r="C909" s="190">
        <f>IF(ISBLANK(Nomen.complète!X909),"-",Nomen.complète!X909)</f>
        <v>18</v>
      </c>
      <c r="D909" s="190">
        <f>IF(ISBLANK(Nomen.complète!Y909),"-",Nomen.complète!Y909)</f>
        <v>65</v>
      </c>
      <c r="E909" s="190">
        <f>IF(ISBLANK(Nomen.complète!Z909),"-",Nomen.complète!Z909)</f>
        <v>1</v>
      </c>
      <c r="F909" s="190">
        <f>IF(ISBLANK(Nomen.complète!AA909),"-",Nomen.complète!AA909)</f>
        <v>5</v>
      </c>
      <c r="G909" s="191">
        <f>IF(ISBLANK(Nomen.complète!AB909),"-",Nomen.complète!AB909)</f>
        <v>90</v>
      </c>
      <c r="H909" s="191">
        <f>IF(ISBLANK(Nomen.complète!AC909),"-",Nomen.complète!AC909)</f>
        <v>0</v>
      </c>
    </row>
    <row r="910" spans="1:8" x14ac:dyDescent="0.2">
      <c r="A910" s="164">
        <f>IF(ISBLANK(Nomen.complète!V910),"-",Nomen.complète!V910)</f>
        <v>86850000</v>
      </c>
      <c r="B910" s="189" t="str">
        <f>IF(ISBLANK(Nomen.complète!W910),"-",Nomen.complète!W910)</f>
        <v>Animateur d'un groupe de jeux d'enfants (tertiaire - non réglementé)</v>
      </c>
      <c r="C910" s="190">
        <f>IF(ISBLANK(Nomen.complète!X910),"-",Nomen.complète!X910)</f>
        <v>18</v>
      </c>
      <c r="D910" s="190">
        <f>IF(ISBLANK(Nomen.complète!Y910),"-",Nomen.complète!Y910)</f>
        <v>65</v>
      </c>
      <c r="E910" s="190">
        <f>IF(ISBLANK(Nomen.complète!Z910),"-",Nomen.complète!Z910)</f>
        <v>1</v>
      </c>
      <c r="F910" s="190">
        <f>IF(ISBLANK(Nomen.complète!AA910),"-",Nomen.complète!AA910)</f>
        <v>5</v>
      </c>
      <c r="G910" s="191">
        <f>IF(ISBLANK(Nomen.complète!AB910),"-",Nomen.complète!AB910)</f>
        <v>90</v>
      </c>
      <c r="H910" s="191">
        <f>IF(ISBLANK(Nomen.complète!AC910),"-",Nomen.complète!AC910)</f>
        <v>0</v>
      </c>
    </row>
    <row r="911" spans="1:8" x14ac:dyDescent="0.2">
      <c r="A911" s="164">
        <f>IF(ISBLANK(Nomen.complète!V911),"-",Nomen.complète!V911)</f>
        <v>86825000</v>
      </c>
      <c r="B911" s="189" t="str">
        <f>IF(ISBLANK(Nomen.complète!W911),"-",Nomen.complète!W911)</f>
        <v>Animation communautaire ES (OCM 2005+2017)</v>
      </c>
      <c r="C911" s="190">
        <f>IF(ISBLANK(Nomen.complète!X911),"-",Nomen.complète!X911)</f>
        <v>18</v>
      </c>
      <c r="D911" s="190">
        <f>IF(ISBLANK(Nomen.complète!Y911),"-",Nomen.complète!Y911)</f>
        <v>65</v>
      </c>
      <c r="E911" s="190">
        <f>IF(ISBLANK(Nomen.complète!Z911),"-",Nomen.complète!Z911)</f>
        <v>1</v>
      </c>
      <c r="F911" s="190">
        <f>IF(ISBLANK(Nomen.complète!AA911),"-",Nomen.complète!AA911)</f>
        <v>5</v>
      </c>
      <c r="G911" s="191">
        <f>IF(ISBLANK(Nomen.complète!AB911),"-",Nomen.complète!AB911)</f>
        <v>90</v>
      </c>
      <c r="H911" s="191">
        <f>IF(ISBLANK(Nomen.complète!AC911),"-",Nomen.complète!AC911)</f>
        <v>0</v>
      </c>
    </row>
    <row r="912" spans="1:8" x14ac:dyDescent="0.2">
      <c r="A912" s="164">
        <f>IF(ISBLANK(Nomen.complète!V912),"-",Nomen.complète!V912)</f>
        <v>57300000</v>
      </c>
      <c r="B912" s="189" t="str">
        <f>IF(ISBLANK(Nomen.complète!W912),"-",Nomen.complète!W912)</f>
        <v>Apiculteur BF</v>
      </c>
      <c r="C912" s="190">
        <f>IF(ISBLANK(Nomen.complète!X912),"-",Nomen.complète!X912)</f>
        <v>18</v>
      </c>
      <c r="D912" s="190">
        <f>IF(ISBLANK(Nomen.complète!Y912),"-",Nomen.complète!Y912)</f>
        <v>65</v>
      </c>
      <c r="E912" s="190">
        <f>IF(ISBLANK(Nomen.complète!Z912),"-",Nomen.complète!Z912)</f>
        <v>1</v>
      </c>
      <c r="F912" s="190">
        <f>IF(ISBLANK(Nomen.complète!AA912),"-",Nomen.complète!AA912)</f>
        <v>5</v>
      </c>
      <c r="G912" s="191">
        <f>IF(ISBLANK(Nomen.complète!AB912),"-",Nomen.complète!AB912)</f>
        <v>90</v>
      </c>
      <c r="H912" s="191">
        <f>IF(ISBLANK(Nomen.complète!AC912),"-",Nomen.complète!AC912)</f>
        <v>0</v>
      </c>
    </row>
    <row r="913" spans="1:8" x14ac:dyDescent="0.2">
      <c r="A913" s="164">
        <f>IF(ISBLANK(Nomen.complète!V913),"-",Nomen.complète!V913)</f>
        <v>56100000</v>
      </c>
      <c r="B913" s="189" t="str">
        <f>IF(ISBLANK(Nomen.complète!W913),"-",Nomen.complète!W913)</f>
        <v>Arboriculteur BF</v>
      </c>
      <c r="C913" s="190">
        <f>IF(ISBLANK(Nomen.complète!X913),"-",Nomen.complète!X913)</f>
        <v>18</v>
      </c>
      <c r="D913" s="190">
        <f>IF(ISBLANK(Nomen.complète!Y913),"-",Nomen.complète!Y913)</f>
        <v>65</v>
      </c>
      <c r="E913" s="190">
        <f>IF(ISBLANK(Nomen.complète!Z913),"-",Nomen.complète!Z913)</f>
        <v>1</v>
      </c>
      <c r="F913" s="190">
        <f>IF(ISBLANK(Nomen.complète!AA913),"-",Nomen.complète!AA913)</f>
        <v>5</v>
      </c>
      <c r="G913" s="191">
        <f>IF(ISBLANK(Nomen.complète!AB913),"-",Nomen.complète!AB913)</f>
        <v>90</v>
      </c>
      <c r="H913" s="191">
        <f>IF(ISBLANK(Nomen.complète!AC913),"-",Nomen.complète!AC913)</f>
        <v>0</v>
      </c>
    </row>
    <row r="914" spans="1:8" x14ac:dyDescent="0.2">
      <c r="A914" s="164">
        <f>IF(ISBLANK(Nomen.complète!V914),"-",Nomen.complète!V914)</f>
        <v>56110000</v>
      </c>
      <c r="B914" s="189" t="str">
        <f>IF(ISBLANK(Nomen.complète!W914),"-",Nomen.complète!W914)</f>
        <v>Arboriculteur, maître</v>
      </c>
      <c r="C914" s="190">
        <f>IF(ISBLANK(Nomen.complète!X914),"-",Nomen.complète!X914)</f>
        <v>18</v>
      </c>
      <c r="D914" s="190">
        <f>IF(ISBLANK(Nomen.complète!Y914),"-",Nomen.complète!Y914)</f>
        <v>65</v>
      </c>
      <c r="E914" s="190">
        <f>IF(ISBLANK(Nomen.complète!Z914),"-",Nomen.complète!Z914)</f>
        <v>1</v>
      </c>
      <c r="F914" s="190">
        <f>IF(ISBLANK(Nomen.complète!AA914),"-",Nomen.complète!AA914)</f>
        <v>5</v>
      </c>
      <c r="G914" s="191">
        <f>IF(ISBLANK(Nomen.complète!AB914),"-",Nomen.complète!AB914)</f>
        <v>90</v>
      </c>
      <c r="H914" s="191">
        <f>IF(ISBLANK(Nomen.complète!AC914),"-",Nomen.complète!AC914)</f>
        <v>0</v>
      </c>
    </row>
    <row r="915" spans="1:8" x14ac:dyDescent="0.2">
      <c r="A915" s="164">
        <f>IF(ISBLANK(Nomen.complète!V915),"-",Nomen.complète!V915)</f>
        <v>84000005</v>
      </c>
      <c r="B915" s="189" t="str">
        <f>IF(ISBLANK(Nomen.complète!W915),"-",Nomen.complète!W915)</f>
        <v>Art-thérapeute, dipl. - Musicothérapie</v>
      </c>
      <c r="C915" s="190">
        <f>IF(ISBLANK(Nomen.complète!X915),"-",Nomen.complète!X915)</f>
        <v>18</v>
      </c>
      <c r="D915" s="190">
        <f>IF(ISBLANK(Nomen.complète!Y915),"-",Nomen.complète!Y915)</f>
        <v>65</v>
      </c>
      <c r="E915" s="190">
        <f>IF(ISBLANK(Nomen.complète!Z915),"-",Nomen.complète!Z915)</f>
        <v>1</v>
      </c>
      <c r="F915" s="190">
        <f>IF(ISBLANK(Nomen.complète!AA915),"-",Nomen.complète!AA915)</f>
        <v>5</v>
      </c>
      <c r="G915" s="191">
        <f>IF(ISBLANK(Nomen.complète!AB915),"-",Nomen.complète!AB915)</f>
        <v>90</v>
      </c>
      <c r="H915" s="191">
        <f>IF(ISBLANK(Nomen.complète!AC915),"-",Nomen.complète!AC915)</f>
        <v>0</v>
      </c>
    </row>
    <row r="916" spans="1:8" x14ac:dyDescent="0.2">
      <c r="A916" s="164">
        <f>IF(ISBLANK(Nomen.complète!V916),"-",Nomen.complète!V916)</f>
        <v>84000004</v>
      </c>
      <c r="B916" s="189" t="str">
        <f>IF(ISBLANK(Nomen.complète!W916),"-",Nomen.complète!W916)</f>
        <v>Art-thérapeute, dipl. - Thérapie intermédiale</v>
      </c>
      <c r="C916" s="190">
        <f>IF(ISBLANK(Nomen.complète!X916),"-",Nomen.complète!X916)</f>
        <v>18</v>
      </c>
      <c r="D916" s="190">
        <f>IF(ISBLANK(Nomen.complète!Y916),"-",Nomen.complète!Y916)</f>
        <v>65</v>
      </c>
      <c r="E916" s="190">
        <f>IF(ISBLANK(Nomen.complète!Z916),"-",Nomen.complète!Z916)</f>
        <v>1</v>
      </c>
      <c r="F916" s="190">
        <f>IF(ISBLANK(Nomen.complète!AA916),"-",Nomen.complète!AA916)</f>
        <v>5</v>
      </c>
      <c r="G916" s="191">
        <f>IF(ISBLANK(Nomen.complète!AB916),"-",Nomen.complète!AB916)</f>
        <v>90</v>
      </c>
      <c r="H916" s="191">
        <f>IF(ISBLANK(Nomen.complète!AC916),"-",Nomen.complète!AC916)</f>
        <v>0</v>
      </c>
    </row>
    <row r="917" spans="1:8" x14ac:dyDescent="0.2">
      <c r="A917" s="164">
        <f>IF(ISBLANK(Nomen.complète!V917),"-",Nomen.complète!V917)</f>
        <v>84000002</v>
      </c>
      <c r="B917" s="189" t="str">
        <f>IF(ISBLANK(Nomen.complète!W917),"-",Nomen.complète!W917)</f>
        <v>Art-thérapeute, dipl. - Thérapie par le drame et la parole</v>
      </c>
      <c r="C917" s="190">
        <f>IF(ISBLANK(Nomen.complète!X917),"-",Nomen.complète!X917)</f>
        <v>18</v>
      </c>
      <c r="D917" s="190">
        <f>IF(ISBLANK(Nomen.complète!Y917),"-",Nomen.complète!Y917)</f>
        <v>65</v>
      </c>
      <c r="E917" s="190">
        <f>IF(ISBLANK(Nomen.complète!Z917),"-",Nomen.complète!Z917)</f>
        <v>1</v>
      </c>
      <c r="F917" s="190">
        <f>IF(ISBLANK(Nomen.complète!AA917),"-",Nomen.complète!AA917)</f>
        <v>5</v>
      </c>
      <c r="G917" s="191">
        <f>IF(ISBLANK(Nomen.complète!AB917),"-",Nomen.complète!AB917)</f>
        <v>90</v>
      </c>
      <c r="H917" s="191">
        <f>IF(ISBLANK(Nomen.complète!AC917),"-",Nomen.complète!AC917)</f>
        <v>0</v>
      </c>
    </row>
    <row r="918" spans="1:8" x14ac:dyDescent="0.2">
      <c r="A918" s="164">
        <f>IF(ISBLANK(Nomen.complète!V918),"-",Nomen.complète!V918)</f>
        <v>84000001</v>
      </c>
      <c r="B918" s="189" t="str">
        <f>IF(ISBLANK(Nomen.complète!W918),"-",Nomen.complète!W918)</f>
        <v>Art-thérapeute, dipl. - Thérapie par le mouvement et la danse</v>
      </c>
      <c r="C918" s="190">
        <f>IF(ISBLANK(Nomen.complète!X918),"-",Nomen.complète!X918)</f>
        <v>18</v>
      </c>
      <c r="D918" s="190">
        <f>IF(ISBLANK(Nomen.complète!Y918),"-",Nomen.complète!Y918)</f>
        <v>65</v>
      </c>
      <c r="E918" s="190">
        <f>IF(ISBLANK(Nomen.complète!Z918),"-",Nomen.complète!Z918)</f>
        <v>1</v>
      </c>
      <c r="F918" s="190">
        <f>IF(ISBLANK(Nomen.complète!AA918),"-",Nomen.complète!AA918)</f>
        <v>5</v>
      </c>
      <c r="G918" s="191">
        <f>IF(ISBLANK(Nomen.complète!AB918),"-",Nomen.complète!AB918)</f>
        <v>90</v>
      </c>
      <c r="H918" s="191">
        <f>IF(ISBLANK(Nomen.complète!AC918),"-",Nomen.complète!AC918)</f>
        <v>0</v>
      </c>
    </row>
    <row r="919" spans="1:8" x14ac:dyDescent="0.2">
      <c r="A919" s="164">
        <f>IF(ISBLANK(Nomen.complète!V919),"-",Nomen.complète!V919)</f>
        <v>84000003</v>
      </c>
      <c r="B919" s="189" t="str">
        <f>IF(ISBLANK(Nomen.complète!W919),"-",Nomen.complète!W919)</f>
        <v>Art-thérapeute, dipl. - Thérapie à médiation plastique et visuelle</v>
      </c>
      <c r="C919" s="190">
        <f>IF(ISBLANK(Nomen.complète!X919),"-",Nomen.complète!X919)</f>
        <v>18</v>
      </c>
      <c r="D919" s="190">
        <f>IF(ISBLANK(Nomen.complète!Y919),"-",Nomen.complète!Y919)</f>
        <v>65</v>
      </c>
      <c r="E919" s="190">
        <f>IF(ISBLANK(Nomen.complète!Z919),"-",Nomen.complète!Z919)</f>
        <v>1</v>
      </c>
      <c r="F919" s="190">
        <f>IF(ISBLANK(Nomen.complète!AA919),"-",Nomen.complète!AA919)</f>
        <v>5</v>
      </c>
      <c r="G919" s="191">
        <f>IF(ISBLANK(Nomen.complète!AB919),"-",Nomen.complète!AB919)</f>
        <v>90</v>
      </c>
      <c r="H919" s="191">
        <f>IF(ISBLANK(Nomen.complète!AC919),"-",Nomen.complète!AC919)</f>
        <v>0</v>
      </c>
    </row>
    <row r="920" spans="1:8" x14ac:dyDescent="0.2">
      <c r="A920" s="164">
        <f>IF(ISBLANK(Nomen.complète!V920),"-",Nomen.complète!V920)</f>
        <v>84000000</v>
      </c>
      <c r="B920" s="189" t="str">
        <f>IF(ISBLANK(Nomen.complète!W920),"-",Nomen.complète!W920)</f>
        <v>Art-thérapeute, dipl. - sans autres indications</v>
      </c>
      <c r="C920" s="190">
        <f>IF(ISBLANK(Nomen.complète!X920),"-",Nomen.complète!X920)</f>
        <v>18</v>
      </c>
      <c r="D920" s="190">
        <f>IF(ISBLANK(Nomen.complète!Y920),"-",Nomen.complète!Y920)</f>
        <v>65</v>
      </c>
      <c r="E920" s="190">
        <f>IF(ISBLANK(Nomen.complète!Z920),"-",Nomen.complète!Z920)</f>
        <v>1</v>
      </c>
      <c r="F920" s="190">
        <f>IF(ISBLANK(Nomen.complète!AA920),"-",Nomen.complète!AA920)</f>
        <v>5</v>
      </c>
      <c r="G920" s="191">
        <f>IF(ISBLANK(Nomen.complète!AB920),"-",Nomen.complète!AB920)</f>
        <v>90</v>
      </c>
      <c r="H920" s="191">
        <f>IF(ISBLANK(Nomen.complète!AC920),"-",Nomen.complète!AC920)</f>
        <v>0</v>
      </c>
    </row>
    <row r="921" spans="1:8" x14ac:dyDescent="0.2">
      <c r="A921" s="164">
        <f>IF(ISBLANK(Nomen.complète!V921),"-",Nomen.complète!V921)</f>
        <v>71490000</v>
      </c>
      <c r="B921" s="189" t="str">
        <f>IF(ISBLANK(Nomen.complète!W921),"-",Nomen.complète!W921)</f>
        <v>Artisan en conservation des monument historiques BF</v>
      </c>
      <c r="C921" s="190">
        <f>IF(ISBLANK(Nomen.complète!X921),"-",Nomen.complète!X921)</f>
        <v>18</v>
      </c>
      <c r="D921" s="190">
        <f>IF(ISBLANK(Nomen.complète!Y921),"-",Nomen.complète!Y921)</f>
        <v>65</v>
      </c>
      <c r="E921" s="190">
        <f>IF(ISBLANK(Nomen.complète!Z921),"-",Nomen.complète!Z921)</f>
        <v>1</v>
      </c>
      <c r="F921" s="190">
        <f>IF(ISBLANK(Nomen.complète!AA921),"-",Nomen.complète!AA921)</f>
        <v>5</v>
      </c>
      <c r="G921" s="191">
        <f>IF(ISBLANK(Nomen.complète!AB921),"-",Nomen.complète!AB921)</f>
        <v>90</v>
      </c>
      <c r="H921" s="191">
        <f>IF(ISBLANK(Nomen.complète!AC921),"-",Nomen.complète!AC921)</f>
        <v>0</v>
      </c>
    </row>
    <row r="922" spans="1:8" x14ac:dyDescent="0.2">
      <c r="A922" s="164">
        <f>IF(ISBLANK(Nomen.complète!V922),"-",Nomen.complète!V922)</f>
        <v>71490002</v>
      </c>
      <c r="B922" s="189" t="str">
        <f>IF(ISBLANK(Nomen.complète!W922),"-",Nomen.complète!W922)</f>
        <v>Artisan en conservation des monument historiques BF - Construction en bois</v>
      </c>
      <c r="C922" s="190">
        <f>IF(ISBLANK(Nomen.complète!X922),"-",Nomen.complète!X922)</f>
        <v>18</v>
      </c>
      <c r="D922" s="190">
        <f>IF(ISBLANK(Nomen.complète!Y922),"-",Nomen.complète!Y922)</f>
        <v>65</v>
      </c>
      <c r="E922" s="190">
        <f>IF(ISBLANK(Nomen.complète!Z922),"-",Nomen.complète!Z922)</f>
        <v>1</v>
      </c>
      <c r="F922" s="190">
        <f>IF(ISBLANK(Nomen.complète!AA922),"-",Nomen.complète!AA922)</f>
        <v>5</v>
      </c>
      <c r="G922" s="191">
        <f>IF(ISBLANK(Nomen.complète!AB922),"-",Nomen.complète!AB922)</f>
        <v>90</v>
      </c>
      <c r="H922" s="191">
        <f>IF(ISBLANK(Nomen.complète!AC922),"-",Nomen.complète!AC922)</f>
        <v>0</v>
      </c>
    </row>
    <row r="923" spans="1:8" x14ac:dyDescent="0.2">
      <c r="A923" s="164">
        <f>IF(ISBLANK(Nomen.complète!V923),"-",Nomen.complète!V923)</f>
        <v>71490001</v>
      </c>
      <c r="B923" s="189" t="str">
        <f>IF(ISBLANK(Nomen.complète!W923),"-",Nomen.complète!W923)</f>
        <v>Artisan en conservation des monument historiques BF - Horticulture</v>
      </c>
      <c r="C923" s="190">
        <f>IF(ISBLANK(Nomen.complète!X923),"-",Nomen.complète!X923)</f>
        <v>18</v>
      </c>
      <c r="D923" s="190">
        <f>IF(ISBLANK(Nomen.complète!Y923),"-",Nomen.complète!Y923)</f>
        <v>65</v>
      </c>
      <c r="E923" s="190">
        <f>IF(ISBLANK(Nomen.complète!Z923),"-",Nomen.complète!Z923)</f>
        <v>1</v>
      </c>
      <c r="F923" s="190">
        <f>IF(ISBLANK(Nomen.complète!AA923),"-",Nomen.complète!AA923)</f>
        <v>5</v>
      </c>
      <c r="G923" s="191">
        <f>IF(ISBLANK(Nomen.complète!AB923),"-",Nomen.complète!AB923)</f>
        <v>90</v>
      </c>
      <c r="H923" s="191">
        <f>IF(ISBLANK(Nomen.complète!AC923),"-",Nomen.complète!AC923)</f>
        <v>0</v>
      </c>
    </row>
    <row r="924" spans="1:8" x14ac:dyDescent="0.2">
      <c r="A924" s="164">
        <f>IF(ISBLANK(Nomen.complète!V924),"-",Nomen.complète!V924)</f>
        <v>71490004</v>
      </c>
      <c r="B924" s="189" t="str">
        <f>IF(ISBLANK(Nomen.complète!W924),"-",Nomen.complète!W924)</f>
        <v>Artisan en conservation des monument historiques BF - Maçonnerie / enduit</v>
      </c>
      <c r="C924" s="190">
        <f>IF(ISBLANK(Nomen.complète!X924),"-",Nomen.complète!X924)</f>
        <v>18</v>
      </c>
      <c r="D924" s="190">
        <f>IF(ISBLANK(Nomen.complète!Y924),"-",Nomen.complète!Y924)</f>
        <v>65</v>
      </c>
      <c r="E924" s="190">
        <f>IF(ISBLANK(Nomen.complète!Z924),"-",Nomen.complète!Z924)</f>
        <v>1</v>
      </c>
      <c r="F924" s="190">
        <f>IF(ISBLANK(Nomen.complète!AA924),"-",Nomen.complète!AA924)</f>
        <v>5</v>
      </c>
      <c r="G924" s="191">
        <f>IF(ISBLANK(Nomen.complète!AB924),"-",Nomen.complète!AB924)</f>
        <v>90</v>
      </c>
      <c r="H924" s="191">
        <f>IF(ISBLANK(Nomen.complète!AC924),"-",Nomen.complète!AC924)</f>
        <v>0</v>
      </c>
    </row>
    <row r="925" spans="1:8" x14ac:dyDescent="0.2">
      <c r="A925" s="164">
        <f>IF(ISBLANK(Nomen.complète!V925),"-",Nomen.complète!V925)</f>
        <v>71490005</v>
      </c>
      <c r="B925" s="189" t="str">
        <f>IF(ISBLANK(Nomen.complète!W925),"-",Nomen.complète!W925)</f>
        <v>Artisan en conservation des monument historiques BF - Meubles et agencements d'intérieur</v>
      </c>
      <c r="C925" s="190">
        <f>IF(ISBLANK(Nomen.complète!X925),"-",Nomen.complète!X925)</f>
        <v>18</v>
      </c>
      <c r="D925" s="190">
        <f>IF(ISBLANK(Nomen.complète!Y925),"-",Nomen.complète!Y925)</f>
        <v>65</v>
      </c>
      <c r="E925" s="190">
        <f>IF(ISBLANK(Nomen.complète!Z925),"-",Nomen.complète!Z925)</f>
        <v>1</v>
      </c>
      <c r="F925" s="190">
        <f>IF(ISBLANK(Nomen.complète!AA925),"-",Nomen.complète!AA925)</f>
        <v>5</v>
      </c>
      <c r="G925" s="191">
        <f>IF(ISBLANK(Nomen.complète!AB925),"-",Nomen.complète!AB925)</f>
        <v>90</v>
      </c>
      <c r="H925" s="191">
        <f>IF(ISBLANK(Nomen.complète!AC925),"-",Nomen.complète!AC925)</f>
        <v>0</v>
      </c>
    </row>
    <row r="926" spans="1:8" x14ac:dyDescent="0.2">
      <c r="A926" s="164">
        <f>IF(ISBLANK(Nomen.complète!V926),"-",Nomen.complète!V926)</f>
        <v>71490007</v>
      </c>
      <c r="B926" s="189" t="str">
        <f>IF(ISBLANK(Nomen.complète!W926),"-",Nomen.complète!W926)</f>
        <v>Artisan en conservation des monument historiques BF - Pavage et murs en pierre sèche</v>
      </c>
      <c r="C926" s="190">
        <f>IF(ISBLANK(Nomen.complète!X926),"-",Nomen.complète!X926)</f>
        <v>18</v>
      </c>
      <c r="D926" s="190">
        <f>IF(ISBLANK(Nomen.complète!Y926),"-",Nomen.complète!Y926)</f>
        <v>65</v>
      </c>
      <c r="E926" s="190">
        <f>IF(ISBLANK(Nomen.complète!Z926),"-",Nomen.complète!Z926)</f>
        <v>1</v>
      </c>
      <c r="F926" s="190">
        <f>IF(ISBLANK(Nomen.complète!AA926),"-",Nomen.complète!AA926)</f>
        <v>5</v>
      </c>
      <c r="G926" s="191">
        <f>IF(ISBLANK(Nomen.complète!AB926),"-",Nomen.complète!AB926)</f>
        <v>90</v>
      </c>
      <c r="H926" s="191">
        <f>IF(ISBLANK(Nomen.complète!AC926),"-",Nomen.complète!AC926)</f>
        <v>0</v>
      </c>
    </row>
    <row r="927" spans="1:8" x14ac:dyDescent="0.2">
      <c r="A927" s="164">
        <f>IF(ISBLANK(Nomen.complète!V927),"-",Nomen.complète!V927)</f>
        <v>71490003</v>
      </c>
      <c r="B927" s="189" t="str">
        <f>IF(ISBLANK(Nomen.complète!W927),"-",Nomen.complète!W927)</f>
        <v>Artisan en conservation des monument historiques BF - Peinture</v>
      </c>
      <c r="C927" s="190">
        <f>IF(ISBLANK(Nomen.complète!X927),"-",Nomen.complète!X927)</f>
        <v>18</v>
      </c>
      <c r="D927" s="190">
        <f>IF(ISBLANK(Nomen.complète!Y927),"-",Nomen.complète!Y927)</f>
        <v>65</v>
      </c>
      <c r="E927" s="190">
        <f>IF(ISBLANK(Nomen.complète!Z927),"-",Nomen.complète!Z927)</f>
        <v>1</v>
      </c>
      <c r="F927" s="190">
        <f>IF(ISBLANK(Nomen.complète!AA927),"-",Nomen.complète!AA927)</f>
        <v>5</v>
      </c>
      <c r="G927" s="191">
        <f>IF(ISBLANK(Nomen.complète!AB927),"-",Nomen.complète!AB927)</f>
        <v>90</v>
      </c>
      <c r="H927" s="191">
        <f>IF(ISBLANK(Nomen.complète!AC927),"-",Nomen.complète!AC927)</f>
        <v>0</v>
      </c>
    </row>
    <row r="928" spans="1:8" x14ac:dyDescent="0.2">
      <c r="A928" s="164">
        <f>IF(ISBLANK(Nomen.complète!V928),"-",Nomen.complète!V928)</f>
        <v>71490006</v>
      </c>
      <c r="B928" s="189" t="str">
        <f>IF(ISBLANK(Nomen.complète!W928),"-",Nomen.complète!W928)</f>
        <v>Artisan en conservation des monument historiques BF - Pierre naturelle</v>
      </c>
      <c r="C928" s="190">
        <f>IF(ISBLANK(Nomen.complète!X928),"-",Nomen.complète!X928)</f>
        <v>18</v>
      </c>
      <c r="D928" s="190">
        <f>IF(ISBLANK(Nomen.complète!Y928),"-",Nomen.complète!Y928)</f>
        <v>65</v>
      </c>
      <c r="E928" s="190">
        <f>IF(ISBLANK(Nomen.complète!Z928),"-",Nomen.complète!Z928)</f>
        <v>1</v>
      </c>
      <c r="F928" s="190">
        <f>IF(ISBLANK(Nomen.complète!AA928),"-",Nomen.complète!AA928)</f>
        <v>5</v>
      </c>
      <c r="G928" s="191">
        <f>IF(ISBLANK(Nomen.complète!AB928),"-",Nomen.complète!AB928)</f>
        <v>90</v>
      </c>
      <c r="H928" s="191">
        <f>IF(ISBLANK(Nomen.complète!AC928),"-",Nomen.complète!AC928)</f>
        <v>0</v>
      </c>
    </row>
    <row r="929" spans="1:8" x14ac:dyDescent="0.2">
      <c r="A929" s="164">
        <f>IF(ISBLANK(Nomen.complète!V929),"-",Nomen.complète!V929)</f>
        <v>71490008</v>
      </c>
      <c r="B929" s="189" t="str">
        <f>IF(ISBLANK(Nomen.complète!W929),"-",Nomen.complète!W929)</f>
        <v>Artisan en conservation des monument historiques BF - Stucs</v>
      </c>
      <c r="C929" s="190">
        <f>IF(ISBLANK(Nomen.complète!X929),"-",Nomen.complète!X929)</f>
        <v>18</v>
      </c>
      <c r="D929" s="190">
        <f>IF(ISBLANK(Nomen.complète!Y929),"-",Nomen.complète!Y929)</f>
        <v>65</v>
      </c>
      <c r="E929" s="190">
        <f>IF(ISBLANK(Nomen.complète!Z929),"-",Nomen.complète!Z929)</f>
        <v>1</v>
      </c>
      <c r="F929" s="190">
        <f>IF(ISBLANK(Nomen.complète!AA929),"-",Nomen.complète!AA929)</f>
        <v>5</v>
      </c>
      <c r="G929" s="191">
        <f>IF(ISBLANK(Nomen.complète!AB929),"-",Nomen.complète!AB929)</f>
        <v>90</v>
      </c>
      <c r="H929" s="191">
        <f>IF(ISBLANK(Nomen.complète!AC929),"-",Nomen.complète!AC929)</f>
        <v>0</v>
      </c>
    </row>
    <row r="930" spans="1:8" x14ac:dyDescent="0.2">
      <c r="A930" s="164">
        <f>IF(ISBLANK(Nomen.complète!V930),"-",Nomen.complète!V930)</f>
        <v>85090000</v>
      </c>
      <c r="B930" s="189" t="str">
        <f>IF(ISBLANK(Nomen.complète!W930),"-",Nomen.complète!W930)</f>
        <v>Arts visuels ES (OCM 2005)</v>
      </c>
      <c r="C930" s="190">
        <f>IF(ISBLANK(Nomen.complète!X930),"-",Nomen.complète!X930)</f>
        <v>19</v>
      </c>
      <c r="D930" s="190">
        <f>IF(ISBLANK(Nomen.complète!Y930),"-",Nomen.complète!Y930)</f>
        <v>65</v>
      </c>
      <c r="E930" s="190">
        <f>IF(ISBLANK(Nomen.complète!Z930),"-",Nomen.complète!Z930)</f>
        <v>1</v>
      </c>
      <c r="F930" s="190">
        <f>IF(ISBLANK(Nomen.complète!AA930),"-",Nomen.complète!AA930)</f>
        <v>5</v>
      </c>
      <c r="G930" s="191">
        <f>IF(ISBLANK(Nomen.complète!AB930),"-",Nomen.complète!AB930)</f>
        <v>0</v>
      </c>
      <c r="H930" s="191">
        <f>IF(ISBLANK(Nomen.complète!AC930),"-",Nomen.complète!AC930)</f>
        <v>0</v>
      </c>
    </row>
    <row r="931" spans="1:8" x14ac:dyDescent="0.2">
      <c r="A931" s="164">
        <f>IF(ISBLANK(Nomen.complète!V931),"-",Nomen.complète!V931)</f>
        <v>73300000</v>
      </c>
      <c r="B931" s="189" t="str">
        <f>IF(ISBLANK(Nomen.complète!W931),"-",Nomen.complète!W931)</f>
        <v>Assistant de direction BF</v>
      </c>
      <c r="C931" s="190">
        <f>IF(ISBLANK(Nomen.complète!X931),"-",Nomen.complète!X931)</f>
        <v>18</v>
      </c>
      <c r="D931" s="190">
        <f>IF(ISBLANK(Nomen.complète!Y931),"-",Nomen.complète!Y931)</f>
        <v>65</v>
      </c>
      <c r="E931" s="190">
        <f>IF(ISBLANK(Nomen.complète!Z931),"-",Nomen.complète!Z931)</f>
        <v>1</v>
      </c>
      <c r="F931" s="190">
        <f>IF(ISBLANK(Nomen.complète!AA931),"-",Nomen.complète!AA931)</f>
        <v>5</v>
      </c>
      <c r="G931" s="191">
        <f>IF(ISBLANK(Nomen.complète!AB931),"-",Nomen.complète!AB931)</f>
        <v>90</v>
      </c>
      <c r="H931" s="191">
        <f>IF(ISBLANK(Nomen.complète!AC931),"-",Nomen.complète!AC931)</f>
        <v>0</v>
      </c>
    </row>
    <row r="932" spans="1:8" x14ac:dyDescent="0.2">
      <c r="A932" s="164">
        <f>IF(ISBLANK(Nomen.complète!V932),"-",Nomen.complète!V932)</f>
        <v>66060000</v>
      </c>
      <c r="B932" s="189" t="str">
        <f>IF(ISBLANK(Nomen.complète!W932),"-",Nomen.complète!W932)</f>
        <v>Assistant en audiovision BF</v>
      </c>
      <c r="C932" s="190">
        <f>IF(ISBLANK(Nomen.complète!X932),"-",Nomen.complète!X932)</f>
        <v>18</v>
      </c>
      <c r="D932" s="190">
        <f>IF(ISBLANK(Nomen.complète!Y932),"-",Nomen.complète!Y932)</f>
        <v>65</v>
      </c>
      <c r="E932" s="190">
        <f>IF(ISBLANK(Nomen.complète!Z932),"-",Nomen.complète!Z932)</f>
        <v>1</v>
      </c>
      <c r="F932" s="190">
        <f>IF(ISBLANK(Nomen.complète!AA932),"-",Nomen.complète!AA932)</f>
        <v>5</v>
      </c>
      <c r="G932" s="191">
        <f>IF(ISBLANK(Nomen.complète!AB932),"-",Nomen.complète!AB932)</f>
        <v>90</v>
      </c>
      <c r="H932" s="191">
        <f>IF(ISBLANK(Nomen.complète!AC932),"-",Nomen.complète!AC932)</f>
        <v>0</v>
      </c>
    </row>
    <row r="933" spans="1:8" x14ac:dyDescent="0.2">
      <c r="A933" s="164">
        <f>IF(ISBLANK(Nomen.complète!V933),"-",Nomen.complète!V933)</f>
        <v>77230000</v>
      </c>
      <c r="B933" s="189" t="str">
        <f>IF(ISBLANK(Nomen.complète!W933),"-",Nomen.complète!W933)</f>
        <v>Assistant en marketing (tertiaire - non réglementé)</v>
      </c>
      <c r="C933" s="190">
        <f>IF(ISBLANK(Nomen.complète!X933),"-",Nomen.complète!X933)</f>
        <v>18</v>
      </c>
      <c r="D933" s="190">
        <f>IF(ISBLANK(Nomen.complète!Y933),"-",Nomen.complète!Y933)</f>
        <v>65</v>
      </c>
      <c r="E933" s="190">
        <f>IF(ISBLANK(Nomen.complète!Z933),"-",Nomen.complète!Z933)</f>
        <v>1</v>
      </c>
      <c r="F933" s="190">
        <f>IF(ISBLANK(Nomen.complète!AA933),"-",Nomen.complète!AA933)</f>
        <v>5</v>
      </c>
      <c r="G933" s="191">
        <f>IF(ISBLANK(Nomen.complète!AB933),"-",Nomen.complète!AB933)</f>
        <v>90</v>
      </c>
      <c r="H933" s="191">
        <f>IF(ISBLANK(Nomen.complète!AC933),"-",Nomen.complète!AC933)</f>
        <v>0</v>
      </c>
    </row>
    <row r="934" spans="1:8" x14ac:dyDescent="0.2">
      <c r="A934" s="164">
        <f>IF(ISBLANK(Nomen.complète!V934),"-",Nomen.complète!V934)</f>
        <v>86406000</v>
      </c>
      <c r="B934" s="189" t="str">
        <f>IF(ISBLANK(Nomen.complète!W934),"-",Nomen.complète!W934)</f>
        <v>Assistant en promotion de l'activité physique et de la santé BF</v>
      </c>
      <c r="C934" s="190">
        <f>IF(ISBLANK(Nomen.complète!X934),"-",Nomen.complète!X934)</f>
        <v>18</v>
      </c>
      <c r="D934" s="190">
        <f>IF(ISBLANK(Nomen.complète!Y934),"-",Nomen.complète!Y934)</f>
        <v>65</v>
      </c>
      <c r="E934" s="190">
        <f>IF(ISBLANK(Nomen.complète!Z934),"-",Nomen.complète!Z934)</f>
        <v>1</v>
      </c>
      <c r="F934" s="190">
        <f>IF(ISBLANK(Nomen.complète!AA934),"-",Nomen.complète!AA934)</f>
        <v>5</v>
      </c>
      <c r="G934" s="191">
        <f>IF(ISBLANK(Nomen.complète!AB934),"-",Nomen.complète!AB934)</f>
        <v>90</v>
      </c>
      <c r="H934" s="191">
        <f>IF(ISBLANK(Nomen.complète!AC934),"-",Nomen.complète!AC934)</f>
        <v>0</v>
      </c>
    </row>
    <row r="935" spans="1:8" x14ac:dyDescent="0.2">
      <c r="A935" s="164">
        <f>IF(ISBLANK(Nomen.complète!V935),"-",Nomen.complète!V935)</f>
        <v>74090000</v>
      </c>
      <c r="B935" s="189" t="str">
        <f>IF(ISBLANK(Nomen.complète!W935),"-",Nomen.complète!W935)</f>
        <v>Assistant en tourisme BF</v>
      </c>
      <c r="C935" s="190">
        <f>IF(ISBLANK(Nomen.complète!X935),"-",Nomen.complète!X935)</f>
        <v>18</v>
      </c>
      <c r="D935" s="190">
        <f>IF(ISBLANK(Nomen.complète!Y935),"-",Nomen.complète!Y935)</f>
        <v>65</v>
      </c>
      <c r="E935" s="190">
        <f>IF(ISBLANK(Nomen.complète!Z935),"-",Nomen.complète!Z935)</f>
        <v>1</v>
      </c>
      <c r="F935" s="190">
        <f>IF(ISBLANK(Nomen.complète!AA935),"-",Nomen.complète!AA935)</f>
        <v>5</v>
      </c>
      <c r="G935" s="191">
        <f>IF(ISBLANK(Nomen.complète!AB935),"-",Nomen.complète!AB935)</f>
        <v>90</v>
      </c>
      <c r="H935" s="191">
        <f>IF(ISBLANK(Nomen.complète!AC935),"-",Nomen.complète!AC935)</f>
        <v>0</v>
      </c>
    </row>
    <row r="936" spans="1:8" x14ac:dyDescent="0.2">
      <c r="A936" s="164">
        <f>IF(ISBLANK(Nomen.complète!V936),"-",Nomen.complète!V936)</f>
        <v>86770000</v>
      </c>
      <c r="B936" s="189" t="str">
        <f>IF(ISBLANK(Nomen.complète!W936),"-",Nomen.complète!W936)</f>
        <v>Assistant social (tertiaire - non réglementé)</v>
      </c>
      <c r="C936" s="190">
        <f>IF(ISBLANK(Nomen.complète!X936),"-",Nomen.complète!X936)</f>
        <v>18</v>
      </c>
      <c r="D936" s="190">
        <f>IF(ISBLANK(Nomen.complète!Y936),"-",Nomen.complète!Y936)</f>
        <v>65</v>
      </c>
      <c r="E936" s="190">
        <f>IF(ISBLANK(Nomen.complète!Z936),"-",Nomen.complète!Z936)</f>
        <v>1</v>
      </c>
      <c r="F936" s="190">
        <f>IF(ISBLANK(Nomen.complète!AA936),"-",Nomen.complète!AA936)</f>
        <v>5</v>
      </c>
      <c r="G936" s="191">
        <f>IF(ISBLANK(Nomen.complète!AB936),"-",Nomen.complète!AB936)</f>
        <v>90</v>
      </c>
      <c r="H936" s="191">
        <f>IF(ISBLANK(Nomen.complète!AC936),"-",Nomen.complète!AC936)</f>
        <v>0</v>
      </c>
    </row>
    <row r="937" spans="1:8" x14ac:dyDescent="0.2">
      <c r="A937" s="164">
        <f>IF(ISBLANK(Nomen.complète!V937),"-",Nomen.complète!V937)</f>
        <v>85446000</v>
      </c>
      <c r="B937" s="189" t="str">
        <f>IF(ISBLANK(Nomen.complète!W937),"-",Nomen.complète!W937)</f>
        <v>Assistant spécialisé en soins psychiatriques et accompagnement BF</v>
      </c>
      <c r="C937" s="190">
        <f>IF(ISBLANK(Nomen.complète!X937),"-",Nomen.complète!X937)</f>
        <v>18</v>
      </c>
      <c r="D937" s="190">
        <f>IF(ISBLANK(Nomen.complète!Y937),"-",Nomen.complète!Y937)</f>
        <v>65</v>
      </c>
      <c r="E937" s="190">
        <f>IF(ISBLANK(Nomen.complète!Z937),"-",Nomen.complète!Z937)</f>
        <v>1</v>
      </c>
      <c r="F937" s="190">
        <f>IF(ISBLANK(Nomen.complète!AA937),"-",Nomen.complète!AA937)</f>
        <v>5</v>
      </c>
      <c r="G937" s="191">
        <f>IF(ISBLANK(Nomen.complète!AB937),"-",Nomen.complète!AB937)</f>
        <v>90</v>
      </c>
      <c r="H937" s="191">
        <f>IF(ISBLANK(Nomen.complète!AC937),"-",Nomen.complète!AC937)</f>
        <v>0</v>
      </c>
    </row>
    <row r="938" spans="1:8" x14ac:dyDescent="0.2">
      <c r="A938" s="164">
        <f>IF(ISBLANK(Nomen.complète!V938),"-",Nomen.complète!V938)</f>
        <v>75140000</v>
      </c>
      <c r="B938" s="189" t="str">
        <f>IF(ISBLANK(Nomen.complète!W938),"-",Nomen.complète!W938)</f>
        <v>Assistante de gestion en pharmacie  BF</v>
      </c>
      <c r="C938" s="190">
        <f>IF(ISBLANK(Nomen.complète!X938),"-",Nomen.complète!X938)</f>
        <v>18</v>
      </c>
      <c r="D938" s="190">
        <f>IF(ISBLANK(Nomen.complète!Y938),"-",Nomen.complète!Y938)</f>
        <v>65</v>
      </c>
      <c r="E938" s="190">
        <f>IF(ISBLANK(Nomen.complète!Z938),"-",Nomen.complète!Z938)</f>
        <v>1</v>
      </c>
      <c r="F938" s="190">
        <f>IF(ISBLANK(Nomen.complète!AA938),"-",Nomen.complète!AA938)</f>
        <v>5</v>
      </c>
      <c r="G938" s="191">
        <f>IF(ISBLANK(Nomen.complète!AB938),"-",Nomen.complète!AB938)</f>
        <v>90</v>
      </c>
      <c r="H938" s="191">
        <f>IF(ISBLANK(Nomen.complète!AC938),"-",Nomen.complète!AC938)</f>
        <v>0</v>
      </c>
    </row>
    <row r="939" spans="1:8" x14ac:dyDescent="0.2">
      <c r="A939" s="164">
        <f>IF(ISBLANK(Nomen.complète!V939),"-",Nomen.complète!V939)</f>
        <v>84431000</v>
      </c>
      <c r="B939" s="189" t="str">
        <f>IF(ISBLANK(Nomen.complète!W939),"-",Nomen.complète!W939)</f>
        <v>Assistante médicale (tertiaire - non réglementé)</v>
      </c>
      <c r="C939" s="190">
        <f>IF(ISBLANK(Nomen.complète!X939),"-",Nomen.complète!X939)</f>
        <v>18</v>
      </c>
      <c r="D939" s="190">
        <f>IF(ISBLANK(Nomen.complète!Y939),"-",Nomen.complète!Y939)</f>
        <v>65</v>
      </c>
      <c r="E939" s="190">
        <f>IF(ISBLANK(Nomen.complète!Z939),"-",Nomen.complète!Z939)</f>
        <v>1</v>
      </c>
      <c r="F939" s="190">
        <f>IF(ISBLANK(Nomen.complète!AA939),"-",Nomen.complète!AA939)</f>
        <v>5</v>
      </c>
      <c r="G939" s="191">
        <f>IF(ISBLANK(Nomen.complète!AB939),"-",Nomen.complète!AB939)</f>
        <v>90</v>
      </c>
      <c r="H939" s="191">
        <f>IF(ISBLANK(Nomen.complète!AC939),"-",Nomen.complète!AC939)</f>
        <v>0</v>
      </c>
    </row>
    <row r="940" spans="1:8" x14ac:dyDescent="0.2">
      <c r="A940" s="164">
        <f>IF(ISBLANK(Nomen.complète!V940),"-",Nomen.complète!V940)</f>
        <v>71070000</v>
      </c>
      <c r="B940" s="189" t="str">
        <f>IF(ISBLANK(Nomen.complète!W940),"-",Nomen.complète!W940)</f>
        <v>Audio Engineer SAE (tertiaire - non réglementé)</v>
      </c>
      <c r="C940" s="190">
        <f>IF(ISBLANK(Nomen.complète!X940),"-",Nomen.complète!X940)</f>
        <v>18</v>
      </c>
      <c r="D940" s="190">
        <f>IF(ISBLANK(Nomen.complète!Y940),"-",Nomen.complète!Y940)</f>
        <v>65</v>
      </c>
      <c r="E940" s="190">
        <f>IF(ISBLANK(Nomen.complète!Z940),"-",Nomen.complète!Z940)</f>
        <v>1</v>
      </c>
      <c r="F940" s="190">
        <f>IF(ISBLANK(Nomen.complète!AA940),"-",Nomen.complète!AA940)</f>
        <v>5</v>
      </c>
      <c r="G940" s="191">
        <f>IF(ISBLANK(Nomen.complète!AB940),"-",Nomen.complète!AB940)</f>
        <v>90</v>
      </c>
      <c r="H940" s="191">
        <f>IF(ISBLANK(Nomen.complète!AC940),"-",Nomen.complète!AC940)</f>
        <v>0</v>
      </c>
    </row>
    <row r="941" spans="1:8" x14ac:dyDescent="0.2">
      <c r="A941" s="164">
        <f>IF(ISBLANK(Nomen.complète!V941),"-",Nomen.complète!V941)</f>
        <v>84350000</v>
      </c>
      <c r="B941" s="189" t="str">
        <f>IF(ISBLANK(Nomen.complète!W941),"-",Nomen.complète!W941)</f>
        <v>Audioprothésiste BF</v>
      </c>
      <c r="C941" s="190">
        <f>IF(ISBLANK(Nomen.complète!X941),"-",Nomen.complète!X941)</f>
        <v>18</v>
      </c>
      <c r="D941" s="190">
        <f>IF(ISBLANK(Nomen.complète!Y941),"-",Nomen.complète!Y941)</f>
        <v>65</v>
      </c>
      <c r="E941" s="190">
        <f>IF(ISBLANK(Nomen.complète!Z941),"-",Nomen.complète!Z941)</f>
        <v>1</v>
      </c>
      <c r="F941" s="190">
        <f>IF(ISBLANK(Nomen.complète!AA941),"-",Nomen.complète!AA941)</f>
        <v>5</v>
      </c>
      <c r="G941" s="191">
        <f>IF(ISBLANK(Nomen.complète!AB941),"-",Nomen.complète!AB941)</f>
        <v>90</v>
      </c>
      <c r="H941" s="191">
        <f>IF(ISBLANK(Nomen.complète!AC941),"-",Nomen.complète!AC941)</f>
        <v>0</v>
      </c>
    </row>
    <row r="942" spans="1:8" x14ac:dyDescent="0.2">
      <c r="A942" s="164">
        <f>IF(ISBLANK(Nomen.complète!V942),"-",Nomen.complète!V942)</f>
        <v>93582000</v>
      </c>
      <c r="B942" s="189" t="str">
        <f>IF(ISBLANK(Nomen.complète!W942),"-",Nomen.complète!W942)</f>
        <v>Automatisation du bâtiment ES (OCM 2017)</v>
      </c>
      <c r="C942" s="190">
        <f>IF(ISBLANK(Nomen.complète!X942),"-",Nomen.complète!X942)</f>
        <v>18</v>
      </c>
      <c r="D942" s="190">
        <f>IF(ISBLANK(Nomen.complète!Y942),"-",Nomen.complète!Y942)</f>
        <v>65</v>
      </c>
      <c r="E942" s="190">
        <f>IF(ISBLANK(Nomen.complète!Z942),"-",Nomen.complète!Z942)</f>
        <v>1</v>
      </c>
      <c r="F942" s="190">
        <f>IF(ISBLANK(Nomen.complète!AA942),"-",Nomen.complète!AA942)</f>
        <v>5</v>
      </c>
      <c r="G942" s="191">
        <f>IF(ISBLANK(Nomen.complète!AB942),"-",Nomen.complète!AB942)</f>
        <v>90</v>
      </c>
      <c r="H942" s="191">
        <f>IF(ISBLANK(Nomen.complète!AC942),"-",Nomen.complète!AC942)</f>
        <v>0</v>
      </c>
    </row>
    <row r="943" spans="1:8" x14ac:dyDescent="0.2">
      <c r="A943" s="164">
        <f>IF(ISBLANK(Nomen.complète!V943),"-",Nomen.complète!V943)</f>
        <v>56070000</v>
      </c>
      <c r="B943" s="189" t="str">
        <f>IF(ISBLANK(Nomen.complète!W943),"-",Nomen.complète!W943)</f>
        <v>Aviculteur/Avicultrice, maître</v>
      </c>
      <c r="C943" s="190">
        <f>IF(ISBLANK(Nomen.complète!X943),"-",Nomen.complète!X943)</f>
        <v>18</v>
      </c>
      <c r="D943" s="190">
        <f>IF(ISBLANK(Nomen.complète!Y943),"-",Nomen.complète!Y943)</f>
        <v>65</v>
      </c>
      <c r="E943" s="190">
        <f>IF(ISBLANK(Nomen.complète!Z943),"-",Nomen.complète!Z943)</f>
        <v>1</v>
      </c>
      <c r="F943" s="190">
        <f>IF(ISBLANK(Nomen.complète!AA943),"-",Nomen.complète!AA943)</f>
        <v>5</v>
      </c>
      <c r="G943" s="191">
        <f>IF(ISBLANK(Nomen.complète!AB943),"-",Nomen.complète!AB943)</f>
        <v>90</v>
      </c>
      <c r="H943" s="191">
        <f>IF(ISBLANK(Nomen.complète!AC943),"-",Nomen.complète!AC943)</f>
        <v>0</v>
      </c>
    </row>
    <row r="944" spans="1:8" x14ac:dyDescent="0.2">
      <c r="A944" s="164">
        <f>IF(ISBLANK(Nomen.complète!V944),"-",Nomen.complète!V944)</f>
        <v>56050000</v>
      </c>
      <c r="B944" s="189" t="str">
        <f>IF(ISBLANK(Nomen.complète!W944),"-",Nomen.complète!W944)</f>
        <v>Aviculteur/Avicultrice, maître (ancien)</v>
      </c>
      <c r="C944" s="190">
        <f>IF(ISBLANK(Nomen.complète!X944),"-",Nomen.complète!X944)</f>
        <v>18</v>
      </c>
      <c r="D944" s="190">
        <f>IF(ISBLANK(Nomen.complète!Y944),"-",Nomen.complète!Y944)</f>
        <v>65</v>
      </c>
      <c r="E944" s="190">
        <f>IF(ISBLANK(Nomen.complète!Z944),"-",Nomen.complète!Z944)</f>
        <v>1</v>
      </c>
      <c r="F944" s="190">
        <f>IF(ISBLANK(Nomen.complète!AA944),"-",Nomen.complète!AA944)</f>
        <v>5</v>
      </c>
      <c r="G944" s="191">
        <f>IF(ISBLANK(Nomen.complète!AB944),"-",Nomen.complète!AB944)</f>
        <v>90</v>
      </c>
      <c r="H944" s="191">
        <f>IF(ISBLANK(Nomen.complète!AC944),"-",Nomen.complète!AC944)</f>
        <v>0</v>
      </c>
    </row>
    <row r="945" spans="1:8" x14ac:dyDescent="0.2">
      <c r="A945" s="164">
        <f>IF(ISBLANK(Nomen.complète!V945),"-",Nomen.complète!V945)</f>
        <v>68600000</v>
      </c>
      <c r="B945" s="189" t="str">
        <f>IF(ISBLANK(Nomen.complète!W945),"-",Nomen.complète!W945)</f>
        <v>Bijoutier, maître</v>
      </c>
      <c r="C945" s="190">
        <f>IF(ISBLANK(Nomen.complète!X945),"-",Nomen.complète!X945)</f>
        <v>18</v>
      </c>
      <c r="D945" s="190">
        <f>IF(ISBLANK(Nomen.complète!Y945),"-",Nomen.complète!Y945)</f>
        <v>65</v>
      </c>
      <c r="E945" s="190">
        <f>IF(ISBLANK(Nomen.complète!Z945),"-",Nomen.complète!Z945)</f>
        <v>1</v>
      </c>
      <c r="F945" s="190">
        <f>IF(ISBLANK(Nomen.complète!AA945),"-",Nomen.complète!AA945)</f>
        <v>5</v>
      </c>
      <c r="G945" s="191">
        <f>IF(ISBLANK(Nomen.complète!AB945),"-",Nomen.complète!AB945)</f>
        <v>90</v>
      </c>
      <c r="H945" s="191">
        <f>IF(ISBLANK(Nomen.complète!AC945),"-",Nomen.complète!AC945)</f>
        <v>0</v>
      </c>
    </row>
    <row r="946" spans="1:8" x14ac:dyDescent="0.2">
      <c r="A946" s="164">
        <f>IF(ISBLANK(Nomen.complète!V946),"-",Nomen.complète!V946)</f>
        <v>64020000</v>
      </c>
      <c r="B946" s="189" t="str">
        <f>IF(ISBLANK(Nomen.complète!W946),"-",Nomen.complète!W946)</f>
        <v>Bottier-orthopédiste dipl.</v>
      </c>
      <c r="C946" s="190">
        <f>IF(ISBLANK(Nomen.complète!X946),"-",Nomen.complète!X946)</f>
        <v>18</v>
      </c>
      <c r="D946" s="190">
        <f>IF(ISBLANK(Nomen.complète!Y946),"-",Nomen.complète!Y946)</f>
        <v>65</v>
      </c>
      <c r="E946" s="190">
        <f>IF(ISBLANK(Nomen.complète!Z946),"-",Nomen.complète!Z946)</f>
        <v>1</v>
      </c>
      <c r="F946" s="190">
        <f>IF(ISBLANK(Nomen.complète!AA946),"-",Nomen.complète!AA946)</f>
        <v>5</v>
      </c>
      <c r="G946" s="191">
        <f>IF(ISBLANK(Nomen.complète!AB946),"-",Nomen.complète!AB946)</f>
        <v>90</v>
      </c>
      <c r="H946" s="191">
        <f>IF(ISBLANK(Nomen.complète!AC946),"-",Nomen.complète!AC946)</f>
        <v>0</v>
      </c>
    </row>
    <row r="947" spans="1:8" x14ac:dyDescent="0.2">
      <c r="A947" s="164">
        <f>IF(ISBLANK(Nomen.complète!V947),"-",Nomen.complète!V947)</f>
        <v>64030000</v>
      </c>
      <c r="B947" s="189" t="str">
        <f>IF(ISBLANK(Nomen.complète!W947),"-",Nomen.complète!W947)</f>
        <v>Bottier-orthopédiste diplômé, maître</v>
      </c>
      <c r="C947" s="190">
        <f>IF(ISBLANK(Nomen.complète!X947),"-",Nomen.complète!X947)</f>
        <v>18</v>
      </c>
      <c r="D947" s="190">
        <f>IF(ISBLANK(Nomen.complète!Y947),"-",Nomen.complète!Y947)</f>
        <v>65</v>
      </c>
      <c r="E947" s="190">
        <f>IF(ISBLANK(Nomen.complète!Z947),"-",Nomen.complète!Z947)</f>
        <v>1</v>
      </c>
      <c r="F947" s="190">
        <f>IF(ISBLANK(Nomen.complète!AA947),"-",Nomen.complète!AA947)</f>
        <v>5</v>
      </c>
      <c r="G947" s="191">
        <f>IF(ISBLANK(Nomen.complète!AB947),"-",Nomen.complète!AB947)</f>
        <v>90</v>
      </c>
      <c r="H947" s="191">
        <f>IF(ISBLANK(Nomen.complète!AC947),"-",Nomen.complète!AC947)</f>
        <v>0</v>
      </c>
    </row>
    <row r="948" spans="1:8" x14ac:dyDescent="0.2">
      <c r="A948" s="164">
        <f>IF(ISBLANK(Nomen.complète!V948),"-",Nomen.complète!V948)</f>
        <v>59290000</v>
      </c>
      <c r="B948" s="189" t="str">
        <f>IF(ISBLANK(Nomen.complète!W948),"-",Nomen.complète!W948)</f>
        <v>Boucher-charcutier BF</v>
      </c>
      <c r="C948" s="190">
        <f>IF(ISBLANK(Nomen.complète!X948),"-",Nomen.complète!X948)</f>
        <v>18</v>
      </c>
      <c r="D948" s="190">
        <f>IF(ISBLANK(Nomen.complète!Y948),"-",Nomen.complète!Y948)</f>
        <v>65</v>
      </c>
      <c r="E948" s="190">
        <f>IF(ISBLANK(Nomen.complète!Z948),"-",Nomen.complète!Z948)</f>
        <v>1</v>
      </c>
      <c r="F948" s="190">
        <f>IF(ISBLANK(Nomen.complète!AA948),"-",Nomen.complète!AA948)</f>
        <v>5</v>
      </c>
      <c r="G948" s="191">
        <f>IF(ISBLANK(Nomen.complète!AB948),"-",Nomen.complète!AB948)</f>
        <v>90</v>
      </c>
      <c r="H948" s="191">
        <f>IF(ISBLANK(Nomen.complète!AC948),"-",Nomen.complète!AC948)</f>
        <v>0</v>
      </c>
    </row>
    <row r="949" spans="1:8" x14ac:dyDescent="0.2">
      <c r="A949" s="164">
        <f>IF(ISBLANK(Nomen.complète!V949),"-",Nomen.complète!V949)</f>
        <v>59300000</v>
      </c>
      <c r="B949" s="189" t="str">
        <f>IF(ISBLANK(Nomen.complète!W949),"-",Nomen.complète!W949)</f>
        <v>Boucher-charcutier, maître</v>
      </c>
      <c r="C949" s="190">
        <f>IF(ISBLANK(Nomen.complète!X949),"-",Nomen.complète!X949)</f>
        <v>18</v>
      </c>
      <c r="D949" s="190">
        <f>IF(ISBLANK(Nomen.complète!Y949),"-",Nomen.complète!Y949)</f>
        <v>65</v>
      </c>
      <c r="E949" s="190">
        <f>IF(ISBLANK(Nomen.complète!Z949),"-",Nomen.complète!Z949)</f>
        <v>1</v>
      </c>
      <c r="F949" s="190">
        <f>IF(ISBLANK(Nomen.complète!AA949),"-",Nomen.complète!AA949)</f>
        <v>5</v>
      </c>
      <c r="G949" s="191">
        <f>IF(ISBLANK(Nomen.complète!AB949),"-",Nomen.complète!AB949)</f>
        <v>90</v>
      </c>
      <c r="H949" s="191">
        <f>IF(ISBLANK(Nomen.complète!AC949),"-",Nomen.complète!AC949)</f>
        <v>0</v>
      </c>
    </row>
    <row r="950" spans="1:8" x14ac:dyDescent="0.2">
      <c r="A950" s="164">
        <f>IF(ISBLANK(Nomen.complète!V950),"-",Nomen.complète!V950)</f>
        <v>59050000</v>
      </c>
      <c r="B950" s="189" t="str">
        <f>IF(ISBLANK(Nomen.complète!W950),"-",Nomen.complète!W950)</f>
        <v>Boulanger-pâtissier, dipl.</v>
      </c>
      <c r="C950" s="190">
        <f>IF(ISBLANK(Nomen.complète!X950),"-",Nomen.complète!X950)</f>
        <v>18</v>
      </c>
      <c r="D950" s="190">
        <f>IF(ISBLANK(Nomen.complète!Y950),"-",Nomen.complète!Y950)</f>
        <v>65</v>
      </c>
      <c r="E950" s="190">
        <f>IF(ISBLANK(Nomen.complète!Z950),"-",Nomen.complète!Z950)</f>
        <v>1</v>
      </c>
      <c r="F950" s="190">
        <f>IF(ISBLANK(Nomen.complète!AA950),"-",Nomen.complète!AA950)</f>
        <v>5</v>
      </c>
      <c r="G950" s="191">
        <f>IF(ISBLANK(Nomen.complète!AB950),"-",Nomen.complète!AB950)</f>
        <v>90</v>
      </c>
      <c r="H950" s="191">
        <f>IF(ISBLANK(Nomen.complète!AC950),"-",Nomen.complète!AC950)</f>
        <v>0</v>
      </c>
    </row>
    <row r="951" spans="1:8" x14ac:dyDescent="0.2">
      <c r="A951" s="164">
        <f>IF(ISBLANK(Nomen.complète!V951),"-",Nomen.complète!V951)</f>
        <v>76030000</v>
      </c>
      <c r="B951" s="189" t="str">
        <f>IF(ISBLANK(Nomen.complète!W951),"-",Nomen.complète!W951)</f>
        <v>Business Analyst NDS (Tertiär - nicht reglementiert)</v>
      </c>
      <c r="C951" s="190">
        <f>IF(ISBLANK(Nomen.complète!X951),"-",Nomen.complète!X951)</f>
        <v>19</v>
      </c>
      <c r="D951" s="190">
        <f>IF(ISBLANK(Nomen.complète!Y951),"-",Nomen.complète!Y951)</f>
        <v>65</v>
      </c>
      <c r="E951" s="190">
        <f>IF(ISBLANK(Nomen.complète!Z951),"-",Nomen.complète!Z951)</f>
        <v>1</v>
      </c>
      <c r="F951" s="190">
        <f>IF(ISBLANK(Nomen.complète!AA951),"-",Nomen.complète!AA951)</f>
        <v>5</v>
      </c>
      <c r="G951" s="191">
        <f>IF(ISBLANK(Nomen.complète!AB951),"-",Nomen.complète!AB951)</f>
        <v>0</v>
      </c>
      <c r="H951" s="191">
        <f>IF(ISBLANK(Nomen.complète!AC951),"-",Nomen.complète!AC951)</f>
        <v>0</v>
      </c>
    </row>
    <row r="952" spans="1:8" x14ac:dyDescent="0.2">
      <c r="A952" s="164">
        <f>IF(ISBLANK(Nomen.complète!V952),"-",Nomen.complète!V952)</f>
        <v>73259000</v>
      </c>
      <c r="B952" s="189" t="str">
        <f>IF(ISBLANK(Nomen.complète!W952),"-",Nomen.complète!W952)</f>
        <v>Business Management Assistant NSH (tertiaire - non réglementé)</v>
      </c>
      <c r="C952" s="190">
        <f>IF(ISBLANK(Nomen.complète!X952),"-",Nomen.complète!X952)</f>
        <v>18</v>
      </c>
      <c r="D952" s="190">
        <f>IF(ISBLANK(Nomen.complète!Y952),"-",Nomen.complète!Y952)</f>
        <v>65</v>
      </c>
      <c r="E952" s="190">
        <f>IF(ISBLANK(Nomen.complète!Z952),"-",Nomen.complète!Z952)</f>
        <v>1</v>
      </c>
      <c r="F952" s="190">
        <f>IF(ISBLANK(Nomen.complète!AA952),"-",Nomen.complète!AA952)</f>
        <v>5</v>
      </c>
      <c r="G952" s="191">
        <f>IF(ISBLANK(Nomen.complète!AB952),"-",Nomen.complète!AB952)</f>
        <v>90</v>
      </c>
      <c r="H952" s="191">
        <f>IF(ISBLANK(Nomen.complète!AC952),"-",Nomen.complète!AC952)</f>
        <v>0</v>
      </c>
    </row>
    <row r="953" spans="1:8" x14ac:dyDescent="0.2">
      <c r="A953" s="164">
        <f>IF(ISBLANK(Nomen.complète!V953),"-",Nomen.complète!V953)</f>
        <v>80070000</v>
      </c>
      <c r="B953" s="189" t="str">
        <f>IF(ISBLANK(Nomen.complète!W953),"-",Nomen.complète!W953)</f>
        <v>Cabin Crew Member BF</v>
      </c>
      <c r="C953" s="190">
        <f>IF(ISBLANK(Nomen.complète!X953),"-",Nomen.complète!X953)</f>
        <v>18</v>
      </c>
      <c r="D953" s="190">
        <f>IF(ISBLANK(Nomen.complète!Y953),"-",Nomen.complète!Y953)</f>
        <v>65</v>
      </c>
      <c r="E953" s="190">
        <f>IF(ISBLANK(Nomen.complète!Z953),"-",Nomen.complète!Z953)</f>
        <v>1</v>
      </c>
      <c r="F953" s="190">
        <f>IF(ISBLANK(Nomen.complète!AA953),"-",Nomen.complète!AA953)</f>
        <v>5</v>
      </c>
      <c r="G953" s="191">
        <f>IF(ISBLANK(Nomen.complète!AB953),"-",Nomen.complète!AB953)</f>
        <v>90</v>
      </c>
      <c r="H953" s="191">
        <f>IF(ISBLANK(Nomen.complète!AC953),"-",Nomen.complète!AC953)</f>
        <v>0</v>
      </c>
    </row>
    <row r="954" spans="1:8" x14ac:dyDescent="0.2">
      <c r="A954" s="164">
        <f>IF(ISBLANK(Nomen.complète!V954),"-",Nomen.complète!V954)</f>
        <v>97945000</v>
      </c>
      <c r="B954" s="189" t="str">
        <f>IF(ISBLANK(Nomen.complète!W954),"-",Nomen.complète!W954)</f>
        <v>Cadre des organisations de secours, dipl.</v>
      </c>
      <c r="C954" s="190">
        <f>IF(ISBLANK(Nomen.complète!X954),"-",Nomen.complète!X954)</f>
        <v>18</v>
      </c>
      <c r="D954" s="190">
        <f>IF(ISBLANK(Nomen.complète!Y954),"-",Nomen.complète!Y954)</f>
        <v>65</v>
      </c>
      <c r="E954" s="190">
        <f>IF(ISBLANK(Nomen.complète!Z954),"-",Nomen.complète!Z954)</f>
        <v>1</v>
      </c>
      <c r="F954" s="190">
        <f>IF(ISBLANK(Nomen.complète!AA954),"-",Nomen.complète!AA954)</f>
        <v>5</v>
      </c>
      <c r="G954" s="191">
        <f>IF(ISBLANK(Nomen.complète!AB954),"-",Nomen.complète!AB954)</f>
        <v>90</v>
      </c>
      <c r="H954" s="191">
        <f>IF(ISBLANK(Nomen.complète!AC954),"-",Nomen.complète!AC954)</f>
        <v>0</v>
      </c>
    </row>
    <row r="955" spans="1:8" x14ac:dyDescent="0.2">
      <c r="A955" s="164">
        <f>IF(ISBLANK(Nomen.complète!V955),"-",Nomen.complète!V955)</f>
        <v>84400000</v>
      </c>
      <c r="B955" s="189" t="str">
        <f>IF(ISBLANK(Nomen.complète!W955),"-",Nomen.complète!W955)</f>
        <v>Cadre en soins médicaux</v>
      </c>
      <c r="C955" s="190">
        <f>IF(ISBLANK(Nomen.complète!X955),"-",Nomen.complète!X955)</f>
        <v>18</v>
      </c>
      <c r="D955" s="190">
        <f>IF(ISBLANK(Nomen.complète!Y955),"-",Nomen.complète!Y955)</f>
        <v>65</v>
      </c>
      <c r="E955" s="190">
        <f>IF(ISBLANK(Nomen.complète!Z955),"-",Nomen.complète!Z955)</f>
        <v>1</v>
      </c>
      <c r="F955" s="190">
        <f>IF(ISBLANK(Nomen.complète!AA955),"-",Nomen.complète!AA955)</f>
        <v>5</v>
      </c>
      <c r="G955" s="191">
        <f>IF(ISBLANK(Nomen.complète!AB955),"-",Nomen.complète!AB955)</f>
        <v>90</v>
      </c>
      <c r="H955" s="191">
        <f>IF(ISBLANK(Nomen.complète!AC955),"-",Nomen.complète!AC955)</f>
        <v>0</v>
      </c>
    </row>
    <row r="956" spans="1:8" x14ac:dyDescent="0.2">
      <c r="A956" s="164">
        <f>IF(ISBLANK(Nomen.complète!V956),"-",Nomen.complète!V956)</f>
        <v>69370000</v>
      </c>
      <c r="B956" s="189" t="str">
        <f>IF(ISBLANK(Nomen.complète!W956),"-",Nomen.complète!W956)</f>
        <v>Calorifugeur-tôlier, maître</v>
      </c>
      <c r="C956" s="190">
        <f>IF(ISBLANK(Nomen.complète!X956),"-",Nomen.complète!X956)</f>
        <v>18</v>
      </c>
      <c r="D956" s="190">
        <f>IF(ISBLANK(Nomen.complète!Y956),"-",Nomen.complète!Y956)</f>
        <v>65</v>
      </c>
      <c r="E956" s="190">
        <f>IF(ISBLANK(Nomen.complète!Z956),"-",Nomen.complète!Z956)</f>
        <v>1</v>
      </c>
      <c r="F956" s="190">
        <f>IF(ISBLANK(Nomen.complète!AA956),"-",Nomen.complète!AA956)</f>
        <v>5</v>
      </c>
      <c r="G956" s="191">
        <f>IF(ISBLANK(Nomen.complète!AB956),"-",Nomen.complète!AB956)</f>
        <v>90</v>
      </c>
      <c r="H956" s="191">
        <f>IF(ISBLANK(Nomen.complète!AC956),"-",Nomen.complète!AC956)</f>
        <v>0</v>
      </c>
    </row>
    <row r="957" spans="1:8" x14ac:dyDescent="0.2">
      <c r="A957" s="164">
        <f>IF(ISBLANK(Nomen.complète!V957),"-",Nomen.complète!V957)</f>
        <v>69450000</v>
      </c>
      <c r="B957" s="189" t="str">
        <f>IF(ISBLANK(Nomen.complète!W957),"-",Nomen.complète!W957)</f>
        <v>Carreleur, maître</v>
      </c>
      <c r="C957" s="190">
        <f>IF(ISBLANK(Nomen.complète!X957),"-",Nomen.complète!X957)</f>
        <v>18</v>
      </c>
      <c r="D957" s="190">
        <f>IF(ISBLANK(Nomen.complète!Y957),"-",Nomen.complète!Y957)</f>
        <v>65</v>
      </c>
      <c r="E957" s="190">
        <f>IF(ISBLANK(Nomen.complète!Z957),"-",Nomen.complète!Z957)</f>
        <v>1</v>
      </c>
      <c r="F957" s="190">
        <f>IF(ISBLANK(Nomen.complète!AA957),"-",Nomen.complète!AA957)</f>
        <v>5</v>
      </c>
      <c r="G957" s="191">
        <f>IF(ISBLANK(Nomen.complète!AB957),"-",Nomen.complète!AB957)</f>
        <v>90</v>
      </c>
      <c r="H957" s="191">
        <f>IF(ISBLANK(Nomen.complète!AC957),"-",Nomen.complète!AC957)</f>
        <v>0</v>
      </c>
    </row>
    <row r="958" spans="1:8" x14ac:dyDescent="0.2">
      <c r="A958" s="164">
        <f>IF(ISBLANK(Nomen.complète!V958),"-",Nomen.complète!V958)</f>
        <v>66120000</v>
      </c>
      <c r="B958" s="189" t="str">
        <f>IF(ISBLANK(Nomen.complète!W958),"-",Nomen.complète!W958)</f>
        <v>Carrossier, maître</v>
      </c>
      <c r="C958" s="190">
        <f>IF(ISBLANK(Nomen.complète!X958),"-",Nomen.complète!X958)</f>
        <v>18</v>
      </c>
      <c r="D958" s="190">
        <f>IF(ISBLANK(Nomen.complète!Y958),"-",Nomen.complète!Y958)</f>
        <v>65</v>
      </c>
      <c r="E958" s="190">
        <f>IF(ISBLANK(Nomen.complète!Z958),"-",Nomen.complète!Z958)</f>
        <v>1</v>
      </c>
      <c r="F958" s="190">
        <f>IF(ISBLANK(Nomen.complète!AA958),"-",Nomen.complète!AA958)</f>
        <v>5</v>
      </c>
      <c r="G958" s="191">
        <f>IF(ISBLANK(Nomen.complète!AB958),"-",Nomen.complète!AB958)</f>
        <v>90</v>
      </c>
      <c r="H958" s="191">
        <f>IF(ISBLANK(Nomen.complète!AC958),"-",Nomen.complète!AC958)</f>
        <v>0</v>
      </c>
    </row>
    <row r="959" spans="1:8" x14ac:dyDescent="0.2">
      <c r="A959" s="164">
        <f>IF(ISBLANK(Nomen.complète!V959),"-",Nomen.complète!V959)</f>
        <v>75535000</v>
      </c>
      <c r="B959" s="189" t="str">
        <f>IF(ISBLANK(Nomen.complète!W959),"-",Nomen.complète!W959)</f>
        <v>Case Management santé DPG (tertiaire - non réglementé)</v>
      </c>
      <c r="C959" s="190">
        <f>IF(ISBLANK(Nomen.complète!X959),"-",Nomen.complète!X959)</f>
        <v>18</v>
      </c>
      <c r="D959" s="190">
        <f>IF(ISBLANK(Nomen.complète!Y959),"-",Nomen.complète!Y959)</f>
        <v>65</v>
      </c>
      <c r="E959" s="190">
        <f>IF(ISBLANK(Nomen.complète!Z959),"-",Nomen.complète!Z959)</f>
        <v>1</v>
      </c>
      <c r="F959" s="190">
        <f>IF(ISBLANK(Nomen.complète!AA959),"-",Nomen.complète!AA959)</f>
        <v>5</v>
      </c>
      <c r="G959" s="191">
        <f>IF(ISBLANK(Nomen.complète!AB959),"-",Nomen.complète!AB959)</f>
        <v>90</v>
      </c>
      <c r="H959" s="191">
        <f>IF(ISBLANK(Nomen.complète!AC959),"-",Nomen.complète!AC959)</f>
        <v>0</v>
      </c>
    </row>
    <row r="960" spans="1:8" x14ac:dyDescent="0.2">
      <c r="A960" s="164">
        <f>IF(ISBLANK(Nomen.complète!V960),"-",Nomen.complète!V960)</f>
        <v>86560000</v>
      </c>
      <c r="B960" s="189" t="str">
        <f>IF(ISBLANK(Nomen.complète!W960),"-",Nomen.complète!W960)</f>
        <v>Catéchiste (tertiaire - non réglementé)</v>
      </c>
      <c r="C960" s="190">
        <f>IF(ISBLANK(Nomen.complète!X960),"-",Nomen.complète!X960)</f>
        <v>18</v>
      </c>
      <c r="D960" s="190">
        <f>IF(ISBLANK(Nomen.complète!Y960),"-",Nomen.complète!Y960)</f>
        <v>65</v>
      </c>
      <c r="E960" s="190">
        <f>IF(ISBLANK(Nomen.complète!Z960),"-",Nomen.complète!Z960)</f>
        <v>1</v>
      </c>
      <c r="F960" s="190">
        <f>IF(ISBLANK(Nomen.complète!AA960),"-",Nomen.complète!AA960)</f>
        <v>5</v>
      </c>
      <c r="G960" s="191">
        <f>IF(ISBLANK(Nomen.complète!AB960),"-",Nomen.complète!AB960)</f>
        <v>90</v>
      </c>
      <c r="H960" s="191">
        <f>IF(ISBLANK(Nomen.complète!AC960),"-",Nomen.complète!AC960)</f>
        <v>0</v>
      </c>
    </row>
    <row r="961" spans="1:8" x14ac:dyDescent="0.2">
      <c r="A961" s="164">
        <f>IF(ISBLANK(Nomen.complète!V961),"-",Nomen.complète!V961)</f>
        <v>59450000</v>
      </c>
      <c r="B961" s="189" t="str">
        <f>IF(ISBLANK(Nomen.complète!W961),"-",Nomen.complète!W961)</f>
        <v>Caviste BF</v>
      </c>
      <c r="C961" s="190">
        <f>IF(ISBLANK(Nomen.complète!X961),"-",Nomen.complète!X961)</f>
        <v>18</v>
      </c>
      <c r="D961" s="190">
        <f>IF(ISBLANK(Nomen.complète!Y961),"-",Nomen.complète!Y961)</f>
        <v>65</v>
      </c>
      <c r="E961" s="190">
        <f>IF(ISBLANK(Nomen.complète!Z961),"-",Nomen.complète!Z961)</f>
        <v>1</v>
      </c>
      <c r="F961" s="190">
        <f>IF(ISBLANK(Nomen.complète!AA961),"-",Nomen.complète!AA961)</f>
        <v>5</v>
      </c>
      <c r="G961" s="191">
        <f>IF(ISBLANK(Nomen.complète!AB961),"-",Nomen.complète!AB961)</f>
        <v>90</v>
      </c>
      <c r="H961" s="191">
        <f>IF(ISBLANK(Nomen.complète!AC961),"-",Nomen.complète!AC961)</f>
        <v>0</v>
      </c>
    </row>
    <row r="962" spans="1:8" x14ac:dyDescent="0.2">
      <c r="A962" s="164">
        <f>IF(ISBLANK(Nomen.complète!V962),"-",Nomen.complète!V962)</f>
        <v>59400000</v>
      </c>
      <c r="B962" s="189" t="str">
        <f>IF(ISBLANK(Nomen.complète!W962),"-",Nomen.complète!W962)</f>
        <v>Caviste, maître</v>
      </c>
      <c r="C962" s="190">
        <f>IF(ISBLANK(Nomen.complète!X962),"-",Nomen.complète!X962)</f>
        <v>18</v>
      </c>
      <c r="D962" s="190">
        <f>IF(ISBLANK(Nomen.complète!Y962),"-",Nomen.complète!Y962)</f>
        <v>65</v>
      </c>
      <c r="E962" s="190">
        <f>IF(ISBLANK(Nomen.complète!Z962),"-",Nomen.complète!Z962)</f>
        <v>1</v>
      </c>
      <c r="F962" s="190">
        <f>IF(ISBLANK(Nomen.complète!AA962),"-",Nomen.complète!AA962)</f>
        <v>5</v>
      </c>
      <c r="G962" s="191">
        <f>IF(ISBLANK(Nomen.complète!AB962),"-",Nomen.complète!AB962)</f>
        <v>90</v>
      </c>
      <c r="H962" s="191">
        <f>IF(ISBLANK(Nomen.complète!AC962),"-",Nomen.complète!AC962)</f>
        <v>0</v>
      </c>
    </row>
    <row r="963" spans="1:8" x14ac:dyDescent="0.2">
      <c r="A963" s="164">
        <f>IF(ISBLANK(Nomen.complète!V963),"-",Nomen.complète!V963)</f>
        <v>77890000</v>
      </c>
      <c r="B963" s="189" t="str">
        <f>IF(ISBLANK(Nomen.complète!W963),"-",Nomen.complète!W963)</f>
        <v>Certificat cantonal de gestionnaire PME (tertiaire - non réglementé)</v>
      </c>
      <c r="C963" s="190">
        <f>IF(ISBLANK(Nomen.complète!X963),"-",Nomen.complète!X963)</f>
        <v>18</v>
      </c>
      <c r="D963" s="190">
        <f>IF(ISBLANK(Nomen.complète!Y963),"-",Nomen.complète!Y963)</f>
        <v>65</v>
      </c>
      <c r="E963" s="190">
        <f>IF(ISBLANK(Nomen.complète!Z963),"-",Nomen.complète!Z963)</f>
        <v>1</v>
      </c>
      <c r="F963" s="190">
        <f>IF(ISBLANK(Nomen.complète!AA963),"-",Nomen.complète!AA963)</f>
        <v>5</v>
      </c>
      <c r="G963" s="191">
        <f>IF(ISBLANK(Nomen.complète!AB963),"-",Nomen.complète!AB963)</f>
        <v>90</v>
      </c>
      <c r="H963" s="191">
        <f>IF(ISBLANK(Nomen.complète!AC963),"-",Nomen.complète!AC963)</f>
        <v>0</v>
      </c>
    </row>
    <row r="964" spans="1:8" x14ac:dyDescent="0.2">
      <c r="A964" s="164">
        <f>IF(ISBLANK(Nomen.complète!V964),"-",Nomen.complète!V964)</f>
        <v>77145000</v>
      </c>
      <c r="B964" s="189" t="str">
        <f>IF(ISBLANK(Nomen.complète!W964),"-",Nomen.complète!W964)</f>
        <v>Certificat supérieur en économie</v>
      </c>
      <c r="C964" s="190">
        <f>IF(ISBLANK(Nomen.complète!X964),"-",Nomen.complète!X964)</f>
        <v>18</v>
      </c>
      <c r="D964" s="190">
        <f>IF(ISBLANK(Nomen.complète!Y964),"-",Nomen.complète!Y964)</f>
        <v>65</v>
      </c>
      <c r="E964" s="190">
        <f>IF(ISBLANK(Nomen.complète!Z964),"-",Nomen.complète!Z964)</f>
        <v>1</v>
      </c>
      <c r="F964" s="190">
        <f>IF(ISBLANK(Nomen.complète!AA964),"-",Nomen.complète!AA964)</f>
        <v>5</v>
      </c>
      <c r="G964" s="191">
        <f>IF(ISBLANK(Nomen.complète!AB964),"-",Nomen.complète!AB964)</f>
        <v>90</v>
      </c>
      <c r="H964" s="191">
        <f>IF(ISBLANK(Nomen.complète!AC964),"-",Nomen.complète!AC964)</f>
        <v>0</v>
      </c>
    </row>
    <row r="965" spans="1:8" x14ac:dyDescent="0.2">
      <c r="A965" s="164">
        <f>IF(ISBLANK(Nomen.complète!V965),"-",Nomen.complète!V965)</f>
        <v>83020000</v>
      </c>
      <c r="B965" s="189" t="str">
        <f>IF(ISBLANK(Nomen.complète!W965),"-",Nomen.complète!W965)</f>
        <v>Chargé de sécurité d'hôpital et d'home BF</v>
      </c>
      <c r="C965" s="190">
        <f>IF(ISBLANK(Nomen.complète!X965),"-",Nomen.complète!X965)</f>
        <v>18</v>
      </c>
      <c r="D965" s="190">
        <f>IF(ISBLANK(Nomen.complète!Y965),"-",Nomen.complète!Y965)</f>
        <v>65</v>
      </c>
      <c r="E965" s="190">
        <f>IF(ISBLANK(Nomen.complète!Z965),"-",Nomen.complète!Z965)</f>
        <v>1</v>
      </c>
      <c r="F965" s="190">
        <f>IF(ISBLANK(Nomen.complète!AA965),"-",Nomen.complète!AA965)</f>
        <v>5</v>
      </c>
      <c r="G965" s="191">
        <f>IF(ISBLANK(Nomen.complète!AB965),"-",Nomen.complète!AB965)</f>
        <v>90</v>
      </c>
      <c r="H965" s="191">
        <f>IF(ISBLANK(Nomen.complète!AC965),"-",Nomen.complète!AC965)</f>
        <v>0</v>
      </c>
    </row>
    <row r="966" spans="1:8" x14ac:dyDescent="0.2">
      <c r="A966" s="164">
        <f>IF(ISBLANK(Nomen.complète!V966),"-",Nomen.complète!V966)</f>
        <v>62200000</v>
      </c>
      <c r="B966" s="189" t="str">
        <f>IF(ISBLANK(Nomen.complète!W966),"-",Nomen.complète!W966)</f>
        <v>Charpentier, maître</v>
      </c>
      <c r="C966" s="190">
        <f>IF(ISBLANK(Nomen.complète!X966),"-",Nomen.complète!X966)</f>
        <v>18</v>
      </c>
      <c r="D966" s="190">
        <f>IF(ISBLANK(Nomen.complète!Y966),"-",Nomen.complète!Y966)</f>
        <v>65</v>
      </c>
      <c r="E966" s="190">
        <f>IF(ISBLANK(Nomen.complète!Z966),"-",Nomen.complète!Z966)</f>
        <v>1</v>
      </c>
      <c r="F966" s="190">
        <f>IF(ISBLANK(Nomen.complète!AA966),"-",Nomen.complète!AA966)</f>
        <v>5</v>
      </c>
      <c r="G966" s="191">
        <f>IF(ISBLANK(Nomen.complète!AB966),"-",Nomen.complète!AB966)</f>
        <v>90</v>
      </c>
      <c r="H966" s="191">
        <f>IF(ISBLANK(Nomen.complète!AC966),"-",Nomen.complète!AC966)</f>
        <v>0</v>
      </c>
    </row>
    <row r="967" spans="1:8" x14ac:dyDescent="0.2">
      <c r="A967" s="164">
        <f>IF(ISBLANK(Nomen.complète!V967),"-",Nomen.complète!V967)</f>
        <v>62170000</v>
      </c>
      <c r="B967" s="189" t="str">
        <f>IF(ISBLANK(Nomen.complète!W967),"-",Nomen.complète!W967)</f>
        <v>Charron, maître</v>
      </c>
      <c r="C967" s="190">
        <f>IF(ISBLANK(Nomen.complète!X967),"-",Nomen.complète!X967)</f>
        <v>18</v>
      </c>
      <c r="D967" s="190">
        <f>IF(ISBLANK(Nomen.complète!Y967),"-",Nomen.complète!Y967)</f>
        <v>65</v>
      </c>
      <c r="E967" s="190">
        <f>IF(ISBLANK(Nomen.complète!Z967),"-",Nomen.complète!Z967)</f>
        <v>1</v>
      </c>
      <c r="F967" s="190">
        <f>IF(ISBLANK(Nomen.complète!AA967),"-",Nomen.complète!AA967)</f>
        <v>5</v>
      </c>
      <c r="G967" s="191">
        <f>IF(ISBLANK(Nomen.complète!AB967),"-",Nomen.complète!AB967)</f>
        <v>90</v>
      </c>
      <c r="H967" s="191">
        <f>IF(ISBLANK(Nomen.complète!AC967),"-",Nomen.complète!AC967)</f>
        <v>0</v>
      </c>
    </row>
    <row r="968" spans="1:8" x14ac:dyDescent="0.2">
      <c r="A968" s="164">
        <f>IF(ISBLANK(Nomen.complète!V968),"-",Nomen.complète!V968)</f>
        <v>66510000</v>
      </c>
      <c r="B968" s="189" t="str">
        <f>IF(ISBLANK(Nomen.complète!W968),"-",Nomen.complète!W968)</f>
        <v>Chauffagiste, maître</v>
      </c>
      <c r="C968" s="190">
        <f>IF(ISBLANK(Nomen.complète!X968),"-",Nomen.complète!X968)</f>
        <v>18</v>
      </c>
      <c r="D968" s="190">
        <f>IF(ISBLANK(Nomen.complète!Y968),"-",Nomen.complète!Y968)</f>
        <v>65</v>
      </c>
      <c r="E968" s="190">
        <f>IF(ISBLANK(Nomen.complète!Z968),"-",Nomen.complète!Z968)</f>
        <v>1</v>
      </c>
      <c r="F968" s="190">
        <f>IF(ISBLANK(Nomen.complète!AA968),"-",Nomen.complète!AA968)</f>
        <v>5</v>
      </c>
      <c r="G968" s="191">
        <f>IF(ISBLANK(Nomen.complète!AB968),"-",Nomen.complète!AB968)</f>
        <v>90</v>
      </c>
      <c r="H968" s="191">
        <f>IF(ISBLANK(Nomen.complète!AC968),"-",Nomen.complète!AC968)</f>
        <v>0</v>
      </c>
    </row>
    <row r="969" spans="1:8" x14ac:dyDescent="0.2">
      <c r="A969" s="164">
        <f>IF(ISBLANK(Nomen.complète!V969),"-",Nomen.complète!V969)</f>
        <v>59060000</v>
      </c>
      <c r="B969" s="189" t="str">
        <f>IF(ISBLANK(Nomen.complète!W969),"-",Nomen.complète!W969)</f>
        <v>Chef boulanger-pâtissier BF</v>
      </c>
      <c r="C969" s="190">
        <f>IF(ISBLANK(Nomen.complète!X969),"-",Nomen.complète!X969)</f>
        <v>18</v>
      </c>
      <c r="D969" s="190">
        <f>IF(ISBLANK(Nomen.complète!Y969),"-",Nomen.complète!Y969)</f>
        <v>65</v>
      </c>
      <c r="E969" s="190">
        <f>IF(ISBLANK(Nomen.complète!Z969),"-",Nomen.complète!Z969)</f>
        <v>1</v>
      </c>
      <c r="F969" s="190">
        <f>IF(ISBLANK(Nomen.complète!AA969),"-",Nomen.complète!AA969)</f>
        <v>5</v>
      </c>
      <c r="G969" s="191">
        <f>IF(ISBLANK(Nomen.complète!AB969),"-",Nomen.complète!AB969)</f>
        <v>90</v>
      </c>
      <c r="H969" s="191">
        <f>IF(ISBLANK(Nomen.complète!AC969),"-",Nomen.complète!AC969)</f>
        <v>0</v>
      </c>
    </row>
    <row r="970" spans="1:8" x14ac:dyDescent="0.2">
      <c r="A970" s="164">
        <f>IF(ISBLANK(Nomen.complète!V970),"-",Nomen.complète!V970)</f>
        <v>75156003</v>
      </c>
      <c r="B970" s="189" t="str">
        <f>IF(ISBLANK(Nomen.complète!W970),"-",Nomen.complète!W970)</f>
        <v>Chef boulanger-pâtissier-confiseur BF - Boulangerie</v>
      </c>
      <c r="C970" s="190">
        <f>IF(ISBLANK(Nomen.complète!X970),"-",Nomen.complète!X970)</f>
        <v>18</v>
      </c>
      <c r="D970" s="190">
        <f>IF(ISBLANK(Nomen.complète!Y970),"-",Nomen.complète!Y970)</f>
        <v>65</v>
      </c>
      <c r="E970" s="190">
        <f>IF(ISBLANK(Nomen.complète!Z970),"-",Nomen.complète!Z970)</f>
        <v>1</v>
      </c>
      <c r="F970" s="190">
        <f>IF(ISBLANK(Nomen.complète!AA970),"-",Nomen.complète!AA970)</f>
        <v>5</v>
      </c>
      <c r="G970" s="191">
        <f>IF(ISBLANK(Nomen.complète!AB970),"-",Nomen.complète!AB970)</f>
        <v>90</v>
      </c>
      <c r="H970" s="191">
        <f>IF(ISBLANK(Nomen.complète!AC970),"-",Nomen.complète!AC970)</f>
        <v>0</v>
      </c>
    </row>
    <row r="971" spans="1:8" x14ac:dyDescent="0.2">
      <c r="A971" s="164">
        <f>IF(ISBLANK(Nomen.complète!V971),"-",Nomen.complète!V971)</f>
        <v>75156001</v>
      </c>
      <c r="B971" s="189" t="str">
        <f>IF(ISBLANK(Nomen.complète!W971),"-",Nomen.complète!W971)</f>
        <v>Chef boulanger-pâtissier-confiseur BF - Boulangerie-pâtisserie</v>
      </c>
      <c r="C971" s="190">
        <f>IF(ISBLANK(Nomen.complète!X971),"-",Nomen.complète!X971)</f>
        <v>18</v>
      </c>
      <c r="D971" s="190">
        <f>IF(ISBLANK(Nomen.complète!Y971),"-",Nomen.complète!Y971)</f>
        <v>65</v>
      </c>
      <c r="E971" s="190">
        <f>IF(ISBLANK(Nomen.complète!Z971),"-",Nomen.complète!Z971)</f>
        <v>1</v>
      </c>
      <c r="F971" s="190">
        <f>IF(ISBLANK(Nomen.complète!AA971),"-",Nomen.complète!AA971)</f>
        <v>5</v>
      </c>
      <c r="G971" s="191">
        <f>IF(ISBLANK(Nomen.complète!AB971),"-",Nomen.complète!AB971)</f>
        <v>90</v>
      </c>
      <c r="H971" s="191">
        <f>IF(ISBLANK(Nomen.complète!AC971),"-",Nomen.complète!AC971)</f>
        <v>0</v>
      </c>
    </row>
    <row r="972" spans="1:8" x14ac:dyDescent="0.2">
      <c r="A972" s="164">
        <f>IF(ISBLANK(Nomen.complète!V972),"-",Nomen.complète!V972)</f>
        <v>75156002</v>
      </c>
      <c r="B972" s="189" t="str">
        <f>IF(ISBLANK(Nomen.complète!W972),"-",Nomen.complète!W972)</f>
        <v>Chef boulanger-pâtissier-confiseur BF - Pâtisserie-confiserie</v>
      </c>
      <c r="C972" s="190">
        <f>IF(ISBLANK(Nomen.complète!X972),"-",Nomen.complète!X972)</f>
        <v>18</v>
      </c>
      <c r="D972" s="190">
        <f>IF(ISBLANK(Nomen.complète!Y972),"-",Nomen.complète!Y972)</f>
        <v>65</v>
      </c>
      <c r="E972" s="190">
        <f>IF(ISBLANK(Nomen.complète!Z972),"-",Nomen.complète!Z972)</f>
        <v>1</v>
      </c>
      <c r="F972" s="190">
        <f>IF(ISBLANK(Nomen.complète!AA972),"-",Nomen.complète!AA972)</f>
        <v>5</v>
      </c>
      <c r="G972" s="191">
        <f>IF(ISBLANK(Nomen.complète!AB972),"-",Nomen.complète!AB972)</f>
        <v>90</v>
      </c>
      <c r="H972" s="191">
        <f>IF(ISBLANK(Nomen.complète!AC972),"-",Nomen.complète!AC972)</f>
        <v>0</v>
      </c>
    </row>
    <row r="973" spans="1:8" x14ac:dyDescent="0.2">
      <c r="A973" s="164">
        <f>IF(ISBLANK(Nomen.complète!V973),"-",Nomen.complète!V973)</f>
        <v>69440000</v>
      </c>
      <c r="B973" s="189" t="str">
        <f>IF(ISBLANK(Nomen.complète!W973),"-",Nomen.complète!W973)</f>
        <v>Chef carreleur BF</v>
      </c>
      <c r="C973" s="190">
        <f>IF(ISBLANK(Nomen.complète!X973),"-",Nomen.complète!X973)</f>
        <v>18</v>
      </c>
      <c r="D973" s="190">
        <f>IF(ISBLANK(Nomen.complète!Y973),"-",Nomen.complète!Y973)</f>
        <v>65</v>
      </c>
      <c r="E973" s="190">
        <f>IF(ISBLANK(Nomen.complète!Z973),"-",Nomen.complète!Z973)</f>
        <v>1</v>
      </c>
      <c r="F973" s="190">
        <f>IF(ISBLANK(Nomen.complète!AA973),"-",Nomen.complète!AA973)</f>
        <v>5</v>
      </c>
      <c r="G973" s="191">
        <f>IF(ISBLANK(Nomen.complète!AB973),"-",Nomen.complète!AB973)</f>
        <v>90</v>
      </c>
      <c r="H973" s="191">
        <f>IF(ISBLANK(Nomen.complète!AC973),"-",Nomen.complète!AC973)</f>
        <v>0</v>
      </c>
    </row>
    <row r="974" spans="1:8" x14ac:dyDescent="0.2">
      <c r="A974" s="164">
        <f>IF(ISBLANK(Nomen.complète!V974),"-",Nomen.complète!V974)</f>
        <v>59070000</v>
      </c>
      <c r="B974" s="189" t="str">
        <f>IF(ISBLANK(Nomen.complète!W974),"-",Nomen.complète!W974)</f>
        <v>Chef confiseur-pâtissier-glacier BF</v>
      </c>
      <c r="C974" s="190">
        <f>IF(ISBLANK(Nomen.complète!X974),"-",Nomen.complète!X974)</f>
        <v>18</v>
      </c>
      <c r="D974" s="190">
        <f>IF(ISBLANK(Nomen.complète!Y974),"-",Nomen.complète!Y974)</f>
        <v>65</v>
      </c>
      <c r="E974" s="190">
        <f>IF(ISBLANK(Nomen.complète!Z974),"-",Nomen.complète!Z974)</f>
        <v>1</v>
      </c>
      <c r="F974" s="190">
        <f>IF(ISBLANK(Nomen.complète!AA974),"-",Nomen.complète!AA974)</f>
        <v>5</v>
      </c>
      <c r="G974" s="191">
        <f>IF(ISBLANK(Nomen.complète!AB974),"-",Nomen.complète!AB974)</f>
        <v>90</v>
      </c>
      <c r="H974" s="191">
        <f>IF(ISBLANK(Nomen.complète!AC974),"-",Nomen.complète!AC974)</f>
        <v>0</v>
      </c>
    </row>
    <row r="975" spans="1:8" x14ac:dyDescent="0.2">
      <c r="A975" s="164">
        <f>IF(ISBLANK(Nomen.complète!V975),"-",Nomen.complète!V975)</f>
        <v>80560000</v>
      </c>
      <c r="B975" s="189" t="str">
        <f>IF(ISBLANK(Nomen.complète!W975),"-",Nomen.complète!W975)</f>
        <v>Chef cuisinier BF</v>
      </c>
      <c r="C975" s="190">
        <f>IF(ISBLANK(Nomen.complète!X975),"-",Nomen.complète!X975)</f>
        <v>18</v>
      </c>
      <c r="D975" s="190">
        <f>IF(ISBLANK(Nomen.complète!Y975),"-",Nomen.complète!Y975)</f>
        <v>65</v>
      </c>
      <c r="E975" s="190">
        <f>IF(ISBLANK(Nomen.complète!Z975),"-",Nomen.complète!Z975)</f>
        <v>1</v>
      </c>
      <c r="F975" s="190">
        <f>IF(ISBLANK(Nomen.complète!AA975),"-",Nomen.complète!AA975)</f>
        <v>5</v>
      </c>
      <c r="G975" s="191">
        <f>IF(ISBLANK(Nomen.complète!AB975),"-",Nomen.complète!AB975)</f>
        <v>90</v>
      </c>
      <c r="H975" s="191">
        <f>IF(ISBLANK(Nomen.complète!AC975),"-",Nomen.complète!AC975)</f>
        <v>0</v>
      </c>
    </row>
    <row r="976" spans="1:8" x14ac:dyDescent="0.2">
      <c r="A976" s="164">
        <f>IF(ISBLANK(Nomen.complète!V976),"-",Nomen.complète!V976)</f>
        <v>80250000</v>
      </c>
      <c r="B976" s="189" t="str">
        <f>IF(ISBLANK(Nomen.complète!W976),"-",Nomen.complète!W976)</f>
        <v>Chef d'accueil et d'administration hôtelière  BF</v>
      </c>
      <c r="C976" s="190">
        <f>IF(ISBLANK(Nomen.complète!X976),"-",Nomen.complète!X976)</f>
        <v>18</v>
      </c>
      <c r="D976" s="190">
        <f>IF(ISBLANK(Nomen.complète!Y976),"-",Nomen.complète!Y976)</f>
        <v>65</v>
      </c>
      <c r="E976" s="190">
        <f>IF(ISBLANK(Nomen.complète!Z976),"-",Nomen.complète!Z976)</f>
        <v>1</v>
      </c>
      <c r="F976" s="190">
        <f>IF(ISBLANK(Nomen.complète!AA976),"-",Nomen.complète!AA976)</f>
        <v>5</v>
      </c>
      <c r="G976" s="191">
        <f>IF(ISBLANK(Nomen.complète!AB976),"-",Nomen.complète!AB976)</f>
        <v>90</v>
      </c>
      <c r="H976" s="191">
        <f>IF(ISBLANK(Nomen.complète!AC976),"-",Nomen.complète!AC976)</f>
        <v>0</v>
      </c>
    </row>
    <row r="977" spans="1:8" x14ac:dyDescent="0.2">
      <c r="A977" s="164">
        <f>IF(ISBLANK(Nomen.complète!V977),"-",Nomen.complète!V977)</f>
        <v>66670000</v>
      </c>
      <c r="B977" s="189" t="str">
        <f>IF(ISBLANK(Nomen.complète!W977),"-",Nomen.complète!W977)</f>
        <v>Chef d'atelier d'appareils à moteur BF</v>
      </c>
      <c r="C977" s="190">
        <f>IF(ISBLANK(Nomen.complète!X977),"-",Nomen.complète!X977)</f>
        <v>18</v>
      </c>
      <c r="D977" s="190">
        <f>IF(ISBLANK(Nomen.complète!Y977),"-",Nomen.complète!Y977)</f>
        <v>65</v>
      </c>
      <c r="E977" s="190">
        <f>IF(ISBLANK(Nomen.complète!Z977),"-",Nomen.complète!Z977)</f>
        <v>1</v>
      </c>
      <c r="F977" s="190">
        <f>IF(ISBLANK(Nomen.complète!AA977),"-",Nomen.complète!AA977)</f>
        <v>5</v>
      </c>
      <c r="G977" s="191">
        <f>IF(ISBLANK(Nomen.complète!AB977),"-",Nomen.complète!AB977)</f>
        <v>90</v>
      </c>
      <c r="H977" s="191">
        <f>IF(ISBLANK(Nomen.complète!AC977),"-",Nomen.complète!AC977)</f>
        <v>0</v>
      </c>
    </row>
    <row r="978" spans="1:8" x14ac:dyDescent="0.2">
      <c r="A978" s="164">
        <f>IF(ISBLANK(Nomen.complète!V978),"-",Nomen.complète!V978)</f>
        <v>66151001</v>
      </c>
      <c r="B978" s="189" t="str">
        <f>IF(ISBLANK(Nomen.complète!W978),"-",Nomen.complète!W978)</f>
        <v>Chef d'atelier de carrosserie BF - Construction de véhicules (ancien)</v>
      </c>
      <c r="C978" s="190">
        <f>IF(ISBLANK(Nomen.complète!X978),"-",Nomen.complète!X978)</f>
        <v>18</v>
      </c>
      <c r="D978" s="190">
        <f>IF(ISBLANK(Nomen.complète!Y978),"-",Nomen.complète!Y978)</f>
        <v>65</v>
      </c>
      <c r="E978" s="190">
        <f>IF(ISBLANK(Nomen.complète!Z978),"-",Nomen.complète!Z978)</f>
        <v>1</v>
      </c>
      <c r="F978" s="190">
        <f>IF(ISBLANK(Nomen.complète!AA978),"-",Nomen.complète!AA978)</f>
        <v>5</v>
      </c>
      <c r="G978" s="191">
        <f>IF(ISBLANK(Nomen.complète!AB978),"-",Nomen.complète!AB978)</f>
        <v>90</v>
      </c>
      <c r="H978" s="191">
        <f>IF(ISBLANK(Nomen.complète!AC978),"-",Nomen.complète!AC978)</f>
        <v>0</v>
      </c>
    </row>
    <row r="979" spans="1:8" x14ac:dyDescent="0.2">
      <c r="A979" s="164">
        <f>IF(ISBLANK(Nomen.complète!V979),"-",Nomen.complète!V979)</f>
        <v>66152002</v>
      </c>
      <c r="B979" s="189" t="str">
        <f>IF(ISBLANK(Nomen.complète!W979),"-",Nomen.complète!W979)</f>
        <v>Chef d'atelier de carrosserie BF - Peinture</v>
      </c>
      <c r="C979" s="190">
        <f>IF(ISBLANK(Nomen.complète!X979),"-",Nomen.complète!X979)</f>
        <v>18</v>
      </c>
      <c r="D979" s="190">
        <f>IF(ISBLANK(Nomen.complète!Y979),"-",Nomen.complète!Y979)</f>
        <v>65</v>
      </c>
      <c r="E979" s="190">
        <f>IF(ISBLANK(Nomen.complète!Z979),"-",Nomen.complète!Z979)</f>
        <v>1</v>
      </c>
      <c r="F979" s="190">
        <f>IF(ISBLANK(Nomen.complète!AA979),"-",Nomen.complète!AA979)</f>
        <v>5</v>
      </c>
      <c r="G979" s="191">
        <f>IF(ISBLANK(Nomen.complète!AB979),"-",Nomen.complète!AB979)</f>
        <v>90</v>
      </c>
      <c r="H979" s="191">
        <f>IF(ISBLANK(Nomen.complète!AC979),"-",Nomen.complète!AC979)</f>
        <v>0</v>
      </c>
    </row>
    <row r="980" spans="1:8" x14ac:dyDescent="0.2">
      <c r="A980" s="164">
        <f>IF(ISBLANK(Nomen.complète!V980),"-",Nomen.complète!V980)</f>
        <v>66151002</v>
      </c>
      <c r="B980" s="189" t="str">
        <f>IF(ISBLANK(Nomen.complète!W980),"-",Nomen.complète!W980)</f>
        <v>Chef d'atelier de carrosserie BF - Peinture (ancien)</v>
      </c>
      <c r="C980" s="190">
        <f>IF(ISBLANK(Nomen.complète!X980),"-",Nomen.complète!X980)</f>
        <v>18</v>
      </c>
      <c r="D980" s="190">
        <f>IF(ISBLANK(Nomen.complète!Y980),"-",Nomen.complète!Y980)</f>
        <v>65</v>
      </c>
      <c r="E980" s="190">
        <f>IF(ISBLANK(Nomen.complète!Z980),"-",Nomen.complète!Z980)</f>
        <v>1</v>
      </c>
      <c r="F980" s="190">
        <f>IF(ISBLANK(Nomen.complète!AA980),"-",Nomen.complète!AA980)</f>
        <v>5</v>
      </c>
      <c r="G980" s="191">
        <f>IF(ISBLANK(Nomen.complète!AB980),"-",Nomen.complète!AB980)</f>
        <v>90</v>
      </c>
      <c r="H980" s="191">
        <f>IF(ISBLANK(Nomen.complète!AC980),"-",Nomen.complète!AC980)</f>
        <v>0</v>
      </c>
    </row>
    <row r="981" spans="1:8" x14ac:dyDescent="0.2">
      <c r="A981" s="164">
        <f>IF(ISBLANK(Nomen.complète!V981),"-",Nomen.complète!V981)</f>
        <v>66152003</v>
      </c>
      <c r="B981" s="189" t="str">
        <f>IF(ISBLANK(Nomen.complète!W981),"-",Nomen.complète!W981)</f>
        <v>Chef d'atelier de carrosserie BF - Serrurerie sur véhicules</v>
      </c>
      <c r="C981" s="190">
        <f>IF(ISBLANK(Nomen.complète!X981),"-",Nomen.complète!X981)</f>
        <v>18</v>
      </c>
      <c r="D981" s="190">
        <f>IF(ISBLANK(Nomen.complète!Y981),"-",Nomen.complète!Y981)</f>
        <v>65</v>
      </c>
      <c r="E981" s="190">
        <f>IF(ISBLANK(Nomen.complète!Z981),"-",Nomen.complète!Z981)</f>
        <v>1</v>
      </c>
      <c r="F981" s="190">
        <f>IF(ISBLANK(Nomen.complète!AA981),"-",Nomen.complète!AA981)</f>
        <v>5</v>
      </c>
      <c r="G981" s="191">
        <f>IF(ISBLANK(Nomen.complète!AB981),"-",Nomen.complète!AB981)</f>
        <v>90</v>
      </c>
      <c r="H981" s="191">
        <f>IF(ISBLANK(Nomen.complète!AC981),"-",Nomen.complète!AC981)</f>
        <v>0</v>
      </c>
    </row>
    <row r="982" spans="1:8" x14ac:dyDescent="0.2">
      <c r="A982" s="164">
        <f>IF(ISBLANK(Nomen.complète!V982),"-",Nomen.complète!V982)</f>
        <v>66152001</v>
      </c>
      <c r="B982" s="189" t="str">
        <f>IF(ISBLANK(Nomen.complète!W982),"-",Nomen.complète!W982)</f>
        <v>Chef d'atelier de carrosserie BF - Tôlerie</v>
      </c>
      <c r="C982" s="190">
        <f>IF(ISBLANK(Nomen.complète!X982),"-",Nomen.complète!X982)</f>
        <v>18</v>
      </c>
      <c r="D982" s="190">
        <f>IF(ISBLANK(Nomen.complète!Y982),"-",Nomen.complète!Y982)</f>
        <v>65</v>
      </c>
      <c r="E982" s="190">
        <f>IF(ISBLANK(Nomen.complète!Z982),"-",Nomen.complète!Z982)</f>
        <v>1</v>
      </c>
      <c r="F982" s="190">
        <f>IF(ISBLANK(Nomen.complète!AA982),"-",Nomen.complète!AA982)</f>
        <v>5</v>
      </c>
      <c r="G982" s="191">
        <f>IF(ISBLANK(Nomen.complète!AB982),"-",Nomen.complète!AB982)</f>
        <v>90</v>
      </c>
      <c r="H982" s="191">
        <f>IF(ISBLANK(Nomen.complète!AC982),"-",Nomen.complète!AC982)</f>
        <v>0</v>
      </c>
    </row>
    <row r="983" spans="1:8" x14ac:dyDescent="0.2">
      <c r="A983" s="164">
        <f>IF(ISBLANK(Nomen.complète!V983),"-",Nomen.complète!V983)</f>
        <v>66152000</v>
      </c>
      <c r="B983" s="189" t="str">
        <f>IF(ISBLANK(Nomen.complète!W983),"-",Nomen.complète!W983)</f>
        <v>Chef d'atelier de carrosserie BF - sans autres indications</v>
      </c>
      <c r="C983" s="190">
        <f>IF(ISBLANK(Nomen.complète!X983),"-",Nomen.complète!X983)</f>
        <v>18</v>
      </c>
      <c r="D983" s="190">
        <f>IF(ISBLANK(Nomen.complète!Y983),"-",Nomen.complète!Y983)</f>
        <v>65</v>
      </c>
      <c r="E983" s="190">
        <f>IF(ISBLANK(Nomen.complète!Z983),"-",Nomen.complète!Z983)</f>
        <v>1</v>
      </c>
      <c r="F983" s="190">
        <f>IF(ISBLANK(Nomen.complète!AA983),"-",Nomen.complète!AA983)</f>
        <v>5</v>
      </c>
      <c r="G983" s="191">
        <f>IF(ISBLANK(Nomen.complète!AB983),"-",Nomen.complète!AB983)</f>
        <v>90</v>
      </c>
      <c r="H983" s="191">
        <f>IF(ISBLANK(Nomen.complète!AC983),"-",Nomen.complète!AC983)</f>
        <v>0</v>
      </c>
    </row>
    <row r="984" spans="1:8" x14ac:dyDescent="0.2">
      <c r="A984" s="164">
        <f>IF(ISBLANK(Nomen.complète!V984),"-",Nomen.complète!V984)</f>
        <v>67150000</v>
      </c>
      <c r="B984" s="189" t="str">
        <f>IF(ISBLANK(Nomen.complète!W984),"-",Nomen.complète!W984)</f>
        <v>Chef d'atelier de fabrication de tableaux électriques EF</v>
      </c>
      <c r="C984" s="190">
        <f>IF(ISBLANK(Nomen.complète!X984),"-",Nomen.complète!X984)</f>
        <v>18</v>
      </c>
      <c r="D984" s="190">
        <f>IF(ISBLANK(Nomen.complète!Y984),"-",Nomen.complète!Y984)</f>
        <v>65</v>
      </c>
      <c r="E984" s="190">
        <f>IF(ISBLANK(Nomen.complète!Z984),"-",Nomen.complète!Z984)</f>
        <v>1</v>
      </c>
      <c r="F984" s="190">
        <f>IF(ISBLANK(Nomen.complète!AA984),"-",Nomen.complète!AA984)</f>
        <v>5</v>
      </c>
      <c r="G984" s="191">
        <f>IF(ISBLANK(Nomen.complète!AB984),"-",Nomen.complète!AB984)</f>
        <v>90</v>
      </c>
      <c r="H984" s="191">
        <f>IF(ISBLANK(Nomen.complète!AC984),"-",Nomen.complète!AC984)</f>
        <v>0</v>
      </c>
    </row>
    <row r="985" spans="1:8" x14ac:dyDescent="0.2">
      <c r="A985" s="164">
        <f>IF(ISBLANK(Nomen.complète!V985),"-",Nomen.complète!V985)</f>
        <v>66610000</v>
      </c>
      <c r="B985" s="189" t="str">
        <f>IF(ISBLANK(Nomen.complète!W985),"-",Nomen.complète!W985)</f>
        <v>Chef d'atelier en machines agricoles BF</v>
      </c>
      <c r="C985" s="190">
        <f>IF(ISBLANK(Nomen.complète!X985),"-",Nomen.complète!X985)</f>
        <v>18</v>
      </c>
      <c r="D985" s="190">
        <f>IF(ISBLANK(Nomen.complète!Y985),"-",Nomen.complète!Y985)</f>
        <v>65</v>
      </c>
      <c r="E985" s="190">
        <f>IF(ISBLANK(Nomen.complète!Z985),"-",Nomen.complète!Z985)</f>
        <v>1</v>
      </c>
      <c r="F985" s="190">
        <f>IF(ISBLANK(Nomen.complète!AA985),"-",Nomen.complète!AA985)</f>
        <v>5</v>
      </c>
      <c r="G985" s="191">
        <f>IF(ISBLANK(Nomen.complète!AB985),"-",Nomen.complète!AB985)</f>
        <v>90</v>
      </c>
      <c r="H985" s="191">
        <f>IF(ISBLANK(Nomen.complète!AC985),"-",Nomen.complète!AC985)</f>
        <v>0</v>
      </c>
    </row>
    <row r="986" spans="1:8" x14ac:dyDescent="0.2">
      <c r="A986" s="164">
        <f>IF(ISBLANK(Nomen.complète!V986),"-",Nomen.complète!V986)</f>
        <v>66110000</v>
      </c>
      <c r="B986" s="189" t="str">
        <f>IF(ISBLANK(Nomen.complète!W986),"-",Nomen.complète!W986)</f>
        <v>Chef d'atelier en machines de chantier BF</v>
      </c>
      <c r="C986" s="190">
        <f>IF(ISBLANK(Nomen.complète!X986),"-",Nomen.complète!X986)</f>
        <v>18</v>
      </c>
      <c r="D986" s="190">
        <f>IF(ISBLANK(Nomen.complète!Y986),"-",Nomen.complète!Y986)</f>
        <v>65</v>
      </c>
      <c r="E986" s="190">
        <f>IF(ISBLANK(Nomen.complète!Z986),"-",Nomen.complète!Z986)</f>
        <v>1</v>
      </c>
      <c r="F986" s="190">
        <f>IF(ISBLANK(Nomen.complète!AA986),"-",Nomen.complète!AA986)</f>
        <v>5</v>
      </c>
      <c r="G986" s="191">
        <f>IF(ISBLANK(Nomen.complète!AB986),"-",Nomen.complète!AB986)</f>
        <v>90</v>
      </c>
      <c r="H986" s="191">
        <f>IF(ISBLANK(Nomen.complète!AC986),"-",Nomen.complète!AC986)</f>
        <v>0</v>
      </c>
    </row>
    <row r="987" spans="1:8" x14ac:dyDescent="0.2">
      <c r="A987" s="164">
        <f>IF(ISBLANK(Nomen.complète!V987),"-",Nomen.complète!V987)</f>
        <v>66700000</v>
      </c>
      <c r="B987" s="189" t="str">
        <f>IF(ISBLANK(Nomen.complète!W987),"-",Nomen.complète!W987)</f>
        <v>Chef d'atelier et de montage en construction métallique BF</v>
      </c>
      <c r="C987" s="190">
        <f>IF(ISBLANK(Nomen.complète!X987),"-",Nomen.complète!X987)</f>
        <v>18</v>
      </c>
      <c r="D987" s="190">
        <f>IF(ISBLANK(Nomen.complète!Y987),"-",Nomen.complète!Y987)</f>
        <v>65</v>
      </c>
      <c r="E987" s="190">
        <f>IF(ISBLANK(Nomen.complète!Z987),"-",Nomen.complète!Z987)</f>
        <v>1</v>
      </c>
      <c r="F987" s="190">
        <f>IF(ISBLANK(Nomen.complète!AA987),"-",Nomen.complète!AA987)</f>
        <v>5</v>
      </c>
      <c r="G987" s="191">
        <f>IF(ISBLANK(Nomen.complète!AB987),"-",Nomen.complète!AB987)</f>
        <v>90</v>
      </c>
      <c r="H987" s="191">
        <f>IF(ISBLANK(Nomen.complète!AC987),"-",Nomen.complète!AC987)</f>
        <v>0</v>
      </c>
    </row>
    <row r="988" spans="1:8" x14ac:dyDescent="0.2">
      <c r="A988" s="164">
        <f>IF(ISBLANK(Nomen.complète!V988),"-",Nomen.complète!V988)</f>
        <v>66360001</v>
      </c>
      <c r="B988" s="189" t="str">
        <f>IF(ISBLANK(Nomen.complète!W988),"-",Nomen.complète!W988)</f>
        <v>Chef d'entreprise dans la branche deux-roues, dipl. - Orientation cycles</v>
      </c>
      <c r="C988" s="190">
        <f>IF(ISBLANK(Nomen.complète!X988),"-",Nomen.complète!X988)</f>
        <v>18</v>
      </c>
      <c r="D988" s="190">
        <f>IF(ISBLANK(Nomen.complète!Y988),"-",Nomen.complète!Y988)</f>
        <v>65</v>
      </c>
      <c r="E988" s="190">
        <f>IF(ISBLANK(Nomen.complète!Z988),"-",Nomen.complète!Z988)</f>
        <v>1</v>
      </c>
      <c r="F988" s="190">
        <f>IF(ISBLANK(Nomen.complète!AA988),"-",Nomen.complète!AA988)</f>
        <v>5</v>
      </c>
      <c r="G988" s="191">
        <f>IF(ISBLANK(Nomen.complète!AB988),"-",Nomen.complète!AB988)</f>
        <v>90</v>
      </c>
      <c r="H988" s="191">
        <f>IF(ISBLANK(Nomen.complète!AC988),"-",Nomen.complète!AC988)</f>
        <v>0</v>
      </c>
    </row>
    <row r="989" spans="1:8" x14ac:dyDescent="0.2">
      <c r="A989" s="164">
        <f>IF(ISBLANK(Nomen.complète!V989),"-",Nomen.complète!V989)</f>
        <v>66360002</v>
      </c>
      <c r="B989" s="189" t="str">
        <f>IF(ISBLANK(Nomen.complète!W989),"-",Nomen.complète!W989)</f>
        <v>Chef d'entreprise dans la branche deux-roues, dipl. - Orientation motocycles</v>
      </c>
      <c r="C989" s="190">
        <f>IF(ISBLANK(Nomen.complète!X989),"-",Nomen.complète!X989)</f>
        <v>18</v>
      </c>
      <c r="D989" s="190">
        <f>IF(ISBLANK(Nomen.complète!Y989),"-",Nomen.complète!Y989)</f>
        <v>65</v>
      </c>
      <c r="E989" s="190">
        <f>IF(ISBLANK(Nomen.complète!Z989),"-",Nomen.complète!Z989)</f>
        <v>1</v>
      </c>
      <c r="F989" s="190">
        <f>IF(ISBLANK(Nomen.complète!AA989),"-",Nomen.complète!AA989)</f>
        <v>5</v>
      </c>
      <c r="G989" s="191">
        <f>IF(ISBLANK(Nomen.complète!AB989),"-",Nomen.complète!AB989)</f>
        <v>90</v>
      </c>
      <c r="H989" s="191">
        <f>IF(ISBLANK(Nomen.complète!AC989),"-",Nomen.complète!AC989)</f>
        <v>0</v>
      </c>
    </row>
    <row r="990" spans="1:8" x14ac:dyDescent="0.2">
      <c r="A990" s="164">
        <f>IF(ISBLANK(Nomen.complète!V990),"-",Nomen.complète!V990)</f>
        <v>80480000</v>
      </c>
      <c r="B990" s="189" t="str">
        <f>IF(ISBLANK(Nomen.complète!W990),"-",Nomen.complète!W990)</f>
        <v>Chef d'entreprise de l'hôtellerie et de la restauration, dipl.</v>
      </c>
      <c r="C990" s="190">
        <f>IF(ISBLANK(Nomen.complète!X990),"-",Nomen.complète!X990)</f>
        <v>18</v>
      </c>
      <c r="D990" s="190">
        <f>IF(ISBLANK(Nomen.complète!Y990),"-",Nomen.complète!Y990)</f>
        <v>65</v>
      </c>
      <c r="E990" s="190">
        <f>IF(ISBLANK(Nomen.complète!Z990),"-",Nomen.complète!Z990)</f>
        <v>1</v>
      </c>
      <c r="F990" s="190">
        <f>IF(ISBLANK(Nomen.complète!AA990),"-",Nomen.complète!AA990)</f>
        <v>5</v>
      </c>
      <c r="G990" s="191">
        <f>IF(ISBLANK(Nomen.complète!AB990),"-",Nomen.complète!AB990)</f>
        <v>90</v>
      </c>
      <c r="H990" s="191">
        <f>IF(ISBLANK(Nomen.complète!AC990),"-",Nomen.complète!AC990)</f>
        <v>0</v>
      </c>
    </row>
    <row r="991" spans="1:8" x14ac:dyDescent="0.2">
      <c r="A991" s="164">
        <f>IF(ISBLANK(Nomen.complète!V991),"-",Nomen.complète!V991)</f>
        <v>75230000</v>
      </c>
      <c r="B991" s="189" t="str">
        <f>IF(ISBLANK(Nomen.complète!W991),"-",Nomen.complète!W991)</f>
        <v>Chef d'entreprise en boulangerie-pâtisserie-confiserie, dipl.</v>
      </c>
      <c r="C991" s="190">
        <f>IF(ISBLANK(Nomen.complète!X991),"-",Nomen.complète!X991)</f>
        <v>18</v>
      </c>
      <c r="D991" s="190">
        <f>IF(ISBLANK(Nomen.complète!Y991),"-",Nomen.complète!Y991)</f>
        <v>65</v>
      </c>
      <c r="E991" s="190">
        <f>IF(ISBLANK(Nomen.complète!Z991),"-",Nomen.complète!Z991)</f>
        <v>1</v>
      </c>
      <c r="F991" s="190">
        <f>IF(ISBLANK(Nomen.complète!AA991),"-",Nomen.complète!AA991)</f>
        <v>5</v>
      </c>
      <c r="G991" s="191">
        <f>IF(ISBLANK(Nomen.complète!AB991),"-",Nomen.complète!AB991)</f>
        <v>90</v>
      </c>
      <c r="H991" s="191">
        <f>IF(ISBLANK(Nomen.complète!AC991),"-",Nomen.complète!AC991)</f>
        <v>0</v>
      </c>
    </row>
    <row r="992" spans="1:8" x14ac:dyDescent="0.2">
      <c r="A992" s="164">
        <f>IF(ISBLANK(Nomen.complète!V992),"-",Nomen.complète!V992)</f>
        <v>55060000</v>
      </c>
      <c r="B992" s="189" t="str">
        <f>IF(ISBLANK(Nomen.complète!W992),"-",Nomen.complète!W992)</f>
        <v>Chef d'exploitation agricole BF</v>
      </c>
      <c r="C992" s="190">
        <f>IF(ISBLANK(Nomen.complète!X992),"-",Nomen.complète!X992)</f>
        <v>18</v>
      </c>
      <c r="D992" s="190">
        <f>IF(ISBLANK(Nomen.complète!Y992),"-",Nomen.complète!Y992)</f>
        <v>65</v>
      </c>
      <c r="E992" s="190">
        <f>IF(ISBLANK(Nomen.complète!Z992),"-",Nomen.complète!Z992)</f>
        <v>1</v>
      </c>
      <c r="F992" s="190">
        <f>IF(ISBLANK(Nomen.complète!AA992),"-",Nomen.complète!AA992)</f>
        <v>5</v>
      </c>
      <c r="G992" s="191">
        <f>IF(ISBLANK(Nomen.complète!AB992),"-",Nomen.complète!AB992)</f>
        <v>90</v>
      </c>
      <c r="H992" s="191">
        <f>IF(ISBLANK(Nomen.complète!AC992),"-",Nomen.complète!AC992)</f>
        <v>0</v>
      </c>
    </row>
    <row r="993" spans="1:8" x14ac:dyDescent="0.2">
      <c r="A993" s="164">
        <f>IF(ISBLANK(Nomen.complète!V993),"-",Nomen.complète!V993)</f>
        <v>56120000</v>
      </c>
      <c r="B993" s="189" t="str">
        <f>IF(ISBLANK(Nomen.complète!W993),"-",Nomen.complète!W993)</f>
        <v>Chef d'exploitation arboricole BF</v>
      </c>
      <c r="C993" s="190">
        <f>IF(ISBLANK(Nomen.complète!X993),"-",Nomen.complète!X993)</f>
        <v>18</v>
      </c>
      <c r="D993" s="190">
        <f>IF(ISBLANK(Nomen.complète!Y993),"-",Nomen.complète!Y993)</f>
        <v>65</v>
      </c>
      <c r="E993" s="190">
        <f>IF(ISBLANK(Nomen.complète!Z993),"-",Nomen.complète!Z993)</f>
        <v>1</v>
      </c>
      <c r="F993" s="190">
        <f>IF(ISBLANK(Nomen.complète!AA993),"-",Nomen.complète!AA993)</f>
        <v>5</v>
      </c>
      <c r="G993" s="191">
        <f>IF(ISBLANK(Nomen.complète!AB993),"-",Nomen.complète!AB993)</f>
        <v>90</v>
      </c>
      <c r="H993" s="191">
        <f>IF(ISBLANK(Nomen.complète!AC993),"-",Nomen.complète!AC993)</f>
        <v>0</v>
      </c>
    </row>
    <row r="994" spans="1:8" x14ac:dyDescent="0.2">
      <c r="A994" s="164">
        <f>IF(ISBLANK(Nomen.complète!V994),"-",Nomen.complète!V994)</f>
        <v>56060000</v>
      </c>
      <c r="B994" s="189" t="str">
        <f>IF(ISBLANK(Nomen.complète!W994),"-",Nomen.complète!W994)</f>
        <v>Chef d'exploitation avicole BF</v>
      </c>
      <c r="C994" s="190">
        <f>IF(ISBLANK(Nomen.complète!X994),"-",Nomen.complète!X994)</f>
        <v>18</v>
      </c>
      <c r="D994" s="190">
        <f>IF(ISBLANK(Nomen.complète!Y994),"-",Nomen.complète!Y994)</f>
        <v>65</v>
      </c>
      <c r="E994" s="190">
        <f>IF(ISBLANK(Nomen.complète!Z994),"-",Nomen.complète!Z994)</f>
        <v>1</v>
      </c>
      <c r="F994" s="190">
        <f>IF(ISBLANK(Nomen.complète!AA994),"-",Nomen.complète!AA994)</f>
        <v>5</v>
      </c>
      <c r="G994" s="191">
        <f>IF(ISBLANK(Nomen.complète!AB994),"-",Nomen.complète!AB994)</f>
        <v>90</v>
      </c>
      <c r="H994" s="191">
        <f>IF(ISBLANK(Nomen.complète!AC994),"-",Nomen.complète!AC994)</f>
        <v>0</v>
      </c>
    </row>
    <row r="995" spans="1:8" x14ac:dyDescent="0.2">
      <c r="A995" s="164">
        <f>IF(ISBLANK(Nomen.complète!V995),"-",Nomen.complète!V995)</f>
        <v>59440000</v>
      </c>
      <c r="B995" s="189" t="str">
        <f>IF(ISBLANK(Nomen.complète!W995),"-",Nomen.complète!W995)</f>
        <v>Chef d'exploitation caviste BF</v>
      </c>
      <c r="C995" s="190">
        <f>IF(ISBLANK(Nomen.complète!X995),"-",Nomen.complète!X995)</f>
        <v>18</v>
      </c>
      <c r="D995" s="190">
        <f>IF(ISBLANK(Nomen.complète!Y995),"-",Nomen.complète!Y995)</f>
        <v>65</v>
      </c>
      <c r="E995" s="190">
        <f>IF(ISBLANK(Nomen.complète!Z995),"-",Nomen.complète!Z995)</f>
        <v>1</v>
      </c>
      <c r="F995" s="190">
        <f>IF(ISBLANK(Nomen.complète!AA995),"-",Nomen.complète!AA995)</f>
        <v>5</v>
      </c>
      <c r="G995" s="191">
        <f>IF(ISBLANK(Nomen.complète!AB995),"-",Nomen.complète!AB995)</f>
        <v>90</v>
      </c>
      <c r="H995" s="191">
        <f>IF(ISBLANK(Nomen.complète!AC995),"-",Nomen.complète!AC995)</f>
        <v>0</v>
      </c>
    </row>
    <row r="996" spans="1:8" x14ac:dyDescent="0.2">
      <c r="A996" s="164">
        <f>IF(ISBLANK(Nomen.complète!V996),"-",Nomen.complète!V996)</f>
        <v>64060000</v>
      </c>
      <c r="B996" s="189" t="str">
        <f>IF(ISBLANK(Nomen.complète!W996),"-",Nomen.complète!W996)</f>
        <v>Chef d'exploitation de carrosserie, dipl.</v>
      </c>
      <c r="C996" s="190">
        <f>IF(ISBLANK(Nomen.complète!X996),"-",Nomen.complète!X996)</f>
        <v>18</v>
      </c>
      <c r="D996" s="190">
        <f>IF(ISBLANK(Nomen.complète!Y996),"-",Nomen.complète!Y996)</f>
        <v>65</v>
      </c>
      <c r="E996" s="190">
        <f>IF(ISBLANK(Nomen.complète!Z996),"-",Nomen.complète!Z996)</f>
        <v>1</v>
      </c>
      <c r="F996" s="190">
        <f>IF(ISBLANK(Nomen.complète!AA996),"-",Nomen.complète!AA996)</f>
        <v>5</v>
      </c>
      <c r="G996" s="191">
        <f>IF(ISBLANK(Nomen.complète!AB996),"-",Nomen.complète!AB996)</f>
        <v>90</v>
      </c>
      <c r="H996" s="191">
        <f>IF(ISBLANK(Nomen.complète!AC996),"-",Nomen.complète!AC996)</f>
        <v>0</v>
      </c>
    </row>
    <row r="997" spans="1:8" x14ac:dyDescent="0.2">
      <c r="A997" s="164">
        <f>IF(ISBLANK(Nomen.complète!V997),"-",Nomen.complète!V997)</f>
        <v>57210000</v>
      </c>
      <c r="B997" s="189" t="str">
        <f>IF(ISBLANK(Nomen.complète!W997),"-",Nomen.complète!W997)</f>
        <v>Chef d'exploitation maraîchère BF</v>
      </c>
      <c r="C997" s="190">
        <f>IF(ISBLANK(Nomen.complète!X997),"-",Nomen.complète!X997)</f>
        <v>18</v>
      </c>
      <c r="D997" s="190">
        <f>IF(ISBLANK(Nomen.complète!Y997),"-",Nomen.complète!Y997)</f>
        <v>65</v>
      </c>
      <c r="E997" s="190">
        <f>IF(ISBLANK(Nomen.complète!Z997),"-",Nomen.complète!Z997)</f>
        <v>1</v>
      </c>
      <c r="F997" s="190">
        <f>IF(ISBLANK(Nomen.complète!AA997),"-",Nomen.complète!AA997)</f>
        <v>5</v>
      </c>
      <c r="G997" s="191">
        <f>IF(ISBLANK(Nomen.complète!AB997),"-",Nomen.complète!AB997)</f>
        <v>90</v>
      </c>
      <c r="H997" s="191">
        <f>IF(ISBLANK(Nomen.complète!AC997),"-",Nomen.complète!AC997)</f>
        <v>0</v>
      </c>
    </row>
    <row r="998" spans="1:8" x14ac:dyDescent="0.2">
      <c r="A998" s="164">
        <f>IF(ISBLANK(Nomen.complète!V998),"-",Nomen.complète!V998)</f>
        <v>59420000</v>
      </c>
      <c r="B998" s="189" t="str">
        <f>IF(ISBLANK(Nomen.complète!W998),"-",Nomen.complète!W998)</f>
        <v>Chef d'exploitation viticole BF</v>
      </c>
      <c r="C998" s="190">
        <f>IF(ISBLANK(Nomen.complète!X998),"-",Nomen.complète!X998)</f>
        <v>18</v>
      </c>
      <c r="D998" s="190">
        <f>IF(ISBLANK(Nomen.complète!Y998),"-",Nomen.complète!Y998)</f>
        <v>65</v>
      </c>
      <c r="E998" s="190">
        <f>IF(ISBLANK(Nomen.complète!Z998),"-",Nomen.complète!Z998)</f>
        <v>1</v>
      </c>
      <c r="F998" s="190">
        <f>IF(ISBLANK(Nomen.complète!AA998),"-",Nomen.complète!AA998)</f>
        <v>5</v>
      </c>
      <c r="G998" s="191">
        <f>IF(ISBLANK(Nomen.complète!AB998),"-",Nomen.complète!AB998)</f>
        <v>90</v>
      </c>
      <c r="H998" s="191">
        <f>IF(ISBLANK(Nomen.complète!AC998),"-",Nomen.complète!AC998)</f>
        <v>0</v>
      </c>
    </row>
    <row r="999" spans="1:8" x14ac:dyDescent="0.2">
      <c r="A999" s="164">
        <f>IF(ISBLANK(Nomen.complète!V999),"-",Nomen.complète!V999)</f>
        <v>58900000</v>
      </c>
      <c r="B999" s="189" t="str">
        <f>IF(ISBLANK(Nomen.complète!W999),"-",Nomen.complète!W999)</f>
        <v>Chef d'exploitation économie carnée BF</v>
      </c>
      <c r="C999" s="190">
        <f>IF(ISBLANK(Nomen.complète!X999),"-",Nomen.complète!X999)</f>
        <v>18</v>
      </c>
      <c r="D999" s="190">
        <f>IF(ISBLANK(Nomen.complète!Y999),"-",Nomen.complète!Y999)</f>
        <v>65</v>
      </c>
      <c r="E999" s="190">
        <f>IF(ISBLANK(Nomen.complète!Z999),"-",Nomen.complète!Z999)</f>
        <v>1</v>
      </c>
      <c r="F999" s="190">
        <f>IF(ISBLANK(Nomen.complète!AA999),"-",Nomen.complète!AA999)</f>
        <v>5</v>
      </c>
      <c r="G999" s="191">
        <f>IF(ISBLANK(Nomen.complète!AB999),"-",Nomen.complète!AB999)</f>
        <v>90</v>
      </c>
      <c r="H999" s="191">
        <f>IF(ISBLANK(Nomen.complète!AC999),"-",Nomen.complète!AC999)</f>
        <v>0</v>
      </c>
    </row>
    <row r="1000" spans="1:8" x14ac:dyDescent="0.2">
      <c r="A1000" s="164">
        <f>IF(ISBLANK(Nomen.complète!V1000),"-",Nomen.complète!V1000)</f>
        <v>73450000</v>
      </c>
      <c r="B1000" s="189" t="str">
        <f>IF(ISBLANK(Nomen.complète!W1000),"-",Nomen.complète!W1000)</f>
        <v>Chef d'exportation, dipl.</v>
      </c>
      <c r="C1000" s="190">
        <f>IF(ISBLANK(Nomen.complète!X1000),"-",Nomen.complète!X1000)</f>
        <v>18</v>
      </c>
      <c r="D1000" s="190">
        <f>IF(ISBLANK(Nomen.complète!Y1000),"-",Nomen.complète!Y1000)</f>
        <v>65</v>
      </c>
      <c r="E1000" s="190">
        <f>IF(ISBLANK(Nomen.complète!Z1000),"-",Nomen.complète!Z1000)</f>
        <v>1</v>
      </c>
      <c r="F1000" s="190">
        <f>IF(ISBLANK(Nomen.complète!AA1000),"-",Nomen.complète!AA1000)</f>
        <v>5</v>
      </c>
      <c r="G1000" s="191">
        <f>IF(ISBLANK(Nomen.complète!AB1000),"-",Nomen.complète!AB1000)</f>
        <v>90</v>
      </c>
      <c r="H1000" s="191">
        <f>IF(ISBLANK(Nomen.complète!AC1000),"-",Nomen.complète!AC1000)</f>
        <v>0</v>
      </c>
    </row>
    <row r="1001" spans="1:8" x14ac:dyDescent="0.2">
      <c r="A1001" s="164">
        <f>IF(ISBLANK(Nomen.complète!V1001),"-",Nomen.complète!V1001)</f>
        <v>73941000</v>
      </c>
      <c r="B1001" s="189" t="str">
        <f>IF(ISBLANK(Nomen.complète!W1001),"-",Nomen.complète!W1001)</f>
        <v>Chef d'expédition et de logistique internationale, dipl.</v>
      </c>
      <c r="C1001" s="190">
        <f>IF(ISBLANK(Nomen.complète!X1001),"-",Nomen.complète!X1001)</f>
        <v>18</v>
      </c>
      <c r="D1001" s="190">
        <f>IF(ISBLANK(Nomen.complète!Y1001),"-",Nomen.complète!Y1001)</f>
        <v>65</v>
      </c>
      <c r="E1001" s="190">
        <f>IF(ISBLANK(Nomen.complète!Z1001),"-",Nomen.complète!Z1001)</f>
        <v>1</v>
      </c>
      <c r="F1001" s="190">
        <f>IF(ISBLANK(Nomen.complète!AA1001),"-",Nomen.complète!AA1001)</f>
        <v>5</v>
      </c>
      <c r="G1001" s="191">
        <f>IF(ISBLANK(Nomen.complète!AB1001),"-",Nomen.complète!AB1001)</f>
        <v>90</v>
      </c>
      <c r="H1001" s="191">
        <f>IF(ISBLANK(Nomen.complète!AC1001),"-",Nomen.complète!AC1001)</f>
        <v>0</v>
      </c>
    </row>
    <row r="1002" spans="1:8" x14ac:dyDescent="0.2">
      <c r="A1002" s="164">
        <f>IF(ISBLANK(Nomen.complète!V1002),"-",Nomen.complète!V1002)</f>
        <v>73590000</v>
      </c>
      <c r="B1002" s="189" t="str">
        <f>IF(ISBLANK(Nomen.complète!W1002),"-",Nomen.complète!W1002)</f>
        <v>Chef d'importation, dipl.</v>
      </c>
      <c r="C1002" s="190">
        <f>IF(ISBLANK(Nomen.complète!X1002),"-",Nomen.complète!X1002)</f>
        <v>18</v>
      </c>
      <c r="D1002" s="190">
        <f>IF(ISBLANK(Nomen.complète!Y1002),"-",Nomen.complète!Y1002)</f>
        <v>65</v>
      </c>
      <c r="E1002" s="190">
        <f>IF(ISBLANK(Nomen.complète!Z1002),"-",Nomen.complète!Z1002)</f>
        <v>1</v>
      </c>
      <c r="F1002" s="190">
        <f>IF(ISBLANK(Nomen.complète!AA1002),"-",Nomen.complète!AA1002)</f>
        <v>5</v>
      </c>
      <c r="G1002" s="191">
        <f>IF(ISBLANK(Nomen.complète!AB1002),"-",Nomen.complète!AB1002)</f>
        <v>90</v>
      </c>
      <c r="H1002" s="191">
        <f>IF(ISBLANK(Nomen.complète!AC1002),"-",Nomen.complète!AC1002)</f>
        <v>0</v>
      </c>
    </row>
    <row r="1003" spans="1:8" x14ac:dyDescent="0.2">
      <c r="A1003" s="164">
        <f>IF(ISBLANK(Nomen.complète!V1003),"-",Nomen.complète!V1003)</f>
        <v>62075000</v>
      </c>
      <c r="B1003" s="189" t="str">
        <f>IF(ISBLANK(Nomen.complète!W1003),"-",Nomen.complète!W1003)</f>
        <v>Chef d'équipe charpentier BF</v>
      </c>
      <c r="C1003" s="190">
        <f>IF(ISBLANK(Nomen.complète!X1003),"-",Nomen.complète!X1003)</f>
        <v>18</v>
      </c>
      <c r="D1003" s="190">
        <f>IF(ISBLANK(Nomen.complète!Y1003),"-",Nomen.complète!Y1003)</f>
        <v>65</v>
      </c>
      <c r="E1003" s="190">
        <f>IF(ISBLANK(Nomen.complète!Z1003),"-",Nomen.complète!Z1003)</f>
        <v>1</v>
      </c>
      <c r="F1003" s="190">
        <f>IF(ISBLANK(Nomen.complète!AA1003),"-",Nomen.complète!AA1003)</f>
        <v>5</v>
      </c>
      <c r="G1003" s="191">
        <f>IF(ISBLANK(Nomen.complète!AB1003),"-",Nomen.complète!AB1003)</f>
        <v>90</v>
      </c>
      <c r="H1003" s="191">
        <f>IF(ISBLANK(Nomen.complète!AC1003),"-",Nomen.complète!AC1003)</f>
        <v>0</v>
      </c>
    </row>
    <row r="1004" spans="1:8" x14ac:dyDescent="0.2">
      <c r="A1004" s="164">
        <f>IF(ISBLANK(Nomen.complète!V1004),"-",Nomen.complète!V1004)</f>
        <v>69550000</v>
      </c>
      <c r="B1004" s="189" t="str">
        <f>IF(ISBLANK(Nomen.complète!W1004),"-",Nomen.complète!W1004)</f>
        <v>Chef d'équipe du bâtiment et génie civil (tertiaire - non réglementé)</v>
      </c>
      <c r="C1004" s="190">
        <f>IF(ISBLANK(Nomen.complète!X1004),"-",Nomen.complète!X1004)</f>
        <v>18</v>
      </c>
      <c r="D1004" s="190">
        <f>IF(ISBLANK(Nomen.complète!Y1004),"-",Nomen.complète!Y1004)</f>
        <v>65</v>
      </c>
      <c r="E1004" s="190">
        <f>IF(ISBLANK(Nomen.complète!Z1004),"-",Nomen.complète!Z1004)</f>
        <v>1</v>
      </c>
      <c r="F1004" s="190">
        <f>IF(ISBLANK(Nomen.complète!AA1004),"-",Nomen.complète!AA1004)</f>
        <v>5</v>
      </c>
      <c r="G1004" s="191">
        <f>IF(ISBLANK(Nomen.complète!AB1004),"-",Nomen.complète!AB1004)</f>
        <v>90</v>
      </c>
      <c r="H1004" s="191">
        <f>IF(ISBLANK(Nomen.complète!AC1004),"-",Nomen.complète!AC1004)</f>
        <v>0</v>
      </c>
    </row>
    <row r="1005" spans="1:8" x14ac:dyDescent="0.2">
      <c r="A1005" s="164">
        <f>IF(ISBLANK(Nomen.complète!V1005),"-",Nomen.complète!V1005)</f>
        <v>62060000</v>
      </c>
      <c r="B1005" s="189" t="str">
        <f>IF(ISBLANK(Nomen.complète!W1005),"-",Nomen.complète!W1005)</f>
        <v>Chef d'équipe en construction de bois (tertiaire - non réglementé)</v>
      </c>
      <c r="C1005" s="190">
        <f>IF(ISBLANK(Nomen.complète!X1005),"-",Nomen.complète!X1005)</f>
        <v>18</v>
      </c>
      <c r="D1005" s="190">
        <f>IF(ISBLANK(Nomen.complète!Y1005),"-",Nomen.complète!Y1005)</f>
        <v>65</v>
      </c>
      <c r="E1005" s="190">
        <f>IF(ISBLANK(Nomen.complète!Z1005),"-",Nomen.complète!Z1005)</f>
        <v>1</v>
      </c>
      <c r="F1005" s="190">
        <f>IF(ISBLANK(Nomen.complète!AA1005),"-",Nomen.complète!AA1005)</f>
        <v>5</v>
      </c>
      <c r="G1005" s="191">
        <f>IF(ISBLANK(Nomen.complète!AB1005),"-",Nomen.complète!AB1005)</f>
        <v>90</v>
      </c>
      <c r="H1005" s="191">
        <f>IF(ISBLANK(Nomen.complète!AC1005),"-",Nomen.complète!AC1005)</f>
        <v>0</v>
      </c>
    </row>
    <row r="1006" spans="1:8" x14ac:dyDescent="0.2">
      <c r="A1006" s="164">
        <f>IF(ISBLANK(Nomen.complète!V1006),"-",Nomen.complète!V1006)</f>
        <v>66320000</v>
      </c>
      <c r="B1006" s="189" t="str">
        <f>IF(ISBLANK(Nomen.complète!W1006),"-",Nomen.complète!W1006)</f>
        <v>Chef d'équipe monteur-électricien (tertiaire - non réglementé)</v>
      </c>
      <c r="C1006" s="190">
        <f>IF(ISBLANK(Nomen.complète!X1006),"-",Nomen.complète!X1006)</f>
        <v>18</v>
      </c>
      <c r="D1006" s="190">
        <f>IF(ISBLANK(Nomen.complète!Y1006),"-",Nomen.complète!Y1006)</f>
        <v>65</v>
      </c>
      <c r="E1006" s="190">
        <f>IF(ISBLANK(Nomen.complète!Z1006),"-",Nomen.complète!Z1006)</f>
        <v>1</v>
      </c>
      <c r="F1006" s="190">
        <f>IF(ISBLANK(Nomen.complète!AA1006),"-",Nomen.complète!AA1006)</f>
        <v>5</v>
      </c>
      <c r="G1006" s="191">
        <f>IF(ISBLANK(Nomen.complète!AB1006),"-",Nomen.complète!AB1006)</f>
        <v>90</v>
      </c>
      <c r="H1006" s="191">
        <f>IF(ISBLANK(Nomen.complète!AC1006),"-",Nomen.complète!AC1006)</f>
        <v>0</v>
      </c>
    </row>
    <row r="1007" spans="1:8" x14ac:dyDescent="0.2">
      <c r="A1007" s="164">
        <f>IF(ISBLANK(Nomen.complète!V1007),"-",Nomen.complète!V1007)</f>
        <v>80440000</v>
      </c>
      <c r="B1007" s="189" t="str">
        <f>IF(ISBLANK(Nomen.complète!W1007),"-",Nomen.complète!W1007)</f>
        <v>Chef d'établissement de l'hôtellerie et de la restauration BF</v>
      </c>
      <c r="C1007" s="190">
        <f>IF(ISBLANK(Nomen.complète!X1007),"-",Nomen.complète!X1007)</f>
        <v>18</v>
      </c>
      <c r="D1007" s="190">
        <f>IF(ISBLANK(Nomen.complète!Y1007),"-",Nomen.complète!Y1007)</f>
        <v>65</v>
      </c>
      <c r="E1007" s="190">
        <f>IF(ISBLANK(Nomen.complète!Z1007),"-",Nomen.complète!Z1007)</f>
        <v>1</v>
      </c>
      <c r="F1007" s="190">
        <f>IF(ISBLANK(Nomen.complète!AA1007),"-",Nomen.complète!AA1007)</f>
        <v>5</v>
      </c>
      <c r="G1007" s="191">
        <f>IF(ISBLANK(Nomen.complète!AB1007),"-",Nomen.complète!AB1007)</f>
        <v>90</v>
      </c>
      <c r="H1007" s="191">
        <f>IF(ISBLANK(Nomen.complète!AC1007),"-",Nomen.complète!AC1007)</f>
        <v>0</v>
      </c>
    </row>
    <row r="1008" spans="1:8" x14ac:dyDescent="0.2">
      <c r="A1008" s="164">
        <f>IF(ISBLANK(Nomen.complète!V1008),"-",Nomen.complète!V1008)</f>
        <v>70161000</v>
      </c>
      <c r="B1008" s="189" t="str">
        <f>IF(ISBLANK(Nomen.complète!W1008),"-",Nomen.complète!W1008)</f>
        <v>Chef de chantier peintre (tertiaire - non réglementé)</v>
      </c>
      <c r="C1008" s="190">
        <f>IF(ISBLANK(Nomen.complète!X1008),"-",Nomen.complète!X1008)</f>
        <v>18</v>
      </c>
      <c r="D1008" s="190">
        <f>IF(ISBLANK(Nomen.complète!Y1008),"-",Nomen.complète!Y1008)</f>
        <v>65</v>
      </c>
      <c r="E1008" s="190">
        <f>IF(ISBLANK(Nomen.complète!Z1008),"-",Nomen.complète!Z1008)</f>
        <v>1</v>
      </c>
      <c r="F1008" s="190">
        <f>IF(ISBLANK(Nomen.complète!AA1008),"-",Nomen.complète!AA1008)</f>
        <v>5</v>
      </c>
      <c r="G1008" s="191">
        <f>IF(ISBLANK(Nomen.complète!AB1008),"-",Nomen.complète!AB1008)</f>
        <v>90</v>
      </c>
      <c r="H1008" s="191">
        <f>IF(ISBLANK(Nomen.complète!AC1008),"-",Nomen.complète!AC1008)</f>
        <v>0</v>
      </c>
    </row>
    <row r="1009" spans="1:8" x14ac:dyDescent="0.2">
      <c r="A1009" s="164">
        <f>IF(ISBLANK(Nomen.complète!V1009),"-",Nomen.complète!V1009)</f>
        <v>70121000</v>
      </c>
      <c r="B1009" s="189" t="str">
        <f>IF(ISBLANK(Nomen.complète!W1009),"-",Nomen.complète!W1009)</f>
        <v>Chef de chantier plâtrier constructeur à sec (tertiaire - non réglementé)</v>
      </c>
      <c r="C1009" s="190">
        <f>IF(ISBLANK(Nomen.complète!X1009),"-",Nomen.complète!X1009)</f>
        <v>18</v>
      </c>
      <c r="D1009" s="190">
        <f>IF(ISBLANK(Nomen.complète!Y1009),"-",Nomen.complète!Y1009)</f>
        <v>65</v>
      </c>
      <c r="E1009" s="190">
        <f>IF(ISBLANK(Nomen.complète!Z1009),"-",Nomen.complète!Z1009)</f>
        <v>1</v>
      </c>
      <c r="F1009" s="190">
        <f>IF(ISBLANK(Nomen.complète!AA1009),"-",Nomen.complète!AA1009)</f>
        <v>2</v>
      </c>
      <c r="G1009" s="191">
        <f>IF(ISBLANK(Nomen.complète!AB1009),"-",Nomen.complète!AB1009)</f>
        <v>0</v>
      </c>
      <c r="H1009" s="191">
        <f>IF(ISBLANK(Nomen.complète!AC1009),"-",Nomen.complète!AC1009)</f>
        <v>0</v>
      </c>
    </row>
    <row r="1010" spans="1:8" x14ac:dyDescent="0.2">
      <c r="A1010" s="164">
        <f>IF(ISBLANK(Nomen.complète!V1010),"-",Nomen.complète!V1010)</f>
        <v>66776000</v>
      </c>
      <c r="B1010" s="189" t="str">
        <f>IF(ISBLANK(Nomen.complète!W1010),"-",Nomen.complète!W1010)</f>
        <v>Chef de chantier électricien (tertiaire - non réglementé)</v>
      </c>
      <c r="C1010" s="190">
        <f>IF(ISBLANK(Nomen.complète!X1010),"-",Nomen.complète!X1010)</f>
        <v>17</v>
      </c>
      <c r="D1010" s="190">
        <f>IF(ISBLANK(Nomen.complète!Y1010),"-",Nomen.complète!Y1010)</f>
        <v>65</v>
      </c>
      <c r="E1010" s="190">
        <f>IF(ISBLANK(Nomen.complète!Z1010),"-",Nomen.complète!Z1010)</f>
        <v>1</v>
      </c>
      <c r="F1010" s="190">
        <f>IF(ISBLANK(Nomen.complète!AA1010),"-",Nomen.complète!AA1010)</f>
        <v>2</v>
      </c>
      <c r="G1010" s="191">
        <f>IF(ISBLANK(Nomen.complète!AB1010),"-",Nomen.complète!AB1010)</f>
        <v>0</v>
      </c>
      <c r="H1010" s="191">
        <f>IF(ISBLANK(Nomen.complète!AC1010),"-",Nomen.complète!AC1010)</f>
        <v>0</v>
      </c>
    </row>
    <row r="1011" spans="1:8" x14ac:dyDescent="0.2">
      <c r="A1011" s="164">
        <f>IF(ISBLANK(Nomen.complète!V1011),"-",Nomen.complète!V1011)</f>
        <v>75900000</v>
      </c>
      <c r="B1011" s="189" t="str">
        <f>IF(ISBLANK(Nomen.complète!W1011),"-",Nomen.complète!W1011)</f>
        <v>Chef de commerce international, dipl.</v>
      </c>
      <c r="C1011" s="190">
        <f>IF(ISBLANK(Nomen.complète!X1011),"-",Nomen.complète!X1011)</f>
        <v>18</v>
      </c>
      <c r="D1011" s="190">
        <f>IF(ISBLANK(Nomen.complète!Y1011),"-",Nomen.complète!Y1011)</f>
        <v>65</v>
      </c>
      <c r="E1011" s="190">
        <f>IF(ISBLANK(Nomen.complète!Z1011),"-",Nomen.complète!Z1011)</f>
        <v>1</v>
      </c>
      <c r="F1011" s="190">
        <f>IF(ISBLANK(Nomen.complète!AA1011),"-",Nomen.complète!AA1011)</f>
        <v>5</v>
      </c>
      <c r="G1011" s="191">
        <f>IF(ISBLANK(Nomen.complète!AB1011),"-",Nomen.complète!AB1011)</f>
        <v>90</v>
      </c>
      <c r="H1011" s="191">
        <f>IF(ISBLANK(Nomen.complète!AC1011),"-",Nomen.complète!AC1011)</f>
        <v>0</v>
      </c>
    </row>
    <row r="1012" spans="1:8" x14ac:dyDescent="0.2">
      <c r="A1012" s="164">
        <f>IF(ISBLANK(Nomen.complète!V1012),"-",Nomen.complète!V1012)</f>
        <v>80400000</v>
      </c>
      <c r="B1012" s="189" t="str">
        <f>IF(ISBLANK(Nomen.complète!W1012),"-",Nomen.complète!W1012)</f>
        <v>Chef de cuisine / chef de production, dipl.</v>
      </c>
      <c r="C1012" s="190">
        <f>IF(ISBLANK(Nomen.complète!X1012),"-",Nomen.complète!X1012)</f>
        <v>18</v>
      </c>
      <c r="D1012" s="190">
        <f>IF(ISBLANK(Nomen.complète!Y1012),"-",Nomen.complète!Y1012)</f>
        <v>65</v>
      </c>
      <c r="E1012" s="190">
        <f>IF(ISBLANK(Nomen.complète!Z1012),"-",Nomen.complète!Z1012)</f>
        <v>1</v>
      </c>
      <c r="F1012" s="190">
        <f>IF(ISBLANK(Nomen.complète!AA1012),"-",Nomen.complète!AA1012)</f>
        <v>5</v>
      </c>
      <c r="G1012" s="191">
        <f>IF(ISBLANK(Nomen.complète!AB1012),"-",Nomen.complète!AB1012)</f>
        <v>90</v>
      </c>
      <c r="H1012" s="191">
        <f>IF(ISBLANK(Nomen.complète!AC1012),"-",Nomen.complète!AC1012)</f>
        <v>0</v>
      </c>
    </row>
    <row r="1013" spans="1:8" x14ac:dyDescent="0.2">
      <c r="A1013" s="164">
        <f>IF(ISBLANK(Nomen.complète!V1013),"-",Nomen.complète!V1013)</f>
        <v>80405000</v>
      </c>
      <c r="B1013" s="189" t="str">
        <f>IF(ISBLANK(Nomen.complète!W1013),"-",Nomen.complète!W1013)</f>
        <v>Chef de cuisine, dipl.</v>
      </c>
      <c r="C1013" s="190">
        <f>IF(ISBLANK(Nomen.complète!X1013),"-",Nomen.complète!X1013)</f>
        <v>18</v>
      </c>
      <c r="D1013" s="190">
        <f>IF(ISBLANK(Nomen.complète!Y1013),"-",Nomen.complète!Y1013)</f>
        <v>65</v>
      </c>
      <c r="E1013" s="190">
        <f>IF(ISBLANK(Nomen.complète!Z1013),"-",Nomen.complète!Z1013)</f>
        <v>1</v>
      </c>
      <c r="F1013" s="190">
        <f>IF(ISBLANK(Nomen.complète!AA1013),"-",Nomen.complète!AA1013)</f>
        <v>5</v>
      </c>
      <c r="G1013" s="191">
        <f>IF(ISBLANK(Nomen.complète!AB1013),"-",Nomen.complète!AB1013)</f>
        <v>90</v>
      </c>
      <c r="H1013" s="191">
        <f>IF(ISBLANK(Nomen.complète!AC1013),"-",Nomen.complète!AC1013)</f>
        <v>0</v>
      </c>
    </row>
    <row r="1014" spans="1:8" x14ac:dyDescent="0.2">
      <c r="A1014" s="164">
        <f>IF(ISBLANK(Nomen.complète!V1014),"-",Nomen.complète!V1014)</f>
        <v>73758000</v>
      </c>
      <c r="B1014" s="189" t="str">
        <f>IF(ISBLANK(Nomen.complète!W1014),"-",Nomen.complète!W1014)</f>
        <v>Chef de logistique, dipl.</v>
      </c>
      <c r="C1014" s="190">
        <f>IF(ISBLANK(Nomen.complète!X1014),"-",Nomen.complète!X1014)</f>
        <v>18</v>
      </c>
      <c r="D1014" s="190">
        <f>IF(ISBLANK(Nomen.complète!Y1014),"-",Nomen.complète!Y1014)</f>
        <v>65</v>
      </c>
      <c r="E1014" s="190">
        <f>IF(ISBLANK(Nomen.complète!Z1014),"-",Nomen.complète!Z1014)</f>
        <v>1</v>
      </c>
      <c r="F1014" s="190">
        <f>IF(ISBLANK(Nomen.complète!AA1014),"-",Nomen.complète!AA1014)</f>
        <v>5</v>
      </c>
      <c r="G1014" s="191">
        <f>IF(ISBLANK(Nomen.complète!AB1014),"-",Nomen.complète!AB1014)</f>
        <v>90</v>
      </c>
      <c r="H1014" s="191">
        <f>IF(ISBLANK(Nomen.complète!AC1014),"-",Nomen.complète!AC1014)</f>
        <v>0</v>
      </c>
    </row>
    <row r="1015" spans="1:8" x14ac:dyDescent="0.2">
      <c r="A1015" s="164">
        <f>IF(ISBLANK(Nomen.complète!V1015),"-",Nomen.complète!V1015)</f>
        <v>77250000</v>
      </c>
      <c r="B1015" s="189" t="str">
        <f>IF(ISBLANK(Nomen.complète!W1015),"-",Nomen.complète!W1015)</f>
        <v>Chef de marketing, dipl.</v>
      </c>
      <c r="C1015" s="190">
        <f>IF(ISBLANK(Nomen.complète!X1015),"-",Nomen.complète!X1015)</f>
        <v>18</v>
      </c>
      <c r="D1015" s="190">
        <f>IF(ISBLANK(Nomen.complète!Y1015),"-",Nomen.complète!Y1015)</f>
        <v>65</v>
      </c>
      <c r="E1015" s="190">
        <f>IF(ISBLANK(Nomen.complète!Z1015),"-",Nomen.complète!Z1015)</f>
        <v>1</v>
      </c>
      <c r="F1015" s="190">
        <f>IF(ISBLANK(Nomen.complète!AA1015),"-",Nomen.complète!AA1015)</f>
        <v>5</v>
      </c>
      <c r="G1015" s="191">
        <f>IF(ISBLANK(Nomen.complète!AB1015),"-",Nomen.complète!AB1015)</f>
        <v>90</v>
      </c>
      <c r="H1015" s="191">
        <f>IF(ISBLANK(Nomen.complète!AC1015),"-",Nomen.complète!AC1015)</f>
        <v>0</v>
      </c>
    </row>
    <row r="1016" spans="1:8" x14ac:dyDescent="0.2">
      <c r="A1016" s="164">
        <f>IF(ISBLANK(Nomen.complète!V1016),"-",Nomen.complète!V1016)</f>
        <v>62400000</v>
      </c>
      <c r="B1016" s="189" t="str">
        <f>IF(ISBLANK(Nomen.complète!W1016),"-",Nomen.complète!W1016)</f>
        <v>Chef de production en menuiserie/ébénisterie BF</v>
      </c>
      <c r="C1016" s="190">
        <f>IF(ISBLANK(Nomen.complète!X1016),"-",Nomen.complète!X1016)</f>
        <v>18</v>
      </c>
      <c r="D1016" s="190">
        <f>IF(ISBLANK(Nomen.complète!Y1016),"-",Nomen.complète!Y1016)</f>
        <v>65</v>
      </c>
      <c r="E1016" s="190">
        <f>IF(ISBLANK(Nomen.complète!Z1016),"-",Nomen.complète!Z1016)</f>
        <v>1</v>
      </c>
      <c r="F1016" s="190">
        <f>IF(ISBLANK(Nomen.complète!AA1016),"-",Nomen.complète!AA1016)</f>
        <v>5</v>
      </c>
      <c r="G1016" s="191">
        <f>IF(ISBLANK(Nomen.complète!AB1016),"-",Nomen.complète!AB1016)</f>
        <v>90</v>
      </c>
      <c r="H1016" s="191">
        <f>IF(ISBLANK(Nomen.complète!AC1016),"-",Nomen.complète!AC1016)</f>
        <v>0</v>
      </c>
    </row>
    <row r="1017" spans="1:8" x14ac:dyDescent="0.2">
      <c r="A1017" s="164">
        <f>IF(ISBLANK(Nomen.complète!V1017),"-",Nomen.complète!V1017)</f>
        <v>64500000</v>
      </c>
      <c r="B1017" s="189" t="str">
        <f>IF(ISBLANK(Nomen.complète!W1017),"-",Nomen.complète!W1017)</f>
        <v>Chef de production technique des matières synthétiques, dipl.</v>
      </c>
      <c r="C1017" s="190">
        <f>IF(ISBLANK(Nomen.complète!X1017),"-",Nomen.complète!X1017)</f>
        <v>18</v>
      </c>
      <c r="D1017" s="190">
        <f>IF(ISBLANK(Nomen.complète!Y1017),"-",Nomen.complète!Y1017)</f>
        <v>65</v>
      </c>
      <c r="E1017" s="190">
        <f>IF(ISBLANK(Nomen.complète!Z1017),"-",Nomen.complète!Z1017)</f>
        <v>1</v>
      </c>
      <c r="F1017" s="190">
        <f>IF(ISBLANK(Nomen.complète!AA1017),"-",Nomen.complète!AA1017)</f>
        <v>5</v>
      </c>
      <c r="G1017" s="191">
        <f>IF(ISBLANK(Nomen.complète!AB1017),"-",Nomen.complète!AB1017)</f>
        <v>90</v>
      </c>
      <c r="H1017" s="191">
        <f>IF(ISBLANK(Nomen.complète!AC1017),"-",Nomen.complète!AC1017)</f>
        <v>0</v>
      </c>
    </row>
    <row r="1018" spans="1:8" x14ac:dyDescent="0.2">
      <c r="A1018" s="164">
        <f>IF(ISBLANK(Nomen.complète!V1018),"-",Nomen.complète!V1018)</f>
        <v>66720000</v>
      </c>
      <c r="B1018" s="189" t="str">
        <f>IF(ISBLANK(Nomen.complète!W1018),"-",Nomen.complète!W1018)</f>
        <v>Chef de projet constructeur sur métal/Cheffe de projet constructrice sur métal, dipl.</v>
      </c>
      <c r="C1018" s="190">
        <f>IF(ISBLANK(Nomen.complète!X1018),"-",Nomen.complète!X1018)</f>
        <v>18</v>
      </c>
      <c r="D1018" s="190">
        <f>IF(ISBLANK(Nomen.complète!Y1018),"-",Nomen.complète!Y1018)</f>
        <v>65</v>
      </c>
      <c r="E1018" s="190">
        <f>IF(ISBLANK(Nomen.complète!Z1018),"-",Nomen.complète!Z1018)</f>
        <v>1</v>
      </c>
      <c r="F1018" s="190">
        <f>IF(ISBLANK(Nomen.complète!AA1018),"-",Nomen.complète!AA1018)</f>
        <v>5</v>
      </c>
      <c r="G1018" s="191">
        <f>IF(ISBLANK(Nomen.complète!AB1018),"-",Nomen.complète!AB1018)</f>
        <v>90</v>
      </c>
      <c r="H1018" s="191">
        <f>IF(ISBLANK(Nomen.complète!AC1018),"-",Nomen.complète!AC1018)</f>
        <v>0</v>
      </c>
    </row>
    <row r="1019" spans="1:8" x14ac:dyDescent="0.2">
      <c r="A1019" s="164">
        <f>IF(ISBLANK(Nomen.complète!V1019),"-",Nomen.complète!V1019)</f>
        <v>66740000</v>
      </c>
      <c r="B1019" s="189" t="str">
        <f>IF(ISBLANK(Nomen.complète!W1019),"-",Nomen.complète!W1019)</f>
        <v>Chef de projet constructeur sur métal/Cheffe de projet constructrice sur métal, maître</v>
      </c>
      <c r="C1019" s="190">
        <f>IF(ISBLANK(Nomen.complète!X1019),"-",Nomen.complète!X1019)</f>
        <v>18</v>
      </c>
      <c r="D1019" s="190">
        <f>IF(ISBLANK(Nomen.complète!Y1019),"-",Nomen.complète!Y1019)</f>
        <v>65</v>
      </c>
      <c r="E1019" s="190">
        <f>IF(ISBLANK(Nomen.complète!Z1019),"-",Nomen.complète!Z1019)</f>
        <v>1</v>
      </c>
      <c r="F1019" s="190">
        <f>IF(ISBLANK(Nomen.complète!AA1019),"-",Nomen.complète!AA1019)</f>
        <v>5</v>
      </c>
      <c r="G1019" s="191">
        <f>IF(ISBLANK(Nomen.complète!AB1019),"-",Nomen.complète!AB1019)</f>
        <v>90</v>
      </c>
      <c r="H1019" s="191">
        <f>IF(ISBLANK(Nomen.complète!AC1019),"-",Nomen.complète!AC1019)</f>
        <v>0</v>
      </c>
    </row>
    <row r="1020" spans="1:8" x14ac:dyDescent="0.2">
      <c r="A1020" s="164">
        <f>IF(ISBLANK(Nomen.complète!V1020),"-",Nomen.complète!V1020)</f>
        <v>62130000</v>
      </c>
      <c r="B1020" s="189" t="str">
        <f>IF(ISBLANK(Nomen.complète!W1020),"-",Nomen.complète!W1020)</f>
        <v>Chef de projet en aménagement d'intérieur BF</v>
      </c>
      <c r="C1020" s="190">
        <f>IF(ISBLANK(Nomen.complète!X1020),"-",Nomen.complète!X1020)</f>
        <v>18</v>
      </c>
      <c r="D1020" s="190">
        <f>IF(ISBLANK(Nomen.complète!Y1020),"-",Nomen.complète!Y1020)</f>
        <v>65</v>
      </c>
      <c r="E1020" s="190">
        <f>IF(ISBLANK(Nomen.complète!Z1020),"-",Nomen.complète!Z1020)</f>
        <v>1</v>
      </c>
      <c r="F1020" s="190">
        <f>IF(ISBLANK(Nomen.complète!AA1020),"-",Nomen.complète!AA1020)</f>
        <v>5</v>
      </c>
      <c r="G1020" s="191">
        <f>IF(ISBLANK(Nomen.complète!AB1020),"-",Nomen.complète!AB1020)</f>
        <v>90</v>
      </c>
      <c r="H1020" s="191">
        <f>IF(ISBLANK(Nomen.complète!AC1020),"-",Nomen.complète!AC1020)</f>
        <v>0</v>
      </c>
    </row>
    <row r="1021" spans="1:8" x14ac:dyDescent="0.2">
      <c r="A1021" s="164">
        <f>IF(ISBLANK(Nomen.complète!V1021),"-",Nomen.complète!V1021)</f>
        <v>66787000</v>
      </c>
      <c r="B1021" s="189" t="str">
        <f>IF(ISBLANK(Nomen.complète!W1021),"-",Nomen.complète!W1021)</f>
        <v>Chef de projet en automatisation du bâtiment BF</v>
      </c>
      <c r="C1021" s="190">
        <f>IF(ISBLANK(Nomen.complète!X1021),"-",Nomen.complète!X1021)</f>
        <v>18</v>
      </c>
      <c r="D1021" s="190">
        <f>IF(ISBLANK(Nomen.complète!Y1021),"-",Nomen.complète!Y1021)</f>
        <v>65</v>
      </c>
      <c r="E1021" s="190">
        <f>IF(ISBLANK(Nomen.complète!Z1021),"-",Nomen.complète!Z1021)</f>
        <v>1</v>
      </c>
      <c r="F1021" s="190">
        <f>IF(ISBLANK(Nomen.complète!AA1021),"-",Nomen.complète!AA1021)</f>
        <v>5</v>
      </c>
      <c r="G1021" s="191">
        <f>IF(ISBLANK(Nomen.complète!AB1021),"-",Nomen.complète!AB1021)</f>
        <v>90</v>
      </c>
      <c r="H1021" s="191">
        <f>IF(ISBLANK(Nomen.complète!AC1021),"-",Nomen.complète!AC1021)</f>
        <v>0</v>
      </c>
    </row>
    <row r="1022" spans="1:8" x14ac:dyDescent="0.2">
      <c r="A1022" s="164">
        <f>IF(ISBLANK(Nomen.complète!V1022),"-",Nomen.complète!V1022)</f>
        <v>66820000</v>
      </c>
      <c r="B1022" s="189" t="str">
        <f>IF(ISBLANK(Nomen.complète!W1022),"-",Nomen.complète!W1022)</f>
        <v>Chef de projet en chauffage BF</v>
      </c>
      <c r="C1022" s="190">
        <f>IF(ISBLANK(Nomen.complète!X1022),"-",Nomen.complète!X1022)</f>
        <v>18</v>
      </c>
      <c r="D1022" s="190">
        <f>IF(ISBLANK(Nomen.complète!Y1022),"-",Nomen.complète!Y1022)</f>
        <v>65</v>
      </c>
      <c r="E1022" s="190">
        <f>IF(ISBLANK(Nomen.complète!Z1022),"-",Nomen.complète!Z1022)</f>
        <v>1</v>
      </c>
      <c r="F1022" s="190">
        <f>IF(ISBLANK(Nomen.complète!AA1022),"-",Nomen.complète!AA1022)</f>
        <v>5</v>
      </c>
      <c r="G1022" s="191">
        <f>IF(ISBLANK(Nomen.complète!AB1022),"-",Nomen.complète!AB1022)</f>
        <v>90</v>
      </c>
      <c r="H1022" s="191">
        <f>IF(ISBLANK(Nomen.complète!AC1022),"-",Nomen.complète!AC1022)</f>
        <v>0</v>
      </c>
    </row>
    <row r="1023" spans="1:8" x14ac:dyDescent="0.2">
      <c r="A1023" s="164">
        <f>IF(ISBLANK(Nomen.complète!V1023),"-",Nomen.complète!V1023)</f>
        <v>66830000</v>
      </c>
      <c r="B1023" s="189" t="str">
        <f>IF(ISBLANK(Nomen.complète!W1023),"-",Nomen.complète!W1023)</f>
        <v>Chef de projet en fabrication de tableaux électriques BF</v>
      </c>
      <c r="C1023" s="190">
        <f>IF(ISBLANK(Nomen.complète!X1023),"-",Nomen.complète!X1023)</f>
        <v>18</v>
      </c>
      <c r="D1023" s="190">
        <f>IF(ISBLANK(Nomen.complète!Y1023),"-",Nomen.complète!Y1023)</f>
        <v>65</v>
      </c>
      <c r="E1023" s="190">
        <f>IF(ISBLANK(Nomen.complète!Z1023),"-",Nomen.complète!Z1023)</f>
        <v>1</v>
      </c>
      <c r="F1023" s="190">
        <f>IF(ISBLANK(Nomen.complète!AA1023),"-",Nomen.complète!AA1023)</f>
        <v>5</v>
      </c>
      <c r="G1023" s="191">
        <f>IF(ISBLANK(Nomen.complète!AB1023),"-",Nomen.complète!AB1023)</f>
        <v>90</v>
      </c>
      <c r="H1023" s="191">
        <f>IF(ISBLANK(Nomen.complète!AC1023),"-",Nomen.complète!AC1023)</f>
        <v>0</v>
      </c>
    </row>
    <row r="1024" spans="1:8" x14ac:dyDescent="0.2">
      <c r="A1024" s="164">
        <f>IF(ISBLANK(Nomen.complète!V1024),"-",Nomen.complète!V1024)</f>
        <v>62300000</v>
      </c>
      <c r="B1024" s="189" t="str">
        <f>IF(ISBLANK(Nomen.complète!W1024),"-",Nomen.complète!W1024)</f>
        <v>Chef de projet en menuiserie/ébénisterie BF</v>
      </c>
      <c r="C1024" s="190">
        <f>IF(ISBLANK(Nomen.complète!X1024),"-",Nomen.complète!X1024)</f>
        <v>18</v>
      </c>
      <c r="D1024" s="190">
        <f>IF(ISBLANK(Nomen.complète!Y1024),"-",Nomen.complète!Y1024)</f>
        <v>65</v>
      </c>
      <c r="E1024" s="190">
        <f>IF(ISBLANK(Nomen.complète!Z1024),"-",Nomen.complète!Z1024)</f>
        <v>1</v>
      </c>
      <c r="F1024" s="190">
        <f>IF(ISBLANK(Nomen.complète!AA1024),"-",Nomen.complète!AA1024)</f>
        <v>5</v>
      </c>
      <c r="G1024" s="191">
        <f>IF(ISBLANK(Nomen.complète!AB1024),"-",Nomen.complète!AB1024)</f>
        <v>90</v>
      </c>
      <c r="H1024" s="191">
        <f>IF(ISBLANK(Nomen.complète!AC1024),"-",Nomen.complète!AC1024)</f>
        <v>0</v>
      </c>
    </row>
    <row r="1025" spans="1:8" x14ac:dyDescent="0.2">
      <c r="A1025" s="164">
        <f>IF(ISBLANK(Nomen.complète!V1025),"-",Nomen.complète!V1025)</f>
        <v>72100000</v>
      </c>
      <c r="B1025" s="189" t="str">
        <f>IF(ISBLANK(Nomen.complète!W1025),"-",Nomen.complète!W1025)</f>
        <v>Chef de projet en montage solaire BF</v>
      </c>
      <c r="C1025" s="190">
        <f>IF(ISBLANK(Nomen.complète!X1025),"-",Nomen.complète!X1025)</f>
        <v>18</v>
      </c>
      <c r="D1025" s="190">
        <f>IF(ISBLANK(Nomen.complète!Y1025),"-",Nomen.complète!Y1025)</f>
        <v>65</v>
      </c>
      <c r="E1025" s="190">
        <f>IF(ISBLANK(Nomen.complète!Z1025),"-",Nomen.complète!Z1025)</f>
        <v>1</v>
      </c>
      <c r="F1025" s="190">
        <f>IF(ISBLANK(Nomen.complète!AA1025),"-",Nomen.complète!AA1025)</f>
        <v>5</v>
      </c>
      <c r="G1025" s="191">
        <f>IF(ISBLANK(Nomen.complète!AB1025),"-",Nomen.complète!AB1025)</f>
        <v>90</v>
      </c>
      <c r="H1025" s="191">
        <f>IF(ISBLANK(Nomen.complète!AC1025),"-",Nomen.complète!AC1025)</f>
        <v>0</v>
      </c>
    </row>
    <row r="1026" spans="1:8" x14ac:dyDescent="0.2">
      <c r="A1026" s="164">
        <f>IF(ISBLANK(Nomen.complète!V1026),"-",Nomen.complète!V1026)</f>
        <v>66845000</v>
      </c>
      <c r="B1026" s="189" t="str">
        <f>IF(ISBLANK(Nomen.complète!W1026),"-",Nomen.complète!W1026)</f>
        <v>Chef de projet en protection solaire BF</v>
      </c>
      <c r="C1026" s="190">
        <f>IF(ISBLANK(Nomen.complète!X1026),"-",Nomen.complète!X1026)</f>
        <v>18</v>
      </c>
      <c r="D1026" s="190">
        <f>IF(ISBLANK(Nomen.complète!Y1026),"-",Nomen.complète!Y1026)</f>
        <v>65</v>
      </c>
      <c r="E1026" s="190">
        <f>IF(ISBLANK(Nomen.complète!Z1026),"-",Nomen.complète!Z1026)</f>
        <v>1</v>
      </c>
      <c r="F1026" s="190">
        <f>IF(ISBLANK(Nomen.complète!AA1026),"-",Nomen.complète!AA1026)</f>
        <v>5</v>
      </c>
      <c r="G1026" s="191">
        <f>IF(ISBLANK(Nomen.complète!AB1026),"-",Nomen.complète!AB1026)</f>
        <v>90</v>
      </c>
      <c r="H1026" s="191">
        <f>IF(ISBLANK(Nomen.complète!AC1026),"-",Nomen.complète!AC1026)</f>
        <v>0</v>
      </c>
    </row>
    <row r="1027" spans="1:8" x14ac:dyDescent="0.2">
      <c r="A1027" s="164">
        <f>IF(ISBLANK(Nomen.complète!V1027),"-",Nomen.complète!V1027)</f>
        <v>66840000</v>
      </c>
      <c r="B1027" s="189" t="str">
        <f>IF(ISBLANK(Nomen.complète!W1027),"-",Nomen.complète!W1027)</f>
        <v>Chef de projet en sanitaire BF</v>
      </c>
      <c r="C1027" s="190">
        <f>IF(ISBLANK(Nomen.complète!X1027),"-",Nomen.complète!X1027)</f>
        <v>18</v>
      </c>
      <c r="D1027" s="190">
        <f>IF(ISBLANK(Nomen.complète!Y1027),"-",Nomen.complète!Y1027)</f>
        <v>65</v>
      </c>
      <c r="E1027" s="190">
        <f>IF(ISBLANK(Nomen.complète!Z1027),"-",Nomen.complète!Z1027)</f>
        <v>1</v>
      </c>
      <c r="F1027" s="190">
        <f>IF(ISBLANK(Nomen.complète!AA1027),"-",Nomen.complète!AA1027)</f>
        <v>5</v>
      </c>
      <c r="G1027" s="191">
        <f>IF(ISBLANK(Nomen.complète!AB1027),"-",Nomen.complète!AB1027)</f>
        <v>90</v>
      </c>
      <c r="H1027" s="191">
        <f>IF(ISBLANK(Nomen.complète!AC1027),"-",Nomen.complète!AC1027)</f>
        <v>0</v>
      </c>
    </row>
    <row r="1028" spans="1:8" x14ac:dyDescent="0.2">
      <c r="A1028" s="164">
        <f>IF(ISBLANK(Nomen.complète!V1028),"-",Nomen.complète!V1028)</f>
        <v>66785000</v>
      </c>
      <c r="B1028" s="189" t="str">
        <f>IF(ISBLANK(Nomen.complète!W1028),"-",Nomen.complète!W1028)</f>
        <v>Chef de projet en technique du bâtiment BF</v>
      </c>
      <c r="C1028" s="190">
        <f>IF(ISBLANK(Nomen.complète!X1028),"-",Nomen.complète!X1028)</f>
        <v>18</v>
      </c>
      <c r="D1028" s="190">
        <f>IF(ISBLANK(Nomen.complète!Y1028),"-",Nomen.complète!Y1028)</f>
        <v>65</v>
      </c>
      <c r="E1028" s="190">
        <f>IF(ISBLANK(Nomen.complète!Z1028),"-",Nomen.complète!Z1028)</f>
        <v>1</v>
      </c>
      <c r="F1028" s="190">
        <f>IF(ISBLANK(Nomen.complète!AA1028),"-",Nomen.complète!AA1028)</f>
        <v>5</v>
      </c>
      <c r="G1028" s="191">
        <f>IF(ISBLANK(Nomen.complète!AB1028),"-",Nomen.complète!AB1028)</f>
        <v>90</v>
      </c>
      <c r="H1028" s="191">
        <f>IF(ISBLANK(Nomen.complète!AC1028),"-",Nomen.complète!AC1028)</f>
        <v>0</v>
      </c>
    </row>
    <row r="1029" spans="1:8" x14ac:dyDescent="0.2">
      <c r="A1029" s="164">
        <f>IF(ISBLANK(Nomen.complète!V1029),"-",Nomen.complète!V1029)</f>
        <v>66835000</v>
      </c>
      <c r="B1029" s="189" t="str">
        <f>IF(ISBLANK(Nomen.complète!W1029),"-",Nomen.complète!W1029)</f>
        <v>Chef de projet et chef d'atelier en construction de tableaux électriques BF</v>
      </c>
      <c r="C1029" s="190">
        <f>IF(ISBLANK(Nomen.complète!X1029),"-",Nomen.complète!X1029)</f>
        <v>18</v>
      </c>
      <c r="D1029" s="190">
        <f>IF(ISBLANK(Nomen.complète!Y1029),"-",Nomen.complète!Y1029)</f>
        <v>65</v>
      </c>
      <c r="E1029" s="190">
        <f>IF(ISBLANK(Nomen.complète!Z1029),"-",Nomen.complète!Z1029)</f>
        <v>1</v>
      </c>
      <c r="F1029" s="190">
        <f>IF(ISBLANK(Nomen.complète!AA1029),"-",Nomen.complète!AA1029)</f>
        <v>5</v>
      </c>
      <c r="G1029" s="191">
        <f>IF(ISBLANK(Nomen.complète!AB1029),"-",Nomen.complète!AB1029)</f>
        <v>90</v>
      </c>
      <c r="H1029" s="191">
        <f>IF(ISBLANK(Nomen.complète!AC1029),"-",Nomen.complète!AC1029)</f>
        <v>0</v>
      </c>
    </row>
    <row r="1030" spans="1:8" x14ac:dyDescent="0.2">
      <c r="A1030" s="164">
        <f>IF(ISBLANK(Nomen.complète!V1030),"-",Nomen.complète!V1030)</f>
        <v>66860000</v>
      </c>
      <c r="B1030" s="189" t="str">
        <f>IF(ISBLANK(Nomen.complète!W1030),"-",Nomen.complète!W1030)</f>
        <v>Chef de projet systèmes de sécurité BF</v>
      </c>
      <c r="C1030" s="190">
        <f>IF(ISBLANK(Nomen.complète!X1030),"-",Nomen.complète!X1030)</f>
        <v>18</v>
      </c>
      <c r="D1030" s="190">
        <f>IF(ISBLANK(Nomen.complète!Y1030),"-",Nomen.complète!Y1030)</f>
        <v>65</v>
      </c>
      <c r="E1030" s="190">
        <f>IF(ISBLANK(Nomen.complète!Z1030),"-",Nomen.complète!Z1030)</f>
        <v>1</v>
      </c>
      <c r="F1030" s="190">
        <f>IF(ISBLANK(Nomen.complète!AA1030),"-",Nomen.complète!AA1030)</f>
        <v>5</v>
      </c>
      <c r="G1030" s="191">
        <f>IF(ISBLANK(Nomen.complète!AB1030),"-",Nomen.complète!AB1030)</f>
        <v>90</v>
      </c>
      <c r="H1030" s="191">
        <f>IF(ISBLANK(Nomen.complète!AC1030),"-",Nomen.complète!AC1030)</f>
        <v>0</v>
      </c>
    </row>
    <row r="1031" spans="1:8" x14ac:dyDescent="0.2">
      <c r="A1031" s="164">
        <f>IF(ISBLANK(Nomen.complète!V1031),"-",Nomen.complète!V1031)</f>
        <v>65260000</v>
      </c>
      <c r="B1031" s="189" t="str">
        <f>IF(ISBLANK(Nomen.complète!W1031),"-",Nomen.complète!W1031)</f>
        <v>Chef de projet verre BF</v>
      </c>
      <c r="C1031" s="190">
        <f>IF(ISBLANK(Nomen.complète!X1031),"-",Nomen.complète!X1031)</f>
        <v>18</v>
      </c>
      <c r="D1031" s="190">
        <f>IF(ISBLANK(Nomen.complète!Y1031),"-",Nomen.complète!Y1031)</f>
        <v>65</v>
      </c>
      <c r="E1031" s="190">
        <f>IF(ISBLANK(Nomen.complète!Z1031),"-",Nomen.complète!Z1031)</f>
        <v>1</v>
      </c>
      <c r="F1031" s="190">
        <f>IF(ISBLANK(Nomen.complète!AA1031),"-",Nomen.complète!AA1031)</f>
        <v>5</v>
      </c>
      <c r="G1031" s="191">
        <f>IF(ISBLANK(Nomen.complète!AB1031),"-",Nomen.complète!AB1031)</f>
        <v>90</v>
      </c>
      <c r="H1031" s="191">
        <f>IF(ISBLANK(Nomen.complète!AC1031),"-",Nomen.complète!AC1031)</f>
        <v>0</v>
      </c>
    </row>
    <row r="1032" spans="1:8" x14ac:dyDescent="0.2">
      <c r="A1032" s="164">
        <f>IF(ISBLANK(Nomen.complète!V1032),"-",Nomen.complète!V1032)</f>
        <v>80260000</v>
      </c>
      <c r="B1032" s="189" t="str">
        <f>IF(ISBLANK(Nomen.complète!W1032),"-",Nomen.complète!W1032)</f>
        <v>Chef de réception BF</v>
      </c>
      <c r="C1032" s="190">
        <f>IF(ISBLANK(Nomen.complète!X1032),"-",Nomen.complète!X1032)</f>
        <v>18</v>
      </c>
      <c r="D1032" s="190">
        <f>IF(ISBLANK(Nomen.complète!Y1032),"-",Nomen.complète!Y1032)</f>
        <v>65</v>
      </c>
      <c r="E1032" s="190">
        <f>IF(ISBLANK(Nomen.complète!Z1032),"-",Nomen.complète!Z1032)</f>
        <v>1</v>
      </c>
      <c r="F1032" s="190">
        <f>IF(ISBLANK(Nomen.complète!AA1032),"-",Nomen.complète!AA1032)</f>
        <v>5</v>
      </c>
      <c r="G1032" s="191">
        <f>IF(ISBLANK(Nomen.complète!AB1032),"-",Nomen.complète!AB1032)</f>
        <v>90</v>
      </c>
      <c r="H1032" s="191">
        <f>IF(ISBLANK(Nomen.complète!AC1032),"-",Nomen.complète!AC1032)</f>
        <v>0</v>
      </c>
    </row>
    <row r="1033" spans="1:8" x14ac:dyDescent="0.2">
      <c r="A1033" s="164">
        <f>IF(ISBLANK(Nomen.complète!V1033),"-",Nomen.complète!V1033)</f>
        <v>73690000</v>
      </c>
      <c r="B1033" s="189" t="str">
        <f>IF(ISBLANK(Nomen.complète!W1033),"-",Nomen.complète!W1033)</f>
        <v>Chef de service après vente, dipl.</v>
      </c>
      <c r="C1033" s="190">
        <f>IF(ISBLANK(Nomen.complète!X1033),"-",Nomen.complète!X1033)</f>
        <v>18</v>
      </c>
      <c r="D1033" s="190">
        <f>IF(ISBLANK(Nomen.complète!Y1033),"-",Nomen.complète!Y1033)</f>
        <v>65</v>
      </c>
      <c r="E1033" s="190">
        <f>IF(ISBLANK(Nomen.complète!Z1033),"-",Nomen.complète!Z1033)</f>
        <v>1</v>
      </c>
      <c r="F1033" s="190">
        <f>IF(ISBLANK(Nomen.complète!AA1033),"-",Nomen.complète!AA1033)</f>
        <v>5</v>
      </c>
      <c r="G1033" s="191">
        <f>IF(ISBLANK(Nomen.complète!AB1033),"-",Nomen.complète!AB1033)</f>
        <v>90</v>
      </c>
      <c r="H1033" s="191">
        <f>IF(ISBLANK(Nomen.complète!AC1033),"-",Nomen.complète!AC1033)</f>
        <v>0</v>
      </c>
    </row>
    <row r="1034" spans="1:8" x14ac:dyDescent="0.2">
      <c r="A1034" s="164">
        <f>IF(ISBLANK(Nomen.complète!V1034),"-",Nomen.complète!V1034)</f>
        <v>73940000</v>
      </c>
      <c r="B1034" s="189" t="str">
        <f>IF(ISBLANK(Nomen.complète!W1034),"-",Nomen.complète!W1034)</f>
        <v>Chef de transport, dipl.</v>
      </c>
      <c r="C1034" s="190">
        <f>IF(ISBLANK(Nomen.complète!X1034),"-",Nomen.complète!X1034)</f>
        <v>18</v>
      </c>
      <c r="D1034" s="190">
        <f>IF(ISBLANK(Nomen.complète!Y1034),"-",Nomen.complète!Y1034)</f>
        <v>65</v>
      </c>
      <c r="E1034" s="190">
        <f>IF(ISBLANK(Nomen.complète!Z1034),"-",Nomen.complète!Z1034)</f>
        <v>1</v>
      </c>
      <c r="F1034" s="190">
        <f>IF(ISBLANK(Nomen.complète!AA1034),"-",Nomen.complète!AA1034)</f>
        <v>5</v>
      </c>
      <c r="G1034" s="191">
        <f>IF(ISBLANK(Nomen.complète!AB1034),"-",Nomen.complète!AB1034)</f>
        <v>90</v>
      </c>
      <c r="H1034" s="191">
        <f>IF(ISBLANK(Nomen.complète!AC1034),"-",Nomen.complète!AC1034)</f>
        <v>0</v>
      </c>
    </row>
    <row r="1035" spans="1:8" x14ac:dyDescent="0.2">
      <c r="A1035" s="164">
        <f>IF(ISBLANK(Nomen.complète!V1035),"-",Nomen.complète!V1035)</f>
        <v>75750000</v>
      </c>
      <c r="B1035" s="189" t="str">
        <f>IF(ISBLANK(Nomen.complète!W1035),"-",Nomen.complète!W1035)</f>
        <v>Chef de vente, dipl.</v>
      </c>
      <c r="C1035" s="190">
        <f>IF(ISBLANK(Nomen.complète!X1035),"-",Nomen.complète!X1035)</f>
        <v>18</v>
      </c>
      <c r="D1035" s="190">
        <f>IF(ISBLANK(Nomen.complète!Y1035),"-",Nomen.complète!Y1035)</f>
        <v>65</v>
      </c>
      <c r="E1035" s="190">
        <f>IF(ISBLANK(Nomen.complète!Z1035),"-",Nomen.complète!Z1035)</f>
        <v>1</v>
      </c>
      <c r="F1035" s="190">
        <f>IF(ISBLANK(Nomen.complète!AA1035),"-",Nomen.complète!AA1035)</f>
        <v>5</v>
      </c>
      <c r="G1035" s="191">
        <f>IF(ISBLANK(Nomen.complète!AB1035),"-",Nomen.complète!AB1035)</f>
        <v>90</v>
      </c>
      <c r="H1035" s="191">
        <f>IF(ISBLANK(Nomen.complète!AC1035),"-",Nomen.complète!AC1035)</f>
        <v>0</v>
      </c>
    </row>
    <row r="1036" spans="1:8" x14ac:dyDescent="0.2">
      <c r="A1036" s="164">
        <f>IF(ISBLANK(Nomen.complète!V1036),"-",Nomen.complète!V1036)</f>
        <v>75751001</v>
      </c>
      <c r="B1036" s="189" t="str">
        <f>IF(ISBLANK(Nomen.complète!W1036),"-",Nomen.complète!W1036)</f>
        <v>Chef de vente, dipl. (dès 2019) - Direction des ventes</v>
      </c>
      <c r="C1036" s="190">
        <f>IF(ISBLANK(Nomen.complète!X1036),"-",Nomen.complète!X1036)</f>
        <v>18</v>
      </c>
      <c r="D1036" s="190">
        <f>IF(ISBLANK(Nomen.complète!Y1036),"-",Nomen.complète!Y1036)</f>
        <v>65</v>
      </c>
      <c r="E1036" s="190">
        <f>IF(ISBLANK(Nomen.complète!Z1036),"-",Nomen.complète!Z1036)</f>
        <v>1</v>
      </c>
      <c r="F1036" s="190">
        <f>IF(ISBLANK(Nomen.complète!AA1036),"-",Nomen.complète!AA1036)</f>
        <v>5</v>
      </c>
      <c r="G1036" s="191">
        <f>IF(ISBLANK(Nomen.complète!AB1036),"-",Nomen.complète!AB1036)</f>
        <v>90</v>
      </c>
      <c r="H1036" s="191">
        <f>IF(ISBLANK(Nomen.complète!AC1036),"-",Nomen.complète!AC1036)</f>
        <v>0</v>
      </c>
    </row>
    <row r="1037" spans="1:8" x14ac:dyDescent="0.2">
      <c r="A1037" s="164">
        <f>IF(ISBLANK(Nomen.complète!V1037),"-",Nomen.complète!V1037)</f>
        <v>75751002</v>
      </c>
      <c r="B1037" s="189" t="str">
        <f>IF(ISBLANK(Nomen.complète!W1037),"-",Nomen.complète!W1037)</f>
        <v>Chef de vente, dipl. (dès 2019) - Key account management</v>
      </c>
      <c r="C1037" s="190">
        <f>IF(ISBLANK(Nomen.complète!X1037),"-",Nomen.complète!X1037)</f>
        <v>18</v>
      </c>
      <c r="D1037" s="190">
        <f>IF(ISBLANK(Nomen.complète!Y1037),"-",Nomen.complète!Y1037)</f>
        <v>65</v>
      </c>
      <c r="E1037" s="190">
        <f>IF(ISBLANK(Nomen.complète!Z1037),"-",Nomen.complète!Z1037)</f>
        <v>1</v>
      </c>
      <c r="F1037" s="190">
        <f>IF(ISBLANK(Nomen.complète!AA1037),"-",Nomen.complète!AA1037)</f>
        <v>5</v>
      </c>
      <c r="G1037" s="191">
        <f>IF(ISBLANK(Nomen.complète!AB1037),"-",Nomen.complète!AB1037)</f>
        <v>90</v>
      </c>
      <c r="H1037" s="191">
        <f>IF(ISBLANK(Nomen.complète!AC1037),"-",Nomen.complète!AC1037)</f>
        <v>0</v>
      </c>
    </row>
    <row r="1038" spans="1:8" x14ac:dyDescent="0.2">
      <c r="A1038" s="164">
        <f>IF(ISBLANK(Nomen.complète!V1038),"-",Nomen.complète!V1038)</f>
        <v>58210000</v>
      </c>
      <c r="B1038" s="189" t="str">
        <f>IF(ISBLANK(Nomen.complète!W1038),"-",Nomen.complète!W1038)</f>
        <v>Chef des opérations de câblage forestier BF</v>
      </c>
      <c r="C1038" s="190">
        <f>IF(ISBLANK(Nomen.complète!X1038),"-",Nomen.complète!X1038)</f>
        <v>18</v>
      </c>
      <c r="D1038" s="190">
        <f>IF(ISBLANK(Nomen.complète!Y1038),"-",Nomen.complète!Y1038)</f>
        <v>65</v>
      </c>
      <c r="E1038" s="190">
        <f>IF(ISBLANK(Nomen.complète!Z1038),"-",Nomen.complète!Z1038)</f>
        <v>1</v>
      </c>
      <c r="F1038" s="190">
        <f>IF(ISBLANK(Nomen.complète!AA1038),"-",Nomen.complète!AA1038)</f>
        <v>5</v>
      </c>
      <c r="G1038" s="191">
        <f>IF(ISBLANK(Nomen.complète!AB1038),"-",Nomen.complète!AB1038)</f>
        <v>90</v>
      </c>
      <c r="H1038" s="191">
        <f>IF(ISBLANK(Nomen.complète!AC1038),"-",Nomen.complète!AC1038)</f>
        <v>0</v>
      </c>
    </row>
    <row r="1039" spans="1:8" x14ac:dyDescent="0.2">
      <c r="A1039" s="164">
        <f>IF(ISBLANK(Nomen.complète!V1039),"-",Nomen.complète!V1039)</f>
        <v>80410000</v>
      </c>
      <c r="B1039" s="189" t="str">
        <f>IF(ISBLANK(Nomen.complète!W1039),"-",Nomen.complète!W1039)</f>
        <v>Chef du secteur hotelier-intendance BF</v>
      </c>
      <c r="C1039" s="190">
        <f>IF(ISBLANK(Nomen.complète!X1039),"-",Nomen.complète!X1039)</f>
        <v>18</v>
      </c>
      <c r="D1039" s="190">
        <f>IF(ISBLANK(Nomen.complète!Y1039),"-",Nomen.complète!Y1039)</f>
        <v>65</v>
      </c>
      <c r="E1039" s="190">
        <f>IF(ISBLANK(Nomen.complète!Z1039),"-",Nomen.complète!Z1039)</f>
        <v>1</v>
      </c>
      <c r="F1039" s="190">
        <f>IF(ISBLANK(Nomen.complète!AA1039),"-",Nomen.complète!AA1039)</f>
        <v>5</v>
      </c>
      <c r="G1039" s="191">
        <f>IF(ISBLANK(Nomen.complète!AB1039),"-",Nomen.complète!AB1039)</f>
        <v>90</v>
      </c>
      <c r="H1039" s="191">
        <f>IF(ISBLANK(Nomen.complète!AC1039),"-",Nomen.complète!AC1039)</f>
        <v>0</v>
      </c>
    </row>
    <row r="1040" spans="1:8" x14ac:dyDescent="0.2">
      <c r="A1040" s="164">
        <f>IF(ISBLANK(Nomen.complète!V1040),"-",Nomen.complète!V1040)</f>
        <v>80460000</v>
      </c>
      <c r="B1040" s="189" t="str">
        <f>IF(ISBLANK(Nomen.complète!W1040),"-",Nomen.complète!W1040)</f>
        <v>Chef en restauration BF</v>
      </c>
      <c r="C1040" s="190">
        <f>IF(ISBLANK(Nomen.complète!X1040),"-",Nomen.complète!X1040)</f>
        <v>18</v>
      </c>
      <c r="D1040" s="190">
        <f>IF(ISBLANK(Nomen.complète!Y1040),"-",Nomen.complète!Y1040)</f>
        <v>65</v>
      </c>
      <c r="E1040" s="190">
        <f>IF(ISBLANK(Nomen.complète!Z1040),"-",Nomen.complète!Z1040)</f>
        <v>1</v>
      </c>
      <c r="F1040" s="190">
        <f>IF(ISBLANK(Nomen.complète!AA1040),"-",Nomen.complète!AA1040)</f>
        <v>5</v>
      </c>
      <c r="G1040" s="191">
        <f>IF(ISBLANK(Nomen.complète!AB1040),"-",Nomen.complète!AB1040)</f>
        <v>90</v>
      </c>
      <c r="H1040" s="191">
        <f>IF(ISBLANK(Nomen.complète!AC1040),"-",Nomen.complète!AC1040)</f>
        <v>0</v>
      </c>
    </row>
    <row r="1041" spans="1:8" x14ac:dyDescent="0.2">
      <c r="A1041" s="164">
        <f>IF(ISBLANK(Nomen.complète!V1041),"-",Nomen.complète!V1041)</f>
        <v>80450000</v>
      </c>
      <c r="B1041" s="189" t="str">
        <f>IF(ISBLANK(Nomen.complète!W1041),"-",Nomen.complète!W1041)</f>
        <v>Chef en restauration, dipl.</v>
      </c>
      <c r="C1041" s="190">
        <f>IF(ISBLANK(Nomen.complète!X1041),"-",Nomen.complète!X1041)</f>
        <v>18</v>
      </c>
      <c r="D1041" s="190">
        <f>IF(ISBLANK(Nomen.complète!Y1041),"-",Nomen.complète!Y1041)</f>
        <v>65</v>
      </c>
      <c r="E1041" s="190">
        <f>IF(ISBLANK(Nomen.complète!Z1041),"-",Nomen.complète!Z1041)</f>
        <v>1</v>
      </c>
      <c r="F1041" s="190">
        <f>IF(ISBLANK(Nomen.complète!AA1041),"-",Nomen.complète!AA1041)</f>
        <v>5</v>
      </c>
      <c r="G1041" s="191">
        <f>IF(ISBLANK(Nomen.complète!AB1041),"-",Nomen.complète!AB1041)</f>
        <v>90</v>
      </c>
      <c r="H1041" s="191">
        <f>IF(ISBLANK(Nomen.complète!AC1041),"-",Nomen.complète!AC1041)</f>
        <v>0</v>
      </c>
    </row>
    <row r="1042" spans="1:8" x14ac:dyDescent="0.2">
      <c r="A1042" s="164">
        <f>IF(ISBLANK(Nomen.complète!V1042),"-",Nomen.complète!V1042)</f>
        <v>66490000</v>
      </c>
      <c r="B1042" s="189" t="str">
        <f>IF(ISBLANK(Nomen.complète!W1042),"-",Nomen.complète!W1042)</f>
        <v>Chef monteur-frigoriste BF</v>
      </c>
      <c r="C1042" s="190">
        <f>IF(ISBLANK(Nomen.complète!X1042),"-",Nomen.complète!X1042)</f>
        <v>18</v>
      </c>
      <c r="D1042" s="190">
        <f>IF(ISBLANK(Nomen.complète!Y1042),"-",Nomen.complète!Y1042)</f>
        <v>65</v>
      </c>
      <c r="E1042" s="190">
        <f>IF(ISBLANK(Nomen.complète!Z1042),"-",Nomen.complète!Z1042)</f>
        <v>1</v>
      </c>
      <c r="F1042" s="190">
        <f>IF(ISBLANK(Nomen.complète!AA1042),"-",Nomen.complète!AA1042)</f>
        <v>5</v>
      </c>
      <c r="G1042" s="191">
        <f>IF(ISBLANK(Nomen.complète!AB1042),"-",Nomen.complète!AB1042)</f>
        <v>90</v>
      </c>
      <c r="H1042" s="191">
        <f>IF(ISBLANK(Nomen.complète!AC1042),"-",Nomen.complète!AC1042)</f>
        <v>0</v>
      </c>
    </row>
    <row r="1043" spans="1:8" x14ac:dyDescent="0.2">
      <c r="A1043" s="164">
        <f>IF(ISBLANK(Nomen.complète!V1043),"-",Nomen.complète!V1043)</f>
        <v>69180000</v>
      </c>
      <c r="B1043" s="189" t="str">
        <f>IF(ISBLANK(Nomen.complète!W1043),"-",Nomen.complète!W1043)</f>
        <v>Chef poseur de revêtements de sols BF</v>
      </c>
      <c r="C1043" s="190">
        <f>IF(ISBLANK(Nomen.complète!X1043),"-",Nomen.complète!X1043)</f>
        <v>18</v>
      </c>
      <c r="D1043" s="190">
        <f>IF(ISBLANK(Nomen.complète!Y1043),"-",Nomen.complète!Y1043)</f>
        <v>65</v>
      </c>
      <c r="E1043" s="190">
        <f>IF(ISBLANK(Nomen.complète!Z1043),"-",Nomen.complète!Z1043)</f>
        <v>1</v>
      </c>
      <c r="F1043" s="190">
        <f>IF(ISBLANK(Nomen.complète!AA1043),"-",Nomen.complète!AA1043)</f>
        <v>5</v>
      </c>
      <c r="G1043" s="191">
        <f>IF(ISBLANK(Nomen.complète!AB1043),"-",Nomen.complète!AB1043)</f>
        <v>90</v>
      </c>
      <c r="H1043" s="191">
        <f>IF(ISBLANK(Nomen.complète!AC1043),"-",Nomen.complète!AC1043)</f>
        <v>0</v>
      </c>
    </row>
    <row r="1044" spans="1:8" x14ac:dyDescent="0.2">
      <c r="A1044" s="164">
        <f>IF(ISBLANK(Nomen.complète!V1044),"-",Nomen.complète!V1044)</f>
        <v>69190000</v>
      </c>
      <c r="B1044" s="189" t="str">
        <f>IF(ISBLANK(Nomen.complète!W1044),"-",Nomen.complète!W1044)</f>
        <v>Chef-monteur en échafaudage BF</v>
      </c>
      <c r="C1044" s="190">
        <f>IF(ISBLANK(Nomen.complète!X1044),"-",Nomen.complète!X1044)</f>
        <v>18</v>
      </c>
      <c r="D1044" s="190">
        <f>IF(ISBLANK(Nomen.complète!Y1044),"-",Nomen.complète!Y1044)</f>
        <v>65</v>
      </c>
      <c r="E1044" s="190">
        <f>IF(ISBLANK(Nomen.complète!Z1044),"-",Nomen.complète!Z1044)</f>
        <v>1</v>
      </c>
      <c r="F1044" s="190">
        <f>IF(ISBLANK(Nomen.complète!AA1044),"-",Nomen.complète!AA1044)</f>
        <v>5</v>
      </c>
      <c r="G1044" s="191">
        <f>IF(ISBLANK(Nomen.complète!AB1044),"-",Nomen.complète!AB1044)</f>
        <v>90</v>
      </c>
      <c r="H1044" s="191">
        <f>IF(ISBLANK(Nomen.complète!AC1044),"-",Nomen.complète!AC1044)</f>
        <v>0</v>
      </c>
    </row>
    <row r="1045" spans="1:8" x14ac:dyDescent="0.2">
      <c r="A1045" s="164">
        <f>IF(ISBLANK(Nomen.complète!V1045),"-",Nomen.complète!V1045)</f>
        <v>80540000</v>
      </c>
      <c r="B1045" s="189" t="str">
        <f>IF(ISBLANK(Nomen.complète!W1045),"-",Nomen.complète!W1045)</f>
        <v>Chef/-fe de la restauration collective, dipl.</v>
      </c>
      <c r="C1045" s="190">
        <f>IF(ISBLANK(Nomen.complète!X1045),"-",Nomen.complète!X1045)</f>
        <v>18</v>
      </c>
      <c r="D1045" s="190">
        <f>IF(ISBLANK(Nomen.complète!Y1045),"-",Nomen.complète!Y1045)</f>
        <v>65</v>
      </c>
      <c r="E1045" s="190">
        <f>IF(ISBLANK(Nomen.complète!Z1045),"-",Nomen.complète!Z1045)</f>
        <v>1</v>
      </c>
      <c r="F1045" s="190">
        <f>IF(ISBLANK(Nomen.complète!AA1045),"-",Nomen.complète!AA1045)</f>
        <v>5</v>
      </c>
      <c r="G1045" s="191">
        <f>IF(ISBLANK(Nomen.complète!AB1045),"-",Nomen.complète!AB1045)</f>
        <v>90</v>
      </c>
      <c r="H1045" s="191">
        <f>IF(ISBLANK(Nomen.complète!AC1045),"-",Nomen.complète!AC1045)</f>
        <v>0</v>
      </c>
    </row>
    <row r="1046" spans="1:8" x14ac:dyDescent="0.2">
      <c r="A1046" s="164">
        <f>IF(ISBLANK(Nomen.complète!V1046),"-",Nomen.complète!V1046)</f>
        <v>80530000</v>
      </c>
      <c r="B1046" s="189" t="str">
        <f>IF(ISBLANK(Nomen.complète!W1046),"-",Nomen.complète!W1046)</f>
        <v>Chef/-fe du secteur hôtelier-intendance, dipl.</v>
      </c>
      <c r="C1046" s="190">
        <f>IF(ISBLANK(Nomen.complète!X1046),"-",Nomen.complète!X1046)</f>
        <v>18</v>
      </c>
      <c r="D1046" s="190">
        <f>IF(ISBLANK(Nomen.complète!Y1046),"-",Nomen.complète!Y1046)</f>
        <v>65</v>
      </c>
      <c r="E1046" s="190">
        <f>IF(ISBLANK(Nomen.complète!Z1046),"-",Nomen.complète!Z1046)</f>
        <v>1</v>
      </c>
      <c r="F1046" s="190">
        <f>IF(ISBLANK(Nomen.complète!AA1046),"-",Nomen.complète!AA1046)</f>
        <v>5</v>
      </c>
      <c r="G1046" s="191">
        <f>IF(ISBLANK(Nomen.complète!AB1046),"-",Nomen.complète!AB1046)</f>
        <v>90</v>
      </c>
      <c r="H1046" s="191">
        <f>IF(ISBLANK(Nomen.complète!AC1046),"-",Nomen.complète!AC1046)</f>
        <v>0</v>
      </c>
    </row>
    <row r="1047" spans="1:8" x14ac:dyDescent="0.2">
      <c r="A1047" s="164">
        <f>IF(ISBLANK(Nomen.complète!V1047),"-",Nomen.complète!V1047)</f>
        <v>69080000</v>
      </c>
      <c r="B1047" s="189" t="str">
        <f>IF(ISBLANK(Nomen.complète!W1047),"-",Nomen.complète!W1047)</f>
        <v>Chef/Cheffe d’équipe construction BF</v>
      </c>
      <c r="C1047" s="190">
        <f>IF(ISBLANK(Nomen.complète!X1047),"-",Nomen.complète!X1047)</f>
        <v>18</v>
      </c>
      <c r="D1047" s="190">
        <f>IF(ISBLANK(Nomen.complète!Y1047),"-",Nomen.complète!Y1047)</f>
        <v>65</v>
      </c>
      <c r="E1047" s="190">
        <f>IF(ISBLANK(Nomen.complète!Z1047),"-",Nomen.complète!Z1047)</f>
        <v>1</v>
      </c>
      <c r="F1047" s="190">
        <f>IF(ISBLANK(Nomen.complète!AA1047),"-",Nomen.complète!AA1047)</f>
        <v>5</v>
      </c>
      <c r="G1047" s="191">
        <f>IF(ISBLANK(Nomen.complète!AB1047),"-",Nomen.complète!AB1047)</f>
        <v>0</v>
      </c>
      <c r="H1047" s="191">
        <f>IF(ISBLANK(Nomen.complète!AC1047),"-",Nomen.complète!AC1047)</f>
        <v>0</v>
      </c>
    </row>
    <row r="1048" spans="1:8" x14ac:dyDescent="0.2">
      <c r="A1048" s="164">
        <f>IF(ISBLANK(Nomen.complète!V1048),"-",Nomen.complète!V1048)</f>
        <v>59100000</v>
      </c>
      <c r="B1048" s="189" t="str">
        <f>IF(ISBLANK(Nomen.complète!W1048),"-",Nomen.complète!W1048)</f>
        <v>Cidrier, maître</v>
      </c>
      <c r="C1048" s="190">
        <f>IF(ISBLANK(Nomen.complète!X1048),"-",Nomen.complète!X1048)</f>
        <v>18</v>
      </c>
      <c r="D1048" s="190">
        <f>IF(ISBLANK(Nomen.complète!Y1048),"-",Nomen.complète!Y1048)</f>
        <v>65</v>
      </c>
      <c r="E1048" s="190">
        <f>IF(ISBLANK(Nomen.complète!Z1048),"-",Nomen.complète!Z1048)</f>
        <v>1</v>
      </c>
      <c r="F1048" s="190">
        <f>IF(ISBLANK(Nomen.complète!AA1048),"-",Nomen.complète!AA1048)</f>
        <v>5</v>
      </c>
      <c r="G1048" s="191">
        <f>IF(ISBLANK(Nomen.complète!AB1048),"-",Nomen.complète!AB1048)</f>
        <v>90</v>
      </c>
      <c r="H1048" s="191">
        <f>IF(ISBLANK(Nomen.complète!AC1048),"-",Nomen.complète!AC1048)</f>
        <v>0</v>
      </c>
    </row>
    <row r="1049" spans="1:8" x14ac:dyDescent="0.2">
      <c r="A1049" s="164">
        <f>IF(ISBLANK(Nomen.complète!V1049),"-",Nomen.complète!V1049)</f>
        <v>82060001</v>
      </c>
      <c r="B1049" s="189" t="str">
        <f>IF(ISBLANK(Nomen.complète!W1049),"-",Nomen.complète!W1049)</f>
        <v>Coiffeur BF - Dames</v>
      </c>
      <c r="C1049" s="190">
        <f>IF(ISBLANK(Nomen.complète!X1049),"-",Nomen.complète!X1049)</f>
        <v>18</v>
      </c>
      <c r="D1049" s="190">
        <f>IF(ISBLANK(Nomen.complète!Y1049),"-",Nomen.complète!Y1049)</f>
        <v>65</v>
      </c>
      <c r="E1049" s="190">
        <f>IF(ISBLANK(Nomen.complète!Z1049),"-",Nomen.complète!Z1049)</f>
        <v>1</v>
      </c>
      <c r="F1049" s="190">
        <f>IF(ISBLANK(Nomen.complète!AA1049),"-",Nomen.complète!AA1049)</f>
        <v>5</v>
      </c>
      <c r="G1049" s="191">
        <f>IF(ISBLANK(Nomen.complète!AB1049),"-",Nomen.complète!AB1049)</f>
        <v>90</v>
      </c>
      <c r="H1049" s="191">
        <f>IF(ISBLANK(Nomen.complète!AC1049),"-",Nomen.complète!AC1049)</f>
        <v>0</v>
      </c>
    </row>
    <row r="1050" spans="1:8" x14ac:dyDescent="0.2">
      <c r="A1050" s="164">
        <f>IF(ISBLANK(Nomen.complète!V1050),"-",Nomen.complète!V1050)</f>
        <v>82060002</v>
      </c>
      <c r="B1050" s="189" t="str">
        <f>IF(ISBLANK(Nomen.complète!W1050),"-",Nomen.complète!W1050)</f>
        <v>Coiffeur BF - Messieurs</v>
      </c>
      <c r="C1050" s="190">
        <f>IF(ISBLANK(Nomen.complète!X1050),"-",Nomen.complète!X1050)</f>
        <v>18</v>
      </c>
      <c r="D1050" s="190">
        <f>IF(ISBLANK(Nomen.complète!Y1050),"-",Nomen.complète!Y1050)</f>
        <v>65</v>
      </c>
      <c r="E1050" s="190">
        <f>IF(ISBLANK(Nomen.complète!Z1050),"-",Nomen.complète!Z1050)</f>
        <v>1</v>
      </c>
      <c r="F1050" s="190">
        <f>IF(ISBLANK(Nomen.complète!AA1050),"-",Nomen.complète!AA1050)</f>
        <v>5</v>
      </c>
      <c r="G1050" s="191">
        <f>IF(ISBLANK(Nomen.complète!AB1050),"-",Nomen.complète!AB1050)</f>
        <v>90</v>
      </c>
      <c r="H1050" s="191">
        <f>IF(ISBLANK(Nomen.complète!AC1050),"-",Nomen.complète!AC1050)</f>
        <v>0</v>
      </c>
    </row>
    <row r="1051" spans="1:8" x14ac:dyDescent="0.2">
      <c r="A1051" s="164">
        <f>IF(ISBLANK(Nomen.complète!V1051),"-",Nomen.complète!V1051)</f>
        <v>82060000</v>
      </c>
      <c r="B1051" s="189" t="str">
        <f>IF(ISBLANK(Nomen.complète!W1051),"-",Nomen.complète!W1051)</f>
        <v>Coiffeur BF - sans autres indications</v>
      </c>
      <c r="C1051" s="190">
        <f>IF(ISBLANK(Nomen.complète!X1051),"-",Nomen.complète!X1051)</f>
        <v>18</v>
      </c>
      <c r="D1051" s="190">
        <f>IF(ISBLANK(Nomen.complète!Y1051),"-",Nomen.complète!Y1051)</f>
        <v>65</v>
      </c>
      <c r="E1051" s="190">
        <f>IF(ISBLANK(Nomen.complète!Z1051),"-",Nomen.complète!Z1051)</f>
        <v>1</v>
      </c>
      <c r="F1051" s="190">
        <f>IF(ISBLANK(Nomen.complète!AA1051),"-",Nomen.complète!AA1051)</f>
        <v>5</v>
      </c>
      <c r="G1051" s="191">
        <f>IF(ISBLANK(Nomen.complète!AB1051),"-",Nomen.complète!AB1051)</f>
        <v>90</v>
      </c>
      <c r="H1051" s="191">
        <f>IF(ISBLANK(Nomen.complète!AC1051),"-",Nomen.complète!AC1051)</f>
        <v>0</v>
      </c>
    </row>
    <row r="1052" spans="1:8" x14ac:dyDescent="0.2">
      <c r="A1052" s="164">
        <f>IF(ISBLANK(Nomen.complète!V1052),"-",Nomen.complète!V1052)</f>
        <v>82050001</v>
      </c>
      <c r="B1052" s="189" t="str">
        <f>IF(ISBLANK(Nomen.complète!W1052),"-",Nomen.complète!W1052)</f>
        <v>Coiffeur, dipl. - Dames</v>
      </c>
      <c r="C1052" s="190">
        <f>IF(ISBLANK(Nomen.complète!X1052),"-",Nomen.complète!X1052)</f>
        <v>18</v>
      </c>
      <c r="D1052" s="190">
        <f>IF(ISBLANK(Nomen.complète!Y1052),"-",Nomen.complète!Y1052)</f>
        <v>65</v>
      </c>
      <c r="E1052" s="190">
        <f>IF(ISBLANK(Nomen.complète!Z1052),"-",Nomen.complète!Z1052)</f>
        <v>1</v>
      </c>
      <c r="F1052" s="190">
        <f>IF(ISBLANK(Nomen.complète!AA1052),"-",Nomen.complète!AA1052)</f>
        <v>5</v>
      </c>
      <c r="G1052" s="191">
        <f>IF(ISBLANK(Nomen.complète!AB1052),"-",Nomen.complète!AB1052)</f>
        <v>90</v>
      </c>
      <c r="H1052" s="191">
        <f>IF(ISBLANK(Nomen.complète!AC1052),"-",Nomen.complète!AC1052)</f>
        <v>0</v>
      </c>
    </row>
    <row r="1053" spans="1:8" x14ac:dyDescent="0.2">
      <c r="A1053" s="164">
        <f>IF(ISBLANK(Nomen.complète!V1053),"-",Nomen.complète!V1053)</f>
        <v>82050002</v>
      </c>
      <c r="B1053" s="189" t="str">
        <f>IF(ISBLANK(Nomen.complète!W1053),"-",Nomen.complète!W1053)</f>
        <v>Coiffeur, dipl. - Messieurs</v>
      </c>
      <c r="C1053" s="190">
        <f>IF(ISBLANK(Nomen.complète!X1053),"-",Nomen.complète!X1053)</f>
        <v>18</v>
      </c>
      <c r="D1053" s="190">
        <f>IF(ISBLANK(Nomen.complète!Y1053),"-",Nomen.complète!Y1053)</f>
        <v>65</v>
      </c>
      <c r="E1053" s="190">
        <f>IF(ISBLANK(Nomen.complète!Z1053),"-",Nomen.complète!Z1053)</f>
        <v>1</v>
      </c>
      <c r="F1053" s="190">
        <f>IF(ISBLANK(Nomen.complète!AA1053),"-",Nomen.complète!AA1053)</f>
        <v>5</v>
      </c>
      <c r="G1053" s="191">
        <f>IF(ISBLANK(Nomen.complète!AB1053),"-",Nomen.complète!AB1053)</f>
        <v>90</v>
      </c>
      <c r="H1053" s="191">
        <f>IF(ISBLANK(Nomen.complète!AC1053),"-",Nomen.complète!AC1053)</f>
        <v>0</v>
      </c>
    </row>
    <row r="1054" spans="1:8" x14ac:dyDescent="0.2">
      <c r="A1054" s="164">
        <f>IF(ISBLANK(Nomen.complète!V1054),"-",Nomen.complète!V1054)</f>
        <v>82050000</v>
      </c>
      <c r="B1054" s="189" t="str">
        <f>IF(ISBLANK(Nomen.complète!W1054),"-",Nomen.complète!W1054)</f>
        <v>Coiffeur, dipl. - sans autres indications</v>
      </c>
      <c r="C1054" s="190">
        <f>IF(ISBLANK(Nomen.complète!X1054),"-",Nomen.complète!X1054)</f>
        <v>18</v>
      </c>
      <c r="D1054" s="190">
        <f>IF(ISBLANK(Nomen.complète!Y1054),"-",Nomen.complète!Y1054)</f>
        <v>65</v>
      </c>
      <c r="E1054" s="190">
        <f>IF(ISBLANK(Nomen.complète!Z1054),"-",Nomen.complète!Z1054)</f>
        <v>1</v>
      </c>
      <c r="F1054" s="190">
        <f>IF(ISBLANK(Nomen.complète!AA1054),"-",Nomen.complète!AA1054)</f>
        <v>5</v>
      </c>
      <c r="G1054" s="191">
        <f>IF(ISBLANK(Nomen.complète!AB1054),"-",Nomen.complète!AB1054)</f>
        <v>90</v>
      </c>
      <c r="H1054" s="191">
        <f>IF(ISBLANK(Nomen.complète!AC1054),"-",Nomen.complète!AC1054)</f>
        <v>0</v>
      </c>
    </row>
    <row r="1055" spans="1:8" x14ac:dyDescent="0.2">
      <c r="A1055" s="164">
        <f>IF(ISBLANK(Nomen.complète!V1055),"-",Nomen.complète!V1055)</f>
        <v>61080000</v>
      </c>
      <c r="B1055" s="189" t="str">
        <f>IF(ISBLANK(Nomen.complète!W1055),"-",Nomen.complète!W1055)</f>
        <v>Coloriste BF</v>
      </c>
      <c r="C1055" s="190">
        <f>IF(ISBLANK(Nomen.complète!X1055),"-",Nomen.complète!X1055)</f>
        <v>18</v>
      </c>
      <c r="D1055" s="190">
        <f>IF(ISBLANK(Nomen.complète!Y1055),"-",Nomen.complète!Y1055)</f>
        <v>65</v>
      </c>
      <c r="E1055" s="190">
        <f>IF(ISBLANK(Nomen.complète!Z1055),"-",Nomen.complète!Z1055)</f>
        <v>1</v>
      </c>
      <c r="F1055" s="190">
        <f>IF(ISBLANK(Nomen.complète!AA1055),"-",Nomen.complète!AA1055)</f>
        <v>5</v>
      </c>
      <c r="G1055" s="191">
        <f>IF(ISBLANK(Nomen.complète!AB1055),"-",Nomen.complète!AB1055)</f>
        <v>90</v>
      </c>
      <c r="H1055" s="191">
        <f>IF(ISBLANK(Nomen.complète!AC1055),"-",Nomen.complète!AC1055)</f>
        <v>0</v>
      </c>
    </row>
    <row r="1056" spans="1:8" x14ac:dyDescent="0.2">
      <c r="A1056" s="164">
        <f>IF(ISBLANK(Nomen.complète!V1056),"-",Nomen.complète!V1056)</f>
        <v>73700000</v>
      </c>
      <c r="B1056" s="189" t="str">
        <f>IF(ISBLANK(Nomen.complète!W1056),"-",Nomen.complète!W1056)</f>
        <v>Commercial en communication et administration, dipl.</v>
      </c>
      <c r="C1056" s="190">
        <f>IF(ISBLANK(Nomen.complète!X1056),"-",Nomen.complète!X1056)</f>
        <v>18</v>
      </c>
      <c r="D1056" s="190">
        <f>IF(ISBLANK(Nomen.complète!Y1056),"-",Nomen.complète!Y1056)</f>
        <v>65</v>
      </c>
      <c r="E1056" s="190">
        <f>IF(ISBLANK(Nomen.complète!Z1056),"-",Nomen.complète!Z1056)</f>
        <v>1</v>
      </c>
      <c r="F1056" s="190">
        <f>IF(ISBLANK(Nomen.complète!AA1056),"-",Nomen.complète!AA1056)</f>
        <v>5</v>
      </c>
      <c r="G1056" s="191">
        <f>IF(ISBLANK(Nomen.complète!AB1056),"-",Nomen.complète!AB1056)</f>
        <v>90</v>
      </c>
      <c r="H1056" s="191">
        <f>IF(ISBLANK(Nomen.complète!AC1056),"-",Nomen.complète!AC1056)</f>
        <v>0</v>
      </c>
    </row>
    <row r="1057" spans="1:8" x14ac:dyDescent="0.2">
      <c r="A1057" s="164">
        <f>IF(ISBLANK(Nomen.complète!V1057),"-",Nomen.complète!V1057)</f>
        <v>74050000</v>
      </c>
      <c r="B1057" s="189" t="str">
        <f>IF(ISBLANK(Nomen.complète!W1057),"-",Nomen.complète!W1057)</f>
        <v>Commerçant en textiles, gérant en textiles (tertiaire - non réglementé)</v>
      </c>
      <c r="C1057" s="190">
        <f>IF(ISBLANK(Nomen.complète!X1057),"-",Nomen.complète!X1057)</f>
        <v>18</v>
      </c>
      <c r="D1057" s="190">
        <f>IF(ISBLANK(Nomen.complète!Y1057),"-",Nomen.complète!Y1057)</f>
        <v>65</v>
      </c>
      <c r="E1057" s="190">
        <f>IF(ISBLANK(Nomen.complète!Z1057),"-",Nomen.complète!Z1057)</f>
        <v>1</v>
      </c>
      <c r="F1057" s="190">
        <f>IF(ISBLANK(Nomen.complète!AA1057),"-",Nomen.complète!AA1057)</f>
        <v>5</v>
      </c>
      <c r="G1057" s="191">
        <f>IF(ISBLANK(Nomen.complète!AB1057),"-",Nomen.complète!AB1057)</f>
        <v>90</v>
      </c>
      <c r="H1057" s="191">
        <f>IF(ISBLANK(Nomen.complète!AC1057),"-",Nomen.complète!AC1057)</f>
        <v>0</v>
      </c>
    </row>
    <row r="1058" spans="1:8" x14ac:dyDescent="0.2">
      <c r="A1058" s="164">
        <f>IF(ISBLANK(Nomen.complète!V1058),"-",Nomen.complète!V1058)</f>
        <v>77240000</v>
      </c>
      <c r="B1058" s="189" t="str">
        <f>IF(ISBLANK(Nomen.complète!W1058),"-",Nomen.complète!W1058)</f>
        <v>Communicateur en marketing (tertiaire - non réglementé)</v>
      </c>
      <c r="C1058" s="190">
        <f>IF(ISBLANK(Nomen.complète!X1058),"-",Nomen.complète!X1058)</f>
        <v>18</v>
      </c>
      <c r="D1058" s="190">
        <f>IF(ISBLANK(Nomen.complète!Y1058),"-",Nomen.complète!Y1058)</f>
        <v>65</v>
      </c>
      <c r="E1058" s="190">
        <f>IF(ISBLANK(Nomen.complète!Z1058),"-",Nomen.complète!Z1058)</f>
        <v>1</v>
      </c>
      <c r="F1058" s="190">
        <f>IF(ISBLANK(Nomen.complète!AA1058),"-",Nomen.complète!AA1058)</f>
        <v>5</v>
      </c>
      <c r="G1058" s="191">
        <f>IF(ISBLANK(Nomen.complète!AB1058),"-",Nomen.complète!AB1058)</f>
        <v>90</v>
      </c>
      <c r="H1058" s="191">
        <f>IF(ISBLANK(Nomen.complète!AC1058),"-",Nomen.complète!AC1058)</f>
        <v>0</v>
      </c>
    </row>
    <row r="1059" spans="1:8" x14ac:dyDescent="0.2">
      <c r="A1059" s="164">
        <f>IF(ISBLANK(Nomen.complète!V1059),"-",Nomen.complète!V1059)</f>
        <v>96132000</v>
      </c>
      <c r="B1059" s="189" t="str">
        <f>IF(ISBLANK(Nomen.complète!W1059),"-",Nomen.complète!W1059)</f>
        <v>Communication visuelle ES (OCM 2017)</v>
      </c>
      <c r="C1059" s="190">
        <f>IF(ISBLANK(Nomen.complète!X1059),"-",Nomen.complète!X1059)</f>
        <v>18</v>
      </c>
      <c r="D1059" s="190">
        <f>IF(ISBLANK(Nomen.complète!Y1059),"-",Nomen.complète!Y1059)</f>
        <v>65</v>
      </c>
      <c r="E1059" s="190">
        <f>IF(ISBLANK(Nomen.complète!Z1059),"-",Nomen.complète!Z1059)</f>
        <v>1</v>
      </c>
      <c r="F1059" s="190">
        <f>IF(ISBLANK(Nomen.complète!AA1059),"-",Nomen.complète!AA1059)</f>
        <v>5</v>
      </c>
      <c r="G1059" s="191">
        <f>IF(ISBLANK(Nomen.complète!AB1059),"-",Nomen.complète!AB1059)</f>
        <v>90</v>
      </c>
      <c r="H1059" s="191">
        <f>IF(ISBLANK(Nomen.complète!AC1059),"-",Nomen.complète!AC1059)</f>
        <v>0</v>
      </c>
    </row>
    <row r="1060" spans="1:8" x14ac:dyDescent="0.2">
      <c r="A1060" s="164">
        <f>IF(ISBLANK(Nomen.complète!V1060),"-",Nomen.complète!V1060)</f>
        <v>96520000</v>
      </c>
      <c r="B1060" s="189" t="str">
        <f>IF(ISBLANK(Nomen.complète!W1060),"-",Nomen.complète!W1060)</f>
        <v>Communication visuelle ES - Communication visuelle (OCM 2005)</v>
      </c>
      <c r="C1060" s="190">
        <f>IF(ISBLANK(Nomen.complète!X1060),"-",Nomen.complète!X1060)</f>
        <v>19</v>
      </c>
      <c r="D1060" s="190">
        <f>IF(ISBLANK(Nomen.complète!Y1060),"-",Nomen.complète!Y1060)</f>
        <v>65</v>
      </c>
      <c r="E1060" s="190">
        <f>IF(ISBLANK(Nomen.complète!Z1060),"-",Nomen.complète!Z1060)</f>
        <v>1</v>
      </c>
      <c r="F1060" s="190">
        <f>IF(ISBLANK(Nomen.complète!AA1060),"-",Nomen.complète!AA1060)</f>
        <v>5</v>
      </c>
      <c r="G1060" s="191">
        <f>IF(ISBLANK(Nomen.complète!AB1060),"-",Nomen.complète!AB1060)</f>
        <v>0</v>
      </c>
      <c r="H1060" s="191">
        <f>IF(ISBLANK(Nomen.complète!AC1060),"-",Nomen.complète!AC1060)</f>
        <v>0</v>
      </c>
    </row>
    <row r="1061" spans="1:8" x14ac:dyDescent="0.2">
      <c r="A1061" s="164">
        <f>IF(ISBLANK(Nomen.complète!V1061),"-",Nomen.complète!V1061)</f>
        <v>96130001</v>
      </c>
      <c r="B1061" s="189" t="str">
        <f>IF(ISBLANK(Nomen.complète!W1061),"-",Nomen.complète!W1061)</f>
        <v>Communication visuelle ES - Computer animation (OCM 2005)</v>
      </c>
      <c r="C1061" s="190">
        <f>IF(ISBLANK(Nomen.complète!X1061),"-",Nomen.complète!X1061)</f>
        <v>18</v>
      </c>
      <c r="D1061" s="190">
        <f>IF(ISBLANK(Nomen.complète!Y1061),"-",Nomen.complète!Y1061)</f>
        <v>65</v>
      </c>
      <c r="E1061" s="190">
        <f>IF(ISBLANK(Nomen.complète!Z1061),"-",Nomen.complète!Z1061)</f>
        <v>1</v>
      </c>
      <c r="F1061" s="190">
        <f>IF(ISBLANK(Nomen.complète!AA1061),"-",Nomen.complète!AA1061)</f>
        <v>5</v>
      </c>
      <c r="G1061" s="191">
        <f>IF(ISBLANK(Nomen.complète!AB1061),"-",Nomen.complète!AB1061)</f>
        <v>0</v>
      </c>
      <c r="H1061" s="191">
        <f>IF(ISBLANK(Nomen.complète!AC1061),"-",Nomen.complète!AC1061)</f>
        <v>0</v>
      </c>
    </row>
    <row r="1062" spans="1:8" x14ac:dyDescent="0.2">
      <c r="A1062" s="164">
        <f>IF(ISBLANK(Nomen.complète!V1062),"-",Nomen.complète!V1062)</f>
        <v>85185002</v>
      </c>
      <c r="B1062" s="189" t="str">
        <f>IF(ISBLANK(Nomen.complète!W1062),"-",Nomen.complète!W1062)</f>
        <v>Communication visuelle ES - Design en Visual Merchandising (OCM 2005)</v>
      </c>
      <c r="C1062" s="190">
        <f>IF(ISBLANK(Nomen.complète!X1062),"-",Nomen.complète!X1062)</f>
        <v>19</v>
      </c>
      <c r="D1062" s="190">
        <f>IF(ISBLANK(Nomen.complète!Y1062),"-",Nomen.complète!Y1062)</f>
        <v>65</v>
      </c>
      <c r="E1062" s="190">
        <f>IF(ISBLANK(Nomen.complète!Z1062),"-",Nomen.complète!Z1062)</f>
        <v>1</v>
      </c>
      <c r="F1062" s="190">
        <f>IF(ISBLANK(Nomen.complète!AA1062),"-",Nomen.complète!AA1062)</f>
        <v>5</v>
      </c>
      <c r="G1062" s="191">
        <f>IF(ISBLANK(Nomen.complète!AB1062),"-",Nomen.complète!AB1062)</f>
        <v>0</v>
      </c>
      <c r="H1062" s="191">
        <f>IF(ISBLANK(Nomen.complète!AC1062),"-",Nomen.complète!AC1062)</f>
        <v>0</v>
      </c>
    </row>
    <row r="1063" spans="1:8" x14ac:dyDescent="0.2">
      <c r="A1063" s="164">
        <f>IF(ISBLANK(Nomen.complète!V1063),"-",Nomen.complète!V1063)</f>
        <v>96130002</v>
      </c>
      <c r="B1063" s="189" t="str">
        <f>IF(ISBLANK(Nomen.complète!W1063),"-",Nomen.complète!W1063)</f>
        <v>Communication visuelle ES - Film (OCM 2005)</v>
      </c>
      <c r="C1063" s="190">
        <f>IF(ISBLANK(Nomen.complète!X1063),"-",Nomen.complète!X1063)</f>
        <v>18</v>
      </c>
      <c r="D1063" s="190">
        <f>IF(ISBLANK(Nomen.complète!Y1063),"-",Nomen.complète!Y1063)</f>
        <v>65</v>
      </c>
      <c r="E1063" s="190">
        <f>IF(ISBLANK(Nomen.complète!Z1063),"-",Nomen.complète!Z1063)</f>
        <v>1</v>
      </c>
      <c r="F1063" s="190">
        <f>IF(ISBLANK(Nomen.complète!AA1063),"-",Nomen.complète!AA1063)</f>
        <v>5</v>
      </c>
      <c r="G1063" s="191">
        <f>IF(ISBLANK(Nomen.complète!AB1063),"-",Nomen.complète!AB1063)</f>
        <v>0</v>
      </c>
      <c r="H1063" s="191">
        <f>IF(ISBLANK(Nomen.complète!AC1063),"-",Nomen.complète!AC1063)</f>
        <v>0</v>
      </c>
    </row>
    <row r="1064" spans="1:8" x14ac:dyDescent="0.2">
      <c r="A1064" s="164">
        <f>IF(ISBLANK(Nomen.complète!V1064),"-",Nomen.complète!V1064)</f>
        <v>85185001</v>
      </c>
      <c r="B1064" s="189" t="str">
        <f>IF(ISBLANK(Nomen.complète!W1064),"-",Nomen.complète!W1064)</f>
        <v>Communication visuelle ES - Industrial Design (OCM 2005)</v>
      </c>
      <c r="C1064" s="190">
        <f>IF(ISBLANK(Nomen.complète!X1064),"-",Nomen.complète!X1064)</f>
        <v>19</v>
      </c>
      <c r="D1064" s="190">
        <f>IF(ISBLANK(Nomen.complète!Y1064),"-",Nomen.complète!Y1064)</f>
        <v>65</v>
      </c>
      <c r="E1064" s="190">
        <f>IF(ISBLANK(Nomen.complète!Z1064),"-",Nomen.complète!Z1064)</f>
        <v>1</v>
      </c>
      <c r="F1064" s="190">
        <f>IF(ISBLANK(Nomen.complète!AA1064),"-",Nomen.complète!AA1064)</f>
        <v>5</v>
      </c>
      <c r="G1064" s="191">
        <f>IF(ISBLANK(Nomen.complète!AB1064),"-",Nomen.complète!AB1064)</f>
        <v>0</v>
      </c>
      <c r="H1064" s="191">
        <f>IF(ISBLANK(Nomen.complète!AC1064),"-",Nomen.complète!AC1064)</f>
        <v>0</v>
      </c>
    </row>
    <row r="1065" spans="1:8" x14ac:dyDescent="0.2">
      <c r="A1065" s="164">
        <f>IF(ISBLANK(Nomen.complète!V1065),"-",Nomen.complète!V1065)</f>
        <v>96130003</v>
      </c>
      <c r="B1065" s="189" t="str">
        <f>IF(ISBLANK(Nomen.complète!W1065),"-",Nomen.complète!W1065)</f>
        <v>Communication visuelle ES - Interaction Design/Interactive Media Design (OCM 2005)</v>
      </c>
      <c r="C1065" s="190">
        <f>IF(ISBLANK(Nomen.complète!X1065),"-",Nomen.complète!X1065)</f>
        <v>18</v>
      </c>
      <c r="D1065" s="190">
        <f>IF(ISBLANK(Nomen.complète!Y1065),"-",Nomen.complète!Y1065)</f>
        <v>65</v>
      </c>
      <c r="E1065" s="190">
        <f>IF(ISBLANK(Nomen.complète!Z1065),"-",Nomen.complète!Z1065)</f>
        <v>1</v>
      </c>
      <c r="F1065" s="190">
        <f>IF(ISBLANK(Nomen.complète!AA1065),"-",Nomen.complète!AA1065)</f>
        <v>5</v>
      </c>
      <c r="G1065" s="191">
        <f>IF(ISBLANK(Nomen.complète!AB1065),"-",Nomen.complète!AB1065)</f>
        <v>0</v>
      </c>
      <c r="H1065" s="191">
        <f>IF(ISBLANK(Nomen.complète!AC1065),"-",Nomen.complète!AC1065)</f>
        <v>0</v>
      </c>
    </row>
    <row r="1066" spans="1:8" x14ac:dyDescent="0.2">
      <c r="A1066" s="164">
        <f>IF(ISBLANK(Nomen.complète!V1066),"-",Nomen.complète!V1066)</f>
        <v>96120000</v>
      </c>
      <c r="B1066" s="189" t="str">
        <f>IF(ISBLANK(Nomen.complète!W1066),"-",Nomen.complète!W1066)</f>
        <v>Communication visuelle ES - Photographie (OCM 2005)</v>
      </c>
      <c r="C1066" s="190">
        <f>IF(ISBLANK(Nomen.complète!X1066),"-",Nomen.complète!X1066)</f>
        <v>19</v>
      </c>
      <c r="D1066" s="190">
        <f>IF(ISBLANK(Nomen.complète!Y1066),"-",Nomen.complète!Y1066)</f>
        <v>65</v>
      </c>
      <c r="E1066" s="190">
        <f>IF(ISBLANK(Nomen.complète!Z1066),"-",Nomen.complète!Z1066)</f>
        <v>1</v>
      </c>
      <c r="F1066" s="190">
        <f>IF(ISBLANK(Nomen.complète!AA1066),"-",Nomen.complète!AA1066)</f>
        <v>5</v>
      </c>
      <c r="G1066" s="191">
        <f>IF(ISBLANK(Nomen.complète!AB1066),"-",Nomen.complète!AB1066)</f>
        <v>0</v>
      </c>
      <c r="H1066" s="191">
        <f>IF(ISBLANK(Nomen.complète!AC1066),"-",Nomen.complète!AC1066)</f>
        <v>0</v>
      </c>
    </row>
    <row r="1067" spans="1:8" x14ac:dyDescent="0.2">
      <c r="A1067" s="164">
        <f>IF(ISBLANK(Nomen.complète!V1067),"-",Nomen.complète!V1067)</f>
        <v>85260000</v>
      </c>
      <c r="B1067" s="189" t="str">
        <f>IF(ISBLANK(Nomen.complète!W1067),"-",Nomen.complète!W1067)</f>
        <v>Communication visuelle ES - Webdesign, Film, Computer animation (OCM 2005)</v>
      </c>
      <c r="C1067" s="190">
        <f>IF(ISBLANK(Nomen.complète!X1067),"-",Nomen.complète!X1067)</f>
        <v>19</v>
      </c>
      <c r="D1067" s="190">
        <f>IF(ISBLANK(Nomen.complète!Y1067),"-",Nomen.complète!Y1067)</f>
        <v>65</v>
      </c>
      <c r="E1067" s="190">
        <f>IF(ISBLANK(Nomen.complète!Z1067),"-",Nomen.complète!Z1067)</f>
        <v>1</v>
      </c>
      <c r="F1067" s="190">
        <f>IF(ISBLANK(Nomen.complète!AA1067),"-",Nomen.complète!AA1067)</f>
        <v>5</v>
      </c>
      <c r="G1067" s="191">
        <f>IF(ISBLANK(Nomen.complète!AB1067),"-",Nomen.complète!AB1067)</f>
        <v>0</v>
      </c>
      <c r="H1067" s="191">
        <f>IF(ISBLANK(Nomen.complète!AC1067),"-",Nomen.complète!AC1067)</f>
        <v>0</v>
      </c>
    </row>
    <row r="1068" spans="1:8" x14ac:dyDescent="0.2">
      <c r="A1068" s="164">
        <f>IF(ISBLANK(Nomen.complète!V1068),"-",Nomen.complète!V1068)</f>
        <v>85185000</v>
      </c>
      <c r="B1068" s="189" t="str">
        <f>IF(ISBLANK(Nomen.complète!W1068),"-",Nomen.complète!W1068)</f>
        <v>Communication visuelle ES - sans autres indications (OCM 2005)</v>
      </c>
      <c r="C1068" s="190">
        <f>IF(ISBLANK(Nomen.complète!X1068),"-",Nomen.complète!X1068)</f>
        <v>19</v>
      </c>
      <c r="D1068" s="190">
        <f>IF(ISBLANK(Nomen.complète!Y1068),"-",Nomen.complète!Y1068)</f>
        <v>65</v>
      </c>
      <c r="E1068" s="190">
        <f>IF(ISBLANK(Nomen.complète!Z1068),"-",Nomen.complète!Z1068)</f>
        <v>1</v>
      </c>
      <c r="F1068" s="190">
        <f>IF(ISBLANK(Nomen.complète!AA1068),"-",Nomen.complète!AA1068)</f>
        <v>5</v>
      </c>
      <c r="G1068" s="191">
        <f>IF(ISBLANK(Nomen.complète!AB1068),"-",Nomen.complète!AB1068)</f>
        <v>0</v>
      </c>
      <c r="H1068" s="191">
        <f>IF(ISBLANK(Nomen.complète!AC1068),"-",Nomen.complète!AC1068)</f>
        <v>0</v>
      </c>
    </row>
    <row r="1069" spans="1:8" x14ac:dyDescent="0.2">
      <c r="A1069" s="164">
        <f>IF(ISBLANK(Nomen.complète!V1069),"-",Nomen.complète!V1069)</f>
        <v>96550000</v>
      </c>
      <c r="B1069" s="189" t="str">
        <f>IF(ISBLANK(Nomen.complète!W1069),"-",Nomen.complète!W1069)</f>
        <v>Concepteur artisan BF</v>
      </c>
      <c r="C1069" s="190">
        <f>IF(ISBLANK(Nomen.complète!X1069),"-",Nomen.complète!X1069)</f>
        <v>18</v>
      </c>
      <c r="D1069" s="190">
        <f>IF(ISBLANK(Nomen.complète!Y1069),"-",Nomen.complète!Y1069)</f>
        <v>65</v>
      </c>
      <c r="E1069" s="190">
        <f>IF(ISBLANK(Nomen.complète!Z1069),"-",Nomen.complète!Z1069)</f>
        <v>1</v>
      </c>
      <c r="F1069" s="190">
        <f>IF(ISBLANK(Nomen.complète!AA1069),"-",Nomen.complète!AA1069)</f>
        <v>5</v>
      </c>
      <c r="G1069" s="191">
        <f>IF(ISBLANK(Nomen.complète!AB1069),"-",Nomen.complète!AB1069)</f>
        <v>90</v>
      </c>
      <c r="H1069" s="191">
        <f>IF(ISBLANK(Nomen.complète!AC1069),"-",Nomen.complète!AC1069)</f>
        <v>0</v>
      </c>
    </row>
    <row r="1070" spans="1:8" x14ac:dyDescent="0.2">
      <c r="A1070" s="164">
        <f>IF(ISBLANK(Nomen.complète!V1070),"-",Nomen.complète!V1070)</f>
        <v>85155000</v>
      </c>
      <c r="B1070" s="189" t="str">
        <f>IF(ISBLANK(Nomen.complète!W1070),"-",Nomen.complète!W1070)</f>
        <v>Concepteur cinématographique en films digitaux (tertiaire - non réglementé)</v>
      </c>
      <c r="C1070" s="190">
        <f>IF(ISBLANK(Nomen.complète!X1070),"-",Nomen.complète!X1070)</f>
        <v>18</v>
      </c>
      <c r="D1070" s="190">
        <f>IF(ISBLANK(Nomen.complète!Y1070),"-",Nomen.complète!Y1070)</f>
        <v>65</v>
      </c>
      <c r="E1070" s="190">
        <f>IF(ISBLANK(Nomen.complète!Z1070),"-",Nomen.complète!Z1070)</f>
        <v>1</v>
      </c>
      <c r="F1070" s="190">
        <f>IF(ISBLANK(Nomen.complète!AA1070),"-",Nomen.complète!AA1070)</f>
        <v>5</v>
      </c>
      <c r="G1070" s="191">
        <f>IF(ISBLANK(Nomen.complète!AB1070),"-",Nomen.complète!AB1070)</f>
        <v>90</v>
      </c>
      <c r="H1070" s="191">
        <f>IF(ISBLANK(Nomen.complète!AC1070),"-",Nomen.complète!AC1070)</f>
        <v>0</v>
      </c>
    </row>
    <row r="1071" spans="1:8" x14ac:dyDescent="0.2">
      <c r="A1071" s="164">
        <f>IF(ISBLANK(Nomen.complète!V1071),"-",Nomen.complète!V1071)</f>
        <v>81060000</v>
      </c>
      <c r="B1071" s="189" t="str">
        <f>IF(ISBLANK(Nomen.complète!W1071),"-",Nomen.complète!W1071)</f>
        <v>Concierge BF</v>
      </c>
      <c r="C1071" s="190">
        <f>IF(ISBLANK(Nomen.complète!X1071),"-",Nomen.complète!X1071)</f>
        <v>18</v>
      </c>
      <c r="D1071" s="190">
        <f>IF(ISBLANK(Nomen.complète!Y1071),"-",Nomen.complète!Y1071)</f>
        <v>65</v>
      </c>
      <c r="E1071" s="190">
        <f>IF(ISBLANK(Nomen.complète!Z1071),"-",Nomen.complète!Z1071)</f>
        <v>1</v>
      </c>
      <c r="F1071" s="190">
        <f>IF(ISBLANK(Nomen.complète!AA1071),"-",Nomen.complète!AA1071)</f>
        <v>5</v>
      </c>
      <c r="G1071" s="191">
        <f>IF(ISBLANK(Nomen.complète!AB1071),"-",Nomen.complète!AB1071)</f>
        <v>90</v>
      </c>
      <c r="H1071" s="191">
        <f>IF(ISBLANK(Nomen.complète!AC1071),"-",Nomen.complète!AC1071)</f>
        <v>0</v>
      </c>
    </row>
    <row r="1072" spans="1:8" x14ac:dyDescent="0.2">
      <c r="A1072" s="164">
        <f>IF(ISBLANK(Nomen.complète!V1072),"-",Nomen.complète!V1072)</f>
        <v>58100000</v>
      </c>
      <c r="B1072" s="189" t="str">
        <f>IF(ISBLANK(Nomen.complète!W1072),"-",Nomen.complète!W1072)</f>
        <v>Conducteur d'engins forestier BF</v>
      </c>
      <c r="C1072" s="190">
        <f>IF(ISBLANK(Nomen.complète!X1072),"-",Nomen.complète!X1072)</f>
        <v>18</v>
      </c>
      <c r="D1072" s="190">
        <f>IF(ISBLANK(Nomen.complète!Y1072),"-",Nomen.complète!Y1072)</f>
        <v>65</v>
      </c>
      <c r="E1072" s="190">
        <f>IF(ISBLANK(Nomen.complète!Z1072),"-",Nomen.complète!Z1072)</f>
        <v>1</v>
      </c>
      <c r="F1072" s="190">
        <f>IF(ISBLANK(Nomen.complète!AA1072),"-",Nomen.complète!AA1072)</f>
        <v>5</v>
      </c>
      <c r="G1072" s="191">
        <f>IF(ISBLANK(Nomen.complète!AB1072),"-",Nomen.complète!AB1072)</f>
        <v>90</v>
      </c>
      <c r="H1072" s="191">
        <f>IF(ISBLANK(Nomen.complète!AC1072),"-",Nomen.complète!AC1072)</f>
        <v>0</v>
      </c>
    </row>
    <row r="1073" spans="1:8" x14ac:dyDescent="0.2">
      <c r="A1073" s="164">
        <f>IF(ISBLANK(Nomen.complète!V1073),"-",Nomen.complète!V1073)</f>
        <v>97910000</v>
      </c>
      <c r="B1073" s="189" t="str">
        <f>IF(ISBLANK(Nomen.complète!W1073),"-",Nomen.complète!W1073)</f>
        <v>Conducteur de locomotive (tertaire - non réglementé)</v>
      </c>
      <c r="C1073" s="190">
        <f>IF(ISBLANK(Nomen.complète!X1073),"-",Nomen.complète!X1073)</f>
        <v>18</v>
      </c>
      <c r="D1073" s="190">
        <f>IF(ISBLANK(Nomen.complète!Y1073),"-",Nomen.complète!Y1073)</f>
        <v>65</v>
      </c>
      <c r="E1073" s="190">
        <f>IF(ISBLANK(Nomen.complète!Z1073),"-",Nomen.complète!Z1073)</f>
        <v>1</v>
      </c>
      <c r="F1073" s="190">
        <f>IF(ISBLANK(Nomen.complète!AA1073),"-",Nomen.complète!AA1073)</f>
        <v>5</v>
      </c>
      <c r="G1073" s="191">
        <f>IF(ISBLANK(Nomen.complète!AB1073),"-",Nomen.complète!AB1073)</f>
        <v>90</v>
      </c>
      <c r="H1073" s="191">
        <f>IF(ISBLANK(Nomen.complète!AC1073),"-",Nomen.complète!AC1073)</f>
        <v>0</v>
      </c>
    </row>
    <row r="1074" spans="1:8" x14ac:dyDescent="0.2">
      <c r="A1074" s="164">
        <f>IF(ISBLANK(Nomen.complète!V1074),"-",Nomen.complète!V1074)</f>
        <v>71160005</v>
      </c>
      <c r="B1074" s="189" t="str">
        <f>IF(ISBLANK(Nomen.complète!W1074),"-",Nomen.complète!W1074)</f>
        <v>Conducteur de travaux enveloppe des édifices BF - Administration</v>
      </c>
      <c r="C1074" s="190">
        <f>IF(ISBLANK(Nomen.complète!X1074),"-",Nomen.complète!X1074)</f>
        <v>18</v>
      </c>
      <c r="D1074" s="190">
        <f>IF(ISBLANK(Nomen.complète!Y1074),"-",Nomen.complète!Y1074)</f>
        <v>65</v>
      </c>
      <c r="E1074" s="190">
        <f>IF(ISBLANK(Nomen.complète!Z1074),"-",Nomen.complète!Z1074)</f>
        <v>1</v>
      </c>
      <c r="F1074" s="190">
        <f>IF(ISBLANK(Nomen.complète!AA1074),"-",Nomen.complète!AA1074)</f>
        <v>5</v>
      </c>
      <c r="G1074" s="191">
        <f>IF(ISBLANK(Nomen.complète!AB1074),"-",Nomen.complète!AB1074)</f>
        <v>90</v>
      </c>
      <c r="H1074" s="191">
        <f>IF(ISBLANK(Nomen.complète!AC1074),"-",Nomen.complète!AC1074)</f>
        <v>0</v>
      </c>
    </row>
    <row r="1075" spans="1:8" x14ac:dyDescent="0.2">
      <c r="A1075" s="164">
        <f>IF(ISBLANK(Nomen.complète!V1075),"-",Nomen.complète!V1075)</f>
        <v>71160004</v>
      </c>
      <c r="B1075" s="189" t="str">
        <f>IF(ISBLANK(Nomen.complète!W1075),"-",Nomen.complète!W1075)</f>
        <v>Conducteur de travaux enveloppe des édifices BF - Construction d'échafaudages</v>
      </c>
      <c r="C1075" s="190">
        <f>IF(ISBLANK(Nomen.complète!X1075),"-",Nomen.complète!X1075)</f>
        <v>18</v>
      </c>
      <c r="D1075" s="190">
        <f>IF(ISBLANK(Nomen.complète!Y1075),"-",Nomen.complète!Y1075)</f>
        <v>65</v>
      </c>
      <c r="E1075" s="190">
        <f>IF(ISBLANK(Nomen.complète!Z1075),"-",Nomen.complète!Z1075)</f>
        <v>1</v>
      </c>
      <c r="F1075" s="190">
        <f>IF(ISBLANK(Nomen.complète!AA1075),"-",Nomen.complète!AA1075)</f>
        <v>5</v>
      </c>
      <c r="G1075" s="191">
        <f>IF(ISBLANK(Nomen.complète!AB1075),"-",Nomen.complète!AB1075)</f>
        <v>90</v>
      </c>
      <c r="H1075" s="191">
        <f>IF(ISBLANK(Nomen.complète!AC1075),"-",Nomen.complète!AC1075)</f>
        <v>0</v>
      </c>
    </row>
    <row r="1076" spans="1:8" x14ac:dyDescent="0.2">
      <c r="A1076" s="164">
        <f>IF(ISBLANK(Nomen.complète!V1076),"-",Nomen.complète!V1076)</f>
        <v>71160003</v>
      </c>
      <c r="B1076" s="189" t="str">
        <f>IF(ISBLANK(Nomen.complète!W1076),"-",Nomen.complète!W1076)</f>
        <v>Conducteur de travaux enveloppe des édifices BF - Construction de façades</v>
      </c>
      <c r="C1076" s="190">
        <f>IF(ISBLANK(Nomen.complète!X1076),"-",Nomen.complète!X1076)</f>
        <v>18</v>
      </c>
      <c r="D1076" s="190">
        <f>IF(ISBLANK(Nomen.complète!Y1076),"-",Nomen.complète!Y1076)</f>
        <v>65</v>
      </c>
      <c r="E1076" s="190">
        <f>IF(ISBLANK(Nomen.complète!Z1076),"-",Nomen.complète!Z1076)</f>
        <v>1</v>
      </c>
      <c r="F1076" s="190">
        <f>IF(ISBLANK(Nomen.complète!AA1076),"-",Nomen.complète!AA1076)</f>
        <v>5</v>
      </c>
      <c r="G1076" s="191">
        <f>IF(ISBLANK(Nomen.complète!AB1076),"-",Nomen.complète!AB1076)</f>
        <v>90</v>
      </c>
      <c r="H1076" s="191">
        <f>IF(ISBLANK(Nomen.complète!AC1076),"-",Nomen.complète!AC1076)</f>
        <v>0</v>
      </c>
    </row>
    <row r="1077" spans="1:8" x14ac:dyDescent="0.2">
      <c r="A1077" s="164">
        <f>IF(ISBLANK(Nomen.complète!V1077),"-",Nomen.complète!V1077)</f>
        <v>71160002</v>
      </c>
      <c r="B1077" s="189" t="str">
        <f>IF(ISBLANK(Nomen.complète!W1077),"-",Nomen.complète!W1077)</f>
        <v>Conducteur de travaux enveloppe des édifices BF - Couvertures</v>
      </c>
      <c r="C1077" s="190">
        <f>IF(ISBLANK(Nomen.complète!X1077),"-",Nomen.complète!X1077)</f>
        <v>18</v>
      </c>
      <c r="D1077" s="190">
        <f>IF(ISBLANK(Nomen.complète!Y1077),"-",Nomen.complète!Y1077)</f>
        <v>65</v>
      </c>
      <c r="E1077" s="190">
        <f>IF(ISBLANK(Nomen.complète!Z1077),"-",Nomen.complète!Z1077)</f>
        <v>1</v>
      </c>
      <c r="F1077" s="190">
        <f>IF(ISBLANK(Nomen.complète!AA1077),"-",Nomen.complète!AA1077)</f>
        <v>5</v>
      </c>
      <c r="G1077" s="191">
        <f>IF(ISBLANK(Nomen.complète!AB1077),"-",Nomen.complète!AB1077)</f>
        <v>90</v>
      </c>
      <c r="H1077" s="191">
        <f>IF(ISBLANK(Nomen.complète!AC1077),"-",Nomen.complète!AC1077)</f>
        <v>0</v>
      </c>
    </row>
    <row r="1078" spans="1:8" x14ac:dyDescent="0.2">
      <c r="A1078" s="164">
        <f>IF(ISBLANK(Nomen.complète!V1078),"-",Nomen.complète!V1078)</f>
        <v>71160001</v>
      </c>
      <c r="B1078" s="189" t="str">
        <f>IF(ISBLANK(Nomen.complète!W1078),"-",Nomen.complète!W1078)</f>
        <v>Conducteur de travaux enveloppe des édifices BF - Etanchéité</v>
      </c>
      <c r="C1078" s="190">
        <f>IF(ISBLANK(Nomen.complète!X1078),"-",Nomen.complète!X1078)</f>
        <v>18</v>
      </c>
      <c r="D1078" s="190">
        <f>IF(ISBLANK(Nomen.complète!Y1078),"-",Nomen.complète!Y1078)</f>
        <v>65</v>
      </c>
      <c r="E1078" s="190">
        <f>IF(ISBLANK(Nomen.complète!Z1078),"-",Nomen.complète!Z1078)</f>
        <v>1</v>
      </c>
      <c r="F1078" s="190">
        <f>IF(ISBLANK(Nomen.complète!AA1078),"-",Nomen.complète!AA1078)</f>
        <v>5</v>
      </c>
      <c r="G1078" s="191">
        <f>IF(ISBLANK(Nomen.complète!AB1078),"-",Nomen.complète!AB1078)</f>
        <v>90</v>
      </c>
      <c r="H1078" s="191">
        <f>IF(ISBLANK(Nomen.complète!AC1078),"-",Nomen.complète!AC1078)</f>
        <v>0</v>
      </c>
    </row>
    <row r="1079" spans="1:8" x14ac:dyDescent="0.2">
      <c r="A1079" s="164">
        <f>IF(ISBLANK(Nomen.complète!V1079),"-",Nomen.complète!V1079)</f>
        <v>71160000</v>
      </c>
      <c r="B1079" s="189" t="str">
        <f>IF(ISBLANK(Nomen.complète!W1079),"-",Nomen.complète!W1079)</f>
        <v>Conducteur de travaux enveloppe des édifices BF - Sans autres indications</v>
      </c>
      <c r="C1079" s="190">
        <f>IF(ISBLANK(Nomen.complète!X1079),"-",Nomen.complète!X1079)</f>
        <v>18</v>
      </c>
      <c r="D1079" s="190">
        <f>IF(ISBLANK(Nomen.complète!Y1079),"-",Nomen.complète!Y1079)</f>
        <v>65</v>
      </c>
      <c r="E1079" s="190">
        <f>IF(ISBLANK(Nomen.complète!Z1079),"-",Nomen.complète!Z1079)</f>
        <v>1</v>
      </c>
      <c r="F1079" s="190">
        <f>IF(ISBLANK(Nomen.complète!AA1079),"-",Nomen.complète!AA1079)</f>
        <v>5</v>
      </c>
      <c r="G1079" s="191">
        <f>IF(ISBLANK(Nomen.complète!AB1079),"-",Nomen.complète!AB1079)</f>
        <v>90</v>
      </c>
      <c r="H1079" s="191">
        <f>IF(ISBLANK(Nomen.complète!AC1079),"-",Nomen.complète!AC1079)</f>
        <v>0</v>
      </c>
    </row>
    <row r="1080" spans="1:8" x14ac:dyDescent="0.2">
      <c r="A1080" s="164">
        <f>IF(ISBLANK(Nomen.complète!V1080),"-",Nomen.complète!V1080)</f>
        <v>93051000</v>
      </c>
      <c r="B1080" s="189" t="str">
        <f>IF(ISBLANK(Nomen.complète!W1080),"-",Nomen.complète!W1080)</f>
        <v>Conduite des travaux ES (OCM 2005)</v>
      </c>
      <c r="C1080" s="190">
        <f>IF(ISBLANK(Nomen.complète!X1080),"-",Nomen.complète!X1080)</f>
        <v>18</v>
      </c>
      <c r="D1080" s="190">
        <f>IF(ISBLANK(Nomen.complète!Y1080),"-",Nomen.complète!Y1080)</f>
        <v>65</v>
      </c>
      <c r="E1080" s="190">
        <f>IF(ISBLANK(Nomen.complète!Z1080),"-",Nomen.complète!Z1080)</f>
        <v>1</v>
      </c>
      <c r="F1080" s="190">
        <f>IF(ISBLANK(Nomen.complète!AA1080),"-",Nomen.complète!AA1080)</f>
        <v>5</v>
      </c>
      <c r="G1080" s="191">
        <f>IF(ISBLANK(Nomen.complète!AB1080),"-",Nomen.complète!AB1080)</f>
        <v>90</v>
      </c>
      <c r="H1080" s="191">
        <f>IF(ISBLANK(Nomen.complète!AC1080),"-",Nomen.complète!AC1080)</f>
        <v>0</v>
      </c>
    </row>
    <row r="1081" spans="1:8" x14ac:dyDescent="0.2">
      <c r="A1081" s="164">
        <f>IF(ISBLANK(Nomen.complète!V1081),"-",Nomen.complète!V1081)</f>
        <v>93051001</v>
      </c>
      <c r="B1081" s="189" t="str">
        <f>IF(ISBLANK(Nomen.complète!W1081),"-",Nomen.complète!W1081)</f>
        <v>Conduite des travaux ES - Aménagement de jardin et paysage (OCM 2005)</v>
      </c>
      <c r="C1081" s="190">
        <f>IF(ISBLANK(Nomen.complète!X1081),"-",Nomen.complète!X1081)</f>
        <v>18</v>
      </c>
      <c r="D1081" s="190">
        <f>IF(ISBLANK(Nomen.complète!Y1081),"-",Nomen.complète!Y1081)</f>
        <v>65</v>
      </c>
      <c r="E1081" s="190">
        <f>IF(ISBLANK(Nomen.complète!Z1081),"-",Nomen.complète!Z1081)</f>
        <v>1</v>
      </c>
      <c r="F1081" s="190">
        <f>IF(ISBLANK(Nomen.complète!AA1081),"-",Nomen.complète!AA1081)</f>
        <v>5</v>
      </c>
      <c r="G1081" s="191">
        <f>IF(ISBLANK(Nomen.complète!AB1081),"-",Nomen.complète!AB1081)</f>
        <v>0</v>
      </c>
      <c r="H1081" s="191">
        <f>IF(ISBLANK(Nomen.complète!AC1081),"-",Nomen.complète!AC1081)</f>
        <v>0</v>
      </c>
    </row>
    <row r="1082" spans="1:8" x14ac:dyDescent="0.2">
      <c r="A1082" s="164">
        <f>IF(ISBLANK(Nomen.complète!V1082),"-",Nomen.complète!V1082)</f>
        <v>93051002</v>
      </c>
      <c r="B1082" s="189" t="str">
        <f>IF(ISBLANK(Nomen.complète!W1082),"-",Nomen.complète!W1082)</f>
        <v>Conduite des travaux ES - Bâtiment (OCM 2005)</v>
      </c>
      <c r="C1082" s="190">
        <f>IF(ISBLANK(Nomen.complète!X1082),"-",Nomen.complète!X1082)</f>
        <v>18</v>
      </c>
      <c r="D1082" s="190">
        <f>IF(ISBLANK(Nomen.complète!Y1082),"-",Nomen.complète!Y1082)</f>
        <v>65</v>
      </c>
      <c r="E1082" s="190">
        <f>IF(ISBLANK(Nomen.complète!Z1082),"-",Nomen.complète!Z1082)</f>
        <v>1</v>
      </c>
      <c r="F1082" s="190">
        <f>IF(ISBLANK(Nomen.complète!AA1082),"-",Nomen.complète!AA1082)</f>
        <v>5</v>
      </c>
      <c r="G1082" s="191">
        <f>IF(ISBLANK(Nomen.complète!AB1082),"-",Nomen.complète!AB1082)</f>
        <v>90</v>
      </c>
      <c r="H1082" s="191">
        <f>IF(ISBLANK(Nomen.complète!AC1082),"-",Nomen.complète!AC1082)</f>
        <v>0</v>
      </c>
    </row>
    <row r="1083" spans="1:8" x14ac:dyDescent="0.2">
      <c r="A1083" s="164">
        <f>IF(ISBLANK(Nomen.complète!V1083),"-",Nomen.complète!V1083)</f>
        <v>93051005</v>
      </c>
      <c r="B1083" s="189" t="str">
        <f>IF(ISBLANK(Nomen.complète!W1083),"-",Nomen.complète!W1083)</f>
        <v>Conduite des travaux ES - Bâtiment/Génie civil (OCM 2005)</v>
      </c>
      <c r="C1083" s="190">
        <f>IF(ISBLANK(Nomen.complète!X1083),"-",Nomen.complète!X1083)</f>
        <v>18</v>
      </c>
      <c r="D1083" s="190">
        <f>IF(ISBLANK(Nomen.complète!Y1083),"-",Nomen.complète!Y1083)</f>
        <v>65</v>
      </c>
      <c r="E1083" s="190">
        <f>IF(ISBLANK(Nomen.complète!Z1083),"-",Nomen.complète!Z1083)</f>
        <v>1</v>
      </c>
      <c r="F1083" s="190">
        <f>IF(ISBLANK(Nomen.complète!AA1083),"-",Nomen.complète!AA1083)</f>
        <v>5</v>
      </c>
      <c r="G1083" s="191">
        <f>IF(ISBLANK(Nomen.complète!AB1083),"-",Nomen.complète!AB1083)</f>
        <v>0</v>
      </c>
      <c r="H1083" s="191">
        <f>IF(ISBLANK(Nomen.complète!AC1083),"-",Nomen.complète!AC1083)</f>
        <v>0</v>
      </c>
    </row>
    <row r="1084" spans="1:8" x14ac:dyDescent="0.2">
      <c r="A1084" s="164">
        <f>IF(ISBLANK(Nomen.complète!V1084),"-",Nomen.complète!V1084)</f>
        <v>93051003</v>
      </c>
      <c r="B1084" s="189" t="str">
        <f>IF(ISBLANK(Nomen.complète!W1084),"-",Nomen.complète!W1084)</f>
        <v>Conduite des travaux ES - Construction de bois (OCM 2005)</v>
      </c>
      <c r="C1084" s="190">
        <f>IF(ISBLANK(Nomen.complète!X1084),"-",Nomen.complète!X1084)</f>
        <v>18</v>
      </c>
      <c r="D1084" s="190">
        <f>IF(ISBLANK(Nomen.complète!Y1084),"-",Nomen.complète!Y1084)</f>
        <v>65</v>
      </c>
      <c r="E1084" s="190">
        <f>IF(ISBLANK(Nomen.complète!Z1084),"-",Nomen.complète!Z1084)</f>
        <v>1</v>
      </c>
      <c r="F1084" s="190">
        <f>IF(ISBLANK(Nomen.complète!AA1084),"-",Nomen.complète!AA1084)</f>
        <v>5</v>
      </c>
      <c r="G1084" s="191">
        <f>IF(ISBLANK(Nomen.complète!AB1084),"-",Nomen.complète!AB1084)</f>
        <v>0</v>
      </c>
      <c r="H1084" s="191">
        <f>IF(ISBLANK(Nomen.complète!AC1084),"-",Nomen.complète!AC1084)</f>
        <v>0</v>
      </c>
    </row>
    <row r="1085" spans="1:8" x14ac:dyDescent="0.2">
      <c r="A1085" s="164">
        <f>IF(ISBLANK(Nomen.complète!V1085),"-",Nomen.complète!V1085)</f>
        <v>93051006</v>
      </c>
      <c r="B1085" s="189" t="str">
        <f>IF(ISBLANK(Nomen.complète!W1085),"-",Nomen.complète!W1085)</f>
        <v>Conduite des travaux ES - Construction de voies de communication (OCM 2005)</v>
      </c>
      <c r="C1085" s="190">
        <f>IF(ISBLANK(Nomen.complète!X1085),"-",Nomen.complète!X1085)</f>
        <v>18</v>
      </c>
      <c r="D1085" s="190">
        <f>IF(ISBLANK(Nomen.complète!Y1085),"-",Nomen.complète!Y1085)</f>
        <v>65</v>
      </c>
      <c r="E1085" s="190">
        <f>IF(ISBLANK(Nomen.complète!Z1085),"-",Nomen.complète!Z1085)</f>
        <v>1</v>
      </c>
      <c r="F1085" s="190">
        <f>IF(ISBLANK(Nomen.complète!AA1085),"-",Nomen.complète!AA1085)</f>
        <v>5</v>
      </c>
      <c r="G1085" s="191">
        <f>IF(ISBLANK(Nomen.complète!AB1085),"-",Nomen.complète!AB1085)</f>
        <v>90</v>
      </c>
      <c r="H1085" s="191">
        <f>IF(ISBLANK(Nomen.complète!AC1085),"-",Nomen.complète!AC1085)</f>
        <v>0</v>
      </c>
    </row>
    <row r="1086" spans="1:8" x14ac:dyDescent="0.2">
      <c r="A1086" s="164">
        <f>IF(ISBLANK(Nomen.complète!V1086),"-",Nomen.complète!V1086)</f>
        <v>93051004</v>
      </c>
      <c r="B1086" s="189" t="str">
        <f>IF(ISBLANK(Nomen.complète!W1086),"-",Nomen.complète!W1086)</f>
        <v>Conduite des travaux ES - Génie civil (OCM 2005)</v>
      </c>
      <c r="C1086" s="190">
        <f>IF(ISBLANK(Nomen.complète!X1086),"-",Nomen.complète!X1086)</f>
        <v>18</v>
      </c>
      <c r="D1086" s="190">
        <f>IF(ISBLANK(Nomen.complète!Y1086),"-",Nomen.complète!Y1086)</f>
        <v>65</v>
      </c>
      <c r="E1086" s="190">
        <f>IF(ISBLANK(Nomen.complète!Z1086),"-",Nomen.complète!Z1086)</f>
        <v>1</v>
      </c>
      <c r="F1086" s="190">
        <f>IF(ISBLANK(Nomen.complète!AA1086),"-",Nomen.complète!AA1086)</f>
        <v>5</v>
      </c>
      <c r="G1086" s="191">
        <f>IF(ISBLANK(Nomen.complète!AB1086),"-",Nomen.complète!AB1086)</f>
        <v>0</v>
      </c>
      <c r="H1086" s="191">
        <f>IF(ISBLANK(Nomen.complète!AC1086),"-",Nomen.complète!AC1086)</f>
        <v>0</v>
      </c>
    </row>
    <row r="1087" spans="1:8" x14ac:dyDescent="0.2">
      <c r="A1087" s="164">
        <f>IF(ISBLANK(Nomen.complète!V1087),"-",Nomen.complète!V1087)</f>
        <v>77710000</v>
      </c>
      <c r="B1087" s="189" t="str">
        <f>IF(ISBLANK(Nomen.complète!W1087),"-",Nomen.complète!W1087)</f>
        <v>Conseil fiscal ES (OCM 2005)</v>
      </c>
      <c r="C1087" s="190">
        <f>IF(ISBLANK(Nomen.complète!X1087),"-",Nomen.complète!X1087)</f>
        <v>19</v>
      </c>
      <c r="D1087" s="190">
        <f>IF(ISBLANK(Nomen.complète!Y1087),"-",Nomen.complète!Y1087)</f>
        <v>65</v>
      </c>
      <c r="E1087" s="190">
        <f>IF(ISBLANK(Nomen.complète!Z1087),"-",Nomen.complète!Z1087)</f>
        <v>1</v>
      </c>
      <c r="F1087" s="190">
        <f>IF(ISBLANK(Nomen.complète!AA1087),"-",Nomen.complète!AA1087)</f>
        <v>5</v>
      </c>
      <c r="G1087" s="191">
        <f>IF(ISBLANK(Nomen.complète!AB1087),"-",Nomen.complète!AB1087)</f>
        <v>0</v>
      </c>
      <c r="H1087" s="191">
        <f>IF(ISBLANK(Nomen.complète!AC1087),"-",Nomen.complète!AC1087)</f>
        <v>0</v>
      </c>
    </row>
    <row r="1088" spans="1:8" x14ac:dyDescent="0.2">
      <c r="A1088" s="164">
        <f>IF(ISBLANK(Nomen.complète!V1088),"-",Nomen.complète!V1088)</f>
        <v>71960000</v>
      </c>
      <c r="B1088" s="189" t="str">
        <f>IF(ISBLANK(Nomen.complète!W1088),"-",Nomen.complète!W1088)</f>
        <v>Conseiller agricole (tertiaire - non réglementé)</v>
      </c>
      <c r="C1088" s="190">
        <f>IF(ISBLANK(Nomen.complète!X1088),"-",Nomen.complète!X1088)</f>
        <v>18</v>
      </c>
      <c r="D1088" s="190">
        <f>IF(ISBLANK(Nomen.complète!Y1088),"-",Nomen.complète!Y1088)</f>
        <v>65</v>
      </c>
      <c r="E1088" s="190">
        <f>IF(ISBLANK(Nomen.complète!Z1088),"-",Nomen.complète!Z1088)</f>
        <v>1</v>
      </c>
      <c r="F1088" s="190">
        <f>IF(ISBLANK(Nomen.complète!AA1088),"-",Nomen.complète!AA1088)</f>
        <v>5</v>
      </c>
      <c r="G1088" s="191">
        <f>IF(ISBLANK(Nomen.complète!AB1088),"-",Nomen.complète!AB1088)</f>
        <v>90</v>
      </c>
      <c r="H1088" s="191">
        <f>IF(ISBLANK(Nomen.complète!AC1088),"-",Nomen.complète!AC1088)</f>
        <v>0</v>
      </c>
    </row>
    <row r="1089" spans="1:8" x14ac:dyDescent="0.2">
      <c r="A1089" s="164">
        <f>IF(ISBLANK(Nomen.complète!V1089),"-",Nomen.complète!V1089)</f>
        <v>85570000</v>
      </c>
      <c r="B1089" s="189" t="str">
        <f>IF(ISBLANK(Nomen.complète!W1089),"-",Nomen.complète!W1089)</f>
        <v>Conseiller d'intérieur (tertiaire - non réglementé)</v>
      </c>
      <c r="C1089" s="190">
        <f>IF(ISBLANK(Nomen.complète!X1089),"-",Nomen.complète!X1089)</f>
        <v>18</v>
      </c>
      <c r="D1089" s="190">
        <f>IF(ISBLANK(Nomen.complète!Y1089),"-",Nomen.complète!Y1089)</f>
        <v>65</v>
      </c>
      <c r="E1089" s="190">
        <f>IF(ISBLANK(Nomen.complète!Z1089),"-",Nomen.complète!Z1089)</f>
        <v>1</v>
      </c>
      <c r="F1089" s="190">
        <f>IF(ISBLANK(Nomen.complète!AA1089),"-",Nomen.complète!AA1089)</f>
        <v>5</v>
      </c>
      <c r="G1089" s="191">
        <f>IF(ISBLANK(Nomen.complète!AB1089),"-",Nomen.complète!AB1089)</f>
        <v>90</v>
      </c>
      <c r="H1089" s="191">
        <f>IF(ISBLANK(Nomen.complète!AC1089),"-",Nomen.complète!AC1089)</f>
        <v>0</v>
      </c>
    </row>
    <row r="1090" spans="1:8" x14ac:dyDescent="0.2">
      <c r="A1090" s="164">
        <f>IF(ISBLANK(Nomen.complète!V1090),"-",Nomen.complète!V1090)</f>
        <v>85449000</v>
      </c>
      <c r="B1090" s="189" t="str">
        <f>IF(ISBLANK(Nomen.complète!W1090),"-",Nomen.complète!W1090)</f>
        <v>Conseiller dans le domaine psychosocial, dipl.</v>
      </c>
      <c r="C1090" s="190">
        <f>IF(ISBLANK(Nomen.complète!X1090),"-",Nomen.complète!X1090)</f>
        <v>18</v>
      </c>
      <c r="D1090" s="190">
        <f>IF(ISBLANK(Nomen.complète!Y1090),"-",Nomen.complète!Y1090)</f>
        <v>65</v>
      </c>
      <c r="E1090" s="190">
        <f>IF(ISBLANK(Nomen.complète!Z1090),"-",Nomen.complète!Z1090)</f>
        <v>1</v>
      </c>
      <c r="F1090" s="190">
        <f>IF(ISBLANK(Nomen.complète!AA1090),"-",Nomen.complète!AA1090)</f>
        <v>5</v>
      </c>
      <c r="G1090" s="191">
        <f>IF(ISBLANK(Nomen.complète!AB1090),"-",Nomen.complète!AB1090)</f>
        <v>90</v>
      </c>
      <c r="H1090" s="191">
        <f>IF(ISBLANK(Nomen.complète!AC1090),"-",Nomen.complète!AC1090)</f>
        <v>0</v>
      </c>
    </row>
    <row r="1091" spans="1:8" x14ac:dyDescent="0.2">
      <c r="A1091" s="164">
        <f>IF(ISBLANK(Nomen.complète!V1091),"-",Nomen.complète!V1091)</f>
        <v>75110000</v>
      </c>
      <c r="B1091" s="189" t="str">
        <f>IF(ISBLANK(Nomen.complète!W1091),"-",Nomen.complète!W1091)</f>
        <v>Conseiller de service automobile BF</v>
      </c>
      <c r="C1091" s="190">
        <f>IF(ISBLANK(Nomen.complète!X1091),"-",Nomen.complète!X1091)</f>
        <v>18</v>
      </c>
      <c r="D1091" s="190">
        <f>IF(ISBLANK(Nomen.complète!Y1091),"-",Nomen.complète!Y1091)</f>
        <v>65</v>
      </c>
      <c r="E1091" s="190">
        <f>IF(ISBLANK(Nomen.complète!Z1091),"-",Nomen.complète!Z1091)</f>
        <v>1</v>
      </c>
      <c r="F1091" s="190">
        <f>IF(ISBLANK(Nomen.complète!AA1091),"-",Nomen.complète!AA1091)</f>
        <v>5</v>
      </c>
      <c r="G1091" s="191">
        <f>IF(ISBLANK(Nomen.complète!AB1091),"-",Nomen.complète!AB1091)</f>
        <v>90</v>
      </c>
      <c r="H1091" s="191">
        <f>IF(ISBLANK(Nomen.complète!AC1091),"-",Nomen.complète!AC1091)</f>
        <v>0</v>
      </c>
    </row>
    <row r="1092" spans="1:8" x14ac:dyDescent="0.2">
      <c r="A1092" s="164">
        <f>IF(ISBLANK(Nomen.complète!V1092),"-",Nomen.complète!V1092)</f>
        <v>75540000</v>
      </c>
      <c r="B1092" s="189" t="str">
        <f>IF(ISBLANK(Nomen.complète!W1092),"-",Nomen.complète!W1092)</f>
        <v>Conseiller de service à la clientèle dans la branche automobile BF</v>
      </c>
      <c r="C1092" s="190">
        <f>IF(ISBLANK(Nomen.complète!X1092),"-",Nomen.complète!X1092)</f>
        <v>18</v>
      </c>
      <c r="D1092" s="190">
        <f>IF(ISBLANK(Nomen.complète!Y1092),"-",Nomen.complète!Y1092)</f>
        <v>65</v>
      </c>
      <c r="E1092" s="190">
        <f>IF(ISBLANK(Nomen.complète!Z1092),"-",Nomen.complète!Z1092)</f>
        <v>1</v>
      </c>
      <c r="F1092" s="190">
        <f>IF(ISBLANK(Nomen.complète!AA1092),"-",Nomen.complète!AA1092)</f>
        <v>5</v>
      </c>
      <c r="G1092" s="191">
        <f>IF(ISBLANK(Nomen.complète!AB1092),"-",Nomen.complète!AB1092)</f>
        <v>90</v>
      </c>
      <c r="H1092" s="191">
        <f>IF(ISBLANK(Nomen.complète!AC1092),"-",Nomen.complète!AC1092)</f>
        <v>0</v>
      </c>
    </row>
    <row r="1093" spans="1:8" x14ac:dyDescent="0.2">
      <c r="A1093" s="164">
        <f>IF(ISBLANK(Nomen.complète!V1093),"-",Nomen.complète!V1093)</f>
        <v>75100000</v>
      </c>
      <c r="B1093" s="189" t="str">
        <f>IF(ISBLANK(Nomen.complète!W1093),"-",Nomen.complète!W1093)</f>
        <v>Conseiller de vente automobile BF</v>
      </c>
      <c r="C1093" s="190">
        <f>IF(ISBLANK(Nomen.complète!X1093),"-",Nomen.complète!X1093)</f>
        <v>18</v>
      </c>
      <c r="D1093" s="190">
        <f>IF(ISBLANK(Nomen.complète!Y1093),"-",Nomen.complète!Y1093)</f>
        <v>65</v>
      </c>
      <c r="E1093" s="190">
        <f>IF(ISBLANK(Nomen.complète!Z1093),"-",Nomen.complète!Z1093)</f>
        <v>1</v>
      </c>
      <c r="F1093" s="190">
        <f>IF(ISBLANK(Nomen.complète!AA1093),"-",Nomen.complète!AA1093)</f>
        <v>5</v>
      </c>
      <c r="G1093" s="191">
        <f>IF(ISBLANK(Nomen.complète!AB1093),"-",Nomen.complète!AB1093)</f>
        <v>90</v>
      </c>
      <c r="H1093" s="191">
        <f>IF(ISBLANK(Nomen.complète!AC1093),"-",Nomen.complète!AC1093)</f>
        <v>0</v>
      </c>
    </row>
    <row r="1094" spans="1:8" x14ac:dyDescent="0.2">
      <c r="A1094" s="164">
        <f>IF(ISBLANK(Nomen.complète!V1094),"-",Nomen.complète!V1094)</f>
        <v>75480000</v>
      </c>
      <c r="B1094" s="189" t="str">
        <f>IF(ISBLANK(Nomen.complète!W1094),"-",Nomen.complète!W1094)</f>
        <v>Conseiller de vente en horlogerie BF</v>
      </c>
      <c r="C1094" s="190">
        <f>IF(ISBLANK(Nomen.complète!X1094),"-",Nomen.complète!X1094)</f>
        <v>18</v>
      </c>
      <c r="D1094" s="190">
        <f>IF(ISBLANK(Nomen.complète!Y1094),"-",Nomen.complète!Y1094)</f>
        <v>65</v>
      </c>
      <c r="E1094" s="190">
        <f>IF(ISBLANK(Nomen.complète!Z1094),"-",Nomen.complète!Z1094)</f>
        <v>1</v>
      </c>
      <c r="F1094" s="190">
        <f>IF(ISBLANK(Nomen.complète!AA1094),"-",Nomen.complète!AA1094)</f>
        <v>5</v>
      </c>
      <c r="G1094" s="191">
        <f>IF(ISBLANK(Nomen.complète!AB1094),"-",Nomen.complète!AB1094)</f>
        <v>90</v>
      </c>
      <c r="H1094" s="191">
        <f>IF(ISBLANK(Nomen.complète!AC1094),"-",Nomen.complète!AC1094)</f>
        <v>0</v>
      </c>
    </row>
    <row r="1095" spans="1:8" x14ac:dyDescent="0.2">
      <c r="A1095" s="164">
        <f>IF(ISBLANK(Nomen.complète!V1095),"-",Nomen.complète!V1095)</f>
        <v>84160000</v>
      </c>
      <c r="B1095" s="189" t="str">
        <f>IF(ISBLANK(Nomen.complète!W1095),"-",Nomen.complète!W1095)</f>
        <v>Conseiller en affections respiratoires et tuberculose BF</v>
      </c>
      <c r="C1095" s="190">
        <f>IF(ISBLANK(Nomen.complète!X1095),"-",Nomen.complète!X1095)</f>
        <v>18</v>
      </c>
      <c r="D1095" s="190">
        <f>IF(ISBLANK(Nomen.complète!Y1095),"-",Nomen.complète!Y1095)</f>
        <v>65</v>
      </c>
      <c r="E1095" s="190">
        <f>IF(ISBLANK(Nomen.complète!Z1095),"-",Nomen.complète!Z1095)</f>
        <v>1</v>
      </c>
      <c r="F1095" s="190">
        <f>IF(ISBLANK(Nomen.complète!AA1095),"-",Nomen.complète!AA1095)</f>
        <v>5</v>
      </c>
      <c r="G1095" s="191">
        <f>IF(ISBLANK(Nomen.complète!AB1095),"-",Nomen.complète!AB1095)</f>
        <v>90</v>
      </c>
      <c r="H1095" s="191">
        <f>IF(ISBLANK(Nomen.complète!AC1095),"-",Nomen.complète!AC1095)</f>
        <v>0</v>
      </c>
    </row>
    <row r="1096" spans="1:8" x14ac:dyDescent="0.2">
      <c r="A1096" s="164">
        <f>IF(ISBLANK(Nomen.complète!V1096),"-",Nomen.complète!V1096)</f>
        <v>61070000</v>
      </c>
      <c r="B1096" s="189" t="str">
        <f>IF(ISBLANK(Nomen.complète!W1096),"-",Nomen.complète!W1096)</f>
        <v>Conseiller en aménagement intérieur BF</v>
      </c>
      <c r="C1096" s="190">
        <f>IF(ISBLANK(Nomen.complète!X1096),"-",Nomen.complète!X1096)</f>
        <v>18</v>
      </c>
      <c r="D1096" s="190">
        <f>IF(ISBLANK(Nomen.complète!Y1096),"-",Nomen.complète!Y1096)</f>
        <v>65</v>
      </c>
      <c r="E1096" s="190">
        <f>IF(ISBLANK(Nomen.complète!Z1096),"-",Nomen.complète!Z1096)</f>
        <v>1</v>
      </c>
      <c r="F1096" s="190">
        <f>IF(ISBLANK(Nomen.complète!AA1096),"-",Nomen.complète!AA1096)</f>
        <v>5</v>
      </c>
      <c r="G1096" s="191">
        <f>IF(ISBLANK(Nomen.complète!AB1096),"-",Nomen.complète!AB1096)</f>
        <v>90</v>
      </c>
      <c r="H1096" s="191">
        <f>IF(ISBLANK(Nomen.complète!AC1096),"-",Nomen.complète!AC1096)</f>
        <v>0</v>
      </c>
    </row>
    <row r="1097" spans="1:8" x14ac:dyDescent="0.2">
      <c r="A1097" s="164">
        <f>IF(ISBLANK(Nomen.complète!V1097),"-",Nomen.complète!V1097)</f>
        <v>86420000</v>
      </c>
      <c r="B1097" s="189" t="str">
        <f>IF(ISBLANK(Nomen.complète!W1097),"-",Nomen.complète!W1097)</f>
        <v>Conseiller en bien-être (tertiaire - non réglementé)</v>
      </c>
      <c r="C1097" s="190">
        <f>IF(ISBLANK(Nomen.complète!X1097),"-",Nomen.complète!X1097)</f>
        <v>18</v>
      </c>
      <c r="D1097" s="190">
        <f>IF(ISBLANK(Nomen.complète!Y1097),"-",Nomen.complète!Y1097)</f>
        <v>65</v>
      </c>
      <c r="E1097" s="190">
        <f>IF(ISBLANK(Nomen.complète!Z1097),"-",Nomen.complète!Z1097)</f>
        <v>1</v>
      </c>
      <c r="F1097" s="190">
        <f>IF(ISBLANK(Nomen.complète!AA1097),"-",Nomen.complète!AA1097)</f>
        <v>5</v>
      </c>
      <c r="G1097" s="191">
        <f>IF(ISBLANK(Nomen.complète!AB1097),"-",Nomen.complète!AB1097)</f>
        <v>90</v>
      </c>
      <c r="H1097" s="191">
        <f>IF(ISBLANK(Nomen.complète!AC1097),"-",Nomen.complète!AC1097)</f>
        <v>0</v>
      </c>
    </row>
    <row r="1098" spans="1:8" x14ac:dyDescent="0.2">
      <c r="A1098" s="164">
        <f>IF(ISBLANK(Nomen.complète!V1098),"-",Nomen.complète!V1098)</f>
        <v>77210000</v>
      </c>
      <c r="B1098" s="189" t="str">
        <f>IF(ISBLANK(Nomen.complète!W1098),"-",Nomen.complète!W1098)</f>
        <v>Conseiller en communication, dipl.</v>
      </c>
      <c r="C1098" s="190">
        <f>IF(ISBLANK(Nomen.complète!X1098),"-",Nomen.complète!X1098)</f>
        <v>18</v>
      </c>
      <c r="D1098" s="190">
        <f>IF(ISBLANK(Nomen.complète!Y1098),"-",Nomen.complète!Y1098)</f>
        <v>65</v>
      </c>
      <c r="E1098" s="190">
        <f>IF(ISBLANK(Nomen.complète!Z1098),"-",Nomen.complète!Z1098)</f>
        <v>1</v>
      </c>
      <c r="F1098" s="190">
        <f>IF(ISBLANK(Nomen.complète!AA1098),"-",Nomen.complète!AA1098)</f>
        <v>5</v>
      </c>
      <c r="G1098" s="191">
        <f>IF(ISBLANK(Nomen.complète!AB1098),"-",Nomen.complète!AB1098)</f>
        <v>90</v>
      </c>
      <c r="H1098" s="191">
        <f>IF(ISBLANK(Nomen.complète!AC1098),"-",Nomen.complète!AC1098)</f>
        <v>0</v>
      </c>
    </row>
    <row r="1099" spans="1:8" x14ac:dyDescent="0.2">
      <c r="A1099" s="164">
        <f>IF(ISBLANK(Nomen.complète!V1099),"-",Nomen.complète!V1099)</f>
        <v>85190000</v>
      </c>
      <c r="B1099" s="189" t="str">
        <f>IF(ISBLANK(Nomen.complète!W1099),"-",Nomen.complète!W1099)</f>
        <v>Conseiller en couleurs et en style de mode BF</v>
      </c>
      <c r="C1099" s="190">
        <f>IF(ISBLANK(Nomen.complète!X1099),"-",Nomen.complète!X1099)</f>
        <v>18</v>
      </c>
      <c r="D1099" s="190">
        <f>IF(ISBLANK(Nomen.complète!Y1099),"-",Nomen.complète!Y1099)</f>
        <v>65</v>
      </c>
      <c r="E1099" s="190">
        <f>IF(ISBLANK(Nomen.complète!Z1099),"-",Nomen.complète!Z1099)</f>
        <v>1</v>
      </c>
      <c r="F1099" s="190">
        <f>IF(ISBLANK(Nomen.complète!AA1099),"-",Nomen.complète!AA1099)</f>
        <v>5</v>
      </c>
      <c r="G1099" s="191">
        <f>IF(ISBLANK(Nomen.complète!AB1099),"-",Nomen.complète!AB1099)</f>
        <v>90</v>
      </c>
      <c r="H1099" s="191">
        <f>IF(ISBLANK(Nomen.complète!AC1099),"-",Nomen.complète!AC1099)</f>
        <v>0</v>
      </c>
    </row>
    <row r="1100" spans="1:8" x14ac:dyDescent="0.2">
      <c r="A1100" s="164">
        <f>IF(ISBLANK(Nomen.complète!V1100),"-",Nomen.complète!V1100)</f>
        <v>71925000</v>
      </c>
      <c r="B1100" s="189" t="str">
        <f>IF(ISBLANK(Nomen.complète!W1100),"-",Nomen.complète!W1100)</f>
        <v>Conseiller en environnement (tertiaire - non réglementé)</v>
      </c>
      <c r="C1100" s="190">
        <f>IF(ISBLANK(Nomen.complète!X1100),"-",Nomen.complète!X1100)</f>
        <v>18</v>
      </c>
      <c r="D1100" s="190">
        <f>IF(ISBLANK(Nomen.complète!Y1100),"-",Nomen.complète!Y1100)</f>
        <v>65</v>
      </c>
      <c r="E1100" s="190">
        <f>IF(ISBLANK(Nomen.complète!Z1100),"-",Nomen.complète!Z1100)</f>
        <v>1</v>
      </c>
      <c r="F1100" s="190">
        <f>IF(ISBLANK(Nomen.complète!AA1100),"-",Nomen.complète!AA1100)</f>
        <v>5</v>
      </c>
      <c r="G1100" s="191">
        <f>IF(ISBLANK(Nomen.complète!AB1100),"-",Nomen.complète!AB1100)</f>
        <v>90</v>
      </c>
      <c r="H1100" s="191">
        <f>IF(ISBLANK(Nomen.complète!AC1100),"-",Nomen.complète!AC1100)</f>
        <v>0</v>
      </c>
    </row>
    <row r="1101" spans="1:8" x14ac:dyDescent="0.2">
      <c r="A1101" s="164">
        <f>IF(ISBLANK(Nomen.complète!V1101),"-",Nomen.complète!V1101)</f>
        <v>77135000</v>
      </c>
      <c r="B1101" s="189" t="str">
        <f>IF(ISBLANK(Nomen.complète!W1101),"-",Nomen.complète!W1101)</f>
        <v>Conseiller en finances (tertiaire - non réglementé)</v>
      </c>
      <c r="C1101" s="190">
        <f>IF(ISBLANK(Nomen.complète!X1101),"-",Nomen.complète!X1101)</f>
        <v>18</v>
      </c>
      <c r="D1101" s="190">
        <f>IF(ISBLANK(Nomen.complète!Y1101),"-",Nomen.complète!Y1101)</f>
        <v>65</v>
      </c>
      <c r="E1101" s="190">
        <f>IF(ISBLANK(Nomen.complète!Z1101),"-",Nomen.complète!Z1101)</f>
        <v>1</v>
      </c>
      <c r="F1101" s="190">
        <f>IF(ISBLANK(Nomen.complète!AA1101),"-",Nomen.complète!AA1101)</f>
        <v>5</v>
      </c>
      <c r="G1101" s="191">
        <f>IF(ISBLANK(Nomen.complète!AB1101),"-",Nomen.complète!AB1101)</f>
        <v>90</v>
      </c>
      <c r="H1101" s="191">
        <f>IF(ISBLANK(Nomen.complète!AC1101),"-",Nomen.complète!AC1101)</f>
        <v>0</v>
      </c>
    </row>
    <row r="1102" spans="1:8" x14ac:dyDescent="0.2">
      <c r="A1102" s="164">
        <f>IF(ISBLANK(Nomen.complète!V1102),"-",Nomen.complète!V1102)</f>
        <v>73110000</v>
      </c>
      <c r="B1102" s="189" t="str">
        <f>IF(ISBLANK(Nomen.complète!W1102),"-",Nomen.complète!W1102)</f>
        <v>Conseiller en gestion de patrimoine BF</v>
      </c>
      <c r="C1102" s="190">
        <f>IF(ISBLANK(Nomen.complète!X1102),"-",Nomen.complète!X1102)</f>
        <v>18</v>
      </c>
      <c r="D1102" s="190">
        <f>IF(ISBLANK(Nomen.complète!Y1102),"-",Nomen.complète!Y1102)</f>
        <v>65</v>
      </c>
      <c r="E1102" s="190">
        <f>IF(ISBLANK(Nomen.complète!Z1102),"-",Nomen.complète!Z1102)</f>
        <v>1</v>
      </c>
      <c r="F1102" s="190">
        <f>IF(ISBLANK(Nomen.complète!AA1102),"-",Nomen.complète!AA1102)</f>
        <v>5</v>
      </c>
      <c r="G1102" s="191">
        <f>IF(ISBLANK(Nomen.complète!AB1102),"-",Nomen.complète!AB1102)</f>
        <v>90</v>
      </c>
      <c r="H1102" s="191">
        <f>IF(ISBLANK(Nomen.complète!AC1102),"-",Nomen.complète!AC1102)</f>
        <v>0</v>
      </c>
    </row>
    <row r="1103" spans="1:8" x14ac:dyDescent="0.2">
      <c r="A1103" s="164">
        <f>IF(ISBLANK(Nomen.complète!V1103),"-",Nomen.complète!V1103)</f>
        <v>84161000</v>
      </c>
      <c r="B1103" s="189" t="str">
        <f>IF(ISBLANK(Nomen.complète!W1103),"-",Nomen.complète!W1103)</f>
        <v>Conseiller en maladies respiratoires BF</v>
      </c>
      <c r="C1103" s="190">
        <f>IF(ISBLANK(Nomen.complète!X1103),"-",Nomen.complète!X1103)</f>
        <v>18</v>
      </c>
      <c r="D1103" s="190">
        <f>IF(ISBLANK(Nomen.complète!Y1103),"-",Nomen.complète!Y1103)</f>
        <v>65</v>
      </c>
      <c r="E1103" s="190">
        <f>IF(ISBLANK(Nomen.complète!Z1103),"-",Nomen.complète!Z1103)</f>
        <v>1</v>
      </c>
      <c r="F1103" s="190">
        <f>IF(ISBLANK(Nomen.complète!AA1103),"-",Nomen.complète!AA1103)</f>
        <v>5</v>
      </c>
      <c r="G1103" s="191">
        <f>IF(ISBLANK(Nomen.complète!AB1103),"-",Nomen.complète!AB1103)</f>
        <v>90</v>
      </c>
      <c r="H1103" s="191">
        <f>IF(ISBLANK(Nomen.complète!AC1103),"-",Nomen.complète!AC1103)</f>
        <v>0</v>
      </c>
    </row>
    <row r="1104" spans="1:8" x14ac:dyDescent="0.2">
      <c r="A1104" s="164">
        <f>IF(ISBLANK(Nomen.complète!V1104),"-",Nomen.complète!V1104)</f>
        <v>71170000</v>
      </c>
      <c r="B1104" s="189" t="str">
        <f>IF(ISBLANK(Nomen.complète!W1104),"-",Nomen.complète!W1104)</f>
        <v>Conseiller en milieu rural, dipl.</v>
      </c>
      <c r="C1104" s="190">
        <f>IF(ISBLANK(Nomen.complète!X1104),"-",Nomen.complète!X1104)</f>
        <v>18</v>
      </c>
      <c r="D1104" s="190">
        <f>IF(ISBLANK(Nomen.complète!Y1104),"-",Nomen.complète!Y1104)</f>
        <v>65</v>
      </c>
      <c r="E1104" s="190">
        <f>IF(ISBLANK(Nomen.complète!Z1104),"-",Nomen.complète!Z1104)</f>
        <v>1</v>
      </c>
      <c r="F1104" s="190">
        <f>IF(ISBLANK(Nomen.complète!AA1104),"-",Nomen.complète!AA1104)</f>
        <v>5</v>
      </c>
      <c r="G1104" s="191">
        <f>IF(ISBLANK(Nomen.complète!AB1104),"-",Nomen.complète!AB1104)</f>
        <v>90</v>
      </c>
      <c r="H1104" s="191">
        <f>IF(ISBLANK(Nomen.complète!AC1104),"-",Nomen.complète!AC1104)</f>
        <v>0</v>
      </c>
    </row>
    <row r="1105" spans="1:8" x14ac:dyDescent="0.2">
      <c r="A1105" s="164">
        <f>IF(ISBLANK(Nomen.complète!V1105),"-",Nomen.complète!V1105)</f>
        <v>86371000</v>
      </c>
      <c r="B1105" s="189" t="str">
        <f>IF(ISBLANK(Nomen.complète!W1105),"-",Nomen.complète!W1105)</f>
        <v>Conseiller en organisation, dipl.</v>
      </c>
      <c r="C1105" s="190">
        <f>IF(ISBLANK(Nomen.complète!X1105),"-",Nomen.complète!X1105)</f>
        <v>18</v>
      </c>
      <c r="D1105" s="190">
        <f>IF(ISBLANK(Nomen.complète!Y1105),"-",Nomen.complète!Y1105)</f>
        <v>65</v>
      </c>
      <c r="E1105" s="190">
        <f>IF(ISBLANK(Nomen.complète!Z1105),"-",Nomen.complète!Z1105)</f>
        <v>1</v>
      </c>
      <c r="F1105" s="190">
        <f>IF(ISBLANK(Nomen.complète!AA1105),"-",Nomen.complète!AA1105)</f>
        <v>5</v>
      </c>
      <c r="G1105" s="191">
        <f>IF(ISBLANK(Nomen.complète!AB1105),"-",Nomen.complète!AB1105)</f>
        <v>90</v>
      </c>
      <c r="H1105" s="191">
        <f>IF(ISBLANK(Nomen.complète!AC1105),"-",Nomen.complète!AC1105)</f>
        <v>0</v>
      </c>
    </row>
    <row r="1106" spans="1:8" x14ac:dyDescent="0.2">
      <c r="A1106" s="164">
        <f>IF(ISBLANK(Nomen.complète!V1106),"-",Nomen.complète!V1106)</f>
        <v>77380000</v>
      </c>
      <c r="B1106" s="189" t="str">
        <f>IF(ISBLANK(Nomen.complète!W1106),"-",Nomen.complète!W1106)</f>
        <v>Conseiller en personnel BF</v>
      </c>
      <c r="C1106" s="190">
        <f>IF(ISBLANK(Nomen.complète!X1106),"-",Nomen.complète!X1106)</f>
        <v>18</v>
      </c>
      <c r="D1106" s="190">
        <f>IF(ISBLANK(Nomen.complète!Y1106),"-",Nomen.complète!Y1106)</f>
        <v>65</v>
      </c>
      <c r="E1106" s="190">
        <f>IF(ISBLANK(Nomen.complète!Z1106),"-",Nomen.complète!Z1106)</f>
        <v>1</v>
      </c>
      <c r="F1106" s="190">
        <f>IF(ISBLANK(Nomen.complète!AA1106),"-",Nomen.complète!AA1106)</f>
        <v>5</v>
      </c>
      <c r="G1106" s="191">
        <f>IF(ISBLANK(Nomen.complète!AB1106),"-",Nomen.complète!AB1106)</f>
        <v>90</v>
      </c>
      <c r="H1106" s="191">
        <f>IF(ISBLANK(Nomen.complète!AC1106),"-",Nomen.complète!AC1106)</f>
        <v>0</v>
      </c>
    </row>
    <row r="1107" spans="1:8" x14ac:dyDescent="0.2">
      <c r="A1107" s="164">
        <f>IF(ISBLANK(Nomen.complète!V1107),"-",Nomen.complète!V1107)</f>
        <v>77550000</v>
      </c>
      <c r="B1107" s="189" t="str">
        <f>IF(ISBLANK(Nomen.complète!W1107),"-",Nomen.complète!W1107)</f>
        <v>Conseiller en relations publiques, dipl.</v>
      </c>
      <c r="C1107" s="190">
        <f>IF(ISBLANK(Nomen.complète!X1107),"-",Nomen.complète!X1107)</f>
        <v>18</v>
      </c>
      <c r="D1107" s="190">
        <f>IF(ISBLANK(Nomen.complète!Y1107),"-",Nomen.complète!Y1107)</f>
        <v>65</v>
      </c>
      <c r="E1107" s="190">
        <f>IF(ISBLANK(Nomen.complète!Z1107),"-",Nomen.complète!Z1107)</f>
        <v>1</v>
      </c>
      <c r="F1107" s="190">
        <f>IF(ISBLANK(Nomen.complète!AA1107),"-",Nomen.complète!AA1107)</f>
        <v>5</v>
      </c>
      <c r="G1107" s="191">
        <f>IF(ISBLANK(Nomen.complète!AB1107),"-",Nomen.complète!AB1107)</f>
        <v>90</v>
      </c>
      <c r="H1107" s="191">
        <f>IF(ISBLANK(Nomen.complète!AC1107),"-",Nomen.complète!AC1107)</f>
        <v>0</v>
      </c>
    </row>
    <row r="1108" spans="1:8" x14ac:dyDescent="0.2">
      <c r="A1108" s="164">
        <f>IF(ISBLANK(Nomen.complète!V1108),"-",Nomen.complète!V1108)</f>
        <v>69240000</v>
      </c>
      <c r="B1108" s="189" t="str">
        <f>IF(ISBLANK(Nomen.complète!W1108),"-",Nomen.complète!W1108)</f>
        <v>Conseiller en revêtements de sols BF</v>
      </c>
      <c r="C1108" s="190">
        <f>IF(ISBLANK(Nomen.complète!X1108),"-",Nomen.complète!X1108)</f>
        <v>18</v>
      </c>
      <c r="D1108" s="190">
        <f>IF(ISBLANK(Nomen.complète!Y1108),"-",Nomen.complète!Y1108)</f>
        <v>65</v>
      </c>
      <c r="E1108" s="190">
        <f>IF(ISBLANK(Nomen.complète!Z1108),"-",Nomen.complète!Z1108)</f>
        <v>1</v>
      </c>
      <c r="F1108" s="190">
        <f>IF(ISBLANK(Nomen.complète!AA1108),"-",Nomen.complète!AA1108)</f>
        <v>5</v>
      </c>
      <c r="G1108" s="191">
        <f>IF(ISBLANK(Nomen.complète!AB1108),"-",Nomen.complète!AB1108)</f>
        <v>90</v>
      </c>
      <c r="H1108" s="191">
        <f>IF(ISBLANK(Nomen.complète!AC1108),"-",Nomen.complète!AC1108)</f>
        <v>0</v>
      </c>
    </row>
    <row r="1109" spans="1:8" x14ac:dyDescent="0.2">
      <c r="A1109" s="164">
        <f>IF(ISBLANK(Nomen.complète!V1109),"-",Nomen.complète!V1109)</f>
        <v>85610000</v>
      </c>
      <c r="B1109" s="189" t="str">
        <f>IF(ISBLANK(Nomen.complète!W1109),"-",Nomen.complète!W1109)</f>
        <v>Conseiller en santé</v>
      </c>
      <c r="C1109" s="190">
        <f>IF(ISBLANK(Nomen.complète!X1109),"-",Nomen.complète!X1109)</f>
        <v>18</v>
      </c>
      <c r="D1109" s="190">
        <f>IF(ISBLANK(Nomen.complète!Y1109),"-",Nomen.complète!Y1109)</f>
        <v>65</v>
      </c>
      <c r="E1109" s="190">
        <f>IF(ISBLANK(Nomen.complète!Z1109),"-",Nomen.complète!Z1109)</f>
        <v>1</v>
      </c>
      <c r="F1109" s="190">
        <f>IF(ISBLANK(Nomen.complète!AA1109),"-",Nomen.complète!AA1109)</f>
        <v>5</v>
      </c>
      <c r="G1109" s="191">
        <f>IF(ISBLANK(Nomen.complète!AB1109),"-",Nomen.complète!AB1109)</f>
        <v>90</v>
      </c>
      <c r="H1109" s="191">
        <f>IF(ISBLANK(Nomen.complète!AC1109),"-",Nomen.complète!AC1109)</f>
        <v>0</v>
      </c>
    </row>
    <row r="1110" spans="1:8" x14ac:dyDescent="0.2">
      <c r="A1110" s="164">
        <f>IF(ISBLANK(Nomen.complète!V1110),"-",Nomen.complète!V1110)</f>
        <v>84310000</v>
      </c>
      <c r="B1110" s="189" t="str">
        <f>IF(ISBLANK(Nomen.complète!W1110),"-",Nomen.complète!W1110)</f>
        <v>Conseiller en santé (tertiaire - non réglementé)</v>
      </c>
      <c r="C1110" s="190">
        <f>IF(ISBLANK(Nomen.complète!X1110),"-",Nomen.complète!X1110)</f>
        <v>18</v>
      </c>
      <c r="D1110" s="190">
        <f>IF(ISBLANK(Nomen.complète!Y1110),"-",Nomen.complète!Y1110)</f>
        <v>65</v>
      </c>
      <c r="E1110" s="190">
        <f>IF(ISBLANK(Nomen.complète!Z1110),"-",Nomen.complète!Z1110)</f>
        <v>1</v>
      </c>
      <c r="F1110" s="190">
        <f>IF(ISBLANK(Nomen.complète!AA1110),"-",Nomen.complète!AA1110)</f>
        <v>5</v>
      </c>
      <c r="G1110" s="191">
        <f>IF(ISBLANK(Nomen.complète!AB1110),"-",Nomen.complète!AB1110)</f>
        <v>90</v>
      </c>
      <c r="H1110" s="191">
        <f>IF(ISBLANK(Nomen.complète!AC1110),"-",Nomen.complète!AC1110)</f>
        <v>0</v>
      </c>
    </row>
    <row r="1111" spans="1:8" x14ac:dyDescent="0.2">
      <c r="A1111" s="164">
        <f>IF(ISBLANK(Nomen.complète!V1111),"-",Nomen.complète!V1111)</f>
        <v>66200000</v>
      </c>
      <c r="B1111" s="189" t="str">
        <f>IF(ISBLANK(Nomen.complète!W1111),"-",Nomen.complète!W1111)</f>
        <v>Conseiller en sécurité électrique BF</v>
      </c>
      <c r="C1111" s="190">
        <f>IF(ISBLANK(Nomen.complète!X1111),"-",Nomen.complète!X1111)</f>
        <v>18</v>
      </c>
      <c r="D1111" s="190">
        <f>IF(ISBLANK(Nomen.complète!Y1111),"-",Nomen.complète!Y1111)</f>
        <v>65</v>
      </c>
      <c r="E1111" s="190">
        <f>IF(ISBLANK(Nomen.complète!Z1111),"-",Nomen.complète!Z1111)</f>
        <v>1</v>
      </c>
      <c r="F1111" s="190">
        <f>IF(ISBLANK(Nomen.complète!AA1111),"-",Nomen.complète!AA1111)</f>
        <v>5</v>
      </c>
      <c r="G1111" s="191">
        <f>IF(ISBLANK(Nomen.complète!AB1111),"-",Nomen.complète!AB1111)</f>
        <v>90</v>
      </c>
      <c r="H1111" s="191">
        <f>IF(ISBLANK(Nomen.complète!AC1111),"-",Nomen.complète!AC1111)</f>
        <v>0</v>
      </c>
    </row>
    <row r="1112" spans="1:8" x14ac:dyDescent="0.2">
      <c r="A1112" s="164">
        <f>IF(ISBLANK(Nomen.complète!V1112),"-",Nomen.complète!V1112)</f>
        <v>74080000</v>
      </c>
      <c r="B1112" s="189" t="str">
        <f>IF(ISBLANK(Nomen.complète!W1112),"-",Nomen.complète!W1112)</f>
        <v>Conseiller en tourisme BF</v>
      </c>
      <c r="C1112" s="190">
        <f>IF(ISBLANK(Nomen.complète!X1112),"-",Nomen.complète!X1112)</f>
        <v>18</v>
      </c>
      <c r="D1112" s="190">
        <f>IF(ISBLANK(Nomen.complète!Y1112),"-",Nomen.complète!Y1112)</f>
        <v>65</v>
      </c>
      <c r="E1112" s="190">
        <f>IF(ISBLANK(Nomen.complète!Z1112),"-",Nomen.complète!Z1112)</f>
        <v>1</v>
      </c>
      <c r="F1112" s="190">
        <f>IF(ISBLANK(Nomen.complète!AA1112),"-",Nomen.complète!AA1112)</f>
        <v>5</v>
      </c>
      <c r="G1112" s="191">
        <f>IF(ISBLANK(Nomen.complète!AB1112),"-",Nomen.complète!AB1112)</f>
        <v>90</v>
      </c>
      <c r="H1112" s="191">
        <f>IF(ISBLANK(Nomen.complète!AC1112),"-",Nomen.complète!AC1112)</f>
        <v>0</v>
      </c>
    </row>
    <row r="1113" spans="1:8" x14ac:dyDescent="0.2">
      <c r="A1113" s="164">
        <f>IF(ISBLANK(Nomen.complète!V1113),"-",Nomen.complète!V1113)</f>
        <v>71881000</v>
      </c>
      <c r="B1113" s="189" t="str">
        <f>IF(ISBLANK(Nomen.complète!W1113),"-",Nomen.complète!W1113)</f>
        <v>Conseiller en énergie et en efficacité énergétique, dipl.</v>
      </c>
      <c r="C1113" s="190">
        <f>IF(ISBLANK(Nomen.complète!X1113),"-",Nomen.complète!X1113)</f>
        <v>18</v>
      </c>
      <c r="D1113" s="190">
        <f>IF(ISBLANK(Nomen.complète!Y1113),"-",Nomen.complète!Y1113)</f>
        <v>65</v>
      </c>
      <c r="E1113" s="190">
        <f>IF(ISBLANK(Nomen.complète!Z1113),"-",Nomen.complète!Z1113)</f>
        <v>1</v>
      </c>
      <c r="F1113" s="190">
        <f>IF(ISBLANK(Nomen.complète!AA1113),"-",Nomen.complète!AA1113)</f>
        <v>5</v>
      </c>
      <c r="G1113" s="191">
        <f>IF(ISBLANK(Nomen.complète!AB1113),"-",Nomen.complète!AB1113)</f>
        <v>90</v>
      </c>
      <c r="H1113" s="191">
        <f>IF(ISBLANK(Nomen.complète!AC1113),"-",Nomen.complète!AC1113)</f>
        <v>0</v>
      </c>
    </row>
    <row r="1114" spans="1:8" x14ac:dyDescent="0.2">
      <c r="A1114" s="164">
        <f>IF(ISBLANK(Nomen.complète!V1114),"-",Nomen.complète!V1114)</f>
        <v>71920000</v>
      </c>
      <c r="B1114" s="189" t="str">
        <f>IF(ISBLANK(Nomen.complète!W1114),"-",Nomen.complète!W1114)</f>
        <v>Conseiller environnement BF</v>
      </c>
      <c r="C1114" s="190">
        <f>IF(ISBLANK(Nomen.complète!X1114),"-",Nomen.complète!X1114)</f>
        <v>18</v>
      </c>
      <c r="D1114" s="190">
        <f>IF(ISBLANK(Nomen.complète!Y1114),"-",Nomen.complète!Y1114)</f>
        <v>65</v>
      </c>
      <c r="E1114" s="190">
        <f>IF(ISBLANK(Nomen.complète!Z1114),"-",Nomen.complète!Z1114)</f>
        <v>1</v>
      </c>
      <c r="F1114" s="190">
        <f>IF(ISBLANK(Nomen.complète!AA1114),"-",Nomen.complète!AA1114)</f>
        <v>5</v>
      </c>
      <c r="G1114" s="191">
        <f>IF(ISBLANK(Nomen.complète!AB1114),"-",Nomen.complète!AB1114)</f>
        <v>90</v>
      </c>
      <c r="H1114" s="191">
        <f>IF(ISBLANK(Nomen.complète!AC1114),"-",Nomen.complète!AC1114)</f>
        <v>0</v>
      </c>
    </row>
    <row r="1115" spans="1:8" x14ac:dyDescent="0.2">
      <c r="A1115" s="164">
        <f>IF(ISBLANK(Nomen.complète!V1115),"-",Nomen.complète!V1115)</f>
        <v>85453000</v>
      </c>
      <c r="B1115" s="189" t="str">
        <f>IF(ISBLANK(Nomen.complète!W1115),"-",Nomen.complète!W1115)</f>
        <v>Conseiller familial (tertiaire - non réglementé)</v>
      </c>
      <c r="C1115" s="190">
        <f>IF(ISBLANK(Nomen.complète!X1115),"-",Nomen.complète!X1115)</f>
        <v>18</v>
      </c>
      <c r="D1115" s="190">
        <f>IF(ISBLANK(Nomen.complète!Y1115),"-",Nomen.complète!Y1115)</f>
        <v>65</v>
      </c>
      <c r="E1115" s="190">
        <f>IF(ISBLANK(Nomen.complète!Z1115),"-",Nomen.complète!Z1115)</f>
        <v>1</v>
      </c>
      <c r="F1115" s="190">
        <f>IF(ISBLANK(Nomen.complète!AA1115),"-",Nomen.complète!AA1115)</f>
        <v>5</v>
      </c>
      <c r="G1115" s="191">
        <f>IF(ISBLANK(Nomen.complète!AB1115),"-",Nomen.complète!AB1115)</f>
        <v>90</v>
      </c>
      <c r="H1115" s="191">
        <f>IF(ISBLANK(Nomen.complète!AC1115),"-",Nomen.complète!AC1115)</f>
        <v>0</v>
      </c>
    </row>
    <row r="1116" spans="1:8" x14ac:dyDescent="0.2">
      <c r="A1116" s="164">
        <f>IF(ISBLANK(Nomen.complète!V1116),"-",Nomen.complète!V1116)</f>
        <v>77110000</v>
      </c>
      <c r="B1116" s="189" t="str">
        <f>IF(ISBLANK(Nomen.complète!W1116),"-",Nomen.complète!W1116)</f>
        <v>Conseiller financier BF</v>
      </c>
      <c r="C1116" s="190">
        <f>IF(ISBLANK(Nomen.complète!X1116),"-",Nomen.complète!X1116)</f>
        <v>18</v>
      </c>
      <c r="D1116" s="190">
        <f>IF(ISBLANK(Nomen.complète!Y1116),"-",Nomen.complète!Y1116)</f>
        <v>65</v>
      </c>
      <c r="E1116" s="190">
        <f>IF(ISBLANK(Nomen.complète!Z1116),"-",Nomen.complète!Z1116)</f>
        <v>1</v>
      </c>
      <c r="F1116" s="190">
        <f>IF(ISBLANK(Nomen.complète!AA1116),"-",Nomen.complète!AA1116)</f>
        <v>5</v>
      </c>
      <c r="G1116" s="191">
        <f>IF(ISBLANK(Nomen.complète!AB1116),"-",Nomen.complète!AB1116)</f>
        <v>90</v>
      </c>
      <c r="H1116" s="191">
        <f>IF(ISBLANK(Nomen.complète!AC1116),"-",Nomen.complète!AC1116)</f>
        <v>0</v>
      </c>
    </row>
    <row r="1117" spans="1:8" x14ac:dyDescent="0.2">
      <c r="A1117" s="164">
        <f>IF(ISBLANK(Nomen.complète!V1117),"-",Nomen.complète!V1117)</f>
        <v>85448000</v>
      </c>
      <c r="B1117" s="189" t="str">
        <f>IF(ISBLANK(Nomen.complète!W1117),"-",Nomen.complète!W1117)</f>
        <v>Conseiller psychosocial (tertiaire - non réglementé)</v>
      </c>
      <c r="C1117" s="190">
        <f>IF(ISBLANK(Nomen.complète!X1117),"-",Nomen.complète!X1117)</f>
        <v>18</v>
      </c>
      <c r="D1117" s="190">
        <f>IF(ISBLANK(Nomen.complète!Y1117),"-",Nomen.complète!Y1117)</f>
        <v>65</v>
      </c>
      <c r="E1117" s="190">
        <f>IF(ISBLANK(Nomen.complète!Z1117),"-",Nomen.complète!Z1117)</f>
        <v>1</v>
      </c>
      <c r="F1117" s="190">
        <f>IF(ISBLANK(Nomen.complète!AA1117),"-",Nomen.complète!AA1117)</f>
        <v>5</v>
      </c>
      <c r="G1117" s="191">
        <f>IF(ISBLANK(Nomen.complète!AB1117),"-",Nomen.complète!AB1117)</f>
        <v>90</v>
      </c>
      <c r="H1117" s="191">
        <f>IF(ISBLANK(Nomen.complète!AC1117),"-",Nomen.complète!AC1117)</f>
        <v>0</v>
      </c>
    </row>
    <row r="1118" spans="1:8" x14ac:dyDescent="0.2">
      <c r="A1118" s="164">
        <f>IF(ISBLANK(Nomen.complète!V1118),"-",Nomen.complète!V1118)</f>
        <v>71860000</v>
      </c>
      <c r="B1118" s="189" t="str">
        <f>IF(ISBLANK(Nomen.complète!W1118),"-",Nomen.complète!W1118)</f>
        <v>Conseiller énergétique du bâtiment BF</v>
      </c>
      <c r="C1118" s="190">
        <f>IF(ISBLANK(Nomen.complète!X1118),"-",Nomen.complète!X1118)</f>
        <v>18</v>
      </c>
      <c r="D1118" s="190">
        <f>IF(ISBLANK(Nomen.complète!Y1118),"-",Nomen.complète!Y1118)</f>
        <v>65</v>
      </c>
      <c r="E1118" s="190">
        <f>IF(ISBLANK(Nomen.complète!Z1118),"-",Nomen.complète!Z1118)</f>
        <v>1</v>
      </c>
      <c r="F1118" s="190">
        <f>IF(ISBLANK(Nomen.complète!AA1118),"-",Nomen.complète!AA1118)</f>
        <v>5</v>
      </c>
      <c r="G1118" s="191">
        <f>IF(ISBLANK(Nomen.complète!AB1118),"-",Nomen.complète!AB1118)</f>
        <v>90</v>
      </c>
      <c r="H1118" s="191">
        <f>IF(ISBLANK(Nomen.complète!AC1118),"-",Nomen.complète!AC1118)</f>
        <v>0</v>
      </c>
    </row>
    <row r="1119" spans="1:8" x14ac:dyDescent="0.2">
      <c r="A1119" s="164">
        <f>IF(ISBLANK(Nomen.complète!V1119),"-",Nomen.complète!V1119)</f>
        <v>84290000</v>
      </c>
      <c r="B1119" s="189" t="str">
        <f>IF(ISBLANK(Nomen.complète!W1119),"-",Nomen.complète!W1119)</f>
        <v>Conseillère en allaitement (tertiaire - non réglementé)</v>
      </c>
      <c r="C1119" s="190">
        <f>IF(ISBLANK(Nomen.complète!X1119),"-",Nomen.complète!X1119)</f>
        <v>18</v>
      </c>
      <c r="D1119" s="190">
        <f>IF(ISBLANK(Nomen.complète!Y1119),"-",Nomen.complète!Y1119)</f>
        <v>65</v>
      </c>
      <c r="E1119" s="190">
        <f>IF(ISBLANK(Nomen.complète!Z1119),"-",Nomen.complète!Z1119)</f>
        <v>1</v>
      </c>
      <c r="F1119" s="190">
        <f>IF(ISBLANK(Nomen.complète!AA1119),"-",Nomen.complète!AA1119)</f>
        <v>5</v>
      </c>
      <c r="G1119" s="191">
        <f>IF(ISBLANK(Nomen.complète!AB1119),"-",Nomen.complète!AB1119)</f>
        <v>90</v>
      </c>
      <c r="H1119" s="191">
        <f>IF(ISBLANK(Nomen.complète!AC1119),"-",Nomen.complète!AC1119)</f>
        <v>0</v>
      </c>
    </row>
    <row r="1120" spans="1:8" x14ac:dyDescent="0.2">
      <c r="A1120" s="164">
        <f>IF(ISBLANK(Nomen.complète!V1120),"-",Nomen.complète!V1120)</f>
        <v>85620000</v>
      </c>
      <c r="B1120" s="189" t="str">
        <f>IF(ISBLANK(Nomen.complète!W1120),"-",Nomen.complète!W1120)</f>
        <v>Conseils parentaux (tertiaire - non réglementé)</v>
      </c>
      <c r="C1120" s="190">
        <f>IF(ISBLANK(Nomen.complète!X1120),"-",Nomen.complète!X1120)</f>
        <v>18</v>
      </c>
      <c r="D1120" s="190">
        <f>IF(ISBLANK(Nomen.complète!Y1120),"-",Nomen.complète!Y1120)</f>
        <v>65</v>
      </c>
      <c r="E1120" s="190">
        <f>IF(ISBLANK(Nomen.complète!Z1120),"-",Nomen.complète!Z1120)</f>
        <v>1</v>
      </c>
      <c r="F1120" s="190">
        <f>IF(ISBLANK(Nomen.complète!AA1120),"-",Nomen.complète!AA1120)</f>
        <v>5</v>
      </c>
      <c r="G1120" s="191">
        <f>IF(ISBLANK(Nomen.complète!AB1120),"-",Nomen.complète!AB1120)</f>
        <v>90</v>
      </c>
      <c r="H1120" s="191">
        <f>IF(ISBLANK(Nomen.complète!AC1120),"-",Nomen.complète!AC1120)</f>
        <v>0</v>
      </c>
    </row>
    <row r="1121" spans="1:8" x14ac:dyDescent="0.2">
      <c r="A1121" s="164">
        <f>IF(ISBLANK(Nomen.complète!V1121),"-",Nomen.complète!V1121)</f>
        <v>66750000</v>
      </c>
      <c r="B1121" s="189" t="str">
        <f>IF(ISBLANK(Nomen.complète!W1121),"-",Nomen.complète!W1121)</f>
        <v>Constructeur métallique, maître</v>
      </c>
      <c r="C1121" s="190">
        <f>IF(ISBLANK(Nomen.complète!X1121),"-",Nomen.complète!X1121)</f>
        <v>18</v>
      </c>
      <c r="D1121" s="190">
        <f>IF(ISBLANK(Nomen.complète!Y1121),"-",Nomen.complète!Y1121)</f>
        <v>65</v>
      </c>
      <c r="E1121" s="190">
        <f>IF(ISBLANK(Nomen.complète!Z1121),"-",Nomen.complète!Z1121)</f>
        <v>1</v>
      </c>
      <c r="F1121" s="190">
        <f>IF(ISBLANK(Nomen.complète!AA1121),"-",Nomen.complète!AA1121)</f>
        <v>5</v>
      </c>
      <c r="G1121" s="191">
        <f>IF(ISBLANK(Nomen.complète!AB1121),"-",Nomen.complète!AB1121)</f>
        <v>90</v>
      </c>
      <c r="H1121" s="191">
        <f>IF(ISBLANK(Nomen.complète!AC1121),"-",Nomen.complète!AC1121)</f>
        <v>0</v>
      </c>
    </row>
    <row r="1122" spans="1:8" x14ac:dyDescent="0.2">
      <c r="A1122" s="164">
        <f>IF(ISBLANK(Nomen.complète!V1122),"-",Nomen.complète!V1122)</f>
        <v>62020000</v>
      </c>
      <c r="B1122" s="189" t="str">
        <f>IF(ISBLANK(Nomen.complète!W1122),"-",Nomen.complète!W1122)</f>
        <v>Constructeur naval, maître</v>
      </c>
      <c r="C1122" s="190">
        <f>IF(ISBLANK(Nomen.complète!X1122),"-",Nomen.complète!X1122)</f>
        <v>18</v>
      </c>
      <c r="D1122" s="190">
        <f>IF(ISBLANK(Nomen.complète!Y1122),"-",Nomen.complète!Y1122)</f>
        <v>65</v>
      </c>
      <c r="E1122" s="190">
        <f>IF(ISBLANK(Nomen.complète!Z1122),"-",Nomen.complète!Z1122)</f>
        <v>1</v>
      </c>
      <c r="F1122" s="190">
        <f>IF(ISBLANK(Nomen.complète!AA1122),"-",Nomen.complète!AA1122)</f>
        <v>5</v>
      </c>
      <c r="G1122" s="191">
        <f>IF(ISBLANK(Nomen.complète!AB1122),"-",Nomen.complète!AB1122)</f>
        <v>90</v>
      </c>
      <c r="H1122" s="191">
        <f>IF(ISBLANK(Nomen.complète!AC1122),"-",Nomen.complète!AC1122)</f>
        <v>0</v>
      </c>
    </row>
    <row r="1123" spans="1:8" x14ac:dyDescent="0.2">
      <c r="A1123" s="164">
        <f>IF(ISBLANK(Nomen.complète!V1123),"-",Nomen.complète!V1123)</f>
        <v>94051000</v>
      </c>
      <c r="B1123" s="189" t="str">
        <f>IF(ISBLANK(Nomen.complète!W1123),"-",Nomen.complète!W1123)</f>
        <v>Construction métallique ES (OCM 2005)</v>
      </c>
      <c r="C1123" s="190">
        <f>IF(ISBLANK(Nomen.complète!X1123),"-",Nomen.complète!X1123)</f>
        <v>18</v>
      </c>
      <c r="D1123" s="190">
        <f>IF(ISBLANK(Nomen.complète!Y1123),"-",Nomen.complète!Y1123)</f>
        <v>65</v>
      </c>
      <c r="E1123" s="190">
        <f>IF(ISBLANK(Nomen.complète!Z1123),"-",Nomen.complète!Z1123)</f>
        <v>1</v>
      </c>
      <c r="F1123" s="190">
        <f>IF(ISBLANK(Nomen.complète!AA1123),"-",Nomen.complète!AA1123)</f>
        <v>5</v>
      </c>
      <c r="G1123" s="191">
        <f>IF(ISBLANK(Nomen.complète!AB1123),"-",Nomen.complète!AB1123)</f>
        <v>0</v>
      </c>
      <c r="H1123" s="191">
        <f>IF(ISBLANK(Nomen.complète!AC1123),"-",Nomen.complète!AC1123)</f>
        <v>0</v>
      </c>
    </row>
    <row r="1124" spans="1:8" x14ac:dyDescent="0.2">
      <c r="A1124" s="164">
        <f>IF(ISBLANK(Nomen.complète!V1124),"-",Nomen.complète!V1124)</f>
        <v>87120000</v>
      </c>
      <c r="B1124" s="189" t="str">
        <f>IF(ISBLANK(Nomen.complète!W1124),"-",Nomen.complète!W1124)</f>
        <v>Consultant petite enfance BF</v>
      </c>
      <c r="C1124" s="190">
        <f>IF(ISBLANK(Nomen.complète!X1124),"-",Nomen.complète!X1124)</f>
        <v>18</v>
      </c>
      <c r="D1124" s="190">
        <f>IF(ISBLANK(Nomen.complète!Y1124),"-",Nomen.complète!Y1124)</f>
        <v>65</v>
      </c>
      <c r="E1124" s="190">
        <f>IF(ISBLANK(Nomen.complète!Z1124),"-",Nomen.complète!Z1124)</f>
        <v>1</v>
      </c>
      <c r="F1124" s="190">
        <f>IF(ISBLANK(Nomen.complète!AA1124),"-",Nomen.complète!AA1124)</f>
        <v>5</v>
      </c>
      <c r="G1124" s="191">
        <f>IF(ISBLANK(Nomen.complète!AB1124),"-",Nomen.complète!AB1124)</f>
        <v>90</v>
      </c>
      <c r="H1124" s="191">
        <f>IF(ISBLANK(Nomen.complète!AC1124),"-",Nomen.complète!AC1124)</f>
        <v>0</v>
      </c>
    </row>
    <row r="1125" spans="1:8" x14ac:dyDescent="0.2">
      <c r="A1125" s="164">
        <f>IF(ISBLANK(Nomen.complète!V1125),"-",Nomen.complète!V1125)</f>
        <v>84485000</v>
      </c>
      <c r="B1125" s="189" t="str">
        <f>IF(ISBLANK(Nomen.complète!W1125),"-",Nomen.complète!W1125)</f>
        <v>Consultation en soins infirmiers EPD (tertiaire - non réglementé)</v>
      </c>
      <c r="C1125" s="190">
        <f>IF(ISBLANK(Nomen.complète!X1125),"-",Nomen.complète!X1125)</f>
        <v>18</v>
      </c>
      <c r="D1125" s="190">
        <f>IF(ISBLANK(Nomen.complète!Y1125),"-",Nomen.complète!Y1125)</f>
        <v>65</v>
      </c>
      <c r="E1125" s="190">
        <f>IF(ISBLANK(Nomen.complète!Z1125),"-",Nomen.complète!Z1125)</f>
        <v>1</v>
      </c>
      <c r="F1125" s="190">
        <f>IF(ISBLANK(Nomen.complète!AA1125),"-",Nomen.complète!AA1125)</f>
        <v>5</v>
      </c>
      <c r="G1125" s="191">
        <f>IF(ISBLANK(Nomen.complète!AB1125),"-",Nomen.complète!AB1125)</f>
        <v>90</v>
      </c>
      <c r="H1125" s="191">
        <f>IF(ISBLANK(Nomen.complète!AC1125),"-",Nomen.complète!AC1125)</f>
        <v>0</v>
      </c>
    </row>
    <row r="1126" spans="1:8" x14ac:dyDescent="0.2">
      <c r="A1126" s="164">
        <f>IF(ISBLANK(Nomen.complète!V1126),"-",Nomen.complète!V1126)</f>
        <v>75210000</v>
      </c>
      <c r="B1126" s="189" t="str">
        <f>IF(ISBLANK(Nomen.complète!W1126),"-",Nomen.complète!W1126)</f>
        <v>Contact Center Supervisor BF</v>
      </c>
      <c r="C1126" s="190">
        <f>IF(ISBLANK(Nomen.complète!X1126),"-",Nomen.complète!X1126)</f>
        <v>18</v>
      </c>
      <c r="D1126" s="190">
        <f>IF(ISBLANK(Nomen.complète!Y1126),"-",Nomen.complète!Y1126)</f>
        <v>65</v>
      </c>
      <c r="E1126" s="190">
        <f>IF(ISBLANK(Nomen.complète!Z1126),"-",Nomen.complète!Z1126)</f>
        <v>1</v>
      </c>
      <c r="F1126" s="190">
        <f>IF(ISBLANK(Nomen.complète!AA1126),"-",Nomen.complète!AA1126)</f>
        <v>5</v>
      </c>
      <c r="G1126" s="191">
        <f>IF(ISBLANK(Nomen.complète!AB1126),"-",Nomen.complète!AB1126)</f>
        <v>90</v>
      </c>
      <c r="H1126" s="191">
        <f>IF(ISBLANK(Nomen.complète!AC1126),"-",Nomen.complète!AC1126)</f>
        <v>0</v>
      </c>
    </row>
    <row r="1127" spans="1:8" x14ac:dyDescent="0.2">
      <c r="A1127" s="164">
        <f>IF(ISBLANK(Nomen.complète!V1127),"-",Nomen.complète!V1127)</f>
        <v>69110000</v>
      </c>
      <c r="B1127" s="189" t="str">
        <f>IF(ISBLANK(Nomen.complète!W1127),"-",Nomen.complète!W1127)</f>
        <v>Contremaître (bâtiment) BF</v>
      </c>
      <c r="C1127" s="190">
        <f>IF(ISBLANK(Nomen.complète!X1127),"-",Nomen.complète!X1127)</f>
        <v>18</v>
      </c>
      <c r="D1127" s="190">
        <f>IF(ISBLANK(Nomen.complète!Y1127),"-",Nomen.complète!Y1127)</f>
        <v>65</v>
      </c>
      <c r="E1127" s="190">
        <f>IF(ISBLANK(Nomen.complète!Z1127),"-",Nomen.complète!Z1127)</f>
        <v>1</v>
      </c>
      <c r="F1127" s="190">
        <f>IF(ISBLANK(Nomen.complète!AA1127),"-",Nomen.complète!AA1127)</f>
        <v>5</v>
      </c>
      <c r="G1127" s="191">
        <f>IF(ISBLANK(Nomen.complète!AB1127),"-",Nomen.complète!AB1127)</f>
        <v>90</v>
      </c>
      <c r="H1127" s="191">
        <f>IF(ISBLANK(Nomen.complète!AC1127),"-",Nomen.complète!AC1127)</f>
        <v>0</v>
      </c>
    </row>
    <row r="1128" spans="1:8" x14ac:dyDescent="0.2">
      <c r="A1128" s="164">
        <f>IF(ISBLANK(Nomen.complète!V1128),"-",Nomen.complète!V1128)</f>
        <v>69120000</v>
      </c>
      <c r="B1128" s="189" t="str">
        <f>IF(ISBLANK(Nomen.complète!W1128),"-",Nomen.complète!W1128)</f>
        <v>Contremaître (génie civile) BF</v>
      </c>
      <c r="C1128" s="190">
        <f>IF(ISBLANK(Nomen.complète!X1128),"-",Nomen.complète!X1128)</f>
        <v>18</v>
      </c>
      <c r="D1128" s="190">
        <f>IF(ISBLANK(Nomen.complète!Y1128),"-",Nomen.complète!Y1128)</f>
        <v>65</v>
      </c>
      <c r="E1128" s="190">
        <f>IF(ISBLANK(Nomen.complète!Z1128),"-",Nomen.complète!Z1128)</f>
        <v>1</v>
      </c>
      <c r="F1128" s="190">
        <f>IF(ISBLANK(Nomen.complète!AA1128),"-",Nomen.complète!AA1128)</f>
        <v>5</v>
      </c>
      <c r="G1128" s="191">
        <f>IF(ISBLANK(Nomen.complète!AB1128),"-",Nomen.complète!AB1128)</f>
        <v>90</v>
      </c>
      <c r="H1128" s="191">
        <f>IF(ISBLANK(Nomen.complète!AC1128),"-",Nomen.complète!AC1128)</f>
        <v>0</v>
      </c>
    </row>
    <row r="1129" spans="1:8" x14ac:dyDescent="0.2">
      <c r="A1129" s="164">
        <f>IF(ISBLANK(Nomen.complète!V1129),"-",Nomen.complète!V1129)</f>
        <v>62070000</v>
      </c>
      <c r="B1129" s="189" t="str">
        <f>IF(ISBLANK(Nomen.complète!W1129),"-",Nomen.complète!W1129)</f>
        <v>Contremaître charpentier BF</v>
      </c>
      <c r="C1129" s="190">
        <f>IF(ISBLANK(Nomen.complète!X1129),"-",Nomen.complète!X1129)</f>
        <v>18</v>
      </c>
      <c r="D1129" s="190">
        <f>IF(ISBLANK(Nomen.complète!Y1129),"-",Nomen.complète!Y1129)</f>
        <v>65</v>
      </c>
      <c r="E1129" s="190">
        <f>IF(ISBLANK(Nomen.complète!Z1129),"-",Nomen.complète!Z1129)</f>
        <v>1</v>
      </c>
      <c r="F1129" s="190">
        <f>IF(ISBLANK(Nomen.complète!AA1129),"-",Nomen.complète!AA1129)</f>
        <v>5</v>
      </c>
      <c r="G1129" s="191">
        <f>IF(ISBLANK(Nomen.complète!AB1129),"-",Nomen.complète!AB1129)</f>
        <v>90</v>
      </c>
      <c r="H1129" s="191">
        <f>IF(ISBLANK(Nomen.complète!AC1129),"-",Nomen.complète!AC1129)</f>
        <v>0</v>
      </c>
    </row>
    <row r="1130" spans="1:8" x14ac:dyDescent="0.2">
      <c r="A1130" s="164">
        <f>IF(ISBLANK(Nomen.complète!V1130),"-",Nomen.complète!V1130)</f>
        <v>69091000</v>
      </c>
      <c r="B1130" s="189" t="str">
        <f>IF(ISBLANK(Nomen.complète!W1130),"-",Nomen.complète!W1130)</f>
        <v>Contremaître construction BF (dès 2023)</v>
      </c>
      <c r="C1130" s="190">
        <f>IF(ISBLANK(Nomen.complète!X1130),"-",Nomen.complète!X1130)</f>
        <v>18</v>
      </c>
      <c r="D1130" s="190">
        <f>IF(ISBLANK(Nomen.complète!Y1130),"-",Nomen.complète!Y1130)</f>
        <v>65</v>
      </c>
      <c r="E1130" s="190">
        <f>IF(ISBLANK(Nomen.complète!Z1130),"-",Nomen.complète!Z1130)</f>
        <v>1</v>
      </c>
      <c r="F1130" s="190">
        <f>IF(ISBLANK(Nomen.complète!AA1130),"-",Nomen.complète!AA1130)</f>
        <v>5</v>
      </c>
      <c r="G1130" s="191">
        <f>IF(ISBLANK(Nomen.complète!AB1130),"-",Nomen.complète!AB1130)</f>
        <v>90</v>
      </c>
      <c r="H1130" s="191">
        <f>IF(ISBLANK(Nomen.complète!AC1130),"-",Nomen.complète!AC1130)</f>
        <v>0</v>
      </c>
    </row>
    <row r="1131" spans="1:8" x14ac:dyDescent="0.2">
      <c r="A1131" s="164">
        <f>IF(ISBLANK(Nomen.complète!V1131),"-",Nomen.complète!V1131)</f>
        <v>69500001</v>
      </c>
      <c r="B1131" s="189" t="str">
        <f>IF(ISBLANK(Nomen.complète!W1131),"-",Nomen.complète!W1131)</f>
        <v>Contremaître de construction de routes BF - Construction de voies de communication</v>
      </c>
      <c r="C1131" s="190">
        <f>IF(ISBLANK(Nomen.complète!X1131),"-",Nomen.complète!X1131)</f>
        <v>18</v>
      </c>
      <c r="D1131" s="190">
        <f>IF(ISBLANK(Nomen.complète!Y1131),"-",Nomen.complète!Y1131)</f>
        <v>65</v>
      </c>
      <c r="E1131" s="190">
        <f>IF(ISBLANK(Nomen.complète!Z1131),"-",Nomen.complète!Z1131)</f>
        <v>1</v>
      </c>
      <c r="F1131" s="190">
        <f>IF(ISBLANK(Nomen.complète!AA1131),"-",Nomen.complète!AA1131)</f>
        <v>5</v>
      </c>
      <c r="G1131" s="191">
        <f>IF(ISBLANK(Nomen.complète!AB1131),"-",Nomen.complète!AB1131)</f>
        <v>90</v>
      </c>
      <c r="H1131" s="191">
        <f>IF(ISBLANK(Nomen.complète!AC1131),"-",Nomen.complète!AC1131)</f>
        <v>0</v>
      </c>
    </row>
    <row r="1132" spans="1:8" x14ac:dyDescent="0.2">
      <c r="A1132" s="164">
        <f>IF(ISBLANK(Nomen.complète!V1132),"-",Nomen.complète!V1132)</f>
        <v>69500000</v>
      </c>
      <c r="B1132" s="189" t="str">
        <f>IF(ISBLANK(Nomen.complète!W1132),"-",Nomen.complète!W1132)</f>
        <v>Contremaître de construction de routes BF - sans autres indications</v>
      </c>
      <c r="C1132" s="190">
        <f>IF(ISBLANK(Nomen.complète!X1132),"-",Nomen.complète!X1132)</f>
        <v>18</v>
      </c>
      <c r="D1132" s="190">
        <f>IF(ISBLANK(Nomen.complète!Y1132),"-",Nomen.complète!Y1132)</f>
        <v>65</v>
      </c>
      <c r="E1132" s="190">
        <f>IF(ISBLANK(Nomen.complète!Z1132),"-",Nomen.complète!Z1132)</f>
        <v>1</v>
      </c>
      <c r="F1132" s="190">
        <f>IF(ISBLANK(Nomen.complète!AA1132),"-",Nomen.complète!AA1132)</f>
        <v>5</v>
      </c>
      <c r="G1132" s="191">
        <f>IF(ISBLANK(Nomen.complète!AB1132),"-",Nomen.complète!AB1132)</f>
        <v>90</v>
      </c>
      <c r="H1132" s="191">
        <f>IF(ISBLANK(Nomen.complète!AC1132),"-",Nomen.complète!AC1132)</f>
        <v>0</v>
      </c>
    </row>
    <row r="1133" spans="1:8" x14ac:dyDescent="0.2">
      <c r="A1133" s="164">
        <f>IF(ISBLANK(Nomen.complète!V1133),"-",Nomen.complète!V1133)</f>
        <v>71900000</v>
      </c>
      <c r="B1133" s="189" t="str">
        <f>IF(ISBLANK(Nomen.complète!W1133),"-",Nomen.complète!W1133)</f>
        <v>Contremaître de l'industrie de la construction de machines et d'appareils, dipl.</v>
      </c>
      <c r="C1133" s="190">
        <f>IF(ISBLANK(Nomen.complète!X1133),"-",Nomen.complète!X1133)</f>
        <v>18</v>
      </c>
      <c r="D1133" s="190">
        <f>IF(ISBLANK(Nomen.complète!Y1133),"-",Nomen.complète!Y1133)</f>
        <v>65</v>
      </c>
      <c r="E1133" s="190">
        <f>IF(ISBLANK(Nomen.complète!Z1133),"-",Nomen.complète!Z1133)</f>
        <v>1</v>
      </c>
      <c r="F1133" s="190">
        <f>IF(ISBLANK(Nomen.complète!AA1133),"-",Nomen.complète!AA1133)</f>
        <v>5</v>
      </c>
      <c r="G1133" s="191">
        <f>IF(ISBLANK(Nomen.complète!AB1133),"-",Nomen.complète!AB1133)</f>
        <v>90</v>
      </c>
      <c r="H1133" s="191">
        <f>IF(ISBLANK(Nomen.complète!AC1133),"-",Nomen.complète!AC1133)</f>
        <v>0</v>
      </c>
    </row>
    <row r="1134" spans="1:8" x14ac:dyDescent="0.2">
      <c r="A1134" s="164">
        <f>IF(ISBLANK(Nomen.complète!V1134),"-",Nomen.complète!V1134)</f>
        <v>71190000</v>
      </c>
      <c r="B1134" s="189" t="str">
        <f>IF(ISBLANK(Nomen.complète!W1134),"-",Nomen.complète!W1134)</f>
        <v>Contremaître de sciage d'édifice BF</v>
      </c>
      <c r="C1134" s="190">
        <f>IF(ISBLANK(Nomen.complète!X1134),"-",Nomen.complète!X1134)</f>
        <v>18</v>
      </c>
      <c r="D1134" s="190">
        <f>IF(ISBLANK(Nomen.complète!Y1134),"-",Nomen.complète!Y1134)</f>
        <v>65</v>
      </c>
      <c r="E1134" s="190">
        <f>IF(ISBLANK(Nomen.complète!Z1134),"-",Nomen.complète!Z1134)</f>
        <v>1</v>
      </c>
      <c r="F1134" s="190">
        <f>IF(ISBLANK(Nomen.complète!AA1134),"-",Nomen.complète!AA1134)</f>
        <v>5</v>
      </c>
      <c r="G1134" s="191">
        <f>IF(ISBLANK(Nomen.complète!AB1134),"-",Nomen.complète!AB1134)</f>
        <v>90</v>
      </c>
      <c r="H1134" s="191">
        <f>IF(ISBLANK(Nomen.complète!AC1134),"-",Nomen.complète!AC1134)</f>
        <v>0</v>
      </c>
    </row>
    <row r="1135" spans="1:8" x14ac:dyDescent="0.2">
      <c r="A1135" s="164">
        <f>IF(ISBLANK(Nomen.complète!V1135),"-",Nomen.complète!V1135)</f>
        <v>69600000</v>
      </c>
      <c r="B1135" s="189" t="str">
        <f>IF(ISBLANK(Nomen.complète!W1135),"-",Nomen.complète!W1135)</f>
        <v>Contremaître de voies ferrées BF</v>
      </c>
      <c r="C1135" s="190">
        <f>IF(ISBLANK(Nomen.complète!X1135),"-",Nomen.complète!X1135)</f>
        <v>18</v>
      </c>
      <c r="D1135" s="190">
        <f>IF(ISBLANK(Nomen.complète!Y1135),"-",Nomen.complète!Y1135)</f>
        <v>65</v>
      </c>
      <c r="E1135" s="190">
        <f>IF(ISBLANK(Nomen.complète!Z1135),"-",Nomen.complète!Z1135)</f>
        <v>1</v>
      </c>
      <c r="F1135" s="190">
        <f>IF(ISBLANK(Nomen.complète!AA1135),"-",Nomen.complète!AA1135)</f>
        <v>5</v>
      </c>
      <c r="G1135" s="191">
        <f>IF(ISBLANK(Nomen.complète!AB1135),"-",Nomen.complète!AB1135)</f>
        <v>90</v>
      </c>
      <c r="H1135" s="191">
        <f>IF(ISBLANK(Nomen.complète!AC1135),"-",Nomen.complète!AC1135)</f>
        <v>0</v>
      </c>
    </row>
    <row r="1136" spans="1:8" x14ac:dyDescent="0.2">
      <c r="A1136" s="164">
        <f>IF(ISBLANK(Nomen.complète!V1136),"-",Nomen.complète!V1136)</f>
        <v>66480000</v>
      </c>
      <c r="B1136" s="189" t="str">
        <f>IF(ISBLANK(Nomen.complète!W1136),"-",Nomen.complète!W1136)</f>
        <v>Contremaître en chauffage BF</v>
      </c>
      <c r="C1136" s="190">
        <f>IF(ISBLANK(Nomen.complète!X1136),"-",Nomen.complète!X1136)</f>
        <v>18</v>
      </c>
      <c r="D1136" s="190">
        <f>IF(ISBLANK(Nomen.complète!Y1136),"-",Nomen.complète!Y1136)</f>
        <v>65</v>
      </c>
      <c r="E1136" s="190">
        <f>IF(ISBLANK(Nomen.complète!Z1136),"-",Nomen.complète!Z1136)</f>
        <v>1</v>
      </c>
      <c r="F1136" s="190">
        <f>IF(ISBLANK(Nomen.complète!AA1136),"-",Nomen.complète!AA1136)</f>
        <v>5</v>
      </c>
      <c r="G1136" s="191">
        <f>IF(ISBLANK(Nomen.complète!AB1136),"-",Nomen.complète!AB1136)</f>
        <v>90</v>
      </c>
      <c r="H1136" s="191">
        <f>IF(ISBLANK(Nomen.complète!AC1136),"-",Nomen.complète!AC1136)</f>
        <v>0</v>
      </c>
    </row>
    <row r="1137" spans="1:8" x14ac:dyDescent="0.2">
      <c r="A1137" s="164">
        <f>IF(ISBLANK(Nomen.complète!V1137),"-",Nomen.complète!V1137)</f>
        <v>69510000</v>
      </c>
      <c r="B1137" s="189" t="str">
        <f>IF(ISBLANK(Nomen.complète!W1137),"-",Nomen.complète!W1137)</f>
        <v>Contremaître en entretien de routes BF</v>
      </c>
      <c r="C1137" s="190">
        <f>IF(ISBLANK(Nomen.complète!X1137),"-",Nomen.complète!X1137)</f>
        <v>18</v>
      </c>
      <c r="D1137" s="190">
        <f>IF(ISBLANK(Nomen.complète!Y1137),"-",Nomen.complète!Y1137)</f>
        <v>65</v>
      </c>
      <c r="E1137" s="190">
        <f>IF(ISBLANK(Nomen.complète!Z1137),"-",Nomen.complète!Z1137)</f>
        <v>1</v>
      </c>
      <c r="F1137" s="190">
        <f>IF(ISBLANK(Nomen.complète!AA1137),"-",Nomen.complète!AA1137)</f>
        <v>5</v>
      </c>
      <c r="G1137" s="191">
        <f>IF(ISBLANK(Nomen.complète!AB1137),"-",Nomen.complète!AB1137)</f>
        <v>90</v>
      </c>
      <c r="H1137" s="191">
        <f>IF(ISBLANK(Nomen.complète!AC1137),"-",Nomen.complète!AC1137)</f>
        <v>0</v>
      </c>
    </row>
    <row r="1138" spans="1:8" x14ac:dyDescent="0.2">
      <c r="A1138" s="164">
        <f>IF(ISBLANK(Nomen.complète!V1138),"-",Nomen.complète!V1138)</f>
        <v>67050000</v>
      </c>
      <c r="B1138" s="189" t="str">
        <f>IF(ISBLANK(Nomen.complète!W1138),"-",Nomen.complète!W1138)</f>
        <v>Contremaître en ferblanterie BF</v>
      </c>
      <c r="C1138" s="190">
        <f>IF(ISBLANK(Nomen.complète!X1138),"-",Nomen.complète!X1138)</f>
        <v>18</v>
      </c>
      <c r="D1138" s="190">
        <f>IF(ISBLANK(Nomen.complète!Y1138),"-",Nomen.complète!Y1138)</f>
        <v>65</v>
      </c>
      <c r="E1138" s="190">
        <f>IF(ISBLANK(Nomen.complète!Z1138),"-",Nomen.complète!Z1138)</f>
        <v>1</v>
      </c>
      <c r="F1138" s="190">
        <f>IF(ISBLANK(Nomen.complète!AA1138),"-",Nomen.complète!AA1138)</f>
        <v>5</v>
      </c>
      <c r="G1138" s="191">
        <f>IF(ISBLANK(Nomen.complète!AB1138),"-",Nomen.complète!AB1138)</f>
        <v>90</v>
      </c>
      <c r="H1138" s="191">
        <f>IF(ISBLANK(Nomen.complète!AC1138),"-",Nomen.complète!AC1138)</f>
        <v>0</v>
      </c>
    </row>
    <row r="1139" spans="1:8" x14ac:dyDescent="0.2">
      <c r="A1139" s="164">
        <f>IF(ISBLANK(Nomen.complète!V1139),"-",Nomen.complète!V1139)</f>
        <v>66815000</v>
      </c>
      <c r="B1139" s="189" t="str">
        <f>IF(ISBLANK(Nomen.complète!W1139),"-",Nomen.complète!W1139)</f>
        <v>Contremaître en ventilation BF</v>
      </c>
      <c r="C1139" s="190">
        <f>IF(ISBLANK(Nomen.complète!X1139),"-",Nomen.complète!X1139)</f>
        <v>18</v>
      </c>
      <c r="D1139" s="190">
        <f>IF(ISBLANK(Nomen.complète!Y1139),"-",Nomen.complète!Y1139)</f>
        <v>65</v>
      </c>
      <c r="E1139" s="190">
        <f>IF(ISBLANK(Nomen.complète!Z1139),"-",Nomen.complète!Z1139)</f>
        <v>1</v>
      </c>
      <c r="F1139" s="190">
        <f>IF(ISBLANK(Nomen.complète!AA1139),"-",Nomen.complète!AA1139)</f>
        <v>5</v>
      </c>
      <c r="G1139" s="191">
        <f>IF(ISBLANK(Nomen.complète!AB1139),"-",Nomen.complète!AB1139)</f>
        <v>90</v>
      </c>
      <c r="H1139" s="191">
        <f>IF(ISBLANK(Nomen.complète!AC1139),"-",Nomen.complète!AC1139)</f>
        <v>0</v>
      </c>
    </row>
    <row r="1140" spans="1:8" x14ac:dyDescent="0.2">
      <c r="A1140" s="164">
        <f>IF(ISBLANK(Nomen.complète!V1140),"-",Nomen.complète!V1140)</f>
        <v>58150000</v>
      </c>
      <c r="B1140" s="189" t="str">
        <f>IF(ISBLANK(Nomen.complète!W1140),"-",Nomen.complète!W1140)</f>
        <v>Contremaître forestier BF</v>
      </c>
      <c r="C1140" s="190">
        <f>IF(ISBLANK(Nomen.complète!X1140),"-",Nomen.complète!X1140)</f>
        <v>18</v>
      </c>
      <c r="D1140" s="190">
        <f>IF(ISBLANK(Nomen.complète!Y1140),"-",Nomen.complète!Y1140)</f>
        <v>65</v>
      </c>
      <c r="E1140" s="190">
        <f>IF(ISBLANK(Nomen.complète!Z1140),"-",Nomen.complète!Z1140)</f>
        <v>1</v>
      </c>
      <c r="F1140" s="190">
        <f>IF(ISBLANK(Nomen.complète!AA1140),"-",Nomen.complète!AA1140)</f>
        <v>5</v>
      </c>
      <c r="G1140" s="191">
        <f>IF(ISBLANK(Nomen.complète!AB1140),"-",Nomen.complète!AB1140)</f>
        <v>90</v>
      </c>
      <c r="H1140" s="191">
        <f>IF(ISBLANK(Nomen.complète!AC1140),"-",Nomen.complète!AC1140)</f>
        <v>0</v>
      </c>
    </row>
    <row r="1141" spans="1:8" x14ac:dyDescent="0.2">
      <c r="A1141" s="164">
        <f>IF(ISBLANK(Nomen.complète!V1141),"-",Nomen.complète!V1141)</f>
        <v>69200000</v>
      </c>
      <c r="B1141" s="189" t="str">
        <f>IF(ISBLANK(Nomen.complète!W1141),"-",Nomen.complète!W1141)</f>
        <v>Contremaître foreur BF</v>
      </c>
      <c r="C1141" s="190">
        <f>IF(ISBLANK(Nomen.complète!X1141),"-",Nomen.complète!X1141)</f>
        <v>18</v>
      </c>
      <c r="D1141" s="190">
        <f>IF(ISBLANK(Nomen.complète!Y1141),"-",Nomen.complète!Y1141)</f>
        <v>65</v>
      </c>
      <c r="E1141" s="190">
        <f>IF(ISBLANK(Nomen.complète!Z1141),"-",Nomen.complète!Z1141)</f>
        <v>1</v>
      </c>
      <c r="F1141" s="190">
        <f>IF(ISBLANK(Nomen.complète!AA1141),"-",Nomen.complète!AA1141)</f>
        <v>5</v>
      </c>
      <c r="G1141" s="191">
        <f>IF(ISBLANK(Nomen.complète!AB1141),"-",Nomen.complète!AB1141)</f>
        <v>90</v>
      </c>
      <c r="H1141" s="191">
        <f>IF(ISBLANK(Nomen.complète!AC1141),"-",Nomen.complète!AC1141)</f>
        <v>0</v>
      </c>
    </row>
    <row r="1142" spans="1:8" x14ac:dyDescent="0.2">
      <c r="A1142" s="164">
        <f>IF(ISBLANK(Nomen.complète!V1142),"-",Nomen.complète!V1142)</f>
        <v>57250007</v>
      </c>
      <c r="B1142" s="189" t="str">
        <f>IF(ISBLANK(Nomen.complète!W1142),"-",Nomen.complète!W1142)</f>
        <v>Contremaître jardinier BF - Conseiller à la clientèle</v>
      </c>
      <c r="C1142" s="190">
        <f>IF(ISBLANK(Nomen.complète!X1142),"-",Nomen.complète!X1142)</f>
        <v>18</v>
      </c>
      <c r="D1142" s="190">
        <f>IF(ISBLANK(Nomen.complète!Y1142),"-",Nomen.complète!Y1142)</f>
        <v>65</v>
      </c>
      <c r="E1142" s="190">
        <f>IF(ISBLANK(Nomen.complète!Z1142),"-",Nomen.complète!Z1142)</f>
        <v>1</v>
      </c>
      <c r="F1142" s="190">
        <f>IF(ISBLANK(Nomen.complète!AA1142),"-",Nomen.complète!AA1142)</f>
        <v>5</v>
      </c>
      <c r="G1142" s="191">
        <f>IF(ISBLANK(Nomen.complète!AB1142),"-",Nomen.complète!AB1142)</f>
        <v>90</v>
      </c>
      <c r="H1142" s="191">
        <f>IF(ISBLANK(Nomen.complète!AC1142),"-",Nomen.complète!AC1142)</f>
        <v>0</v>
      </c>
    </row>
    <row r="1143" spans="1:8" x14ac:dyDescent="0.2">
      <c r="A1143" s="164">
        <f>IF(ISBLANK(Nomen.complète!V1143),"-",Nomen.complète!V1143)</f>
        <v>57250006</v>
      </c>
      <c r="B1143" s="189" t="str">
        <f>IF(ISBLANK(Nomen.complète!W1143),"-",Nomen.complète!W1143)</f>
        <v>Contremaître jardinier BF - Cultivateur de plantes vivaces</v>
      </c>
      <c r="C1143" s="190">
        <f>IF(ISBLANK(Nomen.complète!X1143),"-",Nomen.complète!X1143)</f>
        <v>18</v>
      </c>
      <c r="D1143" s="190">
        <f>IF(ISBLANK(Nomen.complète!Y1143),"-",Nomen.complète!Y1143)</f>
        <v>65</v>
      </c>
      <c r="E1143" s="190">
        <f>IF(ISBLANK(Nomen.complète!Z1143),"-",Nomen.complète!Z1143)</f>
        <v>1</v>
      </c>
      <c r="F1143" s="190">
        <f>IF(ISBLANK(Nomen.complète!AA1143),"-",Nomen.complète!AA1143)</f>
        <v>5</v>
      </c>
      <c r="G1143" s="191">
        <f>IF(ISBLANK(Nomen.complète!AB1143),"-",Nomen.complète!AB1143)</f>
        <v>90</v>
      </c>
      <c r="H1143" s="191">
        <f>IF(ISBLANK(Nomen.complète!AC1143),"-",Nomen.complète!AC1143)</f>
        <v>0</v>
      </c>
    </row>
    <row r="1144" spans="1:8" x14ac:dyDescent="0.2">
      <c r="A1144" s="164">
        <f>IF(ISBLANK(Nomen.complète!V1144),"-",Nomen.complète!V1144)</f>
        <v>57250004</v>
      </c>
      <c r="B1144" s="189" t="str">
        <f>IF(ISBLANK(Nomen.complète!W1144),"-",Nomen.complète!W1144)</f>
        <v>Contremaître jardinier BF - Floriculteur</v>
      </c>
      <c r="C1144" s="190">
        <f>IF(ISBLANK(Nomen.complète!X1144),"-",Nomen.complète!X1144)</f>
        <v>18</v>
      </c>
      <c r="D1144" s="190">
        <f>IF(ISBLANK(Nomen.complète!Y1144),"-",Nomen.complète!Y1144)</f>
        <v>65</v>
      </c>
      <c r="E1144" s="190">
        <f>IF(ISBLANK(Nomen.complète!Z1144),"-",Nomen.complète!Z1144)</f>
        <v>1</v>
      </c>
      <c r="F1144" s="190">
        <f>IF(ISBLANK(Nomen.complète!AA1144),"-",Nomen.complète!AA1144)</f>
        <v>5</v>
      </c>
      <c r="G1144" s="191">
        <f>IF(ISBLANK(Nomen.complète!AB1144),"-",Nomen.complète!AB1144)</f>
        <v>90</v>
      </c>
      <c r="H1144" s="191">
        <f>IF(ISBLANK(Nomen.complète!AC1144),"-",Nomen.complète!AC1144)</f>
        <v>0</v>
      </c>
    </row>
    <row r="1145" spans="1:8" x14ac:dyDescent="0.2">
      <c r="A1145" s="164">
        <f>IF(ISBLANK(Nomen.complète!V1145),"-",Nomen.complète!V1145)</f>
        <v>57250001</v>
      </c>
      <c r="B1145" s="189" t="str">
        <f>IF(ISBLANK(Nomen.complète!W1145),"-",Nomen.complète!W1145)</f>
        <v>Contremaître jardinier BF - Paysagiste</v>
      </c>
      <c r="C1145" s="190">
        <f>IF(ISBLANK(Nomen.complète!X1145),"-",Nomen.complète!X1145)</f>
        <v>18</v>
      </c>
      <c r="D1145" s="190">
        <f>IF(ISBLANK(Nomen.complète!Y1145),"-",Nomen.complète!Y1145)</f>
        <v>65</v>
      </c>
      <c r="E1145" s="190">
        <f>IF(ISBLANK(Nomen.complète!Z1145),"-",Nomen.complète!Z1145)</f>
        <v>1</v>
      </c>
      <c r="F1145" s="190">
        <f>IF(ISBLANK(Nomen.complète!AA1145),"-",Nomen.complète!AA1145)</f>
        <v>5</v>
      </c>
      <c r="G1145" s="191">
        <f>IF(ISBLANK(Nomen.complète!AB1145),"-",Nomen.complète!AB1145)</f>
        <v>90</v>
      </c>
      <c r="H1145" s="191">
        <f>IF(ISBLANK(Nomen.complète!AC1145),"-",Nomen.complète!AC1145)</f>
        <v>0</v>
      </c>
    </row>
    <row r="1146" spans="1:8" x14ac:dyDescent="0.2">
      <c r="A1146" s="164">
        <f>IF(ISBLANK(Nomen.complète!V1146),"-",Nomen.complète!V1146)</f>
        <v>57250009</v>
      </c>
      <c r="B1146" s="189" t="str">
        <f>IF(ISBLANK(Nomen.complète!W1146),"-",Nomen.complète!W1146)</f>
        <v>Contremaître jardinier BF - Paysagiste en jardins et parcs naturels</v>
      </c>
      <c r="C1146" s="190">
        <f>IF(ISBLANK(Nomen.complète!X1146),"-",Nomen.complète!X1146)</f>
        <v>18</v>
      </c>
      <c r="D1146" s="190">
        <f>IF(ISBLANK(Nomen.complète!Y1146),"-",Nomen.complète!Y1146)</f>
        <v>65</v>
      </c>
      <c r="E1146" s="190">
        <f>IF(ISBLANK(Nomen.complète!Z1146),"-",Nomen.complète!Z1146)</f>
        <v>1</v>
      </c>
      <c r="F1146" s="190">
        <f>IF(ISBLANK(Nomen.complète!AA1146),"-",Nomen.complète!AA1146)</f>
        <v>5</v>
      </c>
      <c r="G1146" s="191">
        <f>IF(ISBLANK(Nomen.complète!AB1146),"-",Nomen.complète!AB1146)</f>
        <v>90</v>
      </c>
      <c r="H1146" s="191">
        <f>IF(ISBLANK(Nomen.complète!AC1146),"-",Nomen.complète!AC1146)</f>
        <v>0</v>
      </c>
    </row>
    <row r="1147" spans="1:8" x14ac:dyDescent="0.2">
      <c r="A1147" s="164">
        <f>IF(ISBLANK(Nomen.complète!V1147),"-",Nomen.complète!V1147)</f>
        <v>57250003</v>
      </c>
      <c r="B1147" s="189" t="str">
        <f>IF(ISBLANK(Nomen.complète!W1147),"-",Nomen.complète!W1147)</f>
        <v>Contremaître jardinier BF - Paysagiste et spécialiste d'entretien des espaces verts</v>
      </c>
      <c r="C1147" s="190">
        <f>IF(ISBLANK(Nomen.complète!X1147),"-",Nomen.complète!X1147)</f>
        <v>18</v>
      </c>
      <c r="D1147" s="190">
        <f>IF(ISBLANK(Nomen.complète!Y1147),"-",Nomen.complète!Y1147)</f>
        <v>65</v>
      </c>
      <c r="E1147" s="190">
        <f>IF(ISBLANK(Nomen.complète!Z1147),"-",Nomen.complète!Z1147)</f>
        <v>1</v>
      </c>
      <c r="F1147" s="190">
        <f>IF(ISBLANK(Nomen.complète!AA1147),"-",Nomen.complète!AA1147)</f>
        <v>5</v>
      </c>
      <c r="G1147" s="191">
        <f>IF(ISBLANK(Nomen.complète!AB1147),"-",Nomen.complète!AB1147)</f>
        <v>90</v>
      </c>
      <c r="H1147" s="191">
        <f>IF(ISBLANK(Nomen.complète!AC1147),"-",Nomen.complète!AC1147)</f>
        <v>0</v>
      </c>
    </row>
    <row r="1148" spans="1:8" x14ac:dyDescent="0.2">
      <c r="A1148" s="164">
        <f>IF(ISBLANK(Nomen.complète!V1148),"-",Nomen.complète!V1148)</f>
        <v>57250002</v>
      </c>
      <c r="B1148" s="189" t="str">
        <f>IF(ISBLANK(Nomen.complète!W1148),"-",Nomen.complète!W1148)</f>
        <v>Contremaître jardinier BF - Spécialiste d'entretien des espaces verts</v>
      </c>
      <c r="C1148" s="190">
        <f>IF(ISBLANK(Nomen.complète!X1148),"-",Nomen.complète!X1148)</f>
        <v>18</v>
      </c>
      <c r="D1148" s="190">
        <f>IF(ISBLANK(Nomen.complète!Y1148),"-",Nomen.complète!Y1148)</f>
        <v>65</v>
      </c>
      <c r="E1148" s="190">
        <f>IF(ISBLANK(Nomen.complète!Z1148),"-",Nomen.complète!Z1148)</f>
        <v>1</v>
      </c>
      <c r="F1148" s="190">
        <f>IF(ISBLANK(Nomen.complète!AA1148),"-",Nomen.complète!AA1148)</f>
        <v>5</v>
      </c>
      <c r="G1148" s="191">
        <f>IF(ISBLANK(Nomen.complète!AB1148),"-",Nomen.complète!AB1148)</f>
        <v>90</v>
      </c>
      <c r="H1148" s="191">
        <f>IF(ISBLANK(Nomen.complète!AC1148),"-",Nomen.complète!AC1148)</f>
        <v>0</v>
      </c>
    </row>
    <row r="1149" spans="1:8" x14ac:dyDescent="0.2">
      <c r="A1149" s="164">
        <f>IF(ISBLANK(Nomen.complète!V1149),"-",Nomen.complète!V1149)</f>
        <v>57250005</v>
      </c>
      <c r="B1149" s="189" t="str">
        <f>IF(ISBLANK(Nomen.complète!W1149),"-",Nomen.complète!W1149)</f>
        <v>Contremaître jardinier BF - Spécialiste d'entretien des espaces verts, pépinériste</v>
      </c>
      <c r="C1149" s="190">
        <f>IF(ISBLANK(Nomen.complète!X1149),"-",Nomen.complète!X1149)</f>
        <v>18</v>
      </c>
      <c r="D1149" s="190">
        <f>IF(ISBLANK(Nomen.complète!Y1149),"-",Nomen.complète!Y1149)</f>
        <v>65</v>
      </c>
      <c r="E1149" s="190">
        <f>IF(ISBLANK(Nomen.complète!Z1149),"-",Nomen.complète!Z1149)</f>
        <v>1</v>
      </c>
      <c r="F1149" s="190">
        <f>IF(ISBLANK(Nomen.complète!AA1149),"-",Nomen.complète!AA1149)</f>
        <v>5</v>
      </c>
      <c r="G1149" s="191">
        <f>IF(ISBLANK(Nomen.complète!AB1149),"-",Nomen.complète!AB1149)</f>
        <v>90</v>
      </c>
      <c r="H1149" s="191">
        <f>IF(ISBLANK(Nomen.complète!AC1149),"-",Nomen.complète!AC1149)</f>
        <v>0</v>
      </c>
    </row>
    <row r="1150" spans="1:8" x14ac:dyDescent="0.2">
      <c r="A1150" s="164">
        <f>IF(ISBLANK(Nomen.complète!V1150),"-",Nomen.complète!V1150)</f>
        <v>57250008</v>
      </c>
      <c r="B1150" s="189" t="str">
        <f>IF(ISBLANK(Nomen.complète!W1150),"-",Nomen.complète!W1150)</f>
        <v>Contremaître jardinier BF - Spécialiste en entretien de cimetières</v>
      </c>
      <c r="C1150" s="190">
        <f>IF(ISBLANK(Nomen.complète!X1150),"-",Nomen.complète!X1150)</f>
        <v>18</v>
      </c>
      <c r="D1150" s="190">
        <f>IF(ISBLANK(Nomen.complète!Y1150),"-",Nomen.complète!Y1150)</f>
        <v>65</v>
      </c>
      <c r="E1150" s="190">
        <f>IF(ISBLANK(Nomen.complète!Z1150),"-",Nomen.complète!Z1150)</f>
        <v>1</v>
      </c>
      <c r="F1150" s="190">
        <f>IF(ISBLANK(Nomen.complète!AA1150),"-",Nomen.complète!AA1150)</f>
        <v>5</v>
      </c>
      <c r="G1150" s="191">
        <f>IF(ISBLANK(Nomen.complète!AB1150),"-",Nomen.complète!AB1150)</f>
        <v>90</v>
      </c>
      <c r="H1150" s="191">
        <f>IF(ISBLANK(Nomen.complète!AC1150),"-",Nomen.complète!AC1150)</f>
        <v>0</v>
      </c>
    </row>
    <row r="1151" spans="1:8" x14ac:dyDescent="0.2">
      <c r="A1151" s="164">
        <f>IF(ISBLANK(Nomen.complète!V1151),"-",Nomen.complète!V1151)</f>
        <v>57250010</v>
      </c>
      <c r="B1151" s="189" t="str">
        <f>IF(ISBLANK(Nomen.complète!W1151),"-",Nomen.complète!W1151)</f>
        <v>Contremaître jardinier BF - Spécialite en gazon de sport et golf</v>
      </c>
      <c r="C1151" s="190">
        <f>IF(ISBLANK(Nomen.complète!X1151),"-",Nomen.complète!X1151)</f>
        <v>18</v>
      </c>
      <c r="D1151" s="190">
        <f>IF(ISBLANK(Nomen.complète!Y1151),"-",Nomen.complète!Y1151)</f>
        <v>65</v>
      </c>
      <c r="E1151" s="190">
        <f>IF(ISBLANK(Nomen.complète!Z1151),"-",Nomen.complète!Z1151)</f>
        <v>1</v>
      </c>
      <c r="F1151" s="190">
        <f>IF(ISBLANK(Nomen.complète!AA1151),"-",Nomen.complète!AA1151)</f>
        <v>5</v>
      </c>
      <c r="G1151" s="191">
        <f>IF(ISBLANK(Nomen.complète!AB1151),"-",Nomen.complète!AB1151)</f>
        <v>90</v>
      </c>
      <c r="H1151" s="191">
        <f>IF(ISBLANK(Nomen.complète!AC1151),"-",Nomen.complète!AC1151)</f>
        <v>0</v>
      </c>
    </row>
    <row r="1152" spans="1:8" x14ac:dyDescent="0.2">
      <c r="A1152" s="164">
        <f>IF(ISBLANK(Nomen.complète!V1152),"-",Nomen.complète!V1152)</f>
        <v>57250000</v>
      </c>
      <c r="B1152" s="189" t="str">
        <f>IF(ISBLANK(Nomen.complète!W1152),"-",Nomen.complète!W1152)</f>
        <v>Contremaître jardinier BF - sans autres indications</v>
      </c>
      <c r="C1152" s="190">
        <f>IF(ISBLANK(Nomen.complète!X1152),"-",Nomen.complète!X1152)</f>
        <v>18</v>
      </c>
      <c r="D1152" s="190">
        <f>IF(ISBLANK(Nomen.complète!Y1152),"-",Nomen.complète!Y1152)</f>
        <v>65</v>
      </c>
      <c r="E1152" s="190">
        <f>IF(ISBLANK(Nomen.complète!Z1152),"-",Nomen.complète!Z1152)</f>
        <v>1</v>
      </c>
      <c r="F1152" s="190">
        <f>IF(ISBLANK(Nomen.complète!AA1152),"-",Nomen.complète!AA1152)</f>
        <v>5</v>
      </c>
      <c r="G1152" s="191">
        <f>IF(ISBLANK(Nomen.complète!AB1152),"-",Nomen.complète!AB1152)</f>
        <v>90</v>
      </c>
      <c r="H1152" s="191">
        <f>IF(ISBLANK(Nomen.complète!AC1152),"-",Nomen.complète!AC1152)</f>
        <v>0</v>
      </c>
    </row>
    <row r="1153" spans="1:8" x14ac:dyDescent="0.2">
      <c r="A1153" s="164">
        <f>IF(ISBLANK(Nomen.complète!V1153),"-",Nomen.complète!V1153)</f>
        <v>69090000</v>
      </c>
      <c r="B1153" s="189" t="str">
        <f>IF(ISBLANK(Nomen.complète!W1153),"-",Nomen.complète!W1153)</f>
        <v>Contremaître maçon BF</v>
      </c>
      <c r="C1153" s="190">
        <f>IF(ISBLANK(Nomen.complète!X1153),"-",Nomen.complète!X1153)</f>
        <v>18</v>
      </c>
      <c r="D1153" s="190">
        <f>IF(ISBLANK(Nomen.complète!Y1153),"-",Nomen.complète!Y1153)</f>
        <v>65</v>
      </c>
      <c r="E1153" s="190">
        <f>IF(ISBLANK(Nomen.complète!Z1153),"-",Nomen.complète!Z1153)</f>
        <v>1</v>
      </c>
      <c r="F1153" s="190">
        <f>IF(ISBLANK(Nomen.complète!AA1153),"-",Nomen.complète!AA1153)</f>
        <v>5</v>
      </c>
      <c r="G1153" s="191">
        <f>IF(ISBLANK(Nomen.complète!AB1153),"-",Nomen.complète!AB1153)</f>
        <v>90</v>
      </c>
      <c r="H1153" s="191">
        <f>IF(ISBLANK(Nomen.complète!AC1153),"-",Nomen.complète!AC1153)</f>
        <v>0</v>
      </c>
    </row>
    <row r="1154" spans="1:8" x14ac:dyDescent="0.2">
      <c r="A1154" s="164">
        <f>IF(ISBLANK(Nomen.complète!V1154),"-",Nomen.complète!V1154)</f>
        <v>62110000</v>
      </c>
      <c r="B1154" s="189" t="str">
        <f>IF(ISBLANK(Nomen.complète!W1154),"-",Nomen.complète!W1154)</f>
        <v>Contremaître menuisier BF</v>
      </c>
      <c r="C1154" s="190">
        <f>IF(ISBLANK(Nomen.complète!X1154),"-",Nomen.complète!X1154)</f>
        <v>18</v>
      </c>
      <c r="D1154" s="190">
        <f>IF(ISBLANK(Nomen.complète!Y1154),"-",Nomen.complète!Y1154)</f>
        <v>65</v>
      </c>
      <c r="E1154" s="190">
        <f>IF(ISBLANK(Nomen.complète!Z1154),"-",Nomen.complète!Z1154)</f>
        <v>1</v>
      </c>
      <c r="F1154" s="190">
        <f>IF(ISBLANK(Nomen.complète!AA1154),"-",Nomen.complète!AA1154)</f>
        <v>5</v>
      </c>
      <c r="G1154" s="191">
        <f>IF(ISBLANK(Nomen.complète!AB1154),"-",Nomen.complète!AB1154)</f>
        <v>90</v>
      </c>
      <c r="H1154" s="191">
        <f>IF(ISBLANK(Nomen.complète!AC1154),"-",Nomen.complète!AC1154)</f>
        <v>0</v>
      </c>
    </row>
    <row r="1155" spans="1:8" x14ac:dyDescent="0.2">
      <c r="A1155" s="164">
        <f>IF(ISBLANK(Nomen.complète!V1155),"-",Nomen.complète!V1155)</f>
        <v>70300001</v>
      </c>
      <c r="B1155" s="189" t="str">
        <f>IF(ISBLANK(Nomen.complète!W1155),"-",Nomen.complète!W1155)</f>
        <v>Contremaître peintre BF - Décoration et conception</v>
      </c>
      <c r="C1155" s="190">
        <f>IF(ISBLANK(Nomen.complète!X1155),"-",Nomen.complète!X1155)</f>
        <v>18</v>
      </c>
      <c r="D1155" s="190">
        <f>IF(ISBLANK(Nomen.complète!Y1155),"-",Nomen.complète!Y1155)</f>
        <v>65</v>
      </c>
      <c r="E1155" s="190">
        <f>IF(ISBLANK(Nomen.complète!Z1155),"-",Nomen.complète!Z1155)</f>
        <v>1</v>
      </c>
      <c r="F1155" s="190">
        <f>IF(ISBLANK(Nomen.complète!AA1155),"-",Nomen.complète!AA1155)</f>
        <v>5</v>
      </c>
      <c r="G1155" s="191">
        <f>IF(ISBLANK(Nomen.complète!AB1155),"-",Nomen.complète!AB1155)</f>
        <v>90</v>
      </c>
      <c r="H1155" s="191">
        <f>IF(ISBLANK(Nomen.complète!AC1155),"-",Nomen.complète!AC1155)</f>
        <v>0</v>
      </c>
    </row>
    <row r="1156" spans="1:8" x14ac:dyDescent="0.2">
      <c r="A1156" s="164">
        <f>IF(ISBLANK(Nomen.complète!V1156),"-",Nomen.complète!V1156)</f>
        <v>70300002</v>
      </c>
      <c r="B1156" s="189" t="str">
        <f>IF(ISBLANK(Nomen.complète!W1156),"-",Nomen.complète!W1156)</f>
        <v>Contremaître peintre BF - Responsable d'exploitation</v>
      </c>
      <c r="C1156" s="190">
        <f>IF(ISBLANK(Nomen.complète!X1156),"-",Nomen.complète!X1156)</f>
        <v>18</v>
      </c>
      <c r="D1156" s="190">
        <f>IF(ISBLANK(Nomen.complète!Y1156),"-",Nomen.complète!Y1156)</f>
        <v>65</v>
      </c>
      <c r="E1156" s="190">
        <f>IF(ISBLANK(Nomen.complète!Z1156),"-",Nomen.complète!Z1156)</f>
        <v>1</v>
      </c>
      <c r="F1156" s="190">
        <f>IF(ISBLANK(Nomen.complète!AA1156),"-",Nomen.complète!AA1156)</f>
        <v>5</v>
      </c>
      <c r="G1156" s="191">
        <f>IF(ISBLANK(Nomen.complète!AB1156),"-",Nomen.complète!AB1156)</f>
        <v>90</v>
      </c>
      <c r="H1156" s="191">
        <f>IF(ISBLANK(Nomen.complète!AC1156),"-",Nomen.complète!AC1156)</f>
        <v>0</v>
      </c>
    </row>
    <row r="1157" spans="1:8" x14ac:dyDescent="0.2">
      <c r="A1157" s="164">
        <f>IF(ISBLANK(Nomen.complète!V1157),"-",Nomen.complète!V1157)</f>
        <v>70300000</v>
      </c>
      <c r="B1157" s="189" t="str">
        <f>IF(ISBLANK(Nomen.complète!W1157),"-",Nomen.complète!W1157)</f>
        <v>Contremaître peintre BF - sans autres indications</v>
      </c>
      <c r="C1157" s="190">
        <f>IF(ISBLANK(Nomen.complète!X1157),"-",Nomen.complète!X1157)</f>
        <v>18</v>
      </c>
      <c r="D1157" s="190">
        <f>IF(ISBLANK(Nomen.complète!Y1157),"-",Nomen.complète!Y1157)</f>
        <v>65</v>
      </c>
      <c r="E1157" s="190">
        <f>IF(ISBLANK(Nomen.complète!Z1157),"-",Nomen.complète!Z1157)</f>
        <v>1</v>
      </c>
      <c r="F1157" s="190">
        <f>IF(ISBLANK(Nomen.complète!AA1157),"-",Nomen.complète!AA1157)</f>
        <v>5</v>
      </c>
      <c r="G1157" s="191">
        <f>IF(ISBLANK(Nomen.complète!AB1157),"-",Nomen.complète!AB1157)</f>
        <v>90</v>
      </c>
      <c r="H1157" s="191">
        <f>IF(ISBLANK(Nomen.complète!AC1157),"-",Nomen.complète!AC1157)</f>
        <v>0</v>
      </c>
    </row>
    <row r="1158" spans="1:8" x14ac:dyDescent="0.2">
      <c r="A1158" s="164">
        <f>IF(ISBLANK(Nomen.complète!V1158),"-",Nomen.complète!V1158)</f>
        <v>70120000</v>
      </c>
      <c r="B1158" s="189" t="str">
        <f>IF(ISBLANK(Nomen.complète!W1158),"-",Nomen.complète!W1158)</f>
        <v>Contremaître plâtrier-constructeur à sec BF</v>
      </c>
      <c r="C1158" s="190">
        <f>IF(ISBLANK(Nomen.complète!X1158),"-",Nomen.complète!X1158)</f>
        <v>18</v>
      </c>
      <c r="D1158" s="190">
        <f>IF(ISBLANK(Nomen.complète!Y1158),"-",Nomen.complète!Y1158)</f>
        <v>65</v>
      </c>
      <c r="E1158" s="190">
        <f>IF(ISBLANK(Nomen.complète!Z1158),"-",Nomen.complète!Z1158)</f>
        <v>1</v>
      </c>
      <c r="F1158" s="190">
        <f>IF(ISBLANK(Nomen.complète!AA1158),"-",Nomen.complète!AA1158)</f>
        <v>5</v>
      </c>
      <c r="G1158" s="191">
        <f>IF(ISBLANK(Nomen.complète!AB1158),"-",Nomen.complète!AB1158)</f>
        <v>90</v>
      </c>
      <c r="H1158" s="191">
        <f>IF(ISBLANK(Nomen.complète!AC1158),"-",Nomen.complète!AC1158)</f>
        <v>0</v>
      </c>
    </row>
    <row r="1159" spans="1:8" x14ac:dyDescent="0.2">
      <c r="A1159" s="164">
        <f>IF(ISBLANK(Nomen.complète!V1159),"-",Nomen.complète!V1159)</f>
        <v>81110000</v>
      </c>
      <c r="B1159" s="189" t="str">
        <f>IF(ISBLANK(Nomen.complète!W1159),"-",Nomen.complète!W1159)</f>
        <v>Contremaître ramoneur BF</v>
      </c>
      <c r="C1159" s="190">
        <f>IF(ISBLANK(Nomen.complète!X1159),"-",Nomen.complète!X1159)</f>
        <v>18</v>
      </c>
      <c r="D1159" s="190">
        <f>IF(ISBLANK(Nomen.complète!Y1159),"-",Nomen.complète!Y1159)</f>
        <v>65</v>
      </c>
      <c r="E1159" s="190">
        <f>IF(ISBLANK(Nomen.complète!Z1159),"-",Nomen.complète!Z1159)</f>
        <v>1</v>
      </c>
      <c r="F1159" s="190">
        <f>IF(ISBLANK(Nomen.complète!AA1159),"-",Nomen.complète!AA1159)</f>
        <v>5</v>
      </c>
      <c r="G1159" s="191">
        <f>IF(ISBLANK(Nomen.complète!AB1159),"-",Nomen.complète!AB1159)</f>
        <v>90</v>
      </c>
      <c r="H1159" s="191">
        <f>IF(ISBLANK(Nomen.complète!AC1159),"-",Nomen.complète!AC1159)</f>
        <v>0</v>
      </c>
    </row>
    <row r="1160" spans="1:8" x14ac:dyDescent="0.2">
      <c r="A1160" s="164">
        <f>IF(ISBLANK(Nomen.complète!V1160),"-",Nomen.complète!V1160)</f>
        <v>66755000</v>
      </c>
      <c r="B1160" s="189" t="str">
        <f>IF(ISBLANK(Nomen.complète!W1160),"-",Nomen.complète!W1160)</f>
        <v>Contremaître sanitaire BF</v>
      </c>
      <c r="C1160" s="190">
        <f>IF(ISBLANK(Nomen.complète!X1160),"-",Nomen.complète!X1160)</f>
        <v>18</v>
      </c>
      <c r="D1160" s="190">
        <f>IF(ISBLANK(Nomen.complète!Y1160),"-",Nomen.complète!Y1160)</f>
        <v>65</v>
      </c>
      <c r="E1160" s="190">
        <f>IF(ISBLANK(Nomen.complète!Z1160),"-",Nomen.complète!Z1160)</f>
        <v>1</v>
      </c>
      <c r="F1160" s="190">
        <f>IF(ISBLANK(Nomen.complète!AA1160),"-",Nomen.complète!AA1160)</f>
        <v>5</v>
      </c>
      <c r="G1160" s="191">
        <f>IF(ISBLANK(Nomen.complète!AB1160),"-",Nomen.complète!AB1160)</f>
        <v>90</v>
      </c>
      <c r="H1160" s="191">
        <f>IF(ISBLANK(Nomen.complète!AC1160),"-",Nomen.complète!AC1160)</f>
        <v>0</v>
      </c>
    </row>
    <row r="1161" spans="1:8" x14ac:dyDescent="0.2">
      <c r="A1161" s="164">
        <f>IF(ISBLANK(Nomen.complète!V1161),"-",Nomen.complète!V1161)</f>
        <v>65250000</v>
      </c>
      <c r="B1161" s="189" t="str">
        <f>IF(ISBLANK(Nomen.complète!W1161),"-",Nomen.complète!W1161)</f>
        <v>Contremaître vitrier BF</v>
      </c>
      <c r="C1161" s="190">
        <f>IF(ISBLANK(Nomen.complète!X1161),"-",Nomen.complète!X1161)</f>
        <v>18</v>
      </c>
      <c r="D1161" s="190">
        <f>IF(ISBLANK(Nomen.complète!Y1161),"-",Nomen.complète!Y1161)</f>
        <v>65</v>
      </c>
      <c r="E1161" s="190">
        <f>IF(ISBLANK(Nomen.complète!Z1161),"-",Nomen.complète!Z1161)</f>
        <v>1</v>
      </c>
      <c r="F1161" s="190">
        <f>IF(ISBLANK(Nomen.complète!AA1161),"-",Nomen.complète!AA1161)</f>
        <v>5</v>
      </c>
      <c r="G1161" s="191">
        <f>IF(ISBLANK(Nomen.complète!AB1161),"-",Nomen.complète!AB1161)</f>
        <v>90</v>
      </c>
      <c r="H1161" s="191">
        <f>IF(ISBLANK(Nomen.complète!AC1161),"-",Nomen.complète!AC1161)</f>
        <v>0</v>
      </c>
    </row>
    <row r="1162" spans="1:8" x14ac:dyDescent="0.2">
      <c r="A1162" s="164">
        <f>IF(ISBLANK(Nomen.complète!V1162),"-",Nomen.complète!V1162)</f>
        <v>65251000</v>
      </c>
      <c r="B1162" s="189" t="str">
        <f>IF(ISBLANK(Nomen.complète!W1162),"-",Nomen.complète!W1162)</f>
        <v>Contremaître vitrier BF</v>
      </c>
      <c r="C1162" s="190">
        <f>IF(ISBLANK(Nomen.complète!X1162),"-",Nomen.complète!X1162)</f>
        <v>18</v>
      </c>
      <c r="D1162" s="190">
        <f>IF(ISBLANK(Nomen.complète!Y1162),"-",Nomen.complète!Y1162)</f>
        <v>65</v>
      </c>
      <c r="E1162" s="190">
        <f>IF(ISBLANK(Nomen.complète!Z1162),"-",Nomen.complète!Z1162)</f>
        <v>1</v>
      </c>
      <c r="F1162" s="190">
        <f>IF(ISBLANK(Nomen.complète!AA1162),"-",Nomen.complète!AA1162)</f>
        <v>5</v>
      </c>
      <c r="G1162" s="191">
        <f>IF(ISBLANK(Nomen.complète!AB1162),"-",Nomen.complète!AB1162)</f>
        <v>90</v>
      </c>
      <c r="H1162" s="191">
        <f>IF(ISBLANK(Nomen.complète!AC1162),"-",Nomen.complète!AC1162)</f>
        <v>0</v>
      </c>
    </row>
    <row r="1163" spans="1:8" x14ac:dyDescent="0.2">
      <c r="A1163" s="164">
        <f>IF(ISBLANK(Nomen.complète!V1163),"-",Nomen.complète!V1163)</f>
        <v>78971000</v>
      </c>
      <c r="B1163" s="189" t="str">
        <f>IF(ISBLANK(Nomen.complète!W1163),"-",Nomen.complète!W1163)</f>
        <v>Contrôle de la circulation aérienne ES (OCM 2005)</v>
      </c>
      <c r="C1163" s="190">
        <f>IF(ISBLANK(Nomen.complète!X1163),"-",Nomen.complète!X1163)</f>
        <v>18</v>
      </c>
      <c r="D1163" s="190">
        <f>IF(ISBLANK(Nomen.complète!Y1163),"-",Nomen.complète!Y1163)</f>
        <v>65</v>
      </c>
      <c r="E1163" s="190">
        <f>IF(ISBLANK(Nomen.complète!Z1163),"-",Nomen.complète!Z1163)</f>
        <v>1</v>
      </c>
      <c r="F1163" s="190">
        <f>IF(ISBLANK(Nomen.complète!AA1163),"-",Nomen.complète!AA1163)</f>
        <v>5</v>
      </c>
      <c r="G1163" s="191">
        <f>IF(ISBLANK(Nomen.complète!AB1163),"-",Nomen.complète!AB1163)</f>
        <v>0</v>
      </c>
      <c r="H1163" s="191">
        <f>IF(ISBLANK(Nomen.complète!AC1163),"-",Nomen.complète!AC1163)</f>
        <v>0</v>
      </c>
    </row>
    <row r="1164" spans="1:8" x14ac:dyDescent="0.2">
      <c r="A1164" s="164">
        <f>IF(ISBLANK(Nomen.complète!V1164),"-",Nomen.complète!V1164)</f>
        <v>71410000</v>
      </c>
      <c r="B1164" s="189" t="str">
        <f>IF(ISBLANK(Nomen.complète!W1164),"-",Nomen.complète!W1164)</f>
        <v>Contrôleur de combustion BF</v>
      </c>
      <c r="C1164" s="190">
        <f>IF(ISBLANK(Nomen.complète!X1164),"-",Nomen.complète!X1164)</f>
        <v>18</v>
      </c>
      <c r="D1164" s="190">
        <f>IF(ISBLANK(Nomen.complète!Y1164),"-",Nomen.complète!Y1164)</f>
        <v>65</v>
      </c>
      <c r="E1164" s="190">
        <f>IF(ISBLANK(Nomen.complète!Z1164),"-",Nomen.complète!Z1164)</f>
        <v>1</v>
      </c>
      <c r="F1164" s="190">
        <f>IF(ISBLANK(Nomen.complète!AA1164),"-",Nomen.complète!AA1164)</f>
        <v>5</v>
      </c>
      <c r="G1164" s="191">
        <f>IF(ISBLANK(Nomen.complète!AB1164),"-",Nomen.complète!AB1164)</f>
        <v>90</v>
      </c>
      <c r="H1164" s="191">
        <f>IF(ISBLANK(Nomen.complète!AC1164),"-",Nomen.complète!AC1164)</f>
        <v>0</v>
      </c>
    </row>
    <row r="1165" spans="1:8" x14ac:dyDescent="0.2">
      <c r="A1165" s="164">
        <f>IF(ISBLANK(Nomen.complète!V1165),"-",Nomen.complète!V1165)</f>
        <v>69130000</v>
      </c>
      <c r="B1165" s="189" t="str">
        <f>IF(ISBLANK(Nomen.complète!W1165),"-",Nomen.complète!W1165)</f>
        <v>Contrôleur de matériaux de construction BF</v>
      </c>
      <c r="C1165" s="190">
        <f>IF(ISBLANK(Nomen.complète!X1165),"-",Nomen.complète!X1165)</f>
        <v>18</v>
      </c>
      <c r="D1165" s="190">
        <f>IF(ISBLANK(Nomen.complète!Y1165),"-",Nomen.complète!Y1165)</f>
        <v>65</v>
      </c>
      <c r="E1165" s="190">
        <f>IF(ISBLANK(Nomen.complète!Z1165),"-",Nomen.complète!Z1165)</f>
        <v>1</v>
      </c>
      <c r="F1165" s="190">
        <f>IF(ISBLANK(Nomen.complète!AA1165),"-",Nomen.complète!AA1165)</f>
        <v>5</v>
      </c>
      <c r="G1165" s="191">
        <f>IF(ISBLANK(Nomen.complète!AB1165),"-",Nomen.complète!AB1165)</f>
        <v>90</v>
      </c>
      <c r="H1165" s="191">
        <f>IF(ISBLANK(Nomen.complète!AC1165),"-",Nomen.complète!AC1165)</f>
        <v>0</v>
      </c>
    </row>
    <row r="1166" spans="1:8" x14ac:dyDescent="0.2">
      <c r="A1166" s="164">
        <f>IF(ISBLANK(Nomen.complète!V1166),"-",Nomen.complète!V1166)</f>
        <v>98060000</v>
      </c>
      <c r="B1166" s="189" t="str">
        <f>IF(ISBLANK(Nomen.complète!W1166),"-",Nomen.complète!W1166)</f>
        <v>Contrôleur des installations de gaz et d'eau potable BF</v>
      </c>
      <c r="C1166" s="190">
        <f>IF(ISBLANK(Nomen.complète!X1166),"-",Nomen.complète!X1166)</f>
        <v>18</v>
      </c>
      <c r="D1166" s="190">
        <f>IF(ISBLANK(Nomen.complète!Y1166),"-",Nomen.complète!Y1166)</f>
        <v>65</v>
      </c>
      <c r="E1166" s="190">
        <f>IF(ISBLANK(Nomen.complète!Z1166),"-",Nomen.complète!Z1166)</f>
        <v>1</v>
      </c>
      <c r="F1166" s="190">
        <f>IF(ISBLANK(Nomen.complète!AA1166),"-",Nomen.complète!AA1166)</f>
        <v>5</v>
      </c>
      <c r="G1166" s="191">
        <f>IF(ISBLANK(Nomen.complète!AB1166),"-",Nomen.complète!AB1166)</f>
        <v>90</v>
      </c>
      <c r="H1166" s="191">
        <f>IF(ISBLANK(Nomen.complète!AC1166),"-",Nomen.complète!AC1166)</f>
        <v>0</v>
      </c>
    </row>
    <row r="1167" spans="1:8" x14ac:dyDescent="0.2">
      <c r="A1167" s="164">
        <f>IF(ISBLANK(Nomen.complète!V1167),"-",Nomen.complète!V1167)</f>
        <v>66170000</v>
      </c>
      <c r="B1167" s="189" t="str">
        <f>IF(ISBLANK(Nomen.complète!W1167),"-",Nomen.complète!W1167)</f>
        <v>Coordinateur d'atelier automobile BF</v>
      </c>
      <c r="C1167" s="190">
        <f>IF(ISBLANK(Nomen.complète!X1167),"-",Nomen.complète!X1167)</f>
        <v>18</v>
      </c>
      <c r="D1167" s="190">
        <f>IF(ISBLANK(Nomen.complète!Y1167),"-",Nomen.complète!Y1167)</f>
        <v>65</v>
      </c>
      <c r="E1167" s="190">
        <f>IF(ISBLANK(Nomen.complète!Z1167),"-",Nomen.complète!Z1167)</f>
        <v>1</v>
      </c>
      <c r="F1167" s="190">
        <f>IF(ISBLANK(Nomen.complète!AA1167),"-",Nomen.complète!AA1167)</f>
        <v>5</v>
      </c>
      <c r="G1167" s="191">
        <f>IF(ISBLANK(Nomen.complète!AB1167),"-",Nomen.complète!AB1167)</f>
        <v>90</v>
      </c>
      <c r="H1167" s="191">
        <f>IF(ISBLANK(Nomen.complète!AC1167),"-",Nomen.complète!AC1167)</f>
        <v>0</v>
      </c>
    </row>
    <row r="1168" spans="1:8" x14ac:dyDescent="0.2">
      <c r="A1168" s="164">
        <f>IF(ISBLANK(Nomen.complète!V1168),"-",Nomen.complète!V1168)</f>
        <v>75700000</v>
      </c>
      <c r="B1168" s="189" t="str">
        <f>IF(ISBLANK(Nomen.complète!W1168),"-",Nomen.complète!W1168)</f>
        <v>Coordinateur de vente BF</v>
      </c>
      <c r="C1168" s="190">
        <f>IF(ISBLANK(Nomen.complète!X1168),"-",Nomen.complète!X1168)</f>
        <v>18</v>
      </c>
      <c r="D1168" s="190">
        <f>IF(ISBLANK(Nomen.complète!Y1168),"-",Nomen.complète!Y1168)</f>
        <v>65</v>
      </c>
      <c r="E1168" s="190">
        <f>IF(ISBLANK(Nomen.complète!Z1168),"-",Nomen.complète!Z1168)</f>
        <v>1</v>
      </c>
      <c r="F1168" s="190">
        <f>IF(ISBLANK(Nomen.complète!AA1168),"-",Nomen.complète!AA1168)</f>
        <v>5</v>
      </c>
      <c r="G1168" s="191">
        <f>IF(ISBLANK(Nomen.complète!AB1168),"-",Nomen.complète!AB1168)</f>
        <v>90</v>
      </c>
      <c r="H1168" s="191">
        <f>IF(ISBLANK(Nomen.complète!AC1168),"-",Nomen.complète!AC1168)</f>
        <v>0</v>
      </c>
    </row>
    <row r="1169" spans="1:8" x14ac:dyDescent="0.2">
      <c r="A1169" s="164">
        <f>IF(ISBLANK(Nomen.complète!V1169),"-",Nomen.complète!V1169)</f>
        <v>73991001</v>
      </c>
      <c r="B1169" s="189" t="str">
        <f>IF(ISBLANK(Nomen.complète!W1169),"-",Nomen.complète!W1169)</f>
        <v>Coordinateur en médecine ambulatoire BF - orientation Clinique</v>
      </c>
      <c r="C1169" s="190">
        <f>IF(ISBLANK(Nomen.complète!X1169),"-",Nomen.complète!X1169)</f>
        <v>18</v>
      </c>
      <c r="D1169" s="190">
        <f>IF(ISBLANK(Nomen.complète!Y1169),"-",Nomen.complète!Y1169)</f>
        <v>65</v>
      </c>
      <c r="E1169" s="190">
        <f>IF(ISBLANK(Nomen.complète!Z1169),"-",Nomen.complète!Z1169)</f>
        <v>1</v>
      </c>
      <c r="F1169" s="190">
        <f>IF(ISBLANK(Nomen.complète!AA1169),"-",Nomen.complète!AA1169)</f>
        <v>5</v>
      </c>
      <c r="G1169" s="191">
        <f>IF(ISBLANK(Nomen.complète!AB1169),"-",Nomen.complète!AB1169)</f>
        <v>90</v>
      </c>
      <c r="H1169" s="191">
        <f>IF(ISBLANK(Nomen.complète!AC1169),"-",Nomen.complète!AC1169)</f>
        <v>0</v>
      </c>
    </row>
    <row r="1170" spans="1:8" x14ac:dyDescent="0.2">
      <c r="A1170" s="164">
        <f>IF(ISBLANK(Nomen.complète!V1170),"-",Nomen.complète!V1170)</f>
        <v>73991002</v>
      </c>
      <c r="B1170" s="189" t="str">
        <f>IF(ISBLANK(Nomen.complète!W1170),"-",Nomen.complète!W1170)</f>
        <v>Coordinateur en médecine ambulatoire BF - orientation Gestion</v>
      </c>
      <c r="C1170" s="190">
        <f>IF(ISBLANK(Nomen.complète!X1170),"-",Nomen.complète!X1170)</f>
        <v>18</v>
      </c>
      <c r="D1170" s="190">
        <f>IF(ISBLANK(Nomen.complète!Y1170),"-",Nomen.complète!Y1170)</f>
        <v>65</v>
      </c>
      <c r="E1170" s="190">
        <f>IF(ISBLANK(Nomen.complète!Z1170),"-",Nomen.complète!Z1170)</f>
        <v>1</v>
      </c>
      <c r="F1170" s="190">
        <f>IF(ISBLANK(Nomen.complète!AA1170),"-",Nomen.complète!AA1170)</f>
        <v>5</v>
      </c>
      <c r="G1170" s="191">
        <f>IF(ISBLANK(Nomen.complète!AB1170),"-",Nomen.complète!AB1170)</f>
        <v>90</v>
      </c>
      <c r="H1170" s="191">
        <f>IF(ISBLANK(Nomen.complète!AC1170),"-",Nomen.complète!AC1170)</f>
        <v>0</v>
      </c>
    </row>
    <row r="1171" spans="1:8" x14ac:dyDescent="0.2">
      <c r="A1171" s="164">
        <f>IF(ISBLANK(Nomen.complète!V1171),"-",Nomen.complète!V1171)</f>
        <v>64050000</v>
      </c>
      <c r="B1171" s="189" t="str">
        <f>IF(ISBLANK(Nomen.complète!W1171),"-",Nomen.complète!W1171)</f>
        <v>Cordonnier, maître</v>
      </c>
      <c r="C1171" s="190">
        <f>IF(ISBLANK(Nomen.complète!X1171),"-",Nomen.complète!X1171)</f>
        <v>18</v>
      </c>
      <c r="D1171" s="190">
        <f>IF(ISBLANK(Nomen.complète!Y1171),"-",Nomen.complète!Y1171)</f>
        <v>65</v>
      </c>
      <c r="E1171" s="190">
        <f>IF(ISBLANK(Nomen.complète!Z1171),"-",Nomen.complète!Z1171)</f>
        <v>1</v>
      </c>
      <c r="F1171" s="190">
        <f>IF(ISBLANK(Nomen.complète!AA1171),"-",Nomen.complète!AA1171)</f>
        <v>5</v>
      </c>
      <c r="G1171" s="191">
        <f>IF(ISBLANK(Nomen.complète!AB1171),"-",Nomen.complète!AB1171)</f>
        <v>90</v>
      </c>
      <c r="H1171" s="191">
        <f>IF(ISBLANK(Nomen.complète!AC1171),"-",Nomen.complète!AC1171)</f>
        <v>0</v>
      </c>
    </row>
    <row r="1172" spans="1:8" x14ac:dyDescent="0.2">
      <c r="A1172" s="164">
        <f>IF(ISBLANK(Nomen.complète!V1172),"-",Nomen.complète!V1172)</f>
        <v>73755000</v>
      </c>
      <c r="B1172" s="189" t="str">
        <f>IF(ISBLANK(Nomen.complète!W1172),"-",Nomen.complète!W1172)</f>
        <v>Correcteur BF</v>
      </c>
      <c r="C1172" s="190">
        <f>IF(ISBLANK(Nomen.complète!X1172),"-",Nomen.complète!X1172)</f>
        <v>18</v>
      </c>
      <c r="D1172" s="190">
        <f>IF(ISBLANK(Nomen.complète!Y1172),"-",Nomen.complète!Y1172)</f>
        <v>65</v>
      </c>
      <c r="E1172" s="190">
        <f>IF(ISBLANK(Nomen.complète!Z1172),"-",Nomen.complète!Z1172)</f>
        <v>1</v>
      </c>
      <c r="F1172" s="190">
        <f>IF(ISBLANK(Nomen.complète!AA1172),"-",Nomen.complète!AA1172)</f>
        <v>5</v>
      </c>
      <c r="G1172" s="191">
        <f>IF(ISBLANK(Nomen.complète!AB1172),"-",Nomen.complète!AB1172)</f>
        <v>90</v>
      </c>
      <c r="H1172" s="191">
        <f>IF(ISBLANK(Nomen.complète!AC1172),"-",Nomen.complète!AC1172)</f>
        <v>0</v>
      </c>
    </row>
    <row r="1173" spans="1:8" x14ac:dyDescent="0.2">
      <c r="A1173" s="164">
        <f>IF(ISBLANK(Nomen.complète!V1173),"-",Nomen.complète!V1173)</f>
        <v>61200000</v>
      </c>
      <c r="B1173" s="189" t="str">
        <f>IF(ISBLANK(Nomen.complète!W1173),"-",Nomen.complète!W1173)</f>
        <v>Courtepointière, dipl.</v>
      </c>
      <c r="C1173" s="190">
        <f>IF(ISBLANK(Nomen.complète!X1173),"-",Nomen.complète!X1173)</f>
        <v>18</v>
      </c>
      <c r="D1173" s="190">
        <f>IF(ISBLANK(Nomen.complète!Y1173),"-",Nomen.complète!Y1173)</f>
        <v>65</v>
      </c>
      <c r="E1173" s="190">
        <f>IF(ISBLANK(Nomen.complète!Z1173),"-",Nomen.complète!Z1173)</f>
        <v>1</v>
      </c>
      <c r="F1173" s="190">
        <f>IF(ISBLANK(Nomen.complète!AA1173),"-",Nomen.complète!AA1173)</f>
        <v>5</v>
      </c>
      <c r="G1173" s="191">
        <f>IF(ISBLANK(Nomen.complète!AB1173),"-",Nomen.complète!AB1173)</f>
        <v>90</v>
      </c>
      <c r="H1173" s="191">
        <f>IF(ISBLANK(Nomen.complète!AC1173),"-",Nomen.complète!AC1173)</f>
        <v>0</v>
      </c>
    </row>
    <row r="1174" spans="1:8" x14ac:dyDescent="0.2">
      <c r="A1174" s="164">
        <f>IF(ISBLANK(Nomen.complète!V1174),"-",Nomen.complète!V1174)</f>
        <v>77160000</v>
      </c>
      <c r="B1174" s="189" t="str">
        <f>IF(ISBLANK(Nomen.complète!W1174),"-",Nomen.complète!W1174)</f>
        <v>Courtier en immeubles BF</v>
      </c>
      <c r="C1174" s="190">
        <f>IF(ISBLANK(Nomen.complète!X1174),"-",Nomen.complète!X1174)</f>
        <v>18</v>
      </c>
      <c r="D1174" s="190">
        <f>IF(ISBLANK(Nomen.complète!Y1174),"-",Nomen.complète!Y1174)</f>
        <v>65</v>
      </c>
      <c r="E1174" s="190">
        <f>IF(ISBLANK(Nomen.complète!Z1174),"-",Nomen.complète!Z1174)</f>
        <v>1</v>
      </c>
      <c r="F1174" s="190">
        <f>IF(ISBLANK(Nomen.complète!AA1174),"-",Nomen.complète!AA1174)</f>
        <v>5</v>
      </c>
      <c r="G1174" s="191">
        <f>IF(ISBLANK(Nomen.complète!AB1174),"-",Nomen.complète!AB1174)</f>
        <v>90</v>
      </c>
      <c r="H1174" s="191">
        <f>IF(ISBLANK(Nomen.complète!AC1174),"-",Nomen.complète!AC1174)</f>
        <v>0</v>
      </c>
    </row>
    <row r="1175" spans="1:8" x14ac:dyDescent="0.2">
      <c r="A1175" s="164">
        <f>IF(ISBLANK(Nomen.complète!V1175),"-",Nomen.complète!V1175)</f>
        <v>66660000</v>
      </c>
      <c r="B1175" s="189" t="str">
        <f>IF(ISBLANK(Nomen.complète!W1175),"-",Nomen.complète!W1175)</f>
        <v>Coutelier, maître</v>
      </c>
      <c r="C1175" s="190">
        <f>IF(ISBLANK(Nomen.complète!X1175),"-",Nomen.complète!X1175)</f>
        <v>18</v>
      </c>
      <c r="D1175" s="190">
        <f>IF(ISBLANK(Nomen.complète!Y1175),"-",Nomen.complète!Y1175)</f>
        <v>65</v>
      </c>
      <c r="E1175" s="190">
        <f>IF(ISBLANK(Nomen.complète!Z1175),"-",Nomen.complète!Z1175)</f>
        <v>1</v>
      </c>
      <c r="F1175" s="190">
        <f>IF(ISBLANK(Nomen.complète!AA1175),"-",Nomen.complète!AA1175)</f>
        <v>5</v>
      </c>
      <c r="G1175" s="191">
        <f>IF(ISBLANK(Nomen.complète!AB1175),"-",Nomen.complète!AB1175)</f>
        <v>90</v>
      </c>
      <c r="H1175" s="191">
        <f>IF(ISBLANK(Nomen.complète!AC1175),"-",Nomen.complète!AC1175)</f>
        <v>0</v>
      </c>
    </row>
    <row r="1176" spans="1:8" x14ac:dyDescent="0.2">
      <c r="A1176" s="164">
        <f>IF(ISBLANK(Nomen.complète!V1176),"-",Nomen.complète!V1176)</f>
        <v>61060000</v>
      </c>
      <c r="B1176" s="189" t="str">
        <f>IF(ISBLANK(Nomen.complète!W1176),"-",Nomen.complète!W1176)</f>
        <v>Couturière BF</v>
      </c>
      <c r="C1176" s="190">
        <f>IF(ISBLANK(Nomen.complète!X1176),"-",Nomen.complète!X1176)</f>
        <v>18</v>
      </c>
      <c r="D1176" s="190">
        <f>IF(ISBLANK(Nomen.complète!Y1176),"-",Nomen.complète!Y1176)</f>
        <v>65</v>
      </c>
      <c r="E1176" s="190">
        <f>IF(ISBLANK(Nomen.complète!Z1176),"-",Nomen.complète!Z1176)</f>
        <v>1</v>
      </c>
      <c r="F1176" s="190">
        <f>IF(ISBLANK(Nomen.complète!AA1176),"-",Nomen.complète!AA1176)</f>
        <v>5</v>
      </c>
      <c r="G1176" s="191">
        <f>IF(ISBLANK(Nomen.complète!AB1176),"-",Nomen.complète!AB1176)</f>
        <v>90</v>
      </c>
      <c r="H1176" s="191">
        <f>IF(ISBLANK(Nomen.complète!AC1176),"-",Nomen.complète!AC1176)</f>
        <v>0</v>
      </c>
    </row>
    <row r="1177" spans="1:8" x14ac:dyDescent="0.2">
      <c r="A1177" s="164">
        <f>IF(ISBLANK(Nomen.complète!V1177),"-",Nomen.complète!V1177)</f>
        <v>61250000</v>
      </c>
      <c r="B1177" s="189" t="str">
        <f>IF(ISBLANK(Nomen.complète!W1177),"-",Nomen.complète!W1177)</f>
        <v>Couturière de théâtre (tertiaire - non réglementé)</v>
      </c>
      <c r="C1177" s="190">
        <f>IF(ISBLANK(Nomen.complète!X1177),"-",Nomen.complète!X1177)</f>
        <v>18</v>
      </c>
      <c r="D1177" s="190">
        <f>IF(ISBLANK(Nomen.complète!Y1177),"-",Nomen.complète!Y1177)</f>
        <v>65</v>
      </c>
      <c r="E1177" s="190">
        <f>IF(ISBLANK(Nomen.complète!Z1177),"-",Nomen.complète!Z1177)</f>
        <v>1</v>
      </c>
      <c r="F1177" s="190">
        <f>IF(ISBLANK(Nomen.complète!AA1177),"-",Nomen.complète!AA1177)</f>
        <v>5</v>
      </c>
      <c r="G1177" s="191">
        <f>IF(ISBLANK(Nomen.complète!AB1177),"-",Nomen.complète!AB1177)</f>
        <v>90</v>
      </c>
      <c r="H1177" s="191">
        <f>IF(ISBLANK(Nomen.complète!AC1177),"-",Nomen.complète!AC1177)</f>
        <v>0</v>
      </c>
    </row>
    <row r="1178" spans="1:8" x14ac:dyDescent="0.2">
      <c r="A1178" s="164">
        <f>IF(ISBLANK(Nomen.complète!V1178),"-",Nomen.complète!V1178)</f>
        <v>61050000</v>
      </c>
      <c r="B1178" s="189" t="str">
        <f>IF(ISBLANK(Nomen.complète!W1178),"-",Nomen.complète!W1178)</f>
        <v>Couturière, dipl.</v>
      </c>
      <c r="C1178" s="190">
        <f>IF(ISBLANK(Nomen.complète!X1178),"-",Nomen.complète!X1178)</f>
        <v>18</v>
      </c>
      <c r="D1178" s="190">
        <f>IF(ISBLANK(Nomen.complète!Y1178),"-",Nomen.complète!Y1178)</f>
        <v>65</v>
      </c>
      <c r="E1178" s="190">
        <f>IF(ISBLANK(Nomen.complète!Z1178),"-",Nomen.complète!Z1178)</f>
        <v>1</v>
      </c>
      <c r="F1178" s="190">
        <f>IF(ISBLANK(Nomen.complète!AA1178),"-",Nomen.complète!AA1178)</f>
        <v>5</v>
      </c>
      <c r="G1178" s="191">
        <f>IF(ISBLANK(Nomen.complète!AB1178),"-",Nomen.complète!AB1178)</f>
        <v>90</v>
      </c>
      <c r="H1178" s="191">
        <f>IF(ISBLANK(Nomen.complète!AC1178),"-",Nomen.complète!AC1178)</f>
        <v>0</v>
      </c>
    </row>
    <row r="1179" spans="1:8" x14ac:dyDescent="0.2">
      <c r="A1179" s="164">
        <f>IF(ISBLANK(Nomen.complète!V1179),"-",Nomen.complète!V1179)</f>
        <v>69250000</v>
      </c>
      <c r="B1179" s="189" t="str">
        <f>IF(ISBLANK(Nomen.complète!W1179),"-",Nomen.complète!W1179)</f>
        <v>Couvreur, maître, dipl.</v>
      </c>
      <c r="C1179" s="190">
        <f>IF(ISBLANK(Nomen.complète!X1179),"-",Nomen.complète!X1179)</f>
        <v>18</v>
      </c>
      <c r="D1179" s="190">
        <f>IF(ISBLANK(Nomen.complète!Y1179),"-",Nomen.complète!Y1179)</f>
        <v>65</v>
      </c>
      <c r="E1179" s="190">
        <f>IF(ISBLANK(Nomen.complète!Z1179),"-",Nomen.complète!Z1179)</f>
        <v>1</v>
      </c>
      <c r="F1179" s="190">
        <f>IF(ISBLANK(Nomen.complète!AA1179),"-",Nomen.complète!AA1179)</f>
        <v>5</v>
      </c>
      <c r="G1179" s="191">
        <f>IF(ISBLANK(Nomen.complète!AB1179),"-",Nomen.complète!AB1179)</f>
        <v>90</v>
      </c>
      <c r="H1179" s="191">
        <f>IF(ISBLANK(Nomen.complète!AC1179),"-",Nomen.complète!AC1179)</f>
        <v>0</v>
      </c>
    </row>
    <row r="1180" spans="1:8" x14ac:dyDescent="0.2">
      <c r="A1180" s="164">
        <f>IF(ISBLANK(Nomen.complète!V1180),"-",Nomen.complète!V1180)</f>
        <v>97900000</v>
      </c>
      <c r="B1180" s="189" t="str">
        <f>IF(ISBLANK(Nomen.complète!W1180),"-",Nomen.complète!W1180)</f>
        <v>Croupier BF</v>
      </c>
      <c r="C1180" s="190">
        <f>IF(ISBLANK(Nomen.complète!X1180),"-",Nomen.complète!X1180)</f>
        <v>18</v>
      </c>
      <c r="D1180" s="190">
        <f>IF(ISBLANK(Nomen.complète!Y1180),"-",Nomen.complète!Y1180)</f>
        <v>65</v>
      </c>
      <c r="E1180" s="190">
        <f>IF(ISBLANK(Nomen.complète!Z1180),"-",Nomen.complète!Z1180)</f>
        <v>1</v>
      </c>
      <c r="F1180" s="190">
        <f>IF(ISBLANK(Nomen.complète!AA1180),"-",Nomen.complète!AA1180)</f>
        <v>5</v>
      </c>
      <c r="G1180" s="191">
        <f>IF(ISBLANK(Nomen.complète!AB1180),"-",Nomen.complète!AB1180)</f>
        <v>90</v>
      </c>
      <c r="H1180" s="191">
        <f>IF(ISBLANK(Nomen.complète!AC1180),"-",Nomen.complète!AC1180)</f>
        <v>0</v>
      </c>
    </row>
    <row r="1181" spans="1:8" x14ac:dyDescent="0.2">
      <c r="A1181" s="164">
        <f>IF(ISBLANK(Nomen.complète!V1181),"-",Nomen.complète!V1181)</f>
        <v>61300000</v>
      </c>
      <c r="B1181" s="189" t="str">
        <f>IF(ISBLANK(Nomen.complète!W1181),"-",Nomen.complète!W1181)</f>
        <v>Créateur de textiles intérieurs BF</v>
      </c>
      <c r="C1181" s="190">
        <f>IF(ISBLANK(Nomen.complète!X1181),"-",Nomen.complète!X1181)</f>
        <v>18</v>
      </c>
      <c r="D1181" s="190">
        <f>IF(ISBLANK(Nomen.complète!Y1181),"-",Nomen.complète!Y1181)</f>
        <v>65</v>
      </c>
      <c r="E1181" s="190">
        <f>IF(ISBLANK(Nomen.complète!Z1181),"-",Nomen.complète!Z1181)</f>
        <v>1</v>
      </c>
      <c r="F1181" s="190">
        <f>IF(ISBLANK(Nomen.complète!AA1181),"-",Nomen.complète!AA1181)</f>
        <v>5</v>
      </c>
      <c r="G1181" s="191">
        <f>IF(ISBLANK(Nomen.complète!AB1181),"-",Nomen.complète!AB1181)</f>
        <v>90</v>
      </c>
      <c r="H1181" s="191">
        <f>IF(ISBLANK(Nomen.complète!AC1181),"-",Nomen.complète!AC1181)</f>
        <v>0</v>
      </c>
    </row>
    <row r="1182" spans="1:8" x14ac:dyDescent="0.2">
      <c r="A1182" s="164">
        <f>IF(ISBLANK(Nomen.complète!V1182),"-",Nomen.complète!V1182)</f>
        <v>93101000</v>
      </c>
      <c r="B1182" s="189" t="str">
        <f>IF(ISBLANK(Nomen.complète!W1182),"-",Nomen.complète!W1182)</f>
        <v>Créateur de vêtements BF</v>
      </c>
      <c r="C1182" s="190">
        <f>IF(ISBLANK(Nomen.complète!X1182),"-",Nomen.complète!X1182)</f>
        <v>18</v>
      </c>
      <c r="D1182" s="190">
        <f>IF(ISBLANK(Nomen.complète!Y1182),"-",Nomen.complète!Y1182)</f>
        <v>65</v>
      </c>
      <c r="E1182" s="190">
        <f>IF(ISBLANK(Nomen.complète!Z1182),"-",Nomen.complète!Z1182)</f>
        <v>1</v>
      </c>
      <c r="F1182" s="190">
        <f>IF(ISBLANK(Nomen.complète!AA1182),"-",Nomen.complète!AA1182)</f>
        <v>5</v>
      </c>
      <c r="G1182" s="191">
        <f>IF(ISBLANK(Nomen.complète!AB1182),"-",Nomen.complète!AB1182)</f>
        <v>90</v>
      </c>
      <c r="H1182" s="191">
        <f>IF(ISBLANK(Nomen.complète!AC1182),"-",Nomen.complète!AC1182)</f>
        <v>0</v>
      </c>
    </row>
    <row r="1183" spans="1:8" x14ac:dyDescent="0.2">
      <c r="A1183" s="164">
        <f>IF(ISBLANK(Nomen.complète!V1183),"-",Nomen.complète!V1183)</f>
        <v>93102000</v>
      </c>
      <c r="B1183" s="189" t="str">
        <f>IF(ISBLANK(Nomen.complète!W1183),"-",Nomen.complète!W1183)</f>
        <v>Créateur de vêtements, dipl.</v>
      </c>
      <c r="C1183" s="190">
        <f>IF(ISBLANK(Nomen.complète!X1183),"-",Nomen.complète!X1183)</f>
        <v>18</v>
      </c>
      <c r="D1183" s="190">
        <f>IF(ISBLANK(Nomen.complète!Y1183),"-",Nomen.complète!Y1183)</f>
        <v>65</v>
      </c>
      <c r="E1183" s="190">
        <f>IF(ISBLANK(Nomen.complète!Z1183),"-",Nomen.complète!Z1183)</f>
        <v>1</v>
      </c>
      <c r="F1183" s="190">
        <f>IF(ISBLANK(Nomen.complète!AA1183),"-",Nomen.complète!AA1183)</f>
        <v>5</v>
      </c>
      <c r="G1183" s="191">
        <f>IF(ISBLANK(Nomen.complète!AB1183),"-",Nomen.complète!AB1183)</f>
        <v>90</v>
      </c>
      <c r="H1183" s="191">
        <f>IF(ISBLANK(Nomen.complète!AC1183),"-",Nomen.complète!AC1183)</f>
        <v>0</v>
      </c>
    </row>
    <row r="1184" spans="1:8" x14ac:dyDescent="0.2">
      <c r="A1184" s="164">
        <f>IF(ISBLANK(Nomen.complète!V1184),"-",Nomen.complète!V1184)</f>
        <v>80550000</v>
      </c>
      <c r="B1184" s="189" t="str">
        <f>IF(ISBLANK(Nomen.complète!W1184),"-",Nomen.complète!W1184)</f>
        <v>Cuisinier d'hôpital, de home et en restauration collective BF</v>
      </c>
      <c r="C1184" s="190">
        <f>IF(ISBLANK(Nomen.complète!X1184),"-",Nomen.complète!X1184)</f>
        <v>18</v>
      </c>
      <c r="D1184" s="190">
        <f>IF(ISBLANK(Nomen.complète!Y1184),"-",Nomen.complète!Y1184)</f>
        <v>65</v>
      </c>
      <c r="E1184" s="190">
        <f>IF(ISBLANK(Nomen.complète!Z1184),"-",Nomen.complète!Z1184)</f>
        <v>1</v>
      </c>
      <c r="F1184" s="190">
        <f>IF(ISBLANK(Nomen.complète!AA1184),"-",Nomen.complète!AA1184)</f>
        <v>5</v>
      </c>
      <c r="G1184" s="191">
        <f>IF(ISBLANK(Nomen.complète!AB1184),"-",Nomen.complète!AB1184)</f>
        <v>90</v>
      </c>
      <c r="H1184" s="191">
        <f>IF(ISBLANK(Nomen.complète!AC1184),"-",Nomen.complète!AC1184)</f>
        <v>0</v>
      </c>
    </row>
    <row r="1185" spans="1:8" x14ac:dyDescent="0.2">
      <c r="A1185" s="164">
        <f>IF(ISBLANK(Nomen.complète!V1185),"-",Nomen.complète!V1185)</f>
        <v>80580000</v>
      </c>
      <c r="B1185" s="189" t="str">
        <f>IF(ISBLANK(Nomen.complète!W1185),"-",Nomen.complète!W1185)</f>
        <v>Cuisinier en diététique BF</v>
      </c>
      <c r="C1185" s="190">
        <f>IF(ISBLANK(Nomen.complète!X1185),"-",Nomen.complète!X1185)</f>
        <v>18</v>
      </c>
      <c r="D1185" s="190">
        <f>IF(ISBLANK(Nomen.complète!Y1185),"-",Nomen.complète!Y1185)</f>
        <v>65</v>
      </c>
      <c r="E1185" s="190">
        <f>IF(ISBLANK(Nomen.complète!Z1185),"-",Nomen.complète!Z1185)</f>
        <v>1</v>
      </c>
      <c r="F1185" s="190">
        <f>IF(ISBLANK(Nomen.complète!AA1185),"-",Nomen.complète!AA1185)</f>
        <v>5</v>
      </c>
      <c r="G1185" s="191">
        <f>IF(ISBLANK(Nomen.complète!AB1185),"-",Nomen.complète!AB1185)</f>
        <v>90</v>
      </c>
      <c r="H1185" s="191">
        <f>IF(ISBLANK(Nomen.complète!AC1185),"-",Nomen.complète!AC1185)</f>
        <v>0</v>
      </c>
    </row>
    <row r="1186" spans="1:8" x14ac:dyDescent="0.2">
      <c r="A1186" s="164">
        <f>IF(ISBLANK(Nomen.complète!V1186),"-",Nomen.complète!V1186)</f>
        <v>80105000</v>
      </c>
      <c r="B1186" s="189" t="str">
        <f>IF(ISBLANK(Nomen.complète!W1186),"-",Nomen.complète!W1186)</f>
        <v>Cuisinier en hôtellerie et restauration BF</v>
      </c>
      <c r="C1186" s="190">
        <f>IF(ISBLANK(Nomen.complète!X1186),"-",Nomen.complète!X1186)</f>
        <v>18</v>
      </c>
      <c r="D1186" s="190">
        <f>IF(ISBLANK(Nomen.complète!Y1186),"-",Nomen.complète!Y1186)</f>
        <v>65</v>
      </c>
      <c r="E1186" s="190">
        <f>IF(ISBLANK(Nomen.complète!Z1186),"-",Nomen.complète!Z1186)</f>
        <v>1</v>
      </c>
      <c r="F1186" s="190">
        <f>IF(ISBLANK(Nomen.complète!AA1186),"-",Nomen.complète!AA1186)</f>
        <v>5</v>
      </c>
      <c r="G1186" s="191">
        <f>IF(ISBLANK(Nomen.complète!AB1186),"-",Nomen.complète!AB1186)</f>
        <v>90</v>
      </c>
      <c r="H1186" s="191">
        <f>IF(ISBLANK(Nomen.complète!AC1186),"-",Nomen.complète!AC1186)</f>
        <v>0</v>
      </c>
    </row>
    <row r="1187" spans="1:8" x14ac:dyDescent="0.2">
      <c r="A1187" s="164">
        <f>IF(ISBLANK(Nomen.complète!V1187),"-",Nomen.complète!V1187)</f>
        <v>74320000</v>
      </c>
      <c r="B1187" s="189" t="str">
        <f>IF(ISBLANK(Nomen.complète!W1187),"-",Nomen.complète!W1187)</f>
        <v>Cyber Security Specialist BF</v>
      </c>
      <c r="C1187" s="190">
        <f>IF(ISBLANK(Nomen.complète!X1187),"-",Nomen.complète!X1187)</f>
        <v>18</v>
      </c>
      <c r="D1187" s="190">
        <f>IF(ISBLANK(Nomen.complète!Y1187),"-",Nomen.complète!Y1187)</f>
        <v>65</v>
      </c>
      <c r="E1187" s="190">
        <f>IF(ISBLANK(Nomen.complète!Z1187),"-",Nomen.complète!Z1187)</f>
        <v>1</v>
      </c>
      <c r="F1187" s="190">
        <f>IF(ISBLANK(Nomen.complète!AA1187),"-",Nomen.complète!AA1187)</f>
        <v>5</v>
      </c>
      <c r="G1187" s="191">
        <f>IF(ISBLANK(Nomen.complète!AB1187),"-",Nomen.complète!AB1187)</f>
        <v>90</v>
      </c>
      <c r="H1187" s="191">
        <f>IF(ISBLANK(Nomen.complète!AC1187),"-",Nomen.complète!AC1187)</f>
        <v>0</v>
      </c>
    </row>
    <row r="1188" spans="1:8" x14ac:dyDescent="0.2">
      <c r="A1188" s="164">
        <f>IF(ISBLANK(Nomen.complète!V1188),"-",Nomen.complète!V1188)</f>
        <v>85140000</v>
      </c>
      <c r="B1188" s="189" t="str">
        <f>IF(ISBLANK(Nomen.complète!W1188),"-",Nomen.complète!W1188)</f>
        <v>Danse scénique ES (OCM 2005)</v>
      </c>
      <c r="C1188" s="190">
        <f>IF(ISBLANK(Nomen.complète!X1188),"-",Nomen.complète!X1188)</f>
        <v>18</v>
      </c>
      <c r="D1188" s="190">
        <f>IF(ISBLANK(Nomen.complète!Y1188),"-",Nomen.complète!Y1188)</f>
        <v>65</v>
      </c>
      <c r="E1188" s="190">
        <f>IF(ISBLANK(Nomen.complète!Z1188),"-",Nomen.complète!Z1188)</f>
        <v>1</v>
      </c>
      <c r="F1188" s="190">
        <f>IF(ISBLANK(Nomen.complète!AA1188),"-",Nomen.complète!AA1188)</f>
        <v>5</v>
      </c>
      <c r="G1188" s="191">
        <f>IF(ISBLANK(Nomen.complète!AB1188),"-",Nomen.complète!AB1188)</f>
        <v>0</v>
      </c>
      <c r="H1188" s="191">
        <f>IF(ISBLANK(Nomen.complète!AC1188),"-",Nomen.complète!AC1188)</f>
        <v>0</v>
      </c>
    </row>
    <row r="1189" spans="1:8" x14ac:dyDescent="0.2">
      <c r="A1189" s="164">
        <f>IF(ISBLANK(Nomen.complète!V1189),"-",Nomen.complète!V1189)</f>
        <v>84330000</v>
      </c>
      <c r="B1189" s="189" t="str">
        <f>IF(ISBLANK(Nomen.complète!W1189),"-",Nomen.complète!W1189)</f>
        <v>Dermapigmentologue BF</v>
      </c>
      <c r="C1189" s="190">
        <f>IF(ISBLANK(Nomen.complète!X1189),"-",Nomen.complète!X1189)</f>
        <v>18</v>
      </c>
      <c r="D1189" s="190">
        <f>IF(ISBLANK(Nomen.complète!Y1189),"-",Nomen.complète!Y1189)</f>
        <v>65</v>
      </c>
      <c r="E1189" s="190">
        <f>IF(ISBLANK(Nomen.complète!Z1189),"-",Nomen.complète!Z1189)</f>
        <v>1</v>
      </c>
      <c r="F1189" s="190">
        <f>IF(ISBLANK(Nomen.complète!AA1189),"-",Nomen.complète!AA1189)</f>
        <v>5</v>
      </c>
      <c r="G1189" s="191">
        <f>IF(ISBLANK(Nomen.complète!AB1189),"-",Nomen.complète!AB1189)</f>
        <v>90</v>
      </c>
      <c r="H1189" s="191">
        <f>IF(ISBLANK(Nomen.complète!AC1189),"-",Nomen.complète!AC1189)</f>
        <v>0</v>
      </c>
    </row>
    <row r="1190" spans="1:8" x14ac:dyDescent="0.2">
      <c r="A1190" s="164">
        <f>IF(ISBLANK(Nomen.complète!V1190),"-",Nomen.complète!V1190)</f>
        <v>96530000</v>
      </c>
      <c r="B1190" s="189" t="str">
        <f>IF(ISBLANK(Nomen.complète!W1190),"-",Nomen.complète!W1190)</f>
        <v>Design de produit ES (OCM 2005)</v>
      </c>
      <c r="C1190" s="190">
        <f>IF(ISBLANK(Nomen.complète!X1190),"-",Nomen.complète!X1190)</f>
        <v>19</v>
      </c>
      <c r="D1190" s="190">
        <f>IF(ISBLANK(Nomen.complète!Y1190),"-",Nomen.complète!Y1190)</f>
        <v>65</v>
      </c>
      <c r="E1190" s="190">
        <f>IF(ISBLANK(Nomen.complète!Z1190),"-",Nomen.complète!Z1190)</f>
        <v>1</v>
      </c>
      <c r="F1190" s="190">
        <f>IF(ISBLANK(Nomen.complète!AA1190),"-",Nomen.complète!AA1190)</f>
        <v>5</v>
      </c>
      <c r="G1190" s="191">
        <f>IF(ISBLANK(Nomen.complète!AB1190),"-",Nomen.complète!AB1190)</f>
        <v>0</v>
      </c>
      <c r="H1190" s="191">
        <f>IF(ISBLANK(Nomen.complète!AC1190),"-",Nomen.complète!AC1190)</f>
        <v>0</v>
      </c>
    </row>
    <row r="1191" spans="1:8" x14ac:dyDescent="0.2">
      <c r="A1191" s="164">
        <f>IF(ISBLANK(Nomen.complète!V1191),"-",Nomen.complète!V1191)</f>
        <v>94732000</v>
      </c>
      <c r="B1191" s="189" t="str">
        <f>IF(ISBLANK(Nomen.complète!W1191),"-",Nomen.complète!W1191)</f>
        <v>Design de produit ES (OCM 2017)</v>
      </c>
      <c r="C1191" s="190">
        <f>IF(ISBLANK(Nomen.complète!X1191),"-",Nomen.complète!X1191)</f>
        <v>18</v>
      </c>
      <c r="D1191" s="190">
        <f>IF(ISBLANK(Nomen.complète!Y1191),"-",Nomen.complète!Y1191)</f>
        <v>65</v>
      </c>
      <c r="E1191" s="190">
        <f>IF(ISBLANK(Nomen.complète!Z1191),"-",Nomen.complète!Z1191)</f>
        <v>1</v>
      </c>
      <c r="F1191" s="190">
        <f>IF(ISBLANK(Nomen.complète!AA1191),"-",Nomen.complète!AA1191)</f>
        <v>5</v>
      </c>
      <c r="G1191" s="191">
        <f>IF(ISBLANK(Nomen.complète!AB1191),"-",Nomen.complète!AB1191)</f>
        <v>90</v>
      </c>
      <c r="H1191" s="191">
        <f>IF(ISBLANK(Nomen.complète!AC1191),"-",Nomen.complète!AC1191)</f>
        <v>0</v>
      </c>
    </row>
    <row r="1192" spans="1:8" x14ac:dyDescent="0.2">
      <c r="A1192" s="164">
        <f>IF(ISBLANK(Nomen.complète!V1192),"-",Nomen.complète!V1192)</f>
        <v>94730002</v>
      </c>
      <c r="B1192" s="189" t="str">
        <f>IF(ISBLANK(Nomen.complète!W1192),"-",Nomen.complète!W1192)</f>
        <v>Design de produit ES - Céramique (OCM 2005)</v>
      </c>
      <c r="C1192" s="190">
        <f>IF(ISBLANK(Nomen.complète!X1192),"-",Nomen.complète!X1192)</f>
        <v>18</v>
      </c>
      <c r="D1192" s="190">
        <f>IF(ISBLANK(Nomen.complète!Y1192),"-",Nomen.complète!Y1192)</f>
        <v>65</v>
      </c>
      <c r="E1192" s="190">
        <f>IF(ISBLANK(Nomen.complète!Z1192),"-",Nomen.complète!Z1192)</f>
        <v>1</v>
      </c>
      <c r="F1192" s="190">
        <f>IF(ISBLANK(Nomen.complète!AA1192),"-",Nomen.complète!AA1192)</f>
        <v>5</v>
      </c>
      <c r="G1192" s="191">
        <f>IF(ISBLANK(Nomen.complète!AB1192),"-",Nomen.complète!AB1192)</f>
        <v>0</v>
      </c>
      <c r="H1192" s="191">
        <f>IF(ISBLANK(Nomen.complète!AC1192),"-",Nomen.complète!AC1192)</f>
        <v>0</v>
      </c>
    </row>
    <row r="1193" spans="1:8" x14ac:dyDescent="0.2">
      <c r="A1193" s="164">
        <f>IF(ISBLANK(Nomen.complète!V1193),"-",Nomen.complète!V1193)</f>
        <v>94730003</v>
      </c>
      <c r="B1193" s="189" t="str">
        <f>IF(ISBLANK(Nomen.complète!W1193),"-",Nomen.complète!W1193)</f>
        <v>Design de produit ES - Design d'objets horlogers (OCM 2005)</v>
      </c>
      <c r="C1193" s="190">
        <f>IF(ISBLANK(Nomen.complète!X1193),"-",Nomen.complète!X1193)</f>
        <v>18</v>
      </c>
      <c r="D1193" s="190">
        <f>IF(ISBLANK(Nomen.complète!Y1193),"-",Nomen.complète!Y1193)</f>
        <v>65</v>
      </c>
      <c r="E1193" s="190">
        <f>IF(ISBLANK(Nomen.complète!Z1193),"-",Nomen.complète!Z1193)</f>
        <v>1</v>
      </c>
      <c r="F1193" s="190">
        <f>IF(ISBLANK(Nomen.complète!AA1193),"-",Nomen.complète!AA1193)</f>
        <v>5</v>
      </c>
      <c r="G1193" s="191">
        <f>IF(ISBLANK(Nomen.complète!AB1193),"-",Nomen.complète!AB1193)</f>
        <v>0</v>
      </c>
      <c r="H1193" s="191">
        <f>IF(ISBLANK(Nomen.complète!AC1193),"-",Nomen.complète!AC1193)</f>
        <v>0</v>
      </c>
    </row>
    <row r="1194" spans="1:8" x14ac:dyDescent="0.2">
      <c r="A1194" s="164">
        <f>IF(ISBLANK(Nomen.complète!V1194),"-",Nomen.complète!V1194)</f>
        <v>94730001</v>
      </c>
      <c r="B1194" s="189" t="str">
        <f>IF(ISBLANK(Nomen.complète!W1194),"-",Nomen.complète!W1194)</f>
        <v>Design de produit ES - Design industriel (OCM 2005)</v>
      </c>
      <c r="C1194" s="190">
        <f>IF(ISBLANK(Nomen.complète!X1194),"-",Nomen.complète!X1194)</f>
        <v>18</v>
      </c>
      <c r="D1194" s="190">
        <f>IF(ISBLANK(Nomen.complète!Y1194),"-",Nomen.complète!Y1194)</f>
        <v>65</v>
      </c>
      <c r="E1194" s="190">
        <f>IF(ISBLANK(Nomen.complète!Z1194),"-",Nomen.complète!Z1194)</f>
        <v>1</v>
      </c>
      <c r="F1194" s="190">
        <f>IF(ISBLANK(Nomen.complète!AA1194),"-",Nomen.complète!AA1194)</f>
        <v>5</v>
      </c>
      <c r="G1194" s="191">
        <f>IF(ISBLANK(Nomen.complète!AB1194),"-",Nomen.complète!AB1194)</f>
        <v>0</v>
      </c>
      <c r="H1194" s="191">
        <f>IF(ISBLANK(Nomen.complète!AC1194),"-",Nomen.complète!AC1194)</f>
        <v>0</v>
      </c>
    </row>
    <row r="1195" spans="1:8" x14ac:dyDescent="0.2">
      <c r="A1195" s="164">
        <f>IF(ISBLANK(Nomen.complète!V1195),"-",Nomen.complète!V1195)</f>
        <v>94730005</v>
      </c>
      <c r="B1195" s="189" t="str">
        <f>IF(ISBLANK(Nomen.complète!W1195),"-",Nomen.complète!W1195)</f>
        <v>Design de produit ES - Design mode (OCM 2005)</v>
      </c>
      <c r="C1195" s="190">
        <f>IF(ISBLANK(Nomen.complète!X1195),"-",Nomen.complète!X1195)</f>
        <v>18</v>
      </c>
      <c r="D1195" s="190">
        <f>IF(ISBLANK(Nomen.complète!Y1195),"-",Nomen.complète!Y1195)</f>
        <v>65</v>
      </c>
      <c r="E1195" s="190">
        <f>IF(ISBLANK(Nomen.complète!Z1195),"-",Nomen.complète!Z1195)</f>
        <v>1</v>
      </c>
      <c r="F1195" s="190">
        <f>IF(ISBLANK(Nomen.complète!AA1195),"-",Nomen.complète!AA1195)</f>
        <v>5</v>
      </c>
      <c r="G1195" s="191">
        <f>IF(ISBLANK(Nomen.complète!AB1195),"-",Nomen.complète!AB1195)</f>
        <v>0</v>
      </c>
      <c r="H1195" s="191">
        <f>IF(ISBLANK(Nomen.complète!AC1195),"-",Nomen.complète!AC1195)</f>
        <v>0</v>
      </c>
    </row>
    <row r="1196" spans="1:8" x14ac:dyDescent="0.2">
      <c r="A1196" s="164">
        <f>IF(ISBLANK(Nomen.complète!V1196),"-",Nomen.complète!V1196)</f>
        <v>94730004</v>
      </c>
      <c r="B1196" s="189" t="str">
        <f>IF(ISBLANK(Nomen.complète!W1196),"-",Nomen.complète!W1196)</f>
        <v>Design de produit ES - Design textile (OCM 2005)</v>
      </c>
      <c r="C1196" s="190">
        <f>IF(ISBLANK(Nomen.complète!X1196),"-",Nomen.complète!X1196)</f>
        <v>18</v>
      </c>
      <c r="D1196" s="190">
        <f>IF(ISBLANK(Nomen.complète!Y1196),"-",Nomen.complète!Y1196)</f>
        <v>65</v>
      </c>
      <c r="E1196" s="190">
        <f>IF(ISBLANK(Nomen.complète!Z1196),"-",Nomen.complète!Z1196)</f>
        <v>1</v>
      </c>
      <c r="F1196" s="190">
        <f>IF(ISBLANK(Nomen.complète!AA1196),"-",Nomen.complète!AA1196)</f>
        <v>5</v>
      </c>
      <c r="G1196" s="191">
        <f>IF(ISBLANK(Nomen.complète!AB1196),"-",Nomen.complète!AB1196)</f>
        <v>0</v>
      </c>
      <c r="H1196" s="191">
        <f>IF(ISBLANK(Nomen.complète!AC1196),"-",Nomen.complète!AC1196)</f>
        <v>0</v>
      </c>
    </row>
    <row r="1197" spans="1:8" x14ac:dyDescent="0.2">
      <c r="A1197" s="164">
        <f>IF(ISBLANK(Nomen.complète!V1197),"-",Nomen.complète!V1197)</f>
        <v>85405000</v>
      </c>
      <c r="B1197" s="189" t="str">
        <f>IF(ISBLANK(Nomen.complète!W1197),"-",Nomen.complète!W1197)</f>
        <v>Designer en multimédia (tertiaire - non réglementé)</v>
      </c>
      <c r="C1197" s="190">
        <f>IF(ISBLANK(Nomen.complète!X1197),"-",Nomen.complète!X1197)</f>
        <v>18</v>
      </c>
      <c r="D1197" s="190">
        <f>IF(ISBLANK(Nomen.complète!Y1197),"-",Nomen.complète!Y1197)</f>
        <v>65</v>
      </c>
      <c r="E1197" s="190">
        <f>IF(ISBLANK(Nomen.complète!Z1197),"-",Nomen.complète!Z1197)</f>
        <v>1</v>
      </c>
      <c r="F1197" s="190">
        <f>IF(ISBLANK(Nomen.complète!AA1197),"-",Nomen.complète!AA1197)</f>
        <v>5</v>
      </c>
      <c r="G1197" s="191">
        <f>IF(ISBLANK(Nomen.complète!AB1197),"-",Nomen.complète!AB1197)</f>
        <v>90</v>
      </c>
      <c r="H1197" s="191">
        <f>IF(ISBLANK(Nomen.complète!AC1197),"-",Nomen.complète!AC1197)</f>
        <v>0</v>
      </c>
    </row>
    <row r="1198" spans="1:8" x14ac:dyDescent="0.2">
      <c r="A1198" s="164">
        <f>IF(ISBLANK(Nomen.complète!V1198),"-",Nomen.complète!V1198)</f>
        <v>63210000</v>
      </c>
      <c r="B1198" s="189" t="str">
        <f>IF(ISBLANK(Nomen.complète!W1198),"-",Nomen.complète!W1198)</f>
        <v>Designer graphique, dipl.</v>
      </c>
      <c r="C1198" s="190">
        <f>IF(ISBLANK(Nomen.complète!X1198),"-",Nomen.complète!X1198)</f>
        <v>18</v>
      </c>
      <c r="D1198" s="190">
        <f>IF(ISBLANK(Nomen.complète!Y1198),"-",Nomen.complète!Y1198)</f>
        <v>65</v>
      </c>
      <c r="E1198" s="190">
        <f>IF(ISBLANK(Nomen.complète!Z1198),"-",Nomen.complète!Z1198)</f>
        <v>1</v>
      </c>
      <c r="F1198" s="190">
        <f>IF(ISBLANK(Nomen.complète!AA1198),"-",Nomen.complète!AA1198)</f>
        <v>5</v>
      </c>
      <c r="G1198" s="191">
        <f>IF(ISBLANK(Nomen.complète!AB1198),"-",Nomen.complète!AB1198)</f>
        <v>90</v>
      </c>
      <c r="H1198" s="191">
        <f>IF(ISBLANK(Nomen.complète!AC1198),"-",Nomen.complète!AC1198)</f>
        <v>0</v>
      </c>
    </row>
    <row r="1199" spans="1:8" x14ac:dyDescent="0.2">
      <c r="A1199" s="164">
        <f>IF(ISBLANK(Nomen.complète!V1199),"-",Nomen.complète!V1199)</f>
        <v>60100000</v>
      </c>
      <c r="B1199" s="189" t="str">
        <f>IF(ISBLANK(Nomen.complète!W1199),"-",Nomen.complète!W1199)</f>
        <v>Dessinateur en textiles (tertiaire - non réglementé)</v>
      </c>
      <c r="C1199" s="190">
        <f>IF(ISBLANK(Nomen.complète!X1199),"-",Nomen.complète!X1199)</f>
        <v>18</v>
      </c>
      <c r="D1199" s="190">
        <f>IF(ISBLANK(Nomen.complète!Y1199),"-",Nomen.complète!Y1199)</f>
        <v>65</v>
      </c>
      <c r="E1199" s="190">
        <f>IF(ISBLANK(Nomen.complète!Z1199),"-",Nomen.complète!Z1199)</f>
        <v>1</v>
      </c>
      <c r="F1199" s="190">
        <f>IF(ISBLANK(Nomen.complète!AA1199),"-",Nomen.complète!AA1199)</f>
        <v>5</v>
      </c>
      <c r="G1199" s="191">
        <f>IF(ISBLANK(Nomen.complète!AB1199),"-",Nomen.complète!AB1199)</f>
        <v>90</v>
      </c>
      <c r="H1199" s="191">
        <f>IF(ISBLANK(Nomen.complète!AC1199),"-",Nomen.complète!AC1199)</f>
        <v>0</v>
      </c>
    </row>
    <row r="1200" spans="1:8" x14ac:dyDescent="0.2">
      <c r="A1200" s="164">
        <f>IF(ISBLANK(Nomen.complète!V1200),"-",Nomen.complète!V1200)</f>
        <v>72000000</v>
      </c>
      <c r="B1200" s="189" t="str">
        <f>IF(ISBLANK(Nomen.complète!W1200),"-",Nomen.complète!W1200)</f>
        <v>Dessinateur-constructeur en génie civil, dipl.</v>
      </c>
      <c r="C1200" s="190">
        <f>IF(ISBLANK(Nomen.complète!X1200),"-",Nomen.complète!X1200)</f>
        <v>18</v>
      </c>
      <c r="D1200" s="190">
        <f>IF(ISBLANK(Nomen.complète!Y1200),"-",Nomen.complète!Y1200)</f>
        <v>65</v>
      </c>
      <c r="E1200" s="190">
        <f>IF(ISBLANK(Nomen.complète!Z1200),"-",Nomen.complète!Z1200)</f>
        <v>1</v>
      </c>
      <c r="F1200" s="190">
        <f>IF(ISBLANK(Nomen.complète!AA1200),"-",Nomen.complète!AA1200)</f>
        <v>5</v>
      </c>
      <c r="G1200" s="191">
        <f>IF(ISBLANK(Nomen.complète!AB1200),"-",Nomen.complète!AB1200)</f>
        <v>90</v>
      </c>
      <c r="H1200" s="191">
        <f>IF(ISBLANK(Nomen.complète!AC1200),"-",Nomen.complète!AC1200)</f>
        <v>0</v>
      </c>
    </row>
    <row r="1201" spans="1:8" x14ac:dyDescent="0.2">
      <c r="A1201" s="164">
        <f>IF(ISBLANK(Nomen.complète!V1201),"-",Nomen.complète!V1201)</f>
        <v>66730000</v>
      </c>
      <c r="B1201" s="189" t="str">
        <f>IF(ISBLANK(Nomen.complète!W1201),"-",Nomen.complète!W1201)</f>
        <v>Dessinateur-constructeur sur métal BF</v>
      </c>
      <c r="C1201" s="190">
        <f>IF(ISBLANK(Nomen.complète!X1201),"-",Nomen.complète!X1201)</f>
        <v>18</v>
      </c>
      <c r="D1201" s="190">
        <f>IF(ISBLANK(Nomen.complète!Y1201),"-",Nomen.complète!Y1201)</f>
        <v>65</v>
      </c>
      <c r="E1201" s="190">
        <f>IF(ISBLANK(Nomen.complète!Z1201),"-",Nomen.complète!Z1201)</f>
        <v>1</v>
      </c>
      <c r="F1201" s="190">
        <f>IF(ISBLANK(Nomen.complète!AA1201),"-",Nomen.complète!AA1201)</f>
        <v>5</v>
      </c>
      <c r="G1201" s="191">
        <f>IF(ISBLANK(Nomen.complète!AB1201),"-",Nomen.complète!AB1201)</f>
        <v>90</v>
      </c>
      <c r="H1201" s="191">
        <f>IF(ISBLANK(Nomen.complète!AC1201),"-",Nomen.complète!AC1201)</f>
        <v>0</v>
      </c>
    </row>
    <row r="1202" spans="1:8" x14ac:dyDescent="0.2">
      <c r="A1202" s="164">
        <f>IF(ISBLANK(Nomen.complète!V1202),"-",Nomen.complète!V1202)</f>
        <v>86200000</v>
      </c>
      <c r="B1202" s="189" t="str">
        <f>IF(ISBLANK(Nomen.complète!W1202),"-",Nomen.complète!W1202)</f>
        <v>Diacre (tertiaire - non réglementé)</v>
      </c>
      <c r="C1202" s="190">
        <f>IF(ISBLANK(Nomen.complète!X1202),"-",Nomen.complète!X1202)</f>
        <v>18</v>
      </c>
      <c r="D1202" s="190">
        <f>IF(ISBLANK(Nomen.complète!Y1202),"-",Nomen.complète!Y1202)</f>
        <v>65</v>
      </c>
      <c r="E1202" s="190">
        <f>IF(ISBLANK(Nomen.complète!Z1202),"-",Nomen.complète!Z1202)</f>
        <v>1</v>
      </c>
      <c r="F1202" s="190">
        <f>IF(ISBLANK(Nomen.complète!AA1202),"-",Nomen.complète!AA1202)</f>
        <v>5</v>
      </c>
      <c r="G1202" s="191">
        <f>IF(ISBLANK(Nomen.complète!AB1202),"-",Nomen.complète!AB1202)</f>
        <v>90</v>
      </c>
      <c r="H1202" s="191">
        <f>IF(ISBLANK(Nomen.complète!AC1202),"-",Nomen.complète!AC1202)</f>
        <v>0</v>
      </c>
    </row>
    <row r="1203" spans="1:8" x14ac:dyDescent="0.2">
      <c r="A1203" s="164">
        <f>IF(ISBLANK(Nomen.complète!V1203),"-",Nomen.complète!V1203)</f>
        <v>71100001</v>
      </c>
      <c r="B1203" s="189" t="str">
        <f>IF(ISBLANK(Nomen.complète!W1203),"-",Nomen.complète!W1203)</f>
        <v>Diagnosticien d'automobiles BF - Véhicules légers</v>
      </c>
      <c r="C1203" s="190">
        <f>IF(ISBLANK(Nomen.complète!X1203),"-",Nomen.complète!X1203)</f>
        <v>18</v>
      </c>
      <c r="D1203" s="190">
        <f>IF(ISBLANK(Nomen.complète!Y1203),"-",Nomen.complète!Y1203)</f>
        <v>65</v>
      </c>
      <c r="E1203" s="190">
        <f>IF(ISBLANK(Nomen.complète!Z1203),"-",Nomen.complète!Z1203)</f>
        <v>1</v>
      </c>
      <c r="F1203" s="190">
        <f>IF(ISBLANK(Nomen.complète!AA1203),"-",Nomen.complète!AA1203)</f>
        <v>5</v>
      </c>
      <c r="G1203" s="191">
        <f>IF(ISBLANK(Nomen.complète!AB1203),"-",Nomen.complète!AB1203)</f>
        <v>90</v>
      </c>
      <c r="H1203" s="191">
        <f>IF(ISBLANK(Nomen.complète!AC1203),"-",Nomen.complète!AC1203)</f>
        <v>0</v>
      </c>
    </row>
    <row r="1204" spans="1:8" x14ac:dyDescent="0.2">
      <c r="A1204" s="164">
        <f>IF(ISBLANK(Nomen.complète!V1204),"-",Nomen.complète!V1204)</f>
        <v>71100002</v>
      </c>
      <c r="B1204" s="189" t="str">
        <f>IF(ISBLANK(Nomen.complète!W1204),"-",Nomen.complète!W1204)</f>
        <v>Diagnosticien d'automobiles BF - Véhicules utilitaires</v>
      </c>
      <c r="C1204" s="190">
        <f>IF(ISBLANK(Nomen.complète!X1204),"-",Nomen.complète!X1204)</f>
        <v>18</v>
      </c>
      <c r="D1204" s="190">
        <f>IF(ISBLANK(Nomen.complète!Y1204),"-",Nomen.complète!Y1204)</f>
        <v>65</v>
      </c>
      <c r="E1204" s="190">
        <f>IF(ISBLANK(Nomen.complète!Z1204),"-",Nomen.complète!Z1204)</f>
        <v>1</v>
      </c>
      <c r="F1204" s="190">
        <f>IF(ISBLANK(Nomen.complète!AA1204),"-",Nomen.complète!AA1204)</f>
        <v>5</v>
      </c>
      <c r="G1204" s="191">
        <f>IF(ISBLANK(Nomen.complète!AB1204),"-",Nomen.complète!AB1204)</f>
        <v>90</v>
      </c>
      <c r="H1204" s="191">
        <f>IF(ISBLANK(Nomen.complète!AC1204),"-",Nomen.complète!AC1204)</f>
        <v>0</v>
      </c>
    </row>
    <row r="1205" spans="1:8" x14ac:dyDescent="0.2">
      <c r="A1205" s="164">
        <f>IF(ISBLANK(Nomen.complète!V1205),"-",Nomen.complète!V1205)</f>
        <v>71100000</v>
      </c>
      <c r="B1205" s="189" t="str">
        <f>IF(ISBLANK(Nomen.complète!W1205),"-",Nomen.complète!W1205)</f>
        <v>Diagnosticien d'automobiles BF - sans autres indications</v>
      </c>
      <c r="C1205" s="190">
        <f>IF(ISBLANK(Nomen.complète!X1205),"-",Nomen.complète!X1205)</f>
        <v>18</v>
      </c>
      <c r="D1205" s="190">
        <f>IF(ISBLANK(Nomen.complète!Y1205),"-",Nomen.complète!Y1205)</f>
        <v>65</v>
      </c>
      <c r="E1205" s="190">
        <f>IF(ISBLANK(Nomen.complète!Z1205),"-",Nomen.complète!Z1205)</f>
        <v>1</v>
      </c>
      <c r="F1205" s="190">
        <f>IF(ISBLANK(Nomen.complète!AA1205),"-",Nomen.complète!AA1205)</f>
        <v>5</v>
      </c>
      <c r="G1205" s="191">
        <f>IF(ISBLANK(Nomen.complète!AB1205),"-",Nomen.complète!AB1205)</f>
        <v>90</v>
      </c>
      <c r="H1205" s="191">
        <f>IF(ISBLANK(Nomen.complète!AC1205),"-",Nomen.complète!AC1205)</f>
        <v>0</v>
      </c>
    </row>
    <row r="1206" spans="1:8" x14ac:dyDescent="0.2">
      <c r="A1206" s="164">
        <f>IF(ISBLANK(Nomen.complète!V1206),"-",Nomen.complète!V1206)</f>
        <v>76020000</v>
      </c>
      <c r="B1206" s="189" t="str">
        <f>IF(ISBLANK(Nomen.complète!W1206),"-",Nomen.complète!W1206)</f>
        <v>Digital Business Solution Designer NDS (tertiaire - non réglementé)</v>
      </c>
      <c r="C1206" s="190">
        <f>IF(ISBLANK(Nomen.complète!X1206),"-",Nomen.complète!X1206)</f>
        <v>19</v>
      </c>
      <c r="D1206" s="190">
        <f>IF(ISBLANK(Nomen.complète!Y1206),"-",Nomen.complète!Y1206)</f>
        <v>65</v>
      </c>
      <c r="E1206" s="190">
        <f>IF(ISBLANK(Nomen.complète!Z1206),"-",Nomen.complète!Z1206)</f>
        <v>1</v>
      </c>
      <c r="F1206" s="190">
        <f>IF(ISBLANK(Nomen.complète!AA1206),"-",Nomen.complète!AA1206)</f>
        <v>5</v>
      </c>
      <c r="G1206" s="191">
        <f>IF(ISBLANK(Nomen.complète!AB1206),"-",Nomen.complète!AB1206)</f>
        <v>0</v>
      </c>
      <c r="H1206" s="191">
        <f>IF(ISBLANK(Nomen.complète!AC1206),"-",Nomen.complète!AC1206)</f>
        <v>0</v>
      </c>
    </row>
    <row r="1207" spans="1:8" x14ac:dyDescent="0.2">
      <c r="A1207" s="164">
        <f>IF(ISBLANK(Nomen.complète!V1207),"-",Nomen.complète!V1207)</f>
        <v>76010000</v>
      </c>
      <c r="B1207" s="189" t="str">
        <f>IF(ISBLANK(Nomen.complète!W1207),"-",Nomen.complète!W1207)</f>
        <v>Digital Collaboration Specialist BF</v>
      </c>
      <c r="C1207" s="190">
        <f>IF(ISBLANK(Nomen.complète!X1207),"-",Nomen.complète!X1207)</f>
        <v>18</v>
      </c>
      <c r="D1207" s="190">
        <f>IF(ISBLANK(Nomen.complète!Y1207),"-",Nomen.complète!Y1207)</f>
        <v>65</v>
      </c>
      <c r="E1207" s="190">
        <f>IF(ISBLANK(Nomen.complète!Z1207),"-",Nomen.complète!Z1207)</f>
        <v>1</v>
      </c>
      <c r="F1207" s="190">
        <f>IF(ISBLANK(Nomen.complète!AA1207),"-",Nomen.complète!AA1207)</f>
        <v>5</v>
      </c>
      <c r="G1207" s="191">
        <f>IF(ISBLANK(Nomen.complète!AB1207),"-",Nomen.complète!AB1207)</f>
        <v>90</v>
      </c>
      <c r="H1207" s="191">
        <f>IF(ISBLANK(Nomen.complète!AC1207),"-",Nomen.complète!AC1207)</f>
        <v>0</v>
      </c>
    </row>
    <row r="1208" spans="1:8" x14ac:dyDescent="0.2">
      <c r="A1208" s="164">
        <f>IF(ISBLANK(Nomen.complète!V1208),"-",Nomen.complète!V1208)</f>
        <v>76040000</v>
      </c>
      <c r="B1208" s="189" t="str">
        <f>IF(ISBLANK(Nomen.complète!W1208),"-",Nomen.complète!W1208)</f>
        <v>Digital Innovation Engineer NDS (Tertiär - nicht reglementiert)</v>
      </c>
      <c r="C1208" s="190">
        <f>IF(ISBLANK(Nomen.complète!X1208),"-",Nomen.complète!X1208)</f>
        <v>19</v>
      </c>
      <c r="D1208" s="190">
        <f>IF(ISBLANK(Nomen.complète!Y1208),"-",Nomen.complète!Y1208)</f>
        <v>65</v>
      </c>
      <c r="E1208" s="190">
        <f>IF(ISBLANK(Nomen.complète!Z1208),"-",Nomen.complète!Z1208)</f>
        <v>1</v>
      </c>
      <c r="F1208" s="190">
        <f>IF(ISBLANK(Nomen.complète!AA1208),"-",Nomen.complète!AA1208)</f>
        <v>5</v>
      </c>
      <c r="G1208" s="191">
        <f>IF(ISBLANK(Nomen.complète!AB1208),"-",Nomen.complète!AB1208)</f>
        <v>0</v>
      </c>
      <c r="H1208" s="191">
        <f>IF(ISBLANK(Nomen.complète!AC1208),"-",Nomen.complète!AC1208)</f>
        <v>0</v>
      </c>
    </row>
    <row r="1209" spans="1:8" x14ac:dyDescent="0.2">
      <c r="A1209" s="164">
        <f>IF(ISBLANK(Nomen.complète!V1209),"-",Nomen.complète!V1209)</f>
        <v>86505000</v>
      </c>
      <c r="B1209" s="189" t="str">
        <f>IF(ISBLANK(Nomen.complète!W1209),"-",Nomen.complète!W1209)</f>
        <v>Directeur d'institution sociale (gériatrie) (tertiaire - non réglementé)</v>
      </c>
      <c r="C1209" s="190">
        <f>IF(ISBLANK(Nomen.complète!X1209),"-",Nomen.complète!X1209)</f>
        <v>18</v>
      </c>
      <c r="D1209" s="190">
        <f>IF(ISBLANK(Nomen.complète!Y1209),"-",Nomen.complète!Y1209)</f>
        <v>65</v>
      </c>
      <c r="E1209" s="190">
        <f>IF(ISBLANK(Nomen.complète!Z1209),"-",Nomen.complète!Z1209)</f>
        <v>1</v>
      </c>
      <c r="F1209" s="190">
        <f>IF(ISBLANK(Nomen.complète!AA1209),"-",Nomen.complète!AA1209)</f>
        <v>5</v>
      </c>
      <c r="G1209" s="191">
        <f>IF(ISBLANK(Nomen.complète!AB1209),"-",Nomen.complète!AB1209)</f>
        <v>90</v>
      </c>
      <c r="H1209" s="191">
        <f>IF(ISBLANK(Nomen.complète!AC1209),"-",Nomen.complète!AC1209)</f>
        <v>0</v>
      </c>
    </row>
    <row r="1210" spans="1:8" x14ac:dyDescent="0.2">
      <c r="A1210" s="164">
        <f>IF(ISBLANK(Nomen.complète!V1210),"-",Nomen.complète!V1210)</f>
        <v>86690000</v>
      </c>
      <c r="B1210" s="189" t="str">
        <f>IF(ISBLANK(Nomen.complète!W1210),"-",Nomen.complète!W1210)</f>
        <v>Directeur d'institution sociale et médico-sociale, dipl.</v>
      </c>
      <c r="C1210" s="190">
        <f>IF(ISBLANK(Nomen.complète!X1210),"-",Nomen.complète!X1210)</f>
        <v>18</v>
      </c>
      <c r="D1210" s="190">
        <f>IF(ISBLANK(Nomen.complète!Y1210),"-",Nomen.complète!Y1210)</f>
        <v>65</v>
      </c>
      <c r="E1210" s="190">
        <f>IF(ISBLANK(Nomen.complète!Z1210),"-",Nomen.complète!Z1210)</f>
        <v>1</v>
      </c>
      <c r="F1210" s="190">
        <f>IF(ISBLANK(Nomen.complète!AA1210),"-",Nomen.complète!AA1210)</f>
        <v>5</v>
      </c>
      <c r="G1210" s="191">
        <f>IF(ISBLANK(Nomen.complète!AB1210),"-",Nomen.complète!AB1210)</f>
        <v>90</v>
      </c>
      <c r="H1210" s="191">
        <f>IF(ISBLANK(Nomen.complète!AC1210),"-",Nomen.complète!AC1210)</f>
        <v>0</v>
      </c>
    </row>
    <row r="1211" spans="1:8" x14ac:dyDescent="0.2">
      <c r="A1211" s="164">
        <f>IF(ISBLANK(Nomen.complète!V1211),"-",Nomen.complète!V1211)</f>
        <v>86500000</v>
      </c>
      <c r="B1211" s="189" t="str">
        <f>IF(ISBLANK(Nomen.complète!W1211),"-",Nomen.complète!W1211)</f>
        <v>Directeur d'institution sociale, dipl.</v>
      </c>
      <c r="C1211" s="190">
        <f>IF(ISBLANK(Nomen.complète!X1211),"-",Nomen.complète!X1211)</f>
        <v>18</v>
      </c>
      <c r="D1211" s="190">
        <f>IF(ISBLANK(Nomen.complète!Y1211),"-",Nomen.complète!Y1211)</f>
        <v>65</v>
      </c>
      <c r="E1211" s="190">
        <f>IF(ISBLANK(Nomen.complète!Z1211),"-",Nomen.complète!Z1211)</f>
        <v>1</v>
      </c>
      <c r="F1211" s="190">
        <f>IF(ISBLANK(Nomen.complète!AA1211),"-",Nomen.complète!AA1211)</f>
        <v>5</v>
      </c>
      <c r="G1211" s="191">
        <f>IF(ISBLANK(Nomen.complète!AB1211),"-",Nomen.complète!AB1211)</f>
        <v>90</v>
      </c>
      <c r="H1211" s="191">
        <f>IF(ISBLANK(Nomen.complète!AC1211),"-",Nomen.complète!AC1211)</f>
        <v>0</v>
      </c>
    </row>
    <row r="1212" spans="1:8" x14ac:dyDescent="0.2">
      <c r="A1212" s="164">
        <f>IF(ISBLANK(Nomen.complète!V1212),"-",Nomen.complète!V1212)</f>
        <v>86731000</v>
      </c>
      <c r="B1212" s="189" t="str">
        <f>IF(ISBLANK(Nomen.complète!W1212),"-",Nomen.complète!W1212)</f>
        <v>Directeur d'école d'une discipline sportive, dipl.</v>
      </c>
      <c r="C1212" s="190">
        <f>IF(ISBLANK(Nomen.complète!X1212),"-",Nomen.complète!X1212)</f>
        <v>18</v>
      </c>
      <c r="D1212" s="190">
        <f>IF(ISBLANK(Nomen.complète!Y1212),"-",Nomen.complète!Y1212)</f>
        <v>65</v>
      </c>
      <c r="E1212" s="190">
        <f>IF(ISBLANK(Nomen.complète!Z1212),"-",Nomen.complète!Z1212)</f>
        <v>1</v>
      </c>
      <c r="F1212" s="190">
        <f>IF(ISBLANK(Nomen.complète!AA1212),"-",Nomen.complète!AA1212)</f>
        <v>5</v>
      </c>
      <c r="G1212" s="191">
        <f>IF(ISBLANK(Nomen.complète!AB1212),"-",Nomen.complète!AB1212)</f>
        <v>90</v>
      </c>
      <c r="H1212" s="191">
        <f>IF(ISBLANK(Nomen.complète!AC1212),"-",Nomen.complète!AC1212)</f>
        <v>0</v>
      </c>
    </row>
    <row r="1213" spans="1:8" x14ac:dyDescent="0.2">
      <c r="A1213" s="164">
        <f>IF(ISBLANK(Nomen.complète!V1213),"-",Nomen.complète!V1213)</f>
        <v>86580000</v>
      </c>
      <c r="B1213" s="189" t="str">
        <f>IF(ISBLANK(Nomen.complète!W1213),"-",Nomen.complète!W1213)</f>
        <v>Directeur de crèche DPG (tertiaire - non réglementé)</v>
      </c>
      <c r="C1213" s="190">
        <f>IF(ISBLANK(Nomen.complète!X1213),"-",Nomen.complète!X1213)</f>
        <v>18</v>
      </c>
      <c r="D1213" s="190">
        <f>IF(ISBLANK(Nomen.complète!Y1213),"-",Nomen.complète!Y1213)</f>
        <v>65</v>
      </c>
      <c r="E1213" s="190">
        <f>IF(ISBLANK(Nomen.complète!Z1213),"-",Nomen.complète!Z1213)</f>
        <v>1</v>
      </c>
      <c r="F1213" s="190">
        <f>IF(ISBLANK(Nomen.complète!AA1213),"-",Nomen.complète!AA1213)</f>
        <v>5</v>
      </c>
      <c r="G1213" s="191">
        <f>IF(ISBLANK(Nomen.complète!AB1213),"-",Nomen.complète!AB1213)</f>
        <v>90</v>
      </c>
      <c r="H1213" s="191">
        <f>IF(ISBLANK(Nomen.complète!AC1213),"-",Nomen.complète!AC1213)</f>
        <v>0</v>
      </c>
    </row>
    <row r="1214" spans="1:8" x14ac:dyDescent="0.2">
      <c r="A1214" s="164">
        <f>IF(ISBLANK(Nomen.complète!V1214),"-",Nomen.complète!V1214)</f>
        <v>86440000</v>
      </c>
      <c r="B1214" s="189" t="str">
        <f>IF(ISBLANK(Nomen.complète!W1214),"-",Nomen.complète!W1214)</f>
        <v>Directeur de studio de gymnastique BF</v>
      </c>
      <c r="C1214" s="190">
        <f>IF(ISBLANK(Nomen.complète!X1214),"-",Nomen.complète!X1214)</f>
        <v>18</v>
      </c>
      <c r="D1214" s="190">
        <f>IF(ISBLANK(Nomen.complète!Y1214),"-",Nomen.complète!Y1214)</f>
        <v>65</v>
      </c>
      <c r="E1214" s="190">
        <f>IF(ISBLANK(Nomen.complète!Z1214),"-",Nomen.complète!Z1214)</f>
        <v>1</v>
      </c>
      <c r="F1214" s="190">
        <f>IF(ISBLANK(Nomen.complète!AA1214),"-",Nomen.complète!AA1214)</f>
        <v>5</v>
      </c>
      <c r="G1214" s="191">
        <f>IF(ISBLANK(Nomen.complète!AB1214),"-",Nomen.complète!AB1214)</f>
        <v>90</v>
      </c>
      <c r="H1214" s="191">
        <f>IF(ISBLANK(Nomen.complète!AC1214),"-",Nomen.complète!AC1214)</f>
        <v>0</v>
      </c>
    </row>
    <row r="1215" spans="1:8" x14ac:dyDescent="0.2">
      <c r="A1215" s="164">
        <f>IF(ISBLANK(Nomen.complète!V1215),"-",Nomen.complète!V1215)</f>
        <v>69060000</v>
      </c>
      <c r="B1215" s="189" t="str">
        <f>IF(ISBLANK(Nomen.complète!W1215),"-",Nomen.complète!W1215)</f>
        <v>Directeur des travaux du bâtiment, dipl.</v>
      </c>
      <c r="C1215" s="190">
        <f>IF(ISBLANK(Nomen.complète!X1215),"-",Nomen.complète!X1215)</f>
        <v>18</v>
      </c>
      <c r="D1215" s="190">
        <f>IF(ISBLANK(Nomen.complète!Y1215),"-",Nomen.complète!Y1215)</f>
        <v>65</v>
      </c>
      <c r="E1215" s="190">
        <f>IF(ISBLANK(Nomen.complète!Z1215),"-",Nomen.complète!Z1215)</f>
        <v>1</v>
      </c>
      <c r="F1215" s="190">
        <f>IF(ISBLANK(Nomen.complète!AA1215),"-",Nomen.complète!AA1215)</f>
        <v>5</v>
      </c>
      <c r="G1215" s="191">
        <f>IF(ISBLANK(Nomen.complète!AB1215),"-",Nomen.complète!AB1215)</f>
        <v>90</v>
      </c>
      <c r="H1215" s="191">
        <f>IF(ISBLANK(Nomen.complète!AC1215),"-",Nomen.complète!AC1215)</f>
        <v>0</v>
      </c>
    </row>
    <row r="1216" spans="1:8" x14ac:dyDescent="0.2">
      <c r="A1216" s="164">
        <f>IF(ISBLANK(Nomen.complète!V1216),"-",Nomen.complète!V1216)</f>
        <v>69070000</v>
      </c>
      <c r="B1216" s="189" t="str">
        <f>IF(ISBLANK(Nomen.complète!W1216),"-",Nomen.complète!W1216)</f>
        <v>Directeur des travaux en génie civil, dipl.</v>
      </c>
      <c r="C1216" s="190">
        <f>IF(ISBLANK(Nomen.complète!X1216),"-",Nomen.complète!X1216)</f>
        <v>18</v>
      </c>
      <c r="D1216" s="190">
        <f>IF(ISBLANK(Nomen.complète!Y1216),"-",Nomen.complète!Y1216)</f>
        <v>65</v>
      </c>
      <c r="E1216" s="190">
        <f>IF(ISBLANK(Nomen.complète!Z1216),"-",Nomen.complète!Z1216)</f>
        <v>1</v>
      </c>
      <c r="F1216" s="190">
        <f>IF(ISBLANK(Nomen.complète!AA1216),"-",Nomen.complète!AA1216)</f>
        <v>5</v>
      </c>
      <c r="G1216" s="191">
        <f>IF(ISBLANK(Nomen.complète!AB1216),"-",Nomen.complète!AB1216)</f>
        <v>90</v>
      </c>
      <c r="H1216" s="191">
        <f>IF(ISBLANK(Nomen.complète!AC1216),"-",Nomen.complète!AC1216)</f>
        <v>0</v>
      </c>
    </row>
    <row r="1217" spans="1:8" x14ac:dyDescent="0.2">
      <c r="A1217" s="164">
        <f>IF(ISBLANK(Nomen.complète!V1217),"-",Nomen.complète!V1217)</f>
        <v>69051001</v>
      </c>
      <c r="B1217" s="189" t="str">
        <f>IF(ISBLANK(Nomen.complète!W1217),"-",Nomen.complète!W1217)</f>
        <v>Directeur des travaux, dipl. - Bâtiment</v>
      </c>
      <c r="C1217" s="190">
        <f>IF(ISBLANK(Nomen.complète!X1217),"-",Nomen.complète!X1217)</f>
        <v>18</v>
      </c>
      <c r="D1217" s="190">
        <f>IF(ISBLANK(Nomen.complète!Y1217),"-",Nomen.complète!Y1217)</f>
        <v>65</v>
      </c>
      <c r="E1217" s="190">
        <f>IF(ISBLANK(Nomen.complète!Z1217),"-",Nomen.complète!Z1217)</f>
        <v>1</v>
      </c>
      <c r="F1217" s="190">
        <f>IF(ISBLANK(Nomen.complète!AA1217),"-",Nomen.complète!AA1217)</f>
        <v>5</v>
      </c>
      <c r="G1217" s="191">
        <f>IF(ISBLANK(Nomen.complète!AB1217),"-",Nomen.complète!AB1217)</f>
        <v>90</v>
      </c>
      <c r="H1217" s="191">
        <f>IF(ISBLANK(Nomen.complète!AC1217),"-",Nomen.complète!AC1217)</f>
        <v>0</v>
      </c>
    </row>
    <row r="1218" spans="1:8" x14ac:dyDescent="0.2">
      <c r="A1218" s="164">
        <f>IF(ISBLANK(Nomen.complète!V1218),"-",Nomen.complète!V1218)</f>
        <v>69051002</v>
      </c>
      <c r="B1218" s="189" t="str">
        <f>IF(ISBLANK(Nomen.complète!W1218),"-",Nomen.complète!W1218)</f>
        <v>Directeur des travaux, dipl. - Génie civil</v>
      </c>
      <c r="C1218" s="190">
        <f>IF(ISBLANK(Nomen.complète!X1218),"-",Nomen.complète!X1218)</f>
        <v>18</v>
      </c>
      <c r="D1218" s="190">
        <f>IF(ISBLANK(Nomen.complète!Y1218),"-",Nomen.complète!Y1218)</f>
        <v>65</v>
      </c>
      <c r="E1218" s="190">
        <f>IF(ISBLANK(Nomen.complète!Z1218),"-",Nomen.complète!Z1218)</f>
        <v>1</v>
      </c>
      <c r="F1218" s="190">
        <f>IF(ISBLANK(Nomen.complète!AA1218),"-",Nomen.complète!AA1218)</f>
        <v>5</v>
      </c>
      <c r="G1218" s="191">
        <f>IF(ISBLANK(Nomen.complète!AB1218),"-",Nomen.complète!AB1218)</f>
        <v>90</v>
      </c>
      <c r="H1218" s="191">
        <f>IF(ISBLANK(Nomen.complète!AC1218),"-",Nomen.complète!AC1218)</f>
        <v>0</v>
      </c>
    </row>
    <row r="1219" spans="1:8" x14ac:dyDescent="0.2">
      <c r="A1219" s="164">
        <f>IF(ISBLANK(Nomen.complète!V1219),"-",Nomen.complète!V1219)</f>
        <v>86691000</v>
      </c>
      <c r="B1219" s="189" t="str">
        <f>IF(ISBLANK(Nomen.complète!W1219),"-",Nomen.complète!W1219)</f>
        <v>Directeur/Directrice d'organisations sociale et médico-sociale, dipl.</v>
      </c>
      <c r="C1219" s="190">
        <f>IF(ISBLANK(Nomen.complète!X1219),"-",Nomen.complète!X1219)</f>
        <v>18</v>
      </c>
      <c r="D1219" s="190">
        <f>IF(ISBLANK(Nomen.complète!Y1219),"-",Nomen.complète!Y1219)</f>
        <v>65</v>
      </c>
      <c r="E1219" s="190">
        <f>IF(ISBLANK(Nomen.complète!Z1219),"-",Nomen.complète!Z1219)</f>
        <v>1</v>
      </c>
      <c r="F1219" s="190">
        <f>IF(ISBLANK(Nomen.complète!AA1219),"-",Nomen.complète!AA1219)</f>
        <v>5</v>
      </c>
      <c r="G1219" s="191">
        <f>IF(ISBLANK(Nomen.complète!AB1219),"-",Nomen.complète!AB1219)</f>
        <v>90</v>
      </c>
      <c r="H1219" s="191">
        <f>IF(ISBLANK(Nomen.complète!AC1219),"-",Nomen.complète!AC1219)</f>
        <v>0</v>
      </c>
    </row>
    <row r="1220" spans="1:8" x14ac:dyDescent="0.2">
      <c r="A1220" s="164">
        <f>IF(ISBLANK(Nomen.complète!V1220),"-",Nomen.complète!V1220)</f>
        <v>85120000</v>
      </c>
      <c r="B1220" s="189" t="str">
        <f>IF(ISBLANK(Nomen.complète!W1220),"-",Nomen.complète!W1220)</f>
        <v>Dirigeant d'entreprise, dipl.</v>
      </c>
      <c r="C1220" s="190">
        <f>IF(ISBLANK(Nomen.complète!X1220),"-",Nomen.complète!X1220)</f>
        <v>18</v>
      </c>
      <c r="D1220" s="190">
        <f>IF(ISBLANK(Nomen.complète!Y1220),"-",Nomen.complète!Y1220)</f>
        <v>65</v>
      </c>
      <c r="E1220" s="190">
        <f>IF(ISBLANK(Nomen.complète!Z1220),"-",Nomen.complète!Z1220)</f>
        <v>1</v>
      </c>
      <c r="F1220" s="190">
        <f>IF(ISBLANK(Nomen.complète!AA1220),"-",Nomen.complète!AA1220)</f>
        <v>5</v>
      </c>
      <c r="G1220" s="191">
        <f>IF(ISBLANK(Nomen.complète!AB1220),"-",Nomen.complète!AB1220)</f>
        <v>90</v>
      </c>
      <c r="H1220" s="191">
        <f>IF(ISBLANK(Nomen.complète!AC1220),"-",Nomen.complète!AC1220)</f>
        <v>0</v>
      </c>
    </row>
    <row r="1221" spans="1:8" x14ac:dyDescent="0.2">
      <c r="A1221" s="164">
        <f>IF(ISBLANK(Nomen.complète!V1221),"-",Nomen.complète!V1221)</f>
        <v>66560000</v>
      </c>
      <c r="B1221" s="189" t="str">
        <f>IF(ISBLANK(Nomen.complète!W1221),"-",Nomen.complète!W1221)</f>
        <v>Dirigeant de maintenance, dipl.</v>
      </c>
      <c r="C1221" s="190">
        <f>IF(ISBLANK(Nomen.complète!X1221),"-",Nomen.complète!X1221)</f>
        <v>18</v>
      </c>
      <c r="D1221" s="190">
        <f>IF(ISBLANK(Nomen.complète!Y1221),"-",Nomen.complète!Y1221)</f>
        <v>65</v>
      </c>
      <c r="E1221" s="190">
        <f>IF(ISBLANK(Nomen.complète!Z1221),"-",Nomen.complète!Z1221)</f>
        <v>1</v>
      </c>
      <c r="F1221" s="190">
        <f>IF(ISBLANK(Nomen.complète!AA1221),"-",Nomen.complète!AA1221)</f>
        <v>5</v>
      </c>
      <c r="G1221" s="191">
        <f>IF(ISBLANK(Nomen.complète!AB1221),"-",Nomen.complète!AB1221)</f>
        <v>90</v>
      </c>
      <c r="H1221" s="191">
        <f>IF(ISBLANK(Nomen.complète!AC1221),"-",Nomen.complète!AC1221)</f>
        <v>0</v>
      </c>
    </row>
    <row r="1222" spans="1:8" x14ac:dyDescent="0.2">
      <c r="A1222" s="164">
        <f>IF(ISBLANK(Nomen.complète!V1222),"-",Nomen.complète!V1222)</f>
        <v>71901000</v>
      </c>
      <c r="B1222" s="189" t="str">
        <f>IF(ISBLANK(Nomen.complète!W1222),"-",Nomen.complète!W1222)</f>
        <v>Dirigeant de production industrielle, dipl.</v>
      </c>
      <c r="C1222" s="190">
        <f>IF(ISBLANK(Nomen.complète!X1222),"-",Nomen.complète!X1222)</f>
        <v>18</v>
      </c>
      <c r="D1222" s="190">
        <f>IF(ISBLANK(Nomen.complète!Y1222),"-",Nomen.complète!Y1222)</f>
        <v>65</v>
      </c>
      <c r="E1222" s="190">
        <f>IF(ISBLANK(Nomen.complète!Z1222),"-",Nomen.complète!Z1222)</f>
        <v>1</v>
      </c>
      <c r="F1222" s="190">
        <f>IF(ISBLANK(Nomen.complète!AA1222),"-",Nomen.complète!AA1222)</f>
        <v>5</v>
      </c>
      <c r="G1222" s="191">
        <f>IF(ISBLANK(Nomen.complète!AB1222),"-",Nomen.complète!AB1222)</f>
        <v>90</v>
      </c>
      <c r="H1222" s="191">
        <f>IF(ISBLANK(Nomen.complète!AC1222),"-",Nomen.complète!AC1222)</f>
        <v>0</v>
      </c>
    </row>
    <row r="1223" spans="1:8" x14ac:dyDescent="0.2">
      <c r="A1223" s="164">
        <f>IF(ISBLANK(Nomen.complète!V1223),"-",Nomen.complète!V1223)</f>
        <v>66590000</v>
      </c>
      <c r="B1223" s="189" t="str">
        <f>IF(ISBLANK(Nomen.complète!W1223),"-",Nomen.complète!W1223)</f>
        <v>Dirigeant en facility management, dipl.</v>
      </c>
      <c r="C1223" s="190">
        <f>IF(ISBLANK(Nomen.complète!X1223),"-",Nomen.complète!X1223)</f>
        <v>18</v>
      </c>
      <c r="D1223" s="190">
        <f>IF(ISBLANK(Nomen.complète!Y1223),"-",Nomen.complète!Y1223)</f>
        <v>65</v>
      </c>
      <c r="E1223" s="190">
        <f>IF(ISBLANK(Nomen.complète!Z1223),"-",Nomen.complète!Z1223)</f>
        <v>1</v>
      </c>
      <c r="F1223" s="190">
        <f>IF(ISBLANK(Nomen.complète!AA1223),"-",Nomen.complète!AA1223)</f>
        <v>5</v>
      </c>
      <c r="G1223" s="191">
        <f>IF(ISBLANK(Nomen.complète!AB1223),"-",Nomen.complète!AB1223)</f>
        <v>90</v>
      </c>
      <c r="H1223" s="191">
        <f>IF(ISBLANK(Nomen.complète!AC1223),"-",Nomen.complète!AC1223)</f>
        <v>0</v>
      </c>
    </row>
    <row r="1224" spans="1:8" x14ac:dyDescent="0.2">
      <c r="A1224" s="164">
        <f>IF(ISBLANK(Nomen.complète!V1224),"-",Nomen.complète!V1224)</f>
        <v>74010000</v>
      </c>
      <c r="B1224" s="189" t="str">
        <f>IF(ISBLANK(Nomen.complète!W1224),"-",Nomen.complète!W1224)</f>
        <v>Dirigeant technique d'entreprise, dipl.</v>
      </c>
      <c r="C1224" s="190">
        <f>IF(ISBLANK(Nomen.complète!X1224),"-",Nomen.complète!X1224)</f>
        <v>18</v>
      </c>
      <c r="D1224" s="190">
        <f>IF(ISBLANK(Nomen.complète!Y1224),"-",Nomen.complète!Y1224)</f>
        <v>65</v>
      </c>
      <c r="E1224" s="190">
        <f>IF(ISBLANK(Nomen.complète!Z1224),"-",Nomen.complète!Z1224)</f>
        <v>1</v>
      </c>
      <c r="F1224" s="190">
        <f>IF(ISBLANK(Nomen.complète!AA1224),"-",Nomen.complète!AA1224)</f>
        <v>5</v>
      </c>
      <c r="G1224" s="191">
        <f>IF(ISBLANK(Nomen.complète!AB1224),"-",Nomen.complète!AB1224)</f>
        <v>90</v>
      </c>
      <c r="H1224" s="191">
        <f>IF(ISBLANK(Nomen.complète!AC1224),"-",Nomen.complète!AC1224)</f>
        <v>0</v>
      </c>
    </row>
    <row r="1225" spans="1:8" x14ac:dyDescent="0.2">
      <c r="A1225" s="164">
        <f>IF(ISBLANK(Nomen.complète!V1225),"-",Nomen.complète!V1225)</f>
        <v>66570000</v>
      </c>
      <c r="B1225" s="189" t="str">
        <f>IF(ISBLANK(Nomen.complète!W1225),"-",Nomen.complète!W1225)</f>
        <v>Dirigeant/Dirigeante en facility management et maintenance, dipl.</v>
      </c>
      <c r="C1225" s="190">
        <f>IF(ISBLANK(Nomen.complète!X1225),"-",Nomen.complète!X1225)</f>
        <v>18</v>
      </c>
      <c r="D1225" s="190">
        <f>IF(ISBLANK(Nomen.complète!Y1225),"-",Nomen.complète!Y1225)</f>
        <v>65</v>
      </c>
      <c r="E1225" s="190">
        <f>IF(ISBLANK(Nomen.complète!Z1225),"-",Nomen.complète!Z1225)</f>
        <v>1</v>
      </c>
      <c r="F1225" s="190">
        <f>IF(ISBLANK(Nomen.complète!AA1225),"-",Nomen.complète!AA1225)</f>
        <v>5</v>
      </c>
      <c r="G1225" s="191">
        <f>IF(ISBLANK(Nomen.complète!AB1225),"-",Nomen.complète!AB1225)</f>
        <v>90</v>
      </c>
      <c r="H1225" s="191">
        <f>IF(ISBLANK(Nomen.complète!AC1225),"-",Nomen.complète!AC1225)</f>
        <v>0</v>
      </c>
    </row>
    <row r="1226" spans="1:8" x14ac:dyDescent="0.2">
      <c r="A1226" s="164">
        <f>IF(ISBLANK(Nomen.complète!V1226),"-",Nomen.complète!V1226)</f>
        <v>84280000</v>
      </c>
      <c r="B1226" s="189" t="str">
        <f>IF(ISBLANK(Nomen.complète!W1226),"-",Nomen.complète!W1226)</f>
        <v>Diététicienne (tertiaire - non réglementé)</v>
      </c>
      <c r="C1226" s="190">
        <f>IF(ISBLANK(Nomen.complète!X1226),"-",Nomen.complète!X1226)</f>
        <v>18</v>
      </c>
      <c r="D1226" s="190">
        <f>IF(ISBLANK(Nomen.complète!Y1226),"-",Nomen.complète!Y1226)</f>
        <v>65</v>
      </c>
      <c r="E1226" s="190">
        <f>IF(ISBLANK(Nomen.complète!Z1226),"-",Nomen.complète!Z1226)</f>
        <v>1</v>
      </c>
      <c r="F1226" s="190">
        <f>IF(ISBLANK(Nomen.complète!AA1226),"-",Nomen.complète!AA1226)</f>
        <v>5</v>
      </c>
      <c r="G1226" s="191">
        <f>IF(ISBLANK(Nomen.complète!AB1226),"-",Nomen.complète!AB1226)</f>
        <v>90</v>
      </c>
      <c r="H1226" s="191">
        <f>IF(ISBLANK(Nomen.complète!AC1226),"-",Nomen.complète!AC1226)</f>
        <v>0</v>
      </c>
    </row>
    <row r="1227" spans="1:8" x14ac:dyDescent="0.2">
      <c r="A1227" s="164">
        <f>IF(ISBLANK(Nomen.complète!V1227),"-",Nomen.complète!V1227)</f>
        <v>75206000</v>
      </c>
      <c r="B1227" s="189" t="str">
        <f>IF(ISBLANK(Nomen.complète!W1227),"-",Nomen.complète!W1227)</f>
        <v>Droguiste ES (OCM 2017)</v>
      </c>
      <c r="C1227" s="190">
        <f>IF(ISBLANK(Nomen.complète!X1227),"-",Nomen.complète!X1227)</f>
        <v>18</v>
      </c>
      <c r="D1227" s="190">
        <f>IF(ISBLANK(Nomen.complète!Y1227),"-",Nomen.complète!Y1227)</f>
        <v>65</v>
      </c>
      <c r="E1227" s="190">
        <f>IF(ISBLANK(Nomen.complète!Z1227),"-",Nomen.complète!Z1227)</f>
        <v>1</v>
      </c>
      <c r="F1227" s="190">
        <f>IF(ISBLANK(Nomen.complète!AA1227),"-",Nomen.complète!AA1227)</f>
        <v>5</v>
      </c>
      <c r="G1227" s="191">
        <f>IF(ISBLANK(Nomen.complète!AB1227),"-",Nomen.complète!AB1227)</f>
        <v>0</v>
      </c>
      <c r="H1227" s="191">
        <f>IF(ISBLANK(Nomen.complète!AC1227),"-",Nomen.complète!AC1227)</f>
        <v>0</v>
      </c>
    </row>
    <row r="1228" spans="1:8" x14ac:dyDescent="0.2">
      <c r="A1228" s="164">
        <f>IF(ISBLANK(Nomen.complète!V1228),"-",Nomen.complète!V1228)</f>
        <v>77580000</v>
      </c>
      <c r="B1228" s="189" t="str">
        <f>IF(ISBLANK(Nomen.complète!W1228),"-",Nomen.complète!W1228)</f>
        <v>Droit ES (OCM 2005)</v>
      </c>
      <c r="C1228" s="190">
        <f>IF(ISBLANK(Nomen.complète!X1228),"-",Nomen.complète!X1228)</f>
        <v>19</v>
      </c>
      <c r="D1228" s="190">
        <f>IF(ISBLANK(Nomen.complète!Y1228),"-",Nomen.complète!Y1228)</f>
        <v>65</v>
      </c>
      <c r="E1228" s="190">
        <f>IF(ISBLANK(Nomen.complète!Z1228),"-",Nomen.complète!Z1228)</f>
        <v>1</v>
      </c>
      <c r="F1228" s="190">
        <f>IF(ISBLANK(Nomen.complète!AA1228),"-",Nomen.complète!AA1228)</f>
        <v>5</v>
      </c>
      <c r="G1228" s="191">
        <f>IF(ISBLANK(Nomen.complète!AB1228),"-",Nomen.complète!AB1228)</f>
        <v>0</v>
      </c>
      <c r="H1228" s="191">
        <f>IF(ISBLANK(Nomen.complète!AC1228),"-",Nomen.complète!AC1228)</f>
        <v>0</v>
      </c>
    </row>
    <row r="1229" spans="1:8" x14ac:dyDescent="0.2">
      <c r="A1229" s="164">
        <f>IF(ISBLANK(Nomen.complète!V1229),"-",Nomen.complète!V1229)</f>
        <v>74350000</v>
      </c>
      <c r="B1229" s="189" t="str">
        <f>IF(ISBLANK(Nomen.complète!W1229),"-",Nomen.complète!W1229)</f>
        <v>Déclarant de douane BF</v>
      </c>
      <c r="C1229" s="190">
        <f>IF(ISBLANK(Nomen.complète!X1229),"-",Nomen.complète!X1229)</f>
        <v>18</v>
      </c>
      <c r="D1229" s="190">
        <f>IF(ISBLANK(Nomen.complète!Y1229),"-",Nomen.complète!Y1229)</f>
        <v>65</v>
      </c>
      <c r="E1229" s="190">
        <f>IF(ISBLANK(Nomen.complète!Z1229),"-",Nomen.complète!Z1229)</f>
        <v>1</v>
      </c>
      <c r="F1229" s="190">
        <f>IF(ISBLANK(Nomen.complète!AA1229),"-",Nomen.complète!AA1229)</f>
        <v>5</v>
      </c>
      <c r="G1229" s="191">
        <f>IF(ISBLANK(Nomen.complète!AB1229),"-",Nomen.complète!AB1229)</f>
        <v>90</v>
      </c>
      <c r="H1229" s="191">
        <f>IF(ISBLANK(Nomen.complète!AC1229),"-",Nomen.complète!AC1229)</f>
        <v>0</v>
      </c>
    </row>
    <row r="1230" spans="1:8" x14ac:dyDescent="0.2">
      <c r="A1230" s="164">
        <f>IF(ISBLANK(Nomen.complète!V1230),"-",Nomen.complète!V1230)</f>
        <v>61160000</v>
      </c>
      <c r="B1230" s="189" t="str">
        <f>IF(ISBLANK(Nomen.complète!W1230),"-",Nomen.complète!W1230)</f>
        <v>Décorateur d'intérieur BF</v>
      </c>
      <c r="C1230" s="190">
        <f>IF(ISBLANK(Nomen.complète!X1230),"-",Nomen.complète!X1230)</f>
        <v>18</v>
      </c>
      <c r="D1230" s="190">
        <f>IF(ISBLANK(Nomen.complète!Y1230),"-",Nomen.complète!Y1230)</f>
        <v>65</v>
      </c>
      <c r="E1230" s="190">
        <f>IF(ISBLANK(Nomen.complète!Z1230),"-",Nomen.complète!Z1230)</f>
        <v>1</v>
      </c>
      <c r="F1230" s="190">
        <f>IF(ISBLANK(Nomen.complète!AA1230),"-",Nomen.complète!AA1230)</f>
        <v>5</v>
      </c>
      <c r="G1230" s="191">
        <f>IF(ISBLANK(Nomen.complète!AB1230),"-",Nomen.complète!AB1230)</f>
        <v>90</v>
      </c>
      <c r="H1230" s="191">
        <f>IF(ISBLANK(Nomen.complète!AC1230),"-",Nomen.complète!AC1230)</f>
        <v>0</v>
      </c>
    </row>
    <row r="1231" spans="1:8" x14ac:dyDescent="0.2">
      <c r="A1231" s="164">
        <f>IF(ISBLANK(Nomen.complète!V1231),"-",Nomen.complète!V1231)</f>
        <v>61150000</v>
      </c>
      <c r="B1231" s="189" t="str">
        <f>IF(ISBLANK(Nomen.complète!W1231),"-",Nomen.complète!W1231)</f>
        <v>Décorateur d'intérieurs, dipl.</v>
      </c>
      <c r="C1231" s="190">
        <f>IF(ISBLANK(Nomen.complète!X1231),"-",Nomen.complète!X1231)</f>
        <v>18</v>
      </c>
      <c r="D1231" s="190">
        <f>IF(ISBLANK(Nomen.complète!Y1231),"-",Nomen.complète!Y1231)</f>
        <v>65</v>
      </c>
      <c r="E1231" s="190">
        <f>IF(ISBLANK(Nomen.complète!Z1231),"-",Nomen.complète!Z1231)</f>
        <v>1</v>
      </c>
      <c r="F1231" s="190">
        <f>IF(ISBLANK(Nomen.complète!AA1231),"-",Nomen.complète!AA1231)</f>
        <v>5</v>
      </c>
      <c r="G1231" s="191">
        <f>IF(ISBLANK(Nomen.complète!AB1231),"-",Nomen.complète!AB1231)</f>
        <v>90</v>
      </c>
      <c r="H1231" s="191">
        <f>IF(ISBLANK(Nomen.complète!AC1231),"-",Nomen.complète!AC1231)</f>
        <v>0</v>
      </c>
    </row>
    <row r="1232" spans="1:8" x14ac:dyDescent="0.2">
      <c r="A1232" s="164">
        <f>IF(ISBLANK(Nomen.complète!V1232),"-",Nomen.complète!V1232)</f>
        <v>75490000</v>
      </c>
      <c r="B1232" s="189" t="str">
        <f>IF(ISBLANK(Nomen.complète!W1232),"-",Nomen.complète!W1232)</f>
        <v>Délégué médical (tertiaire - non réglementé)</v>
      </c>
      <c r="C1232" s="190">
        <f>IF(ISBLANK(Nomen.complète!X1232),"-",Nomen.complète!X1232)</f>
        <v>18</v>
      </c>
      <c r="D1232" s="190">
        <f>IF(ISBLANK(Nomen.complète!Y1232),"-",Nomen.complète!Y1232)</f>
        <v>65</v>
      </c>
      <c r="E1232" s="190">
        <f>IF(ISBLANK(Nomen.complète!Z1232),"-",Nomen.complète!Z1232)</f>
        <v>1</v>
      </c>
      <c r="F1232" s="190">
        <f>IF(ISBLANK(Nomen.complète!AA1232),"-",Nomen.complète!AA1232)</f>
        <v>5</v>
      </c>
      <c r="G1232" s="191">
        <f>IF(ISBLANK(Nomen.complète!AB1232),"-",Nomen.complète!AB1232)</f>
        <v>90</v>
      </c>
      <c r="H1232" s="191">
        <f>IF(ISBLANK(Nomen.complète!AC1232),"-",Nomen.complète!AC1232)</f>
        <v>0</v>
      </c>
    </row>
    <row r="1233" spans="1:8" x14ac:dyDescent="0.2">
      <c r="A1233" s="164">
        <f>IF(ISBLANK(Nomen.complète!V1233),"-",Nomen.complète!V1233)</f>
        <v>75510000</v>
      </c>
      <c r="B1233" s="189" t="str">
        <f>IF(ISBLANK(Nomen.complète!W1233),"-",Nomen.complète!W1233)</f>
        <v>Délégué médical, dipl.</v>
      </c>
      <c r="C1233" s="190">
        <f>IF(ISBLANK(Nomen.complète!X1233),"-",Nomen.complète!X1233)</f>
        <v>18</v>
      </c>
      <c r="D1233" s="190">
        <f>IF(ISBLANK(Nomen.complète!Y1233),"-",Nomen.complète!Y1233)</f>
        <v>65</v>
      </c>
      <c r="E1233" s="190">
        <f>IF(ISBLANK(Nomen.complète!Z1233),"-",Nomen.complète!Z1233)</f>
        <v>1</v>
      </c>
      <c r="F1233" s="190">
        <f>IF(ISBLANK(Nomen.complète!AA1233),"-",Nomen.complète!AA1233)</f>
        <v>5</v>
      </c>
      <c r="G1233" s="191">
        <f>IF(ISBLANK(Nomen.complète!AB1233),"-",Nomen.complète!AB1233)</f>
        <v>90</v>
      </c>
      <c r="H1233" s="191">
        <f>IF(ISBLANK(Nomen.complète!AC1233),"-",Nomen.complète!AC1233)</f>
        <v>0</v>
      </c>
    </row>
    <row r="1234" spans="1:8" x14ac:dyDescent="0.2">
      <c r="A1234" s="164">
        <f>IF(ISBLANK(Nomen.complète!V1234),"-",Nomen.complète!V1234)</f>
        <v>95570000</v>
      </c>
      <c r="B1234" s="189" t="str">
        <f>IF(ISBLANK(Nomen.complète!W1234),"-",Nomen.complète!W1234)</f>
        <v>EDP ES Projet de construction et management d'immeubles (OCM 2005)</v>
      </c>
      <c r="C1234" s="190">
        <f>IF(ISBLANK(Nomen.complète!X1234),"-",Nomen.complète!X1234)</f>
        <v>19</v>
      </c>
      <c r="D1234" s="190">
        <f>IF(ISBLANK(Nomen.complète!Y1234),"-",Nomen.complète!Y1234)</f>
        <v>65</v>
      </c>
      <c r="E1234" s="190">
        <f>IF(ISBLANK(Nomen.complète!Z1234),"-",Nomen.complète!Z1234)</f>
        <v>1</v>
      </c>
      <c r="F1234" s="190">
        <f>IF(ISBLANK(Nomen.complète!AA1234),"-",Nomen.complète!AA1234)</f>
        <v>5</v>
      </c>
      <c r="G1234" s="191">
        <f>IF(ISBLANK(Nomen.complète!AB1234),"-",Nomen.complète!AB1234)</f>
        <v>90</v>
      </c>
      <c r="H1234" s="191">
        <f>IF(ISBLANK(Nomen.complète!AC1234),"-",Nomen.complète!AC1234)</f>
        <v>0</v>
      </c>
    </row>
    <row r="1235" spans="1:8" x14ac:dyDescent="0.2">
      <c r="A1235" s="164">
        <f>IF(ISBLANK(Nomen.complète!V1235),"-",Nomen.complète!V1235)</f>
        <v>95370000</v>
      </c>
      <c r="B1235" s="189" t="str">
        <f>IF(ISBLANK(Nomen.complète!W1235),"-",Nomen.complète!W1235)</f>
        <v>EPD ES (Cineasta cine-televisivo) (OCM 2005)</v>
      </c>
      <c r="C1235" s="190">
        <f>IF(ISBLANK(Nomen.complète!X1235),"-",Nomen.complète!X1235)</f>
        <v>19</v>
      </c>
      <c r="D1235" s="190">
        <f>IF(ISBLANK(Nomen.complète!Y1235),"-",Nomen.complète!Y1235)</f>
        <v>65</v>
      </c>
      <c r="E1235" s="190">
        <f>IF(ISBLANK(Nomen.complète!Z1235),"-",Nomen.complète!Z1235)</f>
        <v>1</v>
      </c>
      <c r="F1235" s="190">
        <f>IF(ISBLANK(Nomen.complète!AA1235),"-",Nomen.complète!AA1235)</f>
        <v>5</v>
      </c>
      <c r="G1235" s="191">
        <f>IF(ISBLANK(Nomen.complète!AB1235),"-",Nomen.complète!AB1235)</f>
        <v>90</v>
      </c>
      <c r="H1235" s="191">
        <f>IF(ISBLANK(Nomen.complète!AC1235),"-",Nomen.complète!AC1235)</f>
        <v>0</v>
      </c>
    </row>
    <row r="1236" spans="1:8" x14ac:dyDescent="0.2">
      <c r="A1236" s="164">
        <f>IF(ISBLANK(Nomen.complète!V1236),"-",Nomen.complète!V1236)</f>
        <v>95735000</v>
      </c>
      <c r="B1236" s="189" t="str">
        <f>IF(ISBLANK(Nomen.complète!W1236),"-",Nomen.complète!W1236)</f>
        <v>EPD ES (Finanzplanung) (OCM 2005)</v>
      </c>
      <c r="C1236" s="190">
        <f>IF(ISBLANK(Nomen.complète!X1236),"-",Nomen.complète!X1236)</f>
        <v>19</v>
      </c>
      <c r="D1236" s="190">
        <f>IF(ISBLANK(Nomen.complète!Y1236),"-",Nomen.complète!Y1236)</f>
        <v>65</v>
      </c>
      <c r="E1236" s="190">
        <f>IF(ISBLANK(Nomen.complète!Z1236),"-",Nomen.complète!Z1236)</f>
        <v>1</v>
      </c>
      <c r="F1236" s="190">
        <f>IF(ISBLANK(Nomen.complète!AA1236),"-",Nomen.complète!AA1236)</f>
        <v>5</v>
      </c>
      <c r="G1236" s="191">
        <f>IF(ISBLANK(Nomen.complète!AB1236),"-",Nomen.complète!AB1236)</f>
        <v>90</v>
      </c>
      <c r="H1236" s="191">
        <f>IF(ISBLANK(Nomen.complète!AC1236),"-",Nomen.complète!AC1236)</f>
        <v>0</v>
      </c>
    </row>
    <row r="1237" spans="1:8" x14ac:dyDescent="0.2">
      <c r="A1237" s="164">
        <f>IF(ISBLANK(Nomen.complète!V1237),"-",Nomen.complète!V1237)</f>
        <v>95121000</v>
      </c>
      <c r="B1237" s="189" t="str">
        <f>IF(ISBLANK(Nomen.complète!W1237),"-",Nomen.complète!W1237)</f>
        <v>EPD ES (Gebäudeinformatik) (OCM 2005+2017)</v>
      </c>
      <c r="C1237" s="190">
        <f>IF(ISBLANK(Nomen.complète!X1237),"-",Nomen.complète!X1237)</f>
        <v>19</v>
      </c>
      <c r="D1237" s="190">
        <f>IF(ISBLANK(Nomen.complète!Y1237),"-",Nomen.complète!Y1237)</f>
        <v>65</v>
      </c>
      <c r="E1237" s="190">
        <f>IF(ISBLANK(Nomen.complète!Z1237),"-",Nomen.complète!Z1237)</f>
        <v>1</v>
      </c>
      <c r="F1237" s="190">
        <f>IF(ISBLANK(Nomen.complète!AA1237),"-",Nomen.complète!AA1237)</f>
        <v>5</v>
      </c>
      <c r="G1237" s="191">
        <f>IF(ISBLANK(Nomen.complète!AB1237),"-",Nomen.complète!AB1237)</f>
        <v>90</v>
      </c>
      <c r="H1237" s="191">
        <f>IF(ISBLANK(Nomen.complète!AC1237),"-",Nomen.complète!AC1237)</f>
        <v>0</v>
      </c>
    </row>
    <row r="1238" spans="1:8" x14ac:dyDescent="0.2">
      <c r="A1238" s="164">
        <f>IF(ISBLANK(Nomen.complète!V1238),"-",Nomen.complète!V1238)</f>
        <v>95580000</v>
      </c>
      <c r="B1238" s="189" t="str">
        <f>IF(ISBLANK(Nomen.complète!W1238),"-",Nomen.complète!W1238)</f>
        <v>EPD ES (Human Resources und Coaching) (OCM 2005)</v>
      </c>
      <c r="C1238" s="190">
        <f>IF(ISBLANK(Nomen.complète!X1238),"-",Nomen.complète!X1238)</f>
        <v>19</v>
      </c>
      <c r="D1238" s="190">
        <f>IF(ISBLANK(Nomen.complète!Y1238),"-",Nomen.complète!Y1238)</f>
        <v>65</v>
      </c>
      <c r="E1238" s="190">
        <f>IF(ISBLANK(Nomen.complète!Z1238),"-",Nomen.complète!Z1238)</f>
        <v>1</v>
      </c>
      <c r="F1238" s="190">
        <f>IF(ISBLANK(Nomen.complète!AA1238),"-",Nomen.complète!AA1238)</f>
        <v>5</v>
      </c>
      <c r="G1238" s="191">
        <f>IF(ISBLANK(Nomen.complète!AB1238),"-",Nomen.complète!AB1238)</f>
        <v>90</v>
      </c>
      <c r="H1238" s="191">
        <f>IF(ISBLANK(Nomen.complète!AC1238),"-",Nomen.complète!AC1238)</f>
        <v>0</v>
      </c>
    </row>
    <row r="1239" spans="1:8" x14ac:dyDescent="0.2">
      <c r="A1239" s="164">
        <f>IF(ISBLANK(Nomen.complète!V1239),"-",Nomen.complète!V1239)</f>
        <v>95500000</v>
      </c>
      <c r="B1239" s="189" t="str">
        <f>IF(ISBLANK(Nomen.complète!W1239),"-",Nomen.complète!W1239)</f>
        <v>EPD ES Anesthésie (OCM 2005)</v>
      </c>
      <c r="C1239" s="190">
        <f>IF(ISBLANK(Nomen.complète!X1239),"-",Nomen.complète!X1239)</f>
        <v>19</v>
      </c>
      <c r="D1239" s="190">
        <f>IF(ISBLANK(Nomen.complète!Y1239),"-",Nomen.complète!Y1239)</f>
        <v>65</v>
      </c>
      <c r="E1239" s="190">
        <f>IF(ISBLANK(Nomen.complète!Z1239),"-",Nomen.complète!Z1239)</f>
        <v>1</v>
      </c>
      <c r="F1239" s="190">
        <f>IF(ISBLANK(Nomen.complète!AA1239),"-",Nomen.complète!AA1239)</f>
        <v>5</v>
      </c>
      <c r="G1239" s="191">
        <f>IF(ISBLANK(Nomen.complète!AB1239),"-",Nomen.complète!AB1239)</f>
        <v>90</v>
      </c>
      <c r="H1239" s="191">
        <f>IF(ISBLANK(Nomen.complète!AC1239),"-",Nomen.complète!AC1239)</f>
        <v>0</v>
      </c>
    </row>
    <row r="1240" spans="1:8" x14ac:dyDescent="0.2">
      <c r="A1240" s="164">
        <f>IF(ISBLANK(Nomen.complète!V1240),"-",Nomen.complète!V1240)</f>
        <v>95440000</v>
      </c>
      <c r="B1240" s="189" t="str">
        <f>IF(ISBLANK(Nomen.complète!W1240),"-",Nomen.complète!W1240)</f>
        <v>EPD ES Business Administration (OCM 2017)</v>
      </c>
      <c r="C1240" s="190">
        <f>IF(ISBLANK(Nomen.complète!X1240),"-",Nomen.complète!X1240)</f>
        <v>19</v>
      </c>
      <c r="D1240" s="190">
        <f>IF(ISBLANK(Nomen.complète!Y1240),"-",Nomen.complète!Y1240)</f>
        <v>65</v>
      </c>
      <c r="E1240" s="190">
        <f>IF(ISBLANK(Nomen.complète!Z1240),"-",Nomen.complète!Z1240)</f>
        <v>1</v>
      </c>
      <c r="F1240" s="190">
        <f>IF(ISBLANK(Nomen.complète!AA1240),"-",Nomen.complète!AA1240)</f>
        <v>5</v>
      </c>
      <c r="G1240" s="191">
        <f>IF(ISBLANK(Nomen.complète!AB1240),"-",Nomen.complète!AB1240)</f>
        <v>90</v>
      </c>
      <c r="H1240" s="191">
        <f>IF(ISBLANK(Nomen.complète!AC1240),"-",Nomen.complète!AC1240)</f>
        <v>0</v>
      </c>
    </row>
    <row r="1241" spans="1:8" x14ac:dyDescent="0.2">
      <c r="A1241" s="164">
        <f>IF(ISBLANK(Nomen.complète!V1241),"-",Nomen.complète!V1241)</f>
        <v>95760000</v>
      </c>
      <c r="B1241" s="189" t="str">
        <f>IF(ISBLANK(Nomen.complète!W1241),"-",Nomen.complète!W1241)</f>
        <v>EPD ES Business Analyste (OCM 2005)</v>
      </c>
      <c r="C1241" s="190">
        <f>IF(ISBLANK(Nomen.complète!X1241),"-",Nomen.complète!X1241)</f>
        <v>19</v>
      </c>
      <c r="D1241" s="190">
        <f>IF(ISBLANK(Nomen.complète!Y1241),"-",Nomen.complète!Y1241)</f>
        <v>65</v>
      </c>
      <c r="E1241" s="190">
        <f>IF(ISBLANK(Nomen.complète!Z1241),"-",Nomen.complète!Z1241)</f>
        <v>1</v>
      </c>
      <c r="F1241" s="190">
        <f>IF(ISBLANK(Nomen.complète!AA1241),"-",Nomen.complète!AA1241)</f>
        <v>5</v>
      </c>
      <c r="G1241" s="191">
        <f>IF(ISBLANK(Nomen.complète!AB1241),"-",Nomen.complète!AB1241)</f>
        <v>90</v>
      </c>
      <c r="H1241" s="191">
        <f>IF(ISBLANK(Nomen.complète!AC1241),"-",Nomen.complète!AC1241)</f>
        <v>0</v>
      </c>
    </row>
    <row r="1242" spans="1:8" x14ac:dyDescent="0.2">
      <c r="A1242" s="164">
        <f>IF(ISBLANK(Nomen.complète!V1242),"-",Nomen.complète!V1242)</f>
        <v>95280000</v>
      </c>
      <c r="B1242" s="189" t="str">
        <f>IF(ISBLANK(Nomen.complète!W1242),"-",Nomen.complète!W1242)</f>
        <v>EPD ES Business Banker (OCM 2005)</v>
      </c>
      <c r="C1242" s="190">
        <f>IF(ISBLANK(Nomen.complète!X1242),"-",Nomen.complète!X1242)</f>
        <v>19</v>
      </c>
      <c r="D1242" s="190">
        <f>IF(ISBLANK(Nomen.complète!Y1242),"-",Nomen.complète!Y1242)</f>
        <v>65</v>
      </c>
      <c r="E1242" s="190">
        <f>IF(ISBLANK(Nomen.complète!Z1242),"-",Nomen.complète!Z1242)</f>
        <v>1</v>
      </c>
      <c r="F1242" s="190">
        <f>IF(ISBLANK(Nomen.complète!AA1242),"-",Nomen.complète!AA1242)</f>
        <v>5</v>
      </c>
      <c r="G1242" s="191">
        <f>IF(ISBLANK(Nomen.complète!AB1242),"-",Nomen.complète!AB1242)</f>
        <v>90</v>
      </c>
      <c r="H1242" s="191">
        <f>IF(ISBLANK(Nomen.complète!AC1242),"-",Nomen.complète!AC1242)</f>
        <v>0</v>
      </c>
    </row>
    <row r="1243" spans="1:8" x14ac:dyDescent="0.2">
      <c r="A1243" s="164">
        <f>IF(ISBLANK(Nomen.complète!V1243),"-",Nomen.complète!V1243)</f>
        <v>95310000</v>
      </c>
      <c r="B1243" s="189" t="str">
        <f>IF(ISBLANK(Nomen.complète!W1243),"-",Nomen.complète!W1243)</f>
        <v>EPD ES Business Coaching (OCM 2005)</v>
      </c>
      <c r="C1243" s="190">
        <f>IF(ISBLANK(Nomen.complète!X1243),"-",Nomen.complète!X1243)</f>
        <v>19</v>
      </c>
      <c r="D1243" s="190">
        <f>IF(ISBLANK(Nomen.complète!Y1243),"-",Nomen.complète!Y1243)</f>
        <v>65</v>
      </c>
      <c r="E1243" s="190">
        <f>IF(ISBLANK(Nomen.complète!Z1243),"-",Nomen.complète!Z1243)</f>
        <v>1</v>
      </c>
      <c r="F1243" s="190">
        <f>IF(ISBLANK(Nomen.complète!AA1243),"-",Nomen.complète!AA1243)</f>
        <v>5</v>
      </c>
      <c r="G1243" s="191">
        <f>IF(ISBLANK(Nomen.complète!AB1243),"-",Nomen.complète!AB1243)</f>
        <v>90</v>
      </c>
      <c r="H1243" s="191">
        <f>IF(ISBLANK(Nomen.complète!AC1243),"-",Nomen.complète!AC1243)</f>
        <v>0</v>
      </c>
    </row>
    <row r="1244" spans="1:8" x14ac:dyDescent="0.2">
      <c r="A1244" s="164">
        <f>IF(ISBLANK(Nomen.complète!V1244),"-",Nomen.complète!V1244)</f>
        <v>95180000</v>
      </c>
      <c r="B1244" s="189" t="str">
        <f>IF(ISBLANK(Nomen.complète!W1244),"-",Nomen.complète!W1244)</f>
        <v>EPD ES Business Engineering (OCM 2005)</v>
      </c>
      <c r="C1244" s="190">
        <f>IF(ISBLANK(Nomen.complète!X1244),"-",Nomen.complète!X1244)</f>
        <v>19</v>
      </c>
      <c r="D1244" s="190">
        <f>IF(ISBLANK(Nomen.complète!Y1244),"-",Nomen.complète!Y1244)</f>
        <v>65</v>
      </c>
      <c r="E1244" s="190">
        <f>IF(ISBLANK(Nomen.complète!Z1244),"-",Nomen.complète!Z1244)</f>
        <v>1</v>
      </c>
      <c r="F1244" s="190">
        <f>IF(ISBLANK(Nomen.complète!AA1244),"-",Nomen.complète!AA1244)</f>
        <v>5</v>
      </c>
      <c r="G1244" s="191">
        <f>IF(ISBLANK(Nomen.complète!AB1244),"-",Nomen.complète!AB1244)</f>
        <v>90</v>
      </c>
      <c r="H1244" s="191">
        <f>IF(ISBLANK(Nomen.complète!AC1244),"-",Nomen.complète!AC1244)</f>
        <v>0</v>
      </c>
    </row>
    <row r="1245" spans="1:8" x14ac:dyDescent="0.2">
      <c r="A1245" s="164">
        <f>IF(ISBLANK(Nomen.complète!V1245),"-",Nomen.complète!V1245)</f>
        <v>95811000</v>
      </c>
      <c r="B1245" s="189" t="str">
        <f>IF(ISBLANK(Nomen.complète!W1245),"-",Nomen.complète!W1245)</f>
        <v>EPD ES Chef HR (OCM 2017)</v>
      </c>
      <c r="C1245" s="190">
        <f>IF(ISBLANK(Nomen.complète!X1245),"-",Nomen.complète!X1245)</f>
        <v>19</v>
      </c>
      <c r="D1245" s="190">
        <f>IF(ISBLANK(Nomen.complète!Y1245),"-",Nomen.complète!Y1245)</f>
        <v>65</v>
      </c>
      <c r="E1245" s="190">
        <f>IF(ISBLANK(Nomen.complète!Z1245),"-",Nomen.complète!Z1245)</f>
        <v>1</v>
      </c>
      <c r="F1245" s="190">
        <f>IF(ISBLANK(Nomen.complète!AA1245),"-",Nomen.complète!AA1245)</f>
        <v>5</v>
      </c>
      <c r="G1245" s="191">
        <f>IF(ISBLANK(Nomen.complète!AB1245),"-",Nomen.complète!AB1245)</f>
        <v>90</v>
      </c>
      <c r="H1245" s="191">
        <f>IF(ISBLANK(Nomen.complète!AC1245),"-",Nomen.complète!AC1245)</f>
        <v>0</v>
      </c>
    </row>
    <row r="1246" spans="1:8" x14ac:dyDescent="0.2">
      <c r="A1246" s="164">
        <f>IF(ISBLANK(Nomen.complète!V1246),"-",Nomen.complète!V1246)</f>
        <v>95621000</v>
      </c>
      <c r="B1246" s="189" t="str">
        <f>IF(ISBLANK(Nomen.complète!W1246),"-",Nomen.complète!W1246)</f>
        <v>EPD ES Chef des finances (OCM 2005)</v>
      </c>
      <c r="C1246" s="190">
        <f>IF(ISBLANK(Nomen.complète!X1246),"-",Nomen.complète!X1246)</f>
        <v>19</v>
      </c>
      <c r="D1246" s="190">
        <f>IF(ISBLANK(Nomen.complète!Y1246),"-",Nomen.complète!Y1246)</f>
        <v>65</v>
      </c>
      <c r="E1246" s="190">
        <f>IF(ISBLANK(Nomen.complète!Z1246),"-",Nomen.complète!Z1246)</f>
        <v>1</v>
      </c>
      <c r="F1246" s="190">
        <f>IF(ISBLANK(Nomen.complète!AA1246),"-",Nomen.complète!AA1246)</f>
        <v>5</v>
      </c>
      <c r="G1246" s="191">
        <f>IF(ISBLANK(Nomen.complète!AB1246),"-",Nomen.complète!AB1246)</f>
        <v>90</v>
      </c>
      <c r="H1246" s="191">
        <f>IF(ISBLANK(Nomen.complète!AC1246),"-",Nomen.complète!AC1246)</f>
        <v>0</v>
      </c>
    </row>
    <row r="1247" spans="1:8" x14ac:dyDescent="0.2">
      <c r="A1247" s="164">
        <f>IF(ISBLANK(Nomen.complète!V1247),"-",Nomen.complète!V1247)</f>
        <v>95832000</v>
      </c>
      <c r="B1247" s="189" t="str">
        <f>IF(ISBLANK(Nomen.complète!W1247),"-",Nomen.complète!W1247)</f>
        <v>EPD ES Chief Digital Officier (OCM 2005)</v>
      </c>
      <c r="C1247" s="190">
        <f>IF(ISBLANK(Nomen.complète!X1247),"-",Nomen.complète!X1247)</f>
        <v>19</v>
      </c>
      <c r="D1247" s="190">
        <f>IF(ISBLANK(Nomen.complète!Y1247),"-",Nomen.complète!Y1247)</f>
        <v>65</v>
      </c>
      <c r="E1247" s="190">
        <f>IF(ISBLANK(Nomen.complète!Z1247),"-",Nomen.complète!Z1247)</f>
        <v>1</v>
      </c>
      <c r="F1247" s="190">
        <f>IF(ISBLANK(Nomen.complète!AA1247),"-",Nomen.complète!AA1247)</f>
        <v>5</v>
      </c>
      <c r="G1247" s="191">
        <f>IF(ISBLANK(Nomen.complète!AB1247),"-",Nomen.complète!AB1247)</f>
        <v>90</v>
      </c>
      <c r="H1247" s="191">
        <f>IF(ISBLANK(Nomen.complète!AC1247),"-",Nomen.complète!AC1247)</f>
        <v>0</v>
      </c>
    </row>
    <row r="1248" spans="1:8" x14ac:dyDescent="0.2">
      <c r="A1248" s="164">
        <f>IF(ISBLANK(Nomen.complète!V1248),"-",Nomen.complète!V1248)</f>
        <v>95390000</v>
      </c>
      <c r="B1248" s="189" t="str">
        <f>IF(ISBLANK(Nomen.complète!W1248),"-",Nomen.complète!W1248)</f>
        <v>EPD ES Coaching and Leadership (OCM 2005+2017)</v>
      </c>
      <c r="C1248" s="190">
        <f>IF(ISBLANK(Nomen.complète!X1248),"-",Nomen.complète!X1248)</f>
        <v>19</v>
      </c>
      <c r="D1248" s="190">
        <f>IF(ISBLANK(Nomen.complète!Y1248),"-",Nomen.complète!Y1248)</f>
        <v>65</v>
      </c>
      <c r="E1248" s="190">
        <f>IF(ISBLANK(Nomen.complète!Z1248),"-",Nomen.complète!Z1248)</f>
        <v>1</v>
      </c>
      <c r="F1248" s="190">
        <f>IF(ISBLANK(Nomen.complète!AA1248),"-",Nomen.complète!AA1248)</f>
        <v>5</v>
      </c>
      <c r="G1248" s="191">
        <f>IF(ISBLANK(Nomen.complète!AB1248),"-",Nomen.complète!AB1248)</f>
        <v>90</v>
      </c>
      <c r="H1248" s="191">
        <f>IF(ISBLANK(Nomen.complète!AC1248),"-",Nomen.complète!AC1248)</f>
        <v>0</v>
      </c>
    </row>
    <row r="1249" spans="1:8" x14ac:dyDescent="0.2">
      <c r="A1249" s="164">
        <f>IF(ISBLANK(Nomen.complète!V1249),"-",Nomen.complète!V1249)</f>
        <v>95230000</v>
      </c>
      <c r="B1249" s="189" t="str">
        <f>IF(ISBLANK(Nomen.complète!W1249),"-",Nomen.complète!W1249)</f>
        <v>EPD ES Communication interne et support de gestion (OCM 2005)</v>
      </c>
      <c r="C1249" s="190">
        <f>IF(ISBLANK(Nomen.complète!X1249),"-",Nomen.complète!X1249)</f>
        <v>19</v>
      </c>
      <c r="D1249" s="190">
        <f>IF(ISBLANK(Nomen.complète!Y1249),"-",Nomen.complète!Y1249)</f>
        <v>65</v>
      </c>
      <c r="E1249" s="190">
        <f>IF(ISBLANK(Nomen.complète!Z1249),"-",Nomen.complète!Z1249)</f>
        <v>1</v>
      </c>
      <c r="F1249" s="190">
        <f>IF(ISBLANK(Nomen.complète!AA1249),"-",Nomen.complète!AA1249)</f>
        <v>5</v>
      </c>
      <c r="G1249" s="191">
        <f>IF(ISBLANK(Nomen.complète!AB1249),"-",Nomen.complète!AB1249)</f>
        <v>90</v>
      </c>
      <c r="H1249" s="191">
        <f>IF(ISBLANK(Nomen.complète!AC1249),"-",Nomen.complète!AC1249)</f>
        <v>0</v>
      </c>
    </row>
    <row r="1250" spans="1:8" x14ac:dyDescent="0.2">
      <c r="A1250" s="164">
        <f>IF(ISBLANK(Nomen.complète!V1250),"-",Nomen.complète!V1250)</f>
        <v>95260000</v>
      </c>
      <c r="B1250" s="189" t="str">
        <f>IF(ISBLANK(Nomen.complète!W1250),"-",Nomen.complète!W1250)</f>
        <v>EPD ES Conseil dans le processus de changement (OCM 2005)</v>
      </c>
      <c r="C1250" s="190">
        <f>IF(ISBLANK(Nomen.complète!X1250),"-",Nomen.complète!X1250)</f>
        <v>19</v>
      </c>
      <c r="D1250" s="190">
        <f>IF(ISBLANK(Nomen.complète!Y1250),"-",Nomen.complète!Y1250)</f>
        <v>65</v>
      </c>
      <c r="E1250" s="190">
        <f>IF(ISBLANK(Nomen.complète!Z1250),"-",Nomen.complète!Z1250)</f>
        <v>1</v>
      </c>
      <c r="F1250" s="190">
        <f>IF(ISBLANK(Nomen.complète!AA1250),"-",Nomen.complète!AA1250)</f>
        <v>5</v>
      </c>
      <c r="G1250" s="191">
        <f>IF(ISBLANK(Nomen.complète!AB1250),"-",Nomen.complète!AB1250)</f>
        <v>90</v>
      </c>
      <c r="H1250" s="191">
        <f>IF(ISBLANK(Nomen.complète!AC1250),"-",Nomen.complète!AC1250)</f>
        <v>0</v>
      </c>
    </row>
    <row r="1251" spans="1:8" x14ac:dyDescent="0.2">
      <c r="A1251" s="164">
        <f>IF(ISBLANK(Nomen.complète!V1251),"-",Nomen.complète!V1251)</f>
        <v>95737000</v>
      </c>
      <c r="B1251" s="189" t="str">
        <f>IF(ISBLANK(Nomen.complète!W1251),"-",Nomen.complète!W1251)</f>
        <v>EPD ES Conseil fiscal (OCM 2005+2017)</v>
      </c>
      <c r="C1251" s="190">
        <f>IF(ISBLANK(Nomen.complète!X1251),"-",Nomen.complète!X1251)</f>
        <v>19</v>
      </c>
      <c r="D1251" s="190">
        <f>IF(ISBLANK(Nomen.complète!Y1251),"-",Nomen.complète!Y1251)</f>
        <v>65</v>
      </c>
      <c r="E1251" s="190">
        <f>IF(ISBLANK(Nomen.complète!Z1251),"-",Nomen.complète!Z1251)</f>
        <v>1</v>
      </c>
      <c r="F1251" s="190">
        <f>IF(ISBLANK(Nomen.complète!AA1251),"-",Nomen.complète!AA1251)</f>
        <v>5</v>
      </c>
      <c r="G1251" s="191">
        <f>IF(ISBLANK(Nomen.complète!AB1251),"-",Nomen.complète!AB1251)</f>
        <v>90</v>
      </c>
      <c r="H1251" s="191">
        <f>IF(ISBLANK(Nomen.complète!AC1251),"-",Nomen.complète!AC1251)</f>
        <v>0</v>
      </c>
    </row>
    <row r="1252" spans="1:8" x14ac:dyDescent="0.2">
      <c r="A1252" s="164">
        <f>IF(ISBLANK(Nomen.complète!V1252),"-",Nomen.complète!V1252)</f>
        <v>95750000</v>
      </c>
      <c r="B1252" s="189" t="str">
        <f>IF(ISBLANK(Nomen.complète!W1252),"-",Nomen.complète!W1252)</f>
        <v>EPD ES Conseiller en logothérapie (OCM 2005)</v>
      </c>
      <c r="C1252" s="190">
        <f>IF(ISBLANK(Nomen.complète!X1252),"-",Nomen.complète!X1252)</f>
        <v>19</v>
      </c>
      <c r="D1252" s="190">
        <f>IF(ISBLANK(Nomen.complète!Y1252),"-",Nomen.complète!Y1252)</f>
        <v>65</v>
      </c>
      <c r="E1252" s="190">
        <f>IF(ISBLANK(Nomen.complète!Z1252),"-",Nomen.complète!Z1252)</f>
        <v>1</v>
      </c>
      <c r="F1252" s="190">
        <f>IF(ISBLANK(Nomen.complète!AA1252),"-",Nomen.complète!AA1252)</f>
        <v>5</v>
      </c>
      <c r="G1252" s="191">
        <f>IF(ISBLANK(Nomen.complète!AB1252),"-",Nomen.complète!AB1252)</f>
        <v>90</v>
      </c>
      <c r="H1252" s="191">
        <f>IF(ISBLANK(Nomen.complète!AC1252),"-",Nomen.complète!AC1252)</f>
        <v>0</v>
      </c>
    </row>
    <row r="1253" spans="1:8" x14ac:dyDescent="0.2">
      <c r="A1253" s="164">
        <f>IF(ISBLANK(Nomen.complète!V1253),"-",Nomen.complète!V1253)</f>
        <v>95150000</v>
      </c>
      <c r="B1253" s="189" t="str">
        <f>IF(ISBLANK(Nomen.complète!W1253),"-",Nomen.complète!W1253)</f>
        <v>EPD ES Construction-Energie-Environnement (OCM 2005)</v>
      </c>
      <c r="C1253" s="190">
        <f>IF(ISBLANK(Nomen.complète!X1253),"-",Nomen.complète!X1253)</f>
        <v>19</v>
      </c>
      <c r="D1253" s="190">
        <f>IF(ISBLANK(Nomen.complète!Y1253),"-",Nomen.complète!Y1253)</f>
        <v>65</v>
      </c>
      <c r="E1253" s="190">
        <f>IF(ISBLANK(Nomen.complète!Z1253),"-",Nomen.complète!Z1253)</f>
        <v>1</v>
      </c>
      <c r="F1253" s="190">
        <f>IF(ISBLANK(Nomen.complète!AA1253),"-",Nomen.complète!AA1253)</f>
        <v>5</v>
      </c>
      <c r="G1253" s="191">
        <f>IF(ISBLANK(Nomen.complète!AB1253),"-",Nomen.complète!AB1253)</f>
        <v>90</v>
      </c>
      <c r="H1253" s="191">
        <f>IF(ISBLANK(Nomen.complète!AC1253),"-",Nomen.complète!AC1253)</f>
        <v>0</v>
      </c>
    </row>
    <row r="1254" spans="1:8" x14ac:dyDescent="0.2">
      <c r="A1254" s="164">
        <f>IF(ISBLANK(Nomen.complète!V1254),"-",Nomen.complète!V1254)</f>
        <v>95660000</v>
      </c>
      <c r="B1254" s="189" t="str">
        <f>IF(ISBLANK(Nomen.complète!W1254),"-",Nomen.complète!W1254)</f>
        <v>EPD ES Consultation en soins infirmiers (ar)</v>
      </c>
      <c r="C1254" s="190">
        <f>IF(ISBLANK(Nomen.complète!X1254),"-",Nomen.complète!X1254)</f>
        <v>19</v>
      </c>
      <c r="D1254" s="190">
        <f>IF(ISBLANK(Nomen.complète!Y1254),"-",Nomen.complète!Y1254)</f>
        <v>65</v>
      </c>
      <c r="E1254" s="190">
        <f>IF(ISBLANK(Nomen.complète!Z1254),"-",Nomen.complète!Z1254)</f>
        <v>1</v>
      </c>
      <c r="F1254" s="190">
        <f>IF(ISBLANK(Nomen.complète!AA1254),"-",Nomen.complète!AA1254)</f>
        <v>5</v>
      </c>
      <c r="G1254" s="191">
        <f>IF(ISBLANK(Nomen.complète!AB1254),"-",Nomen.complète!AB1254)</f>
        <v>90</v>
      </c>
      <c r="H1254" s="191">
        <f>IF(ISBLANK(Nomen.complète!AC1254),"-",Nomen.complète!AC1254)</f>
        <v>0</v>
      </c>
    </row>
    <row r="1255" spans="1:8" x14ac:dyDescent="0.2">
      <c r="A1255" s="164">
        <f>IF(ISBLANK(Nomen.complète!V1255),"-",Nomen.complète!V1255)</f>
        <v>95640000</v>
      </c>
      <c r="B1255" s="189" t="str">
        <f>IF(ISBLANK(Nomen.complète!W1255),"-",Nomen.complète!W1255)</f>
        <v>EPD ES Controlling (OCM 2005)</v>
      </c>
      <c r="C1255" s="190">
        <f>IF(ISBLANK(Nomen.complète!X1255),"-",Nomen.complète!X1255)</f>
        <v>19</v>
      </c>
      <c r="D1255" s="190">
        <f>IF(ISBLANK(Nomen.complète!Y1255),"-",Nomen.complète!Y1255)</f>
        <v>65</v>
      </c>
      <c r="E1255" s="190">
        <f>IF(ISBLANK(Nomen.complète!Z1255),"-",Nomen.complète!Z1255)</f>
        <v>1</v>
      </c>
      <c r="F1255" s="190">
        <f>IF(ISBLANK(Nomen.complète!AA1255),"-",Nomen.complète!AA1255)</f>
        <v>5</v>
      </c>
      <c r="G1255" s="191">
        <f>IF(ISBLANK(Nomen.complète!AB1255),"-",Nomen.complète!AB1255)</f>
        <v>90</v>
      </c>
      <c r="H1255" s="191">
        <f>IF(ISBLANK(Nomen.complète!AC1255),"-",Nomen.complète!AC1255)</f>
        <v>0</v>
      </c>
    </row>
    <row r="1256" spans="1:8" x14ac:dyDescent="0.2">
      <c r="A1256" s="164">
        <f>IF(ISBLANK(Nomen.complète!V1256),"-",Nomen.complète!V1256)</f>
        <v>95330000</v>
      </c>
      <c r="B1256" s="189" t="str">
        <f>IF(ISBLANK(Nomen.complète!W1256),"-",Nomen.complète!W1256)</f>
        <v>EPD ES Controlling logiciel standard (OCM 2005)</v>
      </c>
      <c r="C1256" s="190">
        <f>IF(ISBLANK(Nomen.complète!X1256),"-",Nomen.complète!X1256)</f>
        <v>19</v>
      </c>
      <c r="D1256" s="190">
        <f>IF(ISBLANK(Nomen.complète!Y1256),"-",Nomen.complète!Y1256)</f>
        <v>65</v>
      </c>
      <c r="E1256" s="190">
        <f>IF(ISBLANK(Nomen.complète!Z1256),"-",Nomen.complète!Z1256)</f>
        <v>1</v>
      </c>
      <c r="F1256" s="190">
        <f>IF(ISBLANK(Nomen.complète!AA1256),"-",Nomen.complète!AA1256)</f>
        <v>5</v>
      </c>
      <c r="G1256" s="191">
        <f>IF(ISBLANK(Nomen.complète!AB1256),"-",Nomen.complète!AB1256)</f>
        <v>90</v>
      </c>
      <c r="H1256" s="191">
        <f>IF(ISBLANK(Nomen.complète!AC1256),"-",Nomen.complète!AC1256)</f>
        <v>0</v>
      </c>
    </row>
    <row r="1257" spans="1:8" x14ac:dyDescent="0.2">
      <c r="A1257" s="164">
        <f>IF(ISBLANK(Nomen.complète!V1257),"-",Nomen.complète!V1257)</f>
        <v>95220000</v>
      </c>
      <c r="B1257" s="189" t="str">
        <f>IF(ISBLANK(Nomen.complète!W1257),"-",Nomen.complète!W1257)</f>
        <v>EPD ES Controlling étendu (OCM 2005)</v>
      </c>
      <c r="C1257" s="190">
        <f>IF(ISBLANK(Nomen.complète!X1257),"-",Nomen.complète!X1257)</f>
        <v>19</v>
      </c>
      <c r="D1257" s="190">
        <f>IF(ISBLANK(Nomen.complète!Y1257),"-",Nomen.complète!Y1257)</f>
        <v>65</v>
      </c>
      <c r="E1257" s="190">
        <f>IF(ISBLANK(Nomen.complète!Z1257),"-",Nomen.complète!Z1257)</f>
        <v>1</v>
      </c>
      <c r="F1257" s="190">
        <f>IF(ISBLANK(Nomen.complète!AA1257),"-",Nomen.complète!AA1257)</f>
        <v>5</v>
      </c>
      <c r="G1257" s="191">
        <f>IF(ISBLANK(Nomen.complète!AB1257),"-",Nomen.complète!AB1257)</f>
        <v>90</v>
      </c>
      <c r="H1257" s="191">
        <f>IF(ISBLANK(Nomen.complète!AC1257),"-",Nomen.complète!AC1257)</f>
        <v>0</v>
      </c>
    </row>
    <row r="1258" spans="1:8" x14ac:dyDescent="0.2">
      <c r="A1258" s="164">
        <f>IF(ISBLANK(Nomen.complète!V1258),"-",Nomen.complète!V1258)</f>
        <v>95930000</v>
      </c>
      <c r="B1258" s="189" t="str">
        <f>IF(ISBLANK(Nomen.complète!W1258),"-",Nomen.complète!W1258)</f>
        <v>EPD ES Digital Business Management (OCM 2017)</v>
      </c>
      <c r="C1258" s="190">
        <f>IF(ISBLANK(Nomen.complète!X1258),"-",Nomen.complète!X1258)</f>
        <v>19</v>
      </c>
      <c r="D1258" s="190">
        <f>IF(ISBLANK(Nomen.complète!Y1258),"-",Nomen.complète!Y1258)</f>
        <v>65</v>
      </c>
      <c r="E1258" s="190">
        <f>IF(ISBLANK(Nomen.complète!Z1258),"-",Nomen.complète!Z1258)</f>
        <v>1</v>
      </c>
      <c r="F1258" s="190">
        <f>IF(ISBLANK(Nomen.complète!AA1258),"-",Nomen.complète!AA1258)</f>
        <v>5</v>
      </c>
      <c r="G1258" s="191">
        <f>IF(ISBLANK(Nomen.complète!AB1258),"-",Nomen.complète!AB1258)</f>
        <v>90</v>
      </c>
      <c r="H1258" s="191">
        <f>IF(ISBLANK(Nomen.complète!AC1258),"-",Nomen.complète!AC1258)</f>
        <v>0</v>
      </c>
    </row>
    <row r="1259" spans="1:8" x14ac:dyDescent="0.2">
      <c r="A1259" s="164">
        <f>IF(ISBLANK(Nomen.complète!V1259),"-",Nomen.complète!V1259)</f>
        <v>95831000</v>
      </c>
      <c r="B1259" s="189" t="str">
        <f>IF(ISBLANK(Nomen.complète!W1259),"-",Nomen.complète!W1259)</f>
        <v>EPD ES Digital Innovation Manager (OCM 2005+2017)</v>
      </c>
      <c r="C1259" s="190">
        <f>IF(ISBLANK(Nomen.complète!X1259),"-",Nomen.complète!X1259)</f>
        <v>19</v>
      </c>
      <c r="D1259" s="190">
        <f>IF(ISBLANK(Nomen.complète!Y1259),"-",Nomen.complète!Y1259)</f>
        <v>65</v>
      </c>
      <c r="E1259" s="190">
        <f>IF(ISBLANK(Nomen.complète!Z1259),"-",Nomen.complète!Z1259)</f>
        <v>1</v>
      </c>
      <c r="F1259" s="190">
        <f>IF(ISBLANK(Nomen.complète!AA1259),"-",Nomen.complète!AA1259)</f>
        <v>5</v>
      </c>
      <c r="G1259" s="191">
        <f>IF(ISBLANK(Nomen.complète!AB1259),"-",Nomen.complète!AB1259)</f>
        <v>90</v>
      </c>
      <c r="H1259" s="191">
        <f>IF(ISBLANK(Nomen.complète!AC1259),"-",Nomen.complète!AC1259)</f>
        <v>0</v>
      </c>
    </row>
    <row r="1260" spans="1:8" x14ac:dyDescent="0.2">
      <c r="A1260" s="164">
        <f>IF(ISBLANK(Nomen.complète!V1260),"-",Nomen.complète!V1260)</f>
        <v>95603000</v>
      </c>
      <c r="B1260" s="189" t="str">
        <f>IF(ISBLANK(Nomen.complète!W1260),"-",Nomen.complète!W1260)</f>
        <v>EPD ES Digital Marketing Manager (OCM 2017)</v>
      </c>
      <c r="C1260" s="190">
        <f>IF(ISBLANK(Nomen.complète!X1260),"-",Nomen.complète!X1260)</f>
        <v>19</v>
      </c>
      <c r="D1260" s="190">
        <f>IF(ISBLANK(Nomen.complète!Y1260),"-",Nomen.complète!Y1260)</f>
        <v>65</v>
      </c>
      <c r="E1260" s="190">
        <f>IF(ISBLANK(Nomen.complète!Z1260),"-",Nomen.complète!Z1260)</f>
        <v>1</v>
      </c>
      <c r="F1260" s="190">
        <f>IF(ISBLANK(Nomen.complète!AA1260),"-",Nomen.complète!AA1260)</f>
        <v>5</v>
      </c>
      <c r="G1260" s="191">
        <f>IF(ISBLANK(Nomen.complète!AB1260),"-",Nomen.complète!AB1260)</f>
        <v>90</v>
      </c>
      <c r="H1260" s="191">
        <f>IF(ISBLANK(Nomen.complète!AC1260),"-",Nomen.complète!AC1260)</f>
        <v>0</v>
      </c>
    </row>
    <row r="1261" spans="1:8" x14ac:dyDescent="0.2">
      <c r="A1261" s="164">
        <f>IF(ISBLANK(Nomen.complète!V1261),"-",Nomen.complète!V1261)</f>
        <v>95833000</v>
      </c>
      <c r="B1261" s="189" t="str">
        <f>IF(ISBLANK(Nomen.complète!W1261),"-",Nomen.complète!W1261)</f>
        <v>EPD ES Digital Transformation (OCM 2017)</v>
      </c>
      <c r="C1261" s="190">
        <f>IF(ISBLANK(Nomen.complète!X1261),"-",Nomen.complète!X1261)</f>
        <v>19</v>
      </c>
      <c r="D1261" s="190">
        <f>IF(ISBLANK(Nomen.complète!Y1261),"-",Nomen.complète!Y1261)</f>
        <v>65</v>
      </c>
      <c r="E1261" s="190">
        <f>IF(ISBLANK(Nomen.complète!Z1261),"-",Nomen.complète!Z1261)</f>
        <v>1</v>
      </c>
      <c r="F1261" s="190">
        <f>IF(ISBLANK(Nomen.complète!AA1261),"-",Nomen.complète!AA1261)</f>
        <v>5</v>
      </c>
      <c r="G1261" s="191">
        <f>IF(ISBLANK(Nomen.complète!AB1261),"-",Nomen.complète!AB1261)</f>
        <v>90</v>
      </c>
      <c r="H1261" s="191">
        <f>IF(ISBLANK(Nomen.complète!AC1261),"-",Nomen.complète!AC1261)</f>
        <v>0</v>
      </c>
    </row>
    <row r="1262" spans="1:8" x14ac:dyDescent="0.2">
      <c r="A1262" s="164">
        <f>IF(ISBLANK(Nomen.complète!V1262),"-",Nomen.complète!V1262)</f>
        <v>95201000</v>
      </c>
      <c r="B1262" s="189" t="str">
        <f>IF(ISBLANK(Nomen.complète!W1262),"-",Nomen.complète!W1262)</f>
        <v>EPD ES Direction d'institution de l'enfance (OCM 2005)</v>
      </c>
      <c r="C1262" s="190">
        <f>IF(ISBLANK(Nomen.complète!X1262),"-",Nomen.complète!X1262)</f>
        <v>19</v>
      </c>
      <c r="D1262" s="190">
        <f>IF(ISBLANK(Nomen.complète!Y1262),"-",Nomen.complète!Y1262)</f>
        <v>65</v>
      </c>
      <c r="E1262" s="190">
        <f>IF(ISBLANK(Nomen.complète!Z1262),"-",Nomen.complète!Z1262)</f>
        <v>1</v>
      </c>
      <c r="F1262" s="190">
        <f>IF(ISBLANK(Nomen.complète!AA1262),"-",Nomen.complète!AA1262)</f>
        <v>5</v>
      </c>
      <c r="G1262" s="191">
        <f>IF(ISBLANK(Nomen.complète!AB1262),"-",Nomen.complète!AB1262)</f>
        <v>90</v>
      </c>
      <c r="H1262" s="191">
        <f>IF(ISBLANK(Nomen.complète!AC1262),"-",Nomen.complète!AC1262)</f>
        <v>0</v>
      </c>
    </row>
    <row r="1263" spans="1:8" x14ac:dyDescent="0.2">
      <c r="A1263" s="164">
        <f>IF(ISBLANK(Nomen.complète!V1263),"-",Nomen.complète!V1263)</f>
        <v>95690000</v>
      </c>
      <c r="B1263" s="189" t="str">
        <f>IF(ISBLANK(Nomen.complète!W1263),"-",Nomen.complète!W1263)</f>
        <v>EPD ES Direction de département santé (OCM 2005)</v>
      </c>
      <c r="C1263" s="190">
        <f>IF(ISBLANK(Nomen.complète!X1263),"-",Nomen.complète!X1263)</f>
        <v>19</v>
      </c>
      <c r="D1263" s="190">
        <f>IF(ISBLANK(Nomen.complète!Y1263),"-",Nomen.complète!Y1263)</f>
        <v>65</v>
      </c>
      <c r="E1263" s="190">
        <f>IF(ISBLANK(Nomen.complète!Z1263),"-",Nomen.complète!Z1263)</f>
        <v>1</v>
      </c>
      <c r="F1263" s="190">
        <f>IF(ISBLANK(Nomen.complète!AA1263),"-",Nomen.complète!AA1263)</f>
        <v>5</v>
      </c>
      <c r="G1263" s="191">
        <f>IF(ISBLANK(Nomen.complète!AB1263),"-",Nomen.complète!AB1263)</f>
        <v>90</v>
      </c>
      <c r="H1263" s="191">
        <f>IF(ISBLANK(Nomen.complète!AC1263),"-",Nomen.complète!AC1263)</f>
        <v>0</v>
      </c>
    </row>
    <row r="1264" spans="1:8" x14ac:dyDescent="0.2">
      <c r="A1264" s="164">
        <f>IF(ISBLANK(Nomen.complète!V1264),"-",Nomen.complète!V1264)</f>
        <v>95290000</v>
      </c>
      <c r="B1264" s="189" t="str">
        <f>IF(ISBLANK(Nomen.complète!W1264),"-",Nomen.complète!W1264)</f>
        <v>EPD ES Direction logistique (OCM 2005+2017)</v>
      </c>
      <c r="C1264" s="190">
        <f>IF(ISBLANK(Nomen.complète!X1264),"-",Nomen.complète!X1264)</f>
        <v>19</v>
      </c>
      <c r="D1264" s="190">
        <f>IF(ISBLANK(Nomen.complète!Y1264),"-",Nomen.complète!Y1264)</f>
        <v>65</v>
      </c>
      <c r="E1264" s="190">
        <f>IF(ISBLANK(Nomen.complète!Z1264),"-",Nomen.complète!Z1264)</f>
        <v>1</v>
      </c>
      <c r="F1264" s="190">
        <f>IF(ISBLANK(Nomen.complète!AA1264),"-",Nomen.complète!AA1264)</f>
        <v>5</v>
      </c>
      <c r="G1264" s="191">
        <f>IF(ISBLANK(Nomen.complète!AB1264),"-",Nomen.complète!AB1264)</f>
        <v>90</v>
      </c>
      <c r="H1264" s="191">
        <f>IF(ISBLANK(Nomen.complète!AC1264),"-",Nomen.complète!AC1264)</f>
        <v>0</v>
      </c>
    </row>
    <row r="1265" spans="1:8" x14ac:dyDescent="0.2">
      <c r="A1265" s="164">
        <f>IF(ISBLANK(Nomen.complète!V1265),"-",Nomen.complète!V1265)</f>
        <v>95910000</v>
      </c>
      <c r="B1265" s="189" t="str">
        <f>IF(ISBLANK(Nomen.complète!W1265),"-",Nomen.complète!W1265)</f>
        <v>EPD ES Développement d'application (OCM 2005)</v>
      </c>
      <c r="C1265" s="190">
        <f>IF(ISBLANK(Nomen.complète!X1265),"-",Nomen.complète!X1265)</f>
        <v>19</v>
      </c>
      <c r="D1265" s="190">
        <f>IF(ISBLANK(Nomen.complète!Y1265),"-",Nomen.complète!Y1265)</f>
        <v>65</v>
      </c>
      <c r="E1265" s="190">
        <f>IF(ISBLANK(Nomen.complète!Z1265),"-",Nomen.complète!Z1265)</f>
        <v>1</v>
      </c>
      <c r="F1265" s="190">
        <f>IF(ISBLANK(Nomen.complète!AA1265),"-",Nomen.complète!AA1265)</f>
        <v>5</v>
      </c>
      <c r="G1265" s="191">
        <f>IF(ISBLANK(Nomen.complète!AB1265),"-",Nomen.complète!AB1265)</f>
        <v>90</v>
      </c>
      <c r="H1265" s="191">
        <f>IF(ISBLANK(Nomen.complète!AC1265),"-",Nomen.complète!AC1265)</f>
        <v>0</v>
      </c>
    </row>
    <row r="1266" spans="1:8" x14ac:dyDescent="0.2">
      <c r="A1266" s="164">
        <f>IF(ISBLANK(Nomen.complète!V1266),"-",Nomen.complète!V1266)</f>
        <v>95820000</v>
      </c>
      <c r="B1266" s="189" t="str">
        <f>IF(ISBLANK(Nomen.complète!W1266),"-",Nomen.complète!W1266)</f>
        <v>EPD ES Développement de solutions mobiles en entreprise (OCM 2005)</v>
      </c>
      <c r="C1266" s="190">
        <f>IF(ISBLANK(Nomen.complète!X1266),"-",Nomen.complète!X1266)</f>
        <v>18</v>
      </c>
      <c r="D1266" s="190">
        <f>IF(ISBLANK(Nomen.complète!Y1266),"-",Nomen.complète!Y1266)</f>
        <v>65</v>
      </c>
      <c r="E1266" s="190">
        <f>IF(ISBLANK(Nomen.complète!Z1266),"-",Nomen.complète!Z1266)</f>
        <v>1</v>
      </c>
      <c r="F1266" s="190">
        <f>IF(ISBLANK(Nomen.complète!AA1266),"-",Nomen.complète!AA1266)</f>
        <v>5</v>
      </c>
      <c r="G1266" s="191">
        <f>IF(ISBLANK(Nomen.complète!AB1266),"-",Nomen.complète!AB1266)</f>
        <v>90</v>
      </c>
      <c r="H1266" s="191">
        <f>IF(ISBLANK(Nomen.complète!AC1266),"-",Nomen.complète!AC1266)</f>
        <v>0</v>
      </c>
    </row>
    <row r="1267" spans="1:8" x14ac:dyDescent="0.2">
      <c r="A1267" s="164">
        <f>IF(ISBLANK(Nomen.complète!V1267),"-",Nomen.complète!V1267)</f>
        <v>95041000</v>
      </c>
      <c r="B1267" s="189" t="str">
        <f>IF(ISBLANK(Nomen.complète!W1267),"-",Nomen.complète!W1267)</f>
        <v>EPD ES Economie d'entreprise (OCM 2005+2017)</v>
      </c>
      <c r="C1267" s="190">
        <f>IF(ISBLANK(Nomen.complète!X1267),"-",Nomen.complète!X1267)</f>
        <v>19</v>
      </c>
      <c r="D1267" s="190">
        <f>IF(ISBLANK(Nomen.complète!Y1267),"-",Nomen.complète!Y1267)</f>
        <v>65</v>
      </c>
      <c r="E1267" s="190">
        <f>IF(ISBLANK(Nomen.complète!Z1267),"-",Nomen.complète!Z1267)</f>
        <v>1</v>
      </c>
      <c r="F1267" s="190">
        <f>IF(ISBLANK(Nomen.complète!AA1267),"-",Nomen.complète!AA1267)</f>
        <v>5</v>
      </c>
      <c r="G1267" s="191">
        <f>IF(ISBLANK(Nomen.complète!AB1267),"-",Nomen.complète!AB1267)</f>
        <v>90</v>
      </c>
      <c r="H1267" s="191">
        <f>IF(ISBLANK(Nomen.complète!AC1267),"-",Nomen.complète!AC1267)</f>
        <v>0</v>
      </c>
    </row>
    <row r="1268" spans="1:8" x14ac:dyDescent="0.2">
      <c r="A1268" s="164">
        <f>IF(ISBLANK(Nomen.complète!V1268),"-",Nomen.complète!V1268)</f>
        <v>95781001</v>
      </c>
      <c r="B1268" s="189" t="str">
        <f>IF(ISBLANK(Nomen.complète!W1268),"-",Nomen.complète!W1268)</f>
        <v>EPD ES Economie d'entreprise - spécialisiation Gestion d'entreprise (OCM 2005+2017)</v>
      </c>
      <c r="C1268" s="190">
        <f>IF(ISBLANK(Nomen.complète!X1268),"-",Nomen.complète!X1268)</f>
        <v>19</v>
      </c>
      <c r="D1268" s="190">
        <f>IF(ISBLANK(Nomen.complète!Y1268),"-",Nomen.complète!Y1268)</f>
        <v>65</v>
      </c>
      <c r="E1268" s="190">
        <f>IF(ISBLANK(Nomen.complète!Z1268),"-",Nomen.complète!Z1268)</f>
        <v>1</v>
      </c>
      <c r="F1268" s="190">
        <f>IF(ISBLANK(Nomen.complète!AA1268),"-",Nomen.complète!AA1268)</f>
        <v>5</v>
      </c>
      <c r="G1268" s="191">
        <f>IF(ISBLANK(Nomen.complète!AB1268),"-",Nomen.complète!AB1268)</f>
        <v>90</v>
      </c>
      <c r="H1268" s="191">
        <f>IF(ISBLANK(Nomen.complète!AC1268),"-",Nomen.complète!AC1268)</f>
        <v>0</v>
      </c>
    </row>
    <row r="1269" spans="1:8" x14ac:dyDescent="0.2">
      <c r="A1269" s="164">
        <f>IF(ISBLANK(Nomen.complète!V1269),"-",Nomen.complète!V1269)</f>
        <v>95400000</v>
      </c>
      <c r="B1269" s="189" t="str">
        <f>IF(ISBLANK(Nomen.complète!W1269),"-",Nomen.complète!W1269)</f>
        <v>EPD ES Energie et environnement (OCM 2005+2017)</v>
      </c>
      <c r="C1269" s="190">
        <f>IF(ISBLANK(Nomen.complète!X1269),"-",Nomen.complète!X1269)</f>
        <v>19</v>
      </c>
      <c r="D1269" s="190">
        <f>IF(ISBLANK(Nomen.complète!Y1269),"-",Nomen.complète!Y1269)</f>
        <v>65</v>
      </c>
      <c r="E1269" s="190">
        <f>IF(ISBLANK(Nomen.complète!Z1269),"-",Nomen.complète!Z1269)</f>
        <v>1</v>
      </c>
      <c r="F1269" s="190">
        <f>IF(ISBLANK(Nomen.complète!AA1269),"-",Nomen.complète!AA1269)</f>
        <v>5</v>
      </c>
      <c r="G1269" s="191">
        <f>IF(ISBLANK(Nomen.complète!AB1269),"-",Nomen.complète!AB1269)</f>
        <v>90</v>
      </c>
      <c r="H1269" s="191">
        <f>IF(ISBLANK(Nomen.complète!AC1269),"-",Nomen.complète!AC1269)</f>
        <v>0</v>
      </c>
    </row>
    <row r="1270" spans="1:8" x14ac:dyDescent="0.2">
      <c r="A1270" s="164">
        <f>IF(ISBLANK(Nomen.complète!V1270),"-",Nomen.complète!V1270)</f>
        <v>95320000</v>
      </c>
      <c r="B1270" s="189" t="str">
        <f>IF(ISBLANK(Nomen.complète!W1270),"-",Nomen.complète!W1270)</f>
        <v>EPD ES Event- and Promotionsmanagement (OCM 2005)</v>
      </c>
      <c r="C1270" s="190">
        <f>IF(ISBLANK(Nomen.complète!X1270),"-",Nomen.complète!X1270)</f>
        <v>19</v>
      </c>
      <c r="D1270" s="190">
        <f>IF(ISBLANK(Nomen.complète!Y1270),"-",Nomen.complète!Y1270)</f>
        <v>65</v>
      </c>
      <c r="E1270" s="190">
        <f>IF(ISBLANK(Nomen.complète!Z1270),"-",Nomen.complète!Z1270)</f>
        <v>1</v>
      </c>
      <c r="F1270" s="190">
        <f>IF(ISBLANK(Nomen.complète!AA1270),"-",Nomen.complète!AA1270)</f>
        <v>5</v>
      </c>
      <c r="G1270" s="191">
        <f>IF(ISBLANK(Nomen.complète!AB1270),"-",Nomen.complète!AB1270)</f>
        <v>90</v>
      </c>
      <c r="H1270" s="191">
        <f>IF(ISBLANK(Nomen.complète!AC1270),"-",Nomen.complète!AC1270)</f>
        <v>0</v>
      </c>
    </row>
    <row r="1271" spans="1:8" x14ac:dyDescent="0.2">
      <c r="A1271" s="164">
        <f>IF(ISBLANK(Nomen.complète!V1271),"-",Nomen.complète!V1271)</f>
        <v>95941000</v>
      </c>
      <c r="B1271" s="189" t="str">
        <f>IF(ISBLANK(Nomen.complète!W1271),"-",Nomen.complète!W1271)</f>
        <v>EPD ES Expert en sécurité dans la planification et la construction d'installations électriques (OCM 2017)</v>
      </c>
      <c r="C1271" s="190">
        <f>IF(ISBLANK(Nomen.complète!X1271),"-",Nomen.complète!X1271)</f>
        <v>19</v>
      </c>
      <c r="D1271" s="190">
        <f>IF(ISBLANK(Nomen.complète!Y1271),"-",Nomen.complète!Y1271)</f>
        <v>65</v>
      </c>
      <c r="E1271" s="190">
        <f>IF(ISBLANK(Nomen.complète!Z1271),"-",Nomen.complète!Z1271)</f>
        <v>1</v>
      </c>
      <c r="F1271" s="190">
        <f>IF(ISBLANK(Nomen.complète!AA1271),"-",Nomen.complète!AA1271)</f>
        <v>5</v>
      </c>
      <c r="G1271" s="191">
        <f>IF(ISBLANK(Nomen.complète!AB1271),"-",Nomen.complète!AB1271)</f>
        <v>90</v>
      </c>
      <c r="H1271" s="191">
        <f>IF(ISBLANK(Nomen.complète!AC1271),"-",Nomen.complète!AC1271)</f>
        <v>0</v>
      </c>
    </row>
    <row r="1272" spans="1:8" x14ac:dyDescent="0.2">
      <c r="A1272" s="164">
        <f>IF(ISBLANK(Nomen.complète!V1272),"-",Nomen.complète!V1272)</f>
        <v>95730000</v>
      </c>
      <c r="B1272" s="189" t="str">
        <f>IF(ISBLANK(Nomen.complète!W1272),"-",Nomen.complète!W1272)</f>
        <v>EPD ES Expert financier (OCM 2005)</v>
      </c>
      <c r="C1272" s="190">
        <f>IF(ISBLANK(Nomen.complète!X1272),"-",Nomen.complète!X1272)</f>
        <v>19</v>
      </c>
      <c r="D1272" s="190">
        <f>IF(ISBLANK(Nomen.complète!Y1272),"-",Nomen.complète!Y1272)</f>
        <v>65</v>
      </c>
      <c r="E1272" s="190">
        <f>IF(ISBLANK(Nomen.complète!Z1272),"-",Nomen.complète!Z1272)</f>
        <v>1</v>
      </c>
      <c r="F1272" s="190">
        <f>IF(ISBLANK(Nomen.complète!AA1272),"-",Nomen.complète!AA1272)</f>
        <v>5</v>
      </c>
      <c r="G1272" s="191">
        <f>IF(ISBLANK(Nomen.complète!AB1272),"-",Nomen.complète!AB1272)</f>
        <v>90</v>
      </c>
      <c r="H1272" s="191">
        <f>IF(ISBLANK(Nomen.complète!AC1272),"-",Nomen.complète!AC1272)</f>
        <v>0</v>
      </c>
    </row>
    <row r="1273" spans="1:8" x14ac:dyDescent="0.2">
      <c r="A1273" s="164">
        <f>IF(ISBLANK(Nomen.complète!V1273),"-",Nomen.complète!V1273)</f>
        <v>95240000</v>
      </c>
      <c r="B1273" s="189" t="str">
        <f>IF(ISBLANK(Nomen.complète!W1273),"-",Nomen.complète!W1273)</f>
        <v>EPD ES Formateur en communication (OCM 2005)</v>
      </c>
      <c r="C1273" s="190">
        <f>IF(ISBLANK(Nomen.complète!X1273),"-",Nomen.complète!X1273)</f>
        <v>19</v>
      </c>
      <c r="D1273" s="190">
        <f>IF(ISBLANK(Nomen.complète!Y1273),"-",Nomen.complète!Y1273)</f>
        <v>65</v>
      </c>
      <c r="E1273" s="190">
        <f>IF(ISBLANK(Nomen.complète!Z1273),"-",Nomen.complète!Z1273)</f>
        <v>1</v>
      </c>
      <c r="F1273" s="190">
        <f>IF(ISBLANK(Nomen.complète!AA1273),"-",Nomen.complète!AA1273)</f>
        <v>5</v>
      </c>
      <c r="G1273" s="191">
        <f>IF(ISBLANK(Nomen.complète!AB1273),"-",Nomen.complète!AB1273)</f>
        <v>90</v>
      </c>
      <c r="H1273" s="191">
        <f>IF(ISBLANK(Nomen.complète!AC1273),"-",Nomen.complète!AC1273)</f>
        <v>0</v>
      </c>
    </row>
    <row r="1274" spans="1:8" x14ac:dyDescent="0.2">
      <c r="A1274" s="164">
        <f>IF(ISBLANK(Nomen.complète!V1274),"-",Nomen.complète!V1274)</f>
        <v>95541000</v>
      </c>
      <c r="B1274" s="189" t="str">
        <f>IF(ISBLANK(Nomen.complète!W1274),"-",Nomen.complète!W1274)</f>
        <v>EPD ES Formation à la régulation d'urgences (OCM 2005)</v>
      </c>
      <c r="C1274" s="190">
        <f>IF(ISBLANK(Nomen.complète!X1274),"-",Nomen.complète!X1274)</f>
        <v>19</v>
      </c>
      <c r="D1274" s="190">
        <f>IF(ISBLANK(Nomen.complète!Y1274),"-",Nomen.complète!Y1274)</f>
        <v>65</v>
      </c>
      <c r="E1274" s="190">
        <f>IF(ISBLANK(Nomen.complète!Z1274),"-",Nomen.complète!Z1274)</f>
        <v>1</v>
      </c>
      <c r="F1274" s="190">
        <f>IF(ISBLANK(Nomen.complète!AA1274),"-",Nomen.complète!AA1274)</f>
        <v>5</v>
      </c>
      <c r="G1274" s="191">
        <f>IF(ISBLANK(Nomen.complète!AB1274),"-",Nomen.complète!AB1274)</f>
        <v>90</v>
      </c>
      <c r="H1274" s="191">
        <f>IF(ISBLANK(Nomen.complète!AC1274),"-",Nomen.complète!AC1274)</f>
        <v>0</v>
      </c>
    </row>
    <row r="1275" spans="1:8" x14ac:dyDescent="0.2">
      <c r="A1275" s="164">
        <f>IF(ISBLANK(Nomen.complète!V1275),"-",Nomen.complète!V1275)</f>
        <v>95553000</v>
      </c>
      <c r="B1275" s="189" t="str">
        <f>IF(ISBLANK(Nomen.complète!W1275),"-",Nomen.complète!W1275)</f>
        <v>EPD ES General Management (OCM 2017)</v>
      </c>
      <c r="C1275" s="190">
        <f>IF(ISBLANK(Nomen.complète!X1275),"-",Nomen.complète!X1275)</f>
        <v>19</v>
      </c>
      <c r="D1275" s="190">
        <f>IF(ISBLANK(Nomen.complète!Y1275),"-",Nomen.complète!Y1275)</f>
        <v>65</v>
      </c>
      <c r="E1275" s="190">
        <f>IF(ISBLANK(Nomen.complète!Z1275),"-",Nomen.complète!Z1275)</f>
        <v>1</v>
      </c>
      <c r="F1275" s="190">
        <f>IF(ISBLANK(Nomen.complète!AA1275),"-",Nomen.complète!AA1275)</f>
        <v>5</v>
      </c>
      <c r="G1275" s="191">
        <f>IF(ISBLANK(Nomen.complète!AB1275),"-",Nomen.complète!AB1275)</f>
        <v>90</v>
      </c>
      <c r="H1275" s="191">
        <f>IF(ISBLANK(Nomen.complète!AC1275),"-",Nomen.complète!AC1275)</f>
        <v>0</v>
      </c>
    </row>
    <row r="1276" spans="1:8" x14ac:dyDescent="0.2">
      <c r="A1276" s="164">
        <f>IF(ISBLANK(Nomen.complète!V1276),"-",Nomen.complète!V1276)</f>
        <v>95131000</v>
      </c>
      <c r="B1276" s="189" t="str">
        <f>IF(ISBLANK(Nomen.complète!W1276),"-",Nomen.complète!W1276)</f>
        <v>EPD ES Gestion d'entreprise (OCM 2005)</v>
      </c>
      <c r="C1276" s="190">
        <f>IF(ISBLANK(Nomen.complète!X1276),"-",Nomen.complète!X1276)</f>
        <v>19</v>
      </c>
      <c r="D1276" s="190">
        <f>IF(ISBLANK(Nomen.complète!Y1276),"-",Nomen.complète!Y1276)</f>
        <v>65</v>
      </c>
      <c r="E1276" s="190">
        <f>IF(ISBLANK(Nomen.complète!Z1276),"-",Nomen.complète!Z1276)</f>
        <v>1</v>
      </c>
      <c r="F1276" s="190">
        <f>IF(ISBLANK(Nomen.complète!AA1276),"-",Nomen.complète!AA1276)</f>
        <v>5</v>
      </c>
      <c r="G1276" s="191">
        <f>IF(ISBLANK(Nomen.complète!AB1276),"-",Nomen.complète!AB1276)</f>
        <v>90</v>
      </c>
      <c r="H1276" s="191">
        <f>IF(ISBLANK(Nomen.complète!AC1276),"-",Nomen.complète!AC1276)</f>
        <v>0</v>
      </c>
    </row>
    <row r="1277" spans="1:8" x14ac:dyDescent="0.2">
      <c r="A1277" s="164">
        <f>IF(ISBLANK(Nomen.complète!V1277),"-",Nomen.complète!V1277)</f>
        <v>95132000</v>
      </c>
      <c r="B1277" s="189" t="str">
        <f>IF(ISBLANK(Nomen.complète!W1277),"-",Nomen.complète!W1277)</f>
        <v>EPD ES Gestion d'entreprise (OCM 2017)</v>
      </c>
      <c r="C1277" s="190">
        <f>IF(ISBLANK(Nomen.complète!X1277),"-",Nomen.complète!X1277)</f>
        <v>19</v>
      </c>
      <c r="D1277" s="190">
        <f>IF(ISBLANK(Nomen.complète!Y1277),"-",Nomen.complète!Y1277)</f>
        <v>65</v>
      </c>
      <c r="E1277" s="190">
        <f>IF(ISBLANK(Nomen.complète!Z1277),"-",Nomen.complète!Z1277)</f>
        <v>1</v>
      </c>
      <c r="F1277" s="190">
        <f>IF(ISBLANK(Nomen.complète!AA1277),"-",Nomen.complète!AA1277)</f>
        <v>5</v>
      </c>
      <c r="G1277" s="191">
        <f>IF(ISBLANK(Nomen.complète!AB1277),"-",Nomen.complète!AB1277)</f>
        <v>90</v>
      </c>
      <c r="H1277" s="191">
        <f>IF(ISBLANK(Nomen.complète!AC1277),"-",Nomen.complète!AC1277)</f>
        <v>0</v>
      </c>
    </row>
    <row r="1278" spans="1:8" x14ac:dyDescent="0.2">
      <c r="A1278" s="164">
        <f>IF(ISBLANK(Nomen.complète!V1278),"-",Nomen.complète!V1278)</f>
        <v>95870000</v>
      </c>
      <c r="B1278" s="189" t="str">
        <f>IF(ISBLANK(Nomen.complète!W1278),"-",Nomen.complète!W1278)</f>
        <v>EPD ES Gestion d'entreprise dans la construction (OCM 2005)</v>
      </c>
      <c r="C1278" s="190">
        <f>IF(ISBLANK(Nomen.complète!X1278),"-",Nomen.complète!X1278)</f>
        <v>19</v>
      </c>
      <c r="D1278" s="190">
        <f>IF(ISBLANK(Nomen.complète!Y1278),"-",Nomen.complète!Y1278)</f>
        <v>65</v>
      </c>
      <c r="E1278" s="190">
        <f>IF(ISBLANK(Nomen.complète!Z1278),"-",Nomen.complète!Z1278)</f>
        <v>1</v>
      </c>
      <c r="F1278" s="190">
        <f>IF(ISBLANK(Nomen.complète!AA1278),"-",Nomen.complète!AA1278)</f>
        <v>5</v>
      </c>
      <c r="G1278" s="191">
        <f>IF(ISBLANK(Nomen.complète!AB1278),"-",Nomen.complète!AB1278)</f>
        <v>90</v>
      </c>
      <c r="H1278" s="191">
        <f>IF(ISBLANK(Nomen.complète!AC1278),"-",Nomen.complète!AC1278)</f>
        <v>0</v>
      </c>
    </row>
    <row r="1279" spans="1:8" x14ac:dyDescent="0.2">
      <c r="A1279" s="164">
        <f>IF(ISBLANK(Nomen.complète!V1279),"-",Nomen.complète!V1279)</f>
        <v>95170000</v>
      </c>
      <c r="B1279" s="189" t="str">
        <f>IF(ISBLANK(Nomen.complète!W1279),"-",Nomen.complète!W1279)</f>
        <v>EPD ES Gestion de la qualité (OCM 2005)</v>
      </c>
      <c r="C1279" s="190">
        <f>IF(ISBLANK(Nomen.complète!X1279),"-",Nomen.complète!X1279)</f>
        <v>19</v>
      </c>
      <c r="D1279" s="190">
        <f>IF(ISBLANK(Nomen.complète!Y1279),"-",Nomen.complète!Y1279)</f>
        <v>65</v>
      </c>
      <c r="E1279" s="190">
        <f>IF(ISBLANK(Nomen.complète!Z1279),"-",Nomen.complète!Z1279)</f>
        <v>1</v>
      </c>
      <c r="F1279" s="190">
        <f>IF(ISBLANK(Nomen.complète!AA1279),"-",Nomen.complète!AA1279)</f>
        <v>5</v>
      </c>
      <c r="G1279" s="191">
        <f>IF(ISBLANK(Nomen.complète!AB1279),"-",Nomen.complète!AB1279)</f>
        <v>90</v>
      </c>
      <c r="H1279" s="191">
        <f>IF(ISBLANK(Nomen.complète!AC1279),"-",Nomen.complète!AC1279)</f>
        <v>0</v>
      </c>
    </row>
    <row r="1280" spans="1:8" x14ac:dyDescent="0.2">
      <c r="A1280" s="164">
        <f>IF(ISBLANK(Nomen.complète!V1280),"-",Nomen.complète!V1280)</f>
        <v>95172000</v>
      </c>
      <c r="B1280" s="189" t="str">
        <f>IF(ISBLANK(Nomen.complète!W1280),"-",Nomen.complète!W1280)</f>
        <v>EPD ES Gestion de la qualité (OCM 2017)</v>
      </c>
      <c r="C1280" s="190">
        <f>IF(ISBLANK(Nomen.complète!X1280),"-",Nomen.complète!X1280)</f>
        <v>19</v>
      </c>
      <c r="D1280" s="190">
        <f>IF(ISBLANK(Nomen.complète!Y1280),"-",Nomen.complète!Y1280)</f>
        <v>65</v>
      </c>
      <c r="E1280" s="190">
        <f>IF(ISBLANK(Nomen.complète!Z1280),"-",Nomen.complète!Z1280)</f>
        <v>1</v>
      </c>
      <c r="F1280" s="190">
        <f>IF(ISBLANK(Nomen.complète!AA1280),"-",Nomen.complète!AA1280)</f>
        <v>5</v>
      </c>
      <c r="G1280" s="191">
        <f>IF(ISBLANK(Nomen.complète!AB1280),"-",Nomen.complète!AB1280)</f>
        <v>90</v>
      </c>
      <c r="H1280" s="191">
        <f>IF(ISBLANK(Nomen.complète!AC1280),"-",Nomen.complète!AC1280)</f>
        <v>0</v>
      </c>
    </row>
    <row r="1281" spans="1:8" x14ac:dyDescent="0.2">
      <c r="A1281" s="164">
        <f>IF(ISBLANK(Nomen.complète!V1281),"-",Nomen.complète!V1281)</f>
        <v>95650000</v>
      </c>
      <c r="B1281" s="189" t="str">
        <f>IF(ISBLANK(Nomen.complète!W1281),"-",Nomen.complète!W1281)</f>
        <v>EPD ES Gestion du personnel (OCM 2005+2017)</v>
      </c>
      <c r="C1281" s="190">
        <f>IF(ISBLANK(Nomen.complète!X1281),"-",Nomen.complète!X1281)</f>
        <v>19</v>
      </c>
      <c r="D1281" s="190">
        <f>IF(ISBLANK(Nomen.complète!Y1281),"-",Nomen.complète!Y1281)</f>
        <v>65</v>
      </c>
      <c r="E1281" s="190">
        <f>IF(ISBLANK(Nomen.complète!Z1281),"-",Nomen.complète!Z1281)</f>
        <v>1</v>
      </c>
      <c r="F1281" s="190">
        <f>IF(ISBLANK(Nomen.complète!AA1281),"-",Nomen.complète!AA1281)</f>
        <v>5</v>
      </c>
      <c r="G1281" s="191">
        <f>IF(ISBLANK(Nomen.complète!AB1281),"-",Nomen.complète!AB1281)</f>
        <v>90</v>
      </c>
      <c r="H1281" s="191">
        <f>IF(ISBLANK(Nomen.complète!AC1281),"-",Nomen.complète!AC1281)</f>
        <v>0</v>
      </c>
    </row>
    <row r="1282" spans="1:8" x14ac:dyDescent="0.2">
      <c r="A1282" s="164">
        <f>IF(ISBLANK(Nomen.complète!V1282),"-",Nomen.complète!V1282)</f>
        <v>95620000</v>
      </c>
      <c r="B1282" s="189" t="str">
        <f>IF(ISBLANK(Nomen.complète!W1282),"-",Nomen.complète!W1282)</f>
        <v>EPD ES Gestion finances et services (OCM 2005)</v>
      </c>
      <c r="C1282" s="190">
        <f>IF(ISBLANK(Nomen.complète!X1282),"-",Nomen.complète!X1282)</f>
        <v>19</v>
      </c>
      <c r="D1282" s="190">
        <f>IF(ISBLANK(Nomen.complète!Y1282),"-",Nomen.complète!Y1282)</f>
        <v>65</v>
      </c>
      <c r="E1282" s="190">
        <f>IF(ISBLANK(Nomen.complète!Z1282),"-",Nomen.complète!Z1282)</f>
        <v>1</v>
      </c>
      <c r="F1282" s="190">
        <f>IF(ISBLANK(Nomen.complète!AA1282),"-",Nomen.complète!AA1282)</f>
        <v>5</v>
      </c>
      <c r="G1282" s="191">
        <f>IF(ISBLANK(Nomen.complète!AB1282),"-",Nomen.complète!AB1282)</f>
        <v>90</v>
      </c>
      <c r="H1282" s="191">
        <f>IF(ISBLANK(Nomen.complète!AC1282),"-",Nomen.complète!AC1282)</f>
        <v>0</v>
      </c>
    </row>
    <row r="1283" spans="1:8" x14ac:dyDescent="0.2">
      <c r="A1283" s="164">
        <f>IF(ISBLANK(Nomen.complète!V1283),"-",Nomen.complète!V1283)</f>
        <v>95590000</v>
      </c>
      <c r="B1283" s="189" t="str">
        <f>IF(ISBLANK(Nomen.complète!W1283),"-",Nomen.complète!W1283)</f>
        <v>EPD ES Gestion qualité et processus (OCM 2005)</v>
      </c>
      <c r="C1283" s="190">
        <f>IF(ISBLANK(Nomen.complète!X1283),"-",Nomen.complète!X1283)</f>
        <v>19</v>
      </c>
      <c r="D1283" s="190">
        <f>IF(ISBLANK(Nomen.complète!Y1283),"-",Nomen.complète!Y1283)</f>
        <v>65</v>
      </c>
      <c r="E1283" s="190">
        <f>IF(ISBLANK(Nomen.complète!Z1283),"-",Nomen.complète!Z1283)</f>
        <v>1</v>
      </c>
      <c r="F1283" s="190">
        <f>IF(ISBLANK(Nomen.complète!AA1283),"-",Nomen.complète!AA1283)</f>
        <v>5</v>
      </c>
      <c r="G1283" s="191">
        <f>IF(ISBLANK(Nomen.complète!AB1283),"-",Nomen.complète!AB1283)</f>
        <v>90</v>
      </c>
      <c r="H1283" s="191">
        <f>IF(ISBLANK(Nomen.complète!AC1283),"-",Nomen.complète!AC1283)</f>
        <v>0</v>
      </c>
    </row>
    <row r="1284" spans="1:8" x14ac:dyDescent="0.2">
      <c r="A1284" s="164">
        <f>IF(ISBLANK(Nomen.complète!V1284),"-",Nomen.complète!V1284)</f>
        <v>95810000</v>
      </c>
      <c r="B1284" s="189" t="str">
        <f>IF(ISBLANK(Nomen.complète!W1284),"-",Nomen.complète!W1284)</f>
        <v>EPD ES Human Resources (OCM 2005)</v>
      </c>
      <c r="C1284" s="190">
        <f>IF(ISBLANK(Nomen.complète!X1284),"-",Nomen.complète!X1284)</f>
        <v>18</v>
      </c>
      <c r="D1284" s="190">
        <f>IF(ISBLANK(Nomen.complète!Y1284),"-",Nomen.complète!Y1284)</f>
        <v>65</v>
      </c>
      <c r="E1284" s="190">
        <f>IF(ISBLANK(Nomen.complète!Z1284),"-",Nomen.complète!Z1284)</f>
        <v>1</v>
      </c>
      <c r="F1284" s="190">
        <f>IF(ISBLANK(Nomen.complète!AA1284),"-",Nomen.complète!AA1284)</f>
        <v>5</v>
      </c>
      <c r="G1284" s="191">
        <f>IF(ISBLANK(Nomen.complète!AB1284),"-",Nomen.complète!AB1284)</f>
        <v>90</v>
      </c>
      <c r="H1284" s="191">
        <f>IF(ISBLANK(Nomen.complète!AC1284),"-",Nomen.complète!AC1284)</f>
        <v>0</v>
      </c>
    </row>
    <row r="1285" spans="1:8" x14ac:dyDescent="0.2">
      <c r="A1285" s="164">
        <f>IF(ISBLANK(Nomen.complète!V1285),"-",Nomen.complète!V1285)</f>
        <v>95450000</v>
      </c>
      <c r="B1285" s="189" t="str">
        <f>IF(ISBLANK(Nomen.complète!W1285),"-",Nomen.complète!W1285)</f>
        <v>EPD ES IT Security &amp; Risk Management (OCM 2017)</v>
      </c>
      <c r="C1285" s="190">
        <f>IF(ISBLANK(Nomen.complète!X1285),"-",Nomen.complète!X1285)</f>
        <v>19</v>
      </c>
      <c r="D1285" s="190">
        <f>IF(ISBLANK(Nomen.complète!Y1285),"-",Nomen.complète!Y1285)</f>
        <v>65</v>
      </c>
      <c r="E1285" s="190">
        <f>IF(ISBLANK(Nomen.complète!Z1285),"-",Nomen.complète!Z1285)</f>
        <v>1</v>
      </c>
      <c r="F1285" s="190">
        <f>IF(ISBLANK(Nomen.complète!AA1285),"-",Nomen.complète!AA1285)</f>
        <v>5</v>
      </c>
      <c r="G1285" s="191">
        <f>IF(ISBLANK(Nomen.complète!AB1285),"-",Nomen.complète!AB1285)</f>
        <v>90</v>
      </c>
      <c r="H1285" s="191">
        <f>IF(ISBLANK(Nomen.complète!AC1285),"-",Nomen.complète!AC1285)</f>
        <v>0</v>
      </c>
    </row>
    <row r="1286" spans="1:8" x14ac:dyDescent="0.2">
      <c r="A1286" s="164">
        <f>IF(ISBLANK(Nomen.complète!V1286),"-",Nomen.complète!V1286)</f>
        <v>95552000</v>
      </c>
      <c r="B1286" s="189" t="str">
        <f>IF(ISBLANK(Nomen.complète!W1286),"-",Nomen.complète!W1286)</f>
        <v>EPD ES Industrial Management (OCM 2005)</v>
      </c>
      <c r="C1286" s="190">
        <f>IF(ISBLANK(Nomen.complète!X1286),"-",Nomen.complète!X1286)</f>
        <v>19</v>
      </c>
      <c r="D1286" s="190">
        <f>IF(ISBLANK(Nomen.complète!Y1286),"-",Nomen.complète!Y1286)</f>
        <v>65</v>
      </c>
      <c r="E1286" s="190">
        <f>IF(ISBLANK(Nomen.complète!Z1286),"-",Nomen.complète!Z1286)</f>
        <v>1</v>
      </c>
      <c r="F1286" s="190">
        <f>IF(ISBLANK(Nomen.complète!AA1286),"-",Nomen.complète!AA1286)</f>
        <v>5</v>
      </c>
      <c r="G1286" s="191">
        <f>IF(ISBLANK(Nomen.complète!AB1286),"-",Nomen.complète!AB1286)</f>
        <v>90</v>
      </c>
      <c r="H1286" s="191">
        <f>IF(ISBLANK(Nomen.complète!AC1286),"-",Nomen.complète!AC1286)</f>
        <v>0</v>
      </c>
    </row>
    <row r="1287" spans="1:8" x14ac:dyDescent="0.2">
      <c r="A1287" s="164">
        <f>IF(ISBLANK(Nomen.complète!V1287),"-",Nomen.complète!V1287)</f>
        <v>80320000</v>
      </c>
      <c r="B1287" s="189" t="str">
        <f>IF(ISBLANK(Nomen.complète!W1287),"-",Nomen.complète!W1287)</f>
        <v>EPD ES Intercultural Management (OCM 2005)</v>
      </c>
      <c r="C1287" s="190">
        <f>IF(ISBLANK(Nomen.complète!X1287),"-",Nomen.complète!X1287)</f>
        <v>19</v>
      </c>
      <c r="D1287" s="190">
        <f>IF(ISBLANK(Nomen.complète!Y1287),"-",Nomen.complète!Y1287)</f>
        <v>65</v>
      </c>
      <c r="E1287" s="190">
        <f>IF(ISBLANK(Nomen.complète!Z1287),"-",Nomen.complète!Z1287)</f>
        <v>1</v>
      </c>
      <c r="F1287" s="190">
        <f>IF(ISBLANK(Nomen.complète!AA1287),"-",Nomen.complète!AA1287)</f>
        <v>5</v>
      </c>
      <c r="G1287" s="191">
        <f>IF(ISBLANK(Nomen.complète!AB1287),"-",Nomen.complète!AB1287)</f>
        <v>90</v>
      </c>
      <c r="H1287" s="191">
        <f>IF(ISBLANK(Nomen.complète!AC1287),"-",Nomen.complète!AC1287)</f>
        <v>0</v>
      </c>
    </row>
    <row r="1288" spans="1:8" x14ac:dyDescent="0.2">
      <c r="A1288" s="164">
        <f>IF(ISBLANK(Nomen.complète!V1288),"-",Nomen.complète!V1288)</f>
        <v>95470000</v>
      </c>
      <c r="B1288" s="189" t="str">
        <f>IF(ISBLANK(Nomen.complète!W1288),"-",Nomen.complète!W1288)</f>
        <v>EPD ES Key-Account Management (OCM 2017)</v>
      </c>
      <c r="C1288" s="190">
        <f>IF(ISBLANK(Nomen.complète!X1288),"-",Nomen.complète!X1288)</f>
        <v>19</v>
      </c>
      <c r="D1288" s="190">
        <f>IF(ISBLANK(Nomen.complète!Y1288),"-",Nomen.complète!Y1288)</f>
        <v>65</v>
      </c>
      <c r="E1288" s="190">
        <f>IF(ISBLANK(Nomen.complète!Z1288),"-",Nomen.complète!Z1288)</f>
        <v>1</v>
      </c>
      <c r="F1288" s="190">
        <f>IF(ISBLANK(Nomen.complète!AA1288),"-",Nomen.complète!AA1288)</f>
        <v>5</v>
      </c>
      <c r="G1288" s="191">
        <f>IF(ISBLANK(Nomen.complète!AB1288),"-",Nomen.complète!AB1288)</f>
        <v>90</v>
      </c>
      <c r="H1288" s="191">
        <f>IF(ISBLANK(Nomen.complète!AC1288),"-",Nomen.complète!AC1288)</f>
        <v>0</v>
      </c>
    </row>
    <row r="1289" spans="1:8" x14ac:dyDescent="0.2">
      <c r="A1289" s="164">
        <f>IF(ISBLANK(Nomen.complète!V1289),"-",Nomen.complète!V1289)</f>
        <v>95890200</v>
      </c>
      <c r="B1289" s="189" t="str">
        <f>IF(ISBLANK(Nomen.complète!W1289),"-",Nomen.complète!W1289)</f>
        <v>EPD ES Leadership (OCM 2017)</v>
      </c>
      <c r="C1289" s="190">
        <f>IF(ISBLANK(Nomen.complète!X1289),"-",Nomen.complète!X1289)</f>
        <v>19</v>
      </c>
      <c r="D1289" s="190">
        <f>IF(ISBLANK(Nomen.complète!Y1289),"-",Nomen.complète!Y1289)</f>
        <v>65</v>
      </c>
      <c r="E1289" s="190">
        <f>IF(ISBLANK(Nomen.complète!Z1289),"-",Nomen.complète!Z1289)</f>
        <v>1</v>
      </c>
      <c r="F1289" s="190">
        <f>IF(ISBLANK(Nomen.complète!AA1289),"-",Nomen.complète!AA1289)</f>
        <v>5</v>
      </c>
      <c r="G1289" s="191">
        <f>IF(ISBLANK(Nomen.complète!AB1289),"-",Nomen.complète!AB1289)</f>
        <v>90</v>
      </c>
      <c r="H1289" s="191">
        <f>IF(ISBLANK(Nomen.complète!AC1289),"-",Nomen.complète!AC1289)</f>
        <v>0</v>
      </c>
    </row>
    <row r="1290" spans="1:8" x14ac:dyDescent="0.2">
      <c r="A1290" s="164">
        <f>IF(ISBLANK(Nomen.complète!V1290),"-",Nomen.complète!V1290)</f>
        <v>95561000</v>
      </c>
      <c r="B1290" s="189" t="str">
        <f>IF(ISBLANK(Nomen.complète!W1290),"-",Nomen.complète!W1290)</f>
        <v>EPD ES Leadership and Change Management (OCM 2005+2017)</v>
      </c>
      <c r="C1290" s="190">
        <f>IF(ISBLANK(Nomen.complète!X1290),"-",Nomen.complète!X1290)</f>
        <v>19</v>
      </c>
      <c r="D1290" s="190">
        <f>IF(ISBLANK(Nomen.complète!Y1290),"-",Nomen.complète!Y1290)</f>
        <v>65</v>
      </c>
      <c r="E1290" s="190">
        <f>IF(ISBLANK(Nomen.complète!Z1290),"-",Nomen.complète!Z1290)</f>
        <v>1</v>
      </c>
      <c r="F1290" s="190">
        <f>IF(ISBLANK(Nomen.complète!AA1290),"-",Nomen.complète!AA1290)</f>
        <v>5</v>
      </c>
      <c r="G1290" s="191">
        <f>IF(ISBLANK(Nomen.complète!AB1290),"-",Nomen.complète!AB1290)</f>
        <v>90</v>
      </c>
      <c r="H1290" s="191">
        <f>IF(ISBLANK(Nomen.complète!AC1290),"-",Nomen.complète!AC1290)</f>
        <v>0</v>
      </c>
    </row>
    <row r="1291" spans="1:8" x14ac:dyDescent="0.2">
      <c r="A1291" s="164">
        <f>IF(ISBLANK(Nomen.complète!V1291),"-",Nomen.complète!V1291)</f>
        <v>95562000</v>
      </c>
      <c r="B1291" s="189" t="str">
        <f>IF(ISBLANK(Nomen.complète!W1291),"-",Nomen.complète!W1291)</f>
        <v>EPD ES Leadership and Management (OCM 2005)</v>
      </c>
      <c r="C1291" s="190">
        <f>IF(ISBLANK(Nomen.complète!X1291),"-",Nomen.complète!X1291)</f>
        <v>19</v>
      </c>
      <c r="D1291" s="190">
        <f>IF(ISBLANK(Nomen.complète!Y1291),"-",Nomen.complète!Y1291)</f>
        <v>65</v>
      </c>
      <c r="E1291" s="190">
        <f>IF(ISBLANK(Nomen.complète!Z1291),"-",Nomen.complète!Z1291)</f>
        <v>1</v>
      </c>
      <c r="F1291" s="190">
        <f>IF(ISBLANK(Nomen.complète!AA1291),"-",Nomen.complète!AA1291)</f>
        <v>5</v>
      </c>
      <c r="G1291" s="191">
        <f>IF(ISBLANK(Nomen.complète!AB1291),"-",Nomen.complète!AB1291)</f>
        <v>90</v>
      </c>
      <c r="H1291" s="191">
        <f>IF(ISBLANK(Nomen.complète!AC1291),"-",Nomen.complète!AC1291)</f>
        <v>0</v>
      </c>
    </row>
    <row r="1292" spans="1:8" x14ac:dyDescent="0.2">
      <c r="A1292" s="164">
        <f>IF(ISBLANK(Nomen.complète!V1292),"-",Nomen.complète!V1292)</f>
        <v>95210000</v>
      </c>
      <c r="B1292" s="189" t="str">
        <f>IF(ISBLANK(Nomen.complète!W1292),"-",Nomen.complète!W1292)</f>
        <v>EPD ES Leadership étendu (OCM 2005)</v>
      </c>
      <c r="C1292" s="190">
        <f>IF(ISBLANK(Nomen.complète!X1292),"-",Nomen.complète!X1292)</f>
        <v>19</v>
      </c>
      <c r="D1292" s="190">
        <f>IF(ISBLANK(Nomen.complète!Y1292),"-",Nomen.complète!Y1292)</f>
        <v>65</v>
      </c>
      <c r="E1292" s="190">
        <f>IF(ISBLANK(Nomen.complète!Z1292),"-",Nomen.complète!Z1292)</f>
        <v>1</v>
      </c>
      <c r="F1292" s="190">
        <f>IF(ISBLANK(Nomen.complète!AA1292),"-",Nomen.complète!AA1292)</f>
        <v>5</v>
      </c>
      <c r="G1292" s="191">
        <f>IF(ISBLANK(Nomen.complète!AB1292),"-",Nomen.complète!AB1292)</f>
        <v>90</v>
      </c>
      <c r="H1292" s="191">
        <f>IF(ISBLANK(Nomen.complète!AC1292),"-",Nomen.complète!AC1292)</f>
        <v>0</v>
      </c>
    </row>
    <row r="1293" spans="1:8" x14ac:dyDescent="0.2">
      <c r="A1293" s="164">
        <f>IF(ISBLANK(Nomen.complète!V1293),"-",Nomen.complète!V1293)</f>
        <v>95740000</v>
      </c>
      <c r="B1293" s="189" t="str">
        <f>IF(ISBLANK(Nomen.complète!W1293),"-",Nomen.complète!W1293)</f>
        <v>EPD ES Management d'hôtellerie (OCM 2005)</v>
      </c>
      <c r="C1293" s="190">
        <f>IF(ISBLANK(Nomen.complète!X1293),"-",Nomen.complète!X1293)</f>
        <v>19</v>
      </c>
      <c r="D1293" s="190">
        <f>IF(ISBLANK(Nomen.complète!Y1293),"-",Nomen.complète!Y1293)</f>
        <v>65</v>
      </c>
      <c r="E1293" s="190">
        <f>IF(ISBLANK(Nomen.complète!Z1293),"-",Nomen.complète!Z1293)</f>
        <v>1</v>
      </c>
      <c r="F1293" s="190">
        <f>IF(ISBLANK(Nomen.complète!AA1293),"-",Nomen.complète!AA1293)</f>
        <v>5</v>
      </c>
      <c r="G1293" s="191">
        <f>IF(ISBLANK(Nomen.complète!AB1293),"-",Nomen.complète!AB1293)</f>
        <v>90</v>
      </c>
      <c r="H1293" s="191">
        <f>IF(ISBLANK(Nomen.complète!AC1293),"-",Nomen.complète!AC1293)</f>
        <v>0</v>
      </c>
    </row>
    <row r="1294" spans="1:8" x14ac:dyDescent="0.2">
      <c r="A1294" s="164">
        <f>IF(ISBLANK(Nomen.complète!V1294),"-",Nomen.complète!V1294)</f>
        <v>95141000</v>
      </c>
      <c r="B1294" s="189" t="str">
        <f>IF(ISBLANK(Nomen.complète!W1294),"-",Nomen.complète!W1294)</f>
        <v>EPD ES Management de projets (OCM 2005+2017)</v>
      </c>
      <c r="C1294" s="190">
        <f>IF(ISBLANK(Nomen.complète!X1294),"-",Nomen.complète!X1294)</f>
        <v>19</v>
      </c>
      <c r="D1294" s="190">
        <f>IF(ISBLANK(Nomen.complète!Y1294),"-",Nomen.complète!Y1294)</f>
        <v>65</v>
      </c>
      <c r="E1294" s="190">
        <f>IF(ISBLANK(Nomen.complète!Z1294),"-",Nomen.complète!Z1294)</f>
        <v>1</v>
      </c>
      <c r="F1294" s="190">
        <f>IF(ISBLANK(Nomen.complète!AA1294),"-",Nomen.complète!AA1294)</f>
        <v>5</v>
      </c>
      <c r="G1294" s="191">
        <f>IF(ISBLANK(Nomen.complète!AB1294),"-",Nomen.complète!AB1294)</f>
        <v>90</v>
      </c>
      <c r="H1294" s="191">
        <f>IF(ISBLANK(Nomen.complète!AC1294),"-",Nomen.complète!AC1294)</f>
        <v>0</v>
      </c>
    </row>
    <row r="1295" spans="1:8" x14ac:dyDescent="0.2">
      <c r="A1295" s="164">
        <f>IF(ISBLANK(Nomen.complète!V1295),"-",Nomen.complète!V1295)</f>
        <v>95142000</v>
      </c>
      <c r="B1295" s="189" t="str">
        <f>IF(ISBLANK(Nomen.complète!W1295),"-",Nomen.complète!W1295)</f>
        <v>EPD ES Management de projets Agile (OCM 2017)</v>
      </c>
      <c r="C1295" s="190">
        <f>IF(ISBLANK(Nomen.complète!X1295),"-",Nomen.complète!X1295)</f>
        <v>19</v>
      </c>
      <c r="D1295" s="190">
        <f>IF(ISBLANK(Nomen.complète!Y1295),"-",Nomen.complète!Y1295)</f>
        <v>65</v>
      </c>
      <c r="E1295" s="190">
        <f>IF(ISBLANK(Nomen.complète!Z1295),"-",Nomen.complète!Z1295)</f>
        <v>1</v>
      </c>
      <c r="F1295" s="190">
        <f>IF(ISBLANK(Nomen.complète!AA1295),"-",Nomen.complète!AA1295)</f>
        <v>5</v>
      </c>
      <c r="G1295" s="191">
        <f>IF(ISBLANK(Nomen.complète!AB1295),"-",Nomen.complète!AB1295)</f>
        <v>90</v>
      </c>
      <c r="H1295" s="191">
        <f>IF(ISBLANK(Nomen.complète!AC1295),"-",Nomen.complète!AC1295)</f>
        <v>0</v>
      </c>
    </row>
    <row r="1296" spans="1:8" x14ac:dyDescent="0.2">
      <c r="A1296" s="164">
        <f>IF(ISBLANK(Nomen.complète!V1296),"-",Nomen.complète!V1296)</f>
        <v>95340000</v>
      </c>
      <c r="B1296" s="189" t="str">
        <f>IF(ISBLANK(Nomen.complète!W1296),"-",Nomen.complète!W1296)</f>
        <v>EPD ES Management de projets et processus d'entreprise (OCM 2005)</v>
      </c>
      <c r="C1296" s="190">
        <f>IF(ISBLANK(Nomen.complète!X1296),"-",Nomen.complète!X1296)</f>
        <v>19</v>
      </c>
      <c r="D1296" s="190">
        <f>IF(ISBLANK(Nomen.complète!Y1296),"-",Nomen.complète!Y1296)</f>
        <v>65</v>
      </c>
      <c r="E1296" s="190">
        <f>IF(ISBLANK(Nomen.complète!Z1296),"-",Nomen.complète!Z1296)</f>
        <v>1</v>
      </c>
      <c r="F1296" s="190">
        <f>IF(ISBLANK(Nomen.complète!AA1296),"-",Nomen.complète!AA1296)</f>
        <v>5</v>
      </c>
      <c r="G1296" s="191">
        <f>IF(ISBLANK(Nomen.complète!AB1296),"-",Nomen.complète!AB1296)</f>
        <v>90</v>
      </c>
      <c r="H1296" s="191">
        <f>IF(ISBLANK(Nomen.complète!AC1296),"-",Nomen.complète!AC1296)</f>
        <v>0</v>
      </c>
    </row>
    <row r="1297" spans="1:8" x14ac:dyDescent="0.2">
      <c r="A1297" s="164">
        <f>IF(ISBLANK(Nomen.complète!V1297),"-",Nomen.complète!V1297)</f>
        <v>95700000</v>
      </c>
      <c r="B1297" s="189" t="str">
        <f>IF(ISBLANK(Nomen.complète!W1297),"-",Nomen.complète!W1297)</f>
        <v>EPD ES Management de services IT (OCM 2005+2017)</v>
      </c>
      <c r="C1297" s="190">
        <f>IF(ISBLANK(Nomen.complète!X1297),"-",Nomen.complète!X1297)</f>
        <v>19</v>
      </c>
      <c r="D1297" s="190">
        <f>IF(ISBLANK(Nomen.complète!Y1297),"-",Nomen.complète!Y1297)</f>
        <v>65</v>
      </c>
      <c r="E1297" s="190">
        <f>IF(ISBLANK(Nomen.complète!Z1297),"-",Nomen.complète!Z1297)</f>
        <v>1</v>
      </c>
      <c r="F1297" s="190">
        <f>IF(ISBLANK(Nomen.complète!AA1297),"-",Nomen.complète!AA1297)</f>
        <v>5</v>
      </c>
      <c r="G1297" s="191">
        <f>IF(ISBLANK(Nomen.complète!AB1297),"-",Nomen.complète!AB1297)</f>
        <v>90</v>
      </c>
      <c r="H1297" s="191">
        <f>IF(ISBLANK(Nomen.complète!AC1297),"-",Nomen.complète!AC1297)</f>
        <v>0</v>
      </c>
    </row>
    <row r="1298" spans="1:8" x14ac:dyDescent="0.2">
      <c r="A1298" s="164">
        <f>IF(ISBLANK(Nomen.complète!V1298),"-",Nomen.complète!V1298)</f>
        <v>95300000</v>
      </c>
      <c r="B1298" s="189" t="str">
        <f>IF(ISBLANK(Nomen.complète!W1298),"-",Nomen.complète!W1298)</f>
        <v>EPD ES Management de strategie (OCM 2005)</v>
      </c>
      <c r="C1298" s="190">
        <f>IF(ISBLANK(Nomen.complète!X1298),"-",Nomen.complète!X1298)</f>
        <v>19</v>
      </c>
      <c r="D1298" s="190">
        <f>IF(ISBLANK(Nomen.complète!Y1298),"-",Nomen.complète!Y1298)</f>
        <v>65</v>
      </c>
      <c r="E1298" s="190">
        <f>IF(ISBLANK(Nomen.complète!Z1298),"-",Nomen.complète!Z1298)</f>
        <v>1</v>
      </c>
      <c r="F1298" s="190">
        <f>IF(ISBLANK(Nomen.complète!AA1298),"-",Nomen.complète!AA1298)</f>
        <v>5</v>
      </c>
      <c r="G1298" s="191">
        <f>IF(ISBLANK(Nomen.complète!AB1298),"-",Nomen.complète!AB1298)</f>
        <v>90</v>
      </c>
      <c r="H1298" s="191">
        <f>IF(ISBLANK(Nomen.complète!AC1298),"-",Nomen.complète!AC1298)</f>
        <v>0</v>
      </c>
    </row>
    <row r="1299" spans="1:8" x14ac:dyDescent="0.2">
      <c r="A1299" s="164">
        <f>IF(ISBLANK(Nomen.complète!V1299),"-",Nomen.complète!V1299)</f>
        <v>95600000</v>
      </c>
      <c r="B1299" s="189" t="str">
        <f>IF(ISBLANK(Nomen.complète!W1299),"-",Nomen.complète!W1299)</f>
        <v>EPD ES Management de vente et de marketing (OCM 2005)</v>
      </c>
      <c r="C1299" s="190">
        <f>IF(ISBLANK(Nomen.complète!X1299),"-",Nomen.complète!X1299)</f>
        <v>19</v>
      </c>
      <c r="D1299" s="190">
        <f>IF(ISBLANK(Nomen.complète!Y1299),"-",Nomen.complète!Y1299)</f>
        <v>65</v>
      </c>
      <c r="E1299" s="190">
        <f>IF(ISBLANK(Nomen.complète!Z1299),"-",Nomen.complète!Z1299)</f>
        <v>1</v>
      </c>
      <c r="F1299" s="190">
        <f>IF(ISBLANK(Nomen.complète!AA1299),"-",Nomen.complète!AA1299)</f>
        <v>5</v>
      </c>
      <c r="G1299" s="191">
        <f>IF(ISBLANK(Nomen.complète!AB1299),"-",Nomen.complète!AB1299)</f>
        <v>90</v>
      </c>
      <c r="H1299" s="191">
        <f>IF(ISBLANK(Nomen.complète!AC1299),"-",Nomen.complète!AC1299)</f>
        <v>0</v>
      </c>
    </row>
    <row r="1300" spans="1:8" x14ac:dyDescent="0.2">
      <c r="A1300" s="164">
        <f>IF(ISBLANK(Nomen.complète!V1300),"-",Nomen.complète!V1300)</f>
        <v>90070000</v>
      </c>
      <c r="B1300" s="189" t="str">
        <f>IF(ISBLANK(Nomen.complète!W1300),"-",Nomen.complète!W1300)</f>
        <v>EPD ES Management en construction (OCM 2005)</v>
      </c>
      <c r="C1300" s="190">
        <f>IF(ISBLANK(Nomen.complète!X1300),"-",Nomen.complète!X1300)</f>
        <v>19</v>
      </c>
      <c r="D1300" s="190">
        <f>IF(ISBLANK(Nomen.complète!Y1300),"-",Nomen.complète!Y1300)</f>
        <v>65</v>
      </c>
      <c r="E1300" s="190">
        <f>IF(ISBLANK(Nomen.complète!Z1300),"-",Nomen.complète!Z1300)</f>
        <v>1</v>
      </c>
      <c r="F1300" s="190">
        <f>IF(ISBLANK(Nomen.complète!AA1300),"-",Nomen.complète!AA1300)</f>
        <v>5</v>
      </c>
      <c r="G1300" s="191">
        <f>IF(ISBLANK(Nomen.complète!AB1300),"-",Nomen.complète!AB1300)</f>
        <v>90</v>
      </c>
      <c r="H1300" s="191">
        <f>IF(ISBLANK(Nomen.complète!AC1300),"-",Nomen.complète!AC1300)</f>
        <v>0</v>
      </c>
    </row>
    <row r="1301" spans="1:8" x14ac:dyDescent="0.2">
      <c r="A1301" s="164">
        <f>IF(ISBLANK(Nomen.complète!V1301),"-",Nomen.complète!V1301)</f>
        <v>95884200</v>
      </c>
      <c r="B1301" s="189" t="str">
        <f>IF(ISBLANK(Nomen.complète!W1301),"-",Nomen.complète!W1301)</f>
        <v>EPD ES Management en ressources humaines (OCM 2017)</v>
      </c>
      <c r="C1301" s="190">
        <f>IF(ISBLANK(Nomen.complète!X1301),"-",Nomen.complète!X1301)</f>
        <v>19</v>
      </c>
      <c r="D1301" s="190">
        <f>IF(ISBLANK(Nomen.complète!Y1301),"-",Nomen.complète!Y1301)</f>
        <v>65</v>
      </c>
      <c r="E1301" s="190">
        <f>IF(ISBLANK(Nomen.complète!Z1301),"-",Nomen.complète!Z1301)</f>
        <v>1</v>
      </c>
      <c r="F1301" s="190">
        <f>IF(ISBLANK(Nomen.complète!AA1301),"-",Nomen.complète!AA1301)</f>
        <v>5</v>
      </c>
      <c r="G1301" s="191">
        <f>IF(ISBLANK(Nomen.complète!AB1301),"-",Nomen.complète!AB1301)</f>
        <v>90</v>
      </c>
      <c r="H1301" s="191">
        <f>IF(ISBLANK(Nomen.complète!AC1301),"-",Nomen.complète!AC1301)</f>
        <v>0</v>
      </c>
    </row>
    <row r="1302" spans="1:8" x14ac:dyDescent="0.2">
      <c r="A1302" s="164">
        <f>IF(ISBLANK(Nomen.complète!V1302),"-",Nomen.complète!V1302)</f>
        <v>95790000</v>
      </c>
      <c r="B1302" s="189" t="str">
        <f>IF(ISBLANK(Nomen.complète!W1302),"-",Nomen.complète!W1302)</f>
        <v>EPD ES Management en énergie (OCM 2005)</v>
      </c>
      <c r="C1302" s="190">
        <f>IF(ISBLANK(Nomen.complète!X1302),"-",Nomen.complète!X1302)</f>
        <v>19</v>
      </c>
      <c r="D1302" s="190">
        <f>IF(ISBLANK(Nomen.complète!Y1302),"-",Nomen.complète!Y1302)</f>
        <v>65</v>
      </c>
      <c r="E1302" s="190">
        <f>IF(ISBLANK(Nomen.complète!Z1302),"-",Nomen.complète!Z1302)</f>
        <v>1</v>
      </c>
      <c r="F1302" s="190">
        <f>IF(ISBLANK(Nomen.complète!AA1302),"-",Nomen.complète!AA1302)</f>
        <v>5</v>
      </c>
      <c r="G1302" s="191">
        <f>IF(ISBLANK(Nomen.complète!AB1302),"-",Nomen.complète!AB1302)</f>
        <v>90</v>
      </c>
      <c r="H1302" s="191">
        <f>IF(ISBLANK(Nomen.complète!AC1302),"-",Nomen.complète!AC1302)</f>
        <v>0</v>
      </c>
    </row>
    <row r="1303" spans="1:8" x14ac:dyDescent="0.2">
      <c r="A1303" s="164">
        <f>IF(ISBLANK(Nomen.complète!V1303),"-",Nomen.complète!V1303)</f>
        <v>95160000</v>
      </c>
      <c r="B1303" s="189" t="str">
        <f>IF(ISBLANK(Nomen.complète!W1303),"-",Nomen.complète!W1303)</f>
        <v>EPD ES Manager en produits textiles (OCM 2005)</v>
      </c>
      <c r="C1303" s="190">
        <f>IF(ISBLANK(Nomen.complète!X1303),"-",Nomen.complète!X1303)</f>
        <v>19</v>
      </c>
      <c r="D1303" s="190">
        <f>IF(ISBLANK(Nomen.complète!Y1303),"-",Nomen.complète!Y1303)</f>
        <v>65</v>
      </c>
      <c r="E1303" s="190">
        <f>IF(ISBLANK(Nomen.complète!Z1303),"-",Nomen.complète!Z1303)</f>
        <v>1</v>
      </c>
      <c r="F1303" s="190">
        <f>IF(ISBLANK(Nomen.complète!AA1303),"-",Nomen.complète!AA1303)</f>
        <v>5</v>
      </c>
      <c r="G1303" s="191">
        <f>IF(ISBLANK(Nomen.complète!AB1303),"-",Nomen.complète!AB1303)</f>
        <v>90</v>
      </c>
      <c r="H1303" s="191">
        <f>IF(ISBLANK(Nomen.complète!AC1303),"-",Nomen.complète!AC1303)</f>
        <v>0</v>
      </c>
    </row>
    <row r="1304" spans="1:8" x14ac:dyDescent="0.2">
      <c r="A1304" s="164">
        <f>IF(ISBLANK(Nomen.complète!V1304),"-",Nomen.complète!V1304)</f>
        <v>95250000</v>
      </c>
      <c r="B1304" s="189" t="str">
        <f>IF(ISBLANK(Nomen.complète!W1304),"-",Nomen.complète!W1304)</f>
        <v>EPD ES Marketing Excellence (OCM 2005)</v>
      </c>
      <c r="C1304" s="190">
        <f>IF(ISBLANK(Nomen.complète!X1304),"-",Nomen.complète!X1304)</f>
        <v>19</v>
      </c>
      <c r="D1304" s="190">
        <f>IF(ISBLANK(Nomen.complète!Y1304),"-",Nomen.complète!Y1304)</f>
        <v>65</v>
      </c>
      <c r="E1304" s="190">
        <f>IF(ISBLANK(Nomen.complète!Z1304),"-",Nomen.complète!Z1304)</f>
        <v>1</v>
      </c>
      <c r="F1304" s="190">
        <f>IF(ISBLANK(Nomen.complète!AA1304),"-",Nomen.complète!AA1304)</f>
        <v>5</v>
      </c>
      <c r="G1304" s="191">
        <f>IF(ISBLANK(Nomen.complète!AB1304),"-",Nomen.complète!AB1304)</f>
        <v>90</v>
      </c>
      <c r="H1304" s="191">
        <f>IF(ISBLANK(Nomen.complète!AC1304),"-",Nomen.complète!AC1304)</f>
        <v>0</v>
      </c>
    </row>
    <row r="1305" spans="1:8" x14ac:dyDescent="0.2">
      <c r="A1305" s="164">
        <f>IF(ISBLANK(Nomen.complète!V1305),"-",Nomen.complète!V1305)</f>
        <v>95602000</v>
      </c>
      <c r="B1305" s="189" t="str">
        <f>IF(ISBLANK(Nomen.complète!W1305),"-",Nomen.complète!W1305)</f>
        <v>EPD ES Marketing et gestion de vente (OCM 2005+2017)</v>
      </c>
      <c r="C1305" s="190">
        <f>IF(ISBLANK(Nomen.complète!X1305),"-",Nomen.complète!X1305)</f>
        <v>19</v>
      </c>
      <c r="D1305" s="190">
        <f>IF(ISBLANK(Nomen.complète!Y1305),"-",Nomen.complète!Y1305)</f>
        <v>65</v>
      </c>
      <c r="E1305" s="190">
        <f>IF(ISBLANK(Nomen.complète!Z1305),"-",Nomen.complète!Z1305)</f>
        <v>1</v>
      </c>
      <c r="F1305" s="190">
        <f>IF(ISBLANK(Nomen.complète!AA1305),"-",Nomen.complète!AA1305)</f>
        <v>5</v>
      </c>
      <c r="G1305" s="191">
        <f>IF(ISBLANK(Nomen.complète!AB1305),"-",Nomen.complète!AB1305)</f>
        <v>90</v>
      </c>
      <c r="H1305" s="191">
        <f>IF(ISBLANK(Nomen.complète!AC1305),"-",Nomen.complète!AC1305)</f>
        <v>0</v>
      </c>
    </row>
    <row r="1306" spans="1:8" x14ac:dyDescent="0.2">
      <c r="A1306" s="164">
        <f>IF(ISBLANK(Nomen.complète!V1306),"-",Nomen.complète!V1306)</f>
        <v>95325000</v>
      </c>
      <c r="B1306" s="189" t="str">
        <f>IF(ISBLANK(Nomen.complète!W1306),"-",Nomen.complète!W1306)</f>
        <v>EPD ES Media &amp; Event Management (OCM 2017)</v>
      </c>
      <c r="C1306" s="190">
        <f>IF(ISBLANK(Nomen.complète!X1306),"-",Nomen.complète!X1306)</f>
        <v>19</v>
      </c>
      <c r="D1306" s="190">
        <f>IF(ISBLANK(Nomen.complète!Y1306),"-",Nomen.complète!Y1306)</f>
        <v>65</v>
      </c>
      <c r="E1306" s="190">
        <f>IF(ISBLANK(Nomen.complète!Z1306),"-",Nomen.complète!Z1306)</f>
        <v>1</v>
      </c>
      <c r="F1306" s="190">
        <f>IF(ISBLANK(Nomen.complète!AA1306),"-",Nomen.complète!AA1306)</f>
        <v>5</v>
      </c>
      <c r="G1306" s="191">
        <f>IF(ISBLANK(Nomen.complète!AB1306),"-",Nomen.complète!AB1306)</f>
        <v>90</v>
      </c>
      <c r="H1306" s="191">
        <f>IF(ISBLANK(Nomen.complète!AC1306),"-",Nomen.complète!AC1306)</f>
        <v>0</v>
      </c>
    </row>
    <row r="1307" spans="1:8" x14ac:dyDescent="0.2">
      <c r="A1307" s="164">
        <f>IF(ISBLANK(Nomen.complète!V1307),"-",Nomen.complète!V1307)</f>
        <v>95893200</v>
      </c>
      <c r="B1307" s="189" t="str">
        <f>IF(ISBLANK(Nomen.complète!W1307),"-",Nomen.complète!W1307)</f>
        <v>EPD ES Médias (OCM 2017)</v>
      </c>
      <c r="C1307" s="190">
        <f>IF(ISBLANK(Nomen.complète!X1307),"-",Nomen.complète!X1307)</f>
        <v>19</v>
      </c>
      <c r="D1307" s="190">
        <f>IF(ISBLANK(Nomen.complète!Y1307),"-",Nomen.complète!Y1307)</f>
        <v>65</v>
      </c>
      <c r="E1307" s="190">
        <f>IF(ISBLANK(Nomen.complète!Z1307),"-",Nomen.complète!Z1307)</f>
        <v>1</v>
      </c>
      <c r="F1307" s="190">
        <f>IF(ISBLANK(Nomen.complète!AA1307),"-",Nomen.complète!AA1307)</f>
        <v>5</v>
      </c>
      <c r="G1307" s="191">
        <f>IF(ISBLANK(Nomen.complète!AB1307),"-",Nomen.complète!AB1307)</f>
        <v>90</v>
      </c>
      <c r="H1307" s="191">
        <f>IF(ISBLANK(Nomen.complète!AC1307),"-",Nomen.complète!AC1307)</f>
        <v>0</v>
      </c>
    </row>
    <row r="1308" spans="1:8" x14ac:dyDescent="0.2">
      <c r="A1308" s="164">
        <f>IF(ISBLANK(Nomen.complète!V1308),"-",Nomen.complète!V1308)</f>
        <v>95110000</v>
      </c>
      <c r="B1308" s="189" t="str">
        <f>IF(ISBLANK(Nomen.complète!W1308),"-",Nomen.complète!W1308)</f>
        <v>EPD ES Network Engineering (OCM 2005)</v>
      </c>
      <c r="C1308" s="190">
        <f>IF(ISBLANK(Nomen.complète!X1308),"-",Nomen.complète!X1308)</f>
        <v>19</v>
      </c>
      <c r="D1308" s="190">
        <f>IF(ISBLANK(Nomen.complète!Y1308),"-",Nomen.complète!Y1308)</f>
        <v>65</v>
      </c>
      <c r="E1308" s="190">
        <f>IF(ISBLANK(Nomen.complète!Z1308),"-",Nomen.complète!Z1308)</f>
        <v>1</v>
      </c>
      <c r="F1308" s="190">
        <f>IF(ISBLANK(Nomen.complète!AA1308),"-",Nomen.complète!AA1308)</f>
        <v>5</v>
      </c>
      <c r="G1308" s="191">
        <f>IF(ISBLANK(Nomen.complète!AB1308),"-",Nomen.complète!AB1308)</f>
        <v>90</v>
      </c>
      <c r="H1308" s="191">
        <f>IF(ISBLANK(Nomen.complète!AC1308),"-",Nomen.complète!AC1308)</f>
        <v>0</v>
      </c>
    </row>
    <row r="1309" spans="1:8" x14ac:dyDescent="0.2">
      <c r="A1309" s="164">
        <f>IF(ISBLANK(Nomen.complète!V1309),"-",Nomen.complète!V1309)</f>
        <v>95115000</v>
      </c>
      <c r="B1309" s="189" t="str">
        <f>IF(ISBLANK(Nomen.complète!W1309),"-",Nomen.complète!W1309)</f>
        <v>EPD ES Network Security Engineering (OCM 2017)</v>
      </c>
      <c r="C1309" s="190">
        <f>IF(ISBLANK(Nomen.complète!X1309),"-",Nomen.complète!X1309)</f>
        <v>19</v>
      </c>
      <c r="D1309" s="190">
        <f>IF(ISBLANK(Nomen.complète!Y1309),"-",Nomen.complète!Y1309)</f>
        <v>65</v>
      </c>
      <c r="E1309" s="190">
        <f>IF(ISBLANK(Nomen.complète!Z1309),"-",Nomen.complète!Z1309)</f>
        <v>1</v>
      </c>
      <c r="F1309" s="190">
        <f>IF(ISBLANK(Nomen.complète!AA1309),"-",Nomen.complète!AA1309)</f>
        <v>5</v>
      </c>
      <c r="G1309" s="191">
        <f>IF(ISBLANK(Nomen.complète!AB1309),"-",Nomen.complète!AB1309)</f>
        <v>90</v>
      </c>
      <c r="H1309" s="191">
        <f>IF(ISBLANK(Nomen.complète!AC1309),"-",Nomen.complète!AC1309)</f>
        <v>0</v>
      </c>
    </row>
    <row r="1310" spans="1:8" x14ac:dyDescent="0.2">
      <c r="A1310" s="164">
        <f>IF(ISBLANK(Nomen.complète!V1310),"-",Nomen.complète!V1310)</f>
        <v>95670000</v>
      </c>
      <c r="B1310" s="189" t="str">
        <f>IF(ISBLANK(Nomen.complète!W1310),"-",Nomen.complète!W1310)</f>
        <v>EPD ES Online Marketing Manager (OCM 2005+2017)</v>
      </c>
      <c r="C1310" s="190">
        <f>IF(ISBLANK(Nomen.complète!X1310),"-",Nomen.complète!X1310)</f>
        <v>18</v>
      </c>
      <c r="D1310" s="190">
        <f>IF(ISBLANK(Nomen.complète!Y1310),"-",Nomen.complète!Y1310)</f>
        <v>65</v>
      </c>
      <c r="E1310" s="190">
        <f>IF(ISBLANK(Nomen.complète!Z1310),"-",Nomen.complète!Z1310)</f>
        <v>1</v>
      </c>
      <c r="F1310" s="190">
        <f>IF(ISBLANK(Nomen.complète!AA1310),"-",Nomen.complète!AA1310)</f>
        <v>5</v>
      </c>
      <c r="G1310" s="191">
        <f>IF(ISBLANK(Nomen.complète!AB1310),"-",Nomen.complète!AB1310)</f>
        <v>90</v>
      </c>
      <c r="H1310" s="191">
        <f>IF(ISBLANK(Nomen.complète!AC1310),"-",Nomen.complète!AC1310)</f>
        <v>0</v>
      </c>
    </row>
    <row r="1311" spans="1:8" x14ac:dyDescent="0.2">
      <c r="A1311" s="164">
        <f>IF(ISBLANK(Nomen.complète!V1311),"-",Nomen.complète!V1311)</f>
        <v>95270000</v>
      </c>
      <c r="B1311" s="189" t="str">
        <f>IF(ISBLANK(Nomen.complète!W1311),"-",Nomen.complète!W1311)</f>
        <v>EPD ES Pédagogie expérientielle (OCM 2005)</v>
      </c>
      <c r="C1311" s="190">
        <f>IF(ISBLANK(Nomen.complète!X1311),"-",Nomen.complète!X1311)</f>
        <v>19</v>
      </c>
      <c r="D1311" s="190">
        <f>IF(ISBLANK(Nomen.complète!Y1311),"-",Nomen.complète!Y1311)</f>
        <v>65</v>
      </c>
      <c r="E1311" s="190">
        <f>IF(ISBLANK(Nomen.complète!Z1311),"-",Nomen.complète!Z1311)</f>
        <v>1</v>
      </c>
      <c r="F1311" s="190">
        <f>IF(ISBLANK(Nomen.complète!AA1311),"-",Nomen.complète!AA1311)</f>
        <v>5</v>
      </c>
      <c r="G1311" s="191">
        <f>IF(ISBLANK(Nomen.complète!AB1311),"-",Nomen.complète!AB1311)</f>
        <v>90</v>
      </c>
      <c r="H1311" s="191">
        <f>IF(ISBLANK(Nomen.complète!AC1311),"-",Nomen.complète!AC1311)</f>
        <v>0</v>
      </c>
    </row>
    <row r="1312" spans="1:8" x14ac:dyDescent="0.2">
      <c r="A1312" s="164">
        <f>IF(ISBLANK(Nomen.complète!V1312),"-",Nomen.complète!V1312)</f>
        <v>95480000</v>
      </c>
      <c r="B1312" s="189" t="str">
        <f>IF(ISBLANK(Nomen.complète!W1312),"-",Nomen.complète!W1312)</f>
        <v>EPD ES Real Estate Management (OCM 2017)</v>
      </c>
      <c r="C1312" s="190">
        <f>IF(ISBLANK(Nomen.complète!X1312),"-",Nomen.complète!X1312)</f>
        <v>19</v>
      </c>
      <c r="D1312" s="190">
        <f>IF(ISBLANK(Nomen.complète!Y1312),"-",Nomen.complète!Y1312)</f>
        <v>65</v>
      </c>
      <c r="E1312" s="190">
        <f>IF(ISBLANK(Nomen.complète!Z1312),"-",Nomen.complète!Z1312)</f>
        <v>1</v>
      </c>
      <c r="F1312" s="190">
        <f>IF(ISBLANK(Nomen.complète!AA1312),"-",Nomen.complète!AA1312)</f>
        <v>5</v>
      </c>
      <c r="G1312" s="191">
        <f>IF(ISBLANK(Nomen.complète!AB1312),"-",Nomen.complète!AB1312)</f>
        <v>90</v>
      </c>
      <c r="H1312" s="191">
        <f>IF(ISBLANK(Nomen.complète!AC1312),"-",Nomen.complète!AC1312)</f>
        <v>0</v>
      </c>
    </row>
    <row r="1313" spans="1:8" x14ac:dyDescent="0.2">
      <c r="A1313" s="164">
        <f>IF(ISBLANK(Nomen.complète!V1313),"-",Nomen.complète!V1313)</f>
        <v>95420000</v>
      </c>
      <c r="B1313" s="189" t="str">
        <f>IF(ISBLANK(Nomen.complète!W1313),"-",Nomen.complète!W1313)</f>
        <v>EPD ES Sales Management (OCM 2017)</v>
      </c>
      <c r="C1313" s="190">
        <f>IF(ISBLANK(Nomen.complète!X1313),"-",Nomen.complète!X1313)</f>
        <v>19</v>
      </c>
      <c r="D1313" s="190">
        <f>IF(ISBLANK(Nomen.complète!Y1313),"-",Nomen.complète!Y1313)</f>
        <v>65</v>
      </c>
      <c r="E1313" s="190">
        <f>IF(ISBLANK(Nomen.complète!Z1313),"-",Nomen.complète!Z1313)</f>
        <v>1</v>
      </c>
      <c r="F1313" s="190">
        <f>IF(ISBLANK(Nomen.complète!AA1313),"-",Nomen.complète!AA1313)</f>
        <v>5</v>
      </c>
      <c r="G1313" s="191">
        <f>IF(ISBLANK(Nomen.complète!AB1313),"-",Nomen.complète!AB1313)</f>
        <v>90</v>
      </c>
      <c r="H1313" s="191">
        <f>IF(ISBLANK(Nomen.complète!AC1313),"-",Nomen.complète!AC1313)</f>
        <v>0</v>
      </c>
    </row>
    <row r="1314" spans="1:8" x14ac:dyDescent="0.2">
      <c r="A1314" s="164">
        <f>IF(ISBLANK(Nomen.complète!V1314),"-",Nomen.complète!V1314)</f>
        <v>95900000</v>
      </c>
      <c r="B1314" s="189" t="str">
        <f>IF(ISBLANK(Nomen.complète!W1314),"-",Nomen.complète!W1314)</f>
        <v>EPD ES Software Engineering (OCM 2005+2017)</v>
      </c>
      <c r="C1314" s="190">
        <f>IF(ISBLANK(Nomen.complète!X1314),"-",Nomen.complète!X1314)</f>
        <v>19</v>
      </c>
      <c r="D1314" s="190">
        <f>IF(ISBLANK(Nomen.complète!Y1314),"-",Nomen.complète!Y1314)</f>
        <v>65</v>
      </c>
      <c r="E1314" s="190">
        <f>IF(ISBLANK(Nomen.complète!Z1314),"-",Nomen.complète!Z1314)</f>
        <v>1</v>
      </c>
      <c r="F1314" s="190">
        <f>IF(ISBLANK(Nomen.complète!AA1314),"-",Nomen.complète!AA1314)</f>
        <v>5</v>
      </c>
      <c r="G1314" s="191">
        <f>IF(ISBLANK(Nomen.complète!AB1314),"-",Nomen.complète!AB1314)</f>
        <v>90</v>
      </c>
      <c r="H1314" s="191">
        <f>IF(ISBLANK(Nomen.complète!AC1314),"-",Nomen.complète!AC1314)</f>
        <v>0</v>
      </c>
    </row>
    <row r="1315" spans="1:8" x14ac:dyDescent="0.2">
      <c r="A1315" s="164">
        <f>IF(ISBLANK(Nomen.complète!V1315),"-",Nomen.complète!V1315)</f>
        <v>95920000</v>
      </c>
      <c r="B1315" s="189" t="str">
        <f>IF(ISBLANK(Nomen.complète!W1315),"-",Nomen.complète!W1315)</f>
        <v>EPD ES Software Entwicklung (OCM 2017)</v>
      </c>
      <c r="C1315" s="190">
        <f>IF(ISBLANK(Nomen.complète!X1315),"-",Nomen.complète!X1315)</f>
        <v>19</v>
      </c>
      <c r="D1315" s="190">
        <f>IF(ISBLANK(Nomen.complète!Y1315),"-",Nomen.complète!Y1315)</f>
        <v>65</v>
      </c>
      <c r="E1315" s="190">
        <f>IF(ISBLANK(Nomen.complète!Z1315),"-",Nomen.complète!Z1315)</f>
        <v>1</v>
      </c>
      <c r="F1315" s="190">
        <f>IF(ISBLANK(Nomen.complète!AA1315),"-",Nomen.complète!AA1315)</f>
        <v>5</v>
      </c>
      <c r="G1315" s="191">
        <f>IF(ISBLANK(Nomen.complète!AB1315),"-",Nomen.complète!AB1315)</f>
        <v>90</v>
      </c>
      <c r="H1315" s="191">
        <f>IF(ISBLANK(Nomen.complète!AC1315),"-",Nomen.complète!AC1315)</f>
        <v>0</v>
      </c>
    </row>
    <row r="1316" spans="1:8" x14ac:dyDescent="0.2">
      <c r="A1316" s="164">
        <f>IF(ISBLANK(Nomen.complète!V1316),"-",Nomen.complète!V1316)</f>
        <v>95502000</v>
      </c>
      <c r="B1316" s="189" t="str">
        <f>IF(ISBLANK(Nomen.complète!W1316),"-",Nomen.complète!W1316)</f>
        <v>EPD ES Soins d'anesthésie (OCM 2017)</v>
      </c>
      <c r="C1316" s="190">
        <f>IF(ISBLANK(Nomen.complète!X1316),"-",Nomen.complète!X1316)</f>
        <v>19</v>
      </c>
      <c r="D1316" s="190">
        <f>IF(ISBLANK(Nomen.complète!Y1316),"-",Nomen.complète!Y1316)</f>
        <v>65</v>
      </c>
      <c r="E1316" s="190">
        <f>IF(ISBLANK(Nomen.complète!Z1316),"-",Nomen.complète!Z1316)</f>
        <v>1</v>
      </c>
      <c r="F1316" s="190">
        <f>IF(ISBLANK(Nomen.complète!AA1316),"-",Nomen.complète!AA1316)</f>
        <v>5</v>
      </c>
      <c r="G1316" s="191">
        <f>IF(ISBLANK(Nomen.complète!AB1316),"-",Nomen.complète!AB1316)</f>
        <v>90</v>
      </c>
      <c r="H1316" s="191">
        <f>IF(ISBLANK(Nomen.complète!AC1316),"-",Nomen.complète!AC1316)</f>
        <v>0</v>
      </c>
    </row>
    <row r="1317" spans="1:8" x14ac:dyDescent="0.2">
      <c r="A1317" s="164">
        <f>IF(ISBLANK(Nomen.complète!V1317),"-",Nomen.complète!V1317)</f>
        <v>95540000</v>
      </c>
      <c r="B1317" s="189" t="str">
        <f>IF(ISBLANK(Nomen.complète!W1317),"-",Nomen.complète!W1317)</f>
        <v>EPD ES Soins d'urgence (OCM 2005+2017)</v>
      </c>
      <c r="C1317" s="190">
        <f>IF(ISBLANK(Nomen.complète!X1317),"-",Nomen.complète!X1317)</f>
        <v>19</v>
      </c>
      <c r="D1317" s="190">
        <f>IF(ISBLANK(Nomen.complète!Y1317),"-",Nomen.complète!Y1317)</f>
        <v>65</v>
      </c>
      <c r="E1317" s="190">
        <f>IF(ISBLANK(Nomen.complète!Z1317),"-",Nomen.complète!Z1317)</f>
        <v>1</v>
      </c>
      <c r="F1317" s="190">
        <f>IF(ISBLANK(Nomen.complète!AA1317),"-",Nomen.complète!AA1317)</f>
        <v>5</v>
      </c>
      <c r="G1317" s="191">
        <f>IF(ISBLANK(Nomen.complète!AB1317),"-",Nomen.complète!AB1317)</f>
        <v>90</v>
      </c>
      <c r="H1317" s="191">
        <f>IF(ISBLANK(Nomen.complète!AC1317),"-",Nomen.complète!AC1317)</f>
        <v>0</v>
      </c>
    </row>
    <row r="1318" spans="1:8" x14ac:dyDescent="0.2">
      <c r="A1318" s="164">
        <f>IF(ISBLANK(Nomen.complète!V1318),"-",Nomen.complète!V1318)</f>
        <v>95510000</v>
      </c>
      <c r="B1318" s="189" t="str">
        <f>IF(ISBLANK(Nomen.complète!W1318),"-",Nomen.complète!W1318)</f>
        <v>EPD ES Soins intensifs (OCM 2005)</v>
      </c>
      <c r="C1318" s="190">
        <f>IF(ISBLANK(Nomen.complète!X1318),"-",Nomen.complète!X1318)</f>
        <v>19</v>
      </c>
      <c r="D1318" s="190">
        <f>IF(ISBLANK(Nomen.complète!Y1318),"-",Nomen.complète!Y1318)</f>
        <v>65</v>
      </c>
      <c r="E1318" s="190">
        <f>IF(ISBLANK(Nomen.complète!Z1318),"-",Nomen.complète!Z1318)</f>
        <v>1</v>
      </c>
      <c r="F1318" s="190">
        <f>IF(ISBLANK(Nomen.complète!AA1318),"-",Nomen.complète!AA1318)</f>
        <v>5</v>
      </c>
      <c r="G1318" s="191">
        <f>IF(ISBLANK(Nomen.complète!AB1318),"-",Nomen.complète!AB1318)</f>
        <v>90</v>
      </c>
      <c r="H1318" s="191">
        <f>IF(ISBLANK(Nomen.complète!AC1318),"-",Nomen.complète!AC1318)</f>
        <v>0</v>
      </c>
    </row>
    <row r="1319" spans="1:8" x14ac:dyDescent="0.2">
      <c r="A1319" s="164">
        <f>IF(ISBLANK(Nomen.complète!V1319),"-",Nomen.complète!V1319)</f>
        <v>95512000</v>
      </c>
      <c r="B1319" s="189" t="str">
        <f>IF(ISBLANK(Nomen.complète!W1319),"-",Nomen.complète!W1319)</f>
        <v>EPD ES Soins intensifs (OCM 2017)</v>
      </c>
      <c r="C1319" s="190">
        <f>IF(ISBLANK(Nomen.complète!X1319),"-",Nomen.complète!X1319)</f>
        <v>19</v>
      </c>
      <c r="D1319" s="190">
        <f>IF(ISBLANK(Nomen.complète!Y1319),"-",Nomen.complète!Y1319)</f>
        <v>65</v>
      </c>
      <c r="E1319" s="190">
        <f>IF(ISBLANK(Nomen.complète!Z1319),"-",Nomen.complète!Z1319)</f>
        <v>1</v>
      </c>
      <c r="F1319" s="190">
        <f>IF(ISBLANK(Nomen.complète!AA1319),"-",Nomen.complète!AA1319)</f>
        <v>5</v>
      </c>
      <c r="G1319" s="191">
        <f>IF(ISBLANK(Nomen.complète!AB1319),"-",Nomen.complète!AB1319)</f>
        <v>90</v>
      </c>
      <c r="H1319" s="191">
        <f>IF(ISBLANK(Nomen.complète!AC1319),"-",Nomen.complète!AC1319)</f>
        <v>0</v>
      </c>
    </row>
    <row r="1320" spans="1:8" x14ac:dyDescent="0.2">
      <c r="A1320" s="164">
        <f>IF(ISBLANK(Nomen.complète!V1320),"-",Nomen.complète!V1320)</f>
        <v>95430000</v>
      </c>
      <c r="B1320" s="189" t="str">
        <f>IF(ISBLANK(Nomen.complète!W1320),"-",Nomen.complète!W1320)</f>
        <v>EPD ES Supply Chain Management (OCM 2017)</v>
      </c>
      <c r="C1320" s="190">
        <f>IF(ISBLANK(Nomen.complète!X1320),"-",Nomen.complète!X1320)</f>
        <v>19</v>
      </c>
      <c r="D1320" s="190">
        <f>IF(ISBLANK(Nomen.complète!Y1320),"-",Nomen.complète!Y1320)</f>
        <v>65</v>
      </c>
      <c r="E1320" s="190">
        <f>IF(ISBLANK(Nomen.complète!Z1320),"-",Nomen.complète!Z1320)</f>
        <v>1</v>
      </c>
      <c r="F1320" s="190">
        <f>IF(ISBLANK(Nomen.complète!AA1320),"-",Nomen.complète!AA1320)</f>
        <v>5</v>
      </c>
      <c r="G1320" s="191">
        <f>IF(ISBLANK(Nomen.complète!AB1320),"-",Nomen.complète!AB1320)</f>
        <v>90</v>
      </c>
      <c r="H1320" s="191">
        <f>IF(ISBLANK(Nomen.complète!AC1320),"-",Nomen.complète!AC1320)</f>
        <v>0</v>
      </c>
    </row>
    <row r="1321" spans="1:8" x14ac:dyDescent="0.2">
      <c r="A1321" s="164">
        <f>IF(ISBLANK(Nomen.complète!V1321),"-",Nomen.complète!V1321)</f>
        <v>95460000</v>
      </c>
      <c r="B1321" s="189" t="str">
        <f>IF(ISBLANK(Nomen.complète!W1321),"-",Nomen.complète!W1321)</f>
        <v>EPD ES Tourismusmanagement (OCM 2017)</v>
      </c>
      <c r="C1321" s="190">
        <f>IF(ISBLANK(Nomen.complète!X1321),"-",Nomen.complète!X1321)</f>
        <v>19</v>
      </c>
      <c r="D1321" s="190">
        <f>IF(ISBLANK(Nomen.complète!Y1321),"-",Nomen.complète!Y1321)</f>
        <v>65</v>
      </c>
      <c r="E1321" s="190">
        <f>IF(ISBLANK(Nomen.complète!Z1321),"-",Nomen.complète!Z1321)</f>
        <v>1</v>
      </c>
      <c r="F1321" s="190">
        <f>IF(ISBLANK(Nomen.complète!AA1321),"-",Nomen.complète!AA1321)</f>
        <v>5</v>
      </c>
      <c r="G1321" s="191">
        <f>IF(ISBLANK(Nomen.complète!AB1321),"-",Nomen.complète!AB1321)</f>
        <v>90</v>
      </c>
      <c r="H1321" s="191">
        <f>IF(ISBLANK(Nomen.complète!AC1321),"-",Nomen.complète!AC1321)</f>
        <v>0</v>
      </c>
    </row>
    <row r="1322" spans="1:8" x14ac:dyDescent="0.2">
      <c r="A1322" s="164">
        <f>IF(ISBLANK(Nomen.complète!V1322),"-",Nomen.complète!V1322)</f>
        <v>95380000</v>
      </c>
      <c r="B1322" s="189" t="str">
        <f>IF(ISBLANK(Nomen.complète!W1322),"-",Nomen.complète!W1322)</f>
        <v>EPD ES Télécommunication (OCM 2005)</v>
      </c>
      <c r="C1322" s="190">
        <f>IF(ISBLANK(Nomen.complète!X1322),"-",Nomen.complète!X1322)</f>
        <v>19</v>
      </c>
      <c r="D1322" s="190">
        <f>IF(ISBLANK(Nomen.complète!Y1322),"-",Nomen.complète!Y1322)</f>
        <v>65</v>
      </c>
      <c r="E1322" s="190">
        <f>IF(ISBLANK(Nomen.complète!Z1322),"-",Nomen.complète!Z1322)</f>
        <v>1</v>
      </c>
      <c r="F1322" s="190">
        <f>IF(ISBLANK(Nomen.complète!AA1322),"-",Nomen.complète!AA1322)</f>
        <v>5</v>
      </c>
      <c r="G1322" s="191">
        <f>IF(ISBLANK(Nomen.complète!AB1322),"-",Nomen.complète!AB1322)</f>
        <v>90</v>
      </c>
      <c r="H1322" s="191">
        <f>IF(ISBLANK(Nomen.complète!AC1322),"-",Nomen.complète!AC1322)</f>
        <v>0</v>
      </c>
    </row>
    <row r="1323" spans="1:8" x14ac:dyDescent="0.2">
      <c r="A1323" s="164">
        <f>IF(ISBLANK(Nomen.complète!V1323),"-",Nomen.complète!V1323)</f>
        <v>95940000</v>
      </c>
      <c r="B1323" s="189" t="str">
        <f>IF(ISBLANK(Nomen.complète!W1323),"-",Nomen.complète!W1323)</f>
        <v>EPD ES expert en sécurité d'installations électriques (OCM 2017)</v>
      </c>
      <c r="C1323" s="190">
        <f>IF(ISBLANK(Nomen.complète!X1323),"-",Nomen.complète!X1323)</f>
        <v>19</v>
      </c>
      <c r="D1323" s="190">
        <f>IF(ISBLANK(Nomen.complète!Y1323),"-",Nomen.complète!Y1323)</f>
        <v>65</v>
      </c>
      <c r="E1323" s="190">
        <f>IF(ISBLANK(Nomen.complète!Z1323),"-",Nomen.complète!Z1323)</f>
        <v>1</v>
      </c>
      <c r="F1323" s="190">
        <f>IF(ISBLANK(Nomen.complète!AA1323),"-",Nomen.complète!AA1323)</f>
        <v>5</v>
      </c>
      <c r="G1323" s="191">
        <f>IF(ISBLANK(Nomen.complète!AB1323),"-",Nomen.complète!AB1323)</f>
        <v>90</v>
      </c>
      <c r="H1323" s="191">
        <f>IF(ISBLANK(Nomen.complète!AC1323),"-",Nomen.complète!AC1323)</f>
        <v>0</v>
      </c>
    </row>
    <row r="1324" spans="1:8" x14ac:dyDescent="0.2">
      <c r="A1324" s="164">
        <f>IF(ISBLANK(Nomen.complète!V1324),"-",Nomen.complète!V1324)</f>
        <v>71121000</v>
      </c>
      <c r="B1324" s="189" t="str">
        <f>IF(ISBLANK(Nomen.complète!W1324),"-",Nomen.complète!W1324)</f>
        <v>Ecobiologiste de la construction BF</v>
      </c>
      <c r="C1324" s="190">
        <f>IF(ISBLANK(Nomen.complète!X1324),"-",Nomen.complète!X1324)</f>
        <v>18</v>
      </c>
      <c r="D1324" s="190">
        <f>IF(ISBLANK(Nomen.complète!Y1324),"-",Nomen.complète!Y1324)</f>
        <v>65</v>
      </c>
      <c r="E1324" s="190">
        <f>IF(ISBLANK(Nomen.complète!Z1324),"-",Nomen.complète!Z1324)</f>
        <v>1</v>
      </c>
      <c r="F1324" s="190">
        <f>IF(ISBLANK(Nomen.complète!AA1324),"-",Nomen.complète!AA1324)</f>
        <v>5</v>
      </c>
      <c r="G1324" s="191">
        <f>IF(ISBLANK(Nomen.complète!AB1324),"-",Nomen.complète!AB1324)</f>
        <v>90</v>
      </c>
      <c r="H1324" s="191">
        <f>IF(ISBLANK(Nomen.complète!AC1324),"-",Nomen.complète!AC1324)</f>
        <v>0</v>
      </c>
    </row>
    <row r="1325" spans="1:8" x14ac:dyDescent="0.2">
      <c r="A1325" s="164">
        <f>IF(ISBLANK(Nomen.complète!V1325),"-",Nomen.complète!V1325)</f>
        <v>71130000</v>
      </c>
      <c r="B1325" s="189" t="str">
        <f>IF(ISBLANK(Nomen.complète!W1325),"-",Nomen.complète!W1325)</f>
        <v>Ecobiologiste de la construction, dipl.</v>
      </c>
      <c r="C1325" s="190">
        <f>IF(ISBLANK(Nomen.complète!X1325),"-",Nomen.complète!X1325)</f>
        <v>18</v>
      </c>
      <c r="D1325" s="190">
        <f>IF(ISBLANK(Nomen.complète!Y1325),"-",Nomen.complète!Y1325)</f>
        <v>65</v>
      </c>
      <c r="E1325" s="190">
        <f>IF(ISBLANK(Nomen.complète!Z1325),"-",Nomen.complète!Z1325)</f>
        <v>1</v>
      </c>
      <c r="F1325" s="190">
        <f>IF(ISBLANK(Nomen.complète!AA1325),"-",Nomen.complète!AA1325)</f>
        <v>5</v>
      </c>
      <c r="G1325" s="191">
        <f>IF(ISBLANK(Nomen.complète!AB1325),"-",Nomen.complète!AB1325)</f>
        <v>90</v>
      </c>
      <c r="H1325" s="191">
        <f>IF(ISBLANK(Nomen.complète!AC1325),"-",Nomen.complète!AC1325)</f>
        <v>0</v>
      </c>
    </row>
    <row r="1326" spans="1:8" x14ac:dyDescent="0.2">
      <c r="A1326" s="164">
        <f>IF(ISBLANK(Nomen.complète!V1326),"-",Nomen.complète!V1326)</f>
        <v>73070000</v>
      </c>
      <c r="B1326" s="189" t="str">
        <f>IF(ISBLANK(Nomen.complète!W1326),"-",Nomen.complète!W1326)</f>
        <v>Economie bancaire ES (OCM 2005)</v>
      </c>
      <c r="C1326" s="190">
        <f>IF(ISBLANK(Nomen.complète!X1326),"-",Nomen.complète!X1326)</f>
        <v>19</v>
      </c>
      <c r="D1326" s="190">
        <f>IF(ISBLANK(Nomen.complète!Y1326),"-",Nomen.complète!Y1326)</f>
        <v>65</v>
      </c>
      <c r="E1326" s="190">
        <f>IF(ISBLANK(Nomen.complète!Z1326),"-",Nomen.complète!Z1326)</f>
        <v>1</v>
      </c>
      <c r="F1326" s="190">
        <f>IF(ISBLANK(Nomen.complète!AA1326),"-",Nomen.complète!AA1326)</f>
        <v>5</v>
      </c>
      <c r="G1326" s="191">
        <f>IF(ISBLANK(Nomen.complète!AB1326),"-",Nomen.complète!AB1326)</f>
        <v>0</v>
      </c>
      <c r="H1326" s="191">
        <f>IF(ISBLANK(Nomen.complète!AC1326),"-",Nomen.complète!AC1326)</f>
        <v>0</v>
      </c>
    </row>
    <row r="1327" spans="1:8" x14ac:dyDescent="0.2">
      <c r="A1327" s="164">
        <f>IF(ISBLANK(Nomen.complète!V1327),"-",Nomen.complète!V1327)</f>
        <v>77830000</v>
      </c>
      <c r="B1327" s="189" t="str">
        <f>IF(ISBLANK(Nomen.complète!W1327),"-",Nomen.complète!W1327)</f>
        <v>Economie d'assurance ES (OCM 2005)</v>
      </c>
      <c r="C1327" s="190">
        <f>IF(ISBLANK(Nomen.complète!X1327),"-",Nomen.complète!X1327)</f>
        <v>19</v>
      </c>
      <c r="D1327" s="190">
        <f>IF(ISBLANK(Nomen.complète!Y1327),"-",Nomen.complète!Y1327)</f>
        <v>65</v>
      </c>
      <c r="E1327" s="190">
        <f>IF(ISBLANK(Nomen.complète!Z1327),"-",Nomen.complète!Z1327)</f>
        <v>1</v>
      </c>
      <c r="F1327" s="190">
        <f>IF(ISBLANK(Nomen.complète!AA1327),"-",Nomen.complète!AA1327)</f>
        <v>5</v>
      </c>
      <c r="G1327" s="191">
        <f>IF(ISBLANK(Nomen.complète!AB1327),"-",Nomen.complète!AB1327)</f>
        <v>0</v>
      </c>
      <c r="H1327" s="191">
        <f>IF(ISBLANK(Nomen.complète!AC1327),"-",Nomen.complète!AC1327)</f>
        <v>0</v>
      </c>
    </row>
    <row r="1328" spans="1:8" x14ac:dyDescent="0.2">
      <c r="A1328" s="164">
        <f>IF(ISBLANK(Nomen.complète!V1328),"-",Nomen.complète!V1328)</f>
        <v>73651000</v>
      </c>
      <c r="B1328" s="189" t="str">
        <f>IF(ISBLANK(Nomen.complète!W1328),"-",Nomen.complète!W1328)</f>
        <v>Economie d'entreprise ES (OCM 2005+2017)</v>
      </c>
      <c r="C1328" s="190">
        <f>IF(ISBLANK(Nomen.complète!X1328),"-",Nomen.complète!X1328)</f>
        <v>18</v>
      </c>
      <c r="D1328" s="190">
        <f>IF(ISBLANK(Nomen.complète!Y1328),"-",Nomen.complète!Y1328)</f>
        <v>65</v>
      </c>
      <c r="E1328" s="190">
        <f>IF(ISBLANK(Nomen.complète!Z1328),"-",Nomen.complète!Z1328)</f>
        <v>1</v>
      </c>
      <c r="F1328" s="190">
        <f>IF(ISBLANK(Nomen.complète!AA1328),"-",Nomen.complète!AA1328)</f>
        <v>5</v>
      </c>
      <c r="G1328" s="191">
        <f>IF(ISBLANK(Nomen.complète!AB1328),"-",Nomen.complète!AB1328)</f>
        <v>0</v>
      </c>
      <c r="H1328" s="191">
        <f>IF(ISBLANK(Nomen.complète!AC1328),"-",Nomen.complète!AC1328)</f>
        <v>0</v>
      </c>
    </row>
    <row r="1329" spans="1:8" x14ac:dyDescent="0.2">
      <c r="A1329" s="164">
        <f>IF(ISBLANK(Nomen.complète!V1329),"-",Nomen.complète!V1329)</f>
        <v>73651001</v>
      </c>
      <c r="B1329" s="189" t="str">
        <f>IF(ISBLANK(Nomen.complète!W1329),"-",Nomen.complète!W1329)</f>
        <v>Economie d'entreprise ES - Economie bancaire (OCM 2005+2017)</v>
      </c>
      <c r="C1329" s="190">
        <f>IF(ISBLANK(Nomen.complète!X1329),"-",Nomen.complète!X1329)</f>
        <v>18</v>
      </c>
      <c r="D1329" s="190">
        <f>IF(ISBLANK(Nomen.complète!Y1329),"-",Nomen.complète!Y1329)</f>
        <v>65</v>
      </c>
      <c r="E1329" s="190">
        <f>IF(ISBLANK(Nomen.complète!Z1329),"-",Nomen.complète!Z1329)</f>
        <v>1</v>
      </c>
      <c r="F1329" s="190">
        <f>IF(ISBLANK(Nomen.complète!AA1329),"-",Nomen.complète!AA1329)</f>
        <v>5</v>
      </c>
      <c r="G1329" s="191">
        <f>IF(ISBLANK(Nomen.complète!AB1329),"-",Nomen.complète!AB1329)</f>
        <v>0</v>
      </c>
      <c r="H1329" s="191">
        <f>IF(ISBLANK(Nomen.complète!AC1329),"-",Nomen.complète!AC1329)</f>
        <v>0</v>
      </c>
    </row>
    <row r="1330" spans="1:8" x14ac:dyDescent="0.2">
      <c r="A1330" s="164">
        <f>IF(ISBLANK(Nomen.complète!V1330),"-",Nomen.complète!V1330)</f>
        <v>73651002</v>
      </c>
      <c r="B1330" s="189" t="str">
        <f>IF(ISBLANK(Nomen.complète!W1330),"-",Nomen.complète!W1330)</f>
        <v>Economie d'entreprise ES - Finance (OCM 2005+2017)</v>
      </c>
      <c r="C1330" s="190">
        <f>IF(ISBLANK(Nomen.complète!X1330),"-",Nomen.complète!X1330)</f>
        <v>18</v>
      </c>
      <c r="D1330" s="190">
        <f>IF(ISBLANK(Nomen.complète!Y1330),"-",Nomen.complète!Y1330)</f>
        <v>65</v>
      </c>
      <c r="E1330" s="190">
        <f>IF(ISBLANK(Nomen.complète!Z1330),"-",Nomen.complète!Z1330)</f>
        <v>1</v>
      </c>
      <c r="F1330" s="190">
        <f>IF(ISBLANK(Nomen.complète!AA1330),"-",Nomen.complète!AA1330)</f>
        <v>5</v>
      </c>
      <c r="G1330" s="191">
        <f>IF(ISBLANK(Nomen.complète!AB1330),"-",Nomen.complète!AB1330)</f>
        <v>0</v>
      </c>
      <c r="H1330" s="191">
        <f>IF(ISBLANK(Nomen.complète!AC1330),"-",Nomen.complète!AC1330)</f>
        <v>0</v>
      </c>
    </row>
    <row r="1331" spans="1:8" x14ac:dyDescent="0.2">
      <c r="A1331" s="164">
        <f>IF(ISBLANK(Nomen.complète!V1331),"-",Nomen.complète!V1331)</f>
        <v>73651003</v>
      </c>
      <c r="B1331" s="189" t="str">
        <f>IF(ISBLANK(Nomen.complète!W1331),"-",Nomen.complète!W1331)</f>
        <v>Economie d'entreprise ES - Management général (OCM 2005+2017)</v>
      </c>
      <c r="C1331" s="190">
        <f>IF(ISBLANK(Nomen.complète!X1331),"-",Nomen.complète!X1331)</f>
        <v>18</v>
      </c>
      <c r="D1331" s="190">
        <f>IF(ISBLANK(Nomen.complète!Y1331),"-",Nomen.complète!Y1331)</f>
        <v>65</v>
      </c>
      <c r="E1331" s="190">
        <f>IF(ISBLANK(Nomen.complète!Z1331),"-",Nomen.complète!Z1331)</f>
        <v>1</v>
      </c>
      <c r="F1331" s="190">
        <f>IF(ISBLANK(Nomen.complète!AA1331),"-",Nomen.complète!AA1331)</f>
        <v>5</v>
      </c>
      <c r="G1331" s="191">
        <f>IF(ISBLANK(Nomen.complète!AB1331),"-",Nomen.complète!AB1331)</f>
        <v>0</v>
      </c>
      <c r="H1331" s="191">
        <f>IF(ISBLANK(Nomen.complète!AC1331),"-",Nomen.complète!AC1331)</f>
        <v>0</v>
      </c>
    </row>
    <row r="1332" spans="1:8" x14ac:dyDescent="0.2">
      <c r="A1332" s="164">
        <f>IF(ISBLANK(Nomen.complète!V1332),"-",Nomen.complète!V1332)</f>
        <v>73651004</v>
      </c>
      <c r="B1332" s="189" t="str">
        <f>IF(ISBLANK(Nomen.complète!W1332),"-",Nomen.complète!W1332)</f>
        <v>Economie d'entreprise ES - SAP (OCM 2005+2017)</v>
      </c>
      <c r="C1332" s="190">
        <f>IF(ISBLANK(Nomen.complète!X1332),"-",Nomen.complète!X1332)</f>
        <v>18</v>
      </c>
      <c r="D1332" s="190">
        <f>IF(ISBLANK(Nomen.complète!Y1332),"-",Nomen.complète!Y1332)</f>
        <v>65</v>
      </c>
      <c r="E1332" s="190">
        <f>IF(ISBLANK(Nomen.complète!Z1332),"-",Nomen.complète!Z1332)</f>
        <v>1</v>
      </c>
      <c r="F1332" s="190">
        <f>IF(ISBLANK(Nomen.complète!AA1332),"-",Nomen.complète!AA1332)</f>
        <v>5</v>
      </c>
      <c r="G1332" s="191">
        <f>IF(ISBLANK(Nomen.complète!AB1332),"-",Nomen.complète!AB1332)</f>
        <v>0</v>
      </c>
      <c r="H1332" s="191">
        <f>IF(ISBLANK(Nomen.complète!AC1332),"-",Nomen.complète!AC1332)</f>
        <v>0</v>
      </c>
    </row>
    <row r="1333" spans="1:8" x14ac:dyDescent="0.2">
      <c r="A1333" s="164">
        <f>IF(ISBLANK(Nomen.complète!V1333),"-",Nomen.complète!V1333)</f>
        <v>94740000</v>
      </c>
      <c r="B1333" s="189" t="str">
        <f>IF(ISBLANK(Nomen.complète!W1333),"-",Nomen.complète!W1333)</f>
        <v>Economie forestière ES (OCM 2005)</v>
      </c>
      <c r="C1333" s="190">
        <f>IF(ISBLANK(Nomen.complète!X1333),"-",Nomen.complète!X1333)</f>
        <v>18</v>
      </c>
      <c r="D1333" s="190">
        <f>IF(ISBLANK(Nomen.complète!Y1333),"-",Nomen.complète!Y1333)</f>
        <v>65</v>
      </c>
      <c r="E1333" s="190">
        <f>IF(ISBLANK(Nomen.complète!Z1333),"-",Nomen.complète!Z1333)</f>
        <v>1</v>
      </c>
      <c r="F1333" s="190">
        <f>IF(ISBLANK(Nomen.complète!AA1333),"-",Nomen.complète!AA1333)</f>
        <v>5</v>
      </c>
      <c r="G1333" s="191">
        <f>IF(ISBLANK(Nomen.complète!AB1333),"-",Nomen.complète!AB1333)</f>
        <v>0</v>
      </c>
      <c r="H1333" s="191">
        <f>IF(ISBLANK(Nomen.complète!AC1333),"-",Nomen.complète!AC1333)</f>
        <v>0</v>
      </c>
    </row>
    <row r="1334" spans="1:8" x14ac:dyDescent="0.2">
      <c r="A1334" s="164">
        <f>IF(ISBLANK(Nomen.complète!V1334),"-",Nomen.complète!V1334)</f>
        <v>60140000</v>
      </c>
      <c r="B1334" s="189" t="str">
        <f>IF(ISBLANK(Nomen.complète!W1334),"-",Nomen.complète!W1334)</f>
        <v>Economie textile ES (OCM 2005)</v>
      </c>
      <c r="C1334" s="190">
        <f>IF(ISBLANK(Nomen.complète!X1334),"-",Nomen.complète!X1334)</f>
        <v>19</v>
      </c>
      <c r="D1334" s="190">
        <f>IF(ISBLANK(Nomen.complète!Y1334),"-",Nomen.complète!Y1334)</f>
        <v>65</v>
      </c>
      <c r="E1334" s="190">
        <f>IF(ISBLANK(Nomen.complète!Z1334),"-",Nomen.complète!Z1334)</f>
        <v>1</v>
      </c>
      <c r="F1334" s="190">
        <f>IF(ISBLANK(Nomen.complète!AA1334),"-",Nomen.complète!AA1334)</f>
        <v>5</v>
      </c>
      <c r="G1334" s="191">
        <f>IF(ISBLANK(Nomen.complète!AB1334),"-",Nomen.complète!AB1334)</f>
        <v>0</v>
      </c>
      <c r="H1334" s="191">
        <f>IF(ISBLANK(Nomen.complète!AC1334),"-",Nomen.complète!AC1334)</f>
        <v>0</v>
      </c>
    </row>
    <row r="1335" spans="1:8" x14ac:dyDescent="0.2">
      <c r="A1335" s="164">
        <f>IF(ISBLANK(Nomen.complète!V1335),"-",Nomen.complète!V1335)</f>
        <v>73140000</v>
      </c>
      <c r="B1335" s="189" t="str">
        <f>IF(ISBLANK(Nomen.complète!W1335),"-",Nomen.complète!W1335)</f>
        <v>Economiste d'entreprise (tertiaire - non réglementé)</v>
      </c>
      <c r="C1335" s="190">
        <f>IF(ISBLANK(Nomen.complète!X1335),"-",Nomen.complète!X1335)</f>
        <v>18</v>
      </c>
      <c r="D1335" s="190">
        <f>IF(ISBLANK(Nomen.complète!Y1335),"-",Nomen.complète!Y1335)</f>
        <v>65</v>
      </c>
      <c r="E1335" s="190">
        <f>IF(ISBLANK(Nomen.complète!Z1335),"-",Nomen.complète!Z1335)</f>
        <v>1</v>
      </c>
      <c r="F1335" s="190">
        <f>IF(ISBLANK(Nomen.complète!AA1335),"-",Nomen.complète!AA1335)</f>
        <v>5</v>
      </c>
      <c r="G1335" s="191">
        <f>IF(ISBLANK(Nomen.complète!AB1335),"-",Nomen.complète!AB1335)</f>
        <v>90</v>
      </c>
      <c r="H1335" s="191">
        <f>IF(ISBLANK(Nomen.complète!AC1335),"-",Nomen.complète!AC1335)</f>
        <v>0</v>
      </c>
    </row>
    <row r="1336" spans="1:8" x14ac:dyDescent="0.2">
      <c r="A1336" s="164">
        <f>IF(ISBLANK(Nomen.complète!V1336),"-",Nomen.complète!V1336)</f>
        <v>73170000</v>
      </c>
      <c r="B1336" s="189" t="str">
        <f>IF(ISBLANK(Nomen.complète!W1336),"-",Nomen.complète!W1336)</f>
        <v>Economiste d'entreprise DPG (tertiaire - non réglementé)</v>
      </c>
      <c r="C1336" s="190">
        <f>IF(ISBLANK(Nomen.complète!X1336),"-",Nomen.complète!X1336)</f>
        <v>18</v>
      </c>
      <c r="D1336" s="190">
        <f>IF(ISBLANK(Nomen.complète!Y1336),"-",Nomen.complète!Y1336)</f>
        <v>65</v>
      </c>
      <c r="E1336" s="190">
        <f>IF(ISBLANK(Nomen.complète!Z1336),"-",Nomen.complète!Z1336)</f>
        <v>1</v>
      </c>
      <c r="F1336" s="190">
        <f>IF(ISBLANK(Nomen.complète!AA1336),"-",Nomen.complète!AA1336)</f>
        <v>5</v>
      </c>
      <c r="G1336" s="191">
        <f>IF(ISBLANK(Nomen.complète!AB1336),"-",Nomen.complète!AB1336)</f>
        <v>90</v>
      </c>
      <c r="H1336" s="191">
        <f>IF(ISBLANK(Nomen.complète!AC1336),"-",Nomen.complète!AC1336)</f>
        <v>0</v>
      </c>
    </row>
    <row r="1337" spans="1:8" x14ac:dyDescent="0.2">
      <c r="A1337" s="164">
        <f>IF(ISBLANK(Nomen.complète!V1337),"-",Nomen.complète!V1337)</f>
        <v>85071000</v>
      </c>
      <c r="B1337" s="189" t="str">
        <f>IF(ISBLANK(Nomen.complète!W1337),"-",Nomen.complète!W1337)</f>
        <v>Economiste d'entreprise PME, dipl.</v>
      </c>
      <c r="C1337" s="190">
        <f>IF(ISBLANK(Nomen.complète!X1337),"-",Nomen.complète!X1337)</f>
        <v>18</v>
      </c>
      <c r="D1337" s="190">
        <f>IF(ISBLANK(Nomen.complète!Y1337),"-",Nomen.complète!Y1337)</f>
        <v>65</v>
      </c>
      <c r="E1337" s="190">
        <f>IF(ISBLANK(Nomen.complète!Z1337),"-",Nomen.complète!Z1337)</f>
        <v>1</v>
      </c>
      <c r="F1337" s="190">
        <f>IF(ISBLANK(Nomen.complète!AA1337),"-",Nomen.complète!AA1337)</f>
        <v>5</v>
      </c>
      <c r="G1337" s="191">
        <f>IF(ISBLANK(Nomen.complète!AB1337),"-",Nomen.complète!AB1337)</f>
        <v>90</v>
      </c>
      <c r="H1337" s="191">
        <f>IF(ISBLANK(Nomen.complète!AC1337),"-",Nomen.complète!AC1337)</f>
        <v>0</v>
      </c>
    </row>
    <row r="1338" spans="1:8" x14ac:dyDescent="0.2">
      <c r="A1338" s="164">
        <f>IF(ISBLANK(Nomen.complète!V1338),"-",Nomen.complète!V1338)</f>
        <v>85070000</v>
      </c>
      <c r="B1338" s="189" t="str">
        <f>IF(ISBLANK(Nomen.complète!W1338),"-",Nomen.complète!W1338)</f>
        <v>Economiste d'entreprise dans les arts et métiers, dipl.</v>
      </c>
      <c r="C1338" s="190">
        <f>IF(ISBLANK(Nomen.complète!X1338),"-",Nomen.complète!X1338)</f>
        <v>18</v>
      </c>
      <c r="D1338" s="190">
        <f>IF(ISBLANK(Nomen.complète!Y1338),"-",Nomen.complète!Y1338)</f>
        <v>65</v>
      </c>
      <c r="E1338" s="190">
        <f>IF(ISBLANK(Nomen.complète!Z1338),"-",Nomen.complète!Z1338)</f>
        <v>1</v>
      </c>
      <c r="F1338" s="190">
        <f>IF(ISBLANK(Nomen.complète!AA1338),"-",Nomen.complète!AA1338)</f>
        <v>5</v>
      </c>
      <c r="G1338" s="191">
        <f>IF(ISBLANK(Nomen.complète!AB1338),"-",Nomen.complète!AB1338)</f>
        <v>90</v>
      </c>
      <c r="H1338" s="191">
        <f>IF(ISBLANK(Nomen.complète!AC1338),"-",Nomen.complète!AC1338)</f>
        <v>0</v>
      </c>
    </row>
    <row r="1339" spans="1:8" x14ac:dyDescent="0.2">
      <c r="A1339" s="164">
        <f>IF(ISBLANK(Nomen.complète!V1339),"-",Nomen.complète!V1339)</f>
        <v>74150000</v>
      </c>
      <c r="B1339" s="189" t="str">
        <f>IF(ISBLANK(Nomen.complète!W1339),"-",Nomen.complète!W1339)</f>
        <v>Economiste diplômé en administration</v>
      </c>
      <c r="C1339" s="190">
        <f>IF(ISBLANK(Nomen.complète!X1339),"-",Nomen.complète!X1339)</f>
        <v>18</v>
      </c>
      <c r="D1339" s="190">
        <f>IF(ISBLANK(Nomen.complète!Y1339),"-",Nomen.complète!Y1339)</f>
        <v>65</v>
      </c>
      <c r="E1339" s="190">
        <f>IF(ISBLANK(Nomen.complète!Z1339),"-",Nomen.complète!Z1339)</f>
        <v>1</v>
      </c>
      <c r="F1339" s="190">
        <f>IF(ISBLANK(Nomen.complète!AA1339),"-",Nomen.complète!AA1339)</f>
        <v>5</v>
      </c>
      <c r="G1339" s="191">
        <f>IF(ISBLANK(Nomen.complète!AB1339),"-",Nomen.complète!AB1339)</f>
        <v>90</v>
      </c>
      <c r="H1339" s="191">
        <f>IF(ISBLANK(Nomen.complète!AC1339),"-",Nomen.complète!AC1339)</f>
        <v>0</v>
      </c>
    </row>
    <row r="1340" spans="1:8" x14ac:dyDescent="0.2">
      <c r="A1340" s="164">
        <f>IF(ISBLANK(Nomen.complète!V1340),"-",Nomen.complète!V1340)</f>
        <v>75500000</v>
      </c>
      <c r="B1340" s="189" t="str">
        <f>IF(ISBLANK(Nomen.complète!W1340),"-",Nomen.complète!W1340)</f>
        <v>Economiste du commerce de détail, dipl.</v>
      </c>
      <c r="C1340" s="190">
        <f>IF(ISBLANK(Nomen.complète!X1340),"-",Nomen.complète!X1340)</f>
        <v>18</v>
      </c>
      <c r="D1340" s="190">
        <f>IF(ISBLANK(Nomen.complète!Y1340),"-",Nomen.complète!Y1340)</f>
        <v>65</v>
      </c>
      <c r="E1340" s="190">
        <f>IF(ISBLANK(Nomen.complète!Z1340),"-",Nomen.complète!Z1340)</f>
        <v>1</v>
      </c>
      <c r="F1340" s="190">
        <f>IF(ISBLANK(Nomen.complète!AA1340),"-",Nomen.complète!AA1340)</f>
        <v>5</v>
      </c>
      <c r="G1340" s="191">
        <f>IF(ISBLANK(Nomen.complète!AB1340),"-",Nomen.complète!AB1340)</f>
        <v>90</v>
      </c>
      <c r="H1340" s="191">
        <f>IF(ISBLANK(Nomen.complète!AC1340),"-",Nomen.complète!AC1340)</f>
        <v>0</v>
      </c>
    </row>
    <row r="1341" spans="1:8" x14ac:dyDescent="0.2">
      <c r="A1341" s="164">
        <f>IF(ISBLANK(Nomen.complète!V1341),"-",Nomen.complète!V1341)</f>
        <v>57550000</v>
      </c>
      <c r="B1341" s="189" t="str">
        <f>IF(ISBLANK(Nomen.complète!W1341),"-",Nomen.complète!W1341)</f>
        <v>Ecuyer BF</v>
      </c>
      <c r="C1341" s="190">
        <f>IF(ISBLANK(Nomen.complète!X1341),"-",Nomen.complète!X1341)</f>
        <v>18</v>
      </c>
      <c r="D1341" s="190">
        <f>IF(ISBLANK(Nomen.complète!Y1341),"-",Nomen.complète!Y1341)</f>
        <v>65</v>
      </c>
      <c r="E1341" s="190">
        <f>IF(ISBLANK(Nomen.complète!Z1341),"-",Nomen.complète!Z1341)</f>
        <v>1</v>
      </c>
      <c r="F1341" s="190">
        <f>IF(ISBLANK(Nomen.complète!AA1341),"-",Nomen.complète!AA1341)</f>
        <v>5</v>
      </c>
      <c r="G1341" s="191">
        <f>IF(ISBLANK(Nomen.complète!AB1341),"-",Nomen.complète!AB1341)</f>
        <v>90</v>
      </c>
      <c r="H1341" s="191">
        <f>IF(ISBLANK(Nomen.complète!AC1341),"-",Nomen.complète!AC1341)</f>
        <v>0</v>
      </c>
    </row>
    <row r="1342" spans="1:8" x14ac:dyDescent="0.2">
      <c r="A1342" s="164">
        <f>IF(ISBLANK(Nomen.complète!V1342),"-",Nomen.complète!V1342)</f>
        <v>86670000</v>
      </c>
      <c r="B1342" s="189" t="str">
        <f>IF(ISBLANK(Nomen.complète!W1342),"-",Nomen.complète!W1342)</f>
        <v>Educateur d'institution sociale (tertiaire - non réglementé)</v>
      </c>
      <c r="C1342" s="190">
        <f>IF(ISBLANK(Nomen.complète!X1342),"-",Nomen.complète!X1342)</f>
        <v>18</v>
      </c>
      <c r="D1342" s="190">
        <f>IF(ISBLANK(Nomen.complète!Y1342),"-",Nomen.complète!Y1342)</f>
        <v>65</v>
      </c>
      <c r="E1342" s="190">
        <f>IF(ISBLANK(Nomen.complète!Z1342),"-",Nomen.complète!Z1342)</f>
        <v>1</v>
      </c>
      <c r="F1342" s="190">
        <f>IF(ISBLANK(Nomen.complète!AA1342),"-",Nomen.complète!AA1342)</f>
        <v>5</v>
      </c>
      <c r="G1342" s="191">
        <f>IF(ISBLANK(Nomen.complète!AB1342),"-",Nomen.complète!AB1342)</f>
        <v>90</v>
      </c>
      <c r="H1342" s="191">
        <f>IF(ISBLANK(Nomen.complète!AC1342),"-",Nomen.complète!AC1342)</f>
        <v>0</v>
      </c>
    </row>
    <row r="1343" spans="1:8" x14ac:dyDescent="0.2">
      <c r="A1343" s="164">
        <f>IF(ISBLANK(Nomen.complète!V1343),"-",Nomen.complète!V1343)</f>
        <v>86541000</v>
      </c>
      <c r="B1343" s="189" t="str">
        <f>IF(ISBLANK(Nomen.complète!W1343),"-",Nomen.complète!W1343)</f>
        <v>Education de l'enfance ES (OCM 2005)</v>
      </c>
      <c r="C1343" s="190">
        <f>IF(ISBLANK(Nomen.complète!X1343),"-",Nomen.complète!X1343)</f>
        <v>18</v>
      </c>
      <c r="D1343" s="190">
        <f>IF(ISBLANK(Nomen.complète!Y1343),"-",Nomen.complète!Y1343)</f>
        <v>65</v>
      </c>
      <c r="E1343" s="190">
        <f>IF(ISBLANK(Nomen.complète!Z1343),"-",Nomen.complète!Z1343)</f>
        <v>1</v>
      </c>
      <c r="F1343" s="190">
        <f>IF(ISBLANK(Nomen.complète!AA1343),"-",Nomen.complète!AA1343)</f>
        <v>5</v>
      </c>
      <c r="G1343" s="191">
        <f>IF(ISBLANK(Nomen.complète!AB1343),"-",Nomen.complète!AB1343)</f>
        <v>0</v>
      </c>
      <c r="H1343" s="191">
        <f>IF(ISBLANK(Nomen.complète!AC1343),"-",Nomen.complète!AC1343)</f>
        <v>0</v>
      </c>
    </row>
    <row r="1344" spans="1:8" x14ac:dyDescent="0.2">
      <c r="A1344" s="164">
        <f>IF(ISBLANK(Nomen.complète!V1344),"-",Nomen.complète!V1344)</f>
        <v>86542000</v>
      </c>
      <c r="B1344" s="189" t="str">
        <f>IF(ISBLANK(Nomen.complète!W1344),"-",Nomen.complète!W1344)</f>
        <v>Education de l'enfance ES (OCM 2017)</v>
      </c>
      <c r="C1344" s="190">
        <f>IF(ISBLANK(Nomen.complète!X1344),"-",Nomen.complète!X1344)</f>
        <v>18</v>
      </c>
      <c r="D1344" s="190">
        <f>IF(ISBLANK(Nomen.complète!Y1344),"-",Nomen.complète!Y1344)</f>
        <v>65</v>
      </c>
      <c r="E1344" s="190">
        <f>IF(ISBLANK(Nomen.complète!Z1344),"-",Nomen.complète!Z1344)</f>
        <v>1</v>
      </c>
      <c r="F1344" s="190">
        <f>IF(ISBLANK(Nomen.complète!AA1344),"-",Nomen.complète!AA1344)</f>
        <v>5</v>
      </c>
      <c r="G1344" s="191">
        <f>IF(ISBLANK(Nomen.complète!AB1344),"-",Nomen.complète!AB1344)</f>
        <v>90</v>
      </c>
      <c r="H1344" s="191">
        <f>IF(ISBLANK(Nomen.complète!AC1344),"-",Nomen.complète!AC1344)</f>
        <v>0</v>
      </c>
    </row>
    <row r="1345" spans="1:8" x14ac:dyDescent="0.2">
      <c r="A1345" s="164">
        <f>IF(ISBLANK(Nomen.complète!V1345),"-",Nomen.complète!V1345)</f>
        <v>86152000</v>
      </c>
      <c r="B1345" s="189" t="str">
        <f>IF(ISBLANK(Nomen.complète!W1345),"-",Nomen.complète!W1345)</f>
        <v>Education du mouvement ES (OCM 2017)</v>
      </c>
      <c r="C1345" s="190">
        <f>IF(ISBLANK(Nomen.complète!X1345),"-",Nomen.complète!X1345)</f>
        <v>18</v>
      </c>
      <c r="D1345" s="190">
        <f>IF(ISBLANK(Nomen.complète!Y1345),"-",Nomen.complète!Y1345)</f>
        <v>65</v>
      </c>
      <c r="E1345" s="190">
        <f>IF(ISBLANK(Nomen.complète!Z1345),"-",Nomen.complète!Z1345)</f>
        <v>1</v>
      </c>
      <c r="F1345" s="190">
        <f>IF(ISBLANK(Nomen.complète!AA1345),"-",Nomen.complète!AA1345)</f>
        <v>5</v>
      </c>
      <c r="G1345" s="191">
        <f>IF(ISBLANK(Nomen.complète!AB1345),"-",Nomen.complète!AB1345)</f>
        <v>90</v>
      </c>
      <c r="H1345" s="191">
        <f>IF(ISBLANK(Nomen.complète!AC1345),"-",Nomen.complète!AC1345)</f>
        <v>0</v>
      </c>
    </row>
    <row r="1346" spans="1:8" x14ac:dyDescent="0.2">
      <c r="A1346" s="164">
        <f>IF(ISBLANK(Nomen.complète!V1346),"-",Nomen.complète!V1346)</f>
        <v>86791000</v>
      </c>
      <c r="B1346" s="189" t="str">
        <f>IF(ISBLANK(Nomen.complète!W1346),"-",Nomen.complète!W1346)</f>
        <v>Education sociale ES (OCM 2005+2017)</v>
      </c>
      <c r="C1346" s="190">
        <f>IF(ISBLANK(Nomen.complète!X1346),"-",Nomen.complète!X1346)</f>
        <v>18</v>
      </c>
      <c r="D1346" s="190">
        <f>IF(ISBLANK(Nomen.complète!Y1346),"-",Nomen.complète!Y1346)</f>
        <v>65</v>
      </c>
      <c r="E1346" s="190">
        <f>IF(ISBLANK(Nomen.complète!Z1346),"-",Nomen.complète!Z1346)</f>
        <v>1</v>
      </c>
      <c r="F1346" s="190">
        <f>IF(ISBLANK(Nomen.complète!AA1346),"-",Nomen.complète!AA1346)</f>
        <v>5</v>
      </c>
      <c r="G1346" s="191">
        <f>IF(ISBLANK(Nomen.complète!AB1346),"-",Nomen.complète!AB1346)</f>
        <v>0</v>
      </c>
      <c r="H1346" s="191">
        <f>IF(ISBLANK(Nomen.complète!AC1346),"-",Nomen.complète!AC1346)</f>
        <v>0</v>
      </c>
    </row>
    <row r="1347" spans="1:8" x14ac:dyDescent="0.2">
      <c r="A1347" s="164">
        <f>IF(ISBLANK(Nomen.complète!V1347),"-",Nomen.complète!V1347)</f>
        <v>66305000</v>
      </c>
      <c r="B1347" s="189" t="str">
        <f>IF(ISBLANK(Nomen.complète!W1347),"-",Nomen.complète!W1347)</f>
        <v>Electricien chef de projet BF</v>
      </c>
      <c r="C1347" s="190">
        <f>IF(ISBLANK(Nomen.complète!X1347),"-",Nomen.complète!X1347)</f>
        <v>18</v>
      </c>
      <c r="D1347" s="190">
        <f>IF(ISBLANK(Nomen.complète!Y1347),"-",Nomen.complète!Y1347)</f>
        <v>65</v>
      </c>
      <c r="E1347" s="190">
        <f>IF(ISBLANK(Nomen.complète!Z1347),"-",Nomen.complète!Z1347)</f>
        <v>1</v>
      </c>
      <c r="F1347" s="190">
        <f>IF(ISBLANK(Nomen.complète!AA1347),"-",Nomen.complète!AA1347)</f>
        <v>5</v>
      </c>
      <c r="G1347" s="191">
        <f>IF(ISBLANK(Nomen.complète!AB1347),"-",Nomen.complète!AB1347)</f>
        <v>90</v>
      </c>
      <c r="H1347" s="191">
        <f>IF(ISBLANK(Nomen.complète!AC1347),"-",Nomen.complète!AC1347)</f>
        <v>0</v>
      </c>
    </row>
    <row r="1348" spans="1:8" x14ac:dyDescent="0.2">
      <c r="A1348" s="164">
        <f>IF(ISBLANK(Nomen.complète!V1348),"-",Nomen.complète!V1348)</f>
        <v>66307000</v>
      </c>
      <c r="B1348" s="189" t="str">
        <f>IF(ISBLANK(Nomen.complète!W1348),"-",Nomen.complète!W1348)</f>
        <v>Electricien chef de projet en installation et sécurité BF</v>
      </c>
      <c r="C1348" s="190">
        <f>IF(ISBLANK(Nomen.complète!X1348),"-",Nomen.complète!X1348)</f>
        <v>18</v>
      </c>
      <c r="D1348" s="190">
        <f>IF(ISBLANK(Nomen.complète!Y1348),"-",Nomen.complète!Y1348)</f>
        <v>65</v>
      </c>
      <c r="E1348" s="190">
        <f>IF(ISBLANK(Nomen.complète!Z1348),"-",Nomen.complète!Z1348)</f>
        <v>1</v>
      </c>
      <c r="F1348" s="190">
        <f>IF(ISBLANK(Nomen.complète!AA1348),"-",Nomen.complète!AA1348)</f>
        <v>5</v>
      </c>
      <c r="G1348" s="191">
        <f>IF(ISBLANK(Nomen.complète!AB1348),"-",Nomen.complète!AB1348)</f>
        <v>90</v>
      </c>
      <c r="H1348" s="191">
        <f>IF(ISBLANK(Nomen.complète!AC1348),"-",Nomen.complète!AC1348)</f>
        <v>0</v>
      </c>
    </row>
    <row r="1349" spans="1:8" x14ac:dyDescent="0.2">
      <c r="A1349" s="164">
        <f>IF(ISBLANK(Nomen.complète!V1349),"-",Nomen.complète!V1349)</f>
        <v>66309000</v>
      </c>
      <c r="B1349" s="189" t="str">
        <f>IF(ISBLANK(Nomen.complète!W1349),"-",Nomen.complète!W1349)</f>
        <v>Electricien chef de projet en planification BF</v>
      </c>
      <c r="C1349" s="190">
        <f>IF(ISBLANK(Nomen.complète!X1349),"-",Nomen.complète!X1349)</f>
        <v>18</v>
      </c>
      <c r="D1349" s="190">
        <f>IF(ISBLANK(Nomen.complète!Y1349),"-",Nomen.complète!Y1349)</f>
        <v>65</v>
      </c>
      <c r="E1349" s="190">
        <f>IF(ISBLANK(Nomen.complète!Z1349),"-",Nomen.complète!Z1349)</f>
        <v>1</v>
      </c>
      <c r="F1349" s="190">
        <f>IF(ISBLANK(Nomen.complète!AA1349),"-",Nomen.complète!AA1349)</f>
        <v>5</v>
      </c>
      <c r="G1349" s="191">
        <f>IF(ISBLANK(Nomen.complète!AB1349),"-",Nomen.complète!AB1349)</f>
        <v>90</v>
      </c>
      <c r="H1349" s="191">
        <f>IF(ISBLANK(Nomen.complète!AC1349),"-",Nomen.complète!AC1349)</f>
        <v>0</v>
      </c>
    </row>
    <row r="1350" spans="1:8" x14ac:dyDescent="0.2">
      <c r="A1350" s="164">
        <f>IF(ISBLANK(Nomen.complète!V1350),"-",Nomen.complète!V1350)</f>
        <v>66775000</v>
      </c>
      <c r="B1350" s="189" t="str">
        <f>IF(ISBLANK(Nomen.complète!W1350),"-",Nomen.complète!W1350)</f>
        <v>Electricien de réseau, maître</v>
      </c>
      <c r="C1350" s="190">
        <f>IF(ISBLANK(Nomen.complète!X1350),"-",Nomen.complète!X1350)</f>
        <v>18</v>
      </c>
      <c r="D1350" s="190">
        <f>IF(ISBLANK(Nomen.complète!Y1350),"-",Nomen.complète!Y1350)</f>
        <v>65</v>
      </c>
      <c r="E1350" s="190">
        <f>IF(ISBLANK(Nomen.complète!Z1350),"-",Nomen.complète!Z1350)</f>
        <v>1</v>
      </c>
      <c r="F1350" s="190">
        <f>IF(ISBLANK(Nomen.complète!AA1350),"-",Nomen.complète!AA1350)</f>
        <v>5</v>
      </c>
      <c r="G1350" s="191">
        <f>IF(ISBLANK(Nomen.complète!AB1350),"-",Nomen.complète!AB1350)</f>
        <v>90</v>
      </c>
      <c r="H1350" s="191">
        <f>IF(ISBLANK(Nomen.complète!AC1350),"-",Nomen.complète!AC1350)</f>
        <v>0</v>
      </c>
    </row>
    <row r="1351" spans="1:8" x14ac:dyDescent="0.2">
      <c r="A1351" s="164">
        <f>IF(ISBLANK(Nomen.complète!V1351),"-",Nomen.complète!V1351)</f>
        <v>66080000</v>
      </c>
      <c r="B1351" s="189" t="str">
        <f>IF(ISBLANK(Nomen.complète!W1351),"-",Nomen.complète!W1351)</f>
        <v>Electricien en automobiles, dipl.</v>
      </c>
      <c r="C1351" s="190">
        <f>IF(ISBLANK(Nomen.complète!X1351),"-",Nomen.complète!X1351)</f>
        <v>18</v>
      </c>
      <c r="D1351" s="190">
        <f>IF(ISBLANK(Nomen.complète!Y1351),"-",Nomen.complète!Y1351)</f>
        <v>65</v>
      </c>
      <c r="E1351" s="190">
        <f>IF(ISBLANK(Nomen.complète!Z1351),"-",Nomen.complète!Z1351)</f>
        <v>1</v>
      </c>
      <c r="F1351" s="190">
        <f>IF(ISBLANK(Nomen.complète!AA1351),"-",Nomen.complète!AA1351)</f>
        <v>5</v>
      </c>
      <c r="G1351" s="191">
        <f>IF(ISBLANK(Nomen.complète!AB1351),"-",Nomen.complète!AB1351)</f>
        <v>90</v>
      </c>
      <c r="H1351" s="191">
        <f>IF(ISBLANK(Nomen.complète!AC1351),"-",Nomen.complète!AC1351)</f>
        <v>0</v>
      </c>
    </row>
    <row r="1352" spans="1:8" x14ac:dyDescent="0.2">
      <c r="A1352" s="164">
        <f>IF(ISBLANK(Nomen.complète!V1352),"-",Nomen.complète!V1352)</f>
        <v>71350000</v>
      </c>
      <c r="B1352" s="189" t="str">
        <f>IF(ISBLANK(Nomen.complète!W1352),"-",Nomen.complète!W1352)</f>
        <v>Electronicien (tertiaire - non réglementé)</v>
      </c>
      <c r="C1352" s="190">
        <f>IF(ISBLANK(Nomen.complète!X1352),"-",Nomen.complète!X1352)</f>
        <v>18</v>
      </c>
      <c r="D1352" s="190">
        <f>IF(ISBLANK(Nomen.complète!Y1352),"-",Nomen.complète!Y1352)</f>
        <v>65</v>
      </c>
      <c r="E1352" s="190">
        <f>IF(ISBLANK(Nomen.complète!Z1352),"-",Nomen.complète!Z1352)</f>
        <v>1</v>
      </c>
      <c r="F1352" s="190">
        <f>IF(ISBLANK(Nomen.complète!AA1352),"-",Nomen.complète!AA1352)</f>
        <v>5</v>
      </c>
      <c r="G1352" s="191">
        <f>IF(ISBLANK(Nomen.complète!AB1352),"-",Nomen.complète!AB1352)</f>
        <v>90</v>
      </c>
      <c r="H1352" s="191">
        <f>IF(ISBLANK(Nomen.complète!AC1352),"-",Nomen.complète!AC1352)</f>
        <v>0</v>
      </c>
    </row>
    <row r="1353" spans="1:8" x14ac:dyDescent="0.2">
      <c r="A1353" s="164">
        <f>IF(ISBLANK(Nomen.complète!V1353),"-",Nomen.complète!V1353)</f>
        <v>66690000</v>
      </c>
      <c r="B1353" s="189" t="str">
        <f>IF(ISBLANK(Nomen.complète!W1353),"-",Nomen.complète!W1353)</f>
        <v>Electronicien en multimédia BF</v>
      </c>
      <c r="C1353" s="190">
        <f>IF(ISBLANK(Nomen.complète!X1353),"-",Nomen.complète!X1353)</f>
        <v>18</v>
      </c>
      <c r="D1353" s="190">
        <f>IF(ISBLANK(Nomen.complète!Y1353),"-",Nomen.complète!Y1353)</f>
        <v>65</v>
      </c>
      <c r="E1353" s="190">
        <f>IF(ISBLANK(Nomen.complète!Z1353),"-",Nomen.complète!Z1353)</f>
        <v>1</v>
      </c>
      <c r="F1353" s="190">
        <f>IF(ISBLANK(Nomen.complète!AA1353),"-",Nomen.complète!AA1353)</f>
        <v>5</v>
      </c>
      <c r="G1353" s="191">
        <f>IF(ISBLANK(Nomen.complète!AB1353),"-",Nomen.complète!AB1353)</f>
        <v>90</v>
      </c>
      <c r="H1353" s="191">
        <f>IF(ISBLANK(Nomen.complète!AC1353),"-",Nomen.complète!AC1353)</f>
        <v>0</v>
      </c>
    </row>
    <row r="1354" spans="1:8" x14ac:dyDescent="0.2">
      <c r="A1354" s="164">
        <f>IF(ISBLANK(Nomen.complète!V1354),"-",Nomen.complète!V1354)</f>
        <v>66460000</v>
      </c>
      <c r="B1354" s="189" t="str">
        <f>IF(ISBLANK(Nomen.complète!W1354),"-",Nomen.complète!W1354)</f>
        <v>Electroplaste BF</v>
      </c>
      <c r="C1354" s="190">
        <f>IF(ISBLANK(Nomen.complète!X1354),"-",Nomen.complète!X1354)</f>
        <v>18</v>
      </c>
      <c r="D1354" s="190">
        <f>IF(ISBLANK(Nomen.complète!Y1354),"-",Nomen.complète!Y1354)</f>
        <v>65</v>
      </c>
      <c r="E1354" s="190">
        <f>IF(ISBLANK(Nomen.complète!Z1354),"-",Nomen.complète!Z1354)</f>
        <v>1</v>
      </c>
      <c r="F1354" s="190">
        <f>IF(ISBLANK(Nomen.complète!AA1354),"-",Nomen.complète!AA1354)</f>
        <v>5</v>
      </c>
      <c r="G1354" s="191">
        <f>IF(ISBLANK(Nomen.complète!AB1354),"-",Nomen.complète!AB1354)</f>
        <v>90</v>
      </c>
      <c r="H1354" s="191">
        <f>IF(ISBLANK(Nomen.complète!AC1354),"-",Nomen.complète!AC1354)</f>
        <v>0</v>
      </c>
    </row>
    <row r="1355" spans="1:8" x14ac:dyDescent="0.2">
      <c r="A1355" s="164">
        <f>IF(ISBLANK(Nomen.complète!V1355),"-",Nomen.complète!V1355)</f>
        <v>71180000</v>
      </c>
      <c r="B1355" s="189" t="str">
        <f>IF(ISBLANK(Nomen.complète!W1355),"-",Nomen.complète!W1355)</f>
        <v>Electroplaste BF</v>
      </c>
      <c r="C1355" s="190">
        <f>IF(ISBLANK(Nomen.complète!X1355),"-",Nomen.complète!X1355)</f>
        <v>18</v>
      </c>
      <c r="D1355" s="190">
        <f>IF(ISBLANK(Nomen.complète!Y1355),"-",Nomen.complète!Y1355)</f>
        <v>65</v>
      </c>
      <c r="E1355" s="190">
        <f>IF(ISBLANK(Nomen.complète!Z1355),"-",Nomen.complète!Z1355)</f>
        <v>1</v>
      </c>
      <c r="F1355" s="190">
        <f>IF(ISBLANK(Nomen.complète!AA1355),"-",Nomen.complète!AA1355)</f>
        <v>5</v>
      </c>
      <c r="G1355" s="191">
        <f>IF(ISBLANK(Nomen.complète!AB1355),"-",Nomen.complète!AB1355)</f>
        <v>90</v>
      </c>
      <c r="H1355" s="191">
        <f>IF(ISBLANK(Nomen.complète!AC1355),"-",Nomen.complète!AC1355)</f>
        <v>0</v>
      </c>
    </row>
    <row r="1356" spans="1:8" x14ac:dyDescent="0.2">
      <c r="A1356" s="164">
        <f>IF(ISBLANK(Nomen.complète!V1356),"-",Nomen.complète!V1356)</f>
        <v>66450000</v>
      </c>
      <c r="B1356" s="189" t="str">
        <f>IF(ISBLANK(Nomen.complète!W1356),"-",Nomen.complète!W1356)</f>
        <v>Electroplaste, dipl.</v>
      </c>
      <c r="C1356" s="190">
        <f>IF(ISBLANK(Nomen.complète!X1356),"-",Nomen.complète!X1356)</f>
        <v>18</v>
      </c>
      <c r="D1356" s="190">
        <f>IF(ISBLANK(Nomen.complète!Y1356),"-",Nomen.complète!Y1356)</f>
        <v>65</v>
      </c>
      <c r="E1356" s="190">
        <f>IF(ISBLANK(Nomen.complète!Z1356),"-",Nomen.complète!Z1356)</f>
        <v>1</v>
      </c>
      <c r="F1356" s="190">
        <f>IF(ISBLANK(Nomen.complète!AA1356),"-",Nomen.complète!AA1356)</f>
        <v>5</v>
      </c>
      <c r="G1356" s="191">
        <f>IF(ISBLANK(Nomen.complète!AB1356),"-",Nomen.complète!AB1356)</f>
        <v>90</v>
      </c>
      <c r="H1356" s="191">
        <f>IF(ISBLANK(Nomen.complète!AC1356),"-",Nomen.complète!AC1356)</f>
        <v>0</v>
      </c>
    </row>
    <row r="1357" spans="1:8" x14ac:dyDescent="0.2">
      <c r="A1357" s="164">
        <f>IF(ISBLANK(Nomen.complète!V1357),"-",Nomen.complète!V1357)</f>
        <v>93360000</v>
      </c>
      <c r="B1357" s="189" t="str">
        <f>IF(ISBLANK(Nomen.complète!W1357),"-",Nomen.complète!W1357)</f>
        <v>Energie et environnement ES (OCM 2005)</v>
      </c>
      <c r="C1357" s="190">
        <f>IF(ISBLANK(Nomen.complète!X1357),"-",Nomen.complète!X1357)</f>
        <v>19</v>
      </c>
      <c r="D1357" s="190">
        <f>IF(ISBLANK(Nomen.complète!Y1357),"-",Nomen.complète!Y1357)</f>
        <v>65</v>
      </c>
      <c r="E1357" s="190">
        <f>IF(ISBLANK(Nomen.complète!Z1357),"-",Nomen.complète!Z1357)</f>
        <v>1</v>
      </c>
      <c r="F1357" s="190">
        <f>IF(ISBLANK(Nomen.complète!AA1357),"-",Nomen.complète!AA1357)</f>
        <v>5</v>
      </c>
      <c r="G1357" s="191">
        <f>IF(ISBLANK(Nomen.complète!AB1357),"-",Nomen.complète!AB1357)</f>
        <v>0</v>
      </c>
      <c r="H1357" s="191">
        <f>IF(ISBLANK(Nomen.complète!AC1357),"-",Nomen.complète!AC1357)</f>
        <v>0</v>
      </c>
    </row>
    <row r="1358" spans="1:8" x14ac:dyDescent="0.2">
      <c r="A1358" s="164">
        <f>IF(ISBLANK(Nomen.complète!V1358),"-",Nomen.complète!V1358)</f>
        <v>74500000</v>
      </c>
      <c r="B1358" s="189" t="str">
        <f>IF(ISBLANK(Nomen.complète!W1358),"-",Nomen.complète!W1358)</f>
        <v>Enquêteur de douane, dipl.</v>
      </c>
      <c r="C1358" s="190">
        <f>IF(ISBLANK(Nomen.complète!X1358),"-",Nomen.complète!X1358)</f>
        <v>18</v>
      </c>
      <c r="D1358" s="190">
        <f>IF(ISBLANK(Nomen.complète!Y1358),"-",Nomen.complète!Y1358)</f>
        <v>65</v>
      </c>
      <c r="E1358" s="190">
        <f>IF(ISBLANK(Nomen.complète!Z1358),"-",Nomen.complète!Z1358)</f>
        <v>1</v>
      </c>
      <c r="F1358" s="190">
        <f>IF(ISBLANK(Nomen.complète!AA1358),"-",Nomen.complète!AA1358)</f>
        <v>5</v>
      </c>
      <c r="G1358" s="191">
        <f>IF(ISBLANK(Nomen.complète!AB1358),"-",Nomen.complète!AB1358)</f>
        <v>90</v>
      </c>
      <c r="H1358" s="191">
        <f>IF(ISBLANK(Nomen.complète!AC1358),"-",Nomen.complète!AC1358)</f>
        <v>0</v>
      </c>
    </row>
    <row r="1359" spans="1:8" x14ac:dyDescent="0.2">
      <c r="A1359" s="164">
        <f>IF(ISBLANK(Nomen.complète!V1359),"-",Nomen.complète!V1359)</f>
        <v>86490020</v>
      </c>
      <c r="B1359" s="189" t="str">
        <f>IF(ISBLANK(Nomen.complète!W1359),"-",Nomen.complète!W1359)</f>
        <v>Enseignant d'une branche spécifique - Educateur spécialisé (tertiaire - non réglementé)</v>
      </c>
      <c r="C1359" s="190">
        <f>IF(ISBLANK(Nomen.complète!X1359),"-",Nomen.complète!X1359)</f>
        <v>18</v>
      </c>
      <c r="D1359" s="190">
        <f>IF(ISBLANK(Nomen.complète!Y1359),"-",Nomen.complète!Y1359)</f>
        <v>65</v>
      </c>
      <c r="E1359" s="190">
        <f>IF(ISBLANK(Nomen.complète!Z1359),"-",Nomen.complète!Z1359)</f>
        <v>1</v>
      </c>
      <c r="F1359" s="190">
        <f>IF(ISBLANK(Nomen.complète!AA1359),"-",Nomen.complète!AA1359)</f>
        <v>5</v>
      </c>
      <c r="G1359" s="191">
        <f>IF(ISBLANK(Nomen.complète!AB1359),"-",Nomen.complète!AB1359)</f>
        <v>90</v>
      </c>
      <c r="H1359" s="191">
        <f>IF(ISBLANK(Nomen.complète!AC1359),"-",Nomen.complète!AC1359)</f>
        <v>0</v>
      </c>
    </row>
    <row r="1360" spans="1:8" x14ac:dyDescent="0.2">
      <c r="A1360" s="164">
        <f>IF(ISBLANK(Nomen.complète!V1360),"-",Nomen.complète!V1360)</f>
        <v>86490010</v>
      </c>
      <c r="B1360" s="189" t="str">
        <f>IF(ISBLANK(Nomen.complète!W1360),"-",Nomen.complète!W1360)</f>
        <v>Enseignant d'une branche spécifique - Religion (tertiaire - non réglementé)</v>
      </c>
      <c r="C1360" s="190">
        <f>IF(ISBLANK(Nomen.complète!X1360),"-",Nomen.complète!X1360)</f>
        <v>18</v>
      </c>
      <c r="D1360" s="190">
        <f>IF(ISBLANK(Nomen.complète!Y1360),"-",Nomen.complète!Y1360)</f>
        <v>65</v>
      </c>
      <c r="E1360" s="190">
        <f>IF(ISBLANK(Nomen.complète!Z1360),"-",Nomen.complète!Z1360)</f>
        <v>1</v>
      </c>
      <c r="F1360" s="190">
        <f>IF(ISBLANK(Nomen.complète!AA1360),"-",Nomen.complète!AA1360)</f>
        <v>6</v>
      </c>
      <c r="G1360" s="191">
        <f>IF(ISBLANK(Nomen.complète!AB1360),"-",Nomen.complète!AB1360)</f>
        <v>90</v>
      </c>
      <c r="H1360" s="191">
        <f>IF(ISBLANK(Nomen.complète!AC1360),"-",Nomen.complète!AC1360)</f>
        <v>0</v>
      </c>
    </row>
    <row r="1361" spans="1:8" x14ac:dyDescent="0.2">
      <c r="A1361" s="164">
        <f>IF(ISBLANK(Nomen.complète!V1361),"-",Nomen.complète!V1361)</f>
        <v>86490000</v>
      </c>
      <c r="B1361" s="189" t="str">
        <f>IF(ISBLANK(Nomen.complète!W1361),"-",Nomen.complète!W1361)</f>
        <v>Enseignant d'une branche spécifique - sans autres indication (tertiaire - non réglementé)</v>
      </c>
      <c r="C1361" s="190">
        <f>IF(ISBLANK(Nomen.complète!X1361),"-",Nomen.complète!X1361)</f>
        <v>18</v>
      </c>
      <c r="D1361" s="190">
        <f>IF(ISBLANK(Nomen.complète!Y1361),"-",Nomen.complète!Y1361)</f>
        <v>65</v>
      </c>
      <c r="E1361" s="190">
        <f>IF(ISBLANK(Nomen.complète!Z1361),"-",Nomen.complète!Z1361)</f>
        <v>1</v>
      </c>
      <c r="F1361" s="190">
        <f>IF(ISBLANK(Nomen.complète!AA1361),"-",Nomen.complète!AA1361)</f>
        <v>5</v>
      </c>
      <c r="G1361" s="191">
        <f>IF(ISBLANK(Nomen.complète!AB1361),"-",Nomen.complète!AB1361)</f>
        <v>90</v>
      </c>
      <c r="H1361" s="191">
        <f>IF(ISBLANK(Nomen.complète!AC1361),"-",Nomen.complète!AC1361)</f>
        <v>0</v>
      </c>
    </row>
    <row r="1362" spans="1:8" x14ac:dyDescent="0.2">
      <c r="A1362" s="164">
        <f>IF(ISBLANK(Nomen.complète!V1362),"-",Nomen.complète!V1362)</f>
        <v>86520000</v>
      </c>
      <c r="B1362" s="189" t="str">
        <f>IF(ISBLANK(Nomen.complète!W1362),"-",Nomen.complète!W1362)</f>
        <v>Enseignant de l'enseignement spécialisé (tertiaire - non réglementé)</v>
      </c>
      <c r="C1362" s="190">
        <f>IF(ISBLANK(Nomen.complète!X1362),"-",Nomen.complète!X1362)</f>
        <v>18</v>
      </c>
      <c r="D1362" s="190">
        <f>IF(ISBLANK(Nomen.complète!Y1362),"-",Nomen.complète!Y1362)</f>
        <v>65</v>
      </c>
      <c r="E1362" s="190">
        <f>IF(ISBLANK(Nomen.complète!Z1362),"-",Nomen.complète!Z1362)</f>
        <v>1</v>
      </c>
      <c r="F1362" s="190">
        <f>IF(ISBLANK(Nomen.complète!AA1362),"-",Nomen.complète!AA1362)</f>
        <v>5</v>
      </c>
      <c r="G1362" s="191">
        <f>IF(ISBLANK(Nomen.complète!AB1362),"-",Nomen.complète!AB1362)</f>
        <v>90</v>
      </c>
      <c r="H1362" s="191">
        <f>IF(ISBLANK(Nomen.complète!AC1362),"-",Nomen.complète!AC1362)</f>
        <v>0</v>
      </c>
    </row>
    <row r="1363" spans="1:8" x14ac:dyDescent="0.2">
      <c r="A1363" s="164">
        <f>IF(ISBLANK(Nomen.complète!V1363),"-",Nomen.complète!V1363)</f>
        <v>86471000</v>
      </c>
      <c r="B1363" s="189" t="str">
        <f>IF(ISBLANK(Nomen.complète!W1363),"-",Nomen.complète!W1363)</f>
        <v>Enseignant de langue des signes BF</v>
      </c>
      <c r="C1363" s="190">
        <f>IF(ISBLANK(Nomen.complète!X1363),"-",Nomen.complète!X1363)</f>
        <v>18</v>
      </c>
      <c r="D1363" s="190">
        <f>IF(ISBLANK(Nomen.complète!Y1363),"-",Nomen.complète!Y1363)</f>
        <v>65</v>
      </c>
      <c r="E1363" s="190">
        <f>IF(ISBLANK(Nomen.complète!Z1363),"-",Nomen.complète!Z1363)</f>
        <v>1</v>
      </c>
      <c r="F1363" s="190">
        <f>IF(ISBLANK(Nomen.complète!AA1363),"-",Nomen.complète!AA1363)</f>
        <v>5</v>
      </c>
      <c r="G1363" s="191">
        <f>IF(ISBLANK(Nomen.complète!AB1363),"-",Nomen.complète!AB1363)</f>
        <v>90</v>
      </c>
      <c r="H1363" s="191">
        <f>IF(ISBLANK(Nomen.complète!AC1363),"-",Nomen.complète!AC1363)</f>
        <v>0</v>
      </c>
    </row>
    <row r="1364" spans="1:8" x14ac:dyDescent="0.2">
      <c r="A1364" s="164">
        <f>IF(ISBLANK(Nomen.complète!V1364),"-",Nomen.complète!V1364)</f>
        <v>87100000</v>
      </c>
      <c r="B1364" s="189" t="str">
        <f>IF(ISBLANK(Nomen.complète!W1364),"-",Nomen.complète!W1364)</f>
        <v>Enseignant en langues (tertiaire - non réglementé)</v>
      </c>
      <c r="C1364" s="190">
        <f>IF(ISBLANK(Nomen.complète!X1364),"-",Nomen.complète!X1364)</f>
        <v>18</v>
      </c>
      <c r="D1364" s="190">
        <f>IF(ISBLANK(Nomen.complète!Y1364),"-",Nomen.complète!Y1364)</f>
        <v>65</v>
      </c>
      <c r="E1364" s="190">
        <f>IF(ISBLANK(Nomen.complète!Z1364),"-",Nomen.complète!Z1364)</f>
        <v>1</v>
      </c>
      <c r="F1364" s="190">
        <f>IF(ISBLANK(Nomen.complète!AA1364),"-",Nomen.complète!AA1364)</f>
        <v>5</v>
      </c>
      <c r="G1364" s="191">
        <f>IF(ISBLANK(Nomen.complète!AB1364),"-",Nomen.complète!AB1364)</f>
        <v>90</v>
      </c>
      <c r="H1364" s="191">
        <f>IF(ISBLANK(Nomen.complète!AC1364),"-",Nomen.complète!AC1364)</f>
        <v>0</v>
      </c>
    </row>
    <row r="1365" spans="1:8" x14ac:dyDescent="0.2">
      <c r="A1365" s="164">
        <f>IF(ISBLANK(Nomen.complète!V1365),"-",Nomen.complète!V1365)</f>
        <v>84452000</v>
      </c>
      <c r="B1365" s="189" t="str">
        <f>IF(ISBLANK(Nomen.complète!W1365),"-",Nomen.complète!W1365)</f>
        <v>Enseignant-e de Yoga (tertiaire - non réglementé)</v>
      </c>
      <c r="C1365" s="190">
        <f>IF(ISBLANK(Nomen.complète!X1365),"-",Nomen.complète!X1365)</f>
        <v>18</v>
      </c>
      <c r="D1365" s="190">
        <f>IF(ISBLANK(Nomen.complète!Y1365),"-",Nomen.complète!Y1365)</f>
        <v>65</v>
      </c>
      <c r="E1365" s="190">
        <f>IF(ISBLANK(Nomen.complète!Z1365),"-",Nomen.complète!Z1365)</f>
        <v>1</v>
      </c>
      <c r="F1365" s="190">
        <f>IF(ISBLANK(Nomen.complète!AA1365),"-",Nomen.complète!AA1365)</f>
        <v>5</v>
      </c>
      <c r="G1365" s="191">
        <f>IF(ISBLANK(Nomen.complète!AB1365),"-",Nomen.complète!AB1365)</f>
        <v>90</v>
      </c>
      <c r="H1365" s="191">
        <f>IF(ISBLANK(Nomen.complète!AC1365),"-",Nomen.complète!AC1365)</f>
        <v>0</v>
      </c>
    </row>
    <row r="1366" spans="1:8" x14ac:dyDescent="0.2">
      <c r="A1366" s="164">
        <f>IF(ISBLANK(Nomen.complète!V1366),"-",Nomen.complète!V1366)</f>
        <v>86425000</v>
      </c>
      <c r="B1366" s="189" t="str">
        <f>IF(ISBLANK(Nomen.complète!W1366),"-",Nomen.complète!W1366)</f>
        <v>Entraînement vital DPG (tertiaire - non réglementé)</v>
      </c>
      <c r="C1366" s="190">
        <f>IF(ISBLANK(Nomen.complète!X1366),"-",Nomen.complète!X1366)</f>
        <v>18</v>
      </c>
      <c r="D1366" s="190">
        <f>IF(ISBLANK(Nomen.complète!Y1366),"-",Nomen.complète!Y1366)</f>
        <v>65</v>
      </c>
      <c r="E1366" s="190">
        <f>IF(ISBLANK(Nomen.complète!Z1366),"-",Nomen.complète!Z1366)</f>
        <v>1</v>
      </c>
      <c r="F1366" s="190">
        <f>IF(ISBLANK(Nomen.complète!AA1366),"-",Nomen.complète!AA1366)</f>
        <v>5</v>
      </c>
      <c r="G1366" s="191">
        <f>IF(ISBLANK(Nomen.complète!AB1366),"-",Nomen.complète!AB1366)</f>
        <v>90</v>
      </c>
      <c r="H1366" s="191">
        <f>IF(ISBLANK(Nomen.complète!AC1366),"-",Nomen.complète!AC1366)</f>
        <v>0</v>
      </c>
    </row>
    <row r="1367" spans="1:8" x14ac:dyDescent="0.2">
      <c r="A1367" s="164">
        <f>IF(ISBLANK(Nomen.complète!V1367),"-",Nomen.complète!V1367)</f>
        <v>86950000</v>
      </c>
      <c r="B1367" s="189" t="str">
        <f>IF(ISBLANK(Nomen.complète!W1367),"-",Nomen.complète!W1367)</f>
        <v>Entraîneur de sport d'élite, dipl.</v>
      </c>
      <c r="C1367" s="190">
        <f>IF(ISBLANK(Nomen.complète!X1367),"-",Nomen.complète!X1367)</f>
        <v>18</v>
      </c>
      <c r="D1367" s="190">
        <f>IF(ISBLANK(Nomen.complète!Y1367),"-",Nomen.complète!Y1367)</f>
        <v>65</v>
      </c>
      <c r="E1367" s="190">
        <f>IF(ISBLANK(Nomen.complète!Z1367),"-",Nomen.complète!Z1367)</f>
        <v>1</v>
      </c>
      <c r="F1367" s="190">
        <f>IF(ISBLANK(Nomen.complète!AA1367),"-",Nomen.complète!AA1367)</f>
        <v>5</v>
      </c>
      <c r="G1367" s="191">
        <f>IF(ISBLANK(Nomen.complète!AB1367),"-",Nomen.complète!AB1367)</f>
        <v>90</v>
      </c>
      <c r="H1367" s="191">
        <f>IF(ISBLANK(Nomen.complète!AC1367),"-",Nomen.complète!AC1367)</f>
        <v>0</v>
      </c>
    </row>
    <row r="1368" spans="1:8" x14ac:dyDescent="0.2">
      <c r="A1368" s="164">
        <f>IF(ISBLANK(Nomen.complète!V1368),"-",Nomen.complète!V1368)</f>
        <v>86900000</v>
      </c>
      <c r="B1368" s="189" t="str">
        <f>IF(ISBLANK(Nomen.complète!W1368),"-",Nomen.complète!W1368)</f>
        <v>Entraîneur de sport de performance BF</v>
      </c>
      <c r="C1368" s="190">
        <f>IF(ISBLANK(Nomen.complète!X1368),"-",Nomen.complète!X1368)</f>
        <v>18</v>
      </c>
      <c r="D1368" s="190">
        <f>IF(ISBLANK(Nomen.complète!Y1368),"-",Nomen.complète!Y1368)</f>
        <v>65</v>
      </c>
      <c r="E1368" s="190">
        <f>IF(ISBLANK(Nomen.complète!Z1368),"-",Nomen.complète!Z1368)</f>
        <v>1</v>
      </c>
      <c r="F1368" s="190">
        <f>IF(ISBLANK(Nomen.complète!AA1368),"-",Nomen.complète!AA1368)</f>
        <v>5</v>
      </c>
      <c r="G1368" s="191">
        <f>IF(ISBLANK(Nomen.complète!AB1368),"-",Nomen.complète!AB1368)</f>
        <v>90</v>
      </c>
      <c r="H1368" s="191">
        <f>IF(ISBLANK(Nomen.complète!AC1368),"-",Nomen.complète!AC1368)</f>
        <v>0</v>
      </c>
    </row>
    <row r="1369" spans="1:8" x14ac:dyDescent="0.2">
      <c r="A1369" s="164">
        <f>IF(ISBLANK(Nomen.complète!V1369),"-",Nomen.complète!V1369)</f>
        <v>73100000</v>
      </c>
      <c r="B1369" s="189" t="str">
        <f>IF(ISBLANK(Nomen.complète!W1369),"-",Nomen.complète!W1369)</f>
        <v>Entrepreneur construction, dipl.</v>
      </c>
      <c r="C1369" s="190">
        <f>IF(ISBLANK(Nomen.complète!X1369),"-",Nomen.complète!X1369)</f>
        <v>18</v>
      </c>
      <c r="D1369" s="190">
        <f>IF(ISBLANK(Nomen.complète!Y1369),"-",Nomen.complète!Y1369)</f>
        <v>65</v>
      </c>
      <c r="E1369" s="190">
        <f>IF(ISBLANK(Nomen.complète!Z1369),"-",Nomen.complète!Z1369)</f>
        <v>1</v>
      </c>
      <c r="F1369" s="190">
        <f>IF(ISBLANK(Nomen.complète!AA1369),"-",Nomen.complète!AA1369)</f>
        <v>5</v>
      </c>
      <c r="G1369" s="191">
        <f>IF(ISBLANK(Nomen.complète!AB1369),"-",Nomen.complète!AB1369)</f>
        <v>90</v>
      </c>
      <c r="H1369" s="191">
        <f>IF(ISBLANK(Nomen.complète!AC1369),"-",Nomen.complète!AC1369)</f>
        <v>0</v>
      </c>
    </row>
    <row r="1370" spans="1:8" x14ac:dyDescent="0.2">
      <c r="A1370" s="164">
        <f>IF(ISBLANK(Nomen.complète!V1370),"-",Nomen.complète!V1370)</f>
        <v>73120000</v>
      </c>
      <c r="B1370" s="189" t="str">
        <f>IF(ISBLANK(Nomen.complète!W1370),"-",Nomen.complète!W1370)</f>
        <v>Entrepreneur de pompes funèbres BF</v>
      </c>
      <c r="C1370" s="190">
        <f>IF(ISBLANK(Nomen.complète!X1370),"-",Nomen.complète!X1370)</f>
        <v>18</v>
      </c>
      <c r="D1370" s="190">
        <f>IF(ISBLANK(Nomen.complète!Y1370),"-",Nomen.complète!Y1370)</f>
        <v>65</v>
      </c>
      <c r="E1370" s="190">
        <f>IF(ISBLANK(Nomen.complète!Z1370),"-",Nomen.complète!Z1370)</f>
        <v>1</v>
      </c>
      <c r="F1370" s="190">
        <f>IF(ISBLANK(Nomen.complète!AA1370),"-",Nomen.complète!AA1370)</f>
        <v>5</v>
      </c>
      <c r="G1370" s="191">
        <f>IF(ISBLANK(Nomen.complète!AB1370),"-",Nomen.complète!AB1370)</f>
        <v>90</v>
      </c>
      <c r="H1370" s="191">
        <f>IF(ISBLANK(Nomen.complète!AC1370),"-",Nomen.complète!AC1370)</f>
        <v>0</v>
      </c>
    </row>
    <row r="1371" spans="1:8" x14ac:dyDescent="0.2">
      <c r="A1371" s="164">
        <f>IF(ISBLANK(Nomen.complète!V1371),"-",Nomen.complète!V1371)</f>
        <v>73121000</v>
      </c>
      <c r="B1371" s="189" t="str">
        <f>IF(ISBLANK(Nomen.complète!W1371),"-",Nomen.complète!W1371)</f>
        <v>Entrepreneur de pompes funèbres BF (dès 2017)</v>
      </c>
      <c r="C1371" s="190">
        <f>IF(ISBLANK(Nomen.complète!X1371),"-",Nomen.complète!X1371)</f>
        <v>18</v>
      </c>
      <c r="D1371" s="190">
        <f>IF(ISBLANK(Nomen.complète!Y1371),"-",Nomen.complète!Y1371)</f>
        <v>65</v>
      </c>
      <c r="E1371" s="190">
        <f>IF(ISBLANK(Nomen.complète!Z1371),"-",Nomen.complète!Z1371)</f>
        <v>1</v>
      </c>
      <c r="F1371" s="190">
        <f>IF(ISBLANK(Nomen.complète!AA1371),"-",Nomen.complète!AA1371)</f>
        <v>5</v>
      </c>
      <c r="G1371" s="191">
        <f>IF(ISBLANK(Nomen.complète!AB1371),"-",Nomen.complète!AB1371)</f>
        <v>90</v>
      </c>
      <c r="H1371" s="191">
        <f>IF(ISBLANK(Nomen.complète!AC1371),"-",Nomen.complète!AC1371)</f>
        <v>0</v>
      </c>
    </row>
    <row r="1372" spans="1:8" x14ac:dyDescent="0.2">
      <c r="A1372" s="164">
        <f>IF(ISBLANK(Nomen.complète!V1372),"-",Nomen.complète!V1372)</f>
        <v>66826000</v>
      </c>
      <c r="B1372" s="189" t="str">
        <f>IF(ISBLANK(Nomen.complète!W1372),"-",Nomen.complète!W1372)</f>
        <v>Enveloppe des édifices, Maître</v>
      </c>
      <c r="C1372" s="190">
        <f>IF(ISBLANK(Nomen.complète!X1372),"-",Nomen.complète!X1372)</f>
        <v>18</v>
      </c>
      <c r="D1372" s="190">
        <f>IF(ISBLANK(Nomen.complète!Y1372),"-",Nomen.complète!Y1372)</f>
        <v>65</v>
      </c>
      <c r="E1372" s="190">
        <f>IF(ISBLANK(Nomen.complète!Z1372),"-",Nomen.complète!Z1372)</f>
        <v>1</v>
      </c>
      <c r="F1372" s="190">
        <f>IF(ISBLANK(Nomen.complète!AA1372),"-",Nomen.complète!AA1372)</f>
        <v>5</v>
      </c>
      <c r="G1372" s="191">
        <f>IF(ISBLANK(Nomen.complète!AB1372),"-",Nomen.complète!AB1372)</f>
        <v>90</v>
      </c>
      <c r="H1372" s="191">
        <f>IF(ISBLANK(Nomen.complète!AC1372),"-",Nomen.complète!AC1372)</f>
        <v>0</v>
      </c>
    </row>
    <row r="1373" spans="1:8" x14ac:dyDescent="0.2">
      <c r="A1373" s="164">
        <f>IF(ISBLANK(Nomen.complète!V1373),"-",Nomen.complète!V1373)</f>
        <v>82090000</v>
      </c>
      <c r="B1373" s="189" t="str">
        <f>IF(ISBLANK(Nomen.complète!W1373),"-",Nomen.complète!W1373)</f>
        <v>Esthéticienne BF</v>
      </c>
      <c r="C1373" s="190">
        <f>IF(ISBLANK(Nomen.complète!X1373),"-",Nomen.complète!X1373)</f>
        <v>18</v>
      </c>
      <c r="D1373" s="190">
        <f>IF(ISBLANK(Nomen.complète!Y1373),"-",Nomen.complète!Y1373)</f>
        <v>65</v>
      </c>
      <c r="E1373" s="190">
        <f>IF(ISBLANK(Nomen.complète!Z1373),"-",Nomen.complète!Z1373)</f>
        <v>1</v>
      </c>
      <c r="F1373" s="190">
        <f>IF(ISBLANK(Nomen.complète!AA1373),"-",Nomen.complète!AA1373)</f>
        <v>5</v>
      </c>
      <c r="G1373" s="191">
        <f>IF(ISBLANK(Nomen.complète!AB1373),"-",Nomen.complète!AB1373)</f>
        <v>90</v>
      </c>
      <c r="H1373" s="191">
        <f>IF(ISBLANK(Nomen.complète!AC1373),"-",Nomen.complète!AC1373)</f>
        <v>0</v>
      </c>
    </row>
    <row r="1374" spans="1:8" x14ac:dyDescent="0.2">
      <c r="A1374" s="164">
        <f>IF(ISBLANK(Nomen.complète!V1374),"-",Nomen.complète!V1374)</f>
        <v>82090001</v>
      </c>
      <c r="B1374" s="189" t="str">
        <f>IF(ISBLANK(Nomen.complète!W1374),"-",Nomen.complète!W1374)</f>
        <v>Esthéticienne BF - Esthétique médicale</v>
      </c>
      <c r="C1374" s="190">
        <f>IF(ISBLANK(Nomen.complète!X1374),"-",Nomen.complète!X1374)</f>
        <v>18</v>
      </c>
      <c r="D1374" s="190">
        <f>IF(ISBLANK(Nomen.complète!Y1374),"-",Nomen.complète!Y1374)</f>
        <v>65</v>
      </c>
      <c r="E1374" s="190">
        <f>IF(ISBLANK(Nomen.complète!Z1374),"-",Nomen.complète!Z1374)</f>
        <v>1</v>
      </c>
      <c r="F1374" s="190">
        <f>IF(ISBLANK(Nomen.complète!AA1374),"-",Nomen.complète!AA1374)</f>
        <v>5</v>
      </c>
      <c r="G1374" s="191">
        <f>IF(ISBLANK(Nomen.complète!AB1374),"-",Nomen.complète!AB1374)</f>
        <v>90</v>
      </c>
      <c r="H1374" s="191">
        <f>IF(ISBLANK(Nomen.complète!AC1374),"-",Nomen.complète!AC1374)</f>
        <v>0</v>
      </c>
    </row>
    <row r="1375" spans="1:8" x14ac:dyDescent="0.2">
      <c r="A1375" s="164">
        <f>IF(ISBLANK(Nomen.complète!V1375),"-",Nomen.complète!V1375)</f>
        <v>82090002</v>
      </c>
      <c r="B1375" s="189" t="str">
        <f>IF(ISBLANK(Nomen.complète!W1375),"-",Nomen.complète!W1375)</f>
        <v>Esthéticienne BF - Esthétique vitale</v>
      </c>
      <c r="C1375" s="190">
        <f>IF(ISBLANK(Nomen.complète!X1375),"-",Nomen.complète!X1375)</f>
        <v>18</v>
      </c>
      <c r="D1375" s="190">
        <f>IF(ISBLANK(Nomen.complète!Y1375),"-",Nomen.complète!Y1375)</f>
        <v>65</v>
      </c>
      <c r="E1375" s="190">
        <f>IF(ISBLANK(Nomen.complète!Z1375),"-",Nomen.complète!Z1375)</f>
        <v>1</v>
      </c>
      <c r="F1375" s="190">
        <f>IF(ISBLANK(Nomen.complète!AA1375),"-",Nomen.complète!AA1375)</f>
        <v>5</v>
      </c>
      <c r="G1375" s="191">
        <f>IF(ISBLANK(Nomen.complète!AB1375),"-",Nomen.complète!AB1375)</f>
        <v>90</v>
      </c>
      <c r="H1375" s="191">
        <f>IF(ISBLANK(Nomen.complète!AC1375),"-",Nomen.complète!AC1375)</f>
        <v>0</v>
      </c>
    </row>
    <row r="1376" spans="1:8" x14ac:dyDescent="0.2">
      <c r="A1376" s="164">
        <f>IF(ISBLANK(Nomen.complète!V1376),"-",Nomen.complète!V1376)</f>
        <v>82100000</v>
      </c>
      <c r="B1376" s="189" t="str">
        <f>IF(ISBLANK(Nomen.complète!W1376),"-",Nomen.complète!W1376)</f>
        <v>Esthéticienne, dipl.</v>
      </c>
      <c r="C1376" s="190">
        <f>IF(ISBLANK(Nomen.complète!X1376),"-",Nomen.complète!X1376)</f>
        <v>18</v>
      </c>
      <c r="D1376" s="190">
        <f>IF(ISBLANK(Nomen.complète!Y1376),"-",Nomen.complète!Y1376)</f>
        <v>65</v>
      </c>
      <c r="E1376" s="190">
        <f>IF(ISBLANK(Nomen.complète!Z1376),"-",Nomen.complète!Z1376)</f>
        <v>1</v>
      </c>
      <c r="F1376" s="190">
        <f>IF(ISBLANK(Nomen.complète!AA1376),"-",Nomen.complète!AA1376)</f>
        <v>5</v>
      </c>
      <c r="G1376" s="191">
        <f>IF(ISBLANK(Nomen.complète!AB1376),"-",Nomen.complète!AB1376)</f>
        <v>90</v>
      </c>
      <c r="H1376" s="191">
        <f>IF(ISBLANK(Nomen.complète!AC1376),"-",Nomen.complète!AC1376)</f>
        <v>0</v>
      </c>
    </row>
    <row r="1377" spans="1:8" x14ac:dyDescent="0.2">
      <c r="A1377" s="164">
        <f>IF(ISBLANK(Nomen.complète!V1377),"-",Nomen.complète!V1377)</f>
        <v>73470002</v>
      </c>
      <c r="B1377" s="189" t="str">
        <f>IF(ISBLANK(Nomen.complète!W1377),"-",Nomen.complète!W1377)</f>
        <v>Exp. en mat. de droit des poursuites pour dettes et de la faillite BF - Droit poursuites pour dettes (ancien)</v>
      </c>
      <c r="C1377" s="190">
        <f>IF(ISBLANK(Nomen.complète!X1377),"-",Nomen.complète!X1377)</f>
        <v>18</v>
      </c>
      <c r="D1377" s="190">
        <f>IF(ISBLANK(Nomen.complète!Y1377),"-",Nomen.complète!Y1377)</f>
        <v>65</v>
      </c>
      <c r="E1377" s="190">
        <f>IF(ISBLANK(Nomen.complète!Z1377),"-",Nomen.complète!Z1377)</f>
        <v>1</v>
      </c>
      <c r="F1377" s="190">
        <f>IF(ISBLANK(Nomen.complète!AA1377),"-",Nomen.complète!AA1377)</f>
        <v>5</v>
      </c>
      <c r="G1377" s="191">
        <f>IF(ISBLANK(Nomen.complète!AB1377),"-",Nomen.complète!AB1377)</f>
        <v>90</v>
      </c>
      <c r="H1377" s="191">
        <f>IF(ISBLANK(Nomen.complète!AC1377),"-",Nomen.complète!AC1377)</f>
        <v>0</v>
      </c>
    </row>
    <row r="1378" spans="1:8" x14ac:dyDescent="0.2">
      <c r="A1378" s="164">
        <f>IF(ISBLANK(Nomen.complète!V1378),"-",Nomen.complète!V1378)</f>
        <v>96560000</v>
      </c>
      <c r="B1378" s="189" t="str">
        <f>IF(ISBLANK(Nomen.complète!W1378),"-",Nomen.complète!W1378)</f>
        <v>Expert concepteur dans l'artisanat, dipl.</v>
      </c>
      <c r="C1378" s="190">
        <f>IF(ISBLANK(Nomen.complète!X1378),"-",Nomen.complète!X1378)</f>
        <v>18</v>
      </c>
      <c r="D1378" s="190">
        <f>IF(ISBLANK(Nomen.complète!Y1378),"-",Nomen.complète!Y1378)</f>
        <v>65</v>
      </c>
      <c r="E1378" s="190">
        <f>IF(ISBLANK(Nomen.complète!Z1378),"-",Nomen.complète!Z1378)</f>
        <v>1</v>
      </c>
      <c r="F1378" s="190">
        <f>IF(ISBLANK(Nomen.complète!AA1378),"-",Nomen.complète!AA1378)</f>
        <v>5</v>
      </c>
      <c r="G1378" s="191">
        <f>IF(ISBLANK(Nomen.complète!AB1378),"-",Nomen.complète!AB1378)</f>
        <v>90</v>
      </c>
      <c r="H1378" s="191">
        <f>IF(ISBLANK(Nomen.complète!AC1378),"-",Nomen.complète!AC1378)</f>
        <v>0</v>
      </c>
    </row>
    <row r="1379" spans="1:8" x14ac:dyDescent="0.2">
      <c r="A1379" s="164">
        <f>IF(ISBLANK(Nomen.complète!V1379),"-",Nomen.complète!V1379)</f>
        <v>71330000</v>
      </c>
      <c r="B1379" s="189" t="str">
        <f>IF(ISBLANK(Nomen.complète!W1379),"-",Nomen.complète!W1379)</f>
        <v>Expert des poids et mesures, dipl. (ancien)</v>
      </c>
      <c r="C1379" s="190">
        <f>IF(ISBLANK(Nomen.complète!X1379),"-",Nomen.complète!X1379)</f>
        <v>18</v>
      </c>
      <c r="D1379" s="190">
        <f>IF(ISBLANK(Nomen.complète!Y1379),"-",Nomen.complète!Y1379)</f>
        <v>65</v>
      </c>
      <c r="E1379" s="190">
        <f>IF(ISBLANK(Nomen.complète!Z1379),"-",Nomen.complète!Z1379)</f>
        <v>1</v>
      </c>
      <c r="F1379" s="190">
        <f>IF(ISBLANK(Nomen.complète!AA1379),"-",Nomen.complète!AA1379)</f>
        <v>5</v>
      </c>
      <c r="G1379" s="191">
        <f>IF(ISBLANK(Nomen.complète!AB1379),"-",Nomen.complète!AB1379)</f>
        <v>90</v>
      </c>
      <c r="H1379" s="191">
        <f>IF(ISBLANK(Nomen.complète!AC1379),"-",Nomen.complète!AC1379)</f>
        <v>0</v>
      </c>
    </row>
    <row r="1380" spans="1:8" x14ac:dyDescent="0.2">
      <c r="A1380" s="164">
        <f>IF(ISBLANK(Nomen.complète!V1380),"-",Nomen.complète!V1380)</f>
        <v>84760000</v>
      </c>
      <c r="B1380" s="189" t="str">
        <f>IF(ISBLANK(Nomen.complète!W1380),"-",Nomen.complète!W1380)</f>
        <v>Expert domaine opératoire, dipl.</v>
      </c>
      <c r="C1380" s="190">
        <f>IF(ISBLANK(Nomen.complète!X1380),"-",Nomen.complète!X1380)</f>
        <v>18</v>
      </c>
      <c r="D1380" s="190">
        <f>IF(ISBLANK(Nomen.complète!Y1380),"-",Nomen.complète!Y1380)</f>
        <v>65</v>
      </c>
      <c r="E1380" s="190">
        <f>IF(ISBLANK(Nomen.complète!Z1380),"-",Nomen.complète!Z1380)</f>
        <v>1</v>
      </c>
      <c r="F1380" s="190">
        <f>IF(ISBLANK(Nomen.complète!AA1380),"-",Nomen.complète!AA1380)</f>
        <v>5</v>
      </c>
      <c r="G1380" s="191">
        <f>IF(ISBLANK(Nomen.complète!AB1380),"-",Nomen.complète!AB1380)</f>
        <v>90</v>
      </c>
      <c r="H1380" s="191">
        <f>IF(ISBLANK(Nomen.complète!AC1380),"-",Nomen.complète!AC1380)</f>
        <v>0</v>
      </c>
    </row>
    <row r="1381" spans="1:8" x14ac:dyDescent="0.2">
      <c r="A1381" s="164">
        <f>IF(ISBLANK(Nomen.complète!V1381),"-",Nomen.complète!V1381)</f>
        <v>86710000</v>
      </c>
      <c r="B1381" s="189" t="str">
        <f>IF(ISBLANK(Nomen.complète!W1381),"-",Nomen.complète!W1381)</f>
        <v>Expert du domaine éguin, dipl.</v>
      </c>
      <c r="C1381" s="190">
        <f>IF(ISBLANK(Nomen.complète!X1381),"-",Nomen.complète!X1381)</f>
        <v>18</v>
      </c>
      <c r="D1381" s="190">
        <f>IF(ISBLANK(Nomen.complète!Y1381),"-",Nomen.complète!Y1381)</f>
        <v>65</v>
      </c>
      <c r="E1381" s="190">
        <f>IF(ISBLANK(Nomen.complète!Z1381),"-",Nomen.complète!Z1381)</f>
        <v>1</v>
      </c>
      <c r="F1381" s="190">
        <f>IF(ISBLANK(Nomen.complète!AA1381),"-",Nomen.complète!AA1381)</f>
        <v>5</v>
      </c>
      <c r="G1381" s="191">
        <f>IF(ISBLANK(Nomen.complète!AB1381),"-",Nomen.complète!AB1381)</f>
        <v>90</v>
      </c>
      <c r="H1381" s="191">
        <f>IF(ISBLANK(Nomen.complète!AC1381),"-",Nomen.complète!AC1381)</f>
        <v>0</v>
      </c>
    </row>
    <row r="1382" spans="1:8" x14ac:dyDescent="0.2">
      <c r="A1382" s="164">
        <f>IF(ISBLANK(Nomen.complète!V1382),"-",Nomen.complète!V1382)</f>
        <v>84175000</v>
      </c>
      <c r="B1382" s="189" t="str">
        <f>IF(ISBLANK(Nomen.complète!W1382),"-",Nomen.complète!W1382)</f>
        <v>Expert en analyses biomédicales et gestion de laboratoire, dipl.</v>
      </c>
      <c r="C1382" s="190">
        <f>IF(ISBLANK(Nomen.complète!X1382),"-",Nomen.complète!X1382)</f>
        <v>18</v>
      </c>
      <c r="D1382" s="190">
        <f>IF(ISBLANK(Nomen.complète!Y1382),"-",Nomen.complète!Y1382)</f>
        <v>65</v>
      </c>
      <c r="E1382" s="190">
        <f>IF(ISBLANK(Nomen.complète!Z1382),"-",Nomen.complète!Z1382)</f>
        <v>1</v>
      </c>
      <c r="F1382" s="190">
        <f>IF(ISBLANK(Nomen.complète!AA1382),"-",Nomen.complète!AA1382)</f>
        <v>5</v>
      </c>
      <c r="G1382" s="191">
        <f>IF(ISBLANK(Nomen.complète!AB1382),"-",Nomen.complète!AB1382)</f>
        <v>90</v>
      </c>
      <c r="H1382" s="191">
        <f>IF(ISBLANK(Nomen.complète!AC1382),"-",Nomen.complète!AC1382)</f>
        <v>0</v>
      </c>
    </row>
    <row r="1383" spans="1:8" x14ac:dyDescent="0.2">
      <c r="A1383" s="164">
        <f>IF(ISBLANK(Nomen.complète!V1383),"-",Nomen.complète!V1383)</f>
        <v>77100000</v>
      </c>
      <c r="B1383" s="189" t="str">
        <f>IF(ISBLANK(Nomen.complète!W1383),"-",Nomen.complète!W1383)</f>
        <v>Expert en assurance, dipl.</v>
      </c>
      <c r="C1383" s="190">
        <f>IF(ISBLANK(Nomen.complète!X1383),"-",Nomen.complète!X1383)</f>
        <v>18</v>
      </c>
      <c r="D1383" s="190">
        <f>IF(ISBLANK(Nomen.complète!Y1383),"-",Nomen.complète!Y1383)</f>
        <v>65</v>
      </c>
      <c r="E1383" s="190">
        <f>IF(ISBLANK(Nomen.complète!Z1383),"-",Nomen.complète!Z1383)</f>
        <v>1</v>
      </c>
      <c r="F1383" s="190">
        <f>IF(ISBLANK(Nomen.complète!AA1383),"-",Nomen.complète!AA1383)</f>
        <v>5</v>
      </c>
      <c r="G1383" s="191">
        <f>IF(ISBLANK(Nomen.complète!AB1383),"-",Nomen.complète!AB1383)</f>
        <v>90</v>
      </c>
      <c r="H1383" s="191">
        <f>IF(ISBLANK(Nomen.complète!AC1383),"-",Nomen.complète!AC1383)</f>
        <v>0</v>
      </c>
    </row>
    <row r="1384" spans="1:8" x14ac:dyDescent="0.2">
      <c r="A1384" s="164">
        <f>IF(ISBLANK(Nomen.complète!V1384),"-",Nomen.complète!V1384)</f>
        <v>75515000</v>
      </c>
      <c r="B1384" s="189" t="str">
        <f>IF(ISBLANK(Nomen.complète!W1384),"-",Nomen.complète!W1384)</f>
        <v>Expert en assurance-maladie, dipl.</v>
      </c>
      <c r="C1384" s="190">
        <f>IF(ISBLANK(Nomen.complète!X1384),"-",Nomen.complète!X1384)</f>
        <v>18</v>
      </c>
      <c r="D1384" s="190">
        <f>IF(ISBLANK(Nomen.complète!Y1384),"-",Nomen.complète!Y1384)</f>
        <v>65</v>
      </c>
      <c r="E1384" s="190">
        <f>IF(ISBLANK(Nomen.complète!Z1384),"-",Nomen.complète!Z1384)</f>
        <v>1</v>
      </c>
      <c r="F1384" s="190">
        <f>IF(ISBLANK(Nomen.complète!AA1384),"-",Nomen.complète!AA1384)</f>
        <v>5</v>
      </c>
      <c r="G1384" s="191">
        <f>IF(ISBLANK(Nomen.complète!AB1384),"-",Nomen.complète!AB1384)</f>
        <v>90</v>
      </c>
      <c r="H1384" s="191">
        <f>IF(ISBLANK(Nomen.complète!AC1384),"-",Nomen.complète!AC1384)</f>
        <v>0</v>
      </c>
    </row>
    <row r="1385" spans="1:8" x14ac:dyDescent="0.2">
      <c r="A1385" s="164">
        <f>IF(ISBLANK(Nomen.complète!V1385),"-",Nomen.complète!V1385)</f>
        <v>77350000</v>
      </c>
      <c r="B1385" s="189" t="str">
        <f>IF(ISBLANK(Nomen.complète!W1385),"-",Nomen.complète!W1385)</f>
        <v>Expert en assurances de pension, dipl.</v>
      </c>
      <c r="C1385" s="190">
        <f>IF(ISBLANK(Nomen.complète!X1385),"-",Nomen.complète!X1385)</f>
        <v>18</v>
      </c>
      <c r="D1385" s="190">
        <f>IF(ISBLANK(Nomen.complète!Y1385),"-",Nomen.complète!Y1385)</f>
        <v>65</v>
      </c>
      <c r="E1385" s="190">
        <f>IF(ISBLANK(Nomen.complète!Z1385),"-",Nomen.complète!Z1385)</f>
        <v>1</v>
      </c>
      <c r="F1385" s="190">
        <f>IF(ISBLANK(Nomen.complète!AA1385),"-",Nomen.complète!AA1385)</f>
        <v>5</v>
      </c>
      <c r="G1385" s="191">
        <f>IF(ISBLANK(Nomen.complète!AB1385),"-",Nomen.complète!AB1385)</f>
        <v>90</v>
      </c>
      <c r="H1385" s="191">
        <f>IF(ISBLANK(Nomen.complète!AC1385),"-",Nomen.complète!AC1385)</f>
        <v>0</v>
      </c>
    </row>
    <row r="1386" spans="1:8" x14ac:dyDescent="0.2">
      <c r="A1386" s="164">
        <f>IF(ISBLANK(Nomen.complète!V1386),"-",Nomen.complète!V1386)</f>
        <v>77650000</v>
      </c>
      <c r="B1386" s="189" t="str">
        <f>IF(ISBLANK(Nomen.complète!W1386),"-",Nomen.complète!W1386)</f>
        <v>Expert en assurances sociales, dipl.</v>
      </c>
      <c r="C1386" s="190">
        <f>IF(ISBLANK(Nomen.complète!X1386),"-",Nomen.complète!X1386)</f>
        <v>18</v>
      </c>
      <c r="D1386" s="190">
        <f>IF(ISBLANK(Nomen.complète!Y1386),"-",Nomen.complète!Y1386)</f>
        <v>65</v>
      </c>
      <c r="E1386" s="190">
        <f>IF(ISBLANK(Nomen.complète!Z1386),"-",Nomen.complète!Z1386)</f>
        <v>1</v>
      </c>
      <c r="F1386" s="190">
        <f>IF(ISBLANK(Nomen.complète!AA1386),"-",Nomen.complète!AA1386)</f>
        <v>5</v>
      </c>
      <c r="G1386" s="191">
        <f>IF(ISBLANK(Nomen.complète!AB1386),"-",Nomen.complète!AB1386)</f>
        <v>90</v>
      </c>
      <c r="H1386" s="191">
        <f>IF(ISBLANK(Nomen.complète!AC1386),"-",Nomen.complète!AC1386)</f>
        <v>0</v>
      </c>
    </row>
    <row r="1387" spans="1:8" x14ac:dyDescent="0.2">
      <c r="A1387" s="164">
        <f>IF(ISBLANK(Nomen.complète!V1387),"-",Nomen.complète!V1387)</f>
        <v>73680000</v>
      </c>
      <c r="B1387" s="189" t="str">
        <f>IF(ISBLANK(Nomen.complète!W1387),"-",Nomen.complète!W1387)</f>
        <v>Expert en conduite organisationelle, dipl.</v>
      </c>
      <c r="C1387" s="190">
        <f>IF(ISBLANK(Nomen.complète!X1387),"-",Nomen.complète!X1387)</f>
        <v>18</v>
      </c>
      <c r="D1387" s="190">
        <f>IF(ISBLANK(Nomen.complète!Y1387),"-",Nomen.complète!Y1387)</f>
        <v>65</v>
      </c>
      <c r="E1387" s="190">
        <f>IF(ISBLANK(Nomen.complète!Z1387),"-",Nomen.complète!Z1387)</f>
        <v>1</v>
      </c>
      <c r="F1387" s="190">
        <f>IF(ISBLANK(Nomen.complète!AA1387),"-",Nomen.complète!AA1387)</f>
        <v>5</v>
      </c>
      <c r="G1387" s="191">
        <f>IF(ISBLANK(Nomen.complète!AB1387),"-",Nomen.complète!AB1387)</f>
        <v>0</v>
      </c>
      <c r="H1387" s="191">
        <f>IF(ISBLANK(Nomen.complète!AC1387),"-",Nomen.complète!AC1387)</f>
        <v>0</v>
      </c>
    </row>
    <row r="1388" spans="1:8" x14ac:dyDescent="0.2">
      <c r="A1388" s="164">
        <f>IF(ISBLANK(Nomen.complète!V1388),"-",Nomen.complète!V1388)</f>
        <v>77140000</v>
      </c>
      <c r="B1388" s="189" t="str">
        <f>IF(ISBLANK(Nomen.complète!W1388),"-",Nomen.complète!W1388)</f>
        <v>Expert en conseil financier, dipl.</v>
      </c>
      <c r="C1388" s="190">
        <f>IF(ISBLANK(Nomen.complète!X1388),"-",Nomen.complète!X1388)</f>
        <v>18</v>
      </c>
      <c r="D1388" s="190">
        <f>IF(ISBLANK(Nomen.complète!Y1388),"-",Nomen.complète!Y1388)</f>
        <v>65</v>
      </c>
      <c r="E1388" s="190">
        <f>IF(ISBLANK(Nomen.complète!Z1388),"-",Nomen.complète!Z1388)</f>
        <v>1</v>
      </c>
      <c r="F1388" s="190">
        <f>IF(ISBLANK(Nomen.complète!AA1388),"-",Nomen.complète!AA1388)</f>
        <v>5</v>
      </c>
      <c r="G1388" s="191">
        <f>IF(ISBLANK(Nomen.complète!AB1388),"-",Nomen.complète!AB1388)</f>
        <v>90</v>
      </c>
      <c r="H1388" s="191">
        <f>IF(ISBLANK(Nomen.complète!AC1388),"-",Nomen.complète!AC1388)</f>
        <v>0</v>
      </c>
    </row>
    <row r="1389" spans="1:8" x14ac:dyDescent="0.2">
      <c r="A1389" s="164">
        <f>IF(ISBLANK(Nomen.complète!V1389),"-",Nomen.complète!V1389)</f>
        <v>71131000</v>
      </c>
      <c r="B1389" s="189" t="str">
        <f>IF(ISBLANK(Nomen.complète!W1389),"-",Nomen.complète!W1389)</f>
        <v>Expert en construction saine et durable, dipl.</v>
      </c>
      <c r="C1389" s="190">
        <f>IF(ISBLANK(Nomen.complète!X1389),"-",Nomen.complète!X1389)</f>
        <v>18</v>
      </c>
      <c r="D1389" s="190">
        <f>IF(ISBLANK(Nomen.complète!Y1389),"-",Nomen.complète!Y1389)</f>
        <v>65</v>
      </c>
      <c r="E1389" s="190">
        <f>IF(ISBLANK(Nomen.complète!Z1389),"-",Nomen.complète!Z1389)</f>
        <v>1</v>
      </c>
      <c r="F1389" s="190">
        <f>IF(ISBLANK(Nomen.complète!AA1389),"-",Nomen.complète!AA1389)</f>
        <v>5</v>
      </c>
      <c r="G1389" s="191">
        <f>IF(ISBLANK(Nomen.complète!AB1389),"-",Nomen.complète!AB1389)</f>
        <v>90</v>
      </c>
      <c r="H1389" s="191">
        <f>IF(ISBLANK(Nomen.complète!AC1389),"-",Nomen.complète!AC1389)</f>
        <v>0</v>
      </c>
    </row>
    <row r="1390" spans="1:8" x14ac:dyDescent="0.2">
      <c r="A1390" s="164">
        <f>IF(ISBLANK(Nomen.complète!V1390),"-",Nomen.complète!V1390)</f>
        <v>65300000</v>
      </c>
      <c r="B1390" s="189" t="str">
        <f>IF(ISBLANK(Nomen.complète!W1390),"-",Nomen.complète!W1390)</f>
        <v>Expert en constructions techniverrières, dipl.</v>
      </c>
      <c r="C1390" s="190">
        <f>IF(ISBLANK(Nomen.complète!X1390),"-",Nomen.complète!X1390)</f>
        <v>18</v>
      </c>
      <c r="D1390" s="190">
        <f>IF(ISBLANK(Nomen.complète!Y1390),"-",Nomen.complète!Y1390)</f>
        <v>65</v>
      </c>
      <c r="E1390" s="190">
        <f>IF(ISBLANK(Nomen.complète!Z1390),"-",Nomen.complète!Z1390)</f>
        <v>1</v>
      </c>
      <c r="F1390" s="190">
        <f>IF(ISBLANK(Nomen.complète!AA1390),"-",Nomen.complète!AA1390)</f>
        <v>5</v>
      </c>
      <c r="G1390" s="191">
        <f>IF(ISBLANK(Nomen.complète!AB1390),"-",Nomen.complète!AB1390)</f>
        <v>90</v>
      </c>
      <c r="H1390" s="191">
        <f>IF(ISBLANK(Nomen.complète!AC1390),"-",Nomen.complète!AC1390)</f>
        <v>0</v>
      </c>
    </row>
    <row r="1391" spans="1:8" x14ac:dyDescent="0.2">
      <c r="A1391" s="164">
        <f>IF(ISBLANK(Nomen.complète!V1391),"-",Nomen.complète!V1391)</f>
        <v>84220000</v>
      </c>
      <c r="B1391" s="189" t="str">
        <f>IF(ISBLANK(Nomen.complète!W1391),"-",Nomen.complète!W1391)</f>
        <v>Expert en cytodiagnostic, dipl.</v>
      </c>
      <c r="C1391" s="190">
        <f>IF(ISBLANK(Nomen.complète!X1391),"-",Nomen.complète!X1391)</f>
        <v>18</v>
      </c>
      <c r="D1391" s="190">
        <f>IF(ISBLANK(Nomen.complète!Y1391),"-",Nomen.complète!Y1391)</f>
        <v>65</v>
      </c>
      <c r="E1391" s="190">
        <f>IF(ISBLANK(Nomen.complète!Z1391),"-",Nomen.complète!Z1391)</f>
        <v>1</v>
      </c>
      <c r="F1391" s="190">
        <f>IF(ISBLANK(Nomen.complète!AA1391),"-",Nomen.complète!AA1391)</f>
        <v>5</v>
      </c>
      <c r="G1391" s="191">
        <f>IF(ISBLANK(Nomen.complète!AB1391),"-",Nomen.complète!AB1391)</f>
        <v>90</v>
      </c>
      <c r="H1391" s="191">
        <f>IF(ISBLANK(Nomen.complète!AC1391),"-",Nomen.complète!AC1391)</f>
        <v>0</v>
      </c>
    </row>
    <row r="1392" spans="1:8" x14ac:dyDescent="0.2">
      <c r="A1392" s="164">
        <f>IF(ISBLANK(Nomen.complète!V1392),"-",Nomen.complète!V1392)</f>
        <v>77190000</v>
      </c>
      <c r="B1392" s="189" t="str">
        <f>IF(ISBLANK(Nomen.complète!W1392),"-",Nomen.complète!W1392)</f>
        <v>Expert en estimations immobilières BF</v>
      </c>
      <c r="C1392" s="190">
        <f>IF(ISBLANK(Nomen.complète!X1392),"-",Nomen.complète!X1392)</f>
        <v>18</v>
      </c>
      <c r="D1392" s="190">
        <f>IF(ISBLANK(Nomen.complète!Y1392),"-",Nomen.complète!Y1392)</f>
        <v>65</v>
      </c>
      <c r="E1392" s="190">
        <f>IF(ISBLANK(Nomen.complète!Z1392),"-",Nomen.complète!Z1392)</f>
        <v>1</v>
      </c>
      <c r="F1392" s="190">
        <f>IF(ISBLANK(Nomen.complète!AA1392),"-",Nomen.complète!AA1392)</f>
        <v>5</v>
      </c>
      <c r="G1392" s="191">
        <f>IF(ISBLANK(Nomen.complète!AB1392),"-",Nomen.complète!AB1392)</f>
        <v>90</v>
      </c>
      <c r="H1392" s="191">
        <f>IF(ISBLANK(Nomen.complète!AC1392),"-",Nomen.complète!AC1392)</f>
        <v>0</v>
      </c>
    </row>
    <row r="1393" spans="1:8" x14ac:dyDescent="0.2">
      <c r="A1393" s="164">
        <f>IF(ISBLANK(Nomen.complète!V1393),"-",Nomen.complète!V1393)</f>
        <v>77220000</v>
      </c>
      <c r="B1393" s="189" t="str">
        <f>IF(ISBLANK(Nomen.complète!W1393),"-",Nomen.complète!W1393)</f>
        <v>Expert en finance de PME, dipl.</v>
      </c>
      <c r="C1393" s="190">
        <f>IF(ISBLANK(Nomen.complète!X1393),"-",Nomen.complète!X1393)</f>
        <v>18</v>
      </c>
      <c r="D1393" s="190">
        <f>IF(ISBLANK(Nomen.complète!Y1393),"-",Nomen.complète!Y1393)</f>
        <v>65</v>
      </c>
      <c r="E1393" s="190">
        <f>IF(ISBLANK(Nomen.complète!Z1393),"-",Nomen.complète!Z1393)</f>
        <v>1</v>
      </c>
      <c r="F1393" s="190">
        <f>IF(ISBLANK(Nomen.complète!AA1393),"-",Nomen.complète!AA1393)</f>
        <v>5</v>
      </c>
      <c r="G1393" s="191">
        <f>IF(ISBLANK(Nomen.complète!AB1393),"-",Nomen.complète!AB1393)</f>
        <v>90</v>
      </c>
      <c r="H1393" s="191">
        <f>IF(ISBLANK(Nomen.complète!AC1393),"-",Nomen.complète!AC1393)</f>
        <v>0</v>
      </c>
    </row>
    <row r="1394" spans="1:8" x14ac:dyDescent="0.2">
      <c r="A1394" s="164">
        <f>IF(ISBLANK(Nomen.complète!V1394),"-",Nomen.complète!V1394)</f>
        <v>73250000</v>
      </c>
      <c r="B1394" s="189" t="str">
        <f>IF(ISBLANK(Nomen.complète!W1394),"-",Nomen.complète!W1394)</f>
        <v>Expert en finance et en controlling, dipl.</v>
      </c>
      <c r="C1394" s="190">
        <f>IF(ISBLANK(Nomen.complète!X1394),"-",Nomen.complète!X1394)</f>
        <v>18</v>
      </c>
      <c r="D1394" s="190">
        <f>IF(ISBLANK(Nomen.complète!Y1394),"-",Nomen.complète!Y1394)</f>
        <v>65</v>
      </c>
      <c r="E1394" s="190">
        <f>IF(ISBLANK(Nomen.complète!Z1394),"-",Nomen.complète!Z1394)</f>
        <v>1</v>
      </c>
      <c r="F1394" s="190">
        <f>IF(ISBLANK(Nomen.complète!AA1394),"-",Nomen.complète!AA1394)</f>
        <v>5</v>
      </c>
      <c r="G1394" s="191">
        <f>IF(ISBLANK(Nomen.complète!AB1394),"-",Nomen.complète!AB1394)</f>
        <v>90</v>
      </c>
      <c r="H1394" s="191">
        <f>IF(ISBLANK(Nomen.complète!AC1394),"-",Nomen.complète!AC1394)</f>
        <v>0</v>
      </c>
    </row>
    <row r="1395" spans="1:8" x14ac:dyDescent="0.2">
      <c r="A1395" s="164">
        <f>IF(ISBLANK(Nomen.complète!V1395),"-",Nomen.complète!V1395)</f>
        <v>77130000</v>
      </c>
      <c r="B1395" s="189" t="str">
        <f>IF(ISBLANK(Nomen.complète!W1395),"-",Nomen.complète!W1395)</f>
        <v>Expert en finance et investissements, dipl.</v>
      </c>
      <c r="C1395" s="190">
        <f>IF(ISBLANK(Nomen.complète!X1395),"-",Nomen.complète!X1395)</f>
        <v>18</v>
      </c>
      <c r="D1395" s="190">
        <f>IF(ISBLANK(Nomen.complète!Y1395),"-",Nomen.complète!Y1395)</f>
        <v>65</v>
      </c>
      <c r="E1395" s="190">
        <f>IF(ISBLANK(Nomen.complète!Z1395),"-",Nomen.complète!Z1395)</f>
        <v>1</v>
      </c>
      <c r="F1395" s="190">
        <f>IF(ISBLANK(Nomen.complète!AA1395),"-",Nomen.complète!AA1395)</f>
        <v>5</v>
      </c>
      <c r="G1395" s="191">
        <f>IF(ISBLANK(Nomen.complète!AB1395),"-",Nomen.complète!AB1395)</f>
        <v>90</v>
      </c>
      <c r="H1395" s="191">
        <f>IF(ISBLANK(Nomen.complète!AC1395),"-",Nomen.complète!AC1395)</f>
        <v>0</v>
      </c>
    </row>
    <row r="1396" spans="1:8" x14ac:dyDescent="0.2">
      <c r="A1396" s="164">
        <f>IF(ISBLANK(Nomen.complète!V1396),"-",Nomen.complète!V1396)</f>
        <v>73951000</v>
      </c>
      <c r="B1396" s="189" t="str">
        <f>IF(ISBLANK(Nomen.complète!W1396),"-",Nomen.complète!W1396)</f>
        <v>Expert en gestion d’institutions de santé, dipl.</v>
      </c>
      <c r="C1396" s="190">
        <f>IF(ISBLANK(Nomen.complète!X1396),"-",Nomen.complète!X1396)</f>
        <v>18</v>
      </c>
      <c r="D1396" s="190">
        <f>IF(ISBLANK(Nomen.complète!Y1396),"-",Nomen.complète!Y1396)</f>
        <v>65</v>
      </c>
      <c r="E1396" s="190">
        <f>IF(ISBLANK(Nomen.complète!Z1396),"-",Nomen.complète!Z1396)</f>
        <v>1</v>
      </c>
      <c r="F1396" s="190">
        <f>IF(ISBLANK(Nomen.complète!AA1396),"-",Nomen.complète!AA1396)</f>
        <v>5</v>
      </c>
      <c r="G1396" s="191">
        <f>IF(ISBLANK(Nomen.complète!AB1396),"-",Nomen.complète!AB1396)</f>
        <v>90</v>
      </c>
      <c r="H1396" s="191">
        <f>IF(ISBLANK(Nomen.complète!AC1396),"-",Nomen.complète!AC1396)</f>
        <v>0</v>
      </c>
    </row>
    <row r="1397" spans="1:8" x14ac:dyDescent="0.2">
      <c r="A1397" s="164">
        <f>IF(ISBLANK(Nomen.complète!V1397),"-",Nomen.complète!V1397)</f>
        <v>73950000</v>
      </c>
      <c r="B1397" s="189" t="str">
        <f>IF(ISBLANK(Nomen.complète!W1397),"-",Nomen.complète!W1397)</f>
        <v>Expert en gestion hospitalière, dipl.</v>
      </c>
      <c r="C1397" s="190">
        <f>IF(ISBLANK(Nomen.complète!X1397),"-",Nomen.complète!X1397)</f>
        <v>18</v>
      </c>
      <c r="D1397" s="190">
        <f>IF(ISBLANK(Nomen.complète!Y1397),"-",Nomen.complète!Y1397)</f>
        <v>65</v>
      </c>
      <c r="E1397" s="190">
        <f>IF(ISBLANK(Nomen.complète!Z1397),"-",Nomen.complète!Z1397)</f>
        <v>1</v>
      </c>
      <c r="F1397" s="190">
        <f>IF(ISBLANK(Nomen.complète!AA1397),"-",Nomen.complète!AA1397)</f>
        <v>5</v>
      </c>
      <c r="G1397" s="191">
        <f>IF(ISBLANK(Nomen.complète!AB1397),"-",Nomen.complète!AB1397)</f>
        <v>90</v>
      </c>
      <c r="H1397" s="191">
        <f>IF(ISBLANK(Nomen.complète!AC1397),"-",Nomen.complète!AC1397)</f>
        <v>0</v>
      </c>
    </row>
    <row r="1398" spans="1:8" x14ac:dyDescent="0.2">
      <c r="A1398" s="164">
        <f>IF(ISBLANK(Nomen.complète!V1398),"-",Nomen.complète!V1398)</f>
        <v>66260000</v>
      </c>
      <c r="B1398" s="189" t="str">
        <f>IF(ISBLANK(Nomen.complète!W1398),"-",Nomen.complète!W1398)</f>
        <v>Expert en installation et sécurité électrique, dipl.</v>
      </c>
      <c r="C1398" s="190">
        <f>IF(ISBLANK(Nomen.complète!X1398),"-",Nomen.complète!X1398)</f>
        <v>18</v>
      </c>
      <c r="D1398" s="190">
        <f>IF(ISBLANK(Nomen.complète!Y1398),"-",Nomen.complète!Y1398)</f>
        <v>65</v>
      </c>
      <c r="E1398" s="190">
        <f>IF(ISBLANK(Nomen.complète!Z1398),"-",Nomen.complète!Z1398)</f>
        <v>1</v>
      </c>
      <c r="F1398" s="190">
        <f>IF(ISBLANK(Nomen.complète!AA1398),"-",Nomen.complète!AA1398)</f>
        <v>5</v>
      </c>
      <c r="G1398" s="191">
        <f>IF(ISBLANK(Nomen.complète!AB1398),"-",Nomen.complète!AB1398)</f>
        <v>90</v>
      </c>
      <c r="H1398" s="191">
        <f>IF(ISBLANK(Nomen.complète!AC1398),"-",Nomen.complète!AC1398)</f>
        <v>0</v>
      </c>
    </row>
    <row r="1399" spans="1:8" x14ac:dyDescent="0.2">
      <c r="A1399" s="164">
        <f>IF(ISBLANK(Nomen.complète!V1399),"-",Nomen.complète!V1399)</f>
        <v>86365000</v>
      </c>
      <c r="B1399" s="189" t="str">
        <f>IF(ISBLANK(Nomen.complète!W1399),"-",Nomen.complète!W1399)</f>
        <v>Expert en management de l'organisation, dipl.</v>
      </c>
      <c r="C1399" s="190">
        <f>IF(ISBLANK(Nomen.complète!X1399),"-",Nomen.complète!X1399)</f>
        <v>18</v>
      </c>
      <c r="D1399" s="190">
        <f>IF(ISBLANK(Nomen.complète!Y1399),"-",Nomen.complète!Y1399)</f>
        <v>65</v>
      </c>
      <c r="E1399" s="190">
        <f>IF(ISBLANK(Nomen.complète!Z1399),"-",Nomen.complète!Z1399)</f>
        <v>1</v>
      </c>
      <c r="F1399" s="190">
        <f>IF(ISBLANK(Nomen.complète!AA1399),"-",Nomen.complète!AA1399)</f>
        <v>5</v>
      </c>
      <c r="G1399" s="191">
        <f>IF(ISBLANK(Nomen.complète!AB1399),"-",Nomen.complète!AB1399)</f>
        <v>90</v>
      </c>
      <c r="H1399" s="191">
        <f>IF(ISBLANK(Nomen.complète!AC1399),"-",Nomen.complète!AC1399)</f>
        <v>0</v>
      </c>
    </row>
    <row r="1400" spans="1:8" x14ac:dyDescent="0.2">
      <c r="A1400" s="164">
        <f>IF(ISBLANK(Nomen.complète!V1400),"-",Nomen.complète!V1400)</f>
        <v>82941000</v>
      </c>
      <c r="B1400" s="189" t="str">
        <f>IF(ISBLANK(Nomen.complète!W1400),"-",Nomen.complète!W1400)</f>
        <v>Expert en management du domaine des privations de liberté, dipl.</v>
      </c>
      <c r="C1400" s="190">
        <f>IF(ISBLANK(Nomen.complète!X1400),"-",Nomen.complète!X1400)</f>
        <v>18</v>
      </c>
      <c r="D1400" s="190">
        <f>IF(ISBLANK(Nomen.complète!Y1400),"-",Nomen.complète!Y1400)</f>
        <v>65</v>
      </c>
      <c r="E1400" s="190">
        <f>IF(ISBLANK(Nomen.complète!Z1400),"-",Nomen.complète!Z1400)</f>
        <v>1</v>
      </c>
      <c r="F1400" s="190">
        <f>IF(ISBLANK(Nomen.complète!AA1400),"-",Nomen.complète!AA1400)</f>
        <v>5</v>
      </c>
      <c r="G1400" s="191">
        <f>IF(ISBLANK(Nomen.complète!AB1400),"-",Nomen.complète!AB1400)</f>
        <v>90</v>
      </c>
      <c r="H1400" s="191">
        <f>IF(ISBLANK(Nomen.complète!AC1400),"-",Nomen.complète!AC1400)</f>
        <v>0</v>
      </c>
    </row>
    <row r="1401" spans="1:8" x14ac:dyDescent="0.2">
      <c r="A1401" s="164">
        <f>IF(ISBLANK(Nomen.complète!V1401),"-",Nomen.complète!V1401)</f>
        <v>73470001</v>
      </c>
      <c r="B1401" s="189" t="str">
        <f>IF(ISBLANK(Nomen.complète!W1401),"-",Nomen.complète!W1401)</f>
        <v>Expert en matière de droit des poursuites pour dettes et de la faillite BF - Droit de la faillite (ancien)</v>
      </c>
      <c r="C1401" s="190">
        <f>IF(ISBLANK(Nomen.complète!X1401),"-",Nomen.complète!X1401)</f>
        <v>18</v>
      </c>
      <c r="D1401" s="190">
        <f>IF(ISBLANK(Nomen.complète!Y1401),"-",Nomen.complète!Y1401)</f>
        <v>65</v>
      </c>
      <c r="E1401" s="190">
        <f>IF(ISBLANK(Nomen.complète!Z1401),"-",Nomen.complète!Z1401)</f>
        <v>1</v>
      </c>
      <c r="F1401" s="190">
        <f>IF(ISBLANK(Nomen.complète!AA1401),"-",Nomen.complète!AA1401)</f>
        <v>5</v>
      </c>
      <c r="G1401" s="191">
        <f>IF(ISBLANK(Nomen.complète!AB1401),"-",Nomen.complète!AB1401)</f>
        <v>90</v>
      </c>
      <c r="H1401" s="191">
        <f>IF(ISBLANK(Nomen.complète!AC1401),"-",Nomen.complète!AC1401)</f>
        <v>0</v>
      </c>
    </row>
    <row r="1402" spans="1:8" x14ac:dyDescent="0.2">
      <c r="A1402" s="164">
        <f>IF(ISBLANK(Nomen.complète!V1402),"-",Nomen.complète!V1402)</f>
        <v>73470000</v>
      </c>
      <c r="B1402" s="189" t="str">
        <f>IF(ISBLANK(Nomen.complète!W1402),"-",Nomen.complète!W1402)</f>
        <v>Expert en matière de droit des poursuites pour dettes et de la faillite BF - sans autres indications (ancien)</v>
      </c>
      <c r="C1402" s="190">
        <f>IF(ISBLANK(Nomen.complète!X1402),"-",Nomen.complète!X1402)</f>
        <v>18</v>
      </c>
      <c r="D1402" s="190">
        <f>IF(ISBLANK(Nomen.complète!Y1402),"-",Nomen.complète!Y1402)</f>
        <v>65</v>
      </c>
      <c r="E1402" s="190">
        <f>IF(ISBLANK(Nomen.complète!Z1402),"-",Nomen.complète!Z1402)</f>
        <v>1</v>
      </c>
      <c r="F1402" s="190">
        <f>IF(ISBLANK(Nomen.complète!AA1402),"-",Nomen.complète!AA1402)</f>
        <v>5</v>
      </c>
      <c r="G1402" s="191">
        <f>IF(ISBLANK(Nomen.complète!AB1402),"-",Nomen.complète!AB1402)</f>
        <v>90</v>
      </c>
      <c r="H1402" s="191">
        <f>IF(ISBLANK(Nomen.complète!AC1402),"-",Nomen.complète!AC1402)</f>
        <v>0</v>
      </c>
    </row>
    <row r="1403" spans="1:8" x14ac:dyDescent="0.2">
      <c r="A1403" s="164">
        <f>IF(ISBLANK(Nomen.complète!V1403),"-",Nomen.complète!V1403)</f>
        <v>77856000</v>
      </c>
      <c r="B1403" s="189" t="str">
        <f>IF(ISBLANK(Nomen.complète!W1403),"-",Nomen.complète!W1403)</f>
        <v>Expert en matière de prévoyance professionnelle, dipl.</v>
      </c>
      <c r="C1403" s="190">
        <f>IF(ISBLANK(Nomen.complète!X1403),"-",Nomen.complète!X1403)</f>
        <v>18</v>
      </c>
      <c r="D1403" s="190">
        <f>IF(ISBLANK(Nomen.complète!Y1403),"-",Nomen.complète!Y1403)</f>
        <v>65</v>
      </c>
      <c r="E1403" s="190">
        <f>IF(ISBLANK(Nomen.complète!Z1403),"-",Nomen.complète!Z1403)</f>
        <v>1</v>
      </c>
      <c r="F1403" s="190">
        <f>IF(ISBLANK(Nomen.complète!AA1403),"-",Nomen.complète!AA1403)</f>
        <v>5</v>
      </c>
      <c r="G1403" s="191">
        <f>IF(ISBLANK(Nomen.complète!AB1403),"-",Nomen.complète!AB1403)</f>
        <v>90</v>
      </c>
      <c r="H1403" s="191">
        <f>IF(ISBLANK(Nomen.complète!AC1403),"-",Nomen.complète!AC1403)</f>
        <v>0</v>
      </c>
    </row>
    <row r="1404" spans="1:8" x14ac:dyDescent="0.2">
      <c r="A1404" s="164">
        <f>IF(ISBLANK(Nomen.complète!V1404),"-",Nomen.complète!V1404)</f>
        <v>77115000</v>
      </c>
      <c r="B1404" s="189" t="str">
        <f>IF(ISBLANK(Nomen.complète!W1404),"-",Nomen.complète!W1404)</f>
        <v>Expert en opérations des marchés financiers, dipl.</v>
      </c>
      <c r="C1404" s="190">
        <f>IF(ISBLANK(Nomen.complète!X1404),"-",Nomen.complète!X1404)</f>
        <v>18</v>
      </c>
      <c r="D1404" s="190">
        <f>IF(ISBLANK(Nomen.complète!Y1404),"-",Nomen.complète!Y1404)</f>
        <v>65</v>
      </c>
      <c r="E1404" s="190">
        <f>IF(ISBLANK(Nomen.complète!Z1404),"-",Nomen.complète!Z1404)</f>
        <v>1</v>
      </c>
      <c r="F1404" s="190">
        <f>IF(ISBLANK(Nomen.complète!AA1404),"-",Nomen.complète!AA1404)</f>
        <v>5</v>
      </c>
      <c r="G1404" s="191">
        <f>IF(ISBLANK(Nomen.complète!AB1404),"-",Nomen.complète!AB1404)</f>
        <v>90</v>
      </c>
      <c r="H1404" s="191">
        <f>IF(ISBLANK(Nomen.complète!AC1404),"-",Nomen.complète!AC1404)</f>
        <v>0</v>
      </c>
    </row>
    <row r="1405" spans="1:8" x14ac:dyDescent="0.2">
      <c r="A1405" s="164">
        <f>IF(ISBLANK(Nomen.complète!V1405),"-",Nomen.complète!V1405)</f>
        <v>66303000</v>
      </c>
      <c r="B1405" s="189" t="str">
        <f>IF(ISBLANK(Nomen.complète!W1405),"-",Nomen.complète!W1405)</f>
        <v>Expert en planification électrique, dipl.</v>
      </c>
      <c r="C1405" s="190">
        <f>IF(ISBLANK(Nomen.complète!X1405),"-",Nomen.complète!X1405)</f>
        <v>18</v>
      </c>
      <c r="D1405" s="190">
        <f>IF(ISBLANK(Nomen.complète!Y1405),"-",Nomen.complète!Y1405)</f>
        <v>65</v>
      </c>
      <c r="E1405" s="190">
        <f>IF(ISBLANK(Nomen.complète!Z1405),"-",Nomen.complète!Z1405)</f>
        <v>1</v>
      </c>
      <c r="F1405" s="190">
        <f>IF(ISBLANK(Nomen.complète!AA1405),"-",Nomen.complète!AA1405)</f>
        <v>5</v>
      </c>
      <c r="G1405" s="191">
        <f>IF(ISBLANK(Nomen.complète!AB1405),"-",Nomen.complète!AB1405)</f>
        <v>90</v>
      </c>
      <c r="H1405" s="191">
        <f>IF(ISBLANK(Nomen.complète!AC1405),"-",Nomen.complète!AC1405)</f>
        <v>0</v>
      </c>
    </row>
    <row r="1406" spans="1:8" x14ac:dyDescent="0.2">
      <c r="A1406" s="164">
        <f>IF(ISBLANK(Nomen.complète!V1406),"-",Nomen.complète!V1406)</f>
        <v>66655000</v>
      </c>
      <c r="B1406" s="189" t="str">
        <f>IF(ISBLANK(Nomen.complète!W1406),"-",Nomen.complète!W1406)</f>
        <v>Expert en production BF</v>
      </c>
      <c r="C1406" s="190">
        <f>IF(ISBLANK(Nomen.complète!X1406),"-",Nomen.complète!X1406)</f>
        <v>18</v>
      </c>
      <c r="D1406" s="190">
        <f>IF(ISBLANK(Nomen.complète!Y1406),"-",Nomen.complète!Y1406)</f>
        <v>65</v>
      </c>
      <c r="E1406" s="190">
        <f>IF(ISBLANK(Nomen.complète!Z1406),"-",Nomen.complète!Z1406)</f>
        <v>1</v>
      </c>
      <c r="F1406" s="190">
        <f>IF(ISBLANK(Nomen.complète!AA1406),"-",Nomen.complète!AA1406)</f>
        <v>5</v>
      </c>
      <c r="G1406" s="191">
        <f>IF(ISBLANK(Nomen.complète!AB1406),"-",Nomen.complète!AB1406)</f>
        <v>90</v>
      </c>
      <c r="H1406" s="191">
        <f>IF(ISBLANK(Nomen.complète!AC1406),"-",Nomen.complète!AC1406)</f>
        <v>0</v>
      </c>
    </row>
    <row r="1407" spans="1:8" x14ac:dyDescent="0.2">
      <c r="A1407" s="164">
        <f>IF(ISBLANK(Nomen.complète!V1407),"-",Nomen.complète!V1407)</f>
        <v>84690000</v>
      </c>
      <c r="B1407" s="189" t="str">
        <f>IF(ISBLANK(Nomen.complète!W1407),"-",Nomen.complète!W1407)</f>
        <v>Expert en prévention des infections associées aux soins, dipl.</v>
      </c>
      <c r="C1407" s="190">
        <f>IF(ISBLANK(Nomen.complète!X1407),"-",Nomen.complète!X1407)</f>
        <v>18</v>
      </c>
      <c r="D1407" s="190">
        <f>IF(ISBLANK(Nomen.complète!Y1407),"-",Nomen.complète!Y1407)</f>
        <v>65</v>
      </c>
      <c r="E1407" s="190">
        <f>IF(ISBLANK(Nomen.complète!Z1407),"-",Nomen.complète!Z1407)</f>
        <v>1</v>
      </c>
      <c r="F1407" s="190">
        <f>IF(ISBLANK(Nomen.complète!AA1407),"-",Nomen.complète!AA1407)</f>
        <v>5</v>
      </c>
      <c r="G1407" s="191">
        <f>IF(ISBLANK(Nomen.complète!AB1407),"-",Nomen.complète!AB1407)</f>
        <v>90</v>
      </c>
      <c r="H1407" s="191">
        <f>IF(ISBLANK(Nomen.complète!AC1407),"-",Nomen.complète!AC1407)</f>
        <v>0</v>
      </c>
    </row>
    <row r="1408" spans="1:8" x14ac:dyDescent="0.2">
      <c r="A1408" s="164">
        <f>IF(ISBLANK(Nomen.complète!V1408),"-",Nomen.complète!V1408)</f>
        <v>86741002</v>
      </c>
      <c r="B1408" s="189" t="str">
        <f>IF(ISBLANK(Nomen.complète!W1408),"-",Nomen.complète!W1408)</f>
        <v>Expert en réadaptation de personnes malvoyantes et aveugles, dipl. - Activités de la vie journalière</v>
      </c>
      <c r="C1408" s="190">
        <f>IF(ISBLANK(Nomen.complète!X1408),"-",Nomen.complète!X1408)</f>
        <v>18</v>
      </c>
      <c r="D1408" s="190">
        <f>IF(ISBLANK(Nomen.complète!Y1408),"-",Nomen.complète!Y1408)</f>
        <v>65</v>
      </c>
      <c r="E1408" s="190">
        <f>IF(ISBLANK(Nomen.complète!Z1408),"-",Nomen.complète!Z1408)</f>
        <v>1</v>
      </c>
      <c r="F1408" s="190">
        <f>IF(ISBLANK(Nomen.complète!AA1408),"-",Nomen.complète!AA1408)</f>
        <v>5</v>
      </c>
      <c r="G1408" s="191">
        <f>IF(ISBLANK(Nomen.complète!AB1408),"-",Nomen.complète!AB1408)</f>
        <v>90</v>
      </c>
      <c r="H1408" s="191">
        <f>IF(ISBLANK(Nomen.complète!AC1408),"-",Nomen.complète!AC1408)</f>
        <v>0</v>
      </c>
    </row>
    <row r="1409" spans="1:8" x14ac:dyDescent="0.2">
      <c r="A1409" s="164">
        <f>IF(ISBLANK(Nomen.complète!V1409),"-",Nomen.complète!V1409)</f>
        <v>86741001</v>
      </c>
      <c r="B1409" s="189" t="str">
        <f>IF(ISBLANK(Nomen.complète!W1409),"-",Nomen.complète!W1409)</f>
        <v>Expert en réadaptation de personnes malvoyantes et aveugles, dipl. - Basse vision</v>
      </c>
      <c r="C1409" s="190">
        <f>IF(ISBLANK(Nomen.complète!X1409),"-",Nomen.complète!X1409)</f>
        <v>18</v>
      </c>
      <c r="D1409" s="190">
        <f>IF(ISBLANK(Nomen.complète!Y1409),"-",Nomen.complète!Y1409)</f>
        <v>65</v>
      </c>
      <c r="E1409" s="190">
        <f>IF(ISBLANK(Nomen.complète!Z1409),"-",Nomen.complète!Z1409)</f>
        <v>1</v>
      </c>
      <c r="F1409" s="190">
        <f>IF(ISBLANK(Nomen.complète!AA1409),"-",Nomen.complète!AA1409)</f>
        <v>5</v>
      </c>
      <c r="G1409" s="191">
        <f>IF(ISBLANK(Nomen.complète!AB1409),"-",Nomen.complète!AB1409)</f>
        <v>90</v>
      </c>
      <c r="H1409" s="191">
        <f>IF(ISBLANK(Nomen.complète!AC1409),"-",Nomen.complète!AC1409)</f>
        <v>0</v>
      </c>
    </row>
    <row r="1410" spans="1:8" x14ac:dyDescent="0.2">
      <c r="A1410" s="164">
        <f>IF(ISBLANK(Nomen.complète!V1410),"-",Nomen.complète!V1410)</f>
        <v>86741003</v>
      </c>
      <c r="B1410" s="189" t="str">
        <f>IF(ISBLANK(Nomen.complète!W1410),"-",Nomen.complète!W1410)</f>
        <v>Expert en réadaptation de personnes malvoyantes et aveugles, dipl. - Orientation et mobilité</v>
      </c>
      <c r="C1410" s="190">
        <f>IF(ISBLANK(Nomen.complète!X1410),"-",Nomen.complète!X1410)</f>
        <v>18</v>
      </c>
      <c r="D1410" s="190">
        <f>IF(ISBLANK(Nomen.complète!Y1410),"-",Nomen.complète!Y1410)</f>
        <v>65</v>
      </c>
      <c r="E1410" s="190">
        <f>IF(ISBLANK(Nomen.complète!Z1410),"-",Nomen.complète!Z1410)</f>
        <v>1</v>
      </c>
      <c r="F1410" s="190">
        <f>IF(ISBLANK(Nomen.complète!AA1410),"-",Nomen.complète!AA1410)</f>
        <v>5</v>
      </c>
      <c r="G1410" s="191">
        <f>IF(ISBLANK(Nomen.complète!AB1410),"-",Nomen.complète!AB1410)</f>
        <v>90</v>
      </c>
      <c r="H1410" s="191">
        <f>IF(ISBLANK(Nomen.complète!AC1410),"-",Nomen.complète!AC1410)</f>
        <v>0</v>
      </c>
    </row>
    <row r="1411" spans="1:8" x14ac:dyDescent="0.2">
      <c r="A1411" s="164">
        <f>IF(ISBLANK(Nomen.complète!V1411),"-",Nomen.complète!V1411)</f>
        <v>84770000</v>
      </c>
      <c r="B1411" s="189" t="str">
        <f>IF(ISBLANK(Nomen.complète!W1411),"-",Nomen.complète!W1411)</f>
        <v>Expert en soins d’oncologie, dipl.</v>
      </c>
      <c r="C1411" s="190">
        <f>IF(ISBLANK(Nomen.complète!X1411),"-",Nomen.complète!X1411)</f>
        <v>18</v>
      </c>
      <c r="D1411" s="190">
        <f>IF(ISBLANK(Nomen.complète!Y1411),"-",Nomen.complète!Y1411)</f>
        <v>65</v>
      </c>
      <c r="E1411" s="190">
        <f>IF(ISBLANK(Nomen.complète!Z1411),"-",Nomen.complète!Z1411)</f>
        <v>1</v>
      </c>
      <c r="F1411" s="190">
        <f>IF(ISBLANK(Nomen.complète!AA1411),"-",Nomen.complète!AA1411)</f>
        <v>5</v>
      </c>
      <c r="G1411" s="191">
        <f>IF(ISBLANK(Nomen.complète!AB1411),"-",Nomen.complète!AB1411)</f>
        <v>90</v>
      </c>
      <c r="H1411" s="191">
        <f>IF(ISBLANK(Nomen.complète!AC1411),"-",Nomen.complète!AC1411)</f>
        <v>0</v>
      </c>
    </row>
    <row r="1412" spans="1:8" x14ac:dyDescent="0.2">
      <c r="A1412" s="164">
        <f>IF(ISBLANK(Nomen.complète!V1412),"-",Nomen.complète!V1412)</f>
        <v>85447000</v>
      </c>
      <c r="B1412" s="189" t="str">
        <f>IF(ISBLANK(Nomen.complète!W1412),"-",Nomen.complète!W1412)</f>
        <v>Expert en soins en psychiatrie, dipl.</v>
      </c>
      <c r="C1412" s="190">
        <f>IF(ISBLANK(Nomen.complète!X1412),"-",Nomen.complète!X1412)</f>
        <v>18</v>
      </c>
      <c r="D1412" s="190">
        <f>IF(ISBLANK(Nomen.complète!Y1412),"-",Nomen.complète!Y1412)</f>
        <v>65</v>
      </c>
      <c r="E1412" s="190">
        <f>IF(ISBLANK(Nomen.complète!Z1412),"-",Nomen.complète!Z1412)</f>
        <v>1</v>
      </c>
      <c r="F1412" s="190">
        <f>IF(ISBLANK(Nomen.complète!AA1412),"-",Nomen.complète!AA1412)</f>
        <v>5</v>
      </c>
      <c r="G1412" s="191">
        <f>IF(ISBLANK(Nomen.complète!AB1412),"-",Nomen.complète!AB1412)</f>
        <v>90</v>
      </c>
      <c r="H1412" s="191">
        <f>IF(ISBLANK(Nomen.complète!AC1412),"-",Nomen.complète!AC1412)</f>
        <v>0</v>
      </c>
    </row>
    <row r="1413" spans="1:8" x14ac:dyDescent="0.2">
      <c r="A1413" s="164">
        <f>IF(ISBLANK(Nomen.complète!V1413),"-",Nomen.complète!V1413)</f>
        <v>74100000</v>
      </c>
      <c r="B1413" s="189" t="str">
        <f>IF(ISBLANK(Nomen.complète!W1413),"-",Nomen.complète!W1413)</f>
        <v>Expert en tourisme, dipl.</v>
      </c>
      <c r="C1413" s="190">
        <f>IF(ISBLANK(Nomen.complète!X1413),"-",Nomen.complète!X1413)</f>
        <v>18</v>
      </c>
      <c r="D1413" s="190">
        <f>IF(ISBLANK(Nomen.complète!Y1413),"-",Nomen.complète!Y1413)</f>
        <v>65</v>
      </c>
      <c r="E1413" s="190">
        <f>IF(ISBLANK(Nomen.complète!Z1413),"-",Nomen.complète!Z1413)</f>
        <v>1</v>
      </c>
      <c r="F1413" s="190">
        <f>IF(ISBLANK(Nomen.complète!AA1413),"-",Nomen.complète!AA1413)</f>
        <v>5</v>
      </c>
      <c r="G1413" s="191">
        <f>IF(ISBLANK(Nomen.complète!AB1413),"-",Nomen.complète!AB1413)</f>
        <v>90</v>
      </c>
      <c r="H1413" s="191">
        <f>IF(ISBLANK(Nomen.complète!AC1413),"-",Nomen.complète!AC1413)</f>
        <v>0</v>
      </c>
    </row>
    <row r="1414" spans="1:8" x14ac:dyDescent="0.2">
      <c r="A1414" s="164">
        <f>IF(ISBLANK(Nomen.complète!V1414),"-",Nomen.complète!V1414)</f>
        <v>73050000</v>
      </c>
      <c r="B1414" s="189" t="str">
        <f>IF(ISBLANK(Nomen.complète!W1414),"-",Nomen.complète!W1414)</f>
        <v>Expert en économie bancaire, dipl.</v>
      </c>
      <c r="C1414" s="190">
        <f>IF(ISBLANK(Nomen.complète!X1414),"-",Nomen.complète!X1414)</f>
        <v>18</v>
      </c>
      <c r="D1414" s="190">
        <f>IF(ISBLANK(Nomen.complète!Y1414),"-",Nomen.complète!Y1414)</f>
        <v>65</v>
      </c>
      <c r="E1414" s="190">
        <f>IF(ISBLANK(Nomen.complète!Z1414),"-",Nomen.complète!Z1414)</f>
        <v>1</v>
      </c>
      <c r="F1414" s="190">
        <f>IF(ISBLANK(Nomen.complète!AA1414),"-",Nomen.complète!AA1414)</f>
        <v>5</v>
      </c>
      <c r="G1414" s="191">
        <f>IF(ISBLANK(Nomen.complète!AB1414),"-",Nomen.complète!AB1414)</f>
        <v>90</v>
      </c>
      <c r="H1414" s="191">
        <f>IF(ISBLANK(Nomen.complète!AC1414),"-",Nomen.complète!AC1414)</f>
        <v>0</v>
      </c>
    </row>
    <row r="1415" spans="1:8" x14ac:dyDescent="0.2">
      <c r="A1415" s="164">
        <f>IF(ISBLANK(Nomen.complète!V1415),"-",Nomen.complète!V1415)</f>
        <v>77770000</v>
      </c>
      <c r="B1415" s="189" t="str">
        <f>IF(ISBLANK(Nomen.complète!W1415),"-",Nomen.complète!W1415)</f>
        <v>Expert fiduciaire, dipl.</v>
      </c>
      <c r="C1415" s="190">
        <f>IF(ISBLANK(Nomen.complète!X1415),"-",Nomen.complète!X1415)</f>
        <v>18</v>
      </c>
      <c r="D1415" s="190">
        <f>IF(ISBLANK(Nomen.complète!Y1415),"-",Nomen.complète!Y1415)</f>
        <v>65</v>
      </c>
      <c r="E1415" s="190">
        <f>IF(ISBLANK(Nomen.complète!Z1415),"-",Nomen.complète!Z1415)</f>
        <v>1</v>
      </c>
      <c r="F1415" s="190">
        <f>IF(ISBLANK(Nomen.complète!AA1415),"-",Nomen.complète!AA1415)</f>
        <v>5</v>
      </c>
      <c r="G1415" s="191">
        <f>IF(ISBLANK(Nomen.complète!AB1415),"-",Nomen.complète!AB1415)</f>
        <v>90</v>
      </c>
      <c r="H1415" s="191">
        <f>IF(ISBLANK(Nomen.complète!AC1415),"-",Nomen.complète!AC1415)</f>
        <v>0</v>
      </c>
    </row>
    <row r="1416" spans="1:8" x14ac:dyDescent="0.2">
      <c r="A1416" s="164">
        <f>IF(ISBLANK(Nomen.complète!V1416),"-",Nomen.complète!V1416)</f>
        <v>77700000</v>
      </c>
      <c r="B1416" s="189" t="str">
        <f>IF(ISBLANK(Nomen.complète!W1416),"-",Nomen.complète!W1416)</f>
        <v>Expert fiscal, dipl.</v>
      </c>
      <c r="C1416" s="190">
        <f>IF(ISBLANK(Nomen.complète!X1416),"-",Nomen.complète!X1416)</f>
        <v>18</v>
      </c>
      <c r="D1416" s="190">
        <f>IF(ISBLANK(Nomen.complète!Y1416),"-",Nomen.complète!Y1416)</f>
        <v>65</v>
      </c>
      <c r="E1416" s="190">
        <f>IF(ISBLANK(Nomen.complète!Z1416),"-",Nomen.complète!Z1416)</f>
        <v>1</v>
      </c>
      <c r="F1416" s="190">
        <f>IF(ISBLANK(Nomen.complète!AA1416),"-",Nomen.complète!AA1416)</f>
        <v>5</v>
      </c>
      <c r="G1416" s="191">
        <f>IF(ISBLANK(Nomen.complète!AB1416),"-",Nomen.complète!AB1416)</f>
        <v>90</v>
      </c>
      <c r="H1416" s="191">
        <f>IF(ISBLANK(Nomen.complète!AC1416),"-",Nomen.complète!AC1416)</f>
        <v>0</v>
      </c>
    </row>
    <row r="1417" spans="1:8" x14ac:dyDescent="0.2">
      <c r="A1417" s="164">
        <f>IF(ISBLANK(Nomen.complète!V1417),"-",Nomen.complète!V1417)</f>
        <v>83130000</v>
      </c>
      <c r="B1417" s="189" t="str">
        <f>IF(ISBLANK(Nomen.complète!W1417),"-",Nomen.complète!W1417)</f>
        <v>Expert protection incendie, dipl.</v>
      </c>
      <c r="C1417" s="190">
        <f>IF(ISBLANK(Nomen.complète!X1417),"-",Nomen.complète!X1417)</f>
        <v>18</v>
      </c>
      <c r="D1417" s="190">
        <f>IF(ISBLANK(Nomen.complète!Y1417),"-",Nomen.complète!Y1417)</f>
        <v>65</v>
      </c>
      <c r="E1417" s="190">
        <f>IF(ISBLANK(Nomen.complète!Z1417),"-",Nomen.complète!Z1417)</f>
        <v>1</v>
      </c>
      <c r="F1417" s="190">
        <f>IF(ISBLANK(Nomen.complète!AA1417),"-",Nomen.complète!AA1417)</f>
        <v>5</v>
      </c>
      <c r="G1417" s="191">
        <f>IF(ISBLANK(Nomen.complète!AB1417),"-",Nomen.complète!AB1417)</f>
        <v>90</v>
      </c>
      <c r="H1417" s="191">
        <f>IF(ISBLANK(Nomen.complète!AC1417),"-",Nomen.complète!AC1417)</f>
        <v>0</v>
      </c>
    </row>
    <row r="1418" spans="1:8" x14ac:dyDescent="0.2">
      <c r="A1418" s="164">
        <f>IF(ISBLANK(Nomen.complète!V1418),"-",Nomen.complète!V1418)</f>
        <v>78000000</v>
      </c>
      <c r="B1418" s="189" t="str">
        <f>IF(ISBLANK(Nomen.complète!W1418),"-",Nomen.complète!W1418)</f>
        <v>Expert-comptable, dipl.</v>
      </c>
      <c r="C1418" s="190">
        <f>IF(ISBLANK(Nomen.complète!X1418),"-",Nomen.complète!X1418)</f>
        <v>18</v>
      </c>
      <c r="D1418" s="190">
        <f>IF(ISBLANK(Nomen.complète!Y1418),"-",Nomen.complète!Y1418)</f>
        <v>65</v>
      </c>
      <c r="E1418" s="190">
        <f>IF(ISBLANK(Nomen.complète!Z1418),"-",Nomen.complète!Z1418)</f>
        <v>1</v>
      </c>
      <c r="F1418" s="190">
        <f>IF(ISBLANK(Nomen.complète!AA1418),"-",Nomen.complète!AA1418)</f>
        <v>5</v>
      </c>
      <c r="G1418" s="191">
        <f>IF(ISBLANK(Nomen.complète!AB1418),"-",Nomen.complète!AB1418)</f>
        <v>90</v>
      </c>
      <c r="H1418" s="191">
        <f>IF(ISBLANK(Nomen.complète!AC1418),"-",Nomen.complète!AC1418)</f>
        <v>0</v>
      </c>
    </row>
    <row r="1419" spans="1:8" x14ac:dyDescent="0.2">
      <c r="A1419" s="164">
        <f>IF(ISBLANK(Nomen.complète!V1419),"-",Nomen.complète!V1419)</f>
        <v>66950000</v>
      </c>
      <c r="B1419" s="189" t="str">
        <f>IF(ISBLANK(Nomen.complète!W1419),"-",Nomen.complète!W1419)</f>
        <v>Expert-soudeur BF</v>
      </c>
      <c r="C1419" s="190">
        <f>IF(ISBLANK(Nomen.complète!X1419),"-",Nomen.complète!X1419)</f>
        <v>18</v>
      </c>
      <c r="D1419" s="190">
        <f>IF(ISBLANK(Nomen.complète!Y1419),"-",Nomen.complète!Y1419)</f>
        <v>65</v>
      </c>
      <c r="E1419" s="190">
        <f>IF(ISBLANK(Nomen.complète!Z1419),"-",Nomen.complète!Z1419)</f>
        <v>1</v>
      </c>
      <c r="F1419" s="190">
        <f>IF(ISBLANK(Nomen.complète!AA1419),"-",Nomen.complète!AA1419)</f>
        <v>5</v>
      </c>
      <c r="G1419" s="191">
        <f>IF(ISBLANK(Nomen.complète!AB1419),"-",Nomen.complète!AB1419)</f>
        <v>90</v>
      </c>
      <c r="H1419" s="191">
        <f>IF(ISBLANK(Nomen.complète!AC1419),"-",Nomen.complète!AC1419)</f>
        <v>0</v>
      </c>
    </row>
    <row r="1420" spans="1:8" x14ac:dyDescent="0.2">
      <c r="A1420" s="164">
        <f>IF(ISBLANK(Nomen.complète!V1420),"-",Nomen.complète!V1420)</f>
        <v>79310000</v>
      </c>
      <c r="B1420" s="189" t="str">
        <f>IF(ISBLANK(Nomen.complète!W1420),"-",Nomen.complète!W1420)</f>
        <v>Expert/Experte de la sécurité au travail et de la protection de la santé (STPS) BF</v>
      </c>
      <c r="C1420" s="190">
        <f>IF(ISBLANK(Nomen.complète!X1420),"-",Nomen.complète!X1420)</f>
        <v>18</v>
      </c>
      <c r="D1420" s="190">
        <f>IF(ISBLANK(Nomen.complète!Y1420),"-",Nomen.complète!Y1420)</f>
        <v>65</v>
      </c>
      <c r="E1420" s="190">
        <f>IF(ISBLANK(Nomen.complète!Z1420),"-",Nomen.complète!Z1420)</f>
        <v>1</v>
      </c>
      <c r="F1420" s="190">
        <f>IF(ISBLANK(Nomen.complète!AA1420),"-",Nomen.complète!AA1420)</f>
        <v>5</v>
      </c>
      <c r="G1420" s="191">
        <f>IF(ISBLANK(Nomen.complète!AB1420),"-",Nomen.complète!AB1420)</f>
        <v>90</v>
      </c>
      <c r="H1420" s="191">
        <f>IF(ISBLANK(Nomen.complète!AC1420),"-",Nomen.complète!AC1420)</f>
        <v>0</v>
      </c>
    </row>
    <row r="1421" spans="1:8" x14ac:dyDescent="0.2">
      <c r="A1421" s="164">
        <f>IF(ISBLANK(Nomen.complète!V1421),"-",Nomen.complète!V1421)</f>
        <v>86408001</v>
      </c>
      <c r="B1421" s="189" t="str">
        <f>IF(ISBLANK(Nomen.complète!W1421),"-",Nomen.complète!W1421)</f>
        <v>Expert/Experte en promotion de I‘activité physique et de la santé, dipl. - fitness médical et coaching santé en réseau</v>
      </c>
      <c r="C1421" s="190">
        <f>IF(ISBLANK(Nomen.complète!X1421),"-",Nomen.complète!X1421)</f>
        <v>18</v>
      </c>
      <c r="D1421" s="190">
        <f>IF(ISBLANK(Nomen.complète!Y1421),"-",Nomen.complète!Y1421)</f>
        <v>65</v>
      </c>
      <c r="E1421" s="190">
        <f>IF(ISBLANK(Nomen.complète!Z1421),"-",Nomen.complète!Z1421)</f>
        <v>1</v>
      </c>
      <c r="F1421" s="190">
        <f>IF(ISBLANK(Nomen.complète!AA1421),"-",Nomen.complète!AA1421)</f>
        <v>5</v>
      </c>
      <c r="G1421" s="191">
        <f>IF(ISBLANK(Nomen.complète!AB1421),"-",Nomen.complète!AB1421)</f>
        <v>90</v>
      </c>
      <c r="H1421" s="191">
        <f>IF(ISBLANK(Nomen.complète!AC1421),"-",Nomen.complète!AC1421)</f>
        <v>0</v>
      </c>
    </row>
    <row r="1422" spans="1:8" x14ac:dyDescent="0.2">
      <c r="A1422" s="164">
        <f>IF(ISBLANK(Nomen.complète!V1422),"-",Nomen.complète!V1422)</f>
        <v>86408002</v>
      </c>
      <c r="B1422" s="189" t="str">
        <f>IF(ISBLANK(Nomen.complète!W1422),"-",Nomen.complète!W1422)</f>
        <v>Expert/Experte en promotion de I‘activité physique et de la santé, dipl. - gestion d'entreprises de fitness et d'activité physique</v>
      </c>
      <c r="C1422" s="190">
        <f>IF(ISBLANK(Nomen.complète!X1422),"-",Nomen.complète!X1422)</f>
        <v>18</v>
      </c>
      <c r="D1422" s="190">
        <f>IF(ISBLANK(Nomen.complète!Y1422),"-",Nomen.complète!Y1422)</f>
        <v>65</v>
      </c>
      <c r="E1422" s="190">
        <f>IF(ISBLANK(Nomen.complète!Z1422),"-",Nomen.complète!Z1422)</f>
        <v>1</v>
      </c>
      <c r="F1422" s="190">
        <f>IF(ISBLANK(Nomen.complète!AA1422),"-",Nomen.complète!AA1422)</f>
        <v>5</v>
      </c>
      <c r="G1422" s="191">
        <f>IF(ISBLANK(Nomen.complète!AB1422),"-",Nomen.complète!AB1422)</f>
        <v>90</v>
      </c>
      <c r="H1422" s="191">
        <f>IF(ISBLANK(Nomen.complète!AC1422),"-",Nomen.complète!AC1422)</f>
        <v>0</v>
      </c>
    </row>
    <row r="1423" spans="1:8" x14ac:dyDescent="0.2">
      <c r="A1423" s="164">
        <f>IF(ISBLANK(Nomen.complète!V1423),"-",Nomen.complète!V1423)</f>
        <v>66580000</v>
      </c>
      <c r="B1423" s="189" t="str">
        <f>IF(ISBLANK(Nomen.complète!W1423),"-",Nomen.complète!W1423)</f>
        <v>Exploitant de station d'épuration BF</v>
      </c>
      <c r="C1423" s="190">
        <f>IF(ISBLANK(Nomen.complète!X1423),"-",Nomen.complète!X1423)</f>
        <v>18</v>
      </c>
      <c r="D1423" s="190">
        <f>IF(ISBLANK(Nomen.complète!Y1423),"-",Nomen.complète!Y1423)</f>
        <v>65</v>
      </c>
      <c r="E1423" s="190">
        <f>IF(ISBLANK(Nomen.complète!Z1423),"-",Nomen.complète!Z1423)</f>
        <v>1</v>
      </c>
      <c r="F1423" s="190">
        <f>IF(ISBLANK(Nomen.complète!AA1423),"-",Nomen.complète!AA1423)</f>
        <v>5</v>
      </c>
      <c r="G1423" s="191">
        <f>IF(ISBLANK(Nomen.complète!AB1423),"-",Nomen.complète!AB1423)</f>
        <v>90</v>
      </c>
      <c r="H1423" s="191">
        <f>IF(ISBLANK(Nomen.complète!AC1423),"-",Nomen.complète!AC1423)</f>
        <v>0</v>
      </c>
    </row>
    <row r="1424" spans="1:8" x14ac:dyDescent="0.2">
      <c r="A1424" s="164">
        <f>IF(ISBLANK(Nomen.complète!V1424),"-",Nomen.complète!V1424)</f>
        <v>93382000</v>
      </c>
      <c r="B1424" s="189" t="str">
        <f>IF(ISBLANK(Nomen.complète!W1424),"-",Nomen.complète!W1424)</f>
        <v>Exploitation d'une grande installation ES (OCM 2017)</v>
      </c>
      <c r="C1424" s="190">
        <f>IF(ISBLANK(Nomen.complète!X1424),"-",Nomen.complète!X1424)</f>
        <v>18</v>
      </c>
      <c r="D1424" s="190">
        <f>IF(ISBLANK(Nomen.complète!Y1424),"-",Nomen.complète!Y1424)</f>
        <v>65</v>
      </c>
      <c r="E1424" s="190">
        <f>IF(ISBLANK(Nomen.complète!Z1424),"-",Nomen.complète!Z1424)</f>
        <v>1</v>
      </c>
      <c r="F1424" s="190">
        <f>IF(ISBLANK(Nomen.complète!AA1424),"-",Nomen.complète!AA1424)</f>
        <v>5</v>
      </c>
      <c r="G1424" s="191">
        <f>IF(ISBLANK(Nomen.complète!AB1424),"-",Nomen.complète!AB1424)</f>
        <v>90</v>
      </c>
      <c r="H1424" s="191">
        <f>IF(ISBLANK(Nomen.complète!AC1424),"-",Nomen.complète!AC1424)</f>
        <v>0</v>
      </c>
    </row>
    <row r="1425" spans="1:8" x14ac:dyDescent="0.2">
      <c r="A1425" s="164">
        <f>IF(ISBLANK(Nomen.complète!V1425),"-",Nomen.complète!V1425)</f>
        <v>85210000</v>
      </c>
      <c r="B1425" s="189" t="str">
        <f>IF(ISBLANK(Nomen.complète!W1425),"-",Nomen.complète!W1425)</f>
        <v>Fashion assistant (tertiaire - non réglementé)</v>
      </c>
      <c r="C1425" s="190">
        <f>IF(ISBLANK(Nomen.complète!X1425),"-",Nomen.complète!X1425)</f>
        <v>18</v>
      </c>
      <c r="D1425" s="190">
        <f>IF(ISBLANK(Nomen.complète!Y1425),"-",Nomen.complète!Y1425)</f>
        <v>65</v>
      </c>
      <c r="E1425" s="190">
        <f>IF(ISBLANK(Nomen.complète!Z1425),"-",Nomen.complète!Z1425)</f>
        <v>1</v>
      </c>
      <c r="F1425" s="190">
        <f>IF(ISBLANK(Nomen.complète!AA1425),"-",Nomen.complète!AA1425)</f>
        <v>5</v>
      </c>
      <c r="G1425" s="191">
        <f>IF(ISBLANK(Nomen.complète!AB1425),"-",Nomen.complète!AB1425)</f>
        <v>90</v>
      </c>
      <c r="H1425" s="191">
        <f>IF(ISBLANK(Nomen.complète!AC1425),"-",Nomen.complète!AC1425)</f>
        <v>0</v>
      </c>
    </row>
    <row r="1426" spans="1:8" x14ac:dyDescent="0.2">
      <c r="A1426" s="164">
        <f>IF(ISBLANK(Nomen.complète!V1426),"-",Nomen.complète!V1426)</f>
        <v>85215000</v>
      </c>
      <c r="B1426" s="189" t="str">
        <f>IF(ISBLANK(Nomen.complète!W1426),"-",Nomen.complète!W1426)</f>
        <v>Fashion spécialiste BF</v>
      </c>
      <c r="C1426" s="190">
        <f>IF(ISBLANK(Nomen.complète!X1426),"-",Nomen.complète!X1426)</f>
        <v>18</v>
      </c>
      <c r="D1426" s="190">
        <f>IF(ISBLANK(Nomen.complète!Y1426),"-",Nomen.complète!Y1426)</f>
        <v>65</v>
      </c>
      <c r="E1426" s="190">
        <f>IF(ISBLANK(Nomen.complète!Z1426),"-",Nomen.complète!Z1426)</f>
        <v>1</v>
      </c>
      <c r="F1426" s="190">
        <f>IF(ISBLANK(Nomen.complète!AA1426),"-",Nomen.complète!AA1426)</f>
        <v>5</v>
      </c>
      <c r="G1426" s="191">
        <f>IF(ISBLANK(Nomen.complète!AB1426),"-",Nomen.complète!AB1426)</f>
        <v>90</v>
      </c>
      <c r="H1426" s="191">
        <f>IF(ISBLANK(Nomen.complète!AC1426),"-",Nomen.complète!AC1426)</f>
        <v>0</v>
      </c>
    </row>
    <row r="1427" spans="1:8" x14ac:dyDescent="0.2">
      <c r="A1427" s="164">
        <f>IF(ISBLANK(Nomen.complète!V1427),"-",Nomen.complète!V1427)</f>
        <v>85170000</v>
      </c>
      <c r="B1427" s="189" t="str">
        <f>IF(ISBLANK(Nomen.complète!W1427),"-",Nomen.complète!W1427)</f>
        <v>Fashiondesigner, dipl.</v>
      </c>
      <c r="C1427" s="190">
        <f>IF(ISBLANK(Nomen.complète!X1427),"-",Nomen.complète!X1427)</f>
        <v>18</v>
      </c>
      <c r="D1427" s="190">
        <f>IF(ISBLANK(Nomen.complète!Y1427),"-",Nomen.complète!Y1427)</f>
        <v>65</v>
      </c>
      <c r="E1427" s="190">
        <f>IF(ISBLANK(Nomen.complète!Z1427),"-",Nomen.complète!Z1427)</f>
        <v>1</v>
      </c>
      <c r="F1427" s="190">
        <f>IF(ISBLANK(Nomen.complète!AA1427),"-",Nomen.complète!AA1427)</f>
        <v>5</v>
      </c>
      <c r="G1427" s="191">
        <f>IF(ISBLANK(Nomen.complète!AB1427),"-",Nomen.complète!AB1427)</f>
        <v>90</v>
      </c>
      <c r="H1427" s="191">
        <f>IF(ISBLANK(Nomen.complète!AC1427),"-",Nomen.complète!AC1427)</f>
        <v>0</v>
      </c>
    </row>
    <row r="1428" spans="1:8" x14ac:dyDescent="0.2">
      <c r="A1428" s="164">
        <f>IF(ISBLANK(Nomen.complète!V1428),"-",Nomen.complète!V1428)</f>
        <v>67000000</v>
      </c>
      <c r="B1428" s="189" t="str">
        <f>IF(ISBLANK(Nomen.complète!W1428),"-",Nomen.complète!W1428)</f>
        <v>Ferblantier, maître</v>
      </c>
      <c r="C1428" s="190">
        <f>IF(ISBLANK(Nomen.complète!X1428),"-",Nomen.complète!X1428)</f>
        <v>18</v>
      </c>
      <c r="D1428" s="190">
        <f>IF(ISBLANK(Nomen.complète!Y1428),"-",Nomen.complète!Y1428)</f>
        <v>65</v>
      </c>
      <c r="E1428" s="190">
        <f>IF(ISBLANK(Nomen.complète!Z1428),"-",Nomen.complète!Z1428)</f>
        <v>1</v>
      </c>
      <c r="F1428" s="190">
        <f>IF(ISBLANK(Nomen.complète!AA1428),"-",Nomen.complète!AA1428)</f>
        <v>5</v>
      </c>
      <c r="G1428" s="191">
        <f>IF(ISBLANK(Nomen.complète!AB1428),"-",Nomen.complète!AB1428)</f>
        <v>90</v>
      </c>
      <c r="H1428" s="191">
        <f>IF(ISBLANK(Nomen.complète!AC1428),"-",Nomen.complète!AC1428)</f>
        <v>0</v>
      </c>
    </row>
    <row r="1429" spans="1:8" x14ac:dyDescent="0.2">
      <c r="A1429" s="164">
        <f>IF(ISBLANK(Nomen.complète!V1429),"-",Nomen.complète!V1429)</f>
        <v>57050000</v>
      </c>
      <c r="B1429" s="189" t="str">
        <f>IF(ISBLANK(Nomen.complète!W1429),"-",Nomen.complète!W1429)</f>
        <v>Fleuriste BF</v>
      </c>
      <c r="C1429" s="190">
        <f>IF(ISBLANK(Nomen.complète!X1429),"-",Nomen.complète!X1429)</f>
        <v>18</v>
      </c>
      <c r="D1429" s="190">
        <f>IF(ISBLANK(Nomen.complète!Y1429),"-",Nomen.complète!Y1429)</f>
        <v>65</v>
      </c>
      <c r="E1429" s="190">
        <f>IF(ISBLANK(Nomen.complète!Z1429),"-",Nomen.complète!Z1429)</f>
        <v>1</v>
      </c>
      <c r="F1429" s="190">
        <f>IF(ISBLANK(Nomen.complète!AA1429),"-",Nomen.complète!AA1429)</f>
        <v>5</v>
      </c>
      <c r="G1429" s="191">
        <f>IF(ISBLANK(Nomen.complète!AB1429),"-",Nomen.complète!AB1429)</f>
        <v>90</v>
      </c>
      <c r="H1429" s="191">
        <f>IF(ISBLANK(Nomen.complète!AC1429),"-",Nomen.complète!AC1429)</f>
        <v>0</v>
      </c>
    </row>
    <row r="1430" spans="1:8" x14ac:dyDescent="0.2">
      <c r="A1430" s="164">
        <f>IF(ISBLANK(Nomen.complète!V1430),"-",Nomen.complète!V1430)</f>
        <v>57060000</v>
      </c>
      <c r="B1430" s="189" t="str">
        <f>IF(ISBLANK(Nomen.complète!W1430),"-",Nomen.complète!W1430)</f>
        <v>Fleuriste, dipl.</v>
      </c>
      <c r="C1430" s="190">
        <f>IF(ISBLANK(Nomen.complète!X1430),"-",Nomen.complète!X1430)</f>
        <v>18</v>
      </c>
      <c r="D1430" s="190">
        <f>IF(ISBLANK(Nomen.complète!Y1430),"-",Nomen.complète!Y1430)</f>
        <v>65</v>
      </c>
      <c r="E1430" s="190">
        <f>IF(ISBLANK(Nomen.complète!Z1430),"-",Nomen.complète!Z1430)</f>
        <v>1</v>
      </c>
      <c r="F1430" s="190">
        <f>IF(ISBLANK(Nomen.complète!AA1430),"-",Nomen.complète!AA1430)</f>
        <v>5</v>
      </c>
      <c r="G1430" s="191">
        <f>IF(ISBLANK(Nomen.complète!AB1430),"-",Nomen.complète!AB1430)</f>
        <v>90</v>
      </c>
      <c r="H1430" s="191">
        <f>IF(ISBLANK(Nomen.complète!AC1430),"-",Nomen.complète!AC1430)</f>
        <v>0</v>
      </c>
    </row>
    <row r="1431" spans="1:8" x14ac:dyDescent="0.2">
      <c r="A1431" s="164">
        <f>IF(ISBLANK(Nomen.complète!V1431),"-",Nomen.complète!V1431)</f>
        <v>57100000</v>
      </c>
      <c r="B1431" s="189" t="str">
        <f>IF(ISBLANK(Nomen.complète!W1431),"-",Nomen.complète!W1431)</f>
        <v>Fleuriste, maître</v>
      </c>
      <c r="C1431" s="190">
        <f>IF(ISBLANK(Nomen.complète!X1431),"-",Nomen.complète!X1431)</f>
        <v>18</v>
      </c>
      <c r="D1431" s="190">
        <f>IF(ISBLANK(Nomen.complète!Y1431),"-",Nomen.complète!Y1431)</f>
        <v>65</v>
      </c>
      <c r="E1431" s="190">
        <f>IF(ISBLANK(Nomen.complète!Z1431),"-",Nomen.complète!Z1431)</f>
        <v>1</v>
      </c>
      <c r="F1431" s="190">
        <f>IF(ISBLANK(Nomen.complète!AA1431),"-",Nomen.complète!AA1431)</f>
        <v>5</v>
      </c>
      <c r="G1431" s="191">
        <f>IF(ISBLANK(Nomen.complète!AB1431),"-",Nomen.complète!AB1431)</f>
        <v>90</v>
      </c>
      <c r="H1431" s="191">
        <f>IF(ISBLANK(Nomen.complète!AC1431),"-",Nomen.complète!AC1431)</f>
        <v>0</v>
      </c>
    </row>
    <row r="1432" spans="1:8" x14ac:dyDescent="0.2">
      <c r="A1432" s="164">
        <f>IF(ISBLANK(Nomen.complète!V1432),"-",Nomen.complète!V1432)</f>
        <v>80090000</v>
      </c>
      <c r="B1432" s="189" t="str">
        <f>IF(ISBLANK(Nomen.complète!W1432),"-",Nomen.complète!W1432)</f>
        <v>Flight Attendant BF</v>
      </c>
      <c r="C1432" s="190">
        <f>IF(ISBLANK(Nomen.complète!X1432),"-",Nomen.complète!X1432)</f>
        <v>18</v>
      </c>
      <c r="D1432" s="190">
        <f>IF(ISBLANK(Nomen.complète!Y1432),"-",Nomen.complète!Y1432)</f>
        <v>65</v>
      </c>
      <c r="E1432" s="190">
        <f>IF(ISBLANK(Nomen.complète!Z1432),"-",Nomen.complète!Z1432)</f>
        <v>1</v>
      </c>
      <c r="F1432" s="190">
        <f>IF(ISBLANK(Nomen.complète!AA1432),"-",Nomen.complète!AA1432)</f>
        <v>5</v>
      </c>
      <c r="G1432" s="191">
        <f>IF(ISBLANK(Nomen.complète!AB1432),"-",Nomen.complète!AB1432)</f>
        <v>90</v>
      </c>
      <c r="H1432" s="191">
        <f>IF(ISBLANK(Nomen.complète!AC1432),"-",Nomen.complète!AC1432)</f>
        <v>0</v>
      </c>
    </row>
    <row r="1433" spans="1:8" x14ac:dyDescent="0.2">
      <c r="A1433" s="164">
        <f>IF(ISBLANK(Nomen.complète!V1433),"-",Nomen.complète!V1433)</f>
        <v>69170000</v>
      </c>
      <c r="B1433" s="189" t="str">
        <f>IF(ISBLANK(Nomen.complète!W1433),"-",Nomen.complète!W1433)</f>
        <v>Fontainier BF</v>
      </c>
      <c r="C1433" s="190">
        <f>IF(ISBLANK(Nomen.complète!X1433),"-",Nomen.complète!X1433)</f>
        <v>18</v>
      </c>
      <c r="D1433" s="190">
        <f>IF(ISBLANK(Nomen.complète!Y1433),"-",Nomen.complète!Y1433)</f>
        <v>65</v>
      </c>
      <c r="E1433" s="190">
        <f>IF(ISBLANK(Nomen.complète!Z1433),"-",Nomen.complète!Z1433)</f>
        <v>1</v>
      </c>
      <c r="F1433" s="190">
        <f>IF(ISBLANK(Nomen.complète!AA1433),"-",Nomen.complète!AA1433)</f>
        <v>5</v>
      </c>
      <c r="G1433" s="191">
        <f>IF(ISBLANK(Nomen.complète!AB1433),"-",Nomen.complète!AB1433)</f>
        <v>90</v>
      </c>
      <c r="H1433" s="191">
        <f>IF(ISBLANK(Nomen.complète!AC1433),"-",Nomen.complète!AC1433)</f>
        <v>0</v>
      </c>
    </row>
    <row r="1434" spans="1:8" x14ac:dyDescent="0.2">
      <c r="A1434" s="164">
        <f>IF(ISBLANK(Nomen.complète!V1434),"-",Nomen.complète!V1434)</f>
        <v>66890000</v>
      </c>
      <c r="B1434" s="189" t="str">
        <f>IF(ISBLANK(Nomen.complète!W1434),"-",Nomen.complète!W1434)</f>
        <v>Forgeron, maître</v>
      </c>
      <c r="C1434" s="190">
        <f>IF(ISBLANK(Nomen.complète!X1434),"-",Nomen.complète!X1434)</f>
        <v>18</v>
      </c>
      <c r="D1434" s="190">
        <f>IF(ISBLANK(Nomen.complète!Y1434),"-",Nomen.complète!Y1434)</f>
        <v>65</v>
      </c>
      <c r="E1434" s="190">
        <f>IF(ISBLANK(Nomen.complète!Z1434),"-",Nomen.complète!Z1434)</f>
        <v>1</v>
      </c>
      <c r="F1434" s="190">
        <f>IF(ISBLANK(Nomen.complète!AA1434),"-",Nomen.complète!AA1434)</f>
        <v>5</v>
      </c>
      <c r="G1434" s="191">
        <f>IF(ISBLANK(Nomen.complète!AB1434),"-",Nomen.complète!AB1434)</f>
        <v>90</v>
      </c>
      <c r="H1434" s="191">
        <f>IF(ISBLANK(Nomen.complète!AC1434),"-",Nomen.complète!AC1434)</f>
        <v>0</v>
      </c>
    </row>
    <row r="1435" spans="1:8" x14ac:dyDescent="0.2">
      <c r="A1435" s="164">
        <f>IF(ISBLANK(Nomen.complète!V1435),"-",Nomen.complète!V1435)</f>
        <v>86080000</v>
      </c>
      <c r="B1435" s="189" t="str">
        <f>IF(ISBLANK(Nomen.complète!W1435),"-",Nomen.complète!W1435)</f>
        <v>Formateur BF</v>
      </c>
      <c r="C1435" s="190">
        <f>IF(ISBLANK(Nomen.complète!X1435),"-",Nomen.complète!X1435)</f>
        <v>18</v>
      </c>
      <c r="D1435" s="190">
        <f>IF(ISBLANK(Nomen.complète!Y1435),"-",Nomen.complète!Y1435)</f>
        <v>65</v>
      </c>
      <c r="E1435" s="190">
        <f>IF(ISBLANK(Nomen.complète!Z1435),"-",Nomen.complète!Z1435)</f>
        <v>1</v>
      </c>
      <c r="F1435" s="190">
        <f>IF(ISBLANK(Nomen.complète!AA1435),"-",Nomen.complète!AA1435)</f>
        <v>5</v>
      </c>
      <c r="G1435" s="191">
        <f>IF(ISBLANK(Nomen.complète!AB1435),"-",Nomen.complète!AB1435)</f>
        <v>90</v>
      </c>
      <c r="H1435" s="191">
        <f>IF(ISBLANK(Nomen.complète!AC1435),"-",Nomen.complète!AC1435)</f>
        <v>0</v>
      </c>
    </row>
    <row r="1436" spans="1:8" x14ac:dyDescent="0.2">
      <c r="A1436" s="164">
        <f>IF(ISBLANK(Nomen.complète!V1436),"-",Nomen.complète!V1436)</f>
        <v>86170000</v>
      </c>
      <c r="B1436" s="189" t="str">
        <f>IF(ISBLANK(Nomen.complète!W1436),"-",Nomen.complète!W1436)</f>
        <v>Formateur de chiens pour aveugles (tertiaire - non réglementé)</v>
      </c>
      <c r="C1436" s="190">
        <f>IF(ISBLANK(Nomen.complète!X1436),"-",Nomen.complète!X1436)</f>
        <v>18</v>
      </c>
      <c r="D1436" s="190">
        <f>IF(ISBLANK(Nomen.complète!Y1436),"-",Nomen.complète!Y1436)</f>
        <v>65</v>
      </c>
      <c r="E1436" s="190">
        <f>IF(ISBLANK(Nomen.complète!Z1436),"-",Nomen.complète!Z1436)</f>
        <v>1</v>
      </c>
      <c r="F1436" s="190">
        <f>IF(ISBLANK(Nomen.complète!AA1436),"-",Nomen.complète!AA1436)</f>
        <v>5</v>
      </c>
      <c r="G1436" s="191">
        <f>IF(ISBLANK(Nomen.complète!AB1436),"-",Nomen.complète!AB1436)</f>
        <v>90</v>
      </c>
      <c r="H1436" s="191">
        <f>IF(ISBLANK(Nomen.complète!AC1436),"-",Nomen.complète!AC1436)</f>
        <v>0</v>
      </c>
    </row>
    <row r="1437" spans="1:8" x14ac:dyDescent="0.2">
      <c r="A1437" s="164">
        <f>IF(ISBLANK(Nomen.complète!V1437),"-",Nomen.complète!V1437)</f>
        <v>86410000</v>
      </c>
      <c r="B1437" s="189" t="str">
        <f>IF(ISBLANK(Nomen.complète!W1437),"-",Nomen.complète!W1437)</f>
        <v>Formation de base pour professions sociales (tertiaire - non réglementé)</v>
      </c>
      <c r="C1437" s="190">
        <f>IF(ISBLANK(Nomen.complète!X1437),"-",Nomen.complète!X1437)</f>
        <v>18</v>
      </c>
      <c r="D1437" s="190">
        <f>IF(ISBLANK(Nomen.complète!Y1437),"-",Nomen.complète!Y1437)</f>
        <v>65</v>
      </c>
      <c r="E1437" s="190">
        <f>IF(ISBLANK(Nomen.complète!Z1437),"-",Nomen.complète!Z1437)</f>
        <v>1</v>
      </c>
      <c r="F1437" s="190">
        <f>IF(ISBLANK(Nomen.complète!AA1437),"-",Nomen.complète!AA1437)</f>
        <v>5</v>
      </c>
      <c r="G1437" s="191">
        <f>IF(ISBLANK(Nomen.complète!AB1437),"-",Nomen.complète!AB1437)</f>
        <v>90</v>
      </c>
      <c r="H1437" s="191">
        <f>IF(ISBLANK(Nomen.complète!AC1437),"-",Nomen.complète!AC1437)</f>
        <v>0</v>
      </c>
    </row>
    <row r="1438" spans="1:8" x14ac:dyDescent="0.2">
      <c r="A1438" s="164">
        <f>IF(ISBLANK(Nomen.complète!V1438),"-",Nomen.complète!V1438)</f>
        <v>84420002</v>
      </c>
      <c r="B1438" s="189" t="str">
        <f>IF(ISBLANK(Nomen.complète!W1438),"-",Nomen.complète!W1438)</f>
        <v>Formation de cadre en santé (tertiaire - non réglementé) - Conseil et communication</v>
      </c>
      <c r="C1438" s="190">
        <f>IF(ISBLANK(Nomen.complète!X1438),"-",Nomen.complète!X1438)</f>
        <v>18</v>
      </c>
      <c r="D1438" s="190">
        <f>IF(ISBLANK(Nomen.complète!Y1438),"-",Nomen.complète!Y1438)</f>
        <v>65</v>
      </c>
      <c r="E1438" s="190">
        <f>IF(ISBLANK(Nomen.complète!Z1438),"-",Nomen.complète!Z1438)</f>
        <v>1</v>
      </c>
      <c r="F1438" s="190">
        <f>IF(ISBLANK(Nomen.complète!AA1438),"-",Nomen.complète!AA1438)</f>
        <v>5</v>
      </c>
      <c r="G1438" s="191">
        <f>IF(ISBLANK(Nomen.complète!AB1438),"-",Nomen.complète!AB1438)</f>
        <v>90</v>
      </c>
      <c r="H1438" s="191">
        <f>IF(ISBLANK(Nomen.complète!AC1438),"-",Nomen.complète!AC1438)</f>
        <v>0</v>
      </c>
    </row>
    <row r="1439" spans="1:8" x14ac:dyDescent="0.2">
      <c r="A1439" s="164">
        <f>IF(ISBLANK(Nomen.complète!V1439),"-",Nomen.complète!V1439)</f>
        <v>84420005</v>
      </c>
      <c r="B1439" s="189" t="str">
        <f>IF(ISBLANK(Nomen.complète!W1439),"-",Nomen.complète!W1439)</f>
        <v>Formation de cadre en santé (tertiaire - non réglementé) - Enseignement</v>
      </c>
      <c r="C1439" s="190">
        <f>IF(ISBLANK(Nomen.complète!X1439),"-",Nomen.complète!X1439)</f>
        <v>18</v>
      </c>
      <c r="D1439" s="190">
        <f>IF(ISBLANK(Nomen.complète!Y1439),"-",Nomen.complète!Y1439)</f>
        <v>65</v>
      </c>
      <c r="E1439" s="190">
        <f>IF(ISBLANK(Nomen.complète!Z1439),"-",Nomen.complète!Z1439)</f>
        <v>1</v>
      </c>
      <c r="F1439" s="190">
        <f>IF(ISBLANK(Nomen.complète!AA1439),"-",Nomen.complète!AA1439)</f>
        <v>5</v>
      </c>
      <c r="G1439" s="191">
        <f>IF(ISBLANK(Nomen.complète!AB1439),"-",Nomen.complète!AB1439)</f>
        <v>90</v>
      </c>
      <c r="H1439" s="191">
        <f>IF(ISBLANK(Nomen.complète!AC1439),"-",Nomen.complète!AC1439)</f>
        <v>0</v>
      </c>
    </row>
    <row r="1440" spans="1:8" x14ac:dyDescent="0.2">
      <c r="A1440" s="164">
        <f>IF(ISBLANK(Nomen.complète!V1440),"-",Nomen.complète!V1440)</f>
        <v>84420004</v>
      </c>
      <c r="B1440" s="189" t="str">
        <f>IF(ISBLANK(Nomen.complète!W1440),"-",Nomen.complète!W1440)</f>
        <v>Formation de cadre en santé (tertiaire - non réglementé) - Gestion et management</v>
      </c>
      <c r="C1440" s="190">
        <f>IF(ISBLANK(Nomen.complète!X1440),"-",Nomen.complète!X1440)</f>
        <v>18</v>
      </c>
      <c r="D1440" s="190">
        <f>IF(ISBLANK(Nomen.complète!Y1440),"-",Nomen.complète!Y1440)</f>
        <v>65</v>
      </c>
      <c r="E1440" s="190">
        <f>IF(ISBLANK(Nomen.complète!Z1440),"-",Nomen.complète!Z1440)</f>
        <v>1</v>
      </c>
      <c r="F1440" s="190">
        <f>IF(ISBLANK(Nomen.complète!AA1440),"-",Nomen.complète!AA1440)</f>
        <v>5</v>
      </c>
      <c r="G1440" s="191">
        <f>IF(ISBLANK(Nomen.complète!AB1440),"-",Nomen.complète!AB1440)</f>
        <v>90</v>
      </c>
      <c r="H1440" s="191">
        <f>IF(ISBLANK(Nomen.complète!AC1440),"-",Nomen.complète!AC1440)</f>
        <v>0</v>
      </c>
    </row>
    <row r="1441" spans="1:8" x14ac:dyDescent="0.2">
      <c r="A1441" s="164">
        <f>IF(ISBLANK(Nomen.complète!V1441),"-",Nomen.complète!V1441)</f>
        <v>84420003</v>
      </c>
      <c r="B1441" s="189" t="str">
        <f>IF(ISBLANK(Nomen.complète!W1441),"-",Nomen.complète!W1441)</f>
        <v>Formation de cadre en santé (tertiaire - non réglementé) - Personnes âgées et générations</v>
      </c>
      <c r="C1441" s="190">
        <f>IF(ISBLANK(Nomen.complète!X1441),"-",Nomen.complète!X1441)</f>
        <v>18</v>
      </c>
      <c r="D1441" s="190">
        <f>IF(ISBLANK(Nomen.complète!Y1441),"-",Nomen.complète!Y1441)</f>
        <v>65</v>
      </c>
      <c r="E1441" s="190">
        <f>IF(ISBLANK(Nomen.complète!Z1441),"-",Nomen.complète!Z1441)</f>
        <v>1</v>
      </c>
      <c r="F1441" s="190">
        <f>IF(ISBLANK(Nomen.complète!AA1441),"-",Nomen.complète!AA1441)</f>
        <v>5</v>
      </c>
      <c r="G1441" s="191">
        <f>IF(ISBLANK(Nomen.complète!AB1441),"-",Nomen.complète!AB1441)</f>
        <v>90</v>
      </c>
      <c r="H1441" s="191">
        <f>IF(ISBLANK(Nomen.complète!AC1441),"-",Nomen.complète!AC1441)</f>
        <v>0</v>
      </c>
    </row>
    <row r="1442" spans="1:8" x14ac:dyDescent="0.2">
      <c r="A1442" s="164">
        <f>IF(ISBLANK(Nomen.complète!V1442),"-",Nomen.complète!V1442)</f>
        <v>84420001</v>
      </c>
      <c r="B1442" s="189" t="str">
        <f>IF(ISBLANK(Nomen.complète!W1442),"-",Nomen.complète!W1442)</f>
        <v>Formation de cadre en santé (tertiaire - non réglementé) - Soins et assistance</v>
      </c>
      <c r="C1442" s="190">
        <f>IF(ISBLANK(Nomen.complète!X1442),"-",Nomen.complète!X1442)</f>
        <v>18</v>
      </c>
      <c r="D1442" s="190">
        <f>IF(ISBLANK(Nomen.complète!Y1442),"-",Nomen.complète!Y1442)</f>
        <v>65</v>
      </c>
      <c r="E1442" s="190">
        <f>IF(ISBLANK(Nomen.complète!Z1442),"-",Nomen.complète!Z1442)</f>
        <v>1</v>
      </c>
      <c r="F1442" s="190">
        <f>IF(ISBLANK(Nomen.complète!AA1442),"-",Nomen.complète!AA1442)</f>
        <v>5</v>
      </c>
      <c r="G1442" s="191">
        <f>IF(ISBLANK(Nomen.complète!AB1442),"-",Nomen.complète!AB1442)</f>
        <v>90</v>
      </c>
      <c r="H1442" s="191">
        <f>IF(ISBLANK(Nomen.complète!AC1442),"-",Nomen.complète!AC1442)</f>
        <v>0</v>
      </c>
    </row>
    <row r="1443" spans="1:8" x14ac:dyDescent="0.2">
      <c r="A1443" s="164">
        <f>IF(ISBLANK(Nomen.complète!V1443),"-",Nomen.complète!V1443)</f>
        <v>84420000</v>
      </c>
      <c r="B1443" s="189" t="str">
        <f>IF(ISBLANK(Nomen.complète!W1443),"-",Nomen.complète!W1443)</f>
        <v>Formation de cadre en santé (tertiaire - non réglementé) - sans autres indications</v>
      </c>
      <c r="C1443" s="190">
        <f>IF(ISBLANK(Nomen.complète!X1443),"-",Nomen.complète!X1443)</f>
        <v>18</v>
      </c>
      <c r="D1443" s="190">
        <f>IF(ISBLANK(Nomen.complète!Y1443),"-",Nomen.complète!Y1443)</f>
        <v>65</v>
      </c>
      <c r="E1443" s="190">
        <f>IF(ISBLANK(Nomen.complète!Z1443),"-",Nomen.complète!Z1443)</f>
        <v>1</v>
      </c>
      <c r="F1443" s="190">
        <f>IF(ISBLANK(Nomen.complète!AA1443),"-",Nomen.complète!AA1443)</f>
        <v>5</v>
      </c>
      <c r="G1443" s="191">
        <f>IF(ISBLANK(Nomen.complète!AB1443),"-",Nomen.complète!AB1443)</f>
        <v>90</v>
      </c>
      <c r="H1443" s="191">
        <f>IF(ISBLANK(Nomen.complète!AC1443),"-",Nomen.complète!AC1443)</f>
        <v>0</v>
      </c>
    </row>
    <row r="1444" spans="1:8" x14ac:dyDescent="0.2">
      <c r="A1444" s="164">
        <f>IF(ISBLANK(Nomen.complète!V1444),"-",Nomen.complète!V1444)</f>
        <v>86361000</v>
      </c>
      <c r="B1444" s="189" t="str">
        <f>IF(ISBLANK(Nomen.complète!W1444),"-",Nomen.complète!W1444)</f>
        <v>Formation des adultes ES (OCM 2005)</v>
      </c>
      <c r="C1444" s="190">
        <f>IF(ISBLANK(Nomen.complète!X1444),"-",Nomen.complète!X1444)</f>
        <v>18</v>
      </c>
      <c r="D1444" s="190">
        <f>IF(ISBLANK(Nomen.complète!Y1444),"-",Nomen.complète!Y1444)</f>
        <v>65</v>
      </c>
      <c r="E1444" s="190">
        <f>IF(ISBLANK(Nomen.complète!Z1444),"-",Nomen.complète!Z1444)</f>
        <v>1</v>
      </c>
      <c r="F1444" s="190">
        <f>IF(ISBLANK(Nomen.complète!AA1444),"-",Nomen.complète!AA1444)</f>
        <v>5</v>
      </c>
      <c r="G1444" s="191">
        <f>IF(ISBLANK(Nomen.complète!AB1444),"-",Nomen.complète!AB1444)</f>
        <v>90</v>
      </c>
      <c r="H1444" s="191">
        <f>IF(ISBLANK(Nomen.complète!AC1444),"-",Nomen.complète!AC1444)</f>
        <v>0</v>
      </c>
    </row>
    <row r="1445" spans="1:8" x14ac:dyDescent="0.2">
      <c r="A1445" s="164">
        <f>IF(ISBLANK(Nomen.complète!V1445),"-",Nomen.complète!V1445)</f>
        <v>84530000</v>
      </c>
      <c r="B1445" s="189" t="str">
        <f>IF(ISBLANK(Nomen.complète!W1445),"-",Nomen.complète!W1445)</f>
        <v>Formation interprof. pour organisations dans le domaine de la santé (tertiaire - non réglementé)</v>
      </c>
      <c r="C1445" s="190">
        <f>IF(ISBLANK(Nomen.complète!X1445),"-",Nomen.complète!X1445)</f>
        <v>18</v>
      </c>
      <c r="D1445" s="190">
        <f>IF(ISBLANK(Nomen.complète!Y1445),"-",Nomen.complète!Y1445)</f>
        <v>65</v>
      </c>
      <c r="E1445" s="190">
        <f>IF(ISBLANK(Nomen.complète!Z1445),"-",Nomen.complète!Z1445)</f>
        <v>1</v>
      </c>
      <c r="F1445" s="190">
        <f>IF(ISBLANK(Nomen.complète!AA1445),"-",Nomen.complète!AA1445)</f>
        <v>5</v>
      </c>
      <c r="G1445" s="191">
        <f>IF(ISBLANK(Nomen.complète!AB1445),"-",Nomen.complète!AB1445)</f>
        <v>90</v>
      </c>
      <c r="H1445" s="191">
        <f>IF(ISBLANK(Nomen.complète!AC1445),"-",Nomen.complète!AC1445)</f>
        <v>0</v>
      </c>
    </row>
    <row r="1446" spans="1:8" x14ac:dyDescent="0.2">
      <c r="A1446" s="164">
        <f>IF(ISBLANK(Nomen.complète!V1446),"-",Nomen.complète!V1446)</f>
        <v>64000000</v>
      </c>
      <c r="B1446" s="189" t="str">
        <f>IF(ISBLANK(Nomen.complète!W1446),"-",Nomen.complète!W1446)</f>
        <v>Fourreur, maître</v>
      </c>
      <c r="C1446" s="190">
        <f>IF(ISBLANK(Nomen.complète!X1446),"-",Nomen.complète!X1446)</f>
        <v>18</v>
      </c>
      <c r="D1446" s="190">
        <f>IF(ISBLANK(Nomen.complète!Y1446),"-",Nomen.complète!Y1446)</f>
        <v>65</v>
      </c>
      <c r="E1446" s="190">
        <f>IF(ISBLANK(Nomen.complète!Z1446),"-",Nomen.complète!Z1446)</f>
        <v>1</v>
      </c>
      <c r="F1446" s="190">
        <f>IF(ISBLANK(Nomen.complète!AA1446),"-",Nomen.complète!AA1446)</f>
        <v>5</v>
      </c>
      <c r="G1446" s="191">
        <f>IF(ISBLANK(Nomen.complète!AB1446),"-",Nomen.complète!AB1446)</f>
        <v>90</v>
      </c>
      <c r="H1446" s="191">
        <f>IF(ISBLANK(Nomen.complète!AC1446),"-",Nomen.complète!AC1446)</f>
        <v>0</v>
      </c>
    </row>
    <row r="1447" spans="1:8" x14ac:dyDescent="0.2">
      <c r="A1447" s="164">
        <f>IF(ISBLANK(Nomen.complète!V1447),"-",Nomen.complète!V1447)</f>
        <v>58250000</v>
      </c>
      <c r="B1447" s="189" t="str">
        <f>IF(ISBLANK(Nomen.complète!W1447),"-",Nomen.complète!W1447)</f>
        <v>Garde faune BF</v>
      </c>
      <c r="C1447" s="190">
        <f>IF(ISBLANK(Nomen.complète!X1447),"-",Nomen.complète!X1447)</f>
        <v>18</v>
      </c>
      <c r="D1447" s="190">
        <f>IF(ISBLANK(Nomen.complète!Y1447),"-",Nomen.complète!Y1447)</f>
        <v>65</v>
      </c>
      <c r="E1447" s="190">
        <f>IF(ISBLANK(Nomen.complète!Z1447),"-",Nomen.complète!Z1447)</f>
        <v>1</v>
      </c>
      <c r="F1447" s="190">
        <f>IF(ISBLANK(Nomen.complète!AA1447),"-",Nomen.complète!AA1447)</f>
        <v>5</v>
      </c>
      <c r="G1447" s="191">
        <f>IF(ISBLANK(Nomen.complète!AB1447),"-",Nomen.complète!AB1447)</f>
        <v>90</v>
      </c>
      <c r="H1447" s="191">
        <f>IF(ISBLANK(Nomen.complète!AC1447),"-",Nomen.complète!AC1447)</f>
        <v>0</v>
      </c>
    </row>
    <row r="1448" spans="1:8" x14ac:dyDescent="0.2">
      <c r="A1448" s="164">
        <f>IF(ISBLANK(Nomen.complète!V1448),"-",Nomen.complète!V1448)</f>
        <v>82960000</v>
      </c>
      <c r="B1448" s="189" t="str">
        <f>IF(ISBLANK(Nomen.complète!W1448),"-",Nomen.complète!W1448)</f>
        <v>Garde-frontière BF</v>
      </c>
      <c r="C1448" s="190">
        <f>IF(ISBLANK(Nomen.complète!X1448),"-",Nomen.complète!X1448)</f>
        <v>18</v>
      </c>
      <c r="D1448" s="190">
        <f>IF(ISBLANK(Nomen.complète!Y1448),"-",Nomen.complète!Y1448)</f>
        <v>65</v>
      </c>
      <c r="E1448" s="190">
        <f>IF(ISBLANK(Nomen.complète!Z1448),"-",Nomen.complète!Z1448)</f>
        <v>1</v>
      </c>
      <c r="F1448" s="190">
        <f>IF(ISBLANK(Nomen.complète!AA1448),"-",Nomen.complète!AA1448)</f>
        <v>5</v>
      </c>
      <c r="G1448" s="191">
        <f>IF(ISBLANK(Nomen.complète!AB1448),"-",Nomen.complète!AB1448)</f>
        <v>90</v>
      </c>
      <c r="H1448" s="191">
        <f>IF(ISBLANK(Nomen.complète!AC1448),"-",Nomen.complète!AC1448)</f>
        <v>0</v>
      </c>
    </row>
    <row r="1449" spans="1:8" x14ac:dyDescent="0.2">
      <c r="A1449" s="164">
        <f>IF(ISBLANK(Nomen.complète!V1449),"-",Nomen.complète!V1449)</f>
        <v>82970000</v>
      </c>
      <c r="B1449" s="189" t="str">
        <f>IF(ISBLANK(Nomen.complète!W1449),"-",Nomen.complète!W1449)</f>
        <v>Garde-frontière, dipl.</v>
      </c>
      <c r="C1449" s="190">
        <f>IF(ISBLANK(Nomen.complète!X1449),"-",Nomen.complète!X1449)</f>
        <v>18</v>
      </c>
      <c r="D1449" s="190">
        <f>IF(ISBLANK(Nomen.complète!Y1449),"-",Nomen.complète!Y1449)</f>
        <v>65</v>
      </c>
      <c r="E1449" s="190">
        <f>IF(ISBLANK(Nomen.complète!Z1449),"-",Nomen.complète!Z1449)</f>
        <v>1</v>
      </c>
      <c r="F1449" s="190">
        <f>IF(ISBLANK(Nomen.complète!AA1449),"-",Nomen.complète!AA1449)</f>
        <v>5</v>
      </c>
      <c r="G1449" s="191">
        <f>IF(ISBLANK(Nomen.complète!AB1449),"-",Nomen.complète!AB1449)</f>
        <v>90</v>
      </c>
      <c r="H1449" s="191">
        <f>IF(ISBLANK(Nomen.complète!AC1449),"-",Nomen.complète!AC1449)</f>
        <v>0</v>
      </c>
    </row>
    <row r="1450" spans="1:8" x14ac:dyDescent="0.2">
      <c r="A1450" s="164">
        <f>IF(ISBLANK(Nomen.complète!V1450),"-",Nomen.complète!V1450)</f>
        <v>58030000</v>
      </c>
      <c r="B1450" s="189" t="str">
        <f>IF(ISBLANK(Nomen.complète!W1450),"-",Nomen.complète!W1450)</f>
        <v>Garde-pêche BF</v>
      </c>
      <c r="C1450" s="190">
        <f>IF(ISBLANK(Nomen.complète!X1450),"-",Nomen.complète!X1450)</f>
        <v>18</v>
      </c>
      <c r="D1450" s="190">
        <f>IF(ISBLANK(Nomen.complète!Y1450),"-",Nomen.complète!Y1450)</f>
        <v>65</v>
      </c>
      <c r="E1450" s="190">
        <f>IF(ISBLANK(Nomen.complète!Z1450),"-",Nomen.complète!Z1450)</f>
        <v>1</v>
      </c>
      <c r="F1450" s="190">
        <f>IF(ISBLANK(Nomen.complète!AA1450),"-",Nomen.complète!AA1450)</f>
        <v>5</v>
      </c>
      <c r="G1450" s="191">
        <f>IF(ISBLANK(Nomen.complète!AB1450),"-",Nomen.complète!AB1450)</f>
        <v>90</v>
      </c>
      <c r="H1450" s="191">
        <f>IF(ISBLANK(Nomen.complète!AC1450),"-",Nomen.complète!AC1450)</f>
        <v>0</v>
      </c>
    </row>
    <row r="1451" spans="1:8" x14ac:dyDescent="0.2">
      <c r="A1451" s="164">
        <f>IF(ISBLANK(Nomen.complète!V1451),"-",Nomen.complète!V1451)</f>
        <v>81055000</v>
      </c>
      <c r="B1451" s="189" t="str">
        <f>IF(ISBLANK(Nomen.complète!W1451),"-",Nomen.complète!W1451)</f>
        <v>Gardien d'immeuble, dipl.</v>
      </c>
      <c r="C1451" s="190">
        <f>IF(ISBLANK(Nomen.complète!X1451),"-",Nomen.complète!X1451)</f>
        <v>18</v>
      </c>
      <c r="D1451" s="190">
        <f>IF(ISBLANK(Nomen.complète!Y1451),"-",Nomen.complète!Y1451)</f>
        <v>65</v>
      </c>
      <c r="E1451" s="190">
        <f>IF(ISBLANK(Nomen.complète!Z1451),"-",Nomen.complète!Z1451)</f>
        <v>1</v>
      </c>
      <c r="F1451" s="190">
        <f>IF(ISBLANK(Nomen.complète!AA1451),"-",Nomen.complète!AA1451)</f>
        <v>5</v>
      </c>
      <c r="G1451" s="191">
        <f>IF(ISBLANK(Nomen.complète!AB1451),"-",Nomen.complète!AB1451)</f>
        <v>90</v>
      </c>
      <c r="H1451" s="191">
        <f>IF(ISBLANK(Nomen.complète!AC1451),"-",Nomen.complète!AC1451)</f>
        <v>0</v>
      </c>
    </row>
    <row r="1452" spans="1:8" x14ac:dyDescent="0.2">
      <c r="A1452" s="164">
        <f>IF(ISBLANK(Nomen.complète!V1452),"-",Nomen.complète!V1452)</f>
        <v>61120000</v>
      </c>
      <c r="B1452" s="189" t="str">
        <f>IF(ISBLANK(Nomen.complète!W1452),"-",Nomen.complète!W1452)</f>
        <v>Garnisseur de meubles industriels BF</v>
      </c>
      <c r="C1452" s="190">
        <f>IF(ISBLANK(Nomen.complète!X1452),"-",Nomen.complète!X1452)</f>
        <v>18</v>
      </c>
      <c r="D1452" s="190">
        <f>IF(ISBLANK(Nomen.complète!Y1452),"-",Nomen.complète!Y1452)</f>
        <v>65</v>
      </c>
      <c r="E1452" s="190">
        <f>IF(ISBLANK(Nomen.complète!Z1452),"-",Nomen.complète!Z1452)</f>
        <v>1</v>
      </c>
      <c r="F1452" s="190">
        <f>IF(ISBLANK(Nomen.complète!AA1452),"-",Nomen.complète!AA1452)</f>
        <v>5</v>
      </c>
      <c r="G1452" s="191">
        <f>IF(ISBLANK(Nomen.complète!AB1452),"-",Nomen.complète!AB1452)</f>
        <v>90</v>
      </c>
      <c r="H1452" s="191">
        <f>IF(ISBLANK(Nomen.complète!AC1452),"-",Nomen.complète!AC1452)</f>
        <v>0</v>
      </c>
    </row>
    <row r="1453" spans="1:8" x14ac:dyDescent="0.2">
      <c r="A1453" s="164">
        <f>IF(ISBLANK(Nomen.complète!V1453),"-",Nomen.complète!V1453)</f>
        <v>61130000</v>
      </c>
      <c r="B1453" s="189" t="str">
        <f>IF(ISBLANK(Nomen.complète!W1453),"-",Nomen.complète!W1453)</f>
        <v>Garnisseur de meubles industriels, maître</v>
      </c>
      <c r="C1453" s="190">
        <f>IF(ISBLANK(Nomen.complète!X1453),"-",Nomen.complète!X1453)</f>
        <v>18</v>
      </c>
      <c r="D1453" s="190">
        <f>IF(ISBLANK(Nomen.complète!Y1453),"-",Nomen.complète!Y1453)</f>
        <v>65</v>
      </c>
      <c r="E1453" s="190">
        <f>IF(ISBLANK(Nomen.complète!Z1453),"-",Nomen.complète!Z1453)</f>
        <v>1</v>
      </c>
      <c r="F1453" s="190">
        <f>IF(ISBLANK(Nomen.complète!AA1453),"-",Nomen.complète!AA1453)</f>
        <v>5</v>
      </c>
      <c r="G1453" s="191">
        <f>IF(ISBLANK(Nomen.complète!AB1453),"-",Nomen.complète!AB1453)</f>
        <v>90</v>
      </c>
      <c r="H1453" s="191">
        <f>IF(ISBLANK(Nomen.complète!AC1453),"-",Nomen.complète!AC1453)</f>
        <v>0</v>
      </c>
    </row>
    <row r="1454" spans="1:8" x14ac:dyDescent="0.2">
      <c r="A1454" s="164">
        <f>IF(ISBLANK(Nomen.complète!V1454),"-",Nomen.complète!V1454)</f>
        <v>61090000</v>
      </c>
      <c r="B1454" s="189" t="str">
        <f>IF(ISBLANK(Nomen.complète!W1454),"-",Nomen.complète!W1454)</f>
        <v>Garnisseur de meubles spécialisé BF</v>
      </c>
      <c r="C1454" s="190">
        <f>IF(ISBLANK(Nomen.complète!X1454),"-",Nomen.complète!X1454)</f>
        <v>18</v>
      </c>
      <c r="D1454" s="190">
        <f>IF(ISBLANK(Nomen.complète!Y1454),"-",Nomen.complète!Y1454)</f>
        <v>65</v>
      </c>
      <c r="E1454" s="190">
        <f>IF(ISBLANK(Nomen.complète!Z1454),"-",Nomen.complète!Z1454)</f>
        <v>1</v>
      </c>
      <c r="F1454" s="190">
        <f>IF(ISBLANK(Nomen.complète!AA1454),"-",Nomen.complète!AA1454)</f>
        <v>5</v>
      </c>
      <c r="G1454" s="191">
        <f>IF(ISBLANK(Nomen.complète!AB1454),"-",Nomen.complète!AB1454)</f>
        <v>90</v>
      </c>
      <c r="H1454" s="191">
        <f>IF(ISBLANK(Nomen.complète!AC1454),"-",Nomen.complète!AC1454)</f>
        <v>0</v>
      </c>
    </row>
    <row r="1455" spans="1:8" x14ac:dyDescent="0.2">
      <c r="A1455" s="164">
        <f>IF(ISBLANK(Nomen.complète!V1455),"-",Nomen.complète!V1455)</f>
        <v>64010000</v>
      </c>
      <c r="B1455" s="189" t="str">
        <f>IF(ISBLANK(Nomen.complète!W1455),"-",Nomen.complète!W1455)</f>
        <v>Garnisseur en carrosserie, maître</v>
      </c>
      <c r="C1455" s="190">
        <f>IF(ISBLANK(Nomen.complète!X1455),"-",Nomen.complète!X1455)</f>
        <v>18</v>
      </c>
      <c r="D1455" s="190">
        <f>IF(ISBLANK(Nomen.complète!Y1455),"-",Nomen.complète!Y1455)</f>
        <v>65</v>
      </c>
      <c r="E1455" s="190">
        <f>IF(ISBLANK(Nomen.complète!Z1455),"-",Nomen.complète!Z1455)</f>
        <v>1</v>
      </c>
      <c r="F1455" s="190">
        <f>IF(ISBLANK(Nomen.complète!AA1455),"-",Nomen.complète!AA1455)</f>
        <v>5</v>
      </c>
      <c r="G1455" s="191">
        <f>IF(ISBLANK(Nomen.complète!AB1455),"-",Nomen.complète!AB1455)</f>
        <v>90</v>
      </c>
      <c r="H1455" s="191">
        <f>IF(ISBLANK(Nomen.complète!AC1455),"-",Nomen.complète!AC1455)</f>
        <v>0</v>
      </c>
    </row>
    <row r="1456" spans="1:8" x14ac:dyDescent="0.2">
      <c r="A1456" s="164">
        <f>IF(ISBLANK(Nomen.complète!V1456),"-",Nomen.complète!V1456)</f>
        <v>80211000</v>
      </c>
      <c r="B1456" s="189" t="str">
        <f>IF(ISBLANK(Nomen.complète!W1456),"-",Nomen.complète!W1456)</f>
        <v>Gestion en facility management ES (OCM 2005+2017)</v>
      </c>
      <c r="C1456" s="190">
        <f>IF(ISBLANK(Nomen.complète!X1456),"-",Nomen.complète!X1456)</f>
        <v>18</v>
      </c>
      <c r="D1456" s="190">
        <f>IF(ISBLANK(Nomen.complète!Y1456),"-",Nomen.complète!Y1456)</f>
        <v>65</v>
      </c>
      <c r="E1456" s="190">
        <f>IF(ISBLANK(Nomen.complète!Z1456),"-",Nomen.complète!Z1456)</f>
        <v>1</v>
      </c>
      <c r="F1456" s="190">
        <f>IF(ISBLANK(Nomen.complète!AA1456),"-",Nomen.complète!AA1456)</f>
        <v>5</v>
      </c>
      <c r="G1456" s="191">
        <f>IF(ISBLANK(Nomen.complète!AB1456),"-",Nomen.complète!AB1456)</f>
        <v>0</v>
      </c>
      <c r="H1456" s="191">
        <f>IF(ISBLANK(Nomen.complète!AC1456),"-",Nomen.complète!AC1456)</f>
        <v>0</v>
      </c>
    </row>
    <row r="1457" spans="1:8" x14ac:dyDescent="0.2">
      <c r="A1457" s="164">
        <f>IF(ISBLANK(Nomen.complète!V1457),"-",Nomen.complète!V1457)</f>
        <v>84540000</v>
      </c>
      <c r="B1457" s="189" t="str">
        <f>IF(ISBLANK(Nomen.complète!W1457),"-",Nomen.complète!W1457)</f>
        <v>Gestion interdisciplinaire pour homes et soins à domicile (tertiaire - non réglementé)</v>
      </c>
      <c r="C1457" s="190">
        <f>IF(ISBLANK(Nomen.complète!X1457),"-",Nomen.complète!X1457)</f>
        <v>18</v>
      </c>
      <c r="D1457" s="190">
        <f>IF(ISBLANK(Nomen.complète!Y1457),"-",Nomen.complète!Y1457)</f>
        <v>65</v>
      </c>
      <c r="E1457" s="190">
        <f>IF(ISBLANK(Nomen.complète!Z1457),"-",Nomen.complète!Z1457)</f>
        <v>1</v>
      </c>
      <c r="F1457" s="190">
        <f>IF(ISBLANK(Nomen.complète!AA1457),"-",Nomen.complète!AA1457)</f>
        <v>5</v>
      </c>
      <c r="G1457" s="191">
        <f>IF(ISBLANK(Nomen.complète!AB1457),"-",Nomen.complète!AB1457)</f>
        <v>90</v>
      </c>
      <c r="H1457" s="191">
        <f>IF(ISBLANK(Nomen.complète!AC1457),"-",Nomen.complète!AC1457)</f>
        <v>0</v>
      </c>
    </row>
    <row r="1458" spans="1:8" x14ac:dyDescent="0.2">
      <c r="A1458" s="164">
        <f>IF(ISBLANK(Nomen.complète!V1458),"-",Nomen.complète!V1458)</f>
        <v>66160000</v>
      </c>
      <c r="B1458" s="189" t="str">
        <f>IF(ISBLANK(Nomen.complète!W1458),"-",Nomen.complète!W1458)</f>
        <v>Gestionnaire d'entreprise de la branche automobile, dipl.</v>
      </c>
      <c r="C1458" s="190">
        <f>IF(ISBLANK(Nomen.complète!X1458),"-",Nomen.complète!X1458)</f>
        <v>18</v>
      </c>
      <c r="D1458" s="190">
        <f>IF(ISBLANK(Nomen.complète!Y1458),"-",Nomen.complète!Y1458)</f>
        <v>65</v>
      </c>
      <c r="E1458" s="190">
        <f>IF(ISBLANK(Nomen.complète!Z1458),"-",Nomen.complète!Z1458)</f>
        <v>1</v>
      </c>
      <c r="F1458" s="190">
        <f>IF(ISBLANK(Nomen.complète!AA1458),"-",Nomen.complète!AA1458)</f>
        <v>5</v>
      </c>
      <c r="G1458" s="191">
        <f>IF(ISBLANK(Nomen.complète!AB1458),"-",Nomen.complète!AB1458)</f>
        <v>90</v>
      </c>
      <c r="H1458" s="191">
        <f>IF(ISBLANK(Nomen.complète!AC1458),"-",Nomen.complète!AC1458)</f>
        <v>0</v>
      </c>
    </row>
    <row r="1459" spans="1:8" x14ac:dyDescent="0.2">
      <c r="A1459" s="164">
        <f>IF(ISBLANK(Nomen.complète!V1459),"-",Nomen.complète!V1459)</f>
        <v>66090000</v>
      </c>
      <c r="B1459" s="189" t="str">
        <f>IF(ISBLANK(Nomen.complète!W1459),"-",Nomen.complète!W1459)</f>
        <v>Gestionnaire d'entreprise diplomé secteur automobiles</v>
      </c>
      <c r="C1459" s="190">
        <f>IF(ISBLANK(Nomen.complète!X1459),"-",Nomen.complète!X1459)</f>
        <v>18</v>
      </c>
      <c r="D1459" s="190">
        <f>IF(ISBLANK(Nomen.complète!Y1459),"-",Nomen.complète!Y1459)</f>
        <v>65</v>
      </c>
      <c r="E1459" s="190">
        <f>IF(ISBLANK(Nomen.complète!Z1459),"-",Nomen.complète!Z1459)</f>
        <v>1</v>
      </c>
      <c r="F1459" s="190">
        <f>IF(ISBLANK(Nomen.complète!AA1459),"-",Nomen.complète!AA1459)</f>
        <v>5</v>
      </c>
      <c r="G1459" s="191">
        <f>IF(ISBLANK(Nomen.complète!AB1459),"-",Nomen.complète!AB1459)</f>
        <v>90</v>
      </c>
      <c r="H1459" s="191">
        <f>IF(ISBLANK(Nomen.complète!AC1459),"-",Nomen.complète!AC1459)</f>
        <v>0</v>
      </c>
    </row>
    <row r="1460" spans="1:8" x14ac:dyDescent="0.2">
      <c r="A1460" s="164">
        <f>IF(ISBLANK(Nomen.complète!V1460),"-",Nomen.complète!V1460)</f>
        <v>86620000</v>
      </c>
      <c r="B1460" s="189" t="str">
        <f>IF(ISBLANK(Nomen.complète!W1460),"-",Nomen.complète!W1460)</f>
        <v>Gestionnaire en tourisme de santé et d'activité, dipl.</v>
      </c>
      <c r="C1460" s="190">
        <f>IF(ISBLANK(Nomen.complète!X1460),"-",Nomen.complète!X1460)</f>
        <v>18</v>
      </c>
      <c r="D1460" s="190">
        <f>IF(ISBLANK(Nomen.complète!Y1460),"-",Nomen.complète!Y1460)</f>
        <v>65</v>
      </c>
      <c r="E1460" s="190">
        <f>IF(ISBLANK(Nomen.complète!Z1460),"-",Nomen.complète!Z1460)</f>
        <v>1</v>
      </c>
      <c r="F1460" s="190">
        <f>IF(ISBLANK(Nomen.complète!AA1460),"-",Nomen.complète!AA1460)</f>
        <v>5</v>
      </c>
      <c r="G1460" s="191">
        <f>IF(ISBLANK(Nomen.complète!AB1460),"-",Nomen.complète!AB1460)</f>
        <v>90</v>
      </c>
      <c r="H1460" s="191">
        <f>IF(ISBLANK(Nomen.complète!AC1460),"-",Nomen.complète!AC1460)</f>
        <v>0</v>
      </c>
    </row>
    <row r="1461" spans="1:8" x14ac:dyDescent="0.2">
      <c r="A1461" s="164">
        <f>IF(ISBLANK(Nomen.complète!V1461),"-",Nomen.complète!V1461)</f>
        <v>80150000</v>
      </c>
      <c r="B1461" s="189" t="str">
        <f>IF(ISBLANK(Nomen.complète!W1461),"-",Nomen.complète!W1461)</f>
        <v>Gouvernante de maison BF</v>
      </c>
      <c r="C1461" s="190">
        <f>IF(ISBLANK(Nomen.complète!X1461),"-",Nomen.complète!X1461)</f>
        <v>18</v>
      </c>
      <c r="D1461" s="190">
        <f>IF(ISBLANK(Nomen.complète!Y1461),"-",Nomen.complète!Y1461)</f>
        <v>65</v>
      </c>
      <c r="E1461" s="190">
        <f>IF(ISBLANK(Nomen.complète!Z1461),"-",Nomen.complète!Z1461)</f>
        <v>1</v>
      </c>
      <c r="F1461" s="190">
        <f>IF(ISBLANK(Nomen.complète!AA1461),"-",Nomen.complète!AA1461)</f>
        <v>5</v>
      </c>
      <c r="G1461" s="191">
        <f>IF(ISBLANK(Nomen.complète!AB1461),"-",Nomen.complète!AB1461)</f>
        <v>90</v>
      </c>
      <c r="H1461" s="191">
        <f>IF(ISBLANK(Nomen.complète!AC1461),"-",Nomen.complète!AC1461)</f>
        <v>0</v>
      </c>
    </row>
    <row r="1462" spans="1:8" x14ac:dyDescent="0.2">
      <c r="A1462" s="164">
        <f>IF(ISBLANK(Nomen.complète!V1462),"-",Nomen.complète!V1462)</f>
        <v>85510000</v>
      </c>
      <c r="B1462" s="189" t="str">
        <f>IF(ISBLANK(Nomen.complète!W1462),"-",Nomen.complète!W1462)</f>
        <v>Graphiste (tertiaire - non réglementé)</v>
      </c>
      <c r="C1462" s="190">
        <f>IF(ISBLANK(Nomen.complète!X1462),"-",Nomen.complète!X1462)</f>
        <v>18</v>
      </c>
      <c r="D1462" s="190">
        <f>IF(ISBLANK(Nomen.complète!Y1462),"-",Nomen.complète!Y1462)</f>
        <v>65</v>
      </c>
      <c r="E1462" s="190">
        <f>IF(ISBLANK(Nomen.complète!Z1462),"-",Nomen.complète!Z1462)</f>
        <v>1</v>
      </c>
      <c r="F1462" s="190">
        <f>IF(ISBLANK(Nomen.complète!AA1462),"-",Nomen.complète!AA1462)</f>
        <v>5</v>
      </c>
      <c r="G1462" s="191">
        <f>IF(ISBLANK(Nomen.complète!AB1462),"-",Nomen.complète!AB1462)</f>
        <v>90</v>
      </c>
      <c r="H1462" s="191">
        <f>IF(ISBLANK(Nomen.complète!AC1462),"-",Nomen.complète!AC1462)</f>
        <v>0</v>
      </c>
    </row>
    <row r="1463" spans="1:8" x14ac:dyDescent="0.2">
      <c r="A1463" s="164">
        <f>IF(ISBLANK(Nomen.complète!V1463),"-",Nomen.complète!V1463)</f>
        <v>97850000</v>
      </c>
      <c r="B1463" s="189" t="str">
        <f>IF(ISBLANK(Nomen.complète!W1463),"-",Nomen.complète!W1463)</f>
        <v>Guide de montagne BF</v>
      </c>
      <c r="C1463" s="190">
        <f>IF(ISBLANK(Nomen.complète!X1463),"-",Nomen.complète!X1463)</f>
        <v>18</v>
      </c>
      <c r="D1463" s="190">
        <f>IF(ISBLANK(Nomen.complète!Y1463),"-",Nomen.complète!Y1463)</f>
        <v>65</v>
      </c>
      <c r="E1463" s="190">
        <f>IF(ISBLANK(Nomen.complète!Z1463),"-",Nomen.complète!Z1463)</f>
        <v>1</v>
      </c>
      <c r="F1463" s="190">
        <f>IF(ISBLANK(Nomen.complète!AA1463),"-",Nomen.complète!AA1463)</f>
        <v>5</v>
      </c>
      <c r="G1463" s="191">
        <f>IF(ISBLANK(Nomen.complète!AB1463),"-",Nomen.complète!AB1463)</f>
        <v>90</v>
      </c>
      <c r="H1463" s="191">
        <f>IF(ISBLANK(Nomen.complète!AC1463),"-",Nomen.complète!AC1463)</f>
        <v>0</v>
      </c>
    </row>
    <row r="1464" spans="1:8" x14ac:dyDescent="0.2">
      <c r="A1464" s="164">
        <f>IF(ISBLANK(Nomen.complète!V1464),"-",Nomen.complète!V1464)</f>
        <v>97920000</v>
      </c>
      <c r="B1464" s="189" t="str">
        <f>IF(ISBLANK(Nomen.complète!W1464),"-",Nomen.complète!W1464)</f>
        <v>Guide et conducteur BF</v>
      </c>
      <c r="C1464" s="190">
        <f>IF(ISBLANK(Nomen.complète!X1464),"-",Nomen.complète!X1464)</f>
        <v>18</v>
      </c>
      <c r="D1464" s="190">
        <f>IF(ISBLANK(Nomen.complète!Y1464),"-",Nomen.complète!Y1464)</f>
        <v>65</v>
      </c>
      <c r="E1464" s="190">
        <f>IF(ISBLANK(Nomen.complète!Z1464),"-",Nomen.complète!Z1464)</f>
        <v>1</v>
      </c>
      <c r="F1464" s="190">
        <f>IF(ISBLANK(Nomen.complète!AA1464),"-",Nomen.complète!AA1464)</f>
        <v>5</v>
      </c>
      <c r="G1464" s="191">
        <f>IF(ISBLANK(Nomen.complète!AB1464),"-",Nomen.complète!AB1464)</f>
        <v>90</v>
      </c>
      <c r="H1464" s="191">
        <f>IF(ISBLANK(Nomen.complète!AC1464),"-",Nomen.complète!AC1464)</f>
        <v>0</v>
      </c>
    </row>
    <row r="1465" spans="1:8" x14ac:dyDescent="0.2">
      <c r="A1465" s="164">
        <f>IF(ISBLANK(Nomen.complète!V1465),"-",Nomen.complète!V1465)</f>
        <v>97921000</v>
      </c>
      <c r="B1465" s="189" t="str">
        <f>IF(ISBLANK(Nomen.complète!W1465),"-",Nomen.complète!W1465)</f>
        <v>Guide touristique BF</v>
      </c>
      <c r="C1465" s="190">
        <f>IF(ISBLANK(Nomen.complète!X1465),"-",Nomen.complète!X1465)</f>
        <v>18</v>
      </c>
      <c r="D1465" s="190">
        <f>IF(ISBLANK(Nomen.complète!Y1465),"-",Nomen.complète!Y1465)</f>
        <v>65</v>
      </c>
      <c r="E1465" s="190">
        <f>IF(ISBLANK(Nomen.complète!Z1465),"-",Nomen.complète!Z1465)</f>
        <v>1</v>
      </c>
      <c r="F1465" s="190">
        <f>IF(ISBLANK(Nomen.complète!AA1465),"-",Nomen.complète!AA1465)</f>
        <v>5</v>
      </c>
      <c r="G1465" s="191">
        <f>IF(ISBLANK(Nomen.complète!AB1465),"-",Nomen.complète!AB1465)</f>
        <v>90</v>
      </c>
      <c r="H1465" s="191">
        <f>IF(ISBLANK(Nomen.complète!AC1465),"-",Nomen.complète!AC1465)</f>
        <v>0</v>
      </c>
    </row>
    <row r="1466" spans="1:8" x14ac:dyDescent="0.2">
      <c r="A1466" s="164">
        <f>IF(ISBLANK(Nomen.complète!V1466),"-",Nomen.complète!V1466)</f>
        <v>93901000</v>
      </c>
      <c r="B1466" s="189" t="str">
        <f>IF(ISBLANK(Nomen.complète!W1466),"-",Nomen.complète!W1466)</f>
        <v>Génie mécanique ES (OCM 2005)</v>
      </c>
      <c r="C1466" s="190">
        <f>IF(ISBLANK(Nomen.complète!X1466),"-",Nomen.complète!X1466)</f>
        <v>18</v>
      </c>
      <c r="D1466" s="190">
        <f>IF(ISBLANK(Nomen.complète!Y1466),"-",Nomen.complète!Y1466)</f>
        <v>65</v>
      </c>
      <c r="E1466" s="190">
        <f>IF(ISBLANK(Nomen.complète!Z1466),"-",Nomen.complète!Z1466)</f>
        <v>1</v>
      </c>
      <c r="F1466" s="190">
        <f>IF(ISBLANK(Nomen.complète!AA1466),"-",Nomen.complète!AA1466)</f>
        <v>5</v>
      </c>
      <c r="G1466" s="191">
        <f>IF(ISBLANK(Nomen.complète!AB1466),"-",Nomen.complète!AB1466)</f>
        <v>0</v>
      </c>
      <c r="H1466" s="191">
        <f>IF(ISBLANK(Nomen.complète!AC1466),"-",Nomen.complète!AC1466)</f>
        <v>0</v>
      </c>
    </row>
    <row r="1467" spans="1:8" x14ac:dyDescent="0.2">
      <c r="A1467" s="164">
        <f>IF(ISBLANK(Nomen.complète!V1467),"-",Nomen.complète!V1467)</f>
        <v>93902000</v>
      </c>
      <c r="B1467" s="189" t="str">
        <f>IF(ISBLANK(Nomen.complète!W1467),"-",Nomen.complète!W1467)</f>
        <v>Génie mécanique ES (OCM 2017)</v>
      </c>
      <c r="C1467" s="190">
        <f>IF(ISBLANK(Nomen.complète!X1467),"-",Nomen.complète!X1467)</f>
        <v>18</v>
      </c>
      <c r="D1467" s="190">
        <f>IF(ISBLANK(Nomen.complète!Y1467),"-",Nomen.complète!Y1467)</f>
        <v>65</v>
      </c>
      <c r="E1467" s="190">
        <f>IF(ISBLANK(Nomen.complète!Z1467),"-",Nomen.complète!Z1467)</f>
        <v>1</v>
      </c>
      <c r="F1467" s="190">
        <f>IF(ISBLANK(Nomen.complète!AA1467),"-",Nomen.complète!AA1467)</f>
        <v>5</v>
      </c>
      <c r="G1467" s="191">
        <f>IF(ISBLANK(Nomen.complète!AB1467),"-",Nomen.complète!AB1467)</f>
        <v>90</v>
      </c>
      <c r="H1467" s="191">
        <f>IF(ISBLANK(Nomen.complète!AC1467),"-",Nomen.complète!AC1467)</f>
        <v>0</v>
      </c>
    </row>
    <row r="1468" spans="1:8" x14ac:dyDescent="0.2">
      <c r="A1468" s="164">
        <f>IF(ISBLANK(Nomen.complète!V1468),"-",Nomen.complète!V1468)</f>
        <v>93901001</v>
      </c>
      <c r="B1468" s="189" t="str">
        <f>IF(ISBLANK(Nomen.complète!W1468),"-",Nomen.complète!W1468)</f>
        <v>Génie mécanique ES - Construction (OCM 2005)</v>
      </c>
      <c r="C1468" s="190">
        <f>IF(ISBLANK(Nomen.complète!X1468),"-",Nomen.complète!X1468)</f>
        <v>18</v>
      </c>
      <c r="D1468" s="190">
        <f>IF(ISBLANK(Nomen.complète!Y1468),"-",Nomen.complète!Y1468)</f>
        <v>65</v>
      </c>
      <c r="E1468" s="190">
        <f>IF(ISBLANK(Nomen.complète!Z1468),"-",Nomen.complète!Z1468)</f>
        <v>1</v>
      </c>
      <c r="F1468" s="190">
        <f>IF(ISBLANK(Nomen.complète!AA1468),"-",Nomen.complète!AA1468)</f>
        <v>5</v>
      </c>
      <c r="G1468" s="191">
        <f>IF(ISBLANK(Nomen.complète!AB1468),"-",Nomen.complète!AB1468)</f>
        <v>0</v>
      </c>
      <c r="H1468" s="191">
        <f>IF(ISBLANK(Nomen.complète!AC1468),"-",Nomen.complète!AC1468)</f>
        <v>0</v>
      </c>
    </row>
    <row r="1469" spans="1:8" x14ac:dyDescent="0.2">
      <c r="A1469" s="164">
        <f>IF(ISBLANK(Nomen.complète!V1469),"-",Nomen.complète!V1469)</f>
        <v>93901003</v>
      </c>
      <c r="B1469" s="189" t="str">
        <f>IF(ISBLANK(Nomen.complète!W1469),"-",Nomen.complète!W1469)</f>
        <v>Génie mécanique ES - Construction aéronautique (OCM 2005)</v>
      </c>
      <c r="C1469" s="190">
        <f>IF(ISBLANK(Nomen.complète!X1469),"-",Nomen.complète!X1469)</f>
        <v>18</v>
      </c>
      <c r="D1469" s="190">
        <f>IF(ISBLANK(Nomen.complète!Y1469),"-",Nomen.complète!Y1469)</f>
        <v>65</v>
      </c>
      <c r="E1469" s="190">
        <f>IF(ISBLANK(Nomen.complète!Z1469),"-",Nomen.complète!Z1469)</f>
        <v>1</v>
      </c>
      <c r="F1469" s="190">
        <f>IF(ISBLANK(Nomen.complète!AA1469),"-",Nomen.complète!AA1469)</f>
        <v>5</v>
      </c>
      <c r="G1469" s="191">
        <f>IF(ISBLANK(Nomen.complète!AB1469),"-",Nomen.complète!AB1469)</f>
        <v>0</v>
      </c>
      <c r="H1469" s="191">
        <f>IF(ISBLANK(Nomen.complète!AC1469),"-",Nomen.complète!AC1469)</f>
        <v>0</v>
      </c>
    </row>
    <row r="1470" spans="1:8" x14ac:dyDescent="0.2">
      <c r="A1470" s="164">
        <f>IF(ISBLANK(Nomen.complète!V1470),"-",Nomen.complète!V1470)</f>
        <v>93901002</v>
      </c>
      <c r="B1470" s="189" t="str">
        <f>IF(ISBLANK(Nomen.complète!W1470),"-",Nomen.complète!W1470)</f>
        <v>Génie mécanique ES - Productique-exploitation (OCM 2005)</v>
      </c>
      <c r="C1470" s="190">
        <f>IF(ISBLANK(Nomen.complète!X1470),"-",Nomen.complète!X1470)</f>
        <v>18</v>
      </c>
      <c r="D1470" s="190">
        <f>IF(ISBLANK(Nomen.complète!Y1470),"-",Nomen.complète!Y1470)</f>
        <v>65</v>
      </c>
      <c r="E1470" s="190">
        <f>IF(ISBLANK(Nomen.complète!Z1470),"-",Nomen.complète!Z1470)</f>
        <v>1</v>
      </c>
      <c r="F1470" s="190">
        <f>IF(ISBLANK(Nomen.complète!AA1470),"-",Nomen.complète!AA1470)</f>
        <v>5</v>
      </c>
      <c r="G1470" s="191">
        <f>IF(ISBLANK(Nomen.complète!AB1470),"-",Nomen.complète!AB1470)</f>
        <v>0</v>
      </c>
      <c r="H1470" s="191">
        <f>IF(ISBLANK(Nomen.complète!AC1470),"-",Nomen.complète!AC1470)</f>
        <v>0</v>
      </c>
    </row>
    <row r="1471" spans="1:8" x14ac:dyDescent="0.2">
      <c r="A1471" s="164">
        <f>IF(ISBLANK(Nomen.complète!V1471),"-",Nomen.complète!V1471)</f>
        <v>93271000</v>
      </c>
      <c r="B1471" s="189" t="str">
        <f>IF(ISBLANK(Nomen.complète!W1471),"-",Nomen.complète!W1471)</f>
        <v>Génie électrique ES (OCM 2005)</v>
      </c>
      <c r="C1471" s="190">
        <f>IF(ISBLANK(Nomen.complète!X1471),"-",Nomen.complète!X1471)</f>
        <v>18</v>
      </c>
      <c r="D1471" s="190">
        <f>IF(ISBLANK(Nomen.complète!Y1471),"-",Nomen.complète!Y1471)</f>
        <v>65</v>
      </c>
      <c r="E1471" s="190">
        <f>IF(ISBLANK(Nomen.complète!Z1471),"-",Nomen.complète!Z1471)</f>
        <v>1</v>
      </c>
      <c r="F1471" s="190">
        <f>IF(ISBLANK(Nomen.complète!AA1471),"-",Nomen.complète!AA1471)</f>
        <v>5</v>
      </c>
      <c r="G1471" s="191">
        <f>IF(ISBLANK(Nomen.complète!AB1471),"-",Nomen.complète!AB1471)</f>
        <v>0</v>
      </c>
      <c r="H1471" s="191">
        <f>IF(ISBLANK(Nomen.complète!AC1471),"-",Nomen.complète!AC1471)</f>
        <v>0</v>
      </c>
    </row>
    <row r="1472" spans="1:8" x14ac:dyDescent="0.2">
      <c r="A1472" s="164">
        <f>IF(ISBLANK(Nomen.complète!V1472),"-",Nomen.complète!V1472)</f>
        <v>93272000</v>
      </c>
      <c r="B1472" s="189" t="str">
        <f>IF(ISBLANK(Nomen.complète!W1472),"-",Nomen.complète!W1472)</f>
        <v>Génie électrique ES (OCM 2017)</v>
      </c>
      <c r="C1472" s="190">
        <f>IF(ISBLANK(Nomen.complète!X1472),"-",Nomen.complète!X1472)</f>
        <v>18</v>
      </c>
      <c r="D1472" s="190">
        <f>IF(ISBLANK(Nomen.complète!Y1472),"-",Nomen.complète!Y1472)</f>
        <v>65</v>
      </c>
      <c r="E1472" s="190">
        <f>IF(ISBLANK(Nomen.complète!Z1472),"-",Nomen.complète!Z1472)</f>
        <v>1</v>
      </c>
      <c r="F1472" s="190">
        <f>IF(ISBLANK(Nomen.complète!AA1472),"-",Nomen.complète!AA1472)</f>
        <v>5</v>
      </c>
      <c r="G1472" s="191">
        <f>IF(ISBLANK(Nomen.complète!AB1472),"-",Nomen.complète!AB1472)</f>
        <v>90</v>
      </c>
      <c r="H1472" s="191">
        <f>IF(ISBLANK(Nomen.complète!AC1472),"-",Nomen.complète!AC1472)</f>
        <v>0</v>
      </c>
    </row>
    <row r="1473" spans="1:8" x14ac:dyDescent="0.2">
      <c r="A1473" s="164">
        <f>IF(ISBLANK(Nomen.complète!V1473),"-",Nomen.complète!V1473)</f>
        <v>93271001</v>
      </c>
      <c r="B1473" s="189" t="str">
        <f>IF(ISBLANK(Nomen.complète!W1473),"-",Nomen.complète!W1473)</f>
        <v>Génie électrique ES - Electronique (OCM 2005)</v>
      </c>
      <c r="C1473" s="190">
        <f>IF(ISBLANK(Nomen.complète!X1473),"-",Nomen.complète!X1473)</f>
        <v>18</v>
      </c>
      <c r="D1473" s="190">
        <f>IF(ISBLANK(Nomen.complète!Y1473),"-",Nomen.complète!Y1473)</f>
        <v>65</v>
      </c>
      <c r="E1473" s="190">
        <f>IF(ISBLANK(Nomen.complète!Z1473),"-",Nomen.complète!Z1473)</f>
        <v>1</v>
      </c>
      <c r="F1473" s="190">
        <f>IF(ISBLANK(Nomen.complète!AA1473),"-",Nomen.complète!AA1473)</f>
        <v>5</v>
      </c>
      <c r="G1473" s="191">
        <f>IF(ISBLANK(Nomen.complète!AB1473),"-",Nomen.complète!AB1473)</f>
        <v>0</v>
      </c>
      <c r="H1473" s="191">
        <f>IF(ISBLANK(Nomen.complète!AC1473),"-",Nomen.complète!AC1473)</f>
        <v>0</v>
      </c>
    </row>
    <row r="1474" spans="1:8" x14ac:dyDescent="0.2">
      <c r="A1474" s="164">
        <f>IF(ISBLANK(Nomen.complète!V1474),"-",Nomen.complète!V1474)</f>
        <v>93271003</v>
      </c>
      <c r="B1474" s="189" t="str">
        <f>IF(ISBLANK(Nomen.complète!W1474),"-",Nomen.complète!W1474)</f>
        <v>Génie électrique ES - Exploitation de grandes installations (OCM 2005)</v>
      </c>
      <c r="C1474" s="190">
        <f>IF(ISBLANK(Nomen.complète!X1474),"-",Nomen.complète!X1474)</f>
        <v>18</v>
      </c>
      <c r="D1474" s="190">
        <f>IF(ISBLANK(Nomen.complète!Y1474),"-",Nomen.complète!Y1474)</f>
        <v>65</v>
      </c>
      <c r="E1474" s="190">
        <f>IF(ISBLANK(Nomen.complète!Z1474),"-",Nomen.complète!Z1474)</f>
        <v>1</v>
      </c>
      <c r="F1474" s="190">
        <f>IF(ISBLANK(Nomen.complète!AA1474),"-",Nomen.complète!AA1474)</f>
        <v>5</v>
      </c>
      <c r="G1474" s="191">
        <f>IF(ISBLANK(Nomen.complète!AB1474),"-",Nomen.complète!AB1474)</f>
        <v>0</v>
      </c>
      <c r="H1474" s="191">
        <f>IF(ISBLANK(Nomen.complète!AC1474),"-",Nomen.complète!AC1474)</f>
        <v>0</v>
      </c>
    </row>
    <row r="1475" spans="1:8" x14ac:dyDescent="0.2">
      <c r="A1475" s="164">
        <f>IF(ISBLANK(Nomen.complète!V1475),"-",Nomen.complète!V1475)</f>
        <v>93271002</v>
      </c>
      <c r="B1475" s="189" t="str">
        <f>IF(ISBLANK(Nomen.complète!W1475),"-",Nomen.complète!W1475)</f>
        <v>Génie électrique ES - Gestion énergétique (OCM 2005)</v>
      </c>
      <c r="C1475" s="190">
        <f>IF(ISBLANK(Nomen.complète!X1475),"-",Nomen.complète!X1475)</f>
        <v>18</v>
      </c>
      <c r="D1475" s="190">
        <f>IF(ISBLANK(Nomen.complète!Y1475),"-",Nomen.complète!Y1475)</f>
        <v>65</v>
      </c>
      <c r="E1475" s="190">
        <f>IF(ISBLANK(Nomen.complète!Z1475),"-",Nomen.complète!Z1475)</f>
        <v>1</v>
      </c>
      <c r="F1475" s="190">
        <f>IF(ISBLANK(Nomen.complète!AA1475),"-",Nomen.complète!AA1475)</f>
        <v>5</v>
      </c>
      <c r="G1475" s="191">
        <f>IF(ISBLANK(Nomen.complète!AB1475),"-",Nomen.complète!AB1475)</f>
        <v>0</v>
      </c>
      <c r="H1475" s="191">
        <f>IF(ISBLANK(Nomen.complète!AC1475),"-",Nomen.complète!AC1475)</f>
        <v>0</v>
      </c>
    </row>
    <row r="1476" spans="1:8" x14ac:dyDescent="0.2">
      <c r="A1476" s="164">
        <f>IF(ISBLANK(Nomen.complète!V1476),"-",Nomen.complète!V1476)</f>
        <v>77200000</v>
      </c>
      <c r="B1476" s="189" t="str">
        <f>IF(ISBLANK(Nomen.complète!W1476),"-",Nomen.complète!W1476)</f>
        <v>Gérant d'immeubles BF</v>
      </c>
      <c r="C1476" s="190">
        <f>IF(ISBLANK(Nomen.complète!X1476),"-",Nomen.complète!X1476)</f>
        <v>18</v>
      </c>
      <c r="D1476" s="190">
        <f>IF(ISBLANK(Nomen.complète!Y1476),"-",Nomen.complète!Y1476)</f>
        <v>65</v>
      </c>
      <c r="E1476" s="190">
        <f>IF(ISBLANK(Nomen.complète!Z1476),"-",Nomen.complète!Z1476)</f>
        <v>1</v>
      </c>
      <c r="F1476" s="190">
        <f>IF(ISBLANK(Nomen.complète!AA1476),"-",Nomen.complète!AA1476)</f>
        <v>5</v>
      </c>
      <c r="G1476" s="191">
        <f>IF(ISBLANK(Nomen.complète!AB1476),"-",Nomen.complète!AB1476)</f>
        <v>90</v>
      </c>
      <c r="H1476" s="191">
        <f>IF(ISBLANK(Nomen.complète!AC1476),"-",Nomen.complète!AC1476)</f>
        <v>0</v>
      </c>
    </row>
    <row r="1477" spans="1:8" x14ac:dyDescent="0.2">
      <c r="A1477" s="164">
        <f>IF(ISBLANK(Nomen.complète!V1477),"-",Nomen.complète!V1477)</f>
        <v>73890000</v>
      </c>
      <c r="B1477" s="189" t="str">
        <f>IF(ISBLANK(Nomen.complète!W1477),"-",Nomen.complète!W1477)</f>
        <v>Gérant de caisse de pension, dipl.</v>
      </c>
      <c r="C1477" s="190">
        <f>IF(ISBLANK(Nomen.complète!X1477),"-",Nomen.complète!X1477)</f>
        <v>18</v>
      </c>
      <c r="D1477" s="190">
        <f>IF(ISBLANK(Nomen.complète!Y1477),"-",Nomen.complète!Y1477)</f>
        <v>65</v>
      </c>
      <c r="E1477" s="190">
        <f>IF(ISBLANK(Nomen.complète!Z1477),"-",Nomen.complète!Z1477)</f>
        <v>1</v>
      </c>
      <c r="F1477" s="190">
        <f>IF(ISBLANK(Nomen.complète!AA1477),"-",Nomen.complète!AA1477)</f>
        <v>5</v>
      </c>
      <c r="G1477" s="191">
        <f>IF(ISBLANK(Nomen.complète!AB1477),"-",Nomen.complète!AB1477)</f>
        <v>90</v>
      </c>
      <c r="H1477" s="191">
        <f>IF(ISBLANK(Nomen.complète!AC1477),"-",Nomen.complète!AC1477)</f>
        <v>0</v>
      </c>
    </row>
    <row r="1478" spans="1:8" x14ac:dyDescent="0.2">
      <c r="A1478" s="164">
        <f>IF(ISBLANK(Nomen.complète!V1478),"-",Nomen.complète!V1478)</f>
        <v>86485000</v>
      </c>
      <c r="B1478" s="189" t="str">
        <f>IF(ISBLANK(Nomen.complète!W1478),"-",Nomen.complète!W1478)</f>
        <v>Gériatrie-gérontologie DPG (tertiaire - non réglementé)</v>
      </c>
      <c r="C1478" s="190">
        <f>IF(ISBLANK(Nomen.complète!X1478),"-",Nomen.complète!X1478)</f>
        <v>18</v>
      </c>
      <c r="D1478" s="190">
        <f>IF(ISBLANK(Nomen.complète!Y1478),"-",Nomen.complète!Y1478)</f>
        <v>65</v>
      </c>
      <c r="E1478" s="190">
        <f>IF(ISBLANK(Nomen.complète!Z1478),"-",Nomen.complète!Z1478)</f>
        <v>1</v>
      </c>
      <c r="F1478" s="190">
        <f>IF(ISBLANK(Nomen.complète!AA1478),"-",Nomen.complète!AA1478)</f>
        <v>5</v>
      </c>
      <c r="G1478" s="191">
        <f>IF(ISBLANK(Nomen.complète!AB1478),"-",Nomen.complète!AB1478)</f>
        <v>90</v>
      </c>
      <c r="H1478" s="191">
        <f>IF(ISBLANK(Nomen.complète!AC1478),"-",Nomen.complète!AC1478)</f>
        <v>0</v>
      </c>
    </row>
    <row r="1479" spans="1:8" x14ac:dyDescent="0.2">
      <c r="A1479" s="164">
        <f>IF(ISBLANK(Nomen.complète!V1479),"-",Nomen.complète!V1479)</f>
        <v>84370000</v>
      </c>
      <c r="B1479" s="189" t="str">
        <f>IF(ISBLANK(Nomen.complète!W1479),"-",Nomen.complète!W1479)</f>
        <v>Homéopathe (tertiaire - non réglementé)</v>
      </c>
      <c r="C1479" s="190">
        <f>IF(ISBLANK(Nomen.complète!X1479),"-",Nomen.complète!X1479)</f>
        <v>18</v>
      </c>
      <c r="D1479" s="190">
        <f>IF(ISBLANK(Nomen.complète!Y1479),"-",Nomen.complète!Y1479)</f>
        <v>65</v>
      </c>
      <c r="E1479" s="190">
        <f>IF(ISBLANK(Nomen.complète!Z1479),"-",Nomen.complète!Z1479)</f>
        <v>1</v>
      </c>
      <c r="F1479" s="190">
        <f>IF(ISBLANK(Nomen.complète!AA1479),"-",Nomen.complète!AA1479)</f>
        <v>7</v>
      </c>
      <c r="G1479" s="191">
        <f>IF(ISBLANK(Nomen.complète!AB1479),"-",Nomen.complète!AB1479)</f>
        <v>90</v>
      </c>
      <c r="H1479" s="191">
        <f>IF(ISBLANK(Nomen.complète!AC1479),"-",Nomen.complète!AC1479)</f>
        <v>0</v>
      </c>
    </row>
    <row r="1480" spans="1:8" x14ac:dyDescent="0.2">
      <c r="A1480" s="164">
        <f>IF(ISBLANK(Nomen.complète!V1480),"-",Nomen.complète!V1480)</f>
        <v>68050000</v>
      </c>
      <c r="B1480" s="189" t="str">
        <f>IF(ISBLANK(Nomen.complète!W1480),"-",Nomen.complète!W1480)</f>
        <v>Horloger, maître</v>
      </c>
      <c r="C1480" s="190">
        <f>IF(ISBLANK(Nomen.complète!X1480),"-",Nomen.complète!X1480)</f>
        <v>18</v>
      </c>
      <c r="D1480" s="190">
        <f>IF(ISBLANK(Nomen.complète!Y1480),"-",Nomen.complète!Y1480)</f>
        <v>65</v>
      </c>
      <c r="E1480" s="190">
        <f>IF(ISBLANK(Nomen.complète!Z1480),"-",Nomen.complète!Z1480)</f>
        <v>1</v>
      </c>
      <c r="F1480" s="190">
        <f>IF(ISBLANK(Nomen.complète!AA1480),"-",Nomen.complète!AA1480)</f>
        <v>5</v>
      </c>
      <c r="G1480" s="191">
        <f>IF(ISBLANK(Nomen.complète!AB1480),"-",Nomen.complète!AB1480)</f>
        <v>90</v>
      </c>
      <c r="H1480" s="191">
        <f>IF(ISBLANK(Nomen.complète!AC1480),"-",Nomen.complète!AC1480)</f>
        <v>0</v>
      </c>
    </row>
    <row r="1481" spans="1:8" x14ac:dyDescent="0.2">
      <c r="A1481" s="164">
        <f>IF(ISBLANK(Nomen.complète!V1481),"-",Nomen.complète!V1481)</f>
        <v>57260002</v>
      </c>
      <c r="B1481" s="189" t="str">
        <f>IF(ISBLANK(Nomen.complète!W1481),"-",Nomen.complète!W1481)</f>
        <v>Horticulteur BF - Paysagiste</v>
      </c>
      <c r="C1481" s="190">
        <f>IF(ISBLANK(Nomen.complète!X1481),"-",Nomen.complète!X1481)</f>
        <v>18</v>
      </c>
      <c r="D1481" s="190">
        <f>IF(ISBLANK(Nomen.complète!Y1481),"-",Nomen.complète!Y1481)</f>
        <v>65</v>
      </c>
      <c r="E1481" s="190">
        <f>IF(ISBLANK(Nomen.complète!Z1481),"-",Nomen.complète!Z1481)</f>
        <v>1</v>
      </c>
      <c r="F1481" s="190">
        <f>IF(ISBLANK(Nomen.complète!AA1481),"-",Nomen.complète!AA1481)</f>
        <v>5</v>
      </c>
      <c r="G1481" s="191">
        <f>IF(ISBLANK(Nomen.complète!AB1481),"-",Nomen.complète!AB1481)</f>
        <v>90</v>
      </c>
      <c r="H1481" s="191">
        <f>IF(ISBLANK(Nomen.complète!AC1481),"-",Nomen.complète!AC1481)</f>
        <v>0</v>
      </c>
    </row>
    <row r="1482" spans="1:8" x14ac:dyDescent="0.2">
      <c r="A1482" s="164">
        <f>IF(ISBLANK(Nomen.complète!V1482),"-",Nomen.complète!V1482)</f>
        <v>57260001</v>
      </c>
      <c r="B1482" s="189" t="str">
        <f>IF(ISBLANK(Nomen.complète!W1482),"-",Nomen.complète!W1482)</f>
        <v>Horticulteur BF - Production</v>
      </c>
      <c r="C1482" s="190">
        <f>IF(ISBLANK(Nomen.complète!X1482),"-",Nomen.complète!X1482)</f>
        <v>18</v>
      </c>
      <c r="D1482" s="190">
        <f>IF(ISBLANK(Nomen.complète!Y1482),"-",Nomen.complète!Y1482)</f>
        <v>65</v>
      </c>
      <c r="E1482" s="190">
        <f>IF(ISBLANK(Nomen.complète!Z1482),"-",Nomen.complète!Z1482)</f>
        <v>1</v>
      </c>
      <c r="F1482" s="190">
        <f>IF(ISBLANK(Nomen.complète!AA1482),"-",Nomen.complète!AA1482)</f>
        <v>5</v>
      </c>
      <c r="G1482" s="191">
        <f>IF(ISBLANK(Nomen.complète!AB1482),"-",Nomen.complète!AB1482)</f>
        <v>90</v>
      </c>
      <c r="H1482" s="191">
        <f>IF(ISBLANK(Nomen.complète!AC1482),"-",Nomen.complète!AC1482)</f>
        <v>0</v>
      </c>
    </row>
    <row r="1483" spans="1:8" x14ac:dyDescent="0.2">
      <c r="A1483" s="164">
        <f>IF(ISBLANK(Nomen.complète!V1483),"-",Nomen.complète!V1483)</f>
        <v>57260000</v>
      </c>
      <c r="B1483" s="189" t="str">
        <f>IF(ISBLANK(Nomen.complète!W1483),"-",Nomen.complète!W1483)</f>
        <v>Horticulteur BF - sans autres indications</v>
      </c>
      <c r="C1483" s="190">
        <f>IF(ISBLANK(Nomen.complète!X1483),"-",Nomen.complète!X1483)</f>
        <v>18</v>
      </c>
      <c r="D1483" s="190">
        <f>IF(ISBLANK(Nomen.complète!Y1483),"-",Nomen.complète!Y1483)</f>
        <v>65</v>
      </c>
      <c r="E1483" s="190">
        <f>IF(ISBLANK(Nomen.complète!Z1483),"-",Nomen.complète!Z1483)</f>
        <v>1</v>
      </c>
      <c r="F1483" s="190">
        <f>IF(ISBLANK(Nomen.complète!AA1483),"-",Nomen.complète!AA1483)</f>
        <v>5</v>
      </c>
      <c r="G1483" s="191">
        <f>IF(ISBLANK(Nomen.complète!AB1483),"-",Nomen.complète!AB1483)</f>
        <v>90</v>
      </c>
      <c r="H1483" s="191">
        <f>IF(ISBLANK(Nomen.complète!AC1483),"-",Nomen.complète!AC1483)</f>
        <v>0</v>
      </c>
    </row>
    <row r="1484" spans="1:8" x14ac:dyDescent="0.2">
      <c r="A1484" s="164">
        <f>IF(ISBLANK(Nomen.complète!V1484),"-",Nomen.complète!V1484)</f>
        <v>84210000</v>
      </c>
      <c r="B1484" s="189" t="str">
        <f>IF(ISBLANK(Nomen.complète!W1484),"-",Nomen.complète!W1484)</f>
        <v>Hygiène dentaire ES (OCM 2005+2017)</v>
      </c>
      <c r="C1484" s="190">
        <f>IF(ISBLANK(Nomen.complète!X1484),"-",Nomen.complète!X1484)</f>
        <v>18</v>
      </c>
      <c r="D1484" s="190">
        <f>IF(ISBLANK(Nomen.complète!Y1484),"-",Nomen.complète!Y1484)</f>
        <v>65</v>
      </c>
      <c r="E1484" s="190">
        <f>IF(ISBLANK(Nomen.complète!Z1484),"-",Nomen.complète!Z1484)</f>
        <v>1</v>
      </c>
      <c r="F1484" s="190">
        <f>IF(ISBLANK(Nomen.complète!AA1484),"-",Nomen.complète!AA1484)</f>
        <v>5</v>
      </c>
      <c r="G1484" s="191">
        <f>IF(ISBLANK(Nomen.complète!AB1484),"-",Nomen.complète!AB1484)</f>
        <v>0</v>
      </c>
      <c r="H1484" s="191">
        <f>IF(ISBLANK(Nomen.complète!AC1484),"-",Nomen.complète!AC1484)</f>
        <v>0</v>
      </c>
    </row>
    <row r="1485" spans="1:8" x14ac:dyDescent="0.2">
      <c r="A1485" s="164">
        <f>IF(ISBLANK(Nomen.complète!V1485),"-",Nomen.complète!V1485)</f>
        <v>80370000</v>
      </c>
      <c r="B1485" s="189" t="str">
        <f>IF(ISBLANK(Nomen.complète!W1485),"-",Nomen.complète!W1485)</f>
        <v>Hôtelier-Restaurateur DPG (tertiaire - non réglementé)</v>
      </c>
      <c r="C1485" s="190">
        <f>IF(ISBLANK(Nomen.complète!X1485),"-",Nomen.complète!X1485)</f>
        <v>18</v>
      </c>
      <c r="D1485" s="190">
        <f>IF(ISBLANK(Nomen.complète!Y1485),"-",Nomen.complète!Y1485)</f>
        <v>65</v>
      </c>
      <c r="E1485" s="190">
        <f>IF(ISBLANK(Nomen.complète!Z1485),"-",Nomen.complète!Z1485)</f>
        <v>1</v>
      </c>
      <c r="F1485" s="190">
        <f>IF(ISBLANK(Nomen.complète!AA1485),"-",Nomen.complète!AA1485)</f>
        <v>5</v>
      </c>
      <c r="G1485" s="191">
        <f>IF(ISBLANK(Nomen.complète!AB1485),"-",Nomen.complète!AB1485)</f>
        <v>90</v>
      </c>
      <c r="H1485" s="191">
        <f>IF(ISBLANK(Nomen.complète!AC1485),"-",Nomen.complète!AC1485)</f>
        <v>0</v>
      </c>
    </row>
    <row r="1486" spans="1:8" x14ac:dyDescent="0.2">
      <c r="A1486" s="164">
        <f>IF(ISBLANK(Nomen.complète!V1486),"-",Nomen.complète!V1486)</f>
        <v>80390000</v>
      </c>
      <c r="B1486" s="189" t="str">
        <f>IF(ISBLANK(Nomen.complète!W1486),"-",Nomen.complète!W1486)</f>
        <v>Hôtelier-administration (tertiaire - non réglementé)</v>
      </c>
      <c r="C1486" s="190">
        <f>IF(ISBLANK(Nomen.complète!X1486),"-",Nomen.complète!X1486)</f>
        <v>18</v>
      </c>
      <c r="D1486" s="190">
        <f>IF(ISBLANK(Nomen.complète!Y1486),"-",Nomen.complète!Y1486)</f>
        <v>65</v>
      </c>
      <c r="E1486" s="190">
        <f>IF(ISBLANK(Nomen.complète!Z1486),"-",Nomen.complète!Z1486)</f>
        <v>99</v>
      </c>
      <c r="F1486" s="190">
        <f>IF(ISBLANK(Nomen.complète!AA1486),"-",Nomen.complète!AA1486)</f>
        <v>99</v>
      </c>
      <c r="G1486" s="191">
        <f>IF(ISBLANK(Nomen.complète!AB1486),"-",Nomen.complète!AB1486)</f>
        <v>90</v>
      </c>
      <c r="H1486" s="191">
        <f>IF(ISBLANK(Nomen.complète!AC1486),"-",Nomen.complète!AC1486)</f>
        <v>0</v>
      </c>
    </row>
    <row r="1487" spans="1:8" x14ac:dyDescent="0.2">
      <c r="A1487" s="164">
        <f>IF(ISBLANK(Nomen.complète!V1487),"-",Nomen.complète!V1487)</f>
        <v>94710000</v>
      </c>
      <c r="B1487" s="189" t="str">
        <f>IF(ISBLANK(Nomen.complète!W1487),"-",Nomen.complète!W1487)</f>
        <v>Hôtellerie et gastronomie ES (OCM 2005)</v>
      </c>
      <c r="C1487" s="190">
        <f>IF(ISBLANK(Nomen.complète!X1487),"-",Nomen.complète!X1487)</f>
        <v>18</v>
      </c>
      <c r="D1487" s="190">
        <f>IF(ISBLANK(Nomen.complète!Y1487),"-",Nomen.complète!Y1487)</f>
        <v>65</v>
      </c>
      <c r="E1487" s="190">
        <f>IF(ISBLANK(Nomen.complète!Z1487),"-",Nomen.complète!Z1487)</f>
        <v>1</v>
      </c>
      <c r="F1487" s="190">
        <f>IF(ISBLANK(Nomen.complète!AA1487),"-",Nomen.complète!AA1487)</f>
        <v>5</v>
      </c>
      <c r="G1487" s="191">
        <f>IF(ISBLANK(Nomen.complète!AB1487),"-",Nomen.complète!AB1487)</f>
        <v>90</v>
      </c>
      <c r="H1487" s="191">
        <f>IF(ISBLANK(Nomen.complète!AC1487),"-",Nomen.complète!AC1487)</f>
        <v>0</v>
      </c>
    </row>
    <row r="1488" spans="1:8" x14ac:dyDescent="0.2">
      <c r="A1488" s="164">
        <f>IF(ISBLANK(Nomen.complète!V1488),"-",Nomen.complète!V1488)</f>
        <v>94712000</v>
      </c>
      <c r="B1488" s="189" t="str">
        <f>IF(ISBLANK(Nomen.complète!W1488),"-",Nomen.complète!W1488)</f>
        <v>Hôtellerie et restauration ES (OCM 2017)</v>
      </c>
      <c r="C1488" s="190">
        <f>IF(ISBLANK(Nomen.complète!X1488),"-",Nomen.complète!X1488)</f>
        <v>18</v>
      </c>
      <c r="D1488" s="190">
        <f>IF(ISBLANK(Nomen.complète!Y1488),"-",Nomen.complète!Y1488)</f>
        <v>65</v>
      </c>
      <c r="E1488" s="190">
        <f>IF(ISBLANK(Nomen.complète!Z1488),"-",Nomen.complète!Z1488)</f>
        <v>1</v>
      </c>
      <c r="F1488" s="190">
        <f>IF(ISBLANK(Nomen.complète!AA1488),"-",Nomen.complète!AA1488)</f>
        <v>5</v>
      </c>
      <c r="G1488" s="191">
        <f>IF(ISBLANK(Nomen.complète!AB1488),"-",Nomen.complète!AB1488)</f>
        <v>90</v>
      </c>
      <c r="H1488" s="191">
        <f>IF(ISBLANK(Nomen.complète!AC1488),"-",Nomen.complète!AC1488)</f>
        <v>0</v>
      </c>
    </row>
    <row r="1489" spans="1:8" x14ac:dyDescent="0.2">
      <c r="A1489" s="164">
        <f>IF(ISBLANK(Nomen.complète!V1489),"-",Nomen.complète!V1489)</f>
        <v>85458000</v>
      </c>
      <c r="B1489" s="189" t="str">
        <f>IF(ISBLANK(Nomen.complète!W1489),"-",Nomen.complète!W1489)</f>
        <v>IBP Life Coaching DPG (tertiaire - non réglementé)</v>
      </c>
      <c r="C1489" s="190">
        <f>IF(ISBLANK(Nomen.complète!X1489),"-",Nomen.complète!X1489)</f>
        <v>18</v>
      </c>
      <c r="D1489" s="190">
        <f>IF(ISBLANK(Nomen.complète!Y1489),"-",Nomen.complète!Y1489)</f>
        <v>65</v>
      </c>
      <c r="E1489" s="190">
        <f>IF(ISBLANK(Nomen.complète!Z1489),"-",Nomen.complète!Z1489)</f>
        <v>1</v>
      </c>
      <c r="F1489" s="190">
        <f>IF(ISBLANK(Nomen.complète!AA1489),"-",Nomen.complète!AA1489)</f>
        <v>5</v>
      </c>
      <c r="G1489" s="191">
        <f>IF(ISBLANK(Nomen.complète!AB1489),"-",Nomen.complète!AB1489)</f>
        <v>90</v>
      </c>
      <c r="H1489" s="191">
        <f>IF(ISBLANK(Nomen.complète!AC1489),"-",Nomen.complète!AC1489)</f>
        <v>0</v>
      </c>
    </row>
    <row r="1490" spans="1:8" x14ac:dyDescent="0.2">
      <c r="A1490" s="164">
        <f>IF(ISBLANK(Nomen.complète!V1490),"-",Nomen.complète!V1490)</f>
        <v>74310000</v>
      </c>
      <c r="B1490" s="189" t="str">
        <f>IF(ISBLANK(Nomen.complète!W1490),"-",Nomen.complète!W1490)</f>
        <v>ICT Security Expert, dipl.</v>
      </c>
      <c r="C1490" s="190">
        <f>IF(ISBLANK(Nomen.complète!X1490),"-",Nomen.complète!X1490)</f>
        <v>18</v>
      </c>
      <c r="D1490" s="190">
        <f>IF(ISBLANK(Nomen.complète!Y1490),"-",Nomen.complète!Y1490)</f>
        <v>65</v>
      </c>
      <c r="E1490" s="190">
        <f>IF(ISBLANK(Nomen.complète!Z1490),"-",Nomen.complète!Z1490)</f>
        <v>1</v>
      </c>
      <c r="F1490" s="190">
        <f>IF(ISBLANK(Nomen.complète!AA1490),"-",Nomen.complète!AA1490)</f>
        <v>5</v>
      </c>
      <c r="G1490" s="191">
        <f>IF(ISBLANK(Nomen.complète!AB1490),"-",Nomen.complète!AB1490)</f>
        <v>90</v>
      </c>
      <c r="H1490" s="191">
        <f>IF(ISBLANK(Nomen.complète!AC1490),"-",Nomen.complète!AC1490)</f>
        <v>0</v>
      </c>
    </row>
    <row r="1491" spans="1:8" x14ac:dyDescent="0.2">
      <c r="A1491" s="164">
        <f>IF(ISBLANK(Nomen.complète!V1491),"-",Nomen.complète!V1491)</f>
        <v>74281000</v>
      </c>
      <c r="B1491" s="189" t="str">
        <f>IF(ISBLANK(Nomen.complète!W1491),"-",Nomen.complète!W1491)</f>
        <v>ICT-Application Development Specialist BF</v>
      </c>
      <c r="C1491" s="190">
        <f>IF(ISBLANK(Nomen.complète!X1491),"-",Nomen.complète!X1491)</f>
        <v>18</v>
      </c>
      <c r="D1491" s="190">
        <f>IF(ISBLANK(Nomen.complète!Y1491),"-",Nomen.complète!Y1491)</f>
        <v>65</v>
      </c>
      <c r="E1491" s="190">
        <f>IF(ISBLANK(Nomen.complète!Z1491),"-",Nomen.complète!Z1491)</f>
        <v>1</v>
      </c>
      <c r="F1491" s="190">
        <f>IF(ISBLANK(Nomen.complète!AA1491),"-",Nomen.complète!AA1491)</f>
        <v>5</v>
      </c>
      <c r="G1491" s="191">
        <f>IF(ISBLANK(Nomen.complète!AB1491),"-",Nomen.complète!AB1491)</f>
        <v>90</v>
      </c>
      <c r="H1491" s="191">
        <f>IF(ISBLANK(Nomen.complète!AC1491),"-",Nomen.complète!AC1491)</f>
        <v>0</v>
      </c>
    </row>
    <row r="1492" spans="1:8" x14ac:dyDescent="0.2">
      <c r="A1492" s="164">
        <f>IF(ISBLANK(Nomen.complète!V1492),"-",Nomen.complète!V1492)</f>
        <v>74290000</v>
      </c>
      <c r="B1492" s="189" t="str">
        <f>IF(ISBLANK(Nomen.complète!W1492),"-",Nomen.complète!W1492)</f>
        <v>ICT-Manager, dipl.</v>
      </c>
      <c r="C1492" s="190">
        <f>IF(ISBLANK(Nomen.complète!X1492),"-",Nomen.complète!X1492)</f>
        <v>18</v>
      </c>
      <c r="D1492" s="190">
        <f>IF(ISBLANK(Nomen.complète!Y1492),"-",Nomen.complète!Y1492)</f>
        <v>65</v>
      </c>
      <c r="E1492" s="190">
        <f>IF(ISBLANK(Nomen.complète!Z1492),"-",Nomen.complète!Z1492)</f>
        <v>1</v>
      </c>
      <c r="F1492" s="190">
        <f>IF(ISBLANK(Nomen.complète!AA1492),"-",Nomen.complète!AA1492)</f>
        <v>5</v>
      </c>
      <c r="G1492" s="191">
        <f>IF(ISBLANK(Nomen.complète!AB1492),"-",Nomen.complète!AB1492)</f>
        <v>90</v>
      </c>
      <c r="H1492" s="191">
        <f>IF(ISBLANK(Nomen.complète!AC1492),"-",Nomen.complète!AC1492)</f>
        <v>0</v>
      </c>
    </row>
    <row r="1493" spans="1:8" x14ac:dyDescent="0.2">
      <c r="A1493" s="164">
        <f>IF(ISBLANK(Nomen.complète!V1493),"-",Nomen.complète!V1493)</f>
        <v>74271000</v>
      </c>
      <c r="B1493" s="189" t="str">
        <f>IF(ISBLANK(Nomen.complète!W1493),"-",Nomen.complète!W1493)</f>
        <v>ICT-Platform Development Specialist BF</v>
      </c>
      <c r="C1493" s="190">
        <f>IF(ISBLANK(Nomen.complète!X1493),"-",Nomen.complète!X1493)</f>
        <v>18</v>
      </c>
      <c r="D1493" s="190">
        <f>IF(ISBLANK(Nomen.complète!Y1493),"-",Nomen.complète!Y1493)</f>
        <v>65</v>
      </c>
      <c r="E1493" s="190">
        <f>IF(ISBLANK(Nomen.complète!Z1493),"-",Nomen.complète!Z1493)</f>
        <v>1</v>
      </c>
      <c r="F1493" s="190">
        <f>IF(ISBLANK(Nomen.complète!AA1493),"-",Nomen.complète!AA1493)</f>
        <v>5</v>
      </c>
      <c r="G1493" s="191">
        <f>IF(ISBLANK(Nomen.complète!AB1493),"-",Nomen.complète!AB1493)</f>
        <v>90</v>
      </c>
      <c r="H1493" s="191">
        <f>IF(ISBLANK(Nomen.complète!AC1493),"-",Nomen.complète!AC1493)</f>
        <v>0</v>
      </c>
    </row>
    <row r="1494" spans="1:8" x14ac:dyDescent="0.2">
      <c r="A1494" s="164">
        <f>IF(ISBLANK(Nomen.complète!V1494),"-",Nomen.complète!V1494)</f>
        <v>84479000</v>
      </c>
      <c r="B1494" s="189" t="str">
        <f>IF(ISBLANK(Nomen.complète!W1494),"-",Nomen.complète!W1494)</f>
        <v>Infirmier/ère en soins continus EPD HFR (tertiaire non-réglementé)</v>
      </c>
      <c r="C1494" s="190">
        <f>IF(ISBLANK(Nomen.complète!X1494),"-",Nomen.complète!X1494)</f>
        <v>19</v>
      </c>
      <c r="D1494" s="190">
        <f>IF(ISBLANK(Nomen.complète!Y1494),"-",Nomen.complète!Y1494)</f>
        <v>65</v>
      </c>
      <c r="E1494" s="190">
        <f>IF(ISBLANK(Nomen.complète!Z1494),"-",Nomen.complète!Z1494)</f>
        <v>1</v>
      </c>
      <c r="F1494" s="190">
        <f>IF(ISBLANK(Nomen.complète!AA1494),"-",Nomen.complète!AA1494)</f>
        <v>5</v>
      </c>
      <c r="G1494" s="191">
        <f>IF(ISBLANK(Nomen.complète!AB1494),"-",Nomen.complète!AB1494)</f>
        <v>90</v>
      </c>
      <c r="H1494" s="191">
        <f>IF(ISBLANK(Nomen.complète!AC1494),"-",Nomen.complète!AC1494)</f>
        <v>0</v>
      </c>
    </row>
    <row r="1495" spans="1:8" x14ac:dyDescent="0.2">
      <c r="A1495" s="164">
        <f>IF(ISBLANK(Nomen.complète!V1495),"-",Nomen.complète!V1495)</f>
        <v>73640000</v>
      </c>
      <c r="B1495" s="189" t="str">
        <f>IF(ISBLANK(Nomen.complète!W1495),"-",Nomen.complète!W1495)</f>
        <v>Informaticien BF</v>
      </c>
      <c r="C1495" s="190">
        <f>IF(ISBLANK(Nomen.complète!X1495),"-",Nomen.complète!X1495)</f>
        <v>18</v>
      </c>
      <c r="D1495" s="190">
        <f>IF(ISBLANK(Nomen.complète!Y1495),"-",Nomen.complète!Y1495)</f>
        <v>65</v>
      </c>
      <c r="E1495" s="190">
        <f>IF(ISBLANK(Nomen.complète!Z1495),"-",Nomen.complète!Z1495)</f>
        <v>1</v>
      </c>
      <c r="F1495" s="190">
        <f>IF(ISBLANK(Nomen.complète!AA1495),"-",Nomen.complète!AA1495)</f>
        <v>5</v>
      </c>
      <c r="G1495" s="191">
        <f>IF(ISBLANK(Nomen.complète!AB1495),"-",Nomen.complète!AB1495)</f>
        <v>90</v>
      </c>
      <c r="H1495" s="191">
        <f>IF(ISBLANK(Nomen.complète!AC1495),"-",Nomen.complète!AC1495)</f>
        <v>0</v>
      </c>
    </row>
    <row r="1496" spans="1:8" x14ac:dyDescent="0.2">
      <c r="A1496" s="164">
        <f>IF(ISBLANK(Nomen.complète!V1496),"-",Nomen.complète!V1496)</f>
        <v>74220000</v>
      </c>
      <c r="B1496" s="189" t="str">
        <f>IF(ISBLANK(Nomen.complète!W1496),"-",Nomen.complète!W1496)</f>
        <v>Informaticien de gestion (tertiaire - non réglementé)</v>
      </c>
      <c r="C1496" s="190">
        <f>IF(ISBLANK(Nomen.complète!X1496),"-",Nomen.complète!X1496)</f>
        <v>18</v>
      </c>
      <c r="D1496" s="190">
        <f>IF(ISBLANK(Nomen.complète!Y1496),"-",Nomen.complète!Y1496)</f>
        <v>65</v>
      </c>
      <c r="E1496" s="190">
        <f>IF(ISBLANK(Nomen.complète!Z1496),"-",Nomen.complète!Z1496)</f>
        <v>1</v>
      </c>
      <c r="F1496" s="190">
        <f>IF(ISBLANK(Nomen.complète!AA1496),"-",Nomen.complète!AA1496)</f>
        <v>5</v>
      </c>
      <c r="G1496" s="191">
        <f>IF(ISBLANK(Nomen.complète!AB1496),"-",Nomen.complète!AB1496)</f>
        <v>90</v>
      </c>
      <c r="H1496" s="191">
        <f>IF(ISBLANK(Nomen.complète!AC1496),"-",Nomen.complète!AC1496)</f>
        <v>0</v>
      </c>
    </row>
    <row r="1497" spans="1:8" x14ac:dyDescent="0.2">
      <c r="A1497" s="164">
        <f>IF(ISBLANK(Nomen.complète!V1497),"-",Nomen.complète!V1497)</f>
        <v>74200000</v>
      </c>
      <c r="B1497" s="189" t="str">
        <f>IF(ISBLANK(Nomen.complète!W1497),"-",Nomen.complète!W1497)</f>
        <v>Informaticien de gestion BF</v>
      </c>
      <c r="C1497" s="190">
        <f>IF(ISBLANK(Nomen.complète!X1497),"-",Nomen.complète!X1497)</f>
        <v>18</v>
      </c>
      <c r="D1497" s="190">
        <f>IF(ISBLANK(Nomen.complète!Y1497),"-",Nomen.complète!Y1497)</f>
        <v>65</v>
      </c>
      <c r="E1497" s="190">
        <f>IF(ISBLANK(Nomen.complète!Z1497),"-",Nomen.complète!Z1497)</f>
        <v>1</v>
      </c>
      <c r="F1497" s="190">
        <f>IF(ISBLANK(Nomen.complète!AA1497),"-",Nomen.complète!AA1497)</f>
        <v>5</v>
      </c>
      <c r="G1497" s="191">
        <f>IF(ISBLANK(Nomen.complète!AB1497),"-",Nomen.complète!AB1497)</f>
        <v>90</v>
      </c>
      <c r="H1497" s="191">
        <f>IF(ISBLANK(Nomen.complète!AC1497),"-",Nomen.complète!AC1497)</f>
        <v>0</v>
      </c>
    </row>
    <row r="1498" spans="1:8" x14ac:dyDescent="0.2">
      <c r="A1498" s="164">
        <f>IF(ISBLANK(Nomen.complète!V1498),"-",Nomen.complète!V1498)</f>
        <v>73645000</v>
      </c>
      <c r="B1498" s="189" t="str">
        <f>IF(ISBLANK(Nomen.complète!W1498),"-",Nomen.complète!W1498)</f>
        <v>Informaticien, dipl.</v>
      </c>
      <c r="C1498" s="190">
        <f>IF(ISBLANK(Nomen.complète!X1498),"-",Nomen.complète!X1498)</f>
        <v>18</v>
      </c>
      <c r="D1498" s="190">
        <f>IF(ISBLANK(Nomen.complète!Y1498),"-",Nomen.complète!Y1498)</f>
        <v>65</v>
      </c>
      <c r="E1498" s="190">
        <f>IF(ISBLANK(Nomen.complète!Z1498),"-",Nomen.complète!Z1498)</f>
        <v>1</v>
      </c>
      <c r="F1498" s="190">
        <f>IF(ISBLANK(Nomen.complète!AA1498),"-",Nomen.complète!AA1498)</f>
        <v>5</v>
      </c>
      <c r="G1498" s="191">
        <f>IF(ISBLANK(Nomen.complète!AB1498),"-",Nomen.complète!AB1498)</f>
        <v>90</v>
      </c>
      <c r="H1498" s="191">
        <f>IF(ISBLANK(Nomen.complète!AC1498),"-",Nomen.complète!AC1498)</f>
        <v>0</v>
      </c>
    </row>
    <row r="1499" spans="1:8" x14ac:dyDescent="0.2">
      <c r="A1499" s="164">
        <f>IF(ISBLANK(Nomen.complète!V1499),"-",Nomen.complète!V1499)</f>
        <v>74280000</v>
      </c>
      <c r="B1499" s="189" t="str">
        <f>IF(ISBLANK(Nomen.complète!W1499),"-",Nomen.complète!W1499)</f>
        <v>Informaticien/ne en développement d'applications TIC BF</v>
      </c>
      <c r="C1499" s="190">
        <f>IF(ISBLANK(Nomen.complète!X1499),"-",Nomen.complète!X1499)</f>
        <v>18</v>
      </c>
      <c r="D1499" s="190">
        <f>IF(ISBLANK(Nomen.complète!Y1499),"-",Nomen.complète!Y1499)</f>
        <v>65</v>
      </c>
      <c r="E1499" s="190">
        <f>IF(ISBLANK(Nomen.complète!Z1499),"-",Nomen.complète!Z1499)</f>
        <v>1</v>
      </c>
      <c r="F1499" s="190">
        <f>IF(ISBLANK(Nomen.complète!AA1499),"-",Nomen.complète!AA1499)</f>
        <v>5</v>
      </c>
      <c r="G1499" s="191">
        <f>IF(ISBLANK(Nomen.complète!AB1499),"-",Nomen.complète!AB1499)</f>
        <v>90</v>
      </c>
      <c r="H1499" s="191">
        <f>IF(ISBLANK(Nomen.complète!AC1499),"-",Nomen.complète!AC1499)</f>
        <v>0</v>
      </c>
    </row>
    <row r="1500" spans="1:8" x14ac:dyDescent="0.2">
      <c r="A1500" s="164">
        <f>IF(ISBLANK(Nomen.complète!V1500),"-",Nomen.complète!V1500)</f>
        <v>74270000</v>
      </c>
      <c r="B1500" s="189" t="str">
        <f>IF(ISBLANK(Nomen.complète!W1500),"-",Nomen.complète!W1500)</f>
        <v>Informaticien/ne en technique des systèmes et réseaux TIC BF</v>
      </c>
      <c r="C1500" s="190">
        <f>IF(ISBLANK(Nomen.complète!X1500),"-",Nomen.complète!X1500)</f>
        <v>18</v>
      </c>
      <c r="D1500" s="190">
        <f>IF(ISBLANK(Nomen.complète!Y1500),"-",Nomen.complète!Y1500)</f>
        <v>65</v>
      </c>
      <c r="E1500" s="190">
        <f>IF(ISBLANK(Nomen.complète!Z1500),"-",Nomen.complète!Z1500)</f>
        <v>1</v>
      </c>
      <c r="F1500" s="190">
        <f>IF(ISBLANK(Nomen.complète!AA1500),"-",Nomen.complète!AA1500)</f>
        <v>5</v>
      </c>
      <c r="G1500" s="191">
        <f>IF(ISBLANK(Nomen.complète!AB1500),"-",Nomen.complète!AB1500)</f>
        <v>90</v>
      </c>
      <c r="H1500" s="191">
        <f>IF(ISBLANK(Nomen.complète!AC1500),"-",Nomen.complète!AC1500)</f>
        <v>0</v>
      </c>
    </row>
    <row r="1501" spans="1:8" x14ac:dyDescent="0.2">
      <c r="A1501" s="164">
        <f>IF(ISBLANK(Nomen.complète!V1501),"-",Nomen.complète!V1501)</f>
        <v>90260000</v>
      </c>
      <c r="B1501" s="189" t="str">
        <f>IF(ISBLANK(Nomen.complète!W1501),"-",Nomen.complète!W1501)</f>
        <v>Informatique DPG (tertiaire - non réglementé)</v>
      </c>
      <c r="C1501" s="190">
        <f>IF(ISBLANK(Nomen.complète!X1501),"-",Nomen.complète!X1501)</f>
        <v>18</v>
      </c>
      <c r="D1501" s="190">
        <f>IF(ISBLANK(Nomen.complète!Y1501),"-",Nomen.complète!Y1501)</f>
        <v>65</v>
      </c>
      <c r="E1501" s="190">
        <f>IF(ISBLANK(Nomen.complète!Z1501),"-",Nomen.complète!Z1501)</f>
        <v>1</v>
      </c>
      <c r="F1501" s="190">
        <f>IF(ISBLANK(Nomen.complète!AA1501),"-",Nomen.complète!AA1501)</f>
        <v>3</v>
      </c>
      <c r="G1501" s="191">
        <f>IF(ISBLANK(Nomen.complète!AB1501),"-",Nomen.complète!AB1501)</f>
        <v>0</v>
      </c>
      <c r="H1501" s="191">
        <f>IF(ISBLANK(Nomen.complète!AC1501),"-",Nomen.complète!AC1501)</f>
        <v>0</v>
      </c>
    </row>
    <row r="1502" spans="1:8" x14ac:dyDescent="0.2">
      <c r="A1502" s="164">
        <f>IF(ISBLANK(Nomen.complète!V1502),"-",Nomen.complète!V1502)</f>
        <v>93701000</v>
      </c>
      <c r="B1502" s="189" t="str">
        <f>IF(ISBLANK(Nomen.complète!W1502),"-",Nomen.complète!W1502)</f>
        <v>Informatique ES (OCM 2005+2017)</v>
      </c>
      <c r="C1502" s="190">
        <f>IF(ISBLANK(Nomen.complète!X1502),"-",Nomen.complète!X1502)</f>
        <v>18</v>
      </c>
      <c r="D1502" s="190">
        <f>IF(ISBLANK(Nomen.complète!Y1502),"-",Nomen.complète!Y1502)</f>
        <v>65</v>
      </c>
      <c r="E1502" s="190">
        <f>IF(ISBLANK(Nomen.complète!Z1502),"-",Nomen.complète!Z1502)</f>
        <v>1</v>
      </c>
      <c r="F1502" s="190">
        <f>IF(ISBLANK(Nomen.complète!AA1502),"-",Nomen.complète!AA1502)</f>
        <v>5</v>
      </c>
      <c r="G1502" s="191">
        <f>IF(ISBLANK(Nomen.complète!AB1502),"-",Nomen.complète!AB1502)</f>
        <v>0</v>
      </c>
      <c r="H1502" s="191">
        <f>IF(ISBLANK(Nomen.complète!AC1502),"-",Nomen.complète!AC1502)</f>
        <v>0</v>
      </c>
    </row>
    <row r="1503" spans="1:8" x14ac:dyDescent="0.2">
      <c r="A1503" s="164">
        <f>IF(ISBLANK(Nomen.complète!V1503),"-",Nomen.complète!V1503)</f>
        <v>93701002</v>
      </c>
      <c r="B1503" s="189" t="str">
        <f>IF(ISBLANK(Nomen.complète!W1503),"-",Nomen.complète!W1503)</f>
        <v>Informatique ES - Développement d'application (OCM 2005+2017)</v>
      </c>
      <c r="C1503" s="190">
        <f>IF(ISBLANK(Nomen.complète!X1503),"-",Nomen.complète!X1503)</f>
        <v>18</v>
      </c>
      <c r="D1503" s="190">
        <f>IF(ISBLANK(Nomen.complète!Y1503),"-",Nomen.complète!Y1503)</f>
        <v>65</v>
      </c>
      <c r="E1503" s="190">
        <f>IF(ISBLANK(Nomen.complète!Z1503),"-",Nomen.complète!Z1503)</f>
        <v>1</v>
      </c>
      <c r="F1503" s="190">
        <f>IF(ISBLANK(Nomen.complète!AA1503),"-",Nomen.complète!AA1503)</f>
        <v>5</v>
      </c>
      <c r="G1503" s="191">
        <f>IF(ISBLANK(Nomen.complète!AB1503),"-",Nomen.complète!AB1503)</f>
        <v>0</v>
      </c>
      <c r="H1503" s="191">
        <f>IF(ISBLANK(Nomen.complète!AC1503),"-",Nomen.complète!AC1503)</f>
        <v>0</v>
      </c>
    </row>
    <row r="1504" spans="1:8" x14ac:dyDescent="0.2">
      <c r="A1504" s="164">
        <f>IF(ISBLANK(Nomen.complète!V1504),"-",Nomen.complète!V1504)</f>
        <v>93701003</v>
      </c>
      <c r="B1504" s="189" t="str">
        <f>IF(ISBLANK(Nomen.complète!W1504),"-",Nomen.complète!W1504)</f>
        <v>Informatique ES - Electronique/Digitalisation (OCM 2005+2017)</v>
      </c>
      <c r="C1504" s="190">
        <f>IF(ISBLANK(Nomen.complète!X1504),"-",Nomen.complète!X1504)</f>
        <v>18</v>
      </c>
      <c r="D1504" s="190">
        <f>IF(ISBLANK(Nomen.complète!Y1504),"-",Nomen.complète!Y1504)</f>
        <v>65</v>
      </c>
      <c r="E1504" s="190">
        <f>IF(ISBLANK(Nomen.complète!Z1504),"-",Nomen.complète!Z1504)</f>
        <v>1</v>
      </c>
      <c r="F1504" s="190">
        <f>IF(ISBLANK(Nomen.complète!AA1504),"-",Nomen.complète!AA1504)</f>
        <v>5</v>
      </c>
      <c r="G1504" s="191">
        <f>IF(ISBLANK(Nomen.complète!AB1504),"-",Nomen.complète!AB1504)</f>
        <v>0</v>
      </c>
      <c r="H1504" s="191">
        <f>IF(ISBLANK(Nomen.complète!AC1504),"-",Nomen.complète!AC1504)</f>
        <v>0</v>
      </c>
    </row>
    <row r="1505" spans="1:8" x14ac:dyDescent="0.2">
      <c r="A1505" s="164">
        <f>IF(ISBLANK(Nomen.complète!V1505),"-",Nomen.complète!V1505)</f>
        <v>93701001</v>
      </c>
      <c r="B1505" s="189" t="str">
        <f>IF(ISBLANK(Nomen.complète!W1505),"-",Nomen.complète!W1505)</f>
        <v>Informatique ES - Technique de systèmes (OCM 2005+2017)</v>
      </c>
      <c r="C1505" s="190">
        <f>IF(ISBLANK(Nomen.complète!X1505),"-",Nomen.complète!X1505)</f>
        <v>18</v>
      </c>
      <c r="D1505" s="190">
        <f>IF(ISBLANK(Nomen.complète!Y1505),"-",Nomen.complète!Y1505)</f>
        <v>65</v>
      </c>
      <c r="E1505" s="190">
        <f>IF(ISBLANK(Nomen.complète!Z1505),"-",Nomen.complète!Z1505)</f>
        <v>1</v>
      </c>
      <c r="F1505" s="190">
        <f>IF(ISBLANK(Nomen.complète!AA1505),"-",Nomen.complète!AA1505)</f>
        <v>5</v>
      </c>
      <c r="G1505" s="191">
        <f>IF(ISBLANK(Nomen.complète!AB1505),"-",Nomen.complète!AB1505)</f>
        <v>0</v>
      </c>
      <c r="H1505" s="191">
        <f>IF(ISBLANK(Nomen.complète!AC1505),"-",Nomen.complète!AC1505)</f>
        <v>0</v>
      </c>
    </row>
    <row r="1506" spans="1:8" x14ac:dyDescent="0.2">
      <c r="A1506" s="164">
        <f>IF(ISBLANK(Nomen.complète!V1506),"-",Nomen.complète!V1506)</f>
        <v>74251000</v>
      </c>
      <c r="B1506" s="189" t="str">
        <f>IF(ISBLANK(Nomen.complète!W1506),"-",Nomen.complète!W1506)</f>
        <v>Informatique de gestion ES (OCM 2005+2017)</v>
      </c>
      <c r="C1506" s="190">
        <f>IF(ISBLANK(Nomen.complète!X1506),"-",Nomen.complète!X1506)</f>
        <v>18</v>
      </c>
      <c r="D1506" s="190">
        <f>IF(ISBLANK(Nomen.complète!Y1506),"-",Nomen.complète!Y1506)</f>
        <v>65</v>
      </c>
      <c r="E1506" s="190">
        <f>IF(ISBLANK(Nomen.complète!Z1506),"-",Nomen.complète!Z1506)</f>
        <v>1</v>
      </c>
      <c r="F1506" s="190">
        <f>IF(ISBLANK(Nomen.complète!AA1506),"-",Nomen.complète!AA1506)</f>
        <v>5</v>
      </c>
      <c r="G1506" s="191">
        <f>IF(ISBLANK(Nomen.complète!AB1506),"-",Nomen.complète!AB1506)</f>
        <v>0</v>
      </c>
      <c r="H1506" s="191">
        <f>IF(ISBLANK(Nomen.complète!AC1506),"-",Nomen.complète!AC1506)</f>
        <v>0</v>
      </c>
    </row>
    <row r="1507" spans="1:8" x14ac:dyDescent="0.2">
      <c r="A1507" s="164">
        <f>IF(ISBLANK(Nomen.complète!V1507),"-",Nomen.complète!V1507)</f>
        <v>65902000</v>
      </c>
      <c r="B1507" s="189" t="str">
        <f>IF(ISBLANK(Nomen.complète!W1507),"-",Nomen.complète!W1507)</f>
        <v>Ingénierie des systèmes industriels ES (OCM 2017)</v>
      </c>
      <c r="C1507" s="190">
        <f>IF(ISBLANK(Nomen.complète!X1507),"-",Nomen.complète!X1507)</f>
        <v>18</v>
      </c>
      <c r="D1507" s="190">
        <f>IF(ISBLANK(Nomen.complète!Y1507),"-",Nomen.complète!Y1507)</f>
        <v>65</v>
      </c>
      <c r="E1507" s="190">
        <f>IF(ISBLANK(Nomen.complète!Z1507),"-",Nomen.complète!Z1507)</f>
        <v>1</v>
      </c>
      <c r="F1507" s="190">
        <f>IF(ISBLANK(Nomen.complète!AA1507),"-",Nomen.complète!AA1507)</f>
        <v>5</v>
      </c>
      <c r="G1507" s="191">
        <f>IF(ISBLANK(Nomen.complète!AB1507),"-",Nomen.complète!AB1507)</f>
        <v>90</v>
      </c>
      <c r="H1507" s="191">
        <f>IF(ISBLANK(Nomen.complète!AC1507),"-",Nomen.complète!AC1507)</f>
        <v>0</v>
      </c>
    </row>
    <row r="1508" spans="1:8" x14ac:dyDescent="0.2">
      <c r="A1508" s="164">
        <f>IF(ISBLANK(Nomen.complète!V1508),"-",Nomen.complète!V1508)</f>
        <v>66760000</v>
      </c>
      <c r="B1508" s="189" t="str">
        <f>IF(ISBLANK(Nomen.complète!W1508),"-",Nomen.complète!W1508)</f>
        <v>Installateur en technique du bâtiment (chauffage), dipl.</v>
      </c>
      <c r="C1508" s="190">
        <f>IF(ISBLANK(Nomen.complète!X1508),"-",Nomen.complète!X1508)</f>
        <v>18</v>
      </c>
      <c r="D1508" s="190">
        <f>IF(ISBLANK(Nomen.complète!Y1508),"-",Nomen.complète!Y1508)</f>
        <v>65</v>
      </c>
      <c r="E1508" s="190">
        <f>IF(ISBLANK(Nomen.complète!Z1508),"-",Nomen.complète!Z1508)</f>
        <v>1</v>
      </c>
      <c r="F1508" s="190">
        <f>IF(ISBLANK(Nomen.complète!AA1508),"-",Nomen.complète!AA1508)</f>
        <v>5</v>
      </c>
      <c r="G1508" s="191">
        <f>IF(ISBLANK(Nomen.complète!AB1508),"-",Nomen.complète!AB1508)</f>
        <v>90</v>
      </c>
      <c r="H1508" s="191">
        <f>IF(ISBLANK(Nomen.complète!AC1508),"-",Nomen.complète!AC1508)</f>
        <v>0</v>
      </c>
    </row>
    <row r="1509" spans="1:8" x14ac:dyDescent="0.2">
      <c r="A1509" s="164">
        <f>IF(ISBLANK(Nomen.complète!V1509),"-",Nomen.complète!V1509)</f>
        <v>66770000</v>
      </c>
      <c r="B1509" s="189" t="str">
        <f>IF(ISBLANK(Nomen.complète!W1509),"-",Nomen.complète!W1509)</f>
        <v>Installateur technique sanitaire, dipl.</v>
      </c>
      <c r="C1509" s="190">
        <f>IF(ISBLANK(Nomen.complète!X1509),"-",Nomen.complète!X1509)</f>
        <v>18</v>
      </c>
      <c r="D1509" s="190">
        <f>IF(ISBLANK(Nomen.complète!Y1509),"-",Nomen.complète!Y1509)</f>
        <v>65</v>
      </c>
      <c r="E1509" s="190">
        <f>IF(ISBLANK(Nomen.complète!Z1509),"-",Nomen.complète!Z1509)</f>
        <v>1</v>
      </c>
      <c r="F1509" s="190">
        <f>IF(ISBLANK(Nomen.complète!AA1509),"-",Nomen.complète!AA1509)</f>
        <v>5</v>
      </c>
      <c r="G1509" s="191">
        <f>IF(ISBLANK(Nomen.complète!AB1509),"-",Nomen.complète!AB1509)</f>
        <v>90</v>
      </c>
      <c r="H1509" s="191">
        <f>IF(ISBLANK(Nomen.complète!AC1509),"-",Nomen.complète!AC1509)</f>
        <v>0</v>
      </c>
    </row>
    <row r="1510" spans="1:8" x14ac:dyDescent="0.2">
      <c r="A1510" s="164">
        <f>IF(ISBLANK(Nomen.complète!V1510),"-",Nomen.complète!V1510)</f>
        <v>66250000</v>
      </c>
      <c r="B1510" s="189" t="str">
        <f>IF(ISBLANK(Nomen.complète!W1510),"-",Nomen.complète!W1510)</f>
        <v>Installateur-électricien, dipl.</v>
      </c>
      <c r="C1510" s="190">
        <f>IF(ISBLANK(Nomen.complète!X1510),"-",Nomen.complète!X1510)</f>
        <v>18</v>
      </c>
      <c r="D1510" s="190">
        <f>IF(ISBLANK(Nomen.complète!Y1510),"-",Nomen.complète!Y1510)</f>
        <v>65</v>
      </c>
      <c r="E1510" s="190">
        <f>IF(ISBLANK(Nomen.complète!Z1510),"-",Nomen.complète!Z1510)</f>
        <v>1</v>
      </c>
      <c r="F1510" s="190">
        <f>IF(ISBLANK(Nomen.complète!AA1510),"-",Nomen.complète!AA1510)</f>
        <v>5</v>
      </c>
      <c r="G1510" s="191">
        <f>IF(ISBLANK(Nomen.complète!AB1510),"-",Nomen.complète!AB1510)</f>
        <v>90</v>
      </c>
      <c r="H1510" s="191">
        <f>IF(ISBLANK(Nomen.complète!AC1510),"-",Nomen.complète!AC1510)</f>
        <v>0</v>
      </c>
    </row>
    <row r="1511" spans="1:8" x14ac:dyDescent="0.2">
      <c r="A1511" s="164">
        <f>IF(ISBLANK(Nomen.complète!V1511),"-",Nomen.complète!V1511)</f>
        <v>86180000</v>
      </c>
      <c r="B1511" s="189" t="str">
        <f>IF(ISBLANK(Nomen.complète!W1511),"-",Nomen.complète!W1511)</f>
        <v>Instructeur de chiens guides d'aveugles, dipl.</v>
      </c>
      <c r="C1511" s="190">
        <f>IF(ISBLANK(Nomen.complète!X1511),"-",Nomen.complète!X1511)</f>
        <v>18</v>
      </c>
      <c r="D1511" s="190">
        <f>IF(ISBLANK(Nomen.complète!Y1511),"-",Nomen.complète!Y1511)</f>
        <v>65</v>
      </c>
      <c r="E1511" s="190">
        <f>IF(ISBLANK(Nomen.complète!Z1511),"-",Nomen.complète!Z1511)</f>
        <v>1</v>
      </c>
      <c r="F1511" s="190">
        <f>IF(ISBLANK(Nomen.complète!AA1511),"-",Nomen.complète!AA1511)</f>
        <v>5</v>
      </c>
      <c r="G1511" s="191">
        <f>IF(ISBLANK(Nomen.complète!AB1511),"-",Nomen.complète!AB1511)</f>
        <v>90</v>
      </c>
      <c r="H1511" s="191">
        <f>IF(ISBLANK(Nomen.complète!AC1511),"-",Nomen.complète!AC1511)</f>
        <v>0</v>
      </c>
    </row>
    <row r="1512" spans="1:8" x14ac:dyDescent="0.2">
      <c r="A1512" s="164">
        <f>IF(ISBLANK(Nomen.complète!V1512),"-",Nomen.complète!V1512)</f>
        <v>86405000</v>
      </c>
      <c r="B1512" s="189" t="str">
        <f>IF(ISBLANK(Nomen.complète!W1512),"-",Nomen.complète!W1512)</f>
        <v>Instructeur de fitness BF</v>
      </c>
      <c r="C1512" s="190">
        <f>IF(ISBLANK(Nomen.complète!X1512),"-",Nomen.complète!X1512)</f>
        <v>18</v>
      </c>
      <c r="D1512" s="190">
        <f>IF(ISBLANK(Nomen.complète!Y1512),"-",Nomen.complète!Y1512)</f>
        <v>65</v>
      </c>
      <c r="E1512" s="190">
        <f>IF(ISBLANK(Nomen.complète!Z1512),"-",Nomen.complète!Z1512)</f>
        <v>1</v>
      </c>
      <c r="F1512" s="190">
        <f>IF(ISBLANK(Nomen.complète!AA1512),"-",Nomen.complète!AA1512)</f>
        <v>5</v>
      </c>
      <c r="G1512" s="191">
        <f>IF(ISBLANK(Nomen.complète!AB1512),"-",Nomen.complète!AB1512)</f>
        <v>90</v>
      </c>
      <c r="H1512" s="191">
        <f>IF(ISBLANK(Nomen.complète!AC1512),"-",Nomen.complète!AC1512)</f>
        <v>0</v>
      </c>
    </row>
    <row r="1513" spans="1:8" x14ac:dyDescent="0.2">
      <c r="A1513" s="164">
        <f>IF(ISBLANK(Nomen.complète!V1513),"-",Nomen.complète!V1513)</f>
        <v>74620000</v>
      </c>
      <c r="B1513" s="189" t="str">
        <f>IF(ISBLANK(Nomen.complète!W1513),"-",Nomen.complète!W1513)</f>
        <v>Instructeur de la protection civile BF</v>
      </c>
      <c r="C1513" s="190">
        <f>IF(ISBLANK(Nomen.complète!X1513),"-",Nomen.complète!X1513)</f>
        <v>18</v>
      </c>
      <c r="D1513" s="190">
        <f>IF(ISBLANK(Nomen.complète!Y1513),"-",Nomen.complète!Y1513)</f>
        <v>65</v>
      </c>
      <c r="E1513" s="190">
        <f>IF(ISBLANK(Nomen.complète!Z1513),"-",Nomen.complète!Z1513)</f>
        <v>1</v>
      </c>
      <c r="F1513" s="190">
        <f>IF(ISBLANK(Nomen.complète!AA1513),"-",Nomen.complète!AA1513)</f>
        <v>5</v>
      </c>
      <c r="G1513" s="191">
        <f>IF(ISBLANK(Nomen.complète!AB1513),"-",Nomen.complète!AB1513)</f>
        <v>90</v>
      </c>
      <c r="H1513" s="191">
        <f>IF(ISBLANK(Nomen.complète!AC1513),"-",Nomen.complète!AC1513)</f>
        <v>0</v>
      </c>
    </row>
    <row r="1514" spans="1:8" x14ac:dyDescent="0.2">
      <c r="A1514" s="164">
        <f>IF(ISBLANK(Nomen.complète!V1514),"-",Nomen.complète!V1514)</f>
        <v>86755000</v>
      </c>
      <c r="B1514" s="189" t="str">
        <f>IF(ISBLANK(Nomen.complète!W1514),"-",Nomen.complète!W1514)</f>
        <v>Instructeur en activités de la vie journalière (tertiaire - non réglementé)</v>
      </c>
      <c r="C1514" s="190">
        <f>IF(ISBLANK(Nomen.complète!X1514),"-",Nomen.complète!X1514)</f>
        <v>18</v>
      </c>
      <c r="D1514" s="190">
        <f>IF(ISBLANK(Nomen.complète!Y1514),"-",Nomen.complète!Y1514)</f>
        <v>65</v>
      </c>
      <c r="E1514" s="190">
        <f>IF(ISBLANK(Nomen.complète!Z1514),"-",Nomen.complète!Z1514)</f>
        <v>1</v>
      </c>
      <c r="F1514" s="190">
        <f>IF(ISBLANK(Nomen.complète!AA1514),"-",Nomen.complète!AA1514)</f>
        <v>5</v>
      </c>
      <c r="G1514" s="191">
        <f>IF(ISBLANK(Nomen.complète!AB1514),"-",Nomen.complète!AB1514)</f>
        <v>90</v>
      </c>
      <c r="H1514" s="191">
        <f>IF(ISBLANK(Nomen.complète!AC1514),"-",Nomen.complète!AC1514)</f>
        <v>0</v>
      </c>
    </row>
    <row r="1515" spans="1:8" x14ac:dyDescent="0.2">
      <c r="A1515" s="164">
        <f>IF(ISBLANK(Nomen.complète!V1515),"-",Nomen.complète!V1515)</f>
        <v>84140000</v>
      </c>
      <c r="B1515" s="189" t="str">
        <f>IF(ISBLANK(Nomen.complète!W1515),"-",Nomen.complète!W1515)</f>
        <v>Instructeur en basse vision (tertiaire - non réglementé)</v>
      </c>
      <c r="C1515" s="190">
        <f>IF(ISBLANK(Nomen.complète!X1515),"-",Nomen.complète!X1515)</f>
        <v>18</v>
      </c>
      <c r="D1515" s="190">
        <f>IF(ISBLANK(Nomen.complète!Y1515),"-",Nomen.complète!Y1515)</f>
        <v>65</v>
      </c>
      <c r="E1515" s="190">
        <f>IF(ISBLANK(Nomen.complète!Z1515),"-",Nomen.complète!Z1515)</f>
        <v>1</v>
      </c>
      <c r="F1515" s="190">
        <f>IF(ISBLANK(Nomen.complète!AA1515),"-",Nomen.complète!AA1515)</f>
        <v>5</v>
      </c>
      <c r="G1515" s="191">
        <f>IF(ISBLANK(Nomen.complète!AB1515),"-",Nomen.complète!AB1515)</f>
        <v>90</v>
      </c>
      <c r="H1515" s="191">
        <f>IF(ISBLANK(Nomen.complète!AC1515),"-",Nomen.complète!AC1515)</f>
        <v>0</v>
      </c>
    </row>
    <row r="1516" spans="1:8" x14ac:dyDescent="0.2">
      <c r="A1516" s="164">
        <f>IF(ISBLANK(Nomen.complète!V1516),"-",Nomen.complète!V1516)</f>
        <v>80220000</v>
      </c>
      <c r="B1516" s="189" t="str">
        <f>IF(ISBLANK(Nomen.complète!W1516),"-",Nomen.complète!W1516)</f>
        <v>Intendant en hôtellerie et restauration BF</v>
      </c>
      <c r="C1516" s="190">
        <f>IF(ISBLANK(Nomen.complète!X1516),"-",Nomen.complète!X1516)</f>
        <v>18</v>
      </c>
      <c r="D1516" s="190">
        <f>IF(ISBLANK(Nomen.complète!Y1516),"-",Nomen.complète!Y1516)</f>
        <v>65</v>
      </c>
      <c r="E1516" s="190">
        <f>IF(ISBLANK(Nomen.complète!Z1516),"-",Nomen.complète!Z1516)</f>
        <v>1</v>
      </c>
      <c r="F1516" s="190">
        <f>IF(ISBLANK(Nomen.complète!AA1516),"-",Nomen.complète!AA1516)</f>
        <v>5</v>
      </c>
      <c r="G1516" s="191">
        <f>IF(ISBLANK(Nomen.complète!AB1516),"-",Nomen.complète!AB1516)</f>
        <v>90</v>
      </c>
      <c r="H1516" s="191">
        <f>IF(ISBLANK(Nomen.complète!AC1516),"-",Nomen.complète!AC1516)</f>
        <v>0</v>
      </c>
    </row>
    <row r="1517" spans="1:8" x14ac:dyDescent="0.2">
      <c r="A1517" s="164">
        <f>IF(ISBLANK(Nomen.complète!V1517),"-",Nomen.complète!V1517)</f>
        <v>80230000</v>
      </c>
      <c r="B1517" s="189" t="str">
        <f>IF(ISBLANK(Nomen.complète!W1517),"-",Nomen.complète!W1517)</f>
        <v>Intendant, dipl.</v>
      </c>
      <c r="C1517" s="190">
        <f>IF(ISBLANK(Nomen.complète!X1517),"-",Nomen.complète!X1517)</f>
        <v>18</v>
      </c>
      <c r="D1517" s="190">
        <f>IF(ISBLANK(Nomen.complète!Y1517),"-",Nomen.complète!Y1517)</f>
        <v>65</v>
      </c>
      <c r="E1517" s="190">
        <f>IF(ISBLANK(Nomen.complète!Z1517),"-",Nomen.complète!Z1517)</f>
        <v>1</v>
      </c>
      <c r="F1517" s="190">
        <f>IF(ISBLANK(Nomen.complète!AA1517),"-",Nomen.complète!AA1517)</f>
        <v>5</v>
      </c>
      <c r="G1517" s="191">
        <f>IF(ISBLANK(Nomen.complète!AB1517),"-",Nomen.complète!AB1517)</f>
        <v>90</v>
      </c>
      <c r="H1517" s="191">
        <f>IF(ISBLANK(Nomen.complète!AC1517),"-",Nomen.complète!AC1517)</f>
        <v>0</v>
      </c>
    </row>
    <row r="1518" spans="1:8" x14ac:dyDescent="0.2">
      <c r="A1518" s="164">
        <f>IF(ISBLANK(Nomen.complète!V1518),"-",Nomen.complète!V1518)</f>
        <v>80110000</v>
      </c>
      <c r="B1518" s="189" t="str">
        <f>IF(ISBLANK(Nomen.complète!W1518),"-",Nomen.complète!W1518)</f>
        <v>Intendante du secteur hôtelier d'établissement BF</v>
      </c>
      <c r="C1518" s="190">
        <f>IF(ISBLANK(Nomen.complète!X1518),"-",Nomen.complète!X1518)</f>
        <v>18</v>
      </c>
      <c r="D1518" s="190">
        <f>IF(ISBLANK(Nomen.complète!Y1518),"-",Nomen.complète!Y1518)</f>
        <v>65</v>
      </c>
      <c r="E1518" s="190">
        <f>IF(ISBLANK(Nomen.complète!Z1518),"-",Nomen.complète!Z1518)</f>
        <v>1</v>
      </c>
      <c r="F1518" s="190">
        <f>IF(ISBLANK(Nomen.complète!AA1518),"-",Nomen.complète!AA1518)</f>
        <v>5</v>
      </c>
      <c r="G1518" s="191">
        <f>IF(ISBLANK(Nomen.complète!AB1518),"-",Nomen.complète!AB1518)</f>
        <v>90</v>
      </c>
      <c r="H1518" s="191">
        <f>IF(ISBLANK(Nomen.complète!AC1518),"-",Nomen.complète!AC1518)</f>
        <v>0</v>
      </c>
    </row>
    <row r="1519" spans="1:8" x14ac:dyDescent="0.2">
      <c r="A1519" s="164">
        <f>IF(ISBLANK(Nomen.complète!V1519),"-",Nomen.complète!V1519)</f>
        <v>73257000</v>
      </c>
      <c r="B1519" s="189" t="str">
        <f>IF(ISBLANK(Nomen.complète!W1519),"-",Nomen.complète!W1519)</f>
        <v>International Diploma in Business Management ESA (tertiaire - non réglementé)</v>
      </c>
      <c r="C1519" s="190">
        <f>IF(ISBLANK(Nomen.complète!X1519),"-",Nomen.complète!X1519)</f>
        <v>18</v>
      </c>
      <c r="D1519" s="190">
        <f>IF(ISBLANK(Nomen.complète!Y1519),"-",Nomen.complète!Y1519)</f>
        <v>65</v>
      </c>
      <c r="E1519" s="190">
        <f>IF(ISBLANK(Nomen.complète!Z1519),"-",Nomen.complète!Z1519)</f>
        <v>1</v>
      </c>
      <c r="F1519" s="190">
        <f>IF(ISBLANK(Nomen.complète!AA1519),"-",Nomen.complète!AA1519)</f>
        <v>5</v>
      </c>
      <c r="G1519" s="191">
        <f>IF(ISBLANK(Nomen.complète!AB1519),"-",Nomen.complète!AB1519)</f>
        <v>90</v>
      </c>
      <c r="H1519" s="191">
        <f>IF(ISBLANK(Nomen.complète!AC1519),"-",Nomen.complète!AC1519)</f>
        <v>0</v>
      </c>
    </row>
    <row r="1520" spans="1:8" x14ac:dyDescent="0.2">
      <c r="A1520" s="164">
        <f>IF(ISBLANK(Nomen.complète!V1520),"-",Nomen.complète!V1520)</f>
        <v>80330000</v>
      </c>
      <c r="B1520" s="189" t="str">
        <f>IF(ISBLANK(Nomen.complète!W1520),"-",Nomen.complète!W1520)</f>
        <v>International Hospitaly Management (tertiaire - non réglementé)</v>
      </c>
      <c r="C1520" s="190">
        <f>IF(ISBLANK(Nomen.complète!X1520),"-",Nomen.complète!X1520)</f>
        <v>18</v>
      </c>
      <c r="D1520" s="190">
        <f>IF(ISBLANK(Nomen.complète!Y1520),"-",Nomen.complète!Y1520)</f>
        <v>65</v>
      </c>
      <c r="E1520" s="190">
        <f>IF(ISBLANK(Nomen.complète!Z1520),"-",Nomen.complète!Z1520)</f>
        <v>1</v>
      </c>
      <c r="F1520" s="190">
        <f>IF(ISBLANK(Nomen.complète!AA1520),"-",Nomen.complète!AA1520)</f>
        <v>5</v>
      </c>
      <c r="G1520" s="191">
        <f>IF(ISBLANK(Nomen.complète!AB1520),"-",Nomen.complète!AB1520)</f>
        <v>90</v>
      </c>
      <c r="H1520" s="191">
        <f>IF(ISBLANK(Nomen.complète!AC1520),"-",Nomen.complète!AC1520)</f>
        <v>0</v>
      </c>
    </row>
    <row r="1521" spans="1:8" x14ac:dyDescent="0.2">
      <c r="A1521" s="164">
        <f>IF(ISBLANK(Nomen.complète!V1521),"-",Nomen.complète!V1521)</f>
        <v>86680000</v>
      </c>
      <c r="B1521" s="189" t="str">
        <f>IF(ISBLANK(Nomen.complète!W1521),"-",Nomen.complète!W1521)</f>
        <v>Interprête communautaire BF</v>
      </c>
      <c r="C1521" s="190">
        <f>IF(ISBLANK(Nomen.complète!X1521),"-",Nomen.complète!X1521)</f>
        <v>18</v>
      </c>
      <c r="D1521" s="190">
        <f>IF(ISBLANK(Nomen.complète!Y1521),"-",Nomen.complète!Y1521)</f>
        <v>65</v>
      </c>
      <c r="E1521" s="190">
        <f>IF(ISBLANK(Nomen.complète!Z1521),"-",Nomen.complète!Z1521)</f>
        <v>1</v>
      </c>
      <c r="F1521" s="190">
        <f>IF(ISBLANK(Nomen.complète!AA1521),"-",Nomen.complète!AA1521)</f>
        <v>5</v>
      </c>
      <c r="G1521" s="191">
        <f>IF(ISBLANK(Nomen.complète!AB1521),"-",Nomen.complète!AB1521)</f>
        <v>90</v>
      </c>
      <c r="H1521" s="191">
        <f>IF(ISBLANK(Nomen.complète!AC1521),"-",Nomen.complète!AC1521)</f>
        <v>0</v>
      </c>
    </row>
    <row r="1522" spans="1:8" x14ac:dyDescent="0.2">
      <c r="A1522" s="164">
        <f>IF(ISBLANK(Nomen.complète!V1522),"-",Nomen.complète!V1522)</f>
        <v>85350000</v>
      </c>
      <c r="B1522" s="189" t="str">
        <f>IF(ISBLANK(Nomen.complète!W1522),"-",Nomen.complète!W1522)</f>
        <v>Journaliste (tertiaire - non réglementé)</v>
      </c>
      <c r="C1522" s="190">
        <f>IF(ISBLANK(Nomen.complète!X1522),"-",Nomen.complète!X1522)</f>
        <v>18</v>
      </c>
      <c r="D1522" s="190">
        <f>IF(ISBLANK(Nomen.complète!Y1522),"-",Nomen.complète!Y1522)</f>
        <v>65</v>
      </c>
      <c r="E1522" s="190">
        <f>IF(ISBLANK(Nomen.complète!Z1522),"-",Nomen.complète!Z1522)</f>
        <v>1</v>
      </c>
      <c r="F1522" s="190">
        <f>IF(ISBLANK(Nomen.complète!AA1522),"-",Nomen.complète!AA1522)</f>
        <v>5</v>
      </c>
      <c r="G1522" s="191">
        <f>IF(ISBLANK(Nomen.complète!AB1522),"-",Nomen.complète!AB1522)</f>
        <v>90</v>
      </c>
      <c r="H1522" s="191">
        <f>IF(ISBLANK(Nomen.complète!AC1522),"-",Nomen.complète!AC1522)</f>
        <v>0</v>
      </c>
    </row>
    <row r="1523" spans="1:8" x14ac:dyDescent="0.2">
      <c r="A1523" s="164">
        <f>IF(ISBLANK(Nomen.complète!V1523),"-",Nomen.complète!V1523)</f>
        <v>75505000</v>
      </c>
      <c r="B1523" s="189" t="str">
        <f>IF(ISBLANK(Nomen.complète!W1523),"-",Nomen.complète!W1523)</f>
        <v>Key account manager, dipl.</v>
      </c>
      <c r="C1523" s="190">
        <f>IF(ISBLANK(Nomen.complète!X1523),"-",Nomen.complète!X1523)</f>
        <v>18</v>
      </c>
      <c r="D1523" s="190">
        <f>IF(ISBLANK(Nomen.complète!Y1523),"-",Nomen.complète!Y1523)</f>
        <v>65</v>
      </c>
      <c r="E1523" s="190">
        <f>IF(ISBLANK(Nomen.complète!Z1523),"-",Nomen.complète!Z1523)</f>
        <v>1</v>
      </c>
      <c r="F1523" s="190">
        <f>IF(ISBLANK(Nomen.complète!AA1523),"-",Nomen.complète!AA1523)</f>
        <v>5</v>
      </c>
      <c r="G1523" s="191">
        <f>IF(ISBLANK(Nomen.complète!AB1523),"-",Nomen.complète!AB1523)</f>
        <v>90</v>
      </c>
      <c r="H1523" s="191">
        <f>IF(ISBLANK(Nomen.complète!AC1523),"-",Nomen.complète!AC1523)</f>
        <v>0</v>
      </c>
    </row>
    <row r="1524" spans="1:8" x14ac:dyDescent="0.2">
      <c r="A1524" s="164">
        <f>IF(ISBLANK(Nomen.complète!V1524),"-",Nomen.complète!V1524)</f>
        <v>71620000</v>
      </c>
      <c r="B1524" s="189" t="str">
        <f>IF(ISBLANK(Nomen.complète!W1524),"-",Nomen.complète!W1524)</f>
        <v>Laborant, dipl.</v>
      </c>
      <c r="C1524" s="190">
        <f>IF(ISBLANK(Nomen.complète!X1524),"-",Nomen.complète!X1524)</f>
        <v>18</v>
      </c>
      <c r="D1524" s="190">
        <f>IF(ISBLANK(Nomen.complète!Y1524),"-",Nomen.complète!Y1524)</f>
        <v>65</v>
      </c>
      <c r="E1524" s="190">
        <f>IF(ISBLANK(Nomen.complète!Z1524),"-",Nomen.complète!Z1524)</f>
        <v>1</v>
      </c>
      <c r="F1524" s="190">
        <f>IF(ISBLANK(Nomen.complète!AA1524),"-",Nomen.complète!AA1524)</f>
        <v>5</v>
      </c>
      <c r="G1524" s="191">
        <f>IF(ISBLANK(Nomen.complète!AB1524),"-",Nomen.complète!AB1524)</f>
        <v>90</v>
      </c>
      <c r="H1524" s="191">
        <f>IF(ISBLANK(Nomen.complète!AC1524),"-",Nomen.complète!AC1524)</f>
        <v>0</v>
      </c>
    </row>
    <row r="1525" spans="1:8" x14ac:dyDescent="0.2">
      <c r="A1525" s="164">
        <f>IF(ISBLANK(Nomen.complète!V1525),"-",Nomen.complète!V1525)</f>
        <v>55070000</v>
      </c>
      <c r="B1525" s="189" t="str">
        <f>IF(ISBLANK(Nomen.complète!W1525),"-",Nomen.complète!W1525)</f>
        <v>Landwirtschaftliche Handelsschule (tertiaire - non réglementé)</v>
      </c>
      <c r="C1525" s="190">
        <f>IF(ISBLANK(Nomen.complète!X1525),"-",Nomen.complète!X1525)</f>
        <v>18</v>
      </c>
      <c r="D1525" s="190">
        <f>IF(ISBLANK(Nomen.complète!Y1525),"-",Nomen.complète!Y1525)</f>
        <v>65</v>
      </c>
      <c r="E1525" s="190">
        <f>IF(ISBLANK(Nomen.complète!Z1525),"-",Nomen.complète!Z1525)</f>
        <v>1</v>
      </c>
      <c r="F1525" s="190">
        <f>IF(ISBLANK(Nomen.complète!AA1525),"-",Nomen.complète!AA1525)</f>
        <v>1</v>
      </c>
      <c r="G1525" s="191">
        <f>IF(ISBLANK(Nomen.complète!AB1525),"-",Nomen.complète!AB1525)</f>
        <v>0</v>
      </c>
      <c r="H1525" s="191">
        <f>IF(ISBLANK(Nomen.complète!AC1525),"-",Nomen.complète!AC1525)</f>
        <v>0</v>
      </c>
    </row>
    <row r="1526" spans="1:8" x14ac:dyDescent="0.2">
      <c r="A1526" s="164">
        <f>IF(ISBLANK(Nomen.complète!V1526),"-",Nomen.complète!V1526)</f>
        <v>63170000</v>
      </c>
      <c r="B1526" s="189" t="str">
        <f>IF(ISBLANK(Nomen.complète!W1526),"-",Nomen.complète!W1526)</f>
        <v>Libraire BF</v>
      </c>
      <c r="C1526" s="190">
        <f>IF(ISBLANK(Nomen.complète!X1526),"-",Nomen.complète!X1526)</f>
        <v>18</v>
      </c>
      <c r="D1526" s="190">
        <f>IF(ISBLANK(Nomen.complète!Y1526),"-",Nomen.complète!Y1526)</f>
        <v>65</v>
      </c>
      <c r="E1526" s="190">
        <f>IF(ISBLANK(Nomen.complète!Z1526),"-",Nomen.complète!Z1526)</f>
        <v>1</v>
      </c>
      <c r="F1526" s="190">
        <f>IF(ISBLANK(Nomen.complète!AA1526),"-",Nomen.complète!AA1526)</f>
        <v>5</v>
      </c>
      <c r="G1526" s="191">
        <f>IF(ISBLANK(Nomen.complète!AB1526),"-",Nomen.complète!AB1526)</f>
        <v>90</v>
      </c>
      <c r="H1526" s="191">
        <f>IF(ISBLANK(Nomen.complète!AC1526),"-",Nomen.complète!AC1526)</f>
        <v>0</v>
      </c>
    </row>
    <row r="1527" spans="1:8" x14ac:dyDescent="0.2">
      <c r="A1527" s="164">
        <f>IF(ISBLANK(Nomen.complète!V1527),"-",Nomen.complète!V1527)</f>
        <v>73820001</v>
      </c>
      <c r="B1527" s="189" t="str">
        <f>IF(ISBLANK(Nomen.complète!W1527),"-",Nomen.complète!W1527)</f>
        <v>Logisticien BF - Distribution</v>
      </c>
      <c r="C1527" s="190">
        <f>IF(ISBLANK(Nomen.complète!X1527),"-",Nomen.complète!X1527)</f>
        <v>18</v>
      </c>
      <c r="D1527" s="190">
        <f>IF(ISBLANK(Nomen.complète!Y1527),"-",Nomen.complète!Y1527)</f>
        <v>65</v>
      </c>
      <c r="E1527" s="190">
        <f>IF(ISBLANK(Nomen.complète!Z1527),"-",Nomen.complète!Z1527)</f>
        <v>1</v>
      </c>
      <c r="F1527" s="190">
        <f>IF(ISBLANK(Nomen.complète!AA1527),"-",Nomen.complète!AA1527)</f>
        <v>5</v>
      </c>
      <c r="G1527" s="191">
        <f>IF(ISBLANK(Nomen.complète!AB1527),"-",Nomen.complète!AB1527)</f>
        <v>90</v>
      </c>
      <c r="H1527" s="191">
        <f>IF(ISBLANK(Nomen.complète!AC1527),"-",Nomen.complète!AC1527)</f>
        <v>0</v>
      </c>
    </row>
    <row r="1528" spans="1:8" x14ac:dyDescent="0.2">
      <c r="A1528" s="164">
        <f>IF(ISBLANK(Nomen.complète!V1528),"-",Nomen.complète!V1528)</f>
        <v>73820003</v>
      </c>
      <c r="B1528" s="189" t="str">
        <f>IF(ISBLANK(Nomen.complète!W1528),"-",Nomen.complète!W1528)</f>
        <v>Logisticien BF - Production</v>
      </c>
      <c r="C1528" s="190">
        <f>IF(ISBLANK(Nomen.complète!X1528),"-",Nomen.complète!X1528)</f>
        <v>18</v>
      </c>
      <c r="D1528" s="190">
        <f>IF(ISBLANK(Nomen.complète!Y1528),"-",Nomen.complète!Y1528)</f>
        <v>65</v>
      </c>
      <c r="E1528" s="190">
        <f>IF(ISBLANK(Nomen.complète!Z1528),"-",Nomen.complète!Z1528)</f>
        <v>1</v>
      </c>
      <c r="F1528" s="190">
        <f>IF(ISBLANK(Nomen.complète!AA1528),"-",Nomen.complète!AA1528)</f>
        <v>5</v>
      </c>
      <c r="G1528" s="191">
        <f>IF(ISBLANK(Nomen.complète!AB1528),"-",Nomen.complète!AB1528)</f>
        <v>90</v>
      </c>
      <c r="H1528" s="191">
        <f>IF(ISBLANK(Nomen.complète!AC1528),"-",Nomen.complète!AC1528)</f>
        <v>0</v>
      </c>
    </row>
    <row r="1529" spans="1:8" x14ac:dyDescent="0.2">
      <c r="A1529" s="164">
        <f>IF(ISBLANK(Nomen.complète!V1529),"-",Nomen.complète!V1529)</f>
        <v>73820002</v>
      </c>
      <c r="B1529" s="189" t="str">
        <f>IF(ISBLANK(Nomen.complète!W1529),"-",Nomen.complète!W1529)</f>
        <v>Logisticien BF - Stockage</v>
      </c>
      <c r="C1529" s="190">
        <f>IF(ISBLANK(Nomen.complète!X1529),"-",Nomen.complète!X1529)</f>
        <v>18</v>
      </c>
      <c r="D1529" s="190">
        <f>IF(ISBLANK(Nomen.complète!Y1529),"-",Nomen.complète!Y1529)</f>
        <v>65</v>
      </c>
      <c r="E1529" s="190">
        <f>IF(ISBLANK(Nomen.complète!Z1529),"-",Nomen.complète!Z1529)</f>
        <v>1</v>
      </c>
      <c r="F1529" s="190">
        <f>IF(ISBLANK(Nomen.complète!AA1529),"-",Nomen.complète!AA1529)</f>
        <v>5</v>
      </c>
      <c r="G1529" s="191">
        <f>IF(ISBLANK(Nomen.complète!AB1529),"-",Nomen.complète!AB1529)</f>
        <v>90</v>
      </c>
      <c r="H1529" s="191">
        <f>IF(ISBLANK(Nomen.complète!AC1529),"-",Nomen.complète!AC1529)</f>
        <v>0</v>
      </c>
    </row>
    <row r="1530" spans="1:8" x14ac:dyDescent="0.2">
      <c r="A1530" s="164">
        <f>IF(ISBLANK(Nomen.complète!V1530),"-",Nomen.complète!V1530)</f>
        <v>73820000</v>
      </c>
      <c r="B1530" s="189" t="str">
        <f>IF(ISBLANK(Nomen.complète!W1530),"-",Nomen.complète!W1530)</f>
        <v>Logisticien BF - sans autres indications</v>
      </c>
      <c r="C1530" s="190">
        <f>IF(ISBLANK(Nomen.complète!X1530),"-",Nomen.complète!X1530)</f>
        <v>18</v>
      </c>
      <c r="D1530" s="190">
        <f>IF(ISBLANK(Nomen.complète!Y1530),"-",Nomen.complète!Y1530)</f>
        <v>65</v>
      </c>
      <c r="E1530" s="190">
        <f>IF(ISBLANK(Nomen.complète!Z1530),"-",Nomen.complète!Z1530)</f>
        <v>1</v>
      </c>
      <c r="F1530" s="190">
        <f>IF(ISBLANK(Nomen.complète!AA1530),"-",Nomen.complète!AA1530)</f>
        <v>5</v>
      </c>
      <c r="G1530" s="191">
        <f>IF(ISBLANK(Nomen.complète!AB1530),"-",Nomen.complète!AB1530)</f>
        <v>90</v>
      </c>
      <c r="H1530" s="191">
        <f>IF(ISBLANK(Nomen.complète!AC1530),"-",Nomen.complète!AC1530)</f>
        <v>0</v>
      </c>
    </row>
    <row r="1531" spans="1:8" x14ac:dyDescent="0.2">
      <c r="A1531" s="164">
        <f>IF(ISBLANK(Nomen.complète!V1531),"-",Nomen.complète!V1531)</f>
        <v>98150000</v>
      </c>
      <c r="B1531" s="189" t="str">
        <f>IF(ISBLANK(Nomen.complète!W1531),"-",Nomen.complète!W1531)</f>
        <v>Logisticien en stockage BF</v>
      </c>
      <c r="C1531" s="190">
        <f>IF(ISBLANK(Nomen.complète!X1531),"-",Nomen.complète!X1531)</f>
        <v>18</v>
      </c>
      <c r="D1531" s="190">
        <f>IF(ISBLANK(Nomen.complète!Y1531),"-",Nomen.complète!Y1531)</f>
        <v>65</v>
      </c>
      <c r="E1531" s="190">
        <f>IF(ISBLANK(Nomen.complète!Z1531),"-",Nomen.complète!Z1531)</f>
        <v>1</v>
      </c>
      <c r="F1531" s="190">
        <f>IF(ISBLANK(Nomen.complète!AA1531),"-",Nomen.complète!AA1531)</f>
        <v>5</v>
      </c>
      <c r="G1531" s="191">
        <f>IF(ISBLANK(Nomen.complète!AB1531),"-",Nomen.complète!AB1531)</f>
        <v>90</v>
      </c>
      <c r="H1531" s="191">
        <f>IF(ISBLANK(Nomen.complète!AC1531),"-",Nomen.complète!AC1531)</f>
        <v>0</v>
      </c>
    </row>
    <row r="1532" spans="1:8" x14ac:dyDescent="0.2">
      <c r="A1532" s="164">
        <f>IF(ISBLANK(Nomen.complète!V1532),"-",Nomen.complète!V1532)</f>
        <v>98200000</v>
      </c>
      <c r="B1532" s="189" t="str">
        <f>IF(ISBLANK(Nomen.complète!W1532),"-",Nomen.complète!W1532)</f>
        <v>Logisticien en stockage, dipl.</v>
      </c>
      <c r="C1532" s="190">
        <f>IF(ISBLANK(Nomen.complète!X1532),"-",Nomen.complète!X1532)</f>
        <v>18</v>
      </c>
      <c r="D1532" s="190">
        <f>IF(ISBLANK(Nomen.complète!Y1532),"-",Nomen.complète!Y1532)</f>
        <v>65</v>
      </c>
      <c r="E1532" s="190">
        <f>IF(ISBLANK(Nomen.complète!Z1532),"-",Nomen.complète!Z1532)</f>
        <v>1</v>
      </c>
      <c r="F1532" s="190">
        <f>IF(ISBLANK(Nomen.complète!AA1532),"-",Nomen.complète!AA1532)</f>
        <v>5</v>
      </c>
      <c r="G1532" s="191">
        <f>IF(ISBLANK(Nomen.complète!AB1532),"-",Nomen.complète!AB1532)</f>
        <v>90</v>
      </c>
      <c r="H1532" s="191">
        <f>IF(ISBLANK(Nomen.complète!AC1532),"-",Nomen.complète!AC1532)</f>
        <v>0</v>
      </c>
    </row>
    <row r="1533" spans="1:8" x14ac:dyDescent="0.2">
      <c r="A1533" s="164">
        <f>IF(ISBLANK(Nomen.complète!V1533),"-",Nomen.complète!V1533)</f>
        <v>73830000</v>
      </c>
      <c r="B1533" s="189" t="str">
        <f>IF(ISBLANK(Nomen.complète!W1533),"-",Nomen.complète!W1533)</f>
        <v>Logisticien, dipl.</v>
      </c>
      <c r="C1533" s="190">
        <f>IF(ISBLANK(Nomen.complète!X1533),"-",Nomen.complète!X1533)</f>
        <v>18</v>
      </c>
      <c r="D1533" s="190">
        <f>IF(ISBLANK(Nomen.complète!Y1533),"-",Nomen.complète!Y1533)</f>
        <v>65</v>
      </c>
      <c r="E1533" s="190">
        <f>IF(ISBLANK(Nomen.complète!Z1533),"-",Nomen.complète!Z1533)</f>
        <v>1</v>
      </c>
      <c r="F1533" s="190">
        <f>IF(ISBLANK(Nomen.complète!AA1533),"-",Nomen.complète!AA1533)</f>
        <v>5</v>
      </c>
      <c r="G1533" s="191">
        <f>IF(ISBLANK(Nomen.complète!AB1533),"-",Nomen.complète!AB1533)</f>
        <v>90</v>
      </c>
      <c r="H1533" s="191">
        <f>IF(ISBLANK(Nomen.complète!AC1533),"-",Nomen.complète!AC1533)</f>
        <v>0</v>
      </c>
    </row>
    <row r="1534" spans="1:8" x14ac:dyDescent="0.2">
      <c r="A1534" s="164">
        <f>IF(ISBLANK(Nomen.complète!V1534),"-",Nomen.complète!V1534)</f>
        <v>97930000</v>
      </c>
      <c r="B1534" s="189" t="str">
        <f>IF(ISBLANK(Nomen.complète!W1534),"-",Nomen.complète!W1534)</f>
        <v>Logisticien/Logisticienne de distribution BF</v>
      </c>
      <c r="C1534" s="190">
        <f>IF(ISBLANK(Nomen.complète!X1534),"-",Nomen.complète!X1534)</f>
        <v>18</v>
      </c>
      <c r="D1534" s="190">
        <f>IF(ISBLANK(Nomen.complète!Y1534),"-",Nomen.complète!Y1534)</f>
        <v>65</v>
      </c>
      <c r="E1534" s="190">
        <f>IF(ISBLANK(Nomen.complète!Z1534),"-",Nomen.complète!Z1534)</f>
        <v>1</v>
      </c>
      <c r="F1534" s="190">
        <f>IF(ISBLANK(Nomen.complète!AA1534),"-",Nomen.complète!AA1534)</f>
        <v>5</v>
      </c>
      <c r="G1534" s="191">
        <f>IF(ISBLANK(Nomen.complète!AB1534),"-",Nomen.complète!AB1534)</f>
        <v>90</v>
      </c>
      <c r="H1534" s="191">
        <f>IF(ISBLANK(Nomen.complète!AC1534),"-",Nomen.complète!AC1534)</f>
        <v>0</v>
      </c>
    </row>
    <row r="1535" spans="1:8" x14ac:dyDescent="0.2">
      <c r="A1535" s="164">
        <f>IF(ISBLANK(Nomen.complète!V1535),"-",Nomen.complète!V1535)</f>
        <v>86550000</v>
      </c>
      <c r="B1535" s="189" t="str">
        <f>IF(ISBLANK(Nomen.complète!W1535),"-",Nomen.complète!W1535)</f>
        <v>Logopédiste (tertiaire - non réglementé)</v>
      </c>
      <c r="C1535" s="190">
        <f>IF(ISBLANK(Nomen.complète!X1535),"-",Nomen.complète!X1535)</f>
        <v>18</v>
      </c>
      <c r="D1535" s="190">
        <f>IF(ISBLANK(Nomen.complète!Y1535),"-",Nomen.complète!Y1535)</f>
        <v>65</v>
      </c>
      <c r="E1535" s="190">
        <f>IF(ISBLANK(Nomen.complète!Z1535),"-",Nomen.complète!Z1535)</f>
        <v>1</v>
      </c>
      <c r="F1535" s="190">
        <f>IF(ISBLANK(Nomen.complète!AA1535),"-",Nomen.complète!AA1535)</f>
        <v>5</v>
      </c>
      <c r="G1535" s="191">
        <f>IF(ISBLANK(Nomen.complète!AB1535),"-",Nomen.complète!AB1535)</f>
        <v>90</v>
      </c>
      <c r="H1535" s="191">
        <f>IF(ISBLANK(Nomen.complète!AC1535),"-",Nomen.complète!AC1535)</f>
        <v>0</v>
      </c>
    </row>
    <row r="1536" spans="1:8" x14ac:dyDescent="0.2">
      <c r="A1536" s="164">
        <f>IF(ISBLANK(Nomen.complète!V1536),"-",Nomen.complète!V1536)</f>
        <v>86555000</v>
      </c>
      <c r="B1536" s="189" t="str">
        <f>IF(ISBLANK(Nomen.complète!W1536),"-",Nomen.complète!W1536)</f>
        <v>Logothérapie et analyse existentielle (conseiller) DPG (tertiaire - non réglementé)</v>
      </c>
      <c r="C1536" s="190">
        <f>IF(ISBLANK(Nomen.complète!X1536),"-",Nomen.complète!X1536)</f>
        <v>18</v>
      </c>
      <c r="D1536" s="190">
        <f>IF(ISBLANK(Nomen.complète!Y1536),"-",Nomen.complète!Y1536)</f>
        <v>65</v>
      </c>
      <c r="E1536" s="190">
        <f>IF(ISBLANK(Nomen.complète!Z1536),"-",Nomen.complète!Z1536)</f>
        <v>1</v>
      </c>
      <c r="F1536" s="190">
        <f>IF(ISBLANK(Nomen.complète!AA1536),"-",Nomen.complète!AA1536)</f>
        <v>5</v>
      </c>
      <c r="G1536" s="191">
        <f>IF(ISBLANK(Nomen.complète!AB1536),"-",Nomen.complète!AB1536)</f>
        <v>90</v>
      </c>
      <c r="H1536" s="191">
        <f>IF(ISBLANK(Nomen.complète!AC1536),"-",Nomen.complète!AC1536)</f>
        <v>0</v>
      </c>
    </row>
    <row r="1537" spans="1:8" x14ac:dyDescent="0.2">
      <c r="A1537" s="164">
        <f>IF(ISBLANK(Nomen.complète!V1537),"-",Nomen.complète!V1537)</f>
        <v>86556000</v>
      </c>
      <c r="B1537" s="189" t="str">
        <f>IF(ISBLANK(Nomen.complète!W1537),"-",Nomen.complète!W1537)</f>
        <v>Logothérapie et analyse existentielle (psychothérapeute) DPG (tertiaire - non réglementé)</v>
      </c>
      <c r="C1537" s="190">
        <f>IF(ISBLANK(Nomen.complète!X1537),"-",Nomen.complète!X1537)</f>
        <v>18</v>
      </c>
      <c r="D1537" s="190">
        <f>IF(ISBLANK(Nomen.complète!Y1537),"-",Nomen.complète!Y1537)</f>
        <v>65</v>
      </c>
      <c r="E1537" s="190">
        <f>IF(ISBLANK(Nomen.complète!Z1537),"-",Nomen.complète!Z1537)</f>
        <v>1</v>
      </c>
      <c r="F1537" s="190">
        <f>IF(ISBLANK(Nomen.complète!AA1537),"-",Nomen.complète!AA1537)</f>
        <v>5</v>
      </c>
      <c r="G1537" s="191">
        <f>IF(ISBLANK(Nomen.complète!AB1537),"-",Nomen.complète!AB1537)</f>
        <v>90</v>
      </c>
      <c r="H1537" s="191">
        <f>IF(ISBLANK(Nomen.complète!AC1537),"-",Nomen.complète!AC1537)</f>
        <v>0</v>
      </c>
    </row>
    <row r="1538" spans="1:8" x14ac:dyDescent="0.2">
      <c r="A1538" s="164">
        <f>IF(ISBLANK(Nomen.complète!V1538),"-",Nomen.complète!V1538)</f>
        <v>70550000</v>
      </c>
      <c r="B1538" s="189" t="str">
        <f>IF(ISBLANK(Nomen.complète!W1538),"-",Nomen.complète!W1538)</f>
        <v>Luthier, maître</v>
      </c>
      <c r="C1538" s="190">
        <f>IF(ISBLANK(Nomen.complète!X1538),"-",Nomen.complète!X1538)</f>
        <v>18</v>
      </c>
      <c r="D1538" s="190">
        <f>IF(ISBLANK(Nomen.complète!Y1538),"-",Nomen.complète!Y1538)</f>
        <v>65</v>
      </c>
      <c r="E1538" s="190">
        <f>IF(ISBLANK(Nomen.complète!Z1538),"-",Nomen.complète!Z1538)</f>
        <v>1</v>
      </c>
      <c r="F1538" s="190">
        <f>IF(ISBLANK(Nomen.complète!AA1538),"-",Nomen.complète!AA1538)</f>
        <v>5</v>
      </c>
      <c r="G1538" s="191">
        <f>IF(ISBLANK(Nomen.complète!AB1538),"-",Nomen.complète!AB1538)</f>
        <v>90</v>
      </c>
      <c r="H1538" s="191">
        <f>IF(ISBLANK(Nomen.complète!AC1538),"-",Nomen.complète!AC1538)</f>
        <v>0</v>
      </c>
    </row>
    <row r="1539" spans="1:8" x14ac:dyDescent="0.2">
      <c r="A1539" s="164">
        <f>IF(ISBLANK(Nomen.complète!V1539),"-",Nomen.complète!V1539)</f>
        <v>73258000</v>
      </c>
      <c r="B1539" s="189" t="str">
        <f>IF(ISBLANK(Nomen.complète!W1539),"-",Nomen.complète!W1539)</f>
        <v>Management international (tertiaire - non réglementé)</v>
      </c>
      <c r="C1539" s="190">
        <f>IF(ISBLANK(Nomen.complète!X1539),"-",Nomen.complète!X1539)</f>
        <v>18</v>
      </c>
      <c r="D1539" s="190">
        <f>IF(ISBLANK(Nomen.complète!Y1539),"-",Nomen.complète!Y1539)</f>
        <v>65</v>
      </c>
      <c r="E1539" s="190">
        <f>IF(ISBLANK(Nomen.complète!Z1539),"-",Nomen.complète!Z1539)</f>
        <v>1</v>
      </c>
      <c r="F1539" s="190">
        <f>IF(ISBLANK(Nomen.complète!AA1539),"-",Nomen.complète!AA1539)</f>
        <v>5</v>
      </c>
      <c r="G1539" s="191">
        <f>IF(ISBLANK(Nomen.complète!AB1539),"-",Nomen.complète!AB1539)</f>
        <v>90</v>
      </c>
      <c r="H1539" s="191">
        <f>IF(ISBLANK(Nomen.complète!AC1539),"-",Nomen.complète!AC1539)</f>
        <v>0</v>
      </c>
    </row>
    <row r="1540" spans="1:8" x14ac:dyDescent="0.2">
      <c r="A1540" s="164">
        <f>IF(ISBLANK(Nomen.complète!V1540),"-",Nomen.complète!V1540)</f>
        <v>94782000</v>
      </c>
      <c r="B1540" s="189" t="str">
        <f>IF(ISBLANK(Nomen.complète!W1540),"-",Nomen.complète!W1540)</f>
        <v>Management textile et mode ES (OCM 2017)</v>
      </c>
      <c r="C1540" s="190">
        <f>IF(ISBLANK(Nomen.complète!X1540),"-",Nomen.complète!X1540)</f>
        <v>18</v>
      </c>
      <c r="D1540" s="190">
        <f>IF(ISBLANK(Nomen.complète!Y1540),"-",Nomen.complète!Y1540)</f>
        <v>65</v>
      </c>
      <c r="E1540" s="190">
        <f>IF(ISBLANK(Nomen.complète!Z1540),"-",Nomen.complète!Z1540)</f>
        <v>1</v>
      </c>
      <c r="F1540" s="190">
        <f>IF(ISBLANK(Nomen.complète!AA1540),"-",Nomen.complète!AA1540)</f>
        <v>5</v>
      </c>
      <c r="G1540" s="191">
        <f>IF(ISBLANK(Nomen.complète!AB1540),"-",Nomen.complète!AB1540)</f>
        <v>90</v>
      </c>
      <c r="H1540" s="191">
        <f>IF(ISBLANK(Nomen.complète!AC1540),"-",Nomen.complète!AC1540)</f>
        <v>0</v>
      </c>
    </row>
    <row r="1541" spans="1:8" x14ac:dyDescent="0.2">
      <c r="A1541" s="164">
        <f>IF(ISBLANK(Nomen.complète!V1541),"-",Nomen.complète!V1541)</f>
        <v>85390000</v>
      </c>
      <c r="B1541" s="189" t="str">
        <f>IF(ISBLANK(Nomen.complète!W1541),"-",Nomen.complète!W1541)</f>
        <v>Manager culturel (tertiaire - non réglementé)</v>
      </c>
      <c r="C1541" s="190">
        <f>IF(ISBLANK(Nomen.complète!X1541),"-",Nomen.complète!X1541)</f>
        <v>18</v>
      </c>
      <c r="D1541" s="190">
        <f>IF(ISBLANK(Nomen.complète!Y1541),"-",Nomen.complète!Y1541)</f>
        <v>65</v>
      </c>
      <c r="E1541" s="190">
        <f>IF(ISBLANK(Nomen.complète!Z1541),"-",Nomen.complète!Z1541)</f>
        <v>1</v>
      </c>
      <c r="F1541" s="190">
        <f>IF(ISBLANK(Nomen.complète!AA1541),"-",Nomen.complète!AA1541)</f>
        <v>5</v>
      </c>
      <c r="G1541" s="191">
        <f>IF(ISBLANK(Nomen.complète!AB1541),"-",Nomen.complète!AB1541)</f>
        <v>90</v>
      </c>
      <c r="H1541" s="191">
        <f>IF(ISBLANK(Nomen.complète!AC1541),"-",Nomen.complète!AC1541)</f>
        <v>0</v>
      </c>
    </row>
    <row r="1542" spans="1:8" x14ac:dyDescent="0.2">
      <c r="A1542" s="164">
        <f>IF(ISBLANK(Nomen.complète!V1542),"-",Nomen.complète!V1542)</f>
        <v>75800000</v>
      </c>
      <c r="B1542" s="189" t="str">
        <f>IF(ISBLANK(Nomen.complète!W1542),"-",Nomen.complète!W1542)</f>
        <v>Manager de médias, dipl.</v>
      </c>
      <c r="C1542" s="190">
        <f>IF(ISBLANK(Nomen.complète!X1542),"-",Nomen.complète!X1542)</f>
        <v>18</v>
      </c>
      <c r="D1542" s="190">
        <f>IF(ISBLANK(Nomen.complète!Y1542),"-",Nomen.complète!Y1542)</f>
        <v>65</v>
      </c>
      <c r="E1542" s="190">
        <f>IF(ISBLANK(Nomen.complète!Z1542),"-",Nomen.complète!Z1542)</f>
        <v>1</v>
      </c>
      <c r="F1542" s="190">
        <f>IF(ISBLANK(Nomen.complète!AA1542),"-",Nomen.complète!AA1542)</f>
        <v>5</v>
      </c>
      <c r="G1542" s="191">
        <f>IF(ISBLANK(Nomen.complète!AB1542),"-",Nomen.complète!AB1542)</f>
        <v>90</v>
      </c>
      <c r="H1542" s="191">
        <f>IF(ISBLANK(Nomen.complète!AC1542),"-",Nomen.complète!AC1542)</f>
        <v>0</v>
      </c>
    </row>
    <row r="1543" spans="1:8" x14ac:dyDescent="0.2">
      <c r="A1543" s="164">
        <f>IF(ISBLANK(Nomen.complète!V1543),"-",Nomen.complète!V1543)</f>
        <v>77450000</v>
      </c>
      <c r="B1543" s="189" t="str">
        <f>IF(ISBLANK(Nomen.complète!W1543),"-",Nomen.complète!W1543)</f>
        <v>Manager de production et de planification (tertiaire - non réglementé)</v>
      </c>
      <c r="C1543" s="190">
        <f>IF(ISBLANK(Nomen.complète!X1543),"-",Nomen.complète!X1543)</f>
        <v>18</v>
      </c>
      <c r="D1543" s="190">
        <f>IF(ISBLANK(Nomen.complète!Y1543),"-",Nomen.complète!Y1543)</f>
        <v>65</v>
      </c>
      <c r="E1543" s="190">
        <f>IF(ISBLANK(Nomen.complète!Z1543),"-",Nomen.complète!Z1543)</f>
        <v>1</v>
      </c>
      <c r="F1543" s="190">
        <f>IF(ISBLANK(Nomen.complète!AA1543),"-",Nomen.complète!AA1543)</f>
        <v>5</v>
      </c>
      <c r="G1543" s="191">
        <f>IF(ISBLANK(Nomen.complète!AB1543),"-",Nomen.complète!AB1543)</f>
        <v>90</v>
      </c>
      <c r="H1543" s="191">
        <f>IF(ISBLANK(Nomen.complète!AC1543),"-",Nomen.complète!AC1543)</f>
        <v>0</v>
      </c>
    </row>
    <row r="1544" spans="1:8" x14ac:dyDescent="0.2">
      <c r="A1544" s="164">
        <f>IF(ISBLANK(Nomen.complète!V1544),"-",Nomen.complète!V1544)</f>
        <v>71810000</v>
      </c>
      <c r="B1544" s="189" t="str">
        <f>IF(ISBLANK(Nomen.complète!W1544),"-",Nomen.complète!W1544)</f>
        <v>Manager de remontées mécanique, dipl.</v>
      </c>
      <c r="C1544" s="190">
        <f>IF(ISBLANK(Nomen.complète!X1544),"-",Nomen.complète!X1544)</f>
        <v>18</v>
      </c>
      <c r="D1544" s="190">
        <f>IF(ISBLANK(Nomen.complète!Y1544),"-",Nomen.complète!Y1544)</f>
        <v>65</v>
      </c>
      <c r="E1544" s="190">
        <f>IF(ISBLANK(Nomen.complète!Z1544),"-",Nomen.complète!Z1544)</f>
        <v>1</v>
      </c>
      <c r="F1544" s="190">
        <f>IF(ISBLANK(Nomen.complète!AA1544),"-",Nomen.complète!AA1544)</f>
        <v>5</v>
      </c>
      <c r="G1544" s="191">
        <f>IF(ISBLANK(Nomen.complète!AB1544),"-",Nomen.complète!AB1544)</f>
        <v>90</v>
      </c>
      <c r="H1544" s="191">
        <f>IF(ISBLANK(Nomen.complète!AC1544),"-",Nomen.complète!AC1544)</f>
        <v>0</v>
      </c>
    </row>
    <row r="1545" spans="1:8" x14ac:dyDescent="0.2">
      <c r="A1545" s="164">
        <f>IF(ISBLANK(Nomen.complète!V1545),"-",Nomen.complète!V1545)</f>
        <v>77400000</v>
      </c>
      <c r="B1545" s="189" t="str">
        <f>IF(ISBLANK(Nomen.complète!W1545),"-",Nomen.complète!W1545)</f>
        <v>Manager du personnel (tertiaire - non réglementé)</v>
      </c>
      <c r="C1545" s="190">
        <f>IF(ISBLANK(Nomen.complète!X1545),"-",Nomen.complète!X1545)</f>
        <v>18</v>
      </c>
      <c r="D1545" s="190">
        <f>IF(ISBLANK(Nomen.complète!Y1545),"-",Nomen.complète!Y1545)</f>
        <v>65</v>
      </c>
      <c r="E1545" s="190">
        <f>IF(ISBLANK(Nomen.complète!Z1545),"-",Nomen.complète!Z1545)</f>
        <v>1</v>
      </c>
      <c r="F1545" s="190">
        <f>IF(ISBLANK(Nomen.complète!AA1545),"-",Nomen.complète!AA1545)</f>
        <v>5</v>
      </c>
      <c r="G1545" s="191">
        <f>IF(ISBLANK(Nomen.complète!AB1545),"-",Nomen.complète!AB1545)</f>
        <v>90</v>
      </c>
      <c r="H1545" s="191">
        <f>IF(ISBLANK(Nomen.complète!AC1545),"-",Nomen.complète!AC1545)</f>
        <v>0</v>
      </c>
    </row>
    <row r="1546" spans="1:8" x14ac:dyDescent="0.2">
      <c r="A1546" s="164">
        <f>IF(ISBLANK(Nomen.complète!V1546),"-",Nomen.complète!V1546)</f>
        <v>75220000</v>
      </c>
      <c r="B1546" s="189" t="str">
        <f>IF(ISBLANK(Nomen.complète!W1546),"-",Nomen.complète!W1546)</f>
        <v>Manager en commerce de détail, dipl.</v>
      </c>
      <c r="C1546" s="190">
        <f>IF(ISBLANK(Nomen.complète!X1546),"-",Nomen.complète!X1546)</f>
        <v>18</v>
      </c>
      <c r="D1546" s="190">
        <f>IF(ISBLANK(Nomen.complète!Y1546),"-",Nomen.complète!Y1546)</f>
        <v>65</v>
      </c>
      <c r="E1546" s="190">
        <f>IF(ISBLANK(Nomen.complète!Z1546),"-",Nomen.complète!Z1546)</f>
        <v>1</v>
      </c>
      <c r="F1546" s="190">
        <f>IF(ISBLANK(Nomen.complète!AA1546),"-",Nomen.complète!AA1546)</f>
        <v>5</v>
      </c>
      <c r="G1546" s="191">
        <f>IF(ISBLANK(Nomen.complète!AB1546),"-",Nomen.complète!AB1546)</f>
        <v>90</v>
      </c>
      <c r="H1546" s="191">
        <f>IF(ISBLANK(Nomen.complète!AC1546),"-",Nomen.complète!AC1546)</f>
        <v>0</v>
      </c>
    </row>
    <row r="1547" spans="1:8" x14ac:dyDescent="0.2">
      <c r="A1547" s="164">
        <f>IF(ISBLANK(Nomen.complète!V1547),"-",Nomen.complète!V1547)</f>
        <v>63260000</v>
      </c>
      <c r="B1547" s="189" t="str">
        <f>IF(ISBLANK(Nomen.complète!W1547),"-",Nomen.complète!W1547)</f>
        <v>Manager en publication , dipl.</v>
      </c>
      <c r="C1547" s="190">
        <f>IF(ISBLANK(Nomen.complète!X1547),"-",Nomen.complète!X1547)</f>
        <v>18</v>
      </c>
      <c r="D1547" s="190">
        <f>IF(ISBLANK(Nomen.complète!Y1547),"-",Nomen.complète!Y1547)</f>
        <v>65</v>
      </c>
      <c r="E1547" s="190">
        <f>IF(ISBLANK(Nomen.complète!Z1547),"-",Nomen.complète!Z1547)</f>
        <v>1</v>
      </c>
      <c r="F1547" s="190">
        <f>IF(ISBLANK(Nomen.complète!AA1547),"-",Nomen.complète!AA1547)</f>
        <v>5</v>
      </c>
      <c r="G1547" s="191">
        <f>IF(ISBLANK(Nomen.complète!AB1547),"-",Nomen.complète!AB1547)</f>
        <v>90</v>
      </c>
      <c r="H1547" s="191">
        <f>IF(ISBLANK(Nomen.complète!AC1547),"-",Nomen.complète!AC1547)</f>
        <v>0</v>
      </c>
    </row>
    <row r="1548" spans="1:8" x14ac:dyDescent="0.2">
      <c r="A1548" s="164">
        <f>IF(ISBLANK(Nomen.complète!V1548),"-",Nomen.complète!V1548)</f>
        <v>79000000</v>
      </c>
      <c r="B1548" s="189" t="str">
        <f>IF(ISBLANK(Nomen.complète!W1548),"-",Nomen.complète!W1548)</f>
        <v>Manager en systèmes de transports publics, dipl.</v>
      </c>
      <c r="C1548" s="190">
        <f>IF(ISBLANK(Nomen.complète!X1548),"-",Nomen.complète!X1548)</f>
        <v>18</v>
      </c>
      <c r="D1548" s="190">
        <f>IF(ISBLANK(Nomen.complète!Y1548),"-",Nomen.complète!Y1548)</f>
        <v>65</v>
      </c>
      <c r="E1548" s="190">
        <f>IF(ISBLANK(Nomen.complète!Z1548),"-",Nomen.complète!Z1548)</f>
        <v>1</v>
      </c>
      <c r="F1548" s="190">
        <f>IF(ISBLANK(Nomen.complète!AA1548),"-",Nomen.complète!AA1548)</f>
        <v>5</v>
      </c>
      <c r="G1548" s="191">
        <f>IF(ISBLANK(Nomen.complète!AB1548),"-",Nomen.complète!AB1548)</f>
        <v>90</v>
      </c>
      <c r="H1548" s="191">
        <f>IF(ISBLANK(Nomen.complète!AC1548),"-",Nomen.complète!AC1548)</f>
        <v>0</v>
      </c>
    </row>
    <row r="1549" spans="1:8" x14ac:dyDescent="0.2">
      <c r="A1549" s="164">
        <f>IF(ISBLANK(Nomen.complète!V1549),"-",Nomen.complète!V1549)</f>
        <v>82130000</v>
      </c>
      <c r="B1549" s="189" t="str">
        <f>IF(ISBLANK(Nomen.complète!W1549),"-",Nomen.complète!W1549)</f>
        <v>Maquilleur professionnel BF</v>
      </c>
      <c r="C1549" s="190">
        <f>IF(ISBLANK(Nomen.complète!X1549),"-",Nomen.complète!X1549)</f>
        <v>18</v>
      </c>
      <c r="D1549" s="190">
        <f>IF(ISBLANK(Nomen.complète!Y1549),"-",Nomen.complète!Y1549)</f>
        <v>65</v>
      </c>
      <c r="E1549" s="190">
        <f>IF(ISBLANK(Nomen.complète!Z1549),"-",Nomen.complète!Z1549)</f>
        <v>1</v>
      </c>
      <c r="F1549" s="190">
        <f>IF(ISBLANK(Nomen.complète!AA1549),"-",Nomen.complète!AA1549)</f>
        <v>5</v>
      </c>
      <c r="G1549" s="191">
        <f>IF(ISBLANK(Nomen.complète!AB1549),"-",Nomen.complète!AB1549)</f>
        <v>90</v>
      </c>
      <c r="H1549" s="191">
        <f>IF(ISBLANK(Nomen.complète!AC1549),"-",Nomen.complète!AC1549)</f>
        <v>0</v>
      </c>
    </row>
    <row r="1550" spans="1:8" x14ac:dyDescent="0.2">
      <c r="A1550" s="164">
        <f>IF(ISBLANK(Nomen.complète!V1550),"-",Nomen.complète!V1550)</f>
        <v>57200000</v>
      </c>
      <c r="B1550" s="189" t="str">
        <f>IF(ISBLANK(Nomen.complète!W1550),"-",Nomen.complète!W1550)</f>
        <v>Maraîcher, maître</v>
      </c>
      <c r="C1550" s="190">
        <f>IF(ISBLANK(Nomen.complète!X1550),"-",Nomen.complète!X1550)</f>
        <v>18</v>
      </c>
      <c r="D1550" s="190">
        <f>IF(ISBLANK(Nomen.complète!Y1550),"-",Nomen.complète!Y1550)</f>
        <v>65</v>
      </c>
      <c r="E1550" s="190">
        <f>IF(ISBLANK(Nomen.complète!Z1550),"-",Nomen.complète!Z1550)</f>
        <v>1</v>
      </c>
      <c r="F1550" s="190">
        <f>IF(ISBLANK(Nomen.complète!AA1550),"-",Nomen.complète!AA1550)</f>
        <v>5</v>
      </c>
      <c r="G1550" s="191">
        <f>IF(ISBLANK(Nomen.complète!AB1550),"-",Nomen.complète!AB1550)</f>
        <v>90</v>
      </c>
      <c r="H1550" s="191">
        <f>IF(ISBLANK(Nomen.complète!AC1550),"-",Nomen.complète!AC1550)</f>
        <v>0</v>
      </c>
    </row>
    <row r="1551" spans="1:8" x14ac:dyDescent="0.2">
      <c r="A1551" s="164">
        <f>IF(ISBLANK(Nomen.complète!V1551),"-",Nomen.complète!V1551)</f>
        <v>65100000</v>
      </c>
      <c r="B1551" s="189" t="str">
        <f>IF(ISBLANK(Nomen.complète!W1551),"-",Nomen.complète!W1551)</f>
        <v>Marbrier, maître</v>
      </c>
      <c r="C1551" s="190">
        <f>IF(ISBLANK(Nomen.complète!X1551),"-",Nomen.complète!X1551)</f>
        <v>18</v>
      </c>
      <c r="D1551" s="190">
        <f>IF(ISBLANK(Nomen.complète!Y1551),"-",Nomen.complète!Y1551)</f>
        <v>65</v>
      </c>
      <c r="E1551" s="190">
        <f>IF(ISBLANK(Nomen.complète!Z1551),"-",Nomen.complète!Z1551)</f>
        <v>1</v>
      </c>
      <c r="F1551" s="190">
        <f>IF(ISBLANK(Nomen.complète!AA1551),"-",Nomen.complète!AA1551)</f>
        <v>5</v>
      </c>
      <c r="G1551" s="191">
        <f>IF(ISBLANK(Nomen.complète!AB1551),"-",Nomen.complète!AB1551)</f>
        <v>90</v>
      </c>
      <c r="H1551" s="191">
        <f>IF(ISBLANK(Nomen.complète!AC1551),"-",Nomen.complète!AC1551)</f>
        <v>0</v>
      </c>
    </row>
    <row r="1552" spans="1:8" x14ac:dyDescent="0.2">
      <c r="A1552" s="164">
        <f>IF(ISBLANK(Nomen.complète!V1552),"-",Nomen.complète!V1552)</f>
        <v>77340000</v>
      </c>
      <c r="B1552" s="189" t="str">
        <f>IF(ISBLANK(Nomen.complète!W1552),"-",Nomen.complète!W1552)</f>
        <v>Marketing management ES (OCM 2005)</v>
      </c>
      <c r="C1552" s="190">
        <f>IF(ISBLANK(Nomen.complète!X1552),"-",Nomen.complète!X1552)</f>
        <v>19</v>
      </c>
      <c r="D1552" s="190">
        <f>IF(ISBLANK(Nomen.complète!Y1552),"-",Nomen.complète!Y1552)</f>
        <v>65</v>
      </c>
      <c r="E1552" s="190">
        <f>IF(ISBLANK(Nomen.complète!Z1552),"-",Nomen.complète!Z1552)</f>
        <v>1</v>
      </c>
      <c r="F1552" s="190">
        <f>IF(ISBLANK(Nomen.complète!AA1552),"-",Nomen.complète!AA1552)</f>
        <v>5</v>
      </c>
      <c r="G1552" s="191">
        <f>IF(ISBLANK(Nomen.complète!AB1552),"-",Nomen.complète!AB1552)</f>
        <v>0</v>
      </c>
      <c r="H1552" s="191">
        <f>IF(ISBLANK(Nomen.complète!AC1552),"-",Nomen.complète!AC1552)</f>
        <v>0</v>
      </c>
    </row>
    <row r="1553" spans="1:8" x14ac:dyDescent="0.2">
      <c r="A1553" s="164">
        <f>IF(ISBLANK(Nomen.complète!V1553),"-",Nomen.complète!V1553)</f>
        <v>66900000</v>
      </c>
      <c r="B1553" s="189" t="str">
        <f>IF(ISBLANK(Nomen.complète!W1553),"-",Nomen.complète!W1553)</f>
        <v>Maréchal-forgeron, maître</v>
      </c>
      <c r="C1553" s="190">
        <f>IF(ISBLANK(Nomen.complète!X1553),"-",Nomen.complète!X1553)</f>
        <v>18</v>
      </c>
      <c r="D1553" s="190">
        <f>IF(ISBLANK(Nomen.complète!Y1553),"-",Nomen.complète!Y1553)</f>
        <v>65</v>
      </c>
      <c r="E1553" s="190">
        <f>IF(ISBLANK(Nomen.complète!Z1553),"-",Nomen.complète!Z1553)</f>
        <v>1</v>
      </c>
      <c r="F1553" s="190">
        <f>IF(ISBLANK(Nomen.complète!AA1553),"-",Nomen.complète!AA1553)</f>
        <v>5</v>
      </c>
      <c r="G1553" s="191">
        <f>IF(ISBLANK(Nomen.complète!AB1553),"-",Nomen.complète!AB1553)</f>
        <v>90</v>
      </c>
      <c r="H1553" s="191">
        <f>IF(ISBLANK(Nomen.complète!AC1553),"-",Nomen.complète!AC1553)</f>
        <v>0</v>
      </c>
    </row>
    <row r="1554" spans="1:8" x14ac:dyDescent="0.2">
      <c r="A1554" s="164">
        <f>IF(ISBLANK(Nomen.complète!V1554),"-",Nomen.complète!V1554)</f>
        <v>84320000</v>
      </c>
      <c r="B1554" s="189" t="str">
        <f>IF(ISBLANK(Nomen.complète!W1554),"-",Nomen.complète!W1554)</f>
        <v>Masseur du domaine de la santé (tertiaire - non réglementé)</v>
      </c>
      <c r="C1554" s="190">
        <f>IF(ISBLANK(Nomen.complète!X1554),"-",Nomen.complète!X1554)</f>
        <v>18</v>
      </c>
      <c r="D1554" s="190">
        <f>IF(ISBLANK(Nomen.complète!Y1554),"-",Nomen.complète!Y1554)</f>
        <v>65</v>
      </c>
      <c r="E1554" s="190">
        <f>IF(ISBLANK(Nomen.complète!Z1554),"-",Nomen.complète!Z1554)</f>
        <v>1</v>
      </c>
      <c r="F1554" s="190">
        <f>IF(ISBLANK(Nomen.complète!AA1554),"-",Nomen.complète!AA1554)</f>
        <v>5</v>
      </c>
      <c r="G1554" s="191">
        <f>IF(ISBLANK(Nomen.complète!AB1554),"-",Nomen.complète!AB1554)</f>
        <v>90</v>
      </c>
      <c r="H1554" s="191">
        <f>IF(ISBLANK(Nomen.complète!AC1554),"-",Nomen.complète!AC1554)</f>
        <v>0</v>
      </c>
    </row>
    <row r="1555" spans="1:8" x14ac:dyDescent="0.2">
      <c r="A1555" s="164">
        <f>IF(ISBLANK(Nomen.complète!V1555),"-",Nomen.complète!V1555)</f>
        <v>84450000</v>
      </c>
      <c r="B1555" s="189" t="str">
        <f>IF(ISBLANK(Nomen.complète!W1555),"-",Nomen.complète!W1555)</f>
        <v>Masseur médical BF</v>
      </c>
      <c r="C1555" s="190">
        <f>IF(ISBLANK(Nomen.complète!X1555),"-",Nomen.complète!X1555)</f>
        <v>18</v>
      </c>
      <c r="D1555" s="190">
        <f>IF(ISBLANK(Nomen.complète!Y1555),"-",Nomen.complète!Y1555)</f>
        <v>65</v>
      </c>
      <c r="E1555" s="190">
        <f>IF(ISBLANK(Nomen.complète!Z1555),"-",Nomen.complète!Z1555)</f>
        <v>1</v>
      </c>
      <c r="F1555" s="190">
        <f>IF(ISBLANK(Nomen.complète!AA1555),"-",Nomen.complète!AA1555)</f>
        <v>5</v>
      </c>
      <c r="G1555" s="191">
        <f>IF(ISBLANK(Nomen.complète!AB1555),"-",Nomen.complète!AB1555)</f>
        <v>90</v>
      </c>
      <c r="H1555" s="191">
        <f>IF(ISBLANK(Nomen.complète!AC1555),"-",Nomen.complète!AC1555)</f>
        <v>0</v>
      </c>
    </row>
    <row r="1556" spans="1:8" x14ac:dyDescent="0.2">
      <c r="A1556" s="164">
        <f>IF(ISBLANK(Nomen.complète!V1556),"-",Nomen.complète!V1556)</f>
        <v>86700000</v>
      </c>
      <c r="B1556" s="189" t="str">
        <f>IF(ISBLANK(Nomen.complète!W1556),"-",Nomen.complète!W1556)</f>
        <v>Maître d'équitation avec diplôme de maîtrise</v>
      </c>
      <c r="C1556" s="190">
        <f>IF(ISBLANK(Nomen.complète!X1556),"-",Nomen.complète!X1556)</f>
        <v>18</v>
      </c>
      <c r="D1556" s="190">
        <f>IF(ISBLANK(Nomen.complète!Y1556),"-",Nomen.complète!Y1556)</f>
        <v>65</v>
      </c>
      <c r="E1556" s="190">
        <f>IF(ISBLANK(Nomen.complète!Z1556),"-",Nomen.complète!Z1556)</f>
        <v>1</v>
      </c>
      <c r="F1556" s="190">
        <f>IF(ISBLANK(Nomen.complète!AA1556),"-",Nomen.complète!AA1556)</f>
        <v>5</v>
      </c>
      <c r="G1556" s="191">
        <f>IF(ISBLANK(Nomen.complète!AB1556),"-",Nomen.complète!AB1556)</f>
        <v>90</v>
      </c>
      <c r="H1556" s="191">
        <f>IF(ISBLANK(Nomen.complète!AC1556),"-",Nomen.complète!AC1556)</f>
        <v>0</v>
      </c>
    </row>
    <row r="1557" spans="1:8" x14ac:dyDescent="0.2">
      <c r="A1557" s="164">
        <f>IF(ISBLANK(Nomen.complète!V1557),"-",Nomen.complète!V1557)</f>
        <v>71890000</v>
      </c>
      <c r="B1557" s="189" t="str">
        <f>IF(ISBLANK(Nomen.complète!W1557),"-",Nomen.complète!W1557)</f>
        <v>Maître dans l'industrie, dipl.</v>
      </c>
      <c r="C1557" s="190">
        <f>IF(ISBLANK(Nomen.complète!X1557),"-",Nomen.complète!X1557)</f>
        <v>18</v>
      </c>
      <c r="D1557" s="190">
        <f>IF(ISBLANK(Nomen.complète!Y1557),"-",Nomen.complète!Y1557)</f>
        <v>65</v>
      </c>
      <c r="E1557" s="190">
        <f>IF(ISBLANK(Nomen.complète!Z1557),"-",Nomen.complète!Z1557)</f>
        <v>1</v>
      </c>
      <c r="F1557" s="190">
        <f>IF(ISBLANK(Nomen.complète!AA1557),"-",Nomen.complète!AA1557)</f>
        <v>5</v>
      </c>
      <c r="G1557" s="191">
        <f>IF(ISBLANK(Nomen.complète!AB1557),"-",Nomen.complète!AB1557)</f>
        <v>90</v>
      </c>
      <c r="H1557" s="191">
        <f>IF(ISBLANK(Nomen.complète!AC1557),"-",Nomen.complète!AC1557)</f>
        <v>0</v>
      </c>
    </row>
    <row r="1558" spans="1:8" x14ac:dyDescent="0.2">
      <c r="A1558" s="164">
        <f>IF(ISBLANK(Nomen.complète!V1558),"-",Nomen.complète!V1558)</f>
        <v>66850000</v>
      </c>
      <c r="B1558" s="189" t="str">
        <f>IF(ISBLANK(Nomen.complète!W1558),"-",Nomen.complète!W1558)</f>
        <v>Maître dans la fabrication des tableaux électriques</v>
      </c>
      <c r="C1558" s="190">
        <f>IF(ISBLANK(Nomen.complète!X1558),"-",Nomen.complète!X1558)</f>
        <v>18</v>
      </c>
      <c r="D1558" s="190">
        <f>IF(ISBLANK(Nomen.complète!Y1558),"-",Nomen.complète!Y1558)</f>
        <v>65</v>
      </c>
      <c r="E1558" s="190">
        <f>IF(ISBLANK(Nomen.complète!Z1558),"-",Nomen.complète!Z1558)</f>
        <v>1</v>
      </c>
      <c r="F1558" s="190">
        <f>IF(ISBLANK(Nomen.complète!AA1558),"-",Nomen.complète!AA1558)</f>
        <v>5</v>
      </c>
      <c r="G1558" s="191">
        <f>IF(ISBLANK(Nomen.complète!AB1558),"-",Nomen.complète!AB1558)</f>
        <v>90</v>
      </c>
      <c r="H1558" s="191">
        <f>IF(ISBLANK(Nomen.complète!AC1558),"-",Nomen.complète!AC1558)</f>
        <v>0</v>
      </c>
    </row>
    <row r="1559" spans="1:8" x14ac:dyDescent="0.2">
      <c r="A1559" s="164">
        <f>IF(ISBLANK(Nomen.complète!V1559),"-",Nomen.complète!V1559)</f>
        <v>82020000</v>
      </c>
      <c r="B1559" s="189" t="str">
        <f>IF(ISBLANK(Nomen.complète!W1559),"-",Nomen.complète!W1559)</f>
        <v>Maître de bain BF</v>
      </c>
      <c r="C1559" s="190">
        <f>IF(ISBLANK(Nomen.complète!X1559),"-",Nomen.complète!X1559)</f>
        <v>18</v>
      </c>
      <c r="D1559" s="190">
        <f>IF(ISBLANK(Nomen.complète!Y1559),"-",Nomen.complète!Y1559)</f>
        <v>65</v>
      </c>
      <c r="E1559" s="190">
        <f>IF(ISBLANK(Nomen.complète!Z1559),"-",Nomen.complète!Z1559)</f>
        <v>1</v>
      </c>
      <c r="F1559" s="190">
        <f>IF(ISBLANK(Nomen.complète!AA1559),"-",Nomen.complète!AA1559)</f>
        <v>5</v>
      </c>
      <c r="G1559" s="191">
        <f>IF(ISBLANK(Nomen.complète!AB1559),"-",Nomen.complète!AB1559)</f>
        <v>90</v>
      </c>
      <c r="H1559" s="191">
        <f>IF(ISBLANK(Nomen.complète!AC1559),"-",Nomen.complète!AC1559)</f>
        <v>0</v>
      </c>
    </row>
    <row r="1560" spans="1:8" x14ac:dyDescent="0.2">
      <c r="A1560" s="164">
        <f>IF(ISBLANK(Nomen.complète!V1560),"-",Nomen.complète!V1560)</f>
        <v>86155000</v>
      </c>
      <c r="B1560" s="189" t="str">
        <f>IF(ISBLANK(Nomen.complète!W1560),"-",Nomen.complète!W1560)</f>
        <v>Maître de danse jazz (tertiaire - non réglementé)</v>
      </c>
      <c r="C1560" s="190">
        <f>IF(ISBLANK(Nomen.complète!X1560),"-",Nomen.complète!X1560)</f>
        <v>18</v>
      </c>
      <c r="D1560" s="190">
        <f>IF(ISBLANK(Nomen.complète!Y1560),"-",Nomen.complète!Y1560)</f>
        <v>65</v>
      </c>
      <c r="E1560" s="190">
        <f>IF(ISBLANK(Nomen.complète!Z1560),"-",Nomen.complète!Z1560)</f>
        <v>1</v>
      </c>
      <c r="F1560" s="190">
        <f>IF(ISBLANK(Nomen.complète!AA1560),"-",Nomen.complète!AA1560)</f>
        <v>5</v>
      </c>
      <c r="G1560" s="191">
        <f>IF(ISBLANK(Nomen.complète!AB1560),"-",Nomen.complète!AB1560)</f>
        <v>90</v>
      </c>
      <c r="H1560" s="191">
        <f>IF(ISBLANK(Nomen.complète!AC1560),"-",Nomen.complète!AC1560)</f>
        <v>0</v>
      </c>
    </row>
    <row r="1561" spans="1:8" x14ac:dyDescent="0.2">
      <c r="A1561" s="164">
        <f>IF(ISBLANK(Nomen.complète!V1561),"-",Nomen.complète!V1561)</f>
        <v>86530000</v>
      </c>
      <c r="B1561" s="189" t="str">
        <f>IF(ISBLANK(Nomen.complète!W1561),"-",Nomen.complète!W1561)</f>
        <v>Maître de gymnastique de jazz (tertiaire - non réglementé)</v>
      </c>
      <c r="C1561" s="190">
        <f>IF(ISBLANK(Nomen.complète!X1561),"-",Nomen.complète!X1561)</f>
        <v>18</v>
      </c>
      <c r="D1561" s="190">
        <f>IF(ISBLANK(Nomen.complète!Y1561),"-",Nomen.complète!Y1561)</f>
        <v>65</v>
      </c>
      <c r="E1561" s="190">
        <f>IF(ISBLANK(Nomen.complète!Z1561),"-",Nomen.complète!Z1561)</f>
        <v>1</v>
      </c>
      <c r="F1561" s="190">
        <f>IF(ISBLANK(Nomen.complète!AA1561),"-",Nomen.complète!AA1561)</f>
        <v>5</v>
      </c>
      <c r="G1561" s="191">
        <f>IF(ISBLANK(Nomen.complète!AB1561),"-",Nomen.complète!AB1561)</f>
        <v>90</v>
      </c>
      <c r="H1561" s="191">
        <f>IF(ISBLANK(Nomen.complète!AC1561),"-",Nomen.complète!AC1561)</f>
        <v>0</v>
      </c>
    </row>
    <row r="1562" spans="1:8" x14ac:dyDescent="0.2">
      <c r="A1562" s="164">
        <f>IF(ISBLANK(Nomen.complète!V1562),"-",Nomen.complète!V1562)</f>
        <v>60120003</v>
      </c>
      <c r="B1562" s="189" t="str">
        <f>IF(ISBLANK(Nomen.complète!W1562),"-",Nomen.complète!W1562)</f>
        <v>Maître du cuir et du textile - Maroquinerie</v>
      </c>
      <c r="C1562" s="190">
        <f>IF(ISBLANK(Nomen.complète!X1562),"-",Nomen.complète!X1562)</f>
        <v>18</v>
      </c>
      <c r="D1562" s="190">
        <f>IF(ISBLANK(Nomen.complète!Y1562),"-",Nomen.complète!Y1562)</f>
        <v>65</v>
      </c>
      <c r="E1562" s="190">
        <f>IF(ISBLANK(Nomen.complète!Z1562),"-",Nomen.complète!Z1562)</f>
        <v>1</v>
      </c>
      <c r="F1562" s="190">
        <f>IF(ISBLANK(Nomen.complète!AA1562),"-",Nomen.complète!AA1562)</f>
        <v>5</v>
      </c>
      <c r="G1562" s="191">
        <f>IF(ISBLANK(Nomen.complète!AB1562),"-",Nomen.complète!AB1562)</f>
        <v>90</v>
      </c>
      <c r="H1562" s="191">
        <f>IF(ISBLANK(Nomen.complète!AC1562),"-",Nomen.complète!AC1562)</f>
        <v>0</v>
      </c>
    </row>
    <row r="1563" spans="1:8" x14ac:dyDescent="0.2">
      <c r="A1563" s="164">
        <f>IF(ISBLANK(Nomen.complète!V1563),"-",Nomen.complète!V1563)</f>
        <v>60120001</v>
      </c>
      <c r="B1563" s="189" t="str">
        <f>IF(ISBLANK(Nomen.complète!W1563),"-",Nomen.complète!W1563)</f>
        <v>Maître du cuir et du textile - Sport équestre</v>
      </c>
      <c r="C1563" s="190">
        <f>IF(ISBLANK(Nomen.complète!X1563),"-",Nomen.complète!X1563)</f>
        <v>18</v>
      </c>
      <c r="D1563" s="190">
        <f>IF(ISBLANK(Nomen.complète!Y1563),"-",Nomen.complète!Y1563)</f>
        <v>65</v>
      </c>
      <c r="E1563" s="190">
        <f>IF(ISBLANK(Nomen.complète!Z1563),"-",Nomen.complète!Z1563)</f>
        <v>1</v>
      </c>
      <c r="F1563" s="190">
        <f>IF(ISBLANK(Nomen.complète!AA1563),"-",Nomen.complète!AA1563)</f>
        <v>5</v>
      </c>
      <c r="G1563" s="191">
        <f>IF(ISBLANK(Nomen.complète!AB1563),"-",Nomen.complète!AB1563)</f>
        <v>90</v>
      </c>
      <c r="H1563" s="191">
        <f>IF(ISBLANK(Nomen.complète!AC1563),"-",Nomen.complète!AC1563)</f>
        <v>0</v>
      </c>
    </row>
    <row r="1564" spans="1:8" x14ac:dyDescent="0.2">
      <c r="A1564" s="164">
        <f>IF(ISBLANK(Nomen.complète!V1564),"-",Nomen.complète!V1564)</f>
        <v>60120002</v>
      </c>
      <c r="B1564" s="189" t="str">
        <f>IF(ISBLANK(Nomen.complète!W1564),"-",Nomen.complète!W1564)</f>
        <v>Maître du cuir et du textile - Véhicules et technique</v>
      </c>
      <c r="C1564" s="190">
        <f>IF(ISBLANK(Nomen.complète!X1564),"-",Nomen.complète!X1564)</f>
        <v>18</v>
      </c>
      <c r="D1564" s="190">
        <f>IF(ISBLANK(Nomen.complète!Y1564),"-",Nomen.complète!Y1564)</f>
        <v>65</v>
      </c>
      <c r="E1564" s="190">
        <f>IF(ISBLANK(Nomen.complète!Z1564),"-",Nomen.complète!Z1564)</f>
        <v>1</v>
      </c>
      <c r="F1564" s="190">
        <f>IF(ISBLANK(Nomen.complète!AA1564),"-",Nomen.complète!AA1564)</f>
        <v>5</v>
      </c>
      <c r="G1564" s="191">
        <f>IF(ISBLANK(Nomen.complète!AB1564),"-",Nomen.complète!AB1564)</f>
        <v>90</v>
      </c>
      <c r="H1564" s="191">
        <f>IF(ISBLANK(Nomen.complète!AC1564),"-",Nomen.complète!AC1564)</f>
        <v>0</v>
      </c>
    </row>
    <row r="1565" spans="1:8" x14ac:dyDescent="0.2">
      <c r="A1565" s="164">
        <f>IF(ISBLANK(Nomen.complète!V1565),"-",Nomen.complète!V1565)</f>
        <v>57150001</v>
      </c>
      <c r="B1565" s="189" t="str">
        <f>IF(ISBLANK(Nomen.complète!W1565),"-",Nomen.complète!W1565)</f>
        <v>Maître jardinier - Chef de chantier</v>
      </c>
      <c r="C1565" s="190">
        <f>IF(ISBLANK(Nomen.complète!X1565),"-",Nomen.complète!X1565)</f>
        <v>18</v>
      </c>
      <c r="D1565" s="190">
        <f>IF(ISBLANK(Nomen.complète!Y1565),"-",Nomen.complète!Y1565)</f>
        <v>65</v>
      </c>
      <c r="E1565" s="190">
        <f>IF(ISBLANK(Nomen.complète!Z1565),"-",Nomen.complète!Z1565)</f>
        <v>1</v>
      </c>
      <c r="F1565" s="190">
        <f>IF(ISBLANK(Nomen.complète!AA1565),"-",Nomen.complète!AA1565)</f>
        <v>5</v>
      </c>
      <c r="G1565" s="191">
        <f>IF(ISBLANK(Nomen.complète!AB1565),"-",Nomen.complète!AB1565)</f>
        <v>90</v>
      </c>
      <c r="H1565" s="191">
        <f>IF(ISBLANK(Nomen.complète!AC1565),"-",Nomen.complète!AC1565)</f>
        <v>0</v>
      </c>
    </row>
    <row r="1566" spans="1:8" x14ac:dyDescent="0.2">
      <c r="A1566" s="164">
        <f>IF(ISBLANK(Nomen.complète!V1566),"-",Nomen.complète!V1566)</f>
        <v>57150002</v>
      </c>
      <c r="B1566" s="189" t="str">
        <f>IF(ISBLANK(Nomen.complète!W1566),"-",Nomen.complète!W1566)</f>
        <v>Maître jardinier - Chef de production</v>
      </c>
      <c r="C1566" s="190">
        <f>IF(ISBLANK(Nomen.complète!X1566),"-",Nomen.complète!X1566)</f>
        <v>18</v>
      </c>
      <c r="D1566" s="190">
        <f>IF(ISBLANK(Nomen.complète!Y1566),"-",Nomen.complète!Y1566)</f>
        <v>65</v>
      </c>
      <c r="E1566" s="190">
        <f>IF(ISBLANK(Nomen.complète!Z1566),"-",Nomen.complète!Z1566)</f>
        <v>1</v>
      </c>
      <c r="F1566" s="190">
        <f>IF(ISBLANK(Nomen.complète!AA1566),"-",Nomen.complète!AA1566)</f>
        <v>5</v>
      </c>
      <c r="G1566" s="191">
        <f>IF(ISBLANK(Nomen.complète!AB1566),"-",Nomen.complète!AB1566)</f>
        <v>90</v>
      </c>
      <c r="H1566" s="191">
        <f>IF(ISBLANK(Nomen.complète!AC1566),"-",Nomen.complète!AC1566)</f>
        <v>0</v>
      </c>
    </row>
    <row r="1567" spans="1:8" x14ac:dyDescent="0.2">
      <c r="A1567" s="164">
        <f>IF(ISBLANK(Nomen.complète!V1567),"-",Nomen.complète!V1567)</f>
        <v>57150004</v>
      </c>
      <c r="B1567" s="189" t="str">
        <f>IF(ISBLANK(Nomen.complète!W1567),"-",Nomen.complète!W1567)</f>
        <v>Maître jardinier - Paysagisme</v>
      </c>
      <c r="C1567" s="190">
        <f>IF(ISBLANK(Nomen.complète!X1567),"-",Nomen.complète!X1567)</f>
        <v>18</v>
      </c>
      <c r="D1567" s="190">
        <f>IF(ISBLANK(Nomen.complète!Y1567),"-",Nomen.complète!Y1567)</f>
        <v>65</v>
      </c>
      <c r="E1567" s="190">
        <f>IF(ISBLANK(Nomen.complète!Z1567),"-",Nomen.complète!Z1567)</f>
        <v>1</v>
      </c>
      <c r="F1567" s="190">
        <f>IF(ISBLANK(Nomen.complète!AA1567),"-",Nomen.complète!AA1567)</f>
        <v>5</v>
      </c>
      <c r="G1567" s="191">
        <f>IF(ISBLANK(Nomen.complète!AB1567),"-",Nomen.complète!AB1567)</f>
        <v>90</v>
      </c>
      <c r="H1567" s="191">
        <f>IF(ISBLANK(Nomen.complète!AC1567),"-",Nomen.complète!AC1567)</f>
        <v>0</v>
      </c>
    </row>
    <row r="1568" spans="1:8" x14ac:dyDescent="0.2">
      <c r="A1568" s="164">
        <f>IF(ISBLANK(Nomen.complète!V1568),"-",Nomen.complète!V1568)</f>
        <v>57150003</v>
      </c>
      <c r="B1568" s="189" t="str">
        <f>IF(ISBLANK(Nomen.complète!W1568),"-",Nomen.complète!W1568)</f>
        <v>Maître jardinier - Production</v>
      </c>
      <c r="C1568" s="190">
        <f>IF(ISBLANK(Nomen.complète!X1568),"-",Nomen.complète!X1568)</f>
        <v>18</v>
      </c>
      <c r="D1568" s="190">
        <f>IF(ISBLANK(Nomen.complète!Y1568),"-",Nomen.complète!Y1568)</f>
        <v>65</v>
      </c>
      <c r="E1568" s="190">
        <f>IF(ISBLANK(Nomen.complète!Z1568),"-",Nomen.complète!Z1568)</f>
        <v>1</v>
      </c>
      <c r="F1568" s="190">
        <f>IF(ISBLANK(Nomen.complète!AA1568),"-",Nomen.complète!AA1568)</f>
        <v>5</v>
      </c>
      <c r="G1568" s="191">
        <f>IF(ISBLANK(Nomen.complète!AB1568),"-",Nomen.complète!AB1568)</f>
        <v>90</v>
      </c>
      <c r="H1568" s="191">
        <f>IF(ISBLANK(Nomen.complète!AC1568),"-",Nomen.complète!AC1568)</f>
        <v>0</v>
      </c>
    </row>
    <row r="1569" spans="1:8" x14ac:dyDescent="0.2">
      <c r="A1569" s="164">
        <f>IF(ISBLANK(Nomen.complète!V1569),"-",Nomen.complète!V1569)</f>
        <v>57150000</v>
      </c>
      <c r="B1569" s="189" t="str">
        <f>IF(ISBLANK(Nomen.complète!W1569),"-",Nomen.complète!W1569)</f>
        <v>Maître jardinier - sans autres indications</v>
      </c>
      <c r="C1569" s="190">
        <f>IF(ISBLANK(Nomen.complète!X1569),"-",Nomen.complète!X1569)</f>
        <v>18</v>
      </c>
      <c r="D1569" s="190">
        <f>IF(ISBLANK(Nomen.complète!Y1569),"-",Nomen.complète!Y1569)</f>
        <v>65</v>
      </c>
      <c r="E1569" s="190">
        <f>IF(ISBLANK(Nomen.complète!Z1569),"-",Nomen.complète!Z1569)</f>
        <v>1</v>
      </c>
      <c r="F1569" s="190">
        <f>IF(ISBLANK(Nomen.complète!AA1569),"-",Nomen.complète!AA1569)</f>
        <v>5</v>
      </c>
      <c r="G1569" s="191">
        <f>IF(ISBLANK(Nomen.complète!AB1569),"-",Nomen.complète!AB1569)</f>
        <v>90</v>
      </c>
      <c r="H1569" s="191">
        <f>IF(ISBLANK(Nomen.complète!AC1569),"-",Nomen.complète!AC1569)</f>
        <v>0</v>
      </c>
    </row>
    <row r="1570" spans="1:8" x14ac:dyDescent="0.2">
      <c r="A1570" s="164">
        <f>IF(ISBLANK(Nomen.complète!V1570),"-",Nomen.complète!V1570)</f>
        <v>86510000</v>
      </c>
      <c r="B1570" s="189" t="str">
        <f>IF(ISBLANK(Nomen.complète!W1570),"-",Nomen.complète!W1570)</f>
        <v>Maître professionnel (tertiaire - non réglementé)</v>
      </c>
      <c r="C1570" s="190">
        <f>IF(ISBLANK(Nomen.complète!X1570),"-",Nomen.complète!X1570)</f>
        <v>18</v>
      </c>
      <c r="D1570" s="190">
        <f>IF(ISBLANK(Nomen.complète!Y1570),"-",Nomen.complète!Y1570)</f>
        <v>65</v>
      </c>
      <c r="E1570" s="190">
        <f>IF(ISBLANK(Nomen.complète!Z1570),"-",Nomen.complète!Z1570)</f>
        <v>1</v>
      </c>
      <c r="F1570" s="190">
        <f>IF(ISBLANK(Nomen.complète!AA1570),"-",Nomen.complète!AA1570)</f>
        <v>5</v>
      </c>
      <c r="G1570" s="191">
        <f>IF(ISBLANK(Nomen.complète!AB1570),"-",Nomen.complète!AB1570)</f>
        <v>90</v>
      </c>
      <c r="H1570" s="191">
        <f>IF(ISBLANK(Nomen.complète!AC1570),"-",Nomen.complète!AC1570)</f>
        <v>0</v>
      </c>
    </row>
    <row r="1571" spans="1:8" x14ac:dyDescent="0.2">
      <c r="A1571" s="164">
        <f>IF(ISBLANK(Nomen.complète!V1571),"-",Nomen.complète!V1571)</f>
        <v>86451000</v>
      </c>
      <c r="B1571" s="189" t="str">
        <f>IF(ISBLANK(Nomen.complète!W1571),"-",Nomen.complète!W1571)</f>
        <v>Maître socioprofessionnel ES (OCM 2005)</v>
      </c>
      <c r="C1571" s="190">
        <f>IF(ISBLANK(Nomen.complète!X1571),"-",Nomen.complète!X1571)</f>
        <v>18</v>
      </c>
      <c r="D1571" s="190">
        <f>IF(ISBLANK(Nomen.complète!Y1571),"-",Nomen.complète!Y1571)</f>
        <v>65</v>
      </c>
      <c r="E1571" s="190">
        <f>IF(ISBLANK(Nomen.complète!Z1571),"-",Nomen.complète!Z1571)</f>
        <v>1</v>
      </c>
      <c r="F1571" s="190">
        <f>IF(ISBLANK(Nomen.complète!AA1571),"-",Nomen.complète!AA1571)</f>
        <v>5</v>
      </c>
      <c r="G1571" s="191">
        <f>IF(ISBLANK(Nomen.complète!AB1571),"-",Nomen.complète!AB1571)</f>
        <v>0</v>
      </c>
      <c r="H1571" s="191">
        <f>IF(ISBLANK(Nomen.complète!AC1571),"-",Nomen.complète!AC1571)</f>
        <v>0</v>
      </c>
    </row>
    <row r="1572" spans="1:8" x14ac:dyDescent="0.2">
      <c r="A1572" s="164">
        <f>IF(ISBLANK(Nomen.complète!V1572),"-",Nomen.complète!V1572)</f>
        <v>66855000</v>
      </c>
      <c r="B1572" s="189" t="str">
        <f>IF(ISBLANK(Nomen.complète!W1572),"-",Nomen.complète!W1572)</f>
        <v>Maître tableaux électriques et automation</v>
      </c>
      <c r="C1572" s="190">
        <f>IF(ISBLANK(Nomen.complète!X1572),"-",Nomen.complète!X1572)</f>
        <v>18</v>
      </c>
      <c r="D1572" s="190">
        <f>IF(ISBLANK(Nomen.complète!Y1572),"-",Nomen.complète!Y1572)</f>
        <v>65</v>
      </c>
      <c r="E1572" s="190">
        <f>IF(ISBLANK(Nomen.complète!Z1572),"-",Nomen.complète!Z1572)</f>
        <v>1</v>
      </c>
      <c r="F1572" s="190">
        <f>IF(ISBLANK(Nomen.complète!AA1572),"-",Nomen.complète!AA1572)</f>
        <v>5</v>
      </c>
      <c r="G1572" s="191">
        <f>IF(ISBLANK(Nomen.complète!AB1572),"-",Nomen.complète!AB1572)</f>
        <v>90</v>
      </c>
      <c r="H1572" s="191">
        <f>IF(ISBLANK(Nomen.complète!AC1572),"-",Nomen.complète!AC1572)</f>
        <v>0</v>
      </c>
    </row>
    <row r="1573" spans="1:8" x14ac:dyDescent="0.2">
      <c r="A1573" s="164">
        <f>IF(ISBLANK(Nomen.complète!V1573),"-",Nomen.complète!V1573)</f>
        <v>61220000</v>
      </c>
      <c r="B1573" s="189" t="str">
        <f>IF(ISBLANK(Nomen.complète!W1573),"-",Nomen.complète!W1573)</f>
        <v>Maître textile</v>
      </c>
      <c r="C1573" s="190">
        <f>IF(ISBLANK(Nomen.complète!X1573),"-",Nomen.complète!X1573)</f>
        <v>18</v>
      </c>
      <c r="D1573" s="190">
        <f>IF(ISBLANK(Nomen.complète!Y1573),"-",Nomen.complète!Y1573)</f>
        <v>65</v>
      </c>
      <c r="E1573" s="190">
        <f>IF(ISBLANK(Nomen.complète!Z1573),"-",Nomen.complète!Z1573)</f>
        <v>1</v>
      </c>
      <c r="F1573" s="190">
        <f>IF(ISBLANK(Nomen.complète!AA1573),"-",Nomen.complète!AA1573)</f>
        <v>5</v>
      </c>
      <c r="G1573" s="191">
        <f>IF(ISBLANK(Nomen.complète!AB1573),"-",Nomen.complète!AB1573)</f>
        <v>90</v>
      </c>
      <c r="H1573" s="191">
        <f>IF(ISBLANK(Nomen.complète!AC1573),"-",Nomen.complète!AC1573)</f>
        <v>0</v>
      </c>
    </row>
    <row r="1574" spans="1:8" x14ac:dyDescent="0.2">
      <c r="A1574" s="164">
        <f>IF(ISBLANK(Nomen.complète!V1574),"-",Nomen.complète!V1574)</f>
        <v>84380000</v>
      </c>
      <c r="B1574" s="189" t="str">
        <f>IF(ISBLANK(Nomen.complète!W1574),"-",Nomen.complète!W1574)</f>
        <v>Maître-orthophoniste pour adultes (tertiaire - non réglementé)</v>
      </c>
      <c r="C1574" s="190">
        <f>IF(ISBLANK(Nomen.complète!X1574),"-",Nomen.complète!X1574)</f>
        <v>18</v>
      </c>
      <c r="D1574" s="190">
        <f>IF(ISBLANK(Nomen.complète!Y1574),"-",Nomen.complète!Y1574)</f>
        <v>65</v>
      </c>
      <c r="E1574" s="190">
        <f>IF(ISBLANK(Nomen.complète!Z1574),"-",Nomen.complète!Z1574)</f>
        <v>1</v>
      </c>
      <c r="F1574" s="190">
        <f>IF(ISBLANK(Nomen.complète!AA1574),"-",Nomen.complète!AA1574)</f>
        <v>5</v>
      </c>
      <c r="G1574" s="191">
        <f>IF(ISBLANK(Nomen.complète!AB1574),"-",Nomen.complète!AB1574)</f>
        <v>90</v>
      </c>
      <c r="H1574" s="191">
        <f>IF(ISBLANK(Nomen.complète!AC1574),"-",Nomen.complète!AC1574)</f>
        <v>0</v>
      </c>
    </row>
    <row r="1575" spans="1:8" x14ac:dyDescent="0.2">
      <c r="A1575" s="164">
        <f>IF(ISBLANK(Nomen.complète!V1575),"-",Nomen.complète!V1575)</f>
        <v>84550000</v>
      </c>
      <c r="B1575" s="189" t="str">
        <f>IF(ISBLANK(Nomen.complète!W1575),"-",Nomen.complète!W1575)</f>
        <v>Maître-praticien PNL DPG (tertiaire - non réglementé)</v>
      </c>
      <c r="C1575" s="190">
        <f>IF(ISBLANK(Nomen.complète!X1575),"-",Nomen.complète!X1575)</f>
        <v>18</v>
      </c>
      <c r="D1575" s="190">
        <f>IF(ISBLANK(Nomen.complète!Y1575),"-",Nomen.complète!Y1575)</f>
        <v>65</v>
      </c>
      <c r="E1575" s="190">
        <f>IF(ISBLANK(Nomen.complète!Z1575),"-",Nomen.complète!Z1575)</f>
        <v>1</v>
      </c>
      <c r="F1575" s="190">
        <f>IF(ISBLANK(Nomen.complète!AA1575),"-",Nomen.complète!AA1575)</f>
        <v>5</v>
      </c>
      <c r="G1575" s="191">
        <f>IF(ISBLANK(Nomen.complète!AB1575),"-",Nomen.complète!AB1575)</f>
        <v>90</v>
      </c>
      <c r="H1575" s="191">
        <f>IF(ISBLANK(Nomen.complète!AC1575),"-",Nomen.complète!AC1575)</f>
        <v>0</v>
      </c>
    </row>
    <row r="1576" spans="1:8" x14ac:dyDescent="0.2">
      <c r="A1576" s="164">
        <f>IF(ISBLANK(Nomen.complète!V1576),"-",Nomen.complète!V1576)</f>
        <v>86330000</v>
      </c>
      <c r="B1576" s="189" t="str">
        <f>IF(ISBLANK(Nomen.complète!W1576),"-",Nomen.complète!W1576)</f>
        <v>Mentor d'entreprise BF</v>
      </c>
      <c r="C1576" s="190">
        <f>IF(ISBLANK(Nomen.complète!X1576),"-",Nomen.complète!X1576)</f>
        <v>18</v>
      </c>
      <c r="D1576" s="190">
        <f>IF(ISBLANK(Nomen.complète!Y1576),"-",Nomen.complète!Y1576)</f>
        <v>65</v>
      </c>
      <c r="E1576" s="190">
        <f>IF(ISBLANK(Nomen.complète!Z1576),"-",Nomen.complète!Z1576)</f>
        <v>1</v>
      </c>
      <c r="F1576" s="190">
        <f>IF(ISBLANK(Nomen.complète!AA1576),"-",Nomen.complète!AA1576)</f>
        <v>5</v>
      </c>
      <c r="G1576" s="191">
        <f>IF(ISBLANK(Nomen.complète!AB1576),"-",Nomen.complète!AB1576)</f>
        <v>90</v>
      </c>
      <c r="H1576" s="191">
        <f>IF(ISBLANK(Nomen.complète!AC1576),"-",Nomen.complète!AC1576)</f>
        <v>0</v>
      </c>
    </row>
    <row r="1577" spans="1:8" x14ac:dyDescent="0.2">
      <c r="A1577" s="164">
        <f>IF(ISBLANK(Nomen.complète!V1577),"-",Nomen.complète!V1577)</f>
        <v>62101000</v>
      </c>
      <c r="B1577" s="189" t="str">
        <f>IF(ISBLANK(Nomen.complète!W1577),"-",Nomen.complète!W1577)</f>
        <v>Menuisier-ébéniste/Menuisière-ébéniste, maître (dès 2015)</v>
      </c>
      <c r="C1577" s="190">
        <f>IF(ISBLANK(Nomen.complète!X1577),"-",Nomen.complète!X1577)</f>
        <v>18</v>
      </c>
      <c r="D1577" s="190">
        <f>IF(ISBLANK(Nomen.complète!Y1577),"-",Nomen.complète!Y1577)</f>
        <v>65</v>
      </c>
      <c r="E1577" s="190">
        <f>IF(ISBLANK(Nomen.complète!Z1577),"-",Nomen.complète!Z1577)</f>
        <v>1</v>
      </c>
      <c r="F1577" s="190">
        <f>IF(ISBLANK(Nomen.complète!AA1577),"-",Nomen.complète!AA1577)</f>
        <v>5</v>
      </c>
      <c r="G1577" s="191">
        <f>IF(ISBLANK(Nomen.complète!AB1577),"-",Nomen.complète!AB1577)</f>
        <v>90</v>
      </c>
      <c r="H1577" s="191">
        <f>IF(ISBLANK(Nomen.complète!AC1577),"-",Nomen.complète!AC1577)</f>
        <v>0</v>
      </c>
    </row>
    <row r="1578" spans="1:8" x14ac:dyDescent="0.2">
      <c r="A1578" s="164">
        <f>IF(ISBLANK(Nomen.complète!V1578),"-",Nomen.complète!V1578)</f>
        <v>62100002</v>
      </c>
      <c r="B1578" s="189" t="str">
        <f>IF(ISBLANK(Nomen.complète!W1578),"-",Nomen.complète!W1578)</f>
        <v>Menuisier-ébéniste/Menuisière-ébéniste, maître - Ebéniste</v>
      </c>
      <c r="C1578" s="190">
        <f>IF(ISBLANK(Nomen.complète!X1578),"-",Nomen.complète!X1578)</f>
        <v>18</v>
      </c>
      <c r="D1578" s="190">
        <f>IF(ISBLANK(Nomen.complète!Y1578),"-",Nomen.complète!Y1578)</f>
        <v>65</v>
      </c>
      <c r="E1578" s="190">
        <f>IF(ISBLANK(Nomen.complète!Z1578),"-",Nomen.complète!Z1578)</f>
        <v>1</v>
      </c>
      <c r="F1578" s="190">
        <f>IF(ISBLANK(Nomen.complète!AA1578),"-",Nomen.complète!AA1578)</f>
        <v>5</v>
      </c>
      <c r="G1578" s="191">
        <f>IF(ISBLANK(Nomen.complète!AB1578),"-",Nomen.complète!AB1578)</f>
        <v>90</v>
      </c>
      <c r="H1578" s="191">
        <f>IF(ISBLANK(Nomen.complète!AC1578),"-",Nomen.complète!AC1578)</f>
        <v>0</v>
      </c>
    </row>
    <row r="1579" spans="1:8" x14ac:dyDescent="0.2">
      <c r="A1579" s="164">
        <f>IF(ISBLANK(Nomen.complète!V1579),"-",Nomen.complète!V1579)</f>
        <v>62100001</v>
      </c>
      <c r="B1579" s="189" t="str">
        <f>IF(ISBLANK(Nomen.complète!W1579),"-",Nomen.complète!W1579)</f>
        <v>Menuisier-ébéniste/Menuisière-ébéniste, maître - Menuisier</v>
      </c>
      <c r="C1579" s="190">
        <f>IF(ISBLANK(Nomen.complète!X1579),"-",Nomen.complète!X1579)</f>
        <v>18</v>
      </c>
      <c r="D1579" s="190">
        <f>IF(ISBLANK(Nomen.complète!Y1579),"-",Nomen.complète!Y1579)</f>
        <v>65</v>
      </c>
      <c r="E1579" s="190">
        <f>IF(ISBLANK(Nomen.complète!Z1579),"-",Nomen.complète!Z1579)</f>
        <v>1</v>
      </c>
      <c r="F1579" s="190">
        <f>IF(ISBLANK(Nomen.complète!AA1579),"-",Nomen.complète!AA1579)</f>
        <v>5</v>
      </c>
      <c r="G1579" s="191">
        <f>IF(ISBLANK(Nomen.complète!AB1579),"-",Nomen.complète!AB1579)</f>
        <v>90</v>
      </c>
      <c r="H1579" s="191">
        <f>IF(ISBLANK(Nomen.complète!AC1579),"-",Nomen.complète!AC1579)</f>
        <v>0</v>
      </c>
    </row>
    <row r="1580" spans="1:8" x14ac:dyDescent="0.2">
      <c r="A1580" s="164">
        <f>IF(ISBLANK(Nomen.complète!V1580),"-",Nomen.complète!V1580)</f>
        <v>62100000</v>
      </c>
      <c r="B1580" s="189" t="str">
        <f>IF(ISBLANK(Nomen.complète!W1580),"-",Nomen.complète!W1580)</f>
        <v>Menuisier-ébéniste/Menuisière-ébéniste, maître - sans autres indications</v>
      </c>
      <c r="C1580" s="190">
        <f>IF(ISBLANK(Nomen.complète!X1580),"-",Nomen.complète!X1580)</f>
        <v>18</v>
      </c>
      <c r="D1580" s="190">
        <f>IF(ISBLANK(Nomen.complète!Y1580),"-",Nomen.complète!Y1580)</f>
        <v>65</v>
      </c>
      <c r="E1580" s="190">
        <f>IF(ISBLANK(Nomen.complète!Z1580),"-",Nomen.complète!Z1580)</f>
        <v>1</v>
      </c>
      <c r="F1580" s="190">
        <f>IF(ISBLANK(Nomen.complète!AA1580),"-",Nomen.complète!AA1580)</f>
        <v>5</v>
      </c>
      <c r="G1580" s="191">
        <f>IF(ISBLANK(Nomen.complète!AB1580),"-",Nomen.complète!AB1580)</f>
        <v>90</v>
      </c>
      <c r="H1580" s="191">
        <f>IF(ISBLANK(Nomen.complète!AC1580),"-",Nomen.complète!AC1580)</f>
        <v>0</v>
      </c>
    </row>
    <row r="1581" spans="1:8" x14ac:dyDescent="0.2">
      <c r="A1581" s="164">
        <f>IF(ISBLANK(Nomen.complète!V1581),"-",Nomen.complète!V1581)</f>
        <v>94061000</v>
      </c>
      <c r="B1581" s="189" t="str">
        <f>IF(ISBLANK(Nomen.complète!W1581),"-",Nomen.complète!W1581)</f>
        <v>Microtechnique ES (OCM 2005)</v>
      </c>
      <c r="C1581" s="190">
        <f>IF(ISBLANK(Nomen.complète!X1581),"-",Nomen.complète!X1581)</f>
        <v>18</v>
      </c>
      <c r="D1581" s="190">
        <f>IF(ISBLANK(Nomen.complète!Y1581),"-",Nomen.complète!Y1581)</f>
        <v>65</v>
      </c>
      <c r="E1581" s="190">
        <f>IF(ISBLANK(Nomen.complète!Z1581),"-",Nomen.complète!Z1581)</f>
        <v>1</v>
      </c>
      <c r="F1581" s="190">
        <f>IF(ISBLANK(Nomen.complète!AA1581),"-",Nomen.complète!AA1581)</f>
        <v>5</v>
      </c>
      <c r="G1581" s="191">
        <f>IF(ISBLANK(Nomen.complète!AB1581),"-",Nomen.complète!AB1581)</f>
        <v>90</v>
      </c>
      <c r="H1581" s="191">
        <f>IF(ISBLANK(Nomen.complète!AC1581),"-",Nomen.complète!AC1581)</f>
        <v>0</v>
      </c>
    </row>
    <row r="1582" spans="1:8" x14ac:dyDescent="0.2">
      <c r="A1582" s="164">
        <f>IF(ISBLANK(Nomen.complète!V1582),"-",Nomen.complète!V1582)</f>
        <v>61210000</v>
      </c>
      <c r="B1582" s="189" t="str">
        <f>IF(ISBLANK(Nomen.complète!W1582),"-",Nomen.complète!W1582)</f>
        <v>Modiste, dipl.</v>
      </c>
      <c r="C1582" s="190">
        <f>IF(ISBLANK(Nomen.complète!X1582),"-",Nomen.complète!X1582)</f>
        <v>18</v>
      </c>
      <c r="D1582" s="190">
        <f>IF(ISBLANK(Nomen.complète!Y1582),"-",Nomen.complète!Y1582)</f>
        <v>65</v>
      </c>
      <c r="E1582" s="190">
        <f>IF(ISBLANK(Nomen.complète!Z1582),"-",Nomen.complète!Z1582)</f>
        <v>1</v>
      </c>
      <c r="F1582" s="190">
        <f>IF(ISBLANK(Nomen.complète!AA1582),"-",Nomen.complète!AA1582)</f>
        <v>5</v>
      </c>
      <c r="G1582" s="191">
        <f>IF(ISBLANK(Nomen.complète!AB1582),"-",Nomen.complète!AB1582)</f>
        <v>90</v>
      </c>
      <c r="H1582" s="191">
        <f>IF(ISBLANK(Nomen.complète!AC1582),"-",Nomen.complète!AC1582)</f>
        <v>0</v>
      </c>
    </row>
    <row r="1583" spans="1:8" x14ac:dyDescent="0.2">
      <c r="A1583" s="164">
        <f>IF(ISBLANK(Nomen.complète!V1583),"-",Nomen.complète!V1583)</f>
        <v>86110000</v>
      </c>
      <c r="B1583" s="189" t="str">
        <f>IF(ISBLANK(Nomen.complète!W1583),"-",Nomen.complète!W1583)</f>
        <v>Moniteur de conduite BF</v>
      </c>
      <c r="C1583" s="190">
        <f>IF(ISBLANK(Nomen.complète!X1583),"-",Nomen.complète!X1583)</f>
        <v>18</v>
      </c>
      <c r="D1583" s="190">
        <f>IF(ISBLANK(Nomen.complète!Y1583),"-",Nomen.complète!Y1583)</f>
        <v>65</v>
      </c>
      <c r="E1583" s="190">
        <f>IF(ISBLANK(Nomen.complète!Z1583),"-",Nomen.complète!Z1583)</f>
        <v>1</v>
      </c>
      <c r="F1583" s="190">
        <f>IF(ISBLANK(Nomen.complète!AA1583),"-",Nomen.complète!AA1583)</f>
        <v>5</v>
      </c>
      <c r="G1583" s="191">
        <f>IF(ISBLANK(Nomen.complète!AB1583),"-",Nomen.complète!AB1583)</f>
        <v>90</v>
      </c>
      <c r="H1583" s="191">
        <f>IF(ISBLANK(Nomen.complète!AC1583),"-",Nomen.complète!AC1583)</f>
        <v>0</v>
      </c>
    </row>
    <row r="1584" spans="1:8" x14ac:dyDescent="0.2">
      <c r="A1584" s="164">
        <f>IF(ISBLANK(Nomen.complète!V1584),"-",Nomen.complète!V1584)</f>
        <v>69320000</v>
      </c>
      <c r="B1584" s="189" t="str">
        <f>IF(ISBLANK(Nomen.complète!W1584),"-",Nomen.complète!W1584)</f>
        <v>Monteur de faux plafonds BF</v>
      </c>
      <c r="C1584" s="190">
        <f>IF(ISBLANK(Nomen.complète!X1584),"-",Nomen.complète!X1584)</f>
        <v>18</v>
      </c>
      <c r="D1584" s="190">
        <f>IF(ISBLANK(Nomen.complète!Y1584),"-",Nomen.complète!Y1584)</f>
        <v>65</v>
      </c>
      <c r="E1584" s="190">
        <f>IF(ISBLANK(Nomen.complète!Z1584),"-",Nomen.complète!Z1584)</f>
        <v>1</v>
      </c>
      <c r="F1584" s="190">
        <f>IF(ISBLANK(Nomen.complète!AA1584),"-",Nomen.complète!AA1584)</f>
        <v>5</v>
      </c>
      <c r="G1584" s="191">
        <f>IF(ISBLANK(Nomen.complète!AB1584),"-",Nomen.complète!AB1584)</f>
        <v>90</v>
      </c>
      <c r="H1584" s="191">
        <f>IF(ISBLANK(Nomen.complète!AC1584),"-",Nomen.complète!AC1584)</f>
        <v>0</v>
      </c>
    </row>
    <row r="1585" spans="1:8" x14ac:dyDescent="0.2">
      <c r="A1585" s="164">
        <f>IF(ISBLANK(Nomen.complète!V1585),"-",Nomen.complète!V1585)</f>
        <v>66790000</v>
      </c>
      <c r="B1585" s="189" t="str">
        <f>IF(ISBLANK(Nomen.complète!W1585),"-",Nomen.complète!W1585)</f>
        <v>Monteur/Monteuse de réseaux eau et gaz BF</v>
      </c>
      <c r="C1585" s="190">
        <f>IF(ISBLANK(Nomen.complète!X1585),"-",Nomen.complète!X1585)</f>
        <v>18</v>
      </c>
      <c r="D1585" s="190">
        <f>IF(ISBLANK(Nomen.complète!Y1585),"-",Nomen.complète!Y1585)</f>
        <v>65</v>
      </c>
      <c r="E1585" s="190">
        <f>IF(ISBLANK(Nomen.complète!Z1585),"-",Nomen.complète!Z1585)</f>
        <v>1</v>
      </c>
      <c r="F1585" s="190">
        <f>IF(ISBLANK(Nomen.complète!AA1585),"-",Nomen.complète!AA1585)</f>
        <v>5</v>
      </c>
      <c r="G1585" s="191">
        <f>IF(ISBLANK(Nomen.complète!AB1585),"-",Nomen.complète!AB1585)</f>
        <v>90</v>
      </c>
      <c r="H1585" s="191">
        <f>IF(ISBLANK(Nomen.complète!AC1585),"-",Nomen.complète!AC1585)</f>
        <v>0</v>
      </c>
    </row>
    <row r="1586" spans="1:8" x14ac:dyDescent="0.2">
      <c r="A1586" s="164">
        <f>IF(ISBLANK(Nomen.complète!V1586),"-",Nomen.complète!V1586)</f>
        <v>84454000</v>
      </c>
      <c r="B1586" s="189" t="str">
        <f>IF(ISBLANK(Nomen.complète!W1586),"-",Nomen.complète!W1586)</f>
        <v>Musicothérapeute (tertiaire - non réglementé)</v>
      </c>
      <c r="C1586" s="190">
        <f>IF(ISBLANK(Nomen.complète!X1586),"-",Nomen.complète!X1586)</f>
        <v>18</v>
      </c>
      <c r="D1586" s="190">
        <f>IF(ISBLANK(Nomen.complète!Y1586),"-",Nomen.complète!Y1586)</f>
        <v>65</v>
      </c>
      <c r="E1586" s="190">
        <f>IF(ISBLANK(Nomen.complète!Z1586),"-",Nomen.complète!Z1586)</f>
        <v>1</v>
      </c>
      <c r="F1586" s="190">
        <f>IF(ISBLANK(Nomen.complète!AA1586),"-",Nomen.complète!AA1586)</f>
        <v>5</v>
      </c>
      <c r="G1586" s="191">
        <f>IF(ISBLANK(Nomen.complète!AB1586),"-",Nomen.complète!AB1586)</f>
        <v>90</v>
      </c>
      <c r="H1586" s="191">
        <f>IF(ISBLANK(Nomen.complète!AC1586),"-",Nomen.complète!AC1586)</f>
        <v>0</v>
      </c>
    </row>
    <row r="1587" spans="1:8" x14ac:dyDescent="0.2">
      <c r="A1587" s="164">
        <f>IF(ISBLANK(Nomen.complète!V1587),"-",Nomen.complète!V1587)</f>
        <v>66680000</v>
      </c>
      <c r="B1587" s="189" t="str">
        <f>IF(ISBLANK(Nomen.complète!W1587),"-",Nomen.complète!W1587)</f>
        <v>Mécanicien d'appareils à moteur, maître</v>
      </c>
      <c r="C1587" s="190">
        <f>IF(ISBLANK(Nomen.complète!X1587),"-",Nomen.complète!X1587)</f>
        <v>18</v>
      </c>
      <c r="D1587" s="190">
        <f>IF(ISBLANK(Nomen.complète!Y1587),"-",Nomen.complète!Y1587)</f>
        <v>65</v>
      </c>
      <c r="E1587" s="190">
        <f>IF(ISBLANK(Nomen.complète!Z1587),"-",Nomen.complète!Z1587)</f>
        <v>1</v>
      </c>
      <c r="F1587" s="190">
        <f>IF(ISBLANK(Nomen.complète!AA1587),"-",Nomen.complète!AA1587)</f>
        <v>5</v>
      </c>
      <c r="G1587" s="191">
        <f>IF(ISBLANK(Nomen.complète!AB1587),"-",Nomen.complète!AB1587)</f>
        <v>90</v>
      </c>
      <c r="H1587" s="191">
        <f>IF(ISBLANK(Nomen.complète!AC1587),"-",Nomen.complète!AC1587)</f>
        <v>0</v>
      </c>
    </row>
    <row r="1588" spans="1:8" x14ac:dyDescent="0.2">
      <c r="A1588" s="164">
        <f>IF(ISBLANK(Nomen.complète!V1588),"-",Nomen.complète!V1588)</f>
        <v>97911000</v>
      </c>
      <c r="B1588" s="189" t="str">
        <f>IF(ISBLANK(Nomen.complète!W1588),"-",Nomen.complète!W1588)</f>
        <v>Mécanicien de locomotive BF</v>
      </c>
      <c r="C1588" s="190">
        <f>IF(ISBLANK(Nomen.complète!X1588),"-",Nomen.complète!X1588)</f>
        <v>18</v>
      </c>
      <c r="D1588" s="190">
        <f>IF(ISBLANK(Nomen.complète!Y1588),"-",Nomen.complète!Y1588)</f>
        <v>65</v>
      </c>
      <c r="E1588" s="190">
        <f>IF(ISBLANK(Nomen.complète!Z1588),"-",Nomen.complète!Z1588)</f>
        <v>1</v>
      </c>
      <c r="F1588" s="190">
        <f>IF(ISBLANK(Nomen.complète!AA1588),"-",Nomen.complète!AA1588)</f>
        <v>5</v>
      </c>
      <c r="G1588" s="191">
        <f>IF(ISBLANK(Nomen.complète!AB1588),"-",Nomen.complète!AB1588)</f>
        <v>90</v>
      </c>
      <c r="H1588" s="191">
        <f>IF(ISBLANK(Nomen.complète!AC1588),"-",Nomen.complète!AC1588)</f>
        <v>0</v>
      </c>
    </row>
    <row r="1589" spans="1:8" x14ac:dyDescent="0.2">
      <c r="A1589" s="164">
        <f>IF(ISBLANK(Nomen.complète!V1589),"-",Nomen.complète!V1589)</f>
        <v>66100000</v>
      </c>
      <c r="B1589" s="189" t="str">
        <f>IF(ISBLANK(Nomen.complète!W1589),"-",Nomen.complète!W1589)</f>
        <v>Mécanicien en automobiles, dipl.</v>
      </c>
      <c r="C1589" s="190">
        <f>IF(ISBLANK(Nomen.complète!X1589),"-",Nomen.complète!X1589)</f>
        <v>18</v>
      </c>
      <c r="D1589" s="190">
        <f>IF(ISBLANK(Nomen.complète!Y1589),"-",Nomen.complète!Y1589)</f>
        <v>65</v>
      </c>
      <c r="E1589" s="190">
        <f>IF(ISBLANK(Nomen.complète!Z1589),"-",Nomen.complète!Z1589)</f>
        <v>1</v>
      </c>
      <c r="F1589" s="190">
        <f>IF(ISBLANK(Nomen.complète!AA1589),"-",Nomen.complète!AA1589)</f>
        <v>5</v>
      </c>
      <c r="G1589" s="191">
        <f>IF(ISBLANK(Nomen.complète!AB1589),"-",Nomen.complète!AB1589)</f>
        <v>90</v>
      </c>
      <c r="H1589" s="191">
        <f>IF(ISBLANK(Nomen.complète!AC1589),"-",Nomen.complète!AC1589)</f>
        <v>0</v>
      </c>
    </row>
    <row r="1590" spans="1:8" x14ac:dyDescent="0.2">
      <c r="A1590" s="164">
        <f>IF(ISBLANK(Nomen.complète!V1590),"-",Nomen.complète!V1590)</f>
        <v>66350000</v>
      </c>
      <c r="B1590" s="189" t="str">
        <f>IF(ISBLANK(Nomen.complète!W1590),"-",Nomen.complète!W1590)</f>
        <v>Mécanicien en bicyclettes et motocyclettes, maître</v>
      </c>
      <c r="C1590" s="190">
        <f>IF(ISBLANK(Nomen.complète!X1590),"-",Nomen.complète!X1590)</f>
        <v>18</v>
      </c>
      <c r="D1590" s="190">
        <f>IF(ISBLANK(Nomen.complète!Y1590),"-",Nomen.complète!Y1590)</f>
        <v>65</v>
      </c>
      <c r="E1590" s="190">
        <f>IF(ISBLANK(Nomen.complète!Z1590),"-",Nomen.complète!Z1590)</f>
        <v>1</v>
      </c>
      <c r="F1590" s="190">
        <f>IF(ISBLANK(Nomen.complète!AA1590),"-",Nomen.complète!AA1590)</f>
        <v>5</v>
      </c>
      <c r="G1590" s="191">
        <f>IF(ISBLANK(Nomen.complète!AB1590),"-",Nomen.complète!AB1590)</f>
        <v>90</v>
      </c>
      <c r="H1590" s="191">
        <f>IF(ISBLANK(Nomen.complète!AC1590),"-",Nomen.complète!AC1590)</f>
        <v>0</v>
      </c>
    </row>
    <row r="1591" spans="1:8" x14ac:dyDescent="0.2">
      <c r="A1591" s="164">
        <f>IF(ISBLANK(Nomen.complète!V1591),"-",Nomen.complète!V1591)</f>
        <v>66340000</v>
      </c>
      <c r="B1591" s="189" t="str">
        <f>IF(ISBLANK(Nomen.complète!W1591),"-",Nomen.complète!W1591)</f>
        <v>Mécanicien en bicyclettes, maître</v>
      </c>
      <c r="C1591" s="190">
        <f>IF(ISBLANK(Nomen.complète!X1591),"-",Nomen.complète!X1591)</f>
        <v>18</v>
      </c>
      <c r="D1591" s="190">
        <f>IF(ISBLANK(Nomen.complète!Y1591),"-",Nomen.complète!Y1591)</f>
        <v>65</v>
      </c>
      <c r="E1591" s="190">
        <f>IF(ISBLANK(Nomen.complète!Z1591),"-",Nomen.complète!Z1591)</f>
        <v>1</v>
      </c>
      <c r="F1591" s="190">
        <f>IF(ISBLANK(Nomen.complète!AA1591),"-",Nomen.complète!AA1591)</f>
        <v>5</v>
      </c>
      <c r="G1591" s="191">
        <f>IF(ISBLANK(Nomen.complète!AB1591),"-",Nomen.complète!AB1591)</f>
        <v>90</v>
      </c>
      <c r="H1591" s="191">
        <f>IF(ISBLANK(Nomen.complète!AC1591),"-",Nomen.complète!AC1591)</f>
        <v>0</v>
      </c>
    </row>
    <row r="1592" spans="1:8" x14ac:dyDescent="0.2">
      <c r="A1592" s="164">
        <f>IF(ISBLANK(Nomen.complète!V1592),"-",Nomen.complète!V1592)</f>
        <v>66600000</v>
      </c>
      <c r="B1592" s="189" t="str">
        <f>IF(ISBLANK(Nomen.complète!W1592),"-",Nomen.complète!W1592)</f>
        <v>Mécanicien en machines agricoles, maître</v>
      </c>
      <c r="C1592" s="190">
        <f>IF(ISBLANK(Nomen.complète!X1592),"-",Nomen.complète!X1592)</f>
        <v>18</v>
      </c>
      <c r="D1592" s="190">
        <f>IF(ISBLANK(Nomen.complète!Y1592),"-",Nomen.complète!Y1592)</f>
        <v>65</v>
      </c>
      <c r="E1592" s="190">
        <f>IF(ISBLANK(Nomen.complète!Z1592),"-",Nomen.complète!Z1592)</f>
        <v>1</v>
      </c>
      <c r="F1592" s="190">
        <f>IF(ISBLANK(Nomen.complète!AA1592),"-",Nomen.complète!AA1592)</f>
        <v>5</v>
      </c>
      <c r="G1592" s="191">
        <f>IF(ISBLANK(Nomen.complète!AB1592),"-",Nomen.complète!AB1592)</f>
        <v>90</v>
      </c>
      <c r="H1592" s="191">
        <f>IF(ISBLANK(Nomen.complète!AC1592),"-",Nomen.complète!AC1592)</f>
        <v>0</v>
      </c>
    </row>
    <row r="1593" spans="1:8" x14ac:dyDescent="0.2">
      <c r="A1593" s="164">
        <f>IF(ISBLANK(Nomen.complète!V1593),"-",Nomen.complète!V1593)</f>
        <v>66130000</v>
      </c>
      <c r="B1593" s="189" t="str">
        <f>IF(ISBLANK(Nomen.complète!W1593),"-",Nomen.complète!W1593)</f>
        <v>Mécanicien en machines de chantier, maître</v>
      </c>
      <c r="C1593" s="190">
        <f>IF(ISBLANK(Nomen.complète!X1593),"-",Nomen.complète!X1593)</f>
        <v>18</v>
      </c>
      <c r="D1593" s="190">
        <f>IF(ISBLANK(Nomen.complète!Y1593),"-",Nomen.complète!Y1593)</f>
        <v>65</v>
      </c>
      <c r="E1593" s="190">
        <f>IF(ISBLANK(Nomen.complète!Z1593),"-",Nomen.complète!Z1593)</f>
        <v>1</v>
      </c>
      <c r="F1593" s="190">
        <f>IF(ISBLANK(Nomen.complète!AA1593),"-",Nomen.complète!AA1593)</f>
        <v>5</v>
      </c>
      <c r="G1593" s="191">
        <f>IF(ISBLANK(Nomen.complète!AB1593),"-",Nomen.complète!AB1593)</f>
        <v>90</v>
      </c>
      <c r="H1593" s="191">
        <f>IF(ISBLANK(Nomen.complète!AC1593),"-",Nomen.complète!AC1593)</f>
        <v>0</v>
      </c>
    </row>
    <row r="1594" spans="1:8" x14ac:dyDescent="0.2">
      <c r="A1594" s="164">
        <f>IF(ISBLANK(Nomen.complète!V1594),"-",Nomen.complète!V1594)</f>
        <v>66131000</v>
      </c>
      <c r="B1594" s="189" t="str">
        <f>IF(ISBLANK(Nomen.complète!W1594),"-",Nomen.complète!W1594)</f>
        <v>Mécanicien en machines de chantier, maître (dès 2020)</v>
      </c>
      <c r="C1594" s="190">
        <f>IF(ISBLANK(Nomen.complète!X1594),"-",Nomen.complète!X1594)</f>
        <v>18</v>
      </c>
      <c r="D1594" s="190">
        <f>IF(ISBLANK(Nomen.complète!Y1594),"-",Nomen.complète!Y1594)</f>
        <v>65</v>
      </c>
      <c r="E1594" s="190">
        <f>IF(ISBLANK(Nomen.complète!Z1594),"-",Nomen.complète!Z1594)</f>
        <v>1</v>
      </c>
      <c r="F1594" s="190">
        <f>IF(ISBLANK(Nomen.complète!AA1594),"-",Nomen.complète!AA1594)</f>
        <v>5</v>
      </c>
      <c r="G1594" s="191">
        <f>IF(ISBLANK(Nomen.complète!AB1594),"-",Nomen.complète!AB1594)</f>
        <v>90</v>
      </c>
      <c r="H1594" s="191">
        <f>IF(ISBLANK(Nomen.complète!AC1594),"-",Nomen.complète!AC1594)</f>
        <v>0</v>
      </c>
    </row>
    <row r="1595" spans="1:8" x14ac:dyDescent="0.2">
      <c r="A1595" s="164">
        <f>IF(ISBLANK(Nomen.complète!V1595),"-",Nomen.complète!V1595)</f>
        <v>66620000</v>
      </c>
      <c r="B1595" s="189" t="str">
        <f>IF(ISBLANK(Nomen.complète!W1595),"-",Nomen.complète!W1595)</f>
        <v>Mécanicien sur aéronefs BF</v>
      </c>
      <c r="C1595" s="190">
        <f>IF(ISBLANK(Nomen.complète!X1595),"-",Nomen.complète!X1595)</f>
        <v>18</v>
      </c>
      <c r="D1595" s="190">
        <f>IF(ISBLANK(Nomen.complète!Y1595),"-",Nomen.complète!Y1595)</f>
        <v>65</v>
      </c>
      <c r="E1595" s="190">
        <f>IF(ISBLANK(Nomen.complète!Z1595),"-",Nomen.complète!Z1595)</f>
        <v>1</v>
      </c>
      <c r="F1595" s="190">
        <f>IF(ISBLANK(Nomen.complète!AA1595),"-",Nomen.complète!AA1595)</f>
        <v>5</v>
      </c>
      <c r="G1595" s="191">
        <f>IF(ISBLANK(Nomen.complète!AB1595),"-",Nomen.complète!AB1595)</f>
        <v>90</v>
      </c>
      <c r="H1595" s="191">
        <f>IF(ISBLANK(Nomen.complète!AC1595),"-",Nomen.complète!AC1595)</f>
        <v>0</v>
      </c>
    </row>
    <row r="1596" spans="1:8" x14ac:dyDescent="0.2">
      <c r="A1596" s="164">
        <f>IF(ISBLANK(Nomen.complète!V1596),"-",Nomen.complète!V1596)</f>
        <v>66650000</v>
      </c>
      <c r="B1596" s="189" t="str">
        <f>IF(ISBLANK(Nomen.complète!W1596),"-",Nomen.complète!W1596)</f>
        <v>Mécanicien, maître</v>
      </c>
      <c r="C1596" s="190">
        <f>IF(ISBLANK(Nomen.complète!X1596),"-",Nomen.complète!X1596)</f>
        <v>18</v>
      </c>
      <c r="D1596" s="190">
        <f>IF(ISBLANK(Nomen.complète!Y1596),"-",Nomen.complète!Y1596)</f>
        <v>65</v>
      </c>
      <c r="E1596" s="190">
        <f>IF(ISBLANK(Nomen.complète!Z1596),"-",Nomen.complète!Z1596)</f>
        <v>1</v>
      </c>
      <c r="F1596" s="190">
        <f>IF(ISBLANK(Nomen.complète!AA1596),"-",Nomen.complète!AA1596)</f>
        <v>5</v>
      </c>
      <c r="G1596" s="191">
        <f>IF(ISBLANK(Nomen.complète!AB1596),"-",Nomen.complète!AB1596)</f>
        <v>90</v>
      </c>
      <c r="H1596" s="191">
        <f>IF(ISBLANK(Nomen.complète!AC1596),"-",Nomen.complète!AC1596)</f>
        <v>0</v>
      </c>
    </row>
    <row r="1597" spans="1:8" x14ac:dyDescent="0.2">
      <c r="A1597" s="164">
        <f>IF(ISBLANK(Nomen.complète!V1597),"-",Nomen.complète!V1597)</f>
        <v>66300000</v>
      </c>
      <c r="B1597" s="189" t="str">
        <f>IF(ISBLANK(Nomen.complète!W1597),"-",Nomen.complète!W1597)</f>
        <v>Mécanicien-électricien, maître</v>
      </c>
      <c r="C1597" s="190">
        <f>IF(ISBLANK(Nomen.complète!X1597),"-",Nomen.complète!X1597)</f>
        <v>18</v>
      </c>
      <c r="D1597" s="190">
        <f>IF(ISBLANK(Nomen.complète!Y1597),"-",Nomen.complète!Y1597)</f>
        <v>65</v>
      </c>
      <c r="E1597" s="190">
        <f>IF(ISBLANK(Nomen.complète!Z1597),"-",Nomen.complète!Z1597)</f>
        <v>1</v>
      </c>
      <c r="F1597" s="190">
        <f>IF(ISBLANK(Nomen.complète!AA1597),"-",Nomen.complète!AA1597)</f>
        <v>5</v>
      </c>
      <c r="G1597" s="191">
        <f>IF(ISBLANK(Nomen.complète!AB1597),"-",Nomen.complète!AB1597)</f>
        <v>90</v>
      </c>
      <c r="H1597" s="191">
        <f>IF(ISBLANK(Nomen.complète!AC1597),"-",Nomen.complète!AC1597)</f>
        <v>0</v>
      </c>
    </row>
    <row r="1598" spans="1:8" x14ac:dyDescent="0.2">
      <c r="A1598" s="164">
        <f>IF(ISBLANK(Nomen.complète!V1598),"-",Nomen.complète!V1598)</f>
        <v>66601000</v>
      </c>
      <c r="B1598" s="189" t="str">
        <f>IF(ISBLANK(Nomen.complète!W1598),"-",Nomen.complète!W1598)</f>
        <v>Mécanicien/Mécanicienne en machines agricoles, maître (dès 2020)</v>
      </c>
      <c r="C1598" s="190">
        <f>IF(ISBLANK(Nomen.complète!X1598),"-",Nomen.complète!X1598)</f>
        <v>18</v>
      </c>
      <c r="D1598" s="190">
        <f>IF(ISBLANK(Nomen.complète!Y1598),"-",Nomen.complète!Y1598)</f>
        <v>65</v>
      </c>
      <c r="E1598" s="190">
        <f>IF(ISBLANK(Nomen.complète!Z1598),"-",Nomen.complète!Z1598)</f>
        <v>1</v>
      </c>
      <c r="F1598" s="190">
        <f>IF(ISBLANK(Nomen.complète!AA1598),"-",Nomen.complète!AA1598)</f>
        <v>5</v>
      </c>
      <c r="G1598" s="191">
        <f>IF(ISBLANK(Nomen.complète!AB1598),"-",Nomen.complète!AB1598)</f>
        <v>90</v>
      </c>
      <c r="H1598" s="191">
        <f>IF(ISBLANK(Nomen.complète!AC1598),"-",Nomen.complète!AC1598)</f>
        <v>0</v>
      </c>
    </row>
    <row r="1599" spans="1:8" x14ac:dyDescent="0.2">
      <c r="A1599" s="164">
        <f>IF(ISBLANK(Nomen.complète!V1599),"-",Nomen.complète!V1599)</f>
        <v>85411000</v>
      </c>
      <c r="B1599" s="189" t="str">
        <f>IF(ISBLANK(Nomen.complète!W1599),"-",Nomen.complète!W1599)</f>
        <v>Médiamaticien BF</v>
      </c>
      <c r="C1599" s="190">
        <f>IF(ISBLANK(Nomen.complète!X1599),"-",Nomen.complète!X1599)</f>
        <v>18</v>
      </c>
      <c r="D1599" s="190">
        <f>IF(ISBLANK(Nomen.complète!Y1599),"-",Nomen.complète!Y1599)</f>
        <v>65</v>
      </c>
      <c r="E1599" s="190">
        <f>IF(ISBLANK(Nomen.complète!Z1599),"-",Nomen.complète!Z1599)</f>
        <v>1</v>
      </c>
      <c r="F1599" s="190">
        <f>IF(ISBLANK(Nomen.complète!AA1599),"-",Nomen.complète!AA1599)</f>
        <v>5</v>
      </c>
      <c r="G1599" s="191">
        <f>IF(ISBLANK(Nomen.complète!AB1599),"-",Nomen.complète!AB1599)</f>
        <v>90</v>
      </c>
      <c r="H1599" s="191">
        <f>IF(ISBLANK(Nomen.complète!AC1599),"-",Nomen.complète!AC1599)</f>
        <v>0</v>
      </c>
    </row>
    <row r="1600" spans="1:8" x14ac:dyDescent="0.2">
      <c r="A1600" s="164">
        <f>IF(ISBLANK(Nomen.complète!V1600),"-",Nomen.complète!V1600)</f>
        <v>93991000</v>
      </c>
      <c r="B1600" s="189" t="str">
        <f>IF(ISBLANK(Nomen.complète!W1600),"-",Nomen.complète!W1600)</f>
        <v>Médias ES (OCM 2005)</v>
      </c>
      <c r="C1600" s="190">
        <f>IF(ISBLANK(Nomen.complète!X1600),"-",Nomen.complète!X1600)</f>
        <v>18</v>
      </c>
      <c r="D1600" s="190">
        <f>IF(ISBLANK(Nomen.complète!Y1600),"-",Nomen.complète!Y1600)</f>
        <v>65</v>
      </c>
      <c r="E1600" s="190">
        <f>IF(ISBLANK(Nomen.complète!Z1600),"-",Nomen.complète!Z1600)</f>
        <v>1</v>
      </c>
      <c r="F1600" s="190">
        <f>IF(ISBLANK(Nomen.complète!AA1600),"-",Nomen.complète!AA1600)</f>
        <v>5</v>
      </c>
      <c r="G1600" s="191">
        <f>IF(ISBLANK(Nomen.complète!AB1600),"-",Nomen.complète!AB1600)</f>
        <v>0</v>
      </c>
      <c r="H1600" s="191">
        <f>IF(ISBLANK(Nomen.complète!AC1600),"-",Nomen.complète!AC1600)</f>
        <v>0</v>
      </c>
    </row>
    <row r="1601" spans="1:8" x14ac:dyDescent="0.2">
      <c r="A1601" s="164">
        <f>IF(ISBLANK(Nomen.complète!V1601),"-",Nomen.complète!V1601)</f>
        <v>84456000</v>
      </c>
      <c r="B1601" s="189" t="str">
        <f>IF(ISBLANK(Nomen.complète!W1601),"-",Nomen.complète!W1601)</f>
        <v>Naturopathe (tertiaire - non réglementé)</v>
      </c>
      <c r="C1601" s="190">
        <f>IF(ISBLANK(Nomen.complète!X1601),"-",Nomen.complète!X1601)</f>
        <v>18</v>
      </c>
      <c r="D1601" s="190">
        <f>IF(ISBLANK(Nomen.complète!Y1601),"-",Nomen.complète!Y1601)</f>
        <v>65</v>
      </c>
      <c r="E1601" s="190">
        <f>IF(ISBLANK(Nomen.complète!Z1601),"-",Nomen.complète!Z1601)</f>
        <v>1</v>
      </c>
      <c r="F1601" s="190">
        <f>IF(ISBLANK(Nomen.complète!AA1601),"-",Nomen.complète!AA1601)</f>
        <v>5</v>
      </c>
      <c r="G1601" s="191">
        <f>IF(ISBLANK(Nomen.complète!AB1601),"-",Nomen.complète!AB1601)</f>
        <v>90</v>
      </c>
      <c r="H1601" s="191">
        <f>IF(ISBLANK(Nomen.complète!AC1601),"-",Nomen.complète!AC1601)</f>
        <v>0</v>
      </c>
    </row>
    <row r="1602" spans="1:8" x14ac:dyDescent="0.2">
      <c r="A1602" s="164">
        <f>IF(ISBLANK(Nomen.complète!V1602),"-",Nomen.complète!V1602)</f>
        <v>84456502</v>
      </c>
      <c r="B1602" s="189" t="str">
        <f>IF(ISBLANK(Nomen.complète!W1602),"-",Nomen.complète!W1602)</f>
        <v>Naturopathe, dipl. - Homéopathie</v>
      </c>
      <c r="C1602" s="190">
        <f>IF(ISBLANK(Nomen.complète!X1602),"-",Nomen.complète!X1602)</f>
        <v>18</v>
      </c>
      <c r="D1602" s="190">
        <f>IF(ISBLANK(Nomen.complète!Y1602),"-",Nomen.complète!Y1602)</f>
        <v>65</v>
      </c>
      <c r="E1602" s="190">
        <f>IF(ISBLANK(Nomen.complète!Z1602),"-",Nomen.complète!Z1602)</f>
        <v>1</v>
      </c>
      <c r="F1602" s="190">
        <f>IF(ISBLANK(Nomen.complète!AA1602),"-",Nomen.complète!AA1602)</f>
        <v>5</v>
      </c>
      <c r="G1602" s="191">
        <f>IF(ISBLANK(Nomen.complète!AB1602),"-",Nomen.complète!AB1602)</f>
        <v>90</v>
      </c>
      <c r="H1602" s="191">
        <f>IF(ISBLANK(Nomen.complète!AC1602),"-",Nomen.complète!AC1602)</f>
        <v>0</v>
      </c>
    </row>
    <row r="1603" spans="1:8" x14ac:dyDescent="0.2">
      <c r="A1603" s="164">
        <f>IF(ISBLANK(Nomen.complète!V1603),"-",Nomen.complète!V1603)</f>
        <v>84456501</v>
      </c>
      <c r="B1603" s="189" t="str">
        <f>IF(ISBLANK(Nomen.complète!W1603),"-",Nomen.complète!W1603)</f>
        <v>Naturopathe, dipl. - Médecine ayurvédique</v>
      </c>
      <c r="C1603" s="190">
        <f>IF(ISBLANK(Nomen.complète!X1603),"-",Nomen.complète!X1603)</f>
        <v>18</v>
      </c>
      <c r="D1603" s="190">
        <f>IF(ISBLANK(Nomen.complète!Y1603),"-",Nomen.complète!Y1603)</f>
        <v>65</v>
      </c>
      <c r="E1603" s="190">
        <f>IF(ISBLANK(Nomen.complète!Z1603),"-",Nomen.complète!Z1603)</f>
        <v>1</v>
      </c>
      <c r="F1603" s="190">
        <f>IF(ISBLANK(Nomen.complète!AA1603),"-",Nomen.complète!AA1603)</f>
        <v>5</v>
      </c>
      <c r="G1603" s="191">
        <f>IF(ISBLANK(Nomen.complète!AB1603),"-",Nomen.complète!AB1603)</f>
        <v>90</v>
      </c>
      <c r="H1603" s="191">
        <f>IF(ISBLANK(Nomen.complète!AC1603),"-",Nomen.complète!AC1603)</f>
        <v>0</v>
      </c>
    </row>
    <row r="1604" spans="1:8" x14ac:dyDescent="0.2">
      <c r="A1604" s="164">
        <f>IF(ISBLANK(Nomen.complète!V1604),"-",Nomen.complète!V1604)</f>
        <v>84456504</v>
      </c>
      <c r="B1604" s="189" t="str">
        <f>IF(ISBLANK(Nomen.complète!W1604),"-",Nomen.complète!W1604)</f>
        <v>Naturopathe, dipl. - Médecine naturelle traditionnelle européenne MTE</v>
      </c>
      <c r="C1604" s="190">
        <f>IF(ISBLANK(Nomen.complète!X1604),"-",Nomen.complète!X1604)</f>
        <v>18</v>
      </c>
      <c r="D1604" s="190">
        <f>IF(ISBLANK(Nomen.complète!Y1604),"-",Nomen.complète!Y1604)</f>
        <v>65</v>
      </c>
      <c r="E1604" s="190">
        <f>IF(ISBLANK(Nomen.complète!Z1604),"-",Nomen.complète!Z1604)</f>
        <v>1</v>
      </c>
      <c r="F1604" s="190">
        <f>IF(ISBLANK(Nomen.complète!AA1604),"-",Nomen.complète!AA1604)</f>
        <v>5</v>
      </c>
      <c r="G1604" s="191">
        <f>IF(ISBLANK(Nomen.complète!AB1604),"-",Nomen.complète!AB1604)</f>
        <v>90</v>
      </c>
      <c r="H1604" s="191">
        <f>IF(ISBLANK(Nomen.complète!AC1604),"-",Nomen.complète!AC1604)</f>
        <v>0</v>
      </c>
    </row>
    <row r="1605" spans="1:8" x14ac:dyDescent="0.2">
      <c r="A1605" s="164">
        <f>IF(ISBLANK(Nomen.complète!V1605),"-",Nomen.complète!V1605)</f>
        <v>84456503</v>
      </c>
      <c r="B1605" s="189" t="str">
        <f>IF(ISBLANK(Nomen.complète!W1605),"-",Nomen.complète!W1605)</f>
        <v>Naturopathe, dipl. - Médecine traditionnelle chinoise MTC</v>
      </c>
      <c r="C1605" s="190">
        <f>IF(ISBLANK(Nomen.complète!X1605),"-",Nomen.complète!X1605)</f>
        <v>18</v>
      </c>
      <c r="D1605" s="190">
        <f>IF(ISBLANK(Nomen.complète!Y1605),"-",Nomen.complète!Y1605)</f>
        <v>65</v>
      </c>
      <c r="E1605" s="190">
        <f>IF(ISBLANK(Nomen.complète!Z1605),"-",Nomen.complète!Z1605)</f>
        <v>1</v>
      </c>
      <c r="F1605" s="190">
        <f>IF(ISBLANK(Nomen.complète!AA1605),"-",Nomen.complète!AA1605)</f>
        <v>5</v>
      </c>
      <c r="G1605" s="191">
        <f>IF(ISBLANK(Nomen.complète!AB1605),"-",Nomen.complète!AB1605)</f>
        <v>90</v>
      </c>
      <c r="H1605" s="191">
        <f>IF(ISBLANK(Nomen.complète!AC1605),"-",Nomen.complète!AC1605)</f>
        <v>0</v>
      </c>
    </row>
    <row r="1606" spans="1:8" x14ac:dyDescent="0.2">
      <c r="A1606" s="164">
        <f>IF(ISBLANK(Nomen.complète!V1606),"-",Nomen.complète!V1606)</f>
        <v>84456500</v>
      </c>
      <c r="B1606" s="189" t="str">
        <f>IF(ISBLANK(Nomen.complète!W1606),"-",Nomen.complète!W1606)</f>
        <v>Naturopathe, dipl. - sans autres indications</v>
      </c>
      <c r="C1606" s="190">
        <f>IF(ISBLANK(Nomen.complète!X1606),"-",Nomen.complète!X1606)</f>
        <v>18</v>
      </c>
      <c r="D1606" s="190">
        <f>IF(ISBLANK(Nomen.complète!Y1606),"-",Nomen.complète!Y1606)</f>
        <v>65</v>
      </c>
      <c r="E1606" s="190">
        <f>IF(ISBLANK(Nomen.complète!Z1606),"-",Nomen.complète!Z1606)</f>
        <v>1</v>
      </c>
      <c r="F1606" s="190">
        <f>IF(ISBLANK(Nomen.complète!AA1606),"-",Nomen.complète!AA1606)</f>
        <v>5</v>
      </c>
      <c r="G1606" s="191">
        <f>IF(ISBLANK(Nomen.complète!AB1606),"-",Nomen.complète!AB1606)</f>
        <v>90</v>
      </c>
      <c r="H1606" s="191">
        <f>IF(ISBLANK(Nomen.complète!AC1606),"-",Nomen.complète!AC1606)</f>
        <v>0</v>
      </c>
    </row>
    <row r="1607" spans="1:8" x14ac:dyDescent="0.2">
      <c r="A1607" s="164">
        <f>IF(ISBLANK(Nomen.complète!V1607),"-",Nomen.complète!V1607)</f>
        <v>81050000</v>
      </c>
      <c r="B1607" s="189" t="str">
        <f>IF(ISBLANK(Nomen.complète!W1607),"-",Nomen.complète!W1607)</f>
        <v>Nettoyeur chimique, dipl.</v>
      </c>
      <c r="C1607" s="190">
        <f>IF(ISBLANK(Nomen.complète!X1607),"-",Nomen.complète!X1607)</f>
        <v>18</v>
      </c>
      <c r="D1607" s="190">
        <f>IF(ISBLANK(Nomen.complète!Y1607),"-",Nomen.complète!Y1607)</f>
        <v>65</v>
      </c>
      <c r="E1607" s="190">
        <f>IF(ISBLANK(Nomen.complète!Z1607),"-",Nomen.complète!Z1607)</f>
        <v>1</v>
      </c>
      <c r="F1607" s="190">
        <f>IF(ISBLANK(Nomen.complète!AA1607),"-",Nomen.complète!AA1607)</f>
        <v>5</v>
      </c>
      <c r="G1607" s="191">
        <f>IF(ISBLANK(Nomen.complète!AB1607),"-",Nomen.complète!AB1607)</f>
        <v>90</v>
      </c>
      <c r="H1607" s="191">
        <f>IF(ISBLANK(Nomen.complète!AC1607),"-",Nomen.complète!AC1607)</f>
        <v>0</v>
      </c>
    </row>
    <row r="1608" spans="1:8" x14ac:dyDescent="0.2">
      <c r="A1608" s="164">
        <f>IF(ISBLANK(Nomen.complète!V1608),"-",Nomen.complète!V1608)</f>
        <v>81080000</v>
      </c>
      <c r="B1608" s="189" t="str">
        <f>IF(ISBLANK(Nomen.complète!W1608),"-",Nomen.complète!W1608)</f>
        <v>Nettoyeur de bâtiments, dipl.</v>
      </c>
      <c r="C1608" s="190">
        <f>IF(ISBLANK(Nomen.complète!X1608),"-",Nomen.complète!X1608)</f>
        <v>18</v>
      </c>
      <c r="D1608" s="190">
        <f>IF(ISBLANK(Nomen.complète!Y1608),"-",Nomen.complète!Y1608)</f>
        <v>65</v>
      </c>
      <c r="E1608" s="190">
        <f>IF(ISBLANK(Nomen.complète!Z1608),"-",Nomen.complète!Z1608)</f>
        <v>1</v>
      </c>
      <c r="F1608" s="190">
        <f>IF(ISBLANK(Nomen.complète!AA1608),"-",Nomen.complète!AA1608)</f>
        <v>5</v>
      </c>
      <c r="G1608" s="191">
        <f>IF(ISBLANK(Nomen.complète!AB1608),"-",Nomen.complète!AB1608)</f>
        <v>90</v>
      </c>
      <c r="H1608" s="191">
        <f>IF(ISBLANK(Nomen.complète!AC1608),"-",Nomen.complète!AC1608)</f>
        <v>0</v>
      </c>
    </row>
    <row r="1609" spans="1:8" x14ac:dyDescent="0.2">
      <c r="A1609" s="164">
        <f>IF(ISBLANK(Nomen.complète!V1609),"-",Nomen.complète!V1609)</f>
        <v>75850000</v>
      </c>
      <c r="B1609" s="189" t="str">
        <f>IF(ISBLANK(Nomen.complète!W1609),"-",Nomen.complète!W1609)</f>
        <v>Négociant de vins, dipl.</v>
      </c>
      <c r="C1609" s="190">
        <f>IF(ISBLANK(Nomen.complète!X1609),"-",Nomen.complète!X1609)</f>
        <v>18</v>
      </c>
      <c r="D1609" s="190">
        <f>IF(ISBLANK(Nomen.complète!Y1609),"-",Nomen.complète!Y1609)</f>
        <v>65</v>
      </c>
      <c r="E1609" s="190">
        <f>IF(ISBLANK(Nomen.complète!Z1609),"-",Nomen.complète!Z1609)</f>
        <v>1</v>
      </c>
      <c r="F1609" s="190">
        <f>IF(ISBLANK(Nomen.complète!AA1609),"-",Nomen.complète!AA1609)</f>
        <v>5</v>
      </c>
      <c r="G1609" s="191">
        <f>IF(ISBLANK(Nomen.complète!AB1609),"-",Nomen.complète!AB1609)</f>
        <v>90</v>
      </c>
      <c r="H1609" s="191">
        <f>IF(ISBLANK(Nomen.complète!AC1609),"-",Nomen.complète!AC1609)</f>
        <v>0</v>
      </c>
    </row>
    <row r="1610" spans="1:8" x14ac:dyDescent="0.2">
      <c r="A1610" s="164">
        <f>IF(ISBLANK(Nomen.complète!V1610),"-",Nomen.complète!V1610)</f>
        <v>74330000</v>
      </c>
      <c r="B1610" s="189" t="str">
        <f>IF(ISBLANK(Nomen.complète!W1610),"-",Nomen.complète!W1610)</f>
        <v>Officier de l'état civil BF</v>
      </c>
      <c r="C1610" s="190">
        <f>IF(ISBLANK(Nomen.complète!X1610),"-",Nomen.complète!X1610)</f>
        <v>18</v>
      </c>
      <c r="D1610" s="190">
        <f>IF(ISBLANK(Nomen.complète!Y1610),"-",Nomen.complète!Y1610)</f>
        <v>65</v>
      </c>
      <c r="E1610" s="190">
        <f>IF(ISBLANK(Nomen.complète!Z1610),"-",Nomen.complète!Z1610)</f>
        <v>1</v>
      </c>
      <c r="F1610" s="190">
        <f>IF(ISBLANK(Nomen.complète!AA1610),"-",Nomen.complète!AA1610)</f>
        <v>5</v>
      </c>
      <c r="G1610" s="191">
        <f>IF(ISBLANK(Nomen.complète!AB1610),"-",Nomen.complète!AB1610)</f>
        <v>90</v>
      </c>
      <c r="H1610" s="191">
        <f>IF(ISBLANK(Nomen.complète!AC1610),"-",Nomen.complète!AC1610)</f>
        <v>0</v>
      </c>
    </row>
    <row r="1611" spans="1:8" x14ac:dyDescent="0.2">
      <c r="A1611" s="164">
        <f>IF(ISBLANK(Nomen.complète!V1611),"-",Nomen.complète!V1611)</f>
        <v>84150000</v>
      </c>
      <c r="B1611" s="189" t="str">
        <f>IF(ISBLANK(Nomen.complète!W1611),"-",Nomen.complète!W1611)</f>
        <v>Opticien, dipl.</v>
      </c>
      <c r="C1611" s="190">
        <f>IF(ISBLANK(Nomen.complète!X1611),"-",Nomen.complète!X1611)</f>
        <v>18</v>
      </c>
      <c r="D1611" s="190">
        <f>IF(ISBLANK(Nomen.complète!Y1611),"-",Nomen.complète!Y1611)</f>
        <v>65</v>
      </c>
      <c r="E1611" s="190">
        <f>IF(ISBLANK(Nomen.complète!Z1611),"-",Nomen.complète!Z1611)</f>
        <v>1</v>
      </c>
      <c r="F1611" s="190">
        <f>IF(ISBLANK(Nomen.complète!AA1611),"-",Nomen.complète!AA1611)</f>
        <v>5</v>
      </c>
      <c r="G1611" s="191">
        <f>IF(ISBLANK(Nomen.complète!AB1611),"-",Nomen.complète!AB1611)</f>
        <v>90</v>
      </c>
      <c r="H1611" s="191">
        <f>IF(ISBLANK(Nomen.complète!AC1611),"-",Nomen.complète!AC1611)</f>
        <v>0</v>
      </c>
    </row>
    <row r="1612" spans="1:8" x14ac:dyDescent="0.2">
      <c r="A1612" s="164">
        <f>IF(ISBLANK(Nomen.complète!V1612),"-",Nomen.complète!V1612)</f>
        <v>71480000</v>
      </c>
      <c r="B1612" s="189" t="str">
        <f>IF(ISBLANK(Nomen.complète!W1612),"-",Nomen.complète!W1612)</f>
        <v>Opérateur d'installations de centrale nucléaire BF</v>
      </c>
      <c r="C1612" s="190">
        <f>IF(ISBLANK(Nomen.complète!X1612),"-",Nomen.complète!X1612)</f>
        <v>18</v>
      </c>
      <c r="D1612" s="190">
        <f>IF(ISBLANK(Nomen.complète!Y1612),"-",Nomen.complète!Y1612)</f>
        <v>65</v>
      </c>
      <c r="E1612" s="190">
        <f>IF(ISBLANK(Nomen.complète!Z1612),"-",Nomen.complète!Z1612)</f>
        <v>1</v>
      </c>
      <c r="F1612" s="190">
        <f>IF(ISBLANK(Nomen.complète!AA1612),"-",Nomen.complète!AA1612)</f>
        <v>5</v>
      </c>
      <c r="G1612" s="191">
        <f>IF(ISBLANK(Nomen.complète!AB1612),"-",Nomen.complète!AB1612)</f>
        <v>90</v>
      </c>
      <c r="H1612" s="191">
        <f>IF(ISBLANK(Nomen.complète!AC1612),"-",Nomen.complète!AC1612)</f>
        <v>0</v>
      </c>
    </row>
    <row r="1613" spans="1:8" x14ac:dyDescent="0.2">
      <c r="A1613" s="164">
        <f>IF(ISBLANK(Nomen.complète!V1613),"-",Nomen.complète!V1613)</f>
        <v>84940000</v>
      </c>
      <c r="B1613" s="189" t="str">
        <f>IF(ISBLANK(Nomen.complète!W1613),"-",Nomen.complète!W1613)</f>
        <v>Opérateur de centrale d'appels d'urgence BF</v>
      </c>
      <c r="C1613" s="190">
        <f>IF(ISBLANK(Nomen.complète!X1613),"-",Nomen.complète!X1613)</f>
        <v>18</v>
      </c>
      <c r="D1613" s="190">
        <f>IF(ISBLANK(Nomen.complète!Y1613),"-",Nomen.complète!Y1613)</f>
        <v>65</v>
      </c>
      <c r="E1613" s="190">
        <f>IF(ISBLANK(Nomen.complète!Z1613),"-",Nomen.complète!Z1613)</f>
        <v>1</v>
      </c>
      <c r="F1613" s="190">
        <f>IF(ISBLANK(Nomen.complète!AA1613),"-",Nomen.complète!AA1613)</f>
        <v>5</v>
      </c>
      <c r="G1613" s="191">
        <f>IF(ISBLANK(Nomen.complète!AB1613),"-",Nomen.complète!AB1613)</f>
        <v>90</v>
      </c>
      <c r="H1613" s="191">
        <f>IF(ISBLANK(Nomen.complète!AC1613),"-",Nomen.complète!AC1613)</f>
        <v>0</v>
      </c>
    </row>
    <row r="1614" spans="1:8" x14ac:dyDescent="0.2">
      <c r="A1614" s="164">
        <f>IF(ISBLANK(Nomen.complète!V1614),"-",Nomen.complète!V1614)</f>
        <v>66330000</v>
      </c>
      <c r="B1614" s="189" t="str">
        <f>IF(ISBLANK(Nomen.complète!W1614),"-",Nomen.complète!W1614)</f>
        <v>Opérateur d‘installations de centrale nucléaire BF</v>
      </c>
      <c r="C1614" s="190">
        <f>IF(ISBLANK(Nomen.complète!X1614),"-",Nomen.complète!X1614)</f>
        <v>18</v>
      </c>
      <c r="D1614" s="190">
        <f>IF(ISBLANK(Nomen.complète!Y1614),"-",Nomen.complète!Y1614)</f>
        <v>65</v>
      </c>
      <c r="E1614" s="190">
        <f>IF(ISBLANK(Nomen.complète!Z1614),"-",Nomen.complète!Z1614)</f>
        <v>1</v>
      </c>
      <c r="F1614" s="190">
        <f>IF(ISBLANK(Nomen.complète!AA1614),"-",Nomen.complète!AA1614)</f>
        <v>5</v>
      </c>
      <c r="G1614" s="191">
        <f>IF(ISBLANK(Nomen.complète!AB1614),"-",Nomen.complète!AB1614)</f>
        <v>90</v>
      </c>
      <c r="H1614" s="191">
        <f>IF(ISBLANK(Nomen.complète!AC1614),"-",Nomen.complète!AC1614)</f>
        <v>0</v>
      </c>
    </row>
    <row r="1615" spans="1:8" x14ac:dyDescent="0.2">
      <c r="A1615" s="164">
        <f>IF(ISBLANK(Nomen.complète!V1615),"-",Nomen.complète!V1615)</f>
        <v>66710000</v>
      </c>
      <c r="B1615" s="189" t="str">
        <f>IF(ISBLANK(Nomen.complète!W1615),"-",Nomen.complète!W1615)</f>
        <v>Opérateur en fabrication mécanique (tertiaire - non réglementé)</v>
      </c>
      <c r="C1615" s="190">
        <f>IF(ISBLANK(Nomen.complète!X1615),"-",Nomen.complète!X1615)</f>
        <v>18</v>
      </c>
      <c r="D1615" s="190">
        <f>IF(ISBLANK(Nomen.complète!Y1615),"-",Nomen.complète!Y1615)</f>
        <v>65</v>
      </c>
      <c r="E1615" s="190">
        <f>IF(ISBLANK(Nomen.complète!Z1615),"-",Nomen.complète!Z1615)</f>
        <v>1</v>
      </c>
      <c r="F1615" s="190">
        <f>IF(ISBLANK(Nomen.complète!AA1615),"-",Nomen.complète!AA1615)</f>
        <v>5</v>
      </c>
      <c r="G1615" s="191">
        <f>IF(ISBLANK(Nomen.complète!AB1615),"-",Nomen.complète!AB1615)</f>
        <v>90</v>
      </c>
      <c r="H1615" s="191">
        <f>IF(ISBLANK(Nomen.complète!AC1615),"-",Nomen.complète!AC1615)</f>
        <v>0</v>
      </c>
    </row>
    <row r="1616" spans="1:8" x14ac:dyDescent="0.2">
      <c r="A1616" s="164">
        <f>IF(ISBLANK(Nomen.complète!V1616),"-",Nomen.complète!V1616)</f>
        <v>85410000</v>
      </c>
      <c r="B1616" s="189" t="str">
        <f>IF(ISBLANK(Nomen.complète!W1616),"-",Nomen.complète!W1616)</f>
        <v>Opérateur multimédia BF</v>
      </c>
      <c r="C1616" s="190">
        <f>IF(ISBLANK(Nomen.complète!X1616),"-",Nomen.complète!X1616)</f>
        <v>18</v>
      </c>
      <c r="D1616" s="190">
        <f>IF(ISBLANK(Nomen.complète!Y1616),"-",Nomen.complète!Y1616)</f>
        <v>65</v>
      </c>
      <c r="E1616" s="190">
        <f>IF(ISBLANK(Nomen.complète!Z1616),"-",Nomen.complète!Z1616)</f>
        <v>1</v>
      </c>
      <c r="F1616" s="190">
        <f>IF(ISBLANK(Nomen.complète!AA1616),"-",Nomen.complète!AA1616)</f>
        <v>5</v>
      </c>
      <c r="G1616" s="191">
        <f>IF(ISBLANK(Nomen.complète!AB1616),"-",Nomen.complète!AB1616)</f>
        <v>90</v>
      </c>
      <c r="H1616" s="191">
        <f>IF(ISBLANK(Nomen.complète!AC1616),"-",Nomen.complète!AC1616)</f>
        <v>0</v>
      </c>
    </row>
    <row r="1617" spans="1:8" x14ac:dyDescent="0.2">
      <c r="A1617" s="164">
        <f>IF(ISBLANK(Nomen.complète!V1617),"-",Nomen.complète!V1617)</f>
        <v>68700000</v>
      </c>
      <c r="B1617" s="189" t="str">
        <f>IF(ISBLANK(Nomen.complète!W1617),"-",Nomen.complète!W1617)</f>
        <v>Orfèvre en argenterie, maître</v>
      </c>
      <c r="C1617" s="190">
        <f>IF(ISBLANK(Nomen.complète!X1617),"-",Nomen.complète!X1617)</f>
        <v>18</v>
      </c>
      <c r="D1617" s="190">
        <f>IF(ISBLANK(Nomen.complète!Y1617),"-",Nomen.complète!Y1617)</f>
        <v>65</v>
      </c>
      <c r="E1617" s="190">
        <f>IF(ISBLANK(Nomen.complète!Z1617),"-",Nomen.complète!Z1617)</f>
        <v>1</v>
      </c>
      <c r="F1617" s="190">
        <f>IF(ISBLANK(Nomen.complète!AA1617),"-",Nomen.complète!AA1617)</f>
        <v>5</v>
      </c>
      <c r="G1617" s="191">
        <f>IF(ISBLANK(Nomen.complète!AB1617),"-",Nomen.complète!AB1617)</f>
        <v>90</v>
      </c>
      <c r="H1617" s="191">
        <f>IF(ISBLANK(Nomen.complète!AC1617),"-",Nomen.complète!AC1617)</f>
        <v>0</v>
      </c>
    </row>
    <row r="1618" spans="1:8" x14ac:dyDescent="0.2">
      <c r="A1618" s="164">
        <f>IF(ISBLANK(Nomen.complète!V1618),"-",Nomen.complète!V1618)</f>
        <v>73800000</v>
      </c>
      <c r="B1618" s="189" t="str">
        <f>IF(ISBLANK(Nomen.complète!W1618),"-",Nomen.complète!W1618)</f>
        <v>Organisateur BF</v>
      </c>
      <c r="C1618" s="190">
        <f>IF(ISBLANK(Nomen.complète!X1618),"-",Nomen.complète!X1618)</f>
        <v>18</v>
      </c>
      <c r="D1618" s="190">
        <f>IF(ISBLANK(Nomen.complète!Y1618),"-",Nomen.complète!Y1618)</f>
        <v>65</v>
      </c>
      <c r="E1618" s="190">
        <f>IF(ISBLANK(Nomen.complète!Z1618),"-",Nomen.complète!Z1618)</f>
        <v>1</v>
      </c>
      <c r="F1618" s="190">
        <f>IF(ISBLANK(Nomen.complète!AA1618),"-",Nomen.complète!AA1618)</f>
        <v>5</v>
      </c>
      <c r="G1618" s="191">
        <f>IF(ISBLANK(Nomen.complète!AB1618),"-",Nomen.complète!AB1618)</f>
        <v>90</v>
      </c>
      <c r="H1618" s="191">
        <f>IF(ISBLANK(Nomen.complète!AC1618),"-",Nomen.complète!AC1618)</f>
        <v>0</v>
      </c>
    </row>
    <row r="1619" spans="1:8" x14ac:dyDescent="0.2">
      <c r="A1619" s="164">
        <f>IF(ISBLANK(Nomen.complète!V1619),"-",Nomen.complète!V1619)</f>
        <v>77680000</v>
      </c>
      <c r="B1619" s="189" t="str">
        <f>IF(ISBLANK(Nomen.complète!W1619),"-",Nomen.complète!W1619)</f>
        <v>Organisateur d'événements (tertiaire - non réglementé)</v>
      </c>
      <c r="C1619" s="190">
        <f>IF(ISBLANK(Nomen.complète!X1619),"-",Nomen.complète!X1619)</f>
        <v>18</v>
      </c>
      <c r="D1619" s="190">
        <f>IF(ISBLANK(Nomen.complète!Y1619),"-",Nomen.complète!Y1619)</f>
        <v>65</v>
      </c>
      <c r="E1619" s="190">
        <f>IF(ISBLANK(Nomen.complète!Z1619),"-",Nomen.complète!Z1619)</f>
        <v>1</v>
      </c>
      <c r="F1619" s="190">
        <f>IF(ISBLANK(Nomen.complète!AA1619),"-",Nomen.complète!AA1619)</f>
        <v>5</v>
      </c>
      <c r="G1619" s="191">
        <f>IF(ISBLANK(Nomen.complète!AB1619),"-",Nomen.complète!AB1619)</f>
        <v>90</v>
      </c>
      <c r="H1619" s="191">
        <f>IF(ISBLANK(Nomen.complète!AC1619),"-",Nomen.complète!AC1619)</f>
        <v>0</v>
      </c>
    </row>
    <row r="1620" spans="1:8" x14ac:dyDescent="0.2">
      <c r="A1620" s="164">
        <f>IF(ISBLANK(Nomen.complète!V1620),"-",Nomen.complète!V1620)</f>
        <v>73850000</v>
      </c>
      <c r="B1620" s="189" t="str">
        <f>IF(ISBLANK(Nomen.complète!W1620),"-",Nomen.complète!W1620)</f>
        <v>Organisateur, dipl.</v>
      </c>
      <c r="C1620" s="190">
        <f>IF(ISBLANK(Nomen.complète!X1620),"-",Nomen.complète!X1620)</f>
        <v>18</v>
      </c>
      <c r="D1620" s="190">
        <f>IF(ISBLANK(Nomen.complète!Y1620),"-",Nomen.complète!Y1620)</f>
        <v>65</v>
      </c>
      <c r="E1620" s="190">
        <f>IF(ISBLANK(Nomen.complète!Z1620),"-",Nomen.complète!Z1620)</f>
        <v>1</v>
      </c>
      <c r="F1620" s="190">
        <f>IF(ISBLANK(Nomen.complète!AA1620),"-",Nomen.complète!AA1620)</f>
        <v>5</v>
      </c>
      <c r="G1620" s="191">
        <f>IF(ISBLANK(Nomen.complète!AB1620),"-",Nomen.complète!AB1620)</f>
        <v>90</v>
      </c>
      <c r="H1620" s="191">
        <f>IF(ISBLANK(Nomen.complète!AC1620),"-",Nomen.complète!AC1620)</f>
        <v>0</v>
      </c>
    </row>
    <row r="1621" spans="1:8" x14ac:dyDescent="0.2">
      <c r="A1621" s="164">
        <f>IF(ISBLANK(Nomen.complète!V1621),"-",Nomen.complète!V1621)</f>
        <v>85422000</v>
      </c>
      <c r="B1621" s="189" t="str">
        <f>IF(ISBLANK(Nomen.complète!W1621),"-",Nomen.complète!W1621)</f>
        <v>Organiste (tertiaire - non réglementé)</v>
      </c>
      <c r="C1621" s="190">
        <f>IF(ISBLANK(Nomen.complète!X1621),"-",Nomen.complète!X1621)</f>
        <v>18</v>
      </c>
      <c r="D1621" s="190">
        <f>IF(ISBLANK(Nomen.complète!Y1621),"-",Nomen.complète!Y1621)</f>
        <v>65</v>
      </c>
      <c r="E1621" s="190">
        <f>IF(ISBLANK(Nomen.complète!Z1621),"-",Nomen.complète!Z1621)</f>
        <v>1</v>
      </c>
      <c r="F1621" s="190">
        <f>IF(ISBLANK(Nomen.complète!AA1621),"-",Nomen.complète!AA1621)</f>
        <v>2</v>
      </c>
      <c r="G1621" s="191">
        <f>IF(ISBLANK(Nomen.complète!AB1621),"-",Nomen.complète!AB1621)</f>
        <v>0</v>
      </c>
      <c r="H1621" s="191">
        <f>IF(ISBLANK(Nomen.complète!AC1621),"-",Nomen.complète!AC1621)</f>
        <v>0</v>
      </c>
    </row>
    <row r="1622" spans="1:8" x14ac:dyDescent="0.2">
      <c r="A1622" s="164">
        <f>IF(ISBLANK(Nomen.complète!V1622),"-",Nomen.complète!V1622)</f>
        <v>84470000</v>
      </c>
      <c r="B1622" s="189" t="str">
        <f>IF(ISBLANK(Nomen.complète!W1622),"-",Nomen.complète!W1622)</f>
        <v>Orthoptique ES (OCM 2005)</v>
      </c>
      <c r="C1622" s="190">
        <f>IF(ISBLANK(Nomen.complète!X1622),"-",Nomen.complète!X1622)</f>
        <v>19</v>
      </c>
      <c r="D1622" s="190">
        <f>IF(ISBLANK(Nomen.complète!Y1622),"-",Nomen.complète!Y1622)</f>
        <v>65</v>
      </c>
      <c r="E1622" s="190">
        <f>IF(ISBLANK(Nomen.complète!Z1622),"-",Nomen.complète!Z1622)</f>
        <v>1</v>
      </c>
      <c r="F1622" s="190">
        <f>IF(ISBLANK(Nomen.complète!AA1622),"-",Nomen.complète!AA1622)</f>
        <v>5</v>
      </c>
      <c r="G1622" s="191">
        <f>IF(ISBLANK(Nomen.complète!AB1622),"-",Nomen.complète!AB1622)</f>
        <v>0</v>
      </c>
      <c r="H1622" s="191">
        <f>IF(ISBLANK(Nomen.complète!AC1622),"-",Nomen.complète!AC1622)</f>
        <v>0</v>
      </c>
    </row>
    <row r="1623" spans="1:8" x14ac:dyDescent="0.2">
      <c r="A1623" s="164">
        <f>IF(ISBLANK(Nomen.complète!V1623),"-",Nomen.complète!V1623)</f>
        <v>84472000</v>
      </c>
      <c r="B1623" s="189" t="str">
        <f>IF(ISBLANK(Nomen.complète!W1623),"-",Nomen.complète!W1623)</f>
        <v>Orthoptique ES (OCM 2017)</v>
      </c>
      <c r="C1623" s="190">
        <f>IF(ISBLANK(Nomen.complète!X1623),"-",Nomen.complète!X1623)</f>
        <v>18</v>
      </c>
      <c r="D1623" s="190">
        <f>IF(ISBLANK(Nomen.complète!Y1623),"-",Nomen.complète!Y1623)</f>
        <v>65</v>
      </c>
      <c r="E1623" s="190">
        <f>IF(ISBLANK(Nomen.complète!Z1623),"-",Nomen.complète!Z1623)</f>
        <v>1</v>
      </c>
      <c r="F1623" s="190">
        <f>IF(ISBLANK(Nomen.complète!AA1623),"-",Nomen.complète!AA1623)</f>
        <v>5</v>
      </c>
      <c r="G1623" s="191">
        <f>IF(ISBLANK(Nomen.complète!AB1623),"-",Nomen.complète!AB1623)</f>
        <v>90</v>
      </c>
      <c r="H1623" s="191">
        <f>IF(ISBLANK(Nomen.complète!AC1623),"-",Nomen.complète!AC1623)</f>
        <v>0</v>
      </c>
    </row>
    <row r="1624" spans="1:8" x14ac:dyDescent="0.2">
      <c r="A1624" s="164">
        <f>IF(ISBLANK(Nomen.complète!V1624),"-",Nomen.complète!V1624)</f>
        <v>64040000</v>
      </c>
      <c r="B1624" s="189" t="str">
        <f>IF(ISBLANK(Nomen.complète!W1624),"-",Nomen.complète!W1624)</f>
        <v>Orthopédiste, dipl.</v>
      </c>
      <c r="C1624" s="190">
        <f>IF(ISBLANK(Nomen.complète!X1624),"-",Nomen.complète!X1624)</f>
        <v>18</v>
      </c>
      <c r="D1624" s="190">
        <f>IF(ISBLANK(Nomen.complète!Y1624),"-",Nomen.complète!Y1624)</f>
        <v>65</v>
      </c>
      <c r="E1624" s="190">
        <f>IF(ISBLANK(Nomen.complète!Z1624),"-",Nomen.complète!Z1624)</f>
        <v>1</v>
      </c>
      <c r="F1624" s="190">
        <f>IF(ISBLANK(Nomen.complète!AA1624),"-",Nomen.complète!AA1624)</f>
        <v>5</v>
      </c>
      <c r="G1624" s="191">
        <f>IF(ISBLANK(Nomen.complète!AB1624),"-",Nomen.complète!AB1624)</f>
        <v>90</v>
      </c>
      <c r="H1624" s="191">
        <f>IF(ISBLANK(Nomen.complète!AC1624),"-",Nomen.complète!AC1624)</f>
        <v>0</v>
      </c>
    </row>
    <row r="1625" spans="1:8" x14ac:dyDescent="0.2">
      <c r="A1625" s="164">
        <f>IF(ISBLANK(Nomen.complète!V1625),"-",Nomen.complète!V1625)</f>
        <v>63220000</v>
      </c>
      <c r="B1625" s="189" t="str">
        <f>IF(ISBLANK(Nomen.complète!W1625),"-",Nomen.complète!W1625)</f>
        <v>Packaging Manager, dipl.</v>
      </c>
      <c r="C1625" s="190">
        <f>IF(ISBLANK(Nomen.complète!X1625),"-",Nomen.complète!X1625)</f>
        <v>18</v>
      </c>
      <c r="D1625" s="190">
        <f>IF(ISBLANK(Nomen.complète!Y1625),"-",Nomen.complète!Y1625)</f>
        <v>65</v>
      </c>
      <c r="E1625" s="190">
        <f>IF(ISBLANK(Nomen.complète!Z1625),"-",Nomen.complète!Z1625)</f>
        <v>1</v>
      </c>
      <c r="F1625" s="190">
        <f>IF(ISBLANK(Nomen.complète!AA1625),"-",Nomen.complète!AA1625)</f>
        <v>5</v>
      </c>
      <c r="G1625" s="191">
        <f>IF(ISBLANK(Nomen.complète!AB1625),"-",Nomen.complète!AB1625)</f>
        <v>90</v>
      </c>
      <c r="H1625" s="191">
        <f>IF(ISBLANK(Nomen.complète!AC1625),"-",Nomen.complète!AC1625)</f>
        <v>0</v>
      </c>
    </row>
    <row r="1626" spans="1:8" x14ac:dyDescent="0.2">
      <c r="A1626" s="164">
        <f>IF(ISBLANK(Nomen.complète!V1626),"-",Nomen.complète!V1626)</f>
        <v>98110000</v>
      </c>
      <c r="B1626" s="189" t="str">
        <f>IF(ISBLANK(Nomen.complète!W1626),"-",Nomen.complète!W1626)</f>
        <v>Paralegal BF</v>
      </c>
      <c r="C1626" s="190">
        <f>IF(ISBLANK(Nomen.complète!X1626),"-",Nomen.complète!X1626)</f>
        <v>18</v>
      </c>
      <c r="D1626" s="190">
        <f>IF(ISBLANK(Nomen.complète!Y1626),"-",Nomen.complète!Y1626)</f>
        <v>65</v>
      </c>
      <c r="E1626" s="190">
        <f>IF(ISBLANK(Nomen.complète!Z1626),"-",Nomen.complète!Z1626)</f>
        <v>1</v>
      </c>
      <c r="F1626" s="190">
        <f>IF(ISBLANK(Nomen.complète!AA1626),"-",Nomen.complète!AA1626)</f>
        <v>5</v>
      </c>
      <c r="G1626" s="191">
        <f>IF(ISBLANK(Nomen.complète!AB1626),"-",Nomen.complète!AB1626)</f>
        <v>90</v>
      </c>
      <c r="H1626" s="191">
        <f>IF(ISBLANK(Nomen.complète!AC1626),"-",Nomen.complète!AC1626)</f>
        <v>0</v>
      </c>
    </row>
    <row r="1627" spans="1:8" x14ac:dyDescent="0.2">
      <c r="A1627" s="164">
        <f>IF(ISBLANK(Nomen.complète!V1627),"-",Nomen.complète!V1627)</f>
        <v>69420000</v>
      </c>
      <c r="B1627" s="189" t="str">
        <f>IF(ISBLANK(Nomen.complète!W1627),"-",Nomen.complète!W1627)</f>
        <v>Paveur, maître</v>
      </c>
      <c r="C1627" s="190">
        <f>IF(ISBLANK(Nomen.complète!X1627),"-",Nomen.complète!X1627)</f>
        <v>18</v>
      </c>
      <c r="D1627" s="190">
        <f>IF(ISBLANK(Nomen.complète!Y1627),"-",Nomen.complète!Y1627)</f>
        <v>65</v>
      </c>
      <c r="E1627" s="190">
        <f>IF(ISBLANK(Nomen.complète!Z1627),"-",Nomen.complète!Z1627)</f>
        <v>1</v>
      </c>
      <c r="F1627" s="190">
        <f>IF(ISBLANK(Nomen.complète!AA1627),"-",Nomen.complète!AA1627)</f>
        <v>5</v>
      </c>
      <c r="G1627" s="191">
        <f>IF(ISBLANK(Nomen.complète!AB1627),"-",Nomen.complète!AB1627)</f>
        <v>90</v>
      </c>
      <c r="H1627" s="191">
        <f>IF(ISBLANK(Nomen.complète!AC1627),"-",Nomen.complète!AC1627)</f>
        <v>0</v>
      </c>
    </row>
    <row r="1628" spans="1:8" x14ac:dyDescent="0.2">
      <c r="A1628" s="164">
        <f>IF(ISBLANK(Nomen.complète!V1628),"-",Nomen.complète!V1628)</f>
        <v>80050000</v>
      </c>
      <c r="B1628" s="189" t="str">
        <f>IF(ISBLANK(Nomen.complète!W1628),"-",Nomen.complète!W1628)</f>
        <v>Paysanne BF</v>
      </c>
      <c r="C1628" s="190">
        <f>IF(ISBLANK(Nomen.complète!X1628),"-",Nomen.complète!X1628)</f>
        <v>18</v>
      </c>
      <c r="D1628" s="190">
        <f>IF(ISBLANK(Nomen.complète!Y1628),"-",Nomen.complète!Y1628)</f>
        <v>65</v>
      </c>
      <c r="E1628" s="190">
        <f>IF(ISBLANK(Nomen.complète!Z1628),"-",Nomen.complète!Z1628)</f>
        <v>1</v>
      </c>
      <c r="F1628" s="190">
        <f>IF(ISBLANK(Nomen.complète!AA1628),"-",Nomen.complète!AA1628)</f>
        <v>5</v>
      </c>
      <c r="G1628" s="191">
        <f>IF(ISBLANK(Nomen.complète!AB1628),"-",Nomen.complète!AB1628)</f>
        <v>90</v>
      </c>
      <c r="H1628" s="191">
        <f>IF(ISBLANK(Nomen.complète!AC1628),"-",Nomen.complète!AC1628)</f>
        <v>0</v>
      </c>
    </row>
    <row r="1629" spans="1:8" x14ac:dyDescent="0.2">
      <c r="A1629" s="164">
        <f>IF(ISBLANK(Nomen.complète!V1629),"-",Nomen.complète!V1629)</f>
        <v>80000000</v>
      </c>
      <c r="B1629" s="189" t="str">
        <f>IF(ISBLANK(Nomen.complète!W1629),"-",Nomen.complète!W1629)</f>
        <v>Paysanne, dipl.</v>
      </c>
      <c r="C1629" s="190">
        <f>IF(ISBLANK(Nomen.complète!X1629),"-",Nomen.complète!X1629)</f>
        <v>18</v>
      </c>
      <c r="D1629" s="190">
        <f>IF(ISBLANK(Nomen.complète!Y1629),"-",Nomen.complète!Y1629)</f>
        <v>65</v>
      </c>
      <c r="E1629" s="190">
        <f>IF(ISBLANK(Nomen.complète!Z1629),"-",Nomen.complète!Z1629)</f>
        <v>1</v>
      </c>
      <c r="F1629" s="190">
        <f>IF(ISBLANK(Nomen.complète!AA1629),"-",Nomen.complète!AA1629)</f>
        <v>5</v>
      </c>
      <c r="G1629" s="191">
        <f>IF(ISBLANK(Nomen.complète!AB1629),"-",Nomen.complète!AB1629)</f>
        <v>90</v>
      </c>
      <c r="H1629" s="191">
        <f>IF(ISBLANK(Nomen.complète!AC1629),"-",Nomen.complète!AC1629)</f>
        <v>0</v>
      </c>
    </row>
    <row r="1630" spans="1:8" x14ac:dyDescent="0.2">
      <c r="A1630" s="164">
        <f>IF(ISBLANK(Nomen.complète!V1630),"-",Nomen.complète!V1630)</f>
        <v>70060000</v>
      </c>
      <c r="B1630" s="189" t="str">
        <f>IF(ISBLANK(Nomen.complète!W1630),"-",Nomen.complète!W1630)</f>
        <v>Peintre en automobiles BF</v>
      </c>
      <c r="C1630" s="190">
        <f>IF(ISBLANK(Nomen.complète!X1630),"-",Nomen.complète!X1630)</f>
        <v>18</v>
      </c>
      <c r="D1630" s="190">
        <f>IF(ISBLANK(Nomen.complète!Y1630),"-",Nomen.complète!Y1630)</f>
        <v>65</v>
      </c>
      <c r="E1630" s="190">
        <f>IF(ISBLANK(Nomen.complète!Z1630),"-",Nomen.complète!Z1630)</f>
        <v>1</v>
      </c>
      <c r="F1630" s="190">
        <f>IF(ISBLANK(Nomen.complète!AA1630),"-",Nomen.complète!AA1630)</f>
        <v>5</v>
      </c>
      <c r="G1630" s="191">
        <f>IF(ISBLANK(Nomen.complète!AB1630),"-",Nomen.complète!AB1630)</f>
        <v>90</v>
      </c>
      <c r="H1630" s="191">
        <f>IF(ISBLANK(Nomen.complète!AC1630),"-",Nomen.complète!AC1630)</f>
        <v>0</v>
      </c>
    </row>
    <row r="1631" spans="1:8" x14ac:dyDescent="0.2">
      <c r="A1631" s="164">
        <f>IF(ISBLANK(Nomen.complète!V1631),"-",Nomen.complète!V1631)</f>
        <v>70150000</v>
      </c>
      <c r="B1631" s="189" t="str">
        <f>IF(ISBLANK(Nomen.complète!W1631),"-",Nomen.complète!W1631)</f>
        <v>Peintre, maître</v>
      </c>
      <c r="C1631" s="190">
        <f>IF(ISBLANK(Nomen.complète!X1631),"-",Nomen.complète!X1631)</f>
        <v>18</v>
      </c>
      <c r="D1631" s="190">
        <f>IF(ISBLANK(Nomen.complète!Y1631),"-",Nomen.complète!Y1631)</f>
        <v>65</v>
      </c>
      <c r="E1631" s="190">
        <f>IF(ISBLANK(Nomen.complète!Z1631),"-",Nomen.complète!Z1631)</f>
        <v>1</v>
      </c>
      <c r="F1631" s="190">
        <f>IF(ISBLANK(Nomen.complète!AA1631),"-",Nomen.complète!AA1631)</f>
        <v>5</v>
      </c>
      <c r="G1631" s="191">
        <f>IF(ISBLANK(Nomen.complète!AB1631),"-",Nomen.complète!AB1631)</f>
        <v>90</v>
      </c>
      <c r="H1631" s="191">
        <f>IF(ISBLANK(Nomen.complète!AC1631),"-",Nomen.complète!AC1631)</f>
        <v>0</v>
      </c>
    </row>
    <row r="1632" spans="1:8" x14ac:dyDescent="0.2">
      <c r="A1632" s="164">
        <f>IF(ISBLANK(Nomen.complète!V1632),"-",Nomen.complète!V1632)</f>
        <v>85225000</v>
      </c>
      <c r="B1632" s="189" t="str">
        <f>IF(ISBLANK(Nomen.complète!W1632),"-",Nomen.complète!W1632)</f>
        <v>Photodesigner, dipl.</v>
      </c>
      <c r="C1632" s="190">
        <f>IF(ISBLANK(Nomen.complète!X1632),"-",Nomen.complète!X1632)</f>
        <v>18</v>
      </c>
      <c r="D1632" s="190">
        <f>IF(ISBLANK(Nomen.complète!Y1632),"-",Nomen.complète!Y1632)</f>
        <v>65</v>
      </c>
      <c r="E1632" s="190">
        <f>IF(ISBLANK(Nomen.complète!Z1632),"-",Nomen.complète!Z1632)</f>
        <v>1</v>
      </c>
      <c r="F1632" s="190">
        <f>IF(ISBLANK(Nomen.complète!AA1632),"-",Nomen.complète!AA1632)</f>
        <v>5</v>
      </c>
      <c r="G1632" s="191">
        <f>IF(ISBLANK(Nomen.complète!AB1632),"-",Nomen.complète!AB1632)</f>
        <v>90</v>
      </c>
      <c r="H1632" s="191">
        <f>IF(ISBLANK(Nomen.complète!AC1632),"-",Nomen.complète!AC1632)</f>
        <v>0</v>
      </c>
    </row>
    <row r="1633" spans="1:8" x14ac:dyDescent="0.2">
      <c r="A1633" s="164">
        <f>IF(ISBLANK(Nomen.complète!V1633),"-",Nomen.complète!V1633)</f>
        <v>85310000</v>
      </c>
      <c r="B1633" s="189" t="str">
        <f>IF(ISBLANK(Nomen.complète!W1633),"-",Nomen.complète!W1633)</f>
        <v>Photographe de presse (tertiaire - non réglementé)</v>
      </c>
      <c r="C1633" s="190">
        <f>IF(ISBLANK(Nomen.complète!X1633),"-",Nomen.complète!X1633)</f>
        <v>18</v>
      </c>
      <c r="D1633" s="190">
        <f>IF(ISBLANK(Nomen.complète!Y1633),"-",Nomen.complète!Y1633)</f>
        <v>65</v>
      </c>
      <c r="E1633" s="190">
        <f>IF(ISBLANK(Nomen.complète!Z1633),"-",Nomen.complète!Z1633)</f>
        <v>1</v>
      </c>
      <c r="F1633" s="190">
        <f>IF(ISBLANK(Nomen.complète!AA1633),"-",Nomen.complète!AA1633)</f>
        <v>5</v>
      </c>
      <c r="G1633" s="191">
        <f>IF(ISBLANK(Nomen.complète!AB1633),"-",Nomen.complète!AB1633)</f>
        <v>90</v>
      </c>
      <c r="H1633" s="191">
        <f>IF(ISBLANK(Nomen.complète!AC1633),"-",Nomen.complète!AC1633)</f>
        <v>0</v>
      </c>
    </row>
    <row r="1634" spans="1:8" x14ac:dyDescent="0.2">
      <c r="A1634" s="164">
        <f>IF(ISBLANK(Nomen.complète!V1634),"-",Nomen.complète!V1634)</f>
        <v>85200000</v>
      </c>
      <c r="B1634" s="189" t="str">
        <f>IF(ISBLANK(Nomen.complète!W1634),"-",Nomen.complète!W1634)</f>
        <v>Photographe, dipl.</v>
      </c>
      <c r="C1634" s="190">
        <f>IF(ISBLANK(Nomen.complète!X1634),"-",Nomen.complète!X1634)</f>
        <v>18</v>
      </c>
      <c r="D1634" s="190">
        <f>IF(ISBLANK(Nomen.complète!Y1634),"-",Nomen.complète!Y1634)</f>
        <v>65</v>
      </c>
      <c r="E1634" s="190">
        <f>IF(ISBLANK(Nomen.complète!Z1634),"-",Nomen.complète!Z1634)</f>
        <v>1</v>
      </c>
      <c r="F1634" s="190">
        <f>IF(ISBLANK(Nomen.complète!AA1634),"-",Nomen.complète!AA1634)</f>
        <v>5</v>
      </c>
      <c r="G1634" s="191">
        <f>IF(ISBLANK(Nomen.complète!AB1634),"-",Nomen.complète!AB1634)</f>
        <v>90</v>
      </c>
      <c r="H1634" s="191">
        <f>IF(ISBLANK(Nomen.complète!AC1634),"-",Nomen.complète!AC1634)</f>
        <v>0</v>
      </c>
    </row>
    <row r="1635" spans="1:8" x14ac:dyDescent="0.2">
      <c r="A1635" s="164">
        <f>IF(ISBLANK(Nomen.complète!V1635),"-",Nomen.complète!V1635)</f>
        <v>84900000</v>
      </c>
      <c r="B1635" s="189" t="str">
        <f>IF(ISBLANK(Nomen.complète!W1635),"-",Nomen.complète!W1635)</f>
        <v>Physiothérapeut pour animaux, dipl.</v>
      </c>
      <c r="C1635" s="190">
        <f>IF(ISBLANK(Nomen.complète!X1635),"-",Nomen.complète!X1635)</f>
        <v>18</v>
      </c>
      <c r="D1635" s="190">
        <f>IF(ISBLANK(Nomen.complète!Y1635),"-",Nomen.complète!Y1635)</f>
        <v>65</v>
      </c>
      <c r="E1635" s="190">
        <f>IF(ISBLANK(Nomen.complète!Z1635),"-",Nomen.complète!Z1635)</f>
        <v>1</v>
      </c>
      <c r="F1635" s="190">
        <f>IF(ISBLANK(Nomen.complète!AA1635),"-",Nomen.complète!AA1635)</f>
        <v>5</v>
      </c>
      <c r="G1635" s="191">
        <f>IF(ISBLANK(Nomen.complète!AB1635),"-",Nomen.complète!AB1635)</f>
        <v>90</v>
      </c>
      <c r="H1635" s="191">
        <f>IF(ISBLANK(Nomen.complète!AC1635),"-",Nomen.complète!AC1635)</f>
        <v>0</v>
      </c>
    </row>
    <row r="1636" spans="1:8" x14ac:dyDescent="0.2">
      <c r="A1636" s="164">
        <f>IF(ISBLANK(Nomen.complète!V1636),"-",Nomen.complète!V1636)</f>
        <v>79060000</v>
      </c>
      <c r="B1636" s="189" t="str">
        <f>IF(ISBLANK(Nomen.complète!W1636),"-",Nomen.complète!W1636)</f>
        <v>Pilotage commercial ES (OCM 2005)</v>
      </c>
      <c r="C1636" s="190">
        <f>IF(ISBLANK(Nomen.complète!X1636),"-",Nomen.complète!X1636)</f>
        <v>19</v>
      </c>
      <c r="D1636" s="190">
        <f>IF(ISBLANK(Nomen.complète!Y1636),"-",Nomen.complète!Y1636)</f>
        <v>65</v>
      </c>
      <c r="E1636" s="190">
        <f>IF(ISBLANK(Nomen.complète!Z1636),"-",Nomen.complète!Z1636)</f>
        <v>1</v>
      </c>
      <c r="F1636" s="190">
        <f>IF(ISBLANK(Nomen.complète!AA1636),"-",Nomen.complète!AA1636)</f>
        <v>5</v>
      </c>
      <c r="G1636" s="191">
        <f>IF(ISBLANK(Nomen.complète!AB1636),"-",Nomen.complète!AB1636)</f>
        <v>0</v>
      </c>
      <c r="H1636" s="191">
        <f>IF(ISBLANK(Nomen.complète!AC1636),"-",Nomen.complète!AC1636)</f>
        <v>0</v>
      </c>
    </row>
    <row r="1637" spans="1:8" x14ac:dyDescent="0.2">
      <c r="A1637" s="164">
        <f>IF(ISBLANK(Nomen.complète!V1637),"-",Nomen.complète!V1637)</f>
        <v>73130000</v>
      </c>
      <c r="B1637" s="189" t="str">
        <f>IF(ISBLANK(Nomen.complète!W1637),"-",Nomen.complète!W1637)</f>
        <v>Planificateur en business (SBS) (tertiaire - non réglementé)</v>
      </c>
      <c r="C1637" s="190">
        <f>IF(ISBLANK(Nomen.complète!X1637),"-",Nomen.complète!X1637)</f>
        <v>18</v>
      </c>
      <c r="D1637" s="190">
        <f>IF(ISBLANK(Nomen.complète!Y1637),"-",Nomen.complète!Y1637)</f>
        <v>65</v>
      </c>
      <c r="E1637" s="190">
        <f>IF(ISBLANK(Nomen.complète!Z1637),"-",Nomen.complète!Z1637)</f>
        <v>1</v>
      </c>
      <c r="F1637" s="190">
        <f>IF(ISBLANK(Nomen.complète!AA1637),"-",Nomen.complète!AA1637)</f>
        <v>5</v>
      </c>
      <c r="G1637" s="191">
        <f>IF(ISBLANK(Nomen.complète!AB1637),"-",Nomen.complète!AB1637)</f>
        <v>90</v>
      </c>
      <c r="H1637" s="191">
        <f>IF(ISBLANK(Nomen.complète!AC1637),"-",Nomen.complète!AC1637)</f>
        <v>0</v>
      </c>
    </row>
    <row r="1638" spans="1:8" x14ac:dyDescent="0.2">
      <c r="A1638" s="164">
        <f>IF(ISBLANK(Nomen.complète!V1638),"-",Nomen.complète!V1638)</f>
        <v>73255000</v>
      </c>
      <c r="B1638" s="189" t="str">
        <f>IF(ISBLANK(Nomen.complète!W1638),"-",Nomen.complète!W1638)</f>
        <v>Planificateur en business (tertiaire - non réglementé)</v>
      </c>
      <c r="C1638" s="190">
        <f>IF(ISBLANK(Nomen.complète!X1638),"-",Nomen.complète!X1638)</f>
        <v>18</v>
      </c>
      <c r="D1638" s="190">
        <f>IF(ISBLANK(Nomen.complète!Y1638),"-",Nomen.complète!Y1638)</f>
        <v>65</v>
      </c>
      <c r="E1638" s="190">
        <f>IF(ISBLANK(Nomen.complète!Z1638),"-",Nomen.complète!Z1638)</f>
        <v>1</v>
      </c>
      <c r="F1638" s="190">
        <f>IF(ISBLANK(Nomen.complète!AA1638),"-",Nomen.complète!AA1638)</f>
        <v>5</v>
      </c>
      <c r="G1638" s="191">
        <f>IF(ISBLANK(Nomen.complète!AB1638),"-",Nomen.complète!AB1638)</f>
        <v>90</v>
      </c>
      <c r="H1638" s="191">
        <f>IF(ISBLANK(Nomen.complète!AC1638),"-",Nomen.complète!AC1638)</f>
        <v>0</v>
      </c>
    </row>
    <row r="1639" spans="1:8" x14ac:dyDescent="0.2">
      <c r="A1639" s="164">
        <f>IF(ISBLANK(Nomen.complète!V1639),"-",Nomen.complète!V1639)</f>
        <v>77900000</v>
      </c>
      <c r="B1639" s="189" t="str">
        <f>IF(ISBLANK(Nomen.complète!W1639),"-",Nomen.complète!W1639)</f>
        <v>Planificateur en communication BF</v>
      </c>
      <c r="C1639" s="190">
        <f>IF(ISBLANK(Nomen.complète!X1639),"-",Nomen.complète!X1639)</f>
        <v>18</v>
      </c>
      <c r="D1639" s="190">
        <f>IF(ISBLANK(Nomen.complète!Y1639),"-",Nomen.complète!Y1639)</f>
        <v>65</v>
      </c>
      <c r="E1639" s="190">
        <f>IF(ISBLANK(Nomen.complète!Z1639),"-",Nomen.complète!Z1639)</f>
        <v>1</v>
      </c>
      <c r="F1639" s="190">
        <f>IF(ISBLANK(Nomen.complète!AA1639),"-",Nomen.complète!AA1639)</f>
        <v>5</v>
      </c>
      <c r="G1639" s="191">
        <f>IF(ISBLANK(Nomen.complète!AB1639),"-",Nomen.complète!AB1639)</f>
        <v>90</v>
      </c>
      <c r="H1639" s="191">
        <f>IF(ISBLANK(Nomen.complète!AC1639),"-",Nomen.complète!AC1639)</f>
        <v>0</v>
      </c>
    </row>
    <row r="1640" spans="1:8" x14ac:dyDescent="0.2">
      <c r="A1640" s="164">
        <f>IF(ISBLANK(Nomen.complète!V1640),"-",Nomen.complète!V1640)</f>
        <v>77420000</v>
      </c>
      <c r="B1640" s="189" t="str">
        <f>IF(ISBLANK(Nomen.complète!W1640),"-",Nomen.complète!W1640)</f>
        <v>Planificateur en communication de marketing BF</v>
      </c>
      <c r="C1640" s="190">
        <f>IF(ISBLANK(Nomen.complète!X1640),"-",Nomen.complète!X1640)</f>
        <v>18</v>
      </c>
      <c r="D1640" s="190">
        <f>IF(ISBLANK(Nomen.complète!Y1640),"-",Nomen.complète!Y1640)</f>
        <v>65</v>
      </c>
      <c r="E1640" s="190">
        <f>IF(ISBLANK(Nomen.complète!Z1640),"-",Nomen.complète!Z1640)</f>
        <v>1</v>
      </c>
      <c r="F1640" s="190">
        <f>IF(ISBLANK(Nomen.complète!AA1640),"-",Nomen.complète!AA1640)</f>
        <v>5</v>
      </c>
      <c r="G1640" s="191">
        <f>IF(ISBLANK(Nomen.complète!AB1640),"-",Nomen.complète!AB1640)</f>
        <v>90</v>
      </c>
      <c r="H1640" s="191">
        <f>IF(ISBLANK(Nomen.complète!AC1640),"-",Nomen.complète!AC1640)</f>
        <v>0</v>
      </c>
    </row>
    <row r="1641" spans="1:8" x14ac:dyDescent="0.2">
      <c r="A1641" s="164">
        <f>IF(ISBLANK(Nomen.complète!V1641),"-",Nomen.complète!V1641)</f>
        <v>72200000</v>
      </c>
      <c r="B1641" s="189" t="str">
        <f>IF(ISBLANK(Nomen.complète!W1641),"-",Nomen.complète!W1641)</f>
        <v>Planificateur éclairagiste BF</v>
      </c>
      <c r="C1641" s="190">
        <f>IF(ISBLANK(Nomen.complète!X1641),"-",Nomen.complète!X1641)</f>
        <v>18</v>
      </c>
      <c r="D1641" s="190">
        <f>IF(ISBLANK(Nomen.complète!Y1641),"-",Nomen.complète!Y1641)</f>
        <v>65</v>
      </c>
      <c r="E1641" s="190">
        <f>IF(ISBLANK(Nomen.complète!Z1641),"-",Nomen.complète!Z1641)</f>
        <v>1</v>
      </c>
      <c r="F1641" s="190">
        <f>IF(ISBLANK(Nomen.complète!AA1641),"-",Nomen.complète!AA1641)</f>
        <v>5</v>
      </c>
      <c r="G1641" s="191">
        <f>IF(ISBLANK(Nomen.complète!AB1641),"-",Nomen.complète!AB1641)</f>
        <v>90</v>
      </c>
      <c r="H1641" s="191">
        <f>IF(ISBLANK(Nomen.complète!AC1641),"-",Nomen.complète!AC1641)</f>
        <v>0</v>
      </c>
    </row>
    <row r="1642" spans="1:8" x14ac:dyDescent="0.2">
      <c r="A1642" s="164">
        <f>IF(ISBLANK(Nomen.complète!V1642),"-",Nomen.complète!V1642)</f>
        <v>71870000</v>
      </c>
      <c r="B1642" s="189" t="str">
        <f>IF(ISBLANK(Nomen.complète!W1642),"-",Nomen.complète!W1642)</f>
        <v>Planificateur énergétique DPG (tertiaire - non réglementé)</v>
      </c>
      <c r="C1642" s="190">
        <f>IF(ISBLANK(Nomen.complète!X1642),"-",Nomen.complète!X1642)</f>
        <v>18</v>
      </c>
      <c r="D1642" s="190">
        <f>IF(ISBLANK(Nomen.complète!Y1642),"-",Nomen.complète!Y1642)</f>
        <v>65</v>
      </c>
      <c r="E1642" s="190">
        <f>IF(ISBLANK(Nomen.complète!Z1642),"-",Nomen.complète!Z1642)</f>
        <v>1</v>
      </c>
      <c r="F1642" s="190">
        <f>IF(ISBLANK(Nomen.complète!AA1642),"-",Nomen.complète!AA1642)</f>
        <v>5</v>
      </c>
      <c r="G1642" s="191">
        <f>IF(ISBLANK(Nomen.complète!AB1642),"-",Nomen.complète!AB1642)</f>
        <v>90</v>
      </c>
      <c r="H1642" s="191">
        <f>IF(ISBLANK(Nomen.complète!AC1642),"-",Nomen.complète!AC1642)</f>
        <v>0</v>
      </c>
    </row>
    <row r="1643" spans="1:8" x14ac:dyDescent="0.2">
      <c r="A1643" s="164">
        <f>IF(ISBLANK(Nomen.complète!V1643),"-",Nomen.complète!V1643)</f>
        <v>66304000</v>
      </c>
      <c r="B1643" s="189" t="str">
        <f>IF(ISBLANK(Nomen.complète!W1643),"-",Nomen.complète!W1643)</f>
        <v>Planificateur-électricien, dipl.</v>
      </c>
      <c r="C1643" s="190">
        <f>IF(ISBLANK(Nomen.complète!X1643),"-",Nomen.complète!X1643)</f>
        <v>18</v>
      </c>
      <c r="D1643" s="190">
        <f>IF(ISBLANK(Nomen.complète!Y1643),"-",Nomen.complète!Y1643)</f>
        <v>65</v>
      </c>
      <c r="E1643" s="190">
        <f>IF(ISBLANK(Nomen.complète!Z1643),"-",Nomen.complète!Z1643)</f>
        <v>1</v>
      </c>
      <c r="F1643" s="190">
        <f>IF(ISBLANK(Nomen.complète!AA1643),"-",Nomen.complète!AA1643)</f>
        <v>5</v>
      </c>
      <c r="G1643" s="191">
        <f>IF(ISBLANK(Nomen.complète!AB1643),"-",Nomen.complète!AB1643)</f>
        <v>90</v>
      </c>
      <c r="H1643" s="191">
        <f>IF(ISBLANK(Nomen.complète!AC1643),"-",Nomen.complète!AC1643)</f>
        <v>0</v>
      </c>
    </row>
    <row r="1644" spans="1:8" x14ac:dyDescent="0.2">
      <c r="A1644" s="164">
        <f>IF(ISBLANK(Nomen.complète!V1644),"-",Nomen.complète!V1644)</f>
        <v>71941000</v>
      </c>
      <c r="B1644" s="189" t="str">
        <f>IF(ISBLANK(Nomen.complète!W1644),"-",Nomen.complète!W1644)</f>
        <v>Planification dans la thermique du bâtiment, maître</v>
      </c>
      <c r="C1644" s="190">
        <f>IF(ISBLANK(Nomen.complète!X1644),"-",Nomen.complète!X1644)</f>
        <v>18</v>
      </c>
      <c r="D1644" s="190">
        <f>IF(ISBLANK(Nomen.complète!Y1644),"-",Nomen.complète!Y1644)</f>
        <v>65</v>
      </c>
      <c r="E1644" s="190">
        <f>IF(ISBLANK(Nomen.complète!Z1644),"-",Nomen.complète!Z1644)</f>
        <v>1</v>
      </c>
      <c r="F1644" s="190">
        <f>IF(ISBLANK(Nomen.complète!AA1644),"-",Nomen.complète!AA1644)</f>
        <v>5</v>
      </c>
      <c r="G1644" s="191">
        <f>IF(ISBLANK(Nomen.complète!AB1644),"-",Nomen.complète!AB1644)</f>
        <v>90</v>
      </c>
      <c r="H1644" s="191">
        <f>IF(ISBLANK(Nomen.complète!AC1644),"-",Nomen.complète!AC1644)</f>
        <v>0</v>
      </c>
    </row>
    <row r="1645" spans="1:8" x14ac:dyDescent="0.2">
      <c r="A1645" s="164">
        <f>IF(ISBLANK(Nomen.complète!V1645),"-",Nomen.complète!V1645)</f>
        <v>94700000</v>
      </c>
      <c r="B1645" s="189" t="str">
        <f>IF(ISBLANK(Nomen.complète!W1645),"-",Nomen.complète!W1645)</f>
        <v>Planification des travaux ES (OCM 2005)</v>
      </c>
      <c r="C1645" s="190">
        <f>IF(ISBLANK(Nomen.complète!X1645),"-",Nomen.complète!X1645)</f>
        <v>18</v>
      </c>
      <c r="D1645" s="190">
        <f>IF(ISBLANK(Nomen.complète!Y1645),"-",Nomen.complète!Y1645)</f>
        <v>65</v>
      </c>
      <c r="E1645" s="190">
        <f>IF(ISBLANK(Nomen.complète!Z1645),"-",Nomen.complète!Z1645)</f>
        <v>1</v>
      </c>
      <c r="F1645" s="190">
        <f>IF(ISBLANK(Nomen.complète!AA1645),"-",Nomen.complète!AA1645)</f>
        <v>5</v>
      </c>
      <c r="G1645" s="191">
        <f>IF(ISBLANK(Nomen.complète!AB1645),"-",Nomen.complète!AB1645)</f>
        <v>90</v>
      </c>
      <c r="H1645" s="191">
        <f>IF(ISBLANK(Nomen.complète!AC1645),"-",Nomen.complète!AC1645)</f>
        <v>0</v>
      </c>
    </row>
    <row r="1646" spans="1:8" x14ac:dyDescent="0.2">
      <c r="A1646" s="164">
        <f>IF(ISBLANK(Nomen.complète!V1646),"-",Nomen.complète!V1646)</f>
        <v>94702000</v>
      </c>
      <c r="B1646" s="189" t="str">
        <f>IF(ISBLANK(Nomen.complète!W1646),"-",Nomen.complète!W1646)</f>
        <v>Planification des travaux ES (OCM 2017)</v>
      </c>
      <c r="C1646" s="190">
        <f>IF(ISBLANK(Nomen.complète!X1646),"-",Nomen.complète!X1646)</f>
        <v>18</v>
      </c>
      <c r="D1646" s="190">
        <f>IF(ISBLANK(Nomen.complète!Y1646),"-",Nomen.complète!Y1646)</f>
        <v>65</v>
      </c>
      <c r="E1646" s="190">
        <f>IF(ISBLANK(Nomen.complète!Z1646),"-",Nomen.complète!Z1646)</f>
        <v>1</v>
      </c>
      <c r="F1646" s="190">
        <f>IF(ISBLANK(Nomen.complète!AA1646),"-",Nomen.complète!AA1646)</f>
        <v>5</v>
      </c>
      <c r="G1646" s="191">
        <f>IF(ISBLANK(Nomen.complète!AB1646),"-",Nomen.complète!AB1646)</f>
        <v>90</v>
      </c>
      <c r="H1646" s="191">
        <f>IF(ISBLANK(Nomen.complète!AC1646),"-",Nomen.complète!AC1646)</f>
        <v>0</v>
      </c>
    </row>
    <row r="1647" spans="1:8" x14ac:dyDescent="0.2">
      <c r="A1647" s="164">
        <f>IF(ISBLANK(Nomen.complète!V1647),"-",Nomen.complète!V1647)</f>
        <v>94700007</v>
      </c>
      <c r="B1647" s="189" t="str">
        <f>IF(ISBLANK(Nomen.complète!W1647),"-",Nomen.complète!W1647)</f>
        <v>Planification des travaux ES - Aménagement de jardin et paysage (OCM 2005)</v>
      </c>
      <c r="C1647" s="190">
        <f>IF(ISBLANK(Nomen.complète!X1647),"-",Nomen.complète!X1647)</f>
        <v>18</v>
      </c>
      <c r="D1647" s="190">
        <f>IF(ISBLANK(Nomen.complète!Y1647),"-",Nomen.complète!Y1647)</f>
        <v>65</v>
      </c>
      <c r="E1647" s="190">
        <f>IF(ISBLANK(Nomen.complète!Z1647),"-",Nomen.complète!Z1647)</f>
        <v>1</v>
      </c>
      <c r="F1647" s="190">
        <f>IF(ISBLANK(Nomen.complète!AA1647),"-",Nomen.complète!AA1647)</f>
        <v>5</v>
      </c>
      <c r="G1647" s="191">
        <f>IF(ISBLANK(Nomen.complète!AB1647),"-",Nomen.complète!AB1647)</f>
        <v>90</v>
      </c>
      <c r="H1647" s="191">
        <f>IF(ISBLANK(Nomen.complète!AC1647),"-",Nomen.complète!AC1647)</f>
        <v>0</v>
      </c>
    </row>
    <row r="1648" spans="1:8" x14ac:dyDescent="0.2">
      <c r="A1648" s="164">
        <f>IF(ISBLANK(Nomen.complète!V1648),"-",Nomen.complète!V1648)</f>
        <v>94700001</v>
      </c>
      <c r="B1648" s="189" t="str">
        <f>IF(ISBLANK(Nomen.complète!W1648),"-",Nomen.complète!W1648)</f>
        <v>Planification des travaux ES - Architecture (OCM 2005)</v>
      </c>
      <c r="C1648" s="190">
        <f>IF(ISBLANK(Nomen.complète!X1648),"-",Nomen.complète!X1648)</f>
        <v>18</v>
      </c>
      <c r="D1648" s="190">
        <f>IF(ISBLANK(Nomen.complète!Y1648),"-",Nomen.complète!Y1648)</f>
        <v>65</v>
      </c>
      <c r="E1648" s="190">
        <f>IF(ISBLANK(Nomen.complète!Z1648),"-",Nomen.complète!Z1648)</f>
        <v>1</v>
      </c>
      <c r="F1648" s="190">
        <f>IF(ISBLANK(Nomen.complète!AA1648),"-",Nomen.complète!AA1648)</f>
        <v>5</v>
      </c>
      <c r="G1648" s="191">
        <f>IF(ISBLANK(Nomen.complète!AB1648),"-",Nomen.complète!AB1648)</f>
        <v>0</v>
      </c>
      <c r="H1648" s="191">
        <f>IF(ISBLANK(Nomen.complète!AC1648),"-",Nomen.complète!AC1648)</f>
        <v>0</v>
      </c>
    </row>
    <row r="1649" spans="1:8" x14ac:dyDescent="0.2">
      <c r="A1649" s="164">
        <f>IF(ISBLANK(Nomen.complète!V1649),"-",Nomen.complète!V1649)</f>
        <v>94700005</v>
      </c>
      <c r="B1649" s="189" t="str">
        <f>IF(ISBLANK(Nomen.complète!W1649),"-",Nomen.complète!W1649)</f>
        <v>Planification des travaux ES - Architecture d'intérieur (OCM 2005)</v>
      </c>
      <c r="C1649" s="190">
        <f>IF(ISBLANK(Nomen.complète!X1649),"-",Nomen.complète!X1649)</f>
        <v>18</v>
      </c>
      <c r="D1649" s="190">
        <f>IF(ISBLANK(Nomen.complète!Y1649),"-",Nomen.complète!Y1649)</f>
        <v>65</v>
      </c>
      <c r="E1649" s="190">
        <f>IF(ISBLANK(Nomen.complète!Z1649),"-",Nomen.complète!Z1649)</f>
        <v>1</v>
      </c>
      <c r="F1649" s="190">
        <f>IF(ISBLANK(Nomen.complète!AA1649),"-",Nomen.complète!AA1649)</f>
        <v>5</v>
      </c>
      <c r="G1649" s="191">
        <f>IF(ISBLANK(Nomen.complète!AB1649),"-",Nomen.complète!AB1649)</f>
        <v>0</v>
      </c>
      <c r="H1649" s="191">
        <f>IF(ISBLANK(Nomen.complète!AC1649),"-",Nomen.complète!AC1649)</f>
        <v>0</v>
      </c>
    </row>
    <row r="1650" spans="1:8" x14ac:dyDescent="0.2">
      <c r="A1650" s="164">
        <f>IF(ISBLANK(Nomen.complète!V1650),"-",Nomen.complète!V1650)</f>
        <v>94700006</v>
      </c>
      <c r="B1650" s="189" t="str">
        <f>IF(ISBLANK(Nomen.complète!W1650),"-",Nomen.complète!W1650)</f>
        <v>Planification des travaux ES - Architecture, génie constructif et architecture d'intérieur (OCM 2005)</v>
      </c>
      <c r="C1650" s="190">
        <f>IF(ISBLANK(Nomen.complète!X1650),"-",Nomen.complète!X1650)</f>
        <v>18</v>
      </c>
      <c r="D1650" s="190">
        <f>IF(ISBLANK(Nomen.complète!Y1650),"-",Nomen.complète!Y1650)</f>
        <v>65</v>
      </c>
      <c r="E1650" s="190">
        <f>IF(ISBLANK(Nomen.complète!Z1650),"-",Nomen.complète!Z1650)</f>
        <v>1</v>
      </c>
      <c r="F1650" s="190">
        <f>IF(ISBLANK(Nomen.complète!AA1650),"-",Nomen.complète!AA1650)</f>
        <v>5</v>
      </c>
      <c r="G1650" s="191">
        <f>IF(ISBLANK(Nomen.complète!AB1650),"-",Nomen.complète!AB1650)</f>
        <v>90</v>
      </c>
      <c r="H1650" s="191">
        <f>IF(ISBLANK(Nomen.complète!AC1650),"-",Nomen.complète!AC1650)</f>
        <v>0</v>
      </c>
    </row>
    <row r="1651" spans="1:8" x14ac:dyDescent="0.2">
      <c r="A1651" s="164">
        <f>IF(ISBLANK(Nomen.complète!V1651),"-",Nomen.complète!V1651)</f>
        <v>94700003</v>
      </c>
      <c r="B1651" s="189" t="str">
        <f>IF(ISBLANK(Nomen.complète!W1651),"-",Nomen.complète!W1651)</f>
        <v>Planification des travaux ES - Génie civil (OCM 2005)</v>
      </c>
      <c r="C1651" s="190">
        <f>IF(ISBLANK(Nomen.complète!X1651),"-",Nomen.complète!X1651)</f>
        <v>18</v>
      </c>
      <c r="D1651" s="190">
        <f>IF(ISBLANK(Nomen.complète!Y1651),"-",Nomen.complète!Y1651)</f>
        <v>65</v>
      </c>
      <c r="E1651" s="190">
        <f>IF(ISBLANK(Nomen.complète!Z1651),"-",Nomen.complète!Z1651)</f>
        <v>1</v>
      </c>
      <c r="F1651" s="190">
        <f>IF(ISBLANK(Nomen.complète!AA1651),"-",Nomen.complète!AA1651)</f>
        <v>5</v>
      </c>
      <c r="G1651" s="191">
        <f>IF(ISBLANK(Nomen.complète!AB1651),"-",Nomen.complète!AB1651)</f>
        <v>0</v>
      </c>
      <c r="H1651" s="191">
        <f>IF(ISBLANK(Nomen.complète!AC1651),"-",Nomen.complète!AC1651)</f>
        <v>0</v>
      </c>
    </row>
    <row r="1652" spans="1:8" x14ac:dyDescent="0.2">
      <c r="A1652" s="164">
        <f>IF(ISBLANK(Nomen.complète!V1652),"-",Nomen.complète!V1652)</f>
        <v>70110000</v>
      </c>
      <c r="B1652" s="189" t="str">
        <f>IF(ISBLANK(Nomen.complète!W1652),"-",Nomen.complète!W1652)</f>
        <v>Plâtrier, maître</v>
      </c>
      <c r="C1652" s="190">
        <f>IF(ISBLANK(Nomen.complète!X1652),"-",Nomen.complète!X1652)</f>
        <v>18</v>
      </c>
      <c r="D1652" s="190">
        <f>IF(ISBLANK(Nomen.complète!Y1652),"-",Nomen.complète!Y1652)</f>
        <v>65</v>
      </c>
      <c r="E1652" s="190">
        <f>IF(ISBLANK(Nomen.complète!Z1652),"-",Nomen.complète!Z1652)</f>
        <v>1</v>
      </c>
      <c r="F1652" s="190">
        <f>IF(ISBLANK(Nomen.complète!AA1652),"-",Nomen.complète!AA1652)</f>
        <v>5</v>
      </c>
      <c r="G1652" s="191">
        <f>IF(ISBLANK(Nomen.complète!AB1652),"-",Nomen.complète!AB1652)</f>
        <v>90</v>
      </c>
      <c r="H1652" s="191">
        <f>IF(ISBLANK(Nomen.complète!AC1652),"-",Nomen.complète!AC1652)</f>
        <v>0</v>
      </c>
    </row>
    <row r="1653" spans="1:8" x14ac:dyDescent="0.2">
      <c r="A1653" s="164">
        <f>IF(ISBLANK(Nomen.complète!V1653),"-",Nomen.complète!V1653)</f>
        <v>70100000</v>
      </c>
      <c r="B1653" s="189" t="str">
        <f>IF(ISBLANK(Nomen.complète!W1653),"-",Nomen.complète!W1653)</f>
        <v>Plâtrier, maître (anc. rêglement)</v>
      </c>
      <c r="C1653" s="190">
        <f>IF(ISBLANK(Nomen.complète!X1653),"-",Nomen.complète!X1653)</f>
        <v>18</v>
      </c>
      <c r="D1653" s="190">
        <f>IF(ISBLANK(Nomen.complète!Y1653),"-",Nomen.complète!Y1653)</f>
        <v>65</v>
      </c>
      <c r="E1653" s="190">
        <f>IF(ISBLANK(Nomen.complète!Z1653),"-",Nomen.complète!Z1653)</f>
        <v>1</v>
      </c>
      <c r="F1653" s="190">
        <f>IF(ISBLANK(Nomen.complète!AA1653),"-",Nomen.complète!AA1653)</f>
        <v>5</v>
      </c>
      <c r="G1653" s="191">
        <f>IF(ISBLANK(Nomen.complète!AB1653),"-",Nomen.complète!AB1653)</f>
        <v>90</v>
      </c>
      <c r="H1653" s="191">
        <f>IF(ISBLANK(Nomen.complète!AC1653),"-",Nomen.complète!AC1653)</f>
        <v>0</v>
      </c>
    </row>
    <row r="1654" spans="1:8" x14ac:dyDescent="0.2">
      <c r="A1654" s="164">
        <f>IF(ISBLANK(Nomen.complète!V1654),"-",Nomen.complète!V1654)</f>
        <v>82200000</v>
      </c>
      <c r="B1654" s="189" t="str">
        <f>IF(ISBLANK(Nomen.complète!W1654),"-",Nomen.complète!W1654)</f>
        <v>Podologie ES (OCM 2005)</v>
      </c>
      <c r="C1654" s="190">
        <f>IF(ISBLANK(Nomen.complète!X1654),"-",Nomen.complète!X1654)</f>
        <v>19</v>
      </c>
      <c r="D1654" s="190">
        <f>IF(ISBLANK(Nomen.complète!Y1654),"-",Nomen.complète!Y1654)</f>
        <v>65</v>
      </c>
      <c r="E1654" s="190">
        <f>IF(ISBLANK(Nomen.complète!Z1654),"-",Nomen.complète!Z1654)</f>
        <v>1</v>
      </c>
      <c r="F1654" s="190">
        <f>IF(ISBLANK(Nomen.complète!AA1654),"-",Nomen.complète!AA1654)</f>
        <v>5</v>
      </c>
      <c r="G1654" s="191">
        <f>IF(ISBLANK(Nomen.complète!AB1654),"-",Nomen.complète!AB1654)</f>
        <v>0</v>
      </c>
      <c r="H1654" s="191">
        <f>IF(ISBLANK(Nomen.complète!AC1654),"-",Nomen.complète!AC1654)</f>
        <v>0</v>
      </c>
    </row>
    <row r="1655" spans="1:8" x14ac:dyDescent="0.2">
      <c r="A1655" s="164">
        <f>IF(ISBLANK(Nomen.complète!V1655),"-",Nomen.complète!V1655)</f>
        <v>82202000</v>
      </c>
      <c r="B1655" s="189" t="str">
        <f>IF(ISBLANK(Nomen.complète!W1655),"-",Nomen.complète!W1655)</f>
        <v>Podologie ES (OCM 2017)</v>
      </c>
      <c r="C1655" s="190">
        <f>IF(ISBLANK(Nomen.complète!X1655),"-",Nomen.complète!X1655)</f>
        <v>18</v>
      </c>
      <c r="D1655" s="190">
        <f>IF(ISBLANK(Nomen.complète!Y1655),"-",Nomen.complète!Y1655)</f>
        <v>65</v>
      </c>
      <c r="E1655" s="190">
        <f>IF(ISBLANK(Nomen.complète!Z1655),"-",Nomen.complète!Z1655)</f>
        <v>1</v>
      </c>
      <c r="F1655" s="190">
        <f>IF(ISBLANK(Nomen.complète!AA1655),"-",Nomen.complète!AA1655)</f>
        <v>5</v>
      </c>
      <c r="G1655" s="191">
        <f>IF(ISBLANK(Nomen.complète!AB1655),"-",Nomen.complète!AB1655)</f>
        <v>90</v>
      </c>
      <c r="H1655" s="191">
        <f>IF(ISBLANK(Nomen.complète!AC1655),"-",Nomen.complète!AC1655)</f>
        <v>0</v>
      </c>
    </row>
    <row r="1656" spans="1:8" x14ac:dyDescent="0.2">
      <c r="A1656" s="164">
        <f>IF(ISBLANK(Nomen.complète!V1656),"-",Nomen.complète!V1656)</f>
        <v>83000000</v>
      </c>
      <c r="B1656" s="189" t="str">
        <f>IF(ISBLANK(Nomen.complète!W1656),"-",Nomen.complète!W1656)</f>
        <v>Policier BF</v>
      </c>
      <c r="C1656" s="190">
        <f>IF(ISBLANK(Nomen.complète!X1656),"-",Nomen.complète!X1656)</f>
        <v>18</v>
      </c>
      <c r="D1656" s="190">
        <f>IF(ISBLANK(Nomen.complète!Y1656),"-",Nomen.complète!Y1656)</f>
        <v>65</v>
      </c>
      <c r="E1656" s="190">
        <f>IF(ISBLANK(Nomen.complète!Z1656),"-",Nomen.complète!Z1656)</f>
        <v>1</v>
      </c>
      <c r="F1656" s="190">
        <f>IF(ISBLANK(Nomen.complète!AA1656),"-",Nomen.complète!AA1656)</f>
        <v>5</v>
      </c>
      <c r="G1656" s="191">
        <f>IF(ISBLANK(Nomen.complète!AB1656),"-",Nomen.complète!AB1656)</f>
        <v>90</v>
      </c>
      <c r="H1656" s="191">
        <f>IF(ISBLANK(Nomen.complète!AC1656),"-",Nomen.complète!AC1656)</f>
        <v>0</v>
      </c>
    </row>
    <row r="1657" spans="1:8" x14ac:dyDescent="0.2">
      <c r="A1657" s="164">
        <f>IF(ISBLANK(Nomen.complète!V1657),"-",Nomen.complète!V1657)</f>
        <v>83010000</v>
      </c>
      <c r="B1657" s="189" t="str">
        <f>IF(ISBLANK(Nomen.complète!W1657),"-",Nomen.complète!W1657)</f>
        <v>Policier, dipl.</v>
      </c>
      <c r="C1657" s="190">
        <f>IF(ISBLANK(Nomen.complète!X1657),"-",Nomen.complète!X1657)</f>
        <v>18</v>
      </c>
      <c r="D1657" s="190">
        <f>IF(ISBLANK(Nomen.complète!Y1657),"-",Nomen.complète!Y1657)</f>
        <v>65</v>
      </c>
      <c r="E1657" s="190">
        <f>IF(ISBLANK(Nomen.complète!Z1657),"-",Nomen.complète!Z1657)</f>
        <v>1</v>
      </c>
      <c r="F1657" s="190">
        <f>IF(ISBLANK(Nomen.complète!AA1657),"-",Nomen.complète!AA1657)</f>
        <v>5</v>
      </c>
      <c r="G1657" s="191">
        <f>IF(ISBLANK(Nomen.complète!AB1657),"-",Nomen.complète!AB1657)</f>
        <v>90</v>
      </c>
      <c r="H1657" s="191">
        <f>IF(ISBLANK(Nomen.complète!AC1657),"-",Nomen.complète!AC1657)</f>
        <v>0</v>
      </c>
    </row>
    <row r="1658" spans="1:8" x14ac:dyDescent="0.2">
      <c r="A1658" s="164">
        <f>IF(ISBLANK(Nomen.complète!V1658),"-",Nomen.complète!V1658)</f>
        <v>66825000</v>
      </c>
      <c r="B1658" s="189" t="str">
        <f>IF(ISBLANK(Nomen.complète!W1658),"-",Nomen.complète!W1658)</f>
        <v>Polybat, Maître</v>
      </c>
      <c r="C1658" s="190">
        <f>IF(ISBLANK(Nomen.complète!X1658),"-",Nomen.complète!X1658)</f>
        <v>18</v>
      </c>
      <c r="D1658" s="190">
        <f>IF(ISBLANK(Nomen.complète!Y1658),"-",Nomen.complète!Y1658)</f>
        <v>65</v>
      </c>
      <c r="E1658" s="190">
        <f>IF(ISBLANK(Nomen.complète!Z1658),"-",Nomen.complète!Z1658)</f>
        <v>1</v>
      </c>
      <c r="F1658" s="190">
        <f>IF(ISBLANK(Nomen.complète!AA1658),"-",Nomen.complète!AA1658)</f>
        <v>5</v>
      </c>
      <c r="G1658" s="191">
        <f>IF(ISBLANK(Nomen.complète!AB1658),"-",Nomen.complète!AB1658)</f>
        <v>90</v>
      </c>
      <c r="H1658" s="191">
        <f>IF(ISBLANK(Nomen.complète!AC1658),"-",Nomen.complète!AC1658)</f>
        <v>0</v>
      </c>
    </row>
    <row r="1659" spans="1:8" x14ac:dyDescent="0.2">
      <c r="A1659" s="164">
        <f>IF(ISBLANK(Nomen.complète!V1659),"-",Nomen.complète!V1659)</f>
        <v>69160000</v>
      </c>
      <c r="B1659" s="189" t="str">
        <f>IF(ISBLANK(Nomen.complète!W1659),"-",Nomen.complète!W1659)</f>
        <v>Poseur de revêtements de sols, maître</v>
      </c>
      <c r="C1659" s="190">
        <f>IF(ISBLANK(Nomen.complète!X1659),"-",Nomen.complète!X1659)</f>
        <v>18</v>
      </c>
      <c r="D1659" s="190">
        <f>IF(ISBLANK(Nomen.complète!Y1659),"-",Nomen.complète!Y1659)</f>
        <v>65</v>
      </c>
      <c r="E1659" s="190">
        <f>IF(ISBLANK(Nomen.complète!Z1659),"-",Nomen.complète!Z1659)</f>
        <v>1</v>
      </c>
      <c r="F1659" s="190">
        <f>IF(ISBLANK(Nomen.complète!AA1659),"-",Nomen.complète!AA1659)</f>
        <v>5</v>
      </c>
      <c r="G1659" s="191">
        <f>IF(ISBLANK(Nomen.complète!AB1659),"-",Nomen.complète!AB1659)</f>
        <v>90</v>
      </c>
      <c r="H1659" s="191">
        <f>IF(ISBLANK(Nomen.complète!AC1659),"-",Nomen.complète!AC1659)</f>
        <v>0</v>
      </c>
    </row>
    <row r="1660" spans="1:8" x14ac:dyDescent="0.2">
      <c r="A1660" s="164">
        <f>IF(ISBLANK(Nomen.complète!V1660),"-",Nomen.complète!V1660)</f>
        <v>69160002</v>
      </c>
      <c r="B1660" s="189" t="str">
        <f>IF(ISBLANK(Nomen.complète!W1660),"-",Nomen.complète!W1660)</f>
        <v>Poseur de revêtements de sols, maître - Conseil</v>
      </c>
      <c r="C1660" s="190">
        <f>IF(ISBLANK(Nomen.complète!X1660),"-",Nomen.complète!X1660)</f>
        <v>18</v>
      </c>
      <c r="D1660" s="190">
        <f>IF(ISBLANK(Nomen.complète!Y1660),"-",Nomen.complète!Y1660)</f>
        <v>65</v>
      </c>
      <c r="E1660" s="190">
        <f>IF(ISBLANK(Nomen.complète!Z1660),"-",Nomen.complète!Z1660)</f>
        <v>1</v>
      </c>
      <c r="F1660" s="190">
        <f>IF(ISBLANK(Nomen.complète!AA1660),"-",Nomen.complète!AA1660)</f>
        <v>5</v>
      </c>
      <c r="G1660" s="191">
        <f>IF(ISBLANK(Nomen.complète!AB1660),"-",Nomen.complète!AB1660)</f>
        <v>90</v>
      </c>
      <c r="H1660" s="191">
        <f>IF(ISBLANK(Nomen.complète!AC1660),"-",Nomen.complète!AC1660)</f>
        <v>0</v>
      </c>
    </row>
    <row r="1661" spans="1:8" x14ac:dyDescent="0.2">
      <c r="A1661" s="164">
        <f>IF(ISBLANK(Nomen.complète!V1661),"-",Nomen.complète!V1661)</f>
        <v>69160001</v>
      </c>
      <c r="B1661" s="189" t="str">
        <f>IF(ISBLANK(Nomen.complète!W1661),"-",Nomen.complète!W1661)</f>
        <v>Poseur de revêtements de sols, maître - Pose</v>
      </c>
      <c r="C1661" s="190">
        <f>IF(ISBLANK(Nomen.complète!X1661),"-",Nomen.complète!X1661)</f>
        <v>18</v>
      </c>
      <c r="D1661" s="190">
        <f>IF(ISBLANK(Nomen.complète!Y1661),"-",Nomen.complète!Y1661)</f>
        <v>65</v>
      </c>
      <c r="E1661" s="190">
        <f>IF(ISBLANK(Nomen.complète!Z1661),"-",Nomen.complète!Z1661)</f>
        <v>1</v>
      </c>
      <c r="F1661" s="190">
        <f>IF(ISBLANK(Nomen.complète!AA1661),"-",Nomen.complète!AA1661)</f>
        <v>5</v>
      </c>
      <c r="G1661" s="191">
        <f>IF(ISBLANK(Nomen.complète!AB1661),"-",Nomen.complète!AB1661)</f>
        <v>90</v>
      </c>
      <c r="H1661" s="191">
        <f>IF(ISBLANK(Nomen.complète!AC1661),"-",Nomen.complète!AC1661)</f>
        <v>0</v>
      </c>
    </row>
    <row r="1662" spans="1:8" x14ac:dyDescent="0.2">
      <c r="A1662" s="164">
        <f>IF(ISBLANK(Nomen.complète!V1662),"-",Nomen.complète!V1662)</f>
        <v>69700000</v>
      </c>
      <c r="B1662" s="189" t="str">
        <f>IF(ISBLANK(Nomen.complète!W1662),"-",Nomen.complète!W1662)</f>
        <v>Poêlier-fumiste, maître</v>
      </c>
      <c r="C1662" s="190">
        <f>IF(ISBLANK(Nomen.complète!X1662),"-",Nomen.complète!X1662)</f>
        <v>18</v>
      </c>
      <c r="D1662" s="190">
        <f>IF(ISBLANK(Nomen.complète!Y1662),"-",Nomen.complète!Y1662)</f>
        <v>65</v>
      </c>
      <c r="E1662" s="190">
        <f>IF(ISBLANK(Nomen.complète!Z1662),"-",Nomen.complète!Z1662)</f>
        <v>1</v>
      </c>
      <c r="F1662" s="190">
        <f>IF(ISBLANK(Nomen.complète!AA1662),"-",Nomen.complète!AA1662)</f>
        <v>5</v>
      </c>
      <c r="G1662" s="191">
        <f>IF(ISBLANK(Nomen.complète!AB1662),"-",Nomen.complète!AB1662)</f>
        <v>90</v>
      </c>
      <c r="H1662" s="191">
        <f>IF(ISBLANK(Nomen.complète!AC1662),"-",Nomen.complète!AC1662)</f>
        <v>0</v>
      </c>
    </row>
    <row r="1663" spans="1:8" x14ac:dyDescent="0.2">
      <c r="A1663" s="164">
        <f>IF(ISBLANK(Nomen.complète!V1663),"-",Nomen.complète!V1663)</f>
        <v>69350000</v>
      </c>
      <c r="B1663" s="189" t="str">
        <f>IF(ISBLANK(Nomen.complète!W1663),"-",Nomen.complète!W1663)</f>
        <v>Poêlier-fumiste, maître (ancien)</v>
      </c>
      <c r="C1663" s="190">
        <f>IF(ISBLANK(Nomen.complète!X1663),"-",Nomen.complète!X1663)</f>
        <v>18</v>
      </c>
      <c r="D1663" s="190">
        <f>IF(ISBLANK(Nomen.complète!Y1663),"-",Nomen.complète!Y1663)</f>
        <v>65</v>
      </c>
      <c r="E1663" s="190">
        <f>IF(ISBLANK(Nomen.complète!Z1663),"-",Nomen.complète!Z1663)</f>
        <v>1</v>
      </c>
      <c r="F1663" s="190">
        <f>IF(ISBLANK(Nomen.complète!AA1663),"-",Nomen.complète!AA1663)</f>
        <v>5</v>
      </c>
      <c r="G1663" s="191">
        <f>IF(ISBLANK(Nomen.complète!AB1663),"-",Nomen.complète!AB1663)</f>
        <v>90</v>
      </c>
      <c r="H1663" s="191">
        <f>IF(ISBLANK(Nomen.complète!AC1663),"-",Nomen.complète!AC1663)</f>
        <v>0</v>
      </c>
    </row>
    <row r="1664" spans="1:8" x14ac:dyDescent="0.2">
      <c r="A1664" s="164">
        <f>IF(ISBLANK(Nomen.complète!V1664),"-",Nomen.complète!V1664)</f>
        <v>94561000</v>
      </c>
      <c r="B1664" s="189" t="str">
        <f>IF(ISBLANK(Nomen.complète!W1664),"-",Nomen.complète!W1664)</f>
        <v>Processus d'entreprise ES (OCM 2005)</v>
      </c>
      <c r="C1664" s="190">
        <f>IF(ISBLANK(Nomen.complète!X1664),"-",Nomen.complète!X1664)</f>
        <v>18</v>
      </c>
      <c r="D1664" s="190">
        <f>IF(ISBLANK(Nomen.complète!Y1664),"-",Nomen.complète!Y1664)</f>
        <v>65</v>
      </c>
      <c r="E1664" s="190">
        <f>IF(ISBLANK(Nomen.complète!Z1664),"-",Nomen.complète!Z1664)</f>
        <v>1</v>
      </c>
      <c r="F1664" s="190">
        <f>IF(ISBLANK(Nomen.complète!AA1664),"-",Nomen.complète!AA1664)</f>
        <v>5</v>
      </c>
      <c r="G1664" s="191">
        <f>IF(ISBLANK(Nomen.complète!AB1664),"-",Nomen.complète!AB1664)</f>
        <v>0</v>
      </c>
      <c r="H1664" s="191">
        <f>IF(ISBLANK(Nomen.complète!AC1664),"-",Nomen.complète!AC1664)</f>
        <v>0</v>
      </c>
    </row>
    <row r="1665" spans="1:8" x14ac:dyDescent="0.2">
      <c r="A1665" s="164">
        <f>IF(ISBLANK(Nomen.complète!V1665),"-",Nomen.complète!V1665)</f>
        <v>94561002</v>
      </c>
      <c r="B1665" s="189" t="str">
        <f>IF(ISBLANK(Nomen.complète!W1665),"-",Nomen.complète!W1665)</f>
        <v>Processus d'entreprise ES - Exploitation (OCM 2005)</v>
      </c>
      <c r="C1665" s="190">
        <f>IF(ISBLANK(Nomen.complète!X1665),"-",Nomen.complète!X1665)</f>
        <v>18</v>
      </c>
      <c r="D1665" s="190">
        <f>IF(ISBLANK(Nomen.complète!Y1665),"-",Nomen.complète!Y1665)</f>
        <v>65</v>
      </c>
      <c r="E1665" s="190">
        <f>IF(ISBLANK(Nomen.complète!Z1665),"-",Nomen.complète!Z1665)</f>
        <v>1</v>
      </c>
      <c r="F1665" s="190">
        <f>IF(ISBLANK(Nomen.complète!AA1665),"-",Nomen.complète!AA1665)</f>
        <v>5</v>
      </c>
      <c r="G1665" s="191">
        <f>IF(ISBLANK(Nomen.complète!AB1665),"-",Nomen.complète!AB1665)</f>
        <v>0</v>
      </c>
      <c r="H1665" s="191">
        <f>IF(ISBLANK(Nomen.complète!AC1665),"-",Nomen.complète!AC1665)</f>
        <v>0</v>
      </c>
    </row>
    <row r="1666" spans="1:8" x14ac:dyDescent="0.2">
      <c r="A1666" s="164">
        <f>IF(ISBLANK(Nomen.complète!V1666),"-",Nomen.complète!V1666)</f>
        <v>94561001</v>
      </c>
      <c r="B1666" s="189" t="str">
        <f>IF(ISBLANK(Nomen.complète!W1666),"-",Nomen.complète!W1666)</f>
        <v>Processus d'entreprise ES - Logistique (OCM 2005)</v>
      </c>
      <c r="C1666" s="190">
        <f>IF(ISBLANK(Nomen.complète!X1666),"-",Nomen.complète!X1666)</f>
        <v>18</v>
      </c>
      <c r="D1666" s="190">
        <f>IF(ISBLANK(Nomen.complète!Y1666),"-",Nomen.complète!Y1666)</f>
        <v>65</v>
      </c>
      <c r="E1666" s="190">
        <f>IF(ISBLANK(Nomen.complète!Z1666),"-",Nomen.complète!Z1666)</f>
        <v>1</v>
      </c>
      <c r="F1666" s="190">
        <f>IF(ISBLANK(Nomen.complète!AA1666),"-",Nomen.complète!AA1666)</f>
        <v>5</v>
      </c>
      <c r="G1666" s="191">
        <f>IF(ISBLANK(Nomen.complète!AB1666),"-",Nomen.complète!AB1666)</f>
        <v>0</v>
      </c>
      <c r="H1666" s="191">
        <f>IF(ISBLANK(Nomen.complète!AC1666),"-",Nomen.complète!AC1666)</f>
        <v>0</v>
      </c>
    </row>
    <row r="1667" spans="1:8" x14ac:dyDescent="0.2">
      <c r="A1667" s="164">
        <f>IF(ISBLANK(Nomen.complète!V1667),"-",Nomen.complète!V1667)</f>
        <v>85205000</v>
      </c>
      <c r="B1667" s="189" t="str">
        <f>IF(ISBLANK(Nomen.complète!W1667),"-",Nomen.complète!W1667)</f>
        <v>Product Management Fashion and Textile NDS (tertiaire - non réglementé)</v>
      </c>
      <c r="C1667" s="190">
        <f>IF(ISBLANK(Nomen.complète!X1667),"-",Nomen.complète!X1667)</f>
        <v>18</v>
      </c>
      <c r="D1667" s="190">
        <f>IF(ISBLANK(Nomen.complète!Y1667),"-",Nomen.complète!Y1667)</f>
        <v>65</v>
      </c>
      <c r="E1667" s="190">
        <f>IF(ISBLANK(Nomen.complète!Z1667),"-",Nomen.complète!Z1667)</f>
        <v>1</v>
      </c>
      <c r="F1667" s="190">
        <f>IF(ISBLANK(Nomen.complète!AA1667),"-",Nomen.complète!AA1667)</f>
        <v>5</v>
      </c>
      <c r="G1667" s="191">
        <f>IF(ISBLANK(Nomen.complète!AB1667),"-",Nomen.complète!AB1667)</f>
        <v>90</v>
      </c>
      <c r="H1667" s="191">
        <f>IF(ISBLANK(Nomen.complète!AC1667),"-",Nomen.complète!AC1667)</f>
        <v>0</v>
      </c>
    </row>
    <row r="1668" spans="1:8" x14ac:dyDescent="0.2">
      <c r="A1668" s="164">
        <f>IF(ISBLANK(Nomen.complète!V1668),"-",Nomen.complète!V1668)</f>
        <v>84600000</v>
      </c>
      <c r="B1668" s="189" t="str">
        <f>IF(ISBLANK(Nomen.complète!W1668),"-",Nomen.complète!W1668)</f>
        <v>Professeur d'escalade BF</v>
      </c>
      <c r="C1668" s="190">
        <f>IF(ISBLANK(Nomen.complète!X1668),"-",Nomen.complète!X1668)</f>
        <v>18</v>
      </c>
      <c r="D1668" s="190">
        <f>IF(ISBLANK(Nomen.complète!Y1668),"-",Nomen.complète!Y1668)</f>
        <v>65</v>
      </c>
      <c r="E1668" s="190">
        <f>IF(ISBLANK(Nomen.complète!Z1668),"-",Nomen.complète!Z1668)</f>
        <v>1</v>
      </c>
      <c r="F1668" s="190">
        <f>IF(ISBLANK(Nomen.complète!AA1668),"-",Nomen.complète!AA1668)</f>
        <v>5</v>
      </c>
      <c r="G1668" s="191">
        <f>IF(ISBLANK(Nomen.complète!AB1668),"-",Nomen.complète!AB1668)</f>
        <v>90</v>
      </c>
      <c r="H1668" s="191">
        <f>IF(ISBLANK(Nomen.complète!AC1668),"-",Nomen.complète!AC1668)</f>
        <v>0</v>
      </c>
    </row>
    <row r="1669" spans="1:8" x14ac:dyDescent="0.2">
      <c r="A1669" s="164">
        <f>IF(ISBLANK(Nomen.complète!V1669),"-",Nomen.complète!V1669)</f>
        <v>84660000</v>
      </c>
      <c r="B1669" s="189" t="str">
        <f>IF(ISBLANK(Nomen.complète!W1669),"-",Nomen.complète!W1669)</f>
        <v>Professeur de canoë-kayak BF</v>
      </c>
      <c r="C1669" s="190">
        <f>IF(ISBLANK(Nomen.complète!X1669),"-",Nomen.complète!X1669)</f>
        <v>18</v>
      </c>
      <c r="D1669" s="190">
        <f>IF(ISBLANK(Nomen.complète!Y1669),"-",Nomen.complète!Y1669)</f>
        <v>65</v>
      </c>
      <c r="E1669" s="190">
        <f>IF(ISBLANK(Nomen.complète!Z1669),"-",Nomen.complète!Z1669)</f>
        <v>1</v>
      </c>
      <c r="F1669" s="190">
        <f>IF(ISBLANK(Nomen.complète!AA1669),"-",Nomen.complète!AA1669)</f>
        <v>5</v>
      </c>
      <c r="G1669" s="191">
        <f>IF(ISBLANK(Nomen.complète!AB1669),"-",Nomen.complète!AB1669)</f>
        <v>90</v>
      </c>
      <c r="H1669" s="191">
        <f>IF(ISBLANK(Nomen.complète!AC1669),"-",Nomen.complète!AC1669)</f>
        <v>0</v>
      </c>
    </row>
    <row r="1670" spans="1:8" x14ac:dyDescent="0.2">
      <c r="A1670" s="164">
        <f>IF(ISBLANK(Nomen.complète!V1670),"-",Nomen.complète!V1670)</f>
        <v>84670000</v>
      </c>
      <c r="B1670" s="189" t="str">
        <f>IF(ISBLANK(Nomen.complète!W1670),"-",Nomen.complète!W1670)</f>
        <v>Professeur de danse de couple BF</v>
      </c>
      <c r="C1670" s="190">
        <f>IF(ISBLANK(Nomen.complète!X1670),"-",Nomen.complète!X1670)</f>
        <v>18</v>
      </c>
      <c r="D1670" s="190">
        <f>IF(ISBLANK(Nomen.complète!Y1670),"-",Nomen.complète!Y1670)</f>
        <v>65</v>
      </c>
      <c r="E1670" s="190">
        <f>IF(ISBLANK(Nomen.complète!Z1670),"-",Nomen.complète!Z1670)</f>
        <v>1</v>
      </c>
      <c r="F1670" s="190">
        <f>IF(ISBLANK(Nomen.complète!AA1670),"-",Nomen.complète!AA1670)</f>
        <v>5</v>
      </c>
      <c r="G1670" s="191">
        <f>IF(ISBLANK(Nomen.complète!AB1670),"-",Nomen.complète!AB1670)</f>
        <v>90</v>
      </c>
      <c r="H1670" s="191">
        <f>IF(ISBLANK(Nomen.complète!AC1670),"-",Nomen.complète!AC1670)</f>
        <v>0</v>
      </c>
    </row>
    <row r="1671" spans="1:8" x14ac:dyDescent="0.2">
      <c r="A1671" s="164">
        <f>IF(ISBLANK(Nomen.complète!V1671),"-",Nomen.complète!V1671)</f>
        <v>84630000</v>
      </c>
      <c r="B1671" s="189" t="str">
        <f>IF(ISBLANK(Nomen.complète!W1671),"-",Nomen.complète!W1671)</f>
        <v>Professeur de golf BF</v>
      </c>
      <c r="C1671" s="190">
        <f>IF(ISBLANK(Nomen.complète!X1671),"-",Nomen.complète!X1671)</f>
        <v>18</v>
      </c>
      <c r="D1671" s="190">
        <f>IF(ISBLANK(Nomen.complète!Y1671),"-",Nomen.complète!Y1671)</f>
        <v>65</v>
      </c>
      <c r="E1671" s="190">
        <f>IF(ISBLANK(Nomen.complète!Z1671),"-",Nomen.complète!Z1671)</f>
        <v>1</v>
      </c>
      <c r="F1671" s="190">
        <f>IF(ISBLANK(Nomen.complète!AA1671),"-",Nomen.complète!AA1671)</f>
        <v>5</v>
      </c>
      <c r="G1671" s="191">
        <f>IF(ISBLANK(Nomen.complète!AB1671),"-",Nomen.complète!AB1671)</f>
        <v>90</v>
      </c>
      <c r="H1671" s="191">
        <f>IF(ISBLANK(Nomen.complète!AC1671),"-",Nomen.complète!AC1671)</f>
        <v>0</v>
      </c>
    </row>
    <row r="1672" spans="1:8" x14ac:dyDescent="0.2">
      <c r="A1672" s="164">
        <f>IF(ISBLANK(Nomen.complète!V1672),"-",Nomen.complète!V1672)</f>
        <v>84580000</v>
      </c>
      <c r="B1672" s="189" t="str">
        <f>IF(ISBLANK(Nomen.complète!W1672),"-",Nomen.complète!W1672)</f>
        <v>Professeur de ju-jitsu BF</v>
      </c>
      <c r="C1672" s="190">
        <f>IF(ISBLANK(Nomen.complète!X1672),"-",Nomen.complète!X1672)</f>
        <v>18</v>
      </c>
      <c r="D1672" s="190">
        <f>IF(ISBLANK(Nomen.complète!Y1672),"-",Nomen.complète!Y1672)</f>
        <v>65</v>
      </c>
      <c r="E1672" s="190">
        <f>IF(ISBLANK(Nomen.complète!Z1672),"-",Nomen.complète!Z1672)</f>
        <v>1</v>
      </c>
      <c r="F1672" s="190">
        <f>IF(ISBLANK(Nomen.complète!AA1672),"-",Nomen.complète!AA1672)</f>
        <v>5</v>
      </c>
      <c r="G1672" s="191">
        <f>IF(ISBLANK(Nomen.complète!AB1672),"-",Nomen.complète!AB1672)</f>
        <v>90</v>
      </c>
      <c r="H1672" s="191">
        <f>IF(ISBLANK(Nomen.complète!AC1672),"-",Nomen.complète!AC1672)</f>
        <v>0</v>
      </c>
    </row>
    <row r="1673" spans="1:8" x14ac:dyDescent="0.2">
      <c r="A1673" s="164">
        <f>IF(ISBLANK(Nomen.complète!V1673),"-",Nomen.complète!V1673)</f>
        <v>84570000</v>
      </c>
      <c r="B1673" s="189" t="str">
        <f>IF(ISBLANK(Nomen.complète!W1673),"-",Nomen.complète!W1673)</f>
        <v>Professeur de judo BF</v>
      </c>
      <c r="C1673" s="190">
        <f>IF(ISBLANK(Nomen.complète!X1673),"-",Nomen.complète!X1673)</f>
        <v>18</v>
      </c>
      <c r="D1673" s="190">
        <f>IF(ISBLANK(Nomen.complète!Y1673),"-",Nomen.complète!Y1673)</f>
        <v>65</v>
      </c>
      <c r="E1673" s="190">
        <f>IF(ISBLANK(Nomen.complète!Z1673),"-",Nomen.complète!Z1673)</f>
        <v>1</v>
      </c>
      <c r="F1673" s="190">
        <f>IF(ISBLANK(Nomen.complète!AA1673),"-",Nomen.complète!AA1673)</f>
        <v>5</v>
      </c>
      <c r="G1673" s="191">
        <f>IF(ISBLANK(Nomen.complète!AB1673),"-",Nomen.complète!AB1673)</f>
        <v>90</v>
      </c>
      <c r="H1673" s="191">
        <f>IF(ISBLANK(Nomen.complète!AC1673),"-",Nomen.complète!AC1673)</f>
        <v>0</v>
      </c>
    </row>
    <row r="1674" spans="1:8" x14ac:dyDescent="0.2">
      <c r="A1674" s="164">
        <f>IF(ISBLANK(Nomen.complète!V1674),"-",Nomen.complète!V1674)</f>
        <v>84590000</v>
      </c>
      <c r="B1674" s="189" t="str">
        <f>IF(ISBLANK(Nomen.complète!W1674),"-",Nomen.complète!W1674)</f>
        <v>Professeur de karaté BF</v>
      </c>
      <c r="C1674" s="190">
        <f>IF(ISBLANK(Nomen.complète!X1674),"-",Nomen.complète!X1674)</f>
        <v>18</v>
      </c>
      <c r="D1674" s="190">
        <f>IF(ISBLANK(Nomen.complète!Y1674),"-",Nomen.complète!Y1674)</f>
        <v>65</v>
      </c>
      <c r="E1674" s="190">
        <f>IF(ISBLANK(Nomen.complète!Z1674),"-",Nomen.complète!Z1674)</f>
        <v>1</v>
      </c>
      <c r="F1674" s="190">
        <f>IF(ISBLANK(Nomen.complète!AA1674),"-",Nomen.complète!AA1674)</f>
        <v>5</v>
      </c>
      <c r="G1674" s="191">
        <f>IF(ISBLANK(Nomen.complète!AB1674),"-",Nomen.complète!AB1674)</f>
        <v>90</v>
      </c>
      <c r="H1674" s="191">
        <f>IF(ISBLANK(Nomen.complète!AC1674),"-",Nomen.complète!AC1674)</f>
        <v>0</v>
      </c>
    </row>
    <row r="1675" spans="1:8" x14ac:dyDescent="0.2">
      <c r="A1675" s="164">
        <f>IF(ISBLANK(Nomen.complète!V1675),"-",Nomen.complète!V1675)</f>
        <v>84680000</v>
      </c>
      <c r="B1675" s="189" t="str">
        <f>IF(ISBLANK(Nomen.complète!W1675),"-",Nomen.complète!W1675)</f>
        <v>Professeur de patinage BF</v>
      </c>
      <c r="C1675" s="190">
        <f>IF(ISBLANK(Nomen.complète!X1675),"-",Nomen.complète!X1675)</f>
        <v>18</v>
      </c>
      <c r="D1675" s="190">
        <f>IF(ISBLANK(Nomen.complète!Y1675),"-",Nomen.complète!Y1675)</f>
        <v>65</v>
      </c>
      <c r="E1675" s="190">
        <f>IF(ISBLANK(Nomen.complète!Z1675),"-",Nomen.complète!Z1675)</f>
        <v>1</v>
      </c>
      <c r="F1675" s="190">
        <f>IF(ISBLANK(Nomen.complète!AA1675),"-",Nomen.complète!AA1675)</f>
        <v>5</v>
      </c>
      <c r="G1675" s="191">
        <f>IF(ISBLANK(Nomen.complète!AB1675),"-",Nomen.complète!AB1675)</f>
        <v>90</v>
      </c>
      <c r="H1675" s="191">
        <f>IF(ISBLANK(Nomen.complète!AC1675),"-",Nomen.complète!AC1675)</f>
        <v>0</v>
      </c>
    </row>
    <row r="1676" spans="1:8" x14ac:dyDescent="0.2">
      <c r="A1676" s="164">
        <f>IF(ISBLANK(Nomen.complète!V1676),"-",Nomen.complète!V1676)</f>
        <v>84640000</v>
      </c>
      <c r="B1676" s="189" t="str">
        <f>IF(ISBLANK(Nomen.complète!W1676),"-",Nomen.complète!W1676)</f>
        <v>Professeur de planche à voile BF</v>
      </c>
      <c r="C1676" s="190">
        <f>IF(ISBLANK(Nomen.complète!X1676),"-",Nomen.complète!X1676)</f>
        <v>18</v>
      </c>
      <c r="D1676" s="190">
        <f>IF(ISBLANK(Nomen.complète!Y1676),"-",Nomen.complète!Y1676)</f>
        <v>65</v>
      </c>
      <c r="E1676" s="190">
        <f>IF(ISBLANK(Nomen.complète!Z1676),"-",Nomen.complète!Z1676)</f>
        <v>1</v>
      </c>
      <c r="F1676" s="190">
        <f>IF(ISBLANK(Nomen.complète!AA1676),"-",Nomen.complète!AA1676)</f>
        <v>5</v>
      </c>
      <c r="G1676" s="191">
        <f>IF(ISBLANK(Nomen.complète!AB1676),"-",Nomen.complète!AB1676)</f>
        <v>90</v>
      </c>
      <c r="H1676" s="191">
        <f>IF(ISBLANK(Nomen.complète!AC1676),"-",Nomen.complète!AC1676)</f>
        <v>0</v>
      </c>
    </row>
    <row r="1677" spans="1:8" x14ac:dyDescent="0.2">
      <c r="A1677" s="164">
        <f>IF(ISBLANK(Nomen.complète!V1677),"-",Nomen.complète!V1677)</f>
        <v>86720000</v>
      </c>
      <c r="B1677" s="189" t="str">
        <f>IF(ISBLANK(Nomen.complète!W1677),"-",Nomen.complète!W1677)</f>
        <v>Professeur de sport de neige BF</v>
      </c>
      <c r="C1677" s="190">
        <f>IF(ISBLANK(Nomen.complète!X1677),"-",Nomen.complète!X1677)</f>
        <v>18</v>
      </c>
      <c r="D1677" s="190">
        <f>IF(ISBLANK(Nomen.complète!Y1677),"-",Nomen.complète!Y1677)</f>
        <v>65</v>
      </c>
      <c r="E1677" s="190">
        <f>IF(ISBLANK(Nomen.complète!Z1677),"-",Nomen.complète!Z1677)</f>
        <v>1</v>
      </c>
      <c r="F1677" s="190">
        <f>IF(ISBLANK(Nomen.complète!AA1677),"-",Nomen.complète!AA1677)</f>
        <v>5</v>
      </c>
      <c r="G1677" s="191">
        <f>IF(ISBLANK(Nomen.complète!AB1677),"-",Nomen.complète!AB1677)</f>
        <v>90</v>
      </c>
      <c r="H1677" s="191">
        <f>IF(ISBLANK(Nomen.complète!AC1677),"-",Nomen.complète!AC1677)</f>
        <v>0</v>
      </c>
    </row>
    <row r="1678" spans="1:8" x14ac:dyDescent="0.2">
      <c r="A1678" s="164">
        <f>IF(ISBLANK(Nomen.complète!V1678),"-",Nomen.complète!V1678)</f>
        <v>84650000</v>
      </c>
      <c r="B1678" s="189" t="str">
        <f>IF(ISBLANK(Nomen.complète!W1678),"-",Nomen.complète!W1678)</f>
        <v>Professeur de sports aquatiques BF</v>
      </c>
      <c r="C1678" s="190">
        <f>IF(ISBLANK(Nomen.complète!X1678),"-",Nomen.complète!X1678)</f>
        <v>18</v>
      </c>
      <c r="D1678" s="190">
        <f>IF(ISBLANK(Nomen.complète!Y1678),"-",Nomen.complète!Y1678)</f>
        <v>65</v>
      </c>
      <c r="E1678" s="190">
        <f>IF(ISBLANK(Nomen.complète!Z1678),"-",Nomen.complète!Z1678)</f>
        <v>1</v>
      </c>
      <c r="F1678" s="190">
        <f>IF(ISBLANK(Nomen.complète!AA1678),"-",Nomen.complète!AA1678)</f>
        <v>5</v>
      </c>
      <c r="G1678" s="191">
        <f>IF(ISBLANK(Nomen.complète!AB1678),"-",Nomen.complète!AB1678)</f>
        <v>90</v>
      </c>
      <c r="H1678" s="191">
        <f>IF(ISBLANK(Nomen.complète!AC1678),"-",Nomen.complète!AC1678)</f>
        <v>0</v>
      </c>
    </row>
    <row r="1679" spans="1:8" x14ac:dyDescent="0.2">
      <c r="A1679" s="164">
        <f>IF(ISBLANK(Nomen.complète!V1679),"-",Nomen.complète!V1679)</f>
        <v>84620000</v>
      </c>
      <c r="B1679" s="189" t="str">
        <f>IF(ISBLANK(Nomen.complète!W1679),"-",Nomen.complète!W1679)</f>
        <v>Professeur de tennis BF</v>
      </c>
      <c r="C1679" s="190">
        <f>IF(ISBLANK(Nomen.complète!X1679),"-",Nomen.complète!X1679)</f>
        <v>18</v>
      </c>
      <c r="D1679" s="190">
        <f>IF(ISBLANK(Nomen.complète!Y1679),"-",Nomen.complète!Y1679)</f>
        <v>65</v>
      </c>
      <c r="E1679" s="190">
        <f>IF(ISBLANK(Nomen.complète!Z1679),"-",Nomen.complète!Z1679)</f>
        <v>1</v>
      </c>
      <c r="F1679" s="190">
        <f>IF(ISBLANK(Nomen.complète!AA1679),"-",Nomen.complète!AA1679)</f>
        <v>5</v>
      </c>
      <c r="G1679" s="191">
        <f>IF(ISBLANK(Nomen.complète!AB1679),"-",Nomen.complète!AB1679)</f>
        <v>90</v>
      </c>
      <c r="H1679" s="191">
        <f>IF(ISBLANK(Nomen.complète!AC1679),"-",Nomen.complète!AC1679)</f>
        <v>0</v>
      </c>
    </row>
    <row r="1680" spans="1:8" x14ac:dyDescent="0.2">
      <c r="A1680" s="164">
        <f>IF(ISBLANK(Nomen.complète!V1680),"-",Nomen.complète!V1680)</f>
        <v>84610000</v>
      </c>
      <c r="B1680" s="189" t="str">
        <f>IF(ISBLANK(Nomen.complète!W1680),"-",Nomen.complète!W1680)</f>
        <v>Professeur de voile BF</v>
      </c>
      <c r="C1680" s="190">
        <f>IF(ISBLANK(Nomen.complète!X1680),"-",Nomen.complète!X1680)</f>
        <v>18</v>
      </c>
      <c r="D1680" s="190">
        <f>IF(ISBLANK(Nomen.complète!Y1680),"-",Nomen.complète!Y1680)</f>
        <v>65</v>
      </c>
      <c r="E1680" s="190">
        <f>IF(ISBLANK(Nomen.complète!Z1680),"-",Nomen.complète!Z1680)</f>
        <v>1</v>
      </c>
      <c r="F1680" s="190">
        <f>IF(ISBLANK(Nomen.complète!AA1680),"-",Nomen.complète!AA1680)</f>
        <v>5</v>
      </c>
      <c r="G1680" s="191">
        <f>IF(ISBLANK(Nomen.complète!AB1680),"-",Nomen.complète!AB1680)</f>
        <v>90</v>
      </c>
      <c r="H1680" s="191">
        <f>IF(ISBLANK(Nomen.complète!AC1680),"-",Nomen.complète!AC1680)</f>
        <v>0</v>
      </c>
    </row>
    <row r="1681" spans="1:8" x14ac:dyDescent="0.2">
      <c r="A1681" s="164">
        <f>IF(ISBLANK(Nomen.complète!V1681),"-",Nomen.complète!V1681)</f>
        <v>86960000</v>
      </c>
      <c r="B1681" s="189" t="str">
        <f>IF(ISBLANK(Nomen.complète!W1681),"-",Nomen.complète!W1681)</f>
        <v>Professeur de vélo tout-terrain BF</v>
      </c>
      <c r="C1681" s="190">
        <f>IF(ISBLANK(Nomen.complète!X1681),"-",Nomen.complète!X1681)</f>
        <v>18</v>
      </c>
      <c r="D1681" s="190">
        <f>IF(ISBLANK(Nomen.complète!Y1681),"-",Nomen.complète!Y1681)</f>
        <v>65</v>
      </c>
      <c r="E1681" s="190">
        <f>IF(ISBLANK(Nomen.complète!Z1681),"-",Nomen.complète!Z1681)</f>
        <v>1</v>
      </c>
      <c r="F1681" s="190">
        <f>IF(ISBLANK(Nomen.complète!AA1681),"-",Nomen.complète!AA1681)</f>
        <v>5</v>
      </c>
      <c r="G1681" s="191">
        <f>IF(ISBLANK(Nomen.complète!AB1681),"-",Nomen.complète!AB1681)</f>
        <v>90</v>
      </c>
      <c r="H1681" s="191">
        <f>IF(ISBLANK(Nomen.complète!AC1681),"-",Nomen.complète!AC1681)</f>
        <v>0</v>
      </c>
    </row>
    <row r="1682" spans="1:8" x14ac:dyDescent="0.2">
      <c r="A1682" s="164">
        <f>IF(ISBLANK(Nomen.complète!V1682),"-",Nomen.complète!V1682)</f>
        <v>86190000</v>
      </c>
      <c r="B1682" s="189" t="str">
        <f>IF(ISBLANK(Nomen.complète!W1682),"-",Nomen.complète!W1682)</f>
        <v>Professeur en navigation de bateau moteur BF</v>
      </c>
      <c r="C1682" s="190">
        <f>IF(ISBLANK(Nomen.complète!X1682),"-",Nomen.complète!X1682)</f>
        <v>18</v>
      </c>
      <c r="D1682" s="190">
        <f>IF(ISBLANK(Nomen.complète!Y1682),"-",Nomen.complète!Y1682)</f>
        <v>65</v>
      </c>
      <c r="E1682" s="190">
        <f>IF(ISBLANK(Nomen.complète!Z1682),"-",Nomen.complète!Z1682)</f>
        <v>1</v>
      </c>
      <c r="F1682" s="190">
        <f>IF(ISBLANK(Nomen.complète!AA1682),"-",Nomen.complète!AA1682)</f>
        <v>5</v>
      </c>
      <c r="G1682" s="191">
        <f>IF(ISBLANK(Nomen.complète!AB1682),"-",Nomen.complète!AB1682)</f>
        <v>90</v>
      </c>
      <c r="H1682" s="191">
        <f>IF(ISBLANK(Nomen.complète!AC1682),"-",Nomen.complète!AC1682)</f>
        <v>0</v>
      </c>
    </row>
    <row r="1683" spans="1:8" x14ac:dyDescent="0.2">
      <c r="A1683" s="164">
        <f>IF(ISBLANK(Nomen.complète!V1683),"-",Nomen.complète!V1683)</f>
        <v>71640000</v>
      </c>
      <c r="B1683" s="189" t="str">
        <f>IF(ISBLANK(Nomen.complète!W1683),"-",Nomen.complète!W1683)</f>
        <v>Projeteur constructeur-métallique BF</v>
      </c>
      <c r="C1683" s="190">
        <f>IF(ISBLANK(Nomen.complète!X1683),"-",Nomen.complète!X1683)</f>
        <v>18</v>
      </c>
      <c r="D1683" s="190">
        <f>IF(ISBLANK(Nomen.complète!Y1683),"-",Nomen.complète!Y1683)</f>
        <v>65</v>
      </c>
      <c r="E1683" s="190">
        <f>IF(ISBLANK(Nomen.complète!Z1683),"-",Nomen.complète!Z1683)</f>
        <v>1</v>
      </c>
      <c r="F1683" s="190">
        <f>IF(ISBLANK(Nomen.complète!AA1683),"-",Nomen.complète!AA1683)</f>
        <v>5</v>
      </c>
      <c r="G1683" s="191">
        <f>IF(ISBLANK(Nomen.complète!AB1683),"-",Nomen.complète!AB1683)</f>
        <v>90</v>
      </c>
      <c r="H1683" s="191">
        <f>IF(ISBLANK(Nomen.complète!AC1683),"-",Nomen.complète!AC1683)</f>
        <v>0</v>
      </c>
    </row>
    <row r="1684" spans="1:8" x14ac:dyDescent="0.2">
      <c r="A1684" s="164">
        <f>IF(ISBLANK(Nomen.complète!V1684),"-",Nomen.complète!V1684)</f>
        <v>66795000</v>
      </c>
      <c r="B1684" s="189" t="str">
        <f>IF(ISBLANK(Nomen.complète!W1684),"-",Nomen.complète!W1684)</f>
        <v>Projeteur en sanitaire, dipl.</v>
      </c>
      <c r="C1684" s="190">
        <f>IF(ISBLANK(Nomen.complète!X1684),"-",Nomen.complète!X1684)</f>
        <v>18</v>
      </c>
      <c r="D1684" s="190">
        <f>IF(ISBLANK(Nomen.complète!Y1684),"-",Nomen.complète!Y1684)</f>
        <v>65</v>
      </c>
      <c r="E1684" s="190">
        <f>IF(ISBLANK(Nomen.complète!Z1684),"-",Nomen.complète!Z1684)</f>
        <v>1</v>
      </c>
      <c r="F1684" s="190">
        <f>IF(ISBLANK(Nomen.complète!AA1684),"-",Nomen.complète!AA1684)</f>
        <v>5</v>
      </c>
      <c r="G1684" s="191">
        <f>IF(ISBLANK(Nomen.complète!AB1684),"-",Nomen.complète!AB1684)</f>
        <v>90</v>
      </c>
      <c r="H1684" s="191">
        <f>IF(ISBLANK(Nomen.complète!AC1684),"-",Nomen.complète!AC1684)</f>
        <v>0</v>
      </c>
    </row>
    <row r="1685" spans="1:8" x14ac:dyDescent="0.2">
      <c r="A1685" s="164">
        <f>IF(ISBLANK(Nomen.complète!V1685),"-",Nomen.complète!V1685)</f>
        <v>71750000</v>
      </c>
      <c r="B1685" s="189" t="str">
        <f>IF(ISBLANK(Nomen.complète!W1685),"-",Nomen.complète!W1685)</f>
        <v>Projeteur en technique du bâtiment (sanitaire), dipl.</v>
      </c>
      <c r="C1685" s="190">
        <f>IF(ISBLANK(Nomen.complète!X1685),"-",Nomen.complète!X1685)</f>
        <v>18</v>
      </c>
      <c r="D1685" s="190">
        <f>IF(ISBLANK(Nomen.complète!Y1685),"-",Nomen.complète!Y1685)</f>
        <v>65</v>
      </c>
      <c r="E1685" s="190">
        <f>IF(ISBLANK(Nomen.complète!Z1685),"-",Nomen.complète!Z1685)</f>
        <v>1</v>
      </c>
      <c r="F1685" s="190">
        <f>IF(ISBLANK(Nomen.complète!AA1685),"-",Nomen.complète!AA1685)</f>
        <v>5</v>
      </c>
      <c r="G1685" s="191">
        <f>IF(ISBLANK(Nomen.complète!AB1685),"-",Nomen.complète!AB1685)</f>
        <v>90</v>
      </c>
      <c r="H1685" s="191">
        <f>IF(ISBLANK(Nomen.complète!AC1685),"-",Nomen.complète!AC1685)</f>
        <v>0</v>
      </c>
    </row>
    <row r="1686" spans="1:8" x14ac:dyDescent="0.2">
      <c r="A1686" s="164">
        <f>IF(ISBLANK(Nomen.complète!V1686),"-",Nomen.complète!V1686)</f>
        <v>77170000</v>
      </c>
      <c r="B1686" s="189" t="str">
        <f>IF(ISBLANK(Nomen.complète!W1686),"-",Nomen.complète!W1686)</f>
        <v>Promoteur immobilier BF</v>
      </c>
      <c r="C1686" s="190">
        <f>IF(ISBLANK(Nomen.complète!X1686),"-",Nomen.complète!X1686)</f>
        <v>18</v>
      </c>
      <c r="D1686" s="190">
        <f>IF(ISBLANK(Nomen.complète!Y1686),"-",Nomen.complète!Y1686)</f>
        <v>65</v>
      </c>
      <c r="E1686" s="190">
        <f>IF(ISBLANK(Nomen.complète!Z1686),"-",Nomen.complète!Z1686)</f>
        <v>1</v>
      </c>
      <c r="F1686" s="190">
        <f>IF(ISBLANK(Nomen.complète!AA1686),"-",Nomen.complète!AA1686)</f>
        <v>5</v>
      </c>
      <c r="G1686" s="191">
        <f>IF(ISBLANK(Nomen.complète!AB1686),"-",Nomen.complète!AB1686)</f>
        <v>90</v>
      </c>
      <c r="H1686" s="191">
        <f>IF(ISBLANK(Nomen.complète!AC1686),"-",Nomen.complète!AC1686)</f>
        <v>0</v>
      </c>
    </row>
    <row r="1687" spans="1:8" x14ac:dyDescent="0.2">
      <c r="A1687" s="164">
        <f>IF(ISBLANK(Nomen.complète!V1687),"-",Nomen.complète!V1687)</f>
        <v>86600000</v>
      </c>
      <c r="B1687" s="189" t="str">
        <f>IF(ISBLANK(Nomen.complète!W1687),"-",Nomen.complète!W1687)</f>
        <v>Prédicateur, missionnaire (tertiaire - non réglementé)</v>
      </c>
      <c r="C1687" s="190">
        <f>IF(ISBLANK(Nomen.complète!X1687),"-",Nomen.complète!X1687)</f>
        <v>18</v>
      </c>
      <c r="D1687" s="190">
        <f>IF(ISBLANK(Nomen.complète!Y1687),"-",Nomen.complète!Y1687)</f>
        <v>65</v>
      </c>
      <c r="E1687" s="190">
        <f>IF(ISBLANK(Nomen.complète!Z1687),"-",Nomen.complète!Z1687)</f>
        <v>1</v>
      </c>
      <c r="F1687" s="190">
        <f>IF(ISBLANK(Nomen.complète!AA1687),"-",Nomen.complète!AA1687)</f>
        <v>5</v>
      </c>
      <c r="G1687" s="191">
        <f>IF(ISBLANK(Nomen.complète!AB1687),"-",Nomen.complète!AB1687)</f>
        <v>90</v>
      </c>
      <c r="H1687" s="191">
        <f>IF(ISBLANK(Nomen.complète!AC1687),"-",Nomen.complète!AC1687)</f>
        <v>0</v>
      </c>
    </row>
    <row r="1688" spans="1:8" x14ac:dyDescent="0.2">
      <c r="A1688" s="164">
        <f>IF(ISBLANK(Nomen.complète!V1688),"-",Nomen.complète!V1688)</f>
        <v>71660000</v>
      </c>
      <c r="B1688" s="189" t="str">
        <f>IF(ISBLANK(Nomen.complète!W1688),"-",Nomen.complète!W1688)</f>
        <v>Préparateur BF</v>
      </c>
      <c r="C1688" s="190">
        <f>IF(ISBLANK(Nomen.complète!X1688),"-",Nomen.complète!X1688)</f>
        <v>18</v>
      </c>
      <c r="D1688" s="190">
        <f>IF(ISBLANK(Nomen.complète!Y1688),"-",Nomen.complète!Y1688)</f>
        <v>65</v>
      </c>
      <c r="E1688" s="190">
        <f>IF(ISBLANK(Nomen.complète!Z1688),"-",Nomen.complète!Z1688)</f>
        <v>1</v>
      </c>
      <c r="F1688" s="190">
        <f>IF(ISBLANK(Nomen.complète!AA1688),"-",Nomen.complète!AA1688)</f>
        <v>5</v>
      </c>
      <c r="G1688" s="191">
        <f>IF(ISBLANK(Nomen.complète!AB1688),"-",Nomen.complète!AB1688)</f>
        <v>90</v>
      </c>
      <c r="H1688" s="191">
        <f>IF(ISBLANK(Nomen.complète!AC1688),"-",Nomen.complète!AC1688)</f>
        <v>0</v>
      </c>
    </row>
    <row r="1689" spans="1:8" x14ac:dyDescent="0.2">
      <c r="A1689" s="164">
        <f>IF(ISBLANK(Nomen.complète!V1689),"-",Nomen.complète!V1689)</f>
        <v>71665000</v>
      </c>
      <c r="B1689" s="189" t="str">
        <f>IF(ISBLANK(Nomen.complète!W1689),"-",Nomen.complète!W1689)</f>
        <v>Préparateur Humains BF</v>
      </c>
      <c r="C1689" s="190">
        <f>IF(ISBLANK(Nomen.complète!X1689),"-",Nomen.complète!X1689)</f>
        <v>18</v>
      </c>
      <c r="D1689" s="190">
        <f>IF(ISBLANK(Nomen.complète!Y1689),"-",Nomen.complète!Y1689)</f>
        <v>65</v>
      </c>
      <c r="E1689" s="190">
        <f>IF(ISBLANK(Nomen.complète!Z1689),"-",Nomen.complète!Z1689)</f>
        <v>1</v>
      </c>
      <c r="F1689" s="190">
        <f>IF(ISBLANK(Nomen.complète!AA1689),"-",Nomen.complète!AA1689)</f>
        <v>5</v>
      </c>
      <c r="G1689" s="191">
        <f>IF(ISBLANK(Nomen.complète!AB1689),"-",Nomen.complète!AB1689)</f>
        <v>90</v>
      </c>
      <c r="H1689" s="191">
        <f>IF(ISBLANK(Nomen.complète!AC1689),"-",Nomen.complète!AC1689)</f>
        <v>0</v>
      </c>
    </row>
    <row r="1690" spans="1:8" x14ac:dyDescent="0.2">
      <c r="A1690" s="164">
        <f>IF(ISBLANK(Nomen.complète!V1690),"-",Nomen.complète!V1690)</f>
        <v>85450000</v>
      </c>
      <c r="B1690" s="189" t="str">
        <f>IF(ISBLANK(Nomen.complète!W1690),"-",Nomen.complète!W1690)</f>
        <v>Psychologue (tertiaire - non réglementé)</v>
      </c>
      <c r="C1690" s="190">
        <f>IF(ISBLANK(Nomen.complète!X1690),"-",Nomen.complète!X1690)</f>
        <v>18</v>
      </c>
      <c r="D1690" s="190">
        <f>IF(ISBLANK(Nomen.complète!Y1690),"-",Nomen.complète!Y1690)</f>
        <v>65</v>
      </c>
      <c r="E1690" s="190">
        <f>IF(ISBLANK(Nomen.complète!Z1690),"-",Nomen.complète!Z1690)</f>
        <v>1</v>
      </c>
      <c r="F1690" s="190">
        <f>IF(ISBLANK(Nomen.complète!AA1690),"-",Nomen.complète!AA1690)</f>
        <v>5</v>
      </c>
      <c r="G1690" s="191">
        <f>IF(ISBLANK(Nomen.complète!AB1690),"-",Nomen.complète!AB1690)</f>
        <v>90</v>
      </c>
      <c r="H1690" s="191">
        <f>IF(ISBLANK(Nomen.complète!AC1690),"-",Nomen.complète!AC1690)</f>
        <v>0</v>
      </c>
    </row>
    <row r="1691" spans="1:8" x14ac:dyDescent="0.2">
      <c r="A1691" s="164">
        <f>IF(ISBLANK(Nomen.complète!V1691),"-",Nomen.complète!V1691)</f>
        <v>85454000</v>
      </c>
      <c r="B1691" s="189" t="str">
        <f>IF(ISBLANK(Nomen.complète!W1691),"-",Nomen.complète!W1691)</f>
        <v>Psychothérapeute (tertiaire - non réglementé)</v>
      </c>
      <c r="C1691" s="190">
        <f>IF(ISBLANK(Nomen.complète!X1691),"-",Nomen.complète!X1691)</f>
        <v>18</v>
      </c>
      <c r="D1691" s="190">
        <f>IF(ISBLANK(Nomen.complète!Y1691),"-",Nomen.complète!Y1691)</f>
        <v>65</v>
      </c>
      <c r="E1691" s="190">
        <f>IF(ISBLANK(Nomen.complète!Z1691),"-",Nomen.complète!Z1691)</f>
        <v>1</v>
      </c>
      <c r="F1691" s="190">
        <f>IF(ISBLANK(Nomen.complète!AA1691),"-",Nomen.complète!AA1691)</f>
        <v>5</v>
      </c>
      <c r="G1691" s="191">
        <f>IF(ISBLANK(Nomen.complète!AB1691),"-",Nomen.complète!AB1691)</f>
        <v>90</v>
      </c>
      <c r="H1691" s="191">
        <f>IF(ISBLANK(Nomen.complète!AC1691),"-",Nomen.complète!AC1691)</f>
        <v>0</v>
      </c>
    </row>
    <row r="1692" spans="1:8" x14ac:dyDescent="0.2">
      <c r="A1692" s="164">
        <f>IF(ISBLANK(Nomen.complète!V1692),"-",Nomen.complète!V1692)</f>
        <v>85452000</v>
      </c>
      <c r="B1692" s="189" t="str">
        <f>IF(ISBLANK(Nomen.complète!W1692),"-",Nomen.complète!W1692)</f>
        <v>Psychothérapeute centré sur la personne (tertiaire - non réglementé)</v>
      </c>
      <c r="C1692" s="190">
        <f>IF(ISBLANK(Nomen.complète!X1692),"-",Nomen.complète!X1692)</f>
        <v>18</v>
      </c>
      <c r="D1692" s="190">
        <f>IF(ISBLANK(Nomen.complète!Y1692),"-",Nomen.complète!Y1692)</f>
        <v>65</v>
      </c>
      <c r="E1692" s="190">
        <f>IF(ISBLANK(Nomen.complète!Z1692),"-",Nomen.complète!Z1692)</f>
        <v>1</v>
      </c>
      <c r="F1692" s="190">
        <f>IF(ISBLANK(Nomen.complète!AA1692),"-",Nomen.complète!AA1692)</f>
        <v>5</v>
      </c>
      <c r="G1692" s="191">
        <f>IF(ISBLANK(Nomen.complète!AB1692),"-",Nomen.complète!AB1692)</f>
        <v>90</v>
      </c>
      <c r="H1692" s="191">
        <f>IF(ISBLANK(Nomen.complète!AC1692),"-",Nomen.complète!AC1692)</f>
        <v>0</v>
      </c>
    </row>
    <row r="1693" spans="1:8" x14ac:dyDescent="0.2">
      <c r="A1693" s="164">
        <f>IF(ISBLANK(Nomen.complète!V1693),"-",Nomen.complète!V1693)</f>
        <v>85456000</v>
      </c>
      <c r="B1693" s="189" t="str">
        <f>IF(ISBLANK(Nomen.complète!W1693),"-",Nomen.complète!W1693)</f>
        <v>Psychothérapeute en thérapie corporelle</v>
      </c>
      <c r="C1693" s="190">
        <f>IF(ISBLANK(Nomen.complète!X1693),"-",Nomen.complète!X1693)</f>
        <v>18</v>
      </c>
      <c r="D1693" s="190">
        <f>IF(ISBLANK(Nomen.complète!Y1693),"-",Nomen.complète!Y1693)</f>
        <v>65</v>
      </c>
      <c r="E1693" s="190">
        <f>IF(ISBLANK(Nomen.complète!Z1693),"-",Nomen.complète!Z1693)</f>
        <v>1</v>
      </c>
      <c r="F1693" s="190">
        <f>IF(ISBLANK(Nomen.complète!AA1693),"-",Nomen.complète!AA1693)</f>
        <v>5</v>
      </c>
      <c r="G1693" s="191">
        <f>IF(ISBLANK(Nomen.complète!AB1693),"-",Nomen.complète!AB1693)</f>
        <v>90</v>
      </c>
      <c r="H1693" s="191">
        <f>IF(ISBLANK(Nomen.complète!AC1693),"-",Nomen.complète!AC1693)</f>
        <v>0</v>
      </c>
    </row>
    <row r="1694" spans="1:8" x14ac:dyDescent="0.2">
      <c r="A1694" s="164">
        <f>IF(ISBLANK(Nomen.complète!V1694),"-",Nomen.complète!V1694)</f>
        <v>85330000</v>
      </c>
      <c r="B1694" s="189" t="str">
        <f>IF(ISBLANK(Nomen.complète!W1694),"-",Nomen.complète!W1694)</f>
        <v>Publiciste littéraire (tertiaire - non réglementé)</v>
      </c>
      <c r="C1694" s="190">
        <f>IF(ISBLANK(Nomen.complète!X1694),"-",Nomen.complète!X1694)</f>
        <v>18</v>
      </c>
      <c r="D1694" s="190">
        <f>IF(ISBLANK(Nomen.complète!Y1694),"-",Nomen.complète!Y1694)</f>
        <v>65</v>
      </c>
      <c r="E1694" s="190">
        <f>IF(ISBLANK(Nomen.complète!Z1694),"-",Nomen.complète!Z1694)</f>
        <v>1</v>
      </c>
      <c r="F1694" s="190">
        <f>IF(ISBLANK(Nomen.complète!AA1694),"-",Nomen.complète!AA1694)</f>
        <v>5</v>
      </c>
      <c r="G1694" s="191">
        <f>IF(ISBLANK(Nomen.complète!AB1694),"-",Nomen.complète!AB1694)</f>
        <v>90</v>
      </c>
      <c r="H1694" s="191">
        <f>IF(ISBLANK(Nomen.complète!AC1694),"-",Nomen.complète!AC1694)</f>
        <v>0</v>
      </c>
    </row>
    <row r="1695" spans="1:8" x14ac:dyDescent="0.2">
      <c r="A1695" s="164">
        <f>IF(ISBLANK(Nomen.complète!V1695),"-",Nomen.complète!V1695)</f>
        <v>59200000</v>
      </c>
      <c r="B1695" s="189" t="str">
        <f>IF(ISBLANK(Nomen.complète!W1695),"-",Nomen.complète!W1695)</f>
        <v>Pâtissier-confiseur, dipl.</v>
      </c>
      <c r="C1695" s="190">
        <f>IF(ISBLANK(Nomen.complète!X1695),"-",Nomen.complète!X1695)</f>
        <v>18</v>
      </c>
      <c r="D1695" s="190">
        <f>IF(ISBLANK(Nomen.complète!Y1695),"-",Nomen.complète!Y1695)</f>
        <v>65</v>
      </c>
      <c r="E1695" s="190">
        <f>IF(ISBLANK(Nomen.complète!Z1695),"-",Nomen.complète!Z1695)</f>
        <v>1</v>
      </c>
      <c r="F1695" s="190">
        <f>IF(ISBLANK(Nomen.complète!AA1695),"-",Nomen.complète!AA1695)</f>
        <v>5</v>
      </c>
      <c r="G1695" s="191">
        <f>IF(ISBLANK(Nomen.complète!AB1695),"-",Nomen.complète!AB1695)</f>
        <v>90</v>
      </c>
      <c r="H1695" s="191">
        <f>IF(ISBLANK(Nomen.complète!AC1695),"-",Nomen.complète!AC1695)</f>
        <v>0</v>
      </c>
    </row>
    <row r="1696" spans="1:8" x14ac:dyDescent="0.2">
      <c r="A1696" s="164">
        <f>IF(ISBLANK(Nomen.complète!V1696),"-",Nomen.complète!V1696)</f>
        <v>86860000</v>
      </c>
      <c r="B1696" s="189" t="str">
        <f>IF(ISBLANK(Nomen.complète!W1696),"-",Nomen.complète!W1696)</f>
        <v>Pédagogie de jeux DPG (tertiaire - non réglementé)</v>
      </c>
      <c r="C1696" s="190">
        <f>IF(ISBLANK(Nomen.complète!X1696),"-",Nomen.complète!X1696)</f>
        <v>18</v>
      </c>
      <c r="D1696" s="190">
        <f>IF(ISBLANK(Nomen.complète!Y1696),"-",Nomen.complète!Y1696)</f>
        <v>65</v>
      </c>
      <c r="E1696" s="190">
        <f>IF(ISBLANK(Nomen.complète!Z1696),"-",Nomen.complète!Z1696)</f>
        <v>1</v>
      </c>
      <c r="F1696" s="190">
        <f>IF(ISBLANK(Nomen.complète!AA1696),"-",Nomen.complète!AA1696)</f>
        <v>5</v>
      </c>
      <c r="G1696" s="191">
        <f>IF(ISBLANK(Nomen.complète!AB1696),"-",Nomen.complète!AB1696)</f>
        <v>90</v>
      </c>
      <c r="H1696" s="191">
        <f>IF(ISBLANK(Nomen.complète!AC1696),"-",Nomen.complète!AC1696)</f>
        <v>0</v>
      </c>
    </row>
    <row r="1697" spans="1:8" x14ac:dyDescent="0.2">
      <c r="A1697" s="164">
        <f>IF(ISBLANK(Nomen.complète!V1697),"-",Nomen.complète!V1697)</f>
        <v>86880000</v>
      </c>
      <c r="B1697" s="189" t="str">
        <f>IF(ISBLANK(Nomen.complète!W1697),"-",Nomen.complète!W1697)</f>
        <v>Pédagogie de la conception DPG (tertiaire - non réglementé)</v>
      </c>
      <c r="C1697" s="190">
        <f>IF(ISBLANK(Nomen.complète!X1697),"-",Nomen.complète!X1697)</f>
        <v>18</v>
      </c>
      <c r="D1697" s="190">
        <f>IF(ISBLANK(Nomen.complète!Y1697),"-",Nomen.complète!Y1697)</f>
        <v>65</v>
      </c>
      <c r="E1697" s="190">
        <f>IF(ISBLANK(Nomen.complète!Z1697),"-",Nomen.complète!Z1697)</f>
        <v>1</v>
      </c>
      <c r="F1697" s="190">
        <f>IF(ISBLANK(Nomen.complète!AA1697),"-",Nomen.complète!AA1697)</f>
        <v>5</v>
      </c>
      <c r="G1697" s="191">
        <f>IF(ISBLANK(Nomen.complète!AB1697),"-",Nomen.complète!AB1697)</f>
        <v>90</v>
      </c>
      <c r="H1697" s="191">
        <f>IF(ISBLANK(Nomen.complète!AC1697),"-",Nomen.complète!AC1697)</f>
        <v>0</v>
      </c>
    </row>
    <row r="1698" spans="1:8" x14ac:dyDescent="0.2">
      <c r="A1698" s="164">
        <f>IF(ISBLANK(Nomen.complète!V1698),"-",Nomen.complète!V1698)</f>
        <v>86156000</v>
      </c>
      <c r="B1698" s="189" t="str">
        <f>IF(ISBLANK(Nomen.complète!W1698),"-",Nomen.complète!W1698)</f>
        <v>Pédagogue par la danse (tertiaire - non réglementé)</v>
      </c>
      <c r="C1698" s="190">
        <f>IF(ISBLANK(Nomen.complète!X1698),"-",Nomen.complète!X1698)</f>
        <v>18</v>
      </c>
      <c r="D1698" s="190">
        <f>IF(ISBLANK(Nomen.complète!Y1698),"-",Nomen.complète!Y1698)</f>
        <v>65</v>
      </c>
      <c r="E1698" s="190">
        <f>IF(ISBLANK(Nomen.complète!Z1698),"-",Nomen.complète!Z1698)</f>
        <v>1</v>
      </c>
      <c r="F1698" s="190">
        <f>IF(ISBLANK(Nomen.complète!AA1698),"-",Nomen.complète!AA1698)</f>
        <v>5</v>
      </c>
      <c r="G1698" s="191">
        <f>IF(ISBLANK(Nomen.complète!AB1698),"-",Nomen.complète!AB1698)</f>
        <v>90</v>
      </c>
      <c r="H1698" s="191">
        <f>IF(ISBLANK(Nomen.complète!AC1698),"-",Nomen.complète!AC1698)</f>
        <v>0</v>
      </c>
    </row>
    <row r="1699" spans="1:8" x14ac:dyDescent="0.2">
      <c r="A1699" s="164">
        <f>IF(ISBLANK(Nomen.complète!V1699),"-",Nomen.complète!V1699)</f>
        <v>58000000</v>
      </c>
      <c r="B1699" s="189" t="str">
        <f>IF(ISBLANK(Nomen.complète!W1699),"-",Nomen.complète!W1699)</f>
        <v>Pêcheur professionnel BF</v>
      </c>
      <c r="C1699" s="190">
        <f>IF(ISBLANK(Nomen.complète!X1699),"-",Nomen.complète!X1699)</f>
        <v>18</v>
      </c>
      <c r="D1699" s="190">
        <f>IF(ISBLANK(Nomen.complète!Y1699),"-",Nomen.complète!Y1699)</f>
        <v>65</v>
      </c>
      <c r="E1699" s="190">
        <f>IF(ISBLANK(Nomen.complète!Z1699),"-",Nomen.complète!Z1699)</f>
        <v>1</v>
      </c>
      <c r="F1699" s="190">
        <f>IF(ISBLANK(Nomen.complète!AA1699),"-",Nomen.complète!AA1699)</f>
        <v>5</v>
      </c>
      <c r="G1699" s="191">
        <f>IF(ISBLANK(Nomen.complète!AB1699),"-",Nomen.complète!AB1699)</f>
        <v>90</v>
      </c>
      <c r="H1699" s="191">
        <f>IF(ISBLANK(Nomen.complète!AC1699),"-",Nomen.complète!AC1699)</f>
        <v>0</v>
      </c>
    </row>
    <row r="1700" spans="1:8" x14ac:dyDescent="0.2">
      <c r="A1700" s="164">
        <f>IF(ISBLANK(Nomen.complète!V1700),"-",Nomen.complète!V1700)</f>
        <v>81100000</v>
      </c>
      <c r="B1700" s="189" t="str">
        <f>IF(ISBLANK(Nomen.complète!W1700),"-",Nomen.complète!W1700)</f>
        <v>Ramoneur, maître</v>
      </c>
      <c r="C1700" s="190">
        <f>IF(ISBLANK(Nomen.complète!X1700),"-",Nomen.complète!X1700)</f>
        <v>18</v>
      </c>
      <c r="D1700" s="190">
        <f>IF(ISBLANK(Nomen.complète!Y1700),"-",Nomen.complète!Y1700)</f>
        <v>65</v>
      </c>
      <c r="E1700" s="190">
        <f>IF(ISBLANK(Nomen.complète!Z1700),"-",Nomen.complète!Z1700)</f>
        <v>1</v>
      </c>
      <c r="F1700" s="190">
        <f>IF(ISBLANK(Nomen.complète!AA1700),"-",Nomen.complète!AA1700)</f>
        <v>5</v>
      </c>
      <c r="G1700" s="191">
        <f>IF(ISBLANK(Nomen.complète!AB1700),"-",Nomen.complète!AB1700)</f>
        <v>90</v>
      </c>
      <c r="H1700" s="191">
        <f>IF(ISBLANK(Nomen.complète!AC1700),"-",Nomen.complète!AC1700)</f>
        <v>0</v>
      </c>
    </row>
    <row r="1701" spans="1:8" x14ac:dyDescent="0.2">
      <c r="A1701" s="164">
        <f>IF(ISBLANK(Nomen.complète!V1701),"-",Nomen.complète!V1701)</f>
        <v>84390000</v>
      </c>
      <c r="B1701" s="189" t="str">
        <f>IF(ISBLANK(Nomen.complète!W1701),"-",Nomen.complète!W1701)</f>
        <v>Reiki-Lehrer/in (tertiaire - non réglementé)</v>
      </c>
      <c r="C1701" s="190">
        <f>IF(ISBLANK(Nomen.complète!X1701),"-",Nomen.complète!X1701)</f>
        <v>18</v>
      </c>
      <c r="D1701" s="190">
        <f>IF(ISBLANK(Nomen.complète!Y1701),"-",Nomen.complète!Y1701)</f>
        <v>65</v>
      </c>
      <c r="E1701" s="190">
        <f>IF(ISBLANK(Nomen.complète!Z1701),"-",Nomen.complète!Z1701)</f>
        <v>1</v>
      </c>
      <c r="F1701" s="190">
        <f>IF(ISBLANK(Nomen.complète!AA1701),"-",Nomen.complète!AA1701)</f>
        <v>5</v>
      </c>
      <c r="G1701" s="191">
        <f>IF(ISBLANK(Nomen.complète!AB1701),"-",Nomen.complète!AB1701)</f>
        <v>90</v>
      </c>
      <c r="H1701" s="191">
        <f>IF(ISBLANK(Nomen.complète!AC1701),"-",Nomen.complète!AC1701)</f>
        <v>0</v>
      </c>
    </row>
    <row r="1702" spans="1:8" x14ac:dyDescent="0.2">
      <c r="A1702" s="164">
        <f>IF(ISBLANK(Nomen.complète!V1702),"-",Nomen.complète!V1702)</f>
        <v>63200000</v>
      </c>
      <c r="B1702" s="189" t="str">
        <f>IF(ISBLANK(Nomen.complète!W1702),"-",Nomen.complète!W1702)</f>
        <v>Relieur, maître</v>
      </c>
      <c r="C1702" s="190">
        <f>IF(ISBLANK(Nomen.complète!X1702),"-",Nomen.complète!X1702)</f>
        <v>18</v>
      </c>
      <c r="D1702" s="190">
        <f>IF(ISBLANK(Nomen.complète!Y1702),"-",Nomen.complète!Y1702)</f>
        <v>65</v>
      </c>
      <c r="E1702" s="190">
        <f>IF(ISBLANK(Nomen.complète!Z1702),"-",Nomen.complète!Z1702)</f>
        <v>1</v>
      </c>
      <c r="F1702" s="190">
        <f>IF(ISBLANK(Nomen.complète!AA1702),"-",Nomen.complète!AA1702)</f>
        <v>5</v>
      </c>
      <c r="G1702" s="191">
        <f>IF(ISBLANK(Nomen.complète!AB1702),"-",Nomen.complète!AB1702)</f>
        <v>90</v>
      </c>
      <c r="H1702" s="191">
        <f>IF(ISBLANK(Nomen.complète!AC1702),"-",Nomen.complète!AC1702)</f>
        <v>0</v>
      </c>
    </row>
    <row r="1703" spans="1:8" x14ac:dyDescent="0.2">
      <c r="A1703" s="164">
        <f>IF(ISBLANK(Nomen.complète!V1703),"-",Nomen.complète!V1703)</f>
        <v>75270000</v>
      </c>
      <c r="B1703" s="189" t="str">
        <f>IF(ISBLANK(Nomen.complète!W1703),"-",Nomen.complète!W1703)</f>
        <v>Responsable achats, dipl.</v>
      </c>
      <c r="C1703" s="190">
        <f>IF(ISBLANK(Nomen.complète!X1703),"-",Nomen.complète!X1703)</f>
        <v>18</v>
      </c>
      <c r="D1703" s="190">
        <f>IF(ISBLANK(Nomen.complète!Y1703),"-",Nomen.complète!Y1703)</f>
        <v>65</v>
      </c>
      <c r="E1703" s="190">
        <f>IF(ISBLANK(Nomen.complète!Z1703),"-",Nomen.complète!Z1703)</f>
        <v>1</v>
      </c>
      <c r="F1703" s="190">
        <f>IF(ISBLANK(Nomen.complète!AA1703),"-",Nomen.complète!AA1703)</f>
        <v>5</v>
      </c>
      <c r="G1703" s="191">
        <f>IF(ISBLANK(Nomen.complète!AB1703),"-",Nomen.complète!AB1703)</f>
        <v>90</v>
      </c>
      <c r="H1703" s="191">
        <f>IF(ISBLANK(Nomen.complète!AC1703),"-",Nomen.complète!AC1703)</f>
        <v>0</v>
      </c>
    </row>
    <row r="1704" spans="1:8" x14ac:dyDescent="0.2">
      <c r="A1704" s="164">
        <f>IF(ISBLANK(Nomen.complète!V1704),"-",Nomen.complète!V1704)</f>
        <v>86640000</v>
      </c>
      <c r="B1704" s="189" t="str">
        <f>IF(ISBLANK(Nomen.complète!W1704),"-",Nomen.complète!W1704)</f>
        <v>Responsable d'équipe dans des institutions sociales et médico-sociales BF</v>
      </c>
      <c r="C1704" s="190">
        <f>IF(ISBLANK(Nomen.complète!X1704),"-",Nomen.complète!X1704)</f>
        <v>18</v>
      </c>
      <c r="D1704" s="190">
        <f>IF(ISBLANK(Nomen.complète!Y1704),"-",Nomen.complète!Y1704)</f>
        <v>65</v>
      </c>
      <c r="E1704" s="190">
        <f>IF(ISBLANK(Nomen.complète!Z1704),"-",Nomen.complète!Z1704)</f>
        <v>1</v>
      </c>
      <c r="F1704" s="190">
        <f>IF(ISBLANK(Nomen.complète!AA1704),"-",Nomen.complète!AA1704)</f>
        <v>5</v>
      </c>
      <c r="G1704" s="191">
        <f>IF(ISBLANK(Nomen.complète!AB1704),"-",Nomen.complète!AB1704)</f>
        <v>90</v>
      </c>
      <c r="H1704" s="191">
        <f>IF(ISBLANK(Nomen.complète!AC1704),"-",Nomen.complète!AC1704)</f>
        <v>0</v>
      </c>
    </row>
    <row r="1705" spans="1:8" x14ac:dyDescent="0.2">
      <c r="A1705" s="164">
        <f>IF(ISBLANK(Nomen.complète!V1705),"-",Nomen.complète!V1705)</f>
        <v>86641000</v>
      </c>
      <c r="B1705" s="189" t="str">
        <f>IF(ISBLANK(Nomen.complète!W1705),"-",Nomen.complète!W1705)</f>
        <v>Responsable d'équipe dans des organisations sociales et médico-sociales BF</v>
      </c>
      <c r="C1705" s="190">
        <f>IF(ISBLANK(Nomen.complète!X1705),"-",Nomen.complète!X1705)</f>
        <v>18</v>
      </c>
      <c r="D1705" s="190">
        <f>IF(ISBLANK(Nomen.complète!Y1705),"-",Nomen.complète!Y1705)</f>
        <v>65</v>
      </c>
      <c r="E1705" s="190">
        <f>IF(ISBLANK(Nomen.complète!Z1705),"-",Nomen.complète!Z1705)</f>
        <v>1</v>
      </c>
      <c r="F1705" s="190">
        <f>IF(ISBLANK(Nomen.complète!AA1705),"-",Nomen.complète!AA1705)</f>
        <v>5</v>
      </c>
      <c r="G1705" s="191">
        <f>IF(ISBLANK(Nomen.complète!AB1705),"-",Nomen.complète!AB1705)</f>
        <v>90</v>
      </c>
      <c r="H1705" s="191">
        <f>IF(ISBLANK(Nomen.complète!AC1705),"-",Nomen.complète!AC1705)</f>
        <v>0</v>
      </c>
    </row>
    <row r="1706" spans="1:8" x14ac:dyDescent="0.2">
      <c r="A1706" s="164">
        <f>IF(ISBLANK(Nomen.complète!V1706),"-",Nomen.complète!V1706)</f>
        <v>86730000</v>
      </c>
      <c r="B1706" s="189" t="str">
        <f>IF(ISBLANK(Nomen.complète!W1706),"-",Nomen.complète!W1706)</f>
        <v>Responsable d'établissement scolaire (tertiaire - non réglementé)</v>
      </c>
      <c r="C1706" s="190">
        <f>IF(ISBLANK(Nomen.complète!X1706),"-",Nomen.complète!X1706)</f>
        <v>18</v>
      </c>
      <c r="D1706" s="190">
        <f>IF(ISBLANK(Nomen.complète!Y1706),"-",Nomen.complète!Y1706)</f>
        <v>65</v>
      </c>
      <c r="E1706" s="190">
        <f>IF(ISBLANK(Nomen.complète!Z1706),"-",Nomen.complète!Z1706)</f>
        <v>1</v>
      </c>
      <c r="F1706" s="190">
        <f>IF(ISBLANK(Nomen.complète!AA1706),"-",Nomen.complète!AA1706)</f>
        <v>5</v>
      </c>
      <c r="G1706" s="191">
        <f>IF(ISBLANK(Nomen.complète!AB1706),"-",Nomen.complète!AB1706)</f>
        <v>90</v>
      </c>
      <c r="H1706" s="191">
        <f>IF(ISBLANK(Nomen.complète!AC1706),"-",Nomen.complète!AC1706)</f>
        <v>0</v>
      </c>
    </row>
    <row r="1707" spans="1:8" x14ac:dyDescent="0.2">
      <c r="A1707" s="164">
        <f>IF(ISBLANK(Nomen.complète!V1707),"-",Nomen.complète!V1707)</f>
        <v>86130000</v>
      </c>
      <c r="B1707" s="189" t="str">
        <f>IF(ISBLANK(Nomen.complète!W1707),"-",Nomen.complète!W1707)</f>
        <v>Responsable de formation, dipl.</v>
      </c>
      <c r="C1707" s="190">
        <f>IF(ISBLANK(Nomen.complète!X1707),"-",Nomen.complète!X1707)</f>
        <v>18</v>
      </c>
      <c r="D1707" s="190">
        <f>IF(ISBLANK(Nomen.complète!Y1707),"-",Nomen.complète!Y1707)</f>
        <v>65</v>
      </c>
      <c r="E1707" s="190">
        <f>IF(ISBLANK(Nomen.complète!Z1707),"-",Nomen.complète!Z1707)</f>
        <v>1</v>
      </c>
      <c r="F1707" s="190">
        <f>IF(ISBLANK(Nomen.complète!AA1707),"-",Nomen.complète!AA1707)</f>
        <v>5</v>
      </c>
      <c r="G1707" s="191">
        <f>IF(ISBLANK(Nomen.complète!AB1707),"-",Nomen.complète!AB1707)</f>
        <v>90</v>
      </c>
      <c r="H1707" s="191">
        <f>IF(ISBLANK(Nomen.complète!AC1707),"-",Nomen.complète!AC1707)</f>
        <v>0</v>
      </c>
    </row>
    <row r="1708" spans="1:8" x14ac:dyDescent="0.2">
      <c r="A1708" s="164">
        <f>IF(ISBLANK(Nomen.complète!V1708),"-",Nomen.complète!V1708)</f>
        <v>80470000</v>
      </c>
      <c r="B1708" s="189" t="str">
        <f>IF(ISBLANK(Nomen.complète!W1708),"-",Nomen.complète!W1708)</f>
        <v>Responsable de la restauration BF</v>
      </c>
      <c r="C1708" s="190">
        <f>IF(ISBLANK(Nomen.complète!X1708),"-",Nomen.complète!X1708)</f>
        <v>18</v>
      </c>
      <c r="D1708" s="190">
        <f>IF(ISBLANK(Nomen.complète!Y1708),"-",Nomen.complète!Y1708)</f>
        <v>65</v>
      </c>
      <c r="E1708" s="190">
        <f>IF(ISBLANK(Nomen.complète!Z1708),"-",Nomen.complète!Z1708)</f>
        <v>1</v>
      </c>
      <c r="F1708" s="190">
        <f>IF(ISBLANK(Nomen.complète!AA1708),"-",Nomen.complète!AA1708)</f>
        <v>5</v>
      </c>
      <c r="G1708" s="191">
        <f>IF(ISBLANK(Nomen.complète!AB1708),"-",Nomen.complète!AB1708)</f>
        <v>90</v>
      </c>
      <c r="H1708" s="191">
        <f>IF(ISBLANK(Nomen.complète!AC1708),"-",Nomen.complète!AC1708)</f>
        <v>0</v>
      </c>
    </row>
    <row r="1709" spans="1:8" x14ac:dyDescent="0.2">
      <c r="A1709" s="164">
        <f>IF(ISBLANK(Nomen.complète!V1709),"-",Nomen.complète!V1709)</f>
        <v>80160000</v>
      </c>
      <c r="B1709" s="189" t="str">
        <f>IF(ISBLANK(Nomen.complète!W1709),"-",Nomen.complète!W1709)</f>
        <v>Responsable de ménage agricole BF</v>
      </c>
      <c r="C1709" s="190">
        <f>IF(ISBLANK(Nomen.complète!X1709),"-",Nomen.complète!X1709)</f>
        <v>18</v>
      </c>
      <c r="D1709" s="190">
        <f>IF(ISBLANK(Nomen.complète!Y1709),"-",Nomen.complète!Y1709)</f>
        <v>65</v>
      </c>
      <c r="E1709" s="190">
        <f>IF(ISBLANK(Nomen.complète!Z1709),"-",Nomen.complète!Z1709)</f>
        <v>1</v>
      </c>
      <c r="F1709" s="190">
        <f>IF(ISBLANK(Nomen.complète!AA1709),"-",Nomen.complète!AA1709)</f>
        <v>5</v>
      </c>
      <c r="G1709" s="191">
        <f>IF(ISBLANK(Nomen.complète!AB1709),"-",Nomen.complète!AB1709)</f>
        <v>90</v>
      </c>
      <c r="H1709" s="191">
        <f>IF(ISBLANK(Nomen.complète!AC1709),"-",Nomen.complète!AC1709)</f>
        <v>0</v>
      </c>
    </row>
    <row r="1710" spans="1:8" x14ac:dyDescent="0.2">
      <c r="A1710" s="164">
        <f>IF(ISBLANK(Nomen.complète!V1710),"-",Nomen.complète!V1710)</f>
        <v>80180000</v>
      </c>
      <c r="B1710" s="189" t="str">
        <f>IF(ISBLANK(Nomen.complète!W1710),"-",Nomen.complète!W1710)</f>
        <v>Responsable de ménage agricole, dipl.</v>
      </c>
      <c r="C1710" s="190">
        <f>IF(ISBLANK(Nomen.complète!X1710),"-",Nomen.complète!X1710)</f>
        <v>18</v>
      </c>
      <c r="D1710" s="190">
        <f>IF(ISBLANK(Nomen.complète!Y1710),"-",Nomen.complète!Y1710)</f>
        <v>65</v>
      </c>
      <c r="E1710" s="190">
        <f>IF(ISBLANK(Nomen.complète!Z1710),"-",Nomen.complète!Z1710)</f>
        <v>1</v>
      </c>
      <c r="F1710" s="190">
        <f>IF(ISBLANK(Nomen.complète!AA1710),"-",Nomen.complète!AA1710)</f>
        <v>5</v>
      </c>
      <c r="G1710" s="191">
        <f>IF(ISBLANK(Nomen.complète!AB1710),"-",Nomen.complète!AB1710)</f>
        <v>90</v>
      </c>
      <c r="H1710" s="191">
        <f>IF(ISBLANK(Nomen.complète!AC1710),"-",Nomen.complète!AC1710)</f>
        <v>0</v>
      </c>
    </row>
    <row r="1711" spans="1:8" x14ac:dyDescent="0.2">
      <c r="A1711" s="164">
        <f>IF(ISBLANK(Nomen.complète!V1711),"-",Nomen.complète!V1711)</f>
        <v>78900000</v>
      </c>
      <c r="B1711" s="189" t="str">
        <f>IF(ISBLANK(Nomen.complète!W1711),"-",Nomen.complète!W1711)</f>
        <v>Responsable de transport routier, dipl.</v>
      </c>
      <c r="C1711" s="190">
        <f>IF(ISBLANK(Nomen.complète!X1711),"-",Nomen.complète!X1711)</f>
        <v>18</v>
      </c>
      <c r="D1711" s="190">
        <f>IF(ISBLANK(Nomen.complète!Y1711),"-",Nomen.complète!Y1711)</f>
        <v>65</v>
      </c>
      <c r="E1711" s="190">
        <f>IF(ISBLANK(Nomen.complète!Z1711),"-",Nomen.complète!Z1711)</f>
        <v>1</v>
      </c>
      <c r="F1711" s="190">
        <f>IF(ISBLANK(Nomen.complète!AA1711),"-",Nomen.complète!AA1711)</f>
        <v>5</v>
      </c>
      <c r="G1711" s="191">
        <f>IF(ISBLANK(Nomen.complète!AB1711),"-",Nomen.complète!AB1711)</f>
        <v>90</v>
      </c>
      <c r="H1711" s="191">
        <f>IF(ISBLANK(Nomen.complète!AC1711),"-",Nomen.complète!AC1711)</f>
        <v>0</v>
      </c>
    </row>
    <row r="1712" spans="1:8" x14ac:dyDescent="0.2">
      <c r="A1712" s="164">
        <f>IF(ISBLANK(Nomen.complète!V1712),"-",Nomen.complète!V1712)</f>
        <v>81071000</v>
      </c>
      <c r="B1712" s="189" t="str">
        <f>IF(ISBLANK(Nomen.complète!W1712),"-",Nomen.complète!W1712)</f>
        <v>Responsable des services de propreté BF</v>
      </c>
      <c r="C1712" s="190">
        <f>IF(ISBLANK(Nomen.complète!X1712),"-",Nomen.complète!X1712)</f>
        <v>18</v>
      </c>
      <c r="D1712" s="190">
        <f>IF(ISBLANK(Nomen.complète!Y1712),"-",Nomen.complète!Y1712)</f>
        <v>65</v>
      </c>
      <c r="E1712" s="190">
        <f>IF(ISBLANK(Nomen.complète!Z1712),"-",Nomen.complète!Z1712)</f>
        <v>1</v>
      </c>
      <c r="F1712" s="190">
        <f>IF(ISBLANK(Nomen.complète!AA1712),"-",Nomen.complète!AA1712)</f>
        <v>5</v>
      </c>
      <c r="G1712" s="191">
        <f>IF(ISBLANK(Nomen.complète!AB1712),"-",Nomen.complète!AB1712)</f>
        <v>90</v>
      </c>
      <c r="H1712" s="191">
        <f>IF(ISBLANK(Nomen.complète!AC1712),"-",Nomen.complète!AC1712)</f>
        <v>0</v>
      </c>
    </row>
    <row r="1713" spans="1:8" x14ac:dyDescent="0.2">
      <c r="A1713" s="164">
        <f>IF(ISBLANK(Nomen.complète!V1713),"-",Nomen.complète!V1713)</f>
        <v>75901000</v>
      </c>
      <c r="B1713" s="189" t="str">
        <f>IF(ISBLANK(Nomen.complète!W1713),"-",Nomen.complète!W1713)</f>
        <v>Responsable du commerce international, dipl. (dès 2023)</v>
      </c>
      <c r="C1713" s="190">
        <f>IF(ISBLANK(Nomen.complète!X1713),"-",Nomen.complète!X1713)</f>
        <v>18</v>
      </c>
      <c r="D1713" s="190">
        <f>IF(ISBLANK(Nomen.complète!Y1713),"-",Nomen.complète!Y1713)</f>
        <v>65</v>
      </c>
      <c r="E1713" s="190">
        <f>IF(ISBLANK(Nomen.complète!Z1713),"-",Nomen.complète!Z1713)</f>
        <v>1</v>
      </c>
      <c r="F1713" s="190">
        <f>IF(ISBLANK(Nomen.complète!AA1713),"-",Nomen.complète!AA1713)</f>
        <v>5</v>
      </c>
      <c r="G1713" s="191">
        <f>IF(ISBLANK(Nomen.complète!AB1713),"-",Nomen.complète!AB1713)</f>
        <v>90</v>
      </c>
      <c r="H1713" s="191">
        <f>IF(ISBLANK(Nomen.complète!AC1713),"-",Nomen.complète!AC1713)</f>
        <v>0</v>
      </c>
    </row>
    <row r="1714" spans="1:8" x14ac:dyDescent="0.2">
      <c r="A1714" s="164">
        <f>IF(ISBLANK(Nomen.complète!V1714),"-",Nomen.complète!V1714)</f>
        <v>80380000</v>
      </c>
      <c r="B1714" s="189" t="str">
        <f>IF(ISBLANK(Nomen.complète!W1714),"-",Nomen.complète!W1714)</f>
        <v>Responsable du secteur hôtelier - Intendance BF</v>
      </c>
      <c r="C1714" s="190">
        <f>IF(ISBLANK(Nomen.complète!X1714),"-",Nomen.complète!X1714)</f>
        <v>18</v>
      </c>
      <c r="D1714" s="190">
        <f>IF(ISBLANK(Nomen.complète!Y1714),"-",Nomen.complète!Y1714)</f>
        <v>65</v>
      </c>
      <c r="E1714" s="190">
        <f>IF(ISBLANK(Nomen.complète!Z1714),"-",Nomen.complète!Z1714)</f>
        <v>1</v>
      </c>
      <c r="F1714" s="190">
        <f>IF(ISBLANK(Nomen.complète!AA1714),"-",Nomen.complète!AA1714)</f>
        <v>5</v>
      </c>
      <c r="G1714" s="191">
        <f>IF(ISBLANK(Nomen.complète!AB1714),"-",Nomen.complète!AB1714)</f>
        <v>90</v>
      </c>
      <c r="H1714" s="191">
        <f>IF(ISBLANK(Nomen.complète!AC1714),"-",Nomen.complète!AC1714)</f>
        <v>0</v>
      </c>
    </row>
    <row r="1715" spans="1:8" x14ac:dyDescent="0.2">
      <c r="A1715" s="164">
        <f>IF(ISBLANK(Nomen.complète!V1715),"-",Nomen.complète!V1715)</f>
        <v>68000000</v>
      </c>
      <c r="B1715" s="189" t="str">
        <f>IF(ISBLANK(Nomen.complète!W1715),"-",Nomen.complète!W1715)</f>
        <v>Responsable d’atelier dans les domaines de l’horlogerie BF</v>
      </c>
      <c r="C1715" s="190">
        <f>IF(ISBLANK(Nomen.complète!X1715),"-",Nomen.complète!X1715)</f>
        <v>18</v>
      </c>
      <c r="D1715" s="190">
        <f>IF(ISBLANK(Nomen.complète!Y1715),"-",Nomen.complète!Y1715)</f>
        <v>65</v>
      </c>
      <c r="E1715" s="190">
        <f>IF(ISBLANK(Nomen.complète!Z1715),"-",Nomen.complète!Z1715)</f>
        <v>1</v>
      </c>
      <c r="F1715" s="190">
        <f>IF(ISBLANK(Nomen.complète!AA1715),"-",Nomen.complète!AA1715)</f>
        <v>5</v>
      </c>
      <c r="G1715" s="191">
        <f>IF(ISBLANK(Nomen.complète!AB1715),"-",Nomen.complète!AB1715)</f>
        <v>90</v>
      </c>
      <c r="H1715" s="191">
        <f>IF(ISBLANK(Nomen.complète!AC1715),"-",Nomen.complète!AC1715)</f>
        <v>0</v>
      </c>
    </row>
    <row r="1716" spans="1:8" x14ac:dyDescent="0.2">
      <c r="A1716" s="164">
        <f>IF(ISBLANK(Nomen.complète!V1716),"-",Nomen.complète!V1716)</f>
        <v>94900000</v>
      </c>
      <c r="B1716" s="189" t="str">
        <f>IF(ISBLANK(Nomen.complète!W1716),"-",Nomen.complète!W1716)</f>
        <v>Responsable en documentation technique, dipl.</v>
      </c>
      <c r="C1716" s="190">
        <f>IF(ISBLANK(Nomen.complète!X1716),"-",Nomen.complète!X1716)</f>
        <v>18</v>
      </c>
      <c r="D1716" s="190">
        <f>IF(ISBLANK(Nomen.complète!Y1716),"-",Nomen.complète!Y1716)</f>
        <v>65</v>
      </c>
      <c r="E1716" s="190">
        <f>IF(ISBLANK(Nomen.complète!Z1716),"-",Nomen.complète!Z1716)</f>
        <v>1</v>
      </c>
      <c r="F1716" s="190">
        <f>IF(ISBLANK(Nomen.complète!AA1716),"-",Nomen.complète!AA1716)</f>
        <v>5</v>
      </c>
      <c r="G1716" s="191">
        <f>IF(ISBLANK(Nomen.complète!AB1716),"-",Nomen.complète!AB1716)</f>
        <v>90</v>
      </c>
      <c r="H1716" s="191">
        <f>IF(ISBLANK(Nomen.complète!AC1716),"-",Nomen.complète!AC1716)</f>
        <v>0</v>
      </c>
    </row>
    <row r="1717" spans="1:8" x14ac:dyDescent="0.2">
      <c r="A1717" s="164">
        <f>IF(ISBLANK(Nomen.complète!V1717),"-",Nomen.complète!V1717)</f>
        <v>73759000</v>
      </c>
      <c r="B1717" s="189" t="str">
        <f>IF(ISBLANK(Nomen.complète!W1717),"-",Nomen.complète!W1717)</f>
        <v>Responsable en ressources humaines, dipl.</v>
      </c>
      <c r="C1717" s="190">
        <f>IF(ISBLANK(Nomen.complète!X1717),"-",Nomen.complète!X1717)</f>
        <v>18</v>
      </c>
      <c r="D1717" s="190">
        <f>IF(ISBLANK(Nomen.complète!Y1717),"-",Nomen.complète!Y1717)</f>
        <v>65</v>
      </c>
      <c r="E1717" s="190">
        <f>IF(ISBLANK(Nomen.complète!Z1717),"-",Nomen.complète!Z1717)</f>
        <v>1</v>
      </c>
      <c r="F1717" s="190">
        <f>IF(ISBLANK(Nomen.complète!AA1717),"-",Nomen.complète!AA1717)</f>
        <v>5</v>
      </c>
      <c r="G1717" s="191">
        <f>IF(ISBLANK(Nomen.complète!AB1717),"-",Nomen.complète!AB1717)</f>
        <v>90</v>
      </c>
      <c r="H1717" s="191">
        <f>IF(ISBLANK(Nomen.complète!AC1717),"-",Nomen.complète!AC1717)</f>
        <v>0</v>
      </c>
    </row>
    <row r="1718" spans="1:8" x14ac:dyDescent="0.2">
      <c r="A1718" s="164">
        <f>IF(ISBLANK(Nomen.complète!V1718),"-",Nomen.complète!V1718)</f>
        <v>80100000</v>
      </c>
      <c r="B1718" s="189" t="str">
        <f>IF(ISBLANK(Nomen.complète!W1718),"-",Nomen.complète!W1718)</f>
        <v>Responsable en restauration de collectivités, dipl.</v>
      </c>
      <c r="C1718" s="190">
        <f>IF(ISBLANK(Nomen.complète!X1718),"-",Nomen.complète!X1718)</f>
        <v>18</v>
      </c>
      <c r="D1718" s="190">
        <f>IF(ISBLANK(Nomen.complète!Y1718),"-",Nomen.complète!Y1718)</f>
        <v>65</v>
      </c>
      <c r="E1718" s="190">
        <f>IF(ISBLANK(Nomen.complète!Z1718),"-",Nomen.complète!Z1718)</f>
        <v>1</v>
      </c>
      <c r="F1718" s="190">
        <f>IF(ISBLANK(Nomen.complète!AA1718),"-",Nomen.complète!AA1718)</f>
        <v>5</v>
      </c>
      <c r="G1718" s="191">
        <f>IF(ISBLANK(Nomen.complète!AB1718),"-",Nomen.complète!AB1718)</f>
        <v>90</v>
      </c>
      <c r="H1718" s="191">
        <f>IF(ISBLANK(Nomen.complète!AC1718),"-",Nomen.complète!AC1718)</f>
        <v>0</v>
      </c>
    </row>
    <row r="1719" spans="1:8" x14ac:dyDescent="0.2">
      <c r="A1719" s="164">
        <f>IF(ISBLANK(Nomen.complète!V1719),"-",Nomen.complète!V1719)</f>
        <v>78800000</v>
      </c>
      <c r="B1719" s="189" t="str">
        <f>IF(ISBLANK(Nomen.complète!W1719),"-",Nomen.complète!W1719)</f>
        <v>Responsable en transport et logistique dipl.</v>
      </c>
      <c r="C1719" s="190">
        <f>IF(ISBLANK(Nomen.complète!X1719),"-",Nomen.complète!X1719)</f>
        <v>18</v>
      </c>
      <c r="D1719" s="190">
        <f>IF(ISBLANK(Nomen.complète!Y1719),"-",Nomen.complète!Y1719)</f>
        <v>65</v>
      </c>
      <c r="E1719" s="190">
        <f>IF(ISBLANK(Nomen.complète!Z1719),"-",Nomen.complète!Z1719)</f>
        <v>1</v>
      </c>
      <c r="F1719" s="190">
        <f>IF(ISBLANK(Nomen.complète!AA1719),"-",Nomen.complète!AA1719)</f>
        <v>5</v>
      </c>
      <c r="G1719" s="191">
        <f>IF(ISBLANK(Nomen.complète!AB1719),"-",Nomen.complète!AB1719)</f>
        <v>90</v>
      </c>
      <c r="H1719" s="191">
        <f>IF(ISBLANK(Nomen.complète!AC1719),"-",Nomen.complète!AC1719)</f>
        <v>0</v>
      </c>
    </row>
    <row r="1720" spans="1:8" x14ac:dyDescent="0.2">
      <c r="A1720" s="164">
        <f>IF(ISBLANK(Nomen.complète!V1720),"-",Nomen.complète!V1720)</f>
        <v>61170000</v>
      </c>
      <c r="B1720" s="189" t="str">
        <f>IF(ISBLANK(Nomen.complète!W1720),"-",Nomen.complète!W1720)</f>
        <v>Responsable tapissier-décorateur/tapissière-décoratrice BF</v>
      </c>
      <c r="C1720" s="190">
        <f>IF(ISBLANK(Nomen.complète!X1720),"-",Nomen.complète!X1720)</f>
        <v>18</v>
      </c>
      <c r="D1720" s="190">
        <f>IF(ISBLANK(Nomen.complète!Y1720),"-",Nomen.complète!Y1720)</f>
        <v>65</v>
      </c>
      <c r="E1720" s="190">
        <f>IF(ISBLANK(Nomen.complète!Z1720),"-",Nomen.complète!Z1720)</f>
        <v>1</v>
      </c>
      <c r="F1720" s="190">
        <f>IF(ISBLANK(Nomen.complète!AA1720),"-",Nomen.complète!AA1720)</f>
        <v>5</v>
      </c>
      <c r="G1720" s="191">
        <f>IF(ISBLANK(Nomen.complète!AB1720),"-",Nomen.complète!AB1720)</f>
        <v>90</v>
      </c>
      <c r="H1720" s="191">
        <f>IF(ISBLANK(Nomen.complète!AC1720),"-",Nomen.complète!AC1720)</f>
        <v>0</v>
      </c>
    </row>
    <row r="1721" spans="1:8" x14ac:dyDescent="0.2">
      <c r="A1721" s="164">
        <f>IF(ISBLANK(Nomen.complète!V1721),"-",Nomen.complète!V1721)</f>
        <v>71140003</v>
      </c>
      <c r="B1721" s="189" t="str">
        <f>IF(ISBLANK(Nomen.complète!W1721),"-",Nomen.complète!W1721)</f>
        <v>Restaurateur de véhicules BF - Carrosserie-peinture</v>
      </c>
      <c r="C1721" s="190">
        <f>IF(ISBLANK(Nomen.complète!X1721),"-",Nomen.complète!X1721)</f>
        <v>18</v>
      </c>
      <c r="D1721" s="190">
        <f>IF(ISBLANK(Nomen.complète!Y1721),"-",Nomen.complète!Y1721)</f>
        <v>65</v>
      </c>
      <c r="E1721" s="190">
        <f>IF(ISBLANK(Nomen.complète!Z1721),"-",Nomen.complète!Z1721)</f>
        <v>1</v>
      </c>
      <c r="F1721" s="190">
        <f>IF(ISBLANK(Nomen.complète!AA1721),"-",Nomen.complète!AA1721)</f>
        <v>5</v>
      </c>
      <c r="G1721" s="191">
        <f>IF(ISBLANK(Nomen.complète!AB1721),"-",Nomen.complète!AB1721)</f>
        <v>90</v>
      </c>
      <c r="H1721" s="191">
        <f>IF(ISBLANK(Nomen.complète!AC1721),"-",Nomen.complète!AC1721)</f>
        <v>0</v>
      </c>
    </row>
    <row r="1722" spans="1:8" x14ac:dyDescent="0.2">
      <c r="A1722" s="164">
        <f>IF(ISBLANK(Nomen.complète!V1722),"-",Nomen.complète!V1722)</f>
        <v>71140002</v>
      </c>
      <c r="B1722" s="189" t="str">
        <f>IF(ISBLANK(Nomen.complète!W1722),"-",Nomen.complète!W1722)</f>
        <v>Restaurateur de véhicules BF - Carrosserie-tôlerie</v>
      </c>
      <c r="C1722" s="190">
        <f>IF(ISBLANK(Nomen.complète!X1722),"-",Nomen.complète!X1722)</f>
        <v>18</v>
      </c>
      <c r="D1722" s="190">
        <f>IF(ISBLANK(Nomen.complète!Y1722),"-",Nomen.complète!Y1722)</f>
        <v>65</v>
      </c>
      <c r="E1722" s="190">
        <f>IF(ISBLANK(Nomen.complète!Z1722),"-",Nomen.complète!Z1722)</f>
        <v>1</v>
      </c>
      <c r="F1722" s="190">
        <f>IF(ISBLANK(Nomen.complète!AA1722),"-",Nomen.complète!AA1722)</f>
        <v>5</v>
      </c>
      <c r="G1722" s="191">
        <f>IF(ISBLANK(Nomen.complète!AB1722),"-",Nomen.complète!AB1722)</f>
        <v>90</v>
      </c>
      <c r="H1722" s="191">
        <f>IF(ISBLANK(Nomen.complète!AC1722),"-",Nomen.complète!AC1722)</f>
        <v>0</v>
      </c>
    </row>
    <row r="1723" spans="1:8" x14ac:dyDescent="0.2">
      <c r="A1723" s="164">
        <f>IF(ISBLANK(Nomen.complète!V1723),"-",Nomen.complète!V1723)</f>
        <v>71140001</v>
      </c>
      <c r="B1723" s="189" t="str">
        <f>IF(ISBLANK(Nomen.complète!W1723),"-",Nomen.complète!W1723)</f>
        <v>Restaurateur de véhicules BF - Technique automobile</v>
      </c>
      <c r="C1723" s="190">
        <f>IF(ISBLANK(Nomen.complète!X1723),"-",Nomen.complète!X1723)</f>
        <v>18</v>
      </c>
      <c r="D1723" s="190">
        <f>IF(ISBLANK(Nomen.complète!Y1723),"-",Nomen.complète!Y1723)</f>
        <v>65</v>
      </c>
      <c r="E1723" s="190">
        <f>IF(ISBLANK(Nomen.complète!Z1723),"-",Nomen.complète!Z1723)</f>
        <v>1</v>
      </c>
      <c r="F1723" s="190">
        <f>IF(ISBLANK(Nomen.complète!AA1723),"-",Nomen.complète!AA1723)</f>
        <v>5</v>
      </c>
      <c r="G1723" s="191">
        <f>IF(ISBLANK(Nomen.complète!AB1723),"-",Nomen.complète!AB1723)</f>
        <v>90</v>
      </c>
      <c r="H1723" s="191">
        <f>IF(ISBLANK(Nomen.complète!AC1723),"-",Nomen.complète!AC1723)</f>
        <v>0</v>
      </c>
    </row>
    <row r="1724" spans="1:8" x14ac:dyDescent="0.2">
      <c r="A1724" s="164">
        <f>IF(ISBLANK(Nomen.complète!V1724),"-",Nomen.complète!V1724)</f>
        <v>63190000</v>
      </c>
      <c r="B1724" s="189" t="str">
        <f>IF(ISBLANK(Nomen.complète!W1724),"-",Nomen.complète!W1724)</f>
        <v>Restaurator de livres, dipl.</v>
      </c>
      <c r="C1724" s="190">
        <f>IF(ISBLANK(Nomen.complète!X1724),"-",Nomen.complète!X1724)</f>
        <v>18</v>
      </c>
      <c r="D1724" s="190">
        <f>IF(ISBLANK(Nomen.complète!Y1724),"-",Nomen.complète!Y1724)</f>
        <v>65</v>
      </c>
      <c r="E1724" s="190">
        <f>IF(ISBLANK(Nomen.complète!Z1724),"-",Nomen.complète!Z1724)</f>
        <v>1</v>
      </c>
      <c r="F1724" s="190">
        <f>IF(ISBLANK(Nomen.complète!AA1724),"-",Nomen.complète!AA1724)</f>
        <v>5</v>
      </c>
      <c r="G1724" s="191">
        <f>IF(ISBLANK(Nomen.complète!AB1724),"-",Nomen.complète!AB1724)</f>
        <v>90</v>
      </c>
      <c r="H1724" s="191">
        <f>IF(ISBLANK(Nomen.complète!AC1724),"-",Nomen.complète!AC1724)</f>
        <v>0</v>
      </c>
    </row>
    <row r="1725" spans="1:8" x14ac:dyDescent="0.2">
      <c r="A1725" s="164">
        <f>IF(ISBLANK(Nomen.complète!V1725),"-",Nomen.complète!V1725)</f>
        <v>85320000</v>
      </c>
      <c r="B1725" s="189" t="str">
        <f>IF(ISBLANK(Nomen.complète!W1725),"-",Nomen.complète!W1725)</f>
        <v>Rédacteur DPG (tertiaire - non réglementé)</v>
      </c>
      <c r="C1725" s="190">
        <f>IF(ISBLANK(Nomen.complète!X1725),"-",Nomen.complète!X1725)</f>
        <v>18</v>
      </c>
      <c r="D1725" s="190">
        <f>IF(ISBLANK(Nomen.complète!Y1725),"-",Nomen.complète!Y1725)</f>
        <v>65</v>
      </c>
      <c r="E1725" s="190">
        <f>IF(ISBLANK(Nomen.complète!Z1725),"-",Nomen.complète!Z1725)</f>
        <v>1</v>
      </c>
      <c r="F1725" s="190">
        <f>IF(ISBLANK(Nomen.complète!AA1725),"-",Nomen.complète!AA1725)</f>
        <v>5</v>
      </c>
      <c r="G1725" s="191">
        <f>IF(ISBLANK(Nomen.complète!AB1725),"-",Nomen.complète!AB1725)</f>
        <v>90</v>
      </c>
      <c r="H1725" s="191">
        <f>IF(ISBLANK(Nomen.complète!AC1725),"-",Nomen.complète!AC1725)</f>
        <v>0</v>
      </c>
    </row>
    <row r="1726" spans="1:8" x14ac:dyDescent="0.2">
      <c r="A1726" s="164">
        <f>IF(ISBLANK(Nomen.complète!V1726),"-",Nomen.complète!V1726)</f>
        <v>63340000</v>
      </c>
      <c r="B1726" s="189" t="str">
        <f>IF(ISBLANK(Nomen.complète!W1726),"-",Nomen.complète!W1726)</f>
        <v>Rédacteur publicitaire BF</v>
      </c>
      <c r="C1726" s="190">
        <f>IF(ISBLANK(Nomen.complète!X1726),"-",Nomen.complète!X1726)</f>
        <v>18</v>
      </c>
      <c r="D1726" s="190">
        <f>IF(ISBLANK(Nomen.complète!Y1726),"-",Nomen.complète!Y1726)</f>
        <v>65</v>
      </c>
      <c r="E1726" s="190">
        <f>IF(ISBLANK(Nomen.complète!Z1726),"-",Nomen.complète!Z1726)</f>
        <v>1</v>
      </c>
      <c r="F1726" s="190">
        <f>IF(ISBLANK(Nomen.complète!AA1726),"-",Nomen.complète!AA1726)</f>
        <v>5</v>
      </c>
      <c r="G1726" s="191">
        <f>IF(ISBLANK(Nomen.complète!AB1726),"-",Nomen.complète!AB1726)</f>
        <v>90</v>
      </c>
      <c r="H1726" s="191">
        <f>IF(ISBLANK(Nomen.complète!AC1726),"-",Nomen.complète!AC1726)</f>
        <v>0</v>
      </c>
    </row>
    <row r="1727" spans="1:8" x14ac:dyDescent="0.2">
      <c r="A1727" s="164">
        <f>IF(ISBLANK(Nomen.complète!V1727),"-",Nomen.complète!V1727)</f>
        <v>85480000</v>
      </c>
      <c r="B1727" s="189" t="str">
        <f>IF(ISBLANK(Nomen.complète!W1727),"-",Nomen.complète!W1727)</f>
        <v>Rédacteur technique BF</v>
      </c>
      <c r="C1727" s="190">
        <f>IF(ISBLANK(Nomen.complète!X1727),"-",Nomen.complète!X1727)</f>
        <v>18</v>
      </c>
      <c r="D1727" s="190">
        <f>IF(ISBLANK(Nomen.complète!Y1727),"-",Nomen.complète!Y1727)</f>
        <v>65</v>
      </c>
      <c r="E1727" s="190">
        <f>IF(ISBLANK(Nomen.complète!Z1727),"-",Nomen.complète!Z1727)</f>
        <v>1</v>
      </c>
      <c r="F1727" s="190">
        <f>IF(ISBLANK(Nomen.complète!AA1727),"-",Nomen.complète!AA1727)</f>
        <v>5</v>
      </c>
      <c r="G1727" s="191">
        <f>IF(ISBLANK(Nomen.complète!AB1727),"-",Nomen.complète!AB1727)</f>
        <v>90</v>
      </c>
      <c r="H1727" s="191">
        <f>IF(ISBLANK(Nomen.complète!AC1727),"-",Nomen.complète!AC1727)</f>
        <v>0</v>
      </c>
    </row>
    <row r="1728" spans="1:8" x14ac:dyDescent="0.2">
      <c r="A1728" s="164">
        <f>IF(ISBLANK(Nomen.complète!V1728),"-",Nomen.complète!V1728)</f>
        <v>77150000</v>
      </c>
      <c r="B1728" s="189" t="str">
        <f>IF(ISBLANK(Nomen.complète!W1728),"-",Nomen.complète!W1728)</f>
        <v>Régisseur et courtier en immeubles, dipl.</v>
      </c>
      <c r="C1728" s="190">
        <f>IF(ISBLANK(Nomen.complète!X1728),"-",Nomen.complète!X1728)</f>
        <v>18</v>
      </c>
      <c r="D1728" s="190">
        <f>IF(ISBLANK(Nomen.complète!Y1728),"-",Nomen.complète!Y1728)</f>
        <v>65</v>
      </c>
      <c r="E1728" s="190">
        <f>IF(ISBLANK(Nomen.complète!Z1728),"-",Nomen.complète!Z1728)</f>
        <v>1</v>
      </c>
      <c r="F1728" s="190">
        <f>IF(ISBLANK(Nomen.complète!AA1728),"-",Nomen.complète!AA1728)</f>
        <v>5</v>
      </c>
      <c r="G1728" s="191">
        <f>IF(ISBLANK(Nomen.complète!AB1728),"-",Nomen.complète!AB1728)</f>
        <v>90</v>
      </c>
      <c r="H1728" s="191">
        <f>IF(ISBLANK(Nomen.complète!AC1728),"-",Nomen.complète!AC1728)</f>
        <v>0</v>
      </c>
    </row>
    <row r="1729" spans="1:8" x14ac:dyDescent="0.2">
      <c r="A1729" s="164">
        <f>IF(ISBLANK(Nomen.complète!V1729),"-",Nomen.complète!V1729)</f>
        <v>71931002</v>
      </c>
      <c r="B1729" s="189" t="str">
        <f>IF(ISBLANK(Nomen.complète!W1729),"-",Nomen.complète!W1729)</f>
        <v>Régisseur technique de spectacle BF - orientation lumière (dès 2021)</v>
      </c>
      <c r="C1729" s="190">
        <f>IF(ISBLANK(Nomen.complète!X1729),"-",Nomen.complète!X1729)</f>
        <v>18</v>
      </c>
      <c r="D1729" s="190">
        <f>IF(ISBLANK(Nomen.complète!Y1729),"-",Nomen.complète!Y1729)</f>
        <v>65</v>
      </c>
      <c r="E1729" s="190">
        <f>IF(ISBLANK(Nomen.complète!Z1729),"-",Nomen.complète!Z1729)</f>
        <v>1</v>
      </c>
      <c r="F1729" s="190">
        <f>IF(ISBLANK(Nomen.complète!AA1729),"-",Nomen.complète!AA1729)</f>
        <v>5</v>
      </c>
      <c r="G1729" s="191">
        <f>IF(ISBLANK(Nomen.complète!AB1729),"-",Nomen.complète!AB1729)</f>
        <v>90</v>
      </c>
      <c r="H1729" s="191">
        <f>IF(ISBLANK(Nomen.complète!AC1729),"-",Nomen.complète!AC1729)</f>
        <v>0</v>
      </c>
    </row>
    <row r="1730" spans="1:8" x14ac:dyDescent="0.2">
      <c r="A1730" s="164">
        <f>IF(ISBLANK(Nomen.complète!V1730),"-",Nomen.complète!V1730)</f>
        <v>71931001</v>
      </c>
      <c r="B1730" s="189" t="str">
        <f>IF(ISBLANK(Nomen.complète!W1730),"-",Nomen.complète!W1730)</f>
        <v>Régisseur technique de spectacle BF - orientation scène (dès 2021)</v>
      </c>
      <c r="C1730" s="190">
        <f>IF(ISBLANK(Nomen.complète!X1730),"-",Nomen.complète!X1730)</f>
        <v>18</v>
      </c>
      <c r="D1730" s="190">
        <f>IF(ISBLANK(Nomen.complète!Y1730),"-",Nomen.complète!Y1730)</f>
        <v>65</v>
      </c>
      <c r="E1730" s="190">
        <f>IF(ISBLANK(Nomen.complète!Z1730),"-",Nomen.complète!Z1730)</f>
        <v>1</v>
      </c>
      <c r="F1730" s="190">
        <f>IF(ISBLANK(Nomen.complète!AA1730),"-",Nomen.complète!AA1730)</f>
        <v>5</v>
      </c>
      <c r="G1730" s="191">
        <f>IF(ISBLANK(Nomen.complète!AB1730),"-",Nomen.complète!AB1730)</f>
        <v>90</v>
      </c>
      <c r="H1730" s="191">
        <f>IF(ISBLANK(Nomen.complète!AC1730),"-",Nomen.complète!AC1730)</f>
        <v>0</v>
      </c>
    </row>
    <row r="1731" spans="1:8" x14ac:dyDescent="0.2">
      <c r="A1731" s="164">
        <f>IF(ISBLANK(Nomen.complète!V1731),"-",Nomen.complète!V1731)</f>
        <v>71500000</v>
      </c>
      <c r="B1731" s="189" t="str">
        <f>IF(ISBLANK(Nomen.complète!W1731),"-",Nomen.complète!W1731)</f>
        <v>Réviseur de citernes à mazout BF</v>
      </c>
      <c r="C1731" s="190">
        <f>IF(ISBLANK(Nomen.complète!X1731),"-",Nomen.complète!X1731)</f>
        <v>18</v>
      </c>
      <c r="D1731" s="190">
        <f>IF(ISBLANK(Nomen.complète!Y1731),"-",Nomen.complète!Y1731)</f>
        <v>65</v>
      </c>
      <c r="E1731" s="190">
        <f>IF(ISBLANK(Nomen.complète!Z1731),"-",Nomen.complète!Z1731)</f>
        <v>1</v>
      </c>
      <c r="F1731" s="190">
        <f>IF(ISBLANK(Nomen.complète!AA1731),"-",Nomen.complète!AA1731)</f>
        <v>5</v>
      </c>
      <c r="G1731" s="191">
        <f>IF(ISBLANK(Nomen.complète!AB1731),"-",Nomen.complète!AB1731)</f>
        <v>90</v>
      </c>
      <c r="H1731" s="191">
        <f>IF(ISBLANK(Nomen.complète!AC1731),"-",Nomen.complète!AC1731)</f>
        <v>0</v>
      </c>
    </row>
    <row r="1732" spans="1:8" x14ac:dyDescent="0.2">
      <c r="A1732" s="164">
        <f>IF(ISBLANK(Nomen.complète!V1732),"-",Nomen.complète!V1732)</f>
        <v>84360000</v>
      </c>
      <c r="B1732" s="189" t="str">
        <f>IF(ISBLANK(Nomen.complète!W1732),"-",Nomen.complète!W1732)</f>
        <v>Sage-femme (tertiaire - non réglementé)</v>
      </c>
      <c r="C1732" s="190">
        <f>IF(ISBLANK(Nomen.complète!X1732),"-",Nomen.complète!X1732)</f>
        <v>18</v>
      </c>
      <c r="D1732" s="190">
        <f>IF(ISBLANK(Nomen.complète!Y1732),"-",Nomen.complète!Y1732)</f>
        <v>65</v>
      </c>
      <c r="E1732" s="190">
        <f>IF(ISBLANK(Nomen.complète!Z1732),"-",Nomen.complète!Z1732)</f>
        <v>1</v>
      </c>
      <c r="F1732" s="190">
        <f>IF(ISBLANK(Nomen.complète!AA1732),"-",Nomen.complète!AA1732)</f>
        <v>5</v>
      </c>
      <c r="G1732" s="191">
        <f>IF(ISBLANK(Nomen.complète!AB1732),"-",Nomen.complète!AB1732)</f>
        <v>90</v>
      </c>
      <c r="H1732" s="191">
        <f>IF(ISBLANK(Nomen.complète!AC1732),"-",Nomen.complète!AC1732)</f>
        <v>0</v>
      </c>
    </row>
    <row r="1733" spans="1:8" x14ac:dyDescent="0.2">
      <c r="A1733" s="164">
        <f>IF(ISBLANK(Nomen.complète!V1733),"-",Nomen.complète!V1733)</f>
        <v>66805000</v>
      </c>
      <c r="B1733" s="189" t="str">
        <f>IF(ISBLANK(Nomen.complète!W1733),"-",Nomen.complète!W1733)</f>
        <v>Sanitaire, maître</v>
      </c>
      <c r="C1733" s="190">
        <f>IF(ISBLANK(Nomen.complète!X1733),"-",Nomen.complète!X1733)</f>
        <v>18</v>
      </c>
      <c r="D1733" s="190">
        <f>IF(ISBLANK(Nomen.complète!Y1733),"-",Nomen.complète!Y1733)</f>
        <v>65</v>
      </c>
      <c r="E1733" s="190">
        <f>IF(ISBLANK(Nomen.complète!Z1733),"-",Nomen.complète!Z1733)</f>
        <v>1</v>
      </c>
      <c r="F1733" s="190">
        <f>IF(ISBLANK(Nomen.complète!AA1733),"-",Nomen.complète!AA1733)</f>
        <v>5</v>
      </c>
      <c r="G1733" s="191">
        <f>IF(ISBLANK(Nomen.complète!AB1733),"-",Nomen.complète!AB1733)</f>
        <v>90</v>
      </c>
      <c r="H1733" s="191">
        <f>IF(ISBLANK(Nomen.complète!AC1733),"-",Nomen.complète!AC1733)</f>
        <v>0</v>
      </c>
    </row>
    <row r="1734" spans="1:8" x14ac:dyDescent="0.2">
      <c r="A1734" s="164">
        <f>IF(ISBLANK(Nomen.complète!V1734),"-",Nomen.complète!V1734)</f>
        <v>83080000</v>
      </c>
      <c r="B1734" s="189" t="str">
        <f>IF(ISBLANK(Nomen.complète!W1734),"-",Nomen.complète!W1734)</f>
        <v>Sapeur-pompier professionnel BF</v>
      </c>
      <c r="C1734" s="190">
        <f>IF(ISBLANK(Nomen.complète!X1734),"-",Nomen.complète!X1734)</f>
        <v>18</v>
      </c>
      <c r="D1734" s="190">
        <f>IF(ISBLANK(Nomen.complète!Y1734),"-",Nomen.complète!Y1734)</f>
        <v>65</v>
      </c>
      <c r="E1734" s="190">
        <f>IF(ISBLANK(Nomen.complète!Z1734),"-",Nomen.complète!Z1734)</f>
        <v>1</v>
      </c>
      <c r="F1734" s="190">
        <f>IF(ISBLANK(Nomen.complète!AA1734),"-",Nomen.complète!AA1734)</f>
        <v>5</v>
      </c>
      <c r="G1734" s="191">
        <f>IF(ISBLANK(Nomen.complète!AB1734),"-",Nomen.complète!AB1734)</f>
        <v>90</v>
      </c>
      <c r="H1734" s="191">
        <f>IF(ISBLANK(Nomen.complète!AC1734),"-",Nomen.complète!AC1734)</f>
        <v>0</v>
      </c>
    </row>
    <row r="1735" spans="1:8" x14ac:dyDescent="0.2">
      <c r="A1735" s="164">
        <f>IF(ISBLANK(Nomen.complète!V1735),"-",Nomen.complète!V1735)</f>
        <v>84710000</v>
      </c>
      <c r="B1735" s="189" t="str">
        <f>IF(ISBLANK(Nomen.complète!W1735),"-",Nomen.complète!W1735)</f>
        <v>Sauvetage ES (OCM 2005)</v>
      </c>
      <c r="C1735" s="190">
        <f>IF(ISBLANK(Nomen.complète!X1735),"-",Nomen.complète!X1735)</f>
        <v>19</v>
      </c>
      <c r="D1735" s="190">
        <f>IF(ISBLANK(Nomen.complète!Y1735),"-",Nomen.complète!Y1735)</f>
        <v>65</v>
      </c>
      <c r="E1735" s="190">
        <f>IF(ISBLANK(Nomen.complète!Z1735),"-",Nomen.complète!Z1735)</f>
        <v>1</v>
      </c>
      <c r="F1735" s="190">
        <f>IF(ISBLANK(Nomen.complète!AA1735),"-",Nomen.complète!AA1735)</f>
        <v>5</v>
      </c>
      <c r="G1735" s="191">
        <f>IF(ISBLANK(Nomen.complète!AB1735),"-",Nomen.complète!AB1735)</f>
        <v>0</v>
      </c>
      <c r="H1735" s="191">
        <f>IF(ISBLANK(Nomen.complète!AC1735),"-",Nomen.complète!AC1735)</f>
        <v>0</v>
      </c>
    </row>
    <row r="1736" spans="1:8" x14ac:dyDescent="0.2">
      <c r="A1736" s="164">
        <f>IF(ISBLANK(Nomen.complète!V1736),"-",Nomen.complète!V1736)</f>
        <v>69150000</v>
      </c>
      <c r="B1736" s="189" t="str">
        <f>IF(ISBLANK(Nomen.complète!W1736),"-",Nomen.complète!W1736)</f>
        <v>Scieur de béton BF</v>
      </c>
      <c r="C1736" s="190">
        <f>IF(ISBLANK(Nomen.complète!X1736),"-",Nomen.complète!X1736)</f>
        <v>18</v>
      </c>
      <c r="D1736" s="190">
        <f>IF(ISBLANK(Nomen.complète!Y1736),"-",Nomen.complète!Y1736)</f>
        <v>65</v>
      </c>
      <c r="E1736" s="190">
        <f>IF(ISBLANK(Nomen.complète!Z1736),"-",Nomen.complète!Z1736)</f>
        <v>1</v>
      </c>
      <c r="F1736" s="190">
        <f>IF(ISBLANK(Nomen.complète!AA1736),"-",Nomen.complète!AA1736)</f>
        <v>5</v>
      </c>
      <c r="G1736" s="191">
        <f>IF(ISBLANK(Nomen.complète!AB1736),"-",Nomen.complète!AB1736)</f>
        <v>90</v>
      </c>
      <c r="H1736" s="191">
        <f>IF(ISBLANK(Nomen.complète!AC1736),"-",Nomen.complète!AC1736)</f>
        <v>0</v>
      </c>
    </row>
    <row r="1737" spans="1:8" x14ac:dyDescent="0.2">
      <c r="A1737" s="164">
        <f>IF(ISBLANK(Nomen.complète!V1737),"-",Nomen.complète!V1737)</f>
        <v>65050000</v>
      </c>
      <c r="B1737" s="189" t="str">
        <f>IF(ISBLANK(Nomen.complète!W1737),"-",Nomen.complète!W1737)</f>
        <v>Sculpteur sur pierre, maître</v>
      </c>
      <c r="C1737" s="190">
        <f>IF(ISBLANK(Nomen.complète!X1737),"-",Nomen.complète!X1737)</f>
        <v>18</v>
      </c>
      <c r="D1737" s="190">
        <f>IF(ISBLANK(Nomen.complète!Y1737),"-",Nomen.complète!Y1737)</f>
        <v>65</v>
      </c>
      <c r="E1737" s="190">
        <f>IF(ISBLANK(Nomen.complète!Z1737),"-",Nomen.complète!Z1737)</f>
        <v>1</v>
      </c>
      <c r="F1737" s="190">
        <f>IF(ISBLANK(Nomen.complète!AA1737),"-",Nomen.complète!AA1737)</f>
        <v>5</v>
      </c>
      <c r="G1737" s="191">
        <f>IF(ISBLANK(Nomen.complète!AB1737),"-",Nomen.complète!AB1737)</f>
        <v>90</v>
      </c>
      <c r="H1737" s="191">
        <f>IF(ISBLANK(Nomen.complète!AC1737),"-",Nomen.complète!AC1737)</f>
        <v>0</v>
      </c>
    </row>
    <row r="1738" spans="1:8" x14ac:dyDescent="0.2">
      <c r="A1738" s="164">
        <f>IF(ISBLANK(Nomen.complète!V1738),"-",Nomen.complète!V1738)</f>
        <v>62085000</v>
      </c>
      <c r="B1738" s="189" t="str">
        <f>IF(ISBLANK(Nomen.complète!W1738),"-",Nomen.complète!W1738)</f>
        <v>Scultpeur sur bois, maître</v>
      </c>
      <c r="C1738" s="190">
        <f>IF(ISBLANK(Nomen.complète!X1738),"-",Nomen.complète!X1738)</f>
        <v>18</v>
      </c>
      <c r="D1738" s="190">
        <f>IF(ISBLANK(Nomen.complète!Y1738),"-",Nomen.complète!Y1738)</f>
        <v>65</v>
      </c>
      <c r="E1738" s="190">
        <f>IF(ISBLANK(Nomen.complète!Z1738),"-",Nomen.complète!Z1738)</f>
        <v>1</v>
      </c>
      <c r="F1738" s="190">
        <f>IF(ISBLANK(Nomen.complète!AA1738),"-",Nomen.complète!AA1738)</f>
        <v>5</v>
      </c>
      <c r="G1738" s="191">
        <f>IF(ISBLANK(Nomen.complète!AB1738),"-",Nomen.complète!AB1738)</f>
        <v>90</v>
      </c>
      <c r="H1738" s="191">
        <f>IF(ISBLANK(Nomen.complète!AC1738),"-",Nomen.complète!AC1738)</f>
        <v>0</v>
      </c>
    </row>
    <row r="1739" spans="1:8" x14ac:dyDescent="0.2">
      <c r="A1739" s="164">
        <f>IF(ISBLANK(Nomen.complète!V1739),"-",Nomen.complète!V1739)</f>
        <v>63180000</v>
      </c>
      <c r="B1739" s="189" t="str">
        <f>IF(ISBLANK(Nomen.complète!W1739),"-",Nomen.complète!W1739)</f>
        <v>Scénariste (tertiaire - non réglementé)</v>
      </c>
      <c r="C1739" s="190">
        <f>IF(ISBLANK(Nomen.complète!X1739),"-",Nomen.complète!X1739)</f>
        <v>18</v>
      </c>
      <c r="D1739" s="190">
        <f>IF(ISBLANK(Nomen.complète!Y1739),"-",Nomen.complète!Y1739)</f>
        <v>65</v>
      </c>
      <c r="E1739" s="190">
        <f>IF(ISBLANK(Nomen.complète!Z1739),"-",Nomen.complète!Z1739)</f>
        <v>1</v>
      </c>
      <c r="F1739" s="190">
        <f>IF(ISBLANK(Nomen.complète!AA1739),"-",Nomen.complète!AA1739)</f>
        <v>5</v>
      </c>
      <c r="G1739" s="191">
        <f>IF(ISBLANK(Nomen.complète!AB1739),"-",Nomen.complète!AB1739)</f>
        <v>90</v>
      </c>
      <c r="H1739" s="191">
        <f>IF(ISBLANK(Nomen.complète!AC1739),"-",Nomen.complète!AC1739)</f>
        <v>0</v>
      </c>
    </row>
    <row r="1740" spans="1:8" x14ac:dyDescent="0.2">
      <c r="A1740" s="164">
        <f>IF(ISBLANK(Nomen.complète!V1740),"-",Nomen.complète!V1740)</f>
        <v>79150000</v>
      </c>
      <c r="B1740" s="189" t="str">
        <f>IF(ISBLANK(Nomen.complète!W1740),"-",Nomen.complète!W1740)</f>
        <v>Secouriste routier BF</v>
      </c>
      <c r="C1740" s="190">
        <f>IF(ISBLANK(Nomen.complète!X1740),"-",Nomen.complète!X1740)</f>
        <v>18</v>
      </c>
      <c r="D1740" s="190">
        <f>IF(ISBLANK(Nomen.complète!Y1740),"-",Nomen.complète!Y1740)</f>
        <v>65</v>
      </c>
      <c r="E1740" s="190">
        <f>IF(ISBLANK(Nomen.complète!Z1740),"-",Nomen.complète!Z1740)</f>
        <v>1</v>
      </c>
      <c r="F1740" s="190">
        <f>IF(ISBLANK(Nomen.complète!AA1740),"-",Nomen.complète!AA1740)</f>
        <v>5</v>
      </c>
      <c r="G1740" s="191">
        <f>IF(ISBLANK(Nomen.complète!AB1740),"-",Nomen.complète!AB1740)</f>
        <v>90</v>
      </c>
      <c r="H1740" s="191">
        <f>IF(ISBLANK(Nomen.complète!AC1740),"-",Nomen.complète!AC1740)</f>
        <v>0</v>
      </c>
    </row>
    <row r="1741" spans="1:8" x14ac:dyDescent="0.2">
      <c r="A1741" s="164">
        <f>IF(ISBLANK(Nomen.complète!V1741),"-",Nomen.complète!V1741)</f>
        <v>73500000</v>
      </c>
      <c r="B1741" s="189" t="str">
        <f>IF(ISBLANK(Nomen.complète!W1741),"-",Nomen.complète!W1741)</f>
        <v>Secrétaire communal (tertiaire - non réglementé)</v>
      </c>
      <c r="C1741" s="190">
        <f>IF(ISBLANK(Nomen.complète!X1741),"-",Nomen.complète!X1741)</f>
        <v>18</v>
      </c>
      <c r="D1741" s="190">
        <f>IF(ISBLANK(Nomen.complète!Y1741),"-",Nomen.complète!Y1741)</f>
        <v>65</v>
      </c>
      <c r="E1741" s="190">
        <f>IF(ISBLANK(Nomen.complète!Z1741),"-",Nomen.complète!Z1741)</f>
        <v>1</v>
      </c>
      <c r="F1741" s="190">
        <f>IF(ISBLANK(Nomen.complète!AA1741),"-",Nomen.complète!AA1741)</f>
        <v>5</v>
      </c>
      <c r="G1741" s="191">
        <f>IF(ISBLANK(Nomen.complète!AB1741),"-",Nomen.complète!AB1741)</f>
        <v>90</v>
      </c>
      <c r="H1741" s="191">
        <f>IF(ISBLANK(Nomen.complète!AC1741),"-",Nomen.complète!AC1741)</f>
        <v>0</v>
      </c>
    </row>
    <row r="1742" spans="1:8" x14ac:dyDescent="0.2">
      <c r="A1742" s="164">
        <f>IF(ISBLANK(Nomen.complète!V1742),"-",Nomen.complète!V1742)</f>
        <v>73040000</v>
      </c>
      <c r="B1742" s="189" t="str">
        <f>IF(ISBLANK(Nomen.complète!W1742),"-",Nomen.complète!W1742)</f>
        <v>Secrétaire du médecin-chef (tertiaire - non réglementé)</v>
      </c>
      <c r="C1742" s="190">
        <f>IF(ISBLANK(Nomen.complète!X1742),"-",Nomen.complète!X1742)</f>
        <v>18</v>
      </c>
      <c r="D1742" s="190">
        <f>IF(ISBLANK(Nomen.complète!Y1742),"-",Nomen.complète!Y1742)</f>
        <v>65</v>
      </c>
      <c r="E1742" s="190">
        <f>IF(ISBLANK(Nomen.complète!Z1742),"-",Nomen.complète!Z1742)</f>
        <v>1</v>
      </c>
      <c r="F1742" s="190">
        <f>IF(ISBLANK(Nomen.complète!AA1742),"-",Nomen.complète!AA1742)</f>
        <v>5</v>
      </c>
      <c r="G1742" s="191">
        <f>IF(ISBLANK(Nomen.complète!AB1742),"-",Nomen.complète!AB1742)</f>
        <v>90</v>
      </c>
      <c r="H1742" s="191">
        <f>IF(ISBLANK(Nomen.complète!AC1742),"-",Nomen.complète!AC1742)</f>
        <v>0</v>
      </c>
    </row>
    <row r="1743" spans="1:8" x14ac:dyDescent="0.2">
      <c r="A1743" s="164">
        <f>IF(ISBLANK(Nomen.complète!V1743),"-",Nomen.complète!V1743)</f>
        <v>76000000</v>
      </c>
      <c r="B1743" s="189" t="str">
        <f>IF(ISBLANK(Nomen.complète!W1743),"-",Nomen.complète!W1743)</f>
        <v>Secrétaire syndical BF</v>
      </c>
      <c r="C1743" s="190">
        <f>IF(ISBLANK(Nomen.complète!X1743),"-",Nomen.complète!X1743)</f>
        <v>18</v>
      </c>
      <c r="D1743" s="190">
        <f>IF(ISBLANK(Nomen.complète!Y1743),"-",Nomen.complète!Y1743)</f>
        <v>65</v>
      </c>
      <c r="E1743" s="190">
        <f>IF(ISBLANK(Nomen.complète!Z1743),"-",Nomen.complète!Z1743)</f>
        <v>1</v>
      </c>
      <c r="F1743" s="190">
        <f>IF(ISBLANK(Nomen.complète!AA1743),"-",Nomen.complète!AA1743)</f>
        <v>5</v>
      </c>
      <c r="G1743" s="191">
        <f>IF(ISBLANK(Nomen.complète!AB1743),"-",Nomen.complète!AB1743)</f>
        <v>90</v>
      </c>
      <c r="H1743" s="191">
        <f>IF(ISBLANK(Nomen.complète!AC1743),"-",Nomen.complète!AC1743)</f>
        <v>0</v>
      </c>
    </row>
    <row r="1744" spans="1:8" x14ac:dyDescent="0.2">
      <c r="A1744" s="164">
        <f>IF(ISBLANK(Nomen.complète!V1744),"-",Nomen.complète!V1744)</f>
        <v>64045000</v>
      </c>
      <c r="B1744" s="189" t="str">
        <f>IF(ISBLANK(Nomen.complète!W1744),"-",Nomen.complète!W1744)</f>
        <v>Sellier, dipl.</v>
      </c>
      <c r="C1744" s="190">
        <f>IF(ISBLANK(Nomen.complète!X1744),"-",Nomen.complète!X1744)</f>
        <v>18</v>
      </c>
      <c r="D1744" s="190">
        <f>IF(ISBLANK(Nomen.complète!Y1744),"-",Nomen.complète!Y1744)</f>
        <v>65</v>
      </c>
      <c r="E1744" s="190">
        <f>IF(ISBLANK(Nomen.complète!Z1744),"-",Nomen.complète!Z1744)</f>
        <v>1</v>
      </c>
      <c r="F1744" s="190">
        <f>IF(ISBLANK(Nomen.complète!AA1744),"-",Nomen.complète!AA1744)</f>
        <v>5</v>
      </c>
      <c r="G1744" s="191">
        <f>IF(ISBLANK(Nomen.complète!AB1744),"-",Nomen.complète!AB1744)</f>
        <v>90</v>
      </c>
      <c r="H1744" s="191">
        <f>IF(ISBLANK(Nomen.complète!AC1744),"-",Nomen.complète!AC1744)</f>
        <v>0</v>
      </c>
    </row>
    <row r="1745" spans="1:8" x14ac:dyDescent="0.2">
      <c r="A1745" s="164">
        <f>IF(ISBLANK(Nomen.complète!V1745),"-",Nomen.complète!V1745)</f>
        <v>66410000</v>
      </c>
      <c r="B1745" s="189" t="str">
        <f>IF(ISBLANK(Nomen.complète!W1745),"-",Nomen.complète!W1745)</f>
        <v>Serrurier sur véhicules BF</v>
      </c>
      <c r="C1745" s="190">
        <f>IF(ISBLANK(Nomen.complète!X1745),"-",Nomen.complète!X1745)</f>
        <v>18</v>
      </c>
      <c r="D1745" s="190">
        <f>IF(ISBLANK(Nomen.complète!Y1745),"-",Nomen.complète!Y1745)</f>
        <v>65</v>
      </c>
      <c r="E1745" s="190">
        <f>IF(ISBLANK(Nomen.complète!Z1745),"-",Nomen.complète!Z1745)</f>
        <v>1</v>
      </c>
      <c r="F1745" s="190">
        <f>IF(ISBLANK(Nomen.complète!AA1745),"-",Nomen.complète!AA1745)</f>
        <v>5</v>
      </c>
      <c r="G1745" s="191">
        <f>IF(ISBLANK(Nomen.complète!AB1745),"-",Nomen.complète!AB1745)</f>
        <v>90</v>
      </c>
      <c r="H1745" s="191">
        <f>IF(ISBLANK(Nomen.complète!AC1745),"-",Nomen.complète!AC1745)</f>
        <v>0</v>
      </c>
    </row>
    <row r="1746" spans="1:8" x14ac:dyDescent="0.2">
      <c r="A1746" s="164">
        <f>IF(ISBLANK(Nomen.complète!V1746),"-",Nomen.complète!V1746)</f>
        <v>68650000</v>
      </c>
      <c r="B1746" s="189" t="str">
        <f>IF(ISBLANK(Nomen.complète!W1746),"-",Nomen.complète!W1746)</f>
        <v>Sertisseur en joaillerie, maître</v>
      </c>
      <c r="C1746" s="190">
        <f>IF(ISBLANK(Nomen.complète!X1746),"-",Nomen.complète!X1746)</f>
        <v>18</v>
      </c>
      <c r="D1746" s="190">
        <f>IF(ISBLANK(Nomen.complète!Y1746),"-",Nomen.complète!Y1746)</f>
        <v>65</v>
      </c>
      <c r="E1746" s="190">
        <f>IF(ISBLANK(Nomen.complète!Z1746),"-",Nomen.complète!Z1746)</f>
        <v>1</v>
      </c>
      <c r="F1746" s="190">
        <f>IF(ISBLANK(Nomen.complète!AA1746),"-",Nomen.complète!AA1746)</f>
        <v>5</v>
      </c>
      <c r="G1746" s="191">
        <f>IF(ISBLANK(Nomen.complète!AB1746),"-",Nomen.complète!AB1746)</f>
        <v>90</v>
      </c>
      <c r="H1746" s="191">
        <f>IF(ISBLANK(Nomen.complète!AC1746),"-",Nomen.complète!AC1746)</f>
        <v>0</v>
      </c>
    </row>
    <row r="1747" spans="1:8" x14ac:dyDescent="0.2">
      <c r="A1747" s="164">
        <f>IF(ISBLANK(Nomen.complète!V1747),"-",Nomen.complète!V1747)</f>
        <v>78960000</v>
      </c>
      <c r="B1747" s="189" t="str">
        <f>IF(ISBLANK(Nomen.complète!W1747),"-",Nomen.complète!W1747)</f>
        <v>Services de la navigation aérienne ES (OCM 2005)</v>
      </c>
      <c r="C1747" s="190">
        <f>IF(ISBLANK(Nomen.complète!X1747),"-",Nomen.complète!X1747)</f>
        <v>19</v>
      </c>
      <c r="D1747" s="190">
        <f>IF(ISBLANK(Nomen.complète!Y1747),"-",Nomen.complète!Y1747)</f>
        <v>65</v>
      </c>
      <c r="E1747" s="190">
        <f>IF(ISBLANK(Nomen.complète!Z1747),"-",Nomen.complète!Z1747)</f>
        <v>1</v>
      </c>
      <c r="F1747" s="190">
        <f>IF(ISBLANK(Nomen.complète!AA1747),"-",Nomen.complète!AA1747)</f>
        <v>5</v>
      </c>
      <c r="G1747" s="191">
        <f>IF(ISBLANK(Nomen.complète!AB1747),"-",Nomen.complète!AB1747)</f>
        <v>0</v>
      </c>
      <c r="H1747" s="191">
        <f>IF(ISBLANK(Nomen.complète!AC1747),"-",Nomen.complète!AC1747)</f>
        <v>0</v>
      </c>
    </row>
    <row r="1748" spans="1:8" x14ac:dyDescent="0.2">
      <c r="A1748" s="164">
        <f>IF(ISBLANK(Nomen.complète!V1748),"-",Nomen.complète!V1748)</f>
        <v>86120000</v>
      </c>
      <c r="B1748" s="189" t="str">
        <f>IF(ISBLANK(Nomen.complète!W1748),"-",Nomen.complète!W1748)</f>
        <v>Soins aux handicapés (tertiaire - non réglementé)</v>
      </c>
      <c r="C1748" s="190">
        <f>IF(ISBLANK(Nomen.complète!X1748),"-",Nomen.complète!X1748)</f>
        <v>18</v>
      </c>
      <c r="D1748" s="190">
        <f>IF(ISBLANK(Nomen.complète!Y1748),"-",Nomen.complète!Y1748)</f>
        <v>65</v>
      </c>
      <c r="E1748" s="190">
        <f>IF(ISBLANK(Nomen.complète!Z1748),"-",Nomen.complète!Z1748)</f>
        <v>1</v>
      </c>
      <c r="F1748" s="190">
        <f>IF(ISBLANK(Nomen.complète!AA1748),"-",Nomen.complète!AA1748)</f>
        <v>5</v>
      </c>
      <c r="G1748" s="191">
        <f>IF(ISBLANK(Nomen.complète!AB1748),"-",Nomen.complète!AB1748)</f>
        <v>90</v>
      </c>
      <c r="H1748" s="191">
        <f>IF(ISBLANK(Nomen.complète!AC1748),"-",Nomen.complète!AC1748)</f>
        <v>0</v>
      </c>
    </row>
    <row r="1749" spans="1:8" x14ac:dyDescent="0.2">
      <c r="A1749" s="164">
        <f>IF(ISBLANK(Nomen.complète!V1749),"-",Nomen.complète!V1749)</f>
        <v>84490000</v>
      </c>
      <c r="B1749" s="189" t="str">
        <f>IF(ISBLANK(Nomen.complète!W1749),"-",Nomen.complète!W1749)</f>
        <v>Soins infirmiers ES (OCM 2005)</v>
      </c>
      <c r="C1749" s="190">
        <f>IF(ISBLANK(Nomen.complète!X1749),"-",Nomen.complète!X1749)</f>
        <v>18</v>
      </c>
      <c r="D1749" s="190">
        <f>IF(ISBLANK(Nomen.complète!Y1749),"-",Nomen.complète!Y1749)</f>
        <v>65</v>
      </c>
      <c r="E1749" s="190">
        <f>IF(ISBLANK(Nomen.complète!Z1749),"-",Nomen.complète!Z1749)</f>
        <v>1</v>
      </c>
      <c r="F1749" s="190">
        <f>IF(ISBLANK(Nomen.complète!AA1749),"-",Nomen.complète!AA1749)</f>
        <v>5</v>
      </c>
      <c r="G1749" s="191">
        <f>IF(ISBLANK(Nomen.complète!AB1749),"-",Nomen.complète!AB1749)</f>
        <v>90</v>
      </c>
      <c r="H1749" s="191">
        <f>IF(ISBLANK(Nomen.complète!AC1749),"-",Nomen.complète!AC1749)</f>
        <v>0</v>
      </c>
    </row>
    <row r="1750" spans="1:8" x14ac:dyDescent="0.2">
      <c r="A1750" s="164">
        <f>IF(ISBLANK(Nomen.complète!V1750),"-",Nomen.complète!V1750)</f>
        <v>84492000</v>
      </c>
      <c r="B1750" s="189" t="str">
        <f>IF(ISBLANK(Nomen.complète!W1750),"-",Nomen.complète!W1750)</f>
        <v>Soins infirmiers ES (OCM 2017)</v>
      </c>
      <c r="C1750" s="190">
        <f>IF(ISBLANK(Nomen.complète!X1750),"-",Nomen.complète!X1750)</f>
        <v>18</v>
      </c>
      <c r="D1750" s="190">
        <f>IF(ISBLANK(Nomen.complète!Y1750),"-",Nomen.complète!Y1750)</f>
        <v>65</v>
      </c>
      <c r="E1750" s="190">
        <f>IF(ISBLANK(Nomen.complète!Z1750),"-",Nomen.complète!Z1750)</f>
        <v>1</v>
      </c>
      <c r="F1750" s="190">
        <f>IF(ISBLANK(Nomen.complète!AA1750),"-",Nomen.complète!AA1750)</f>
        <v>5</v>
      </c>
      <c r="G1750" s="191">
        <f>IF(ISBLANK(Nomen.complète!AB1750),"-",Nomen.complète!AB1750)</f>
        <v>90</v>
      </c>
      <c r="H1750" s="191">
        <f>IF(ISBLANK(Nomen.complète!AC1750),"-",Nomen.complète!AC1750)</f>
        <v>0</v>
      </c>
    </row>
    <row r="1751" spans="1:8" x14ac:dyDescent="0.2">
      <c r="A1751" s="164">
        <f>IF(ISBLANK(Nomen.complète!V1751),"-",Nomen.complète!V1751)</f>
        <v>84810000</v>
      </c>
      <c r="B1751" s="189" t="str">
        <f>IF(ISBLANK(Nomen.complète!W1751),"-",Nomen.complète!W1751)</f>
        <v>Soins, promotion de la santé et prévention EPD (tertiaire - non réglementé)</v>
      </c>
      <c r="C1751" s="190">
        <f>IF(ISBLANK(Nomen.complète!X1751),"-",Nomen.complète!X1751)</f>
        <v>18</v>
      </c>
      <c r="D1751" s="190">
        <f>IF(ISBLANK(Nomen.complète!Y1751),"-",Nomen.complète!Y1751)</f>
        <v>65</v>
      </c>
      <c r="E1751" s="190">
        <f>IF(ISBLANK(Nomen.complète!Z1751),"-",Nomen.complète!Z1751)</f>
        <v>1</v>
      </c>
      <c r="F1751" s="190">
        <f>IF(ISBLANK(Nomen.complète!AA1751),"-",Nomen.complète!AA1751)</f>
        <v>5</v>
      </c>
      <c r="G1751" s="191">
        <f>IF(ISBLANK(Nomen.complète!AB1751),"-",Nomen.complète!AB1751)</f>
        <v>90</v>
      </c>
      <c r="H1751" s="191">
        <f>IF(ISBLANK(Nomen.complète!AC1751),"-",Nomen.complète!AC1751)</f>
        <v>0</v>
      </c>
    </row>
    <row r="1752" spans="1:8" x14ac:dyDescent="0.2">
      <c r="A1752" s="164">
        <f>IF(ISBLANK(Nomen.complète!V1752),"-",Nomen.complète!V1752)</f>
        <v>80570000</v>
      </c>
      <c r="B1752" s="189" t="str">
        <f>IF(ISBLANK(Nomen.complète!W1752),"-",Nomen.complète!W1752)</f>
        <v>Sommelier BF</v>
      </c>
      <c r="C1752" s="190">
        <f>IF(ISBLANK(Nomen.complète!X1752),"-",Nomen.complète!X1752)</f>
        <v>18</v>
      </c>
      <c r="D1752" s="190">
        <f>IF(ISBLANK(Nomen.complète!Y1752),"-",Nomen.complète!Y1752)</f>
        <v>65</v>
      </c>
      <c r="E1752" s="190">
        <f>IF(ISBLANK(Nomen.complète!Z1752),"-",Nomen.complète!Z1752)</f>
        <v>1</v>
      </c>
      <c r="F1752" s="190">
        <f>IF(ISBLANK(Nomen.complète!AA1752),"-",Nomen.complète!AA1752)</f>
        <v>5</v>
      </c>
      <c r="G1752" s="191">
        <f>IF(ISBLANK(Nomen.complète!AB1752),"-",Nomen.complète!AB1752)</f>
        <v>90</v>
      </c>
      <c r="H1752" s="191">
        <f>IF(ISBLANK(Nomen.complète!AC1752),"-",Nomen.complète!AC1752)</f>
        <v>0</v>
      </c>
    </row>
    <row r="1753" spans="1:8" x14ac:dyDescent="0.2">
      <c r="A1753" s="164">
        <f>IF(ISBLANK(Nomen.complète!V1753),"-",Nomen.complète!V1753)</f>
        <v>84451000</v>
      </c>
      <c r="B1753" s="189" t="str">
        <f>IF(ISBLANK(Nomen.complète!W1753),"-",Nomen.complète!W1753)</f>
        <v>Sophrologie médicale DPG (tertiaire - non réglementé)</v>
      </c>
      <c r="C1753" s="190">
        <f>IF(ISBLANK(Nomen.complète!X1753),"-",Nomen.complète!X1753)</f>
        <v>18</v>
      </c>
      <c r="D1753" s="190">
        <f>IF(ISBLANK(Nomen.complète!Y1753),"-",Nomen.complète!Y1753)</f>
        <v>65</v>
      </c>
      <c r="E1753" s="190">
        <f>IF(ISBLANK(Nomen.complète!Z1753),"-",Nomen.complète!Z1753)</f>
        <v>1</v>
      </c>
      <c r="F1753" s="190">
        <f>IF(ISBLANK(Nomen.complète!AA1753),"-",Nomen.complète!AA1753)</f>
        <v>5</v>
      </c>
      <c r="G1753" s="191">
        <f>IF(ISBLANK(Nomen.complète!AB1753),"-",Nomen.complète!AB1753)</f>
        <v>90</v>
      </c>
      <c r="H1753" s="191">
        <f>IF(ISBLANK(Nomen.complète!AC1753),"-",Nomen.complète!AC1753)</f>
        <v>0</v>
      </c>
    </row>
    <row r="1754" spans="1:8" x14ac:dyDescent="0.2">
      <c r="A1754" s="164">
        <f>IF(ISBLANK(Nomen.complète!V1754),"-",Nomen.complète!V1754)</f>
        <v>84410000</v>
      </c>
      <c r="B1754" s="189" t="str">
        <f>IF(ISBLANK(Nomen.complète!W1754),"-",Nomen.complète!W1754)</f>
        <v>Sophrologie pédagogique DPG (tertiaire - non réglementé)</v>
      </c>
      <c r="C1754" s="190">
        <f>IF(ISBLANK(Nomen.complète!X1754),"-",Nomen.complète!X1754)</f>
        <v>18</v>
      </c>
      <c r="D1754" s="190">
        <f>IF(ISBLANK(Nomen.complète!Y1754),"-",Nomen.complète!Y1754)</f>
        <v>65</v>
      </c>
      <c r="E1754" s="190">
        <f>IF(ISBLANK(Nomen.complète!Z1754),"-",Nomen.complète!Z1754)</f>
        <v>1</v>
      </c>
      <c r="F1754" s="190">
        <f>IF(ISBLANK(Nomen.complète!AA1754),"-",Nomen.complète!AA1754)</f>
        <v>5</v>
      </c>
      <c r="G1754" s="191">
        <f>IF(ISBLANK(Nomen.complète!AB1754),"-",Nomen.complète!AB1754)</f>
        <v>90</v>
      </c>
      <c r="H1754" s="191">
        <f>IF(ISBLANK(Nomen.complète!AC1754),"-",Nomen.complète!AC1754)</f>
        <v>0</v>
      </c>
    </row>
    <row r="1755" spans="1:8" x14ac:dyDescent="0.2">
      <c r="A1755" s="164">
        <f>IF(ISBLANK(Nomen.complète!V1755),"-",Nomen.complète!V1755)</f>
        <v>77670000</v>
      </c>
      <c r="B1755" s="189" t="str">
        <f>IF(ISBLANK(Nomen.complète!W1755),"-",Nomen.complète!W1755)</f>
        <v>Sponsoring-Manager SAWI (tertiaire - non réglementé)</v>
      </c>
      <c r="C1755" s="190">
        <f>IF(ISBLANK(Nomen.complète!X1755),"-",Nomen.complète!X1755)</f>
        <v>18</v>
      </c>
      <c r="D1755" s="190">
        <f>IF(ISBLANK(Nomen.complète!Y1755),"-",Nomen.complète!Y1755)</f>
        <v>65</v>
      </c>
      <c r="E1755" s="190">
        <f>IF(ISBLANK(Nomen.complète!Z1755),"-",Nomen.complète!Z1755)</f>
        <v>1</v>
      </c>
      <c r="F1755" s="190">
        <f>IF(ISBLANK(Nomen.complète!AA1755),"-",Nomen.complète!AA1755)</f>
        <v>5</v>
      </c>
      <c r="G1755" s="191">
        <f>IF(ISBLANK(Nomen.complète!AB1755),"-",Nomen.complète!AB1755)</f>
        <v>90</v>
      </c>
      <c r="H1755" s="191">
        <f>IF(ISBLANK(Nomen.complète!AC1755),"-",Nomen.complète!AC1755)</f>
        <v>0</v>
      </c>
    </row>
    <row r="1756" spans="1:8" x14ac:dyDescent="0.2">
      <c r="A1756" s="164">
        <f>IF(ISBLANK(Nomen.complète!V1756),"-",Nomen.complète!V1756)</f>
        <v>87000000</v>
      </c>
      <c r="B1756" s="189" t="str">
        <f>IF(ISBLANK(Nomen.complète!W1756),"-",Nomen.complète!W1756)</f>
        <v>Sport Administration (tertiaire - non réglementé)</v>
      </c>
      <c r="C1756" s="190">
        <f>IF(ISBLANK(Nomen.complète!X1756),"-",Nomen.complète!X1756)</f>
        <v>18</v>
      </c>
      <c r="D1756" s="190">
        <f>IF(ISBLANK(Nomen.complète!Y1756),"-",Nomen.complète!Y1756)</f>
        <v>65</v>
      </c>
      <c r="E1756" s="190">
        <f>IF(ISBLANK(Nomen.complète!Z1756),"-",Nomen.complète!Z1756)</f>
        <v>1</v>
      </c>
      <c r="F1756" s="190">
        <f>IF(ISBLANK(Nomen.complète!AA1756),"-",Nomen.complète!AA1756)</f>
        <v>5</v>
      </c>
      <c r="G1756" s="191">
        <f>IF(ISBLANK(Nomen.complète!AB1756),"-",Nomen.complète!AB1756)</f>
        <v>90</v>
      </c>
      <c r="H1756" s="191">
        <f>IF(ISBLANK(Nomen.complète!AC1756),"-",Nomen.complète!AC1756)</f>
        <v>0</v>
      </c>
    </row>
    <row r="1757" spans="1:8" x14ac:dyDescent="0.2">
      <c r="A1757" s="164">
        <f>IF(ISBLANK(Nomen.complète!V1757),"-",Nomen.complète!V1757)</f>
        <v>87050000</v>
      </c>
      <c r="B1757" s="189" t="str">
        <f>IF(ISBLANK(Nomen.complète!W1757),"-",Nomen.complète!W1757)</f>
        <v>Sport Management (tertiaire - non réglementé)</v>
      </c>
      <c r="C1757" s="190">
        <f>IF(ISBLANK(Nomen.complète!X1757),"-",Nomen.complète!X1757)</f>
        <v>18</v>
      </c>
      <c r="D1757" s="190">
        <f>IF(ISBLANK(Nomen.complète!Y1757),"-",Nomen.complète!Y1757)</f>
        <v>65</v>
      </c>
      <c r="E1757" s="190">
        <f>IF(ISBLANK(Nomen.complète!Z1757),"-",Nomen.complète!Z1757)</f>
        <v>1</v>
      </c>
      <c r="F1757" s="190">
        <f>IF(ISBLANK(Nomen.complète!AA1757),"-",Nomen.complète!AA1757)</f>
        <v>5</v>
      </c>
      <c r="G1757" s="191">
        <f>IF(ISBLANK(Nomen.complète!AB1757),"-",Nomen.complète!AB1757)</f>
        <v>90</v>
      </c>
      <c r="H1757" s="191">
        <f>IF(ISBLANK(Nomen.complète!AC1757),"-",Nomen.complète!AC1757)</f>
        <v>0</v>
      </c>
    </row>
    <row r="1758" spans="1:8" x14ac:dyDescent="0.2">
      <c r="A1758" s="164">
        <f>IF(ISBLANK(Nomen.complète!V1758),"-",Nomen.complète!V1758)</f>
        <v>86610000</v>
      </c>
      <c r="B1758" s="189" t="str">
        <f>IF(ISBLANK(Nomen.complète!W1758),"-",Nomen.complète!W1758)</f>
        <v>Spécialisation enseignement Montessori (tertiaire - non réglementé)</v>
      </c>
      <c r="C1758" s="190">
        <f>IF(ISBLANK(Nomen.complète!X1758),"-",Nomen.complète!X1758)</f>
        <v>18</v>
      </c>
      <c r="D1758" s="190">
        <f>IF(ISBLANK(Nomen.complète!Y1758),"-",Nomen.complète!Y1758)</f>
        <v>65</v>
      </c>
      <c r="E1758" s="190">
        <f>IF(ISBLANK(Nomen.complète!Z1758),"-",Nomen.complète!Z1758)</f>
        <v>1</v>
      </c>
      <c r="F1758" s="190">
        <f>IF(ISBLANK(Nomen.complète!AA1758),"-",Nomen.complète!AA1758)</f>
        <v>5</v>
      </c>
      <c r="G1758" s="191">
        <f>IF(ISBLANK(Nomen.complète!AB1758),"-",Nomen.complète!AB1758)</f>
        <v>90</v>
      </c>
      <c r="H1758" s="191">
        <f>IF(ISBLANK(Nomen.complète!AC1758),"-",Nomen.complète!AC1758)</f>
        <v>0</v>
      </c>
    </row>
    <row r="1759" spans="1:8" x14ac:dyDescent="0.2">
      <c r="A1759" s="164">
        <f>IF(ISBLANK(Nomen.complète!V1759),"-",Nomen.complète!V1759)</f>
        <v>58200000</v>
      </c>
      <c r="B1759" s="189" t="str">
        <f>IF(ISBLANK(Nomen.complète!W1759),"-",Nomen.complète!W1759)</f>
        <v>Spécialiste câble-grue BF</v>
      </c>
      <c r="C1759" s="190">
        <f>IF(ISBLANK(Nomen.complète!X1759),"-",Nomen.complète!X1759)</f>
        <v>18</v>
      </c>
      <c r="D1759" s="190">
        <f>IF(ISBLANK(Nomen.complète!Y1759),"-",Nomen.complète!Y1759)</f>
        <v>65</v>
      </c>
      <c r="E1759" s="190">
        <f>IF(ISBLANK(Nomen.complète!Z1759),"-",Nomen.complète!Z1759)</f>
        <v>1</v>
      </c>
      <c r="F1759" s="190">
        <f>IF(ISBLANK(Nomen.complète!AA1759),"-",Nomen.complète!AA1759)</f>
        <v>5</v>
      </c>
      <c r="G1759" s="191">
        <f>IF(ISBLANK(Nomen.complète!AB1759),"-",Nomen.complète!AB1759)</f>
        <v>90</v>
      </c>
      <c r="H1759" s="191">
        <f>IF(ISBLANK(Nomen.complète!AC1759),"-",Nomen.complète!AC1759)</f>
        <v>0</v>
      </c>
    </row>
    <row r="1760" spans="1:8" x14ac:dyDescent="0.2">
      <c r="A1760" s="164">
        <f>IF(ISBLANK(Nomen.complète!V1760),"-",Nomen.complète!V1760)</f>
        <v>75260000</v>
      </c>
      <c r="B1760" s="189" t="str">
        <f>IF(ISBLANK(Nomen.complète!W1760),"-",Nomen.complète!W1760)</f>
        <v>Spécialiste d'achat/approvisionnement BF</v>
      </c>
      <c r="C1760" s="190">
        <f>IF(ISBLANK(Nomen.complète!X1760),"-",Nomen.complète!X1760)</f>
        <v>18</v>
      </c>
      <c r="D1760" s="190">
        <f>IF(ISBLANK(Nomen.complète!Y1760),"-",Nomen.complète!Y1760)</f>
        <v>65</v>
      </c>
      <c r="E1760" s="190">
        <f>IF(ISBLANK(Nomen.complète!Z1760),"-",Nomen.complète!Z1760)</f>
        <v>1</v>
      </c>
      <c r="F1760" s="190">
        <f>IF(ISBLANK(Nomen.complète!AA1760),"-",Nomen.complète!AA1760)</f>
        <v>5</v>
      </c>
      <c r="G1760" s="191">
        <f>IF(ISBLANK(Nomen.complète!AB1760),"-",Nomen.complète!AB1760)</f>
        <v>90</v>
      </c>
      <c r="H1760" s="191">
        <f>IF(ISBLANK(Nomen.complète!AC1760),"-",Nomen.complète!AC1760)</f>
        <v>0</v>
      </c>
    </row>
    <row r="1761" spans="1:8" x14ac:dyDescent="0.2">
      <c r="A1761" s="164">
        <f>IF(ISBLANK(Nomen.complète!V1761),"-",Nomen.complète!V1761)</f>
        <v>61071000</v>
      </c>
      <c r="B1761" s="189" t="str">
        <f>IF(ISBLANK(Nomen.complète!W1761),"-",Nomen.complète!W1761)</f>
        <v>Spécialiste d'aménagement intérieur BF</v>
      </c>
      <c r="C1761" s="190">
        <f>IF(ISBLANK(Nomen.complète!X1761),"-",Nomen.complète!X1761)</f>
        <v>18</v>
      </c>
      <c r="D1761" s="190">
        <f>IF(ISBLANK(Nomen.complète!Y1761),"-",Nomen.complète!Y1761)</f>
        <v>65</v>
      </c>
      <c r="E1761" s="190">
        <f>IF(ISBLANK(Nomen.complète!Z1761),"-",Nomen.complète!Z1761)</f>
        <v>1</v>
      </c>
      <c r="F1761" s="190">
        <f>IF(ISBLANK(Nomen.complète!AA1761),"-",Nomen.complète!AA1761)</f>
        <v>5</v>
      </c>
      <c r="G1761" s="191">
        <f>IF(ISBLANK(Nomen.complète!AB1761),"-",Nomen.complète!AB1761)</f>
        <v>90</v>
      </c>
      <c r="H1761" s="191">
        <f>IF(ISBLANK(Nomen.complète!AC1761),"-",Nomen.complète!AC1761)</f>
        <v>0</v>
      </c>
    </row>
    <row r="1762" spans="1:8" x14ac:dyDescent="0.2">
      <c r="A1762" s="164">
        <f>IF(ISBLANK(Nomen.complète!V1762),"-",Nomen.complète!V1762)</f>
        <v>69140000</v>
      </c>
      <c r="B1762" s="189" t="str">
        <f>IF(ISBLANK(Nomen.complète!W1762),"-",Nomen.complète!W1762)</f>
        <v>Spécialiste d'assainissement d'ouvrage BF</v>
      </c>
      <c r="C1762" s="190">
        <f>IF(ISBLANK(Nomen.complète!X1762),"-",Nomen.complète!X1762)</f>
        <v>18</v>
      </c>
      <c r="D1762" s="190">
        <f>IF(ISBLANK(Nomen.complète!Y1762),"-",Nomen.complète!Y1762)</f>
        <v>65</v>
      </c>
      <c r="E1762" s="190">
        <f>IF(ISBLANK(Nomen.complète!Z1762),"-",Nomen.complète!Z1762)</f>
        <v>1</v>
      </c>
      <c r="F1762" s="190">
        <f>IF(ISBLANK(Nomen.complète!AA1762),"-",Nomen.complète!AA1762)</f>
        <v>5</v>
      </c>
      <c r="G1762" s="191">
        <f>IF(ISBLANK(Nomen.complète!AB1762),"-",Nomen.complète!AB1762)</f>
        <v>90</v>
      </c>
      <c r="H1762" s="191">
        <f>IF(ISBLANK(Nomen.complète!AC1762),"-",Nomen.complète!AC1762)</f>
        <v>0</v>
      </c>
    </row>
    <row r="1763" spans="1:8" x14ac:dyDescent="0.2">
      <c r="A1763" s="164">
        <f>IF(ISBLANK(Nomen.complète!V1763),"-",Nomen.complète!V1763)</f>
        <v>63150000</v>
      </c>
      <c r="B1763" s="189" t="str">
        <f>IF(ISBLANK(Nomen.complète!W1763),"-",Nomen.complète!W1763)</f>
        <v>Spécialiste d'exploitation en finition des imprimés BF</v>
      </c>
      <c r="C1763" s="190">
        <f>IF(ISBLANK(Nomen.complète!X1763),"-",Nomen.complète!X1763)</f>
        <v>18</v>
      </c>
      <c r="D1763" s="190">
        <f>IF(ISBLANK(Nomen.complète!Y1763),"-",Nomen.complète!Y1763)</f>
        <v>65</v>
      </c>
      <c r="E1763" s="190">
        <f>IF(ISBLANK(Nomen.complète!Z1763),"-",Nomen.complète!Z1763)</f>
        <v>1</v>
      </c>
      <c r="F1763" s="190">
        <f>IF(ISBLANK(Nomen.complète!AA1763),"-",Nomen.complète!AA1763)</f>
        <v>5</v>
      </c>
      <c r="G1763" s="191">
        <f>IF(ISBLANK(Nomen.complète!AB1763),"-",Nomen.complète!AB1763)</f>
        <v>90</v>
      </c>
      <c r="H1763" s="191">
        <f>IF(ISBLANK(Nomen.complète!AC1763),"-",Nomen.complète!AC1763)</f>
        <v>0</v>
      </c>
    </row>
    <row r="1764" spans="1:8" x14ac:dyDescent="0.2">
      <c r="A1764" s="164">
        <f>IF(ISBLANK(Nomen.complète!V1764),"-",Nomen.complète!V1764)</f>
        <v>75120000</v>
      </c>
      <c r="B1764" s="189" t="str">
        <f>IF(ISBLANK(Nomen.complète!W1764),"-",Nomen.complète!W1764)</f>
        <v>Spécialiste de commerce en matériaux de construction BF</v>
      </c>
      <c r="C1764" s="190">
        <f>IF(ISBLANK(Nomen.complète!X1764),"-",Nomen.complète!X1764)</f>
        <v>18</v>
      </c>
      <c r="D1764" s="190">
        <f>IF(ISBLANK(Nomen.complète!Y1764),"-",Nomen.complète!Y1764)</f>
        <v>65</v>
      </c>
      <c r="E1764" s="190">
        <f>IF(ISBLANK(Nomen.complète!Z1764),"-",Nomen.complète!Z1764)</f>
        <v>1</v>
      </c>
      <c r="F1764" s="190">
        <f>IF(ISBLANK(Nomen.complète!AA1764),"-",Nomen.complète!AA1764)</f>
        <v>5</v>
      </c>
      <c r="G1764" s="191">
        <f>IF(ISBLANK(Nomen.complète!AB1764),"-",Nomen.complète!AB1764)</f>
        <v>90</v>
      </c>
      <c r="H1764" s="191">
        <f>IF(ISBLANK(Nomen.complète!AC1764),"-",Nomen.complète!AC1764)</f>
        <v>0</v>
      </c>
    </row>
    <row r="1765" spans="1:8" x14ac:dyDescent="0.2">
      <c r="A1765" s="164">
        <f>IF(ISBLANK(Nomen.complète!V1765),"-",Nomen.complète!V1765)</f>
        <v>74400000</v>
      </c>
      <c r="B1765" s="189" t="str">
        <f>IF(ISBLANK(Nomen.complète!W1765),"-",Nomen.complète!W1765)</f>
        <v>Spécialiste de douane BF</v>
      </c>
      <c r="C1765" s="190">
        <f>IF(ISBLANK(Nomen.complète!X1765),"-",Nomen.complète!X1765)</f>
        <v>18</v>
      </c>
      <c r="D1765" s="190">
        <f>IF(ISBLANK(Nomen.complète!Y1765),"-",Nomen.complète!Y1765)</f>
        <v>65</v>
      </c>
      <c r="E1765" s="190">
        <f>IF(ISBLANK(Nomen.complète!Z1765),"-",Nomen.complète!Z1765)</f>
        <v>1</v>
      </c>
      <c r="F1765" s="190">
        <f>IF(ISBLANK(Nomen.complète!AA1765),"-",Nomen.complète!AA1765)</f>
        <v>5</v>
      </c>
      <c r="G1765" s="191">
        <f>IF(ISBLANK(Nomen.complète!AB1765),"-",Nomen.complète!AB1765)</f>
        <v>90</v>
      </c>
      <c r="H1765" s="191">
        <f>IF(ISBLANK(Nomen.complète!AC1765),"-",Nomen.complète!AC1765)</f>
        <v>0</v>
      </c>
    </row>
    <row r="1766" spans="1:8" x14ac:dyDescent="0.2">
      <c r="A1766" s="164">
        <f>IF(ISBLANK(Nomen.complète!V1766),"-",Nomen.complète!V1766)</f>
        <v>74410000</v>
      </c>
      <c r="B1766" s="189" t="str">
        <f>IF(ISBLANK(Nomen.complète!W1766),"-",Nomen.complète!W1766)</f>
        <v>Spécialiste de douane et sécurité des frontières BF</v>
      </c>
      <c r="C1766" s="190">
        <f>IF(ISBLANK(Nomen.complète!X1766),"-",Nomen.complète!X1766)</f>
        <v>18</v>
      </c>
      <c r="D1766" s="190">
        <f>IF(ISBLANK(Nomen.complète!Y1766),"-",Nomen.complète!Y1766)</f>
        <v>65</v>
      </c>
      <c r="E1766" s="190">
        <f>IF(ISBLANK(Nomen.complète!Z1766),"-",Nomen.complète!Z1766)</f>
        <v>1</v>
      </c>
      <c r="F1766" s="190">
        <f>IF(ISBLANK(Nomen.complète!AA1766),"-",Nomen.complète!AA1766)</f>
        <v>2</v>
      </c>
      <c r="G1766" s="191">
        <f>IF(ISBLANK(Nomen.complète!AB1766),"-",Nomen.complète!AB1766)</f>
        <v>90</v>
      </c>
      <c r="H1766" s="191">
        <f>IF(ISBLANK(Nomen.complète!AC1766),"-",Nomen.complète!AC1766)</f>
        <v>0</v>
      </c>
    </row>
    <row r="1767" spans="1:8" x14ac:dyDescent="0.2">
      <c r="A1767" s="164">
        <f>IF(ISBLANK(Nomen.complète!V1767),"-",Nomen.complète!V1767)</f>
        <v>86776000</v>
      </c>
      <c r="B1767" s="189" t="str">
        <f>IF(ISBLANK(Nomen.complète!W1767),"-",Nomen.complète!W1767)</f>
        <v>Spécialiste de l'accompagnement des personnes en situation de handicap BF</v>
      </c>
      <c r="C1767" s="190">
        <f>IF(ISBLANK(Nomen.complète!X1767),"-",Nomen.complète!X1767)</f>
        <v>18</v>
      </c>
      <c r="D1767" s="190">
        <f>IF(ISBLANK(Nomen.complète!Y1767),"-",Nomen.complète!Y1767)</f>
        <v>65</v>
      </c>
      <c r="E1767" s="190">
        <f>IF(ISBLANK(Nomen.complète!Z1767),"-",Nomen.complète!Z1767)</f>
        <v>1</v>
      </c>
      <c r="F1767" s="190">
        <f>IF(ISBLANK(Nomen.complète!AA1767),"-",Nomen.complète!AA1767)</f>
        <v>5</v>
      </c>
      <c r="G1767" s="191">
        <f>IF(ISBLANK(Nomen.complète!AB1767),"-",Nomen.complète!AB1767)</f>
        <v>90</v>
      </c>
      <c r="H1767" s="191">
        <f>IF(ISBLANK(Nomen.complète!AC1767),"-",Nomen.complète!AC1767)</f>
        <v>0</v>
      </c>
    </row>
    <row r="1768" spans="1:8" x14ac:dyDescent="0.2">
      <c r="A1768" s="164">
        <f>IF(ISBLANK(Nomen.complète!V1768),"-",Nomen.complète!V1768)</f>
        <v>63230000</v>
      </c>
      <c r="B1768" s="189" t="str">
        <f>IF(ISBLANK(Nomen.complète!W1768),"-",Nomen.complète!W1768)</f>
        <v>Spécialiste de l'industrie graphique et de l'emballage, dipl.</v>
      </c>
      <c r="C1768" s="190">
        <f>IF(ISBLANK(Nomen.complète!X1768),"-",Nomen.complète!X1768)</f>
        <v>18</v>
      </c>
      <c r="D1768" s="190">
        <f>IF(ISBLANK(Nomen.complète!Y1768),"-",Nomen.complète!Y1768)</f>
        <v>65</v>
      </c>
      <c r="E1768" s="190">
        <f>IF(ISBLANK(Nomen.complète!Z1768),"-",Nomen.complète!Z1768)</f>
        <v>1</v>
      </c>
      <c r="F1768" s="190">
        <f>IF(ISBLANK(Nomen.complète!AA1768),"-",Nomen.complète!AA1768)</f>
        <v>5</v>
      </c>
      <c r="G1768" s="191">
        <f>IF(ISBLANK(Nomen.complète!AB1768),"-",Nomen.complète!AB1768)</f>
        <v>90</v>
      </c>
      <c r="H1768" s="191">
        <f>IF(ISBLANK(Nomen.complète!AC1768),"-",Nomen.complète!AC1768)</f>
        <v>0</v>
      </c>
    </row>
    <row r="1769" spans="1:8" x14ac:dyDescent="0.2">
      <c r="A1769" s="164">
        <f>IF(ISBLANK(Nomen.complète!V1769),"-",Nomen.complète!V1769)</f>
        <v>73670000</v>
      </c>
      <c r="B1769" s="189" t="str">
        <f>IF(ISBLANK(Nomen.complète!W1769),"-",Nomen.complète!W1769)</f>
        <v>Spécialiste de la conduite d'un groupe BF</v>
      </c>
      <c r="C1769" s="190">
        <f>IF(ISBLANK(Nomen.complète!X1769),"-",Nomen.complète!X1769)</f>
        <v>18</v>
      </c>
      <c r="D1769" s="190">
        <f>IF(ISBLANK(Nomen.complète!Y1769),"-",Nomen.complète!Y1769)</f>
        <v>65</v>
      </c>
      <c r="E1769" s="190">
        <f>IF(ISBLANK(Nomen.complète!Z1769),"-",Nomen.complète!Z1769)</f>
        <v>1</v>
      </c>
      <c r="F1769" s="190">
        <f>IF(ISBLANK(Nomen.complète!AA1769),"-",Nomen.complète!AA1769)</f>
        <v>5</v>
      </c>
      <c r="G1769" s="191">
        <f>IF(ISBLANK(Nomen.complète!AB1769),"-",Nomen.complète!AB1769)</f>
        <v>90</v>
      </c>
      <c r="H1769" s="191">
        <f>IF(ISBLANK(Nomen.complète!AC1769),"-",Nomen.complète!AC1769)</f>
        <v>0</v>
      </c>
    </row>
    <row r="1770" spans="1:8" x14ac:dyDescent="0.2">
      <c r="A1770" s="164">
        <f>IF(ISBLANK(Nomen.complète!V1770),"-",Nomen.complète!V1770)</f>
        <v>85175000</v>
      </c>
      <c r="B1770" s="189" t="str">
        <f>IF(ISBLANK(Nomen.complète!W1770),"-",Nomen.complète!W1770)</f>
        <v>Spécialiste de la gestion et du développement des organisations syndicales BF</v>
      </c>
      <c r="C1770" s="190">
        <f>IF(ISBLANK(Nomen.complète!X1770),"-",Nomen.complète!X1770)</f>
        <v>18</v>
      </c>
      <c r="D1770" s="190">
        <f>IF(ISBLANK(Nomen.complète!Y1770),"-",Nomen.complète!Y1770)</f>
        <v>65</v>
      </c>
      <c r="E1770" s="190">
        <f>IF(ISBLANK(Nomen.complète!Z1770),"-",Nomen.complète!Z1770)</f>
        <v>1</v>
      </c>
      <c r="F1770" s="190">
        <f>IF(ISBLANK(Nomen.complète!AA1770),"-",Nomen.complète!AA1770)</f>
        <v>5</v>
      </c>
      <c r="G1770" s="191">
        <f>IF(ISBLANK(Nomen.complète!AB1770),"-",Nomen.complète!AB1770)</f>
        <v>90</v>
      </c>
      <c r="H1770" s="191">
        <f>IF(ISBLANK(Nomen.complète!AC1770),"-",Nomen.complète!AC1770)</f>
        <v>0</v>
      </c>
    </row>
    <row r="1771" spans="1:8" x14ac:dyDescent="0.2">
      <c r="A1771" s="164">
        <f>IF(ISBLANK(Nomen.complète!V1771),"-",Nomen.complète!V1771)</f>
        <v>86630000</v>
      </c>
      <c r="B1771" s="189" t="str">
        <f>IF(ISBLANK(Nomen.complète!W1771),"-",Nomen.complète!W1771)</f>
        <v>Spécialiste de la migration BF</v>
      </c>
      <c r="C1771" s="190">
        <f>IF(ISBLANK(Nomen.complète!X1771),"-",Nomen.complète!X1771)</f>
        <v>18</v>
      </c>
      <c r="D1771" s="190">
        <f>IF(ISBLANK(Nomen.complète!Y1771),"-",Nomen.complète!Y1771)</f>
        <v>65</v>
      </c>
      <c r="E1771" s="190">
        <f>IF(ISBLANK(Nomen.complète!Z1771),"-",Nomen.complète!Z1771)</f>
        <v>1</v>
      </c>
      <c r="F1771" s="190">
        <f>IF(ISBLANK(Nomen.complète!AA1771),"-",Nomen.complète!AA1771)</f>
        <v>5</v>
      </c>
      <c r="G1771" s="191">
        <f>IF(ISBLANK(Nomen.complète!AB1771),"-",Nomen.complète!AB1771)</f>
        <v>90</v>
      </c>
      <c r="H1771" s="191">
        <f>IF(ISBLANK(Nomen.complète!AC1771),"-",Nomen.complète!AC1771)</f>
        <v>0</v>
      </c>
    </row>
    <row r="1772" spans="1:8" x14ac:dyDescent="0.2">
      <c r="A1772" s="164">
        <f>IF(ISBLANK(Nomen.complète!V1772),"-",Nomen.complète!V1772)</f>
        <v>98050000</v>
      </c>
      <c r="B1772" s="189" t="str">
        <f>IF(ISBLANK(Nomen.complète!W1772),"-",Nomen.complète!W1772)</f>
        <v>Spécialiste de la nature et de l'environnement BF</v>
      </c>
      <c r="C1772" s="190">
        <f>IF(ISBLANK(Nomen.complète!X1772),"-",Nomen.complète!X1772)</f>
        <v>18</v>
      </c>
      <c r="D1772" s="190">
        <f>IF(ISBLANK(Nomen.complète!Y1772),"-",Nomen.complète!Y1772)</f>
        <v>65</v>
      </c>
      <c r="E1772" s="190">
        <f>IF(ISBLANK(Nomen.complète!Z1772),"-",Nomen.complète!Z1772)</f>
        <v>1</v>
      </c>
      <c r="F1772" s="190">
        <f>IF(ISBLANK(Nomen.complète!AA1772),"-",Nomen.complète!AA1772)</f>
        <v>5</v>
      </c>
      <c r="G1772" s="191">
        <f>IF(ISBLANK(Nomen.complète!AB1772),"-",Nomen.complète!AB1772)</f>
        <v>90</v>
      </c>
      <c r="H1772" s="191">
        <f>IF(ISBLANK(Nomen.complète!AC1772),"-",Nomen.complète!AC1772)</f>
        <v>0</v>
      </c>
    </row>
    <row r="1773" spans="1:8" x14ac:dyDescent="0.2">
      <c r="A1773" s="164">
        <f>IF(ISBLANK(Nomen.complète!V1773),"-",Nomen.complète!V1773)</f>
        <v>98051000</v>
      </c>
      <c r="B1773" s="189" t="str">
        <f>IF(ISBLANK(Nomen.complète!W1773),"-",Nomen.complète!W1773)</f>
        <v>Spécialiste de la nature et de l'environnement BF (dès 2018)</v>
      </c>
      <c r="C1773" s="190">
        <f>IF(ISBLANK(Nomen.complète!X1773),"-",Nomen.complète!X1773)</f>
        <v>18</v>
      </c>
      <c r="D1773" s="190">
        <f>IF(ISBLANK(Nomen.complète!Y1773),"-",Nomen.complète!Y1773)</f>
        <v>65</v>
      </c>
      <c r="E1773" s="190">
        <f>IF(ISBLANK(Nomen.complète!Z1773),"-",Nomen.complète!Z1773)</f>
        <v>1</v>
      </c>
      <c r="F1773" s="190">
        <f>IF(ISBLANK(Nomen.complète!AA1773),"-",Nomen.complète!AA1773)</f>
        <v>5</v>
      </c>
      <c r="G1773" s="191">
        <f>IF(ISBLANK(Nomen.complète!AB1773),"-",Nomen.complète!AB1773)</f>
        <v>90</v>
      </c>
      <c r="H1773" s="191">
        <f>IF(ISBLANK(Nomen.complète!AC1773),"-",Nomen.complète!AC1773)</f>
        <v>0</v>
      </c>
    </row>
    <row r="1774" spans="1:8" x14ac:dyDescent="0.2">
      <c r="A1774" s="164">
        <f>IF(ISBLANK(Nomen.complète!V1774),"-",Nomen.complète!V1774)</f>
        <v>77855000</v>
      </c>
      <c r="B1774" s="189" t="str">
        <f>IF(ISBLANK(Nomen.complète!W1774),"-",Nomen.complète!W1774)</f>
        <v>Spécialiste de la prévoyance en faveur du personnel BF</v>
      </c>
      <c r="C1774" s="190">
        <f>IF(ISBLANK(Nomen.complète!X1774),"-",Nomen.complète!X1774)</f>
        <v>18</v>
      </c>
      <c r="D1774" s="190">
        <f>IF(ISBLANK(Nomen.complète!Y1774),"-",Nomen.complète!Y1774)</f>
        <v>65</v>
      </c>
      <c r="E1774" s="190">
        <f>IF(ISBLANK(Nomen.complète!Z1774),"-",Nomen.complète!Z1774)</f>
        <v>1</v>
      </c>
      <c r="F1774" s="190">
        <f>IF(ISBLANK(Nomen.complète!AA1774),"-",Nomen.complète!AA1774)</f>
        <v>5</v>
      </c>
      <c r="G1774" s="191">
        <f>IF(ISBLANK(Nomen.complète!AB1774),"-",Nomen.complète!AB1774)</f>
        <v>90</v>
      </c>
      <c r="H1774" s="191">
        <f>IF(ISBLANK(Nomen.complète!AC1774),"-",Nomen.complète!AC1774)</f>
        <v>0</v>
      </c>
    </row>
    <row r="1775" spans="1:8" x14ac:dyDescent="0.2">
      <c r="A1775" s="164">
        <f>IF(ISBLANK(Nomen.complète!V1775),"-",Nomen.complète!V1775)</f>
        <v>79300000</v>
      </c>
      <c r="B1775" s="189" t="str">
        <f>IF(ISBLANK(Nomen.complète!W1775),"-",Nomen.complète!W1775)</f>
        <v>Spécialiste de la sécurité au travail et de la protection de la santé (STPS) BF</v>
      </c>
      <c r="C1775" s="190">
        <f>IF(ISBLANK(Nomen.complète!X1775),"-",Nomen.complète!X1775)</f>
        <v>18</v>
      </c>
      <c r="D1775" s="190">
        <f>IF(ISBLANK(Nomen.complète!Y1775),"-",Nomen.complète!Y1775)</f>
        <v>65</v>
      </c>
      <c r="E1775" s="190">
        <f>IF(ISBLANK(Nomen.complète!Z1775),"-",Nomen.complète!Z1775)</f>
        <v>1</v>
      </c>
      <c r="F1775" s="190">
        <f>IF(ISBLANK(Nomen.complète!AA1775),"-",Nomen.complète!AA1775)</f>
        <v>5</v>
      </c>
      <c r="G1775" s="191">
        <f>IF(ISBLANK(Nomen.complète!AB1775),"-",Nomen.complète!AB1775)</f>
        <v>90</v>
      </c>
      <c r="H1775" s="191">
        <f>IF(ISBLANK(Nomen.complète!AC1775),"-",Nomen.complète!AC1775)</f>
        <v>0</v>
      </c>
    </row>
    <row r="1776" spans="1:8" x14ac:dyDescent="0.2">
      <c r="A1776" s="164">
        <f>IF(ISBLANK(Nomen.complète!V1776),"-",Nomen.complète!V1776)</f>
        <v>83030000</v>
      </c>
      <c r="B1776" s="189" t="str">
        <f>IF(ISBLANK(Nomen.complète!W1776),"-",Nomen.complète!W1776)</f>
        <v>Spécialiste de la sécurité dans les institutions de santé et du social BF</v>
      </c>
      <c r="C1776" s="190">
        <f>IF(ISBLANK(Nomen.complète!X1776),"-",Nomen.complète!X1776)</f>
        <v>18</v>
      </c>
      <c r="D1776" s="190">
        <f>IF(ISBLANK(Nomen.complète!Y1776),"-",Nomen.complète!Y1776)</f>
        <v>65</v>
      </c>
      <c r="E1776" s="190">
        <f>IF(ISBLANK(Nomen.complète!Z1776),"-",Nomen.complète!Z1776)</f>
        <v>1</v>
      </c>
      <c r="F1776" s="190">
        <f>IF(ISBLANK(Nomen.complète!AA1776),"-",Nomen.complète!AA1776)</f>
        <v>5</v>
      </c>
      <c r="G1776" s="191">
        <f>IF(ISBLANK(Nomen.complète!AB1776),"-",Nomen.complète!AB1776)</f>
        <v>90</v>
      </c>
      <c r="H1776" s="191">
        <f>IF(ISBLANK(Nomen.complète!AC1776),"-",Nomen.complète!AC1776)</f>
        <v>0</v>
      </c>
    </row>
    <row r="1777" spans="1:8" x14ac:dyDescent="0.2">
      <c r="A1777" s="164">
        <f>IF(ISBLANK(Nomen.complète!V1777),"-",Nomen.complète!V1777)</f>
        <v>73757000</v>
      </c>
      <c r="B1777" s="189" t="str">
        <f>IF(ISBLANK(Nomen.complète!W1777),"-",Nomen.complète!W1777)</f>
        <v>Spécialiste de logistique BF</v>
      </c>
      <c r="C1777" s="190">
        <f>IF(ISBLANK(Nomen.complète!X1777),"-",Nomen.complète!X1777)</f>
        <v>18</v>
      </c>
      <c r="D1777" s="190">
        <f>IF(ISBLANK(Nomen.complète!Y1777),"-",Nomen.complète!Y1777)</f>
        <v>65</v>
      </c>
      <c r="E1777" s="190">
        <f>IF(ISBLANK(Nomen.complète!Z1777),"-",Nomen.complète!Z1777)</f>
        <v>1</v>
      </c>
      <c r="F1777" s="190">
        <f>IF(ISBLANK(Nomen.complète!AA1777),"-",Nomen.complète!AA1777)</f>
        <v>5</v>
      </c>
      <c r="G1777" s="191">
        <f>IF(ISBLANK(Nomen.complète!AB1777),"-",Nomen.complète!AB1777)</f>
        <v>90</v>
      </c>
      <c r="H1777" s="191">
        <f>IF(ISBLANK(Nomen.complète!AC1777),"-",Nomen.complète!AC1777)</f>
        <v>0</v>
      </c>
    </row>
    <row r="1778" spans="1:8" x14ac:dyDescent="0.2">
      <c r="A1778" s="164">
        <f>IF(ISBLANK(Nomen.complète!V1778),"-",Nomen.complète!V1778)</f>
        <v>73480000</v>
      </c>
      <c r="B1778" s="189" t="str">
        <f>IF(ISBLANK(Nomen.complète!W1778),"-",Nomen.complète!W1778)</f>
        <v>Spécialiste de management en tourisme BF</v>
      </c>
      <c r="C1778" s="190">
        <f>IF(ISBLANK(Nomen.complète!X1778),"-",Nomen.complète!X1778)</f>
        <v>18</v>
      </c>
      <c r="D1778" s="190">
        <f>IF(ISBLANK(Nomen.complète!Y1778),"-",Nomen.complète!Y1778)</f>
        <v>65</v>
      </c>
      <c r="E1778" s="190">
        <f>IF(ISBLANK(Nomen.complète!Z1778),"-",Nomen.complète!Z1778)</f>
        <v>1</v>
      </c>
      <c r="F1778" s="190">
        <f>IF(ISBLANK(Nomen.complète!AA1778),"-",Nomen.complète!AA1778)</f>
        <v>5</v>
      </c>
      <c r="G1778" s="191">
        <f>IF(ISBLANK(Nomen.complète!AB1778),"-",Nomen.complète!AB1778)</f>
        <v>90</v>
      </c>
      <c r="H1778" s="191">
        <f>IF(ISBLANK(Nomen.complète!AC1778),"-",Nomen.complète!AC1778)</f>
        <v>0</v>
      </c>
    </row>
    <row r="1779" spans="1:8" x14ac:dyDescent="0.2">
      <c r="A1779" s="164">
        <f>IF(ISBLANK(Nomen.complète!V1779),"-",Nomen.complète!V1779)</f>
        <v>75560000</v>
      </c>
      <c r="B1779" s="189" t="str">
        <f>IF(ISBLANK(Nomen.complète!W1779),"-",Nomen.complète!W1779)</f>
        <v>Spécialiste de médias BF</v>
      </c>
      <c r="C1779" s="190">
        <f>IF(ISBLANK(Nomen.complète!X1779),"-",Nomen.complète!X1779)</f>
        <v>18</v>
      </c>
      <c r="D1779" s="190">
        <f>IF(ISBLANK(Nomen.complète!Y1779),"-",Nomen.complète!Y1779)</f>
        <v>65</v>
      </c>
      <c r="E1779" s="190">
        <f>IF(ISBLANK(Nomen.complète!Z1779),"-",Nomen.complète!Z1779)</f>
        <v>1</v>
      </c>
      <c r="F1779" s="190">
        <f>IF(ISBLANK(Nomen.complète!AA1779),"-",Nomen.complète!AA1779)</f>
        <v>5</v>
      </c>
      <c r="G1779" s="191">
        <f>IF(ISBLANK(Nomen.complète!AB1779),"-",Nomen.complète!AB1779)</f>
        <v>90</v>
      </c>
      <c r="H1779" s="191">
        <f>IF(ISBLANK(Nomen.complète!AC1779),"-",Nomen.complète!AC1779)</f>
        <v>0</v>
      </c>
    </row>
    <row r="1780" spans="1:8" x14ac:dyDescent="0.2">
      <c r="A1780" s="164">
        <f>IF(ISBLANK(Nomen.complète!V1780),"-",Nomen.complète!V1780)</f>
        <v>66780001</v>
      </c>
      <c r="B1780" s="189" t="str">
        <f>IF(ISBLANK(Nomen.complète!W1780),"-",Nomen.complète!W1780)</f>
        <v>Spécialiste de réseau BF - Projets et exploitation</v>
      </c>
      <c r="C1780" s="190">
        <f>IF(ISBLANK(Nomen.complète!X1780),"-",Nomen.complète!X1780)</f>
        <v>18</v>
      </c>
      <c r="D1780" s="190">
        <f>IF(ISBLANK(Nomen.complète!Y1780),"-",Nomen.complète!Y1780)</f>
        <v>65</v>
      </c>
      <c r="E1780" s="190">
        <f>IF(ISBLANK(Nomen.complète!Z1780),"-",Nomen.complète!Z1780)</f>
        <v>1</v>
      </c>
      <c r="F1780" s="190">
        <f>IF(ISBLANK(Nomen.complète!AA1780),"-",Nomen.complète!AA1780)</f>
        <v>5</v>
      </c>
      <c r="G1780" s="191">
        <f>IF(ISBLANK(Nomen.complète!AB1780),"-",Nomen.complète!AB1780)</f>
        <v>90</v>
      </c>
      <c r="H1780" s="191">
        <f>IF(ISBLANK(Nomen.complète!AC1780),"-",Nomen.complète!AC1780)</f>
        <v>0</v>
      </c>
    </row>
    <row r="1781" spans="1:8" x14ac:dyDescent="0.2">
      <c r="A1781" s="164">
        <f>IF(ISBLANK(Nomen.complète!V1781),"-",Nomen.complète!V1781)</f>
        <v>66780002</v>
      </c>
      <c r="B1781" s="189" t="str">
        <f>IF(ISBLANK(Nomen.complète!W1781),"-",Nomen.complète!W1781)</f>
        <v>Spécialiste de réseau BF - Réalisation</v>
      </c>
      <c r="C1781" s="190">
        <f>IF(ISBLANK(Nomen.complète!X1781),"-",Nomen.complète!X1781)</f>
        <v>18</v>
      </c>
      <c r="D1781" s="190">
        <f>IF(ISBLANK(Nomen.complète!Y1781),"-",Nomen.complète!Y1781)</f>
        <v>65</v>
      </c>
      <c r="E1781" s="190">
        <f>IF(ISBLANK(Nomen.complète!Z1781),"-",Nomen.complète!Z1781)</f>
        <v>1</v>
      </c>
      <c r="F1781" s="190">
        <f>IF(ISBLANK(Nomen.complète!AA1781),"-",Nomen.complète!AA1781)</f>
        <v>5</v>
      </c>
      <c r="G1781" s="191">
        <f>IF(ISBLANK(Nomen.complète!AB1781),"-",Nomen.complète!AB1781)</f>
        <v>90</v>
      </c>
      <c r="H1781" s="191">
        <f>IF(ISBLANK(Nomen.complète!AC1781),"-",Nomen.complète!AC1781)</f>
        <v>0</v>
      </c>
    </row>
    <row r="1782" spans="1:8" x14ac:dyDescent="0.2">
      <c r="A1782" s="164">
        <f>IF(ISBLANK(Nomen.complète!V1782),"-",Nomen.complète!V1782)</f>
        <v>66780000</v>
      </c>
      <c r="B1782" s="189" t="str">
        <f>IF(ISBLANK(Nomen.complète!W1782),"-",Nomen.complète!W1782)</f>
        <v>Spécialiste de réseau BF - sans autres indications</v>
      </c>
      <c r="C1782" s="190">
        <f>IF(ISBLANK(Nomen.complète!X1782),"-",Nomen.complète!X1782)</f>
        <v>18</v>
      </c>
      <c r="D1782" s="190">
        <f>IF(ISBLANK(Nomen.complète!Y1782),"-",Nomen.complète!Y1782)</f>
        <v>65</v>
      </c>
      <c r="E1782" s="190">
        <f>IF(ISBLANK(Nomen.complète!Z1782),"-",Nomen.complète!Z1782)</f>
        <v>1</v>
      </c>
      <c r="F1782" s="190">
        <f>IF(ISBLANK(Nomen.complète!AA1782),"-",Nomen.complète!AA1782)</f>
        <v>5</v>
      </c>
      <c r="G1782" s="191">
        <f>IF(ISBLANK(Nomen.complète!AB1782),"-",Nomen.complète!AB1782)</f>
        <v>90</v>
      </c>
      <c r="H1782" s="191">
        <f>IF(ISBLANK(Nomen.complète!AC1782),"-",Nomen.complète!AC1782)</f>
        <v>0</v>
      </c>
    </row>
    <row r="1783" spans="1:8" x14ac:dyDescent="0.2">
      <c r="A1783" s="164">
        <f>IF(ISBLANK(Nomen.complète!V1783),"-",Nomen.complète!V1783)</f>
        <v>73720000</v>
      </c>
      <c r="B1783" s="189" t="str">
        <f>IF(ISBLANK(Nomen.complète!W1783),"-",Nomen.complète!W1783)</f>
        <v>Spécialiste de service technique après-vente BF</v>
      </c>
      <c r="C1783" s="190">
        <f>IF(ISBLANK(Nomen.complète!X1783),"-",Nomen.complète!X1783)</f>
        <v>18</v>
      </c>
      <c r="D1783" s="190">
        <f>IF(ISBLANK(Nomen.complète!Y1783),"-",Nomen.complète!Y1783)</f>
        <v>65</v>
      </c>
      <c r="E1783" s="190">
        <f>IF(ISBLANK(Nomen.complète!Z1783),"-",Nomen.complète!Z1783)</f>
        <v>1</v>
      </c>
      <c r="F1783" s="190">
        <f>IF(ISBLANK(Nomen.complète!AA1783),"-",Nomen.complète!AA1783)</f>
        <v>5</v>
      </c>
      <c r="G1783" s="191">
        <f>IF(ISBLANK(Nomen.complète!AB1783),"-",Nomen.complète!AB1783)</f>
        <v>90</v>
      </c>
      <c r="H1783" s="191">
        <f>IF(ISBLANK(Nomen.complète!AC1783),"-",Nomen.complète!AC1783)</f>
        <v>0</v>
      </c>
    </row>
    <row r="1784" spans="1:8" x14ac:dyDescent="0.2">
      <c r="A1784" s="164">
        <f>IF(ISBLANK(Nomen.complète!V1784),"-",Nomen.complète!V1784)</f>
        <v>65310000</v>
      </c>
      <c r="B1784" s="189" t="str">
        <f>IF(ISBLANK(Nomen.complète!W1784),"-",Nomen.complète!W1784)</f>
        <v>Spécialiste de traitement des matières premières BF</v>
      </c>
      <c r="C1784" s="190">
        <f>IF(ISBLANK(Nomen.complète!X1784),"-",Nomen.complète!X1784)</f>
        <v>18</v>
      </c>
      <c r="D1784" s="190">
        <f>IF(ISBLANK(Nomen.complète!Y1784),"-",Nomen.complète!Y1784)</f>
        <v>65</v>
      </c>
      <c r="E1784" s="190">
        <f>IF(ISBLANK(Nomen.complète!Z1784),"-",Nomen.complète!Z1784)</f>
        <v>1</v>
      </c>
      <c r="F1784" s="190">
        <f>IF(ISBLANK(Nomen.complète!AA1784),"-",Nomen.complète!AA1784)</f>
        <v>5</v>
      </c>
      <c r="G1784" s="191">
        <f>IF(ISBLANK(Nomen.complète!AB1784),"-",Nomen.complète!AB1784)</f>
        <v>90</v>
      </c>
      <c r="H1784" s="191">
        <f>IF(ISBLANK(Nomen.complète!AC1784),"-",Nomen.complète!AC1784)</f>
        <v>0</v>
      </c>
    </row>
    <row r="1785" spans="1:8" x14ac:dyDescent="0.2">
      <c r="A1785" s="164">
        <f>IF(ISBLANK(Nomen.complète!V1785),"-",Nomen.complète!V1785)</f>
        <v>75710002</v>
      </c>
      <c r="B1785" s="189" t="str">
        <f>IF(ISBLANK(Nomen.complète!W1785),"-",Nomen.complète!W1785)</f>
        <v>Spécialiste de vente BF - Service externe</v>
      </c>
      <c r="C1785" s="190">
        <f>IF(ISBLANK(Nomen.complète!X1785),"-",Nomen.complète!X1785)</f>
        <v>18</v>
      </c>
      <c r="D1785" s="190">
        <f>IF(ISBLANK(Nomen.complète!Y1785),"-",Nomen.complète!Y1785)</f>
        <v>65</v>
      </c>
      <c r="E1785" s="190">
        <f>IF(ISBLANK(Nomen.complète!Z1785),"-",Nomen.complète!Z1785)</f>
        <v>1</v>
      </c>
      <c r="F1785" s="190">
        <f>IF(ISBLANK(Nomen.complète!AA1785),"-",Nomen.complète!AA1785)</f>
        <v>5</v>
      </c>
      <c r="G1785" s="191">
        <f>IF(ISBLANK(Nomen.complète!AB1785),"-",Nomen.complète!AB1785)</f>
        <v>90</v>
      </c>
      <c r="H1785" s="191">
        <f>IF(ISBLANK(Nomen.complète!AC1785),"-",Nomen.complète!AC1785)</f>
        <v>0</v>
      </c>
    </row>
    <row r="1786" spans="1:8" x14ac:dyDescent="0.2">
      <c r="A1786" s="164">
        <f>IF(ISBLANK(Nomen.complète!V1786),"-",Nomen.complète!V1786)</f>
        <v>75710001</v>
      </c>
      <c r="B1786" s="189" t="str">
        <f>IF(ISBLANK(Nomen.complète!W1786),"-",Nomen.complète!W1786)</f>
        <v>Spécialiste de vente BF - Service interne</v>
      </c>
      <c r="C1786" s="190">
        <f>IF(ISBLANK(Nomen.complète!X1786),"-",Nomen.complète!X1786)</f>
        <v>18</v>
      </c>
      <c r="D1786" s="190">
        <f>IF(ISBLANK(Nomen.complète!Y1786),"-",Nomen.complète!Y1786)</f>
        <v>65</v>
      </c>
      <c r="E1786" s="190">
        <f>IF(ISBLANK(Nomen.complète!Z1786),"-",Nomen.complète!Z1786)</f>
        <v>1</v>
      </c>
      <c r="F1786" s="190">
        <f>IF(ISBLANK(Nomen.complète!AA1786),"-",Nomen.complète!AA1786)</f>
        <v>5</v>
      </c>
      <c r="G1786" s="191">
        <f>IF(ISBLANK(Nomen.complète!AB1786),"-",Nomen.complète!AB1786)</f>
        <v>90</v>
      </c>
      <c r="H1786" s="191">
        <f>IF(ISBLANK(Nomen.complète!AC1786),"-",Nomen.complète!AC1786)</f>
        <v>0</v>
      </c>
    </row>
    <row r="1787" spans="1:8" x14ac:dyDescent="0.2">
      <c r="A1787" s="164">
        <f>IF(ISBLANK(Nomen.complète!V1787),"-",Nomen.complète!V1787)</f>
        <v>75710000</v>
      </c>
      <c r="B1787" s="189" t="str">
        <f>IF(ISBLANK(Nomen.complète!W1787),"-",Nomen.complète!W1787)</f>
        <v>Spécialiste de vente BF - sans autres indications</v>
      </c>
      <c r="C1787" s="190">
        <f>IF(ISBLANK(Nomen.complète!X1787),"-",Nomen.complète!X1787)</f>
        <v>18</v>
      </c>
      <c r="D1787" s="190">
        <f>IF(ISBLANK(Nomen.complète!Y1787),"-",Nomen.complète!Y1787)</f>
        <v>65</v>
      </c>
      <c r="E1787" s="190">
        <f>IF(ISBLANK(Nomen.complète!Z1787),"-",Nomen.complète!Z1787)</f>
        <v>1</v>
      </c>
      <c r="F1787" s="190">
        <f>IF(ISBLANK(Nomen.complète!AA1787),"-",Nomen.complète!AA1787)</f>
        <v>5</v>
      </c>
      <c r="G1787" s="191">
        <f>IF(ISBLANK(Nomen.complète!AB1787),"-",Nomen.complète!AB1787)</f>
        <v>90</v>
      </c>
      <c r="H1787" s="191">
        <f>IF(ISBLANK(Nomen.complète!AC1787),"-",Nomen.complète!AC1787)</f>
        <v>0</v>
      </c>
    </row>
    <row r="1788" spans="1:8" x14ac:dyDescent="0.2">
      <c r="A1788" s="164">
        <f>IF(ISBLANK(Nomen.complète!V1788),"-",Nomen.complète!V1788)</f>
        <v>75155000</v>
      </c>
      <c r="B1788" s="189" t="str">
        <f>IF(ISBLANK(Nomen.complète!W1788),"-",Nomen.complète!W1788)</f>
        <v>Spécialiste des branches de la boulangerie-pâtisserie-confiserie BF</v>
      </c>
      <c r="C1788" s="190">
        <f>IF(ISBLANK(Nomen.complète!X1788),"-",Nomen.complète!X1788)</f>
        <v>18</v>
      </c>
      <c r="D1788" s="190">
        <f>IF(ISBLANK(Nomen.complète!Y1788),"-",Nomen.complète!Y1788)</f>
        <v>65</v>
      </c>
      <c r="E1788" s="190">
        <f>IF(ISBLANK(Nomen.complète!Z1788),"-",Nomen.complète!Z1788)</f>
        <v>1</v>
      </c>
      <c r="F1788" s="190">
        <f>IF(ISBLANK(Nomen.complète!AA1788),"-",Nomen.complète!AA1788)</f>
        <v>5</v>
      </c>
      <c r="G1788" s="191">
        <f>IF(ISBLANK(Nomen.complète!AB1788),"-",Nomen.complète!AB1788)</f>
        <v>90</v>
      </c>
      <c r="H1788" s="191">
        <f>IF(ISBLANK(Nomen.complète!AC1788),"-",Nomen.complète!AC1788)</f>
        <v>0</v>
      </c>
    </row>
    <row r="1789" spans="1:8" x14ac:dyDescent="0.2">
      <c r="A1789" s="164">
        <f>IF(ISBLANK(Nomen.complète!V1789),"-",Nomen.complète!V1789)</f>
        <v>71800000</v>
      </c>
      <c r="B1789" s="189" t="str">
        <f>IF(ISBLANK(Nomen.complète!W1789),"-",Nomen.complète!W1789)</f>
        <v>Spécialiste des installations de transport à câbles BF</v>
      </c>
      <c r="C1789" s="190">
        <f>IF(ISBLANK(Nomen.complète!X1789),"-",Nomen.complète!X1789)</f>
        <v>18</v>
      </c>
      <c r="D1789" s="190">
        <f>IF(ISBLANK(Nomen.complète!Y1789),"-",Nomen.complète!Y1789)</f>
        <v>65</v>
      </c>
      <c r="E1789" s="190">
        <f>IF(ISBLANK(Nomen.complète!Z1789),"-",Nomen.complète!Z1789)</f>
        <v>1</v>
      </c>
      <c r="F1789" s="190">
        <f>IF(ISBLANK(Nomen.complète!AA1789),"-",Nomen.complète!AA1789)</f>
        <v>5</v>
      </c>
      <c r="G1789" s="191">
        <f>IF(ISBLANK(Nomen.complète!AB1789),"-",Nomen.complète!AB1789)</f>
        <v>90</v>
      </c>
      <c r="H1789" s="191">
        <f>IF(ISBLANK(Nomen.complète!AC1789),"-",Nomen.complète!AC1789)</f>
        <v>0</v>
      </c>
    </row>
    <row r="1790" spans="1:8" x14ac:dyDescent="0.2">
      <c r="A1790" s="164">
        <f>IF(ISBLANK(Nomen.complète!V1790),"-",Nomen.complète!V1790)</f>
        <v>77930000</v>
      </c>
      <c r="B1790" s="189" t="str">
        <f>IF(ISBLANK(Nomen.complète!W1790),"-",Nomen.complète!W1790)</f>
        <v>Spécialiste des marchés publics BF</v>
      </c>
      <c r="C1790" s="190">
        <f>IF(ISBLANK(Nomen.complète!X1790),"-",Nomen.complète!X1790)</f>
        <v>18</v>
      </c>
      <c r="D1790" s="190">
        <f>IF(ISBLANK(Nomen.complète!Y1790),"-",Nomen.complète!Y1790)</f>
        <v>65</v>
      </c>
      <c r="E1790" s="190">
        <f>IF(ISBLANK(Nomen.complète!Z1790),"-",Nomen.complète!Z1790)</f>
        <v>1</v>
      </c>
      <c r="F1790" s="190">
        <f>IF(ISBLANK(Nomen.complète!AA1790),"-",Nomen.complète!AA1790)</f>
        <v>5</v>
      </c>
      <c r="G1790" s="191">
        <f>IF(ISBLANK(Nomen.complète!AB1790),"-",Nomen.complète!AB1790)</f>
        <v>90</v>
      </c>
      <c r="H1790" s="191">
        <f>IF(ISBLANK(Nomen.complète!AC1790),"-",Nomen.complète!AC1790)</f>
        <v>0</v>
      </c>
    </row>
    <row r="1791" spans="1:8" x14ac:dyDescent="0.2">
      <c r="A1791" s="164">
        <f>IF(ISBLANK(Nomen.complète!V1791),"-",Nomen.complète!V1791)</f>
        <v>75190000</v>
      </c>
      <c r="B1791" s="189" t="str">
        <f>IF(ISBLANK(Nomen.complète!W1791),"-",Nomen.complète!W1791)</f>
        <v>Spécialiste du commerce de détail BF</v>
      </c>
      <c r="C1791" s="190">
        <f>IF(ISBLANK(Nomen.complète!X1791),"-",Nomen.complète!X1791)</f>
        <v>18</v>
      </c>
      <c r="D1791" s="190">
        <f>IF(ISBLANK(Nomen.complète!Y1791),"-",Nomen.complète!Y1791)</f>
        <v>65</v>
      </c>
      <c r="E1791" s="190">
        <f>IF(ISBLANK(Nomen.complète!Z1791),"-",Nomen.complète!Z1791)</f>
        <v>1</v>
      </c>
      <c r="F1791" s="190">
        <f>IF(ISBLANK(Nomen.complète!AA1791),"-",Nomen.complète!AA1791)</f>
        <v>5</v>
      </c>
      <c r="G1791" s="191">
        <f>IF(ISBLANK(Nomen.complète!AB1791),"-",Nomen.complète!AB1791)</f>
        <v>90</v>
      </c>
      <c r="H1791" s="191">
        <f>IF(ISBLANK(Nomen.complète!AC1791),"-",Nomen.complète!AC1791)</f>
        <v>0</v>
      </c>
    </row>
    <row r="1792" spans="1:8" x14ac:dyDescent="0.2">
      <c r="A1792" s="164">
        <f>IF(ISBLANK(Nomen.complète!V1792),"-",Nomen.complète!V1792)</f>
        <v>75340000</v>
      </c>
      <c r="B1792" s="189" t="str">
        <f>IF(ISBLANK(Nomen.complète!W1792),"-",Nomen.complète!W1792)</f>
        <v>Spécialiste du commerce fruits et légumes BF</v>
      </c>
      <c r="C1792" s="190">
        <f>IF(ISBLANK(Nomen.complète!X1792),"-",Nomen.complète!X1792)</f>
        <v>18</v>
      </c>
      <c r="D1792" s="190">
        <f>IF(ISBLANK(Nomen.complète!Y1792),"-",Nomen.complète!Y1792)</f>
        <v>65</v>
      </c>
      <c r="E1792" s="190">
        <f>IF(ISBLANK(Nomen.complète!Z1792),"-",Nomen.complète!Z1792)</f>
        <v>1</v>
      </c>
      <c r="F1792" s="190">
        <f>IF(ISBLANK(Nomen.complète!AA1792),"-",Nomen.complète!AA1792)</f>
        <v>5</v>
      </c>
      <c r="G1792" s="191">
        <f>IF(ISBLANK(Nomen.complète!AB1792),"-",Nomen.complète!AB1792)</f>
        <v>90</v>
      </c>
      <c r="H1792" s="191">
        <f>IF(ISBLANK(Nomen.complète!AC1792),"-",Nomen.complète!AC1792)</f>
        <v>0</v>
      </c>
    </row>
    <row r="1793" spans="1:8" x14ac:dyDescent="0.2">
      <c r="A1793" s="164">
        <f>IF(ISBLANK(Nomen.complète!V1793),"-",Nomen.complète!V1793)</f>
        <v>75950000</v>
      </c>
      <c r="B1793" s="189" t="str">
        <f>IF(ISBLANK(Nomen.complète!W1793),"-",Nomen.complète!W1793)</f>
        <v>Spécialiste du commerce international BF</v>
      </c>
      <c r="C1793" s="190">
        <f>IF(ISBLANK(Nomen.complète!X1793),"-",Nomen.complète!X1793)</f>
        <v>18</v>
      </c>
      <c r="D1793" s="190">
        <f>IF(ISBLANK(Nomen.complète!Y1793),"-",Nomen.complète!Y1793)</f>
        <v>65</v>
      </c>
      <c r="E1793" s="190">
        <f>IF(ISBLANK(Nomen.complète!Z1793),"-",Nomen.complète!Z1793)</f>
        <v>1</v>
      </c>
      <c r="F1793" s="190">
        <f>IF(ISBLANK(Nomen.complète!AA1793),"-",Nomen.complète!AA1793)</f>
        <v>5</v>
      </c>
      <c r="G1793" s="191">
        <f>IF(ISBLANK(Nomen.complète!AB1793),"-",Nomen.complète!AB1793)</f>
        <v>90</v>
      </c>
      <c r="H1793" s="191">
        <f>IF(ISBLANK(Nomen.complète!AC1793),"-",Nomen.complète!AC1793)</f>
        <v>0</v>
      </c>
    </row>
    <row r="1794" spans="1:8" x14ac:dyDescent="0.2">
      <c r="A1794" s="164">
        <f>IF(ISBLANK(Nomen.complète!V1794),"-",Nomen.complète!V1794)</f>
        <v>82940000</v>
      </c>
      <c r="B1794" s="189" t="str">
        <f>IF(ISBLANK(Nomen.complète!W1794),"-",Nomen.complète!W1794)</f>
        <v>Spécialiste du domaine des privations de liberté, dipl.</v>
      </c>
      <c r="C1794" s="190">
        <f>IF(ISBLANK(Nomen.complète!X1794),"-",Nomen.complète!X1794)</f>
        <v>18</v>
      </c>
      <c r="D1794" s="190">
        <f>IF(ISBLANK(Nomen.complète!Y1794),"-",Nomen.complète!Y1794)</f>
        <v>65</v>
      </c>
      <c r="E1794" s="190">
        <f>IF(ISBLANK(Nomen.complète!Z1794),"-",Nomen.complète!Z1794)</f>
        <v>1</v>
      </c>
      <c r="F1794" s="190">
        <f>IF(ISBLANK(Nomen.complète!AA1794),"-",Nomen.complète!AA1794)</f>
        <v>5</v>
      </c>
      <c r="G1794" s="191">
        <f>IF(ISBLANK(Nomen.complète!AB1794),"-",Nomen.complète!AB1794)</f>
        <v>90</v>
      </c>
      <c r="H1794" s="191">
        <f>IF(ISBLANK(Nomen.complète!AC1794),"-",Nomen.complète!AC1794)</f>
        <v>0</v>
      </c>
    </row>
    <row r="1795" spans="1:8" x14ac:dyDescent="0.2">
      <c r="A1795" s="164">
        <f>IF(ISBLANK(Nomen.complète!V1795),"-",Nomen.complète!V1795)</f>
        <v>58500006</v>
      </c>
      <c r="B1795" s="189" t="str">
        <f>IF(ISBLANK(Nomen.complète!W1795),"-",Nomen.complète!W1795)</f>
        <v>Spécialiste du domaine équin BF - Attelage</v>
      </c>
      <c r="C1795" s="190">
        <f>IF(ISBLANK(Nomen.complète!X1795),"-",Nomen.complète!X1795)</f>
        <v>18</v>
      </c>
      <c r="D1795" s="190">
        <f>IF(ISBLANK(Nomen.complète!Y1795),"-",Nomen.complète!Y1795)</f>
        <v>65</v>
      </c>
      <c r="E1795" s="190">
        <f>IF(ISBLANK(Nomen.complète!Z1795),"-",Nomen.complète!Z1795)</f>
        <v>1</v>
      </c>
      <c r="F1795" s="190">
        <f>IF(ISBLANK(Nomen.complète!AA1795),"-",Nomen.complète!AA1795)</f>
        <v>5</v>
      </c>
      <c r="G1795" s="191">
        <f>IF(ISBLANK(Nomen.complète!AB1795),"-",Nomen.complète!AB1795)</f>
        <v>90</v>
      </c>
      <c r="H1795" s="191">
        <f>IF(ISBLANK(Nomen.complète!AC1795),"-",Nomen.complète!AC1795)</f>
        <v>0</v>
      </c>
    </row>
    <row r="1796" spans="1:8" x14ac:dyDescent="0.2">
      <c r="A1796" s="164">
        <f>IF(ISBLANK(Nomen.complète!V1796),"-",Nomen.complète!V1796)</f>
        <v>58500004</v>
      </c>
      <c r="B1796" s="189" t="str">
        <f>IF(ISBLANK(Nomen.complète!W1796),"-",Nomen.complète!W1796)</f>
        <v>Spécialiste du domaine équin BF - Chevaux d'allures</v>
      </c>
      <c r="C1796" s="190">
        <f>IF(ISBLANK(Nomen.complète!X1796),"-",Nomen.complète!X1796)</f>
        <v>18</v>
      </c>
      <c r="D1796" s="190">
        <f>IF(ISBLANK(Nomen.complète!Y1796),"-",Nomen.complète!Y1796)</f>
        <v>65</v>
      </c>
      <c r="E1796" s="190">
        <f>IF(ISBLANK(Nomen.complète!Z1796),"-",Nomen.complète!Z1796)</f>
        <v>1</v>
      </c>
      <c r="F1796" s="190">
        <f>IF(ISBLANK(Nomen.complète!AA1796),"-",Nomen.complète!AA1796)</f>
        <v>5</v>
      </c>
      <c r="G1796" s="191">
        <f>IF(ISBLANK(Nomen.complète!AB1796),"-",Nomen.complète!AB1796)</f>
        <v>90</v>
      </c>
      <c r="H1796" s="191">
        <f>IF(ISBLANK(Nomen.complète!AC1796),"-",Nomen.complète!AC1796)</f>
        <v>0</v>
      </c>
    </row>
    <row r="1797" spans="1:8" x14ac:dyDescent="0.2">
      <c r="A1797" s="164">
        <f>IF(ISBLANK(Nomen.complète!V1797),"-",Nomen.complète!V1797)</f>
        <v>58500005</v>
      </c>
      <c r="B1797" s="189" t="str">
        <f>IF(ISBLANK(Nomen.complète!W1797),"-",Nomen.complète!W1797)</f>
        <v>Spécialiste du domaine équin BF - Chevaux de course</v>
      </c>
      <c r="C1797" s="190">
        <f>IF(ISBLANK(Nomen.complète!X1797),"-",Nomen.complète!X1797)</f>
        <v>18</v>
      </c>
      <c r="D1797" s="190">
        <f>IF(ISBLANK(Nomen.complète!Y1797),"-",Nomen.complète!Y1797)</f>
        <v>65</v>
      </c>
      <c r="E1797" s="190">
        <f>IF(ISBLANK(Nomen.complète!Z1797),"-",Nomen.complète!Z1797)</f>
        <v>1</v>
      </c>
      <c r="F1797" s="190">
        <f>IF(ISBLANK(Nomen.complète!AA1797),"-",Nomen.complète!AA1797)</f>
        <v>5</v>
      </c>
      <c r="G1797" s="191">
        <f>IF(ISBLANK(Nomen.complète!AB1797),"-",Nomen.complète!AB1797)</f>
        <v>90</v>
      </c>
      <c r="H1797" s="191">
        <f>IF(ISBLANK(Nomen.complète!AC1797),"-",Nomen.complète!AC1797)</f>
        <v>0</v>
      </c>
    </row>
    <row r="1798" spans="1:8" x14ac:dyDescent="0.2">
      <c r="A1798" s="164">
        <f>IF(ISBLANK(Nomen.complète!V1798),"-",Nomen.complète!V1798)</f>
        <v>58500002</v>
      </c>
      <c r="B1798" s="189" t="str">
        <f>IF(ISBLANK(Nomen.complète!W1798),"-",Nomen.complète!W1798)</f>
        <v>Spécialiste du domaine équin BF - Monte classique</v>
      </c>
      <c r="C1798" s="190">
        <f>IF(ISBLANK(Nomen.complète!X1798),"-",Nomen.complète!X1798)</f>
        <v>18</v>
      </c>
      <c r="D1798" s="190">
        <f>IF(ISBLANK(Nomen.complète!Y1798),"-",Nomen.complète!Y1798)</f>
        <v>65</v>
      </c>
      <c r="E1798" s="190">
        <f>IF(ISBLANK(Nomen.complète!Z1798),"-",Nomen.complète!Z1798)</f>
        <v>1</v>
      </c>
      <c r="F1798" s="190">
        <f>IF(ISBLANK(Nomen.complète!AA1798),"-",Nomen.complète!AA1798)</f>
        <v>5</v>
      </c>
      <c r="G1798" s="191">
        <f>IF(ISBLANK(Nomen.complète!AB1798),"-",Nomen.complète!AB1798)</f>
        <v>90</v>
      </c>
      <c r="H1798" s="191">
        <f>IF(ISBLANK(Nomen.complète!AC1798),"-",Nomen.complète!AC1798)</f>
        <v>0</v>
      </c>
    </row>
    <row r="1799" spans="1:8" x14ac:dyDescent="0.2">
      <c r="A1799" s="164">
        <f>IF(ISBLANK(Nomen.complète!V1799),"-",Nomen.complète!V1799)</f>
        <v>58500003</v>
      </c>
      <c r="B1799" s="189" t="str">
        <f>IF(ISBLANK(Nomen.complète!W1799),"-",Nomen.complète!W1799)</f>
        <v>Spécialiste du domaine équin BF - Monte western</v>
      </c>
      <c r="C1799" s="190">
        <f>IF(ISBLANK(Nomen.complète!X1799),"-",Nomen.complète!X1799)</f>
        <v>18</v>
      </c>
      <c r="D1799" s="190">
        <f>IF(ISBLANK(Nomen.complète!Y1799),"-",Nomen.complète!Y1799)</f>
        <v>65</v>
      </c>
      <c r="E1799" s="190">
        <f>IF(ISBLANK(Nomen.complète!Z1799),"-",Nomen.complète!Z1799)</f>
        <v>1</v>
      </c>
      <c r="F1799" s="190">
        <f>IF(ISBLANK(Nomen.complète!AA1799),"-",Nomen.complète!AA1799)</f>
        <v>5</v>
      </c>
      <c r="G1799" s="191">
        <f>IF(ISBLANK(Nomen.complète!AB1799),"-",Nomen.complète!AB1799)</f>
        <v>90</v>
      </c>
      <c r="H1799" s="191">
        <f>IF(ISBLANK(Nomen.complète!AC1799),"-",Nomen.complète!AC1799)</f>
        <v>0</v>
      </c>
    </row>
    <row r="1800" spans="1:8" x14ac:dyDescent="0.2">
      <c r="A1800" s="164">
        <f>IF(ISBLANK(Nomen.complète!V1800),"-",Nomen.complète!V1800)</f>
        <v>58500001</v>
      </c>
      <c r="B1800" s="189" t="str">
        <f>IF(ISBLANK(Nomen.complète!W1800),"-",Nomen.complète!W1800)</f>
        <v>Spécialiste du domaine équin BF - Soins et services</v>
      </c>
      <c r="C1800" s="190">
        <f>IF(ISBLANK(Nomen.complète!X1800),"-",Nomen.complète!X1800)</f>
        <v>18</v>
      </c>
      <c r="D1800" s="190">
        <f>IF(ISBLANK(Nomen.complète!Y1800),"-",Nomen.complète!Y1800)</f>
        <v>65</v>
      </c>
      <c r="E1800" s="190">
        <f>IF(ISBLANK(Nomen.complète!Z1800),"-",Nomen.complète!Z1800)</f>
        <v>1</v>
      </c>
      <c r="F1800" s="190">
        <f>IF(ISBLANK(Nomen.complète!AA1800),"-",Nomen.complète!AA1800)</f>
        <v>5</v>
      </c>
      <c r="G1800" s="191">
        <f>IF(ISBLANK(Nomen.complète!AB1800),"-",Nomen.complète!AB1800)</f>
        <v>90</v>
      </c>
      <c r="H1800" s="191">
        <f>IF(ISBLANK(Nomen.complète!AC1800),"-",Nomen.complète!AC1800)</f>
        <v>0</v>
      </c>
    </row>
    <row r="1801" spans="1:8" x14ac:dyDescent="0.2">
      <c r="A1801" s="164">
        <f>IF(ISBLANK(Nomen.complète!V1801),"-",Nomen.complète!V1801)</f>
        <v>73210000</v>
      </c>
      <c r="B1801" s="189" t="str">
        <f>IF(ISBLANK(Nomen.complète!W1801),"-",Nomen.complète!W1801)</f>
        <v>Spécialiste du e-commerce BF</v>
      </c>
      <c r="C1801" s="190">
        <f>IF(ISBLANK(Nomen.complète!X1801),"-",Nomen.complète!X1801)</f>
        <v>18</v>
      </c>
      <c r="D1801" s="190">
        <f>IF(ISBLANK(Nomen.complète!Y1801),"-",Nomen.complète!Y1801)</f>
        <v>65</v>
      </c>
      <c r="E1801" s="190">
        <f>IF(ISBLANK(Nomen.complète!Z1801),"-",Nomen.complète!Z1801)</f>
        <v>1</v>
      </c>
      <c r="F1801" s="190">
        <f>IF(ISBLANK(Nomen.complète!AA1801),"-",Nomen.complète!AA1801)</f>
        <v>5</v>
      </c>
      <c r="G1801" s="191">
        <f>IF(ISBLANK(Nomen.complète!AB1801),"-",Nomen.complète!AB1801)</f>
        <v>90</v>
      </c>
      <c r="H1801" s="191">
        <f>IF(ISBLANK(Nomen.complète!AC1801),"-",Nomen.complète!AC1801)</f>
        <v>0</v>
      </c>
    </row>
    <row r="1802" spans="1:8" x14ac:dyDescent="0.2">
      <c r="A1802" s="164">
        <f>IF(ISBLANK(Nomen.complète!V1802),"-",Nomen.complète!V1802)</f>
        <v>97940000</v>
      </c>
      <c r="B1802" s="189" t="str">
        <f>IF(ISBLANK(Nomen.complète!W1802),"-",Nomen.complète!W1802)</f>
        <v>Spécialiste du service de pistes et de sauvetage BF</v>
      </c>
      <c r="C1802" s="190">
        <f>IF(ISBLANK(Nomen.complète!X1802),"-",Nomen.complète!X1802)</f>
        <v>18</v>
      </c>
      <c r="D1802" s="190">
        <f>IF(ISBLANK(Nomen.complète!Y1802),"-",Nomen.complète!Y1802)</f>
        <v>65</v>
      </c>
      <c r="E1802" s="190">
        <f>IF(ISBLANK(Nomen.complète!Z1802),"-",Nomen.complète!Z1802)</f>
        <v>1</v>
      </c>
      <c r="F1802" s="190">
        <f>IF(ISBLANK(Nomen.complète!AA1802),"-",Nomen.complète!AA1802)</f>
        <v>5</v>
      </c>
      <c r="G1802" s="191">
        <f>IF(ISBLANK(Nomen.complète!AB1802),"-",Nomen.complète!AB1802)</f>
        <v>90</v>
      </c>
      <c r="H1802" s="191">
        <f>IF(ISBLANK(Nomen.complète!AC1802),"-",Nomen.complète!AC1802)</f>
        <v>0</v>
      </c>
    </row>
    <row r="1803" spans="1:8" x14ac:dyDescent="0.2">
      <c r="A1803" s="164">
        <f>IF(ISBLANK(Nomen.complète!V1803),"-",Nomen.complète!V1803)</f>
        <v>77910000</v>
      </c>
      <c r="B1803" s="189" t="str">
        <f>IF(ISBLANK(Nomen.complète!W1803),"-",Nomen.complète!W1803)</f>
        <v>Spécialiste en administration publique BF</v>
      </c>
      <c r="C1803" s="190">
        <f>IF(ISBLANK(Nomen.complète!X1803),"-",Nomen.complète!X1803)</f>
        <v>18</v>
      </c>
      <c r="D1803" s="190">
        <f>IF(ISBLANK(Nomen.complète!Y1803),"-",Nomen.complète!Y1803)</f>
        <v>65</v>
      </c>
      <c r="E1803" s="190">
        <f>IF(ISBLANK(Nomen.complète!Z1803),"-",Nomen.complète!Z1803)</f>
        <v>1</v>
      </c>
      <c r="F1803" s="190">
        <f>IF(ISBLANK(Nomen.complète!AA1803),"-",Nomen.complète!AA1803)</f>
        <v>5</v>
      </c>
      <c r="G1803" s="191">
        <f>IF(ISBLANK(Nomen.complète!AB1803),"-",Nomen.complète!AB1803)</f>
        <v>90</v>
      </c>
      <c r="H1803" s="191">
        <f>IF(ISBLANK(Nomen.complète!AC1803),"-",Nomen.complète!AC1803)</f>
        <v>0</v>
      </c>
    </row>
    <row r="1804" spans="1:8" x14ac:dyDescent="0.2">
      <c r="A1804" s="164">
        <f>IF(ISBLANK(Nomen.complète!V1804),"-",Nomen.complète!V1804)</f>
        <v>55020000</v>
      </c>
      <c r="B1804" s="189" t="str">
        <f>IF(ISBLANK(Nomen.complète!W1804),"-",Nomen.complète!W1804)</f>
        <v>Spécialiste en agriculture biodynamique BF</v>
      </c>
      <c r="C1804" s="190">
        <f>IF(ISBLANK(Nomen.complète!X1804),"-",Nomen.complète!X1804)</f>
        <v>18</v>
      </c>
      <c r="D1804" s="190">
        <f>IF(ISBLANK(Nomen.complète!Y1804),"-",Nomen.complète!Y1804)</f>
        <v>65</v>
      </c>
      <c r="E1804" s="190">
        <f>IF(ISBLANK(Nomen.complète!Z1804),"-",Nomen.complète!Z1804)</f>
        <v>1</v>
      </c>
      <c r="F1804" s="190">
        <f>IF(ISBLANK(Nomen.complète!AA1804),"-",Nomen.complète!AA1804)</f>
        <v>5</v>
      </c>
      <c r="G1804" s="191">
        <f>IF(ISBLANK(Nomen.complète!AB1804),"-",Nomen.complète!AB1804)</f>
        <v>90</v>
      </c>
      <c r="H1804" s="191">
        <f>IF(ISBLANK(Nomen.complète!AC1804),"-",Nomen.complète!AC1804)</f>
        <v>0</v>
      </c>
    </row>
    <row r="1805" spans="1:8" x14ac:dyDescent="0.2">
      <c r="A1805" s="164">
        <f>IF(ISBLANK(Nomen.complète!V1805),"-",Nomen.complète!V1805)</f>
        <v>75450000</v>
      </c>
      <c r="B1805" s="189" t="str">
        <f>IF(ISBLANK(Nomen.complète!W1805),"-",Nomen.complète!W1805)</f>
        <v>Spécialiste en articles de ménage BF</v>
      </c>
      <c r="C1805" s="190">
        <f>IF(ISBLANK(Nomen.complète!X1805),"-",Nomen.complète!X1805)</f>
        <v>18</v>
      </c>
      <c r="D1805" s="190">
        <f>IF(ISBLANK(Nomen.complète!Y1805),"-",Nomen.complète!Y1805)</f>
        <v>65</v>
      </c>
      <c r="E1805" s="190">
        <f>IF(ISBLANK(Nomen.complète!Z1805),"-",Nomen.complète!Z1805)</f>
        <v>1</v>
      </c>
      <c r="F1805" s="190">
        <f>IF(ISBLANK(Nomen.complète!AA1805),"-",Nomen.complète!AA1805)</f>
        <v>5</v>
      </c>
      <c r="G1805" s="191">
        <f>IF(ISBLANK(Nomen.complète!AB1805),"-",Nomen.complète!AB1805)</f>
        <v>90</v>
      </c>
      <c r="H1805" s="191">
        <f>IF(ISBLANK(Nomen.complète!AC1805),"-",Nomen.complète!AC1805)</f>
        <v>0</v>
      </c>
    </row>
    <row r="1806" spans="1:8" x14ac:dyDescent="0.2">
      <c r="A1806" s="164">
        <f>IF(ISBLANK(Nomen.complète!V1806),"-",Nomen.complète!V1806)</f>
        <v>75170000</v>
      </c>
      <c r="B1806" s="189" t="str">
        <f>IF(ISBLANK(Nomen.complète!W1806),"-",Nomen.complète!W1806)</f>
        <v>Spécialiste en articles de sport BF</v>
      </c>
      <c r="C1806" s="190">
        <f>IF(ISBLANK(Nomen.complète!X1806),"-",Nomen.complète!X1806)</f>
        <v>18</v>
      </c>
      <c r="D1806" s="190">
        <f>IF(ISBLANK(Nomen.complète!Y1806),"-",Nomen.complète!Y1806)</f>
        <v>65</v>
      </c>
      <c r="E1806" s="190">
        <f>IF(ISBLANK(Nomen.complète!Z1806),"-",Nomen.complète!Z1806)</f>
        <v>1</v>
      </c>
      <c r="F1806" s="190">
        <f>IF(ISBLANK(Nomen.complète!AA1806),"-",Nomen.complète!AA1806)</f>
        <v>5</v>
      </c>
      <c r="G1806" s="191">
        <f>IF(ISBLANK(Nomen.complète!AB1806),"-",Nomen.complète!AB1806)</f>
        <v>90</v>
      </c>
      <c r="H1806" s="191">
        <f>IF(ISBLANK(Nomen.complète!AC1806),"-",Nomen.complète!AC1806)</f>
        <v>0</v>
      </c>
    </row>
    <row r="1807" spans="1:8" x14ac:dyDescent="0.2">
      <c r="A1807" s="164">
        <f>IF(ISBLANK(Nomen.complète!V1807),"-",Nomen.complète!V1807)</f>
        <v>77050000</v>
      </c>
      <c r="B1807" s="189" t="str">
        <f>IF(ISBLANK(Nomen.complète!W1807),"-",Nomen.complète!W1807)</f>
        <v>Spécialiste en assurance BF</v>
      </c>
      <c r="C1807" s="190">
        <f>IF(ISBLANK(Nomen.complète!X1807),"-",Nomen.complète!X1807)</f>
        <v>18</v>
      </c>
      <c r="D1807" s="190">
        <f>IF(ISBLANK(Nomen.complète!Y1807),"-",Nomen.complète!Y1807)</f>
        <v>65</v>
      </c>
      <c r="E1807" s="190">
        <f>IF(ISBLANK(Nomen.complète!Z1807),"-",Nomen.complète!Z1807)</f>
        <v>1</v>
      </c>
      <c r="F1807" s="190">
        <f>IF(ISBLANK(Nomen.complète!AA1807),"-",Nomen.complète!AA1807)</f>
        <v>5</v>
      </c>
      <c r="G1807" s="191">
        <f>IF(ISBLANK(Nomen.complète!AB1807),"-",Nomen.complète!AB1807)</f>
        <v>90</v>
      </c>
      <c r="H1807" s="191">
        <f>IF(ISBLANK(Nomen.complète!AC1807),"-",Nomen.complète!AC1807)</f>
        <v>0</v>
      </c>
    </row>
    <row r="1808" spans="1:8" x14ac:dyDescent="0.2">
      <c r="A1808" s="164">
        <f>IF(ISBLANK(Nomen.complète!V1808),"-",Nomen.complète!V1808)</f>
        <v>75520000</v>
      </c>
      <c r="B1808" s="189" t="str">
        <f>IF(ISBLANK(Nomen.complète!W1808),"-",Nomen.complète!W1808)</f>
        <v>Spécialiste en assurance-maladie BF</v>
      </c>
      <c r="C1808" s="190">
        <f>IF(ISBLANK(Nomen.complète!X1808),"-",Nomen.complète!X1808)</f>
        <v>18</v>
      </c>
      <c r="D1808" s="190">
        <f>IF(ISBLANK(Nomen.complète!Y1808),"-",Nomen.complète!Y1808)</f>
        <v>65</v>
      </c>
      <c r="E1808" s="190">
        <f>IF(ISBLANK(Nomen.complète!Z1808),"-",Nomen.complète!Z1808)</f>
        <v>1</v>
      </c>
      <c r="F1808" s="190">
        <f>IF(ISBLANK(Nomen.complète!AA1808),"-",Nomen.complète!AA1808)</f>
        <v>5</v>
      </c>
      <c r="G1808" s="191">
        <f>IF(ISBLANK(Nomen.complète!AB1808),"-",Nomen.complète!AB1808)</f>
        <v>90</v>
      </c>
      <c r="H1808" s="191">
        <f>IF(ISBLANK(Nomen.complète!AC1808),"-",Nomen.complète!AC1808)</f>
        <v>0</v>
      </c>
    </row>
    <row r="1809" spans="1:8" x14ac:dyDescent="0.2">
      <c r="A1809" s="164">
        <f>IF(ISBLANK(Nomen.complète!V1809),"-",Nomen.complète!V1809)</f>
        <v>77660000</v>
      </c>
      <c r="B1809" s="189" t="str">
        <f>IF(ISBLANK(Nomen.complète!W1809),"-",Nomen.complète!W1809)</f>
        <v>Spécialiste en assurances sociales BF</v>
      </c>
      <c r="C1809" s="190">
        <f>IF(ISBLANK(Nomen.complète!X1809),"-",Nomen.complète!X1809)</f>
        <v>18</v>
      </c>
      <c r="D1809" s="190">
        <f>IF(ISBLANK(Nomen.complète!Y1809),"-",Nomen.complète!Y1809)</f>
        <v>65</v>
      </c>
      <c r="E1809" s="190">
        <f>IF(ISBLANK(Nomen.complète!Z1809),"-",Nomen.complète!Z1809)</f>
        <v>1</v>
      </c>
      <c r="F1809" s="190">
        <f>IF(ISBLANK(Nomen.complète!AA1809),"-",Nomen.complète!AA1809)</f>
        <v>5</v>
      </c>
      <c r="G1809" s="191">
        <f>IF(ISBLANK(Nomen.complète!AB1809),"-",Nomen.complète!AB1809)</f>
        <v>90</v>
      </c>
      <c r="H1809" s="191">
        <f>IF(ISBLANK(Nomen.complète!AC1809),"-",Nomen.complète!AC1809)</f>
        <v>0</v>
      </c>
    </row>
    <row r="1810" spans="1:8" x14ac:dyDescent="0.2">
      <c r="A1810" s="164">
        <f>IF(ISBLANK(Nomen.complète!V1810),"-",Nomen.complète!V1810)</f>
        <v>66817000</v>
      </c>
      <c r="B1810" s="189" t="str">
        <f>IF(ISBLANK(Nomen.complète!W1810),"-",Nomen.complète!W1810)</f>
        <v>Spécialiste en aération douce BF</v>
      </c>
      <c r="C1810" s="190">
        <f>IF(ISBLANK(Nomen.complète!X1810),"-",Nomen.complète!X1810)</f>
        <v>18</v>
      </c>
      <c r="D1810" s="190">
        <f>IF(ISBLANK(Nomen.complète!Y1810),"-",Nomen.complète!Y1810)</f>
        <v>65</v>
      </c>
      <c r="E1810" s="190">
        <f>IF(ISBLANK(Nomen.complète!Z1810),"-",Nomen.complète!Z1810)</f>
        <v>1</v>
      </c>
      <c r="F1810" s="190">
        <f>IF(ISBLANK(Nomen.complète!AA1810),"-",Nomen.complète!AA1810)</f>
        <v>5</v>
      </c>
      <c r="G1810" s="191">
        <f>IF(ISBLANK(Nomen.complète!AB1810),"-",Nomen.complète!AB1810)</f>
        <v>90</v>
      </c>
      <c r="H1810" s="191">
        <f>IF(ISBLANK(Nomen.complète!AC1810),"-",Nomen.complète!AC1810)</f>
        <v>0</v>
      </c>
    </row>
    <row r="1811" spans="1:8" x14ac:dyDescent="0.2">
      <c r="A1811" s="164">
        <f>IF(ISBLANK(Nomen.complète!V1811),"-",Nomen.complète!V1811)</f>
        <v>62090002</v>
      </c>
      <c r="B1811" s="189" t="str">
        <f>IF(ISBLANK(Nomen.complète!W1811),"-",Nomen.complète!W1811)</f>
        <v>Spécialiste en bois BF - Chef de l'industrie du bois</v>
      </c>
      <c r="C1811" s="190">
        <f>IF(ISBLANK(Nomen.complète!X1811),"-",Nomen.complète!X1811)</f>
        <v>18</v>
      </c>
      <c r="D1811" s="190">
        <f>IF(ISBLANK(Nomen.complète!Y1811),"-",Nomen.complète!Y1811)</f>
        <v>65</v>
      </c>
      <c r="E1811" s="190">
        <f>IF(ISBLANK(Nomen.complète!Z1811),"-",Nomen.complète!Z1811)</f>
        <v>1</v>
      </c>
      <c r="F1811" s="190">
        <f>IF(ISBLANK(Nomen.complète!AA1811),"-",Nomen.complète!AA1811)</f>
        <v>5</v>
      </c>
      <c r="G1811" s="191">
        <f>IF(ISBLANK(Nomen.complète!AB1811),"-",Nomen.complète!AB1811)</f>
        <v>90</v>
      </c>
      <c r="H1811" s="191">
        <f>IF(ISBLANK(Nomen.complète!AC1811),"-",Nomen.complète!AC1811)</f>
        <v>0</v>
      </c>
    </row>
    <row r="1812" spans="1:8" x14ac:dyDescent="0.2">
      <c r="A1812" s="164">
        <f>IF(ISBLANK(Nomen.complète!V1812),"-",Nomen.complète!V1812)</f>
        <v>62090001</v>
      </c>
      <c r="B1812" s="189" t="str">
        <f>IF(ISBLANK(Nomen.complète!W1812),"-",Nomen.complète!W1812)</f>
        <v>Spécialiste en bois BF - Négociant en bois</v>
      </c>
      <c r="C1812" s="190">
        <f>IF(ISBLANK(Nomen.complète!X1812),"-",Nomen.complète!X1812)</f>
        <v>18</v>
      </c>
      <c r="D1812" s="190">
        <f>IF(ISBLANK(Nomen.complète!Y1812),"-",Nomen.complète!Y1812)</f>
        <v>65</v>
      </c>
      <c r="E1812" s="190">
        <f>IF(ISBLANK(Nomen.complète!Z1812),"-",Nomen.complète!Z1812)</f>
        <v>1</v>
      </c>
      <c r="F1812" s="190">
        <f>IF(ISBLANK(Nomen.complète!AA1812),"-",Nomen.complète!AA1812)</f>
        <v>5</v>
      </c>
      <c r="G1812" s="191">
        <f>IF(ISBLANK(Nomen.complète!AB1812),"-",Nomen.complète!AB1812)</f>
        <v>90</v>
      </c>
      <c r="H1812" s="191">
        <f>IF(ISBLANK(Nomen.complète!AC1812),"-",Nomen.complète!AC1812)</f>
        <v>0</v>
      </c>
    </row>
    <row r="1813" spans="1:8" x14ac:dyDescent="0.2">
      <c r="A1813" s="164">
        <f>IF(ISBLANK(Nomen.complète!V1813),"-",Nomen.complète!V1813)</f>
        <v>62090000</v>
      </c>
      <c r="B1813" s="189" t="str">
        <f>IF(ISBLANK(Nomen.complète!W1813),"-",Nomen.complète!W1813)</f>
        <v>Spécialiste en bois BF - sans autres indications</v>
      </c>
      <c r="C1813" s="190">
        <f>IF(ISBLANK(Nomen.complète!X1813),"-",Nomen.complète!X1813)</f>
        <v>18</v>
      </c>
      <c r="D1813" s="190">
        <f>IF(ISBLANK(Nomen.complète!Y1813),"-",Nomen.complète!Y1813)</f>
        <v>65</v>
      </c>
      <c r="E1813" s="190">
        <f>IF(ISBLANK(Nomen.complète!Z1813),"-",Nomen.complète!Z1813)</f>
        <v>1</v>
      </c>
      <c r="F1813" s="190">
        <f>IF(ISBLANK(Nomen.complète!AA1813),"-",Nomen.complète!AA1813)</f>
        <v>5</v>
      </c>
      <c r="G1813" s="191">
        <f>IF(ISBLANK(Nomen.complète!AB1813),"-",Nomen.complète!AB1813)</f>
        <v>90</v>
      </c>
      <c r="H1813" s="191">
        <f>IF(ISBLANK(Nomen.complète!AC1813),"-",Nomen.complète!AC1813)</f>
        <v>0</v>
      </c>
    </row>
    <row r="1814" spans="1:8" x14ac:dyDescent="0.2">
      <c r="A1814" s="164">
        <f>IF(ISBLANK(Nomen.complète!V1814),"-",Nomen.complète!V1814)</f>
        <v>84440000</v>
      </c>
      <c r="B1814" s="189" t="str">
        <f>IF(ISBLANK(Nomen.complète!W1814),"-",Nomen.complète!W1814)</f>
        <v>Spécialiste en codage médical BF</v>
      </c>
      <c r="C1814" s="190">
        <f>IF(ISBLANK(Nomen.complète!X1814),"-",Nomen.complète!X1814)</f>
        <v>18</v>
      </c>
      <c r="D1814" s="190">
        <f>IF(ISBLANK(Nomen.complète!Y1814),"-",Nomen.complète!Y1814)</f>
        <v>65</v>
      </c>
      <c r="E1814" s="190">
        <f>IF(ISBLANK(Nomen.complète!Z1814),"-",Nomen.complète!Z1814)</f>
        <v>1</v>
      </c>
      <c r="F1814" s="190">
        <f>IF(ISBLANK(Nomen.complète!AA1814),"-",Nomen.complète!AA1814)</f>
        <v>5</v>
      </c>
      <c r="G1814" s="191">
        <f>IF(ISBLANK(Nomen.complète!AB1814),"-",Nomen.complète!AB1814)</f>
        <v>90</v>
      </c>
      <c r="H1814" s="191">
        <f>IF(ISBLANK(Nomen.complète!AC1814),"-",Nomen.complète!AC1814)</f>
        <v>0</v>
      </c>
    </row>
    <row r="1815" spans="1:8" x14ac:dyDescent="0.2">
      <c r="A1815" s="164">
        <f>IF(ISBLANK(Nomen.complète!V1815),"-",Nomen.complète!V1815)</f>
        <v>71400003</v>
      </c>
      <c r="B1815" s="189" t="str">
        <f>IF(ISBLANK(Nomen.complète!W1815),"-",Nomen.complète!W1815)</f>
        <v>Spécialiste en combustion BF - Bois</v>
      </c>
      <c r="C1815" s="190">
        <f>IF(ISBLANK(Nomen.complète!X1815),"-",Nomen.complète!X1815)</f>
        <v>18</v>
      </c>
      <c r="D1815" s="190">
        <f>IF(ISBLANK(Nomen.complète!Y1815),"-",Nomen.complète!Y1815)</f>
        <v>65</v>
      </c>
      <c r="E1815" s="190">
        <f>IF(ISBLANK(Nomen.complète!Z1815),"-",Nomen.complète!Z1815)</f>
        <v>1</v>
      </c>
      <c r="F1815" s="190">
        <f>IF(ISBLANK(Nomen.complète!AA1815),"-",Nomen.complète!AA1815)</f>
        <v>5</v>
      </c>
      <c r="G1815" s="191">
        <f>IF(ISBLANK(Nomen.complète!AB1815),"-",Nomen.complète!AB1815)</f>
        <v>90</v>
      </c>
      <c r="H1815" s="191">
        <f>IF(ISBLANK(Nomen.complète!AC1815),"-",Nomen.complète!AC1815)</f>
        <v>0</v>
      </c>
    </row>
    <row r="1816" spans="1:8" x14ac:dyDescent="0.2">
      <c r="A1816" s="164">
        <f>IF(ISBLANK(Nomen.complète!V1816),"-",Nomen.complète!V1816)</f>
        <v>71400002</v>
      </c>
      <c r="B1816" s="189" t="str">
        <f>IF(ISBLANK(Nomen.complète!W1816),"-",Nomen.complète!W1816)</f>
        <v>Spécialiste en combustion BF - Gaz</v>
      </c>
      <c r="C1816" s="190">
        <f>IF(ISBLANK(Nomen.complète!X1816),"-",Nomen.complète!X1816)</f>
        <v>18</v>
      </c>
      <c r="D1816" s="190">
        <f>IF(ISBLANK(Nomen.complète!Y1816),"-",Nomen.complète!Y1816)</f>
        <v>65</v>
      </c>
      <c r="E1816" s="190">
        <f>IF(ISBLANK(Nomen.complète!Z1816),"-",Nomen.complète!Z1816)</f>
        <v>1</v>
      </c>
      <c r="F1816" s="190">
        <f>IF(ISBLANK(Nomen.complète!AA1816),"-",Nomen.complète!AA1816)</f>
        <v>5</v>
      </c>
      <c r="G1816" s="191">
        <f>IF(ISBLANK(Nomen.complète!AB1816),"-",Nomen.complète!AB1816)</f>
        <v>90</v>
      </c>
      <c r="H1816" s="191">
        <f>IF(ISBLANK(Nomen.complète!AC1816),"-",Nomen.complète!AC1816)</f>
        <v>0</v>
      </c>
    </row>
    <row r="1817" spans="1:8" x14ac:dyDescent="0.2">
      <c r="A1817" s="164">
        <f>IF(ISBLANK(Nomen.complète!V1817),"-",Nomen.complète!V1817)</f>
        <v>71400001</v>
      </c>
      <c r="B1817" s="189" t="str">
        <f>IF(ISBLANK(Nomen.complète!W1817),"-",Nomen.complète!W1817)</f>
        <v>Spécialiste en combustion BF - Mazout</v>
      </c>
      <c r="C1817" s="190">
        <f>IF(ISBLANK(Nomen.complète!X1817),"-",Nomen.complète!X1817)</f>
        <v>18</v>
      </c>
      <c r="D1817" s="190">
        <f>IF(ISBLANK(Nomen.complète!Y1817),"-",Nomen.complète!Y1817)</f>
        <v>65</v>
      </c>
      <c r="E1817" s="190">
        <f>IF(ISBLANK(Nomen.complète!Z1817),"-",Nomen.complète!Z1817)</f>
        <v>1</v>
      </c>
      <c r="F1817" s="190">
        <f>IF(ISBLANK(Nomen.complète!AA1817),"-",Nomen.complète!AA1817)</f>
        <v>5</v>
      </c>
      <c r="G1817" s="191">
        <f>IF(ISBLANK(Nomen.complète!AB1817),"-",Nomen.complète!AB1817)</f>
        <v>90</v>
      </c>
      <c r="H1817" s="191">
        <f>IF(ISBLANK(Nomen.complète!AC1817),"-",Nomen.complète!AC1817)</f>
        <v>0</v>
      </c>
    </row>
    <row r="1818" spans="1:8" x14ac:dyDescent="0.2">
      <c r="A1818" s="164">
        <f>IF(ISBLANK(Nomen.complète!V1818),"-",Nomen.complète!V1818)</f>
        <v>71400000</v>
      </c>
      <c r="B1818" s="189" t="str">
        <f>IF(ISBLANK(Nomen.complète!W1818),"-",Nomen.complète!W1818)</f>
        <v>Spécialiste en combustion BF - sans autres indications</v>
      </c>
      <c r="C1818" s="190">
        <f>IF(ISBLANK(Nomen.complète!X1818),"-",Nomen.complète!X1818)</f>
        <v>18</v>
      </c>
      <c r="D1818" s="190">
        <f>IF(ISBLANK(Nomen.complète!Y1818),"-",Nomen.complète!Y1818)</f>
        <v>65</v>
      </c>
      <c r="E1818" s="190">
        <f>IF(ISBLANK(Nomen.complète!Z1818),"-",Nomen.complète!Z1818)</f>
        <v>1</v>
      </c>
      <c r="F1818" s="190">
        <f>IF(ISBLANK(Nomen.complète!AA1818),"-",Nomen.complète!AA1818)</f>
        <v>5</v>
      </c>
      <c r="G1818" s="191">
        <f>IF(ISBLANK(Nomen.complète!AB1818),"-",Nomen.complète!AB1818)</f>
        <v>90</v>
      </c>
      <c r="H1818" s="191">
        <f>IF(ISBLANK(Nomen.complète!AC1818),"-",Nomen.complète!AC1818)</f>
        <v>0</v>
      </c>
    </row>
    <row r="1819" spans="1:8" x14ac:dyDescent="0.2">
      <c r="A1819" s="164">
        <f>IF(ISBLANK(Nomen.complète!V1819),"-",Nomen.complète!V1819)</f>
        <v>75150000</v>
      </c>
      <c r="B1819" s="189" t="str">
        <f>IF(ISBLANK(Nomen.complète!W1819),"-",Nomen.complète!W1819)</f>
        <v>Spécialiste en commerce de textiles BF</v>
      </c>
      <c r="C1819" s="190">
        <f>IF(ISBLANK(Nomen.complète!X1819),"-",Nomen.complète!X1819)</f>
        <v>18</v>
      </c>
      <c r="D1819" s="190">
        <f>IF(ISBLANK(Nomen.complète!Y1819),"-",Nomen.complète!Y1819)</f>
        <v>65</v>
      </c>
      <c r="E1819" s="190">
        <f>IF(ISBLANK(Nomen.complète!Z1819),"-",Nomen.complète!Z1819)</f>
        <v>1</v>
      </c>
      <c r="F1819" s="190">
        <f>IF(ISBLANK(Nomen.complète!AA1819),"-",Nomen.complète!AA1819)</f>
        <v>5</v>
      </c>
      <c r="G1819" s="191">
        <f>IF(ISBLANK(Nomen.complète!AB1819),"-",Nomen.complète!AB1819)</f>
        <v>90</v>
      </c>
      <c r="H1819" s="191">
        <f>IF(ISBLANK(Nomen.complète!AC1819),"-",Nomen.complète!AC1819)</f>
        <v>0</v>
      </c>
    </row>
    <row r="1820" spans="1:8" x14ac:dyDescent="0.2">
      <c r="A1820" s="164">
        <f>IF(ISBLANK(Nomen.complète!V1820),"-",Nomen.complète!V1820)</f>
        <v>73020000</v>
      </c>
      <c r="B1820" s="189" t="str">
        <f>IF(ISBLANK(Nomen.complète!W1820),"-",Nomen.complète!W1820)</f>
        <v>Spécialiste en commerce extérieur BF</v>
      </c>
      <c r="C1820" s="190">
        <f>IF(ISBLANK(Nomen.complète!X1820),"-",Nomen.complète!X1820)</f>
        <v>18</v>
      </c>
      <c r="D1820" s="190">
        <f>IF(ISBLANK(Nomen.complète!Y1820),"-",Nomen.complète!Y1820)</f>
        <v>65</v>
      </c>
      <c r="E1820" s="190">
        <f>IF(ISBLANK(Nomen.complète!Z1820),"-",Nomen.complète!Z1820)</f>
        <v>1</v>
      </c>
      <c r="F1820" s="190">
        <f>IF(ISBLANK(Nomen.complète!AA1820),"-",Nomen.complète!AA1820)</f>
        <v>5</v>
      </c>
      <c r="G1820" s="191">
        <f>IF(ISBLANK(Nomen.complète!AB1820),"-",Nomen.complète!AB1820)</f>
        <v>90</v>
      </c>
      <c r="H1820" s="191">
        <f>IF(ISBLANK(Nomen.complète!AC1820),"-",Nomen.complète!AC1820)</f>
        <v>0</v>
      </c>
    </row>
    <row r="1821" spans="1:8" x14ac:dyDescent="0.2">
      <c r="A1821" s="164">
        <f>IF(ISBLANK(Nomen.complète!V1821),"-",Nomen.complète!V1821)</f>
        <v>77920000</v>
      </c>
      <c r="B1821" s="189" t="str">
        <f>IF(ISBLANK(Nomen.complète!W1821),"-",Nomen.complète!W1821)</f>
        <v>Spécialiste en communication BF</v>
      </c>
      <c r="C1821" s="190">
        <f>IF(ISBLANK(Nomen.complète!X1821),"-",Nomen.complète!X1821)</f>
        <v>18</v>
      </c>
      <c r="D1821" s="190">
        <f>IF(ISBLANK(Nomen.complète!Y1821),"-",Nomen.complète!Y1821)</f>
        <v>65</v>
      </c>
      <c r="E1821" s="190">
        <f>IF(ISBLANK(Nomen.complète!Z1821),"-",Nomen.complète!Z1821)</f>
        <v>1</v>
      </c>
      <c r="F1821" s="190">
        <f>IF(ISBLANK(Nomen.complète!AA1821),"-",Nomen.complète!AA1821)</f>
        <v>5</v>
      </c>
      <c r="G1821" s="191">
        <f>IF(ISBLANK(Nomen.complète!AB1821),"-",Nomen.complète!AB1821)</f>
        <v>90</v>
      </c>
      <c r="H1821" s="191">
        <f>IF(ISBLANK(Nomen.complète!AC1821),"-",Nomen.complète!AC1821)</f>
        <v>0</v>
      </c>
    </row>
    <row r="1822" spans="1:8" x14ac:dyDescent="0.2">
      <c r="A1822" s="164">
        <f>IF(ISBLANK(Nomen.complète!V1822),"-",Nomen.complète!V1822)</f>
        <v>84230000</v>
      </c>
      <c r="B1822" s="189" t="str">
        <f>IF(ISBLANK(Nomen.complète!W1822),"-",Nomen.complète!W1822)</f>
        <v>Spécialiste en diagnostic neurophysiologique BF</v>
      </c>
      <c r="C1822" s="190">
        <f>IF(ISBLANK(Nomen.complète!X1822),"-",Nomen.complète!X1822)</f>
        <v>18</v>
      </c>
      <c r="D1822" s="190">
        <f>IF(ISBLANK(Nomen.complète!Y1822),"-",Nomen.complète!Y1822)</f>
        <v>65</v>
      </c>
      <c r="E1822" s="190">
        <f>IF(ISBLANK(Nomen.complète!Z1822),"-",Nomen.complète!Z1822)</f>
        <v>1</v>
      </c>
      <c r="F1822" s="190">
        <f>IF(ISBLANK(Nomen.complète!AA1822),"-",Nomen.complète!AA1822)</f>
        <v>5</v>
      </c>
      <c r="G1822" s="191">
        <f>IF(ISBLANK(Nomen.complète!AB1822),"-",Nomen.complète!AB1822)</f>
        <v>90</v>
      </c>
      <c r="H1822" s="191">
        <f>IF(ISBLANK(Nomen.complète!AC1822),"-",Nomen.complète!AC1822)</f>
        <v>0</v>
      </c>
    </row>
    <row r="1823" spans="1:8" x14ac:dyDescent="0.2">
      <c r="A1823" s="164">
        <f>IF(ISBLANK(Nomen.complète!V1823),"-",Nomen.complète!V1823)</f>
        <v>73400000</v>
      </c>
      <c r="B1823" s="189" t="str">
        <f>IF(ISBLANK(Nomen.complète!W1823),"-",Nomen.complète!W1823)</f>
        <v>Spécialiste en exportation BF</v>
      </c>
      <c r="C1823" s="190">
        <f>IF(ISBLANK(Nomen.complète!X1823),"-",Nomen.complète!X1823)</f>
        <v>18</v>
      </c>
      <c r="D1823" s="190">
        <f>IF(ISBLANK(Nomen.complète!Y1823),"-",Nomen.complète!Y1823)</f>
        <v>65</v>
      </c>
      <c r="E1823" s="190">
        <f>IF(ISBLANK(Nomen.complète!Z1823),"-",Nomen.complète!Z1823)</f>
        <v>1</v>
      </c>
      <c r="F1823" s="190">
        <f>IF(ISBLANK(Nomen.complète!AA1823),"-",Nomen.complète!AA1823)</f>
        <v>5</v>
      </c>
      <c r="G1823" s="191">
        <f>IF(ISBLANK(Nomen.complète!AB1823),"-",Nomen.complète!AB1823)</f>
        <v>90</v>
      </c>
      <c r="H1823" s="191">
        <f>IF(ISBLANK(Nomen.complète!AC1823),"-",Nomen.complète!AC1823)</f>
        <v>0</v>
      </c>
    </row>
    <row r="1824" spans="1:8" x14ac:dyDescent="0.2">
      <c r="A1824" s="164">
        <f>IF(ISBLANK(Nomen.complète!V1824),"-",Nomen.complète!V1824)</f>
        <v>73920000</v>
      </c>
      <c r="B1824" s="189" t="str">
        <f>IF(ISBLANK(Nomen.complète!W1824),"-",Nomen.complète!W1824)</f>
        <v>Spécialiste en expédition BF</v>
      </c>
      <c r="C1824" s="190">
        <f>IF(ISBLANK(Nomen.complète!X1824),"-",Nomen.complète!X1824)</f>
        <v>18</v>
      </c>
      <c r="D1824" s="190">
        <f>IF(ISBLANK(Nomen.complète!Y1824),"-",Nomen.complète!Y1824)</f>
        <v>65</v>
      </c>
      <c r="E1824" s="190">
        <f>IF(ISBLANK(Nomen.complète!Z1824),"-",Nomen.complète!Z1824)</f>
        <v>1</v>
      </c>
      <c r="F1824" s="190">
        <f>IF(ISBLANK(Nomen.complète!AA1824),"-",Nomen.complète!AA1824)</f>
        <v>5</v>
      </c>
      <c r="G1824" s="191">
        <f>IF(ISBLANK(Nomen.complète!AB1824),"-",Nomen.complète!AB1824)</f>
        <v>90</v>
      </c>
      <c r="H1824" s="191">
        <f>IF(ISBLANK(Nomen.complète!AC1824),"-",Nomen.complète!AC1824)</f>
        <v>0</v>
      </c>
    </row>
    <row r="1825" spans="1:8" x14ac:dyDescent="0.2">
      <c r="A1825" s="164">
        <f>IF(ISBLANK(Nomen.complète!V1825),"-",Nomen.complète!V1825)</f>
        <v>73921000</v>
      </c>
      <c r="B1825" s="189" t="str">
        <f>IF(ISBLANK(Nomen.complète!W1825),"-",Nomen.complète!W1825)</f>
        <v>Spécialiste en expédition et logistique internationale BF</v>
      </c>
      <c r="C1825" s="190">
        <f>IF(ISBLANK(Nomen.complète!X1825),"-",Nomen.complète!X1825)</f>
        <v>18</v>
      </c>
      <c r="D1825" s="190">
        <f>IF(ISBLANK(Nomen.complète!Y1825),"-",Nomen.complète!Y1825)</f>
        <v>65</v>
      </c>
      <c r="E1825" s="190">
        <f>IF(ISBLANK(Nomen.complète!Z1825),"-",Nomen.complète!Z1825)</f>
        <v>1</v>
      </c>
      <c r="F1825" s="190">
        <f>IF(ISBLANK(Nomen.complète!AA1825),"-",Nomen.complète!AA1825)</f>
        <v>5</v>
      </c>
      <c r="G1825" s="191">
        <f>IF(ISBLANK(Nomen.complète!AB1825),"-",Nomen.complète!AB1825)</f>
        <v>90</v>
      </c>
      <c r="H1825" s="191">
        <f>IF(ISBLANK(Nomen.complète!AC1825),"-",Nomen.complète!AC1825)</f>
        <v>0</v>
      </c>
    </row>
    <row r="1826" spans="1:8" x14ac:dyDescent="0.2">
      <c r="A1826" s="164">
        <f>IF(ISBLANK(Nomen.complète!V1826),"-",Nomen.complète!V1826)</f>
        <v>69330000</v>
      </c>
      <c r="B1826" s="189" t="str">
        <f>IF(ISBLANK(Nomen.complète!W1826),"-",Nomen.complète!W1826)</f>
        <v>Spécialiste en faux-plafonds BF</v>
      </c>
      <c r="C1826" s="190">
        <f>IF(ISBLANK(Nomen.complète!X1826),"-",Nomen.complète!X1826)</f>
        <v>18</v>
      </c>
      <c r="D1826" s="190">
        <f>IF(ISBLANK(Nomen.complète!Y1826),"-",Nomen.complète!Y1826)</f>
        <v>65</v>
      </c>
      <c r="E1826" s="190">
        <f>IF(ISBLANK(Nomen.complète!Z1826),"-",Nomen.complète!Z1826)</f>
        <v>1</v>
      </c>
      <c r="F1826" s="190">
        <f>IF(ISBLANK(Nomen.complète!AA1826),"-",Nomen.complète!AA1826)</f>
        <v>5</v>
      </c>
      <c r="G1826" s="191">
        <f>IF(ISBLANK(Nomen.complète!AB1826),"-",Nomen.complète!AB1826)</f>
        <v>90</v>
      </c>
      <c r="H1826" s="191">
        <f>IF(ISBLANK(Nomen.complète!AC1826),"-",Nomen.complète!AC1826)</f>
        <v>0</v>
      </c>
    </row>
    <row r="1827" spans="1:8" x14ac:dyDescent="0.2">
      <c r="A1827" s="164">
        <f>IF(ISBLANK(Nomen.complète!V1827),"-",Nomen.complète!V1827)</f>
        <v>73200000</v>
      </c>
      <c r="B1827" s="189" t="str">
        <f>IF(ISBLANK(Nomen.complète!W1827),"-",Nomen.complète!W1827)</f>
        <v>Spécialiste en finance et comptabilité BF</v>
      </c>
      <c r="C1827" s="190">
        <f>IF(ISBLANK(Nomen.complète!X1827),"-",Nomen.complète!X1827)</f>
        <v>18</v>
      </c>
      <c r="D1827" s="190">
        <f>IF(ISBLANK(Nomen.complète!Y1827),"-",Nomen.complète!Y1827)</f>
        <v>65</v>
      </c>
      <c r="E1827" s="190">
        <f>IF(ISBLANK(Nomen.complète!Z1827),"-",Nomen.complète!Z1827)</f>
        <v>1</v>
      </c>
      <c r="F1827" s="190">
        <f>IF(ISBLANK(Nomen.complète!AA1827),"-",Nomen.complète!AA1827)</f>
        <v>5</v>
      </c>
      <c r="G1827" s="191">
        <f>IF(ISBLANK(Nomen.complète!AB1827),"-",Nomen.complète!AB1827)</f>
        <v>90</v>
      </c>
      <c r="H1827" s="191">
        <f>IF(ISBLANK(Nomen.complète!AC1827),"-",Nomen.complète!AC1827)</f>
        <v>0</v>
      </c>
    </row>
    <row r="1828" spans="1:8" x14ac:dyDescent="0.2">
      <c r="A1828" s="164">
        <f>IF(ISBLANK(Nomen.complète!V1828),"-",Nomen.complète!V1828)</f>
        <v>73790000</v>
      </c>
      <c r="B1828" s="189" t="str">
        <f>IF(ISBLANK(Nomen.complète!W1828),"-",Nomen.complète!W1828)</f>
        <v>Spécialiste en finition des médias imprimés BF</v>
      </c>
      <c r="C1828" s="190">
        <f>IF(ISBLANK(Nomen.complète!X1828),"-",Nomen.complète!X1828)</f>
        <v>18</v>
      </c>
      <c r="D1828" s="190">
        <f>IF(ISBLANK(Nomen.complète!Y1828),"-",Nomen.complète!Y1828)</f>
        <v>65</v>
      </c>
      <c r="E1828" s="190">
        <f>IF(ISBLANK(Nomen.complète!Z1828),"-",Nomen.complète!Z1828)</f>
        <v>1</v>
      </c>
      <c r="F1828" s="190">
        <f>IF(ISBLANK(Nomen.complète!AA1828),"-",Nomen.complète!AA1828)</f>
        <v>5</v>
      </c>
      <c r="G1828" s="191">
        <f>IF(ISBLANK(Nomen.complète!AB1828),"-",Nomen.complète!AB1828)</f>
        <v>90</v>
      </c>
      <c r="H1828" s="191">
        <f>IF(ISBLANK(Nomen.complète!AC1828),"-",Nomen.complète!AC1828)</f>
        <v>0</v>
      </c>
    </row>
    <row r="1829" spans="1:8" x14ac:dyDescent="0.2">
      <c r="A1829" s="164">
        <f>IF(ISBLANK(Nomen.complète!V1829),"-",Nomen.complète!V1829)</f>
        <v>85060000</v>
      </c>
      <c r="B1829" s="189" t="str">
        <f>IF(ISBLANK(Nomen.complète!W1829),"-",Nomen.complète!W1829)</f>
        <v>Spécialiste en formation professionnelle BF</v>
      </c>
      <c r="C1829" s="190">
        <f>IF(ISBLANK(Nomen.complète!X1829),"-",Nomen.complète!X1829)</f>
        <v>18</v>
      </c>
      <c r="D1829" s="190">
        <f>IF(ISBLANK(Nomen.complète!Y1829),"-",Nomen.complète!Y1829)</f>
        <v>65</v>
      </c>
      <c r="E1829" s="190">
        <f>IF(ISBLANK(Nomen.complète!Z1829),"-",Nomen.complète!Z1829)</f>
        <v>1</v>
      </c>
      <c r="F1829" s="190">
        <f>IF(ISBLANK(Nomen.complète!AA1829),"-",Nomen.complète!AA1829)</f>
        <v>5</v>
      </c>
      <c r="G1829" s="191">
        <f>IF(ISBLANK(Nomen.complète!AB1829),"-",Nomen.complète!AB1829)</f>
        <v>90</v>
      </c>
      <c r="H1829" s="191">
        <f>IF(ISBLANK(Nomen.complète!AC1829),"-",Nomen.complète!AC1829)</f>
        <v>0</v>
      </c>
    </row>
    <row r="1830" spans="1:8" x14ac:dyDescent="0.2">
      <c r="A1830" s="164">
        <f>IF(ISBLANK(Nomen.complète!V1830),"-",Nomen.complète!V1830)</f>
        <v>75160000</v>
      </c>
      <c r="B1830" s="189" t="str">
        <f>IF(ISBLANK(Nomen.complète!W1830),"-",Nomen.complète!W1830)</f>
        <v>Spécialiste en fruits et légumes BF</v>
      </c>
      <c r="C1830" s="190">
        <f>IF(ISBLANK(Nomen.complète!X1830),"-",Nomen.complète!X1830)</f>
        <v>18</v>
      </c>
      <c r="D1830" s="190">
        <f>IF(ISBLANK(Nomen.complète!Y1830),"-",Nomen.complète!Y1830)</f>
        <v>65</v>
      </c>
      <c r="E1830" s="190">
        <f>IF(ISBLANK(Nomen.complète!Z1830),"-",Nomen.complète!Z1830)</f>
        <v>1</v>
      </c>
      <c r="F1830" s="190">
        <f>IF(ISBLANK(Nomen.complète!AA1830),"-",Nomen.complète!AA1830)</f>
        <v>5</v>
      </c>
      <c r="G1830" s="191">
        <f>IF(ISBLANK(Nomen.complète!AB1830),"-",Nomen.complète!AB1830)</f>
        <v>90</v>
      </c>
      <c r="H1830" s="191">
        <f>IF(ISBLANK(Nomen.complète!AC1830),"-",Nomen.complète!AC1830)</f>
        <v>0</v>
      </c>
    </row>
    <row r="1831" spans="1:8" x14ac:dyDescent="0.2">
      <c r="A1831" s="164">
        <f>IF(ISBLANK(Nomen.complète!V1831),"-",Nomen.complète!V1831)</f>
        <v>77215000</v>
      </c>
      <c r="B1831" s="189" t="str">
        <f>IF(ISBLANK(Nomen.complète!W1831),"-",Nomen.complète!W1831)</f>
        <v>Spécialiste en gestion de PME BF</v>
      </c>
      <c r="C1831" s="190">
        <f>IF(ISBLANK(Nomen.complète!X1831),"-",Nomen.complète!X1831)</f>
        <v>18</v>
      </c>
      <c r="D1831" s="190">
        <f>IF(ISBLANK(Nomen.complète!Y1831),"-",Nomen.complète!Y1831)</f>
        <v>65</v>
      </c>
      <c r="E1831" s="190">
        <f>IF(ISBLANK(Nomen.complète!Z1831),"-",Nomen.complète!Z1831)</f>
        <v>1</v>
      </c>
      <c r="F1831" s="190">
        <f>IF(ISBLANK(Nomen.complète!AA1831),"-",Nomen.complète!AA1831)</f>
        <v>5</v>
      </c>
      <c r="G1831" s="191">
        <f>IF(ISBLANK(Nomen.complète!AB1831),"-",Nomen.complète!AB1831)</f>
        <v>90</v>
      </c>
      <c r="H1831" s="191">
        <f>IF(ISBLANK(Nomen.complète!AC1831),"-",Nomen.complète!AC1831)</f>
        <v>0</v>
      </c>
    </row>
    <row r="1832" spans="1:8" x14ac:dyDescent="0.2">
      <c r="A1832" s="164">
        <f>IF(ISBLANK(Nomen.complète!V1832),"-",Nomen.complète!V1832)</f>
        <v>77390000</v>
      </c>
      <c r="B1832" s="189" t="str">
        <f>IF(ISBLANK(Nomen.complète!W1832),"-",Nomen.complète!W1832)</f>
        <v>Spécialiste en gestion du personnel BF</v>
      </c>
      <c r="C1832" s="190">
        <f>IF(ISBLANK(Nomen.complète!X1832),"-",Nomen.complète!X1832)</f>
        <v>18</v>
      </c>
      <c r="D1832" s="190">
        <f>IF(ISBLANK(Nomen.complète!Y1832),"-",Nomen.complète!Y1832)</f>
        <v>65</v>
      </c>
      <c r="E1832" s="190">
        <f>IF(ISBLANK(Nomen.complète!Z1832),"-",Nomen.complète!Z1832)</f>
        <v>1</v>
      </c>
      <c r="F1832" s="190">
        <f>IF(ISBLANK(Nomen.complète!AA1832),"-",Nomen.complète!AA1832)</f>
        <v>5</v>
      </c>
      <c r="G1832" s="191">
        <f>IF(ISBLANK(Nomen.complète!AB1832),"-",Nomen.complète!AB1832)</f>
        <v>90</v>
      </c>
      <c r="H1832" s="191">
        <f>IF(ISBLANK(Nomen.complète!AC1832),"-",Nomen.complète!AC1832)</f>
        <v>0</v>
      </c>
    </row>
    <row r="1833" spans="1:8" x14ac:dyDescent="0.2">
      <c r="A1833" s="164">
        <f>IF(ISBLANK(Nomen.complète!V1833),"-",Nomen.complète!V1833)</f>
        <v>73961000</v>
      </c>
      <c r="B1833" s="189" t="str">
        <f>IF(ISBLANK(Nomen.complète!W1833),"-",Nomen.complète!W1833)</f>
        <v>Spécialiste en gestion d’institutions de santé BF</v>
      </c>
      <c r="C1833" s="190">
        <f>IF(ISBLANK(Nomen.complète!X1833),"-",Nomen.complète!X1833)</f>
        <v>18</v>
      </c>
      <c r="D1833" s="190">
        <f>IF(ISBLANK(Nomen.complète!Y1833),"-",Nomen.complète!Y1833)</f>
        <v>65</v>
      </c>
      <c r="E1833" s="190">
        <f>IF(ISBLANK(Nomen.complète!Z1833),"-",Nomen.complète!Z1833)</f>
        <v>1</v>
      </c>
      <c r="F1833" s="190">
        <f>IF(ISBLANK(Nomen.complète!AA1833),"-",Nomen.complète!AA1833)</f>
        <v>5</v>
      </c>
      <c r="G1833" s="191">
        <f>IF(ISBLANK(Nomen.complète!AB1833),"-",Nomen.complète!AB1833)</f>
        <v>90</v>
      </c>
      <c r="H1833" s="191">
        <f>IF(ISBLANK(Nomen.complète!AC1833),"-",Nomen.complète!AC1833)</f>
        <v>0</v>
      </c>
    </row>
    <row r="1834" spans="1:8" x14ac:dyDescent="0.2">
      <c r="A1834" s="164">
        <f>IF(ISBLANK(Nomen.complète!V1834),"-",Nomen.complète!V1834)</f>
        <v>73960000</v>
      </c>
      <c r="B1834" s="189" t="str">
        <f>IF(ISBLANK(Nomen.complète!W1834),"-",Nomen.complète!W1834)</f>
        <v>Spécialiste en gestion hospitalière BF</v>
      </c>
      <c r="C1834" s="190">
        <f>IF(ISBLANK(Nomen.complète!X1834),"-",Nomen.complète!X1834)</f>
        <v>18</v>
      </c>
      <c r="D1834" s="190">
        <f>IF(ISBLANK(Nomen.complète!Y1834),"-",Nomen.complète!Y1834)</f>
        <v>65</v>
      </c>
      <c r="E1834" s="190">
        <f>IF(ISBLANK(Nomen.complète!Z1834),"-",Nomen.complète!Z1834)</f>
        <v>1</v>
      </c>
      <c r="F1834" s="190">
        <f>IF(ISBLANK(Nomen.complète!AA1834),"-",Nomen.complète!AA1834)</f>
        <v>5</v>
      </c>
      <c r="G1834" s="191">
        <f>IF(ISBLANK(Nomen.complète!AB1834),"-",Nomen.complète!AB1834)</f>
        <v>90</v>
      </c>
      <c r="H1834" s="191">
        <f>IF(ISBLANK(Nomen.complète!AC1834),"-",Nomen.complète!AC1834)</f>
        <v>0</v>
      </c>
    </row>
    <row r="1835" spans="1:8" x14ac:dyDescent="0.2">
      <c r="A1835" s="164">
        <f>IF(ISBLANK(Nomen.complète!V1835),"-",Nomen.complète!V1835)</f>
        <v>73600000</v>
      </c>
      <c r="B1835" s="189" t="str">
        <f>IF(ISBLANK(Nomen.complète!W1835),"-",Nomen.complète!W1835)</f>
        <v>Spécialiste en importation BF</v>
      </c>
      <c r="C1835" s="190">
        <f>IF(ISBLANK(Nomen.complète!X1835),"-",Nomen.complète!X1835)</f>
        <v>18</v>
      </c>
      <c r="D1835" s="190">
        <f>IF(ISBLANK(Nomen.complète!Y1835),"-",Nomen.complète!Y1835)</f>
        <v>65</v>
      </c>
      <c r="E1835" s="190">
        <f>IF(ISBLANK(Nomen.complète!Z1835),"-",Nomen.complète!Z1835)</f>
        <v>1</v>
      </c>
      <c r="F1835" s="190">
        <f>IF(ISBLANK(Nomen.complète!AA1835),"-",Nomen.complète!AA1835)</f>
        <v>5</v>
      </c>
      <c r="G1835" s="191">
        <f>IF(ISBLANK(Nomen.complète!AB1835),"-",Nomen.complète!AB1835)</f>
        <v>90</v>
      </c>
      <c r="H1835" s="191">
        <f>IF(ISBLANK(Nomen.complète!AC1835),"-",Nomen.complète!AC1835)</f>
        <v>0</v>
      </c>
    </row>
    <row r="1836" spans="1:8" x14ac:dyDescent="0.2">
      <c r="A1836" s="164">
        <f>IF(ISBLANK(Nomen.complète!V1836),"-",Nomen.complète!V1836)</f>
        <v>63050000</v>
      </c>
      <c r="B1836" s="189" t="str">
        <f>IF(ISBLANK(Nomen.complète!W1836),"-",Nomen.complète!W1836)</f>
        <v>Spécialiste en impression et emballage BF</v>
      </c>
      <c r="C1836" s="190">
        <f>IF(ISBLANK(Nomen.complète!X1836),"-",Nomen.complète!X1836)</f>
        <v>18</v>
      </c>
      <c r="D1836" s="190">
        <f>IF(ISBLANK(Nomen.complète!Y1836),"-",Nomen.complète!Y1836)</f>
        <v>65</v>
      </c>
      <c r="E1836" s="190">
        <f>IF(ISBLANK(Nomen.complète!Z1836),"-",Nomen.complète!Z1836)</f>
        <v>1</v>
      </c>
      <c r="F1836" s="190">
        <f>IF(ISBLANK(Nomen.complète!AA1836),"-",Nomen.complète!AA1836)</f>
        <v>5</v>
      </c>
      <c r="G1836" s="191">
        <f>IF(ISBLANK(Nomen.complète!AB1836),"-",Nomen.complète!AB1836)</f>
        <v>90</v>
      </c>
      <c r="H1836" s="191">
        <f>IF(ISBLANK(Nomen.complète!AC1836),"-",Nomen.complète!AC1836)</f>
        <v>0</v>
      </c>
    </row>
    <row r="1837" spans="1:8" x14ac:dyDescent="0.2">
      <c r="A1837" s="164">
        <f>IF(ISBLANK(Nomen.complète!V1837),"-",Nomen.complète!V1837)</f>
        <v>85580000</v>
      </c>
      <c r="B1837" s="189" t="str">
        <f>IF(ISBLANK(Nomen.complète!W1837),"-",Nomen.complète!W1837)</f>
        <v>Spécialiste en insertion professionnelle BF</v>
      </c>
      <c r="C1837" s="190">
        <f>IF(ISBLANK(Nomen.complète!X1837),"-",Nomen.complète!X1837)</f>
        <v>18</v>
      </c>
      <c r="D1837" s="190">
        <f>IF(ISBLANK(Nomen.complète!Y1837),"-",Nomen.complète!Y1837)</f>
        <v>65</v>
      </c>
      <c r="E1837" s="190">
        <f>IF(ISBLANK(Nomen.complète!Z1837),"-",Nomen.complète!Z1837)</f>
        <v>1</v>
      </c>
      <c r="F1837" s="190">
        <f>IF(ISBLANK(Nomen.complète!AA1837),"-",Nomen.complète!AA1837)</f>
        <v>5</v>
      </c>
      <c r="G1837" s="191">
        <f>IF(ISBLANK(Nomen.complète!AB1837),"-",Nomen.complète!AB1837)</f>
        <v>90</v>
      </c>
      <c r="H1837" s="191">
        <f>IF(ISBLANK(Nomen.complète!AC1837),"-",Nomen.complète!AC1837)</f>
        <v>0</v>
      </c>
    </row>
    <row r="1838" spans="1:8" x14ac:dyDescent="0.2">
      <c r="A1838" s="164">
        <f>IF(ISBLANK(Nomen.complète!V1838),"-",Nomen.complète!V1838)</f>
        <v>85540000</v>
      </c>
      <c r="B1838" s="189" t="str">
        <f>IF(ISBLANK(Nomen.complète!W1838),"-",Nomen.complète!W1838)</f>
        <v>Spécialiste en interprétariat communautaire et médiation interculturelle BF</v>
      </c>
      <c r="C1838" s="190">
        <f>IF(ISBLANK(Nomen.complète!X1838),"-",Nomen.complète!X1838)</f>
        <v>18</v>
      </c>
      <c r="D1838" s="190">
        <f>IF(ISBLANK(Nomen.complète!Y1838),"-",Nomen.complète!Y1838)</f>
        <v>65</v>
      </c>
      <c r="E1838" s="190">
        <f>IF(ISBLANK(Nomen.complète!Z1838),"-",Nomen.complète!Z1838)</f>
        <v>1</v>
      </c>
      <c r="F1838" s="190">
        <f>IF(ISBLANK(Nomen.complète!AA1838),"-",Nomen.complète!AA1838)</f>
        <v>5</v>
      </c>
      <c r="G1838" s="191">
        <f>IF(ISBLANK(Nomen.complète!AB1838),"-",Nomen.complète!AB1838)</f>
        <v>90</v>
      </c>
      <c r="H1838" s="191">
        <f>IF(ISBLANK(Nomen.complète!AC1838),"-",Nomen.complète!AC1838)</f>
        <v>0</v>
      </c>
    </row>
    <row r="1839" spans="1:8" x14ac:dyDescent="0.2">
      <c r="A1839" s="164">
        <f>IF(ISBLANK(Nomen.complète!V1839),"-",Nomen.complète!V1839)</f>
        <v>84120000</v>
      </c>
      <c r="B1839" s="189" t="str">
        <f>IF(ISBLANK(Nomen.complète!W1839),"-",Nomen.complète!W1839)</f>
        <v>Spécialiste en kinesthétique appliquée BF</v>
      </c>
      <c r="C1839" s="190">
        <f>IF(ISBLANK(Nomen.complète!X1839),"-",Nomen.complète!X1839)</f>
        <v>18</v>
      </c>
      <c r="D1839" s="190">
        <f>IF(ISBLANK(Nomen.complète!Y1839),"-",Nomen.complète!Y1839)</f>
        <v>65</v>
      </c>
      <c r="E1839" s="190">
        <f>IF(ISBLANK(Nomen.complète!Z1839),"-",Nomen.complète!Z1839)</f>
        <v>1</v>
      </c>
      <c r="F1839" s="190">
        <f>IF(ISBLANK(Nomen.complète!AA1839),"-",Nomen.complète!AA1839)</f>
        <v>5</v>
      </c>
      <c r="G1839" s="191">
        <f>IF(ISBLANK(Nomen.complète!AB1839),"-",Nomen.complète!AB1839)</f>
        <v>90</v>
      </c>
      <c r="H1839" s="191">
        <f>IF(ISBLANK(Nomen.complète!AC1839),"-",Nomen.complète!AC1839)</f>
        <v>0</v>
      </c>
    </row>
    <row r="1840" spans="1:8" x14ac:dyDescent="0.2">
      <c r="A1840" s="164">
        <f>IF(ISBLANK(Nomen.complète!V1840),"-",Nomen.complète!V1840)</f>
        <v>77330000</v>
      </c>
      <c r="B1840" s="189" t="str">
        <f>IF(ISBLANK(Nomen.complète!W1840),"-",Nomen.complète!W1840)</f>
        <v>Spécialiste en marketing BF</v>
      </c>
      <c r="C1840" s="190">
        <f>IF(ISBLANK(Nomen.complète!X1840),"-",Nomen.complète!X1840)</f>
        <v>18</v>
      </c>
      <c r="D1840" s="190">
        <f>IF(ISBLANK(Nomen.complète!Y1840),"-",Nomen.complète!Y1840)</f>
        <v>65</v>
      </c>
      <c r="E1840" s="190">
        <f>IF(ISBLANK(Nomen.complète!Z1840),"-",Nomen.complète!Z1840)</f>
        <v>1</v>
      </c>
      <c r="F1840" s="190">
        <f>IF(ISBLANK(Nomen.complète!AA1840),"-",Nomen.complète!AA1840)</f>
        <v>5</v>
      </c>
      <c r="G1840" s="191">
        <f>IF(ISBLANK(Nomen.complète!AB1840),"-",Nomen.complète!AB1840)</f>
        <v>90</v>
      </c>
      <c r="H1840" s="191">
        <f>IF(ISBLANK(Nomen.complète!AC1840),"-",Nomen.complète!AC1840)</f>
        <v>0</v>
      </c>
    </row>
    <row r="1841" spans="1:8" x14ac:dyDescent="0.2">
      <c r="A1841" s="164">
        <f>IF(ISBLANK(Nomen.complète!V1841),"-",Nomen.complète!V1841)</f>
        <v>73471002</v>
      </c>
      <c r="B1841" s="189" t="str">
        <f>IF(ISBLANK(Nomen.complète!W1841),"-",Nomen.complète!W1841)</f>
        <v>Spécialiste en matière de poursuite pour dettes et de la faillite BF - Faillite</v>
      </c>
      <c r="C1841" s="190">
        <f>IF(ISBLANK(Nomen.complète!X1841),"-",Nomen.complète!X1841)</f>
        <v>18</v>
      </c>
      <c r="D1841" s="190">
        <f>IF(ISBLANK(Nomen.complète!Y1841),"-",Nomen.complète!Y1841)</f>
        <v>65</v>
      </c>
      <c r="E1841" s="190">
        <f>IF(ISBLANK(Nomen.complète!Z1841),"-",Nomen.complète!Z1841)</f>
        <v>1</v>
      </c>
      <c r="F1841" s="190">
        <f>IF(ISBLANK(Nomen.complète!AA1841),"-",Nomen.complète!AA1841)</f>
        <v>5</v>
      </c>
      <c r="G1841" s="191">
        <f>IF(ISBLANK(Nomen.complète!AB1841),"-",Nomen.complète!AB1841)</f>
        <v>90</v>
      </c>
      <c r="H1841" s="191">
        <f>IF(ISBLANK(Nomen.complète!AC1841),"-",Nomen.complète!AC1841)</f>
        <v>0</v>
      </c>
    </row>
    <row r="1842" spans="1:8" x14ac:dyDescent="0.2">
      <c r="A1842" s="164">
        <f>IF(ISBLANK(Nomen.complète!V1842),"-",Nomen.complète!V1842)</f>
        <v>73471001</v>
      </c>
      <c r="B1842" s="189" t="str">
        <f>IF(ISBLANK(Nomen.complète!W1842),"-",Nomen.complète!W1842)</f>
        <v>Spécialiste en matière de poursuite pour dettes et de la faillite BF - Poursuite pour dettes</v>
      </c>
      <c r="C1842" s="190">
        <f>IF(ISBLANK(Nomen.complète!X1842),"-",Nomen.complète!X1842)</f>
        <v>18</v>
      </c>
      <c r="D1842" s="190">
        <f>IF(ISBLANK(Nomen.complète!Y1842),"-",Nomen.complète!Y1842)</f>
        <v>65</v>
      </c>
      <c r="E1842" s="190">
        <f>IF(ISBLANK(Nomen.complète!Z1842),"-",Nomen.complète!Z1842)</f>
        <v>1</v>
      </c>
      <c r="F1842" s="190">
        <f>IF(ISBLANK(Nomen.complète!AA1842),"-",Nomen.complète!AA1842)</f>
        <v>5</v>
      </c>
      <c r="G1842" s="191">
        <f>IF(ISBLANK(Nomen.complète!AB1842),"-",Nomen.complète!AB1842)</f>
        <v>90</v>
      </c>
      <c r="H1842" s="191">
        <f>IF(ISBLANK(Nomen.complète!AC1842),"-",Nomen.complète!AC1842)</f>
        <v>0</v>
      </c>
    </row>
    <row r="1843" spans="1:8" x14ac:dyDescent="0.2">
      <c r="A1843" s="164">
        <f>IF(ISBLANK(Nomen.complète!V1843),"-",Nomen.complète!V1843)</f>
        <v>81070000</v>
      </c>
      <c r="B1843" s="189" t="str">
        <f>IF(ISBLANK(Nomen.complète!W1843),"-",Nomen.complète!W1843)</f>
        <v>Spécialiste en nettoyage de bâtiments BF</v>
      </c>
      <c r="C1843" s="190">
        <f>IF(ISBLANK(Nomen.complète!X1843),"-",Nomen.complète!X1843)</f>
        <v>18</v>
      </c>
      <c r="D1843" s="190">
        <f>IF(ISBLANK(Nomen.complète!Y1843),"-",Nomen.complète!Y1843)</f>
        <v>65</v>
      </c>
      <c r="E1843" s="190">
        <f>IF(ISBLANK(Nomen.complète!Z1843),"-",Nomen.complète!Z1843)</f>
        <v>1</v>
      </c>
      <c r="F1843" s="190">
        <f>IF(ISBLANK(Nomen.complète!AA1843),"-",Nomen.complète!AA1843)</f>
        <v>5</v>
      </c>
      <c r="G1843" s="191">
        <f>IF(ISBLANK(Nomen.complète!AB1843),"-",Nomen.complète!AB1843)</f>
        <v>90</v>
      </c>
      <c r="H1843" s="191">
        <f>IF(ISBLANK(Nomen.complète!AC1843),"-",Nomen.complète!AC1843)</f>
        <v>0</v>
      </c>
    </row>
    <row r="1844" spans="1:8" x14ac:dyDescent="0.2">
      <c r="A1844" s="164">
        <f>IF(ISBLANK(Nomen.complète!V1844),"-",Nomen.complète!V1844)</f>
        <v>73190000</v>
      </c>
      <c r="B1844" s="189" t="str">
        <f>IF(ISBLANK(Nomen.complète!W1844),"-",Nomen.complète!W1844)</f>
        <v>Spécialiste en opérations bancaires BF</v>
      </c>
      <c r="C1844" s="190">
        <f>IF(ISBLANK(Nomen.complète!X1844),"-",Nomen.complète!X1844)</f>
        <v>18</v>
      </c>
      <c r="D1844" s="190">
        <f>IF(ISBLANK(Nomen.complète!Y1844),"-",Nomen.complète!Y1844)</f>
        <v>65</v>
      </c>
      <c r="E1844" s="190">
        <f>IF(ISBLANK(Nomen.complète!Z1844),"-",Nomen.complète!Z1844)</f>
        <v>1</v>
      </c>
      <c r="F1844" s="190">
        <f>IF(ISBLANK(Nomen.complète!AA1844),"-",Nomen.complète!AA1844)</f>
        <v>5</v>
      </c>
      <c r="G1844" s="191">
        <f>IF(ISBLANK(Nomen.complète!AB1844),"-",Nomen.complète!AB1844)</f>
        <v>90</v>
      </c>
      <c r="H1844" s="191">
        <f>IF(ISBLANK(Nomen.complète!AC1844),"-",Nomen.complète!AC1844)</f>
        <v>0</v>
      </c>
    </row>
    <row r="1845" spans="1:8" x14ac:dyDescent="0.2">
      <c r="A1845" s="164">
        <f>IF(ISBLANK(Nomen.complète!V1845),"-",Nomen.complète!V1845)</f>
        <v>77360000</v>
      </c>
      <c r="B1845" s="189" t="str">
        <f>IF(ISBLANK(Nomen.complète!W1845),"-",Nomen.complète!W1845)</f>
        <v>Spécialiste en organisation d'entreprise BF</v>
      </c>
      <c r="C1845" s="190">
        <f>IF(ISBLANK(Nomen.complète!X1845),"-",Nomen.complète!X1845)</f>
        <v>18</v>
      </c>
      <c r="D1845" s="190">
        <f>IF(ISBLANK(Nomen.complète!Y1845),"-",Nomen.complète!Y1845)</f>
        <v>65</v>
      </c>
      <c r="E1845" s="190">
        <f>IF(ISBLANK(Nomen.complète!Z1845),"-",Nomen.complète!Z1845)</f>
        <v>1</v>
      </c>
      <c r="F1845" s="190">
        <f>IF(ISBLANK(Nomen.complète!AA1845),"-",Nomen.complète!AA1845)</f>
        <v>5</v>
      </c>
      <c r="G1845" s="191">
        <f>IF(ISBLANK(Nomen.complète!AB1845),"-",Nomen.complète!AB1845)</f>
        <v>90</v>
      </c>
      <c r="H1845" s="191">
        <f>IF(ISBLANK(Nomen.complète!AC1845),"-",Nomen.complète!AC1845)</f>
        <v>0</v>
      </c>
    </row>
    <row r="1846" spans="1:8" x14ac:dyDescent="0.2">
      <c r="A1846" s="164">
        <f>IF(ISBLANK(Nomen.complète!V1846),"-",Nomen.complète!V1846)</f>
        <v>85230000</v>
      </c>
      <c r="B1846" s="189" t="str">
        <f>IF(ISBLANK(Nomen.complète!W1846),"-",Nomen.complète!W1846)</f>
        <v>Spécialiste en photographie BF</v>
      </c>
      <c r="C1846" s="190">
        <f>IF(ISBLANK(Nomen.complète!X1846),"-",Nomen.complète!X1846)</f>
        <v>18</v>
      </c>
      <c r="D1846" s="190">
        <f>IF(ISBLANK(Nomen.complète!Y1846),"-",Nomen.complète!Y1846)</f>
        <v>65</v>
      </c>
      <c r="E1846" s="190">
        <f>IF(ISBLANK(Nomen.complète!Z1846),"-",Nomen.complète!Z1846)</f>
        <v>1</v>
      </c>
      <c r="F1846" s="190">
        <f>IF(ISBLANK(Nomen.complète!AA1846),"-",Nomen.complète!AA1846)</f>
        <v>5</v>
      </c>
      <c r="G1846" s="191">
        <f>IF(ISBLANK(Nomen.complète!AB1846),"-",Nomen.complète!AB1846)</f>
        <v>90</v>
      </c>
      <c r="H1846" s="191">
        <f>IF(ISBLANK(Nomen.complète!AC1846),"-",Nomen.complète!AC1846)</f>
        <v>0</v>
      </c>
    </row>
    <row r="1847" spans="1:8" x14ac:dyDescent="0.2">
      <c r="A1847" s="164">
        <f>IF(ISBLANK(Nomen.complète!V1847),"-",Nomen.complète!V1847)</f>
        <v>85240000</v>
      </c>
      <c r="B1847" s="189" t="str">
        <f>IF(ISBLANK(Nomen.complète!W1847),"-",Nomen.complète!W1847)</f>
        <v>Spécialiste en photographie, dipl.</v>
      </c>
      <c r="C1847" s="190">
        <f>IF(ISBLANK(Nomen.complète!X1847),"-",Nomen.complète!X1847)</f>
        <v>18</v>
      </c>
      <c r="D1847" s="190">
        <f>IF(ISBLANK(Nomen.complète!Y1847),"-",Nomen.complète!Y1847)</f>
        <v>65</v>
      </c>
      <c r="E1847" s="190">
        <f>IF(ISBLANK(Nomen.complète!Z1847),"-",Nomen.complète!Z1847)</f>
        <v>1</v>
      </c>
      <c r="F1847" s="190">
        <f>IF(ISBLANK(Nomen.complète!AA1847),"-",Nomen.complète!AA1847)</f>
        <v>5</v>
      </c>
      <c r="G1847" s="191">
        <f>IF(ISBLANK(Nomen.complète!AB1847),"-",Nomen.complète!AB1847)</f>
        <v>90</v>
      </c>
      <c r="H1847" s="191">
        <f>IF(ISBLANK(Nomen.complète!AC1847),"-",Nomen.complète!AC1847)</f>
        <v>0</v>
      </c>
    </row>
    <row r="1848" spans="1:8" x14ac:dyDescent="0.2">
      <c r="A1848" s="164">
        <f>IF(ISBLANK(Nomen.complète!V1848),"-",Nomen.complète!V1848)</f>
        <v>75165000</v>
      </c>
      <c r="B1848" s="189" t="str">
        <f>IF(ISBLANK(Nomen.complète!W1848),"-",Nomen.complète!W1848)</f>
        <v>Spécialiste en produits diététiques BF</v>
      </c>
      <c r="C1848" s="190">
        <f>IF(ISBLANK(Nomen.complète!X1848),"-",Nomen.complète!X1848)</f>
        <v>18</v>
      </c>
      <c r="D1848" s="190">
        <f>IF(ISBLANK(Nomen.complète!Y1848),"-",Nomen.complète!Y1848)</f>
        <v>65</v>
      </c>
      <c r="E1848" s="190">
        <f>IF(ISBLANK(Nomen.complète!Z1848),"-",Nomen.complète!Z1848)</f>
        <v>1</v>
      </c>
      <c r="F1848" s="190">
        <f>IF(ISBLANK(Nomen.complète!AA1848),"-",Nomen.complète!AA1848)</f>
        <v>5</v>
      </c>
      <c r="G1848" s="191">
        <f>IF(ISBLANK(Nomen.complète!AB1848),"-",Nomen.complète!AB1848)</f>
        <v>90</v>
      </c>
      <c r="H1848" s="191">
        <f>IF(ISBLANK(Nomen.complète!AC1848),"-",Nomen.complète!AC1848)</f>
        <v>0</v>
      </c>
    </row>
    <row r="1849" spans="1:8" x14ac:dyDescent="0.2">
      <c r="A1849" s="164">
        <f>IF(ISBLANK(Nomen.complète!V1849),"-",Nomen.complète!V1849)</f>
        <v>86407001</v>
      </c>
      <c r="B1849" s="189" t="str">
        <f>IF(ISBLANK(Nomen.complète!W1849),"-",Nomen.complète!W1849)</f>
        <v>Spécialiste en promotion de l'activité physique et de la santé BF (dès 2018) - Orientation éducation corporelle et du mouvement</v>
      </c>
      <c r="C1849" s="190">
        <f>IF(ISBLANK(Nomen.complète!X1849),"-",Nomen.complète!X1849)</f>
        <v>18</v>
      </c>
      <c r="D1849" s="190">
        <f>IF(ISBLANK(Nomen.complète!Y1849),"-",Nomen.complète!Y1849)</f>
        <v>65</v>
      </c>
      <c r="E1849" s="190">
        <f>IF(ISBLANK(Nomen.complète!Z1849),"-",Nomen.complète!Z1849)</f>
        <v>1</v>
      </c>
      <c r="F1849" s="190">
        <f>IF(ISBLANK(Nomen.complète!AA1849),"-",Nomen.complète!AA1849)</f>
        <v>5</v>
      </c>
      <c r="G1849" s="191">
        <f>IF(ISBLANK(Nomen.complète!AB1849),"-",Nomen.complète!AB1849)</f>
        <v>90</v>
      </c>
      <c r="H1849" s="191">
        <f>IF(ISBLANK(Nomen.complète!AC1849),"-",Nomen.complète!AC1849)</f>
        <v>0</v>
      </c>
    </row>
    <row r="1850" spans="1:8" x14ac:dyDescent="0.2">
      <c r="A1850" s="164">
        <f>IF(ISBLANK(Nomen.complète!V1850),"-",Nomen.complète!V1850)</f>
        <v>83120000</v>
      </c>
      <c r="B1850" s="189" t="str">
        <f>IF(ISBLANK(Nomen.complète!W1850),"-",Nomen.complète!W1850)</f>
        <v>Spécialiste en protection incendie BF</v>
      </c>
      <c r="C1850" s="190">
        <f>IF(ISBLANK(Nomen.complète!X1850),"-",Nomen.complète!X1850)</f>
        <v>18</v>
      </c>
      <c r="D1850" s="190">
        <f>IF(ISBLANK(Nomen.complète!Y1850),"-",Nomen.complète!Y1850)</f>
        <v>65</v>
      </c>
      <c r="E1850" s="190">
        <f>IF(ISBLANK(Nomen.complète!Z1850),"-",Nomen.complète!Z1850)</f>
        <v>1</v>
      </c>
      <c r="F1850" s="190">
        <f>IF(ISBLANK(Nomen.complète!AA1850),"-",Nomen.complète!AA1850)</f>
        <v>5</v>
      </c>
      <c r="G1850" s="191">
        <f>IF(ISBLANK(Nomen.complète!AB1850),"-",Nomen.complète!AB1850)</f>
        <v>90</v>
      </c>
      <c r="H1850" s="191">
        <f>IF(ISBLANK(Nomen.complète!AC1850),"-",Nomen.complète!AC1850)</f>
        <v>0</v>
      </c>
    </row>
    <row r="1851" spans="1:8" x14ac:dyDescent="0.2">
      <c r="A1851" s="164">
        <f>IF(ISBLANK(Nomen.complète!V1851),"-",Nomen.complète!V1851)</f>
        <v>77850000</v>
      </c>
      <c r="B1851" s="189" t="str">
        <f>IF(ISBLANK(Nomen.complète!W1851),"-",Nomen.complète!W1851)</f>
        <v>Spécialiste en prévoyance en faveur du personnel BF</v>
      </c>
      <c r="C1851" s="190">
        <f>IF(ISBLANK(Nomen.complète!X1851),"-",Nomen.complète!X1851)</f>
        <v>18</v>
      </c>
      <c r="D1851" s="190">
        <f>IF(ISBLANK(Nomen.complète!Y1851),"-",Nomen.complète!Y1851)</f>
        <v>65</v>
      </c>
      <c r="E1851" s="190">
        <f>IF(ISBLANK(Nomen.complète!Z1851),"-",Nomen.complète!Z1851)</f>
        <v>1</v>
      </c>
      <c r="F1851" s="190">
        <f>IF(ISBLANK(Nomen.complète!AA1851),"-",Nomen.complète!AA1851)</f>
        <v>5</v>
      </c>
      <c r="G1851" s="191">
        <f>IF(ISBLANK(Nomen.complète!AB1851),"-",Nomen.complète!AB1851)</f>
        <v>90</v>
      </c>
      <c r="H1851" s="191">
        <f>IF(ISBLANK(Nomen.complète!AC1851),"-",Nomen.complète!AC1851)</f>
        <v>0</v>
      </c>
    </row>
    <row r="1852" spans="1:8" x14ac:dyDescent="0.2">
      <c r="A1852" s="164">
        <f>IF(ISBLANK(Nomen.complète!V1852),"-",Nomen.complète!V1852)</f>
        <v>86150000</v>
      </c>
      <c r="B1852" s="189" t="str">
        <f>IF(ISBLANK(Nomen.complète!W1852),"-",Nomen.complète!W1852)</f>
        <v>Spécialiste en pédagogie du mouvement (tertiaire - non réglementé)</v>
      </c>
      <c r="C1852" s="190">
        <f>IF(ISBLANK(Nomen.complète!X1852),"-",Nomen.complète!X1852)</f>
        <v>18</v>
      </c>
      <c r="D1852" s="190">
        <f>IF(ISBLANK(Nomen.complète!Y1852),"-",Nomen.complète!Y1852)</f>
        <v>65</v>
      </c>
      <c r="E1852" s="190">
        <f>IF(ISBLANK(Nomen.complète!Z1852),"-",Nomen.complète!Z1852)</f>
        <v>1</v>
      </c>
      <c r="F1852" s="190">
        <f>IF(ISBLANK(Nomen.complète!AA1852),"-",Nomen.complète!AA1852)</f>
        <v>5</v>
      </c>
      <c r="G1852" s="191">
        <f>IF(ISBLANK(Nomen.complète!AB1852),"-",Nomen.complète!AB1852)</f>
        <v>90</v>
      </c>
      <c r="H1852" s="191">
        <f>IF(ISBLANK(Nomen.complète!AC1852),"-",Nomen.complète!AC1852)</f>
        <v>0</v>
      </c>
    </row>
    <row r="1853" spans="1:8" x14ac:dyDescent="0.2">
      <c r="A1853" s="164">
        <f>IF(ISBLANK(Nomen.complète!V1853),"-",Nomen.complète!V1853)</f>
        <v>77500000</v>
      </c>
      <c r="B1853" s="189" t="str">
        <f>IF(ISBLANK(Nomen.complète!W1853),"-",Nomen.complète!W1853)</f>
        <v>Spécialiste en relations publiques BF</v>
      </c>
      <c r="C1853" s="190">
        <f>IF(ISBLANK(Nomen.complète!X1853),"-",Nomen.complète!X1853)</f>
        <v>18</v>
      </c>
      <c r="D1853" s="190">
        <f>IF(ISBLANK(Nomen.complète!Y1853),"-",Nomen.complète!Y1853)</f>
        <v>65</v>
      </c>
      <c r="E1853" s="190">
        <f>IF(ISBLANK(Nomen.complète!Z1853),"-",Nomen.complète!Z1853)</f>
        <v>1</v>
      </c>
      <c r="F1853" s="190">
        <f>IF(ISBLANK(Nomen.complète!AA1853),"-",Nomen.complète!AA1853)</f>
        <v>5</v>
      </c>
      <c r="G1853" s="191">
        <f>IF(ISBLANK(Nomen.complète!AB1853),"-",Nomen.complète!AB1853)</f>
        <v>90</v>
      </c>
      <c r="H1853" s="191">
        <f>IF(ISBLANK(Nomen.complète!AC1853),"-",Nomen.complète!AC1853)</f>
        <v>0</v>
      </c>
    </row>
    <row r="1854" spans="1:8" x14ac:dyDescent="0.2">
      <c r="A1854" s="164">
        <f>IF(ISBLANK(Nomen.complète!V1854),"-",Nomen.complète!V1854)</f>
        <v>73580001</v>
      </c>
      <c r="B1854" s="189" t="str">
        <f>IF(ISBLANK(Nomen.complète!W1854),"-",Nomen.complète!W1854)</f>
        <v>Spécialiste en ressources humaines BF - Gestion du personnel en entreprise</v>
      </c>
      <c r="C1854" s="190">
        <f>IF(ISBLANK(Nomen.complète!X1854),"-",Nomen.complète!X1854)</f>
        <v>18</v>
      </c>
      <c r="D1854" s="190">
        <f>IF(ISBLANK(Nomen.complète!Y1854),"-",Nomen.complète!Y1854)</f>
        <v>65</v>
      </c>
      <c r="E1854" s="190">
        <f>IF(ISBLANK(Nomen.complète!Z1854),"-",Nomen.complète!Z1854)</f>
        <v>1</v>
      </c>
      <c r="F1854" s="190">
        <f>IF(ISBLANK(Nomen.complète!AA1854),"-",Nomen.complète!AA1854)</f>
        <v>5</v>
      </c>
      <c r="G1854" s="191">
        <f>IF(ISBLANK(Nomen.complète!AB1854),"-",Nomen.complète!AB1854)</f>
        <v>90</v>
      </c>
      <c r="H1854" s="191">
        <f>IF(ISBLANK(Nomen.complète!AC1854),"-",Nomen.complète!AC1854)</f>
        <v>0</v>
      </c>
    </row>
    <row r="1855" spans="1:8" x14ac:dyDescent="0.2">
      <c r="A1855" s="164">
        <f>IF(ISBLANK(Nomen.complète!V1855),"-",Nomen.complète!V1855)</f>
        <v>73580003</v>
      </c>
      <c r="B1855" s="189" t="str">
        <f>IF(ISBLANK(Nomen.complète!W1855),"-",Nomen.complète!W1855)</f>
        <v>Spécialiste en ressources humaines BF - Placement privé et location de services</v>
      </c>
      <c r="C1855" s="190">
        <f>IF(ISBLANK(Nomen.complète!X1855),"-",Nomen.complète!X1855)</f>
        <v>18</v>
      </c>
      <c r="D1855" s="190">
        <f>IF(ISBLANK(Nomen.complète!Y1855),"-",Nomen.complète!Y1855)</f>
        <v>65</v>
      </c>
      <c r="E1855" s="190">
        <f>IF(ISBLANK(Nomen.complète!Z1855),"-",Nomen.complète!Z1855)</f>
        <v>1</v>
      </c>
      <c r="F1855" s="190">
        <f>IF(ISBLANK(Nomen.complète!AA1855),"-",Nomen.complète!AA1855)</f>
        <v>5</v>
      </c>
      <c r="G1855" s="191">
        <f>IF(ISBLANK(Nomen.complète!AB1855),"-",Nomen.complète!AB1855)</f>
        <v>90</v>
      </c>
      <c r="H1855" s="191">
        <f>IF(ISBLANK(Nomen.complète!AC1855),"-",Nomen.complète!AC1855)</f>
        <v>0</v>
      </c>
    </row>
    <row r="1856" spans="1:8" x14ac:dyDescent="0.2">
      <c r="A1856" s="164">
        <f>IF(ISBLANK(Nomen.complète!V1856),"-",Nomen.complète!V1856)</f>
        <v>73580002</v>
      </c>
      <c r="B1856" s="189" t="str">
        <f>IF(ISBLANK(Nomen.complète!W1856),"-",Nomen.complète!W1856)</f>
        <v>Spécialiste en ressources humaines BF - Placement public et conseil en personnel</v>
      </c>
      <c r="C1856" s="190">
        <f>IF(ISBLANK(Nomen.complète!X1856),"-",Nomen.complète!X1856)</f>
        <v>18</v>
      </c>
      <c r="D1856" s="190">
        <f>IF(ISBLANK(Nomen.complète!Y1856),"-",Nomen.complète!Y1856)</f>
        <v>65</v>
      </c>
      <c r="E1856" s="190">
        <f>IF(ISBLANK(Nomen.complète!Z1856),"-",Nomen.complète!Z1856)</f>
        <v>1</v>
      </c>
      <c r="F1856" s="190">
        <f>IF(ISBLANK(Nomen.complète!AA1856),"-",Nomen.complète!AA1856)</f>
        <v>5</v>
      </c>
      <c r="G1856" s="191">
        <f>IF(ISBLANK(Nomen.complète!AB1856),"-",Nomen.complète!AB1856)</f>
        <v>90</v>
      </c>
      <c r="H1856" s="191">
        <f>IF(ISBLANK(Nomen.complète!AC1856),"-",Nomen.complète!AC1856)</f>
        <v>0</v>
      </c>
    </row>
    <row r="1857" spans="1:8" x14ac:dyDescent="0.2">
      <c r="A1857" s="164">
        <f>IF(ISBLANK(Nomen.complète!V1857),"-",Nomen.complète!V1857)</f>
        <v>73570000</v>
      </c>
      <c r="B1857" s="189" t="str">
        <f>IF(ISBLANK(Nomen.complète!W1857),"-",Nomen.complète!W1857)</f>
        <v>Spécialiste en ressources humaines BF - sans autres indications</v>
      </c>
      <c r="C1857" s="190">
        <f>IF(ISBLANK(Nomen.complète!X1857),"-",Nomen.complète!X1857)</f>
        <v>18</v>
      </c>
      <c r="D1857" s="190">
        <f>IF(ISBLANK(Nomen.complète!Y1857),"-",Nomen.complète!Y1857)</f>
        <v>65</v>
      </c>
      <c r="E1857" s="190">
        <f>IF(ISBLANK(Nomen.complète!Z1857),"-",Nomen.complète!Z1857)</f>
        <v>1</v>
      </c>
      <c r="F1857" s="190">
        <f>IF(ISBLANK(Nomen.complète!AA1857),"-",Nomen.complète!AA1857)</f>
        <v>5</v>
      </c>
      <c r="G1857" s="191">
        <f>IF(ISBLANK(Nomen.complète!AB1857),"-",Nomen.complète!AB1857)</f>
        <v>90</v>
      </c>
      <c r="H1857" s="191">
        <f>IF(ISBLANK(Nomen.complète!AC1857),"-",Nomen.complète!AC1857)</f>
        <v>0</v>
      </c>
    </row>
    <row r="1858" spans="1:8" x14ac:dyDescent="0.2">
      <c r="A1858" s="164">
        <f>IF(ISBLANK(Nomen.complète!V1858),"-",Nomen.complète!V1858)</f>
        <v>86740000</v>
      </c>
      <c r="B1858" s="189" t="str">
        <f>IF(ISBLANK(Nomen.complète!W1858),"-",Nomen.complète!W1858)</f>
        <v>Spécialiste en réadaptation de personnes malvoyantes et aveugles, dipl.</v>
      </c>
      <c r="C1858" s="190">
        <f>IF(ISBLANK(Nomen.complète!X1858),"-",Nomen.complète!X1858)</f>
        <v>18</v>
      </c>
      <c r="D1858" s="190">
        <f>IF(ISBLANK(Nomen.complète!Y1858),"-",Nomen.complète!Y1858)</f>
        <v>65</v>
      </c>
      <c r="E1858" s="190">
        <f>IF(ISBLANK(Nomen.complète!Z1858),"-",Nomen.complète!Z1858)</f>
        <v>1</v>
      </c>
      <c r="F1858" s="190">
        <f>IF(ISBLANK(Nomen.complète!AA1858),"-",Nomen.complète!AA1858)</f>
        <v>5</v>
      </c>
      <c r="G1858" s="191">
        <f>IF(ISBLANK(Nomen.complète!AB1858),"-",Nomen.complète!AB1858)</f>
        <v>90</v>
      </c>
      <c r="H1858" s="191">
        <f>IF(ISBLANK(Nomen.complète!AC1858),"-",Nomen.complète!AC1858)</f>
        <v>0</v>
      </c>
    </row>
    <row r="1859" spans="1:8" x14ac:dyDescent="0.2">
      <c r="A1859" s="164">
        <f>IF(ISBLANK(Nomen.complète!V1859),"-",Nomen.complète!V1859)</f>
        <v>77971000</v>
      </c>
      <c r="B1859" s="189" t="str">
        <f>IF(ISBLANK(Nomen.complète!W1859),"-",Nomen.complète!W1859)</f>
        <v>Spécialiste en réalisation publicitaire BF</v>
      </c>
      <c r="C1859" s="190">
        <f>IF(ISBLANK(Nomen.complète!X1859),"-",Nomen.complète!X1859)</f>
        <v>18</v>
      </c>
      <c r="D1859" s="190">
        <f>IF(ISBLANK(Nomen.complète!Y1859),"-",Nomen.complète!Y1859)</f>
        <v>65</v>
      </c>
      <c r="E1859" s="190">
        <f>IF(ISBLANK(Nomen.complète!Z1859),"-",Nomen.complète!Z1859)</f>
        <v>1</v>
      </c>
      <c r="F1859" s="190">
        <f>IF(ISBLANK(Nomen.complète!AA1859),"-",Nomen.complète!AA1859)</f>
        <v>5</v>
      </c>
      <c r="G1859" s="191">
        <f>IF(ISBLANK(Nomen.complète!AB1859),"-",Nomen.complète!AB1859)</f>
        <v>90</v>
      </c>
      <c r="H1859" s="191">
        <f>IF(ISBLANK(Nomen.complète!AC1859),"-",Nomen.complète!AC1859)</f>
        <v>0</v>
      </c>
    </row>
    <row r="1860" spans="1:8" x14ac:dyDescent="0.2">
      <c r="A1860" s="164">
        <f>IF(ISBLANK(Nomen.complète!V1860),"-",Nomen.complète!V1860)</f>
        <v>57010000</v>
      </c>
      <c r="B1860" s="189" t="str">
        <f>IF(ISBLANK(Nomen.complète!W1860),"-",Nomen.complète!W1860)</f>
        <v>Spécialiste en soin des arbres BF</v>
      </c>
      <c r="C1860" s="190">
        <f>IF(ISBLANK(Nomen.complète!X1860),"-",Nomen.complète!X1860)</f>
        <v>18</v>
      </c>
      <c r="D1860" s="190">
        <f>IF(ISBLANK(Nomen.complète!Y1860),"-",Nomen.complète!Y1860)</f>
        <v>65</v>
      </c>
      <c r="E1860" s="190">
        <f>IF(ISBLANK(Nomen.complète!Z1860),"-",Nomen.complète!Z1860)</f>
        <v>1</v>
      </c>
      <c r="F1860" s="190">
        <f>IF(ISBLANK(Nomen.complète!AA1860),"-",Nomen.complète!AA1860)</f>
        <v>5</v>
      </c>
      <c r="G1860" s="191">
        <f>IF(ISBLANK(Nomen.complète!AB1860),"-",Nomen.complète!AB1860)</f>
        <v>90</v>
      </c>
      <c r="H1860" s="191">
        <f>IF(ISBLANK(Nomen.complète!AC1860),"-",Nomen.complète!AC1860)</f>
        <v>0</v>
      </c>
    </row>
    <row r="1861" spans="1:8" x14ac:dyDescent="0.2">
      <c r="A1861" s="164">
        <f>IF(ISBLANK(Nomen.complète!V1861),"-",Nomen.complète!V1861)</f>
        <v>84340000</v>
      </c>
      <c r="B1861" s="189" t="str">
        <f>IF(ISBLANK(Nomen.complète!W1861),"-",Nomen.complète!W1861)</f>
        <v>Spécialiste en systèmes auditifs BF</v>
      </c>
      <c r="C1861" s="190">
        <f>IF(ISBLANK(Nomen.complète!X1861),"-",Nomen.complète!X1861)</f>
        <v>18</v>
      </c>
      <c r="D1861" s="190">
        <f>IF(ISBLANK(Nomen.complète!Y1861),"-",Nomen.complète!Y1861)</f>
        <v>65</v>
      </c>
      <c r="E1861" s="190">
        <f>IF(ISBLANK(Nomen.complète!Z1861),"-",Nomen.complète!Z1861)</f>
        <v>1</v>
      </c>
      <c r="F1861" s="190">
        <f>IF(ISBLANK(Nomen.complète!AA1861),"-",Nomen.complète!AA1861)</f>
        <v>5</v>
      </c>
      <c r="G1861" s="191">
        <f>IF(ISBLANK(Nomen.complète!AB1861),"-",Nomen.complète!AB1861)</f>
        <v>90</v>
      </c>
      <c r="H1861" s="191">
        <f>IF(ISBLANK(Nomen.complète!AC1861),"-",Nomen.complète!AC1861)</f>
        <v>0</v>
      </c>
    </row>
    <row r="1862" spans="1:8" x14ac:dyDescent="0.2">
      <c r="A1862" s="164">
        <f>IF(ISBLANK(Nomen.complète!V1862),"-",Nomen.complète!V1862)</f>
        <v>71420002</v>
      </c>
      <c r="B1862" s="189" t="str">
        <f>IF(ISBLANK(Nomen.complète!W1862),"-",Nomen.complète!W1862)</f>
        <v>Spécialiste en systèmes thermiques BF - Bois</v>
      </c>
      <c r="C1862" s="190">
        <f>IF(ISBLANK(Nomen.complète!X1862),"-",Nomen.complète!X1862)</f>
        <v>18</v>
      </c>
      <c r="D1862" s="190">
        <f>IF(ISBLANK(Nomen.complète!Y1862),"-",Nomen.complète!Y1862)</f>
        <v>65</v>
      </c>
      <c r="E1862" s="190">
        <f>IF(ISBLANK(Nomen.complète!Z1862),"-",Nomen.complète!Z1862)</f>
        <v>1</v>
      </c>
      <c r="F1862" s="190">
        <f>IF(ISBLANK(Nomen.complète!AA1862),"-",Nomen.complète!AA1862)</f>
        <v>5</v>
      </c>
      <c r="G1862" s="191">
        <f>IF(ISBLANK(Nomen.complète!AB1862),"-",Nomen.complète!AB1862)</f>
        <v>90</v>
      </c>
      <c r="H1862" s="191">
        <f>IF(ISBLANK(Nomen.complète!AC1862),"-",Nomen.complète!AC1862)</f>
        <v>0</v>
      </c>
    </row>
    <row r="1863" spans="1:8" x14ac:dyDescent="0.2">
      <c r="A1863" s="164">
        <f>IF(ISBLANK(Nomen.complète!V1863),"-",Nomen.complète!V1863)</f>
        <v>71420004</v>
      </c>
      <c r="B1863" s="189" t="str">
        <f>IF(ISBLANK(Nomen.complète!W1863),"-",Nomen.complète!W1863)</f>
        <v>Spécialiste en systèmes thermiques BF - Gaz</v>
      </c>
      <c r="C1863" s="190">
        <f>IF(ISBLANK(Nomen.complète!X1863),"-",Nomen.complète!X1863)</f>
        <v>18</v>
      </c>
      <c r="D1863" s="190">
        <f>IF(ISBLANK(Nomen.complète!Y1863),"-",Nomen.complète!Y1863)</f>
        <v>65</v>
      </c>
      <c r="E1863" s="190">
        <f>IF(ISBLANK(Nomen.complète!Z1863),"-",Nomen.complète!Z1863)</f>
        <v>1</v>
      </c>
      <c r="F1863" s="190">
        <f>IF(ISBLANK(Nomen.complète!AA1863),"-",Nomen.complète!AA1863)</f>
        <v>5</v>
      </c>
      <c r="G1863" s="191">
        <f>IF(ISBLANK(Nomen.complète!AB1863),"-",Nomen.complète!AB1863)</f>
        <v>90</v>
      </c>
      <c r="H1863" s="191">
        <f>IF(ISBLANK(Nomen.complète!AC1863),"-",Nomen.complète!AC1863)</f>
        <v>0</v>
      </c>
    </row>
    <row r="1864" spans="1:8" x14ac:dyDescent="0.2">
      <c r="A1864" s="164">
        <f>IF(ISBLANK(Nomen.complète!V1864),"-",Nomen.complète!V1864)</f>
        <v>71420005</v>
      </c>
      <c r="B1864" s="189" t="str">
        <f>IF(ISBLANK(Nomen.complète!W1864),"-",Nomen.complète!W1864)</f>
        <v>Spécialiste en systèmes thermiques BF - Mazout</v>
      </c>
      <c r="C1864" s="190">
        <f>IF(ISBLANK(Nomen.complète!X1864),"-",Nomen.complète!X1864)</f>
        <v>18</v>
      </c>
      <c r="D1864" s="190">
        <f>IF(ISBLANK(Nomen.complète!Y1864),"-",Nomen.complète!Y1864)</f>
        <v>65</v>
      </c>
      <c r="E1864" s="190">
        <f>IF(ISBLANK(Nomen.complète!Z1864),"-",Nomen.complète!Z1864)</f>
        <v>1</v>
      </c>
      <c r="F1864" s="190">
        <f>IF(ISBLANK(Nomen.complète!AA1864),"-",Nomen.complète!AA1864)</f>
        <v>5</v>
      </c>
      <c r="G1864" s="191">
        <f>IF(ISBLANK(Nomen.complète!AB1864),"-",Nomen.complète!AB1864)</f>
        <v>90</v>
      </c>
      <c r="H1864" s="191">
        <f>IF(ISBLANK(Nomen.complète!AC1864),"-",Nomen.complète!AC1864)</f>
        <v>0</v>
      </c>
    </row>
    <row r="1865" spans="1:8" x14ac:dyDescent="0.2">
      <c r="A1865" s="164">
        <f>IF(ISBLANK(Nomen.complète!V1865),"-",Nomen.complète!V1865)</f>
        <v>71420001</v>
      </c>
      <c r="B1865" s="189" t="str">
        <f>IF(ISBLANK(Nomen.complète!W1865),"-",Nomen.complète!W1865)</f>
        <v>Spécialiste en systèmes thermiques BF - Mazout et gaz</v>
      </c>
      <c r="C1865" s="190">
        <f>IF(ISBLANK(Nomen.complète!X1865),"-",Nomen.complète!X1865)</f>
        <v>18</v>
      </c>
      <c r="D1865" s="190">
        <f>IF(ISBLANK(Nomen.complète!Y1865),"-",Nomen.complète!Y1865)</f>
        <v>65</v>
      </c>
      <c r="E1865" s="190">
        <f>IF(ISBLANK(Nomen.complète!Z1865),"-",Nomen.complète!Z1865)</f>
        <v>1</v>
      </c>
      <c r="F1865" s="190">
        <f>IF(ISBLANK(Nomen.complète!AA1865),"-",Nomen.complète!AA1865)</f>
        <v>5</v>
      </c>
      <c r="G1865" s="191">
        <f>IF(ISBLANK(Nomen.complète!AB1865),"-",Nomen.complète!AB1865)</f>
        <v>90</v>
      </c>
      <c r="H1865" s="191">
        <f>IF(ISBLANK(Nomen.complète!AC1865),"-",Nomen.complète!AC1865)</f>
        <v>0</v>
      </c>
    </row>
    <row r="1866" spans="1:8" x14ac:dyDescent="0.2">
      <c r="A1866" s="164">
        <f>IF(ISBLANK(Nomen.complète!V1866),"-",Nomen.complète!V1866)</f>
        <v>71420003</v>
      </c>
      <c r="B1866" s="189" t="str">
        <f>IF(ISBLANK(Nomen.complète!W1866),"-",Nomen.complète!W1866)</f>
        <v>Spécialiste en systèmes thermiques BF - Pompes à chaleur</v>
      </c>
      <c r="C1866" s="190">
        <f>IF(ISBLANK(Nomen.complète!X1866),"-",Nomen.complète!X1866)</f>
        <v>18</v>
      </c>
      <c r="D1866" s="190">
        <f>IF(ISBLANK(Nomen.complète!Y1866),"-",Nomen.complète!Y1866)</f>
        <v>65</v>
      </c>
      <c r="E1866" s="190">
        <f>IF(ISBLANK(Nomen.complète!Z1866),"-",Nomen.complète!Z1866)</f>
        <v>1</v>
      </c>
      <c r="F1866" s="190">
        <f>IF(ISBLANK(Nomen.complète!AA1866),"-",Nomen.complète!AA1866)</f>
        <v>5</v>
      </c>
      <c r="G1866" s="191">
        <f>IF(ISBLANK(Nomen.complète!AB1866),"-",Nomen.complète!AB1866)</f>
        <v>90</v>
      </c>
      <c r="H1866" s="191">
        <f>IF(ISBLANK(Nomen.complète!AC1866),"-",Nomen.complète!AC1866)</f>
        <v>0</v>
      </c>
    </row>
    <row r="1867" spans="1:8" x14ac:dyDescent="0.2">
      <c r="A1867" s="164">
        <f>IF(ISBLANK(Nomen.complète!V1867),"-",Nomen.complète!V1867)</f>
        <v>71420000</v>
      </c>
      <c r="B1867" s="189" t="str">
        <f>IF(ISBLANK(Nomen.complète!W1867),"-",Nomen.complète!W1867)</f>
        <v>Spécialiste en systèmes thermiques BF - sans autres indications</v>
      </c>
      <c r="C1867" s="190">
        <f>IF(ISBLANK(Nomen.complète!X1867),"-",Nomen.complète!X1867)</f>
        <v>18</v>
      </c>
      <c r="D1867" s="190">
        <f>IF(ISBLANK(Nomen.complète!Y1867),"-",Nomen.complète!Y1867)</f>
        <v>65</v>
      </c>
      <c r="E1867" s="190">
        <f>IF(ISBLANK(Nomen.complète!Z1867),"-",Nomen.complète!Z1867)</f>
        <v>1</v>
      </c>
      <c r="F1867" s="190">
        <f>IF(ISBLANK(Nomen.complète!AA1867),"-",Nomen.complète!AA1867)</f>
        <v>5</v>
      </c>
      <c r="G1867" s="191">
        <f>IF(ISBLANK(Nomen.complète!AB1867),"-",Nomen.complète!AB1867)</f>
        <v>90</v>
      </c>
      <c r="H1867" s="191">
        <f>IF(ISBLANK(Nomen.complète!AC1867),"-",Nomen.complète!AC1867)</f>
        <v>0</v>
      </c>
    </row>
    <row r="1868" spans="1:8" x14ac:dyDescent="0.2">
      <c r="A1868" s="164">
        <f>IF(ISBLANK(Nomen.complète!V1868),"-",Nomen.complète!V1868)</f>
        <v>75300000</v>
      </c>
      <c r="B1868" s="189" t="str">
        <f>IF(ISBLANK(Nomen.complète!W1868),"-",Nomen.complète!W1868)</f>
        <v>Spécialiste en tapis et revêtements de sols et de murs BF</v>
      </c>
      <c r="C1868" s="190">
        <f>IF(ISBLANK(Nomen.complète!X1868),"-",Nomen.complète!X1868)</f>
        <v>18</v>
      </c>
      <c r="D1868" s="190">
        <f>IF(ISBLANK(Nomen.complète!Y1868),"-",Nomen.complète!Y1868)</f>
        <v>65</v>
      </c>
      <c r="E1868" s="190">
        <f>IF(ISBLANK(Nomen.complète!Z1868),"-",Nomen.complète!Z1868)</f>
        <v>1</v>
      </c>
      <c r="F1868" s="190">
        <f>IF(ISBLANK(Nomen.complète!AA1868),"-",Nomen.complète!AA1868)</f>
        <v>5</v>
      </c>
      <c r="G1868" s="191">
        <f>IF(ISBLANK(Nomen.complète!AB1868),"-",Nomen.complète!AB1868)</f>
        <v>90</v>
      </c>
      <c r="H1868" s="191">
        <f>IF(ISBLANK(Nomen.complète!AC1868),"-",Nomen.complète!AC1868)</f>
        <v>0</v>
      </c>
    </row>
    <row r="1869" spans="1:8" x14ac:dyDescent="0.2">
      <c r="A1869" s="164">
        <f>IF(ISBLANK(Nomen.complète!V1869),"-",Nomen.complète!V1869)</f>
        <v>61350000</v>
      </c>
      <c r="B1869" s="189" t="str">
        <f>IF(ISBLANK(Nomen.complète!W1869),"-",Nomen.complète!W1869)</f>
        <v>Spécialiste en technologie textile BF</v>
      </c>
      <c r="C1869" s="190">
        <f>IF(ISBLANK(Nomen.complète!X1869),"-",Nomen.complète!X1869)</f>
        <v>18</v>
      </c>
      <c r="D1869" s="190">
        <f>IF(ISBLANK(Nomen.complète!Y1869),"-",Nomen.complète!Y1869)</f>
        <v>65</v>
      </c>
      <c r="E1869" s="190">
        <f>IF(ISBLANK(Nomen.complète!Z1869),"-",Nomen.complète!Z1869)</f>
        <v>1</v>
      </c>
      <c r="F1869" s="190">
        <f>IF(ISBLANK(Nomen.complète!AA1869),"-",Nomen.complète!AA1869)</f>
        <v>5</v>
      </c>
      <c r="G1869" s="191">
        <f>IF(ISBLANK(Nomen.complète!AB1869),"-",Nomen.complète!AB1869)</f>
        <v>90</v>
      </c>
      <c r="H1869" s="191">
        <f>IF(ISBLANK(Nomen.complète!AC1869),"-",Nomen.complète!AC1869)</f>
        <v>0</v>
      </c>
    </row>
    <row r="1870" spans="1:8" x14ac:dyDescent="0.2">
      <c r="A1870" s="164">
        <f>IF(ISBLANK(Nomen.complète!V1870),"-",Nomen.complète!V1870)</f>
        <v>84560000</v>
      </c>
      <c r="B1870" s="189" t="str">
        <f>IF(ISBLANK(Nomen.complète!W1870),"-",Nomen.complète!W1870)</f>
        <v>Spécialiste en technologies de réadaptation BF</v>
      </c>
      <c r="C1870" s="190">
        <f>IF(ISBLANK(Nomen.complète!X1870),"-",Nomen.complète!X1870)</f>
        <v>18</v>
      </c>
      <c r="D1870" s="190">
        <f>IF(ISBLANK(Nomen.complète!Y1870),"-",Nomen.complète!Y1870)</f>
        <v>65</v>
      </c>
      <c r="E1870" s="190">
        <f>IF(ISBLANK(Nomen.complète!Z1870),"-",Nomen.complète!Z1870)</f>
        <v>1</v>
      </c>
      <c r="F1870" s="190">
        <f>IF(ISBLANK(Nomen.complète!AA1870),"-",Nomen.complète!AA1870)</f>
        <v>5</v>
      </c>
      <c r="G1870" s="191">
        <f>IF(ISBLANK(Nomen.complète!AB1870),"-",Nomen.complète!AB1870)</f>
        <v>90</v>
      </c>
      <c r="H1870" s="191">
        <f>IF(ISBLANK(Nomen.complète!AC1870),"-",Nomen.complète!AC1870)</f>
        <v>0</v>
      </c>
    </row>
    <row r="1871" spans="1:8" x14ac:dyDescent="0.2">
      <c r="A1871" s="164">
        <f>IF(ISBLANK(Nomen.complète!V1871),"-",Nomen.complète!V1871)</f>
        <v>71940000</v>
      </c>
      <c r="B1871" s="189" t="str">
        <f>IF(ISBLANK(Nomen.complète!W1871),"-",Nomen.complète!W1871)</f>
        <v>Spécialiste en thermique BF</v>
      </c>
      <c r="C1871" s="190">
        <f>IF(ISBLANK(Nomen.complète!X1871),"-",Nomen.complète!X1871)</f>
        <v>18</v>
      </c>
      <c r="D1871" s="190">
        <f>IF(ISBLANK(Nomen.complète!Y1871),"-",Nomen.complète!Y1871)</f>
        <v>65</v>
      </c>
      <c r="E1871" s="190">
        <f>IF(ISBLANK(Nomen.complète!Z1871),"-",Nomen.complète!Z1871)</f>
        <v>1</v>
      </c>
      <c r="F1871" s="190">
        <f>IF(ISBLANK(Nomen.complète!AA1871),"-",Nomen.complète!AA1871)</f>
        <v>5</v>
      </c>
      <c r="G1871" s="191">
        <f>IF(ISBLANK(Nomen.complète!AB1871),"-",Nomen.complète!AB1871)</f>
        <v>90</v>
      </c>
      <c r="H1871" s="191">
        <f>IF(ISBLANK(Nomen.complète!AC1871),"-",Nomen.complète!AC1871)</f>
        <v>0</v>
      </c>
    </row>
    <row r="1872" spans="1:8" x14ac:dyDescent="0.2">
      <c r="A1872" s="164">
        <f>IF(ISBLANK(Nomen.complète!V1872),"-",Nomen.complète!V1872)</f>
        <v>71390000</v>
      </c>
      <c r="B1872" s="189" t="str">
        <f>IF(ISBLANK(Nomen.complète!W1872),"-",Nomen.complète!W1872)</f>
        <v>Spécialiste en thermique et combustion, dipl.</v>
      </c>
      <c r="C1872" s="190">
        <f>IF(ISBLANK(Nomen.complète!X1872),"-",Nomen.complète!X1872)</f>
        <v>18</v>
      </c>
      <c r="D1872" s="190">
        <f>IF(ISBLANK(Nomen.complète!Y1872),"-",Nomen.complète!Y1872)</f>
        <v>65</v>
      </c>
      <c r="E1872" s="190">
        <f>IF(ISBLANK(Nomen.complète!Z1872),"-",Nomen.complète!Z1872)</f>
        <v>1</v>
      </c>
      <c r="F1872" s="190">
        <f>IF(ISBLANK(Nomen.complète!AA1872),"-",Nomen.complète!AA1872)</f>
        <v>5</v>
      </c>
      <c r="G1872" s="191">
        <f>IF(ISBLANK(Nomen.complète!AB1872),"-",Nomen.complète!AB1872)</f>
        <v>90</v>
      </c>
      <c r="H1872" s="191">
        <f>IF(ISBLANK(Nomen.complète!AC1872),"-",Nomen.complète!AC1872)</f>
        <v>0</v>
      </c>
    </row>
    <row r="1873" spans="1:8" x14ac:dyDescent="0.2">
      <c r="A1873" s="164">
        <f>IF(ISBLANK(Nomen.complète!V1873),"-",Nomen.complète!V1873)</f>
        <v>86390000</v>
      </c>
      <c r="B1873" s="189" t="str">
        <f>IF(ISBLANK(Nomen.complète!W1873),"-",Nomen.complète!W1873)</f>
        <v>Spécialiste en thérapie d'apprentissage (tertiaire - non réglementé)</v>
      </c>
      <c r="C1873" s="190">
        <f>IF(ISBLANK(Nomen.complète!X1873),"-",Nomen.complète!X1873)</f>
        <v>18</v>
      </c>
      <c r="D1873" s="190">
        <f>IF(ISBLANK(Nomen.complète!Y1873),"-",Nomen.complète!Y1873)</f>
        <v>65</v>
      </c>
      <c r="E1873" s="190">
        <f>IF(ISBLANK(Nomen.complète!Z1873),"-",Nomen.complète!Z1873)</f>
        <v>1</v>
      </c>
      <c r="F1873" s="190">
        <f>IF(ISBLANK(Nomen.complète!AA1873),"-",Nomen.complète!AA1873)</f>
        <v>5</v>
      </c>
      <c r="G1873" s="191">
        <f>IF(ISBLANK(Nomen.complète!AB1873),"-",Nomen.complète!AB1873)</f>
        <v>90</v>
      </c>
      <c r="H1873" s="191">
        <f>IF(ISBLANK(Nomen.complète!AC1873),"-",Nomen.complète!AC1873)</f>
        <v>0</v>
      </c>
    </row>
    <row r="1874" spans="1:8" x14ac:dyDescent="0.2">
      <c r="A1874" s="164">
        <f>IF(ISBLANK(Nomen.complète!V1874),"-",Nomen.complète!V1874)</f>
        <v>79200000</v>
      </c>
      <c r="B1874" s="189" t="str">
        <f>IF(ISBLANK(Nomen.complète!W1874),"-",Nomen.complète!W1874)</f>
        <v>Spécialiste en transports publics BF</v>
      </c>
      <c r="C1874" s="190">
        <f>IF(ISBLANK(Nomen.complète!X1874),"-",Nomen.complète!X1874)</f>
        <v>18</v>
      </c>
      <c r="D1874" s="190">
        <f>IF(ISBLANK(Nomen.complète!Y1874),"-",Nomen.complète!Y1874)</f>
        <v>65</v>
      </c>
      <c r="E1874" s="190">
        <f>IF(ISBLANK(Nomen.complète!Z1874),"-",Nomen.complète!Z1874)</f>
        <v>1</v>
      </c>
      <c r="F1874" s="190">
        <f>IF(ISBLANK(Nomen.complète!AA1874),"-",Nomen.complète!AA1874)</f>
        <v>5</v>
      </c>
      <c r="G1874" s="191">
        <f>IF(ISBLANK(Nomen.complète!AB1874),"-",Nomen.complète!AB1874)</f>
        <v>90</v>
      </c>
      <c r="H1874" s="191">
        <f>IF(ISBLANK(Nomen.complète!AC1874),"-",Nomen.complète!AC1874)</f>
        <v>0</v>
      </c>
    </row>
    <row r="1875" spans="1:8" x14ac:dyDescent="0.2">
      <c r="A1875" s="164">
        <f>IF(ISBLANK(Nomen.complète!V1875),"-",Nomen.complète!V1875)</f>
        <v>70130000</v>
      </c>
      <c r="B1875" s="189" t="str">
        <f>IF(ISBLANK(Nomen.complète!W1875),"-",Nomen.complète!W1875)</f>
        <v>Spécialiste en vernissage industriel BF</v>
      </c>
      <c r="C1875" s="190">
        <f>IF(ISBLANK(Nomen.complète!X1875),"-",Nomen.complète!X1875)</f>
        <v>18</v>
      </c>
      <c r="D1875" s="190">
        <f>IF(ISBLANK(Nomen.complète!Y1875),"-",Nomen.complète!Y1875)</f>
        <v>65</v>
      </c>
      <c r="E1875" s="190">
        <f>IF(ISBLANK(Nomen.complète!Z1875),"-",Nomen.complète!Z1875)</f>
        <v>1</v>
      </c>
      <c r="F1875" s="190">
        <f>IF(ISBLANK(Nomen.complète!AA1875),"-",Nomen.complète!AA1875)</f>
        <v>5</v>
      </c>
      <c r="G1875" s="191">
        <f>IF(ISBLANK(Nomen.complète!AB1875),"-",Nomen.complète!AB1875)</f>
        <v>90</v>
      </c>
      <c r="H1875" s="191">
        <f>IF(ISBLANK(Nomen.complète!AC1875),"-",Nomen.complète!AC1875)</f>
        <v>0</v>
      </c>
    </row>
    <row r="1876" spans="1:8" x14ac:dyDescent="0.2">
      <c r="A1876" s="164">
        <f>IF(ISBLANK(Nomen.complète!V1876),"-",Nomen.complète!V1876)</f>
        <v>73060000</v>
      </c>
      <c r="B1876" s="189" t="str">
        <f>IF(ISBLANK(Nomen.complète!W1876),"-",Nomen.complète!W1876)</f>
        <v>Spécialiste en économie bancaire BF</v>
      </c>
      <c r="C1876" s="190">
        <f>IF(ISBLANK(Nomen.complète!X1876),"-",Nomen.complète!X1876)</f>
        <v>18</v>
      </c>
      <c r="D1876" s="190">
        <f>IF(ISBLANK(Nomen.complète!Y1876),"-",Nomen.complète!Y1876)</f>
        <v>65</v>
      </c>
      <c r="E1876" s="190">
        <f>IF(ISBLANK(Nomen.complète!Z1876),"-",Nomen.complète!Z1876)</f>
        <v>1</v>
      </c>
      <c r="F1876" s="190">
        <f>IF(ISBLANK(Nomen.complète!AA1876),"-",Nomen.complète!AA1876)</f>
        <v>5</v>
      </c>
      <c r="G1876" s="191">
        <f>IF(ISBLANK(Nomen.complète!AB1876),"-",Nomen.complète!AB1876)</f>
        <v>90</v>
      </c>
      <c r="H1876" s="191">
        <f>IF(ISBLANK(Nomen.complète!AC1876),"-",Nomen.complète!AC1876)</f>
        <v>0</v>
      </c>
    </row>
    <row r="1877" spans="1:8" x14ac:dyDescent="0.2">
      <c r="A1877" s="164">
        <f>IF(ISBLANK(Nomen.complète!V1877),"-",Nomen.complète!V1877)</f>
        <v>69480000</v>
      </c>
      <c r="B1877" s="189" t="str">
        <f>IF(ISBLANK(Nomen.complète!W1877),"-",Nomen.complète!W1877)</f>
        <v>Spécialiste minage BF</v>
      </c>
      <c r="C1877" s="190">
        <f>IF(ISBLANK(Nomen.complète!X1877),"-",Nomen.complète!X1877)</f>
        <v>18</v>
      </c>
      <c r="D1877" s="190">
        <f>IF(ISBLANK(Nomen.complète!Y1877),"-",Nomen.complète!Y1877)</f>
        <v>65</v>
      </c>
      <c r="E1877" s="190">
        <f>IF(ISBLANK(Nomen.complète!Z1877),"-",Nomen.complète!Z1877)</f>
        <v>1</v>
      </c>
      <c r="F1877" s="190">
        <f>IF(ISBLANK(Nomen.complète!AA1877),"-",Nomen.complète!AA1877)</f>
        <v>5</v>
      </c>
      <c r="G1877" s="191">
        <f>IF(ISBLANK(Nomen.complète!AB1877),"-",Nomen.complète!AB1877)</f>
        <v>90</v>
      </c>
      <c r="H1877" s="191">
        <f>IF(ISBLANK(Nomen.complète!AC1877),"-",Nomen.complète!AC1877)</f>
        <v>0</v>
      </c>
    </row>
    <row r="1878" spans="1:8" x14ac:dyDescent="0.2">
      <c r="A1878" s="164">
        <f>IF(ISBLANK(Nomen.complète!V1878),"-",Nomen.complète!V1878)</f>
        <v>75495000</v>
      </c>
      <c r="B1878" s="189" t="str">
        <f>IF(ISBLANK(Nomen.complète!W1878),"-",Nomen.complète!W1878)</f>
        <v>Spécialiste pharmaceutique BF</v>
      </c>
      <c r="C1878" s="190">
        <f>IF(ISBLANK(Nomen.complète!X1878),"-",Nomen.complète!X1878)</f>
        <v>18</v>
      </c>
      <c r="D1878" s="190">
        <f>IF(ISBLANK(Nomen.complète!Y1878),"-",Nomen.complète!Y1878)</f>
        <v>65</v>
      </c>
      <c r="E1878" s="190">
        <f>IF(ISBLANK(Nomen.complète!Z1878),"-",Nomen.complète!Z1878)</f>
        <v>1</v>
      </c>
      <c r="F1878" s="190">
        <f>IF(ISBLANK(Nomen.complète!AA1878),"-",Nomen.complète!AA1878)</f>
        <v>5</v>
      </c>
      <c r="G1878" s="191">
        <f>IF(ISBLANK(Nomen.complète!AB1878),"-",Nomen.complète!AB1878)</f>
        <v>90</v>
      </c>
      <c r="H1878" s="191">
        <f>IF(ISBLANK(Nomen.complète!AC1878),"-",Nomen.complète!AC1878)</f>
        <v>0</v>
      </c>
    </row>
    <row r="1879" spans="1:8" x14ac:dyDescent="0.2">
      <c r="A1879" s="164">
        <f>IF(ISBLANK(Nomen.complète!V1879),"-",Nomen.complète!V1879)</f>
        <v>64550000</v>
      </c>
      <c r="B1879" s="189" t="str">
        <f>IF(ISBLANK(Nomen.complète!W1879),"-",Nomen.complète!W1879)</f>
        <v>Spécialiste pneumatique BF</v>
      </c>
      <c r="C1879" s="190">
        <f>IF(ISBLANK(Nomen.complète!X1879),"-",Nomen.complète!X1879)</f>
        <v>18</v>
      </c>
      <c r="D1879" s="190">
        <f>IF(ISBLANK(Nomen.complète!Y1879),"-",Nomen.complète!Y1879)</f>
        <v>65</v>
      </c>
      <c r="E1879" s="190">
        <f>IF(ISBLANK(Nomen.complète!Z1879),"-",Nomen.complète!Z1879)</f>
        <v>1</v>
      </c>
      <c r="F1879" s="190">
        <f>IF(ISBLANK(Nomen.complète!AA1879),"-",Nomen.complète!AA1879)</f>
        <v>5</v>
      </c>
      <c r="G1879" s="191">
        <f>IF(ISBLANK(Nomen.complète!AB1879),"-",Nomen.complète!AB1879)</f>
        <v>90</v>
      </c>
      <c r="H1879" s="191">
        <f>IF(ISBLANK(Nomen.complète!AC1879),"-",Nomen.complète!AC1879)</f>
        <v>0</v>
      </c>
    </row>
    <row r="1880" spans="1:8" x14ac:dyDescent="0.2">
      <c r="A1880" s="164">
        <f>IF(ISBLANK(Nomen.complète!V1880),"-",Nomen.complète!V1880)</f>
        <v>71210000</v>
      </c>
      <c r="B1880" s="189" t="str">
        <f>IF(ISBLANK(Nomen.complète!W1880),"-",Nomen.complète!W1880)</f>
        <v>Spécialiste pour installations de traitement des déchets BF</v>
      </c>
      <c r="C1880" s="190">
        <f>IF(ISBLANK(Nomen.complète!X1880),"-",Nomen.complète!X1880)</f>
        <v>18</v>
      </c>
      <c r="D1880" s="190">
        <f>IF(ISBLANK(Nomen.complète!Y1880),"-",Nomen.complète!Y1880)</f>
        <v>65</v>
      </c>
      <c r="E1880" s="190">
        <f>IF(ISBLANK(Nomen.complète!Z1880),"-",Nomen.complète!Z1880)</f>
        <v>1</v>
      </c>
      <c r="F1880" s="190">
        <f>IF(ISBLANK(Nomen.complète!AA1880),"-",Nomen.complète!AA1880)</f>
        <v>5</v>
      </c>
      <c r="G1880" s="191">
        <f>IF(ISBLANK(Nomen.complète!AB1880),"-",Nomen.complète!AB1880)</f>
        <v>90</v>
      </c>
      <c r="H1880" s="191">
        <f>IF(ISBLANK(Nomen.complète!AC1880),"-",Nomen.complète!AC1880)</f>
        <v>0</v>
      </c>
    </row>
    <row r="1881" spans="1:8" x14ac:dyDescent="0.2">
      <c r="A1881" s="164">
        <f>IF(ISBLANK(Nomen.complète!V1881),"-",Nomen.complète!V1881)</f>
        <v>71510000</v>
      </c>
      <c r="B1881" s="189" t="str">
        <f>IF(ISBLANK(Nomen.complète!W1881),"-",Nomen.complète!W1881)</f>
        <v>Spécialiste pour la sécurité des citernes BF</v>
      </c>
      <c r="C1881" s="190">
        <f>IF(ISBLANK(Nomen.complète!X1881),"-",Nomen.complète!X1881)</f>
        <v>18</v>
      </c>
      <c r="D1881" s="190">
        <f>IF(ISBLANK(Nomen.complète!Y1881),"-",Nomen.complète!Y1881)</f>
        <v>65</v>
      </c>
      <c r="E1881" s="190">
        <f>IF(ISBLANK(Nomen.complète!Z1881),"-",Nomen.complète!Z1881)</f>
        <v>1</v>
      </c>
      <c r="F1881" s="190">
        <f>IF(ISBLANK(Nomen.complète!AA1881),"-",Nomen.complète!AA1881)</f>
        <v>5</v>
      </c>
      <c r="G1881" s="191">
        <f>IF(ISBLANK(Nomen.complète!AB1881),"-",Nomen.complète!AB1881)</f>
        <v>90</v>
      </c>
      <c r="H1881" s="191">
        <f>IF(ISBLANK(Nomen.complète!AC1881),"-",Nomen.complète!AC1881)</f>
        <v>0</v>
      </c>
    </row>
    <row r="1882" spans="1:8" x14ac:dyDescent="0.2">
      <c r="A1882" s="164">
        <f>IF(ISBLANK(Nomen.complète!V1882),"-",Nomen.complète!V1882)</f>
        <v>71510002</v>
      </c>
      <c r="B1882" s="189" t="str">
        <f>IF(ISBLANK(Nomen.complète!W1882),"-",Nomen.complète!W1882)</f>
        <v>Spécialiste pour la sécurité des citernes BF - Appareils de protection des eaux</v>
      </c>
      <c r="C1882" s="190">
        <f>IF(ISBLANK(Nomen.complète!X1882),"-",Nomen.complète!X1882)</f>
        <v>18</v>
      </c>
      <c r="D1882" s="190">
        <f>IF(ISBLANK(Nomen.complète!Y1882),"-",Nomen.complète!Y1882)</f>
        <v>65</v>
      </c>
      <c r="E1882" s="190">
        <f>IF(ISBLANK(Nomen.complète!Z1882),"-",Nomen.complète!Z1882)</f>
        <v>1</v>
      </c>
      <c r="F1882" s="190">
        <f>IF(ISBLANK(Nomen.complète!AA1882),"-",Nomen.complète!AA1882)</f>
        <v>5</v>
      </c>
      <c r="G1882" s="191">
        <f>IF(ISBLANK(Nomen.complète!AB1882),"-",Nomen.complète!AB1882)</f>
        <v>90</v>
      </c>
      <c r="H1882" s="191">
        <f>IF(ISBLANK(Nomen.complète!AC1882),"-",Nomen.complète!AC1882)</f>
        <v>0</v>
      </c>
    </row>
    <row r="1883" spans="1:8" x14ac:dyDescent="0.2">
      <c r="A1883" s="164">
        <f>IF(ISBLANK(Nomen.complète!V1883),"-",Nomen.complète!V1883)</f>
        <v>71510001</v>
      </c>
      <c r="B1883" s="189" t="str">
        <f>IF(ISBLANK(Nomen.complète!W1883),"-",Nomen.complète!W1883)</f>
        <v>Spécialiste pour la sécurité des citernes BF - Contrôle des citernes</v>
      </c>
      <c r="C1883" s="190">
        <f>IF(ISBLANK(Nomen.complète!X1883),"-",Nomen.complète!X1883)</f>
        <v>18</v>
      </c>
      <c r="D1883" s="190">
        <f>IF(ISBLANK(Nomen.complète!Y1883),"-",Nomen.complète!Y1883)</f>
        <v>65</v>
      </c>
      <c r="E1883" s="190">
        <f>IF(ISBLANK(Nomen.complète!Z1883),"-",Nomen.complète!Z1883)</f>
        <v>1</v>
      </c>
      <c r="F1883" s="190">
        <f>IF(ISBLANK(Nomen.complète!AA1883),"-",Nomen.complète!AA1883)</f>
        <v>5</v>
      </c>
      <c r="G1883" s="191">
        <f>IF(ISBLANK(Nomen.complète!AB1883),"-",Nomen.complète!AB1883)</f>
        <v>90</v>
      </c>
      <c r="H1883" s="191">
        <f>IF(ISBLANK(Nomen.complète!AC1883),"-",Nomen.complète!AC1883)</f>
        <v>0</v>
      </c>
    </row>
    <row r="1884" spans="1:8" x14ac:dyDescent="0.2">
      <c r="A1884" s="164">
        <f>IF(ISBLANK(Nomen.complète!V1884),"-",Nomen.complète!V1884)</f>
        <v>84275000</v>
      </c>
      <c r="B1884" s="189" t="str">
        <f>IF(ISBLANK(Nomen.complète!W1884),"-",Nomen.complète!W1884)</f>
        <v>Spécialiste soins de longue durée et accompagnement BF</v>
      </c>
      <c r="C1884" s="190">
        <f>IF(ISBLANK(Nomen.complète!X1884),"-",Nomen.complète!X1884)</f>
        <v>18</v>
      </c>
      <c r="D1884" s="190">
        <f>IF(ISBLANK(Nomen.complète!Y1884),"-",Nomen.complète!Y1884)</f>
        <v>65</v>
      </c>
      <c r="E1884" s="190">
        <f>IF(ISBLANK(Nomen.complète!Z1884),"-",Nomen.complète!Z1884)</f>
        <v>1</v>
      </c>
      <c r="F1884" s="190">
        <f>IF(ISBLANK(Nomen.complète!AA1884),"-",Nomen.complète!AA1884)</f>
        <v>5</v>
      </c>
      <c r="G1884" s="191">
        <f>IF(ISBLANK(Nomen.complète!AB1884),"-",Nomen.complète!AB1884)</f>
        <v>90</v>
      </c>
      <c r="H1884" s="191">
        <f>IF(ISBLANK(Nomen.complète!AC1884),"-",Nomen.complète!AC1884)</f>
        <v>0</v>
      </c>
    </row>
    <row r="1885" spans="1:8" x14ac:dyDescent="0.2">
      <c r="A1885" s="164">
        <f>IF(ISBLANK(Nomen.complète!V1885),"-",Nomen.complète!V1885)</f>
        <v>74001000</v>
      </c>
      <c r="B1885" s="189" t="str">
        <f>IF(ISBLANK(Nomen.complète!W1885),"-",Nomen.complète!W1885)</f>
        <v>Spécialiste technico-gestionnaire BF (dès 2019)</v>
      </c>
      <c r="C1885" s="190">
        <f>IF(ISBLANK(Nomen.complète!X1885),"-",Nomen.complète!X1885)</f>
        <v>18</v>
      </c>
      <c r="D1885" s="190">
        <f>IF(ISBLANK(Nomen.complète!Y1885),"-",Nomen.complète!Y1885)</f>
        <v>65</v>
      </c>
      <c r="E1885" s="190">
        <f>IF(ISBLANK(Nomen.complète!Z1885),"-",Nomen.complète!Z1885)</f>
        <v>1</v>
      </c>
      <c r="F1885" s="190">
        <f>IF(ISBLANK(Nomen.complète!AA1885),"-",Nomen.complète!AA1885)</f>
        <v>5</v>
      </c>
      <c r="G1885" s="191">
        <f>IF(ISBLANK(Nomen.complète!AB1885),"-",Nomen.complète!AB1885)</f>
        <v>90</v>
      </c>
      <c r="H1885" s="191">
        <f>IF(ISBLANK(Nomen.complète!AC1885),"-",Nomen.complète!AC1885)</f>
        <v>0</v>
      </c>
    </row>
    <row r="1886" spans="1:8" x14ac:dyDescent="0.2">
      <c r="A1886" s="164">
        <f>IF(ISBLANK(Nomen.complète!V1886),"-",Nomen.complète!V1886)</f>
        <v>75600000</v>
      </c>
      <c r="B1886" s="189" t="str">
        <f>IF(ISBLANK(Nomen.complète!W1886),"-",Nomen.complète!W1886)</f>
        <v>Spécialiste technique de ferrements BF</v>
      </c>
      <c r="C1886" s="190">
        <f>IF(ISBLANK(Nomen.complète!X1886),"-",Nomen.complète!X1886)</f>
        <v>18</v>
      </c>
      <c r="D1886" s="190">
        <f>IF(ISBLANK(Nomen.complète!Y1886),"-",Nomen.complète!Y1886)</f>
        <v>65</v>
      </c>
      <c r="E1886" s="190">
        <f>IF(ISBLANK(Nomen.complète!Z1886),"-",Nomen.complète!Z1886)</f>
        <v>1</v>
      </c>
      <c r="F1886" s="190">
        <f>IF(ISBLANK(Nomen.complète!AA1886),"-",Nomen.complète!AA1886)</f>
        <v>5</v>
      </c>
      <c r="G1886" s="191">
        <f>IF(ISBLANK(Nomen.complète!AB1886),"-",Nomen.complète!AB1886)</f>
        <v>90</v>
      </c>
      <c r="H1886" s="191">
        <f>IF(ISBLANK(Nomen.complète!AC1886),"-",Nomen.complète!AC1886)</f>
        <v>0</v>
      </c>
    </row>
    <row r="1887" spans="1:8" x14ac:dyDescent="0.2">
      <c r="A1887" s="164">
        <f>IF(ISBLANK(Nomen.complète!V1887),"-",Nomen.complète!V1887)</f>
        <v>84970003</v>
      </c>
      <c r="B1887" s="189" t="str">
        <f>IF(ISBLANK(Nomen.complète!W1887),"-",Nomen.complète!W1887)</f>
        <v>Spécialiste technique dentaire BF - Orthodontie</v>
      </c>
      <c r="C1887" s="190">
        <f>IF(ISBLANK(Nomen.complète!X1887),"-",Nomen.complète!X1887)</f>
        <v>18</v>
      </c>
      <c r="D1887" s="190">
        <f>IF(ISBLANK(Nomen.complète!Y1887),"-",Nomen.complète!Y1887)</f>
        <v>65</v>
      </c>
      <c r="E1887" s="190">
        <f>IF(ISBLANK(Nomen.complète!Z1887),"-",Nomen.complète!Z1887)</f>
        <v>1</v>
      </c>
      <c r="F1887" s="190">
        <f>IF(ISBLANK(Nomen.complète!AA1887),"-",Nomen.complète!AA1887)</f>
        <v>5</v>
      </c>
      <c r="G1887" s="191">
        <f>IF(ISBLANK(Nomen.complète!AB1887),"-",Nomen.complète!AB1887)</f>
        <v>90</v>
      </c>
      <c r="H1887" s="191">
        <f>IF(ISBLANK(Nomen.complète!AC1887),"-",Nomen.complète!AC1887)</f>
        <v>0</v>
      </c>
    </row>
    <row r="1888" spans="1:8" x14ac:dyDescent="0.2">
      <c r="A1888" s="164">
        <f>IF(ISBLANK(Nomen.complète!V1888),"-",Nomen.complète!V1888)</f>
        <v>84970002</v>
      </c>
      <c r="B1888" s="189" t="str">
        <f>IF(ISBLANK(Nomen.complète!W1888),"-",Nomen.complète!W1888)</f>
        <v>Spécialiste technique dentaire BF - Prothèse fixe</v>
      </c>
      <c r="C1888" s="190">
        <f>IF(ISBLANK(Nomen.complète!X1888),"-",Nomen.complète!X1888)</f>
        <v>18</v>
      </c>
      <c r="D1888" s="190">
        <f>IF(ISBLANK(Nomen.complète!Y1888),"-",Nomen.complète!Y1888)</f>
        <v>65</v>
      </c>
      <c r="E1888" s="190">
        <f>IF(ISBLANK(Nomen.complète!Z1888),"-",Nomen.complète!Z1888)</f>
        <v>1</v>
      </c>
      <c r="F1888" s="190">
        <f>IF(ISBLANK(Nomen.complète!AA1888),"-",Nomen.complète!AA1888)</f>
        <v>5</v>
      </c>
      <c r="G1888" s="191">
        <f>IF(ISBLANK(Nomen.complète!AB1888),"-",Nomen.complète!AB1888)</f>
        <v>90</v>
      </c>
      <c r="H1888" s="191">
        <f>IF(ISBLANK(Nomen.complète!AC1888),"-",Nomen.complète!AC1888)</f>
        <v>0</v>
      </c>
    </row>
    <row r="1889" spans="1:8" x14ac:dyDescent="0.2">
      <c r="A1889" s="164">
        <f>IF(ISBLANK(Nomen.complète!V1889),"-",Nomen.complète!V1889)</f>
        <v>84970001</v>
      </c>
      <c r="B1889" s="189" t="str">
        <f>IF(ISBLANK(Nomen.complète!W1889),"-",Nomen.complète!W1889)</f>
        <v>Spécialiste technique dentaire BF - Prothèse hybride</v>
      </c>
      <c r="C1889" s="190">
        <f>IF(ISBLANK(Nomen.complète!X1889),"-",Nomen.complète!X1889)</f>
        <v>18</v>
      </c>
      <c r="D1889" s="190">
        <f>IF(ISBLANK(Nomen.complète!Y1889),"-",Nomen.complète!Y1889)</f>
        <v>65</v>
      </c>
      <c r="E1889" s="190">
        <f>IF(ISBLANK(Nomen.complète!Z1889),"-",Nomen.complète!Z1889)</f>
        <v>1</v>
      </c>
      <c r="F1889" s="190">
        <f>IF(ISBLANK(Nomen.complète!AA1889),"-",Nomen.complète!AA1889)</f>
        <v>5</v>
      </c>
      <c r="G1889" s="191">
        <f>IF(ISBLANK(Nomen.complète!AB1889),"-",Nomen.complète!AB1889)</f>
        <v>90</v>
      </c>
      <c r="H1889" s="191">
        <f>IF(ISBLANK(Nomen.complète!AC1889),"-",Nomen.complète!AC1889)</f>
        <v>0</v>
      </c>
    </row>
    <row r="1890" spans="1:8" x14ac:dyDescent="0.2">
      <c r="A1890" s="164">
        <f>IF(ISBLANK(Nomen.complète!V1890),"-",Nomen.complète!V1890)</f>
        <v>84970000</v>
      </c>
      <c r="B1890" s="189" t="str">
        <f>IF(ISBLANK(Nomen.complète!W1890),"-",Nomen.complète!W1890)</f>
        <v>Spécialiste technique dentaire BF - sans autres indications</v>
      </c>
      <c r="C1890" s="190">
        <f>IF(ISBLANK(Nomen.complète!X1890),"-",Nomen.complète!X1890)</f>
        <v>18</v>
      </c>
      <c r="D1890" s="190">
        <f>IF(ISBLANK(Nomen.complète!Y1890),"-",Nomen.complète!Y1890)</f>
        <v>65</v>
      </c>
      <c r="E1890" s="190">
        <f>IF(ISBLANK(Nomen.complète!Z1890),"-",Nomen.complète!Z1890)</f>
        <v>1</v>
      </c>
      <c r="F1890" s="190">
        <f>IF(ISBLANK(Nomen.complète!AA1890),"-",Nomen.complète!AA1890)</f>
        <v>5</v>
      </c>
      <c r="G1890" s="191">
        <f>IF(ISBLANK(Nomen.complète!AB1890),"-",Nomen.complète!AB1890)</f>
        <v>90</v>
      </c>
      <c r="H1890" s="191">
        <f>IF(ISBLANK(Nomen.complète!AC1890),"-",Nomen.complète!AC1890)</f>
        <v>0</v>
      </c>
    </row>
    <row r="1891" spans="1:8" x14ac:dyDescent="0.2">
      <c r="A1891" s="164">
        <f>IF(ISBLANK(Nomen.complète!V1891),"-",Nomen.complète!V1891)</f>
        <v>75650000</v>
      </c>
      <c r="B1891" s="189" t="str">
        <f>IF(ISBLANK(Nomen.complète!W1891),"-",Nomen.complète!W1891)</f>
        <v>Spécialiste technique en outillage BF</v>
      </c>
      <c r="C1891" s="190">
        <f>IF(ISBLANK(Nomen.complète!X1891),"-",Nomen.complète!X1891)</f>
        <v>18</v>
      </c>
      <c r="D1891" s="190">
        <f>IF(ISBLANK(Nomen.complète!Y1891),"-",Nomen.complète!Y1891)</f>
        <v>65</v>
      </c>
      <c r="E1891" s="190">
        <f>IF(ISBLANK(Nomen.complète!Z1891),"-",Nomen.complète!Z1891)</f>
        <v>1</v>
      </c>
      <c r="F1891" s="190">
        <f>IF(ISBLANK(Nomen.complète!AA1891),"-",Nomen.complète!AA1891)</f>
        <v>5</v>
      </c>
      <c r="G1891" s="191">
        <f>IF(ISBLANK(Nomen.complète!AB1891),"-",Nomen.complète!AB1891)</f>
        <v>90</v>
      </c>
      <c r="H1891" s="191">
        <f>IF(ISBLANK(Nomen.complète!AC1891),"-",Nomen.complète!AC1891)</f>
        <v>0</v>
      </c>
    </row>
    <row r="1892" spans="1:8" x14ac:dyDescent="0.2">
      <c r="A1892" s="164">
        <f>IF(ISBLANK(Nomen.complète!V1892),"-",Nomen.complète!V1892)</f>
        <v>82030000</v>
      </c>
      <c r="B1892" s="189" t="str">
        <f>IF(ISBLANK(Nomen.complète!W1892),"-",Nomen.complète!W1892)</f>
        <v>Spécialiste établissements de bains BF</v>
      </c>
      <c r="C1892" s="190">
        <f>IF(ISBLANK(Nomen.complète!X1892),"-",Nomen.complète!X1892)</f>
        <v>18</v>
      </c>
      <c r="D1892" s="190">
        <f>IF(ISBLANK(Nomen.complète!Y1892),"-",Nomen.complète!Y1892)</f>
        <v>65</v>
      </c>
      <c r="E1892" s="190">
        <f>IF(ISBLANK(Nomen.complète!Z1892),"-",Nomen.complète!Z1892)</f>
        <v>1</v>
      </c>
      <c r="F1892" s="190">
        <f>IF(ISBLANK(Nomen.complète!AA1892),"-",Nomen.complète!AA1892)</f>
        <v>5</v>
      </c>
      <c r="G1892" s="191">
        <f>IF(ISBLANK(Nomen.complète!AB1892),"-",Nomen.complète!AB1892)</f>
        <v>90</v>
      </c>
      <c r="H1892" s="191">
        <f>IF(ISBLANK(Nomen.complète!AC1892),"-",Nomen.complète!AC1892)</f>
        <v>0</v>
      </c>
    </row>
    <row r="1893" spans="1:8" x14ac:dyDescent="0.2">
      <c r="A1893" s="164">
        <f>IF(ISBLANK(Nomen.complète!V1893),"-",Nomen.complète!V1893)</f>
        <v>86140000</v>
      </c>
      <c r="B1893" s="189" t="str">
        <f>IF(ISBLANK(Nomen.complète!W1893),"-",Nomen.complète!W1893)</f>
        <v>Spécialiste/thérapeute en pédagogie du mouvement (tertiaire - non réglementé)</v>
      </c>
      <c r="C1893" s="190">
        <f>IF(ISBLANK(Nomen.complète!X1893),"-",Nomen.complète!X1893)</f>
        <v>18</v>
      </c>
      <c r="D1893" s="190">
        <f>IF(ISBLANK(Nomen.complète!Y1893),"-",Nomen.complète!Y1893)</f>
        <v>65</v>
      </c>
      <c r="E1893" s="190">
        <f>IF(ISBLANK(Nomen.complète!Z1893),"-",Nomen.complète!Z1893)</f>
        <v>1</v>
      </c>
      <c r="F1893" s="190">
        <f>IF(ISBLANK(Nomen.complète!AA1893),"-",Nomen.complète!AA1893)</f>
        <v>5</v>
      </c>
      <c r="G1893" s="191">
        <f>IF(ISBLANK(Nomen.complète!AB1893),"-",Nomen.complète!AB1893)</f>
        <v>90</v>
      </c>
      <c r="H1893" s="191">
        <f>IF(ISBLANK(Nomen.complète!AC1893),"-",Nomen.complète!AC1893)</f>
        <v>0</v>
      </c>
    </row>
    <row r="1894" spans="1:8" x14ac:dyDescent="0.2">
      <c r="A1894" s="164">
        <f>IF(ISBLANK(Nomen.complète!V1894),"-",Nomen.complète!V1894)</f>
        <v>85370000</v>
      </c>
      <c r="B1894" s="189" t="str">
        <f>IF(ISBLANK(Nomen.complète!W1894),"-",Nomen.complète!W1894)</f>
        <v>Styliste (tertiaire - non réglementé)</v>
      </c>
      <c r="C1894" s="190">
        <f>IF(ISBLANK(Nomen.complète!X1894),"-",Nomen.complète!X1894)</f>
        <v>18</v>
      </c>
      <c r="D1894" s="190">
        <f>IF(ISBLANK(Nomen.complète!Y1894),"-",Nomen.complète!Y1894)</f>
        <v>65</v>
      </c>
      <c r="E1894" s="190">
        <f>IF(ISBLANK(Nomen.complète!Z1894),"-",Nomen.complète!Z1894)</f>
        <v>1</v>
      </c>
      <c r="F1894" s="190">
        <f>IF(ISBLANK(Nomen.complète!AA1894),"-",Nomen.complète!AA1894)</f>
        <v>5</v>
      </c>
      <c r="G1894" s="191">
        <f>IF(ISBLANK(Nomen.complète!AB1894),"-",Nomen.complète!AB1894)</f>
        <v>90</v>
      </c>
      <c r="H1894" s="191">
        <f>IF(ISBLANK(Nomen.complète!AC1894),"-",Nomen.complète!AC1894)</f>
        <v>0</v>
      </c>
    </row>
    <row r="1895" spans="1:8" x14ac:dyDescent="0.2">
      <c r="A1895" s="164">
        <f>IF(ISBLANK(Nomen.complète!V1895),"-",Nomen.complète!V1895)</f>
        <v>82120000</v>
      </c>
      <c r="B1895" s="189" t="str">
        <f>IF(ISBLANK(Nomen.complète!W1895),"-",Nomen.complète!W1895)</f>
        <v>Styliste d'ongles BF</v>
      </c>
      <c r="C1895" s="190">
        <f>IF(ISBLANK(Nomen.complète!X1895),"-",Nomen.complète!X1895)</f>
        <v>18</v>
      </c>
      <c r="D1895" s="190">
        <f>IF(ISBLANK(Nomen.complète!Y1895),"-",Nomen.complète!Y1895)</f>
        <v>65</v>
      </c>
      <c r="E1895" s="190">
        <f>IF(ISBLANK(Nomen.complète!Z1895),"-",Nomen.complète!Z1895)</f>
        <v>1</v>
      </c>
      <c r="F1895" s="190">
        <f>IF(ISBLANK(Nomen.complète!AA1895),"-",Nomen.complète!AA1895)</f>
        <v>5</v>
      </c>
      <c r="G1895" s="191">
        <f>IF(ISBLANK(Nomen.complète!AB1895),"-",Nomen.complète!AB1895)</f>
        <v>90</v>
      </c>
      <c r="H1895" s="191">
        <f>IF(ISBLANK(Nomen.complète!AC1895),"-",Nomen.complète!AC1895)</f>
        <v>0</v>
      </c>
    </row>
    <row r="1896" spans="1:8" x14ac:dyDescent="0.2">
      <c r="A1896" s="164">
        <f>IF(ISBLANK(Nomen.complète!V1896),"-",Nomen.complète!V1896)</f>
        <v>85520000</v>
      </c>
      <c r="B1896" s="189" t="str">
        <f>IF(ISBLANK(Nomen.complète!W1896),"-",Nomen.complète!W1896)</f>
        <v>Styliste modeliste (tertiaire - non réglementé)</v>
      </c>
      <c r="C1896" s="190">
        <f>IF(ISBLANK(Nomen.complète!X1896),"-",Nomen.complète!X1896)</f>
        <v>18</v>
      </c>
      <c r="D1896" s="190">
        <f>IF(ISBLANK(Nomen.complète!Y1896),"-",Nomen.complète!Y1896)</f>
        <v>65</v>
      </c>
      <c r="E1896" s="190">
        <f>IF(ISBLANK(Nomen.complète!Z1896),"-",Nomen.complète!Z1896)</f>
        <v>1</v>
      </c>
      <c r="F1896" s="190">
        <f>IF(ISBLANK(Nomen.complète!AA1896),"-",Nomen.complète!AA1896)</f>
        <v>5</v>
      </c>
      <c r="G1896" s="191">
        <f>IF(ISBLANK(Nomen.complète!AB1896),"-",Nomen.complète!AB1896)</f>
        <v>90</v>
      </c>
      <c r="H1896" s="191">
        <f>IF(ISBLANK(Nomen.complète!AC1896),"-",Nomen.complète!AC1896)</f>
        <v>0</v>
      </c>
    </row>
    <row r="1897" spans="1:8" x14ac:dyDescent="0.2">
      <c r="A1897" s="164">
        <f>IF(ISBLANK(Nomen.complète!V1897),"-",Nomen.complète!V1897)</f>
        <v>73290000</v>
      </c>
      <c r="B1897" s="189" t="str">
        <f>IF(ISBLANK(Nomen.complète!W1897),"-",Nomen.complète!W1897)</f>
        <v>Superviseur (tertiaire - non réglementé)</v>
      </c>
      <c r="C1897" s="190">
        <f>IF(ISBLANK(Nomen.complète!X1897),"-",Nomen.complète!X1897)</f>
        <v>18</v>
      </c>
      <c r="D1897" s="190">
        <f>IF(ISBLANK(Nomen.complète!Y1897),"-",Nomen.complète!Y1897)</f>
        <v>65</v>
      </c>
      <c r="E1897" s="190">
        <f>IF(ISBLANK(Nomen.complète!Z1897),"-",Nomen.complète!Z1897)</f>
        <v>1</v>
      </c>
      <c r="F1897" s="190">
        <f>IF(ISBLANK(Nomen.complète!AA1897),"-",Nomen.complète!AA1897)</f>
        <v>5</v>
      </c>
      <c r="G1897" s="191">
        <f>IF(ISBLANK(Nomen.complète!AB1897),"-",Nomen.complète!AB1897)</f>
        <v>90</v>
      </c>
      <c r="H1897" s="191">
        <f>IF(ISBLANK(Nomen.complète!AC1897),"-",Nomen.complète!AC1897)</f>
        <v>0</v>
      </c>
    </row>
    <row r="1898" spans="1:8" x14ac:dyDescent="0.2">
      <c r="A1898" s="164">
        <f>IF(ISBLANK(Nomen.complète!V1898),"-",Nomen.complète!V1898)</f>
        <v>73295000</v>
      </c>
      <c r="B1898" s="189" t="str">
        <f>IF(ISBLANK(Nomen.complète!W1898),"-",Nomen.complète!W1898)</f>
        <v>Superviseur-Coach, dipl.</v>
      </c>
      <c r="C1898" s="190">
        <f>IF(ISBLANK(Nomen.complète!X1898),"-",Nomen.complète!X1898)</f>
        <v>18</v>
      </c>
      <c r="D1898" s="190">
        <f>IF(ISBLANK(Nomen.complète!Y1898),"-",Nomen.complète!Y1898)</f>
        <v>65</v>
      </c>
      <c r="E1898" s="190">
        <f>IF(ISBLANK(Nomen.complète!Z1898),"-",Nomen.complète!Z1898)</f>
        <v>1</v>
      </c>
      <c r="F1898" s="190">
        <f>IF(ISBLANK(Nomen.complète!AA1898),"-",Nomen.complète!AA1898)</f>
        <v>5</v>
      </c>
      <c r="G1898" s="191">
        <f>IF(ISBLANK(Nomen.complète!AB1898),"-",Nomen.complète!AB1898)</f>
        <v>90</v>
      </c>
      <c r="H1898" s="191">
        <f>IF(ISBLANK(Nomen.complète!AC1898),"-",Nomen.complète!AC1898)</f>
        <v>0</v>
      </c>
    </row>
    <row r="1899" spans="1:8" x14ac:dyDescent="0.2">
      <c r="A1899" s="164">
        <f>IF(ISBLANK(Nomen.complète!V1899),"-",Nomen.complète!V1899)</f>
        <v>86375000</v>
      </c>
      <c r="B1899" s="189" t="str">
        <f>IF(ISBLANK(Nomen.complète!W1899),"-",Nomen.complète!W1899)</f>
        <v>Supervision, coaching, conseil d'organisation DPG (tertiaire - non réglementé)</v>
      </c>
      <c r="C1899" s="190">
        <f>IF(ISBLANK(Nomen.complète!X1899),"-",Nomen.complète!X1899)</f>
        <v>18</v>
      </c>
      <c r="D1899" s="190">
        <f>IF(ISBLANK(Nomen.complète!Y1899),"-",Nomen.complète!Y1899)</f>
        <v>65</v>
      </c>
      <c r="E1899" s="190">
        <f>IF(ISBLANK(Nomen.complète!Z1899),"-",Nomen.complète!Z1899)</f>
        <v>1</v>
      </c>
      <c r="F1899" s="190">
        <f>IF(ISBLANK(Nomen.complète!AA1899),"-",Nomen.complète!AA1899)</f>
        <v>5</v>
      </c>
      <c r="G1899" s="191">
        <f>IF(ISBLANK(Nomen.complète!AB1899),"-",Nomen.complète!AB1899)</f>
        <v>90</v>
      </c>
      <c r="H1899" s="191">
        <f>IF(ISBLANK(Nomen.complète!AC1899),"-",Nomen.complète!AC1899)</f>
        <v>0</v>
      </c>
    </row>
    <row r="1900" spans="1:8" x14ac:dyDescent="0.2">
      <c r="A1900" s="164">
        <f>IF(ISBLANK(Nomen.complète!V1900),"-",Nomen.complète!V1900)</f>
        <v>67200000</v>
      </c>
      <c r="B1900" s="189" t="str">
        <f>IF(ISBLANK(Nomen.complète!W1900),"-",Nomen.complète!W1900)</f>
        <v>Supply Chain Manager/in, dipl.</v>
      </c>
      <c r="C1900" s="190">
        <f>IF(ISBLANK(Nomen.complète!X1900),"-",Nomen.complète!X1900)</f>
        <v>18</v>
      </c>
      <c r="D1900" s="190">
        <f>IF(ISBLANK(Nomen.complète!Y1900),"-",Nomen.complète!Y1900)</f>
        <v>65</v>
      </c>
      <c r="E1900" s="190">
        <f>IF(ISBLANK(Nomen.complète!Z1900),"-",Nomen.complète!Z1900)</f>
        <v>1</v>
      </c>
      <c r="F1900" s="190">
        <f>IF(ISBLANK(Nomen.complète!AA1900),"-",Nomen.complète!AA1900)</f>
        <v>5</v>
      </c>
      <c r="G1900" s="191">
        <f>IF(ISBLANK(Nomen.complète!AB1900),"-",Nomen.complète!AB1900)</f>
        <v>90</v>
      </c>
      <c r="H1900" s="191">
        <f>IF(ISBLANK(Nomen.complète!AC1900),"-",Nomen.complète!AC1900)</f>
        <v>0</v>
      </c>
    </row>
    <row r="1901" spans="1:8" x14ac:dyDescent="0.2">
      <c r="A1901" s="164">
        <f>IF(ISBLANK(Nomen.complète!V1901),"-",Nomen.complète!V1901)</f>
        <v>93680000</v>
      </c>
      <c r="B1901" s="189" t="str">
        <f>IF(ISBLANK(Nomen.complète!W1901),"-",Nomen.complète!W1901)</f>
        <v>Systèmes industriels ES (OCM 2005)</v>
      </c>
      <c r="C1901" s="190">
        <f>IF(ISBLANK(Nomen.complète!X1901),"-",Nomen.complète!X1901)</f>
        <v>19</v>
      </c>
      <c r="D1901" s="190">
        <f>IF(ISBLANK(Nomen.complète!Y1901),"-",Nomen.complète!Y1901)</f>
        <v>65</v>
      </c>
      <c r="E1901" s="190">
        <f>IF(ISBLANK(Nomen.complète!Z1901),"-",Nomen.complète!Z1901)</f>
        <v>1</v>
      </c>
      <c r="F1901" s="190">
        <f>IF(ISBLANK(Nomen.complète!AA1901),"-",Nomen.complète!AA1901)</f>
        <v>5</v>
      </c>
      <c r="G1901" s="191">
        <f>IF(ISBLANK(Nomen.complète!AB1901),"-",Nomen.complète!AB1901)</f>
        <v>90</v>
      </c>
      <c r="H1901" s="191">
        <f>IF(ISBLANK(Nomen.complète!AC1901),"-",Nomen.complète!AC1901)</f>
        <v>0</v>
      </c>
    </row>
    <row r="1902" spans="1:8" x14ac:dyDescent="0.2">
      <c r="A1902" s="164">
        <f>IF(ISBLANK(Nomen.complète!V1902),"-",Nomen.complète!V1902)</f>
        <v>65901001</v>
      </c>
      <c r="B1902" s="189" t="str">
        <f>IF(ISBLANK(Nomen.complète!W1902),"-",Nomen.complète!W1902)</f>
        <v>Systèmes industriels ES - Automation (OCM 2005)</v>
      </c>
      <c r="C1902" s="190">
        <f>IF(ISBLANK(Nomen.complète!X1902),"-",Nomen.complète!X1902)</f>
        <v>18</v>
      </c>
      <c r="D1902" s="190">
        <f>IF(ISBLANK(Nomen.complète!Y1902),"-",Nomen.complète!Y1902)</f>
        <v>65</v>
      </c>
      <c r="E1902" s="190">
        <f>IF(ISBLANK(Nomen.complète!Z1902),"-",Nomen.complète!Z1902)</f>
        <v>1</v>
      </c>
      <c r="F1902" s="190">
        <f>IF(ISBLANK(Nomen.complète!AA1902),"-",Nomen.complète!AA1902)</f>
        <v>5</v>
      </c>
      <c r="G1902" s="191">
        <f>IF(ISBLANK(Nomen.complète!AB1902),"-",Nomen.complète!AB1902)</f>
        <v>0</v>
      </c>
      <c r="H1902" s="191">
        <f>IF(ISBLANK(Nomen.complète!AC1902),"-",Nomen.complète!AC1902)</f>
        <v>0</v>
      </c>
    </row>
    <row r="1903" spans="1:8" x14ac:dyDescent="0.2">
      <c r="A1903" s="164">
        <f>IF(ISBLANK(Nomen.complète!V1903),"-",Nomen.complète!V1903)</f>
        <v>65901003</v>
      </c>
      <c r="B1903" s="189" t="str">
        <f>IF(ISBLANK(Nomen.complète!W1903),"-",Nomen.complète!W1903)</f>
        <v>Systèmes industriels ES - Environnement (OCM 2005)</v>
      </c>
      <c r="C1903" s="190">
        <f>IF(ISBLANK(Nomen.complète!X1903),"-",Nomen.complète!X1903)</f>
        <v>18</v>
      </c>
      <c r="D1903" s="190">
        <f>IF(ISBLANK(Nomen.complète!Y1903),"-",Nomen.complète!Y1903)</f>
        <v>65</v>
      </c>
      <c r="E1903" s="190">
        <f>IF(ISBLANK(Nomen.complète!Z1903),"-",Nomen.complète!Z1903)</f>
        <v>1</v>
      </c>
      <c r="F1903" s="190">
        <f>IF(ISBLANK(Nomen.complète!AA1903),"-",Nomen.complète!AA1903)</f>
        <v>5</v>
      </c>
      <c r="G1903" s="191">
        <f>IF(ISBLANK(Nomen.complète!AB1903),"-",Nomen.complète!AB1903)</f>
        <v>0</v>
      </c>
      <c r="H1903" s="191">
        <f>IF(ISBLANK(Nomen.complète!AC1903),"-",Nomen.complète!AC1903)</f>
        <v>0</v>
      </c>
    </row>
    <row r="1904" spans="1:8" x14ac:dyDescent="0.2">
      <c r="A1904" s="164">
        <f>IF(ISBLANK(Nomen.complète!V1904),"-",Nomen.complète!V1904)</f>
        <v>93951000</v>
      </c>
      <c r="B1904" s="189" t="str">
        <f>IF(ISBLANK(Nomen.complète!W1904),"-",Nomen.complète!W1904)</f>
        <v>Systèmes industriels ES - Mécatronique (OCM 2005)</v>
      </c>
      <c r="C1904" s="190">
        <f>IF(ISBLANK(Nomen.complète!X1904),"-",Nomen.complète!X1904)</f>
        <v>18</v>
      </c>
      <c r="D1904" s="190">
        <f>IF(ISBLANK(Nomen.complète!Y1904),"-",Nomen.complète!Y1904)</f>
        <v>65</v>
      </c>
      <c r="E1904" s="190">
        <f>IF(ISBLANK(Nomen.complète!Z1904),"-",Nomen.complète!Z1904)</f>
        <v>1</v>
      </c>
      <c r="F1904" s="190">
        <f>IF(ISBLANK(Nomen.complète!AA1904),"-",Nomen.complète!AA1904)</f>
        <v>5</v>
      </c>
      <c r="G1904" s="191">
        <f>IF(ISBLANK(Nomen.complète!AB1904),"-",Nomen.complète!AB1904)</f>
        <v>0</v>
      </c>
      <c r="H1904" s="191">
        <f>IF(ISBLANK(Nomen.complète!AC1904),"-",Nomen.complète!AC1904)</f>
        <v>0</v>
      </c>
    </row>
    <row r="1905" spans="1:8" x14ac:dyDescent="0.2">
      <c r="A1905" s="164">
        <f>IF(ISBLANK(Nomen.complète!V1905),"-",Nomen.complète!V1905)</f>
        <v>93680001</v>
      </c>
      <c r="B1905" s="189" t="str">
        <f>IF(ISBLANK(Nomen.complète!W1905),"-",Nomen.complète!W1905)</f>
        <v>Systèmes industriels ES - Technique chimique et pharmaceutique (OCM 2005)</v>
      </c>
      <c r="C1905" s="190">
        <f>IF(ISBLANK(Nomen.complète!X1905),"-",Nomen.complète!X1905)</f>
        <v>18</v>
      </c>
      <c r="D1905" s="190">
        <f>IF(ISBLANK(Nomen.complète!Y1905),"-",Nomen.complète!Y1905)</f>
        <v>65</v>
      </c>
      <c r="E1905" s="190">
        <f>IF(ISBLANK(Nomen.complète!Z1905),"-",Nomen.complète!Z1905)</f>
        <v>1</v>
      </c>
      <c r="F1905" s="190">
        <f>IF(ISBLANK(Nomen.complète!AA1905),"-",Nomen.complète!AA1905)</f>
        <v>5</v>
      </c>
      <c r="G1905" s="191">
        <f>IF(ISBLANK(Nomen.complète!AB1905),"-",Nomen.complète!AB1905)</f>
        <v>90</v>
      </c>
      <c r="H1905" s="191">
        <f>IF(ISBLANK(Nomen.complète!AC1905),"-",Nomen.complète!AC1905)</f>
        <v>0</v>
      </c>
    </row>
    <row r="1906" spans="1:8" x14ac:dyDescent="0.2">
      <c r="A1906" s="164">
        <f>IF(ISBLANK(Nomen.complète!V1906),"-",Nomen.complète!V1906)</f>
        <v>65901002</v>
      </c>
      <c r="B1906" s="189" t="str">
        <f>IF(ISBLANK(Nomen.complète!W1906),"-",Nomen.complète!W1906)</f>
        <v>Systèmes industriels ES - Technique médicale (OCM 2005)</v>
      </c>
      <c r="C1906" s="190">
        <f>IF(ISBLANK(Nomen.complète!X1906),"-",Nomen.complète!X1906)</f>
        <v>18</v>
      </c>
      <c r="D1906" s="190">
        <f>IF(ISBLANK(Nomen.complète!Y1906),"-",Nomen.complète!Y1906)</f>
        <v>65</v>
      </c>
      <c r="E1906" s="190">
        <f>IF(ISBLANK(Nomen.complète!Z1906),"-",Nomen.complète!Z1906)</f>
        <v>1</v>
      </c>
      <c r="F1906" s="190">
        <f>IF(ISBLANK(Nomen.complète!AA1906),"-",Nomen.complète!AA1906)</f>
        <v>5</v>
      </c>
      <c r="G1906" s="191">
        <f>IF(ISBLANK(Nomen.complète!AB1906),"-",Nomen.complète!AB1906)</f>
        <v>0</v>
      </c>
      <c r="H1906" s="191">
        <f>IF(ISBLANK(Nomen.complète!AC1906),"-",Nomen.complète!AC1906)</f>
        <v>0</v>
      </c>
    </row>
    <row r="1907" spans="1:8" x14ac:dyDescent="0.2">
      <c r="A1907" s="164">
        <f>IF(ISBLANK(Nomen.complète!V1907),"-",Nomen.complète!V1907)</f>
        <v>63240000</v>
      </c>
      <c r="B1907" s="189" t="str">
        <f>IF(ISBLANK(Nomen.complète!W1907),"-",Nomen.complète!W1907)</f>
        <v>Sérigraphe, maître</v>
      </c>
      <c r="C1907" s="190">
        <f>IF(ISBLANK(Nomen.complète!X1907),"-",Nomen.complète!X1907)</f>
        <v>18</v>
      </c>
      <c r="D1907" s="190">
        <f>IF(ISBLANK(Nomen.complète!Y1907),"-",Nomen.complète!Y1907)</f>
        <v>65</v>
      </c>
      <c r="E1907" s="190">
        <f>IF(ISBLANK(Nomen.complète!Z1907),"-",Nomen.complète!Z1907)</f>
        <v>1</v>
      </c>
      <c r="F1907" s="190">
        <f>IF(ISBLANK(Nomen.complète!AA1907),"-",Nomen.complète!AA1907)</f>
        <v>5</v>
      </c>
      <c r="G1907" s="191">
        <f>IF(ISBLANK(Nomen.complète!AB1907),"-",Nomen.complète!AB1907)</f>
        <v>90</v>
      </c>
      <c r="H1907" s="191">
        <f>IF(ISBLANK(Nomen.complète!AC1907),"-",Nomen.complète!AC1907)</f>
        <v>0</v>
      </c>
    </row>
    <row r="1908" spans="1:8" x14ac:dyDescent="0.2">
      <c r="A1908" s="164">
        <f>IF(ISBLANK(Nomen.complète!V1908),"-",Nomen.complète!V1908)</f>
        <v>61230000</v>
      </c>
      <c r="B1908" s="189" t="str">
        <f>IF(ISBLANK(Nomen.complète!W1908),"-",Nomen.complète!W1908)</f>
        <v>Tailleur, maître</v>
      </c>
      <c r="C1908" s="190">
        <f>IF(ISBLANK(Nomen.complète!X1908),"-",Nomen.complète!X1908)</f>
        <v>18</v>
      </c>
      <c r="D1908" s="190">
        <f>IF(ISBLANK(Nomen.complète!Y1908),"-",Nomen.complète!Y1908)</f>
        <v>65</v>
      </c>
      <c r="E1908" s="190">
        <f>IF(ISBLANK(Nomen.complète!Z1908),"-",Nomen.complète!Z1908)</f>
        <v>1</v>
      </c>
      <c r="F1908" s="190">
        <f>IF(ISBLANK(Nomen.complète!AA1908),"-",Nomen.complète!AA1908)</f>
        <v>5</v>
      </c>
      <c r="G1908" s="191">
        <f>IF(ISBLANK(Nomen.complète!AB1908),"-",Nomen.complète!AB1908)</f>
        <v>90</v>
      </c>
      <c r="H1908" s="191">
        <f>IF(ISBLANK(Nomen.complète!AC1908),"-",Nomen.complète!AC1908)</f>
        <v>0</v>
      </c>
    </row>
    <row r="1909" spans="1:8" x14ac:dyDescent="0.2">
      <c r="A1909" s="164">
        <f>IF(ISBLANK(Nomen.complète!V1909),"-",Nomen.complète!V1909)</f>
        <v>61180000</v>
      </c>
      <c r="B1909" s="189" t="str">
        <f>IF(ISBLANK(Nomen.complète!W1909),"-",Nomen.complète!W1909)</f>
        <v>Tapissier-décorateur/Tapissière-décoratrice, maître (dès 2023)</v>
      </c>
      <c r="C1909" s="190">
        <f>IF(ISBLANK(Nomen.complète!X1909),"-",Nomen.complète!X1909)</f>
        <v>18</v>
      </c>
      <c r="D1909" s="190">
        <f>IF(ISBLANK(Nomen.complète!Y1909),"-",Nomen.complète!Y1909)</f>
        <v>65</v>
      </c>
      <c r="E1909" s="190">
        <f>IF(ISBLANK(Nomen.complète!Z1909),"-",Nomen.complète!Z1909)</f>
        <v>1</v>
      </c>
      <c r="F1909" s="190">
        <f>IF(ISBLANK(Nomen.complète!AA1909),"-",Nomen.complète!AA1909)</f>
        <v>5</v>
      </c>
      <c r="G1909" s="191">
        <f>IF(ISBLANK(Nomen.complète!AB1909),"-",Nomen.complète!AB1909)</f>
        <v>90</v>
      </c>
      <c r="H1909" s="191">
        <f>IF(ISBLANK(Nomen.complète!AC1909),"-",Nomen.complète!AC1909)</f>
        <v>0</v>
      </c>
    </row>
    <row r="1910" spans="1:8" x14ac:dyDescent="0.2">
      <c r="A1910" s="164">
        <f>IF(ISBLANK(Nomen.complète!V1910),"-",Nomen.complète!V1910)</f>
        <v>66051000</v>
      </c>
      <c r="B1910" s="189" t="str">
        <f>IF(ISBLANK(Nomen.complète!W1910),"-",Nomen.complète!W1910)</f>
        <v>Technicien Audiovisuel BF</v>
      </c>
      <c r="C1910" s="190">
        <f>IF(ISBLANK(Nomen.complète!X1910),"-",Nomen.complète!X1910)</f>
        <v>18</v>
      </c>
      <c r="D1910" s="190">
        <f>IF(ISBLANK(Nomen.complète!Y1910),"-",Nomen.complète!Y1910)</f>
        <v>65</v>
      </c>
      <c r="E1910" s="190">
        <f>IF(ISBLANK(Nomen.complète!Z1910),"-",Nomen.complète!Z1910)</f>
        <v>1</v>
      </c>
      <c r="F1910" s="190">
        <f>IF(ISBLANK(Nomen.complète!AA1910),"-",Nomen.complète!AA1910)</f>
        <v>5</v>
      </c>
      <c r="G1910" s="191">
        <f>IF(ISBLANK(Nomen.complète!AB1910),"-",Nomen.complète!AB1910)</f>
        <v>90</v>
      </c>
      <c r="H1910" s="191">
        <f>IF(ISBLANK(Nomen.complète!AC1910),"-",Nomen.complète!AC1910)</f>
        <v>0</v>
      </c>
    </row>
    <row r="1911" spans="1:8" x14ac:dyDescent="0.2">
      <c r="A1911" s="164">
        <f>IF(ISBLANK(Nomen.complète!V1911),"-",Nomen.complète!V1911)</f>
        <v>63270000</v>
      </c>
      <c r="B1911" s="189" t="str">
        <f>IF(ISBLANK(Nomen.complète!W1911),"-",Nomen.complète!W1911)</f>
        <v>Technicien Industrie graphique (tertiaire - non réglementé)</v>
      </c>
      <c r="C1911" s="190">
        <f>IF(ISBLANK(Nomen.complète!X1911),"-",Nomen.complète!X1911)</f>
        <v>18</v>
      </c>
      <c r="D1911" s="190">
        <f>IF(ISBLANK(Nomen.complète!Y1911),"-",Nomen.complète!Y1911)</f>
        <v>65</v>
      </c>
      <c r="E1911" s="190">
        <f>IF(ISBLANK(Nomen.complète!Z1911),"-",Nomen.complète!Z1911)</f>
        <v>1</v>
      </c>
      <c r="F1911" s="190">
        <f>IF(ISBLANK(Nomen.complète!AA1911),"-",Nomen.complète!AA1911)</f>
        <v>5</v>
      </c>
      <c r="G1911" s="191">
        <f>IF(ISBLANK(Nomen.complète!AB1911),"-",Nomen.complète!AB1911)</f>
        <v>0</v>
      </c>
      <c r="H1911" s="191">
        <f>IF(ISBLANK(Nomen.complète!AC1911),"-",Nomen.complète!AC1911)</f>
        <v>0</v>
      </c>
    </row>
    <row r="1912" spans="1:8" x14ac:dyDescent="0.2">
      <c r="A1912" s="164">
        <f>IF(ISBLANK(Nomen.complète!V1912),"-",Nomen.complète!V1912)</f>
        <v>84930000</v>
      </c>
      <c r="B1912" s="189" t="str">
        <f>IF(ISBLANK(Nomen.complète!W1912),"-",Nomen.complète!W1912)</f>
        <v>Technicien ambulancier BF</v>
      </c>
      <c r="C1912" s="190">
        <f>IF(ISBLANK(Nomen.complète!X1912),"-",Nomen.complète!X1912)</f>
        <v>18</v>
      </c>
      <c r="D1912" s="190">
        <f>IF(ISBLANK(Nomen.complète!Y1912),"-",Nomen.complète!Y1912)</f>
        <v>65</v>
      </c>
      <c r="E1912" s="190">
        <f>IF(ISBLANK(Nomen.complète!Z1912),"-",Nomen.complète!Z1912)</f>
        <v>1</v>
      </c>
      <c r="F1912" s="190">
        <f>IF(ISBLANK(Nomen.complète!AA1912),"-",Nomen.complète!AA1912)</f>
        <v>5</v>
      </c>
      <c r="G1912" s="191">
        <f>IF(ISBLANK(Nomen.complète!AB1912),"-",Nomen.complète!AB1912)</f>
        <v>90</v>
      </c>
      <c r="H1912" s="191">
        <f>IF(ISBLANK(Nomen.complète!AC1912),"-",Nomen.complète!AC1912)</f>
        <v>0</v>
      </c>
    </row>
    <row r="1913" spans="1:8" x14ac:dyDescent="0.2">
      <c r="A1913" s="164">
        <f>IF(ISBLANK(Nomen.complète!V1913),"-",Nomen.complète!V1913)</f>
        <v>85020000</v>
      </c>
      <c r="B1913" s="189" t="str">
        <f>IF(ISBLANK(Nomen.complète!W1913),"-",Nomen.complète!W1913)</f>
        <v>Technicien de fouilles archéologiques BF</v>
      </c>
      <c r="C1913" s="190">
        <f>IF(ISBLANK(Nomen.complète!X1913),"-",Nomen.complète!X1913)</f>
        <v>18</v>
      </c>
      <c r="D1913" s="190">
        <f>IF(ISBLANK(Nomen.complète!Y1913),"-",Nomen.complète!Y1913)</f>
        <v>65</v>
      </c>
      <c r="E1913" s="190">
        <f>IF(ISBLANK(Nomen.complète!Z1913),"-",Nomen.complète!Z1913)</f>
        <v>1</v>
      </c>
      <c r="F1913" s="190">
        <f>IF(ISBLANK(Nomen.complète!AA1913),"-",Nomen.complète!AA1913)</f>
        <v>5</v>
      </c>
      <c r="G1913" s="191">
        <f>IF(ISBLANK(Nomen.complète!AB1913),"-",Nomen.complète!AB1913)</f>
        <v>90</v>
      </c>
      <c r="H1913" s="191">
        <f>IF(ISBLANK(Nomen.complète!AC1913),"-",Nomen.complète!AC1913)</f>
        <v>0</v>
      </c>
    </row>
    <row r="1914" spans="1:8" x14ac:dyDescent="0.2">
      <c r="A1914" s="164">
        <f>IF(ISBLANK(Nomen.complète!V1914),"-",Nomen.complète!V1914)</f>
        <v>71630000</v>
      </c>
      <c r="B1914" s="189" t="str">
        <f>IF(ISBLANK(Nomen.complète!W1914),"-",Nomen.complète!W1914)</f>
        <v>Technicien de laboratoire en sciences naturelles, dipl.</v>
      </c>
      <c r="C1914" s="190">
        <f>IF(ISBLANK(Nomen.complète!X1914),"-",Nomen.complète!X1914)</f>
        <v>18</v>
      </c>
      <c r="D1914" s="190">
        <f>IF(ISBLANK(Nomen.complète!Y1914),"-",Nomen.complète!Y1914)</f>
        <v>65</v>
      </c>
      <c r="E1914" s="190">
        <f>IF(ISBLANK(Nomen.complète!Z1914),"-",Nomen.complète!Z1914)</f>
        <v>1</v>
      </c>
      <c r="F1914" s="190">
        <f>IF(ISBLANK(Nomen.complète!AA1914),"-",Nomen.complète!AA1914)</f>
        <v>5</v>
      </c>
      <c r="G1914" s="191">
        <f>IF(ISBLANK(Nomen.complète!AB1914),"-",Nomen.complète!AB1914)</f>
        <v>90</v>
      </c>
      <c r="H1914" s="191">
        <f>IF(ISBLANK(Nomen.complète!AC1914),"-",Nomen.complète!AC1914)</f>
        <v>0</v>
      </c>
    </row>
    <row r="1915" spans="1:8" x14ac:dyDescent="0.2">
      <c r="A1915" s="164">
        <f>IF(ISBLANK(Nomen.complète!V1915),"-",Nomen.complète!V1915)</f>
        <v>85220000</v>
      </c>
      <c r="B1915" s="189" t="str">
        <f>IF(ISBLANK(Nomen.complète!W1915),"-",Nomen.complète!W1915)</f>
        <v>Technicien du film BF</v>
      </c>
      <c r="C1915" s="190">
        <f>IF(ISBLANK(Nomen.complète!X1915),"-",Nomen.complète!X1915)</f>
        <v>18</v>
      </c>
      <c r="D1915" s="190">
        <f>IF(ISBLANK(Nomen.complète!Y1915),"-",Nomen.complète!Y1915)</f>
        <v>65</v>
      </c>
      <c r="E1915" s="190">
        <f>IF(ISBLANK(Nomen.complète!Z1915),"-",Nomen.complète!Z1915)</f>
        <v>1</v>
      </c>
      <c r="F1915" s="190">
        <f>IF(ISBLANK(Nomen.complète!AA1915),"-",Nomen.complète!AA1915)</f>
        <v>5</v>
      </c>
      <c r="G1915" s="191">
        <f>IF(ISBLANK(Nomen.complète!AB1915),"-",Nomen.complète!AB1915)</f>
        <v>90</v>
      </c>
      <c r="H1915" s="191">
        <f>IF(ISBLANK(Nomen.complète!AC1915),"-",Nomen.complète!AC1915)</f>
        <v>0</v>
      </c>
    </row>
    <row r="1916" spans="1:8" x14ac:dyDescent="0.2">
      <c r="A1916" s="164">
        <f>IF(ISBLANK(Nomen.complète!V1916),"-",Nomen.complète!V1916)</f>
        <v>85500000</v>
      </c>
      <c r="B1916" s="189" t="str">
        <f>IF(ISBLANK(Nomen.complète!W1916),"-",Nomen.complète!W1916)</f>
        <v>Technicien du son BF</v>
      </c>
      <c r="C1916" s="190">
        <f>IF(ISBLANK(Nomen.complète!X1916),"-",Nomen.complète!X1916)</f>
        <v>18</v>
      </c>
      <c r="D1916" s="190">
        <f>IF(ISBLANK(Nomen.complète!Y1916),"-",Nomen.complète!Y1916)</f>
        <v>65</v>
      </c>
      <c r="E1916" s="190">
        <f>IF(ISBLANK(Nomen.complète!Z1916),"-",Nomen.complète!Z1916)</f>
        <v>1</v>
      </c>
      <c r="F1916" s="190">
        <f>IF(ISBLANK(Nomen.complète!AA1916),"-",Nomen.complète!AA1916)</f>
        <v>5</v>
      </c>
      <c r="G1916" s="191">
        <f>IF(ISBLANK(Nomen.complète!AB1916),"-",Nomen.complète!AB1916)</f>
        <v>90</v>
      </c>
      <c r="H1916" s="191">
        <f>IF(ISBLANK(Nomen.complète!AC1916),"-",Nomen.complète!AC1916)</f>
        <v>0</v>
      </c>
    </row>
    <row r="1917" spans="1:8" x14ac:dyDescent="0.2">
      <c r="A1917" s="164">
        <f>IF(ISBLANK(Nomen.complète!V1917),"-",Nomen.complète!V1917)</f>
        <v>71930000</v>
      </c>
      <c r="B1917" s="189" t="str">
        <f>IF(ISBLANK(Nomen.complète!W1917),"-",Nomen.complète!W1917)</f>
        <v>Technicien du spectacle BF</v>
      </c>
      <c r="C1917" s="190">
        <f>IF(ISBLANK(Nomen.complète!X1917),"-",Nomen.complète!X1917)</f>
        <v>18</v>
      </c>
      <c r="D1917" s="190">
        <f>IF(ISBLANK(Nomen.complète!Y1917),"-",Nomen.complète!Y1917)</f>
        <v>65</v>
      </c>
      <c r="E1917" s="190">
        <f>IF(ISBLANK(Nomen.complète!Z1917),"-",Nomen.complète!Z1917)</f>
        <v>1</v>
      </c>
      <c r="F1917" s="190">
        <f>IF(ISBLANK(Nomen.complète!AA1917),"-",Nomen.complète!AA1917)</f>
        <v>5</v>
      </c>
      <c r="G1917" s="191">
        <f>IF(ISBLANK(Nomen.complète!AB1917),"-",Nomen.complète!AB1917)</f>
        <v>90</v>
      </c>
      <c r="H1917" s="191">
        <f>IF(ISBLANK(Nomen.complète!AC1917),"-",Nomen.complète!AC1917)</f>
        <v>0</v>
      </c>
    </row>
    <row r="1918" spans="1:8" x14ac:dyDescent="0.2">
      <c r="A1918" s="164">
        <f>IF(ISBLANK(Nomen.complète!V1918),"-",Nomen.complète!V1918)</f>
        <v>71450000</v>
      </c>
      <c r="B1918" s="189" t="str">
        <f>IF(ISBLANK(Nomen.complète!W1918),"-",Nomen.complète!W1918)</f>
        <v>Technicien en aliments fourragers (tertiaire - non réglementé)</v>
      </c>
      <c r="C1918" s="190">
        <f>IF(ISBLANK(Nomen.complète!X1918),"-",Nomen.complète!X1918)</f>
        <v>18</v>
      </c>
      <c r="D1918" s="190">
        <f>IF(ISBLANK(Nomen.complète!Y1918),"-",Nomen.complète!Y1918)</f>
        <v>65</v>
      </c>
      <c r="E1918" s="190">
        <f>IF(ISBLANK(Nomen.complète!Z1918),"-",Nomen.complète!Z1918)</f>
        <v>1</v>
      </c>
      <c r="F1918" s="190">
        <f>IF(ISBLANK(Nomen.complète!AA1918),"-",Nomen.complète!AA1918)</f>
        <v>5</v>
      </c>
      <c r="G1918" s="191">
        <f>IF(ISBLANK(Nomen.complète!AB1918),"-",Nomen.complète!AB1918)</f>
        <v>90</v>
      </c>
      <c r="H1918" s="191">
        <f>IF(ISBLANK(Nomen.complète!AC1918),"-",Nomen.complète!AC1918)</f>
        <v>0</v>
      </c>
    </row>
    <row r="1919" spans="1:8" x14ac:dyDescent="0.2">
      <c r="A1919" s="164">
        <f>IF(ISBLANK(Nomen.complète!V1919),"-",Nomen.complète!V1919)</f>
        <v>71950000</v>
      </c>
      <c r="B1919" s="189" t="str">
        <f>IF(ISBLANK(Nomen.complète!W1919),"-",Nomen.complète!W1919)</f>
        <v>Technicien en géomatique BF</v>
      </c>
      <c r="C1919" s="190">
        <f>IF(ISBLANK(Nomen.complète!X1919),"-",Nomen.complète!X1919)</f>
        <v>18</v>
      </c>
      <c r="D1919" s="190">
        <f>IF(ISBLANK(Nomen.complète!Y1919),"-",Nomen.complète!Y1919)</f>
        <v>65</v>
      </c>
      <c r="E1919" s="190">
        <f>IF(ISBLANK(Nomen.complète!Z1919),"-",Nomen.complète!Z1919)</f>
        <v>1</v>
      </c>
      <c r="F1919" s="190">
        <f>IF(ISBLANK(Nomen.complète!AA1919),"-",Nomen.complète!AA1919)</f>
        <v>5</v>
      </c>
      <c r="G1919" s="191">
        <f>IF(ISBLANK(Nomen.complète!AB1919),"-",Nomen.complète!AB1919)</f>
        <v>90</v>
      </c>
      <c r="H1919" s="191">
        <f>IF(ISBLANK(Nomen.complète!AC1919),"-",Nomen.complète!AC1919)</f>
        <v>0</v>
      </c>
    </row>
    <row r="1920" spans="1:8" x14ac:dyDescent="0.2">
      <c r="A1920" s="164">
        <f>IF(ISBLANK(Nomen.complète!V1920),"-",Nomen.complète!V1920)</f>
        <v>73646000</v>
      </c>
      <c r="B1920" s="189" t="str">
        <f>IF(ISBLANK(Nomen.complète!W1920),"-",Nomen.complète!W1920)</f>
        <v>Technicien en informatique (tertiaire - non réglementé)</v>
      </c>
      <c r="C1920" s="190">
        <f>IF(ISBLANK(Nomen.complète!X1920),"-",Nomen.complète!X1920)</f>
        <v>18</v>
      </c>
      <c r="D1920" s="190">
        <f>IF(ISBLANK(Nomen.complète!Y1920),"-",Nomen.complète!Y1920)</f>
        <v>65</v>
      </c>
      <c r="E1920" s="190">
        <f>IF(ISBLANK(Nomen.complète!Z1920),"-",Nomen.complète!Z1920)</f>
        <v>1</v>
      </c>
      <c r="F1920" s="190">
        <f>IF(ISBLANK(Nomen.complète!AA1920),"-",Nomen.complète!AA1920)</f>
        <v>5</v>
      </c>
      <c r="G1920" s="191">
        <f>IF(ISBLANK(Nomen.complète!AB1920),"-",Nomen.complète!AB1920)</f>
        <v>90</v>
      </c>
      <c r="H1920" s="191">
        <f>IF(ISBLANK(Nomen.complète!AC1920),"-",Nomen.complète!AC1920)</f>
        <v>0</v>
      </c>
    </row>
    <row r="1921" spans="1:8" x14ac:dyDescent="0.2">
      <c r="A1921" s="164">
        <f>IF(ISBLANK(Nomen.complète!V1921),"-",Nomen.complète!V1921)</f>
        <v>77300000</v>
      </c>
      <c r="B1921" s="189" t="str">
        <f>IF(ISBLANK(Nomen.complète!W1921),"-",Nomen.complète!W1921)</f>
        <v>Technicien en marketing BF</v>
      </c>
      <c r="C1921" s="190">
        <f>IF(ISBLANK(Nomen.complète!X1921),"-",Nomen.complète!X1921)</f>
        <v>18</v>
      </c>
      <c r="D1921" s="190">
        <f>IF(ISBLANK(Nomen.complète!Y1921),"-",Nomen.complète!Y1921)</f>
        <v>65</v>
      </c>
      <c r="E1921" s="190">
        <f>IF(ISBLANK(Nomen.complète!Z1921),"-",Nomen.complète!Z1921)</f>
        <v>1</v>
      </c>
      <c r="F1921" s="190">
        <f>IF(ISBLANK(Nomen.complète!AA1921),"-",Nomen.complète!AA1921)</f>
        <v>5</v>
      </c>
      <c r="G1921" s="191">
        <f>IF(ISBLANK(Nomen.complète!AB1921),"-",Nomen.complète!AB1921)</f>
        <v>90</v>
      </c>
      <c r="H1921" s="191">
        <f>IF(ISBLANK(Nomen.complète!AC1921),"-",Nomen.complète!AC1921)</f>
        <v>0</v>
      </c>
    </row>
    <row r="1922" spans="1:8" x14ac:dyDescent="0.2">
      <c r="A1922" s="164">
        <f>IF(ISBLANK(Nomen.complète!V1922),"-",Nomen.complète!V1922)</f>
        <v>77116000</v>
      </c>
      <c r="B1922" s="189" t="str">
        <f>IF(ISBLANK(Nomen.complète!W1922),"-",Nomen.complète!W1922)</f>
        <v>Technicien en opérations des marchés financiers BF</v>
      </c>
      <c r="C1922" s="190">
        <f>IF(ISBLANK(Nomen.complète!X1922),"-",Nomen.complète!X1922)</f>
        <v>18</v>
      </c>
      <c r="D1922" s="190">
        <f>IF(ISBLANK(Nomen.complète!Y1922),"-",Nomen.complète!Y1922)</f>
        <v>65</v>
      </c>
      <c r="E1922" s="190">
        <f>IF(ISBLANK(Nomen.complète!Z1922),"-",Nomen.complète!Z1922)</f>
        <v>1</v>
      </c>
      <c r="F1922" s="190">
        <f>IF(ISBLANK(Nomen.complète!AA1922),"-",Nomen.complète!AA1922)</f>
        <v>5</v>
      </c>
      <c r="G1922" s="191">
        <f>IF(ISBLANK(Nomen.complète!AB1922),"-",Nomen.complète!AB1922)</f>
        <v>90</v>
      </c>
      <c r="H1922" s="191">
        <f>IF(ISBLANK(Nomen.complète!AC1922),"-",Nomen.complète!AC1922)</f>
        <v>0</v>
      </c>
    </row>
    <row r="1923" spans="1:8" x14ac:dyDescent="0.2">
      <c r="A1923" s="164">
        <f>IF(ISBLANK(Nomen.complète!V1923),"-",Nomen.complète!V1923)</f>
        <v>75130000</v>
      </c>
      <c r="B1923" s="189" t="str">
        <f>IF(ISBLANK(Nomen.complète!W1923),"-",Nomen.complète!W1923)</f>
        <v>Technicien en production chimique et pharmaceutique BF</v>
      </c>
      <c r="C1923" s="190">
        <f>IF(ISBLANK(Nomen.complète!X1923),"-",Nomen.complète!X1923)</f>
        <v>18</v>
      </c>
      <c r="D1923" s="190">
        <f>IF(ISBLANK(Nomen.complète!Y1923),"-",Nomen.complète!Y1923)</f>
        <v>65</v>
      </c>
      <c r="E1923" s="190">
        <f>IF(ISBLANK(Nomen.complète!Z1923),"-",Nomen.complète!Z1923)</f>
        <v>1</v>
      </c>
      <c r="F1923" s="190">
        <f>IF(ISBLANK(Nomen.complète!AA1923),"-",Nomen.complète!AA1923)</f>
        <v>5</v>
      </c>
      <c r="G1923" s="191">
        <f>IF(ISBLANK(Nomen.complète!AB1923),"-",Nomen.complète!AB1923)</f>
        <v>90</v>
      </c>
      <c r="H1923" s="191">
        <f>IF(ISBLANK(Nomen.complète!AC1923),"-",Nomen.complète!AC1923)</f>
        <v>0</v>
      </c>
    </row>
    <row r="1924" spans="1:8" x14ac:dyDescent="0.2">
      <c r="A1924" s="164">
        <f>IF(ISBLANK(Nomen.complète!V1924),"-",Nomen.complète!V1924)</f>
        <v>77960000</v>
      </c>
      <c r="B1924" s="189" t="str">
        <f>IF(ISBLANK(Nomen.complète!W1924),"-",Nomen.complète!W1924)</f>
        <v>Technicien en publicité, dipl.</v>
      </c>
      <c r="C1924" s="190">
        <f>IF(ISBLANK(Nomen.complète!X1924),"-",Nomen.complète!X1924)</f>
        <v>18</v>
      </c>
      <c r="D1924" s="190">
        <f>IF(ISBLANK(Nomen.complète!Y1924),"-",Nomen.complète!Y1924)</f>
        <v>65</v>
      </c>
      <c r="E1924" s="190">
        <f>IF(ISBLANK(Nomen.complète!Z1924),"-",Nomen.complète!Z1924)</f>
        <v>1</v>
      </c>
      <c r="F1924" s="190">
        <f>IF(ISBLANK(Nomen.complète!AA1924),"-",Nomen.complète!AA1924)</f>
        <v>5</v>
      </c>
      <c r="G1924" s="191">
        <f>IF(ISBLANK(Nomen.complète!AB1924),"-",Nomen.complète!AB1924)</f>
        <v>90</v>
      </c>
      <c r="H1924" s="191">
        <f>IF(ISBLANK(Nomen.complète!AC1924),"-",Nomen.complète!AC1924)</f>
        <v>0</v>
      </c>
    </row>
    <row r="1925" spans="1:8" x14ac:dyDescent="0.2">
      <c r="A1925" s="164">
        <f>IF(ISBLANK(Nomen.complète!V1925),"-",Nomen.complète!V1925)</f>
        <v>66630000</v>
      </c>
      <c r="B1925" s="189" t="str">
        <f>IF(ISBLANK(Nomen.complète!W1925),"-",Nomen.complète!W1925)</f>
        <v>Technicien sur aéronefs BF - Avionique</v>
      </c>
      <c r="C1925" s="190">
        <f>IF(ISBLANK(Nomen.complète!X1925),"-",Nomen.complète!X1925)</f>
        <v>18</v>
      </c>
      <c r="D1925" s="190">
        <f>IF(ISBLANK(Nomen.complète!Y1925),"-",Nomen.complète!Y1925)</f>
        <v>65</v>
      </c>
      <c r="E1925" s="190">
        <f>IF(ISBLANK(Nomen.complète!Z1925),"-",Nomen.complète!Z1925)</f>
        <v>1</v>
      </c>
      <c r="F1925" s="190">
        <f>IF(ISBLANK(Nomen.complète!AA1925),"-",Nomen.complète!AA1925)</f>
        <v>5</v>
      </c>
      <c r="G1925" s="191">
        <f>IF(ISBLANK(Nomen.complète!AB1925),"-",Nomen.complète!AB1925)</f>
        <v>90</v>
      </c>
      <c r="H1925" s="191">
        <f>IF(ISBLANK(Nomen.complète!AC1925),"-",Nomen.complète!AC1925)</f>
        <v>0</v>
      </c>
    </row>
    <row r="1926" spans="1:8" x14ac:dyDescent="0.2">
      <c r="A1926" s="164">
        <f>IF(ISBLANK(Nomen.complète!V1926),"-",Nomen.complète!V1926)</f>
        <v>66640000</v>
      </c>
      <c r="B1926" s="189" t="str">
        <f>IF(ISBLANK(Nomen.complète!W1926),"-",Nomen.complète!W1926)</f>
        <v>Technicien sur aéronefs BF - Mécanique</v>
      </c>
      <c r="C1926" s="190">
        <f>IF(ISBLANK(Nomen.complète!X1926),"-",Nomen.complète!X1926)</f>
        <v>18</v>
      </c>
      <c r="D1926" s="190">
        <f>IF(ISBLANK(Nomen.complète!Y1926),"-",Nomen.complète!Y1926)</f>
        <v>65</v>
      </c>
      <c r="E1926" s="190">
        <f>IF(ISBLANK(Nomen.complète!Z1926),"-",Nomen.complète!Z1926)</f>
        <v>1</v>
      </c>
      <c r="F1926" s="190">
        <f>IF(ISBLANK(Nomen.complète!AA1926),"-",Nomen.complète!AA1926)</f>
        <v>5</v>
      </c>
      <c r="G1926" s="191">
        <f>IF(ISBLANK(Nomen.complète!AB1926),"-",Nomen.complète!AB1926)</f>
        <v>90</v>
      </c>
      <c r="H1926" s="191">
        <f>IF(ISBLANK(Nomen.complète!AC1926),"-",Nomen.complète!AC1926)</f>
        <v>0</v>
      </c>
    </row>
    <row r="1927" spans="1:8" x14ac:dyDescent="0.2">
      <c r="A1927" s="164">
        <f>IF(ISBLANK(Nomen.complète!V1927),"-",Nomen.complète!V1927)</f>
        <v>84971000</v>
      </c>
      <c r="B1927" s="189" t="str">
        <f>IF(ISBLANK(Nomen.complète!W1927),"-",Nomen.complète!W1927)</f>
        <v>Technicien-dentiste spécialisé en orthopédie dento-faciale (ODF) BF</v>
      </c>
      <c r="C1927" s="190">
        <f>IF(ISBLANK(Nomen.complète!X1927),"-",Nomen.complète!X1927)</f>
        <v>18</v>
      </c>
      <c r="D1927" s="190">
        <f>IF(ISBLANK(Nomen.complète!Y1927),"-",Nomen.complète!Y1927)</f>
        <v>65</v>
      </c>
      <c r="E1927" s="190">
        <f>IF(ISBLANK(Nomen.complète!Z1927),"-",Nomen.complète!Z1927)</f>
        <v>1</v>
      </c>
      <c r="F1927" s="190">
        <f>IF(ISBLANK(Nomen.complète!AA1927),"-",Nomen.complète!AA1927)</f>
        <v>5</v>
      </c>
      <c r="G1927" s="191">
        <f>IF(ISBLANK(Nomen.complète!AB1927),"-",Nomen.complète!AB1927)</f>
        <v>90</v>
      </c>
      <c r="H1927" s="191">
        <f>IF(ISBLANK(Nomen.complète!AC1927),"-",Nomen.complète!AC1927)</f>
        <v>0</v>
      </c>
    </row>
    <row r="1928" spans="1:8" x14ac:dyDescent="0.2">
      <c r="A1928" s="164">
        <f>IF(ISBLANK(Nomen.complète!V1928),"-",Nomen.complète!V1928)</f>
        <v>84980000</v>
      </c>
      <c r="B1928" s="189" t="str">
        <f>IF(ISBLANK(Nomen.complète!W1928),"-",Nomen.complète!W1928)</f>
        <v>Technicien-dentiste, maître</v>
      </c>
      <c r="C1928" s="190">
        <f>IF(ISBLANK(Nomen.complète!X1928),"-",Nomen.complète!X1928)</f>
        <v>18</v>
      </c>
      <c r="D1928" s="190">
        <f>IF(ISBLANK(Nomen.complète!Y1928),"-",Nomen.complète!Y1928)</f>
        <v>65</v>
      </c>
      <c r="E1928" s="190">
        <f>IF(ISBLANK(Nomen.complète!Z1928),"-",Nomen.complète!Z1928)</f>
        <v>1</v>
      </c>
      <c r="F1928" s="190">
        <f>IF(ISBLANK(Nomen.complète!AA1928),"-",Nomen.complète!AA1928)</f>
        <v>5</v>
      </c>
      <c r="G1928" s="191">
        <f>IF(ISBLANK(Nomen.complète!AB1928),"-",Nomen.complète!AB1928)</f>
        <v>90</v>
      </c>
      <c r="H1928" s="191">
        <f>IF(ISBLANK(Nomen.complète!AC1928),"-",Nomen.complète!AC1928)</f>
        <v>0</v>
      </c>
    </row>
    <row r="1929" spans="1:8" x14ac:dyDescent="0.2">
      <c r="A1929" s="164">
        <f>IF(ISBLANK(Nomen.complète!V1929),"-",Nomen.complète!V1929)</f>
        <v>84240000</v>
      </c>
      <c r="B1929" s="189" t="str">
        <f>IF(ISBLANK(Nomen.complète!W1929),"-",Nomen.complète!W1929)</f>
        <v>Technicienne en cytodiagnostic (tertiaire - non réglementé)</v>
      </c>
      <c r="C1929" s="190">
        <f>IF(ISBLANK(Nomen.complète!X1929),"-",Nomen.complète!X1929)</f>
        <v>18</v>
      </c>
      <c r="D1929" s="190">
        <f>IF(ISBLANK(Nomen.complète!Y1929),"-",Nomen.complète!Y1929)</f>
        <v>65</v>
      </c>
      <c r="E1929" s="190">
        <f>IF(ISBLANK(Nomen.complète!Z1929),"-",Nomen.complète!Z1929)</f>
        <v>1</v>
      </c>
      <c r="F1929" s="190">
        <f>IF(ISBLANK(Nomen.complète!AA1929),"-",Nomen.complète!AA1929)</f>
        <v>5</v>
      </c>
      <c r="G1929" s="191">
        <f>IF(ISBLANK(Nomen.complète!AB1929),"-",Nomen.complète!AB1929)</f>
        <v>90</v>
      </c>
      <c r="H1929" s="191">
        <f>IF(ISBLANK(Nomen.complète!AC1929),"-",Nomen.complète!AC1929)</f>
        <v>0</v>
      </c>
    </row>
    <row r="1930" spans="1:8" x14ac:dyDescent="0.2">
      <c r="A1930" s="164">
        <f>IF(ISBLANK(Nomen.complète!V1930),"-",Nomen.complète!V1930)</f>
        <v>93535000</v>
      </c>
      <c r="B1930" s="189" t="str">
        <f>IF(ISBLANK(Nomen.complète!W1930),"-",Nomen.complète!W1930)</f>
        <v>Technique des bâtiments ES (OCM 2005+2017)</v>
      </c>
      <c r="C1930" s="190">
        <f>IF(ISBLANK(Nomen.complète!X1930),"-",Nomen.complète!X1930)</f>
        <v>19</v>
      </c>
      <c r="D1930" s="190">
        <f>IF(ISBLANK(Nomen.complète!Y1930),"-",Nomen.complète!Y1930)</f>
        <v>65</v>
      </c>
      <c r="E1930" s="190">
        <f>IF(ISBLANK(Nomen.complète!Z1930),"-",Nomen.complète!Z1930)</f>
        <v>1</v>
      </c>
      <c r="F1930" s="190">
        <f>IF(ISBLANK(Nomen.complète!AA1930),"-",Nomen.complète!AA1930)</f>
        <v>5</v>
      </c>
      <c r="G1930" s="191">
        <f>IF(ISBLANK(Nomen.complète!AB1930),"-",Nomen.complète!AB1930)</f>
        <v>0</v>
      </c>
      <c r="H1930" s="191">
        <f>IF(ISBLANK(Nomen.complète!AC1930),"-",Nomen.complète!AC1930)</f>
        <v>0</v>
      </c>
    </row>
    <row r="1931" spans="1:8" x14ac:dyDescent="0.2">
      <c r="A1931" s="164">
        <f>IF(ISBLANK(Nomen.complète!V1931),"-",Nomen.complète!V1931)</f>
        <v>93530000</v>
      </c>
      <c r="B1931" s="189" t="str">
        <f>IF(ISBLANK(Nomen.complète!W1931),"-",Nomen.complète!W1931)</f>
        <v>Technique des bâtiments ES - Automation du bâtiment (OCM 2005+2017)</v>
      </c>
      <c r="C1931" s="190">
        <f>IF(ISBLANK(Nomen.complète!X1931),"-",Nomen.complète!X1931)</f>
        <v>19</v>
      </c>
      <c r="D1931" s="190">
        <f>IF(ISBLANK(Nomen.complète!Y1931),"-",Nomen.complète!Y1931)</f>
        <v>65</v>
      </c>
      <c r="E1931" s="190">
        <f>IF(ISBLANK(Nomen.complète!Z1931),"-",Nomen.complète!Z1931)</f>
        <v>1</v>
      </c>
      <c r="F1931" s="190">
        <f>IF(ISBLANK(Nomen.complète!AA1931),"-",Nomen.complète!AA1931)</f>
        <v>5</v>
      </c>
      <c r="G1931" s="191">
        <f>IF(ISBLANK(Nomen.complète!AB1931),"-",Nomen.complète!AB1931)</f>
        <v>0</v>
      </c>
      <c r="H1931" s="191">
        <f>IF(ISBLANK(Nomen.complète!AC1931),"-",Nomen.complète!AC1931)</f>
        <v>0</v>
      </c>
    </row>
    <row r="1932" spans="1:8" x14ac:dyDescent="0.2">
      <c r="A1932" s="164">
        <f>IF(ISBLANK(Nomen.complète!V1932),"-",Nomen.complète!V1932)</f>
        <v>93536002</v>
      </c>
      <c r="B1932" s="189" t="str">
        <f>IF(ISBLANK(Nomen.complète!W1932),"-",Nomen.complète!W1932)</f>
        <v>Technique des bâtiments ES - Chauffage, aération, climatisation (OCM 2005+2017)</v>
      </c>
      <c r="C1932" s="190">
        <f>IF(ISBLANK(Nomen.complète!X1932),"-",Nomen.complète!X1932)</f>
        <v>18</v>
      </c>
      <c r="D1932" s="190">
        <f>IF(ISBLANK(Nomen.complète!Y1932),"-",Nomen.complète!Y1932)</f>
        <v>65</v>
      </c>
      <c r="E1932" s="190">
        <f>IF(ISBLANK(Nomen.complète!Z1932),"-",Nomen.complète!Z1932)</f>
        <v>1</v>
      </c>
      <c r="F1932" s="190">
        <f>IF(ISBLANK(Nomen.complète!AA1932),"-",Nomen.complète!AA1932)</f>
        <v>5</v>
      </c>
      <c r="G1932" s="191">
        <f>IF(ISBLANK(Nomen.complète!AB1932),"-",Nomen.complète!AB1932)</f>
        <v>0</v>
      </c>
      <c r="H1932" s="191">
        <f>IF(ISBLANK(Nomen.complète!AC1932),"-",Nomen.complète!AC1932)</f>
        <v>0</v>
      </c>
    </row>
    <row r="1933" spans="1:8" x14ac:dyDescent="0.2">
      <c r="A1933" s="164">
        <f>IF(ISBLANK(Nomen.complète!V1933),"-",Nomen.complète!V1933)</f>
        <v>93536003</v>
      </c>
      <c r="B1933" s="189" t="str">
        <f>IF(ISBLANK(Nomen.complète!W1933),"-",Nomen.complète!W1933)</f>
        <v>Technique des bâtiments ES - Chauffage, ventilation, climatisation, froid, sanitaire CVCFS (OCM 2005+2017)</v>
      </c>
      <c r="C1933" s="190">
        <f>IF(ISBLANK(Nomen.complète!X1933),"-",Nomen.complète!X1933)</f>
        <v>18</v>
      </c>
      <c r="D1933" s="190">
        <f>IF(ISBLANK(Nomen.complète!Y1933),"-",Nomen.complète!Y1933)</f>
        <v>65</v>
      </c>
      <c r="E1933" s="190">
        <f>IF(ISBLANK(Nomen.complète!Z1933),"-",Nomen.complète!Z1933)</f>
        <v>1</v>
      </c>
      <c r="F1933" s="190">
        <f>IF(ISBLANK(Nomen.complète!AA1933),"-",Nomen.complète!AA1933)</f>
        <v>5</v>
      </c>
      <c r="G1933" s="191">
        <f>IF(ISBLANK(Nomen.complète!AB1933),"-",Nomen.complète!AB1933)</f>
        <v>0</v>
      </c>
      <c r="H1933" s="191">
        <f>IF(ISBLANK(Nomen.complète!AC1933),"-",Nomen.complète!AC1933)</f>
        <v>0</v>
      </c>
    </row>
    <row r="1934" spans="1:8" x14ac:dyDescent="0.2">
      <c r="A1934" s="164">
        <f>IF(ISBLANK(Nomen.complète!V1934),"-",Nomen.complète!V1934)</f>
        <v>93536001</v>
      </c>
      <c r="B1934" s="189" t="str">
        <f>IF(ISBLANK(Nomen.complète!W1934),"-",Nomen.complète!W1934)</f>
        <v>Technique des bâtiments ES - Domotique (OCM 2005+2017)</v>
      </c>
      <c r="C1934" s="190">
        <f>IF(ISBLANK(Nomen.complète!X1934),"-",Nomen.complète!X1934)</f>
        <v>18</v>
      </c>
      <c r="D1934" s="190">
        <f>IF(ISBLANK(Nomen.complète!Y1934),"-",Nomen.complète!Y1934)</f>
        <v>65</v>
      </c>
      <c r="E1934" s="190">
        <f>IF(ISBLANK(Nomen.complète!Z1934),"-",Nomen.complète!Z1934)</f>
        <v>1</v>
      </c>
      <c r="F1934" s="190">
        <f>IF(ISBLANK(Nomen.complète!AA1934),"-",Nomen.complète!AA1934)</f>
        <v>5</v>
      </c>
      <c r="G1934" s="191">
        <f>IF(ISBLANK(Nomen.complète!AB1934),"-",Nomen.complète!AB1934)</f>
        <v>0</v>
      </c>
      <c r="H1934" s="191">
        <f>IF(ISBLANK(Nomen.complète!AC1934),"-",Nomen.complète!AC1934)</f>
        <v>0</v>
      </c>
    </row>
    <row r="1935" spans="1:8" x14ac:dyDescent="0.2">
      <c r="A1935" s="164">
        <f>IF(ISBLANK(Nomen.complète!V1935),"-",Nomen.complète!V1935)</f>
        <v>94800000</v>
      </c>
      <c r="B1935" s="189" t="str">
        <f>IF(ISBLANK(Nomen.complète!W1935),"-",Nomen.complète!W1935)</f>
        <v>Technique des processus ES (OCM 2017)</v>
      </c>
      <c r="C1935" s="190">
        <f>IF(ISBLANK(Nomen.complète!X1935),"-",Nomen.complète!X1935)</f>
        <v>18</v>
      </c>
      <c r="D1935" s="190">
        <f>IF(ISBLANK(Nomen.complète!Y1935),"-",Nomen.complète!Y1935)</f>
        <v>65</v>
      </c>
      <c r="E1935" s="190">
        <f>IF(ISBLANK(Nomen.complète!Z1935),"-",Nomen.complète!Z1935)</f>
        <v>1</v>
      </c>
      <c r="F1935" s="190">
        <f>IF(ISBLANK(Nomen.complète!AA1935),"-",Nomen.complète!AA1935)</f>
        <v>5</v>
      </c>
      <c r="G1935" s="191">
        <f>IF(ISBLANK(Nomen.complète!AB1935),"-",Nomen.complète!AB1935)</f>
        <v>90</v>
      </c>
      <c r="H1935" s="191">
        <f>IF(ISBLANK(Nomen.complète!AC1935),"-",Nomen.complète!AC1935)</f>
        <v>0</v>
      </c>
    </row>
    <row r="1936" spans="1:8" x14ac:dyDescent="0.2">
      <c r="A1936" s="164">
        <f>IF(ISBLANK(Nomen.complète!V1936),"-",Nomen.complète!V1936)</f>
        <v>93620001</v>
      </c>
      <c r="B1936" s="189" t="str">
        <f>IF(ISBLANK(Nomen.complète!W1936),"-",Nomen.complète!W1936)</f>
        <v>Technique du bois ES - Construction en bois (OCM 2005)</v>
      </c>
      <c r="C1936" s="190">
        <f>IF(ISBLANK(Nomen.complète!X1936),"-",Nomen.complète!X1936)</f>
        <v>18</v>
      </c>
      <c r="D1936" s="190">
        <f>IF(ISBLANK(Nomen.complète!Y1936),"-",Nomen.complète!Y1936)</f>
        <v>65</v>
      </c>
      <c r="E1936" s="190">
        <f>IF(ISBLANK(Nomen.complète!Z1936),"-",Nomen.complète!Z1936)</f>
        <v>1</v>
      </c>
      <c r="F1936" s="190">
        <f>IF(ISBLANK(Nomen.complète!AA1936),"-",Nomen.complète!AA1936)</f>
        <v>5</v>
      </c>
      <c r="G1936" s="191">
        <f>IF(ISBLANK(Nomen.complète!AB1936),"-",Nomen.complète!AB1936)</f>
        <v>0</v>
      </c>
      <c r="H1936" s="191">
        <f>IF(ISBLANK(Nomen.complète!AC1936),"-",Nomen.complète!AC1936)</f>
        <v>0</v>
      </c>
    </row>
    <row r="1937" spans="1:8" x14ac:dyDescent="0.2">
      <c r="A1937" s="164">
        <f>IF(ISBLANK(Nomen.complète!V1937),"-",Nomen.complète!V1937)</f>
        <v>93620002</v>
      </c>
      <c r="B1937" s="189" t="str">
        <f>IF(ISBLANK(Nomen.complète!W1937),"-",Nomen.complète!W1937)</f>
        <v>Technique du bois ES - Industrie du bois (OCM 2005)</v>
      </c>
      <c r="C1937" s="190">
        <f>IF(ISBLANK(Nomen.complète!X1937),"-",Nomen.complète!X1937)</f>
        <v>18</v>
      </c>
      <c r="D1937" s="190">
        <f>IF(ISBLANK(Nomen.complète!Y1937),"-",Nomen.complète!Y1937)</f>
        <v>65</v>
      </c>
      <c r="E1937" s="190">
        <f>IF(ISBLANK(Nomen.complète!Z1937),"-",Nomen.complète!Z1937)</f>
        <v>1</v>
      </c>
      <c r="F1937" s="190">
        <f>IF(ISBLANK(Nomen.complète!AA1937),"-",Nomen.complète!AA1937)</f>
        <v>5</v>
      </c>
      <c r="G1937" s="191">
        <f>IF(ISBLANK(Nomen.complète!AB1937),"-",Nomen.complète!AB1937)</f>
        <v>0</v>
      </c>
      <c r="H1937" s="191">
        <f>IF(ISBLANK(Nomen.complète!AC1937),"-",Nomen.complète!AC1937)</f>
        <v>0</v>
      </c>
    </row>
    <row r="1938" spans="1:8" x14ac:dyDescent="0.2">
      <c r="A1938" s="164">
        <f>IF(ISBLANK(Nomen.complète!V1938),"-",Nomen.complète!V1938)</f>
        <v>93620003</v>
      </c>
      <c r="B1938" s="189" t="str">
        <f>IF(ISBLANK(Nomen.complète!W1938),"-",Nomen.complète!W1938)</f>
        <v>Technique du bois ES - Menuiserie (OCM 2005)</v>
      </c>
      <c r="C1938" s="190">
        <f>IF(ISBLANK(Nomen.complète!X1938),"-",Nomen.complète!X1938)</f>
        <v>18</v>
      </c>
      <c r="D1938" s="190">
        <f>IF(ISBLANK(Nomen.complète!Y1938),"-",Nomen.complète!Y1938)</f>
        <v>65</v>
      </c>
      <c r="E1938" s="190">
        <f>IF(ISBLANK(Nomen.complète!Z1938),"-",Nomen.complète!Z1938)</f>
        <v>1</v>
      </c>
      <c r="F1938" s="190">
        <f>IF(ISBLANK(Nomen.complète!AA1938),"-",Nomen.complète!AA1938)</f>
        <v>5</v>
      </c>
      <c r="G1938" s="191">
        <f>IF(ISBLANK(Nomen.complète!AB1938),"-",Nomen.complète!AB1938)</f>
        <v>90</v>
      </c>
      <c r="H1938" s="191">
        <f>IF(ISBLANK(Nomen.complète!AC1938),"-",Nomen.complète!AC1938)</f>
        <v>0</v>
      </c>
    </row>
    <row r="1939" spans="1:8" x14ac:dyDescent="0.2">
      <c r="A1939" s="164">
        <f>IF(ISBLANK(Nomen.complète!V1939),"-",Nomen.complète!V1939)</f>
        <v>93622001</v>
      </c>
      <c r="B1939" s="189" t="str">
        <f>IF(ISBLANK(Nomen.complète!W1939),"-",Nomen.complète!W1939)</f>
        <v>Technique du bois ES -  Construction en bois (OCM 2017)</v>
      </c>
      <c r="C1939" s="190">
        <f>IF(ISBLANK(Nomen.complète!X1939),"-",Nomen.complète!X1939)</f>
        <v>18</v>
      </c>
      <c r="D1939" s="190">
        <f>IF(ISBLANK(Nomen.complète!Y1939),"-",Nomen.complète!Y1939)</f>
        <v>65</v>
      </c>
      <c r="E1939" s="190">
        <f>IF(ISBLANK(Nomen.complète!Z1939),"-",Nomen.complète!Z1939)</f>
        <v>1</v>
      </c>
      <c r="F1939" s="190">
        <f>IF(ISBLANK(Nomen.complète!AA1939),"-",Nomen.complète!AA1939)</f>
        <v>5</v>
      </c>
      <c r="G1939" s="191">
        <f>IF(ISBLANK(Nomen.complète!AB1939),"-",Nomen.complète!AB1939)</f>
        <v>90</v>
      </c>
      <c r="H1939" s="191">
        <f>IF(ISBLANK(Nomen.complète!AC1939),"-",Nomen.complète!AC1939)</f>
        <v>0</v>
      </c>
    </row>
    <row r="1940" spans="1:8" x14ac:dyDescent="0.2">
      <c r="A1940" s="164">
        <f>IF(ISBLANK(Nomen.complète!V1940),"-",Nomen.complète!V1940)</f>
        <v>93622002</v>
      </c>
      <c r="B1940" s="189" t="str">
        <f>IF(ISBLANK(Nomen.complète!W1940),"-",Nomen.complète!W1940)</f>
        <v>Technique du bois ES -  Industrie du bois (OCM 2017)</v>
      </c>
      <c r="C1940" s="190">
        <f>IF(ISBLANK(Nomen.complète!X1940),"-",Nomen.complète!X1940)</f>
        <v>18</v>
      </c>
      <c r="D1940" s="190">
        <f>IF(ISBLANK(Nomen.complète!Y1940),"-",Nomen.complète!Y1940)</f>
        <v>65</v>
      </c>
      <c r="E1940" s="190">
        <f>IF(ISBLANK(Nomen.complète!Z1940),"-",Nomen.complète!Z1940)</f>
        <v>1</v>
      </c>
      <c r="F1940" s="190">
        <f>IF(ISBLANK(Nomen.complète!AA1940),"-",Nomen.complète!AA1940)</f>
        <v>5</v>
      </c>
      <c r="G1940" s="191">
        <f>IF(ISBLANK(Nomen.complète!AB1940),"-",Nomen.complète!AB1940)</f>
        <v>90</v>
      </c>
      <c r="H1940" s="191">
        <f>IF(ISBLANK(Nomen.complète!AC1940),"-",Nomen.complète!AC1940)</f>
        <v>0</v>
      </c>
    </row>
    <row r="1941" spans="1:8" x14ac:dyDescent="0.2">
      <c r="A1941" s="164">
        <f>IF(ISBLANK(Nomen.complète!V1941),"-",Nomen.complète!V1941)</f>
        <v>93622003</v>
      </c>
      <c r="B1941" s="189" t="str">
        <f>IF(ISBLANK(Nomen.complète!W1941),"-",Nomen.complète!W1941)</f>
        <v>Technique du bois ES -  Menuiserie/ébénisterie (OCM 2017)</v>
      </c>
      <c r="C1941" s="190">
        <f>IF(ISBLANK(Nomen.complète!X1941),"-",Nomen.complète!X1941)</f>
        <v>18</v>
      </c>
      <c r="D1941" s="190">
        <f>IF(ISBLANK(Nomen.complète!Y1941),"-",Nomen.complète!Y1941)</f>
        <v>65</v>
      </c>
      <c r="E1941" s="190">
        <f>IF(ISBLANK(Nomen.complète!Z1941),"-",Nomen.complète!Z1941)</f>
        <v>1</v>
      </c>
      <c r="F1941" s="190">
        <f>IF(ISBLANK(Nomen.complète!AA1941),"-",Nomen.complète!AA1941)</f>
        <v>5</v>
      </c>
      <c r="G1941" s="191">
        <f>IF(ISBLANK(Nomen.complète!AB1941),"-",Nomen.complète!AB1941)</f>
        <v>90</v>
      </c>
      <c r="H1941" s="191">
        <f>IF(ISBLANK(Nomen.complète!AC1941),"-",Nomen.complète!AC1941)</f>
        <v>0</v>
      </c>
    </row>
    <row r="1942" spans="1:8" x14ac:dyDescent="0.2">
      <c r="A1942" s="164">
        <f>IF(ISBLANK(Nomen.complète!V1942),"-",Nomen.complète!V1942)</f>
        <v>94772000</v>
      </c>
      <c r="B1942" s="189" t="str">
        <f>IF(ISBLANK(Nomen.complète!W1942),"-",Nomen.complète!W1942)</f>
        <v>Technique du textile et de l’habillement ES (OCM 2017)</v>
      </c>
      <c r="C1942" s="190">
        <f>IF(ISBLANK(Nomen.complète!X1942),"-",Nomen.complète!X1942)</f>
        <v>18</v>
      </c>
      <c r="D1942" s="190">
        <f>IF(ISBLANK(Nomen.complète!Y1942),"-",Nomen.complète!Y1942)</f>
        <v>65</v>
      </c>
      <c r="E1942" s="190">
        <f>IF(ISBLANK(Nomen.complète!Z1942),"-",Nomen.complète!Z1942)</f>
        <v>1</v>
      </c>
      <c r="F1942" s="190">
        <f>IF(ISBLANK(Nomen.complète!AA1942),"-",Nomen.complète!AA1942)</f>
        <v>5</v>
      </c>
      <c r="G1942" s="191">
        <f>IF(ISBLANK(Nomen.complète!AB1942),"-",Nomen.complète!AB1942)</f>
        <v>90</v>
      </c>
      <c r="H1942" s="191">
        <f>IF(ISBLANK(Nomen.complète!AC1942),"-",Nomen.complète!AC1942)</f>
        <v>0</v>
      </c>
    </row>
    <row r="1943" spans="1:8" x14ac:dyDescent="0.2">
      <c r="A1943" s="164">
        <f>IF(ISBLANK(Nomen.complète!V1943),"-",Nomen.complète!V1943)</f>
        <v>84260000</v>
      </c>
      <c r="B1943" s="189" t="str">
        <f>IF(ISBLANK(Nomen.complète!W1943),"-",Nomen.complète!W1943)</f>
        <v>Technique en radiologie médicale ES (OCM 2005)</v>
      </c>
      <c r="C1943" s="190">
        <f>IF(ISBLANK(Nomen.complète!X1943),"-",Nomen.complète!X1943)</f>
        <v>18</v>
      </c>
      <c r="D1943" s="190">
        <f>IF(ISBLANK(Nomen.complète!Y1943),"-",Nomen.complète!Y1943)</f>
        <v>65</v>
      </c>
      <c r="E1943" s="190">
        <f>IF(ISBLANK(Nomen.complète!Z1943),"-",Nomen.complète!Z1943)</f>
        <v>1</v>
      </c>
      <c r="F1943" s="190">
        <f>IF(ISBLANK(Nomen.complète!AA1943),"-",Nomen.complète!AA1943)</f>
        <v>5</v>
      </c>
      <c r="G1943" s="191">
        <f>IF(ISBLANK(Nomen.complète!AB1943),"-",Nomen.complète!AB1943)</f>
        <v>0</v>
      </c>
      <c r="H1943" s="191">
        <f>IF(ISBLANK(Nomen.complète!AC1943),"-",Nomen.complète!AC1943)</f>
        <v>0</v>
      </c>
    </row>
    <row r="1944" spans="1:8" x14ac:dyDescent="0.2">
      <c r="A1944" s="164">
        <f>IF(ISBLANK(Nomen.complète!V1944),"-",Nomen.complète!V1944)</f>
        <v>84262000</v>
      </c>
      <c r="B1944" s="189" t="str">
        <f>IF(ISBLANK(Nomen.complète!W1944),"-",Nomen.complète!W1944)</f>
        <v>Technique en radiologie médicale ES (OCM 2017)</v>
      </c>
      <c r="C1944" s="190">
        <f>IF(ISBLANK(Nomen.complète!X1944),"-",Nomen.complète!X1944)</f>
        <v>18</v>
      </c>
      <c r="D1944" s="190">
        <f>IF(ISBLANK(Nomen.complète!Y1944),"-",Nomen.complète!Y1944)</f>
        <v>65</v>
      </c>
      <c r="E1944" s="190">
        <f>IF(ISBLANK(Nomen.complète!Z1944),"-",Nomen.complète!Z1944)</f>
        <v>1</v>
      </c>
      <c r="F1944" s="190">
        <f>IF(ISBLANK(Nomen.complète!AA1944),"-",Nomen.complète!AA1944)</f>
        <v>5</v>
      </c>
      <c r="G1944" s="191">
        <f>IF(ISBLANK(Nomen.complète!AB1944),"-",Nomen.complète!AB1944)</f>
        <v>90</v>
      </c>
      <c r="H1944" s="191">
        <f>IF(ISBLANK(Nomen.complète!AC1944),"-",Nomen.complète!AC1944)</f>
        <v>0</v>
      </c>
    </row>
    <row r="1945" spans="1:8" x14ac:dyDescent="0.2">
      <c r="A1945" s="164">
        <f>IF(ISBLANK(Nomen.complète!V1945),"-",Nomen.complète!V1945)</f>
        <v>84780000</v>
      </c>
      <c r="B1945" s="189" t="str">
        <f>IF(ISBLANK(Nomen.complète!W1945),"-",Nomen.complète!W1945)</f>
        <v>Technique médicale ES (OCM 2017)</v>
      </c>
      <c r="C1945" s="190">
        <f>IF(ISBLANK(Nomen.complète!X1945),"-",Nomen.complète!X1945)</f>
        <v>18</v>
      </c>
      <c r="D1945" s="190">
        <f>IF(ISBLANK(Nomen.complète!Y1945),"-",Nomen.complète!Y1945)</f>
        <v>65</v>
      </c>
      <c r="E1945" s="190">
        <f>IF(ISBLANK(Nomen.complète!Z1945),"-",Nomen.complète!Z1945)</f>
        <v>1</v>
      </c>
      <c r="F1945" s="190">
        <f>IF(ISBLANK(Nomen.complète!AA1945),"-",Nomen.complète!AA1945)</f>
        <v>5</v>
      </c>
      <c r="G1945" s="191">
        <f>IF(ISBLANK(Nomen.complète!AB1945),"-",Nomen.complète!AB1945)</f>
        <v>90</v>
      </c>
      <c r="H1945" s="191">
        <f>IF(ISBLANK(Nomen.complète!AC1945),"-",Nomen.complète!AC1945)</f>
        <v>0</v>
      </c>
    </row>
    <row r="1946" spans="1:8" x14ac:dyDescent="0.2">
      <c r="A1946" s="164">
        <f>IF(ISBLANK(Nomen.complète!V1946),"-",Nomen.complète!V1946)</f>
        <v>84750000</v>
      </c>
      <c r="B1946" s="189" t="str">
        <f>IF(ISBLANK(Nomen.complète!W1946),"-",Nomen.complète!W1946)</f>
        <v>Technique opératoire ES (OCM 2005)</v>
      </c>
      <c r="C1946" s="190">
        <f>IF(ISBLANK(Nomen.complète!X1946),"-",Nomen.complète!X1946)</f>
        <v>18</v>
      </c>
      <c r="D1946" s="190">
        <f>IF(ISBLANK(Nomen.complète!Y1946),"-",Nomen.complète!Y1946)</f>
        <v>65</v>
      </c>
      <c r="E1946" s="190">
        <f>IF(ISBLANK(Nomen.complète!Z1946),"-",Nomen.complète!Z1946)</f>
        <v>1</v>
      </c>
      <c r="F1946" s="190">
        <f>IF(ISBLANK(Nomen.complète!AA1946),"-",Nomen.complète!AA1946)</f>
        <v>5</v>
      </c>
      <c r="G1946" s="191">
        <f>IF(ISBLANK(Nomen.complète!AB1946),"-",Nomen.complète!AB1946)</f>
        <v>0</v>
      </c>
      <c r="H1946" s="191">
        <f>IF(ISBLANK(Nomen.complète!AC1946),"-",Nomen.complète!AC1946)</f>
        <v>0</v>
      </c>
    </row>
    <row r="1947" spans="1:8" x14ac:dyDescent="0.2">
      <c r="A1947" s="164">
        <f>IF(ISBLANK(Nomen.complète!V1947),"-",Nomen.complète!V1947)</f>
        <v>84752000</v>
      </c>
      <c r="B1947" s="189" t="str">
        <f>IF(ISBLANK(Nomen.complète!W1947),"-",Nomen.complète!W1947)</f>
        <v>Technique opératoire ES (OCM 2017)</v>
      </c>
      <c r="C1947" s="190">
        <f>IF(ISBLANK(Nomen.complète!X1947),"-",Nomen.complète!X1947)</f>
        <v>18</v>
      </c>
      <c r="D1947" s="190">
        <f>IF(ISBLANK(Nomen.complète!Y1947),"-",Nomen.complète!Y1947)</f>
        <v>65</v>
      </c>
      <c r="E1947" s="190">
        <f>IF(ISBLANK(Nomen.complète!Z1947),"-",Nomen.complète!Z1947)</f>
        <v>1</v>
      </c>
      <c r="F1947" s="190">
        <f>IF(ISBLANK(Nomen.complète!AA1947),"-",Nomen.complète!AA1947)</f>
        <v>5</v>
      </c>
      <c r="G1947" s="191">
        <f>IF(ISBLANK(Nomen.complète!AB1947),"-",Nomen.complète!AB1947)</f>
        <v>90</v>
      </c>
      <c r="H1947" s="191">
        <f>IF(ISBLANK(Nomen.complète!AC1947),"-",Nomen.complète!AC1947)</f>
        <v>0</v>
      </c>
    </row>
    <row r="1948" spans="1:8" x14ac:dyDescent="0.2">
      <c r="A1948" s="164">
        <f>IF(ISBLANK(Nomen.complète!V1948),"-",Nomen.complète!V1948)</f>
        <v>94692000</v>
      </c>
      <c r="B1948" s="189" t="str">
        <f>IF(ISBLANK(Nomen.complète!W1948),"-",Nomen.complète!W1948)</f>
        <v>Technique paysagiste ES (OCM 2017)</v>
      </c>
      <c r="C1948" s="190">
        <f>IF(ISBLANK(Nomen.complète!X1948),"-",Nomen.complète!X1948)</f>
        <v>18</v>
      </c>
      <c r="D1948" s="190">
        <f>IF(ISBLANK(Nomen.complète!Y1948),"-",Nomen.complète!Y1948)</f>
        <v>65</v>
      </c>
      <c r="E1948" s="190">
        <f>IF(ISBLANK(Nomen.complète!Z1948),"-",Nomen.complète!Z1948)</f>
        <v>1</v>
      </c>
      <c r="F1948" s="190">
        <f>IF(ISBLANK(Nomen.complète!AA1948),"-",Nomen.complète!AA1948)</f>
        <v>5</v>
      </c>
      <c r="G1948" s="191">
        <f>IF(ISBLANK(Nomen.complète!AB1948),"-",Nomen.complète!AB1948)</f>
        <v>90</v>
      </c>
      <c r="H1948" s="191">
        <f>IF(ISBLANK(Nomen.complète!AC1948),"-",Nomen.complète!AC1948)</f>
        <v>0</v>
      </c>
    </row>
    <row r="1949" spans="1:8" x14ac:dyDescent="0.2">
      <c r="A1949" s="164">
        <f>IF(ISBLANK(Nomen.complète!V1949),"-",Nomen.complète!V1949)</f>
        <v>59410000</v>
      </c>
      <c r="B1949" s="189" t="str">
        <f>IF(ISBLANK(Nomen.complète!W1949),"-",Nomen.complète!W1949)</f>
        <v>Technique vitivinicole ES (OCM 2005)</v>
      </c>
      <c r="C1949" s="190">
        <f>IF(ISBLANK(Nomen.complète!X1949),"-",Nomen.complète!X1949)</f>
        <v>18</v>
      </c>
      <c r="D1949" s="190">
        <f>IF(ISBLANK(Nomen.complète!Y1949),"-",Nomen.complète!Y1949)</f>
        <v>65</v>
      </c>
      <c r="E1949" s="190">
        <f>IF(ISBLANK(Nomen.complète!Z1949),"-",Nomen.complète!Z1949)</f>
        <v>1</v>
      </c>
      <c r="F1949" s="190">
        <f>IF(ISBLANK(Nomen.complète!AA1949),"-",Nomen.complète!AA1949)</f>
        <v>5</v>
      </c>
      <c r="G1949" s="191">
        <f>IF(ISBLANK(Nomen.complète!AB1949),"-",Nomen.complète!AB1949)</f>
        <v>90</v>
      </c>
      <c r="H1949" s="191">
        <f>IF(ISBLANK(Nomen.complète!AC1949),"-",Nomen.complète!AC1949)</f>
        <v>0</v>
      </c>
    </row>
    <row r="1950" spans="1:8" x14ac:dyDescent="0.2">
      <c r="A1950" s="164">
        <f>IF(ISBLANK(Nomen.complète!V1950),"-",Nomen.complète!V1950)</f>
        <v>66613000</v>
      </c>
      <c r="B1950" s="189" t="str">
        <f>IF(ISBLANK(Nomen.complète!W1950),"-",Nomen.complète!W1950)</f>
        <v>Techno-diagnosticien d’appareils à moteur BF</v>
      </c>
      <c r="C1950" s="190">
        <f>IF(ISBLANK(Nomen.complète!X1950),"-",Nomen.complète!X1950)</f>
        <v>18</v>
      </c>
      <c r="D1950" s="190">
        <f>IF(ISBLANK(Nomen.complète!Y1950),"-",Nomen.complète!Y1950)</f>
        <v>65</v>
      </c>
      <c r="E1950" s="190">
        <f>IF(ISBLANK(Nomen.complète!Z1950),"-",Nomen.complète!Z1950)</f>
        <v>1</v>
      </c>
      <c r="F1950" s="190">
        <f>IF(ISBLANK(Nomen.complète!AA1950),"-",Nomen.complète!AA1950)</f>
        <v>5</v>
      </c>
      <c r="G1950" s="191">
        <f>IF(ISBLANK(Nomen.complète!AB1950),"-",Nomen.complète!AB1950)</f>
        <v>90</v>
      </c>
      <c r="H1950" s="191">
        <f>IF(ISBLANK(Nomen.complète!AC1950),"-",Nomen.complète!AC1950)</f>
        <v>0</v>
      </c>
    </row>
    <row r="1951" spans="1:8" x14ac:dyDescent="0.2">
      <c r="A1951" s="164">
        <f>IF(ISBLANK(Nomen.complète!V1951),"-",Nomen.complète!V1951)</f>
        <v>66611000</v>
      </c>
      <c r="B1951" s="189" t="str">
        <f>IF(ISBLANK(Nomen.complète!W1951),"-",Nomen.complète!W1951)</f>
        <v>Techno-diagnosticien en machines agricoles BF</v>
      </c>
      <c r="C1951" s="190">
        <f>IF(ISBLANK(Nomen.complète!X1951),"-",Nomen.complète!X1951)</f>
        <v>18</v>
      </c>
      <c r="D1951" s="190">
        <f>IF(ISBLANK(Nomen.complète!Y1951),"-",Nomen.complète!Y1951)</f>
        <v>65</v>
      </c>
      <c r="E1951" s="190">
        <f>IF(ISBLANK(Nomen.complète!Z1951),"-",Nomen.complète!Z1951)</f>
        <v>1</v>
      </c>
      <c r="F1951" s="190">
        <f>IF(ISBLANK(Nomen.complète!AA1951),"-",Nomen.complète!AA1951)</f>
        <v>5</v>
      </c>
      <c r="G1951" s="191">
        <f>IF(ISBLANK(Nomen.complète!AB1951),"-",Nomen.complète!AB1951)</f>
        <v>90</v>
      </c>
      <c r="H1951" s="191">
        <f>IF(ISBLANK(Nomen.complète!AC1951),"-",Nomen.complète!AC1951)</f>
        <v>0</v>
      </c>
    </row>
    <row r="1952" spans="1:8" x14ac:dyDescent="0.2">
      <c r="A1952" s="164">
        <f>IF(ISBLANK(Nomen.complète!V1952),"-",Nomen.complète!V1952)</f>
        <v>66612000</v>
      </c>
      <c r="B1952" s="189" t="str">
        <f>IF(ISBLANK(Nomen.complète!W1952),"-",Nomen.complète!W1952)</f>
        <v>Techno-diagnosticien en machines de chantier BF</v>
      </c>
      <c r="C1952" s="190">
        <f>IF(ISBLANK(Nomen.complète!X1952),"-",Nomen.complète!X1952)</f>
        <v>18</v>
      </c>
      <c r="D1952" s="190">
        <f>IF(ISBLANK(Nomen.complète!Y1952),"-",Nomen.complète!Y1952)</f>
        <v>65</v>
      </c>
      <c r="E1952" s="190">
        <f>IF(ISBLANK(Nomen.complète!Z1952),"-",Nomen.complète!Z1952)</f>
        <v>1</v>
      </c>
      <c r="F1952" s="190">
        <f>IF(ISBLANK(Nomen.complète!AA1952),"-",Nomen.complète!AA1952)</f>
        <v>5</v>
      </c>
      <c r="G1952" s="191">
        <f>IF(ISBLANK(Nomen.complète!AB1952),"-",Nomen.complète!AB1952)</f>
        <v>90</v>
      </c>
      <c r="H1952" s="191">
        <f>IF(ISBLANK(Nomen.complète!AC1952),"-",Nomen.complète!AC1952)</f>
        <v>0</v>
      </c>
    </row>
    <row r="1953" spans="1:8" x14ac:dyDescent="0.2">
      <c r="A1953" s="164">
        <f>IF(ISBLANK(Nomen.complète!V1953),"-",Nomen.complète!V1953)</f>
        <v>63250000</v>
      </c>
      <c r="B1953" s="189" t="str">
        <f>IF(ISBLANK(Nomen.complète!W1953),"-",Nomen.complète!W1953)</f>
        <v>Techno-polygraphe BF</v>
      </c>
      <c r="C1953" s="190">
        <f>IF(ISBLANK(Nomen.complète!X1953),"-",Nomen.complète!X1953)</f>
        <v>18</v>
      </c>
      <c r="D1953" s="190">
        <f>IF(ISBLANK(Nomen.complète!Y1953),"-",Nomen.complète!Y1953)</f>
        <v>65</v>
      </c>
      <c r="E1953" s="190">
        <f>IF(ISBLANK(Nomen.complète!Z1953),"-",Nomen.complète!Z1953)</f>
        <v>1</v>
      </c>
      <c r="F1953" s="190">
        <f>IF(ISBLANK(Nomen.complète!AA1953),"-",Nomen.complète!AA1953)</f>
        <v>5</v>
      </c>
      <c r="G1953" s="191">
        <f>IF(ISBLANK(Nomen.complète!AB1953),"-",Nomen.complète!AB1953)</f>
        <v>90</v>
      </c>
      <c r="H1953" s="191">
        <f>IF(ISBLANK(Nomen.complète!AC1953),"-",Nomen.complète!AC1953)</f>
        <v>0</v>
      </c>
    </row>
    <row r="1954" spans="1:8" x14ac:dyDescent="0.2">
      <c r="A1954" s="164">
        <f>IF(ISBLANK(Nomen.complète!V1954),"-",Nomen.complète!V1954)</f>
        <v>93362000</v>
      </c>
      <c r="B1954" s="189" t="str">
        <f>IF(ISBLANK(Nomen.complète!W1954),"-",Nomen.complète!W1954)</f>
        <v>Technologie de l'énergie et de l'environnement ES (OCM 2017)</v>
      </c>
      <c r="C1954" s="190">
        <f>IF(ISBLANK(Nomen.complète!X1954),"-",Nomen.complète!X1954)</f>
        <v>18</v>
      </c>
      <c r="D1954" s="190">
        <f>IF(ISBLANK(Nomen.complète!Y1954),"-",Nomen.complète!Y1954)</f>
        <v>65</v>
      </c>
      <c r="E1954" s="190">
        <f>IF(ISBLANK(Nomen.complète!Z1954),"-",Nomen.complète!Z1954)</f>
        <v>1</v>
      </c>
      <c r="F1954" s="190">
        <f>IF(ISBLANK(Nomen.complète!AA1954),"-",Nomen.complète!AA1954)</f>
        <v>5</v>
      </c>
      <c r="G1954" s="191">
        <f>IF(ISBLANK(Nomen.complète!AB1954),"-",Nomen.complète!AB1954)</f>
        <v>90</v>
      </c>
      <c r="H1954" s="191">
        <f>IF(ISBLANK(Nomen.complète!AC1954),"-",Nomen.complète!AC1954)</f>
        <v>0</v>
      </c>
    </row>
    <row r="1955" spans="1:8" x14ac:dyDescent="0.2">
      <c r="A1955" s="164">
        <f>IF(ISBLANK(Nomen.complète!V1955),"-",Nomen.complète!V1955)</f>
        <v>94762000</v>
      </c>
      <c r="B1955" s="189" t="str">
        <f>IF(ISBLANK(Nomen.complète!W1955),"-",Nomen.complète!W1955)</f>
        <v>Technologie textile ES (OCM 2017)</v>
      </c>
      <c r="C1955" s="190">
        <f>IF(ISBLANK(Nomen.complète!X1955),"-",Nomen.complète!X1955)</f>
        <v>18</v>
      </c>
      <c r="D1955" s="190">
        <f>IF(ISBLANK(Nomen.complète!Y1955),"-",Nomen.complète!Y1955)</f>
        <v>65</v>
      </c>
      <c r="E1955" s="190">
        <f>IF(ISBLANK(Nomen.complète!Z1955),"-",Nomen.complète!Z1955)</f>
        <v>1</v>
      </c>
      <c r="F1955" s="190">
        <f>IF(ISBLANK(Nomen.complète!AA1955),"-",Nomen.complète!AA1955)</f>
        <v>5</v>
      </c>
      <c r="G1955" s="191">
        <f>IF(ISBLANK(Nomen.complète!AB1955),"-",Nomen.complète!AB1955)</f>
        <v>90</v>
      </c>
      <c r="H1955" s="191">
        <f>IF(ISBLANK(Nomen.complète!AC1955),"-",Nomen.complète!AC1955)</f>
        <v>0</v>
      </c>
    </row>
    <row r="1956" spans="1:8" x14ac:dyDescent="0.2">
      <c r="A1956" s="164">
        <f>IF(ISBLANK(Nomen.complète!V1956),"-",Nomen.complète!V1956)</f>
        <v>71320000</v>
      </c>
      <c r="B1956" s="189" t="str">
        <f>IF(ISBLANK(Nomen.complète!W1956),"-",Nomen.complète!W1956)</f>
        <v>Technologue en chimie, dipl.</v>
      </c>
      <c r="C1956" s="190">
        <f>IF(ISBLANK(Nomen.complète!X1956),"-",Nomen.complète!X1956)</f>
        <v>18</v>
      </c>
      <c r="D1956" s="190">
        <f>IF(ISBLANK(Nomen.complète!Y1956),"-",Nomen.complète!Y1956)</f>
        <v>65</v>
      </c>
      <c r="E1956" s="190">
        <f>IF(ISBLANK(Nomen.complète!Z1956),"-",Nomen.complète!Z1956)</f>
        <v>1</v>
      </c>
      <c r="F1956" s="190">
        <f>IF(ISBLANK(Nomen.complète!AA1956),"-",Nomen.complète!AA1956)</f>
        <v>5</v>
      </c>
      <c r="G1956" s="191">
        <f>IF(ISBLANK(Nomen.complète!AB1956),"-",Nomen.complète!AB1956)</f>
        <v>90</v>
      </c>
      <c r="H1956" s="191">
        <f>IF(ISBLANK(Nomen.complète!AC1956),"-",Nomen.complète!AC1956)</f>
        <v>0</v>
      </c>
    </row>
    <row r="1957" spans="1:8" x14ac:dyDescent="0.2">
      <c r="A1957" s="164">
        <f>IF(ISBLANK(Nomen.complète!V1957),"-",Nomen.complète!V1957)</f>
        <v>59260000</v>
      </c>
      <c r="B1957" s="189" t="str">
        <f>IF(ISBLANK(Nomen.complète!W1957),"-",Nomen.complète!W1957)</f>
        <v>Technologue en denrées alimentaires  BF</v>
      </c>
      <c r="C1957" s="190">
        <f>IF(ISBLANK(Nomen.complète!X1957),"-",Nomen.complète!X1957)</f>
        <v>18</v>
      </c>
      <c r="D1957" s="190">
        <f>IF(ISBLANK(Nomen.complète!Y1957),"-",Nomen.complète!Y1957)</f>
        <v>65</v>
      </c>
      <c r="E1957" s="190">
        <f>IF(ISBLANK(Nomen.complète!Z1957),"-",Nomen.complète!Z1957)</f>
        <v>1</v>
      </c>
      <c r="F1957" s="190">
        <f>IF(ISBLANK(Nomen.complète!AA1957),"-",Nomen.complète!AA1957)</f>
        <v>5</v>
      </c>
      <c r="G1957" s="191">
        <f>IF(ISBLANK(Nomen.complète!AB1957),"-",Nomen.complète!AB1957)</f>
        <v>90</v>
      </c>
      <c r="H1957" s="191">
        <f>IF(ISBLANK(Nomen.complète!AC1957),"-",Nomen.complète!AC1957)</f>
        <v>0</v>
      </c>
    </row>
    <row r="1958" spans="1:8" x14ac:dyDescent="0.2">
      <c r="A1958" s="164">
        <f>IF(ISBLANK(Nomen.complète!V1958),"-",Nomen.complète!V1958)</f>
        <v>59250000</v>
      </c>
      <c r="B1958" s="189" t="str">
        <f>IF(ISBLANK(Nomen.complète!W1958),"-",Nomen.complète!W1958)</f>
        <v>Technologue en denrées alimentaires, dipl.</v>
      </c>
      <c r="C1958" s="190">
        <f>IF(ISBLANK(Nomen.complète!X1958),"-",Nomen.complète!X1958)</f>
        <v>18</v>
      </c>
      <c r="D1958" s="190">
        <f>IF(ISBLANK(Nomen.complète!Y1958),"-",Nomen.complète!Y1958)</f>
        <v>65</v>
      </c>
      <c r="E1958" s="190">
        <f>IF(ISBLANK(Nomen.complète!Z1958),"-",Nomen.complète!Z1958)</f>
        <v>1</v>
      </c>
      <c r="F1958" s="190">
        <f>IF(ISBLANK(Nomen.complète!AA1958),"-",Nomen.complète!AA1958)</f>
        <v>5</v>
      </c>
      <c r="G1958" s="191">
        <f>IF(ISBLANK(Nomen.complète!AB1958),"-",Nomen.complète!AB1958)</f>
        <v>90</v>
      </c>
      <c r="H1958" s="191">
        <f>IF(ISBLANK(Nomen.complète!AC1958),"-",Nomen.complète!AC1958)</f>
        <v>0</v>
      </c>
    </row>
    <row r="1959" spans="1:8" x14ac:dyDescent="0.2">
      <c r="A1959" s="164">
        <f>IF(ISBLANK(Nomen.complète!V1959),"-",Nomen.complète!V1959)</f>
        <v>59330000</v>
      </c>
      <c r="B1959" s="189" t="str">
        <f>IF(ISBLANK(Nomen.complète!W1959),"-",Nomen.complète!W1959)</f>
        <v>Technologue en industrie laitière BF</v>
      </c>
      <c r="C1959" s="190">
        <f>IF(ISBLANK(Nomen.complète!X1959),"-",Nomen.complète!X1959)</f>
        <v>18</v>
      </c>
      <c r="D1959" s="190">
        <f>IF(ISBLANK(Nomen.complète!Y1959),"-",Nomen.complète!Y1959)</f>
        <v>65</v>
      </c>
      <c r="E1959" s="190">
        <f>IF(ISBLANK(Nomen.complète!Z1959),"-",Nomen.complète!Z1959)</f>
        <v>1</v>
      </c>
      <c r="F1959" s="190">
        <f>IF(ISBLANK(Nomen.complète!AA1959),"-",Nomen.complète!AA1959)</f>
        <v>5</v>
      </c>
      <c r="G1959" s="191">
        <f>IF(ISBLANK(Nomen.complète!AB1959),"-",Nomen.complète!AB1959)</f>
        <v>90</v>
      </c>
      <c r="H1959" s="191">
        <f>IF(ISBLANK(Nomen.complète!AC1959),"-",Nomen.complète!AC1959)</f>
        <v>0</v>
      </c>
    </row>
    <row r="1960" spans="1:8" x14ac:dyDescent="0.2">
      <c r="A1960" s="164">
        <f>IF(ISBLANK(Nomen.complète!V1960),"-",Nomen.complète!V1960)</f>
        <v>59340000</v>
      </c>
      <c r="B1960" s="189" t="str">
        <f>IF(ISBLANK(Nomen.complète!W1960),"-",Nomen.complète!W1960)</f>
        <v>Technologue en industrie laitière, dipl.</v>
      </c>
      <c r="C1960" s="190">
        <f>IF(ISBLANK(Nomen.complète!X1960),"-",Nomen.complète!X1960)</f>
        <v>18</v>
      </c>
      <c r="D1960" s="190">
        <f>IF(ISBLANK(Nomen.complète!Y1960),"-",Nomen.complète!Y1960)</f>
        <v>65</v>
      </c>
      <c r="E1960" s="190">
        <f>IF(ISBLANK(Nomen.complète!Z1960),"-",Nomen.complète!Z1960)</f>
        <v>1</v>
      </c>
      <c r="F1960" s="190">
        <f>IF(ISBLANK(Nomen.complète!AA1960),"-",Nomen.complète!AA1960)</f>
        <v>5</v>
      </c>
      <c r="G1960" s="191">
        <f>IF(ISBLANK(Nomen.complète!AB1960),"-",Nomen.complète!AB1960)</f>
        <v>90</v>
      </c>
      <c r="H1960" s="191">
        <f>IF(ISBLANK(Nomen.complète!AC1960),"-",Nomen.complète!AC1960)</f>
        <v>0</v>
      </c>
    </row>
    <row r="1961" spans="1:8" x14ac:dyDescent="0.2">
      <c r="A1961" s="164">
        <f>IF(ISBLANK(Nomen.complète!V1961),"-",Nomen.complète!V1961)</f>
        <v>71650000</v>
      </c>
      <c r="B1961" s="189" t="str">
        <f>IF(ISBLANK(Nomen.complète!W1961),"-",Nomen.complète!W1961)</f>
        <v>Technologue-meunier (tertiaire - non réglementé)</v>
      </c>
      <c r="C1961" s="190">
        <f>IF(ISBLANK(Nomen.complète!X1961),"-",Nomen.complète!X1961)</f>
        <v>18</v>
      </c>
      <c r="D1961" s="190">
        <f>IF(ISBLANK(Nomen.complète!Y1961),"-",Nomen.complète!Y1961)</f>
        <v>65</v>
      </c>
      <c r="E1961" s="190">
        <f>IF(ISBLANK(Nomen.complète!Z1961),"-",Nomen.complète!Z1961)</f>
        <v>1</v>
      </c>
      <c r="F1961" s="190">
        <f>IF(ISBLANK(Nomen.complète!AA1961),"-",Nomen.complète!AA1961)</f>
        <v>5</v>
      </c>
      <c r="G1961" s="191">
        <f>IF(ISBLANK(Nomen.complète!AB1961),"-",Nomen.complète!AB1961)</f>
        <v>90</v>
      </c>
      <c r="H1961" s="191">
        <f>IF(ISBLANK(Nomen.complète!AC1961),"-",Nomen.complète!AC1961)</f>
        <v>0</v>
      </c>
    </row>
    <row r="1962" spans="1:8" x14ac:dyDescent="0.2">
      <c r="A1962" s="164">
        <f>IF(ISBLANK(Nomen.complète!V1962),"-",Nomen.complète!V1962)</f>
        <v>62080000</v>
      </c>
      <c r="B1962" s="189" t="str">
        <f>IF(ISBLANK(Nomen.complète!W1962),"-",Nomen.complète!W1962)</f>
        <v>Teinteur de bois BF</v>
      </c>
      <c r="C1962" s="190">
        <f>IF(ISBLANK(Nomen.complète!X1962),"-",Nomen.complète!X1962)</f>
        <v>18</v>
      </c>
      <c r="D1962" s="190">
        <f>IF(ISBLANK(Nomen.complète!Y1962),"-",Nomen.complète!Y1962)</f>
        <v>65</v>
      </c>
      <c r="E1962" s="190">
        <f>IF(ISBLANK(Nomen.complète!Z1962),"-",Nomen.complète!Z1962)</f>
        <v>1</v>
      </c>
      <c r="F1962" s="190">
        <f>IF(ISBLANK(Nomen.complète!AA1962),"-",Nomen.complète!AA1962)</f>
        <v>5</v>
      </c>
      <c r="G1962" s="191">
        <f>IF(ISBLANK(Nomen.complète!AB1962),"-",Nomen.complète!AB1962)</f>
        <v>90</v>
      </c>
      <c r="H1962" s="191">
        <f>IF(ISBLANK(Nomen.complète!AC1962),"-",Nomen.complète!AC1962)</f>
        <v>0</v>
      </c>
    </row>
    <row r="1963" spans="1:8" x14ac:dyDescent="0.2">
      <c r="A1963" s="164">
        <f>IF(ISBLANK(Nomen.complète!V1963),"-",Nomen.complète!V1963)</f>
        <v>94465000</v>
      </c>
      <c r="B1963" s="189" t="str">
        <f>IF(ISBLANK(Nomen.complète!W1963),"-",Nomen.complète!W1963)</f>
        <v>Textile ES - Fashion Design &amp; Technology - option Design (OCM 2005)</v>
      </c>
      <c r="C1963" s="190">
        <f>IF(ISBLANK(Nomen.complète!X1963),"-",Nomen.complète!X1963)</f>
        <v>19</v>
      </c>
      <c r="D1963" s="190">
        <f>IF(ISBLANK(Nomen.complète!Y1963),"-",Nomen.complète!Y1963)</f>
        <v>65</v>
      </c>
      <c r="E1963" s="190">
        <f>IF(ISBLANK(Nomen.complète!Z1963),"-",Nomen.complète!Z1963)</f>
        <v>1</v>
      </c>
      <c r="F1963" s="190">
        <f>IF(ISBLANK(Nomen.complète!AA1963),"-",Nomen.complète!AA1963)</f>
        <v>5</v>
      </c>
      <c r="G1963" s="191">
        <f>IF(ISBLANK(Nomen.complète!AB1963),"-",Nomen.complète!AB1963)</f>
        <v>0</v>
      </c>
      <c r="H1963" s="191">
        <f>IF(ISBLANK(Nomen.complète!AC1963),"-",Nomen.complète!AC1963)</f>
        <v>0</v>
      </c>
    </row>
    <row r="1964" spans="1:8" x14ac:dyDescent="0.2">
      <c r="A1964" s="164">
        <f>IF(ISBLANK(Nomen.complète!V1964),"-",Nomen.complète!V1964)</f>
        <v>85490000</v>
      </c>
      <c r="B1964" s="189" t="str">
        <f>IF(ISBLANK(Nomen.complète!W1964),"-",Nomen.complète!W1964)</f>
        <v>Textile ES - Fashiondesign (OCM 2005)</v>
      </c>
      <c r="C1964" s="190">
        <f>IF(ISBLANK(Nomen.complète!X1964),"-",Nomen.complète!X1964)</f>
        <v>19</v>
      </c>
      <c r="D1964" s="190">
        <f>IF(ISBLANK(Nomen.complète!Y1964),"-",Nomen.complète!Y1964)</f>
        <v>65</v>
      </c>
      <c r="E1964" s="190">
        <f>IF(ISBLANK(Nomen.complète!Z1964),"-",Nomen.complète!Z1964)</f>
        <v>1</v>
      </c>
      <c r="F1964" s="190">
        <f>IF(ISBLANK(Nomen.complète!AA1964),"-",Nomen.complète!AA1964)</f>
        <v>5</v>
      </c>
      <c r="G1964" s="191">
        <f>IF(ISBLANK(Nomen.complète!AB1964),"-",Nomen.complète!AB1964)</f>
        <v>0</v>
      </c>
      <c r="H1964" s="191">
        <f>IF(ISBLANK(Nomen.complète!AC1964),"-",Nomen.complète!AC1964)</f>
        <v>0</v>
      </c>
    </row>
    <row r="1965" spans="1:8" x14ac:dyDescent="0.2">
      <c r="A1965" s="164">
        <f>IF(ISBLANK(Nomen.complète!V1965),"-",Nomen.complète!V1965)</f>
        <v>94091002</v>
      </c>
      <c r="B1965" s="189" t="str">
        <f>IF(ISBLANK(Nomen.complète!W1965),"-",Nomen.complète!W1965)</f>
        <v>Textile ES - Mode (OCM 2005)</v>
      </c>
      <c r="C1965" s="190">
        <f>IF(ISBLANK(Nomen.complète!X1965),"-",Nomen.complète!X1965)</f>
        <v>18</v>
      </c>
      <c r="D1965" s="190">
        <f>IF(ISBLANK(Nomen.complète!Y1965),"-",Nomen.complète!Y1965)</f>
        <v>65</v>
      </c>
      <c r="E1965" s="190">
        <f>IF(ISBLANK(Nomen.complète!Z1965),"-",Nomen.complète!Z1965)</f>
        <v>1</v>
      </c>
      <c r="F1965" s="190">
        <f>IF(ISBLANK(Nomen.complète!AA1965),"-",Nomen.complète!AA1965)</f>
        <v>5</v>
      </c>
      <c r="G1965" s="191">
        <f>IF(ISBLANK(Nomen.complète!AB1965),"-",Nomen.complète!AB1965)</f>
        <v>0</v>
      </c>
      <c r="H1965" s="191">
        <f>IF(ISBLANK(Nomen.complète!AC1965),"-",Nomen.complète!AC1965)</f>
        <v>0</v>
      </c>
    </row>
    <row r="1966" spans="1:8" x14ac:dyDescent="0.2">
      <c r="A1966" s="164">
        <f>IF(ISBLANK(Nomen.complète!V1966),"-",Nomen.complète!V1966)</f>
        <v>94091001</v>
      </c>
      <c r="B1966" s="189" t="str">
        <f>IF(ISBLANK(Nomen.complète!W1966),"-",Nomen.complète!W1966)</f>
        <v>Textile ES - Technologie et conception des tissus (OCM 2005)</v>
      </c>
      <c r="C1966" s="190">
        <f>IF(ISBLANK(Nomen.complète!X1966),"-",Nomen.complète!X1966)</f>
        <v>18</v>
      </c>
      <c r="D1966" s="190">
        <f>IF(ISBLANK(Nomen.complète!Y1966),"-",Nomen.complète!Y1966)</f>
        <v>65</v>
      </c>
      <c r="E1966" s="190">
        <f>IF(ISBLANK(Nomen.complète!Z1966),"-",Nomen.complète!Z1966)</f>
        <v>1</v>
      </c>
      <c r="F1966" s="190">
        <f>IF(ISBLANK(Nomen.complète!AA1966),"-",Nomen.complète!AA1966)</f>
        <v>5</v>
      </c>
      <c r="G1966" s="191">
        <f>IF(ISBLANK(Nomen.complète!AB1966),"-",Nomen.complète!AB1966)</f>
        <v>0</v>
      </c>
      <c r="H1966" s="191">
        <f>IF(ISBLANK(Nomen.complète!AC1966),"-",Nomen.complète!AC1966)</f>
        <v>0</v>
      </c>
    </row>
    <row r="1967" spans="1:8" x14ac:dyDescent="0.2">
      <c r="A1967" s="164">
        <f>IF(ISBLANK(Nomen.complète!V1967),"-",Nomen.complète!V1967)</f>
        <v>71550000</v>
      </c>
      <c r="B1967" s="189" t="str">
        <f>IF(ISBLANK(Nomen.complète!W1967),"-",Nomen.complète!W1967)</f>
        <v>Thermiste BF</v>
      </c>
      <c r="C1967" s="190">
        <f>IF(ISBLANK(Nomen.complète!X1967),"-",Nomen.complète!X1967)</f>
        <v>18</v>
      </c>
      <c r="D1967" s="190">
        <f>IF(ISBLANK(Nomen.complète!Y1967),"-",Nomen.complète!Y1967)</f>
        <v>65</v>
      </c>
      <c r="E1967" s="190">
        <f>IF(ISBLANK(Nomen.complète!Z1967),"-",Nomen.complète!Z1967)</f>
        <v>1</v>
      </c>
      <c r="F1967" s="190">
        <f>IF(ISBLANK(Nomen.complète!AA1967),"-",Nomen.complète!AA1967)</f>
        <v>5</v>
      </c>
      <c r="G1967" s="191">
        <f>IF(ISBLANK(Nomen.complète!AB1967),"-",Nomen.complète!AB1967)</f>
        <v>90</v>
      </c>
      <c r="H1967" s="191">
        <f>IF(ISBLANK(Nomen.complète!AC1967),"-",Nomen.complète!AC1967)</f>
        <v>0</v>
      </c>
    </row>
    <row r="1968" spans="1:8" x14ac:dyDescent="0.2">
      <c r="A1968" s="164">
        <f>IF(ISBLANK(Nomen.complète!V1968),"-",Nomen.complète!V1968)</f>
        <v>84030000</v>
      </c>
      <c r="B1968" s="189" t="str">
        <f>IF(ISBLANK(Nomen.complète!W1968),"-",Nomen.complète!W1968)</f>
        <v>Thérapeute Shiatsu (tertiaire - non réglementé)</v>
      </c>
      <c r="C1968" s="190">
        <f>IF(ISBLANK(Nomen.complète!X1968),"-",Nomen.complète!X1968)</f>
        <v>18</v>
      </c>
      <c r="D1968" s="190">
        <f>IF(ISBLANK(Nomen.complète!Y1968),"-",Nomen.complète!Y1968)</f>
        <v>65</v>
      </c>
      <c r="E1968" s="190">
        <f>IF(ISBLANK(Nomen.complète!Z1968),"-",Nomen.complète!Z1968)</f>
        <v>1</v>
      </c>
      <c r="F1968" s="190">
        <f>IF(ISBLANK(Nomen.complète!AA1968),"-",Nomen.complète!AA1968)</f>
        <v>5</v>
      </c>
      <c r="G1968" s="191">
        <f>IF(ISBLANK(Nomen.complète!AB1968),"-",Nomen.complète!AB1968)</f>
        <v>90</v>
      </c>
      <c r="H1968" s="191">
        <f>IF(ISBLANK(Nomen.complète!AC1968),"-",Nomen.complète!AC1968)</f>
        <v>0</v>
      </c>
    </row>
    <row r="1969" spans="1:8" x14ac:dyDescent="0.2">
      <c r="A1969" s="164">
        <f>IF(ISBLANK(Nomen.complète!V1969),"-",Nomen.complète!V1969)</f>
        <v>84035000</v>
      </c>
      <c r="B1969" s="189" t="str">
        <f>IF(ISBLANK(Nomen.complète!W1969),"-",Nomen.complète!W1969)</f>
        <v>Thérapeute Yoga (tertiaire - non réglementé)</v>
      </c>
      <c r="C1969" s="190">
        <f>IF(ISBLANK(Nomen.complète!X1969),"-",Nomen.complète!X1969)</f>
        <v>18</v>
      </c>
      <c r="D1969" s="190">
        <f>IF(ISBLANK(Nomen.complète!Y1969),"-",Nomen.complète!Y1969)</f>
        <v>65</v>
      </c>
      <c r="E1969" s="190">
        <f>IF(ISBLANK(Nomen.complète!Z1969),"-",Nomen.complète!Z1969)</f>
        <v>1</v>
      </c>
      <c r="F1969" s="190">
        <f>IF(ISBLANK(Nomen.complète!AA1969),"-",Nomen.complète!AA1969)</f>
        <v>5</v>
      </c>
      <c r="G1969" s="191">
        <f>IF(ISBLANK(Nomen.complète!AB1969),"-",Nomen.complète!AB1969)</f>
        <v>90</v>
      </c>
      <c r="H1969" s="191">
        <f>IF(ISBLANK(Nomen.complète!AC1969),"-",Nomen.complète!AC1969)</f>
        <v>0</v>
      </c>
    </row>
    <row r="1970" spans="1:8" x14ac:dyDescent="0.2">
      <c r="A1970" s="164">
        <f>IF(ISBLANK(Nomen.complète!V1970),"-",Nomen.complète!V1970)</f>
        <v>84465001</v>
      </c>
      <c r="B1970" s="189" t="str">
        <f>IF(ISBLANK(Nomen.complète!W1970),"-",Nomen.complète!W1970)</f>
        <v>Thérapeute complémentaire, dipl. - Methode KT Ayurveda</v>
      </c>
      <c r="C1970" s="190">
        <f>IF(ISBLANK(Nomen.complète!X1970),"-",Nomen.complète!X1970)</f>
        <v>18</v>
      </c>
      <c r="D1970" s="190">
        <f>IF(ISBLANK(Nomen.complète!Y1970),"-",Nomen.complète!Y1970)</f>
        <v>65</v>
      </c>
      <c r="E1970" s="190">
        <f>IF(ISBLANK(Nomen.complète!Z1970),"-",Nomen.complète!Z1970)</f>
        <v>1</v>
      </c>
      <c r="F1970" s="190">
        <f>IF(ISBLANK(Nomen.complète!AA1970),"-",Nomen.complète!AA1970)</f>
        <v>5</v>
      </c>
      <c r="G1970" s="191">
        <f>IF(ISBLANK(Nomen.complète!AB1970),"-",Nomen.complète!AB1970)</f>
        <v>90</v>
      </c>
      <c r="H1970" s="191">
        <f>IF(ISBLANK(Nomen.complète!AC1970),"-",Nomen.complète!AC1970)</f>
        <v>0</v>
      </c>
    </row>
    <row r="1971" spans="1:8" x14ac:dyDescent="0.2">
      <c r="A1971" s="164">
        <f>IF(ISBLANK(Nomen.complète!V1971),"-",Nomen.complète!V1971)</f>
        <v>84465002</v>
      </c>
      <c r="B1971" s="189" t="str">
        <f>IF(ISBLANK(Nomen.complète!W1971),"-",Nomen.complète!W1971)</f>
        <v>Thérapeute complémentaire, dipl. - Methode KT Craniosacral</v>
      </c>
      <c r="C1971" s="190">
        <f>IF(ISBLANK(Nomen.complète!X1971),"-",Nomen.complète!X1971)</f>
        <v>18</v>
      </c>
      <c r="D1971" s="190">
        <f>IF(ISBLANK(Nomen.complète!Y1971),"-",Nomen.complète!Y1971)</f>
        <v>65</v>
      </c>
      <c r="E1971" s="190">
        <f>IF(ISBLANK(Nomen.complète!Z1971),"-",Nomen.complète!Z1971)</f>
        <v>1</v>
      </c>
      <c r="F1971" s="190">
        <f>IF(ISBLANK(Nomen.complète!AA1971),"-",Nomen.complète!AA1971)</f>
        <v>5</v>
      </c>
      <c r="G1971" s="191">
        <f>IF(ISBLANK(Nomen.complète!AB1971),"-",Nomen.complète!AB1971)</f>
        <v>90</v>
      </c>
      <c r="H1971" s="191">
        <f>IF(ISBLANK(Nomen.complète!AC1971),"-",Nomen.complète!AC1971)</f>
        <v>0</v>
      </c>
    </row>
    <row r="1972" spans="1:8" x14ac:dyDescent="0.2">
      <c r="A1972" s="164">
        <f>IF(ISBLANK(Nomen.complète!V1972),"-",Nomen.complète!V1972)</f>
        <v>84465003</v>
      </c>
      <c r="B1972" s="189" t="str">
        <f>IF(ISBLANK(Nomen.complète!W1972),"-",Nomen.complète!W1972)</f>
        <v>Thérapeute complémentaire, dipl. - Methode KT Kinesiologie</v>
      </c>
      <c r="C1972" s="190">
        <f>IF(ISBLANK(Nomen.complète!X1972),"-",Nomen.complète!X1972)</f>
        <v>18</v>
      </c>
      <c r="D1972" s="190">
        <f>IF(ISBLANK(Nomen.complète!Y1972),"-",Nomen.complète!Y1972)</f>
        <v>65</v>
      </c>
      <c r="E1972" s="190">
        <f>IF(ISBLANK(Nomen.complète!Z1972),"-",Nomen.complète!Z1972)</f>
        <v>1</v>
      </c>
      <c r="F1972" s="190">
        <f>IF(ISBLANK(Nomen.complète!AA1972),"-",Nomen.complète!AA1972)</f>
        <v>5</v>
      </c>
      <c r="G1972" s="191">
        <f>IF(ISBLANK(Nomen.complète!AB1972),"-",Nomen.complète!AB1972)</f>
        <v>90</v>
      </c>
      <c r="H1972" s="191">
        <f>IF(ISBLANK(Nomen.complète!AC1972),"-",Nomen.complète!AC1972)</f>
        <v>0</v>
      </c>
    </row>
    <row r="1973" spans="1:8" x14ac:dyDescent="0.2">
      <c r="A1973" s="164">
        <f>IF(ISBLANK(Nomen.complète!V1973),"-",Nomen.complète!V1973)</f>
        <v>84465004</v>
      </c>
      <c r="B1973" s="189" t="str">
        <f>IF(ISBLANK(Nomen.complète!W1973),"-",Nomen.complète!W1973)</f>
        <v>Thérapeute complémentaire, dipl. - Methode KT Shiatsu</v>
      </c>
      <c r="C1973" s="190">
        <f>IF(ISBLANK(Nomen.complète!X1973),"-",Nomen.complète!X1973)</f>
        <v>18</v>
      </c>
      <c r="D1973" s="190">
        <f>IF(ISBLANK(Nomen.complète!Y1973),"-",Nomen.complète!Y1973)</f>
        <v>65</v>
      </c>
      <c r="E1973" s="190">
        <f>IF(ISBLANK(Nomen.complète!Z1973),"-",Nomen.complète!Z1973)</f>
        <v>1</v>
      </c>
      <c r="F1973" s="190">
        <f>IF(ISBLANK(Nomen.complète!AA1973),"-",Nomen.complète!AA1973)</f>
        <v>5</v>
      </c>
      <c r="G1973" s="191">
        <f>IF(ISBLANK(Nomen.complète!AB1973),"-",Nomen.complète!AB1973)</f>
        <v>90</v>
      </c>
      <c r="H1973" s="191">
        <f>IF(ISBLANK(Nomen.complète!AC1973),"-",Nomen.complète!AC1973)</f>
        <v>0</v>
      </c>
    </row>
    <row r="1974" spans="1:8" x14ac:dyDescent="0.2">
      <c r="A1974" s="164">
        <f>IF(ISBLANK(Nomen.complète!V1974),"-",Nomen.complète!V1974)</f>
        <v>84465000</v>
      </c>
      <c r="B1974" s="189" t="str">
        <f>IF(ISBLANK(Nomen.complète!W1974),"-",Nomen.complète!W1974)</f>
        <v>Thérapeute complémentaire, dipl. - sans autres indications</v>
      </c>
      <c r="C1974" s="190">
        <f>IF(ISBLANK(Nomen.complète!X1974),"-",Nomen.complète!X1974)</f>
        <v>18</v>
      </c>
      <c r="D1974" s="190">
        <f>IF(ISBLANK(Nomen.complète!Y1974),"-",Nomen.complète!Y1974)</f>
        <v>65</v>
      </c>
      <c r="E1974" s="190">
        <f>IF(ISBLANK(Nomen.complète!Z1974),"-",Nomen.complète!Z1974)</f>
        <v>1</v>
      </c>
      <c r="F1974" s="190">
        <f>IF(ISBLANK(Nomen.complète!AA1974),"-",Nomen.complète!AA1974)</f>
        <v>5</v>
      </c>
      <c r="G1974" s="191">
        <f>IF(ISBLANK(Nomen.complète!AB1974),"-",Nomen.complète!AB1974)</f>
        <v>90</v>
      </c>
      <c r="H1974" s="191">
        <f>IF(ISBLANK(Nomen.complète!AC1974),"-",Nomen.complète!AC1974)</f>
        <v>0</v>
      </c>
    </row>
    <row r="1975" spans="1:8" x14ac:dyDescent="0.2">
      <c r="A1975" s="164">
        <f>IF(ISBLANK(Nomen.complète!V1975),"-",Nomen.complète!V1975)</f>
        <v>84070000</v>
      </c>
      <c r="B1975" s="189" t="str">
        <f>IF(ISBLANK(Nomen.complète!W1975),"-",Nomen.complète!W1975)</f>
        <v>Thérapeute de la respiration et du mouvement (tertiaire - non réglementé)</v>
      </c>
      <c r="C1975" s="190">
        <f>IF(ISBLANK(Nomen.complète!X1975),"-",Nomen.complète!X1975)</f>
        <v>18</v>
      </c>
      <c r="D1975" s="190">
        <f>IF(ISBLANK(Nomen.complète!Y1975),"-",Nomen.complète!Y1975)</f>
        <v>65</v>
      </c>
      <c r="E1975" s="190">
        <f>IF(ISBLANK(Nomen.complète!Z1975),"-",Nomen.complète!Z1975)</f>
        <v>1</v>
      </c>
      <c r="F1975" s="190">
        <f>IF(ISBLANK(Nomen.complète!AA1975),"-",Nomen.complète!AA1975)</f>
        <v>5</v>
      </c>
      <c r="G1975" s="191">
        <f>IF(ISBLANK(Nomen.complète!AB1975),"-",Nomen.complète!AB1975)</f>
        <v>90</v>
      </c>
      <c r="H1975" s="191">
        <f>IF(ISBLANK(Nomen.complète!AC1975),"-",Nomen.complète!AC1975)</f>
        <v>0</v>
      </c>
    </row>
    <row r="1976" spans="1:8" x14ac:dyDescent="0.2">
      <c r="A1976" s="164">
        <f>IF(ISBLANK(Nomen.complète!V1976),"-",Nomen.complète!V1976)</f>
        <v>86660000</v>
      </c>
      <c r="B1976" s="189" t="str">
        <f>IF(ISBLANK(Nomen.complète!W1976),"-",Nomen.complète!W1976)</f>
        <v>Thérapeute en psychomotricité (tertiaire - non réglementé)</v>
      </c>
      <c r="C1976" s="190">
        <f>IF(ISBLANK(Nomen.complète!X1976),"-",Nomen.complète!X1976)</f>
        <v>18</v>
      </c>
      <c r="D1976" s="190">
        <f>IF(ISBLANK(Nomen.complète!Y1976),"-",Nomen.complète!Y1976)</f>
        <v>65</v>
      </c>
      <c r="E1976" s="190">
        <f>IF(ISBLANK(Nomen.complète!Z1976),"-",Nomen.complète!Z1976)</f>
        <v>1</v>
      </c>
      <c r="F1976" s="190">
        <f>IF(ISBLANK(Nomen.complète!AA1976),"-",Nomen.complète!AA1976)</f>
        <v>5</v>
      </c>
      <c r="G1976" s="191">
        <f>IF(ISBLANK(Nomen.complète!AB1976),"-",Nomen.complète!AB1976)</f>
        <v>90</v>
      </c>
      <c r="H1976" s="191">
        <f>IF(ISBLANK(Nomen.complète!AC1976),"-",Nomen.complète!AC1976)</f>
        <v>0</v>
      </c>
    </row>
    <row r="1977" spans="1:8" x14ac:dyDescent="0.2">
      <c r="A1977" s="164">
        <f>IF(ISBLANK(Nomen.complète!V1977),"-",Nomen.complète!V1977)</f>
        <v>85451000</v>
      </c>
      <c r="B1977" s="189" t="str">
        <f>IF(ISBLANK(Nomen.complète!W1977),"-",Nomen.complète!W1977)</f>
        <v>Thérapeute familial (tertiaire - non réglementé)</v>
      </c>
      <c r="C1977" s="190">
        <f>IF(ISBLANK(Nomen.complète!X1977),"-",Nomen.complète!X1977)</f>
        <v>18</v>
      </c>
      <c r="D1977" s="190">
        <f>IF(ISBLANK(Nomen.complète!Y1977),"-",Nomen.complète!Y1977)</f>
        <v>65</v>
      </c>
      <c r="E1977" s="190">
        <f>IF(ISBLANK(Nomen.complète!Z1977),"-",Nomen.complète!Z1977)</f>
        <v>1</v>
      </c>
      <c r="F1977" s="190">
        <f>IF(ISBLANK(Nomen.complète!AA1977),"-",Nomen.complète!AA1977)</f>
        <v>5</v>
      </c>
      <c r="G1977" s="191">
        <f>IF(ISBLANK(Nomen.complète!AB1977),"-",Nomen.complète!AB1977)</f>
        <v>90</v>
      </c>
      <c r="H1977" s="191">
        <f>IF(ISBLANK(Nomen.complète!AC1977),"-",Nomen.complète!AC1977)</f>
        <v>0</v>
      </c>
    </row>
    <row r="1978" spans="1:8" x14ac:dyDescent="0.2">
      <c r="A1978" s="164">
        <f>IF(ISBLANK(Nomen.complète!V1978),"-",Nomen.complète!V1978)</f>
        <v>86157000</v>
      </c>
      <c r="B1978" s="189" t="str">
        <f>IF(ISBLANK(Nomen.complète!W1978),"-",Nomen.complète!W1978)</f>
        <v>Thérapeute par la danse (tertiaire - non réglementé)</v>
      </c>
      <c r="C1978" s="190">
        <f>IF(ISBLANK(Nomen.complète!X1978),"-",Nomen.complète!X1978)</f>
        <v>18</v>
      </c>
      <c r="D1978" s="190">
        <f>IF(ISBLANK(Nomen.complète!Y1978),"-",Nomen.complète!Y1978)</f>
        <v>65</v>
      </c>
      <c r="E1978" s="190">
        <f>IF(ISBLANK(Nomen.complète!Z1978),"-",Nomen.complète!Z1978)</f>
        <v>1</v>
      </c>
      <c r="F1978" s="190">
        <f>IF(ISBLANK(Nomen.complète!AA1978),"-",Nomen.complète!AA1978)</f>
        <v>5</v>
      </c>
      <c r="G1978" s="191">
        <f>IF(ISBLANK(Nomen.complète!AB1978),"-",Nomen.complète!AB1978)</f>
        <v>90</v>
      </c>
      <c r="H1978" s="191">
        <f>IF(ISBLANK(Nomen.complète!AC1978),"-",Nomen.complète!AC1978)</f>
        <v>0</v>
      </c>
    </row>
    <row r="1979" spans="1:8" x14ac:dyDescent="0.2">
      <c r="A1979" s="164">
        <f>IF(ISBLANK(Nomen.complète!V1979),"-",Nomen.complète!V1979)</f>
        <v>84110000</v>
      </c>
      <c r="B1979" s="189" t="str">
        <f>IF(ISBLANK(Nomen.complète!W1979),"-",Nomen.complète!W1979)</f>
        <v>Thérapeute par la peinture (tertiaire - non réglementé)</v>
      </c>
      <c r="C1979" s="190">
        <f>IF(ISBLANK(Nomen.complète!X1979),"-",Nomen.complète!X1979)</f>
        <v>18</v>
      </c>
      <c r="D1979" s="190">
        <f>IF(ISBLANK(Nomen.complète!Y1979),"-",Nomen.complète!Y1979)</f>
        <v>65</v>
      </c>
      <c r="E1979" s="190">
        <f>IF(ISBLANK(Nomen.complète!Z1979),"-",Nomen.complète!Z1979)</f>
        <v>1</v>
      </c>
      <c r="F1979" s="190">
        <f>IF(ISBLANK(Nomen.complète!AA1979),"-",Nomen.complète!AA1979)</f>
        <v>5</v>
      </c>
      <c r="G1979" s="191">
        <f>IF(ISBLANK(Nomen.complète!AB1979),"-",Nomen.complète!AB1979)</f>
        <v>90</v>
      </c>
      <c r="H1979" s="191">
        <f>IF(ISBLANK(Nomen.complète!AC1979),"-",Nomen.complète!AC1979)</f>
        <v>0</v>
      </c>
    </row>
    <row r="1980" spans="1:8" x14ac:dyDescent="0.2">
      <c r="A1980" s="164">
        <f>IF(ISBLANK(Nomen.complète!V1980),"-",Nomen.complète!V1980)</f>
        <v>84040000</v>
      </c>
      <c r="B1980" s="189" t="str">
        <f>IF(ISBLANK(Nomen.complète!W1980),"-",Nomen.complète!W1980)</f>
        <v>Thérapeute spéc. dans la méthode de la Polarity (tertiaire - non réglementé)</v>
      </c>
      <c r="C1980" s="190">
        <f>IF(ISBLANK(Nomen.complète!X1980),"-",Nomen.complète!X1980)</f>
        <v>18</v>
      </c>
      <c r="D1980" s="190">
        <f>IF(ISBLANK(Nomen.complète!Y1980),"-",Nomen.complète!Y1980)</f>
        <v>65</v>
      </c>
      <c r="E1980" s="190">
        <f>IF(ISBLANK(Nomen.complète!Z1980),"-",Nomen.complète!Z1980)</f>
        <v>1</v>
      </c>
      <c r="F1980" s="190">
        <f>IF(ISBLANK(Nomen.complète!AA1980),"-",Nomen.complète!AA1980)</f>
        <v>5</v>
      </c>
      <c r="G1980" s="191">
        <f>IF(ISBLANK(Nomen.complète!AB1980),"-",Nomen.complète!AB1980)</f>
        <v>90</v>
      </c>
      <c r="H1980" s="191">
        <f>IF(ISBLANK(Nomen.complète!AC1980),"-",Nomen.complète!AC1980)</f>
        <v>0</v>
      </c>
    </row>
    <row r="1981" spans="1:8" x14ac:dyDescent="0.2">
      <c r="A1981" s="164">
        <f>IF(ISBLANK(Nomen.complète!V1981),"-",Nomen.complète!V1981)</f>
        <v>84090000</v>
      </c>
      <c r="B1981" s="189" t="str">
        <f>IF(ISBLANK(Nomen.complète!W1981),"-",Nomen.complète!W1981)</f>
        <v>Thérapeute spécialisé dans l'hypnose (tertiaire - non réglementé)</v>
      </c>
      <c r="C1981" s="190">
        <f>IF(ISBLANK(Nomen.complète!X1981),"-",Nomen.complète!X1981)</f>
        <v>18</v>
      </c>
      <c r="D1981" s="190">
        <f>IF(ISBLANK(Nomen.complète!Y1981),"-",Nomen.complète!Y1981)</f>
        <v>65</v>
      </c>
      <c r="E1981" s="190">
        <f>IF(ISBLANK(Nomen.complète!Z1981),"-",Nomen.complète!Z1981)</f>
        <v>1</v>
      </c>
      <c r="F1981" s="190">
        <f>IF(ISBLANK(Nomen.complète!AA1981),"-",Nomen.complète!AA1981)</f>
        <v>5</v>
      </c>
      <c r="G1981" s="191">
        <f>IF(ISBLANK(Nomen.complète!AB1981),"-",Nomen.complète!AB1981)</f>
        <v>90</v>
      </c>
      <c r="H1981" s="191">
        <f>IF(ISBLANK(Nomen.complète!AC1981),"-",Nomen.complète!AC1981)</f>
        <v>0</v>
      </c>
    </row>
    <row r="1982" spans="1:8" x14ac:dyDescent="0.2">
      <c r="A1982" s="164">
        <f>IF(ISBLANK(Nomen.complète!V1982),"-",Nomen.complète!V1982)</f>
        <v>85457000</v>
      </c>
      <c r="B1982" s="189" t="str">
        <f>IF(ISBLANK(Nomen.complète!W1982),"-",Nomen.complète!W1982)</f>
        <v>Thérapeute systémique (tertiaire - non réglementé)</v>
      </c>
      <c r="C1982" s="190">
        <f>IF(ISBLANK(Nomen.complète!X1982),"-",Nomen.complète!X1982)</f>
        <v>18</v>
      </c>
      <c r="D1982" s="190">
        <f>IF(ISBLANK(Nomen.complète!Y1982),"-",Nomen.complète!Y1982)</f>
        <v>65</v>
      </c>
      <c r="E1982" s="190">
        <f>IF(ISBLANK(Nomen.complète!Z1982),"-",Nomen.complète!Z1982)</f>
        <v>1</v>
      </c>
      <c r="F1982" s="190">
        <f>IF(ISBLANK(Nomen.complète!AA1982),"-",Nomen.complète!AA1982)</f>
        <v>5</v>
      </c>
      <c r="G1982" s="191">
        <f>IF(ISBLANK(Nomen.complète!AB1982),"-",Nomen.complète!AB1982)</f>
        <v>90</v>
      </c>
      <c r="H1982" s="191">
        <f>IF(ISBLANK(Nomen.complète!AC1982),"-",Nomen.complète!AC1982)</f>
        <v>0</v>
      </c>
    </row>
    <row r="1983" spans="1:8" x14ac:dyDescent="0.2">
      <c r="A1983" s="164">
        <f>IF(ISBLANK(Nomen.complète!V1983),"-",Nomen.complète!V1983)</f>
        <v>84453000</v>
      </c>
      <c r="B1983" s="189" t="str">
        <f>IF(ISBLANK(Nomen.complète!W1983),"-",Nomen.complète!W1983)</f>
        <v>Thérapeute tuina/ An Mo (tertiaire - non réglementé)</v>
      </c>
      <c r="C1983" s="190">
        <f>IF(ISBLANK(Nomen.complète!X1983),"-",Nomen.complète!X1983)</f>
        <v>18</v>
      </c>
      <c r="D1983" s="190">
        <f>IF(ISBLANK(Nomen.complète!Y1983),"-",Nomen.complète!Y1983)</f>
        <v>65</v>
      </c>
      <c r="E1983" s="190">
        <f>IF(ISBLANK(Nomen.complète!Z1983),"-",Nomen.complète!Z1983)</f>
        <v>1</v>
      </c>
      <c r="F1983" s="190">
        <f>IF(ISBLANK(Nomen.complète!AA1983),"-",Nomen.complète!AA1983)</f>
        <v>5</v>
      </c>
      <c r="G1983" s="191">
        <f>IF(ISBLANK(Nomen.complète!AB1983),"-",Nomen.complète!AB1983)</f>
        <v>90</v>
      </c>
      <c r="H1983" s="191">
        <f>IF(ISBLANK(Nomen.complète!AC1983),"-",Nomen.complète!AC1983)</f>
        <v>0</v>
      </c>
    </row>
    <row r="1984" spans="1:8" x14ac:dyDescent="0.2">
      <c r="A1984" s="164">
        <f>IF(ISBLANK(Nomen.complète!V1984),"-",Nomen.complète!V1984)</f>
        <v>85459000</v>
      </c>
      <c r="B1984" s="189" t="str">
        <f>IF(ISBLANK(Nomen.complète!W1984),"-",Nomen.complète!W1984)</f>
        <v>Thérapie corporelle centrée sur la personne DPG (tertiaire - non réglementé)</v>
      </c>
      <c r="C1984" s="190">
        <f>IF(ISBLANK(Nomen.complète!X1984),"-",Nomen.complète!X1984)</f>
        <v>18</v>
      </c>
      <c r="D1984" s="190">
        <f>IF(ISBLANK(Nomen.complète!Y1984),"-",Nomen.complète!Y1984)</f>
        <v>65</v>
      </c>
      <c r="E1984" s="190">
        <f>IF(ISBLANK(Nomen.complète!Z1984),"-",Nomen.complète!Z1984)</f>
        <v>1</v>
      </c>
      <c r="F1984" s="190">
        <f>IF(ISBLANK(Nomen.complète!AA1984),"-",Nomen.complète!AA1984)</f>
        <v>5</v>
      </c>
      <c r="G1984" s="191">
        <f>IF(ISBLANK(Nomen.complète!AB1984),"-",Nomen.complète!AB1984)</f>
        <v>90</v>
      </c>
      <c r="H1984" s="191">
        <f>IF(ISBLANK(Nomen.complète!AC1984),"-",Nomen.complète!AC1984)</f>
        <v>0</v>
      </c>
    </row>
    <row r="1985" spans="1:8" x14ac:dyDescent="0.2">
      <c r="A1985" s="164">
        <f>IF(ISBLANK(Nomen.complète!V1985),"-",Nomen.complète!V1985)</f>
        <v>80601000</v>
      </c>
      <c r="B1985" s="189" t="str">
        <f>IF(ISBLANK(Nomen.complète!W1985),"-",Nomen.complète!W1985)</f>
        <v>Tourisme ES (OCM 2005+2017)</v>
      </c>
      <c r="C1985" s="190">
        <f>IF(ISBLANK(Nomen.complète!X1985),"-",Nomen.complète!X1985)</f>
        <v>18</v>
      </c>
      <c r="D1985" s="190">
        <f>IF(ISBLANK(Nomen.complète!Y1985),"-",Nomen.complète!Y1985)</f>
        <v>65</v>
      </c>
      <c r="E1985" s="190">
        <f>IF(ISBLANK(Nomen.complète!Z1985),"-",Nomen.complète!Z1985)</f>
        <v>1</v>
      </c>
      <c r="F1985" s="190">
        <f>IF(ISBLANK(Nomen.complète!AA1985),"-",Nomen.complète!AA1985)</f>
        <v>5</v>
      </c>
      <c r="G1985" s="191">
        <f>IF(ISBLANK(Nomen.complète!AB1985),"-",Nomen.complète!AB1985)</f>
        <v>0</v>
      </c>
      <c r="H1985" s="191">
        <f>IF(ISBLANK(Nomen.complète!AC1985),"-",Nomen.complète!AC1985)</f>
        <v>0</v>
      </c>
    </row>
    <row r="1986" spans="1:8" x14ac:dyDescent="0.2">
      <c r="A1986" s="164">
        <f>IF(ISBLANK(Nomen.complète!V1986),"-",Nomen.complète!V1986)</f>
        <v>62050000</v>
      </c>
      <c r="B1986" s="189" t="str">
        <f>IF(ISBLANK(Nomen.complète!W1986),"-",Nomen.complète!W1986)</f>
        <v>Tourneur, maître</v>
      </c>
      <c r="C1986" s="190">
        <f>IF(ISBLANK(Nomen.complète!X1986),"-",Nomen.complète!X1986)</f>
        <v>18</v>
      </c>
      <c r="D1986" s="190">
        <f>IF(ISBLANK(Nomen.complète!Y1986),"-",Nomen.complète!Y1986)</f>
        <v>65</v>
      </c>
      <c r="E1986" s="190">
        <f>IF(ISBLANK(Nomen.complète!Z1986),"-",Nomen.complète!Z1986)</f>
        <v>1</v>
      </c>
      <c r="F1986" s="190">
        <f>IF(ISBLANK(Nomen.complète!AA1986),"-",Nomen.complète!AA1986)</f>
        <v>5</v>
      </c>
      <c r="G1986" s="191">
        <f>IF(ISBLANK(Nomen.complète!AB1986),"-",Nomen.complète!AB1986)</f>
        <v>90</v>
      </c>
      <c r="H1986" s="191">
        <f>IF(ISBLANK(Nomen.complète!AC1986),"-",Nomen.complète!AC1986)</f>
        <v>0</v>
      </c>
    </row>
    <row r="1987" spans="1:8" x14ac:dyDescent="0.2">
      <c r="A1987" s="164">
        <f>IF(ISBLANK(Nomen.complète!V1987),"-",Nomen.complète!V1987)</f>
        <v>85550000</v>
      </c>
      <c r="B1987" s="189" t="str">
        <f>IF(ISBLANK(Nomen.complète!W1987),"-",Nomen.complète!W1987)</f>
        <v>Traducteur-correspondancier (tertiaire - non réglementé)</v>
      </c>
      <c r="C1987" s="190">
        <f>IF(ISBLANK(Nomen.complète!X1987),"-",Nomen.complète!X1987)</f>
        <v>18</v>
      </c>
      <c r="D1987" s="190">
        <f>IF(ISBLANK(Nomen.complète!Y1987),"-",Nomen.complète!Y1987)</f>
        <v>65</v>
      </c>
      <c r="E1987" s="190">
        <f>IF(ISBLANK(Nomen.complète!Z1987),"-",Nomen.complète!Z1987)</f>
        <v>1</v>
      </c>
      <c r="F1987" s="190">
        <f>IF(ISBLANK(Nomen.complète!AA1987),"-",Nomen.complète!AA1987)</f>
        <v>5</v>
      </c>
      <c r="G1987" s="191">
        <f>IF(ISBLANK(Nomen.complète!AB1987),"-",Nomen.complète!AB1987)</f>
        <v>90</v>
      </c>
      <c r="H1987" s="191">
        <f>IF(ISBLANK(Nomen.complète!AC1987),"-",Nomen.complète!AC1987)</f>
        <v>0</v>
      </c>
    </row>
    <row r="1988" spans="1:8" x14ac:dyDescent="0.2">
      <c r="A1988" s="164">
        <f>IF(ISBLANK(Nomen.complète!V1988),"-",Nomen.complète!V1988)</f>
        <v>63320000</v>
      </c>
      <c r="B1988" s="189" t="str">
        <f>IF(ISBLANK(Nomen.complète!W1988),"-",Nomen.complète!W1988)</f>
        <v>Typographe pour la communication visuelle BF</v>
      </c>
      <c r="C1988" s="190">
        <f>IF(ISBLANK(Nomen.complète!X1988),"-",Nomen.complète!X1988)</f>
        <v>18</v>
      </c>
      <c r="D1988" s="190">
        <f>IF(ISBLANK(Nomen.complète!Y1988),"-",Nomen.complète!Y1988)</f>
        <v>65</v>
      </c>
      <c r="E1988" s="190">
        <f>IF(ISBLANK(Nomen.complète!Z1988),"-",Nomen.complète!Z1988)</f>
        <v>1</v>
      </c>
      <c r="F1988" s="190">
        <f>IF(ISBLANK(Nomen.complète!AA1988),"-",Nomen.complète!AA1988)</f>
        <v>5</v>
      </c>
      <c r="G1988" s="191">
        <f>IF(ISBLANK(Nomen.complète!AB1988),"-",Nomen.complète!AB1988)</f>
        <v>90</v>
      </c>
      <c r="H1988" s="191">
        <f>IF(ISBLANK(Nomen.complète!AC1988),"-",Nomen.complète!AC1988)</f>
        <v>0</v>
      </c>
    </row>
    <row r="1989" spans="1:8" x14ac:dyDescent="0.2">
      <c r="A1989" s="164">
        <f>IF(ISBLANK(Nomen.complète!V1989),"-",Nomen.complète!V1989)</f>
        <v>63300000</v>
      </c>
      <c r="B1989" s="189" t="str">
        <f>IF(ISBLANK(Nomen.complète!W1989),"-",Nomen.complète!W1989)</f>
        <v>Typographiste pour la communication visuelle BF</v>
      </c>
      <c r="C1989" s="190">
        <f>IF(ISBLANK(Nomen.complète!X1989),"-",Nomen.complète!X1989)</f>
        <v>18</v>
      </c>
      <c r="D1989" s="190">
        <f>IF(ISBLANK(Nomen.complète!Y1989),"-",Nomen.complète!Y1989)</f>
        <v>65</v>
      </c>
      <c r="E1989" s="190">
        <f>IF(ISBLANK(Nomen.complète!Z1989),"-",Nomen.complète!Z1989)</f>
        <v>1</v>
      </c>
      <c r="F1989" s="190">
        <f>IF(ISBLANK(Nomen.complète!AA1989),"-",Nomen.complète!AA1989)</f>
        <v>5</v>
      </c>
      <c r="G1989" s="191">
        <f>IF(ISBLANK(Nomen.complète!AB1989),"-",Nomen.complète!AB1989)</f>
        <v>90</v>
      </c>
      <c r="H1989" s="191">
        <f>IF(ISBLANK(Nomen.complète!AC1989),"-",Nomen.complète!AC1989)</f>
        <v>0</v>
      </c>
    </row>
    <row r="1990" spans="1:8" x14ac:dyDescent="0.2">
      <c r="A1990" s="164">
        <f>IF(ISBLANK(Nomen.complète!V1990),"-",Nomen.complète!V1990)</f>
        <v>94101000</v>
      </c>
      <c r="B1990" s="189" t="str">
        <f>IF(ISBLANK(Nomen.complète!W1990),"-",Nomen.complète!W1990)</f>
        <v>Télécommunication ES (OCM 2005)</v>
      </c>
      <c r="C1990" s="190">
        <f>IF(ISBLANK(Nomen.complète!X1990),"-",Nomen.complète!X1990)</f>
        <v>18</v>
      </c>
      <c r="D1990" s="190">
        <f>IF(ISBLANK(Nomen.complète!Y1990),"-",Nomen.complète!Y1990)</f>
        <v>65</v>
      </c>
      <c r="E1990" s="190">
        <f>IF(ISBLANK(Nomen.complète!Z1990),"-",Nomen.complète!Z1990)</f>
        <v>1</v>
      </c>
      <c r="F1990" s="190">
        <f>IF(ISBLANK(Nomen.complète!AA1990),"-",Nomen.complète!AA1990)</f>
        <v>5</v>
      </c>
      <c r="G1990" s="191">
        <f>IF(ISBLANK(Nomen.complète!AB1990),"-",Nomen.complète!AB1990)</f>
        <v>0</v>
      </c>
      <c r="H1990" s="191">
        <f>IF(ISBLANK(Nomen.complète!AC1990),"-",Nomen.complète!AC1990)</f>
        <v>0</v>
      </c>
    </row>
    <row r="1991" spans="1:8" x14ac:dyDescent="0.2">
      <c r="A1991" s="164">
        <f>IF(ISBLANK(Nomen.complète!V1991),"-",Nomen.complète!V1991)</f>
        <v>66310000</v>
      </c>
      <c r="B1991" s="189" t="str">
        <f>IF(ISBLANK(Nomen.complète!W1991),"-",Nomen.complète!W1991)</f>
        <v>Télématicien chef de projet BF</v>
      </c>
      <c r="C1991" s="190">
        <f>IF(ISBLANK(Nomen.complète!X1991),"-",Nomen.complète!X1991)</f>
        <v>18</v>
      </c>
      <c r="D1991" s="190">
        <f>IF(ISBLANK(Nomen.complète!Y1991),"-",Nomen.complète!Y1991)</f>
        <v>65</v>
      </c>
      <c r="E1991" s="190">
        <f>IF(ISBLANK(Nomen.complète!Z1991),"-",Nomen.complète!Z1991)</f>
        <v>1</v>
      </c>
      <c r="F1991" s="190">
        <f>IF(ISBLANK(Nomen.complète!AA1991),"-",Nomen.complète!AA1991)</f>
        <v>5</v>
      </c>
      <c r="G1991" s="191">
        <f>IF(ISBLANK(Nomen.complète!AB1991),"-",Nomen.complète!AB1991)</f>
        <v>90</v>
      </c>
      <c r="H1991" s="191">
        <f>IF(ISBLANK(Nomen.complète!AC1991),"-",Nomen.complète!AC1991)</f>
        <v>0</v>
      </c>
    </row>
    <row r="1992" spans="1:8" x14ac:dyDescent="0.2">
      <c r="A1992" s="164">
        <f>IF(ISBLANK(Nomen.complète!V1992),"-",Nomen.complète!V1992)</f>
        <v>67100000</v>
      </c>
      <c r="B1992" s="189" t="str">
        <f>IF(ISBLANK(Nomen.complète!W1992),"-",Nomen.complète!W1992)</f>
        <v>Télématicien, dipl.</v>
      </c>
      <c r="C1992" s="190">
        <f>IF(ISBLANK(Nomen.complète!X1992),"-",Nomen.complète!X1992)</f>
        <v>18</v>
      </c>
      <c r="D1992" s="190">
        <f>IF(ISBLANK(Nomen.complète!Y1992),"-",Nomen.complète!Y1992)</f>
        <v>65</v>
      </c>
      <c r="E1992" s="190">
        <f>IF(ISBLANK(Nomen.complète!Z1992),"-",Nomen.complète!Z1992)</f>
        <v>1</v>
      </c>
      <c r="F1992" s="190">
        <f>IF(ISBLANK(Nomen.complète!AA1992),"-",Nomen.complète!AA1992)</f>
        <v>5</v>
      </c>
      <c r="G1992" s="191">
        <f>IF(ISBLANK(Nomen.complète!AB1992),"-",Nomen.complète!AB1992)</f>
        <v>90</v>
      </c>
      <c r="H1992" s="191">
        <f>IF(ISBLANK(Nomen.complète!AC1992),"-",Nomen.complète!AC1992)</f>
        <v>0</v>
      </c>
    </row>
    <row r="1993" spans="1:8" x14ac:dyDescent="0.2">
      <c r="A1993" s="164">
        <f>IF(ISBLANK(Nomen.complète!V1993),"-",Nomen.complète!V1993)</f>
        <v>66150000</v>
      </c>
      <c r="B1993" s="189" t="str">
        <f>IF(ISBLANK(Nomen.complète!W1993),"-",Nomen.complète!W1993)</f>
        <v>Tôlier en carrosserie BF</v>
      </c>
      <c r="C1993" s="190">
        <f>IF(ISBLANK(Nomen.complète!X1993),"-",Nomen.complète!X1993)</f>
        <v>18</v>
      </c>
      <c r="D1993" s="190">
        <f>IF(ISBLANK(Nomen.complète!Y1993),"-",Nomen.complète!Y1993)</f>
        <v>65</v>
      </c>
      <c r="E1993" s="190">
        <f>IF(ISBLANK(Nomen.complète!Z1993),"-",Nomen.complète!Z1993)</f>
        <v>1</v>
      </c>
      <c r="F1993" s="190">
        <f>IF(ISBLANK(Nomen.complète!AA1993),"-",Nomen.complète!AA1993)</f>
        <v>5</v>
      </c>
      <c r="G1993" s="191">
        <f>IF(ISBLANK(Nomen.complète!AB1993),"-",Nomen.complète!AB1993)</f>
        <v>90</v>
      </c>
      <c r="H1993" s="191">
        <f>IF(ISBLANK(Nomen.complète!AC1993),"-",Nomen.complète!AC1993)</f>
        <v>0</v>
      </c>
    </row>
    <row r="1994" spans="1:8" x14ac:dyDescent="0.2">
      <c r="A1994" s="164">
        <f>IF(ISBLANK(Nomen.complète!V1994),"-",Nomen.complète!V1994)</f>
        <v>66870000</v>
      </c>
      <c r="B1994" s="189" t="str">
        <f>IF(ISBLANK(Nomen.complète!W1994),"-",Nomen.complète!W1994)</f>
        <v>Visiteur CFF (tertiaire - non réglementé)</v>
      </c>
      <c r="C1994" s="190">
        <f>IF(ISBLANK(Nomen.complète!X1994),"-",Nomen.complète!X1994)</f>
        <v>18</v>
      </c>
      <c r="D1994" s="190">
        <f>IF(ISBLANK(Nomen.complète!Y1994),"-",Nomen.complète!Y1994)</f>
        <v>65</v>
      </c>
      <c r="E1994" s="190">
        <f>IF(ISBLANK(Nomen.complète!Z1994),"-",Nomen.complète!Z1994)</f>
        <v>1</v>
      </c>
      <c r="F1994" s="190">
        <f>IF(ISBLANK(Nomen.complète!AA1994),"-",Nomen.complète!AA1994)</f>
        <v>5</v>
      </c>
      <c r="G1994" s="191">
        <f>IF(ISBLANK(Nomen.complète!AB1994),"-",Nomen.complète!AB1994)</f>
        <v>90</v>
      </c>
      <c r="H1994" s="191">
        <f>IF(ISBLANK(Nomen.complète!AC1994),"-",Nomen.complète!AC1994)</f>
        <v>0</v>
      </c>
    </row>
    <row r="1995" spans="1:8" x14ac:dyDescent="0.2">
      <c r="A1995" s="164">
        <f>IF(ISBLANK(Nomen.complète!V1995),"-",Nomen.complète!V1995)</f>
        <v>56140000</v>
      </c>
      <c r="B1995" s="189" t="str">
        <f>IF(ISBLANK(Nomen.complète!W1995),"-",Nomen.complète!W1995)</f>
        <v>Viticulteur BF</v>
      </c>
      <c r="C1995" s="190">
        <f>IF(ISBLANK(Nomen.complète!X1995),"-",Nomen.complète!X1995)</f>
        <v>18</v>
      </c>
      <c r="D1995" s="190">
        <f>IF(ISBLANK(Nomen.complète!Y1995),"-",Nomen.complète!Y1995)</f>
        <v>65</v>
      </c>
      <c r="E1995" s="190">
        <f>IF(ISBLANK(Nomen.complète!Z1995),"-",Nomen.complète!Z1995)</f>
        <v>1</v>
      </c>
      <c r="F1995" s="190">
        <f>IF(ISBLANK(Nomen.complète!AA1995),"-",Nomen.complète!AA1995)</f>
        <v>5</v>
      </c>
      <c r="G1995" s="191">
        <f>IF(ISBLANK(Nomen.complète!AB1995),"-",Nomen.complète!AB1995)</f>
        <v>90</v>
      </c>
      <c r="H1995" s="191">
        <f>IF(ISBLANK(Nomen.complète!AC1995),"-",Nomen.complète!AC1995)</f>
        <v>0</v>
      </c>
    </row>
    <row r="1996" spans="1:8" x14ac:dyDescent="0.2">
      <c r="A1996" s="164">
        <f>IF(ISBLANK(Nomen.complète!V1996),"-",Nomen.complète!V1996)</f>
        <v>56150000</v>
      </c>
      <c r="B1996" s="189" t="str">
        <f>IF(ISBLANK(Nomen.complète!W1996),"-",Nomen.complète!W1996)</f>
        <v>Viticulteur, maître</v>
      </c>
      <c r="C1996" s="190">
        <f>IF(ISBLANK(Nomen.complète!X1996),"-",Nomen.complète!X1996)</f>
        <v>18</v>
      </c>
      <c r="D1996" s="190">
        <f>IF(ISBLANK(Nomen.complète!Y1996),"-",Nomen.complète!Y1996)</f>
        <v>65</v>
      </c>
      <c r="E1996" s="190">
        <f>IF(ISBLANK(Nomen.complète!Z1996),"-",Nomen.complète!Z1996)</f>
        <v>1</v>
      </c>
      <c r="F1996" s="190">
        <f>IF(ISBLANK(Nomen.complète!AA1996),"-",Nomen.complète!AA1996)</f>
        <v>5</v>
      </c>
      <c r="G1996" s="191">
        <f>IF(ISBLANK(Nomen.complète!AB1996),"-",Nomen.complète!AB1996)</f>
        <v>90</v>
      </c>
      <c r="H1996" s="191">
        <f>IF(ISBLANK(Nomen.complète!AC1996),"-",Nomen.complète!AC1996)</f>
        <v>0</v>
      </c>
    </row>
    <row r="1997" spans="1:8" x14ac:dyDescent="0.2">
      <c r="A1997" s="164">
        <f>IF(ISBLANK(Nomen.complète!V1997),"-",Nomen.complète!V1997)</f>
        <v>71331000</v>
      </c>
      <c r="B1997" s="189" t="str">
        <f>IF(ISBLANK(Nomen.complète!W1997),"-",Nomen.complète!W1997)</f>
        <v>Vérificateur des poids et mesures, dipl.</v>
      </c>
      <c r="C1997" s="190">
        <f>IF(ISBLANK(Nomen.complète!X1997),"-",Nomen.complète!X1997)</f>
        <v>18</v>
      </c>
      <c r="D1997" s="190">
        <f>IF(ISBLANK(Nomen.complète!Y1997),"-",Nomen.complète!Y1997)</f>
        <v>65</v>
      </c>
      <c r="E1997" s="190">
        <f>IF(ISBLANK(Nomen.complète!Z1997),"-",Nomen.complète!Z1997)</f>
        <v>1</v>
      </c>
      <c r="F1997" s="190">
        <f>IF(ISBLANK(Nomen.complète!AA1997),"-",Nomen.complète!AA1997)</f>
        <v>5</v>
      </c>
      <c r="G1997" s="191">
        <f>IF(ISBLANK(Nomen.complète!AB1997),"-",Nomen.complète!AB1997)</f>
        <v>90</v>
      </c>
      <c r="H1997" s="191">
        <f>IF(ISBLANK(Nomen.complète!AC1997),"-",Nomen.complète!AC1997)</f>
        <v>0</v>
      </c>
    </row>
    <row r="1998" spans="1:8" x14ac:dyDescent="0.2">
      <c r="A1998" s="164">
        <f>IF(ISBLANK(Nomen.complète!V1998),"-",Nomen.complète!V1998)</f>
        <v>74160000</v>
      </c>
      <c r="B1998" s="189" t="str">
        <f>IF(ISBLANK(Nomen.complète!W1998),"-",Nomen.complète!W1998)</f>
        <v>Web Master (tertiaire - non réglementé)</v>
      </c>
      <c r="C1998" s="190">
        <f>IF(ISBLANK(Nomen.complète!X1998),"-",Nomen.complète!X1998)</f>
        <v>18</v>
      </c>
      <c r="D1998" s="190">
        <f>IF(ISBLANK(Nomen.complète!Y1998),"-",Nomen.complète!Y1998)</f>
        <v>65</v>
      </c>
      <c r="E1998" s="190">
        <f>IF(ISBLANK(Nomen.complète!Z1998),"-",Nomen.complète!Z1998)</f>
        <v>1</v>
      </c>
      <c r="F1998" s="190">
        <f>IF(ISBLANK(Nomen.complète!AA1998),"-",Nomen.complète!AA1998)</f>
        <v>5</v>
      </c>
      <c r="G1998" s="191">
        <f>IF(ISBLANK(Nomen.complète!AB1998),"-",Nomen.complète!AB1998)</f>
        <v>90</v>
      </c>
      <c r="H1998" s="191">
        <f>IF(ISBLANK(Nomen.complète!AC1998),"-",Nomen.complète!AC1998)</f>
        <v>0</v>
      </c>
    </row>
    <row r="1999" spans="1:8" x14ac:dyDescent="0.2">
      <c r="A1999" s="164">
        <f>IF(ISBLANK(Nomen.complète!V1999),"-",Nomen.complète!V1999)</f>
        <v>74180000</v>
      </c>
      <c r="B1999" s="189" t="str">
        <f>IF(ISBLANK(Nomen.complète!W1999),"-",Nomen.complète!W1999)</f>
        <v>Web Projekt Manager, dipl.</v>
      </c>
      <c r="C1999" s="190">
        <f>IF(ISBLANK(Nomen.complète!X1999),"-",Nomen.complète!X1999)</f>
        <v>18</v>
      </c>
      <c r="D1999" s="190">
        <f>IF(ISBLANK(Nomen.complète!Y1999),"-",Nomen.complète!Y1999)</f>
        <v>65</v>
      </c>
      <c r="E1999" s="190">
        <f>IF(ISBLANK(Nomen.complète!Z1999),"-",Nomen.complète!Z1999)</f>
        <v>1</v>
      </c>
      <c r="F1999" s="190">
        <f>IF(ISBLANK(Nomen.complète!AA1999),"-",Nomen.complète!AA1999)</f>
        <v>5</v>
      </c>
      <c r="G1999" s="191">
        <f>IF(ISBLANK(Nomen.complète!AB1999),"-",Nomen.complète!AB1999)</f>
        <v>90</v>
      </c>
      <c r="H1999" s="191">
        <f>IF(ISBLANK(Nomen.complète!AC1999),"-",Nomen.complète!AC1999)</f>
        <v>0</v>
      </c>
    </row>
    <row r="2000" spans="1:8" x14ac:dyDescent="0.2">
      <c r="A2000" s="164">
        <f>IF(ISBLANK(Nomen.complète!V2000),"-",Nomen.complète!V2000)</f>
        <v>66430000</v>
      </c>
      <c r="B2000" s="189" t="str">
        <f>IF(ISBLANK(Nomen.complète!W2000),"-",Nomen.complète!W2000)</f>
        <v>Zingueur BF</v>
      </c>
      <c r="C2000" s="190">
        <f>IF(ISBLANK(Nomen.complète!X2000),"-",Nomen.complète!X2000)</f>
        <v>18</v>
      </c>
      <c r="D2000" s="190">
        <f>IF(ISBLANK(Nomen.complète!Y2000),"-",Nomen.complète!Y2000)</f>
        <v>65</v>
      </c>
      <c r="E2000" s="190">
        <f>IF(ISBLANK(Nomen.complète!Z2000),"-",Nomen.complète!Z2000)</f>
        <v>1</v>
      </c>
      <c r="F2000" s="190">
        <f>IF(ISBLANK(Nomen.complète!AA2000),"-",Nomen.complète!AA2000)</f>
        <v>5</v>
      </c>
      <c r="G2000" s="191">
        <f>IF(ISBLANK(Nomen.complète!AB2000),"-",Nomen.complète!AB2000)</f>
        <v>90</v>
      </c>
      <c r="H2000" s="191">
        <f>IF(ISBLANK(Nomen.complète!AC2000),"-",Nomen.complète!AC2000)</f>
        <v>0</v>
      </c>
    </row>
    <row r="2001" spans="1:8" x14ac:dyDescent="0.2">
      <c r="A2001" s="164">
        <f>IF(ISBLANK(Nomen.complète!V2001),"-",Nomen.complète!V2001)</f>
        <v>66440000</v>
      </c>
      <c r="B2001" s="189" t="str">
        <f>IF(ISBLANK(Nomen.complète!W2001),"-",Nomen.complète!W2001)</f>
        <v>Zingueur, dipl.</v>
      </c>
      <c r="C2001" s="190">
        <f>IF(ISBLANK(Nomen.complète!X2001),"-",Nomen.complète!X2001)</f>
        <v>18</v>
      </c>
      <c r="D2001" s="190">
        <f>IF(ISBLANK(Nomen.complète!Y2001),"-",Nomen.complète!Y2001)</f>
        <v>65</v>
      </c>
      <c r="E2001" s="190">
        <f>IF(ISBLANK(Nomen.complète!Z2001),"-",Nomen.complète!Z2001)</f>
        <v>1</v>
      </c>
      <c r="F2001" s="190">
        <f>IF(ISBLANK(Nomen.complète!AA2001),"-",Nomen.complète!AA2001)</f>
        <v>5</v>
      </c>
      <c r="G2001" s="191">
        <f>IF(ISBLANK(Nomen.complète!AB2001),"-",Nomen.complète!AB2001)</f>
        <v>90</v>
      </c>
      <c r="H2001" s="191">
        <f>IF(ISBLANK(Nomen.complète!AC2001),"-",Nomen.complète!AC2001)</f>
        <v>0</v>
      </c>
    </row>
    <row r="2002" spans="1:8" x14ac:dyDescent="0.2">
      <c r="A2002" s="164" t="str">
        <f>IF(ISBLANK(Nomen.complète!V2002),"-",Nomen.complète!V2002)</f>
        <v>-</v>
      </c>
      <c r="B2002" s="189" t="str">
        <f>IF(ISBLANK(Nomen.complète!W2002),"-",Nomen.complète!W2002)</f>
        <v>-</v>
      </c>
      <c r="C2002" s="190" t="str">
        <f>IF(ISBLANK(Nomen.complète!X2002),"-",Nomen.complète!X2002)</f>
        <v>-</v>
      </c>
      <c r="D2002" s="190" t="str">
        <f>IF(ISBLANK(Nomen.complète!Y2002),"-",Nomen.complète!Y2002)</f>
        <v>-</v>
      </c>
      <c r="E2002" s="190" t="str">
        <f>IF(ISBLANK(Nomen.complète!Z2002),"-",Nomen.complète!Z2002)</f>
        <v>-</v>
      </c>
      <c r="F2002" s="190" t="str">
        <f>IF(ISBLANK(Nomen.complète!AA2002),"-",Nomen.complète!AA2002)</f>
        <v>-</v>
      </c>
      <c r="G2002" s="191" t="str">
        <f>IF(ISBLANK(Nomen.complète!AB2002),"-",Nomen.complète!AB2002)</f>
        <v>-</v>
      </c>
      <c r="H2002" s="191" t="str">
        <f>IF(ISBLANK(Nomen.complète!AC2002),"-",Nomen.complète!AC2002)</f>
        <v>-</v>
      </c>
    </row>
    <row r="2003" spans="1:8" x14ac:dyDescent="0.2">
      <c r="A2003" s="164" t="str">
        <f>IF(ISBLANK(Nomen.complète!V2003),"-",Nomen.complète!V2003)</f>
        <v>-</v>
      </c>
      <c r="B2003" s="189" t="str">
        <f>IF(ISBLANK(Nomen.complète!W2003),"-",Nomen.complète!W2003)</f>
        <v>-</v>
      </c>
      <c r="C2003" s="190" t="str">
        <f>IF(ISBLANK(Nomen.complète!X2003),"-",Nomen.complète!X2003)</f>
        <v>-</v>
      </c>
      <c r="D2003" s="190" t="str">
        <f>IF(ISBLANK(Nomen.complète!Y2003),"-",Nomen.complète!Y2003)</f>
        <v>-</v>
      </c>
      <c r="E2003" s="190" t="str">
        <f>IF(ISBLANK(Nomen.complète!Z2003),"-",Nomen.complète!Z2003)</f>
        <v>-</v>
      </c>
      <c r="F2003" s="190" t="str">
        <f>IF(ISBLANK(Nomen.complète!AA2003),"-",Nomen.complète!AA2003)</f>
        <v>-</v>
      </c>
      <c r="G2003" s="191" t="str">
        <f>IF(ISBLANK(Nomen.complète!AB2003),"-",Nomen.complète!AB2003)</f>
        <v>-</v>
      </c>
      <c r="H2003" s="191" t="str">
        <f>IF(ISBLANK(Nomen.complète!AC2003),"-",Nomen.complète!AC2003)</f>
        <v>-</v>
      </c>
    </row>
    <row r="2004" spans="1:8" x14ac:dyDescent="0.2">
      <c r="A2004" s="164" t="str">
        <f>IF(ISBLANK(Nomen.complète!V2004),"-",Nomen.complète!V2004)</f>
        <v>-</v>
      </c>
      <c r="B2004" s="189" t="str">
        <f>IF(ISBLANK(Nomen.complète!W2004),"-",Nomen.complète!W2004)</f>
        <v>-</v>
      </c>
      <c r="C2004" s="190" t="str">
        <f>IF(ISBLANK(Nomen.complète!X2004),"-",Nomen.complète!X2004)</f>
        <v>-</v>
      </c>
      <c r="D2004" s="190" t="str">
        <f>IF(ISBLANK(Nomen.complète!Y2004),"-",Nomen.complète!Y2004)</f>
        <v>-</v>
      </c>
      <c r="E2004" s="190" t="str">
        <f>IF(ISBLANK(Nomen.complète!Z2004),"-",Nomen.complète!Z2004)</f>
        <v>-</v>
      </c>
      <c r="F2004" s="190" t="str">
        <f>IF(ISBLANK(Nomen.complète!AA2004),"-",Nomen.complète!AA2004)</f>
        <v>-</v>
      </c>
      <c r="G2004" s="191" t="str">
        <f>IF(ISBLANK(Nomen.complète!AB2004),"-",Nomen.complète!AB2004)</f>
        <v>-</v>
      </c>
      <c r="H2004" s="191" t="str">
        <f>IF(ISBLANK(Nomen.complète!AC2004),"-",Nomen.complète!AC2004)</f>
        <v>-</v>
      </c>
    </row>
    <row r="2005" spans="1:8" x14ac:dyDescent="0.2">
      <c r="A2005" s="164" t="str">
        <f>IF(ISBLANK(Nomen.complète!V2005),"-",Nomen.complète!V2005)</f>
        <v>-</v>
      </c>
      <c r="B2005" s="189" t="str">
        <f>IF(ISBLANK(Nomen.complète!W2005),"-",Nomen.complète!W2005)</f>
        <v>-</v>
      </c>
      <c r="C2005" s="190" t="str">
        <f>IF(ISBLANK(Nomen.complète!X2005),"-",Nomen.complète!X2005)</f>
        <v>-</v>
      </c>
      <c r="D2005" s="190" t="str">
        <f>IF(ISBLANK(Nomen.complète!Y2005),"-",Nomen.complète!Y2005)</f>
        <v>-</v>
      </c>
      <c r="E2005" s="190" t="str">
        <f>IF(ISBLANK(Nomen.complète!Z2005),"-",Nomen.complète!Z2005)</f>
        <v>-</v>
      </c>
      <c r="F2005" s="190" t="str">
        <f>IF(ISBLANK(Nomen.complète!AA2005),"-",Nomen.complète!AA2005)</f>
        <v>-</v>
      </c>
      <c r="G2005" s="191" t="str">
        <f>IF(ISBLANK(Nomen.complète!AB2005),"-",Nomen.complète!AB2005)</f>
        <v>-</v>
      </c>
      <c r="H2005" s="191" t="str">
        <f>IF(ISBLANK(Nomen.complète!AC2005),"-",Nomen.complète!AC2005)</f>
        <v>-</v>
      </c>
    </row>
    <row r="2006" spans="1:8" x14ac:dyDescent="0.2">
      <c r="A2006" s="164" t="str">
        <f>IF(ISBLANK(Nomen.complète!V2006),"-",Nomen.complète!V2006)</f>
        <v>-</v>
      </c>
      <c r="B2006" s="189" t="str">
        <f>IF(ISBLANK(Nomen.complète!W2006),"-",Nomen.complète!W2006)</f>
        <v>-</v>
      </c>
      <c r="C2006" s="190" t="str">
        <f>IF(ISBLANK(Nomen.complète!X2006),"-",Nomen.complète!X2006)</f>
        <v>-</v>
      </c>
      <c r="D2006" s="190" t="str">
        <f>IF(ISBLANK(Nomen.complète!Y2006),"-",Nomen.complète!Y2006)</f>
        <v>-</v>
      </c>
      <c r="E2006" s="190" t="str">
        <f>IF(ISBLANK(Nomen.complète!Z2006),"-",Nomen.complète!Z2006)</f>
        <v>-</v>
      </c>
      <c r="F2006" s="190" t="str">
        <f>IF(ISBLANK(Nomen.complète!AA2006),"-",Nomen.complète!AA2006)</f>
        <v>-</v>
      </c>
      <c r="G2006" s="191" t="str">
        <f>IF(ISBLANK(Nomen.complète!AB2006),"-",Nomen.complète!AB2006)</f>
        <v>-</v>
      </c>
      <c r="H2006" s="191" t="str">
        <f>IF(ISBLANK(Nomen.complète!AC2006),"-",Nomen.complète!AC2006)</f>
        <v>-</v>
      </c>
    </row>
    <row r="2007" spans="1:8" x14ac:dyDescent="0.2">
      <c r="A2007" s="164" t="str">
        <f>IF(ISBLANK(Nomen.complète!V2007),"-",Nomen.complète!V2007)</f>
        <v>-</v>
      </c>
      <c r="B2007" s="189" t="str">
        <f>IF(ISBLANK(Nomen.complète!W2007),"-",Nomen.complète!W2007)</f>
        <v>-</v>
      </c>
      <c r="C2007" s="190" t="str">
        <f>IF(ISBLANK(Nomen.complète!X2007),"-",Nomen.complète!X2007)</f>
        <v>-</v>
      </c>
      <c r="D2007" s="190" t="str">
        <f>IF(ISBLANK(Nomen.complète!Y2007),"-",Nomen.complète!Y2007)</f>
        <v>-</v>
      </c>
      <c r="E2007" s="190" t="str">
        <f>IF(ISBLANK(Nomen.complète!Z2007),"-",Nomen.complète!Z2007)</f>
        <v>-</v>
      </c>
      <c r="F2007" s="190" t="str">
        <f>IF(ISBLANK(Nomen.complète!AA2007),"-",Nomen.complète!AA2007)</f>
        <v>-</v>
      </c>
      <c r="G2007" s="191" t="str">
        <f>IF(ISBLANK(Nomen.complète!AB2007),"-",Nomen.complète!AB2007)</f>
        <v>-</v>
      </c>
      <c r="H2007" s="191" t="str">
        <f>IF(ISBLANK(Nomen.complète!AC2007),"-",Nomen.complète!AC2007)</f>
        <v>-</v>
      </c>
    </row>
    <row r="2008" spans="1:8" x14ac:dyDescent="0.2">
      <c r="A2008" s="164" t="str">
        <f>IF(ISBLANK(Nomen.complète!V2008),"-",Nomen.complète!V2008)</f>
        <v>-</v>
      </c>
      <c r="B2008" s="189" t="str">
        <f>IF(ISBLANK(Nomen.complète!W2008),"-",Nomen.complète!W2008)</f>
        <v>-</v>
      </c>
      <c r="C2008" s="190" t="str">
        <f>IF(ISBLANK(Nomen.complète!X2008),"-",Nomen.complète!X2008)</f>
        <v>-</v>
      </c>
      <c r="D2008" s="190" t="str">
        <f>IF(ISBLANK(Nomen.complète!Y2008),"-",Nomen.complète!Y2008)</f>
        <v>-</v>
      </c>
      <c r="E2008" s="190" t="str">
        <f>IF(ISBLANK(Nomen.complète!Z2008),"-",Nomen.complète!Z2008)</f>
        <v>-</v>
      </c>
      <c r="F2008" s="190" t="str">
        <f>IF(ISBLANK(Nomen.complète!AA2008),"-",Nomen.complète!AA2008)</f>
        <v>-</v>
      </c>
      <c r="G2008" s="191" t="str">
        <f>IF(ISBLANK(Nomen.complète!AB2008),"-",Nomen.complète!AB2008)</f>
        <v>-</v>
      </c>
      <c r="H2008" s="191" t="str">
        <f>IF(ISBLANK(Nomen.complète!AC2008),"-",Nomen.complète!AC2008)</f>
        <v>-</v>
      </c>
    </row>
    <row r="2009" spans="1:8" x14ac:dyDescent="0.2">
      <c r="A2009" s="164" t="str">
        <f>IF(ISBLANK(Nomen.complète!V2009),"-",Nomen.complète!V2009)</f>
        <v>-</v>
      </c>
      <c r="B2009" s="189" t="str">
        <f>IF(ISBLANK(Nomen.complète!W2009),"-",Nomen.complète!W2009)</f>
        <v>-</v>
      </c>
      <c r="C2009" s="190" t="str">
        <f>IF(ISBLANK(Nomen.complète!X2009),"-",Nomen.complète!X2009)</f>
        <v>-</v>
      </c>
      <c r="D2009" s="190" t="str">
        <f>IF(ISBLANK(Nomen.complète!Y2009),"-",Nomen.complète!Y2009)</f>
        <v>-</v>
      </c>
      <c r="E2009" s="190" t="str">
        <f>IF(ISBLANK(Nomen.complète!Z2009),"-",Nomen.complète!Z2009)</f>
        <v>-</v>
      </c>
      <c r="F2009" s="190" t="str">
        <f>IF(ISBLANK(Nomen.complète!AA2009),"-",Nomen.complète!AA2009)</f>
        <v>-</v>
      </c>
      <c r="G2009" s="191" t="str">
        <f>IF(ISBLANK(Nomen.complète!AB2009),"-",Nomen.complète!AB2009)</f>
        <v>-</v>
      </c>
      <c r="H2009" s="191" t="str">
        <f>IF(ISBLANK(Nomen.complète!AC2009),"-",Nomen.complète!AC2009)</f>
        <v>-</v>
      </c>
    </row>
    <row r="2010" spans="1:8" x14ac:dyDescent="0.2">
      <c r="A2010" s="164" t="str">
        <f>IF(ISBLANK(Nomen.complète!V2010),"-",Nomen.complète!V2010)</f>
        <v>-</v>
      </c>
      <c r="B2010" s="189" t="str">
        <f>IF(ISBLANK(Nomen.complète!W2010),"-",Nomen.complète!W2010)</f>
        <v>-</v>
      </c>
      <c r="C2010" s="190" t="str">
        <f>IF(ISBLANK(Nomen.complète!X2010),"-",Nomen.complète!X2010)</f>
        <v>-</v>
      </c>
      <c r="D2010" s="190" t="str">
        <f>IF(ISBLANK(Nomen.complète!Y2010),"-",Nomen.complète!Y2010)</f>
        <v>-</v>
      </c>
      <c r="E2010" s="190" t="str">
        <f>IF(ISBLANK(Nomen.complète!Z2010),"-",Nomen.complète!Z2010)</f>
        <v>-</v>
      </c>
      <c r="F2010" s="190" t="str">
        <f>IF(ISBLANK(Nomen.complète!AA2010),"-",Nomen.complète!AA2010)</f>
        <v>-</v>
      </c>
      <c r="G2010" s="191" t="str">
        <f>IF(ISBLANK(Nomen.complète!AB2010),"-",Nomen.complète!AB2010)</f>
        <v>-</v>
      </c>
      <c r="H2010" s="191" t="str">
        <f>IF(ISBLANK(Nomen.complète!AC2010),"-",Nomen.complète!AC2010)</f>
        <v>-</v>
      </c>
    </row>
    <row r="2011" spans="1:8" x14ac:dyDescent="0.2">
      <c r="A2011" s="164" t="str">
        <f>IF(ISBLANK(Nomen.complète!V2011),"-",Nomen.complète!V2011)</f>
        <v>-</v>
      </c>
      <c r="B2011" s="189" t="str">
        <f>IF(ISBLANK(Nomen.complète!W2011),"-",Nomen.complète!W2011)</f>
        <v>-</v>
      </c>
      <c r="C2011" s="190" t="str">
        <f>IF(ISBLANK(Nomen.complète!X2011),"-",Nomen.complète!X2011)</f>
        <v>-</v>
      </c>
      <c r="D2011" s="190" t="str">
        <f>IF(ISBLANK(Nomen.complète!Y2011),"-",Nomen.complète!Y2011)</f>
        <v>-</v>
      </c>
      <c r="E2011" s="190" t="str">
        <f>IF(ISBLANK(Nomen.complète!Z2011),"-",Nomen.complète!Z2011)</f>
        <v>-</v>
      </c>
      <c r="F2011" s="190" t="str">
        <f>IF(ISBLANK(Nomen.complète!AA2011),"-",Nomen.complète!AA2011)</f>
        <v>-</v>
      </c>
      <c r="G2011" s="191" t="str">
        <f>IF(ISBLANK(Nomen.complète!AB2011),"-",Nomen.complète!AB2011)</f>
        <v>-</v>
      </c>
      <c r="H2011" s="191" t="str">
        <f>IF(ISBLANK(Nomen.complète!AC2011),"-",Nomen.complète!AC2011)</f>
        <v>-</v>
      </c>
    </row>
    <row r="2012" spans="1:8" x14ac:dyDescent="0.2">
      <c r="A2012" s="164" t="str">
        <f>IF(ISBLANK(Nomen.complète!V2012),"-",Nomen.complète!V2012)</f>
        <v>-</v>
      </c>
      <c r="B2012" s="189" t="str">
        <f>IF(ISBLANK(Nomen.complète!W2012),"-",Nomen.complète!W2012)</f>
        <v>-</v>
      </c>
      <c r="C2012" s="190" t="str">
        <f>IF(ISBLANK(Nomen.complète!X2012),"-",Nomen.complète!X2012)</f>
        <v>-</v>
      </c>
      <c r="D2012" s="190" t="str">
        <f>IF(ISBLANK(Nomen.complète!Y2012),"-",Nomen.complète!Y2012)</f>
        <v>-</v>
      </c>
      <c r="E2012" s="190" t="str">
        <f>IF(ISBLANK(Nomen.complète!Z2012),"-",Nomen.complète!Z2012)</f>
        <v>-</v>
      </c>
      <c r="F2012" s="190" t="str">
        <f>IF(ISBLANK(Nomen.complète!AA2012),"-",Nomen.complète!AA2012)</f>
        <v>-</v>
      </c>
      <c r="G2012" s="191" t="str">
        <f>IF(ISBLANK(Nomen.complète!AB2012),"-",Nomen.complète!AB2012)</f>
        <v>-</v>
      </c>
      <c r="H2012" s="191" t="str">
        <f>IF(ISBLANK(Nomen.complète!AC2012),"-",Nomen.complète!AC2012)</f>
        <v>-</v>
      </c>
    </row>
    <row r="2013" spans="1:8" x14ac:dyDescent="0.2">
      <c r="A2013" s="164" t="str">
        <f>IF(ISBLANK(Nomen.complète!V2013),"-",Nomen.complète!V2013)</f>
        <v>-</v>
      </c>
      <c r="B2013" s="189" t="str">
        <f>IF(ISBLANK(Nomen.complète!W2013),"-",Nomen.complète!W2013)</f>
        <v>-</v>
      </c>
      <c r="C2013" s="190" t="str">
        <f>IF(ISBLANK(Nomen.complète!X2013),"-",Nomen.complète!X2013)</f>
        <v>-</v>
      </c>
      <c r="D2013" s="190" t="str">
        <f>IF(ISBLANK(Nomen.complète!Y2013),"-",Nomen.complète!Y2013)</f>
        <v>-</v>
      </c>
      <c r="E2013" s="190" t="str">
        <f>IF(ISBLANK(Nomen.complète!Z2013),"-",Nomen.complète!Z2013)</f>
        <v>-</v>
      </c>
      <c r="F2013" s="190" t="str">
        <f>IF(ISBLANK(Nomen.complète!AA2013),"-",Nomen.complète!AA2013)</f>
        <v>-</v>
      </c>
      <c r="G2013" s="191" t="str">
        <f>IF(ISBLANK(Nomen.complète!AB2013),"-",Nomen.complète!AB2013)</f>
        <v>-</v>
      </c>
      <c r="H2013" s="191" t="str">
        <f>IF(ISBLANK(Nomen.complète!AC2013),"-",Nomen.complète!AC2013)</f>
        <v>-</v>
      </c>
    </row>
    <row r="2014" spans="1:8" x14ac:dyDescent="0.2">
      <c r="A2014" s="164" t="str">
        <f>IF(ISBLANK(Nomen.complète!V2014),"-",Nomen.complète!V2014)</f>
        <v>-</v>
      </c>
      <c r="B2014" s="189" t="str">
        <f>IF(ISBLANK(Nomen.complète!W2014),"-",Nomen.complète!W2014)</f>
        <v>-</v>
      </c>
      <c r="C2014" s="190" t="str">
        <f>IF(ISBLANK(Nomen.complète!X2014),"-",Nomen.complète!X2014)</f>
        <v>-</v>
      </c>
      <c r="D2014" s="190" t="str">
        <f>IF(ISBLANK(Nomen.complète!Y2014),"-",Nomen.complète!Y2014)</f>
        <v>-</v>
      </c>
      <c r="E2014" s="190" t="str">
        <f>IF(ISBLANK(Nomen.complète!Z2014),"-",Nomen.complète!Z2014)</f>
        <v>-</v>
      </c>
      <c r="F2014" s="190" t="str">
        <f>IF(ISBLANK(Nomen.complète!AA2014),"-",Nomen.complète!AA2014)</f>
        <v>-</v>
      </c>
      <c r="G2014" s="191" t="str">
        <f>IF(ISBLANK(Nomen.complète!AB2014),"-",Nomen.complète!AB2014)</f>
        <v>-</v>
      </c>
      <c r="H2014" s="191" t="str">
        <f>IF(ISBLANK(Nomen.complète!AC2014),"-",Nomen.complète!AC2014)</f>
        <v>-</v>
      </c>
    </row>
    <row r="2015" spans="1:8" x14ac:dyDescent="0.2">
      <c r="A2015" s="164" t="str">
        <f>IF(ISBLANK(Nomen.complète!V2015),"-",Nomen.complète!V2015)</f>
        <v>-</v>
      </c>
      <c r="B2015" s="189" t="str">
        <f>IF(ISBLANK(Nomen.complète!W2015),"-",Nomen.complète!W2015)</f>
        <v>-</v>
      </c>
      <c r="C2015" s="190" t="str">
        <f>IF(ISBLANK(Nomen.complète!X2015),"-",Nomen.complète!X2015)</f>
        <v>-</v>
      </c>
      <c r="D2015" s="190" t="str">
        <f>IF(ISBLANK(Nomen.complète!Y2015),"-",Nomen.complète!Y2015)</f>
        <v>-</v>
      </c>
      <c r="E2015" s="190" t="str">
        <f>IF(ISBLANK(Nomen.complète!Z2015),"-",Nomen.complète!Z2015)</f>
        <v>-</v>
      </c>
      <c r="F2015" s="190" t="str">
        <f>IF(ISBLANK(Nomen.complète!AA2015),"-",Nomen.complète!AA2015)</f>
        <v>-</v>
      </c>
      <c r="G2015" s="191" t="str">
        <f>IF(ISBLANK(Nomen.complète!AB2015),"-",Nomen.complète!AB2015)</f>
        <v>-</v>
      </c>
      <c r="H2015" s="191" t="str">
        <f>IF(ISBLANK(Nomen.complète!AC2015),"-",Nomen.complète!AC2015)</f>
        <v>-</v>
      </c>
    </row>
    <row r="2016" spans="1:8" x14ac:dyDescent="0.2">
      <c r="A2016" s="164" t="str">
        <f>IF(ISBLANK(Nomen.complète!V2016),"-",Nomen.complète!V2016)</f>
        <v>-</v>
      </c>
      <c r="B2016" s="189" t="str">
        <f>IF(ISBLANK(Nomen.complète!W2016),"-",Nomen.complète!W2016)</f>
        <v>-</v>
      </c>
      <c r="C2016" s="190" t="str">
        <f>IF(ISBLANK(Nomen.complète!X2016),"-",Nomen.complète!X2016)</f>
        <v>-</v>
      </c>
      <c r="D2016" s="190" t="str">
        <f>IF(ISBLANK(Nomen.complète!Y2016),"-",Nomen.complète!Y2016)</f>
        <v>-</v>
      </c>
      <c r="E2016" s="190" t="str">
        <f>IF(ISBLANK(Nomen.complète!Z2016),"-",Nomen.complète!Z2016)</f>
        <v>-</v>
      </c>
      <c r="F2016" s="190" t="str">
        <f>IF(ISBLANK(Nomen.complète!AA2016),"-",Nomen.complète!AA2016)</f>
        <v>-</v>
      </c>
      <c r="G2016" s="191" t="str">
        <f>IF(ISBLANK(Nomen.complète!AB2016),"-",Nomen.complète!AB2016)</f>
        <v>-</v>
      </c>
      <c r="H2016" s="191" t="str">
        <f>IF(ISBLANK(Nomen.complète!AC2016),"-",Nomen.complète!AC2016)</f>
        <v>-</v>
      </c>
    </row>
    <row r="2017" spans="1:8" x14ac:dyDescent="0.2">
      <c r="A2017" s="164" t="str">
        <f>IF(ISBLANK(Nomen.complète!V2017),"-",Nomen.complète!V2017)</f>
        <v>-</v>
      </c>
      <c r="B2017" s="189" t="str">
        <f>IF(ISBLANK(Nomen.complète!W2017),"-",Nomen.complète!W2017)</f>
        <v>-</v>
      </c>
      <c r="C2017" s="190" t="str">
        <f>IF(ISBLANK(Nomen.complète!X2017),"-",Nomen.complète!X2017)</f>
        <v>-</v>
      </c>
      <c r="D2017" s="190" t="str">
        <f>IF(ISBLANK(Nomen.complète!Y2017),"-",Nomen.complète!Y2017)</f>
        <v>-</v>
      </c>
      <c r="E2017" s="190" t="str">
        <f>IF(ISBLANK(Nomen.complète!Z2017),"-",Nomen.complète!Z2017)</f>
        <v>-</v>
      </c>
      <c r="F2017" s="190" t="str">
        <f>IF(ISBLANK(Nomen.complète!AA2017),"-",Nomen.complète!AA2017)</f>
        <v>-</v>
      </c>
      <c r="G2017" s="191" t="str">
        <f>IF(ISBLANK(Nomen.complète!AB2017),"-",Nomen.complète!AB2017)</f>
        <v>-</v>
      </c>
      <c r="H2017" s="191" t="str">
        <f>IF(ISBLANK(Nomen.complète!AC2017),"-",Nomen.complète!AC2017)</f>
        <v>-</v>
      </c>
    </row>
    <row r="2018" spans="1:8" x14ac:dyDescent="0.2">
      <c r="A2018" s="164" t="str">
        <f>IF(ISBLANK(Nomen.complète!V2018),"-",Nomen.complète!V2018)</f>
        <v>-</v>
      </c>
      <c r="B2018" s="189" t="str">
        <f>IF(ISBLANK(Nomen.complète!W2018),"-",Nomen.complète!W2018)</f>
        <v>-</v>
      </c>
      <c r="C2018" s="190" t="str">
        <f>IF(ISBLANK(Nomen.complète!X2018),"-",Nomen.complète!X2018)</f>
        <v>-</v>
      </c>
      <c r="D2018" s="190" t="str">
        <f>IF(ISBLANK(Nomen.complète!Y2018),"-",Nomen.complète!Y2018)</f>
        <v>-</v>
      </c>
      <c r="E2018" s="190" t="str">
        <f>IF(ISBLANK(Nomen.complète!Z2018),"-",Nomen.complète!Z2018)</f>
        <v>-</v>
      </c>
      <c r="F2018" s="190" t="str">
        <f>IF(ISBLANK(Nomen.complète!AA2018),"-",Nomen.complète!AA2018)</f>
        <v>-</v>
      </c>
      <c r="G2018" s="191" t="str">
        <f>IF(ISBLANK(Nomen.complète!AB2018),"-",Nomen.complète!AB2018)</f>
        <v>-</v>
      </c>
      <c r="H2018" s="191" t="str">
        <f>IF(ISBLANK(Nomen.complète!AC2018),"-",Nomen.complète!AC2018)</f>
        <v>-</v>
      </c>
    </row>
    <row r="2019" spans="1:8" x14ac:dyDescent="0.2">
      <c r="A2019" s="164" t="str">
        <f>IF(ISBLANK(Nomen.complète!V2019),"-",Nomen.complète!V2019)</f>
        <v>-</v>
      </c>
      <c r="B2019" s="189" t="str">
        <f>IF(ISBLANK(Nomen.complète!W2019),"-",Nomen.complète!W2019)</f>
        <v>-</v>
      </c>
      <c r="C2019" s="190" t="str">
        <f>IF(ISBLANK(Nomen.complète!X2019),"-",Nomen.complète!X2019)</f>
        <v>-</v>
      </c>
      <c r="D2019" s="190" t="str">
        <f>IF(ISBLANK(Nomen.complète!Y2019),"-",Nomen.complète!Y2019)</f>
        <v>-</v>
      </c>
      <c r="E2019" s="190" t="str">
        <f>IF(ISBLANK(Nomen.complète!Z2019),"-",Nomen.complète!Z2019)</f>
        <v>-</v>
      </c>
      <c r="F2019" s="190" t="str">
        <f>IF(ISBLANK(Nomen.complète!AA2019),"-",Nomen.complète!AA2019)</f>
        <v>-</v>
      </c>
      <c r="G2019" s="191" t="str">
        <f>IF(ISBLANK(Nomen.complète!AB2019),"-",Nomen.complète!AB2019)</f>
        <v>-</v>
      </c>
      <c r="H2019" s="191" t="str">
        <f>IF(ISBLANK(Nomen.complète!AC2019),"-",Nomen.complète!AC2019)</f>
        <v>-</v>
      </c>
    </row>
    <row r="2020" spans="1:8" x14ac:dyDescent="0.2">
      <c r="A2020" s="164" t="str">
        <f>IF(ISBLANK(Nomen.complète!V2020),"-",Nomen.complète!V2020)</f>
        <v>-</v>
      </c>
      <c r="B2020" s="189" t="str">
        <f>IF(ISBLANK(Nomen.complète!W2020),"-",Nomen.complète!W2020)</f>
        <v>-</v>
      </c>
      <c r="C2020" s="190" t="str">
        <f>IF(ISBLANK(Nomen.complète!X2020),"-",Nomen.complète!X2020)</f>
        <v>-</v>
      </c>
      <c r="D2020" s="190" t="str">
        <f>IF(ISBLANK(Nomen.complète!Y2020),"-",Nomen.complète!Y2020)</f>
        <v>-</v>
      </c>
      <c r="E2020" s="190" t="str">
        <f>IF(ISBLANK(Nomen.complète!Z2020),"-",Nomen.complète!Z2020)</f>
        <v>-</v>
      </c>
      <c r="F2020" s="190" t="str">
        <f>IF(ISBLANK(Nomen.complète!AA2020),"-",Nomen.complète!AA2020)</f>
        <v>-</v>
      </c>
      <c r="G2020" s="191" t="str">
        <f>IF(ISBLANK(Nomen.complète!AB2020),"-",Nomen.complète!AB2020)</f>
        <v>-</v>
      </c>
      <c r="H2020" s="191" t="str">
        <f>IF(ISBLANK(Nomen.complète!AC2020),"-",Nomen.complète!AC2020)</f>
        <v>-</v>
      </c>
    </row>
    <row r="2021" spans="1:8" x14ac:dyDescent="0.2">
      <c r="A2021" s="164" t="str">
        <f>IF(ISBLANK(Nomen.complète!V2021),"-",Nomen.complète!V2021)</f>
        <v>-</v>
      </c>
      <c r="B2021" s="189" t="str">
        <f>IF(ISBLANK(Nomen.complète!W2021),"-",Nomen.complète!W2021)</f>
        <v>-</v>
      </c>
      <c r="C2021" s="190" t="str">
        <f>IF(ISBLANK(Nomen.complète!X2021),"-",Nomen.complète!X2021)</f>
        <v>-</v>
      </c>
      <c r="D2021" s="190" t="str">
        <f>IF(ISBLANK(Nomen.complète!Y2021),"-",Nomen.complète!Y2021)</f>
        <v>-</v>
      </c>
      <c r="E2021" s="190" t="str">
        <f>IF(ISBLANK(Nomen.complète!Z2021),"-",Nomen.complète!Z2021)</f>
        <v>-</v>
      </c>
      <c r="F2021" s="190" t="str">
        <f>IF(ISBLANK(Nomen.complète!AA2021),"-",Nomen.complète!AA2021)</f>
        <v>-</v>
      </c>
      <c r="G2021" s="191" t="str">
        <f>IF(ISBLANK(Nomen.complète!AB2021),"-",Nomen.complète!AB2021)</f>
        <v>-</v>
      </c>
      <c r="H2021" s="191" t="str">
        <f>IF(ISBLANK(Nomen.complète!AC2021),"-",Nomen.complète!AC2021)</f>
        <v>-</v>
      </c>
    </row>
    <row r="2022" spans="1:8" x14ac:dyDescent="0.2">
      <c r="A2022" s="164" t="str">
        <f>IF(ISBLANK(Nomen.complète!V2022),"-",Nomen.complète!V2022)</f>
        <v>-</v>
      </c>
      <c r="B2022" s="189" t="str">
        <f>IF(ISBLANK(Nomen.complète!W2022),"-",Nomen.complète!W2022)</f>
        <v>-</v>
      </c>
      <c r="C2022" s="190" t="str">
        <f>IF(ISBLANK(Nomen.complète!X2022),"-",Nomen.complète!X2022)</f>
        <v>-</v>
      </c>
      <c r="D2022" s="190" t="str">
        <f>IF(ISBLANK(Nomen.complète!Y2022),"-",Nomen.complète!Y2022)</f>
        <v>-</v>
      </c>
      <c r="E2022" s="190" t="str">
        <f>IF(ISBLANK(Nomen.complète!Z2022),"-",Nomen.complète!Z2022)</f>
        <v>-</v>
      </c>
      <c r="F2022" s="190" t="str">
        <f>IF(ISBLANK(Nomen.complète!AA2022),"-",Nomen.complète!AA2022)</f>
        <v>-</v>
      </c>
      <c r="G2022" s="191" t="str">
        <f>IF(ISBLANK(Nomen.complète!AB2022),"-",Nomen.complète!AB2022)</f>
        <v>-</v>
      </c>
      <c r="H2022" s="191" t="str">
        <f>IF(ISBLANK(Nomen.complète!AC2022),"-",Nomen.complète!AC2022)</f>
        <v>-</v>
      </c>
    </row>
    <row r="2023" spans="1:8" x14ac:dyDescent="0.2">
      <c r="A2023" s="164" t="str">
        <f>IF(ISBLANK(Nomen.complète!V2023),"-",Nomen.complète!V2023)</f>
        <v>-</v>
      </c>
      <c r="B2023" s="189" t="str">
        <f>IF(ISBLANK(Nomen.complète!W2023),"-",Nomen.complète!W2023)</f>
        <v>-</v>
      </c>
      <c r="C2023" s="190" t="str">
        <f>IF(ISBLANK(Nomen.complète!X2023),"-",Nomen.complète!X2023)</f>
        <v>-</v>
      </c>
      <c r="D2023" s="190" t="str">
        <f>IF(ISBLANK(Nomen.complète!Y2023),"-",Nomen.complète!Y2023)</f>
        <v>-</v>
      </c>
      <c r="E2023" s="190" t="str">
        <f>IF(ISBLANK(Nomen.complète!Z2023),"-",Nomen.complète!Z2023)</f>
        <v>-</v>
      </c>
      <c r="F2023" s="190" t="str">
        <f>IF(ISBLANK(Nomen.complète!AA2023),"-",Nomen.complète!AA2023)</f>
        <v>-</v>
      </c>
      <c r="G2023" s="191" t="str">
        <f>IF(ISBLANK(Nomen.complète!AB2023),"-",Nomen.complète!AB2023)</f>
        <v>-</v>
      </c>
      <c r="H2023" s="191" t="str">
        <f>IF(ISBLANK(Nomen.complète!AC2023),"-",Nomen.complète!AC2023)</f>
        <v>-</v>
      </c>
    </row>
    <row r="2024" spans="1:8" x14ac:dyDescent="0.2">
      <c r="A2024" s="164" t="str">
        <f>IF(ISBLANK(Nomen.complète!V2024),"-",Nomen.complète!V2024)</f>
        <v>-</v>
      </c>
      <c r="B2024" s="189" t="str">
        <f>IF(ISBLANK(Nomen.complète!W2024),"-",Nomen.complète!W2024)</f>
        <v>-</v>
      </c>
      <c r="C2024" s="190" t="str">
        <f>IF(ISBLANK(Nomen.complète!X2024),"-",Nomen.complète!X2024)</f>
        <v>-</v>
      </c>
      <c r="D2024" s="190" t="str">
        <f>IF(ISBLANK(Nomen.complète!Y2024),"-",Nomen.complète!Y2024)</f>
        <v>-</v>
      </c>
      <c r="E2024" s="190" t="str">
        <f>IF(ISBLANK(Nomen.complète!Z2024),"-",Nomen.complète!Z2024)</f>
        <v>-</v>
      </c>
      <c r="F2024" s="190" t="str">
        <f>IF(ISBLANK(Nomen.complète!AA2024),"-",Nomen.complète!AA2024)</f>
        <v>-</v>
      </c>
      <c r="G2024" s="191" t="str">
        <f>IF(ISBLANK(Nomen.complète!AB2024),"-",Nomen.complète!AB2024)</f>
        <v>-</v>
      </c>
      <c r="H2024" s="191" t="str">
        <f>IF(ISBLANK(Nomen.complète!AC2024),"-",Nomen.complète!AC2024)</f>
        <v>-</v>
      </c>
    </row>
    <row r="2025" spans="1:8" x14ac:dyDescent="0.2">
      <c r="A2025" s="164" t="str">
        <f>IF(ISBLANK(Nomen.complète!V2025),"-",Nomen.complète!V2025)</f>
        <v>-</v>
      </c>
      <c r="B2025" s="189" t="str">
        <f>IF(ISBLANK(Nomen.complète!W2025),"-",Nomen.complète!W2025)</f>
        <v>-</v>
      </c>
      <c r="C2025" s="190" t="str">
        <f>IF(ISBLANK(Nomen.complète!X2025),"-",Nomen.complète!X2025)</f>
        <v>-</v>
      </c>
      <c r="D2025" s="190" t="str">
        <f>IF(ISBLANK(Nomen.complète!Y2025),"-",Nomen.complète!Y2025)</f>
        <v>-</v>
      </c>
      <c r="E2025" s="190" t="str">
        <f>IF(ISBLANK(Nomen.complète!Z2025),"-",Nomen.complète!Z2025)</f>
        <v>-</v>
      </c>
      <c r="F2025" s="190" t="str">
        <f>IF(ISBLANK(Nomen.complète!AA2025),"-",Nomen.complète!AA2025)</f>
        <v>-</v>
      </c>
      <c r="G2025" s="191" t="str">
        <f>IF(ISBLANK(Nomen.complète!AB2025),"-",Nomen.complète!AB2025)</f>
        <v>-</v>
      </c>
      <c r="H2025" s="191" t="str">
        <f>IF(ISBLANK(Nomen.complète!AC2025),"-",Nomen.complète!AC2025)</f>
        <v>-</v>
      </c>
    </row>
    <row r="2026" spans="1:8" x14ac:dyDescent="0.2">
      <c r="A2026" s="164" t="str">
        <f>IF(ISBLANK(Nomen.complète!V2026),"-",Nomen.complète!V2026)</f>
        <v>-</v>
      </c>
      <c r="B2026" s="189" t="str">
        <f>IF(ISBLANK(Nomen.complète!W2026),"-",Nomen.complète!W2026)</f>
        <v>-</v>
      </c>
      <c r="C2026" s="190" t="str">
        <f>IF(ISBLANK(Nomen.complète!X2026),"-",Nomen.complète!X2026)</f>
        <v>-</v>
      </c>
      <c r="D2026" s="190" t="str">
        <f>IF(ISBLANK(Nomen.complète!Y2026),"-",Nomen.complète!Y2026)</f>
        <v>-</v>
      </c>
      <c r="E2026" s="190" t="str">
        <f>IF(ISBLANK(Nomen.complète!Z2026),"-",Nomen.complète!Z2026)</f>
        <v>-</v>
      </c>
      <c r="F2026" s="190" t="str">
        <f>IF(ISBLANK(Nomen.complète!AA2026),"-",Nomen.complète!AA2026)</f>
        <v>-</v>
      </c>
      <c r="G2026" s="191" t="str">
        <f>IF(ISBLANK(Nomen.complète!AB2026),"-",Nomen.complète!AB2026)</f>
        <v>-</v>
      </c>
      <c r="H2026" s="191" t="str">
        <f>IF(ISBLANK(Nomen.complète!AC2026),"-",Nomen.complète!AC2026)</f>
        <v>-</v>
      </c>
    </row>
    <row r="2027" spans="1:8" x14ac:dyDescent="0.2">
      <c r="A2027" s="164" t="str">
        <f>IF(ISBLANK(Nomen.complète!V2027),"-",Nomen.complète!V2027)</f>
        <v>-</v>
      </c>
      <c r="B2027" s="189" t="str">
        <f>IF(ISBLANK(Nomen.complète!W2027),"-",Nomen.complète!W2027)</f>
        <v>-</v>
      </c>
      <c r="C2027" s="190" t="str">
        <f>IF(ISBLANK(Nomen.complète!X2027),"-",Nomen.complète!X2027)</f>
        <v>-</v>
      </c>
      <c r="D2027" s="190" t="str">
        <f>IF(ISBLANK(Nomen.complète!Y2027),"-",Nomen.complète!Y2027)</f>
        <v>-</v>
      </c>
      <c r="E2027" s="190" t="str">
        <f>IF(ISBLANK(Nomen.complète!Z2027),"-",Nomen.complète!Z2027)</f>
        <v>-</v>
      </c>
      <c r="F2027" s="190" t="str">
        <f>IF(ISBLANK(Nomen.complète!AA2027),"-",Nomen.complète!AA2027)</f>
        <v>-</v>
      </c>
      <c r="G2027" s="191" t="str">
        <f>IF(ISBLANK(Nomen.complète!AB2027),"-",Nomen.complète!AB2027)</f>
        <v>-</v>
      </c>
      <c r="H2027" s="191" t="str">
        <f>IF(ISBLANK(Nomen.complète!AC2027),"-",Nomen.complète!AC2027)</f>
        <v>-</v>
      </c>
    </row>
    <row r="2028" spans="1:8" x14ac:dyDescent="0.2">
      <c r="A2028" s="164" t="str">
        <f>IF(ISBLANK(Nomen.complète!V2028),"-",Nomen.complète!V2028)</f>
        <v>-</v>
      </c>
      <c r="B2028" s="189" t="str">
        <f>IF(ISBLANK(Nomen.complète!W2028),"-",Nomen.complète!W2028)</f>
        <v>-</v>
      </c>
      <c r="C2028" s="190" t="str">
        <f>IF(ISBLANK(Nomen.complète!X2028),"-",Nomen.complète!X2028)</f>
        <v>-</v>
      </c>
      <c r="D2028" s="190" t="str">
        <f>IF(ISBLANK(Nomen.complète!Y2028),"-",Nomen.complète!Y2028)</f>
        <v>-</v>
      </c>
      <c r="E2028" s="190" t="str">
        <f>IF(ISBLANK(Nomen.complète!Z2028),"-",Nomen.complète!Z2028)</f>
        <v>-</v>
      </c>
      <c r="F2028" s="190" t="str">
        <f>IF(ISBLANK(Nomen.complète!AA2028),"-",Nomen.complète!AA2028)</f>
        <v>-</v>
      </c>
      <c r="G2028" s="191" t="str">
        <f>IF(ISBLANK(Nomen.complète!AB2028),"-",Nomen.complète!AB2028)</f>
        <v>-</v>
      </c>
      <c r="H2028" s="191" t="str">
        <f>IF(ISBLANK(Nomen.complète!AC2028),"-",Nomen.complète!AC2028)</f>
        <v>-</v>
      </c>
    </row>
    <row r="2029" spans="1:8" x14ac:dyDescent="0.2">
      <c r="A2029" s="164" t="str">
        <f>IF(ISBLANK(Nomen.complète!V2029),"-",Nomen.complète!V2029)</f>
        <v>-</v>
      </c>
      <c r="B2029" s="189" t="str">
        <f>IF(ISBLANK(Nomen.complète!W2029),"-",Nomen.complète!W2029)</f>
        <v>-</v>
      </c>
      <c r="C2029" s="190" t="str">
        <f>IF(ISBLANK(Nomen.complète!X2029),"-",Nomen.complète!X2029)</f>
        <v>-</v>
      </c>
      <c r="D2029" s="190" t="str">
        <f>IF(ISBLANK(Nomen.complète!Y2029),"-",Nomen.complète!Y2029)</f>
        <v>-</v>
      </c>
      <c r="E2029" s="190" t="str">
        <f>IF(ISBLANK(Nomen.complète!Z2029),"-",Nomen.complète!Z2029)</f>
        <v>-</v>
      </c>
      <c r="F2029" s="190" t="str">
        <f>IF(ISBLANK(Nomen.complète!AA2029),"-",Nomen.complète!AA2029)</f>
        <v>-</v>
      </c>
      <c r="G2029" s="191" t="str">
        <f>IF(ISBLANK(Nomen.complète!AB2029),"-",Nomen.complète!AB2029)</f>
        <v>-</v>
      </c>
      <c r="H2029" s="191" t="str">
        <f>IF(ISBLANK(Nomen.complète!AC2029),"-",Nomen.complète!AC2029)</f>
        <v>-</v>
      </c>
    </row>
    <row r="2030" spans="1:8" x14ac:dyDescent="0.2">
      <c r="A2030" s="164" t="str">
        <f>IF(ISBLANK(Nomen.complète!V2030),"-",Nomen.complète!V2030)</f>
        <v>-</v>
      </c>
      <c r="B2030" s="189" t="str">
        <f>IF(ISBLANK(Nomen.complète!W2030),"-",Nomen.complète!W2030)</f>
        <v>-</v>
      </c>
      <c r="C2030" s="190" t="str">
        <f>IF(ISBLANK(Nomen.complète!X2030),"-",Nomen.complète!X2030)</f>
        <v>-</v>
      </c>
      <c r="D2030" s="190" t="str">
        <f>IF(ISBLANK(Nomen.complète!Y2030),"-",Nomen.complète!Y2030)</f>
        <v>-</v>
      </c>
      <c r="E2030" s="190" t="str">
        <f>IF(ISBLANK(Nomen.complète!Z2030),"-",Nomen.complète!Z2030)</f>
        <v>-</v>
      </c>
      <c r="F2030" s="190" t="str">
        <f>IF(ISBLANK(Nomen.complète!AA2030),"-",Nomen.complète!AA2030)</f>
        <v>-</v>
      </c>
      <c r="G2030" s="191" t="str">
        <f>IF(ISBLANK(Nomen.complète!AB2030),"-",Nomen.complète!AB2030)</f>
        <v>-</v>
      </c>
      <c r="H2030" s="191" t="str">
        <f>IF(ISBLANK(Nomen.complète!AC2030),"-",Nomen.complète!AC2030)</f>
        <v>-</v>
      </c>
    </row>
    <row r="2031" spans="1:8" x14ac:dyDescent="0.2">
      <c r="A2031" s="164" t="str">
        <f>IF(ISBLANK(Nomen.complète!V2031),"-",Nomen.complète!V2031)</f>
        <v>-</v>
      </c>
      <c r="B2031" s="189" t="str">
        <f>IF(ISBLANK(Nomen.complète!W2031),"-",Nomen.complète!W2031)</f>
        <v>-</v>
      </c>
      <c r="C2031" s="190" t="str">
        <f>IF(ISBLANK(Nomen.complète!X2031),"-",Nomen.complète!X2031)</f>
        <v>-</v>
      </c>
      <c r="D2031" s="190" t="str">
        <f>IF(ISBLANK(Nomen.complète!Y2031),"-",Nomen.complète!Y2031)</f>
        <v>-</v>
      </c>
      <c r="E2031" s="190" t="str">
        <f>IF(ISBLANK(Nomen.complète!Z2031),"-",Nomen.complète!Z2031)</f>
        <v>-</v>
      </c>
      <c r="F2031" s="190" t="str">
        <f>IF(ISBLANK(Nomen.complète!AA2031),"-",Nomen.complète!AA2031)</f>
        <v>-</v>
      </c>
      <c r="G2031" s="191" t="str">
        <f>IF(ISBLANK(Nomen.complète!AB2031),"-",Nomen.complète!AB2031)</f>
        <v>-</v>
      </c>
      <c r="H2031" s="191" t="str">
        <f>IF(ISBLANK(Nomen.complète!AC2031),"-",Nomen.complète!AC2031)</f>
        <v>-</v>
      </c>
    </row>
    <row r="2032" spans="1:8" x14ac:dyDescent="0.2">
      <c r="A2032" s="164" t="str">
        <f>IF(ISBLANK(Nomen.complète!V2032),"-",Nomen.complète!V2032)</f>
        <v>-</v>
      </c>
      <c r="B2032" s="189" t="str">
        <f>IF(ISBLANK(Nomen.complète!W2032),"-",Nomen.complète!W2032)</f>
        <v>-</v>
      </c>
      <c r="C2032" s="190" t="str">
        <f>IF(ISBLANK(Nomen.complète!X2032),"-",Nomen.complète!X2032)</f>
        <v>-</v>
      </c>
      <c r="D2032" s="190" t="str">
        <f>IF(ISBLANK(Nomen.complète!Y2032),"-",Nomen.complète!Y2032)</f>
        <v>-</v>
      </c>
      <c r="E2032" s="190" t="str">
        <f>IF(ISBLANK(Nomen.complète!Z2032),"-",Nomen.complète!Z2032)</f>
        <v>-</v>
      </c>
      <c r="F2032" s="190" t="str">
        <f>IF(ISBLANK(Nomen.complète!AA2032),"-",Nomen.complète!AA2032)</f>
        <v>-</v>
      </c>
      <c r="G2032" s="191" t="str">
        <f>IF(ISBLANK(Nomen.complète!AB2032),"-",Nomen.complète!AB2032)</f>
        <v>-</v>
      </c>
      <c r="H2032" s="191" t="str">
        <f>IF(ISBLANK(Nomen.complète!AC2032),"-",Nomen.complète!AC2032)</f>
        <v>-</v>
      </c>
    </row>
    <row r="2033" spans="1:8" x14ac:dyDescent="0.2">
      <c r="A2033" s="164" t="str">
        <f>IF(ISBLANK(Nomen.complète!V2033),"-",Nomen.complète!V2033)</f>
        <v>-</v>
      </c>
      <c r="B2033" s="189" t="str">
        <f>IF(ISBLANK(Nomen.complète!W2033),"-",Nomen.complète!W2033)</f>
        <v>-</v>
      </c>
      <c r="C2033" s="190" t="str">
        <f>IF(ISBLANK(Nomen.complète!X2033),"-",Nomen.complète!X2033)</f>
        <v>-</v>
      </c>
      <c r="D2033" s="190" t="str">
        <f>IF(ISBLANK(Nomen.complète!Y2033),"-",Nomen.complète!Y2033)</f>
        <v>-</v>
      </c>
      <c r="E2033" s="190" t="str">
        <f>IF(ISBLANK(Nomen.complète!Z2033),"-",Nomen.complète!Z2033)</f>
        <v>-</v>
      </c>
      <c r="F2033" s="190" t="str">
        <f>IF(ISBLANK(Nomen.complète!AA2033),"-",Nomen.complète!AA2033)</f>
        <v>-</v>
      </c>
      <c r="G2033" s="191" t="str">
        <f>IF(ISBLANK(Nomen.complète!AB2033),"-",Nomen.complète!AB2033)</f>
        <v>-</v>
      </c>
      <c r="H2033" s="191" t="str">
        <f>IF(ISBLANK(Nomen.complète!AC2033),"-",Nomen.complète!AC2033)</f>
        <v>-</v>
      </c>
    </row>
    <row r="2034" spans="1:8" x14ac:dyDescent="0.2">
      <c r="A2034" s="164" t="str">
        <f>IF(ISBLANK(Nomen.complète!V2034),"-",Nomen.complète!V2034)</f>
        <v>-</v>
      </c>
      <c r="B2034" s="189" t="str">
        <f>IF(ISBLANK(Nomen.complète!W2034),"-",Nomen.complète!W2034)</f>
        <v>-</v>
      </c>
      <c r="C2034" s="190" t="str">
        <f>IF(ISBLANK(Nomen.complète!X2034),"-",Nomen.complète!X2034)</f>
        <v>-</v>
      </c>
      <c r="D2034" s="190" t="str">
        <f>IF(ISBLANK(Nomen.complète!Y2034),"-",Nomen.complète!Y2034)</f>
        <v>-</v>
      </c>
      <c r="E2034" s="190" t="str">
        <f>IF(ISBLANK(Nomen.complète!Z2034),"-",Nomen.complète!Z2034)</f>
        <v>-</v>
      </c>
      <c r="F2034" s="190" t="str">
        <f>IF(ISBLANK(Nomen.complète!AA2034),"-",Nomen.complète!AA2034)</f>
        <v>-</v>
      </c>
      <c r="G2034" s="191" t="str">
        <f>IF(ISBLANK(Nomen.complète!AB2034),"-",Nomen.complète!AB2034)</f>
        <v>-</v>
      </c>
      <c r="H2034" s="191" t="str">
        <f>IF(ISBLANK(Nomen.complète!AC2034),"-",Nomen.complète!AC2034)</f>
        <v>-</v>
      </c>
    </row>
    <row r="2035" spans="1:8" x14ac:dyDescent="0.2">
      <c r="A2035" s="164" t="str">
        <f>IF(ISBLANK(Nomen.complète!V2035),"-",Nomen.complète!V2035)</f>
        <v>-</v>
      </c>
      <c r="B2035" s="189" t="str">
        <f>IF(ISBLANK(Nomen.complète!W2035),"-",Nomen.complète!W2035)</f>
        <v>-</v>
      </c>
      <c r="C2035" s="190" t="str">
        <f>IF(ISBLANK(Nomen.complète!X2035),"-",Nomen.complète!X2035)</f>
        <v>-</v>
      </c>
      <c r="D2035" s="190" t="str">
        <f>IF(ISBLANK(Nomen.complète!Y2035),"-",Nomen.complète!Y2035)</f>
        <v>-</v>
      </c>
      <c r="E2035" s="190" t="str">
        <f>IF(ISBLANK(Nomen.complète!Z2035),"-",Nomen.complète!Z2035)</f>
        <v>-</v>
      </c>
      <c r="F2035" s="190" t="str">
        <f>IF(ISBLANK(Nomen.complète!AA2035),"-",Nomen.complète!AA2035)</f>
        <v>-</v>
      </c>
      <c r="G2035" s="191" t="str">
        <f>IF(ISBLANK(Nomen.complète!AB2035),"-",Nomen.complète!AB2035)</f>
        <v>-</v>
      </c>
      <c r="H2035" s="191" t="str">
        <f>IF(ISBLANK(Nomen.complète!AC2035),"-",Nomen.complète!AC2035)</f>
        <v>-</v>
      </c>
    </row>
    <row r="2036" spans="1:8" x14ac:dyDescent="0.2">
      <c r="A2036" s="164" t="str">
        <f>IF(ISBLANK(Nomen.complète!V2036),"-",Nomen.complète!V2036)</f>
        <v>-</v>
      </c>
      <c r="B2036" s="189" t="str">
        <f>IF(ISBLANK(Nomen.complète!W2036),"-",Nomen.complète!W2036)</f>
        <v>-</v>
      </c>
      <c r="C2036" s="190" t="str">
        <f>IF(ISBLANK(Nomen.complète!X2036),"-",Nomen.complète!X2036)</f>
        <v>-</v>
      </c>
      <c r="D2036" s="190" t="str">
        <f>IF(ISBLANK(Nomen.complète!Y2036),"-",Nomen.complète!Y2036)</f>
        <v>-</v>
      </c>
      <c r="E2036" s="190" t="str">
        <f>IF(ISBLANK(Nomen.complète!Z2036),"-",Nomen.complète!Z2036)</f>
        <v>-</v>
      </c>
      <c r="F2036" s="190" t="str">
        <f>IF(ISBLANK(Nomen.complète!AA2036),"-",Nomen.complète!AA2036)</f>
        <v>-</v>
      </c>
      <c r="G2036" s="191" t="str">
        <f>IF(ISBLANK(Nomen.complète!AB2036),"-",Nomen.complète!AB2036)</f>
        <v>-</v>
      </c>
      <c r="H2036" s="191" t="str">
        <f>IF(ISBLANK(Nomen.complète!AC2036),"-",Nomen.complète!AC2036)</f>
        <v>-</v>
      </c>
    </row>
    <row r="2037" spans="1:8" x14ac:dyDescent="0.2">
      <c r="A2037" s="164" t="str">
        <f>IF(ISBLANK(Nomen.complète!V2037),"-",Nomen.complète!V2037)</f>
        <v>-</v>
      </c>
      <c r="B2037" s="189" t="str">
        <f>IF(ISBLANK(Nomen.complète!W2037),"-",Nomen.complète!W2037)</f>
        <v>-</v>
      </c>
      <c r="C2037" s="190" t="str">
        <f>IF(ISBLANK(Nomen.complète!X2037),"-",Nomen.complète!X2037)</f>
        <v>-</v>
      </c>
      <c r="D2037" s="190" t="str">
        <f>IF(ISBLANK(Nomen.complète!Y2037),"-",Nomen.complète!Y2037)</f>
        <v>-</v>
      </c>
      <c r="E2037" s="190" t="str">
        <f>IF(ISBLANK(Nomen.complète!Z2037),"-",Nomen.complète!Z2037)</f>
        <v>-</v>
      </c>
      <c r="F2037" s="190" t="str">
        <f>IF(ISBLANK(Nomen.complète!AA2037),"-",Nomen.complète!AA2037)</f>
        <v>-</v>
      </c>
      <c r="G2037" s="191" t="str">
        <f>IF(ISBLANK(Nomen.complète!AB2037),"-",Nomen.complète!AB2037)</f>
        <v>-</v>
      </c>
      <c r="H2037" s="191" t="str">
        <f>IF(ISBLANK(Nomen.complète!AC2037),"-",Nomen.complète!AC2037)</f>
        <v>-</v>
      </c>
    </row>
    <row r="2038" spans="1:8" x14ac:dyDescent="0.2">
      <c r="A2038" s="164" t="str">
        <f>IF(ISBLANK(Nomen.complète!V2038),"-",Nomen.complète!V2038)</f>
        <v>-</v>
      </c>
      <c r="B2038" s="189" t="str">
        <f>IF(ISBLANK(Nomen.complète!W2038),"-",Nomen.complète!W2038)</f>
        <v>-</v>
      </c>
      <c r="C2038" s="190" t="str">
        <f>IF(ISBLANK(Nomen.complète!X2038),"-",Nomen.complète!X2038)</f>
        <v>-</v>
      </c>
      <c r="D2038" s="190" t="str">
        <f>IF(ISBLANK(Nomen.complète!Y2038),"-",Nomen.complète!Y2038)</f>
        <v>-</v>
      </c>
      <c r="E2038" s="190" t="str">
        <f>IF(ISBLANK(Nomen.complète!Z2038),"-",Nomen.complète!Z2038)</f>
        <v>-</v>
      </c>
      <c r="F2038" s="190" t="str">
        <f>IF(ISBLANK(Nomen.complète!AA2038),"-",Nomen.complète!AA2038)</f>
        <v>-</v>
      </c>
      <c r="G2038" s="191" t="str">
        <f>IF(ISBLANK(Nomen.complète!AB2038),"-",Nomen.complète!AB2038)</f>
        <v>-</v>
      </c>
      <c r="H2038" s="191" t="str">
        <f>IF(ISBLANK(Nomen.complète!AC2038),"-",Nomen.complète!AC2038)</f>
        <v>-</v>
      </c>
    </row>
    <row r="2039" spans="1:8" x14ac:dyDescent="0.2">
      <c r="A2039" s="164" t="str">
        <f>IF(ISBLANK(Nomen.complète!V2039),"-",Nomen.complète!V2039)</f>
        <v>-</v>
      </c>
      <c r="B2039" s="189" t="str">
        <f>IF(ISBLANK(Nomen.complète!W2039),"-",Nomen.complète!W2039)</f>
        <v>-</v>
      </c>
      <c r="C2039" s="190" t="str">
        <f>IF(ISBLANK(Nomen.complète!X2039),"-",Nomen.complète!X2039)</f>
        <v>-</v>
      </c>
      <c r="D2039" s="190" t="str">
        <f>IF(ISBLANK(Nomen.complète!Y2039),"-",Nomen.complète!Y2039)</f>
        <v>-</v>
      </c>
      <c r="E2039" s="190" t="str">
        <f>IF(ISBLANK(Nomen.complète!Z2039),"-",Nomen.complète!Z2039)</f>
        <v>-</v>
      </c>
      <c r="F2039" s="190" t="str">
        <f>IF(ISBLANK(Nomen.complète!AA2039),"-",Nomen.complète!AA2039)</f>
        <v>-</v>
      </c>
      <c r="G2039" s="191" t="str">
        <f>IF(ISBLANK(Nomen.complète!AB2039),"-",Nomen.complète!AB2039)</f>
        <v>-</v>
      </c>
      <c r="H2039" s="191" t="str">
        <f>IF(ISBLANK(Nomen.complète!AC2039),"-",Nomen.complète!AC2039)</f>
        <v>-</v>
      </c>
    </row>
    <row r="2040" spans="1:8" x14ac:dyDescent="0.2">
      <c r="A2040" s="164" t="str">
        <f>IF(ISBLANK(Nomen.complète!V2040),"-",Nomen.complète!V2040)</f>
        <v>-</v>
      </c>
      <c r="B2040" s="189" t="str">
        <f>IF(ISBLANK(Nomen.complète!W2040),"-",Nomen.complète!W2040)</f>
        <v>-</v>
      </c>
      <c r="C2040" s="190" t="str">
        <f>IF(ISBLANK(Nomen.complète!X2040),"-",Nomen.complète!X2040)</f>
        <v>-</v>
      </c>
      <c r="D2040" s="190" t="str">
        <f>IF(ISBLANK(Nomen.complète!Y2040),"-",Nomen.complète!Y2040)</f>
        <v>-</v>
      </c>
      <c r="E2040" s="190" t="str">
        <f>IF(ISBLANK(Nomen.complète!Z2040),"-",Nomen.complète!Z2040)</f>
        <v>-</v>
      </c>
      <c r="F2040" s="190" t="str">
        <f>IF(ISBLANK(Nomen.complète!AA2040),"-",Nomen.complète!AA2040)</f>
        <v>-</v>
      </c>
      <c r="G2040" s="191" t="str">
        <f>IF(ISBLANK(Nomen.complète!AB2040),"-",Nomen.complète!AB2040)</f>
        <v>-</v>
      </c>
      <c r="H2040" s="191" t="str">
        <f>IF(ISBLANK(Nomen.complète!AC2040),"-",Nomen.complète!AC2040)</f>
        <v>-</v>
      </c>
    </row>
    <row r="2041" spans="1:8" x14ac:dyDescent="0.2">
      <c r="A2041" s="164" t="str">
        <f>IF(ISBLANK(Nomen.complète!V2041),"-",Nomen.complète!V2041)</f>
        <v>-</v>
      </c>
      <c r="B2041" s="189" t="str">
        <f>IF(ISBLANK(Nomen.complète!W2041),"-",Nomen.complète!W2041)</f>
        <v>-</v>
      </c>
      <c r="C2041" s="190" t="str">
        <f>IF(ISBLANK(Nomen.complète!X2041),"-",Nomen.complète!X2041)</f>
        <v>-</v>
      </c>
      <c r="D2041" s="190" t="str">
        <f>IF(ISBLANK(Nomen.complète!Y2041),"-",Nomen.complète!Y2041)</f>
        <v>-</v>
      </c>
      <c r="E2041" s="190" t="str">
        <f>IF(ISBLANK(Nomen.complète!Z2041),"-",Nomen.complète!Z2041)</f>
        <v>-</v>
      </c>
      <c r="F2041" s="190" t="str">
        <f>IF(ISBLANK(Nomen.complète!AA2041),"-",Nomen.complète!AA2041)</f>
        <v>-</v>
      </c>
      <c r="G2041" s="191" t="str">
        <f>IF(ISBLANK(Nomen.complète!AB2041),"-",Nomen.complète!AB2041)</f>
        <v>-</v>
      </c>
      <c r="H2041" s="191" t="str">
        <f>IF(ISBLANK(Nomen.complète!AC2041),"-",Nomen.complète!AC2041)</f>
        <v>-</v>
      </c>
    </row>
    <row r="2042" spans="1:8" x14ac:dyDescent="0.2">
      <c r="A2042" s="164" t="str">
        <f>IF(ISBLANK(Nomen.complète!V2042),"-",Nomen.complète!V2042)</f>
        <v>-</v>
      </c>
      <c r="B2042" s="189" t="str">
        <f>IF(ISBLANK(Nomen.complète!W2042),"-",Nomen.complète!W2042)</f>
        <v>-</v>
      </c>
      <c r="C2042" s="190" t="str">
        <f>IF(ISBLANK(Nomen.complète!X2042),"-",Nomen.complète!X2042)</f>
        <v>-</v>
      </c>
      <c r="D2042" s="190" t="str">
        <f>IF(ISBLANK(Nomen.complète!Y2042),"-",Nomen.complète!Y2042)</f>
        <v>-</v>
      </c>
      <c r="E2042" s="190" t="str">
        <f>IF(ISBLANK(Nomen.complète!Z2042),"-",Nomen.complète!Z2042)</f>
        <v>-</v>
      </c>
      <c r="F2042" s="190" t="str">
        <f>IF(ISBLANK(Nomen.complète!AA2042),"-",Nomen.complète!AA2042)</f>
        <v>-</v>
      </c>
      <c r="G2042" s="191" t="str">
        <f>IF(ISBLANK(Nomen.complète!AB2042),"-",Nomen.complète!AB2042)</f>
        <v>-</v>
      </c>
      <c r="H2042" s="191" t="str">
        <f>IF(ISBLANK(Nomen.complète!AC2042),"-",Nomen.complète!AC2042)</f>
        <v>-</v>
      </c>
    </row>
    <row r="2043" spans="1:8" x14ac:dyDescent="0.2">
      <c r="A2043" s="164" t="str">
        <f>IF(ISBLANK(Nomen.complète!V2043),"-",Nomen.complète!V2043)</f>
        <v>-</v>
      </c>
      <c r="B2043" s="189" t="str">
        <f>IF(ISBLANK(Nomen.complète!W2043),"-",Nomen.complète!W2043)</f>
        <v>-</v>
      </c>
      <c r="C2043" s="190" t="str">
        <f>IF(ISBLANK(Nomen.complète!X2043),"-",Nomen.complète!X2043)</f>
        <v>-</v>
      </c>
      <c r="D2043" s="190" t="str">
        <f>IF(ISBLANK(Nomen.complète!Y2043),"-",Nomen.complète!Y2043)</f>
        <v>-</v>
      </c>
      <c r="E2043" s="190" t="str">
        <f>IF(ISBLANK(Nomen.complète!Z2043),"-",Nomen.complète!Z2043)</f>
        <v>-</v>
      </c>
      <c r="F2043" s="190" t="str">
        <f>IF(ISBLANK(Nomen.complète!AA2043),"-",Nomen.complète!AA2043)</f>
        <v>-</v>
      </c>
      <c r="G2043" s="191" t="str">
        <f>IF(ISBLANK(Nomen.complète!AB2043),"-",Nomen.complète!AB2043)</f>
        <v>-</v>
      </c>
      <c r="H2043" s="191" t="str">
        <f>IF(ISBLANK(Nomen.complète!AC2043),"-",Nomen.complète!AC2043)</f>
        <v>-</v>
      </c>
    </row>
    <row r="2044" spans="1:8" x14ac:dyDescent="0.2">
      <c r="A2044" s="164" t="str">
        <f>IF(ISBLANK(Nomen.complète!V2044),"-",Nomen.complète!V2044)</f>
        <v>-</v>
      </c>
      <c r="B2044" s="189" t="str">
        <f>IF(ISBLANK(Nomen.complète!W2044),"-",Nomen.complète!W2044)</f>
        <v>-</v>
      </c>
      <c r="C2044" s="190" t="str">
        <f>IF(ISBLANK(Nomen.complète!X2044),"-",Nomen.complète!X2044)</f>
        <v>-</v>
      </c>
      <c r="D2044" s="190" t="str">
        <f>IF(ISBLANK(Nomen.complète!Y2044),"-",Nomen.complète!Y2044)</f>
        <v>-</v>
      </c>
      <c r="E2044" s="190" t="str">
        <f>IF(ISBLANK(Nomen.complète!Z2044),"-",Nomen.complète!Z2044)</f>
        <v>-</v>
      </c>
      <c r="F2044" s="190" t="str">
        <f>IF(ISBLANK(Nomen.complète!AA2044),"-",Nomen.complète!AA2044)</f>
        <v>-</v>
      </c>
      <c r="G2044" s="191" t="str">
        <f>IF(ISBLANK(Nomen.complète!AB2044),"-",Nomen.complète!AB2044)</f>
        <v>-</v>
      </c>
      <c r="H2044" s="191" t="str">
        <f>IF(ISBLANK(Nomen.complète!AC2044),"-",Nomen.complète!AC2044)</f>
        <v>-</v>
      </c>
    </row>
    <row r="2045" spans="1:8" x14ac:dyDescent="0.2">
      <c r="A2045" s="164" t="str">
        <f>IF(ISBLANK(Nomen.complète!V2045),"-",Nomen.complète!V2045)</f>
        <v>-</v>
      </c>
      <c r="B2045" s="189" t="str">
        <f>IF(ISBLANK(Nomen.complète!W2045),"-",Nomen.complète!W2045)</f>
        <v>-</v>
      </c>
      <c r="C2045" s="190" t="str">
        <f>IF(ISBLANK(Nomen.complète!X2045),"-",Nomen.complète!X2045)</f>
        <v>-</v>
      </c>
      <c r="D2045" s="190" t="str">
        <f>IF(ISBLANK(Nomen.complète!Y2045),"-",Nomen.complète!Y2045)</f>
        <v>-</v>
      </c>
      <c r="E2045" s="190" t="str">
        <f>IF(ISBLANK(Nomen.complète!Z2045),"-",Nomen.complète!Z2045)</f>
        <v>-</v>
      </c>
      <c r="F2045" s="190" t="str">
        <f>IF(ISBLANK(Nomen.complète!AA2045),"-",Nomen.complète!AA2045)</f>
        <v>-</v>
      </c>
      <c r="G2045" s="191" t="str">
        <f>IF(ISBLANK(Nomen.complète!AB2045),"-",Nomen.complète!AB2045)</f>
        <v>-</v>
      </c>
      <c r="H2045" s="191" t="str">
        <f>IF(ISBLANK(Nomen.complète!AC2045),"-",Nomen.complète!AC2045)</f>
        <v>-</v>
      </c>
    </row>
    <row r="2046" spans="1:8" x14ac:dyDescent="0.2">
      <c r="A2046" s="164" t="str">
        <f>IF(ISBLANK(Nomen.complète!V2046),"-",Nomen.complète!V2046)</f>
        <v>-</v>
      </c>
      <c r="B2046" s="189" t="str">
        <f>IF(ISBLANK(Nomen.complète!W2046),"-",Nomen.complète!W2046)</f>
        <v>-</v>
      </c>
      <c r="C2046" s="190" t="str">
        <f>IF(ISBLANK(Nomen.complète!X2046),"-",Nomen.complète!X2046)</f>
        <v>-</v>
      </c>
      <c r="D2046" s="190" t="str">
        <f>IF(ISBLANK(Nomen.complète!Y2046),"-",Nomen.complète!Y2046)</f>
        <v>-</v>
      </c>
      <c r="E2046" s="190" t="str">
        <f>IF(ISBLANK(Nomen.complète!Z2046),"-",Nomen.complète!Z2046)</f>
        <v>-</v>
      </c>
      <c r="F2046" s="190" t="str">
        <f>IF(ISBLANK(Nomen.complète!AA2046),"-",Nomen.complète!AA2046)</f>
        <v>-</v>
      </c>
      <c r="G2046" s="191" t="str">
        <f>IF(ISBLANK(Nomen.complète!AB2046),"-",Nomen.complète!AB2046)</f>
        <v>-</v>
      </c>
      <c r="H2046" s="191" t="str">
        <f>IF(ISBLANK(Nomen.complète!AC2046),"-",Nomen.complète!AC2046)</f>
        <v>-</v>
      </c>
    </row>
    <row r="2047" spans="1:8" x14ac:dyDescent="0.2">
      <c r="A2047" s="164" t="str">
        <f>IF(ISBLANK(Nomen.complète!V2047),"-",Nomen.complète!V2047)</f>
        <v>-</v>
      </c>
      <c r="B2047" s="189" t="str">
        <f>IF(ISBLANK(Nomen.complète!W2047),"-",Nomen.complète!W2047)</f>
        <v>-</v>
      </c>
      <c r="C2047" s="190" t="str">
        <f>IF(ISBLANK(Nomen.complète!X2047),"-",Nomen.complète!X2047)</f>
        <v>-</v>
      </c>
      <c r="D2047" s="190" t="str">
        <f>IF(ISBLANK(Nomen.complète!Y2047),"-",Nomen.complète!Y2047)</f>
        <v>-</v>
      </c>
      <c r="E2047" s="190" t="str">
        <f>IF(ISBLANK(Nomen.complète!Z2047),"-",Nomen.complète!Z2047)</f>
        <v>-</v>
      </c>
      <c r="F2047" s="190" t="str">
        <f>IF(ISBLANK(Nomen.complète!AA2047),"-",Nomen.complète!AA2047)</f>
        <v>-</v>
      </c>
      <c r="G2047" s="191" t="str">
        <f>IF(ISBLANK(Nomen.complète!AB2047),"-",Nomen.complète!AB2047)</f>
        <v>-</v>
      </c>
      <c r="H2047" s="191" t="str">
        <f>IF(ISBLANK(Nomen.complète!AC2047),"-",Nomen.complète!AC2047)</f>
        <v>-</v>
      </c>
    </row>
    <row r="2048" spans="1:8" x14ac:dyDescent="0.2">
      <c r="A2048" s="164" t="str">
        <f>IF(ISBLANK(Nomen.complète!V2048),"-",Nomen.complète!V2048)</f>
        <v>-</v>
      </c>
      <c r="B2048" s="189" t="str">
        <f>IF(ISBLANK(Nomen.complète!W2048),"-",Nomen.complète!W2048)</f>
        <v>-</v>
      </c>
      <c r="C2048" s="190" t="str">
        <f>IF(ISBLANK(Nomen.complète!X2048),"-",Nomen.complète!X2048)</f>
        <v>-</v>
      </c>
      <c r="D2048" s="190" t="str">
        <f>IF(ISBLANK(Nomen.complète!Y2048),"-",Nomen.complète!Y2048)</f>
        <v>-</v>
      </c>
      <c r="E2048" s="190" t="str">
        <f>IF(ISBLANK(Nomen.complète!Z2048),"-",Nomen.complète!Z2048)</f>
        <v>-</v>
      </c>
      <c r="F2048" s="190" t="str">
        <f>IF(ISBLANK(Nomen.complète!AA2048),"-",Nomen.complète!AA2048)</f>
        <v>-</v>
      </c>
      <c r="G2048" s="191" t="str">
        <f>IF(ISBLANK(Nomen.complète!AB2048),"-",Nomen.complète!AB2048)</f>
        <v>-</v>
      </c>
      <c r="H2048" s="191" t="str">
        <f>IF(ISBLANK(Nomen.complète!AC2048),"-",Nomen.complète!AC2048)</f>
        <v>-</v>
      </c>
    </row>
    <row r="2049" spans="1:8" x14ac:dyDescent="0.2">
      <c r="A2049" s="164" t="str">
        <f>IF(ISBLANK(Nomen.complète!V2049),"-",Nomen.complète!V2049)</f>
        <v>-</v>
      </c>
      <c r="B2049" s="189" t="str">
        <f>IF(ISBLANK(Nomen.complète!W2049),"-",Nomen.complète!W2049)</f>
        <v>-</v>
      </c>
      <c r="C2049" s="190" t="str">
        <f>IF(ISBLANK(Nomen.complète!X2049),"-",Nomen.complète!X2049)</f>
        <v>-</v>
      </c>
      <c r="D2049" s="190" t="str">
        <f>IF(ISBLANK(Nomen.complète!Y2049),"-",Nomen.complète!Y2049)</f>
        <v>-</v>
      </c>
      <c r="E2049" s="190" t="str">
        <f>IF(ISBLANK(Nomen.complète!Z2049),"-",Nomen.complète!Z2049)</f>
        <v>-</v>
      </c>
      <c r="F2049" s="190" t="str">
        <f>IF(ISBLANK(Nomen.complète!AA2049),"-",Nomen.complète!AA2049)</f>
        <v>-</v>
      </c>
      <c r="G2049" s="191" t="str">
        <f>IF(ISBLANK(Nomen.complète!AB2049),"-",Nomen.complète!AB2049)</f>
        <v>-</v>
      </c>
      <c r="H2049" s="191" t="str">
        <f>IF(ISBLANK(Nomen.complète!AC2049),"-",Nomen.complète!AC2049)</f>
        <v>-</v>
      </c>
    </row>
    <row r="2050" spans="1:8" x14ac:dyDescent="0.2">
      <c r="A2050" s="164" t="str">
        <f>IF(ISBLANK(Nomen.complète!V2050),"-",Nomen.complète!V2050)</f>
        <v>-</v>
      </c>
      <c r="B2050" s="189" t="str">
        <f>IF(ISBLANK(Nomen.complète!W2050),"-",Nomen.complète!W2050)</f>
        <v>-</v>
      </c>
      <c r="C2050" s="190" t="str">
        <f>IF(ISBLANK(Nomen.complète!X2050),"-",Nomen.complète!X2050)</f>
        <v>-</v>
      </c>
      <c r="D2050" s="190" t="str">
        <f>IF(ISBLANK(Nomen.complète!Y2050),"-",Nomen.complète!Y2050)</f>
        <v>-</v>
      </c>
      <c r="E2050" s="190" t="str">
        <f>IF(ISBLANK(Nomen.complète!Z2050),"-",Nomen.complète!Z2050)</f>
        <v>-</v>
      </c>
      <c r="F2050" s="190" t="str">
        <f>IF(ISBLANK(Nomen.complète!AA2050),"-",Nomen.complète!AA2050)</f>
        <v>-</v>
      </c>
      <c r="G2050" s="191" t="str">
        <f>IF(ISBLANK(Nomen.complète!AB2050),"-",Nomen.complète!AB2050)</f>
        <v>-</v>
      </c>
      <c r="H2050" s="191" t="str">
        <f>IF(ISBLANK(Nomen.complète!AC2050),"-",Nomen.complète!AC2050)</f>
        <v>-</v>
      </c>
    </row>
    <row r="2051" spans="1:8" x14ac:dyDescent="0.2">
      <c r="A2051" s="164" t="str">
        <f>IF(ISBLANK(Nomen.complète!V2051),"-",Nomen.complète!V2051)</f>
        <v>-</v>
      </c>
      <c r="B2051" s="189" t="str">
        <f>IF(ISBLANK(Nomen.complète!W2051),"-",Nomen.complète!W2051)</f>
        <v>-</v>
      </c>
      <c r="C2051" s="190" t="str">
        <f>IF(ISBLANK(Nomen.complète!X2051),"-",Nomen.complète!X2051)</f>
        <v>-</v>
      </c>
      <c r="D2051" s="190" t="str">
        <f>IF(ISBLANK(Nomen.complète!Y2051),"-",Nomen.complète!Y2051)</f>
        <v>-</v>
      </c>
      <c r="E2051" s="190" t="str">
        <f>IF(ISBLANK(Nomen.complète!Z2051),"-",Nomen.complète!Z2051)</f>
        <v>-</v>
      </c>
      <c r="F2051" s="190" t="str">
        <f>IF(ISBLANK(Nomen.complète!AA2051),"-",Nomen.complète!AA2051)</f>
        <v>-</v>
      </c>
      <c r="G2051" s="191" t="str">
        <f>IF(ISBLANK(Nomen.complète!AB2051),"-",Nomen.complète!AB2051)</f>
        <v>-</v>
      </c>
      <c r="H2051" s="191" t="str">
        <f>IF(ISBLANK(Nomen.complète!AC2051),"-",Nomen.complète!AC2051)</f>
        <v>-</v>
      </c>
    </row>
    <row r="2052" spans="1:8" x14ac:dyDescent="0.2">
      <c r="A2052" s="164" t="str">
        <f>IF(ISBLANK(Nomen.complète!V2052),"-",Nomen.complète!V2052)</f>
        <v>-</v>
      </c>
      <c r="B2052" s="189" t="str">
        <f>IF(ISBLANK(Nomen.complète!W2052),"-",Nomen.complète!W2052)</f>
        <v>-</v>
      </c>
      <c r="C2052" s="190" t="str">
        <f>IF(ISBLANK(Nomen.complète!X2052),"-",Nomen.complète!X2052)</f>
        <v>-</v>
      </c>
      <c r="D2052" s="190" t="str">
        <f>IF(ISBLANK(Nomen.complète!Y2052),"-",Nomen.complète!Y2052)</f>
        <v>-</v>
      </c>
      <c r="E2052" s="190" t="str">
        <f>IF(ISBLANK(Nomen.complète!Z2052),"-",Nomen.complète!Z2052)</f>
        <v>-</v>
      </c>
      <c r="F2052" s="190" t="str">
        <f>IF(ISBLANK(Nomen.complète!AA2052),"-",Nomen.complète!AA2052)</f>
        <v>-</v>
      </c>
      <c r="G2052" s="191" t="str">
        <f>IF(ISBLANK(Nomen.complète!AB2052),"-",Nomen.complète!AB2052)</f>
        <v>-</v>
      </c>
      <c r="H2052" s="191" t="str">
        <f>IF(ISBLANK(Nomen.complète!AC2052),"-",Nomen.complète!AC2052)</f>
        <v>-</v>
      </c>
    </row>
    <row r="2053" spans="1:8" x14ac:dyDescent="0.2">
      <c r="A2053" s="164" t="str">
        <f>IF(ISBLANK(Nomen.complète!V2053),"-",Nomen.complète!V2053)</f>
        <v>-</v>
      </c>
      <c r="B2053" s="189" t="str">
        <f>IF(ISBLANK(Nomen.complète!W2053),"-",Nomen.complète!W2053)</f>
        <v>-</v>
      </c>
      <c r="C2053" s="190" t="str">
        <f>IF(ISBLANK(Nomen.complète!X2053),"-",Nomen.complète!X2053)</f>
        <v>-</v>
      </c>
      <c r="D2053" s="190" t="str">
        <f>IF(ISBLANK(Nomen.complète!Y2053),"-",Nomen.complète!Y2053)</f>
        <v>-</v>
      </c>
      <c r="E2053" s="190" t="str">
        <f>IF(ISBLANK(Nomen.complète!Z2053),"-",Nomen.complète!Z2053)</f>
        <v>-</v>
      </c>
      <c r="F2053" s="190" t="str">
        <f>IF(ISBLANK(Nomen.complète!AA2053),"-",Nomen.complète!AA2053)</f>
        <v>-</v>
      </c>
      <c r="G2053" s="191" t="str">
        <f>IF(ISBLANK(Nomen.complète!AB2053),"-",Nomen.complète!AB2053)</f>
        <v>-</v>
      </c>
      <c r="H2053" s="191" t="str">
        <f>IF(ISBLANK(Nomen.complète!AC2053),"-",Nomen.complète!AC2053)</f>
        <v>-</v>
      </c>
    </row>
    <row r="2054" spans="1:8" x14ac:dyDescent="0.2">
      <c r="A2054" s="164" t="str">
        <f>IF(ISBLANK(Nomen.complète!V2054),"-",Nomen.complète!V2054)</f>
        <v>-</v>
      </c>
      <c r="B2054" s="189" t="str">
        <f>IF(ISBLANK(Nomen.complète!W2054),"-",Nomen.complète!W2054)</f>
        <v>-</v>
      </c>
      <c r="C2054" s="190" t="str">
        <f>IF(ISBLANK(Nomen.complète!X2054),"-",Nomen.complète!X2054)</f>
        <v>-</v>
      </c>
      <c r="D2054" s="190" t="str">
        <f>IF(ISBLANK(Nomen.complète!Y2054),"-",Nomen.complète!Y2054)</f>
        <v>-</v>
      </c>
      <c r="E2054" s="190" t="str">
        <f>IF(ISBLANK(Nomen.complète!Z2054),"-",Nomen.complète!Z2054)</f>
        <v>-</v>
      </c>
      <c r="F2054" s="190" t="str">
        <f>IF(ISBLANK(Nomen.complète!AA2054),"-",Nomen.complète!AA2054)</f>
        <v>-</v>
      </c>
      <c r="G2054" s="191" t="str">
        <f>IF(ISBLANK(Nomen.complète!AB2054),"-",Nomen.complète!AB2054)</f>
        <v>-</v>
      </c>
      <c r="H2054" s="191" t="str">
        <f>IF(ISBLANK(Nomen.complète!AC2054),"-",Nomen.complète!AC2054)</f>
        <v>-</v>
      </c>
    </row>
    <row r="2055" spans="1:8" x14ac:dyDescent="0.2">
      <c r="A2055" s="164" t="str">
        <f>IF(ISBLANK(Nomen.complète!V2055),"-",Nomen.complète!V2055)</f>
        <v>-</v>
      </c>
      <c r="B2055" s="189" t="str">
        <f>IF(ISBLANK(Nomen.complète!W2055),"-",Nomen.complète!W2055)</f>
        <v>-</v>
      </c>
      <c r="C2055" s="190" t="str">
        <f>IF(ISBLANK(Nomen.complète!X2055),"-",Nomen.complète!X2055)</f>
        <v>-</v>
      </c>
      <c r="D2055" s="190" t="str">
        <f>IF(ISBLANK(Nomen.complète!Y2055),"-",Nomen.complète!Y2055)</f>
        <v>-</v>
      </c>
      <c r="E2055" s="190" t="str">
        <f>IF(ISBLANK(Nomen.complète!Z2055),"-",Nomen.complète!Z2055)</f>
        <v>-</v>
      </c>
      <c r="F2055" s="190" t="str">
        <f>IF(ISBLANK(Nomen.complète!AA2055),"-",Nomen.complète!AA2055)</f>
        <v>-</v>
      </c>
      <c r="G2055" s="191" t="str">
        <f>IF(ISBLANK(Nomen.complète!AB2055),"-",Nomen.complète!AB2055)</f>
        <v>-</v>
      </c>
      <c r="H2055" s="191" t="str">
        <f>IF(ISBLANK(Nomen.complète!AC2055),"-",Nomen.complète!AC2055)</f>
        <v>-</v>
      </c>
    </row>
    <row r="2056" spans="1:8" x14ac:dyDescent="0.2">
      <c r="A2056" s="164" t="str">
        <f>IF(ISBLANK(Nomen.complète!V2056),"-",Nomen.complète!V2056)</f>
        <v>-</v>
      </c>
      <c r="B2056" s="189" t="str">
        <f>IF(ISBLANK(Nomen.complète!W2056),"-",Nomen.complète!W2056)</f>
        <v>-</v>
      </c>
      <c r="C2056" s="190" t="str">
        <f>IF(ISBLANK(Nomen.complète!X2056),"-",Nomen.complète!X2056)</f>
        <v>-</v>
      </c>
      <c r="D2056" s="190" t="str">
        <f>IF(ISBLANK(Nomen.complète!Y2056),"-",Nomen.complète!Y2056)</f>
        <v>-</v>
      </c>
      <c r="E2056" s="190" t="str">
        <f>IF(ISBLANK(Nomen.complète!Z2056),"-",Nomen.complète!Z2056)</f>
        <v>-</v>
      </c>
      <c r="F2056" s="190" t="str">
        <f>IF(ISBLANK(Nomen.complète!AA2056),"-",Nomen.complète!AA2056)</f>
        <v>-</v>
      </c>
      <c r="G2056" s="191" t="str">
        <f>IF(ISBLANK(Nomen.complète!AB2056),"-",Nomen.complète!AB2056)</f>
        <v>-</v>
      </c>
      <c r="H2056" s="191" t="str">
        <f>IF(ISBLANK(Nomen.complète!AC2056),"-",Nomen.complète!AC2056)</f>
        <v>-</v>
      </c>
    </row>
    <row r="2057" spans="1:8" x14ac:dyDescent="0.2">
      <c r="A2057" s="164" t="str">
        <f>IF(ISBLANK(Nomen.complète!V2057),"-",Nomen.complète!V2057)</f>
        <v>-</v>
      </c>
      <c r="B2057" s="189" t="str">
        <f>IF(ISBLANK(Nomen.complète!W2057),"-",Nomen.complète!W2057)</f>
        <v>-</v>
      </c>
      <c r="C2057" s="190" t="str">
        <f>IF(ISBLANK(Nomen.complète!X2057),"-",Nomen.complète!X2057)</f>
        <v>-</v>
      </c>
      <c r="D2057" s="190" t="str">
        <f>IF(ISBLANK(Nomen.complète!Y2057),"-",Nomen.complète!Y2057)</f>
        <v>-</v>
      </c>
      <c r="E2057" s="190" t="str">
        <f>IF(ISBLANK(Nomen.complète!Z2057),"-",Nomen.complète!Z2057)</f>
        <v>-</v>
      </c>
      <c r="F2057" s="190" t="str">
        <f>IF(ISBLANK(Nomen.complète!AA2057),"-",Nomen.complète!AA2057)</f>
        <v>-</v>
      </c>
      <c r="G2057" s="191" t="str">
        <f>IF(ISBLANK(Nomen.complète!AB2057),"-",Nomen.complète!AB2057)</f>
        <v>-</v>
      </c>
      <c r="H2057" s="191" t="str">
        <f>IF(ISBLANK(Nomen.complète!AC2057),"-",Nomen.complète!AC2057)</f>
        <v>-</v>
      </c>
    </row>
    <row r="2058" spans="1:8" x14ac:dyDescent="0.2">
      <c r="A2058" s="164" t="str">
        <f>IF(ISBLANK(Nomen.complète!V2058),"-",Nomen.complète!V2058)</f>
        <v>-</v>
      </c>
      <c r="B2058" s="189" t="str">
        <f>IF(ISBLANK(Nomen.complète!W2058),"-",Nomen.complète!W2058)</f>
        <v>-</v>
      </c>
      <c r="C2058" s="190" t="str">
        <f>IF(ISBLANK(Nomen.complète!X2058),"-",Nomen.complète!X2058)</f>
        <v>-</v>
      </c>
      <c r="D2058" s="190" t="str">
        <f>IF(ISBLANK(Nomen.complète!Y2058),"-",Nomen.complète!Y2058)</f>
        <v>-</v>
      </c>
      <c r="E2058" s="190" t="str">
        <f>IF(ISBLANK(Nomen.complète!Z2058),"-",Nomen.complète!Z2058)</f>
        <v>-</v>
      </c>
      <c r="F2058" s="190" t="str">
        <f>IF(ISBLANK(Nomen.complète!AA2058),"-",Nomen.complète!AA2058)</f>
        <v>-</v>
      </c>
      <c r="G2058" s="191" t="str">
        <f>IF(ISBLANK(Nomen.complète!AB2058),"-",Nomen.complète!AB2058)</f>
        <v>-</v>
      </c>
      <c r="H2058" s="191" t="str">
        <f>IF(ISBLANK(Nomen.complète!AC2058),"-",Nomen.complète!AC2058)</f>
        <v>-</v>
      </c>
    </row>
    <row r="2059" spans="1:8" x14ac:dyDescent="0.2">
      <c r="A2059" s="164" t="str">
        <f>IF(ISBLANK(Nomen.complète!V2059),"-",Nomen.complète!V2059)</f>
        <v>-</v>
      </c>
      <c r="B2059" s="189" t="str">
        <f>IF(ISBLANK(Nomen.complète!W2059),"-",Nomen.complète!W2059)</f>
        <v>-</v>
      </c>
      <c r="C2059" s="190" t="str">
        <f>IF(ISBLANK(Nomen.complète!X2059),"-",Nomen.complète!X2059)</f>
        <v>-</v>
      </c>
      <c r="D2059" s="190" t="str">
        <f>IF(ISBLANK(Nomen.complète!Y2059),"-",Nomen.complète!Y2059)</f>
        <v>-</v>
      </c>
      <c r="E2059" s="190" t="str">
        <f>IF(ISBLANK(Nomen.complète!Z2059),"-",Nomen.complète!Z2059)</f>
        <v>-</v>
      </c>
      <c r="F2059" s="190" t="str">
        <f>IF(ISBLANK(Nomen.complète!AA2059),"-",Nomen.complète!AA2059)</f>
        <v>-</v>
      </c>
      <c r="G2059" s="191" t="str">
        <f>IF(ISBLANK(Nomen.complète!AB2059),"-",Nomen.complète!AB2059)</f>
        <v>-</v>
      </c>
      <c r="H2059" s="191" t="str">
        <f>IF(ISBLANK(Nomen.complète!AC2059),"-",Nomen.complète!AC2059)</f>
        <v>-</v>
      </c>
    </row>
    <row r="2060" spans="1:8" x14ac:dyDescent="0.2">
      <c r="A2060" s="164" t="str">
        <f>IF(ISBLANK(Nomen.complète!V2060),"-",Nomen.complète!V2060)</f>
        <v>-</v>
      </c>
      <c r="B2060" s="189" t="str">
        <f>IF(ISBLANK(Nomen.complète!W2060),"-",Nomen.complète!W2060)</f>
        <v>-</v>
      </c>
      <c r="C2060" s="190" t="str">
        <f>IF(ISBLANK(Nomen.complète!X2060),"-",Nomen.complète!X2060)</f>
        <v>-</v>
      </c>
      <c r="D2060" s="190" t="str">
        <f>IF(ISBLANK(Nomen.complète!Y2060),"-",Nomen.complète!Y2060)</f>
        <v>-</v>
      </c>
      <c r="E2060" s="190" t="str">
        <f>IF(ISBLANK(Nomen.complète!Z2060),"-",Nomen.complète!Z2060)</f>
        <v>-</v>
      </c>
      <c r="F2060" s="190" t="str">
        <f>IF(ISBLANK(Nomen.complète!AA2060),"-",Nomen.complète!AA2060)</f>
        <v>-</v>
      </c>
      <c r="G2060" s="191" t="str">
        <f>IF(ISBLANK(Nomen.complète!AB2060),"-",Nomen.complète!AB2060)</f>
        <v>-</v>
      </c>
      <c r="H2060" s="191" t="str">
        <f>IF(ISBLANK(Nomen.complète!AC2060),"-",Nomen.complète!AC2060)</f>
        <v>-</v>
      </c>
    </row>
    <row r="2061" spans="1:8" x14ac:dyDescent="0.2">
      <c r="A2061" s="164" t="str">
        <f>IF(ISBLANK(Nomen.complète!V2061),"-",Nomen.complète!V2061)</f>
        <v>-</v>
      </c>
      <c r="B2061" s="189" t="str">
        <f>IF(ISBLANK(Nomen.complète!W2061),"-",Nomen.complète!W2061)</f>
        <v>-</v>
      </c>
      <c r="C2061" s="190" t="str">
        <f>IF(ISBLANK(Nomen.complète!X2061),"-",Nomen.complète!X2061)</f>
        <v>-</v>
      </c>
      <c r="D2061" s="190" t="str">
        <f>IF(ISBLANK(Nomen.complète!Y2061),"-",Nomen.complète!Y2061)</f>
        <v>-</v>
      </c>
      <c r="E2061" s="190" t="str">
        <f>IF(ISBLANK(Nomen.complète!Z2061),"-",Nomen.complète!Z2061)</f>
        <v>-</v>
      </c>
      <c r="F2061" s="190" t="str">
        <f>IF(ISBLANK(Nomen.complète!AA2061),"-",Nomen.complète!AA2061)</f>
        <v>-</v>
      </c>
      <c r="G2061" s="191" t="str">
        <f>IF(ISBLANK(Nomen.complète!AB2061),"-",Nomen.complète!AB2061)</f>
        <v>-</v>
      </c>
      <c r="H2061" s="191" t="str">
        <f>IF(ISBLANK(Nomen.complète!AC2061),"-",Nomen.complète!AC2061)</f>
        <v>-</v>
      </c>
    </row>
    <row r="2062" spans="1:8" x14ac:dyDescent="0.2">
      <c r="A2062" s="164" t="str">
        <f>IF(ISBLANK(Nomen.complète!V2062),"-",Nomen.complète!V2062)</f>
        <v>-</v>
      </c>
      <c r="B2062" s="189" t="str">
        <f>IF(ISBLANK(Nomen.complète!W2062),"-",Nomen.complète!W2062)</f>
        <v>-</v>
      </c>
      <c r="C2062" s="190" t="str">
        <f>IF(ISBLANK(Nomen.complète!X2062),"-",Nomen.complète!X2062)</f>
        <v>-</v>
      </c>
      <c r="D2062" s="190" t="str">
        <f>IF(ISBLANK(Nomen.complète!Y2062),"-",Nomen.complète!Y2062)</f>
        <v>-</v>
      </c>
      <c r="E2062" s="190" t="str">
        <f>IF(ISBLANK(Nomen.complète!Z2062),"-",Nomen.complète!Z2062)</f>
        <v>-</v>
      </c>
      <c r="F2062" s="190" t="str">
        <f>IF(ISBLANK(Nomen.complète!AA2062),"-",Nomen.complète!AA2062)</f>
        <v>-</v>
      </c>
      <c r="G2062" s="191" t="str">
        <f>IF(ISBLANK(Nomen.complète!AB2062),"-",Nomen.complète!AB2062)</f>
        <v>-</v>
      </c>
      <c r="H2062" s="191" t="str">
        <f>IF(ISBLANK(Nomen.complète!AC2062),"-",Nomen.complète!AC2062)</f>
        <v>-</v>
      </c>
    </row>
    <row r="2063" spans="1:8" x14ac:dyDescent="0.2">
      <c r="A2063" s="164" t="str">
        <f>IF(ISBLANK(Nomen.complète!V2063),"-",Nomen.complète!V2063)</f>
        <v>-</v>
      </c>
      <c r="B2063" s="189" t="str">
        <f>IF(ISBLANK(Nomen.complète!W2063),"-",Nomen.complète!W2063)</f>
        <v>-</v>
      </c>
      <c r="C2063" s="190" t="str">
        <f>IF(ISBLANK(Nomen.complète!X2063),"-",Nomen.complète!X2063)</f>
        <v>-</v>
      </c>
      <c r="D2063" s="190" t="str">
        <f>IF(ISBLANK(Nomen.complète!Y2063),"-",Nomen.complète!Y2063)</f>
        <v>-</v>
      </c>
      <c r="E2063" s="190" t="str">
        <f>IF(ISBLANK(Nomen.complète!Z2063),"-",Nomen.complète!Z2063)</f>
        <v>-</v>
      </c>
      <c r="F2063" s="190" t="str">
        <f>IF(ISBLANK(Nomen.complète!AA2063),"-",Nomen.complète!AA2063)</f>
        <v>-</v>
      </c>
      <c r="G2063" s="191" t="str">
        <f>IF(ISBLANK(Nomen.complète!AB2063),"-",Nomen.complète!AB2063)</f>
        <v>-</v>
      </c>
      <c r="H2063" s="191" t="str">
        <f>IF(ISBLANK(Nomen.complète!AC2063),"-",Nomen.complète!AC2063)</f>
        <v>-</v>
      </c>
    </row>
    <row r="2064" spans="1:8" x14ac:dyDescent="0.2">
      <c r="A2064" s="164" t="str">
        <f>IF(ISBLANK(Nomen.complète!V2064),"-",Nomen.complète!V2064)</f>
        <v>-</v>
      </c>
      <c r="B2064" s="189" t="str">
        <f>IF(ISBLANK(Nomen.complète!W2064),"-",Nomen.complète!W2064)</f>
        <v>-</v>
      </c>
      <c r="C2064" s="190" t="str">
        <f>IF(ISBLANK(Nomen.complète!X2064),"-",Nomen.complète!X2064)</f>
        <v>-</v>
      </c>
      <c r="D2064" s="190" t="str">
        <f>IF(ISBLANK(Nomen.complète!Y2064),"-",Nomen.complète!Y2064)</f>
        <v>-</v>
      </c>
      <c r="E2064" s="190" t="str">
        <f>IF(ISBLANK(Nomen.complète!Z2064),"-",Nomen.complète!Z2064)</f>
        <v>-</v>
      </c>
      <c r="F2064" s="190" t="str">
        <f>IF(ISBLANK(Nomen.complète!AA2064),"-",Nomen.complète!AA2064)</f>
        <v>-</v>
      </c>
      <c r="G2064" s="191" t="str">
        <f>IF(ISBLANK(Nomen.complète!AB2064),"-",Nomen.complète!AB2064)</f>
        <v>-</v>
      </c>
      <c r="H2064" s="191" t="str">
        <f>IF(ISBLANK(Nomen.complète!AC2064),"-",Nomen.complète!AC2064)</f>
        <v>-</v>
      </c>
    </row>
    <row r="2065" spans="1:8" x14ac:dyDescent="0.2">
      <c r="A2065" s="164" t="str">
        <f>IF(ISBLANK(Nomen.complète!V2065),"-",Nomen.complète!V2065)</f>
        <v>-</v>
      </c>
      <c r="B2065" s="189" t="str">
        <f>IF(ISBLANK(Nomen.complète!W2065),"-",Nomen.complète!W2065)</f>
        <v>-</v>
      </c>
      <c r="C2065" s="190" t="str">
        <f>IF(ISBLANK(Nomen.complète!X2065),"-",Nomen.complète!X2065)</f>
        <v>-</v>
      </c>
      <c r="D2065" s="190" t="str">
        <f>IF(ISBLANK(Nomen.complète!Y2065),"-",Nomen.complète!Y2065)</f>
        <v>-</v>
      </c>
      <c r="E2065" s="190" t="str">
        <f>IF(ISBLANK(Nomen.complète!Z2065),"-",Nomen.complète!Z2065)</f>
        <v>-</v>
      </c>
      <c r="F2065" s="190" t="str">
        <f>IF(ISBLANK(Nomen.complète!AA2065),"-",Nomen.complète!AA2065)</f>
        <v>-</v>
      </c>
      <c r="G2065" s="191" t="str">
        <f>IF(ISBLANK(Nomen.complète!AB2065),"-",Nomen.complète!AB2065)</f>
        <v>-</v>
      </c>
      <c r="H2065" s="191" t="str">
        <f>IF(ISBLANK(Nomen.complète!AC2065),"-",Nomen.complète!AC2065)</f>
        <v>-</v>
      </c>
    </row>
    <row r="2066" spans="1:8" x14ac:dyDescent="0.2">
      <c r="A2066" s="164" t="str">
        <f>IF(ISBLANK(Nomen.complète!V2066),"-",Nomen.complète!V2066)</f>
        <v>-</v>
      </c>
      <c r="B2066" s="189" t="str">
        <f>IF(ISBLANK(Nomen.complète!W2066),"-",Nomen.complète!W2066)</f>
        <v>-</v>
      </c>
      <c r="C2066" s="190" t="str">
        <f>IF(ISBLANK(Nomen.complète!X2066),"-",Nomen.complète!X2066)</f>
        <v>-</v>
      </c>
      <c r="D2066" s="190" t="str">
        <f>IF(ISBLANK(Nomen.complète!Y2066),"-",Nomen.complète!Y2066)</f>
        <v>-</v>
      </c>
      <c r="E2066" s="190" t="str">
        <f>IF(ISBLANK(Nomen.complète!Z2066),"-",Nomen.complète!Z2066)</f>
        <v>-</v>
      </c>
      <c r="F2066" s="190" t="str">
        <f>IF(ISBLANK(Nomen.complète!AA2066),"-",Nomen.complète!AA2066)</f>
        <v>-</v>
      </c>
      <c r="G2066" s="191" t="str">
        <f>IF(ISBLANK(Nomen.complète!AB2066),"-",Nomen.complète!AB2066)</f>
        <v>-</v>
      </c>
      <c r="H2066" s="191" t="str">
        <f>IF(ISBLANK(Nomen.complète!AC2066),"-",Nomen.complète!AC2066)</f>
        <v>-</v>
      </c>
    </row>
    <row r="2067" spans="1:8" x14ac:dyDescent="0.2">
      <c r="A2067" s="164" t="str">
        <f>IF(ISBLANK(Nomen.complète!V2067),"-",Nomen.complète!V2067)</f>
        <v>-</v>
      </c>
      <c r="B2067" s="189" t="str">
        <f>IF(ISBLANK(Nomen.complète!W2067),"-",Nomen.complète!W2067)</f>
        <v>-</v>
      </c>
      <c r="C2067" s="190" t="str">
        <f>IF(ISBLANK(Nomen.complète!X2067),"-",Nomen.complète!X2067)</f>
        <v>-</v>
      </c>
      <c r="D2067" s="190" t="str">
        <f>IF(ISBLANK(Nomen.complète!Y2067),"-",Nomen.complète!Y2067)</f>
        <v>-</v>
      </c>
      <c r="E2067" s="190" t="str">
        <f>IF(ISBLANK(Nomen.complète!Z2067),"-",Nomen.complète!Z2067)</f>
        <v>-</v>
      </c>
      <c r="F2067" s="190" t="str">
        <f>IF(ISBLANK(Nomen.complète!AA2067),"-",Nomen.complète!AA2067)</f>
        <v>-</v>
      </c>
      <c r="G2067" s="191" t="str">
        <f>IF(ISBLANK(Nomen.complète!AB2067),"-",Nomen.complète!AB2067)</f>
        <v>-</v>
      </c>
      <c r="H2067" s="191" t="str">
        <f>IF(ISBLANK(Nomen.complète!AC2067),"-",Nomen.complète!AC2067)</f>
        <v>-</v>
      </c>
    </row>
    <row r="2068" spans="1:8" x14ac:dyDescent="0.2">
      <c r="A2068" s="164" t="str">
        <f>IF(ISBLANK(Nomen.complète!V2068),"-",Nomen.complète!V2068)</f>
        <v>-</v>
      </c>
      <c r="B2068" s="189" t="str">
        <f>IF(ISBLANK(Nomen.complète!W2068),"-",Nomen.complète!W2068)</f>
        <v>-</v>
      </c>
      <c r="C2068" s="190" t="str">
        <f>IF(ISBLANK(Nomen.complète!X2068),"-",Nomen.complète!X2068)</f>
        <v>-</v>
      </c>
      <c r="D2068" s="190" t="str">
        <f>IF(ISBLANK(Nomen.complète!Y2068),"-",Nomen.complète!Y2068)</f>
        <v>-</v>
      </c>
      <c r="E2068" s="190" t="str">
        <f>IF(ISBLANK(Nomen.complète!Z2068),"-",Nomen.complète!Z2068)</f>
        <v>-</v>
      </c>
      <c r="F2068" s="190" t="str">
        <f>IF(ISBLANK(Nomen.complète!AA2068),"-",Nomen.complète!AA2068)</f>
        <v>-</v>
      </c>
      <c r="G2068" s="191" t="str">
        <f>IF(ISBLANK(Nomen.complète!AB2068),"-",Nomen.complète!AB2068)</f>
        <v>-</v>
      </c>
      <c r="H2068" s="191" t="str">
        <f>IF(ISBLANK(Nomen.complète!AC2068),"-",Nomen.complète!AC2068)</f>
        <v>-</v>
      </c>
    </row>
    <row r="2069" spans="1:8" x14ac:dyDescent="0.2">
      <c r="A2069" s="164" t="str">
        <f>IF(ISBLANK(Nomen.complète!V2069),"-",Nomen.complète!V2069)</f>
        <v>-</v>
      </c>
      <c r="B2069" s="189" t="str">
        <f>IF(ISBLANK(Nomen.complète!W2069),"-",Nomen.complète!W2069)</f>
        <v>-</v>
      </c>
      <c r="C2069" s="190" t="str">
        <f>IF(ISBLANK(Nomen.complète!X2069),"-",Nomen.complète!X2069)</f>
        <v>-</v>
      </c>
      <c r="D2069" s="190" t="str">
        <f>IF(ISBLANK(Nomen.complète!Y2069),"-",Nomen.complète!Y2069)</f>
        <v>-</v>
      </c>
      <c r="E2069" s="190" t="str">
        <f>IF(ISBLANK(Nomen.complète!Z2069),"-",Nomen.complète!Z2069)</f>
        <v>-</v>
      </c>
      <c r="F2069" s="190" t="str">
        <f>IF(ISBLANK(Nomen.complète!AA2069),"-",Nomen.complète!AA2069)</f>
        <v>-</v>
      </c>
      <c r="G2069" s="191" t="str">
        <f>IF(ISBLANK(Nomen.complète!AB2069),"-",Nomen.complète!AB2069)</f>
        <v>-</v>
      </c>
      <c r="H2069" s="191" t="str">
        <f>IF(ISBLANK(Nomen.complète!AC2069),"-",Nomen.complète!AC2069)</f>
        <v>-</v>
      </c>
    </row>
    <row r="2070" spans="1:8" x14ac:dyDescent="0.2">
      <c r="A2070" s="164" t="str">
        <f>IF(ISBLANK(Nomen.complète!V2070),"-",Nomen.complète!V2070)</f>
        <v>-</v>
      </c>
      <c r="B2070" s="189" t="str">
        <f>IF(ISBLANK(Nomen.complète!W2070),"-",Nomen.complète!W2070)</f>
        <v>-</v>
      </c>
      <c r="C2070" s="190" t="str">
        <f>IF(ISBLANK(Nomen.complète!X2070),"-",Nomen.complète!X2070)</f>
        <v>-</v>
      </c>
      <c r="D2070" s="190" t="str">
        <f>IF(ISBLANK(Nomen.complète!Y2070),"-",Nomen.complète!Y2070)</f>
        <v>-</v>
      </c>
      <c r="E2070" s="190" t="str">
        <f>IF(ISBLANK(Nomen.complète!Z2070),"-",Nomen.complète!Z2070)</f>
        <v>-</v>
      </c>
      <c r="F2070" s="190" t="str">
        <f>IF(ISBLANK(Nomen.complète!AA2070),"-",Nomen.complète!AA2070)</f>
        <v>-</v>
      </c>
      <c r="G2070" s="191" t="str">
        <f>IF(ISBLANK(Nomen.complète!AB2070),"-",Nomen.complète!AB2070)</f>
        <v>-</v>
      </c>
      <c r="H2070" s="191" t="str">
        <f>IF(ISBLANK(Nomen.complète!AC2070),"-",Nomen.complète!AC2070)</f>
        <v>-</v>
      </c>
    </row>
    <row r="2071" spans="1:8" x14ac:dyDescent="0.2">
      <c r="A2071" s="164" t="str">
        <f>IF(ISBLANK(Nomen.complète!V2071),"-",Nomen.complète!V2071)</f>
        <v>-</v>
      </c>
      <c r="B2071" s="189" t="str">
        <f>IF(ISBLANK(Nomen.complète!W2071),"-",Nomen.complète!W2071)</f>
        <v>-</v>
      </c>
      <c r="C2071" s="190" t="str">
        <f>IF(ISBLANK(Nomen.complète!X2071),"-",Nomen.complète!X2071)</f>
        <v>-</v>
      </c>
      <c r="D2071" s="190" t="str">
        <f>IF(ISBLANK(Nomen.complète!Y2071),"-",Nomen.complète!Y2071)</f>
        <v>-</v>
      </c>
      <c r="E2071" s="190" t="str">
        <f>IF(ISBLANK(Nomen.complète!Z2071),"-",Nomen.complète!Z2071)</f>
        <v>-</v>
      </c>
      <c r="F2071" s="190" t="str">
        <f>IF(ISBLANK(Nomen.complète!AA2071),"-",Nomen.complète!AA2071)</f>
        <v>-</v>
      </c>
      <c r="G2071" s="191" t="str">
        <f>IF(ISBLANK(Nomen.complète!AB2071),"-",Nomen.complète!AB2071)</f>
        <v>-</v>
      </c>
      <c r="H2071" s="191" t="str">
        <f>IF(ISBLANK(Nomen.complète!AC2071),"-",Nomen.complète!AC2071)</f>
        <v>-</v>
      </c>
    </row>
    <row r="2072" spans="1:8" x14ac:dyDescent="0.2">
      <c r="A2072" s="164" t="str">
        <f>IF(ISBLANK(Nomen.complète!V2072),"-",Nomen.complète!V2072)</f>
        <v>-</v>
      </c>
      <c r="B2072" s="189" t="str">
        <f>IF(ISBLANK(Nomen.complète!W2072),"-",Nomen.complète!W2072)</f>
        <v>-</v>
      </c>
      <c r="C2072" s="190" t="str">
        <f>IF(ISBLANK(Nomen.complète!X2072),"-",Nomen.complète!X2072)</f>
        <v>-</v>
      </c>
      <c r="D2072" s="190" t="str">
        <f>IF(ISBLANK(Nomen.complète!Y2072),"-",Nomen.complète!Y2072)</f>
        <v>-</v>
      </c>
      <c r="E2072" s="190" t="str">
        <f>IF(ISBLANK(Nomen.complète!Z2072),"-",Nomen.complète!Z2072)</f>
        <v>-</v>
      </c>
      <c r="F2072" s="190" t="str">
        <f>IF(ISBLANK(Nomen.complète!AA2072),"-",Nomen.complète!AA2072)</f>
        <v>-</v>
      </c>
      <c r="G2072" s="191" t="str">
        <f>IF(ISBLANK(Nomen.complète!AB2072),"-",Nomen.complète!AB2072)</f>
        <v>-</v>
      </c>
      <c r="H2072" s="191" t="str">
        <f>IF(ISBLANK(Nomen.complète!AC2072),"-",Nomen.complète!AC2072)</f>
        <v>-</v>
      </c>
    </row>
    <row r="2073" spans="1:8" x14ac:dyDescent="0.2">
      <c r="A2073" s="164" t="str">
        <f>IF(ISBLANK(Nomen.complète!V2073),"-",Nomen.complète!V2073)</f>
        <v>-</v>
      </c>
      <c r="B2073" s="189" t="str">
        <f>IF(ISBLANK(Nomen.complète!W2073),"-",Nomen.complète!W2073)</f>
        <v>-</v>
      </c>
      <c r="C2073" s="190" t="str">
        <f>IF(ISBLANK(Nomen.complète!X2073),"-",Nomen.complète!X2073)</f>
        <v>-</v>
      </c>
      <c r="D2073" s="190" t="str">
        <f>IF(ISBLANK(Nomen.complète!Y2073),"-",Nomen.complète!Y2073)</f>
        <v>-</v>
      </c>
      <c r="E2073" s="190" t="str">
        <f>IF(ISBLANK(Nomen.complète!Z2073),"-",Nomen.complète!Z2073)</f>
        <v>-</v>
      </c>
      <c r="F2073" s="190" t="str">
        <f>IF(ISBLANK(Nomen.complète!AA2073),"-",Nomen.complète!AA2073)</f>
        <v>-</v>
      </c>
      <c r="G2073" s="191" t="str">
        <f>IF(ISBLANK(Nomen.complète!AB2073),"-",Nomen.complète!AB2073)</f>
        <v>-</v>
      </c>
      <c r="H2073" s="191" t="str">
        <f>IF(ISBLANK(Nomen.complète!AC2073),"-",Nomen.complète!AC2073)</f>
        <v>-</v>
      </c>
    </row>
    <row r="2074" spans="1:8" x14ac:dyDescent="0.2">
      <c r="A2074" s="164" t="str">
        <f>IF(ISBLANK(Nomen.complète!V2074),"-",Nomen.complète!V2074)</f>
        <v>-</v>
      </c>
      <c r="B2074" s="189" t="str">
        <f>IF(ISBLANK(Nomen.complète!W2074),"-",Nomen.complète!W2074)</f>
        <v>-</v>
      </c>
      <c r="C2074" s="190" t="str">
        <f>IF(ISBLANK(Nomen.complète!X2074),"-",Nomen.complète!X2074)</f>
        <v>-</v>
      </c>
      <c r="D2074" s="190" t="str">
        <f>IF(ISBLANK(Nomen.complète!Y2074),"-",Nomen.complète!Y2074)</f>
        <v>-</v>
      </c>
      <c r="E2074" s="190" t="str">
        <f>IF(ISBLANK(Nomen.complète!Z2074),"-",Nomen.complète!Z2074)</f>
        <v>-</v>
      </c>
      <c r="F2074" s="190" t="str">
        <f>IF(ISBLANK(Nomen.complète!AA2074),"-",Nomen.complète!AA2074)</f>
        <v>-</v>
      </c>
      <c r="G2074" s="191" t="str">
        <f>IF(ISBLANK(Nomen.complète!AB2074),"-",Nomen.complète!AB2074)</f>
        <v>-</v>
      </c>
      <c r="H2074" s="191" t="str">
        <f>IF(ISBLANK(Nomen.complète!AC2074),"-",Nomen.complète!AC2074)</f>
        <v>-</v>
      </c>
    </row>
    <row r="2075" spans="1:8" x14ac:dyDescent="0.2">
      <c r="A2075" s="164" t="str">
        <f>IF(ISBLANK(Nomen.complète!V2075),"-",Nomen.complète!V2075)</f>
        <v>-</v>
      </c>
      <c r="B2075" s="189" t="str">
        <f>IF(ISBLANK(Nomen.complète!W2075),"-",Nomen.complète!W2075)</f>
        <v>-</v>
      </c>
      <c r="C2075" s="190" t="str">
        <f>IF(ISBLANK(Nomen.complète!X2075),"-",Nomen.complète!X2075)</f>
        <v>-</v>
      </c>
      <c r="D2075" s="190" t="str">
        <f>IF(ISBLANK(Nomen.complète!Y2075),"-",Nomen.complète!Y2075)</f>
        <v>-</v>
      </c>
      <c r="E2075" s="190" t="str">
        <f>IF(ISBLANK(Nomen.complète!Z2075),"-",Nomen.complète!Z2075)</f>
        <v>-</v>
      </c>
      <c r="F2075" s="190" t="str">
        <f>IF(ISBLANK(Nomen.complète!AA2075),"-",Nomen.complète!AA2075)</f>
        <v>-</v>
      </c>
      <c r="G2075" s="191" t="str">
        <f>IF(ISBLANK(Nomen.complète!AB2075),"-",Nomen.complète!AB2075)</f>
        <v>-</v>
      </c>
      <c r="H2075" s="191" t="str">
        <f>IF(ISBLANK(Nomen.complète!AC2075),"-",Nomen.complète!AC2075)</f>
        <v>-</v>
      </c>
    </row>
    <row r="2076" spans="1:8" x14ac:dyDescent="0.2">
      <c r="A2076" s="164" t="str">
        <f>IF(ISBLANK(Nomen.complète!V2076),"-",Nomen.complète!V2076)</f>
        <v>-</v>
      </c>
      <c r="B2076" s="189" t="str">
        <f>IF(ISBLANK(Nomen.complète!W2076),"-",Nomen.complète!W2076)</f>
        <v>-</v>
      </c>
      <c r="C2076" s="190" t="str">
        <f>IF(ISBLANK(Nomen.complète!X2076),"-",Nomen.complète!X2076)</f>
        <v>-</v>
      </c>
      <c r="D2076" s="190" t="str">
        <f>IF(ISBLANK(Nomen.complète!Y2076),"-",Nomen.complète!Y2076)</f>
        <v>-</v>
      </c>
      <c r="E2076" s="190" t="str">
        <f>IF(ISBLANK(Nomen.complète!Z2076),"-",Nomen.complète!Z2076)</f>
        <v>-</v>
      </c>
      <c r="F2076" s="190" t="str">
        <f>IF(ISBLANK(Nomen.complète!AA2076),"-",Nomen.complète!AA2076)</f>
        <v>-</v>
      </c>
      <c r="G2076" s="191" t="str">
        <f>IF(ISBLANK(Nomen.complète!AB2076),"-",Nomen.complète!AB2076)</f>
        <v>-</v>
      </c>
      <c r="H2076" s="191" t="str">
        <f>IF(ISBLANK(Nomen.complète!AC2076),"-",Nomen.complète!AC2076)</f>
        <v>-</v>
      </c>
    </row>
    <row r="2077" spans="1:8" x14ac:dyDescent="0.2">
      <c r="A2077" s="164" t="str">
        <f>IF(ISBLANK(Nomen.complète!V2077),"-",Nomen.complète!V2077)</f>
        <v>-</v>
      </c>
      <c r="B2077" s="189" t="str">
        <f>IF(ISBLANK(Nomen.complète!W2077),"-",Nomen.complète!W2077)</f>
        <v>-</v>
      </c>
      <c r="C2077" s="190" t="str">
        <f>IF(ISBLANK(Nomen.complète!X2077),"-",Nomen.complète!X2077)</f>
        <v>-</v>
      </c>
      <c r="D2077" s="190" t="str">
        <f>IF(ISBLANK(Nomen.complète!Y2077),"-",Nomen.complète!Y2077)</f>
        <v>-</v>
      </c>
      <c r="E2077" s="190" t="str">
        <f>IF(ISBLANK(Nomen.complète!Z2077),"-",Nomen.complète!Z2077)</f>
        <v>-</v>
      </c>
      <c r="F2077" s="190" t="str">
        <f>IF(ISBLANK(Nomen.complète!AA2077),"-",Nomen.complète!AA2077)</f>
        <v>-</v>
      </c>
      <c r="G2077" s="191" t="str">
        <f>IF(ISBLANK(Nomen.complète!AB2077),"-",Nomen.complète!AB2077)</f>
        <v>-</v>
      </c>
      <c r="H2077" s="191" t="str">
        <f>IF(ISBLANK(Nomen.complète!AC2077),"-",Nomen.complète!AC2077)</f>
        <v>-</v>
      </c>
    </row>
    <row r="2078" spans="1:8" x14ac:dyDescent="0.2">
      <c r="A2078" s="164" t="str">
        <f>IF(ISBLANK(Nomen.complète!V2078),"-",Nomen.complète!V2078)</f>
        <v>-</v>
      </c>
      <c r="B2078" s="189" t="str">
        <f>IF(ISBLANK(Nomen.complète!W2078),"-",Nomen.complète!W2078)</f>
        <v>-</v>
      </c>
      <c r="C2078" s="190" t="str">
        <f>IF(ISBLANK(Nomen.complète!X2078),"-",Nomen.complète!X2078)</f>
        <v>-</v>
      </c>
      <c r="D2078" s="190" t="str">
        <f>IF(ISBLANK(Nomen.complète!Y2078),"-",Nomen.complète!Y2078)</f>
        <v>-</v>
      </c>
      <c r="E2078" s="190" t="str">
        <f>IF(ISBLANK(Nomen.complète!Z2078),"-",Nomen.complète!Z2078)</f>
        <v>-</v>
      </c>
      <c r="F2078" s="190" t="str">
        <f>IF(ISBLANK(Nomen.complète!AA2078),"-",Nomen.complète!AA2078)</f>
        <v>-</v>
      </c>
      <c r="G2078" s="191" t="str">
        <f>IF(ISBLANK(Nomen.complète!AB2078),"-",Nomen.complète!AB2078)</f>
        <v>-</v>
      </c>
      <c r="H2078" s="191" t="str">
        <f>IF(ISBLANK(Nomen.complète!AC2078),"-",Nomen.complète!AC2078)</f>
        <v>-</v>
      </c>
    </row>
    <row r="2079" spans="1:8" x14ac:dyDescent="0.2">
      <c r="A2079" s="164" t="str">
        <f>IF(ISBLANK(Nomen.complète!V2079),"-",Nomen.complète!V2079)</f>
        <v>-</v>
      </c>
      <c r="B2079" s="189" t="str">
        <f>IF(ISBLANK(Nomen.complète!W2079),"-",Nomen.complète!W2079)</f>
        <v>-</v>
      </c>
      <c r="C2079" s="190" t="str">
        <f>IF(ISBLANK(Nomen.complète!X2079),"-",Nomen.complète!X2079)</f>
        <v>-</v>
      </c>
      <c r="D2079" s="190" t="str">
        <f>IF(ISBLANK(Nomen.complète!Y2079),"-",Nomen.complète!Y2079)</f>
        <v>-</v>
      </c>
      <c r="E2079" s="190" t="str">
        <f>IF(ISBLANK(Nomen.complète!Z2079),"-",Nomen.complète!Z2079)</f>
        <v>-</v>
      </c>
      <c r="F2079" s="190" t="str">
        <f>IF(ISBLANK(Nomen.complète!AA2079),"-",Nomen.complète!AA2079)</f>
        <v>-</v>
      </c>
      <c r="G2079" s="191" t="str">
        <f>IF(ISBLANK(Nomen.complète!AB2079),"-",Nomen.complète!AB2079)</f>
        <v>-</v>
      </c>
      <c r="H2079" s="191" t="str">
        <f>IF(ISBLANK(Nomen.complète!AC2079),"-",Nomen.complète!AC2079)</f>
        <v>-</v>
      </c>
    </row>
    <row r="2080" spans="1:8" x14ac:dyDescent="0.2">
      <c r="A2080" s="164" t="str">
        <f>IF(ISBLANK(Nomen.complète!V2080),"-",Nomen.complète!V2080)</f>
        <v>-</v>
      </c>
      <c r="B2080" s="189" t="str">
        <f>IF(ISBLANK(Nomen.complète!W2080),"-",Nomen.complète!W2080)</f>
        <v>-</v>
      </c>
      <c r="C2080" s="190" t="str">
        <f>IF(ISBLANK(Nomen.complète!X2080),"-",Nomen.complète!X2080)</f>
        <v>-</v>
      </c>
      <c r="D2080" s="190" t="str">
        <f>IF(ISBLANK(Nomen.complète!Y2080),"-",Nomen.complète!Y2080)</f>
        <v>-</v>
      </c>
      <c r="E2080" s="190" t="str">
        <f>IF(ISBLANK(Nomen.complète!Z2080),"-",Nomen.complète!Z2080)</f>
        <v>-</v>
      </c>
      <c r="F2080" s="190" t="str">
        <f>IF(ISBLANK(Nomen.complète!AA2080),"-",Nomen.complète!AA2080)</f>
        <v>-</v>
      </c>
      <c r="G2080" s="191" t="str">
        <f>IF(ISBLANK(Nomen.complète!AB2080),"-",Nomen.complète!AB2080)</f>
        <v>-</v>
      </c>
      <c r="H2080" s="191" t="str">
        <f>IF(ISBLANK(Nomen.complète!AC2080),"-",Nomen.complète!AC2080)</f>
        <v>-</v>
      </c>
    </row>
    <row r="2081" spans="1:8" x14ac:dyDescent="0.2">
      <c r="A2081" s="164" t="str">
        <f>IF(ISBLANK(Nomen.complète!V2081),"-",Nomen.complète!V2081)</f>
        <v>-</v>
      </c>
      <c r="B2081" s="189" t="str">
        <f>IF(ISBLANK(Nomen.complète!W2081),"-",Nomen.complète!W2081)</f>
        <v>-</v>
      </c>
      <c r="C2081" s="190" t="str">
        <f>IF(ISBLANK(Nomen.complète!X2081),"-",Nomen.complète!X2081)</f>
        <v>-</v>
      </c>
      <c r="D2081" s="190" t="str">
        <f>IF(ISBLANK(Nomen.complète!Y2081),"-",Nomen.complète!Y2081)</f>
        <v>-</v>
      </c>
      <c r="E2081" s="190" t="str">
        <f>IF(ISBLANK(Nomen.complète!Z2081),"-",Nomen.complète!Z2081)</f>
        <v>-</v>
      </c>
      <c r="F2081" s="190" t="str">
        <f>IF(ISBLANK(Nomen.complète!AA2081),"-",Nomen.complète!AA2081)</f>
        <v>-</v>
      </c>
      <c r="G2081" s="191" t="str">
        <f>IF(ISBLANK(Nomen.complète!AB2081),"-",Nomen.complète!AB2081)</f>
        <v>-</v>
      </c>
      <c r="H2081" s="191" t="str">
        <f>IF(ISBLANK(Nomen.complète!AC2081),"-",Nomen.complète!AC2081)</f>
        <v>-</v>
      </c>
    </row>
    <row r="2082" spans="1:8" x14ac:dyDescent="0.2">
      <c r="A2082" s="164" t="str">
        <f>IF(ISBLANK(Nomen.complète!V2082),"-",Nomen.complète!V2082)</f>
        <v>-</v>
      </c>
      <c r="B2082" s="189" t="str">
        <f>IF(ISBLANK(Nomen.complète!W2082),"-",Nomen.complète!W2082)</f>
        <v>-</v>
      </c>
      <c r="C2082" s="190" t="str">
        <f>IF(ISBLANK(Nomen.complète!X2082),"-",Nomen.complète!X2082)</f>
        <v>-</v>
      </c>
      <c r="D2082" s="190" t="str">
        <f>IF(ISBLANK(Nomen.complète!Y2082),"-",Nomen.complète!Y2082)</f>
        <v>-</v>
      </c>
      <c r="E2082" s="190" t="str">
        <f>IF(ISBLANK(Nomen.complète!Z2082),"-",Nomen.complète!Z2082)</f>
        <v>-</v>
      </c>
      <c r="F2082" s="190" t="str">
        <f>IF(ISBLANK(Nomen.complète!AA2082),"-",Nomen.complète!AA2082)</f>
        <v>-</v>
      </c>
      <c r="G2082" s="191" t="str">
        <f>IF(ISBLANK(Nomen.complète!AB2082),"-",Nomen.complète!AB2082)</f>
        <v>-</v>
      </c>
      <c r="H2082" s="191" t="str">
        <f>IF(ISBLANK(Nomen.complète!AC2082),"-",Nomen.complète!AC2082)</f>
        <v>-</v>
      </c>
    </row>
    <row r="2083" spans="1:8" x14ac:dyDescent="0.2">
      <c r="A2083" s="164" t="str">
        <f>IF(ISBLANK(Nomen.complète!V2083),"-",Nomen.complète!V2083)</f>
        <v>-</v>
      </c>
      <c r="B2083" s="189" t="str">
        <f>IF(ISBLANK(Nomen.complète!W2083),"-",Nomen.complète!W2083)</f>
        <v>-</v>
      </c>
      <c r="C2083" s="190" t="str">
        <f>IF(ISBLANK(Nomen.complète!X2083),"-",Nomen.complète!X2083)</f>
        <v>-</v>
      </c>
      <c r="D2083" s="190" t="str">
        <f>IF(ISBLANK(Nomen.complète!Y2083),"-",Nomen.complète!Y2083)</f>
        <v>-</v>
      </c>
      <c r="E2083" s="190" t="str">
        <f>IF(ISBLANK(Nomen.complète!Z2083),"-",Nomen.complète!Z2083)</f>
        <v>-</v>
      </c>
      <c r="F2083" s="190" t="str">
        <f>IF(ISBLANK(Nomen.complète!AA2083),"-",Nomen.complète!AA2083)</f>
        <v>-</v>
      </c>
      <c r="G2083" s="191" t="str">
        <f>IF(ISBLANK(Nomen.complète!AB2083),"-",Nomen.complète!AB2083)</f>
        <v>-</v>
      </c>
      <c r="H2083" s="191" t="str">
        <f>IF(ISBLANK(Nomen.complète!AC2083),"-",Nomen.complète!AC2083)</f>
        <v>-</v>
      </c>
    </row>
    <row r="2084" spans="1:8" x14ac:dyDescent="0.2">
      <c r="A2084" s="176" t="str">
        <f>IF(ISBLANK('TEns suppl.'!$A4),"-",'TEns suppl.'!A4)</f>
        <v>-</v>
      </c>
      <c r="B2084" s="211" t="str">
        <f>IF(ISBLANK('TEns suppl.'!B4),"-",'TEns suppl.'!B4)</f>
        <v>-</v>
      </c>
      <c r="C2084" s="212">
        <v>1</v>
      </c>
      <c r="D2084" s="212">
        <v>99</v>
      </c>
      <c r="E2084" s="212">
        <v>1</v>
      </c>
      <c r="F2084" s="212">
        <v>10</v>
      </c>
      <c r="G2084" s="213">
        <v>90</v>
      </c>
      <c r="H2084" s="213">
        <v>99</v>
      </c>
    </row>
    <row r="2085" spans="1:8" x14ac:dyDescent="0.2">
      <c r="A2085" s="176" t="str">
        <f>IF(ISBLANK('TEns suppl.'!$A5),"-",'TEns suppl.'!A5)</f>
        <v>-</v>
      </c>
      <c r="B2085" s="211" t="str">
        <f>IF(ISBLANK('TEns suppl.'!B5),"-",'TEns suppl.'!B5)</f>
        <v>-</v>
      </c>
      <c r="C2085" s="212">
        <v>1</v>
      </c>
      <c r="D2085" s="212">
        <v>99</v>
      </c>
      <c r="E2085" s="212">
        <v>1</v>
      </c>
      <c r="F2085" s="212">
        <v>10</v>
      </c>
      <c r="G2085" s="213">
        <v>90</v>
      </c>
      <c r="H2085" s="213">
        <v>99</v>
      </c>
    </row>
    <row r="2086" spans="1:8" x14ac:dyDescent="0.2">
      <c r="A2086" s="176" t="str">
        <f>IF(ISBLANK('TEns suppl.'!$A6),"-",'TEns suppl.'!A6)</f>
        <v>-</v>
      </c>
      <c r="B2086" s="211" t="str">
        <f>IF(ISBLANK('TEns suppl.'!B6),"-",'TEns suppl.'!B6)</f>
        <v>-</v>
      </c>
      <c r="C2086" s="212">
        <v>1</v>
      </c>
      <c r="D2086" s="212">
        <v>99</v>
      </c>
      <c r="E2086" s="212">
        <v>1</v>
      </c>
      <c r="F2086" s="212">
        <v>10</v>
      </c>
      <c r="G2086" s="213">
        <v>90</v>
      </c>
      <c r="H2086" s="213">
        <v>99</v>
      </c>
    </row>
    <row r="2087" spans="1:8" x14ac:dyDescent="0.2">
      <c r="A2087" s="176" t="str">
        <f>IF(ISBLANK('TEns suppl.'!$A7),"-",'TEns suppl.'!A7)</f>
        <v>-</v>
      </c>
      <c r="B2087" s="211" t="str">
        <f>IF(ISBLANK('TEns suppl.'!B7),"-",'TEns suppl.'!B7)</f>
        <v>-</v>
      </c>
      <c r="C2087" s="212">
        <v>1</v>
      </c>
      <c r="D2087" s="212">
        <v>99</v>
      </c>
      <c r="E2087" s="212">
        <v>1</v>
      </c>
      <c r="F2087" s="212">
        <v>10</v>
      </c>
      <c r="G2087" s="213">
        <v>90</v>
      </c>
      <c r="H2087" s="213">
        <v>99</v>
      </c>
    </row>
    <row r="2088" spans="1:8" x14ac:dyDescent="0.2">
      <c r="A2088" s="176" t="str">
        <f>IF(ISBLANK('TEns suppl.'!$A8),"-",'TEns suppl.'!A8)</f>
        <v>-</v>
      </c>
      <c r="B2088" s="211" t="str">
        <f>IF(ISBLANK('TEns suppl.'!B8),"-",'TEns suppl.'!B8)</f>
        <v>-</v>
      </c>
      <c r="C2088" s="212">
        <v>1</v>
      </c>
      <c r="D2088" s="212">
        <v>99</v>
      </c>
      <c r="E2088" s="212">
        <v>1</v>
      </c>
      <c r="F2088" s="212">
        <v>10</v>
      </c>
      <c r="G2088" s="213">
        <v>90</v>
      </c>
      <c r="H2088" s="213">
        <v>99</v>
      </c>
    </row>
    <row r="2089" spans="1:8" x14ac:dyDescent="0.2">
      <c r="A2089" s="176" t="str">
        <f>IF(ISBLANK('TEns suppl.'!$A9),"-",'TEns suppl.'!A9)</f>
        <v>-</v>
      </c>
      <c r="B2089" s="211" t="str">
        <f>IF(ISBLANK('TEns suppl.'!B9),"-",'TEns suppl.'!B9)</f>
        <v>-</v>
      </c>
      <c r="C2089" s="212">
        <v>1</v>
      </c>
      <c r="D2089" s="212">
        <v>99</v>
      </c>
      <c r="E2089" s="212">
        <v>1</v>
      </c>
      <c r="F2089" s="212">
        <v>10</v>
      </c>
      <c r="G2089" s="213">
        <v>90</v>
      </c>
      <c r="H2089" s="213">
        <v>99</v>
      </c>
    </row>
    <row r="2090" spans="1:8" x14ac:dyDescent="0.2">
      <c r="A2090" s="176" t="str">
        <f>IF(ISBLANK('TEns suppl.'!$A10),"-",'TEns suppl.'!A10)</f>
        <v>-</v>
      </c>
      <c r="B2090" s="211" t="str">
        <f>IF(ISBLANK('TEns suppl.'!B10),"-",'TEns suppl.'!B10)</f>
        <v>-</v>
      </c>
      <c r="C2090" s="212">
        <v>1</v>
      </c>
      <c r="D2090" s="212">
        <v>99</v>
      </c>
      <c r="E2090" s="212">
        <v>1</v>
      </c>
      <c r="F2090" s="212">
        <v>10</v>
      </c>
      <c r="G2090" s="213">
        <v>90</v>
      </c>
      <c r="H2090" s="213">
        <v>99</v>
      </c>
    </row>
    <row r="2091" spans="1:8" x14ac:dyDescent="0.2">
      <c r="A2091" s="176" t="str">
        <f>IF(ISBLANK('TEns suppl.'!$A11),"-",'TEns suppl.'!A11)</f>
        <v>-</v>
      </c>
      <c r="B2091" s="211" t="str">
        <f>IF(ISBLANK('TEns suppl.'!B11),"-",'TEns suppl.'!B11)</f>
        <v>-</v>
      </c>
      <c r="C2091" s="212">
        <v>1</v>
      </c>
      <c r="D2091" s="212">
        <v>99</v>
      </c>
      <c r="E2091" s="212">
        <v>1</v>
      </c>
      <c r="F2091" s="212">
        <v>10</v>
      </c>
      <c r="G2091" s="213">
        <v>90</v>
      </c>
      <c r="H2091" s="213">
        <v>99</v>
      </c>
    </row>
    <row r="2092" spans="1:8" x14ac:dyDescent="0.2">
      <c r="A2092" s="176" t="str">
        <f>IF(ISBLANK('TEns suppl.'!$A12),"-",'TEns suppl.'!A12)</f>
        <v>-</v>
      </c>
      <c r="B2092" s="211" t="str">
        <f>IF(ISBLANK('TEns suppl.'!B12),"-",'TEns suppl.'!B12)</f>
        <v>-</v>
      </c>
      <c r="C2092" s="212">
        <v>1</v>
      </c>
      <c r="D2092" s="212">
        <v>99</v>
      </c>
      <c r="E2092" s="212">
        <v>1</v>
      </c>
      <c r="F2092" s="212">
        <v>10</v>
      </c>
      <c r="G2092" s="213">
        <v>90</v>
      </c>
      <c r="H2092" s="213">
        <v>99</v>
      </c>
    </row>
    <row r="2093" spans="1:8" x14ac:dyDescent="0.2">
      <c r="A2093" s="176" t="str">
        <f>IF(ISBLANK('TEns suppl.'!$A13),"-",'TEns suppl.'!A13)</f>
        <v>-</v>
      </c>
      <c r="B2093" s="211" t="str">
        <f>IF(ISBLANK('TEns suppl.'!B13),"-",'TEns suppl.'!B13)</f>
        <v>-</v>
      </c>
      <c r="C2093" s="212">
        <v>1</v>
      </c>
      <c r="D2093" s="212">
        <v>99</v>
      </c>
      <c r="E2093" s="212">
        <v>1</v>
      </c>
      <c r="F2093" s="212">
        <v>10</v>
      </c>
      <c r="G2093" s="213">
        <v>90</v>
      </c>
      <c r="H2093" s="213">
        <v>99</v>
      </c>
    </row>
    <row r="2094" spans="1:8" x14ac:dyDescent="0.2">
      <c r="A2094" s="176" t="str">
        <f>IF(ISBLANK('TEns suppl.'!$A14),"-",'TEns suppl.'!A14)</f>
        <v>-</v>
      </c>
      <c r="B2094" s="211" t="str">
        <f>IF(ISBLANK('TEns suppl.'!B14),"-",'TEns suppl.'!B14)</f>
        <v>-</v>
      </c>
      <c r="C2094" s="212">
        <v>1</v>
      </c>
      <c r="D2094" s="212">
        <v>99</v>
      </c>
      <c r="E2094" s="212">
        <v>1</v>
      </c>
      <c r="F2094" s="212">
        <v>10</v>
      </c>
      <c r="G2094" s="213">
        <v>90</v>
      </c>
      <c r="H2094" s="213">
        <v>99</v>
      </c>
    </row>
    <row r="2095" spans="1:8" x14ac:dyDescent="0.2">
      <c r="A2095" s="176" t="str">
        <f>IF(ISBLANK('TEns suppl.'!$A15),"-",'TEns suppl.'!A15)</f>
        <v>-</v>
      </c>
      <c r="B2095" s="211" t="str">
        <f>IF(ISBLANK('TEns suppl.'!B15),"-",'TEns suppl.'!B15)</f>
        <v>-</v>
      </c>
      <c r="C2095" s="212">
        <v>1</v>
      </c>
      <c r="D2095" s="212">
        <v>99</v>
      </c>
      <c r="E2095" s="212">
        <v>1</v>
      </c>
      <c r="F2095" s="212">
        <v>10</v>
      </c>
      <c r="G2095" s="213">
        <v>90</v>
      </c>
      <c r="H2095" s="213">
        <v>99</v>
      </c>
    </row>
    <row r="2096" spans="1:8" x14ac:dyDescent="0.2">
      <c r="A2096" s="176" t="str">
        <f>IF(ISBLANK('TEns suppl.'!$A16),"-",'TEns suppl.'!A16)</f>
        <v>-</v>
      </c>
      <c r="B2096" s="211" t="str">
        <f>IF(ISBLANK('TEns suppl.'!B16),"-",'TEns suppl.'!B16)</f>
        <v>-</v>
      </c>
      <c r="C2096" s="212">
        <v>1</v>
      </c>
      <c r="D2096" s="212">
        <v>99</v>
      </c>
      <c r="E2096" s="212">
        <v>1</v>
      </c>
      <c r="F2096" s="212">
        <v>10</v>
      </c>
      <c r="G2096" s="213">
        <v>90</v>
      </c>
      <c r="H2096" s="213">
        <v>99</v>
      </c>
    </row>
    <row r="2097" spans="1:8" x14ac:dyDescent="0.2">
      <c r="A2097" s="176" t="str">
        <f>IF(ISBLANK('TEns suppl.'!$A17),"-",'TEns suppl.'!A17)</f>
        <v>-</v>
      </c>
      <c r="B2097" s="211" t="str">
        <f>IF(ISBLANK('TEns suppl.'!B17),"-",'TEns suppl.'!B17)</f>
        <v>-</v>
      </c>
      <c r="C2097" s="212">
        <v>1</v>
      </c>
      <c r="D2097" s="212">
        <v>99</v>
      </c>
      <c r="E2097" s="212">
        <v>1</v>
      </c>
      <c r="F2097" s="212">
        <v>10</v>
      </c>
      <c r="G2097" s="213">
        <v>90</v>
      </c>
      <c r="H2097" s="213">
        <v>99</v>
      </c>
    </row>
    <row r="2098" spans="1:8" x14ac:dyDescent="0.2">
      <c r="A2098" s="176" t="str">
        <f>IF(ISBLANK('TEns suppl.'!$A18),"-",'TEns suppl.'!A18)</f>
        <v>-</v>
      </c>
      <c r="B2098" s="211" t="str">
        <f>IF(ISBLANK('TEns suppl.'!B18),"-",'TEns suppl.'!B18)</f>
        <v>-</v>
      </c>
      <c r="C2098" s="212">
        <v>1</v>
      </c>
      <c r="D2098" s="212">
        <v>99</v>
      </c>
      <c r="E2098" s="212">
        <v>1</v>
      </c>
      <c r="F2098" s="212">
        <v>10</v>
      </c>
      <c r="G2098" s="213">
        <v>90</v>
      </c>
      <c r="H2098" s="213">
        <v>99</v>
      </c>
    </row>
    <row r="2099" spans="1:8" x14ac:dyDescent="0.2">
      <c r="A2099" s="176" t="str">
        <f>IF(ISBLANK('TEns suppl.'!$A19),"-",'TEns suppl.'!A19)</f>
        <v>-</v>
      </c>
      <c r="B2099" s="211" t="str">
        <f>IF(ISBLANK('TEns suppl.'!B19),"-",'TEns suppl.'!B19)</f>
        <v>-</v>
      </c>
      <c r="C2099" s="212">
        <v>1</v>
      </c>
      <c r="D2099" s="212">
        <v>99</v>
      </c>
      <c r="E2099" s="212">
        <v>1</v>
      </c>
      <c r="F2099" s="212">
        <v>10</v>
      </c>
      <c r="G2099" s="213">
        <v>90</v>
      </c>
      <c r="H2099" s="213">
        <v>99</v>
      </c>
    </row>
    <row r="2100" spans="1:8" x14ac:dyDescent="0.2">
      <c r="A2100" s="176" t="str">
        <f>IF(ISBLANK('TEns suppl.'!$A20),"-",'TEns suppl.'!A20)</f>
        <v>-</v>
      </c>
      <c r="B2100" s="211" t="str">
        <f>IF(ISBLANK('TEns suppl.'!B20),"-",'TEns suppl.'!B20)</f>
        <v>-</v>
      </c>
      <c r="C2100" s="212">
        <v>1</v>
      </c>
      <c r="D2100" s="212">
        <v>99</v>
      </c>
      <c r="E2100" s="212">
        <v>1</v>
      </c>
      <c r="F2100" s="212">
        <v>10</v>
      </c>
      <c r="G2100" s="213">
        <v>90</v>
      </c>
      <c r="H2100" s="213">
        <v>99</v>
      </c>
    </row>
    <row r="2101" spans="1:8" x14ac:dyDescent="0.2">
      <c r="A2101" s="176" t="str">
        <f>IF(ISBLANK('TEns suppl.'!$A21),"-",'TEns suppl.'!A21)</f>
        <v>-</v>
      </c>
      <c r="B2101" s="211" t="str">
        <f>IF(ISBLANK('TEns suppl.'!B21),"-",'TEns suppl.'!B21)</f>
        <v>-</v>
      </c>
      <c r="C2101" s="212">
        <v>1</v>
      </c>
      <c r="D2101" s="212">
        <v>99</v>
      </c>
      <c r="E2101" s="212">
        <v>1</v>
      </c>
      <c r="F2101" s="212">
        <v>10</v>
      </c>
      <c r="G2101" s="213">
        <v>90</v>
      </c>
      <c r="H2101" s="213">
        <v>99</v>
      </c>
    </row>
    <row r="2102" spans="1:8" x14ac:dyDescent="0.2">
      <c r="A2102" s="176" t="str">
        <f>IF(ISBLANK('TEns suppl.'!$A22),"-",'TEns suppl.'!A22)</f>
        <v>-</v>
      </c>
      <c r="B2102" s="211" t="str">
        <f>IF(ISBLANK('TEns suppl.'!B22),"-",'TEns suppl.'!B22)</f>
        <v>-</v>
      </c>
      <c r="C2102" s="212">
        <v>1</v>
      </c>
      <c r="D2102" s="212">
        <v>99</v>
      </c>
      <c r="E2102" s="212">
        <v>1</v>
      </c>
      <c r="F2102" s="212">
        <v>10</v>
      </c>
      <c r="G2102" s="213">
        <v>90</v>
      </c>
      <c r="H2102" s="213">
        <v>99</v>
      </c>
    </row>
    <row r="2103" spans="1:8" x14ac:dyDescent="0.2">
      <c r="A2103" s="176" t="str">
        <f>IF(ISBLANK('TEns suppl.'!$A23),"-",'TEns suppl.'!A23)</f>
        <v>-</v>
      </c>
      <c r="B2103" s="211" t="str">
        <f>IF(ISBLANK('TEns suppl.'!B23),"-",'TEns suppl.'!B23)</f>
        <v>-</v>
      </c>
      <c r="C2103" s="212">
        <v>1</v>
      </c>
      <c r="D2103" s="212">
        <v>99</v>
      </c>
      <c r="E2103" s="212">
        <v>1</v>
      </c>
      <c r="F2103" s="212">
        <v>10</v>
      </c>
      <c r="G2103" s="213">
        <v>90</v>
      </c>
      <c r="H2103" s="213">
        <v>99</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7">
    <tabColor indexed="41"/>
  </sheetPr>
  <dimension ref="A1:G507"/>
  <sheetViews>
    <sheetView showGridLines="0" showRowColHeaders="0" workbookViewId="0">
      <selection activeCell="A4" sqref="A4"/>
    </sheetView>
  </sheetViews>
  <sheetFormatPr baseColWidth="10" defaultRowHeight="12.75" x14ac:dyDescent="0.2"/>
  <cols>
    <col min="1" max="1" width="14.28515625" style="20" customWidth="1"/>
    <col min="2" max="2" width="53.42578125" style="20" customWidth="1"/>
    <col min="3" max="16384" width="11.42578125" style="20"/>
  </cols>
  <sheetData>
    <row r="1" spans="1:7" s="30" customFormat="1" x14ac:dyDescent="0.2">
      <c r="A1" s="80" t="s">
        <v>1187</v>
      </c>
      <c r="C1" s="122"/>
      <c r="D1" s="122"/>
      <c r="E1" s="122"/>
      <c r="F1" s="122"/>
      <c r="G1" s="122"/>
    </row>
    <row r="2" spans="1:7" s="30" customFormat="1" ht="20.25" customHeight="1" thickBot="1" x14ac:dyDescent="0.25">
      <c r="B2" s="123"/>
      <c r="C2" s="80"/>
      <c r="D2" s="122"/>
      <c r="E2" s="122"/>
      <c r="F2" s="122"/>
      <c r="G2" s="122"/>
    </row>
    <row r="3" spans="1:7" s="80" customFormat="1" ht="13.5" customHeight="1" x14ac:dyDescent="0.2">
      <c r="A3" s="124" t="s">
        <v>2755</v>
      </c>
      <c r="B3" s="125" t="s">
        <v>2782</v>
      </c>
    </row>
    <row r="4" spans="1:7" ht="13.5" customHeight="1" x14ac:dyDescent="0.2">
      <c r="A4" s="120"/>
      <c r="B4" s="121"/>
    </row>
    <row r="5" spans="1:7" ht="13.5" customHeight="1" x14ac:dyDescent="0.2">
      <c r="A5" s="116"/>
      <c r="B5" s="117"/>
    </row>
    <row r="6" spans="1:7" ht="13.5" customHeight="1" x14ac:dyDescent="0.2">
      <c r="A6" s="116"/>
      <c r="B6" s="117"/>
    </row>
    <row r="7" spans="1:7" ht="13.5" customHeight="1" x14ac:dyDescent="0.2">
      <c r="A7" s="116"/>
      <c r="B7" s="117"/>
    </row>
    <row r="8" spans="1:7" ht="13.5" customHeight="1" x14ac:dyDescent="0.2">
      <c r="A8" s="116"/>
      <c r="B8" s="117"/>
    </row>
    <row r="9" spans="1:7" ht="13.5" customHeight="1" x14ac:dyDescent="0.2">
      <c r="A9" s="116"/>
      <c r="B9" s="117"/>
    </row>
    <row r="10" spans="1:7" ht="13.5" customHeight="1" x14ac:dyDescent="0.2">
      <c r="A10" s="116"/>
      <c r="B10" s="117"/>
    </row>
    <row r="11" spans="1:7" ht="13.5" customHeight="1" x14ac:dyDescent="0.2">
      <c r="A11" s="116"/>
      <c r="B11" s="117"/>
    </row>
    <row r="12" spans="1:7" ht="13.5" customHeight="1" x14ac:dyDescent="0.2">
      <c r="A12" s="116"/>
      <c r="B12" s="117"/>
    </row>
    <row r="13" spans="1:7" ht="13.5" customHeight="1" x14ac:dyDescent="0.2">
      <c r="A13" s="116"/>
      <c r="B13" s="117"/>
    </row>
    <row r="14" spans="1:7" ht="13.5" customHeight="1" x14ac:dyDescent="0.2">
      <c r="A14" s="116"/>
      <c r="B14" s="117"/>
    </row>
    <row r="15" spans="1:7" ht="13.5" customHeight="1" x14ac:dyDescent="0.2">
      <c r="A15" s="116"/>
      <c r="B15" s="117"/>
    </row>
    <row r="16" spans="1:7" ht="13.5" customHeight="1" x14ac:dyDescent="0.2">
      <c r="A16" s="116"/>
      <c r="B16" s="117"/>
    </row>
    <row r="17" spans="1:2" ht="13.5" customHeight="1" x14ac:dyDescent="0.2">
      <c r="A17" s="116"/>
      <c r="B17" s="117"/>
    </row>
    <row r="18" spans="1:2" ht="13.5" customHeight="1" x14ac:dyDescent="0.2">
      <c r="A18" s="116"/>
      <c r="B18" s="117"/>
    </row>
    <row r="19" spans="1:2" ht="13.5" customHeight="1" x14ac:dyDescent="0.2">
      <c r="A19" s="116"/>
      <c r="B19" s="117"/>
    </row>
    <row r="20" spans="1:2" ht="13.5" customHeight="1" x14ac:dyDescent="0.2">
      <c r="A20" s="116"/>
      <c r="B20" s="117"/>
    </row>
    <row r="21" spans="1:2" ht="13.5" customHeight="1" x14ac:dyDescent="0.2">
      <c r="A21" s="116"/>
      <c r="B21" s="117"/>
    </row>
    <row r="22" spans="1:2" ht="13.5" customHeight="1" x14ac:dyDescent="0.2">
      <c r="A22" s="116"/>
      <c r="B22" s="117"/>
    </row>
    <row r="23" spans="1:2" ht="13.5" customHeight="1" thickBot="1" x14ac:dyDescent="0.25">
      <c r="A23" s="118"/>
      <c r="B23" s="119"/>
    </row>
    <row r="488" spans="1:1" x14ac:dyDescent="0.2">
      <c r="A488" s="20" t="str">
        <f>IF(ISBLANK('TEns suppl.'!B4),"zz",'TEns suppl.'!B4)</f>
        <v>zz</v>
      </c>
    </row>
    <row r="489" spans="1:1" x14ac:dyDescent="0.2">
      <c r="A489" s="20" t="str">
        <f>IF(ISBLANK('TEns suppl.'!B5),"zz",'TEns suppl.'!B5)</f>
        <v>zz</v>
      </c>
    </row>
    <row r="490" spans="1:1" x14ac:dyDescent="0.2">
      <c r="A490" s="20" t="str">
        <f>IF(ISBLANK('TEns suppl.'!B6),"zz",'TEns suppl.'!B6)</f>
        <v>zz</v>
      </c>
    </row>
    <row r="491" spans="1:1" x14ac:dyDescent="0.2">
      <c r="A491" s="20" t="str">
        <f>IF(ISBLANK('TEns suppl.'!B7),"zz",'TEns suppl.'!B7)</f>
        <v>zz</v>
      </c>
    </row>
    <row r="492" spans="1:1" x14ac:dyDescent="0.2">
      <c r="A492" s="20" t="str">
        <f>IF(ISBLANK('TEns suppl.'!B8),"zz",'TEns suppl.'!B8)</f>
        <v>zz</v>
      </c>
    </row>
    <row r="493" spans="1:1" x14ac:dyDescent="0.2">
      <c r="A493" s="20" t="str">
        <f>IF(ISBLANK('TEns suppl.'!B9),"zz",'TEns suppl.'!B9)</f>
        <v>zz</v>
      </c>
    </row>
    <row r="494" spans="1:1" x14ac:dyDescent="0.2">
      <c r="A494" s="20" t="str">
        <f>IF(ISBLANK('TEns suppl.'!B10),"zz",'TEns suppl.'!B10)</f>
        <v>zz</v>
      </c>
    </row>
    <row r="495" spans="1:1" x14ac:dyDescent="0.2">
      <c r="A495" s="20" t="str">
        <f>IF(ISBLANK('TEns suppl.'!B11),"zz",'TEns suppl.'!B11)</f>
        <v>zz</v>
      </c>
    </row>
    <row r="496" spans="1:1" x14ac:dyDescent="0.2">
      <c r="A496" s="20" t="str">
        <f>IF(ISBLANK('TEns suppl.'!B12),"zz",'TEns suppl.'!B12)</f>
        <v>zz</v>
      </c>
    </row>
    <row r="497" spans="1:1" x14ac:dyDescent="0.2">
      <c r="A497" s="20" t="str">
        <f>IF(ISBLANK('TEns suppl.'!B13),"zz",'TEns suppl.'!B13)</f>
        <v>zz</v>
      </c>
    </row>
    <row r="498" spans="1:1" x14ac:dyDescent="0.2">
      <c r="A498" s="20" t="str">
        <f>IF(ISBLANK('TEns suppl.'!B14),"zz",'TEns suppl.'!B14)</f>
        <v>zz</v>
      </c>
    </row>
    <row r="499" spans="1:1" x14ac:dyDescent="0.2">
      <c r="A499" s="20" t="str">
        <f>IF(ISBLANK('TEns suppl.'!B15),"zz",'TEns suppl.'!B15)</f>
        <v>zz</v>
      </c>
    </row>
    <row r="500" spans="1:1" x14ac:dyDescent="0.2">
      <c r="A500" s="20" t="str">
        <f>IF(ISBLANK('TEns suppl.'!B16),"zz",'TEns suppl.'!B16)</f>
        <v>zz</v>
      </c>
    </row>
    <row r="501" spans="1:1" x14ac:dyDescent="0.2">
      <c r="A501" s="20" t="str">
        <f>IF(ISBLANK('TEns suppl.'!B17),"zz",'TEns suppl.'!B17)</f>
        <v>zz</v>
      </c>
    </row>
    <row r="502" spans="1:1" x14ac:dyDescent="0.2">
      <c r="A502" s="20" t="str">
        <f>IF(ISBLANK('TEns suppl.'!B18),"zz",'TEns suppl.'!B18)</f>
        <v>zz</v>
      </c>
    </row>
    <row r="503" spans="1:1" x14ac:dyDescent="0.2">
      <c r="A503" s="20" t="str">
        <f>IF(ISBLANK('TEns suppl.'!B19),"zz",'TEns suppl.'!B19)</f>
        <v>zz</v>
      </c>
    </row>
    <row r="504" spans="1:1" x14ac:dyDescent="0.2">
      <c r="A504" s="20" t="str">
        <f>IF(ISBLANK('TEns suppl.'!B20),"zz",'TEns suppl.'!B20)</f>
        <v>zz</v>
      </c>
    </row>
    <row r="505" spans="1:1" x14ac:dyDescent="0.2">
      <c r="A505" s="20" t="str">
        <f>IF(ISBLANK('TEns suppl.'!B21),"zz",'TEns suppl.'!B21)</f>
        <v>zz</v>
      </c>
    </row>
    <row r="506" spans="1:1" x14ac:dyDescent="0.2">
      <c r="A506" s="20" t="str">
        <f>IF(ISBLANK('TEns suppl.'!B22),"zz",'TEns suppl.'!B22)</f>
        <v>zz</v>
      </c>
    </row>
    <row r="507" spans="1:1" x14ac:dyDescent="0.2">
      <c r="A507" s="20" t="str">
        <f>IF(ISBLANK('TEns suppl.'!B23),"zz",'TEns suppl.'!B23)</f>
        <v>zz</v>
      </c>
    </row>
  </sheetData>
  <sheetProtection sheet="1" objects="1" scenarios="1"/>
  <phoneticPr fontId="16"/>
  <dataValidations xWindow="230" yWindow="613" count="2">
    <dataValidation allowBlank="1" showInputMessage="1" showErrorMessage="1" prompt="Code du type d'enseignement reçu par l'élève" sqref="A3" xr:uid="{00000000-0002-0000-0F00-000000000000}"/>
    <dataValidation allowBlank="1" showInputMessage="1" showErrorMessage="1" prompt="Type d'enseignement reçu par l'élève" sqref="B3" xr:uid="{00000000-0002-0000-0F00-000001000000}"/>
  </dataValidations>
  <pageMargins left="0.78740157499999996" right="0.78740157499999996" top="0.984251969" bottom="0.984251969" header="0.4921259845" footer="0.492125984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8">
    <tabColor indexed="42"/>
  </sheetPr>
  <dimension ref="A1:B507"/>
  <sheetViews>
    <sheetView showGridLines="0" showRowColHeaders="0" workbookViewId="0">
      <pane ySplit="3" topLeftCell="A4" activePane="bottomLeft" state="frozen"/>
      <selection activeCell="G39" sqref="G39"/>
      <selection pane="bottomLeft" activeCell="A2" sqref="A2"/>
    </sheetView>
  </sheetViews>
  <sheetFormatPr baseColWidth="10" defaultRowHeight="12.75" x14ac:dyDescent="0.2"/>
  <cols>
    <col min="1" max="1" width="6.42578125" style="84" customWidth="1"/>
    <col min="2" max="2" width="28.42578125" style="75" bestFit="1" customWidth="1"/>
    <col min="3" max="16384" width="11.42578125" style="75"/>
  </cols>
  <sheetData>
    <row r="1" spans="1:2" s="74" customFormat="1" x14ac:dyDescent="0.2">
      <c r="A1" s="56" t="s">
        <v>3426</v>
      </c>
    </row>
    <row r="2" spans="1:2" s="74" customFormat="1" x14ac:dyDescent="0.2">
      <c r="A2" s="83"/>
      <c r="B2" s="56"/>
    </row>
    <row r="3" spans="1:2" s="74" customFormat="1" ht="13.5" thickBot="1" x14ac:dyDescent="0.25">
      <c r="A3" s="162" t="s">
        <v>2755</v>
      </c>
      <c r="B3" s="188" t="s">
        <v>2788</v>
      </c>
    </row>
    <row r="4" spans="1:2" x14ac:dyDescent="0.2">
      <c r="A4" s="164">
        <f>IF(ISBLANK(Nomen.complète!AD4),"-",Nomen.complète!AD4)</f>
        <v>10</v>
      </c>
      <c r="B4" s="191" t="str">
        <f>IF(ISBLANK(Nomen.complète!AE4),"-",Nomen.complète!AE4)</f>
        <v>Plein temps</v>
      </c>
    </row>
    <row r="5" spans="1:2" x14ac:dyDescent="0.2">
      <c r="A5" s="164">
        <f>IF(ISBLANK(Nomen.complète!AD5),"-",Nomen.complète!AD5)</f>
        <v>20</v>
      </c>
      <c r="B5" s="191" t="str">
        <f>IF(ISBLANK(Nomen.complète!AE5),"-",Nomen.complète!AE5)</f>
        <v>Apprentissage professionnel</v>
      </c>
    </row>
    <row r="6" spans="1:2" x14ac:dyDescent="0.2">
      <c r="A6" s="164">
        <f>IF(ISBLANK(Nomen.complète!AD6),"-",Nomen.complète!AD6)</f>
        <v>30</v>
      </c>
      <c r="B6" s="191" t="str">
        <f>IF(ISBLANK(Nomen.complète!AE6),"-",Nomen.complète!AE6)</f>
        <v>Temps partiel</v>
      </c>
    </row>
    <row r="7" spans="1:2" x14ac:dyDescent="0.2">
      <c r="A7" s="164" t="str">
        <f>IF(ISBLANK(Nomen.complète!AD7),"-",Nomen.complète!AD7)</f>
        <v>-</v>
      </c>
      <c r="B7" s="191" t="str">
        <f>IF(ISBLANK(Nomen.complète!AE7),"-",Nomen.complète!AE7)</f>
        <v>-</v>
      </c>
    </row>
    <row r="8" spans="1:2" x14ac:dyDescent="0.2">
      <c r="A8" s="164" t="str">
        <f>IF(ISBLANK(Nomen.complète!AD8),"-",Nomen.complète!AD8)</f>
        <v>-</v>
      </c>
      <c r="B8" s="191" t="str">
        <f>IF(ISBLANK(Nomen.complète!AE8),"-",Nomen.complète!AE8)</f>
        <v>-</v>
      </c>
    </row>
    <row r="9" spans="1:2" x14ac:dyDescent="0.2">
      <c r="A9" s="164" t="str">
        <f>IF(ISBLANK(Nomen.complète!AD9),"-",Nomen.complète!AD9)</f>
        <v>-</v>
      </c>
      <c r="B9" s="191" t="str">
        <f>IF(ISBLANK(Nomen.complète!AE9),"-",Nomen.complète!AE9)</f>
        <v>-</v>
      </c>
    </row>
    <row r="10" spans="1:2" x14ac:dyDescent="0.2">
      <c r="A10" s="164" t="str">
        <f>IF(ISBLANK(Nomen.complète!AD10),"-",Nomen.complète!AD10)</f>
        <v>-</v>
      </c>
      <c r="B10" s="191" t="str">
        <f>IF(ISBLANK(Nomen.complète!AE10),"-",Nomen.complète!AE10)</f>
        <v>-</v>
      </c>
    </row>
    <row r="11" spans="1:2" x14ac:dyDescent="0.2">
      <c r="A11" s="164" t="str">
        <f>IF(ISBLANK(Nomen.complète!AD11),"-",Nomen.complète!AD11)</f>
        <v>-</v>
      </c>
      <c r="B11" s="191" t="str">
        <f>IF(ISBLANK(Nomen.complète!AE11),"-",Nomen.complète!AE11)</f>
        <v>-</v>
      </c>
    </row>
    <row r="12" spans="1:2" x14ac:dyDescent="0.2">
      <c r="A12" s="164" t="str">
        <f>IF(ISBLANK(Nomen.complète!AD12),"-",Nomen.complète!AD12)</f>
        <v>-</v>
      </c>
      <c r="B12" s="191" t="str">
        <f>IF(ISBLANK(Nomen.complète!AE12),"-",Nomen.complète!AE12)</f>
        <v>-</v>
      </c>
    </row>
    <row r="13" spans="1:2" x14ac:dyDescent="0.2">
      <c r="A13" s="164" t="str">
        <f>IF(ISBLANK(Nomen.complète!AD13),"-",Nomen.complète!AD13)</f>
        <v>-</v>
      </c>
      <c r="B13" s="191" t="str">
        <f>IF(ISBLANK(Nomen.complète!AE13),"-",Nomen.complète!AE13)</f>
        <v>-</v>
      </c>
    </row>
    <row r="14" spans="1:2" x14ac:dyDescent="0.2">
      <c r="A14" s="164" t="str">
        <f>IF(ISBLANK(Nomen.complète!AD14),"-",Nomen.complète!AD14)</f>
        <v>-</v>
      </c>
      <c r="B14" s="191" t="str">
        <f>IF(ISBLANK(Nomen.complète!AE14),"-",Nomen.complète!AE14)</f>
        <v>-</v>
      </c>
    </row>
    <row r="488" spans="1:1" x14ac:dyDescent="0.2">
      <c r="A488" s="84" t="str">
        <f>IF(ISBLANK('TEns suppl.'!B4),"zz",'TEns suppl.'!B4)</f>
        <v>zz</v>
      </c>
    </row>
    <row r="489" spans="1:1" x14ac:dyDescent="0.2">
      <c r="A489" s="84" t="str">
        <f>IF(ISBLANK('TEns suppl.'!B5),"zz",'TEns suppl.'!B5)</f>
        <v>zz</v>
      </c>
    </row>
    <row r="490" spans="1:1" x14ac:dyDescent="0.2">
      <c r="A490" s="84" t="str">
        <f>IF(ISBLANK('TEns suppl.'!B6),"zz",'TEns suppl.'!B6)</f>
        <v>zz</v>
      </c>
    </row>
    <row r="491" spans="1:1" x14ac:dyDescent="0.2">
      <c r="A491" s="84" t="str">
        <f>IF(ISBLANK('TEns suppl.'!B7),"zz",'TEns suppl.'!B7)</f>
        <v>zz</v>
      </c>
    </row>
    <row r="492" spans="1:1" x14ac:dyDescent="0.2">
      <c r="A492" s="84" t="str">
        <f>IF(ISBLANK('TEns suppl.'!B8),"zz",'TEns suppl.'!B8)</f>
        <v>zz</v>
      </c>
    </row>
    <row r="493" spans="1:1" x14ac:dyDescent="0.2">
      <c r="A493" s="84" t="str">
        <f>IF(ISBLANK('TEns suppl.'!B9),"zz",'TEns suppl.'!B9)</f>
        <v>zz</v>
      </c>
    </row>
    <row r="494" spans="1:1" x14ac:dyDescent="0.2">
      <c r="A494" s="84" t="str">
        <f>IF(ISBLANK('TEns suppl.'!B10),"zz",'TEns suppl.'!B10)</f>
        <v>zz</v>
      </c>
    </row>
    <row r="495" spans="1:1" x14ac:dyDescent="0.2">
      <c r="A495" s="84" t="str">
        <f>IF(ISBLANK('TEns suppl.'!B11),"zz",'TEns suppl.'!B11)</f>
        <v>zz</v>
      </c>
    </row>
    <row r="496" spans="1:1" x14ac:dyDescent="0.2">
      <c r="A496" s="84" t="str">
        <f>IF(ISBLANK('TEns suppl.'!B12),"zz",'TEns suppl.'!B12)</f>
        <v>zz</v>
      </c>
    </row>
    <row r="497" spans="1:1" x14ac:dyDescent="0.2">
      <c r="A497" s="84" t="str">
        <f>IF(ISBLANK('TEns suppl.'!B13),"zz",'TEns suppl.'!B13)</f>
        <v>zz</v>
      </c>
    </row>
    <row r="498" spans="1:1" x14ac:dyDescent="0.2">
      <c r="A498" s="84" t="str">
        <f>IF(ISBLANK('TEns suppl.'!B14),"zz",'TEns suppl.'!B14)</f>
        <v>zz</v>
      </c>
    </row>
    <row r="499" spans="1:1" x14ac:dyDescent="0.2">
      <c r="A499" s="84" t="str">
        <f>IF(ISBLANK('TEns suppl.'!B15),"zz",'TEns suppl.'!B15)</f>
        <v>zz</v>
      </c>
    </row>
    <row r="500" spans="1:1" x14ac:dyDescent="0.2">
      <c r="A500" s="84" t="str">
        <f>IF(ISBLANK('TEns suppl.'!B16),"zz",'TEns suppl.'!B16)</f>
        <v>zz</v>
      </c>
    </row>
    <row r="501" spans="1:1" x14ac:dyDescent="0.2">
      <c r="A501" s="84" t="str">
        <f>IF(ISBLANK('TEns suppl.'!B17),"zz",'TEns suppl.'!B17)</f>
        <v>zz</v>
      </c>
    </row>
    <row r="502" spans="1:1" x14ac:dyDescent="0.2">
      <c r="A502" s="84" t="str">
        <f>IF(ISBLANK('TEns suppl.'!B18),"zz",'TEns suppl.'!B18)</f>
        <v>zz</v>
      </c>
    </row>
    <row r="503" spans="1:1" x14ac:dyDescent="0.2">
      <c r="A503" s="84" t="str">
        <f>IF(ISBLANK('TEns suppl.'!B19),"zz",'TEns suppl.'!B19)</f>
        <v>zz</v>
      </c>
    </row>
    <row r="504" spans="1:1" x14ac:dyDescent="0.2">
      <c r="A504" s="84" t="str">
        <f>IF(ISBLANK('TEns suppl.'!B20),"zz",'TEns suppl.'!B20)</f>
        <v>zz</v>
      </c>
    </row>
    <row r="505" spans="1:1" x14ac:dyDescent="0.2">
      <c r="A505" s="84" t="str">
        <f>IF(ISBLANK('TEns suppl.'!B21),"zz",'TEns suppl.'!B21)</f>
        <v>zz</v>
      </c>
    </row>
    <row r="506" spans="1:1" x14ac:dyDescent="0.2">
      <c r="A506" s="84" t="str">
        <f>IF(ISBLANK('TEns suppl.'!B22),"zz",'TEns suppl.'!B22)</f>
        <v>zz</v>
      </c>
    </row>
    <row r="507" spans="1:1" x14ac:dyDescent="0.2">
      <c r="A507" s="84" t="str">
        <f>IF(ISBLANK('TEns suppl.'!B23),"zz",'TEns suppl.'!B23)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9">
    <tabColor indexed="42"/>
  </sheetPr>
  <dimension ref="A1:B507"/>
  <sheetViews>
    <sheetView showGridLines="0" showRowColHeaders="0" workbookViewId="0">
      <pane ySplit="3" topLeftCell="A4" activePane="bottomLeft" state="frozen"/>
      <selection activeCell="G39" sqref="G39"/>
      <selection pane="bottomLeft" activeCell="A2" sqref="A2"/>
    </sheetView>
  </sheetViews>
  <sheetFormatPr baseColWidth="10" defaultRowHeight="12.75" x14ac:dyDescent="0.2"/>
  <cols>
    <col min="1" max="1" width="7.42578125" style="84" customWidth="1"/>
    <col min="2" max="2" width="45.42578125" style="81" customWidth="1"/>
    <col min="3" max="16384" width="11.42578125" style="75"/>
  </cols>
  <sheetData>
    <row r="1" spans="1:2" s="74" customFormat="1" x14ac:dyDescent="0.2">
      <c r="A1" s="56" t="s">
        <v>3427</v>
      </c>
      <c r="B1" s="56"/>
    </row>
    <row r="2" spans="1:2" s="74" customFormat="1" x14ac:dyDescent="0.2">
      <c r="A2" s="56"/>
      <c r="B2" s="56"/>
    </row>
    <row r="3" spans="1:2" s="74" customFormat="1" ht="13.5" thickBot="1" x14ac:dyDescent="0.25">
      <c r="A3" s="180" t="s">
        <v>2755</v>
      </c>
      <c r="B3" s="168" t="s">
        <v>2789</v>
      </c>
    </row>
    <row r="4" spans="1:2" x14ac:dyDescent="0.2">
      <c r="A4" s="164">
        <f>IF(ISBLANK(Nomen.complète!AF4),"-",Nomen.complète!AF4)</f>
        <v>11</v>
      </c>
      <c r="B4" s="191" t="str">
        <f>IF(ISBLANK(Nomen.complète!AG4),"-",Nomen.complète!AG4)</f>
        <v>Programme d'enseignement régulier / Pas de mesures de pédagogie spécialisée</v>
      </c>
    </row>
    <row r="5" spans="1:2" x14ac:dyDescent="0.2">
      <c r="A5" s="164">
        <f>IF(ISBLANK(Nomen.complète!AF5),"-",Nomen.complète!AF5)</f>
        <v>12</v>
      </c>
      <c r="B5" s="191" t="str">
        <f>IF(ISBLANK(Nomen.complète!AG5),"-",Nomen.complète!AG5)</f>
        <v>Objectifs individuels (dans 1 - 2 branches) / Pas de mesures de pédagogie spécialisée</v>
      </c>
    </row>
    <row r="6" spans="1:2" x14ac:dyDescent="0.2">
      <c r="A6" s="164">
        <f>IF(ISBLANK(Nomen.complète!AF6),"-",Nomen.complète!AF6)</f>
        <v>13</v>
      </c>
      <c r="B6" s="191" t="str">
        <f>IF(ISBLANK(Nomen.complète!AG6),"-",Nomen.complète!AG6)</f>
        <v>Objectifs individuels (dans 3 branches ou plus) / Pas de mesures de pédagogie spécialisée</v>
      </c>
    </row>
    <row r="7" spans="1:2" x14ac:dyDescent="0.2">
      <c r="A7" s="164">
        <f>IF(ISBLANK(Nomen.complète!AF7),"-",Nomen.complète!AF7)</f>
        <v>21</v>
      </c>
      <c r="B7" s="191" t="str">
        <f>IF(ISBLANK(Nomen.complète!AG7),"-",Nomen.complète!AG7)</f>
        <v>Programme d'enseignement régulier / Mesures de pédagogie spécialisée ordinaires</v>
      </c>
    </row>
    <row r="8" spans="1:2" x14ac:dyDescent="0.2">
      <c r="A8" s="164">
        <f>IF(ISBLANK(Nomen.complète!AF8),"-",Nomen.complète!AF8)</f>
        <v>22</v>
      </c>
      <c r="B8" s="191" t="str">
        <f>IF(ISBLANK(Nomen.complète!AG8),"-",Nomen.complète!AG8)</f>
        <v>Objectifs individuels (dans 1 - 2 branches) / Mesures de pédagogie spécialisée ordinaires</v>
      </c>
    </row>
    <row r="9" spans="1:2" x14ac:dyDescent="0.2">
      <c r="A9" s="164">
        <f>IF(ISBLANK(Nomen.complète!AF9),"-",Nomen.complète!AF9)</f>
        <v>23</v>
      </c>
      <c r="B9" s="191" t="str">
        <f>IF(ISBLANK(Nomen.complète!AG9),"-",Nomen.complète!AG9)</f>
        <v>Objectifs individuels (dans 3 branches ou plus) / Mesures de pédagogie spécialisée ordinaires</v>
      </c>
    </row>
    <row r="10" spans="1:2" x14ac:dyDescent="0.2">
      <c r="A10" s="164">
        <f>IF(ISBLANK(Nomen.complète!AF10),"-",Nomen.complète!AF10)</f>
        <v>31</v>
      </c>
      <c r="B10" s="191" t="str">
        <f>IF(ISBLANK(Nomen.complète!AG10),"-",Nomen.complète!AG10)</f>
        <v>Programme d'enseignement régulier / Mesures de pédagogie spécialisée renforcées</v>
      </c>
    </row>
    <row r="11" spans="1:2" x14ac:dyDescent="0.2">
      <c r="A11" s="164">
        <f>IF(ISBLANK(Nomen.complète!AF11),"-",Nomen.complète!AF11)</f>
        <v>32</v>
      </c>
      <c r="B11" s="191" t="str">
        <f>IF(ISBLANK(Nomen.complète!AG11),"-",Nomen.complète!AG11)</f>
        <v>Objectifs individuels (dans 1 - 2 branches) / Mesures de pédagogie spécialisée renforcées</v>
      </c>
    </row>
    <row r="12" spans="1:2" x14ac:dyDescent="0.2">
      <c r="A12" s="164">
        <f>IF(ISBLANK(Nomen.complète!AF12),"-",Nomen.complète!AF12)</f>
        <v>33</v>
      </c>
      <c r="B12" s="191" t="str">
        <f>IF(ISBLANK(Nomen.complète!AG12),"-",Nomen.complète!AG12)</f>
        <v>Objectifs individuels (dans 3 branches ou plus) / Mesures de pédagogie spécialisée renforcées</v>
      </c>
    </row>
    <row r="13" spans="1:2" x14ac:dyDescent="0.2">
      <c r="A13" s="164">
        <f>IF(ISBLANK(Nomen.complète!AF13),"-",Nomen.complète!AF13)</f>
        <v>51</v>
      </c>
      <c r="B13" s="191" t="str">
        <f>IF(ISBLANK(Nomen.complète!AG13),"-",Nomen.complète!AG13)</f>
        <v>Programme d'enseignement régulier / Programme des écoles spécialisées</v>
      </c>
    </row>
    <row r="14" spans="1:2" x14ac:dyDescent="0.2">
      <c r="A14" s="164">
        <f>IF(ISBLANK(Nomen.complète!AF14),"-",Nomen.complète!AF14)</f>
        <v>52</v>
      </c>
      <c r="B14" s="191" t="str">
        <f>IF(ISBLANK(Nomen.complète!AG14),"-",Nomen.complète!AG14)</f>
        <v>Objectifs individuels (dans 1 - 2 branches) / Programme des écoles spécialisées</v>
      </c>
    </row>
    <row r="15" spans="1:2" x14ac:dyDescent="0.2">
      <c r="A15" s="164">
        <f>IF(ISBLANK(Nomen.complète!AF15),"-",Nomen.complète!AF15)</f>
        <v>53</v>
      </c>
      <c r="B15" s="191" t="str">
        <f>IF(ISBLANK(Nomen.complète!AG15),"-",Nomen.complète!AG15)</f>
        <v>Objectifs individuels (dans 3 branches ou plus) / Programme des écoles spécialisées</v>
      </c>
    </row>
    <row r="16" spans="1:2" x14ac:dyDescent="0.2">
      <c r="A16" s="164" t="str">
        <f>IF(ISBLANK(Nomen.complète!AF16),"-",Nomen.complète!AF16)</f>
        <v>-</v>
      </c>
      <c r="B16" s="191" t="str">
        <f>IF(ISBLANK(Nomen.complète!AG16),"-",Nomen.complète!AG16)</f>
        <v>-</v>
      </c>
    </row>
    <row r="17" spans="1:2" x14ac:dyDescent="0.2">
      <c r="A17" s="164" t="str">
        <f>IF(ISBLANK(Nomen.complète!AF17),"-",Nomen.complète!AF17)</f>
        <v>-</v>
      </c>
      <c r="B17" s="191" t="str">
        <f>IF(ISBLANK(Nomen.complète!AG17),"-",Nomen.complète!AG17)</f>
        <v>-</v>
      </c>
    </row>
    <row r="18" spans="1:2" x14ac:dyDescent="0.2">
      <c r="A18" s="164" t="str">
        <f>IF(ISBLANK(Nomen.complète!AF18),"-",Nomen.complète!AF18)</f>
        <v>-</v>
      </c>
      <c r="B18" s="191" t="str">
        <f>IF(ISBLANK(Nomen.complète!AG18),"-",Nomen.complète!AG18)</f>
        <v>-</v>
      </c>
    </row>
    <row r="19" spans="1:2" x14ac:dyDescent="0.2">
      <c r="A19" s="164" t="str">
        <f>IF(ISBLANK(Nomen.complète!AF19),"-",Nomen.complète!AF19)</f>
        <v>-</v>
      </c>
      <c r="B19" s="191" t="str">
        <f>IF(ISBLANK(Nomen.complète!AG19),"-",Nomen.complète!AG19)</f>
        <v>-</v>
      </c>
    </row>
    <row r="20" spans="1:2" x14ac:dyDescent="0.2">
      <c r="A20" s="164" t="str">
        <f>IF(ISBLANK(Nomen.complète!AF20),"-",Nomen.complète!AF20)</f>
        <v>-</v>
      </c>
      <c r="B20" s="191" t="str">
        <f>IF(ISBLANK(Nomen.complète!AG20),"-",Nomen.complète!AG20)</f>
        <v>-</v>
      </c>
    </row>
    <row r="21" spans="1:2" x14ac:dyDescent="0.2">
      <c r="A21" s="164" t="str">
        <f>IF(ISBLANK(Nomen.complète!AF21),"-",Nomen.complète!AF21)</f>
        <v>-</v>
      </c>
      <c r="B21" s="191" t="str">
        <f>IF(ISBLANK(Nomen.complète!AG21),"-",Nomen.complète!AG21)</f>
        <v>-</v>
      </c>
    </row>
    <row r="22" spans="1:2" x14ac:dyDescent="0.2">
      <c r="A22" s="164" t="str">
        <f>IF(ISBLANK(Nomen.complète!AF22),"-",Nomen.complète!AF22)</f>
        <v>-</v>
      </c>
      <c r="B22" s="191" t="str">
        <f>IF(ISBLANK(Nomen.complète!AG22),"-",Nomen.complète!AG22)</f>
        <v>-</v>
      </c>
    </row>
    <row r="23" spans="1:2" x14ac:dyDescent="0.2">
      <c r="A23" s="164" t="str">
        <f>IF(ISBLANK(Nomen.complète!AF23),"-",Nomen.complète!AF23)</f>
        <v>-</v>
      </c>
      <c r="B23" s="191" t="str">
        <f>IF(ISBLANK(Nomen.complète!AG23),"-",Nomen.complète!AG23)</f>
        <v>-</v>
      </c>
    </row>
    <row r="488" spans="2:2" x14ac:dyDescent="0.2">
      <c r="B488" s="81" t="str">
        <f>IF(ISBLANK('TEns suppl.'!B4),"zz",'TEns suppl.'!B4)</f>
        <v>zz</v>
      </c>
    </row>
    <row r="489" spans="2:2" x14ac:dyDescent="0.2">
      <c r="B489" s="81" t="str">
        <f>IF(ISBLANK('TEns suppl.'!B5),"zz",'TEns suppl.'!B5)</f>
        <v>zz</v>
      </c>
    </row>
    <row r="490" spans="2:2" x14ac:dyDescent="0.2">
      <c r="B490" s="81" t="str">
        <f>IF(ISBLANK('TEns suppl.'!B6),"zz",'TEns suppl.'!B6)</f>
        <v>zz</v>
      </c>
    </row>
    <row r="491" spans="2:2" x14ac:dyDescent="0.2">
      <c r="B491" s="81" t="str">
        <f>IF(ISBLANK('TEns suppl.'!B7),"zz",'TEns suppl.'!B7)</f>
        <v>zz</v>
      </c>
    </row>
    <row r="492" spans="2:2" x14ac:dyDescent="0.2">
      <c r="B492" s="81" t="str">
        <f>IF(ISBLANK('TEns suppl.'!B8),"zz",'TEns suppl.'!B8)</f>
        <v>zz</v>
      </c>
    </row>
    <row r="493" spans="2:2" x14ac:dyDescent="0.2">
      <c r="B493" s="81" t="str">
        <f>IF(ISBLANK('TEns suppl.'!B9),"zz",'TEns suppl.'!B9)</f>
        <v>zz</v>
      </c>
    </row>
    <row r="494" spans="2:2" x14ac:dyDescent="0.2">
      <c r="B494" s="81" t="str">
        <f>IF(ISBLANK('TEns suppl.'!B10),"zz",'TEns suppl.'!B10)</f>
        <v>zz</v>
      </c>
    </row>
    <row r="495" spans="2:2" x14ac:dyDescent="0.2">
      <c r="B495" s="81" t="str">
        <f>IF(ISBLANK('TEns suppl.'!B11),"zz",'TEns suppl.'!B11)</f>
        <v>zz</v>
      </c>
    </row>
    <row r="496" spans="2:2" x14ac:dyDescent="0.2">
      <c r="B496" s="81" t="str">
        <f>IF(ISBLANK('TEns suppl.'!B12),"zz",'TEns suppl.'!B12)</f>
        <v>zz</v>
      </c>
    </row>
    <row r="497" spans="2:2" x14ac:dyDescent="0.2">
      <c r="B497" s="81" t="str">
        <f>IF(ISBLANK('TEns suppl.'!B13),"zz",'TEns suppl.'!B13)</f>
        <v>zz</v>
      </c>
    </row>
    <row r="498" spans="2:2" x14ac:dyDescent="0.2">
      <c r="B498" s="81" t="str">
        <f>IF(ISBLANK('TEns suppl.'!B14),"zz",'TEns suppl.'!B14)</f>
        <v>zz</v>
      </c>
    </row>
    <row r="499" spans="2:2" x14ac:dyDescent="0.2">
      <c r="B499" s="81" t="str">
        <f>IF(ISBLANK('TEns suppl.'!B15),"zz",'TEns suppl.'!B15)</f>
        <v>zz</v>
      </c>
    </row>
    <row r="500" spans="2:2" x14ac:dyDescent="0.2">
      <c r="B500" s="81" t="str">
        <f>IF(ISBLANK('TEns suppl.'!B16),"zz",'TEns suppl.'!B16)</f>
        <v>zz</v>
      </c>
    </row>
    <row r="501" spans="2:2" x14ac:dyDescent="0.2">
      <c r="B501" s="81" t="str">
        <f>IF(ISBLANK('TEns suppl.'!B17),"zz",'TEns suppl.'!B17)</f>
        <v>zz</v>
      </c>
    </row>
    <row r="502" spans="2:2" x14ac:dyDescent="0.2">
      <c r="B502" s="81" t="str">
        <f>IF(ISBLANK('TEns suppl.'!B18),"zz",'TEns suppl.'!B18)</f>
        <v>zz</v>
      </c>
    </row>
    <row r="503" spans="2:2" x14ac:dyDescent="0.2">
      <c r="B503" s="81" t="str">
        <f>IF(ISBLANK('TEns suppl.'!B19),"zz",'TEns suppl.'!B19)</f>
        <v>zz</v>
      </c>
    </row>
    <row r="504" spans="2:2" x14ac:dyDescent="0.2">
      <c r="B504" s="81" t="str">
        <f>IF(ISBLANK('TEns suppl.'!B20),"zz",'TEns suppl.'!B20)</f>
        <v>zz</v>
      </c>
    </row>
    <row r="505" spans="2:2" x14ac:dyDescent="0.2">
      <c r="B505" s="81" t="str">
        <f>IF(ISBLANK('TEns suppl.'!B21),"zz",'TEns suppl.'!B21)</f>
        <v>zz</v>
      </c>
    </row>
    <row r="506" spans="2:2" x14ac:dyDescent="0.2">
      <c r="B506" s="81" t="str">
        <f>IF(ISBLANK('TEns suppl.'!B22),"zz",'TEns suppl.'!B22)</f>
        <v>zz</v>
      </c>
    </row>
    <row r="507" spans="2:2" x14ac:dyDescent="0.2">
      <c r="B507" s="81" t="str">
        <f>IF(ISBLANK('TEns suppl.'!B23),"zz",'TEns suppl.'!B23)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0">
    <tabColor indexed="42"/>
  </sheetPr>
  <dimension ref="A1:B507"/>
  <sheetViews>
    <sheetView showGridLines="0" showRowColHeaders="0" workbookViewId="0">
      <pane ySplit="3" topLeftCell="A4" activePane="bottomLeft" state="frozen"/>
      <selection activeCell="G39" sqref="G39"/>
      <selection pane="bottomLeft" activeCell="A2" sqref="A2"/>
    </sheetView>
  </sheetViews>
  <sheetFormatPr baseColWidth="10" defaultRowHeight="12.75" x14ac:dyDescent="0.2"/>
  <cols>
    <col min="1" max="1" width="7.42578125" style="76" customWidth="1"/>
    <col min="2" max="2" width="43" style="81" customWidth="1"/>
    <col min="3" max="16384" width="11.42578125" style="75"/>
  </cols>
  <sheetData>
    <row r="1" spans="1:2" s="74" customFormat="1" x14ac:dyDescent="0.2">
      <c r="A1" s="58" t="s">
        <v>1188</v>
      </c>
      <c r="B1" s="56"/>
    </row>
    <row r="2" spans="1:2" s="74" customFormat="1" x14ac:dyDescent="0.2">
      <c r="A2" s="72"/>
      <c r="B2" s="56"/>
    </row>
    <row r="3" spans="1:2" s="74" customFormat="1" ht="13.5" thickBot="1" x14ac:dyDescent="0.25">
      <c r="A3" s="180" t="s">
        <v>2755</v>
      </c>
      <c r="B3" s="168" t="s">
        <v>1189</v>
      </c>
    </row>
    <row r="4" spans="1:2" x14ac:dyDescent="0.2">
      <c r="A4" s="164">
        <f>IF(ISBLANK(Nomen.complète!AH4),"-",Nomen.complète!AH4)</f>
        <v>0</v>
      </c>
      <c r="B4" s="191" t="str">
        <f>IF(ISBLANK(Nomen.complète!AI4),"-",Nomen.complète!AI4)</f>
        <v>Pas de formation MP1</v>
      </c>
    </row>
    <row r="5" spans="1:2" x14ac:dyDescent="0.2">
      <c r="A5" s="164">
        <f>IF(ISBLANK(Nomen.complète!AH5),"-",Nomen.complète!AH5)</f>
        <v>30</v>
      </c>
      <c r="B5" s="191" t="str">
        <f>IF(ISBLANK(Nomen.complète!AI5),"-",Nomen.complète!AI5)</f>
        <v>MP1 Technique, architecture et sciences de la vie - sans variante</v>
      </c>
    </row>
    <row r="6" spans="1:2" x14ac:dyDescent="0.2">
      <c r="A6" s="164">
        <f>IF(ISBLANK(Nomen.complète!AH6),"-",Nomen.complète!AH6)</f>
        <v>31</v>
      </c>
      <c r="B6" s="191" t="str">
        <f>IF(ISBLANK(Nomen.complète!AI6),"-",Nomen.complète!AI6)</f>
        <v>MP1 Technique, architecture et sciences de la vie - variante chimie ou biologie</v>
      </c>
    </row>
    <row r="7" spans="1:2" x14ac:dyDescent="0.2">
      <c r="A7" s="164">
        <f>IF(ISBLANK(Nomen.complète!AH7),"-",Nomen.complète!AH7)</f>
        <v>41</v>
      </c>
      <c r="B7" s="191" t="str">
        <f>IF(ISBLANK(Nomen.complète!AI7),"-",Nomen.complète!AI7)</f>
        <v>MP1 Economie et services - type économie</v>
      </c>
    </row>
    <row r="8" spans="1:2" x14ac:dyDescent="0.2">
      <c r="A8" s="164">
        <f>IF(ISBLANK(Nomen.complète!AH8),"-",Nomen.complète!AH8)</f>
        <v>42</v>
      </c>
      <c r="B8" s="191" t="str">
        <f>IF(ISBLANK(Nomen.complète!AI8),"-",Nomen.complète!AI8)</f>
        <v>MP1 Economie et services - type services</v>
      </c>
    </row>
    <row r="9" spans="1:2" x14ac:dyDescent="0.2">
      <c r="A9" s="164">
        <f>IF(ISBLANK(Nomen.complète!AH9),"-",Nomen.complète!AH9)</f>
        <v>50</v>
      </c>
      <c r="B9" s="191" t="str">
        <f>IF(ISBLANK(Nomen.complète!AI9),"-",Nomen.complète!AI9)</f>
        <v>MP1 Arts visuels et arts appliqués</v>
      </c>
    </row>
    <row r="10" spans="1:2" x14ac:dyDescent="0.2">
      <c r="A10" s="164">
        <f>IF(ISBLANK(Nomen.complète!AH10),"-",Nomen.complète!AH10)</f>
        <v>70</v>
      </c>
      <c r="B10" s="191" t="str">
        <f>IF(ISBLANK(Nomen.complète!AI10),"-",Nomen.complète!AI10)</f>
        <v>MP1 Nature, paysage et alimentation</v>
      </c>
    </row>
    <row r="11" spans="1:2" x14ac:dyDescent="0.2">
      <c r="A11" s="164">
        <f>IF(ISBLANK(Nomen.complète!AH11),"-",Nomen.complète!AH11)</f>
        <v>81</v>
      </c>
      <c r="B11" s="191" t="str">
        <f>IF(ISBLANK(Nomen.complète!AI11),"-",Nomen.complète!AI11)</f>
        <v>MP1 Santé et social - variante sciences naturelles</v>
      </c>
    </row>
    <row r="12" spans="1:2" x14ac:dyDescent="0.2">
      <c r="A12" s="164">
        <f>IF(ISBLANK(Nomen.complète!AH12),"-",Nomen.complète!AH12)</f>
        <v>82</v>
      </c>
      <c r="B12" s="191" t="str">
        <f>IF(ISBLANK(Nomen.complète!AI12),"-",Nomen.complète!AI12)</f>
        <v>MP1 Santé et social - variante économie et droit</v>
      </c>
    </row>
    <row r="13" spans="1:2" x14ac:dyDescent="0.2">
      <c r="A13" s="164" t="str">
        <f>IF(ISBLANK(Nomen.complète!AH13),"-",Nomen.complète!AH13)</f>
        <v>-</v>
      </c>
      <c r="B13" s="191" t="str">
        <f>IF(ISBLANK(Nomen.complète!AI13),"-",Nomen.complète!AI13)</f>
        <v>-</v>
      </c>
    </row>
    <row r="14" spans="1:2" x14ac:dyDescent="0.2">
      <c r="A14" s="164" t="str">
        <f>IF(ISBLANK(Nomen.complète!AH14),"-",Nomen.complète!AH14)</f>
        <v>-</v>
      </c>
      <c r="B14" s="191" t="str">
        <f>IF(ISBLANK(Nomen.complète!AI14),"-",Nomen.complète!AI14)</f>
        <v>-</v>
      </c>
    </row>
    <row r="15" spans="1:2" x14ac:dyDescent="0.2">
      <c r="A15" s="164" t="str">
        <f>IF(ISBLANK(Nomen.complète!AH15),"-",Nomen.complète!AH15)</f>
        <v>-</v>
      </c>
      <c r="B15" s="191" t="str">
        <f>IF(ISBLANK(Nomen.complète!AI15),"-",Nomen.complète!AI15)</f>
        <v>-</v>
      </c>
    </row>
    <row r="16" spans="1:2" x14ac:dyDescent="0.2">
      <c r="A16" s="164" t="str">
        <f>IF(ISBLANK(Nomen.complète!AH16),"-",Nomen.complète!AH16)</f>
        <v>-</v>
      </c>
      <c r="B16" s="191" t="str">
        <f>IF(ISBLANK(Nomen.complète!AI16),"-",Nomen.complète!AI16)</f>
        <v>-</v>
      </c>
    </row>
    <row r="17" spans="1:2" x14ac:dyDescent="0.2">
      <c r="A17" s="164" t="str">
        <f>IF(ISBLANK(Nomen.complète!AH17),"-",Nomen.complète!AH17)</f>
        <v>-</v>
      </c>
      <c r="B17" s="191" t="str">
        <f>IF(ISBLANK(Nomen.complète!AI17),"-",Nomen.complète!AI17)</f>
        <v>-</v>
      </c>
    </row>
    <row r="18" spans="1:2" x14ac:dyDescent="0.2">
      <c r="A18" s="164" t="str">
        <f>IF(ISBLANK(Nomen.complète!AH18),"-",Nomen.complète!AH18)</f>
        <v>-</v>
      </c>
      <c r="B18" s="191" t="str">
        <f>IF(ISBLANK(Nomen.complète!AI18),"-",Nomen.complète!AI18)</f>
        <v>-</v>
      </c>
    </row>
    <row r="19" spans="1:2" x14ac:dyDescent="0.2">
      <c r="A19" s="164" t="str">
        <f>IF(ISBLANK(Nomen.complète!AH19),"-",Nomen.complète!AH19)</f>
        <v>-</v>
      </c>
      <c r="B19" s="191" t="str">
        <f>IF(ISBLANK(Nomen.complète!AI19),"-",Nomen.complète!AI19)</f>
        <v>-</v>
      </c>
    </row>
    <row r="488" spans="2:2" x14ac:dyDescent="0.2">
      <c r="B488" s="81" t="str">
        <f>IF(ISBLANK('TEns suppl.'!B4),"zz",'TEns suppl.'!B4)</f>
        <v>zz</v>
      </c>
    </row>
    <row r="489" spans="2:2" x14ac:dyDescent="0.2">
      <c r="B489" s="81" t="str">
        <f>IF(ISBLANK('TEns suppl.'!B5),"zz",'TEns suppl.'!B5)</f>
        <v>zz</v>
      </c>
    </row>
    <row r="490" spans="2:2" x14ac:dyDescent="0.2">
      <c r="B490" s="81" t="str">
        <f>IF(ISBLANK('TEns suppl.'!B6),"zz",'TEns suppl.'!B6)</f>
        <v>zz</v>
      </c>
    </row>
    <row r="491" spans="2:2" x14ac:dyDescent="0.2">
      <c r="B491" s="81" t="str">
        <f>IF(ISBLANK('TEns suppl.'!B7),"zz",'TEns suppl.'!B7)</f>
        <v>zz</v>
      </c>
    </row>
    <row r="492" spans="2:2" x14ac:dyDescent="0.2">
      <c r="B492" s="81" t="str">
        <f>IF(ISBLANK('TEns suppl.'!B8),"zz",'TEns suppl.'!B8)</f>
        <v>zz</v>
      </c>
    </row>
    <row r="493" spans="2:2" x14ac:dyDescent="0.2">
      <c r="B493" s="81" t="str">
        <f>IF(ISBLANK('TEns suppl.'!B9),"zz",'TEns suppl.'!B9)</f>
        <v>zz</v>
      </c>
    </row>
    <row r="494" spans="2:2" x14ac:dyDescent="0.2">
      <c r="B494" s="81" t="str">
        <f>IF(ISBLANK('TEns suppl.'!B10),"zz",'TEns suppl.'!B10)</f>
        <v>zz</v>
      </c>
    </row>
    <row r="495" spans="2:2" x14ac:dyDescent="0.2">
      <c r="B495" s="81" t="str">
        <f>IF(ISBLANK('TEns suppl.'!B11),"zz",'TEns suppl.'!B11)</f>
        <v>zz</v>
      </c>
    </row>
    <row r="496" spans="2:2" x14ac:dyDescent="0.2">
      <c r="B496" s="81" t="str">
        <f>IF(ISBLANK('TEns suppl.'!B12),"zz",'TEns suppl.'!B12)</f>
        <v>zz</v>
      </c>
    </row>
    <row r="497" spans="2:2" x14ac:dyDescent="0.2">
      <c r="B497" s="81" t="str">
        <f>IF(ISBLANK('TEns suppl.'!B13),"zz",'TEns suppl.'!B13)</f>
        <v>zz</v>
      </c>
    </row>
    <row r="498" spans="2:2" x14ac:dyDescent="0.2">
      <c r="B498" s="81" t="str">
        <f>IF(ISBLANK('TEns suppl.'!B14),"zz",'TEns suppl.'!B14)</f>
        <v>zz</v>
      </c>
    </row>
    <row r="499" spans="2:2" x14ac:dyDescent="0.2">
      <c r="B499" s="81" t="str">
        <f>IF(ISBLANK('TEns suppl.'!B15),"zz",'TEns suppl.'!B15)</f>
        <v>zz</v>
      </c>
    </row>
    <row r="500" spans="2:2" x14ac:dyDescent="0.2">
      <c r="B500" s="81" t="str">
        <f>IF(ISBLANK('TEns suppl.'!B16),"zz",'TEns suppl.'!B16)</f>
        <v>zz</v>
      </c>
    </row>
    <row r="501" spans="2:2" x14ac:dyDescent="0.2">
      <c r="B501" s="81" t="str">
        <f>IF(ISBLANK('TEns suppl.'!B17),"zz",'TEns suppl.'!B17)</f>
        <v>zz</v>
      </c>
    </row>
    <row r="502" spans="2:2" x14ac:dyDescent="0.2">
      <c r="B502" s="81" t="str">
        <f>IF(ISBLANK('TEns suppl.'!B18),"zz",'TEns suppl.'!B18)</f>
        <v>zz</v>
      </c>
    </row>
    <row r="503" spans="2:2" x14ac:dyDescent="0.2">
      <c r="B503" s="81" t="str">
        <f>IF(ISBLANK('TEns suppl.'!B19),"zz",'TEns suppl.'!B19)</f>
        <v>zz</v>
      </c>
    </row>
    <row r="504" spans="2:2" x14ac:dyDescent="0.2">
      <c r="B504" s="81" t="str">
        <f>IF(ISBLANK('TEns suppl.'!B20),"zz",'TEns suppl.'!B20)</f>
        <v>zz</v>
      </c>
    </row>
    <row r="505" spans="2:2" x14ac:dyDescent="0.2">
      <c r="B505" s="81" t="str">
        <f>IF(ISBLANK('TEns suppl.'!B21),"zz",'TEns suppl.'!B21)</f>
        <v>zz</v>
      </c>
    </row>
    <row r="506" spans="2:2" x14ac:dyDescent="0.2">
      <c r="B506" s="81" t="str">
        <f>IF(ISBLANK('TEns suppl.'!B22),"zz",'TEns suppl.'!B22)</f>
        <v>zz</v>
      </c>
    </row>
    <row r="507" spans="2:2" x14ac:dyDescent="0.2">
      <c r="B507" s="81" t="str">
        <f>IF(ISBLANK('TEns suppl.'!B23),"zz",'TEns suppl.'!B23)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5:F509"/>
  <sheetViews>
    <sheetView showGridLines="0" showRowColHeaders="0" workbookViewId="0">
      <selection activeCell="B10" sqref="B10:D10"/>
    </sheetView>
  </sheetViews>
  <sheetFormatPr baseColWidth="10" defaultRowHeight="21.75" customHeight="1" x14ac:dyDescent="0.2"/>
  <cols>
    <col min="1" max="1" width="70.42578125" style="26" customWidth="1"/>
    <col min="2" max="2" width="8.140625" style="26" customWidth="1"/>
    <col min="3" max="3" width="9.140625" style="26" customWidth="1"/>
    <col min="4" max="4" width="17.28515625" style="26" customWidth="1"/>
    <col min="5" max="5" width="7.140625" style="26" customWidth="1"/>
    <col min="6" max="6" width="18.7109375" style="26" customWidth="1"/>
    <col min="7" max="7" width="32.140625" style="26" customWidth="1"/>
    <col min="8" max="16384" width="11.42578125" style="26"/>
  </cols>
  <sheetData>
    <row r="5" spans="1:6" ht="21.75" customHeight="1" x14ac:dyDescent="0.2">
      <c r="A5" s="151" t="s">
        <v>5012</v>
      </c>
    </row>
    <row r="7" spans="1:6" ht="21.75" customHeight="1" x14ac:dyDescent="0.2">
      <c r="E7" s="55" t="s">
        <v>4224</v>
      </c>
    </row>
    <row r="8" spans="1:6" ht="21.75" customHeight="1" x14ac:dyDescent="0.2">
      <c r="A8" s="26" t="s">
        <v>3507</v>
      </c>
      <c r="B8" s="233" t="s">
        <v>2578</v>
      </c>
      <c r="C8" s="234"/>
      <c r="D8" s="235"/>
      <c r="E8" s="108"/>
      <c r="F8" s="220">
        <f>IF(B8&lt;&gt;"-",IF(INDEX(codekt,MATCH(B8,libkt,0))&lt;&gt;"",INDEX(codekt,MATCH(B8,libkt,0)),""),"")</f>
        <v>22</v>
      </c>
    </row>
    <row r="10" spans="1:6" ht="21.75" customHeight="1" x14ac:dyDescent="0.2">
      <c r="A10" s="26" t="s">
        <v>1413</v>
      </c>
      <c r="B10" s="236" t="s">
        <v>4430</v>
      </c>
      <c r="C10" s="237"/>
      <c r="D10" s="238"/>
    </row>
    <row r="11" spans="1:6" s="27" customFormat="1" ht="21.75" customHeight="1" x14ac:dyDescent="0.2">
      <c r="B11" s="28"/>
      <c r="C11" s="28"/>
      <c r="D11" s="28"/>
    </row>
    <row r="12" spans="1:6" ht="21.75" customHeight="1" x14ac:dyDescent="0.2">
      <c r="A12" s="26" t="s">
        <v>1412</v>
      </c>
      <c r="B12" s="236">
        <v>2023</v>
      </c>
      <c r="C12" s="238"/>
    </row>
    <row r="14" spans="1:6" ht="21.75" customHeight="1" x14ac:dyDescent="0.2">
      <c r="B14" s="239"/>
      <c r="C14" s="239"/>
    </row>
    <row r="15" spans="1:6" ht="21.75" customHeight="1" x14ac:dyDescent="0.2">
      <c r="A15" s="26" t="s">
        <v>3508</v>
      </c>
      <c r="B15" s="29">
        <f>COUNTIF('Institut - Classes'!A11:A310,"Erreur")+COUNTIF('Institut - Classes'!A11:A310,"Incomplet")+COUNTIF('Données élèves'!C5:C1004,"Erreur")+COUNTIF('Données élèves'!C5:C1004,"Incomplet")+('Institut - Classes'!F4="")+AND('Institut - Classes'!C8&gt;0,'Données élèves'!H2&lt;&gt;'Institut - Classes'!C8)</f>
        <v>0</v>
      </c>
      <c r="C15" s="232" t="str">
        <f>IF(B15=0,"Fichier prêt à l'export","Attention erreur")</f>
        <v>Fichier prêt à l'export</v>
      </c>
      <c r="D15" s="232"/>
      <c r="E15" s="232"/>
      <c r="F15" s="232"/>
    </row>
    <row r="18" spans="1:2" ht="21.75" customHeight="1" x14ac:dyDescent="0.25">
      <c r="A18" s="59" t="s">
        <v>1414</v>
      </c>
      <c r="B18" s="75"/>
    </row>
    <row r="19" spans="1:2" ht="18" customHeight="1" x14ac:dyDescent="0.2">
      <c r="A19" s="192" t="s">
        <v>1415</v>
      </c>
      <c r="B19" s="192">
        <f>SUM('Institut - Classes'!H11:H310)</f>
        <v>0</v>
      </c>
    </row>
    <row r="20" spans="1:2" ht="18" customHeight="1" x14ac:dyDescent="0.2">
      <c r="A20" s="192" t="s">
        <v>1416</v>
      </c>
      <c r="B20" s="192">
        <f>SUM('Données élèves'!AS5:AS1004)</f>
        <v>0</v>
      </c>
    </row>
    <row r="490" spans="2:2" ht="21.75" customHeight="1" x14ac:dyDescent="0.2">
      <c r="B490" s="26" t="str">
        <f>IF(ISBLANK('TEns suppl.'!B4),"zz",'TEns suppl.'!B4)</f>
        <v>zz</v>
      </c>
    </row>
    <row r="491" spans="2:2" ht="21.75" customHeight="1" x14ac:dyDescent="0.2">
      <c r="B491" s="26" t="str">
        <f>IF(ISBLANK('TEns suppl.'!B5),"zz",'TEns suppl.'!B5)</f>
        <v>zz</v>
      </c>
    </row>
    <row r="492" spans="2:2" ht="21.75" customHeight="1" x14ac:dyDescent="0.2">
      <c r="B492" s="26" t="str">
        <f>IF(ISBLANK('TEns suppl.'!B6),"zz",'TEns suppl.'!B6)</f>
        <v>zz</v>
      </c>
    </row>
    <row r="493" spans="2:2" ht="21.75" customHeight="1" x14ac:dyDescent="0.2">
      <c r="B493" s="26" t="str">
        <f>IF(ISBLANK('TEns suppl.'!B7),"zz",'TEns suppl.'!B7)</f>
        <v>zz</v>
      </c>
    </row>
    <row r="494" spans="2:2" ht="21.75" customHeight="1" x14ac:dyDescent="0.2">
      <c r="B494" s="26" t="str">
        <f>IF(ISBLANK('TEns suppl.'!B8),"zz",'TEns suppl.'!B8)</f>
        <v>zz</v>
      </c>
    </row>
    <row r="495" spans="2:2" ht="21.75" customHeight="1" x14ac:dyDescent="0.2">
      <c r="B495" s="26" t="str">
        <f>IF(ISBLANK('TEns suppl.'!B9),"zz",'TEns suppl.'!B9)</f>
        <v>zz</v>
      </c>
    </row>
    <row r="496" spans="2:2" ht="21.75" customHeight="1" x14ac:dyDescent="0.2">
      <c r="B496" s="26" t="str">
        <f>IF(ISBLANK('TEns suppl.'!B10),"zz",'TEns suppl.'!B10)</f>
        <v>zz</v>
      </c>
    </row>
    <row r="497" spans="2:2" ht="21.75" customHeight="1" x14ac:dyDescent="0.2">
      <c r="B497" s="26" t="str">
        <f>IF(ISBLANK('TEns suppl.'!B11),"zz",'TEns suppl.'!B11)</f>
        <v>zz</v>
      </c>
    </row>
    <row r="498" spans="2:2" ht="21.75" customHeight="1" x14ac:dyDescent="0.2">
      <c r="B498" s="26" t="str">
        <f>IF(ISBLANK('TEns suppl.'!B12),"zz",'TEns suppl.'!B12)</f>
        <v>zz</v>
      </c>
    </row>
    <row r="499" spans="2:2" ht="21.75" customHeight="1" x14ac:dyDescent="0.2">
      <c r="B499" s="26" t="str">
        <f>IF(ISBLANK('TEns suppl.'!B13),"zz",'TEns suppl.'!B13)</f>
        <v>zz</v>
      </c>
    </row>
    <row r="500" spans="2:2" ht="21.75" customHeight="1" x14ac:dyDescent="0.2">
      <c r="B500" s="26" t="str">
        <f>IF(ISBLANK('TEns suppl.'!B14),"zz",'TEns suppl.'!B14)</f>
        <v>zz</v>
      </c>
    </row>
    <row r="501" spans="2:2" ht="21.75" customHeight="1" x14ac:dyDescent="0.2">
      <c r="B501" s="26" t="str">
        <f>IF(ISBLANK('TEns suppl.'!B15),"zz",'TEns suppl.'!B15)</f>
        <v>zz</v>
      </c>
    </row>
    <row r="502" spans="2:2" ht="21.75" customHeight="1" x14ac:dyDescent="0.2">
      <c r="B502" s="26" t="str">
        <f>IF(ISBLANK('TEns suppl.'!B16),"zz",'TEns suppl.'!B16)</f>
        <v>zz</v>
      </c>
    </row>
    <row r="503" spans="2:2" ht="21.75" customHeight="1" x14ac:dyDescent="0.2">
      <c r="B503" s="26" t="str">
        <f>IF(ISBLANK('TEns suppl.'!B17),"zz",'TEns suppl.'!B17)</f>
        <v>zz</v>
      </c>
    </row>
    <row r="504" spans="2:2" ht="21.75" customHeight="1" x14ac:dyDescent="0.2">
      <c r="B504" s="26" t="str">
        <f>IF(ISBLANK('TEns suppl.'!B18),"zz",'TEns suppl.'!B18)</f>
        <v>zz</v>
      </c>
    </row>
    <row r="505" spans="2:2" ht="21.75" customHeight="1" x14ac:dyDescent="0.2">
      <c r="B505" s="26" t="str">
        <f>IF(ISBLANK('TEns suppl.'!B19),"zz",'TEns suppl.'!B19)</f>
        <v>zz</v>
      </c>
    </row>
    <row r="506" spans="2:2" ht="21.75" customHeight="1" x14ac:dyDescent="0.2">
      <c r="B506" s="26" t="str">
        <f>IF(ISBLANK('TEns suppl.'!B20),"zz",'TEns suppl.'!B20)</f>
        <v>zz</v>
      </c>
    </row>
    <row r="507" spans="2:2" ht="21.75" customHeight="1" x14ac:dyDescent="0.2">
      <c r="B507" s="26" t="str">
        <f>IF(ISBLANK('TEns suppl.'!B21),"zz",'TEns suppl.'!B21)</f>
        <v>zz</v>
      </c>
    </row>
    <row r="508" spans="2:2" ht="21.75" customHeight="1" x14ac:dyDescent="0.2">
      <c r="B508" s="26" t="str">
        <f>IF(ISBLANK('TEns suppl.'!B22),"zz",'TEns suppl.'!B22)</f>
        <v>zz</v>
      </c>
    </row>
    <row r="509" spans="2:2" ht="21.75" customHeight="1" x14ac:dyDescent="0.2">
      <c r="B509" s="26" t="str">
        <f>IF(ISBLANK('TEns suppl.'!B23),"zz",'TEns suppl.'!B23)</f>
        <v>zz</v>
      </c>
    </row>
  </sheetData>
  <sheetProtection sheet="1"/>
  <mergeCells count="5">
    <mergeCell ref="C15:F15"/>
    <mergeCell ref="B8:D8"/>
    <mergeCell ref="B10:D10"/>
    <mergeCell ref="B12:C12"/>
    <mergeCell ref="B14:C14"/>
  </mergeCells>
  <phoneticPr fontId="16"/>
  <conditionalFormatting sqref="C15:F15">
    <cfRule type="expression" dxfId="40" priority="1" stopIfTrue="1">
      <formula>(B15=0)</formula>
    </cfRule>
    <cfRule type="expression" dxfId="39" priority="2" stopIfTrue="1">
      <formula>(B15&gt;0)</formula>
    </cfRule>
  </conditionalFormatting>
  <conditionalFormatting sqref="B15">
    <cfRule type="expression" dxfId="38" priority="3" stopIfTrue="1">
      <formula>(B15=0)</formula>
    </cfRule>
    <cfRule type="expression" dxfId="37" priority="4" stopIfTrue="1">
      <formula>(B15&gt;0)</formula>
    </cfRule>
  </conditionalFormatting>
  <dataValidations count="3">
    <dataValidation type="textLength" allowBlank="1" showInputMessage="1" showErrorMessage="1" error="Le format du texte introduit n'est pas correct (max 20 caract.)" sqref="B10:D10" xr:uid="{00000000-0002-0000-0100-000000000000}">
      <formula1>0</formula1>
      <formula2>20</formula2>
    </dataValidation>
    <dataValidation type="whole" allowBlank="1" showInputMessage="1" showErrorMessage="1" error="Valeur incorrecte" sqref="B12:C12" xr:uid="{00000000-0002-0000-0100-000001000000}">
      <formula1>1900</formula1>
      <formula2>2100</formula2>
    </dataValidation>
    <dataValidation type="list" allowBlank="1" showInputMessage="1" showErrorMessage="1" sqref="B8:D8" xr:uid="{00000000-0002-0000-0100-000002000000}">
      <formula1>libkt</formula1>
    </dataValidation>
  </dataValidations>
  <pageMargins left="0.78740157499999996" right="0.78740157499999996" top="0.984251969" bottom="0.984251969" header="0.4921259845" footer="0.4921259845"/>
  <pageSetup paperSize="9" orientation="portrait"/>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1"/>
  <dimension ref="A1:AJ3669"/>
  <sheetViews>
    <sheetView workbookViewId="0">
      <selection activeCell="A2" sqref="A2"/>
    </sheetView>
  </sheetViews>
  <sheetFormatPr baseColWidth="10" defaultRowHeight="12.75" x14ac:dyDescent="0.2"/>
  <cols>
    <col min="1" max="1" width="5.42578125" style="6" customWidth="1"/>
    <col min="2" max="2" width="19.42578125" style="6" customWidth="1"/>
    <col min="3" max="3" width="5.140625" style="6" customWidth="1"/>
    <col min="4" max="4" width="8.28515625" style="7" customWidth="1"/>
    <col min="5" max="5" width="13.28515625" style="7" customWidth="1"/>
    <col min="6" max="6" width="83.28515625" style="7" customWidth="1"/>
    <col min="7" max="7" width="10.28515625" style="6" customWidth="1"/>
    <col min="8" max="8" width="43.28515625" style="6" customWidth="1"/>
    <col min="9" max="9" width="9.42578125" style="7" customWidth="1"/>
    <col min="10" max="10" width="29.42578125" style="7" customWidth="1"/>
    <col min="11" max="11" width="5.42578125" style="6" customWidth="1"/>
    <col min="12" max="12" width="17.42578125" style="6" customWidth="1"/>
    <col min="13" max="13" width="5.85546875" style="7" customWidth="1"/>
    <col min="14" max="14" width="41.42578125" style="7" customWidth="1"/>
    <col min="15" max="15" width="5.7109375" style="6" customWidth="1"/>
    <col min="16" max="16" width="47.28515625" style="6" bestFit="1" customWidth="1"/>
    <col min="17" max="17" width="5.28515625" style="7" customWidth="1"/>
    <col min="18" max="18" width="10.140625" style="7" customWidth="1"/>
    <col min="19" max="19" width="22.28515625" style="7" bestFit="1" customWidth="1"/>
    <col min="20" max="20" width="9.7109375" style="6" customWidth="1"/>
    <col min="21" max="21" width="64.28515625" style="6" customWidth="1"/>
    <col min="22" max="22" width="9.7109375" style="7" customWidth="1"/>
    <col min="23" max="23" width="61.42578125" style="7" bestFit="1" customWidth="1"/>
    <col min="24" max="24" width="6.42578125" style="203" bestFit="1" customWidth="1"/>
    <col min="25" max="26" width="7.140625" style="203" bestFit="1" customWidth="1"/>
    <col min="27" max="27" width="7.7109375" style="203" bestFit="1" customWidth="1"/>
    <col min="28" max="29" width="8" style="203" bestFit="1" customWidth="1"/>
    <col min="30" max="30" width="6" style="6" customWidth="1"/>
    <col min="31" max="31" width="25" style="6" customWidth="1"/>
    <col min="32" max="32" width="5.42578125" style="7" customWidth="1"/>
    <col min="33" max="33" width="80.5703125" style="7" bestFit="1" customWidth="1"/>
    <col min="34" max="34" width="5.42578125" style="6" customWidth="1"/>
    <col min="35" max="35" width="67" style="6" bestFit="1" customWidth="1"/>
    <col min="36" max="36" width="11.42578125" style="7"/>
    <col min="37" max="16384" width="11.42578125" style="5"/>
  </cols>
  <sheetData>
    <row r="1" spans="1:36" x14ac:dyDescent="0.2">
      <c r="A1" s="3" t="s">
        <v>3414</v>
      </c>
      <c r="B1" s="3"/>
      <c r="C1" s="3"/>
      <c r="D1" s="4" t="s">
        <v>3415</v>
      </c>
      <c r="E1" s="4"/>
      <c r="F1" s="4" t="s">
        <v>3415</v>
      </c>
      <c r="G1" s="3" t="s">
        <v>3416</v>
      </c>
      <c r="H1" s="3"/>
      <c r="I1" s="4" t="s">
        <v>2153</v>
      </c>
      <c r="J1" s="4"/>
      <c r="K1" s="3" t="s">
        <v>3421</v>
      </c>
      <c r="L1" s="3"/>
      <c r="M1" s="4" t="s">
        <v>3422</v>
      </c>
      <c r="N1" s="4"/>
      <c r="O1" s="3" t="s">
        <v>688</v>
      </c>
      <c r="P1" s="3"/>
      <c r="Q1" s="4" t="s">
        <v>2739</v>
      </c>
      <c r="R1" s="4"/>
      <c r="S1" s="4"/>
      <c r="T1" s="3" t="s">
        <v>3145</v>
      </c>
      <c r="U1" s="3"/>
      <c r="V1" s="4" t="s">
        <v>3802</v>
      </c>
      <c r="W1" s="4"/>
      <c r="X1" s="201"/>
      <c r="Y1" s="201"/>
      <c r="Z1" s="201"/>
      <c r="AA1" s="201"/>
      <c r="AB1" s="201"/>
      <c r="AC1" s="201"/>
      <c r="AD1" s="3" t="s">
        <v>3426</v>
      </c>
      <c r="AE1" s="3"/>
      <c r="AF1" s="4" t="s">
        <v>3427</v>
      </c>
      <c r="AG1" s="4"/>
      <c r="AH1" s="3" t="s">
        <v>3428</v>
      </c>
      <c r="AI1" s="3"/>
      <c r="AJ1" s="4" t="s">
        <v>2579</v>
      </c>
    </row>
    <row r="3" spans="1:36" x14ac:dyDescent="0.2">
      <c r="A3" s="8" t="s">
        <v>2755</v>
      </c>
      <c r="B3" s="8" t="s">
        <v>3429</v>
      </c>
      <c r="C3" s="8"/>
      <c r="D3" s="8" t="s">
        <v>3430</v>
      </c>
      <c r="E3" s="9" t="s">
        <v>2755</v>
      </c>
      <c r="F3" s="8" t="s">
        <v>3431</v>
      </c>
      <c r="G3" s="10" t="s">
        <v>2755</v>
      </c>
      <c r="H3" s="11" t="s">
        <v>3432</v>
      </c>
      <c r="I3" s="8" t="s">
        <v>2755</v>
      </c>
      <c r="J3" s="8" t="s">
        <v>3433</v>
      </c>
      <c r="K3" s="8" t="s">
        <v>2755</v>
      </c>
      <c r="L3" s="8" t="s">
        <v>3434</v>
      </c>
      <c r="M3" s="8" t="s">
        <v>2755</v>
      </c>
      <c r="N3" s="8" t="s">
        <v>3435</v>
      </c>
      <c r="O3" s="8" t="s">
        <v>2755</v>
      </c>
      <c r="P3" s="8" t="s">
        <v>2780</v>
      </c>
      <c r="Q3" s="8" t="s">
        <v>2755</v>
      </c>
      <c r="R3" s="8" t="s">
        <v>1020</v>
      </c>
      <c r="S3" s="8" t="s">
        <v>2781</v>
      </c>
      <c r="T3" s="8" t="s">
        <v>2755</v>
      </c>
      <c r="U3" s="8" t="s">
        <v>2782</v>
      </c>
      <c r="V3" s="12" t="s">
        <v>2755</v>
      </c>
      <c r="W3" s="11" t="s">
        <v>2782</v>
      </c>
      <c r="X3" s="107" t="s">
        <v>2783</v>
      </c>
      <c r="Y3" s="107" t="s">
        <v>2784</v>
      </c>
      <c r="Z3" s="107" t="s">
        <v>2785</v>
      </c>
      <c r="AA3" s="107" t="s">
        <v>2786</v>
      </c>
      <c r="AB3" s="107" t="s">
        <v>4586</v>
      </c>
      <c r="AC3" s="107" t="s">
        <v>2787</v>
      </c>
      <c r="AD3" s="8" t="s">
        <v>2755</v>
      </c>
      <c r="AE3" s="8" t="s">
        <v>2788</v>
      </c>
      <c r="AF3" s="8" t="s">
        <v>2755</v>
      </c>
      <c r="AG3" s="8" t="s">
        <v>2789</v>
      </c>
      <c r="AH3" s="8" t="s">
        <v>2755</v>
      </c>
      <c r="AI3" s="8" t="s">
        <v>2790</v>
      </c>
      <c r="AJ3" s="13" t="s">
        <v>2791</v>
      </c>
    </row>
    <row r="4" spans="1:36" x14ac:dyDescent="0.2">
      <c r="A4" s="14">
        <v>1</v>
      </c>
      <c r="B4" s="14" t="s">
        <v>2792</v>
      </c>
      <c r="C4" s="216" t="s">
        <v>4403</v>
      </c>
      <c r="D4" s="7" t="s">
        <v>2267</v>
      </c>
      <c r="E4" s="15">
        <v>51255647</v>
      </c>
      <c r="F4" s="15" t="s">
        <v>5017</v>
      </c>
      <c r="G4" s="6">
        <v>99990000</v>
      </c>
      <c r="H4" s="16" t="s">
        <v>4587</v>
      </c>
      <c r="I4" s="15" t="s">
        <v>2793</v>
      </c>
      <c r="J4" s="15" t="s">
        <v>2580</v>
      </c>
      <c r="K4" s="14">
        <v>1</v>
      </c>
      <c r="L4" s="14" t="s">
        <v>4225</v>
      </c>
      <c r="M4" s="17">
        <v>8100</v>
      </c>
      <c r="N4" s="17" t="s">
        <v>2581</v>
      </c>
      <c r="O4" s="6">
        <v>110</v>
      </c>
      <c r="P4" s="6" t="s">
        <v>2582</v>
      </c>
      <c r="Q4" s="7">
        <v>8207</v>
      </c>
      <c r="S4" s="7" t="s">
        <v>1393</v>
      </c>
      <c r="T4" s="6">
        <v>0</v>
      </c>
      <c r="U4" s="6" t="s">
        <v>2901</v>
      </c>
      <c r="V4" s="202">
        <v>0</v>
      </c>
      <c r="W4" s="7" t="s">
        <v>2901</v>
      </c>
      <c r="X4" s="203">
        <v>0</v>
      </c>
      <c r="Y4" s="203">
        <v>0</v>
      </c>
      <c r="Z4" s="203">
        <v>0</v>
      </c>
      <c r="AA4" s="203">
        <v>0</v>
      </c>
      <c r="AB4" s="203">
        <v>0</v>
      </c>
      <c r="AC4" s="203">
        <v>0</v>
      </c>
      <c r="AD4" s="14">
        <v>10</v>
      </c>
      <c r="AE4" s="14" t="s">
        <v>2583</v>
      </c>
      <c r="AF4" s="15">
        <v>11</v>
      </c>
      <c r="AG4" s="15" t="s">
        <v>4617</v>
      </c>
      <c r="AH4" s="14">
        <v>0</v>
      </c>
      <c r="AI4" s="14" t="s">
        <v>2584</v>
      </c>
      <c r="AJ4" s="7">
        <v>1</v>
      </c>
    </row>
    <row r="5" spans="1:36" x14ac:dyDescent="0.2">
      <c r="A5" s="14">
        <v>2</v>
      </c>
      <c r="B5" s="14" t="s">
        <v>2585</v>
      </c>
      <c r="C5" s="216" t="s">
        <v>4404</v>
      </c>
      <c r="D5" s="7" t="s">
        <v>2267</v>
      </c>
      <c r="E5" s="15">
        <v>40810810</v>
      </c>
      <c r="F5" s="15" t="s">
        <v>5018</v>
      </c>
      <c r="H5" s="16"/>
      <c r="I5" s="221" t="s">
        <v>4431</v>
      </c>
      <c r="J5" s="15" t="s">
        <v>2588</v>
      </c>
      <c r="K5" s="14">
        <v>2</v>
      </c>
      <c r="L5" s="14" t="s">
        <v>4226</v>
      </c>
      <c r="M5" s="17">
        <v>8501</v>
      </c>
      <c r="N5" s="17" t="s">
        <v>1708</v>
      </c>
      <c r="O5" s="6">
        <v>120</v>
      </c>
      <c r="P5" s="6" t="s">
        <v>2586</v>
      </c>
      <c r="Q5" s="7">
        <v>8212</v>
      </c>
      <c r="S5" s="7" t="s">
        <v>3261</v>
      </c>
      <c r="T5" s="6">
        <v>8100</v>
      </c>
      <c r="U5" s="6" t="s">
        <v>5183</v>
      </c>
      <c r="V5" s="202">
        <v>8100</v>
      </c>
      <c r="W5" s="7" t="s">
        <v>5183</v>
      </c>
      <c r="X5" s="203">
        <v>14</v>
      </c>
      <c r="Y5" s="203">
        <v>18</v>
      </c>
      <c r="Z5" s="203">
        <v>12</v>
      </c>
      <c r="AA5" s="203">
        <v>12</v>
      </c>
      <c r="AB5" s="203">
        <v>0</v>
      </c>
      <c r="AC5" s="203">
        <v>0</v>
      </c>
      <c r="AD5" s="14">
        <v>20</v>
      </c>
      <c r="AE5" s="14" t="s">
        <v>1799</v>
      </c>
      <c r="AF5" s="15">
        <v>12</v>
      </c>
      <c r="AG5" s="15" t="s">
        <v>4618</v>
      </c>
      <c r="AH5" s="14">
        <v>30</v>
      </c>
      <c r="AI5" s="228" t="s">
        <v>4636</v>
      </c>
      <c r="AJ5" s="7">
        <v>2</v>
      </c>
    </row>
    <row r="6" spans="1:36" x14ac:dyDescent="0.2">
      <c r="A6" s="14">
        <v>3</v>
      </c>
      <c r="B6" s="14" t="s">
        <v>2587</v>
      </c>
      <c r="C6" s="216" t="s">
        <v>4405</v>
      </c>
      <c r="D6" s="7" t="s">
        <v>2267</v>
      </c>
      <c r="E6" s="15">
        <v>73159847</v>
      </c>
      <c r="F6" s="15" t="s">
        <v>5019</v>
      </c>
      <c r="H6" s="16"/>
      <c r="I6" s="15" t="s">
        <v>850</v>
      </c>
      <c r="J6" s="15" t="s">
        <v>851</v>
      </c>
      <c r="M6" s="17">
        <v>8349</v>
      </c>
      <c r="N6" s="17" t="s">
        <v>3333</v>
      </c>
      <c r="O6" s="6">
        <v>130</v>
      </c>
      <c r="P6" s="6" t="s">
        <v>1705</v>
      </c>
      <c r="Q6" s="7">
        <v>8218</v>
      </c>
      <c r="S6" s="7" t="s">
        <v>2716</v>
      </c>
      <c r="T6" s="6">
        <v>10152</v>
      </c>
      <c r="U6" s="6" t="s">
        <v>5184</v>
      </c>
      <c r="V6" s="202">
        <v>10152</v>
      </c>
      <c r="W6" s="7" t="s">
        <v>5184</v>
      </c>
      <c r="X6" s="203">
        <v>15</v>
      </c>
      <c r="Y6" s="203">
        <v>65</v>
      </c>
      <c r="Z6" s="203">
        <v>1</v>
      </c>
      <c r="AA6" s="203">
        <v>1</v>
      </c>
      <c r="AB6" s="203">
        <v>0</v>
      </c>
      <c r="AC6" s="203">
        <v>0</v>
      </c>
      <c r="AD6" s="14">
        <v>30</v>
      </c>
      <c r="AE6" s="14" t="s">
        <v>2589</v>
      </c>
      <c r="AF6" s="15">
        <v>13</v>
      </c>
      <c r="AG6" s="15" t="s">
        <v>4619</v>
      </c>
      <c r="AH6" s="14">
        <v>31</v>
      </c>
      <c r="AI6" s="228" t="s">
        <v>4637</v>
      </c>
      <c r="AJ6" s="7">
        <v>3</v>
      </c>
    </row>
    <row r="7" spans="1:36" x14ac:dyDescent="0.2">
      <c r="A7" s="14">
        <v>4</v>
      </c>
      <c r="B7" s="14" t="s">
        <v>1707</v>
      </c>
      <c r="C7" s="216" t="s">
        <v>4406</v>
      </c>
      <c r="D7" s="7" t="s">
        <v>2267</v>
      </c>
      <c r="E7" s="15">
        <v>86571785</v>
      </c>
      <c r="F7" s="15" t="s">
        <v>5020</v>
      </c>
      <c r="H7" s="16"/>
      <c r="I7" s="15"/>
      <c r="J7" s="15"/>
      <c r="M7" s="17">
        <v>8201</v>
      </c>
      <c r="N7" s="17" t="s">
        <v>3336</v>
      </c>
      <c r="O7" s="6">
        <v>140</v>
      </c>
      <c r="P7" s="6" t="s">
        <v>493</v>
      </c>
      <c r="Q7" s="7">
        <v>8222</v>
      </c>
      <c r="S7" s="7" t="s">
        <v>1032</v>
      </c>
      <c r="T7" s="6">
        <v>65</v>
      </c>
      <c r="U7" s="6" t="s">
        <v>5185</v>
      </c>
      <c r="V7" s="202">
        <v>65</v>
      </c>
      <c r="W7" s="7" t="s">
        <v>5185</v>
      </c>
      <c r="X7" s="203">
        <v>15</v>
      </c>
      <c r="Y7" s="203">
        <v>65</v>
      </c>
      <c r="Z7" s="203">
        <v>1</v>
      </c>
      <c r="AA7" s="203">
        <v>1</v>
      </c>
      <c r="AB7" s="203">
        <v>0</v>
      </c>
      <c r="AC7" s="203">
        <v>0</v>
      </c>
      <c r="AF7" s="15">
        <v>21</v>
      </c>
      <c r="AG7" s="15" t="s">
        <v>4620</v>
      </c>
      <c r="AH7" s="6">
        <v>41</v>
      </c>
      <c r="AI7" s="229" t="s">
        <v>4638</v>
      </c>
      <c r="AJ7" s="7">
        <v>4</v>
      </c>
    </row>
    <row r="8" spans="1:36" x14ac:dyDescent="0.2">
      <c r="A8" s="14">
        <v>5</v>
      </c>
      <c r="B8" s="14" t="s">
        <v>3330</v>
      </c>
      <c r="C8" s="216" t="s">
        <v>4407</v>
      </c>
      <c r="D8" s="7" t="s">
        <v>2267</v>
      </c>
      <c r="E8" s="15">
        <v>61864017</v>
      </c>
      <c r="F8" s="15" t="s">
        <v>5021</v>
      </c>
      <c r="H8" s="16"/>
      <c r="M8" s="17">
        <v>8304</v>
      </c>
      <c r="N8" s="17" t="s">
        <v>3340</v>
      </c>
      <c r="O8" s="6">
        <v>330</v>
      </c>
      <c r="P8" s="6" t="s">
        <v>3331</v>
      </c>
      <c r="Q8" s="7">
        <v>8229</v>
      </c>
      <c r="S8" s="7" t="s">
        <v>2154</v>
      </c>
      <c r="T8" s="6">
        <v>6020</v>
      </c>
      <c r="U8" s="6" t="s">
        <v>5186</v>
      </c>
      <c r="V8" s="202">
        <v>6020</v>
      </c>
      <c r="W8" s="7" t="s">
        <v>5186</v>
      </c>
      <c r="X8" s="203">
        <v>7</v>
      </c>
      <c r="Y8" s="203">
        <v>14</v>
      </c>
      <c r="Z8" s="203">
        <v>5</v>
      </c>
      <c r="AA8" s="203">
        <v>8</v>
      </c>
      <c r="AB8" s="203">
        <v>0</v>
      </c>
      <c r="AC8" s="203">
        <v>0</v>
      </c>
      <c r="AF8" s="7">
        <v>22</v>
      </c>
      <c r="AG8" s="7" t="s">
        <v>4621</v>
      </c>
      <c r="AH8" s="6">
        <v>42</v>
      </c>
      <c r="AI8" s="229" t="s">
        <v>4639</v>
      </c>
      <c r="AJ8" s="7">
        <v>5</v>
      </c>
    </row>
    <row r="9" spans="1:36" x14ac:dyDescent="0.2">
      <c r="A9" s="14">
        <v>6</v>
      </c>
      <c r="B9" s="14" t="s">
        <v>3332</v>
      </c>
      <c r="C9" s="216" t="s">
        <v>4408</v>
      </c>
      <c r="D9" s="7" t="s">
        <v>2267</v>
      </c>
      <c r="E9" s="15">
        <v>10041395</v>
      </c>
      <c r="F9" s="15" t="s">
        <v>5022</v>
      </c>
      <c r="H9" s="16"/>
      <c r="M9" s="17">
        <v>8207</v>
      </c>
      <c r="N9" s="17" t="s">
        <v>1393</v>
      </c>
      <c r="O9" s="6">
        <v>410</v>
      </c>
      <c r="P9" s="6" t="s">
        <v>494</v>
      </c>
      <c r="Q9" s="7">
        <v>4551</v>
      </c>
      <c r="R9" s="7">
        <v>15442</v>
      </c>
      <c r="S9" s="7" t="s">
        <v>2794</v>
      </c>
      <c r="T9" s="6">
        <v>10151</v>
      </c>
      <c r="U9" s="6" t="s">
        <v>5187</v>
      </c>
      <c r="V9" s="202">
        <v>10151</v>
      </c>
      <c r="W9" s="7" t="s">
        <v>5187</v>
      </c>
      <c r="X9" s="203">
        <v>15</v>
      </c>
      <c r="Y9" s="203">
        <v>65</v>
      </c>
      <c r="Z9" s="203">
        <v>1</v>
      </c>
      <c r="AA9" s="203">
        <v>1</v>
      </c>
      <c r="AB9" s="203">
        <v>0</v>
      </c>
      <c r="AC9" s="203">
        <v>0</v>
      </c>
      <c r="AF9" s="7">
        <v>23</v>
      </c>
      <c r="AG9" s="7" t="s">
        <v>4622</v>
      </c>
      <c r="AH9" s="6">
        <v>50</v>
      </c>
      <c r="AI9" s="6" t="s">
        <v>4632</v>
      </c>
      <c r="AJ9" s="7">
        <v>6</v>
      </c>
    </row>
    <row r="10" spans="1:36" x14ac:dyDescent="0.2">
      <c r="A10" s="14">
        <v>7</v>
      </c>
      <c r="B10" s="14" t="s">
        <v>3335</v>
      </c>
      <c r="C10" s="216" t="s">
        <v>4409</v>
      </c>
      <c r="D10" s="7" t="s">
        <v>2267</v>
      </c>
      <c r="E10" s="15">
        <v>40746432</v>
      </c>
      <c r="F10" s="15" t="s">
        <v>5023</v>
      </c>
      <c r="H10" s="16"/>
      <c r="M10" s="17">
        <v>8202</v>
      </c>
      <c r="N10" s="17" t="s">
        <v>3343</v>
      </c>
      <c r="O10" s="6">
        <v>210</v>
      </c>
      <c r="P10" s="6" t="s">
        <v>3334</v>
      </c>
      <c r="Q10" s="7">
        <v>4001</v>
      </c>
      <c r="R10" s="7">
        <v>15385</v>
      </c>
      <c r="S10" s="7" t="s">
        <v>1704</v>
      </c>
      <c r="T10" s="6">
        <v>3004</v>
      </c>
      <c r="U10" s="6" t="s">
        <v>5188</v>
      </c>
      <c r="V10" s="202">
        <v>3004</v>
      </c>
      <c r="W10" s="7" t="s">
        <v>5188</v>
      </c>
      <c r="X10" s="203">
        <v>3</v>
      </c>
      <c r="Y10" s="203">
        <v>18</v>
      </c>
      <c r="Z10" s="203">
        <v>1</v>
      </c>
      <c r="AA10" s="203">
        <v>12</v>
      </c>
      <c r="AB10" s="203">
        <v>0</v>
      </c>
      <c r="AC10" s="203">
        <v>0</v>
      </c>
      <c r="AF10" s="7">
        <v>31</v>
      </c>
      <c r="AG10" s="7" t="s">
        <v>4623</v>
      </c>
      <c r="AH10" s="6">
        <v>70</v>
      </c>
      <c r="AI10" s="6" t="s">
        <v>4633</v>
      </c>
      <c r="AJ10" s="7">
        <v>7</v>
      </c>
    </row>
    <row r="11" spans="1:36" x14ac:dyDescent="0.2">
      <c r="A11" s="14">
        <v>8</v>
      </c>
      <c r="B11" s="14" t="s">
        <v>3338</v>
      </c>
      <c r="C11" s="216" t="s">
        <v>4410</v>
      </c>
      <c r="D11" s="7" t="s">
        <v>2267</v>
      </c>
      <c r="E11" s="15">
        <v>72276948</v>
      </c>
      <c r="F11" s="15" t="s">
        <v>5024</v>
      </c>
      <c r="H11" s="16"/>
      <c r="M11" s="17">
        <v>8305</v>
      </c>
      <c r="N11" s="17" t="s">
        <v>1396</v>
      </c>
      <c r="O11" s="6">
        <v>420</v>
      </c>
      <c r="P11" s="6" t="s">
        <v>3337</v>
      </c>
      <c r="Q11" s="7">
        <v>301</v>
      </c>
      <c r="R11" s="7">
        <v>14995</v>
      </c>
      <c r="S11" s="7" t="s">
        <v>1706</v>
      </c>
      <c r="T11" s="6">
        <v>3003</v>
      </c>
      <c r="U11" s="6" t="s">
        <v>5189</v>
      </c>
      <c r="V11" s="202">
        <v>3003</v>
      </c>
      <c r="W11" s="7" t="s">
        <v>5189</v>
      </c>
      <c r="X11" s="203">
        <v>3</v>
      </c>
      <c r="Y11" s="203">
        <v>17</v>
      </c>
      <c r="Z11" s="203">
        <v>1</v>
      </c>
      <c r="AA11" s="203">
        <v>11</v>
      </c>
      <c r="AB11" s="203">
        <v>0</v>
      </c>
      <c r="AC11" s="203">
        <v>0</v>
      </c>
      <c r="AF11" s="7">
        <v>32</v>
      </c>
      <c r="AG11" s="7" t="s">
        <v>4624</v>
      </c>
      <c r="AH11" s="6">
        <v>81</v>
      </c>
      <c r="AI11" s="6" t="s">
        <v>4634</v>
      </c>
      <c r="AJ11" s="7">
        <v>8</v>
      </c>
    </row>
    <row r="12" spans="1:36" x14ac:dyDescent="0.2">
      <c r="A12" s="14">
        <v>9</v>
      </c>
      <c r="B12" s="14" t="s">
        <v>3339</v>
      </c>
      <c r="C12" s="216" t="s">
        <v>4411</v>
      </c>
      <c r="D12" s="7" t="s">
        <v>2267</v>
      </c>
      <c r="E12" s="15">
        <v>52786187</v>
      </c>
      <c r="F12" s="15" t="s">
        <v>5025</v>
      </c>
      <c r="H12" s="16"/>
      <c r="M12" s="17">
        <v>8442</v>
      </c>
      <c r="N12" s="17" t="s">
        <v>3352</v>
      </c>
      <c r="O12" s="6">
        <v>431</v>
      </c>
      <c r="P12" s="6" t="s">
        <v>495</v>
      </c>
      <c r="Q12" s="7">
        <v>4271</v>
      </c>
      <c r="R12" s="7">
        <v>11738</v>
      </c>
      <c r="S12" s="7" t="s">
        <v>1709</v>
      </c>
      <c r="T12" s="6">
        <v>10122</v>
      </c>
      <c r="U12" s="6" t="s">
        <v>5190</v>
      </c>
      <c r="V12" s="202">
        <v>10122</v>
      </c>
      <c r="W12" s="7" t="s">
        <v>5190</v>
      </c>
      <c r="X12" s="203">
        <v>15</v>
      </c>
      <c r="Y12" s="203">
        <v>65</v>
      </c>
      <c r="Z12" s="203">
        <v>1</v>
      </c>
      <c r="AA12" s="203">
        <v>1</v>
      </c>
      <c r="AB12" s="203">
        <v>0</v>
      </c>
      <c r="AC12" s="203">
        <v>0</v>
      </c>
      <c r="AF12" s="7">
        <v>33</v>
      </c>
      <c r="AG12" s="7" t="s">
        <v>4625</v>
      </c>
      <c r="AH12" s="6">
        <v>82</v>
      </c>
      <c r="AI12" s="6" t="s">
        <v>4635</v>
      </c>
      <c r="AJ12" s="7">
        <v>9</v>
      </c>
    </row>
    <row r="13" spans="1:36" x14ac:dyDescent="0.2">
      <c r="A13" s="14">
        <v>10</v>
      </c>
      <c r="B13" s="14" t="s">
        <v>1392</v>
      </c>
      <c r="C13" s="216" t="s">
        <v>4412</v>
      </c>
      <c r="D13" s="7" t="s">
        <v>2267</v>
      </c>
      <c r="E13" s="15">
        <v>40047299</v>
      </c>
      <c r="F13" s="15" t="s">
        <v>5026</v>
      </c>
      <c r="H13" s="16"/>
      <c r="M13" s="17">
        <v>8535</v>
      </c>
      <c r="N13" s="17" t="s">
        <v>3356</v>
      </c>
      <c r="O13" s="6">
        <v>431</v>
      </c>
      <c r="P13" s="6" t="s">
        <v>496</v>
      </c>
      <c r="R13" s="7">
        <v>16284</v>
      </c>
      <c r="S13" s="7" t="s">
        <v>4696</v>
      </c>
      <c r="T13" s="6">
        <v>10123</v>
      </c>
      <c r="U13" s="6" t="s">
        <v>5191</v>
      </c>
      <c r="V13" s="202">
        <v>10123</v>
      </c>
      <c r="W13" s="7" t="s">
        <v>5191</v>
      </c>
      <c r="X13" s="203">
        <v>15</v>
      </c>
      <c r="Y13" s="203">
        <v>65</v>
      </c>
      <c r="Z13" s="203">
        <v>1</v>
      </c>
      <c r="AA13" s="203">
        <v>1</v>
      </c>
      <c r="AB13" s="203">
        <v>0</v>
      </c>
      <c r="AC13" s="203">
        <v>0</v>
      </c>
      <c r="AF13" s="7">
        <v>51</v>
      </c>
      <c r="AG13" s="7" t="s">
        <v>4651</v>
      </c>
      <c r="AI13" s="229"/>
      <c r="AJ13" s="7">
        <v>10</v>
      </c>
    </row>
    <row r="14" spans="1:36" x14ac:dyDescent="0.2">
      <c r="A14" s="14">
        <v>11</v>
      </c>
      <c r="B14" s="14" t="s">
        <v>3342</v>
      </c>
      <c r="C14" s="216" t="s">
        <v>4413</v>
      </c>
      <c r="D14" s="7" t="s">
        <v>2267</v>
      </c>
      <c r="E14" s="15">
        <v>40670066</v>
      </c>
      <c r="F14" s="15" t="s">
        <v>5027</v>
      </c>
      <c r="H14" s="16"/>
      <c r="M14" s="17">
        <v>8401</v>
      </c>
      <c r="N14" s="17" t="s">
        <v>3358</v>
      </c>
      <c r="O14" s="6">
        <v>250</v>
      </c>
      <c r="P14" s="6" t="s">
        <v>497</v>
      </c>
      <c r="Q14" s="7">
        <v>321</v>
      </c>
      <c r="R14" s="7">
        <v>15007</v>
      </c>
      <c r="S14" s="7" t="s">
        <v>2809</v>
      </c>
      <c r="T14" s="6">
        <v>1023</v>
      </c>
      <c r="U14" s="6" t="s">
        <v>5192</v>
      </c>
      <c r="V14" s="202">
        <v>1023</v>
      </c>
      <c r="W14" s="7" t="s">
        <v>5192</v>
      </c>
      <c r="X14" s="203">
        <v>15</v>
      </c>
      <c r="Y14" s="203">
        <v>65</v>
      </c>
      <c r="Z14" s="203">
        <v>1</v>
      </c>
      <c r="AA14" s="203">
        <v>1</v>
      </c>
      <c r="AB14" s="203">
        <v>0</v>
      </c>
      <c r="AC14" s="203">
        <v>0</v>
      </c>
      <c r="AF14" s="7">
        <v>52</v>
      </c>
      <c r="AG14" s="7" t="s">
        <v>4652</v>
      </c>
      <c r="AI14" s="229"/>
      <c r="AJ14" s="7">
        <v>11</v>
      </c>
    </row>
    <row r="15" spans="1:36" x14ac:dyDescent="0.2">
      <c r="A15" s="14">
        <v>12</v>
      </c>
      <c r="B15" s="14" t="s">
        <v>3345</v>
      </c>
      <c r="C15" s="216" t="s">
        <v>4414</v>
      </c>
      <c r="D15" s="7" t="s">
        <v>2267</v>
      </c>
      <c r="E15" s="15">
        <v>40762722</v>
      </c>
      <c r="F15" s="15" t="s">
        <v>5028</v>
      </c>
      <c r="H15" s="16"/>
      <c r="M15" s="17">
        <v>8560</v>
      </c>
      <c r="N15" s="17" t="s">
        <v>3360</v>
      </c>
      <c r="O15" s="6">
        <v>432</v>
      </c>
      <c r="P15" s="6" t="s">
        <v>498</v>
      </c>
      <c r="R15" s="7">
        <v>11740</v>
      </c>
      <c r="S15" s="7" t="s">
        <v>1021</v>
      </c>
      <c r="T15" s="6">
        <v>76</v>
      </c>
      <c r="U15" s="6" t="s">
        <v>5193</v>
      </c>
      <c r="V15" s="202">
        <v>76</v>
      </c>
      <c r="W15" s="7" t="s">
        <v>5193</v>
      </c>
      <c r="X15" s="203">
        <v>15</v>
      </c>
      <c r="Y15" s="203">
        <v>65</v>
      </c>
      <c r="Z15" s="203">
        <v>1</v>
      </c>
      <c r="AA15" s="203">
        <v>1</v>
      </c>
      <c r="AB15" s="203">
        <v>0</v>
      </c>
      <c r="AC15" s="203">
        <v>0</v>
      </c>
      <c r="AF15" s="7">
        <v>53</v>
      </c>
      <c r="AG15" s="7" t="s">
        <v>4653</v>
      </c>
      <c r="AJ15" s="7">
        <v>90</v>
      </c>
    </row>
    <row r="16" spans="1:36" x14ac:dyDescent="0.2">
      <c r="A16" s="14">
        <v>13</v>
      </c>
      <c r="B16" s="14" t="s">
        <v>3347</v>
      </c>
      <c r="C16" s="216" t="s">
        <v>4415</v>
      </c>
      <c r="D16" s="7" t="s">
        <v>2267</v>
      </c>
      <c r="E16" s="15">
        <v>86803986</v>
      </c>
      <c r="F16" s="15" t="s">
        <v>5029</v>
      </c>
      <c r="H16" s="16"/>
      <c r="M16" s="17">
        <v>8601</v>
      </c>
      <c r="N16" s="17" t="s">
        <v>1192</v>
      </c>
      <c r="O16" s="6">
        <v>310</v>
      </c>
      <c r="P16" s="6" t="s">
        <v>499</v>
      </c>
      <c r="Q16" s="7">
        <v>4221</v>
      </c>
      <c r="R16" s="7">
        <v>11741</v>
      </c>
      <c r="S16" s="7" t="s">
        <v>2758</v>
      </c>
      <c r="T16" s="6">
        <v>10150</v>
      </c>
      <c r="U16" s="6" t="s">
        <v>5194</v>
      </c>
      <c r="V16" s="202">
        <v>10150</v>
      </c>
      <c r="W16" s="7" t="s">
        <v>5194</v>
      </c>
      <c r="X16" s="203">
        <v>15</v>
      </c>
      <c r="Y16" s="203">
        <v>30</v>
      </c>
      <c r="Z16" s="203">
        <v>1</v>
      </c>
      <c r="AA16" s="203">
        <v>1</v>
      </c>
      <c r="AB16" s="203">
        <v>0</v>
      </c>
      <c r="AC16" s="203">
        <v>0</v>
      </c>
      <c r="AJ16" s="7">
        <v>99</v>
      </c>
    </row>
    <row r="17" spans="1:29" x14ac:dyDescent="0.2">
      <c r="A17" s="14">
        <v>14</v>
      </c>
      <c r="B17" s="14" t="s">
        <v>3349</v>
      </c>
      <c r="C17" s="216" t="s">
        <v>4416</v>
      </c>
      <c r="D17" s="7" t="s">
        <v>2267</v>
      </c>
      <c r="E17" s="15">
        <v>93454422</v>
      </c>
      <c r="F17" s="15" t="s">
        <v>5030</v>
      </c>
      <c r="H17" s="16"/>
      <c r="M17" s="17">
        <v>8229</v>
      </c>
      <c r="N17" s="17" t="s">
        <v>2154</v>
      </c>
      <c r="O17" s="6">
        <v>250</v>
      </c>
      <c r="P17" s="6" t="s">
        <v>500</v>
      </c>
      <c r="Q17" s="7">
        <v>5621</v>
      </c>
      <c r="R17" s="7">
        <v>14781</v>
      </c>
      <c r="S17" s="7" t="s">
        <v>1389</v>
      </c>
      <c r="T17" s="6">
        <v>10140</v>
      </c>
      <c r="U17" s="6" t="s">
        <v>5195</v>
      </c>
      <c r="V17" s="202">
        <v>10140</v>
      </c>
      <c r="W17" s="7" t="s">
        <v>5195</v>
      </c>
      <c r="X17" s="203">
        <v>15</v>
      </c>
      <c r="Y17" s="203">
        <v>25</v>
      </c>
      <c r="Z17" s="203">
        <v>1</v>
      </c>
      <c r="AA17" s="203">
        <v>1</v>
      </c>
      <c r="AB17" s="203">
        <v>0</v>
      </c>
      <c r="AC17" s="203">
        <v>0</v>
      </c>
    </row>
    <row r="18" spans="1:29" x14ac:dyDescent="0.2">
      <c r="A18" s="14">
        <v>15</v>
      </c>
      <c r="B18" s="14" t="s">
        <v>3351</v>
      </c>
      <c r="C18" s="216" t="s">
        <v>4417</v>
      </c>
      <c r="D18" s="7" t="s">
        <v>2267</v>
      </c>
      <c r="E18" s="15">
        <v>53329191</v>
      </c>
      <c r="F18" s="15" t="s">
        <v>5031</v>
      </c>
      <c r="H18" s="16"/>
      <c r="M18" s="17">
        <v>8561</v>
      </c>
      <c r="N18" s="17" t="s">
        <v>1194</v>
      </c>
      <c r="O18" s="6">
        <v>327</v>
      </c>
      <c r="P18" s="6" t="s">
        <v>3341</v>
      </c>
      <c r="Q18" s="7">
        <v>5048</v>
      </c>
      <c r="R18" s="7">
        <v>14492</v>
      </c>
      <c r="S18" s="7" t="s">
        <v>1390</v>
      </c>
      <c r="T18" s="6">
        <v>6010</v>
      </c>
      <c r="U18" s="6" t="s">
        <v>5196</v>
      </c>
      <c r="V18" s="202">
        <v>6010</v>
      </c>
      <c r="W18" s="7" t="s">
        <v>5196</v>
      </c>
      <c r="X18" s="203">
        <v>3</v>
      </c>
      <c r="Y18" s="203">
        <v>10</v>
      </c>
      <c r="Z18" s="203">
        <v>1</v>
      </c>
      <c r="AA18" s="203">
        <v>4</v>
      </c>
      <c r="AB18" s="203">
        <v>0</v>
      </c>
      <c r="AC18" s="203">
        <v>0</v>
      </c>
    </row>
    <row r="19" spans="1:29" x14ac:dyDescent="0.2">
      <c r="A19" s="14">
        <v>16</v>
      </c>
      <c r="B19" s="14" t="s">
        <v>3354</v>
      </c>
      <c r="C19" s="216" t="s">
        <v>4418</v>
      </c>
      <c r="D19" s="7" t="s">
        <v>2267</v>
      </c>
      <c r="E19" s="15">
        <v>62622045</v>
      </c>
      <c r="F19" s="15" t="s">
        <v>5032</v>
      </c>
      <c r="H19" s="16"/>
      <c r="M19" s="17">
        <v>8402</v>
      </c>
      <c r="N19" s="17" t="s">
        <v>2742</v>
      </c>
      <c r="O19" s="6">
        <v>350</v>
      </c>
      <c r="P19" s="6" t="s">
        <v>501</v>
      </c>
      <c r="Q19" s="7">
        <v>561</v>
      </c>
      <c r="R19" s="7">
        <v>15137</v>
      </c>
      <c r="S19" s="7" t="s">
        <v>1391</v>
      </c>
      <c r="T19" s="6">
        <v>9810</v>
      </c>
      <c r="U19" s="6" t="s">
        <v>5197</v>
      </c>
      <c r="V19" s="202">
        <v>9810</v>
      </c>
      <c r="W19" s="7" t="s">
        <v>5197</v>
      </c>
      <c r="X19" s="203">
        <v>3</v>
      </c>
      <c r="Y19" s="203">
        <v>8</v>
      </c>
      <c r="Z19" s="203">
        <v>99</v>
      </c>
      <c r="AA19" s="203">
        <v>99</v>
      </c>
      <c r="AB19" s="203">
        <v>0</v>
      </c>
      <c r="AC19" s="203">
        <v>99</v>
      </c>
    </row>
    <row r="20" spans="1:29" x14ac:dyDescent="0.2">
      <c r="A20" s="14">
        <v>17</v>
      </c>
      <c r="B20" s="14" t="s">
        <v>3355</v>
      </c>
      <c r="C20" s="216" t="s">
        <v>4419</v>
      </c>
      <c r="D20" s="7" t="s">
        <v>2267</v>
      </c>
      <c r="E20" s="15">
        <v>14830046</v>
      </c>
      <c r="F20" s="15" t="s">
        <v>5033</v>
      </c>
      <c r="H20" s="16"/>
      <c r="M20" s="17">
        <v>8502</v>
      </c>
      <c r="N20" s="17" t="s">
        <v>1197</v>
      </c>
      <c r="O20" s="6">
        <v>230</v>
      </c>
      <c r="P20" s="6" t="s">
        <v>502</v>
      </c>
      <c r="Q20" s="7">
        <v>1051</v>
      </c>
      <c r="R20" s="7">
        <v>15538</v>
      </c>
      <c r="S20" s="7" t="s">
        <v>1394</v>
      </c>
      <c r="T20" s="6">
        <v>9820</v>
      </c>
      <c r="U20" s="6" t="s">
        <v>5198</v>
      </c>
      <c r="V20" s="202">
        <v>9820</v>
      </c>
      <c r="W20" s="7" t="s">
        <v>5198</v>
      </c>
      <c r="X20" s="203">
        <v>5</v>
      </c>
      <c r="Y20" s="203">
        <v>14</v>
      </c>
      <c r="Z20" s="203">
        <v>99</v>
      </c>
      <c r="AA20" s="203">
        <v>99</v>
      </c>
      <c r="AB20" s="203">
        <v>0</v>
      </c>
      <c r="AC20" s="203">
        <v>99</v>
      </c>
    </row>
    <row r="21" spans="1:29" x14ac:dyDescent="0.2">
      <c r="A21" s="14">
        <v>18</v>
      </c>
      <c r="B21" s="14" t="s">
        <v>3357</v>
      </c>
      <c r="C21" s="216" t="s">
        <v>4420</v>
      </c>
      <c r="D21" s="7" t="s">
        <v>2267</v>
      </c>
      <c r="E21" s="15">
        <v>60866416</v>
      </c>
      <c r="F21" s="15" t="s">
        <v>5034</v>
      </c>
      <c r="H21" s="16"/>
      <c r="M21" s="17">
        <v>8546</v>
      </c>
      <c r="N21" s="17" t="s">
        <v>1199</v>
      </c>
      <c r="O21" s="6">
        <v>433</v>
      </c>
      <c r="P21" s="6" t="s">
        <v>503</v>
      </c>
      <c r="R21" s="7">
        <v>16221</v>
      </c>
      <c r="S21" s="7" t="s">
        <v>1395</v>
      </c>
      <c r="T21" s="6">
        <v>9841</v>
      </c>
      <c r="U21" s="6" t="s">
        <v>5199</v>
      </c>
      <c r="V21" s="7">
        <v>9841</v>
      </c>
      <c r="W21" s="7" t="s">
        <v>5199</v>
      </c>
      <c r="X21" s="203">
        <v>14</v>
      </c>
      <c r="Y21" s="203">
        <v>65</v>
      </c>
      <c r="Z21" s="203">
        <v>99</v>
      </c>
      <c r="AA21" s="203">
        <v>99</v>
      </c>
      <c r="AB21" s="203">
        <v>0</v>
      </c>
      <c r="AC21" s="203">
        <v>99</v>
      </c>
    </row>
    <row r="22" spans="1:29" x14ac:dyDescent="0.2">
      <c r="A22" s="14">
        <v>19</v>
      </c>
      <c r="B22" s="14" t="s">
        <v>3359</v>
      </c>
      <c r="C22" s="216" t="s">
        <v>4421</v>
      </c>
      <c r="D22" s="7" t="s">
        <v>2267</v>
      </c>
      <c r="E22" s="15">
        <v>67374242</v>
      </c>
      <c r="F22" s="15" t="s">
        <v>5035</v>
      </c>
      <c r="H22" s="16"/>
      <c r="M22" s="17">
        <v>8403</v>
      </c>
      <c r="N22" s="17" t="s">
        <v>1201</v>
      </c>
      <c r="O22" s="6">
        <v>432</v>
      </c>
      <c r="P22" s="6" t="s">
        <v>504</v>
      </c>
      <c r="Q22" s="7">
        <v>131</v>
      </c>
      <c r="R22" s="7">
        <v>11745</v>
      </c>
      <c r="S22" s="7" t="s">
        <v>1397</v>
      </c>
      <c r="T22" s="6">
        <v>9830</v>
      </c>
      <c r="U22" s="6" t="s">
        <v>5200</v>
      </c>
      <c r="V22" s="202">
        <v>9830</v>
      </c>
      <c r="W22" s="7" t="s">
        <v>5200</v>
      </c>
      <c r="X22" s="203">
        <v>11</v>
      </c>
      <c r="Y22" s="203">
        <v>17</v>
      </c>
      <c r="Z22" s="203">
        <v>99</v>
      </c>
      <c r="AA22" s="203">
        <v>99</v>
      </c>
      <c r="AB22" s="203">
        <v>0</v>
      </c>
      <c r="AC22" s="203">
        <v>99</v>
      </c>
    </row>
    <row r="23" spans="1:29" x14ac:dyDescent="0.2">
      <c r="A23" s="14">
        <v>20</v>
      </c>
      <c r="B23" s="14" t="s">
        <v>1190</v>
      </c>
      <c r="C23" s="216" t="s">
        <v>4422</v>
      </c>
      <c r="D23" s="7" t="s">
        <v>2267</v>
      </c>
      <c r="E23" s="15">
        <v>66430225</v>
      </c>
      <c r="F23" s="15" t="s">
        <v>5036</v>
      </c>
      <c r="H23" s="16"/>
      <c r="M23" s="17">
        <v>8266</v>
      </c>
      <c r="N23" s="17" t="s">
        <v>1203</v>
      </c>
      <c r="O23" s="6">
        <v>433</v>
      </c>
      <c r="P23" s="6" t="s">
        <v>505</v>
      </c>
      <c r="Q23" s="7">
        <v>2421</v>
      </c>
      <c r="R23" s="7">
        <v>13711</v>
      </c>
      <c r="S23" s="7" t="s">
        <v>1398</v>
      </c>
      <c r="T23" s="6">
        <v>100</v>
      </c>
      <c r="U23" s="6" t="s">
        <v>4160</v>
      </c>
      <c r="V23" s="202">
        <v>100</v>
      </c>
      <c r="W23" s="7" t="s">
        <v>4160</v>
      </c>
      <c r="X23" s="203">
        <v>15</v>
      </c>
      <c r="Y23" s="203">
        <v>65</v>
      </c>
      <c r="Z23" s="203">
        <v>1</v>
      </c>
      <c r="AA23" s="203">
        <v>1</v>
      </c>
      <c r="AB23" s="203">
        <v>0</v>
      </c>
      <c r="AC23" s="203">
        <v>0</v>
      </c>
    </row>
    <row r="24" spans="1:29" x14ac:dyDescent="0.2">
      <c r="A24" s="14">
        <v>21</v>
      </c>
      <c r="B24" s="14" t="s">
        <v>2150</v>
      </c>
      <c r="C24" s="216" t="s">
        <v>4423</v>
      </c>
      <c r="D24" s="7" t="s">
        <v>2267</v>
      </c>
      <c r="E24" s="15">
        <v>69779525</v>
      </c>
      <c r="F24" s="15" t="s">
        <v>5037</v>
      </c>
      <c r="H24" s="16"/>
      <c r="M24" s="17">
        <v>8204</v>
      </c>
      <c r="N24" s="17" t="s">
        <v>1205</v>
      </c>
      <c r="O24" s="6">
        <v>250</v>
      </c>
      <c r="P24" s="6" t="s">
        <v>506</v>
      </c>
      <c r="Q24" s="7">
        <v>401</v>
      </c>
      <c r="R24" s="7">
        <v>15058</v>
      </c>
      <c r="S24" s="7" t="s">
        <v>1399</v>
      </c>
      <c r="T24" s="6">
        <v>1590</v>
      </c>
      <c r="U24" s="6" t="s">
        <v>5201</v>
      </c>
      <c r="V24" s="202">
        <v>1590</v>
      </c>
      <c r="W24" s="7" t="s">
        <v>5201</v>
      </c>
      <c r="X24" s="203">
        <v>14</v>
      </c>
      <c r="Y24" s="203">
        <v>20</v>
      </c>
      <c r="Z24" s="203">
        <v>1</v>
      </c>
      <c r="AA24" s="203">
        <v>1</v>
      </c>
      <c r="AB24" s="203">
        <v>0</v>
      </c>
      <c r="AC24" s="203">
        <v>0</v>
      </c>
    </row>
    <row r="25" spans="1:29" x14ac:dyDescent="0.2">
      <c r="A25" s="14">
        <v>22</v>
      </c>
      <c r="B25" s="14" t="s">
        <v>2578</v>
      </c>
      <c r="C25" s="216" t="s">
        <v>4424</v>
      </c>
      <c r="D25" s="7" t="s">
        <v>2267</v>
      </c>
      <c r="E25" s="15">
        <v>52216361</v>
      </c>
      <c r="F25" s="15" t="s">
        <v>5038</v>
      </c>
      <c r="H25" s="16"/>
      <c r="M25" s="17">
        <v>8419</v>
      </c>
      <c r="N25" s="17" t="s">
        <v>2753</v>
      </c>
      <c r="O25" s="6">
        <v>310</v>
      </c>
      <c r="P25" s="6" t="s">
        <v>507</v>
      </c>
      <c r="Q25" s="7">
        <v>731</v>
      </c>
      <c r="R25" s="7">
        <v>15237</v>
      </c>
      <c r="S25" s="7" t="s">
        <v>2148</v>
      </c>
      <c r="T25" s="6">
        <v>3100</v>
      </c>
      <c r="U25" s="6" t="s">
        <v>5202</v>
      </c>
      <c r="V25" s="7">
        <v>3100</v>
      </c>
      <c r="W25" s="7" t="s">
        <v>5202</v>
      </c>
      <c r="X25" s="203">
        <v>11</v>
      </c>
      <c r="Y25" s="203">
        <v>17</v>
      </c>
      <c r="Z25" s="203">
        <v>9</v>
      </c>
      <c r="AA25" s="203">
        <v>11</v>
      </c>
      <c r="AB25" s="203">
        <v>0</v>
      </c>
      <c r="AC25" s="203">
        <v>0</v>
      </c>
    </row>
    <row r="26" spans="1:29" x14ac:dyDescent="0.2">
      <c r="A26" s="14">
        <v>23</v>
      </c>
      <c r="B26" s="14" t="s">
        <v>1193</v>
      </c>
      <c r="C26" s="216" t="s">
        <v>4425</v>
      </c>
      <c r="D26" s="7" t="s">
        <v>2267</v>
      </c>
      <c r="E26" s="15">
        <v>50112660</v>
      </c>
      <c r="F26" s="15" t="s">
        <v>5039</v>
      </c>
      <c r="H26" s="16"/>
      <c r="M26" s="17">
        <v>8309</v>
      </c>
      <c r="N26" s="17" t="s">
        <v>1207</v>
      </c>
      <c r="O26" s="6">
        <v>261</v>
      </c>
      <c r="P26" s="6" t="s">
        <v>3344</v>
      </c>
      <c r="Q26" s="7">
        <v>2761</v>
      </c>
      <c r="R26" s="7">
        <v>13824</v>
      </c>
      <c r="S26" s="7" t="s">
        <v>1668</v>
      </c>
      <c r="T26" s="6">
        <v>1025</v>
      </c>
      <c r="U26" s="6" t="s">
        <v>5203</v>
      </c>
      <c r="V26" s="202">
        <v>1025</v>
      </c>
      <c r="W26" s="7" t="s">
        <v>5203</v>
      </c>
      <c r="X26" s="203">
        <v>14</v>
      </c>
      <c r="Y26" s="203">
        <v>19</v>
      </c>
      <c r="Z26" s="203">
        <v>1</v>
      </c>
      <c r="AA26" s="203">
        <v>1</v>
      </c>
      <c r="AB26" s="203">
        <v>0</v>
      </c>
      <c r="AC26" s="203">
        <v>0</v>
      </c>
    </row>
    <row r="27" spans="1:29" x14ac:dyDescent="0.2">
      <c r="A27" s="14">
        <v>24</v>
      </c>
      <c r="B27" s="14" t="s">
        <v>1684</v>
      </c>
      <c r="C27" s="216" t="s">
        <v>4426</v>
      </c>
      <c r="D27" s="7" t="s">
        <v>2267</v>
      </c>
      <c r="E27" s="15">
        <v>69239091</v>
      </c>
      <c r="F27" s="15" t="s">
        <v>5040</v>
      </c>
      <c r="H27" s="16"/>
      <c r="M27" s="17">
        <v>8503</v>
      </c>
      <c r="N27" s="17" t="s">
        <v>1211</v>
      </c>
      <c r="O27" s="6">
        <v>230</v>
      </c>
      <c r="P27" s="6" t="s">
        <v>3346</v>
      </c>
      <c r="Q27" s="7">
        <v>1021</v>
      </c>
      <c r="R27" s="7">
        <v>15539</v>
      </c>
      <c r="S27" s="7" t="s">
        <v>1669</v>
      </c>
      <c r="T27" s="6">
        <v>1026</v>
      </c>
      <c r="U27" s="6" t="s">
        <v>5204</v>
      </c>
      <c r="V27" s="202">
        <v>1026</v>
      </c>
      <c r="W27" s="7" t="s">
        <v>5204</v>
      </c>
      <c r="X27" s="203">
        <v>14</v>
      </c>
      <c r="Y27" s="203">
        <v>19</v>
      </c>
      <c r="Z27" s="203">
        <v>1</v>
      </c>
      <c r="AA27" s="203">
        <v>1</v>
      </c>
      <c r="AB27" s="203">
        <v>0</v>
      </c>
      <c r="AC27" s="203">
        <v>0</v>
      </c>
    </row>
    <row r="28" spans="1:29" x14ac:dyDescent="0.2">
      <c r="A28" s="14">
        <v>25</v>
      </c>
      <c r="B28" s="14" t="s">
        <v>2741</v>
      </c>
      <c r="C28" s="216" t="s">
        <v>4427</v>
      </c>
      <c r="D28" s="7" t="s">
        <v>2267</v>
      </c>
      <c r="E28" s="15">
        <v>40748361</v>
      </c>
      <c r="F28" s="15" t="s">
        <v>5041</v>
      </c>
      <c r="H28" s="16"/>
      <c r="M28" s="17">
        <v>8405</v>
      </c>
      <c r="N28" s="17" t="s">
        <v>1214</v>
      </c>
      <c r="O28" s="6">
        <v>350</v>
      </c>
      <c r="P28" s="6" t="s">
        <v>508</v>
      </c>
      <c r="Q28" s="7">
        <v>241</v>
      </c>
      <c r="R28" s="7">
        <v>14365</v>
      </c>
      <c r="S28" s="7" t="s">
        <v>1671</v>
      </c>
      <c r="T28" s="6">
        <v>7110</v>
      </c>
      <c r="U28" s="6" t="s">
        <v>5205</v>
      </c>
      <c r="V28" s="202">
        <v>7110</v>
      </c>
      <c r="W28" s="7" t="s">
        <v>5205</v>
      </c>
      <c r="X28" s="203">
        <v>11</v>
      </c>
      <c r="Y28" s="203">
        <v>17</v>
      </c>
      <c r="Z28" s="203">
        <v>9</v>
      </c>
      <c r="AA28" s="203">
        <v>11</v>
      </c>
      <c r="AB28" s="203">
        <v>0</v>
      </c>
      <c r="AC28" s="203">
        <v>0</v>
      </c>
    </row>
    <row r="29" spans="1:29" x14ac:dyDescent="0.2">
      <c r="A29" s="14">
        <v>26</v>
      </c>
      <c r="B29" s="14" t="s">
        <v>2744</v>
      </c>
      <c r="C29" s="216" t="s">
        <v>4428</v>
      </c>
      <c r="D29" s="7" t="s">
        <v>2267</v>
      </c>
      <c r="E29" s="15">
        <v>63379910</v>
      </c>
      <c r="F29" s="15" t="s">
        <v>5042</v>
      </c>
      <c r="H29" s="16"/>
      <c r="M29" s="17">
        <v>8252</v>
      </c>
      <c r="N29" s="17" t="s">
        <v>1215</v>
      </c>
      <c r="O29" s="6">
        <v>431</v>
      </c>
      <c r="P29" s="6" t="s">
        <v>509</v>
      </c>
      <c r="R29" s="7">
        <v>11327</v>
      </c>
      <c r="S29" s="7" t="s">
        <v>2957</v>
      </c>
      <c r="T29" s="6">
        <v>7120</v>
      </c>
      <c r="U29" s="6" t="s">
        <v>5206</v>
      </c>
      <c r="V29" s="202">
        <v>7120</v>
      </c>
      <c r="W29" s="7" t="s">
        <v>5206</v>
      </c>
      <c r="X29" s="203">
        <v>11</v>
      </c>
      <c r="Y29" s="203">
        <v>17</v>
      </c>
      <c r="Z29" s="203">
        <v>9</v>
      </c>
      <c r="AA29" s="203">
        <v>11</v>
      </c>
      <c r="AB29" s="203">
        <v>0</v>
      </c>
      <c r="AC29" s="203">
        <v>0</v>
      </c>
    </row>
    <row r="30" spans="1:29" x14ac:dyDescent="0.2">
      <c r="A30" s="18">
        <v>27</v>
      </c>
      <c r="B30" s="18" t="s">
        <v>2746</v>
      </c>
      <c r="C30" s="217" t="s">
        <v>4429</v>
      </c>
      <c r="D30" s="7" t="s">
        <v>2267</v>
      </c>
      <c r="E30" s="15">
        <v>88370905</v>
      </c>
      <c r="F30" s="15" t="s">
        <v>5043</v>
      </c>
      <c r="H30" s="16"/>
      <c r="M30" s="17">
        <v>8307</v>
      </c>
      <c r="N30" s="17" t="s">
        <v>1216</v>
      </c>
      <c r="O30" s="6">
        <v>264</v>
      </c>
      <c r="P30" s="6" t="s">
        <v>3348</v>
      </c>
      <c r="Q30" s="7">
        <v>2511</v>
      </c>
      <c r="R30" s="7">
        <v>15508</v>
      </c>
      <c r="S30" s="7" t="s">
        <v>1673</v>
      </c>
      <c r="T30" s="6">
        <v>7130</v>
      </c>
      <c r="U30" s="6" t="s">
        <v>5207</v>
      </c>
      <c r="V30" s="202">
        <v>7130</v>
      </c>
      <c r="W30" s="7" t="s">
        <v>5207</v>
      </c>
      <c r="X30" s="203">
        <v>11</v>
      </c>
      <c r="Y30" s="203">
        <v>17</v>
      </c>
      <c r="Z30" s="203">
        <v>9</v>
      </c>
      <c r="AA30" s="203">
        <v>11</v>
      </c>
      <c r="AB30" s="203">
        <v>0</v>
      </c>
      <c r="AC30" s="203">
        <v>0</v>
      </c>
    </row>
    <row r="31" spans="1:29" x14ac:dyDescent="0.2">
      <c r="D31" s="7" t="s">
        <v>2267</v>
      </c>
      <c r="E31" s="15">
        <v>53943100</v>
      </c>
      <c r="F31" s="15" t="s">
        <v>5044</v>
      </c>
      <c r="H31" s="16"/>
      <c r="M31" s="17">
        <v>8406</v>
      </c>
      <c r="N31" s="17" t="s">
        <v>1217</v>
      </c>
      <c r="O31" s="6">
        <v>250</v>
      </c>
      <c r="P31" s="6" t="s">
        <v>510</v>
      </c>
      <c r="Q31" s="7">
        <v>562</v>
      </c>
      <c r="R31" s="7">
        <v>15138</v>
      </c>
      <c r="S31" s="7" t="s">
        <v>2149</v>
      </c>
      <c r="T31" s="6">
        <v>7210</v>
      </c>
      <c r="U31" s="6" t="s">
        <v>5208</v>
      </c>
      <c r="V31" s="202">
        <v>7210</v>
      </c>
      <c r="W31" s="7" t="s">
        <v>5208</v>
      </c>
      <c r="X31" s="203">
        <v>11</v>
      </c>
      <c r="Y31" s="203">
        <v>17</v>
      </c>
      <c r="Z31" s="203">
        <v>9</v>
      </c>
      <c r="AA31" s="203">
        <v>11</v>
      </c>
      <c r="AB31" s="203">
        <v>0</v>
      </c>
      <c r="AC31" s="203">
        <v>0</v>
      </c>
    </row>
    <row r="32" spans="1:29" x14ac:dyDescent="0.2">
      <c r="D32" s="7" t="s">
        <v>2267</v>
      </c>
      <c r="E32" s="15">
        <v>40811730</v>
      </c>
      <c r="F32" s="15" t="s">
        <v>5045</v>
      </c>
      <c r="H32" s="16"/>
      <c r="M32" s="17">
        <v>8504</v>
      </c>
      <c r="N32" s="17" t="s">
        <v>1218</v>
      </c>
      <c r="O32" s="6">
        <v>230</v>
      </c>
      <c r="P32" s="6" t="s">
        <v>511</v>
      </c>
      <c r="R32" s="7">
        <v>10686</v>
      </c>
      <c r="S32" s="7" t="s">
        <v>3413</v>
      </c>
      <c r="T32" s="6">
        <v>7140</v>
      </c>
      <c r="U32" s="6" t="s">
        <v>5209</v>
      </c>
      <c r="V32" s="202">
        <v>7140</v>
      </c>
      <c r="W32" s="7" t="s">
        <v>5209</v>
      </c>
      <c r="X32" s="203">
        <v>11</v>
      </c>
      <c r="Y32" s="203">
        <v>17</v>
      </c>
      <c r="Z32" s="203">
        <v>9</v>
      </c>
      <c r="AA32" s="203">
        <v>11</v>
      </c>
      <c r="AB32" s="203">
        <v>0</v>
      </c>
      <c r="AC32" s="203">
        <v>0</v>
      </c>
    </row>
    <row r="33" spans="4:29" x14ac:dyDescent="0.2">
      <c r="D33" s="7" t="s">
        <v>2267</v>
      </c>
      <c r="E33" s="15">
        <v>40709797</v>
      </c>
      <c r="F33" s="15" t="s">
        <v>5046</v>
      </c>
      <c r="H33" s="16"/>
      <c r="M33" s="17">
        <v>8205</v>
      </c>
      <c r="N33" s="17" t="s">
        <v>1219</v>
      </c>
      <c r="O33" s="6">
        <v>250</v>
      </c>
      <c r="P33" s="6" t="s">
        <v>512</v>
      </c>
      <c r="R33" s="7">
        <v>11749</v>
      </c>
      <c r="S33" s="7" t="s">
        <v>2152</v>
      </c>
      <c r="T33" s="6">
        <v>7220</v>
      </c>
      <c r="U33" s="6" t="s">
        <v>5210</v>
      </c>
      <c r="V33" s="202">
        <v>7220</v>
      </c>
      <c r="W33" s="7" t="s">
        <v>5210</v>
      </c>
      <c r="X33" s="203">
        <v>11</v>
      </c>
      <c r="Y33" s="203">
        <v>17</v>
      </c>
      <c r="Z33" s="203">
        <v>9</v>
      </c>
      <c r="AA33" s="203">
        <v>11</v>
      </c>
      <c r="AB33" s="203">
        <v>0</v>
      </c>
      <c r="AC33" s="203">
        <v>0</v>
      </c>
    </row>
    <row r="34" spans="4:29" x14ac:dyDescent="0.2">
      <c r="D34" s="7" t="s">
        <v>2267</v>
      </c>
      <c r="E34" s="15">
        <v>15471102</v>
      </c>
      <c r="F34" s="15" t="s">
        <v>5047</v>
      </c>
      <c r="H34" s="16"/>
      <c r="M34" s="17">
        <v>8337</v>
      </c>
      <c r="N34" s="17" t="s">
        <v>1715</v>
      </c>
      <c r="O34" s="6">
        <v>353</v>
      </c>
      <c r="P34" s="6" t="s">
        <v>3350</v>
      </c>
      <c r="R34" s="7">
        <v>11727</v>
      </c>
      <c r="S34" s="7" t="s">
        <v>1683</v>
      </c>
      <c r="T34" s="6">
        <v>7230</v>
      </c>
      <c r="U34" s="6" t="s">
        <v>5211</v>
      </c>
      <c r="V34" s="202">
        <v>7230</v>
      </c>
      <c r="W34" s="7" t="s">
        <v>5211</v>
      </c>
      <c r="X34" s="203">
        <v>11</v>
      </c>
      <c r="Y34" s="203">
        <v>17</v>
      </c>
      <c r="Z34" s="203">
        <v>9</v>
      </c>
      <c r="AA34" s="203">
        <v>11</v>
      </c>
      <c r="AB34" s="203">
        <v>0</v>
      </c>
      <c r="AC34" s="203">
        <v>0</v>
      </c>
    </row>
    <row r="35" spans="4:29" x14ac:dyDescent="0.2">
      <c r="D35" s="7" t="s">
        <v>2267</v>
      </c>
      <c r="E35" s="15">
        <v>71430894</v>
      </c>
      <c r="F35" s="15" t="s">
        <v>5048</v>
      </c>
      <c r="H35" s="16"/>
      <c r="M35" s="17">
        <v>8308</v>
      </c>
      <c r="N35" s="17" t="s">
        <v>1656</v>
      </c>
      <c r="O35" s="6">
        <v>431</v>
      </c>
      <c r="P35" s="6" t="s">
        <v>513</v>
      </c>
      <c r="R35" s="7">
        <v>11348</v>
      </c>
      <c r="S35" s="7" t="s">
        <v>2958</v>
      </c>
      <c r="T35" s="6">
        <v>7240</v>
      </c>
      <c r="U35" s="6" t="s">
        <v>5212</v>
      </c>
      <c r="V35" s="202">
        <v>7240</v>
      </c>
      <c r="W35" s="7" t="s">
        <v>5212</v>
      </c>
      <c r="X35" s="203">
        <v>11</v>
      </c>
      <c r="Y35" s="203">
        <v>17</v>
      </c>
      <c r="Z35" s="203">
        <v>9</v>
      </c>
      <c r="AA35" s="203">
        <v>11</v>
      </c>
      <c r="AB35" s="203">
        <v>0</v>
      </c>
      <c r="AC35" s="203">
        <v>0</v>
      </c>
    </row>
    <row r="36" spans="4:29" x14ac:dyDescent="0.2">
      <c r="D36" s="7" t="s">
        <v>2267</v>
      </c>
      <c r="E36" s="15">
        <v>52786449</v>
      </c>
      <c r="F36" s="15" t="s">
        <v>5049</v>
      </c>
      <c r="H36" s="16"/>
      <c r="M36" s="17">
        <v>8319</v>
      </c>
      <c r="N36" s="17" t="s">
        <v>4661</v>
      </c>
      <c r="O36" s="6">
        <v>432</v>
      </c>
      <c r="P36" s="6" t="s">
        <v>514</v>
      </c>
      <c r="Q36" s="7">
        <v>1</v>
      </c>
      <c r="R36" s="7">
        <v>13256</v>
      </c>
      <c r="S36" s="7" t="s">
        <v>2740</v>
      </c>
      <c r="T36" s="6">
        <v>7310</v>
      </c>
      <c r="U36" s="6" t="s">
        <v>5213</v>
      </c>
      <c r="V36" s="202">
        <v>7310</v>
      </c>
      <c r="W36" s="7" t="s">
        <v>5213</v>
      </c>
      <c r="X36" s="203">
        <v>11</v>
      </c>
      <c r="Y36" s="203">
        <v>17</v>
      </c>
      <c r="Z36" s="203">
        <v>9</v>
      </c>
      <c r="AA36" s="203">
        <v>11</v>
      </c>
      <c r="AB36" s="203">
        <v>0</v>
      </c>
      <c r="AC36" s="203">
        <v>0</v>
      </c>
    </row>
    <row r="37" spans="4:29" x14ac:dyDescent="0.2">
      <c r="D37" s="7" t="s">
        <v>2267</v>
      </c>
      <c r="E37" s="15">
        <v>50002686</v>
      </c>
      <c r="F37" s="15" t="s">
        <v>5050</v>
      </c>
      <c r="H37" s="16"/>
      <c r="M37" s="17">
        <v>8518</v>
      </c>
      <c r="N37" s="17" t="s">
        <v>3519</v>
      </c>
      <c r="O37" s="6">
        <v>351</v>
      </c>
      <c r="P37" s="6" t="s">
        <v>3353</v>
      </c>
      <c r="Q37" s="7">
        <v>4711</v>
      </c>
      <c r="R37" s="7">
        <v>15433</v>
      </c>
      <c r="S37" s="7" t="s">
        <v>2743</v>
      </c>
      <c r="T37" s="6">
        <v>7320</v>
      </c>
      <c r="U37" s="6" t="s">
        <v>5214</v>
      </c>
      <c r="V37" s="202">
        <v>7320</v>
      </c>
      <c r="W37" s="7" t="s">
        <v>5214</v>
      </c>
      <c r="X37" s="203">
        <v>11</v>
      </c>
      <c r="Y37" s="203">
        <v>17</v>
      </c>
      <c r="Z37" s="203">
        <v>9</v>
      </c>
      <c r="AA37" s="203">
        <v>11</v>
      </c>
      <c r="AB37" s="203">
        <v>0</v>
      </c>
      <c r="AC37" s="203">
        <v>0</v>
      </c>
    </row>
    <row r="38" spans="4:29" x14ac:dyDescent="0.2">
      <c r="D38" s="7" t="s">
        <v>2267</v>
      </c>
      <c r="E38" s="15">
        <v>40670684</v>
      </c>
      <c r="F38" s="15" t="s">
        <v>5051</v>
      </c>
      <c r="H38" s="16"/>
      <c r="M38" s="17">
        <v>8317</v>
      </c>
      <c r="N38" s="17" t="s">
        <v>3520</v>
      </c>
      <c r="O38" s="6">
        <v>433</v>
      </c>
      <c r="P38" s="6" t="s">
        <v>515</v>
      </c>
      <c r="R38" s="7">
        <v>16169</v>
      </c>
      <c r="S38" s="7" t="s">
        <v>4697</v>
      </c>
      <c r="T38" s="6">
        <v>7330</v>
      </c>
      <c r="U38" s="6" t="s">
        <v>5215</v>
      </c>
      <c r="V38" s="202">
        <v>7330</v>
      </c>
      <c r="W38" s="7" t="s">
        <v>5215</v>
      </c>
      <c r="X38" s="203">
        <v>11</v>
      </c>
      <c r="Y38" s="203">
        <v>17</v>
      </c>
      <c r="Z38" s="203">
        <v>9</v>
      </c>
      <c r="AA38" s="203">
        <v>11</v>
      </c>
      <c r="AB38" s="203">
        <v>0</v>
      </c>
      <c r="AC38" s="203">
        <v>0</v>
      </c>
    </row>
    <row r="39" spans="4:29" x14ac:dyDescent="0.2">
      <c r="D39" s="7" t="s">
        <v>2267</v>
      </c>
      <c r="E39" s="15">
        <v>40687557</v>
      </c>
      <c r="F39" s="15" t="s">
        <v>5052</v>
      </c>
      <c r="H39" s="16"/>
      <c r="M39" s="17">
        <v>8423</v>
      </c>
      <c r="N39" s="17" t="s">
        <v>3521</v>
      </c>
      <c r="O39" s="6">
        <v>265</v>
      </c>
      <c r="P39" s="6" t="s">
        <v>516</v>
      </c>
      <c r="Q39" s="7">
        <v>2</v>
      </c>
      <c r="R39" s="7">
        <v>11742</v>
      </c>
      <c r="S39" s="7" t="s">
        <v>2745</v>
      </c>
      <c r="T39" s="6">
        <v>7390</v>
      </c>
      <c r="U39" s="6" t="s">
        <v>5216</v>
      </c>
      <c r="V39" s="202">
        <v>7390</v>
      </c>
      <c r="W39" s="7" t="s">
        <v>5216</v>
      </c>
      <c r="X39" s="203">
        <v>11</v>
      </c>
      <c r="Y39" s="203">
        <v>17</v>
      </c>
      <c r="Z39" s="203">
        <v>9</v>
      </c>
      <c r="AA39" s="203">
        <v>11</v>
      </c>
      <c r="AB39" s="203">
        <v>0</v>
      </c>
      <c r="AC39" s="203">
        <v>0</v>
      </c>
    </row>
    <row r="40" spans="4:29" x14ac:dyDescent="0.2">
      <c r="D40" s="7" t="s">
        <v>2267</v>
      </c>
      <c r="E40" s="15">
        <v>62032982</v>
      </c>
      <c r="F40" s="15" t="s">
        <v>5053</v>
      </c>
      <c r="H40" s="16"/>
      <c r="M40" s="17">
        <v>8407</v>
      </c>
      <c r="N40" s="17" t="s">
        <v>3522</v>
      </c>
      <c r="O40" s="6">
        <v>433</v>
      </c>
      <c r="P40" s="6" t="s">
        <v>517</v>
      </c>
      <c r="R40" s="7">
        <v>16454</v>
      </c>
      <c r="S40" s="7" t="s">
        <v>4698</v>
      </c>
      <c r="T40" s="6">
        <v>7340</v>
      </c>
      <c r="U40" s="6" t="s">
        <v>5217</v>
      </c>
      <c r="V40" s="202">
        <v>7340</v>
      </c>
      <c r="W40" s="7" t="s">
        <v>5217</v>
      </c>
      <c r="X40" s="203">
        <v>11</v>
      </c>
      <c r="Y40" s="203">
        <v>17</v>
      </c>
      <c r="Z40" s="203">
        <v>9</v>
      </c>
      <c r="AA40" s="203">
        <v>11</v>
      </c>
      <c r="AB40" s="203">
        <v>0</v>
      </c>
      <c r="AC40" s="203">
        <v>0</v>
      </c>
    </row>
    <row r="41" spans="4:29" x14ac:dyDescent="0.2">
      <c r="D41" s="7" t="s">
        <v>2267</v>
      </c>
      <c r="E41" s="15">
        <v>40080254</v>
      </c>
      <c r="F41" s="15" t="s">
        <v>5054</v>
      </c>
      <c r="H41" s="16"/>
      <c r="M41" s="17">
        <v>8508</v>
      </c>
      <c r="N41" s="17" t="s">
        <v>3523</v>
      </c>
      <c r="O41" s="6">
        <v>433</v>
      </c>
      <c r="P41" s="6" t="s">
        <v>518</v>
      </c>
      <c r="Q41" s="7">
        <v>951</v>
      </c>
      <c r="R41" s="7">
        <v>15346</v>
      </c>
      <c r="S41" s="7" t="s">
        <v>2747</v>
      </c>
      <c r="T41" s="6">
        <v>98990000</v>
      </c>
      <c r="U41" s="6" t="s">
        <v>4588</v>
      </c>
      <c r="V41" s="202">
        <v>98990000</v>
      </c>
      <c r="W41" s="7" t="s">
        <v>4588</v>
      </c>
      <c r="X41" s="203">
        <v>3</v>
      </c>
      <c r="Y41" s="203">
        <v>65</v>
      </c>
      <c r="Z41" s="203">
        <v>99</v>
      </c>
      <c r="AA41" s="203">
        <v>99</v>
      </c>
      <c r="AB41" s="203">
        <v>0</v>
      </c>
      <c r="AC41" s="203">
        <v>99</v>
      </c>
    </row>
    <row r="42" spans="4:29" x14ac:dyDescent="0.2">
      <c r="D42" s="7" t="s">
        <v>2267</v>
      </c>
      <c r="E42" s="15">
        <v>72084750</v>
      </c>
      <c r="F42" s="15" t="s">
        <v>5055</v>
      </c>
      <c r="H42" s="16"/>
      <c r="M42" s="17">
        <v>8242</v>
      </c>
      <c r="N42" s="17" t="s">
        <v>3524</v>
      </c>
      <c r="O42" s="6">
        <v>431</v>
      </c>
      <c r="P42" s="6" t="s">
        <v>519</v>
      </c>
      <c r="Q42" s="7">
        <v>6101</v>
      </c>
      <c r="R42" s="7">
        <v>11720</v>
      </c>
      <c r="S42" s="7" t="s">
        <v>2748</v>
      </c>
      <c r="T42" s="6">
        <v>0</v>
      </c>
      <c r="U42" s="6" t="s">
        <v>5218</v>
      </c>
      <c r="V42" s="202">
        <v>0</v>
      </c>
      <c r="W42" s="7" t="s">
        <v>5218</v>
      </c>
      <c r="X42" s="203">
        <v>0</v>
      </c>
      <c r="Y42" s="203">
        <v>0</v>
      </c>
      <c r="Z42" s="203">
        <v>0</v>
      </c>
      <c r="AA42" s="203">
        <v>0</v>
      </c>
      <c r="AB42" s="203">
        <v>0</v>
      </c>
      <c r="AC42" s="203">
        <v>0</v>
      </c>
    </row>
    <row r="43" spans="4:29" x14ac:dyDescent="0.2">
      <c r="D43" s="7" t="s">
        <v>2267</v>
      </c>
      <c r="E43" s="15">
        <v>71061825</v>
      </c>
      <c r="F43" s="15" t="s">
        <v>5056</v>
      </c>
      <c r="H43" s="16"/>
      <c r="M43" s="17">
        <v>8241</v>
      </c>
      <c r="N43" s="17" t="s">
        <v>3525</v>
      </c>
      <c r="O43" s="6">
        <v>433</v>
      </c>
      <c r="P43" s="6" t="s">
        <v>520</v>
      </c>
      <c r="R43" s="7">
        <v>11274</v>
      </c>
      <c r="S43" s="7" t="s">
        <v>2959</v>
      </c>
      <c r="T43" s="6">
        <v>0</v>
      </c>
      <c r="U43" s="6" t="s">
        <v>5219</v>
      </c>
      <c r="V43" s="202">
        <v>0</v>
      </c>
      <c r="W43" s="7" t="s">
        <v>5219</v>
      </c>
      <c r="X43" s="203">
        <v>0</v>
      </c>
      <c r="Y43" s="203">
        <v>0</v>
      </c>
      <c r="Z43" s="203">
        <v>0</v>
      </c>
      <c r="AA43" s="203">
        <v>0</v>
      </c>
      <c r="AB43" s="203">
        <v>0</v>
      </c>
      <c r="AC43" s="203">
        <v>0</v>
      </c>
    </row>
    <row r="44" spans="4:29" x14ac:dyDescent="0.2">
      <c r="D44" s="7" t="s">
        <v>2267</v>
      </c>
      <c r="E44" s="15">
        <v>64789694</v>
      </c>
      <c r="F44" s="15" t="s">
        <v>5057</v>
      </c>
      <c r="H44" s="16"/>
      <c r="M44" s="17">
        <v>8424</v>
      </c>
      <c r="N44" s="17" t="s">
        <v>3571</v>
      </c>
      <c r="O44" s="6">
        <v>265</v>
      </c>
      <c r="P44" s="6" t="s">
        <v>521</v>
      </c>
      <c r="Q44" s="7">
        <v>5742</v>
      </c>
      <c r="R44" s="7">
        <v>14783</v>
      </c>
      <c r="S44" s="7" t="s">
        <v>2750</v>
      </c>
      <c r="T44" s="6">
        <v>10091200</v>
      </c>
      <c r="U44" s="6" t="s">
        <v>5220</v>
      </c>
      <c r="V44" s="202">
        <v>10091200</v>
      </c>
      <c r="W44" s="7" t="s">
        <v>5220</v>
      </c>
      <c r="X44" s="203">
        <v>4</v>
      </c>
      <c r="Y44" s="203">
        <v>9</v>
      </c>
      <c r="Z44" s="203">
        <v>1</v>
      </c>
      <c r="AA44" s="203">
        <v>3</v>
      </c>
      <c r="AB44" s="203">
        <v>0</v>
      </c>
      <c r="AC44" s="203">
        <v>99</v>
      </c>
    </row>
    <row r="45" spans="4:29" x14ac:dyDescent="0.2">
      <c r="D45" s="7" t="s">
        <v>2267</v>
      </c>
      <c r="E45" s="15">
        <v>51532971</v>
      </c>
      <c r="F45" s="15" t="s">
        <v>5058</v>
      </c>
      <c r="H45" s="16"/>
      <c r="M45" s="17">
        <v>8321</v>
      </c>
      <c r="N45" s="17" t="s">
        <v>3572</v>
      </c>
      <c r="O45" s="6">
        <v>350</v>
      </c>
      <c r="P45" s="6" t="s">
        <v>522</v>
      </c>
      <c r="Q45" s="7">
        <v>5141</v>
      </c>
      <c r="R45" s="7">
        <v>11722</v>
      </c>
      <c r="S45" s="7" t="s">
        <v>2751</v>
      </c>
      <c r="T45" s="6">
        <v>10191300</v>
      </c>
      <c r="U45" s="6" t="s">
        <v>5221</v>
      </c>
      <c r="V45" s="202">
        <v>10191300</v>
      </c>
      <c r="W45" s="7" t="s">
        <v>5221</v>
      </c>
      <c r="X45" s="203">
        <v>5</v>
      </c>
      <c r="Y45" s="203">
        <v>15</v>
      </c>
      <c r="Z45" s="203">
        <v>1</v>
      </c>
      <c r="AA45" s="203">
        <v>8</v>
      </c>
      <c r="AB45" s="203">
        <v>0</v>
      </c>
      <c r="AC45" s="203">
        <v>99</v>
      </c>
    </row>
    <row r="46" spans="4:29" x14ac:dyDescent="0.2">
      <c r="D46" s="7" t="s">
        <v>2267</v>
      </c>
      <c r="E46" s="15">
        <v>46884606</v>
      </c>
      <c r="F46" s="15" t="s">
        <v>5059</v>
      </c>
      <c r="H46" s="16"/>
      <c r="M46" s="17">
        <v>8322</v>
      </c>
      <c r="N46" s="17" t="s">
        <v>3573</v>
      </c>
      <c r="O46" s="6">
        <v>410</v>
      </c>
      <c r="P46" s="6" t="s">
        <v>523</v>
      </c>
      <c r="R46" s="7">
        <v>11723</v>
      </c>
      <c r="S46" s="7" t="s">
        <v>2960</v>
      </c>
      <c r="T46" s="6">
        <v>10291200</v>
      </c>
      <c r="U46" s="6" t="s">
        <v>5222</v>
      </c>
      <c r="V46" s="202">
        <v>10291200</v>
      </c>
      <c r="W46" s="7" t="s">
        <v>5222</v>
      </c>
      <c r="X46" s="203">
        <v>10</v>
      </c>
      <c r="Y46" s="203">
        <v>20</v>
      </c>
      <c r="Z46" s="203">
        <v>1</v>
      </c>
      <c r="AA46" s="203">
        <v>11</v>
      </c>
      <c r="AB46" s="203">
        <v>0</v>
      </c>
      <c r="AC46" s="203">
        <v>99</v>
      </c>
    </row>
    <row r="47" spans="4:29" x14ac:dyDescent="0.2">
      <c r="D47" s="7" t="s">
        <v>2267</v>
      </c>
      <c r="E47" s="15">
        <v>68327935</v>
      </c>
      <c r="F47" s="15" t="s">
        <v>5060</v>
      </c>
      <c r="H47" s="16"/>
      <c r="M47" s="17">
        <v>8323</v>
      </c>
      <c r="N47" s="17" t="s">
        <v>3574</v>
      </c>
      <c r="O47" s="6">
        <v>350</v>
      </c>
      <c r="P47" s="6" t="s">
        <v>524</v>
      </c>
      <c r="R47" s="7">
        <v>11724</v>
      </c>
      <c r="S47" s="7" t="s">
        <v>2961</v>
      </c>
      <c r="T47" s="6">
        <v>10191100</v>
      </c>
      <c r="U47" s="6" t="s">
        <v>5223</v>
      </c>
      <c r="V47" s="202">
        <v>10191100</v>
      </c>
      <c r="W47" s="7" t="s">
        <v>5223</v>
      </c>
      <c r="X47" s="203">
        <v>5</v>
      </c>
      <c r="Y47" s="203">
        <v>15</v>
      </c>
      <c r="Z47" s="203">
        <v>1</v>
      </c>
      <c r="AA47" s="203">
        <v>4</v>
      </c>
      <c r="AB47" s="203">
        <v>0</v>
      </c>
      <c r="AC47" s="203">
        <v>0</v>
      </c>
    </row>
    <row r="48" spans="4:29" x14ac:dyDescent="0.2">
      <c r="D48" s="7" t="s">
        <v>2267</v>
      </c>
      <c r="E48" s="15">
        <v>71831918</v>
      </c>
      <c r="F48" s="15" t="s">
        <v>5061</v>
      </c>
      <c r="H48" s="16"/>
      <c r="M48" s="17">
        <v>8530</v>
      </c>
      <c r="N48" s="17" t="s">
        <v>3575</v>
      </c>
      <c r="O48" s="6">
        <v>325</v>
      </c>
      <c r="P48" s="6" t="s">
        <v>1195</v>
      </c>
      <c r="Q48" s="7">
        <v>5401</v>
      </c>
      <c r="R48" s="7">
        <v>14540</v>
      </c>
      <c r="S48" s="7" t="s">
        <v>2754</v>
      </c>
      <c r="T48" s="6">
        <v>10091100</v>
      </c>
      <c r="U48" s="6" t="s">
        <v>5224</v>
      </c>
      <c r="V48" s="202">
        <v>10091100</v>
      </c>
      <c r="W48" s="7" t="s">
        <v>5224</v>
      </c>
      <c r="X48" s="203">
        <v>4</v>
      </c>
      <c r="Y48" s="203">
        <v>9</v>
      </c>
      <c r="Z48" s="203">
        <v>1</v>
      </c>
      <c r="AA48" s="203">
        <v>3</v>
      </c>
      <c r="AB48" s="203">
        <v>0</v>
      </c>
      <c r="AC48" s="203">
        <v>99</v>
      </c>
    </row>
    <row r="49" spans="4:29" x14ac:dyDescent="0.2">
      <c r="D49" s="7" t="s">
        <v>2267</v>
      </c>
      <c r="E49" s="15">
        <v>96171776</v>
      </c>
      <c r="F49" s="15" t="s">
        <v>5062</v>
      </c>
      <c r="H49" s="16"/>
      <c r="M49" s="17">
        <v>8539</v>
      </c>
      <c r="N49" s="17" t="s">
        <v>3576</v>
      </c>
      <c r="O49" s="6">
        <v>432</v>
      </c>
      <c r="P49" s="6" t="s">
        <v>525</v>
      </c>
      <c r="Q49" s="7">
        <v>6601</v>
      </c>
      <c r="R49" s="7">
        <v>11726</v>
      </c>
      <c r="S49" s="7" t="s">
        <v>1703</v>
      </c>
      <c r="T49" s="6">
        <v>10191200</v>
      </c>
      <c r="U49" s="6" t="s">
        <v>5225</v>
      </c>
      <c r="V49" s="202">
        <v>10191200</v>
      </c>
      <c r="W49" s="7" t="s">
        <v>5225</v>
      </c>
      <c r="X49" s="203">
        <v>5</v>
      </c>
      <c r="Y49" s="203">
        <v>15</v>
      </c>
      <c r="Z49" s="203">
        <v>1</v>
      </c>
      <c r="AA49" s="203">
        <v>8</v>
      </c>
      <c r="AB49" s="203">
        <v>0</v>
      </c>
      <c r="AC49" s="203">
        <v>99</v>
      </c>
    </row>
    <row r="50" spans="4:29" x14ac:dyDescent="0.2">
      <c r="D50" s="7" t="s">
        <v>2267</v>
      </c>
      <c r="E50" s="15">
        <v>75105839</v>
      </c>
      <c r="F50" s="15" t="s">
        <v>5063</v>
      </c>
      <c r="H50" s="16"/>
      <c r="M50" s="17">
        <v>8408</v>
      </c>
      <c r="N50" s="17" t="s">
        <v>1677</v>
      </c>
      <c r="O50" s="6">
        <v>310</v>
      </c>
      <c r="P50" s="6" t="s">
        <v>526</v>
      </c>
      <c r="Q50" s="7">
        <v>5061</v>
      </c>
      <c r="R50" s="7">
        <v>11719</v>
      </c>
      <c r="S50" s="7" t="s">
        <v>3264</v>
      </c>
      <c r="T50" s="6">
        <v>10291100</v>
      </c>
      <c r="U50" s="6" t="s">
        <v>5226</v>
      </c>
      <c r="V50" s="202">
        <v>10291100</v>
      </c>
      <c r="W50" s="7" t="s">
        <v>5226</v>
      </c>
      <c r="X50" s="203">
        <v>10</v>
      </c>
      <c r="Y50" s="203">
        <v>20</v>
      </c>
      <c r="Z50" s="203">
        <v>1</v>
      </c>
      <c r="AA50" s="203">
        <v>11</v>
      </c>
      <c r="AB50" s="203">
        <v>0</v>
      </c>
      <c r="AC50" s="203">
        <v>99</v>
      </c>
    </row>
    <row r="51" spans="4:29" x14ac:dyDescent="0.2">
      <c r="D51" s="7" t="s">
        <v>2267</v>
      </c>
      <c r="E51" s="15">
        <v>87169610</v>
      </c>
      <c r="F51" s="15" t="s">
        <v>5064</v>
      </c>
      <c r="H51" s="16"/>
      <c r="M51" s="17">
        <v>8310</v>
      </c>
      <c r="N51" s="17" t="s">
        <v>1678</v>
      </c>
      <c r="O51" s="6">
        <v>220</v>
      </c>
      <c r="P51" s="6" t="s">
        <v>1196</v>
      </c>
      <c r="Q51" s="7">
        <v>1121</v>
      </c>
      <c r="R51" s="7">
        <v>15537</v>
      </c>
      <c r="S51" s="7" t="s">
        <v>3265</v>
      </c>
      <c r="T51" s="6">
        <v>0</v>
      </c>
      <c r="U51" s="6" t="s">
        <v>5227</v>
      </c>
      <c r="V51" s="202">
        <v>0</v>
      </c>
      <c r="W51" s="7" t="s">
        <v>5227</v>
      </c>
      <c r="X51" s="203">
        <v>0</v>
      </c>
      <c r="Y51" s="203">
        <v>0</v>
      </c>
      <c r="Z51" s="203">
        <v>0</v>
      </c>
      <c r="AA51" s="203">
        <v>0</v>
      </c>
      <c r="AB51" s="203">
        <v>0</v>
      </c>
      <c r="AC51" s="203">
        <v>0</v>
      </c>
    </row>
    <row r="52" spans="4:29" x14ac:dyDescent="0.2">
      <c r="D52" s="7" t="s">
        <v>2267</v>
      </c>
      <c r="E52" s="15">
        <v>14951970</v>
      </c>
      <c r="F52" s="15" t="s">
        <v>5065</v>
      </c>
      <c r="H52" s="16"/>
      <c r="M52" s="17">
        <v>8250</v>
      </c>
      <c r="N52" s="17" t="s">
        <v>3577</v>
      </c>
      <c r="O52" s="6">
        <v>432</v>
      </c>
      <c r="P52" s="6" t="s">
        <v>527</v>
      </c>
      <c r="R52" s="7">
        <v>11729</v>
      </c>
      <c r="S52" s="7" t="s">
        <v>2962</v>
      </c>
      <c r="T52" s="6">
        <v>10092800</v>
      </c>
      <c r="U52" s="6" t="s">
        <v>5228</v>
      </c>
      <c r="V52" s="202">
        <v>10092800</v>
      </c>
      <c r="W52" s="7" t="s">
        <v>5228</v>
      </c>
      <c r="X52" s="203">
        <v>4</v>
      </c>
      <c r="Y52" s="203">
        <v>9</v>
      </c>
      <c r="Z52" s="203">
        <v>1</v>
      </c>
      <c r="AA52" s="203">
        <v>3</v>
      </c>
      <c r="AB52" s="203">
        <v>0</v>
      </c>
      <c r="AC52" s="203">
        <v>99</v>
      </c>
    </row>
    <row r="53" spans="4:29" x14ac:dyDescent="0.2">
      <c r="D53" s="7" t="s">
        <v>2267</v>
      </c>
      <c r="E53" s="15">
        <v>79375024</v>
      </c>
      <c r="F53" s="15" t="s">
        <v>5066</v>
      </c>
      <c r="H53" s="16"/>
      <c r="M53" s="17">
        <v>8425</v>
      </c>
      <c r="N53" s="17" t="s">
        <v>3578</v>
      </c>
      <c r="O53" s="6">
        <v>262</v>
      </c>
      <c r="P53" s="6" t="s">
        <v>1198</v>
      </c>
      <c r="Q53" s="7">
        <v>6102</v>
      </c>
      <c r="R53" s="7">
        <v>11730</v>
      </c>
      <c r="S53" s="7" t="s">
        <v>3267</v>
      </c>
      <c r="T53" s="6">
        <v>10192800</v>
      </c>
      <c r="U53" s="6" t="s">
        <v>5229</v>
      </c>
      <c r="V53" s="202">
        <v>10192800</v>
      </c>
      <c r="W53" s="7" t="s">
        <v>5229</v>
      </c>
      <c r="X53" s="203">
        <v>5</v>
      </c>
      <c r="Y53" s="203">
        <v>15</v>
      </c>
      <c r="Z53" s="203">
        <v>1</v>
      </c>
      <c r="AA53" s="203">
        <v>8</v>
      </c>
      <c r="AB53" s="203">
        <v>0</v>
      </c>
      <c r="AC53" s="203">
        <v>99</v>
      </c>
    </row>
    <row r="54" spans="4:29" x14ac:dyDescent="0.2">
      <c r="D54" s="7" t="s">
        <v>2267</v>
      </c>
      <c r="E54" s="15">
        <v>40810407</v>
      </c>
      <c r="F54" s="15" t="s">
        <v>5067</v>
      </c>
      <c r="H54" s="16"/>
      <c r="M54" s="17">
        <v>8206</v>
      </c>
      <c r="N54" s="17" t="s">
        <v>3579</v>
      </c>
      <c r="O54" s="6">
        <v>432</v>
      </c>
      <c r="P54" s="6" t="s">
        <v>528</v>
      </c>
      <c r="R54" s="7">
        <v>16455</v>
      </c>
      <c r="S54" s="7" t="s">
        <v>4699</v>
      </c>
      <c r="T54" s="6">
        <v>10292800</v>
      </c>
      <c r="U54" s="6" t="s">
        <v>4590</v>
      </c>
      <c r="V54" s="202">
        <v>10292800</v>
      </c>
      <c r="W54" s="7" t="s">
        <v>4590</v>
      </c>
      <c r="X54" s="203">
        <v>10</v>
      </c>
      <c r="Y54" s="203">
        <v>20</v>
      </c>
      <c r="Z54" s="203">
        <v>1</v>
      </c>
      <c r="AA54" s="203">
        <v>11</v>
      </c>
      <c r="AB54" s="203">
        <v>0</v>
      </c>
      <c r="AC54" s="203">
        <v>99</v>
      </c>
    </row>
    <row r="55" spans="4:29" x14ac:dyDescent="0.2">
      <c r="D55" s="7" t="s">
        <v>2267</v>
      </c>
      <c r="E55" s="15">
        <v>50401000</v>
      </c>
      <c r="F55" s="15" t="s">
        <v>5068</v>
      </c>
      <c r="H55" s="16"/>
      <c r="M55" s="17">
        <v>8303</v>
      </c>
      <c r="N55" s="17" t="s">
        <v>3580</v>
      </c>
      <c r="O55" s="6">
        <v>431</v>
      </c>
      <c r="P55" s="6" t="s">
        <v>529</v>
      </c>
      <c r="R55" s="7">
        <v>11103</v>
      </c>
      <c r="S55" s="7" t="s">
        <v>3268</v>
      </c>
      <c r="T55" s="6">
        <v>10092900</v>
      </c>
      <c r="U55" s="6" t="s">
        <v>5230</v>
      </c>
      <c r="V55" s="202">
        <v>10092900</v>
      </c>
      <c r="W55" s="7" t="s">
        <v>5230</v>
      </c>
      <c r="X55" s="203">
        <v>4</v>
      </c>
      <c r="Y55" s="203">
        <v>9</v>
      </c>
      <c r="Z55" s="203">
        <v>1</v>
      </c>
      <c r="AA55" s="203">
        <v>3</v>
      </c>
      <c r="AB55" s="203">
        <v>0</v>
      </c>
      <c r="AC55" s="203">
        <v>99</v>
      </c>
    </row>
    <row r="56" spans="4:29" x14ac:dyDescent="0.2">
      <c r="D56" s="7" t="s">
        <v>2267</v>
      </c>
      <c r="E56" s="15">
        <v>40711665</v>
      </c>
      <c r="F56" s="15" t="s">
        <v>5069</v>
      </c>
      <c r="H56" s="16"/>
      <c r="M56" s="17">
        <v>8440</v>
      </c>
      <c r="N56" s="17" t="s">
        <v>3581</v>
      </c>
      <c r="O56" s="6">
        <v>432</v>
      </c>
      <c r="P56" s="6" t="s">
        <v>530</v>
      </c>
      <c r="Q56" s="7">
        <v>3542</v>
      </c>
      <c r="R56" s="7">
        <v>16062</v>
      </c>
      <c r="S56" s="7" t="s">
        <v>4626</v>
      </c>
      <c r="T56" s="6">
        <v>10192502</v>
      </c>
      <c r="U56" s="6" t="s">
        <v>5231</v>
      </c>
      <c r="V56" s="202">
        <v>10192502</v>
      </c>
      <c r="W56" s="7" t="s">
        <v>5231</v>
      </c>
      <c r="X56" s="203">
        <v>5</v>
      </c>
      <c r="Y56" s="203">
        <v>15</v>
      </c>
      <c r="Z56" s="203">
        <v>1</v>
      </c>
      <c r="AA56" s="203">
        <v>8</v>
      </c>
      <c r="AB56" s="203">
        <v>0</v>
      </c>
      <c r="AC56" s="203">
        <v>99</v>
      </c>
    </row>
    <row r="57" spans="4:29" x14ac:dyDescent="0.2">
      <c r="D57" s="7" t="s">
        <v>2267</v>
      </c>
      <c r="E57" s="15">
        <v>89126426</v>
      </c>
      <c r="F57" s="15" t="s">
        <v>5070</v>
      </c>
      <c r="H57" s="16"/>
      <c r="M57" s="17">
        <v>8359</v>
      </c>
      <c r="N57" s="17" t="s">
        <v>4662</v>
      </c>
      <c r="O57" s="6">
        <v>322</v>
      </c>
      <c r="P57" s="6" t="s">
        <v>1200</v>
      </c>
      <c r="Q57" s="7">
        <v>402</v>
      </c>
      <c r="R57" s="7">
        <v>15059</v>
      </c>
      <c r="S57" s="7" t="s">
        <v>3270</v>
      </c>
      <c r="T57" s="6">
        <v>10092501</v>
      </c>
      <c r="U57" s="6" t="s">
        <v>5232</v>
      </c>
      <c r="V57" s="202">
        <v>10092501</v>
      </c>
      <c r="W57" s="7" t="s">
        <v>5232</v>
      </c>
      <c r="X57" s="203">
        <v>4</v>
      </c>
      <c r="Y57" s="203">
        <v>9</v>
      </c>
      <c r="Z57" s="203">
        <v>1</v>
      </c>
      <c r="AA57" s="203">
        <v>3</v>
      </c>
      <c r="AB57" s="203">
        <v>0</v>
      </c>
      <c r="AC57" s="203">
        <v>99</v>
      </c>
    </row>
    <row r="58" spans="4:29" x14ac:dyDescent="0.2">
      <c r="D58" s="7" t="s">
        <v>2267</v>
      </c>
      <c r="E58" s="15">
        <v>78352125</v>
      </c>
      <c r="F58" s="15" t="s">
        <v>5071</v>
      </c>
      <c r="H58" s="16"/>
      <c r="M58" s="17">
        <v>8411</v>
      </c>
      <c r="N58" s="17" t="s">
        <v>1693</v>
      </c>
      <c r="O58" s="6">
        <v>240</v>
      </c>
      <c r="P58" s="6" t="s">
        <v>1202</v>
      </c>
      <c r="Q58" s="7">
        <v>5851</v>
      </c>
      <c r="R58" s="7">
        <v>14782</v>
      </c>
      <c r="S58" s="7" t="s">
        <v>1711</v>
      </c>
      <c r="T58" s="6">
        <v>10192501</v>
      </c>
      <c r="U58" s="6" t="s">
        <v>5233</v>
      </c>
      <c r="V58" s="202">
        <v>10192501</v>
      </c>
      <c r="W58" s="7" t="s">
        <v>5233</v>
      </c>
      <c r="X58" s="203">
        <v>5</v>
      </c>
      <c r="Y58" s="203">
        <v>15</v>
      </c>
      <c r="Z58" s="203">
        <v>1</v>
      </c>
      <c r="AA58" s="203">
        <v>8</v>
      </c>
      <c r="AB58" s="203">
        <v>0</v>
      </c>
      <c r="AC58" s="203">
        <v>99</v>
      </c>
    </row>
    <row r="59" spans="4:29" x14ac:dyDescent="0.2">
      <c r="D59" s="7" t="s">
        <v>2267</v>
      </c>
      <c r="E59" s="15">
        <v>40747635</v>
      </c>
      <c r="F59" s="15" t="s">
        <v>5072</v>
      </c>
      <c r="H59" s="16"/>
      <c r="M59" s="17">
        <v>8532</v>
      </c>
      <c r="N59" s="17" t="s">
        <v>3582</v>
      </c>
      <c r="O59" s="6">
        <v>432</v>
      </c>
      <c r="P59" s="6" t="s">
        <v>531</v>
      </c>
      <c r="Q59" s="7">
        <v>6771</v>
      </c>
      <c r="R59" s="7">
        <v>13318</v>
      </c>
      <c r="S59" s="7" t="s">
        <v>1710</v>
      </c>
      <c r="T59" s="6">
        <v>10292501</v>
      </c>
      <c r="U59" s="6" t="s">
        <v>4591</v>
      </c>
      <c r="V59" s="202">
        <v>10292501</v>
      </c>
      <c r="W59" s="7" t="s">
        <v>4591</v>
      </c>
      <c r="X59" s="203">
        <v>10</v>
      </c>
      <c r="Y59" s="203">
        <v>20</v>
      </c>
      <c r="Z59" s="203">
        <v>1</v>
      </c>
      <c r="AA59" s="203">
        <v>11</v>
      </c>
      <c r="AB59" s="203">
        <v>0</v>
      </c>
      <c r="AC59" s="203">
        <v>99</v>
      </c>
    </row>
    <row r="60" spans="4:29" x14ac:dyDescent="0.2">
      <c r="D60" s="7" t="s">
        <v>2267</v>
      </c>
      <c r="E60" s="15">
        <v>87307341</v>
      </c>
      <c r="F60" s="15" t="s">
        <v>5073</v>
      </c>
      <c r="H60" s="16"/>
      <c r="M60" s="17">
        <v>8410</v>
      </c>
      <c r="N60" s="17" t="s">
        <v>4663</v>
      </c>
      <c r="O60" s="6">
        <v>352</v>
      </c>
      <c r="P60" s="6" t="s">
        <v>1204</v>
      </c>
      <c r="R60" s="7">
        <v>16312</v>
      </c>
      <c r="S60" s="7" t="s">
        <v>4700</v>
      </c>
      <c r="T60" s="6">
        <v>10092502</v>
      </c>
      <c r="U60" s="6" t="s">
        <v>5234</v>
      </c>
      <c r="V60" s="7">
        <v>10092502</v>
      </c>
      <c r="W60" s="7" t="s">
        <v>5234</v>
      </c>
      <c r="X60" s="203">
        <v>4</v>
      </c>
      <c r="Y60" s="203">
        <v>9</v>
      </c>
      <c r="Z60" s="203">
        <v>1</v>
      </c>
      <c r="AA60" s="203">
        <v>3</v>
      </c>
      <c r="AB60" s="203">
        <v>0</v>
      </c>
      <c r="AC60" s="203">
        <v>99</v>
      </c>
    </row>
    <row r="61" spans="4:29" x14ac:dyDescent="0.2">
      <c r="D61" s="7" t="s">
        <v>2267</v>
      </c>
      <c r="E61" s="15">
        <v>87307320</v>
      </c>
      <c r="F61" s="15" t="s">
        <v>5074</v>
      </c>
      <c r="H61" s="16"/>
      <c r="M61" s="17">
        <v>8362</v>
      </c>
      <c r="N61" s="17" t="s">
        <v>4664</v>
      </c>
      <c r="O61" s="6">
        <v>321</v>
      </c>
      <c r="P61" s="6" t="s">
        <v>1206</v>
      </c>
      <c r="Q61" s="7">
        <v>630</v>
      </c>
      <c r="R61" s="7">
        <v>15192</v>
      </c>
      <c r="S61" s="7" t="s">
        <v>2756</v>
      </c>
      <c r="T61" s="6">
        <v>10292502</v>
      </c>
      <c r="U61" s="6" t="s">
        <v>4592</v>
      </c>
      <c r="V61" s="202">
        <v>10292502</v>
      </c>
      <c r="W61" s="7" t="s">
        <v>4592</v>
      </c>
      <c r="X61" s="203">
        <v>10</v>
      </c>
      <c r="Y61" s="203">
        <v>20</v>
      </c>
      <c r="Z61" s="203">
        <v>1</v>
      </c>
      <c r="AA61" s="203">
        <v>11</v>
      </c>
      <c r="AB61" s="203">
        <v>0</v>
      </c>
      <c r="AC61" s="203">
        <v>99</v>
      </c>
    </row>
    <row r="62" spans="4:29" x14ac:dyDescent="0.2">
      <c r="D62" s="7" t="s">
        <v>2267</v>
      </c>
      <c r="E62" s="15">
        <v>61739610</v>
      </c>
      <c r="F62" s="15" t="s">
        <v>5075</v>
      </c>
      <c r="H62" s="16"/>
      <c r="M62" s="17">
        <v>8236</v>
      </c>
      <c r="N62" s="17" t="s">
        <v>3584</v>
      </c>
      <c r="O62" s="6">
        <v>250</v>
      </c>
      <c r="P62" s="6" t="s">
        <v>532</v>
      </c>
      <c r="Q62" s="7">
        <v>2762</v>
      </c>
      <c r="R62" s="7">
        <v>13825</v>
      </c>
      <c r="S62" s="7" t="s">
        <v>2757</v>
      </c>
      <c r="T62" s="6">
        <v>10092200</v>
      </c>
      <c r="U62" s="6" t="s">
        <v>5235</v>
      </c>
      <c r="V62" s="7">
        <v>10092200</v>
      </c>
      <c r="W62" s="7" t="s">
        <v>5235</v>
      </c>
      <c r="X62" s="203">
        <v>4</v>
      </c>
      <c r="Y62" s="203">
        <v>9</v>
      </c>
      <c r="Z62" s="203">
        <v>1</v>
      </c>
      <c r="AA62" s="203">
        <v>3</v>
      </c>
      <c r="AB62" s="203">
        <v>0</v>
      </c>
      <c r="AC62" s="203">
        <v>99</v>
      </c>
    </row>
    <row r="63" spans="4:29" x14ac:dyDescent="0.2">
      <c r="D63" s="7" t="s">
        <v>2267</v>
      </c>
      <c r="E63" s="15">
        <v>40742836</v>
      </c>
      <c r="F63" s="15" t="s">
        <v>5076</v>
      </c>
      <c r="H63" s="16"/>
      <c r="M63" s="17">
        <v>8260</v>
      </c>
      <c r="N63" s="17" t="s">
        <v>1106</v>
      </c>
      <c r="O63" s="6">
        <v>310</v>
      </c>
      <c r="P63" s="6" t="s">
        <v>533</v>
      </c>
      <c r="R63" s="7">
        <v>10198</v>
      </c>
      <c r="S63" s="7" t="s">
        <v>1714</v>
      </c>
      <c r="T63" s="6">
        <v>10192200</v>
      </c>
      <c r="U63" s="6" t="s">
        <v>5236</v>
      </c>
      <c r="V63" s="202">
        <v>10192200</v>
      </c>
      <c r="W63" s="7" t="s">
        <v>5236</v>
      </c>
      <c r="X63" s="203">
        <v>5</v>
      </c>
      <c r="Y63" s="203">
        <v>15</v>
      </c>
      <c r="Z63" s="203">
        <v>1</v>
      </c>
      <c r="AA63" s="203">
        <v>8</v>
      </c>
      <c r="AB63" s="203">
        <v>0</v>
      </c>
      <c r="AC63" s="203">
        <v>99</v>
      </c>
    </row>
    <row r="64" spans="4:29" x14ac:dyDescent="0.2">
      <c r="D64" s="7" t="s">
        <v>2267</v>
      </c>
      <c r="E64" s="15">
        <v>13471356</v>
      </c>
      <c r="F64" s="15" t="s">
        <v>5077</v>
      </c>
      <c r="H64" s="16"/>
      <c r="M64" s="17">
        <v>8352</v>
      </c>
      <c r="N64" s="17" t="s">
        <v>4665</v>
      </c>
      <c r="O64" s="6">
        <v>324</v>
      </c>
      <c r="P64" s="6" t="s">
        <v>1208</v>
      </c>
      <c r="Q64" s="7">
        <v>1401</v>
      </c>
      <c r="R64" s="7">
        <v>11753</v>
      </c>
      <c r="S64" s="7" t="s">
        <v>1716</v>
      </c>
      <c r="T64" s="6">
        <v>10292200</v>
      </c>
      <c r="U64" s="6" t="s">
        <v>4593</v>
      </c>
      <c r="V64" s="202">
        <v>10292200</v>
      </c>
      <c r="W64" s="7" t="s">
        <v>4593</v>
      </c>
      <c r="X64" s="203">
        <v>10</v>
      </c>
      <c r="Y64" s="203">
        <v>20</v>
      </c>
      <c r="Z64" s="203">
        <v>1</v>
      </c>
      <c r="AA64" s="203">
        <v>11</v>
      </c>
      <c r="AB64" s="203">
        <v>0</v>
      </c>
      <c r="AC64" s="203">
        <v>99</v>
      </c>
    </row>
    <row r="65" spans="4:29" x14ac:dyDescent="0.2">
      <c r="D65" s="7" t="s">
        <v>2267</v>
      </c>
      <c r="E65" s="15">
        <v>67571733</v>
      </c>
      <c r="F65" s="15" t="s">
        <v>5078</v>
      </c>
      <c r="H65" s="16"/>
      <c r="M65" s="17">
        <v>8439</v>
      </c>
      <c r="N65" s="17" t="s">
        <v>4666</v>
      </c>
      <c r="O65" s="6">
        <v>326</v>
      </c>
      <c r="P65" s="6" t="s">
        <v>1209</v>
      </c>
      <c r="Q65" s="7">
        <v>1361</v>
      </c>
      <c r="R65" s="7">
        <v>11778</v>
      </c>
      <c r="S65" s="7" t="s">
        <v>1657</v>
      </c>
      <c r="T65" s="6">
        <v>10092600</v>
      </c>
      <c r="U65" s="6" t="s">
        <v>5237</v>
      </c>
      <c r="V65" s="202">
        <v>10092600</v>
      </c>
      <c r="W65" s="7" t="s">
        <v>5237</v>
      </c>
      <c r="X65" s="203">
        <v>4</v>
      </c>
      <c r="Y65" s="203">
        <v>9</v>
      </c>
      <c r="Z65" s="203">
        <v>1</v>
      </c>
      <c r="AA65" s="203">
        <v>3</v>
      </c>
      <c r="AB65" s="203">
        <v>0</v>
      </c>
      <c r="AC65" s="203">
        <v>99</v>
      </c>
    </row>
    <row r="66" spans="4:29" x14ac:dyDescent="0.2">
      <c r="D66" s="7" t="s">
        <v>2267</v>
      </c>
      <c r="E66" s="15">
        <v>63823301</v>
      </c>
      <c r="F66" s="15" t="s">
        <v>5079</v>
      </c>
      <c r="H66" s="16"/>
      <c r="M66" s="17">
        <v>8302</v>
      </c>
      <c r="N66" s="17" t="s">
        <v>4667</v>
      </c>
      <c r="O66" s="6">
        <v>410</v>
      </c>
      <c r="P66" s="6" t="s">
        <v>534</v>
      </c>
      <c r="R66" s="7">
        <v>10108</v>
      </c>
      <c r="S66" s="7" t="s">
        <v>4671</v>
      </c>
      <c r="T66" s="6">
        <v>10192600</v>
      </c>
      <c r="U66" s="6" t="s">
        <v>5238</v>
      </c>
      <c r="V66" s="202">
        <v>10192600</v>
      </c>
      <c r="W66" s="7" t="s">
        <v>5238</v>
      </c>
      <c r="X66" s="203">
        <v>5</v>
      </c>
      <c r="Y66" s="203">
        <v>15</v>
      </c>
      <c r="Z66" s="203">
        <v>1</v>
      </c>
      <c r="AA66" s="203">
        <v>8</v>
      </c>
      <c r="AB66" s="203">
        <v>0</v>
      </c>
      <c r="AC66" s="203">
        <v>99</v>
      </c>
    </row>
    <row r="67" spans="4:29" x14ac:dyDescent="0.2">
      <c r="D67" s="7" t="s">
        <v>2267</v>
      </c>
      <c r="E67" s="15">
        <v>41294530</v>
      </c>
      <c r="F67" s="15" t="s">
        <v>5080</v>
      </c>
      <c r="H67" s="16"/>
      <c r="M67" s="17">
        <v>8602</v>
      </c>
      <c r="N67" s="17" t="s">
        <v>4187</v>
      </c>
      <c r="O67" s="6">
        <v>328</v>
      </c>
      <c r="P67" s="6" t="s">
        <v>535</v>
      </c>
      <c r="R67" s="7">
        <v>11750</v>
      </c>
      <c r="S67" s="7" t="s">
        <v>2963</v>
      </c>
      <c r="T67" s="6">
        <v>10292600</v>
      </c>
      <c r="U67" s="6" t="s">
        <v>4594</v>
      </c>
      <c r="V67" s="202">
        <v>10292600</v>
      </c>
      <c r="W67" s="7" t="s">
        <v>4594</v>
      </c>
      <c r="X67" s="203">
        <v>10</v>
      </c>
      <c r="Y67" s="203">
        <v>20</v>
      </c>
      <c r="Z67" s="203">
        <v>1</v>
      </c>
      <c r="AA67" s="203">
        <v>11</v>
      </c>
      <c r="AB67" s="203">
        <v>0</v>
      </c>
      <c r="AC67" s="203">
        <v>99</v>
      </c>
    </row>
    <row r="68" spans="4:29" x14ac:dyDescent="0.2">
      <c r="D68" s="7" t="s">
        <v>2267</v>
      </c>
      <c r="E68" s="15">
        <v>40492479</v>
      </c>
      <c r="F68" s="15" t="s">
        <v>5081</v>
      </c>
      <c r="H68" s="16"/>
      <c r="M68" s="17">
        <v>8211</v>
      </c>
      <c r="N68" s="17" t="s">
        <v>1107</v>
      </c>
      <c r="O68" s="6">
        <v>410</v>
      </c>
      <c r="P68" s="6" t="s">
        <v>536</v>
      </c>
      <c r="Q68" s="7">
        <v>1122</v>
      </c>
      <c r="R68" s="7">
        <v>15540</v>
      </c>
      <c r="S68" s="7" t="s">
        <v>2142</v>
      </c>
      <c r="T68" s="6">
        <v>10092700</v>
      </c>
      <c r="U68" s="6" t="s">
        <v>5239</v>
      </c>
      <c r="V68" s="202">
        <v>10092700</v>
      </c>
      <c r="W68" s="7" t="s">
        <v>5239</v>
      </c>
      <c r="X68" s="203">
        <v>4</v>
      </c>
      <c r="Y68" s="203">
        <v>9</v>
      </c>
      <c r="Z68" s="203">
        <v>1</v>
      </c>
      <c r="AA68" s="203">
        <v>3</v>
      </c>
      <c r="AB68" s="203">
        <v>0</v>
      </c>
      <c r="AC68" s="203">
        <v>99</v>
      </c>
    </row>
    <row r="69" spans="4:29" x14ac:dyDescent="0.2">
      <c r="D69" s="7" t="s">
        <v>2267</v>
      </c>
      <c r="E69" s="15">
        <v>65130232</v>
      </c>
      <c r="F69" s="15" t="s">
        <v>5082</v>
      </c>
      <c r="M69" s="17">
        <v>8212</v>
      </c>
      <c r="N69" s="17" t="s">
        <v>3261</v>
      </c>
      <c r="O69" s="6">
        <v>263</v>
      </c>
      <c r="P69" s="6" t="s">
        <v>1210</v>
      </c>
      <c r="R69" s="7">
        <v>11772</v>
      </c>
      <c r="S69" s="7" t="s">
        <v>2964</v>
      </c>
      <c r="T69" s="6">
        <v>10192700</v>
      </c>
      <c r="U69" s="6" t="s">
        <v>5240</v>
      </c>
      <c r="V69" s="202">
        <v>10192700</v>
      </c>
      <c r="W69" s="7" t="s">
        <v>5240</v>
      </c>
      <c r="X69" s="203">
        <v>5</v>
      </c>
      <c r="Y69" s="203">
        <v>15</v>
      </c>
      <c r="Z69" s="203">
        <v>1</v>
      </c>
      <c r="AA69" s="203">
        <v>8</v>
      </c>
      <c r="AB69" s="203">
        <v>0</v>
      </c>
      <c r="AC69" s="203">
        <v>99</v>
      </c>
    </row>
    <row r="70" spans="4:29" x14ac:dyDescent="0.2">
      <c r="D70" s="7" t="s">
        <v>2267</v>
      </c>
      <c r="E70" s="15">
        <v>66582901</v>
      </c>
      <c r="F70" s="15" t="s">
        <v>5083</v>
      </c>
      <c r="M70" s="17">
        <v>8311</v>
      </c>
      <c r="N70" s="17" t="s">
        <v>1108</v>
      </c>
      <c r="O70" s="6">
        <v>433</v>
      </c>
      <c r="P70" s="6" t="s">
        <v>537</v>
      </c>
      <c r="Q70" s="7">
        <v>1201</v>
      </c>
      <c r="R70" s="7">
        <v>11773</v>
      </c>
      <c r="S70" s="7" t="s">
        <v>2143</v>
      </c>
      <c r="T70" s="6">
        <v>10292700</v>
      </c>
      <c r="U70" s="6" t="s">
        <v>4595</v>
      </c>
      <c r="V70" s="202">
        <v>10292700</v>
      </c>
      <c r="W70" s="7" t="s">
        <v>4595</v>
      </c>
      <c r="X70" s="203">
        <v>10</v>
      </c>
      <c r="Y70" s="203">
        <v>20</v>
      </c>
      <c r="Z70" s="203">
        <v>1</v>
      </c>
      <c r="AA70" s="203">
        <v>11</v>
      </c>
      <c r="AB70" s="203">
        <v>0</v>
      </c>
      <c r="AC70" s="203">
        <v>99</v>
      </c>
    </row>
    <row r="71" spans="4:29" x14ac:dyDescent="0.2">
      <c r="D71" s="7" t="s">
        <v>2267</v>
      </c>
      <c r="E71" s="15">
        <v>55065012</v>
      </c>
      <c r="F71" s="15" t="s">
        <v>5084</v>
      </c>
      <c r="M71" s="17">
        <v>8312</v>
      </c>
      <c r="N71" s="17" t="s">
        <v>1109</v>
      </c>
      <c r="O71" s="6">
        <v>432</v>
      </c>
      <c r="P71" s="6" t="s">
        <v>538</v>
      </c>
      <c r="R71" s="7">
        <v>16329</v>
      </c>
      <c r="S71" s="7" t="s">
        <v>4701</v>
      </c>
      <c r="T71" s="6">
        <v>10092100</v>
      </c>
      <c r="U71" s="6" t="s">
        <v>5241</v>
      </c>
      <c r="V71" s="202">
        <v>10092100</v>
      </c>
      <c r="W71" s="7" t="s">
        <v>5241</v>
      </c>
      <c r="X71" s="203">
        <v>4</v>
      </c>
      <c r="Y71" s="203">
        <v>9</v>
      </c>
      <c r="Z71" s="203">
        <v>1</v>
      </c>
      <c r="AA71" s="203">
        <v>3</v>
      </c>
      <c r="AB71" s="203">
        <v>0</v>
      </c>
      <c r="AC71" s="203">
        <v>99</v>
      </c>
    </row>
    <row r="72" spans="4:29" x14ac:dyDescent="0.2">
      <c r="D72" s="7" t="s">
        <v>2267</v>
      </c>
      <c r="E72" s="15">
        <v>40074444</v>
      </c>
      <c r="F72" s="15" t="s">
        <v>5085</v>
      </c>
      <c r="M72" s="17">
        <v>8562</v>
      </c>
      <c r="N72" s="17" t="s">
        <v>1110</v>
      </c>
      <c r="O72" s="6">
        <v>323</v>
      </c>
      <c r="P72" s="6" t="s">
        <v>1212</v>
      </c>
      <c r="Q72" s="7">
        <v>1341</v>
      </c>
      <c r="R72" s="7">
        <v>11774</v>
      </c>
      <c r="S72" s="7" t="s">
        <v>2144</v>
      </c>
      <c r="T72" s="6">
        <v>10192100</v>
      </c>
      <c r="U72" s="6" t="s">
        <v>5242</v>
      </c>
      <c r="V72" s="202">
        <v>10192100</v>
      </c>
      <c r="W72" s="7" t="s">
        <v>5242</v>
      </c>
      <c r="X72" s="203">
        <v>5</v>
      </c>
      <c r="Y72" s="203">
        <v>15</v>
      </c>
      <c r="Z72" s="203">
        <v>1</v>
      </c>
      <c r="AA72" s="203">
        <v>8</v>
      </c>
      <c r="AB72" s="203">
        <v>0</v>
      </c>
      <c r="AC72" s="203">
        <v>99</v>
      </c>
    </row>
    <row r="73" spans="4:29" x14ac:dyDescent="0.2">
      <c r="D73" s="7" t="s">
        <v>2267</v>
      </c>
      <c r="E73" s="15">
        <v>99570791</v>
      </c>
      <c r="F73" s="15" t="s">
        <v>5086</v>
      </c>
      <c r="M73" s="17">
        <v>8313</v>
      </c>
      <c r="N73" s="17" t="s">
        <v>3272</v>
      </c>
      <c r="O73" s="6">
        <v>433</v>
      </c>
      <c r="P73" s="6" t="s">
        <v>539</v>
      </c>
      <c r="R73" s="7">
        <v>11775</v>
      </c>
      <c r="S73" s="7" t="s">
        <v>2145</v>
      </c>
      <c r="T73" s="6">
        <v>10292100</v>
      </c>
      <c r="U73" s="6" t="s">
        <v>4596</v>
      </c>
      <c r="V73" s="202">
        <v>10292100</v>
      </c>
      <c r="W73" s="7" t="s">
        <v>4596</v>
      </c>
      <c r="X73" s="203">
        <v>10</v>
      </c>
      <c r="Y73" s="203">
        <v>20</v>
      </c>
      <c r="Z73" s="203">
        <v>1</v>
      </c>
      <c r="AA73" s="203">
        <v>11</v>
      </c>
      <c r="AB73" s="203">
        <v>0</v>
      </c>
      <c r="AC73" s="203">
        <v>99</v>
      </c>
    </row>
    <row r="74" spans="4:29" x14ac:dyDescent="0.2">
      <c r="D74" s="7" t="s">
        <v>2267</v>
      </c>
      <c r="E74" s="15">
        <v>40738007</v>
      </c>
      <c r="F74" s="15" t="s">
        <v>5087</v>
      </c>
      <c r="M74" s="17">
        <v>8214</v>
      </c>
      <c r="N74" s="17" t="s">
        <v>1112</v>
      </c>
      <c r="O74" s="6">
        <v>433</v>
      </c>
      <c r="P74" s="6" t="s">
        <v>540</v>
      </c>
      <c r="R74" s="7">
        <v>11785</v>
      </c>
      <c r="S74" s="7" t="s">
        <v>2965</v>
      </c>
      <c r="T74" s="6">
        <v>10092300</v>
      </c>
      <c r="U74" s="6" t="s">
        <v>5243</v>
      </c>
      <c r="V74" s="202">
        <v>10092300</v>
      </c>
      <c r="W74" s="7" t="s">
        <v>5243</v>
      </c>
      <c r="X74" s="203">
        <v>4</v>
      </c>
      <c r="Y74" s="203">
        <v>9</v>
      </c>
      <c r="Z74" s="203">
        <v>1</v>
      </c>
      <c r="AA74" s="203">
        <v>3</v>
      </c>
      <c r="AB74" s="203">
        <v>0</v>
      </c>
      <c r="AC74" s="203">
        <v>99</v>
      </c>
    </row>
    <row r="75" spans="4:29" x14ac:dyDescent="0.2">
      <c r="D75" s="7" t="s">
        <v>2267</v>
      </c>
      <c r="E75" s="15">
        <v>53447114</v>
      </c>
      <c r="F75" s="15" t="s">
        <v>5088</v>
      </c>
      <c r="M75" s="17">
        <v>8441</v>
      </c>
      <c r="N75" s="17" t="s">
        <v>1113</v>
      </c>
      <c r="O75" s="6">
        <v>410</v>
      </c>
      <c r="P75" s="6" t="s">
        <v>541</v>
      </c>
      <c r="Q75" s="7">
        <v>211</v>
      </c>
      <c r="R75" s="7">
        <v>11777</v>
      </c>
      <c r="S75" s="7" t="s">
        <v>2146</v>
      </c>
      <c r="T75" s="6">
        <v>10192300</v>
      </c>
      <c r="U75" s="6" t="s">
        <v>5244</v>
      </c>
      <c r="V75" s="202">
        <v>10192300</v>
      </c>
      <c r="W75" s="7" t="s">
        <v>5244</v>
      </c>
      <c r="X75" s="203">
        <v>5</v>
      </c>
      <c r="Y75" s="203">
        <v>15</v>
      </c>
      <c r="Z75" s="203">
        <v>1</v>
      </c>
      <c r="AA75" s="203">
        <v>8</v>
      </c>
      <c r="AB75" s="203">
        <v>0</v>
      </c>
      <c r="AC75" s="203">
        <v>99</v>
      </c>
    </row>
    <row r="76" spans="4:29" x14ac:dyDescent="0.2">
      <c r="D76" s="7" t="s">
        <v>2267</v>
      </c>
      <c r="E76" s="15">
        <v>61518527</v>
      </c>
      <c r="F76" s="15" t="s">
        <v>5089</v>
      </c>
      <c r="M76" s="17">
        <v>8415</v>
      </c>
      <c r="N76" s="17" t="s">
        <v>1659</v>
      </c>
      <c r="O76" s="6">
        <v>340</v>
      </c>
      <c r="P76" s="6" t="s">
        <v>1213</v>
      </c>
      <c r="R76" s="7">
        <v>11769</v>
      </c>
      <c r="S76" s="7" t="s">
        <v>2966</v>
      </c>
      <c r="T76" s="6">
        <v>10292300</v>
      </c>
      <c r="U76" s="6" t="s">
        <v>4597</v>
      </c>
      <c r="V76" s="7">
        <v>10292300</v>
      </c>
      <c r="W76" s="7" t="s">
        <v>4597</v>
      </c>
      <c r="X76" s="203">
        <v>10</v>
      </c>
      <c r="Y76" s="203">
        <v>20</v>
      </c>
      <c r="Z76" s="203">
        <v>1</v>
      </c>
      <c r="AA76" s="203">
        <v>11</v>
      </c>
      <c r="AB76" s="203">
        <v>0</v>
      </c>
      <c r="AC76" s="203">
        <v>99</v>
      </c>
    </row>
    <row r="77" spans="4:29" x14ac:dyDescent="0.2">
      <c r="D77" s="7" t="s">
        <v>2267</v>
      </c>
      <c r="E77" s="15">
        <v>77865737</v>
      </c>
      <c r="F77" s="15" t="s">
        <v>5090</v>
      </c>
      <c r="M77" s="17">
        <v>8315</v>
      </c>
      <c r="N77" s="17" t="s">
        <v>1114</v>
      </c>
      <c r="O77" s="6">
        <v>321</v>
      </c>
      <c r="P77" s="229" t="s">
        <v>5011</v>
      </c>
      <c r="Q77" s="7">
        <v>1123</v>
      </c>
      <c r="R77" s="7">
        <v>16131</v>
      </c>
      <c r="S77" s="7" t="s">
        <v>2147</v>
      </c>
      <c r="T77" s="6">
        <v>10092400</v>
      </c>
      <c r="U77" s="6" t="s">
        <v>5245</v>
      </c>
      <c r="V77" s="202">
        <v>10092400</v>
      </c>
      <c r="W77" s="7" t="s">
        <v>5245</v>
      </c>
      <c r="X77" s="203">
        <v>4</v>
      </c>
      <c r="Y77" s="203">
        <v>9</v>
      </c>
      <c r="Z77" s="203">
        <v>1</v>
      </c>
      <c r="AA77" s="203">
        <v>3</v>
      </c>
      <c r="AB77" s="203">
        <v>0</v>
      </c>
      <c r="AC77" s="203">
        <v>99</v>
      </c>
    </row>
    <row r="78" spans="4:29" x14ac:dyDescent="0.2">
      <c r="D78" s="7" t="s">
        <v>2267</v>
      </c>
      <c r="E78" s="15">
        <v>71939851</v>
      </c>
      <c r="F78" s="15" t="s">
        <v>5091</v>
      </c>
      <c r="M78" s="17">
        <v>8301</v>
      </c>
      <c r="N78" s="17" t="s">
        <v>1115</v>
      </c>
      <c r="O78" s="6">
        <v>433</v>
      </c>
      <c r="P78" s="6" t="s">
        <v>542</v>
      </c>
      <c r="Q78" s="7">
        <v>4641</v>
      </c>
      <c r="R78" s="7">
        <v>15398</v>
      </c>
      <c r="S78" s="7" t="s">
        <v>1667</v>
      </c>
      <c r="T78" s="6">
        <v>10192400</v>
      </c>
      <c r="U78" s="6" t="s">
        <v>5246</v>
      </c>
      <c r="V78" s="202">
        <v>10192400</v>
      </c>
      <c r="W78" s="7" t="s">
        <v>5246</v>
      </c>
      <c r="X78" s="203">
        <v>5</v>
      </c>
      <c r="Y78" s="203">
        <v>15</v>
      </c>
      <c r="Z78" s="203">
        <v>1</v>
      </c>
      <c r="AA78" s="203">
        <v>8</v>
      </c>
      <c r="AB78" s="203">
        <v>0</v>
      </c>
      <c r="AC78" s="203">
        <v>99</v>
      </c>
    </row>
    <row r="79" spans="4:29" x14ac:dyDescent="0.2">
      <c r="D79" s="7" t="s">
        <v>2267</v>
      </c>
      <c r="E79" s="15">
        <v>61293323</v>
      </c>
      <c r="F79" s="15" t="s">
        <v>5092</v>
      </c>
      <c r="M79" s="17">
        <v>8314</v>
      </c>
      <c r="N79" s="17" t="s">
        <v>1116</v>
      </c>
      <c r="O79" s="6">
        <v>360</v>
      </c>
      <c r="P79" s="6" t="s">
        <v>543</v>
      </c>
      <c r="Q79" s="7">
        <v>5237</v>
      </c>
      <c r="R79" s="7">
        <v>14519</v>
      </c>
      <c r="S79" s="7" t="s">
        <v>732</v>
      </c>
      <c r="T79" s="6">
        <v>10292400</v>
      </c>
      <c r="U79" s="6" t="s">
        <v>4598</v>
      </c>
      <c r="V79" s="202">
        <v>10292400</v>
      </c>
      <c r="W79" s="7" t="s">
        <v>4598</v>
      </c>
      <c r="X79" s="203">
        <v>10</v>
      </c>
      <c r="Y79" s="203">
        <v>20</v>
      </c>
      <c r="Z79" s="203">
        <v>1</v>
      </c>
      <c r="AA79" s="203">
        <v>11</v>
      </c>
      <c r="AB79" s="203">
        <v>0</v>
      </c>
      <c r="AC79" s="203">
        <v>99</v>
      </c>
    </row>
    <row r="80" spans="4:29" x14ac:dyDescent="0.2">
      <c r="D80" s="7" t="s">
        <v>2267</v>
      </c>
      <c r="E80" s="15">
        <v>52209034</v>
      </c>
      <c r="F80" s="15" t="s">
        <v>5093</v>
      </c>
      <c r="M80" s="17">
        <v>8417</v>
      </c>
      <c r="N80" s="17" t="s">
        <v>1665</v>
      </c>
      <c r="O80" s="6">
        <v>410</v>
      </c>
      <c r="P80" s="6" t="s">
        <v>544</v>
      </c>
      <c r="R80" s="7">
        <v>16456</v>
      </c>
      <c r="S80" s="7" t="s">
        <v>4702</v>
      </c>
      <c r="T80" s="6">
        <v>10092500</v>
      </c>
      <c r="U80" s="6" t="s">
        <v>5247</v>
      </c>
      <c r="V80" s="7">
        <v>10092500</v>
      </c>
      <c r="W80" s="7" t="s">
        <v>5247</v>
      </c>
      <c r="X80" s="203">
        <v>4</v>
      </c>
      <c r="Y80" s="203">
        <v>9</v>
      </c>
      <c r="Z80" s="203">
        <v>1</v>
      </c>
      <c r="AA80" s="203">
        <v>3</v>
      </c>
      <c r="AB80" s="203">
        <v>0</v>
      </c>
      <c r="AC80" s="203">
        <v>99</v>
      </c>
    </row>
    <row r="81" spans="4:29" x14ac:dyDescent="0.2">
      <c r="D81" s="7" t="s">
        <v>2267</v>
      </c>
      <c r="E81" s="15">
        <v>45872384</v>
      </c>
      <c r="F81" s="15" t="s">
        <v>5094</v>
      </c>
      <c r="M81" s="17">
        <v>8418</v>
      </c>
      <c r="N81" s="17" t="s">
        <v>3065</v>
      </c>
      <c r="O81" s="6">
        <v>433</v>
      </c>
      <c r="P81" s="6" t="s">
        <v>545</v>
      </c>
      <c r="Q81" s="7">
        <v>3251</v>
      </c>
      <c r="R81" s="7">
        <v>14399</v>
      </c>
      <c r="S81" s="7" t="s">
        <v>733</v>
      </c>
      <c r="T81" s="6">
        <v>10192500</v>
      </c>
      <c r="U81" s="6" t="s">
        <v>5248</v>
      </c>
      <c r="V81" s="202">
        <v>10192500</v>
      </c>
      <c r="W81" s="7" t="s">
        <v>5248</v>
      </c>
      <c r="X81" s="203">
        <v>5</v>
      </c>
      <c r="Y81" s="203">
        <v>15</v>
      </c>
      <c r="Z81" s="203">
        <v>1</v>
      </c>
      <c r="AA81" s="203">
        <v>8</v>
      </c>
      <c r="AB81" s="203">
        <v>0</v>
      </c>
      <c r="AC81" s="203">
        <v>99</v>
      </c>
    </row>
    <row r="82" spans="4:29" x14ac:dyDescent="0.2">
      <c r="D82" s="7" t="s">
        <v>2267</v>
      </c>
      <c r="E82" s="15">
        <v>68668666</v>
      </c>
      <c r="F82" s="15" t="s">
        <v>5095</v>
      </c>
      <c r="M82" s="17">
        <v>8420</v>
      </c>
      <c r="N82" s="17" t="s">
        <v>729</v>
      </c>
      <c r="O82" s="6">
        <v>431</v>
      </c>
      <c r="P82" s="6" t="s">
        <v>546</v>
      </c>
      <c r="R82" s="7">
        <v>11781</v>
      </c>
      <c r="S82" s="7" t="s">
        <v>734</v>
      </c>
      <c r="T82" s="6">
        <v>10292500</v>
      </c>
      <c r="U82" s="6" t="s">
        <v>4599</v>
      </c>
      <c r="V82" s="7">
        <v>10292500</v>
      </c>
      <c r="W82" s="7" t="s">
        <v>4599</v>
      </c>
      <c r="X82" s="203">
        <v>10</v>
      </c>
      <c r="Y82" s="203">
        <v>20</v>
      </c>
      <c r="Z82" s="203">
        <v>1</v>
      </c>
      <c r="AA82" s="203">
        <v>11</v>
      </c>
      <c r="AB82" s="203">
        <v>0</v>
      </c>
      <c r="AC82" s="203">
        <v>99</v>
      </c>
    </row>
    <row r="83" spans="4:29" x14ac:dyDescent="0.2">
      <c r="D83" s="7" t="s">
        <v>2267</v>
      </c>
      <c r="E83" s="15">
        <v>94056935</v>
      </c>
      <c r="F83" s="15" t="s">
        <v>5096</v>
      </c>
      <c r="M83" s="17">
        <v>8240</v>
      </c>
      <c r="N83" s="17" t="s">
        <v>3066</v>
      </c>
      <c r="O83" s="6">
        <v>432</v>
      </c>
      <c r="P83" s="6" t="s">
        <v>547</v>
      </c>
      <c r="R83" s="7">
        <v>10010</v>
      </c>
      <c r="S83" s="7" t="s">
        <v>1674</v>
      </c>
      <c r="T83" s="6">
        <v>10192900</v>
      </c>
      <c r="U83" s="6" t="s">
        <v>5249</v>
      </c>
      <c r="V83" s="202">
        <v>10192900</v>
      </c>
      <c r="W83" s="7" t="s">
        <v>5249</v>
      </c>
      <c r="X83" s="203">
        <v>5</v>
      </c>
      <c r="Y83" s="203">
        <v>15</v>
      </c>
      <c r="Z83" s="203">
        <v>1</v>
      </c>
      <c r="AA83" s="203">
        <v>8</v>
      </c>
      <c r="AB83" s="203">
        <v>0</v>
      </c>
      <c r="AC83" s="203">
        <v>99</v>
      </c>
    </row>
    <row r="84" spans="4:29" x14ac:dyDescent="0.2">
      <c r="D84" s="7" t="s">
        <v>2267</v>
      </c>
      <c r="E84" s="15">
        <v>51303489</v>
      </c>
      <c r="F84" s="15" t="s">
        <v>5097</v>
      </c>
      <c r="M84" s="17">
        <v>8682</v>
      </c>
      <c r="N84" s="17" t="s">
        <v>4668</v>
      </c>
      <c r="O84" s="6">
        <v>440</v>
      </c>
      <c r="P84" s="6" t="s">
        <v>548</v>
      </c>
      <c r="R84" s="7">
        <v>10001</v>
      </c>
      <c r="S84" s="7" t="s">
        <v>2151</v>
      </c>
      <c r="T84" s="6">
        <v>10292900</v>
      </c>
      <c r="U84" s="6" t="s">
        <v>4600</v>
      </c>
      <c r="V84" s="202">
        <v>10292900</v>
      </c>
      <c r="W84" s="7" t="s">
        <v>4600</v>
      </c>
      <c r="X84" s="203">
        <v>10</v>
      </c>
      <c r="Y84" s="203">
        <v>20</v>
      </c>
      <c r="Z84" s="203">
        <v>1</v>
      </c>
      <c r="AA84" s="203">
        <v>11</v>
      </c>
      <c r="AB84" s="203">
        <v>0</v>
      </c>
      <c r="AC84" s="203">
        <v>99</v>
      </c>
    </row>
    <row r="85" spans="4:29" x14ac:dyDescent="0.2">
      <c r="D85" s="7" t="s">
        <v>2267</v>
      </c>
      <c r="E85" s="15">
        <v>40669647</v>
      </c>
      <c r="F85" s="15" t="s">
        <v>5098</v>
      </c>
      <c r="M85" s="17">
        <v>8617</v>
      </c>
      <c r="N85" s="17" t="s">
        <v>4669</v>
      </c>
      <c r="O85" s="6">
        <v>999</v>
      </c>
      <c r="P85" s="6" t="s">
        <v>2261</v>
      </c>
      <c r="Q85" s="7">
        <v>3311</v>
      </c>
      <c r="R85" s="7">
        <v>14419</v>
      </c>
      <c r="S85" s="7" t="s">
        <v>1676</v>
      </c>
      <c r="T85" s="6">
        <v>0</v>
      </c>
      <c r="U85" s="6" t="s">
        <v>5250</v>
      </c>
      <c r="V85" s="202">
        <v>0</v>
      </c>
      <c r="W85" s="7" t="s">
        <v>5250</v>
      </c>
      <c r="X85" s="203">
        <v>0</v>
      </c>
      <c r="Y85" s="203">
        <v>0</v>
      </c>
      <c r="Z85" s="203">
        <v>0</v>
      </c>
      <c r="AA85" s="203">
        <v>0</v>
      </c>
      <c r="AB85" s="203">
        <v>0</v>
      </c>
      <c r="AC85" s="203">
        <v>0</v>
      </c>
    </row>
    <row r="86" spans="4:29" x14ac:dyDescent="0.2">
      <c r="D86" s="7" t="s">
        <v>2267</v>
      </c>
      <c r="E86" s="15">
        <v>70637369</v>
      </c>
      <c r="F86" s="15" t="s">
        <v>5099</v>
      </c>
      <c r="M86" s="17">
        <v>8614</v>
      </c>
      <c r="N86" s="17" t="s">
        <v>4670</v>
      </c>
      <c r="R86" s="7">
        <v>11782</v>
      </c>
      <c r="S86" s="7" t="s">
        <v>2967</v>
      </c>
      <c r="T86" s="6">
        <v>10092000</v>
      </c>
      <c r="U86" s="6" t="s">
        <v>5251</v>
      </c>
      <c r="V86" s="202">
        <v>10092000</v>
      </c>
      <c r="W86" s="7" t="s">
        <v>5251</v>
      </c>
      <c r="X86" s="203">
        <v>4</v>
      </c>
      <c r="Y86" s="203">
        <v>9</v>
      </c>
      <c r="Z86" s="203">
        <v>1</v>
      </c>
      <c r="AA86" s="203">
        <v>3</v>
      </c>
      <c r="AB86" s="203">
        <v>0</v>
      </c>
      <c r="AC86" s="203">
        <v>99</v>
      </c>
    </row>
    <row r="87" spans="4:29" x14ac:dyDescent="0.2">
      <c r="D87" s="7" t="s">
        <v>2267</v>
      </c>
      <c r="E87" s="15">
        <v>51353888</v>
      </c>
      <c r="F87" s="15" t="s">
        <v>5100</v>
      </c>
      <c r="M87" s="17">
        <v>8510</v>
      </c>
      <c r="N87" s="17" t="s">
        <v>3586</v>
      </c>
      <c r="Q87" s="7">
        <v>4881</v>
      </c>
      <c r="R87" s="7">
        <v>15436</v>
      </c>
      <c r="S87" s="7" t="s">
        <v>1681</v>
      </c>
      <c r="T87" s="6">
        <v>10192000</v>
      </c>
      <c r="U87" s="6" t="s">
        <v>5252</v>
      </c>
      <c r="V87" s="202">
        <v>10192000</v>
      </c>
      <c r="W87" s="7" t="s">
        <v>5252</v>
      </c>
      <c r="X87" s="203">
        <v>5</v>
      </c>
      <c r="Y87" s="203">
        <v>15</v>
      </c>
      <c r="Z87" s="203">
        <v>1</v>
      </c>
      <c r="AA87" s="203">
        <v>8</v>
      </c>
      <c r="AB87" s="203">
        <v>0</v>
      </c>
      <c r="AC87" s="203">
        <v>99</v>
      </c>
    </row>
    <row r="88" spans="4:29" x14ac:dyDescent="0.2">
      <c r="D88" s="7" t="s">
        <v>2267</v>
      </c>
      <c r="E88" s="15">
        <v>63909765</v>
      </c>
      <c r="F88" s="15" t="s">
        <v>5101</v>
      </c>
      <c r="M88" s="17">
        <v>8511</v>
      </c>
      <c r="N88" s="17" t="s">
        <v>3587</v>
      </c>
      <c r="R88" s="7">
        <v>11026</v>
      </c>
      <c r="S88" s="7" t="s">
        <v>2968</v>
      </c>
      <c r="T88" s="6">
        <v>10292000</v>
      </c>
      <c r="U88" s="6" t="s">
        <v>5253</v>
      </c>
      <c r="V88" s="202">
        <v>10292000</v>
      </c>
      <c r="W88" s="7" t="s">
        <v>5253</v>
      </c>
      <c r="X88" s="203">
        <v>10</v>
      </c>
      <c r="Y88" s="203">
        <v>20</v>
      </c>
      <c r="Z88" s="203">
        <v>1</v>
      </c>
      <c r="AA88" s="203">
        <v>11</v>
      </c>
      <c r="AB88" s="203">
        <v>0</v>
      </c>
      <c r="AC88" s="203">
        <v>99</v>
      </c>
    </row>
    <row r="89" spans="4:29" x14ac:dyDescent="0.2">
      <c r="D89" s="7" t="s">
        <v>2267</v>
      </c>
      <c r="E89" s="15">
        <v>11867534</v>
      </c>
      <c r="F89" s="15" t="s">
        <v>5102</v>
      </c>
      <c r="M89" s="17">
        <v>8512</v>
      </c>
      <c r="N89" s="17" t="s">
        <v>2710</v>
      </c>
      <c r="Q89" s="7">
        <v>4191</v>
      </c>
      <c r="R89" s="7">
        <v>11783</v>
      </c>
      <c r="S89" s="7" t="s">
        <v>1679</v>
      </c>
      <c r="T89" s="6">
        <v>0</v>
      </c>
      <c r="U89" s="6" t="s">
        <v>3834</v>
      </c>
      <c r="V89" s="202">
        <v>0</v>
      </c>
      <c r="W89" s="7" t="s">
        <v>3834</v>
      </c>
      <c r="X89" s="203">
        <v>0</v>
      </c>
      <c r="Y89" s="203">
        <v>0</v>
      </c>
      <c r="Z89" s="203">
        <v>0</v>
      </c>
      <c r="AA89" s="203">
        <v>0</v>
      </c>
      <c r="AB89" s="203">
        <v>0</v>
      </c>
      <c r="AC89" s="203">
        <v>0</v>
      </c>
    </row>
    <row r="90" spans="4:29" x14ac:dyDescent="0.2">
      <c r="D90" s="7" t="s">
        <v>2267</v>
      </c>
      <c r="E90" s="15">
        <v>11867623</v>
      </c>
      <c r="F90" s="15" t="s">
        <v>5103</v>
      </c>
      <c r="M90" s="17">
        <v>8513</v>
      </c>
      <c r="N90" s="17" t="s">
        <v>2712</v>
      </c>
      <c r="Q90" s="7">
        <v>4461</v>
      </c>
      <c r="R90" s="7">
        <v>15451</v>
      </c>
      <c r="S90" s="7" t="s">
        <v>1034</v>
      </c>
      <c r="T90" s="6">
        <v>10363000</v>
      </c>
      <c r="U90" s="6" t="s">
        <v>4449</v>
      </c>
      <c r="V90" s="202">
        <v>10363000</v>
      </c>
      <c r="W90" s="7" t="s">
        <v>4449</v>
      </c>
      <c r="X90" s="203">
        <v>15</v>
      </c>
      <c r="Y90" s="203">
        <v>65</v>
      </c>
      <c r="Z90" s="203">
        <v>1</v>
      </c>
      <c r="AA90" s="203">
        <v>4</v>
      </c>
      <c r="AB90" s="203">
        <v>0</v>
      </c>
      <c r="AC90" s="203">
        <v>99</v>
      </c>
    </row>
    <row r="91" spans="4:29" x14ac:dyDescent="0.2">
      <c r="D91" s="7" t="s">
        <v>2267</v>
      </c>
      <c r="E91" s="15">
        <v>40770189</v>
      </c>
      <c r="F91" s="15" t="s">
        <v>5104</v>
      </c>
      <c r="M91" s="17">
        <v>8216</v>
      </c>
      <c r="N91" s="17" t="s">
        <v>3588</v>
      </c>
      <c r="Q91" s="7">
        <v>921</v>
      </c>
      <c r="R91" s="7">
        <v>15320</v>
      </c>
      <c r="S91" s="7" t="s">
        <v>1685</v>
      </c>
      <c r="T91" s="6">
        <v>10365000</v>
      </c>
      <c r="U91" s="6" t="s">
        <v>4589</v>
      </c>
      <c r="V91" s="7">
        <v>10365000</v>
      </c>
      <c r="W91" s="7" t="s">
        <v>4589</v>
      </c>
      <c r="X91" s="203">
        <v>15</v>
      </c>
      <c r="Y91" s="203">
        <v>65</v>
      </c>
      <c r="Z91" s="203">
        <v>1</v>
      </c>
      <c r="AA91" s="203">
        <v>2</v>
      </c>
      <c r="AB91" s="203">
        <v>0</v>
      </c>
      <c r="AC91" s="203">
        <v>0</v>
      </c>
    </row>
    <row r="92" spans="4:29" x14ac:dyDescent="0.2">
      <c r="D92" s="7" t="s">
        <v>2267</v>
      </c>
      <c r="E92" s="15">
        <v>50610612</v>
      </c>
      <c r="F92" s="15" t="s">
        <v>5105</v>
      </c>
      <c r="M92" s="17">
        <v>8217</v>
      </c>
      <c r="N92" s="17" t="s">
        <v>3589</v>
      </c>
      <c r="Q92" s="7">
        <v>3701</v>
      </c>
      <c r="R92" s="7">
        <v>16048</v>
      </c>
      <c r="S92" s="7" t="s">
        <v>1687</v>
      </c>
      <c r="T92" s="6">
        <v>10373000</v>
      </c>
      <c r="U92" s="6" t="s">
        <v>4450</v>
      </c>
      <c r="V92" s="202">
        <v>10373000</v>
      </c>
      <c r="W92" s="7" t="s">
        <v>4450</v>
      </c>
      <c r="X92" s="203">
        <v>15</v>
      </c>
      <c r="Y92" s="203">
        <v>65</v>
      </c>
      <c r="Z92" s="203">
        <v>1</v>
      </c>
      <c r="AA92" s="203">
        <v>4</v>
      </c>
      <c r="AB92" s="203">
        <v>0</v>
      </c>
      <c r="AC92" s="203">
        <v>0</v>
      </c>
    </row>
    <row r="93" spans="4:29" x14ac:dyDescent="0.2">
      <c r="D93" s="7" t="s">
        <v>2267</v>
      </c>
      <c r="E93" s="15">
        <v>69474860</v>
      </c>
      <c r="F93" s="15" t="s">
        <v>5106</v>
      </c>
      <c r="M93" s="17">
        <v>8514</v>
      </c>
      <c r="N93" s="17" t="s">
        <v>3590</v>
      </c>
      <c r="Q93" s="7">
        <v>291</v>
      </c>
      <c r="R93" s="7">
        <v>16621</v>
      </c>
      <c r="S93" s="7" t="s">
        <v>1689</v>
      </c>
      <c r="T93" s="6">
        <v>10321000</v>
      </c>
      <c r="U93" s="6" t="s">
        <v>4451</v>
      </c>
      <c r="V93" s="202">
        <v>10321000</v>
      </c>
      <c r="W93" s="7" t="s">
        <v>4451</v>
      </c>
      <c r="X93" s="203">
        <v>15</v>
      </c>
      <c r="Y93" s="203">
        <v>65</v>
      </c>
      <c r="Z93" s="203">
        <v>1</v>
      </c>
      <c r="AA93" s="203">
        <v>2</v>
      </c>
      <c r="AB93" s="203">
        <v>0</v>
      </c>
      <c r="AC93" s="203">
        <v>0</v>
      </c>
    </row>
    <row r="94" spans="4:29" x14ac:dyDescent="0.2">
      <c r="D94" s="7" t="s">
        <v>2267</v>
      </c>
      <c r="E94" s="15">
        <v>65015436</v>
      </c>
      <c r="F94" s="15" t="s">
        <v>5107</v>
      </c>
      <c r="M94" s="17">
        <v>8218</v>
      </c>
      <c r="N94" s="17" t="s">
        <v>2716</v>
      </c>
      <c r="Q94" s="7">
        <v>1202</v>
      </c>
      <c r="R94" s="7">
        <v>11784</v>
      </c>
      <c r="S94" s="7" t="s">
        <v>1690</v>
      </c>
      <c r="T94" s="6">
        <v>10326000</v>
      </c>
      <c r="U94" s="6" t="s">
        <v>4452</v>
      </c>
      <c r="V94" s="202">
        <v>10326000</v>
      </c>
      <c r="W94" s="7" t="s">
        <v>4452</v>
      </c>
      <c r="X94" s="203">
        <v>15</v>
      </c>
      <c r="Y94" s="203">
        <v>65</v>
      </c>
      <c r="Z94" s="203">
        <v>1</v>
      </c>
      <c r="AA94" s="203">
        <v>3</v>
      </c>
      <c r="AB94" s="203">
        <v>0</v>
      </c>
      <c r="AC94" s="203">
        <v>0</v>
      </c>
    </row>
    <row r="95" spans="4:29" x14ac:dyDescent="0.2">
      <c r="D95" s="7" t="s">
        <v>2267</v>
      </c>
      <c r="E95" s="15">
        <v>50126569</v>
      </c>
      <c r="F95" s="15" t="s">
        <v>5108</v>
      </c>
      <c r="M95" s="17">
        <v>8421</v>
      </c>
      <c r="N95" s="17" t="s">
        <v>3591</v>
      </c>
      <c r="R95" s="7">
        <v>16523</v>
      </c>
      <c r="S95" s="7" t="s">
        <v>4703</v>
      </c>
      <c r="T95" s="6">
        <v>10325000</v>
      </c>
      <c r="U95" s="6" t="s">
        <v>4453</v>
      </c>
      <c r="V95" s="202">
        <v>10325000</v>
      </c>
      <c r="W95" s="7" t="s">
        <v>4453</v>
      </c>
      <c r="X95" s="203">
        <v>15</v>
      </c>
      <c r="Y95" s="203">
        <v>65</v>
      </c>
      <c r="Z95" s="203">
        <v>1</v>
      </c>
      <c r="AA95" s="203">
        <v>3</v>
      </c>
      <c r="AB95" s="203">
        <v>0</v>
      </c>
      <c r="AC95" s="203">
        <v>0</v>
      </c>
    </row>
    <row r="96" spans="4:29" x14ac:dyDescent="0.2">
      <c r="D96" s="7" t="s">
        <v>2267</v>
      </c>
      <c r="E96" s="15">
        <v>50126527</v>
      </c>
      <c r="F96" s="15" t="s">
        <v>5109</v>
      </c>
      <c r="M96" s="17">
        <v>8515</v>
      </c>
      <c r="N96" s="17" t="s">
        <v>3592</v>
      </c>
      <c r="R96" s="7">
        <v>11761</v>
      </c>
      <c r="S96" s="7" t="s">
        <v>2969</v>
      </c>
      <c r="T96" s="6">
        <v>10321500</v>
      </c>
      <c r="U96" s="6" t="s">
        <v>4454</v>
      </c>
      <c r="V96" s="202">
        <v>10321500</v>
      </c>
      <c r="W96" s="7" t="s">
        <v>4454</v>
      </c>
      <c r="X96" s="203">
        <v>15</v>
      </c>
      <c r="Y96" s="203">
        <v>65</v>
      </c>
      <c r="Z96" s="203">
        <v>1</v>
      </c>
      <c r="AA96" s="203">
        <v>3</v>
      </c>
      <c r="AB96" s="203">
        <v>0</v>
      </c>
      <c r="AC96" s="203">
        <v>0</v>
      </c>
    </row>
    <row r="97" spans="4:29" x14ac:dyDescent="0.2">
      <c r="D97" s="7" t="s">
        <v>2267</v>
      </c>
      <c r="E97" s="15">
        <v>66636876</v>
      </c>
      <c r="F97" s="15" t="s">
        <v>5110</v>
      </c>
      <c r="M97" s="17">
        <v>8517</v>
      </c>
      <c r="N97" s="17" t="s">
        <v>3593</v>
      </c>
      <c r="R97" s="7">
        <v>10204</v>
      </c>
      <c r="S97" s="7" t="s">
        <v>1691</v>
      </c>
      <c r="T97" s="6">
        <v>10327000</v>
      </c>
      <c r="U97" s="6" t="s">
        <v>4455</v>
      </c>
      <c r="V97" s="202">
        <v>10327000</v>
      </c>
      <c r="W97" s="7" t="s">
        <v>4455</v>
      </c>
      <c r="X97" s="203">
        <v>15</v>
      </c>
      <c r="Y97" s="203">
        <v>65</v>
      </c>
      <c r="Z97" s="203">
        <v>1</v>
      </c>
      <c r="AA97" s="203">
        <v>3</v>
      </c>
      <c r="AB97" s="203">
        <v>0</v>
      </c>
      <c r="AC97" s="203">
        <v>0</v>
      </c>
    </row>
    <row r="98" spans="4:29" x14ac:dyDescent="0.2">
      <c r="D98" s="7" t="s">
        <v>2267</v>
      </c>
      <c r="E98" s="15">
        <v>50126574</v>
      </c>
      <c r="F98" s="15" t="s">
        <v>5111</v>
      </c>
      <c r="M98" s="17">
        <v>8563</v>
      </c>
      <c r="N98" s="17" t="s">
        <v>3594</v>
      </c>
      <c r="Q98" s="7">
        <v>3441</v>
      </c>
      <c r="R98" s="7">
        <v>14464</v>
      </c>
      <c r="S98" s="7" t="s">
        <v>1692</v>
      </c>
      <c r="T98" s="6">
        <v>10328000</v>
      </c>
      <c r="U98" s="6" t="s">
        <v>4456</v>
      </c>
      <c r="V98" s="202">
        <v>10328000</v>
      </c>
      <c r="W98" s="7" t="s">
        <v>4456</v>
      </c>
      <c r="X98" s="203">
        <v>15</v>
      </c>
      <c r="Y98" s="203">
        <v>65</v>
      </c>
      <c r="Z98" s="203">
        <v>1</v>
      </c>
      <c r="AA98" s="203">
        <v>3</v>
      </c>
      <c r="AB98" s="203">
        <v>0</v>
      </c>
      <c r="AC98" s="203">
        <v>0</v>
      </c>
    </row>
    <row r="99" spans="4:29" x14ac:dyDescent="0.2">
      <c r="D99" s="7" t="s">
        <v>2267</v>
      </c>
      <c r="E99" s="15">
        <v>50126506</v>
      </c>
      <c r="F99" s="15" t="s">
        <v>5112</v>
      </c>
      <c r="M99" s="17">
        <v>8320</v>
      </c>
      <c r="N99" s="17" t="s">
        <v>3595</v>
      </c>
      <c r="R99" s="7">
        <v>11759</v>
      </c>
      <c r="S99" s="7" t="s">
        <v>2970</v>
      </c>
      <c r="T99" s="6">
        <v>10324000</v>
      </c>
      <c r="U99" s="6" t="s">
        <v>4457</v>
      </c>
      <c r="V99" s="202">
        <v>10324000</v>
      </c>
      <c r="W99" s="7" t="s">
        <v>4457</v>
      </c>
      <c r="X99" s="203">
        <v>15</v>
      </c>
      <c r="Y99" s="203">
        <v>65</v>
      </c>
      <c r="Z99" s="203">
        <v>1</v>
      </c>
      <c r="AA99" s="203">
        <v>3</v>
      </c>
      <c r="AB99" s="203">
        <v>0</v>
      </c>
      <c r="AC99" s="203">
        <v>0</v>
      </c>
    </row>
    <row r="100" spans="4:29" x14ac:dyDescent="0.2">
      <c r="D100" s="7" t="s">
        <v>2267</v>
      </c>
      <c r="E100" s="15">
        <v>72252402</v>
      </c>
      <c r="F100" s="15" t="s">
        <v>5113</v>
      </c>
      <c r="M100" s="17">
        <v>8564</v>
      </c>
      <c r="N100" s="17" t="s">
        <v>3596</v>
      </c>
      <c r="R100" s="7">
        <v>11261</v>
      </c>
      <c r="S100" s="7" t="s">
        <v>2971</v>
      </c>
      <c r="T100" s="6">
        <v>10322000</v>
      </c>
      <c r="U100" s="6" t="s">
        <v>4458</v>
      </c>
      <c r="V100" s="202">
        <v>10322000</v>
      </c>
      <c r="W100" s="7" t="s">
        <v>4458</v>
      </c>
      <c r="X100" s="203">
        <v>15</v>
      </c>
      <c r="Y100" s="203">
        <v>65</v>
      </c>
      <c r="Z100" s="203">
        <v>1</v>
      </c>
      <c r="AA100" s="203">
        <v>3</v>
      </c>
      <c r="AB100" s="203">
        <v>0</v>
      </c>
      <c r="AC100" s="203">
        <v>0</v>
      </c>
    </row>
    <row r="101" spans="4:29" x14ac:dyDescent="0.2">
      <c r="D101" s="7" t="s">
        <v>2267</v>
      </c>
      <c r="E101" s="15">
        <v>69474970</v>
      </c>
      <c r="F101" s="15" t="s">
        <v>5114</v>
      </c>
      <c r="M101" s="17">
        <v>8616</v>
      </c>
      <c r="N101" s="17" t="s">
        <v>1334</v>
      </c>
      <c r="R101" s="7">
        <v>16383</v>
      </c>
      <c r="S101" s="7" t="s">
        <v>4704</v>
      </c>
      <c r="T101" s="6">
        <v>10322200</v>
      </c>
      <c r="U101" s="6" t="s">
        <v>4459</v>
      </c>
      <c r="V101" s="202">
        <v>10322200</v>
      </c>
      <c r="W101" s="7" t="s">
        <v>4459</v>
      </c>
      <c r="X101" s="203">
        <v>15</v>
      </c>
      <c r="Y101" s="203">
        <v>65</v>
      </c>
      <c r="Z101" s="203">
        <v>1</v>
      </c>
      <c r="AA101" s="203">
        <v>3</v>
      </c>
      <c r="AB101" s="203">
        <v>0</v>
      </c>
      <c r="AC101" s="203">
        <v>0</v>
      </c>
    </row>
    <row r="102" spans="4:29" x14ac:dyDescent="0.2">
      <c r="D102" s="7" t="s">
        <v>2267</v>
      </c>
      <c r="E102" s="15">
        <v>52314162</v>
      </c>
      <c r="F102" s="15" t="s">
        <v>5115</v>
      </c>
      <c r="M102" s="17">
        <v>8256</v>
      </c>
      <c r="N102" s="17" t="s">
        <v>794</v>
      </c>
      <c r="Q102" s="7">
        <v>6602</v>
      </c>
      <c r="R102" s="7">
        <v>11776</v>
      </c>
      <c r="S102" s="7" t="s">
        <v>1694</v>
      </c>
      <c r="T102" s="6">
        <v>10322100</v>
      </c>
      <c r="U102" s="6" t="s">
        <v>4460</v>
      </c>
      <c r="V102" s="202">
        <v>10322100</v>
      </c>
      <c r="W102" s="7" t="s">
        <v>4460</v>
      </c>
      <c r="X102" s="203">
        <v>15</v>
      </c>
      <c r="Y102" s="203">
        <v>65</v>
      </c>
      <c r="Z102" s="203">
        <v>1</v>
      </c>
      <c r="AA102" s="203">
        <v>3</v>
      </c>
      <c r="AB102" s="203">
        <v>0</v>
      </c>
      <c r="AC102" s="203">
        <v>0</v>
      </c>
    </row>
    <row r="103" spans="4:29" x14ac:dyDescent="0.2">
      <c r="D103" s="7" t="s">
        <v>2267</v>
      </c>
      <c r="E103" s="15">
        <v>66379663</v>
      </c>
      <c r="F103" s="15" t="s">
        <v>5116</v>
      </c>
      <c r="M103" s="17">
        <v>8521</v>
      </c>
      <c r="N103" s="17" t="s">
        <v>3597</v>
      </c>
      <c r="Q103" s="7">
        <v>6252</v>
      </c>
      <c r="R103" s="7">
        <v>14962</v>
      </c>
      <c r="S103" s="7" t="s">
        <v>1696</v>
      </c>
      <c r="T103" s="6">
        <v>10323500</v>
      </c>
      <c r="U103" s="6" t="s">
        <v>4461</v>
      </c>
      <c r="V103" s="202">
        <v>10323500</v>
      </c>
      <c r="W103" s="7" t="s">
        <v>4461</v>
      </c>
      <c r="X103" s="203">
        <v>15</v>
      </c>
      <c r="Y103" s="203">
        <v>65</v>
      </c>
      <c r="Z103" s="203">
        <v>1</v>
      </c>
      <c r="AA103" s="203">
        <v>3</v>
      </c>
      <c r="AB103" s="203">
        <v>0</v>
      </c>
      <c r="AC103" s="203">
        <v>0</v>
      </c>
    </row>
    <row r="104" spans="4:29" x14ac:dyDescent="0.2">
      <c r="D104" s="7" t="s">
        <v>2267</v>
      </c>
      <c r="E104" s="15">
        <v>52313881</v>
      </c>
      <c r="F104" s="15" t="s">
        <v>5117</v>
      </c>
      <c r="M104" s="17">
        <v>8522</v>
      </c>
      <c r="N104" s="17" t="s">
        <v>797</v>
      </c>
      <c r="Q104" s="7">
        <v>2841</v>
      </c>
      <c r="R104" s="7">
        <v>13780</v>
      </c>
      <c r="S104" s="7" t="s">
        <v>1698</v>
      </c>
      <c r="T104" s="6">
        <v>10327500</v>
      </c>
      <c r="U104" s="6" t="s">
        <v>4462</v>
      </c>
      <c r="V104" s="202">
        <v>10327500</v>
      </c>
      <c r="W104" s="7" t="s">
        <v>4462</v>
      </c>
      <c r="X104" s="203">
        <v>15</v>
      </c>
      <c r="Y104" s="203">
        <v>65</v>
      </c>
      <c r="Z104" s="203">
        <v>1</v>
      </c>
      <c r="AA104" s="203">
        <v>3</v>
      </c>
      <c r="AB104" s="203">
        <v>0</v>
      </c>
      <c r="AC104" s="203">
        <v>0</v>
      </c>
    </row>
    <row r="105" spans="4:29" x14ac:dyDescent="0.2">
      <c r="D105" s="7" t="s">
        <v>2267</v>
      </c>
      <c r="E105" s="15">
        <v>11867864</v>
      </c>
      <c r="F105" s="15" t="s">
        <v>5118</v>
      </c>
      <c r="M105" s="17">
        <v>8324</v>
      </c>
      <c r="N105" s="17" t="s">
        <v>799</v>
      </c>
      <c r="R105" s="7">
        <v>11754</v>
      </c>
      <c r="S105" s="7" t="s">
        <v>1699</v>
      </c>
      <c r="T105" s="6">
        <v>10323000</v>
      </c>
      <c r="U105" s="6" t="s">
        <v>4463</v>
      </c>
      <c r="V105" s="202">
        <v>10323000</v>
      </c>
      <c r="W105" s="7" t="s">
        <v>4463</v>
      </c>
      <c r="X105" s="203">
        <v>15</v>
      </c>
      <c r="Y105" s="203">
        <v>65</v>
      </c>
      <c r="Z105" s="203">
        <v>1</v>
      </c>
      <c r="AA105" s="203">
        <v>3</v>
      </c>
      <c r="AB105" s="203">
        <v>0</v>
      </c>
      <c r="AC105" s="203">
        <v>0</v>
      </c>
    </row>
    <row r="106" spans="4:29" x14ac:dyDescent="0.2">
      <c r="D106" s="7" t="s">
        <v>2267</v>
      </c>
      <c r="E106" s="15">
        <v>11867712</v>
      </c>
      <c r="F106" s="15" t="s">
        <v>5119</v>
      </c>
      <c r="M106" s="17">
        <v>8261</v>
      </c>
      <c r="N106" s="17" t="s">
        <v>3598</v>
      </c>
      <c r="Q106" s="7">
        <v>3101</v>
      </c>
      <c r="R106" s="7">
        <v>14097</v>
      </c>
      <c r="S106" s="7" t="s">
        <v>1700</v>
      </c>
      <c r="T106" s="6">
        <v>10323300</v>
      </c>
      <c r="U106" s="6" t="s">
        <v>4464</v>
      </c>
      <c r="V106" s="7">
        <v>10323300</v>
      </c>
      <c r="W106" s="7" t="s">
        <v>4464</v>
      </c>
      <c r="X106" s="203">
        <v>15</v>
      </c>
      <c r="Y106" s="203">
        <v>65</v>
      </c>
      <c r="Z106" s="203">
        <v>1</v>
      </c>
      <c r="AA106" s="203">
        <v>3</v>
      </c>
      <c r="AB106" s="203">
        <v>0</v>
      </c>
      <c r="AC106" s="203">
        <v>0</v>
      </c>
    </row>
    <row r="107" spans="4:29" x14ac:dyDescent="0.2">
      <c r="D107" s="7" t="s">
        <v>2267</v>
      </c>
      <c r="E107" s="15">
        <v>50079867</v>
      </c>
      <c r="F107" s="15" t="s">
        <v>5120</v>
      </c>
      <c r="M107" s="17">
        <v>8523</v>
      </c>
      <c r="N107" s="17" t="s">
        <v>3599</v>
      </c>
      <c r="R107" s="7">
        <v>11755</v>
      </c>
      <c r="S107" s="7" t="s">
        <v>1701</v>
      </c>
      <c r="T107" s="6">
        <v>10323200</v>
      </c>
      <c r="U107" s="6" t="s">
        <v>4465</v>
      </c>
      <c r="V107" s="202">
        <v>10323200</v>
      </c>
      <c r="W107" s="7" t="s">
        <v>4465</v>
      </c>
      <c r="X107" s="203">
        <v>15</v>
      </c>
      <c r="Y107" s="203">
        <v>65</v>
      </c>
      <c r="Z107" s="203">
        <v>1</v>
      </c>
      <c r="AA107" s="203">
        <v>3</v>
      </c>
      <c r="AB107" s="203">
        <v>0</v>
      </c>
      <c r="AC107" s="203">
        <v>0</v>
      </c>
    </row>
    <row r="108" spans="4:29" x14ac:dyDescent="0.2">
      <c r="D108" s="7" t="s">
        <v>2267</v>
      </c>
      <c r="E108" s="15">
        <v>15648794</v>
      </c>
      <c r="F108" s="15" t="s">
        <v>5121</v>
      </c>
      <c r="M108" s="17">
        <v>8325</v>
      </c>
      <c r="N108" s="17" t="s">
        <v>3600</v>
      </c>
      <c r="R108" s="7">
        <v>11756</v>
      </c>
      <c r="S108" s="7" t="s">
        <v>2972</v>
      </c>
      <c r="T108" s="6">
        <v>10323100</v>
      </c>
      <c r="U108" s="6" t="s">
        <v>4466</v>
      </c>
      <c r="V108" s="202">
        <v>10323100</v>
      </c>
      <c r="W108" s="7" t="s">
        <v>4466</v>
      </c>
      <c r="X108" s="203">
        <v>15</v>
      </c>
      <c r="Y108" s="203">
        <v>65</v>
      </c>
      <c r="Z108" s="203">
        <v>1</v>
      </c>
      <c r="AA108" s="203">
        <v>3</v>
      </c>
      <c r="AB108" s="203">
        <v>0</v>
      </c>
      <c r="AC108" s="203">
        <v>0</v>
      </c>
    </row>
    <row r="109" spans="4:29" x14ac:dyDescent="0.2">
      <c r="D109" s="7" t="s">
        <v>2267</v>
      </c>
      <c r="E109" s="15">
        <v>66379710</v>
      </c>
      <c r="F109" s="15" t="s">
        <v>5122</v>
      </c>
      <c r="M109" s="17">
        <v>8326</v>
      </c>
      <c r="N109" s="17" t="s">
        <v>3601</v>
      </c>
      <c r="Q109" s="7">
        <v>5143</v>
      </c>
      <c r="R109" s="7">
        <v>11757</v>
      </c>
      <c r="S109" s="7" t="s">
        <v>1702</v>
      </c>
      <c r="T109" s="6">
        <v>10362000</v>
      </c>
      <c r="U109" s="6" t="s">
        <v>4467</v>
      </c>
      <c r="V109" s="7">
        <v>10362000</v>
      </c>
      <c r="W109" s="7" t="s">
        <v>4467</v>
      </c>
      <c r="X109" s="203">
        <v>14</v>
      </c>
      <c r="Y109" s="203">
        <v>65</v>
      </c>
      <c r="Z109" s="203">
        <v>1</v>
      </c>
      <c r="AA109" s="203">
        <v>2</v>
      </c>
      <c r="AB109" s="203">
        <v>0</v>
      </c>
      <c r="AC109" s="203">
        <v>0</v>
      </c>
    </row>
    <row r="110" spans="4:29" x14ac:dyDescent="0.2">
      <c r="D110" s="7" t="s">
        <v>2267</v>
      </c>
      <c r="E110" s="15">
        <v>52314199</v>
      </c>
      <c r="F110" s="15" t="s">
        <v>5123</v>
      </c>
      <c r="M110" s="17">
        <v>8222</v>
      </c>
      <c r="N110" s="17" t="s">
        <v>1032</v>
      </c>
      <c r="Q110" s="7">
        <v>6261</v>
      </c>
      <c r="R110" s="7">
        <v>11758</v>
      </c>
      <c r="S110" s="7" t="s">
        <v>3259</v>
      </c>
      <c r="T110" s="6">
        <v>10371000</v>
      </c>
      <c r="U110" s="6" t="s">
        <v>4265</v>
      </c>
      <c r="V110" s="202">
        <v>10371000</v>
      </c>
      <c r="W110" s="7" t="s">
        <v>4265</v>
      </c>
      <c r="X110" s="203">
        <v>14</v>
      </c>
      <c r="Y110" s="203">
        <v>65</v>
      </c>
      <c r="Z110" s="203">
        <v>1</v>
      </c>
      <c r="AA110" s="203">
        <v>4</v>
      </c>
      <c r="AB110" s="203">
        <v>0</v>
      </c>
      <c r="AC110" s="203">
        <v>0</v>
      </c>
    </row>
    <row r="111" spans="4:29" x14ac:dyDescent="0.2">
      <c r="D111" s="7" t="s">
        <v>2267</v>
      </c>
      <c r="E111" s="15">
        <v>66379658</v>
      </c>
      <c r="F111" s="15" t="s">
        <v>5124</v>
      </c>
      <c r="M111" s="17">
        <v>8262</v>
      </c>
      <c r="N111" s="17" t="s">
        <v>3602</v>
      </c>
      <c r="Q111" s="7">
        <v>5001</v>
      </c>
      <c r="R111" s="7">
        <v>11768</v>
      </c>
      <c r="S111" s="7" t="s">
        <v>3260</v>
      </c>
      <c r="T111" s="6">
        <v>10353100</v>
      </c>
      <c r="U111" s="6" t="s">
        <v>5254</v>
      </c>
      <c r="V111" s="7">
        <v>10353100</v>
      </c>
      <c r="W111" s="7" t="s">
        <v>5254</v>
      </c>
      <c r="X111" s="203">
        <v>17</v>
      </c>
      <c r="Y111" s="203">
        <v>65</v>
      </c>
      <c r="Z111" s="203">
        <v>1</v>
      </c>
      <c r="AA111" s="203">
        <v>2</v>
      </c>
      <c r="AB111" s="203">
        <v>0</v>
      </c>
      <c r="AC111" s="203">
        <v>0</v>
      </c>
    </row>
    <row r="112" spans="4:29" x14ac:dyDescent="0.2">
      <c r="D112" s="7" t="s">
        <v>2267</v>
      </c>
      <c r="E112" s="15">
        <v>40669605</v>
      </c>
      <c r="F112" s="15" t="s">
        <v>5125</v>
      </c>
      <c r="M112" s="17">
        <v>8223</v>
      </c>
      <c r="N112" s="17" t="s">
        <v>3603</v>
      </c>
      <c r="Q112" s="7">
        <v>2881</v>
      </c>
      <c r="R112" s="7">
        <v>13809</v>
      </c>
      <c r="S112" s="7" t="s">
        <v>3262</v>
      </c>
      <c r="T112" s="6">
        <v>10352102</v>
      </c>
      <c r="U112" s="6" t="s">
        <v>5255</v>
      </c>
      <c r="V112" s="7">
        <v>10352102</v>
      </c>
      <c r="W112" s="7" t="s">
        <v>5255</v>
      </c>
      <c r="X112" s="203">
        <v>17</v>
      </c>
      <c r="Y112" s="203">
        <v>65</v>
      </c>
      <c r="Z112" s="203">
        <v>1</v>
      </c>
      <c r="AA112" s="203">
        <v>2</v>
      </c>
      <c r="AB112" s="203">
        <v>0</v>
      </c>
      <c r="AC112" s="203">
        <v>0</v>
      </c>
    </row>
    <row r="113" spans="4:29" x14ac:dyDescent="0.2">
      <c r="D113" s="7" t="s">
        <v>2267</v>
      </c>
      <c r="E113" s="15">
        <v>46342620</v>
      </c>
      <c r="F113" s="15" t="s">
        <v>5126</v>
      </c>
      <c r="M113" s="17">
        <v>8255</v>
      </c>
      <c r="N113" s="230" t="s">
        <v>4659</v>
      </c>
      <c r="Q113" s="7">
        <v>4401</v>
      </c>
      <c r="R113" s="7">
        <v>15456</v>
      </c>
      <c r="S113" s="7" t="s">
        <v>2705</v>
      </c>
      <c r="T113" s="6">
        <v>10352101</v>
      </c>
      <c r="U113" s="6" t="s">
        <v>5256</v>
      </c>
      <c r="V113" s="202">
        <v>10352101</v>
      </c>
      <c r="W113" s="7" t="s">
        <v>5256</v>
      </c>
      <c r="X113" s="203">
        <v>17</v>
      </c>
      <c r="Y113" s="203">
        <v>65</v>
      </c>
      <c r="Z113" s="203">
        <v>1</v>
      </c>
      <c r="AA113" s="203">
        <v>2</v>
      </c>
      <c r="AB113" s="203">
        <v>0</v>
      </c>
      <c r="AC113" s="203">
        <v>0</v>
      </c>
    </row>
    <row r="114" spans="4:29" x14ac:dyDescent="0.2">
      <c r="D114" s="7" t="s">
        <v>2267</v>
      </c>
      <c r="E114" s="15">
        <v>40625587</v>
      </c>
      <c r="F114" s="15" t="s">
        <v>5127</v>
      </c>
      <c r="M114" s="17">
        <v>8327</v>
      </c>
      <c r="N114" s="17" t="s">
        <v>3604</v>
      </c>
      <c r="Q114" s="7">
        <v>381</v>
      </c>
      <c r="R114" s="7">
        <v>15044</v>
      </c>
      <c r="S114" s="7" t="s">
        <v>2706</v>
      </c>
      <c r="T114" s="6">
        <v>10355100</v>
      </c>
      <c r="U114" s="6" t="s">
        <v>5257</v>
      </c>
      <c r="V114" s="202">
        <v>10355100</v>
      </c>
      <c r="W114" s="7" t="s">
        <v>5257</v>
      </c>
      <c r="X114" s="203">
        <v>17</v>
      </c>
      <c r="Y114" s="203">
        <v>65</v>
      </c>
      <c r="Z114" s="203">
        <v>1</v>
      </c>
      <c r="AA114" s="203">
        <v>2</v>
      </c>
      <c r="AB114" s="203">
        <v>0</v>
      </c>
      <c r="AC114" s="203">
        <v>0</v>
      </c>
    </row>
    <row r="115" spans="4:29" x14ac:dyDescent="0.2">
      <c r="D115" s="7" t="s">
        <v>2267</v>
      </c>
      <c r="E115" s="15">
        <v>67844291</v>
      </c>
      <c r="F115" s="15" t="s">
        <v>5128</v>
      </c>
      <c r="M115" s="17">
        <v>8525</v>
      </c>
      <c r="N115" s="17" t="s">
        <v>3605</v>
      </c>
      <c r="R115" s="7">
        <v>11762</v>
      </c>
      <c r="S115" s="7" t="s">
        <v>2707</v>
      </c>
      <c r="T115" s="6">
        <v>10356100</v>
      </c>
      <c r="U115" s="6" t="s">
        <v>5258</v>
      </c>
      <c r="V115" s="202">
        <v>10356100</v>
      </c>
      <c r="W115" s="7" t="s">
        <v>5258</v>
      </c>
      <c r="X115" s="203">
        <v>17</v>
      </c>
      <c r="Y115" s="203">
        <v>65</v>
      </c>
      <c r="Z115" s="203">
        <v>1</v>
      </c>
      <c r="AA115" s="203">
        <v>2</v>
      </c>
      <c r="AB115" s="203">
        <v>0</v>
      </c>
      <c r="AC115" s="203">
        <v>0</v>
      </c>
    </row>
    <row r="116" spans="4:29" x14ac:dyDescent="0.2">
      <c r="D116" s="7" t="s">
        <v>2267</v>
      </c>
      <c r="E116" s="15">
        <v>66420688</v>
      </c>
      <c r="F116" s="15" t="s">
        <v>5129</v>
      </c>
      <c r="M116" s="17">
        <v>8329</v>
      </c>
      <c r="N116" s="17" t="s">
        <v>1302</v>
      </c>
      <c r="R116" s="7">
        <v>10182</v>
      </c>
      <c r="S116" s="7" t="s">
        <v>3271</v>
      </c>
      <c r="T116" s="6">
        <v>10356101</v>
      </c>
      <c r="U116" s="6" t="s">
        <v>5259</v>
      </c>
      <c r="V116" s="7">
        <v>10356101</v>
      </c>
      <c r="W116" s="7" t="s">
        <v>5259</v>
      </c>
      <c r="X116" s="203">
        <v>17</v>
      </c>
      <c r="Y116" s="203">
        <v>65</v>
      </c>
      <c r="Z116" s="203">
        <v>1</v>
      </c>
      <c r="AA116" s="203">
        <v>2</v>
      </c>
      <c r="AB116" s="203">
        <v>0</v>
      </c>
      <c r="AC116" s="203">
        <v>0</v>
      </c>
    </row>
    <row r="117" spans="4:29" x14ac:dyDescent="0.2">
      <c r="D117" s="7" t="s">
        <v>2267</v>
      </c>
      <c r="E117" s="15">
        <v>40744105</v>
      </c>
      <c r="F117" s="15" t="s">
        <v>5130</v>
      </c>
      <c r="M117" s="17">
        <v>8526</v>
      </c>
      <c r="N117" s="17" t="s">
        <v>3606</v>
      </c>
      <c r="Q117" s="7">
        <v>6021</v>
      </c>
      <c r="R117" s="7">
        <v>11763</v>
      </c>
      <c r="S117" s="7" t="s">
        <v>3273</v>
      </c>
      <c r="T117" s="6">
        <v>10356102</v>
      </c>
      <c r="U117" s="6" t="s">
        <v>5260</v>
      </c>
      <c r="V117" s="7">
        <v>10356102</v>
      </c>
      <c r="W117" s="7" t="s">
        <v>5260</v>
      </c>
      <c r="X117" s="203">
        <v>17</v>
      </c>
      <c r="Y117" s="203">
        <v>65</v>
      </c>
      <c r="Z117" s="203">
        <v>1</v>
      </c>
      <c r="AA117" s="203">
        <v>2</v>
      </c>
      <c r="AB117" s="203">
        <v>0</v>
      </c>
      <c r="AC117" s="203">
        <v>0</v>
      </c>
    </row>
    <row r="118" spans="4:29" x14ac:dyDescent="0.2">
      <c r="D118" s="7" t="s">
        <v>2267</v>
      </c>
      <c r="E118" s="15">
        <v>11866970</v>
      </c>
      <c r="F118" s="15" t="s">
        <v>5131</v>
      </c>
      <c r="M118" s="17">
        <v>8330</v>
      </c>
      <c r="N118" s="17" t="s">
        <v>1305</v>
      </c>
      <c r="R118" s="7">
        <v>16198</v>
      </c>
      <c r="S118" s="7" t="s">
        <v>4705</v>
      </c>
      <c r="T118" s="6">
        <v>10351100</v>
      </c>
      <c r="U118" s="6" t="s">
        <v>5261</v>
      </c>
      <c r="V118" s="7">
        <v>10351100</v>
      </c>
      <c r="W118" s="7" t="s">
        <v>5261</v>
      </c>
      <c r="X118" s="203">
        <v>17</v>
      </c>
      <c r="Y118" s="203">
        <v>65</v>
      </c>
      <c r="Z118" s="203">
        <v>1</v>
      </c>
      <c r="AA118" s="203">
        <v>2</v>
      </c>
      <c r="AB118" s="203">
        <v>0</v>
      </c>
      <c r="AC118" s="203">
        <v>0</v>
      </c>
    </row>
    <row r="119" spans="4:29" x14ac:dyDescent="0.2">
      <c r="D119" s="7" t="s">
        <v>2267</v>
      </c>
      <c r="E119" s="15">
        <v>11867047</v>
      </c>
      <c r="F119" s="15" t="s">
        <v>5132</v>
      </c>
      <c r="M119" s="17">
        <v>8224</v>
      </c>
      <c r="N119" s="17" t="s">
        <v>3607</v>
      </c>
      <c r="Q119" s="7">
        <v>2821</v>
      </c>
      <c r="R119" s="7">
        <v>13766</v>
      </c>
      <c r="S119" s="7" t="s">
        <v>1712</v>
      </c>
      <c r="T119" s="6">
        <v>10351101</v>
      </c>
      <c r="U119" s="6" t="s">
        <v>5262</v>
      </c>
      <c r="V119" s="7">
        <v>10351101</v>
      </c>
      <c r="W119" s="7" t="s">
        <v>5262</v>
      </c>
      <c r="X119" s="203">
        <v>17</v>
      </c>
      <c r="Y119" s="203">
        <v>65</v>
      </c>
      <c r="Z119" s="203">
        <v>1</v>
      </c>
      <c r="AA119" s="203">
        <v>2</v>
      </c>
      <c r="AB119" s="203">
        <v>0</v>
      </c>
      <c r="AC119" s="203">
        <v>0</v>
      </c>
    </row>
    <row r="120" spans="4:29" x14ac:dyDescent="0.2">
      <c r="D120" s="7" t="s">
        <v>2267</v>
      </c>
      <c r="E120" s="15">
        <v>66402139</v>
      </c>
      <c r="F120" s="15" t="s">
        <v>5133</v>
      </c>
      <c r="M120" s="17">
        <v>8331</v>
      </c>
      <c r="N120" s="17" t="s">
        <v>3608</v>
      </c>
      <c r="Q120" s="7">
        <v>4222</v>
      </c>
      <c r="R120" s="7">
        <v>11764</v>
      </c>
      <c r="S120" s="7" t="s">
        <v>1713</v>
      </c>
      <c r="T120" s="6">
        <v>10335000</v>
      </c>
      <c r="U120" s="6" t="s">
        <v>4468</v>
      </c>
      <c r="V120" s="7">
        <v>10335000</v>
      </c>
      <c r="W120" s="7" t="s">
        <v>4468</v>
      </c>
      <c r="X120" s="203">
        <v>18</v>
      </c>
      <c r="Y120" s="203">
        <v>65</v>
      </c>
      <c r="Z120" s="203">
        <v>4</v>
      </c>
      <c r="AA120" s="203">
        <v>4</v>
      </c>
      <c r="AB120" s="203">
        <v>0</v>
      </c>
      <c r="AC120" s="203">
        <v>0</v>
      </c>
    </row>
    <row r="121" spans="4:29" x14ac:dyDescent="0.2">
      <c r="D121" s="7" t="s">
        <v>2267</v>
      </c>
      <c r="E121" s="15">
        <v>66402102</v>
      </c>
      <c r="F121" s="15" t="s">
        <v>5134</v>
      </c>
      <c r="M121" s="17">
        <v>8333</v>
      </c>
      <c r="N121" s="17" t="s">
        <v>3609</v>
      </c>
      <c r="Q121" s="7">
        <v>2763</v>
      </c>
      <c r="R121" s="7">
        <v>13826</v>
      </c>
      <c r="S121" s="7" t="s">
        <v>1530</v>
      </c>
      <c r="T121" s="6">
        <v>10334000</v>
      </c>
      <c r="U121" s="6" t="s">
        <v>4469</v>
      </c>
      <c r="V121" s="7">
        <v>10334000</v>
      </c>
      <c r="W121" s="7" t="s">
        <v>4469</v>
      </c>
      <c r="X121" s="203">
        <v>18</v>
      </c>
      <c r="Y121" s="203">
        <v>65</v>
      </c>
      <c r="Z121" s="203">
        <v>4</v>
      </c>
      <c r="AA121" s="203">
        <v>4</v>
      </c>
      <c r="AB121" s="203">
        <v>0</v>
      </c>
      <c r="AC121" s="203">
        <v>0</v>
      </c>
    </row>
    <row r="122" spans="4:29" x14ac:dyDescent="0.2">
      <c r="D122" s="7" t="s">
        <v>2267</v>
      </c>
      <c r="E122" s="15">
        <v>54477047</v>
      </c>
      <c r="F122" s="15" t="s">
        <v>5135</v>
      </c>
      <c r="M122" s="17">
        <v>8332</v>
      </c>
      <c r="N122" s="17" t="s">
        <v>3610</v>
      </c>
      <c r="Q122" s="7">
        <v>5701</v>
      </c>
      <c r="R122" s="7">
        <v>14779</v>
      </c>
      <c r="S122" s="7" t="s">
        <v>1533</v>
      </c>
      <c r="T122" s="6">
        <v>10336000</v>
      </c>
      <c r="U122" s="6" t="s">
        <v>4470</v>
      </c>
      <c r="V122" s="7">
        <v>10336000</v>
      </c>
      <c r="W122" s="7" t="s">
        <v>4470</v>
      </c>
      <c r="X122" s="203">
        <v>18</v>
      </c>
      <c r="Y122" s="203">
        <v>65</v>
      </c>
      <c r="Z122" s="203">
        <v>4</v>
      </c>
      <c r="AA122" s="203">
        <v>4</v>
      </c>
      <c r="AB122" s="203">
        <v>0</v>
      </c>
      <c r="AC122" s="203">
        <v>0</v>
      </c>
    </row>
    <row r="123" spans="4:29" x14ac:dyDescent="0.2">
      <c r="D123" s="7" t="s">
        <v>2267</v>
      </c>
      <c r="E123" s="15">
        <v>40609936</v>
      </c>
      <c r="F123" s="15" t="s">
        <v>5136</v>
      </c>
      <c r="M123" s="17">
        <v>8427</v>
      </c>
      <c r="N123" s="17" t="s">
        <v>3611</v>
      </c>
      <c r="Q123" s="7">
        <v>5743</v>
      </c>
      <c r="R123" s="7">
        <v>14778</v>
      </c>
      <c r="S123" s="7" t="s">
        <v>2141</v>
      </c>
      <c r="T123" s="6">
        <v>10337000</v>
      </c>
      <c r="U123" s="6" t="s">
        <v>4471</v>
      </c>
      <c r="V123" s="7">
        <v>10337000</v>
      </c>
      <c r="W123" s="7" t="s">
        <v>4471</v>
      </c>
      <c r="X123" s="203">
        <v>18</v>
      </c>
      <c r="Y123" s="203">
        <v>65</v>
      </c>
      <c r="Z123" s="203">
        <v>4</v>
      </c>
      <c r="AA123" s="203">
        <v>4</v>
      </c>
      <c r="AB123" s="203">
        <v>0</v>
      </c>
      <c r="AC123" s="203">
        <v>0</v>
      </c>
    </row>
    <row r="124" spans="4:29" x14ac:dyDescent="0.2">
      <c r="D124" s="7" t="s">
        <v>2267</v>
      </c>
      <c r="E124" s="15">
        <v>63607148</v>
      </c>
      <c r="F124" s="15" t="s">
        <v>5137</v>
      </c>
      <c r="M124" s="17">
        <v>8618</v>
      </c>
      <c r="N124" s="17" t="s">
        <v>3612</v>
      </c>
      <c r="R124" s="7">
        <v>10685</v>
      </c>
      <c r="S124" s="7" t="s">
        <v>2973</v>
      </c>
      <c r="T124" s="6">
        <v>10333000</v>
      </c>
      <c r="U124" s="6" t="s">
        <v>4472</v>
      </c>
      <c r="V124" s="7">
        <v>10333000</v>
      </c>
      <c r="W124" s="7" t="s">
        <v>4472</v>
      </c>
      <c r="X124" s="203">
        <v>18</v>
      </c>
      <c r="Y124" s="203">
        <v>65</v>
      </c>
      <c r="Z124" s="203">
        <v>4</v>
      </c>
      <c r="AA124" s="203">
        <v>4</v>
      </c>
      <c r="AB124" s="203">
        <v>0</v>
      </c>
      <c r="AC124" s="203">
        <v>0</v>
      </c>
    </row>
    <row r="125" spans="4:29" x14ac:dyDescent="0.2">
      <c r="D125" s="7" t="s">
        <v>2267</v>
      </c>
      <c r="E125" s="15">
        <v>50092758</v>
      </c>
      <c r="F125" s="15" t="s">
        <v>5138</v>
      </c>
      <c r="M125" s="17">
        <v>8263</v>
      </c>
      <c r="N125" s="17" t="s">
        <v>1316</v>
      </c>
      <c r="Q125" s="7">
        <v>4061</v>
      </c>
      <c r="R125" s="7">
        <v>13668</v>
      </c>
      <c r="S125" s="7" t="s">
        <v>1658</v>
      </c>
      <c r="T125" s="6">
        <v>10333100</v>
      </c>
      <c r="U125" s="6" t="s">
        <v>4473</v>
      </c>
      <c r="V125" s="7">
        <v>10333100</v>
      </c>
      <c r="W125" s="7" t="s">
        <v>4473</v>
      </c>
      <c r="X125" s="203">
        <v>18</v>
      </c>
      <c r="Y125" s="203">
        <v>65</v>
      </c>
      <c r="Z125" s="203">
        <v>4</v>
      </c>
      <c r="AA125" s="203">
        <v>4</v>
      </c>
      <c r="AB125" s="203">
        <v>0</v>
      </c>
      <c r="AC125" s="203">
        <v>0</v>
      </c>
    </row>
    <row r="126" spans="4:29" x14ac:dyDescent="0.2">
      <c r="D126" s="7" t="s">
        <v>2267</v>
      </c>
      <c r="E126" s="15">
        <v>16532400</v>
      </c>
      <c r="F126" s="15" t="s">
        <v>5139</v>
      </c>
      <c r="M126" s="17">
        <v>8226</v>
      </c>
      <c r="N126" s="17" t="s">
        <v>1318</v>
      </c>
      <c r="Q126" s="7">
        <v>602</v>
      </c>
      <c r="R126" s="7">
        <v>15167</v>
      </c>
      <c r="S126" s="7" t="s">
        <v>1660</v>
      </c>
      <c r="T126" s="6">
        <v>10331000</v>
      </c>
      <c r="U126" s="6" t="s">
        <v>4474</v>
      </c>
      <c r="V126" s="7">
        <v>10331000</v>
      </c>
      <c r="W126" s="7" t="s">
        <v>4474</v>
      </c>
      <c r="X126" s="203">
        <v>18</v>
      </c>
      <c r="Y126" s="203">
        <v>65</v>
      </c>
      <c r="Z126" s="203">
        <v>4</v>
      </c>
      <c r="AA126" s="203">
        <v>4</v>
      </c>
      <c r="AB126" s="203">
        <v>0</v>
      </c>
      <c r="AC126" s="203">
        <v>0</v>
      </c>
    </row>
    <row r="127" spans="4:29" x14ac:dyDescent="0.2">
      <c r="D127" s="7" t="s">
        <v>2267</v>
      </c>
      <c r="E127" s="15">
        <v>65619235</v>
      </c>
      <c r="F127" s="15" t="s">
        <v>5140</v>
      </c>
      <c r="M127" s="17">
        <v>8528</v>
      </c>
      <c r="N127" s="17" t="s">
        <v>3613</v>
      </c>
      <c r="R127" s="7">
        <v>11320</v>
      </c>
      <c r="S127" s="7" t="s">
        <v>2974</v>
      </c>
      <c r="T127" s="6">
        <v>10331100</v>
      </c>
      <c r="U127" s="6" t="s">
        <v>4475</v>
      </c>
      <c r="V127" s="7">
        <v>10331100</v>
      </c>
      <c r="W127" s="7" t="s">
        <v>4475</v>
      </c>
      <c r="X127" s="203">
        <v>18</v>
      </c>
      <c r="Y127" s="203">
        <v>65</v>
      </c>
      <c r="Z127" s="203">
        <v>4</v>
      </c>
      <c r="AA127" s="203">
        <v>4</v>
      </c>
      <c r="AB127" s="203">
        <v>0</v>
      </c>
      <c r="AC127" s="203">
        <v>0</v>
      </c>
    </row>
    <row r="128" spans="4:29" x14ac:dyDescent="0.2">
      <c r="D128" s="7" t="s">
        <v>2267</v>
      </c>
      <c r="E128" s="15">
        <v>64132605</v>
      </c>
      <c r="F128" s="15" t="s">
        <v>5141</v>
      </c>
      <c r="M128" s="17">
        <v>8254</v>
      </c>
      <c r="N128" s="17" t="s">
        <v>3614</v>
      </c>
      <c r="Q128" s="7">
        <v>5144</v>
      </c>
      <c r="R128" s="7">
        <v>11703</v>
      </c>
      <c r="S128" s="7" t="s">
        <v>1661</v>
      </c>
      <c r="T128" s="6">
        <v>10338000</v>
      </c>
      <c r="U128" s="6" t="s">
        <v>4476</v>
      </c>
      <c r="V128" s="7">
        <v>10338000</v>
      </c>
      <c r="W128" s="7" t="s">
        <v>4476</v>
      </c>
      <c r="X128" s="203">
        <v>18</v>
      </c>
      <c r="Y128" s="203">
        <v>65</v>
      </c>
      <c r="Z128" s="203">
        <v>4</v>
      </c>
      <c r="AA128" s="203">
        <v>4</v>
      </c>
      <c r="AB128" s="203">
        <v>0</v>
      </c>
      <c r="AC128" s="203">
        <v>0</v>
      </c>
    </row>
    <row r="129" spans="4:29" x14ac:dyDescent="0.2">
      <c r="D129" s="7" t="s">
        <v>2267</v>
      </c>
      <c r="E129" s="15">
        <v>67871117</v>
      </c>
      <c r="F129" s="15" t="s">
        <v>5142</v>
      </c>
      <c r="M129" s="17">
        <v>8334</v>
      </c>
      <c r="N129" s="17" t="s">
        <v>3615</v>
      </c>
      <c r="Q129" s="7">
        <v>3921</v>
      </c>
      <c r="R129" s="7">
        <v>16060</v>
      </c>
      <c r="S129" s="7" t="s">
        <v>1662</v>
      </c>
      <c r="T129" s="6">
        <v>10336500</v>
      </c>
      <c r="U129" s="6" t="s">
        <v>4477</v>
      </c>
      <c r="V129" s="7">
        <v>10336500</v>
      </c>
      <c r="W129" s="7" t="s">
        <v>4477</v>
      </c>
      <c r="X129" s="203">
        <v>18</v>
      </c>
      <c r="Y129" s="203">
        <v>65</v>
      </c>
      <c r="Z129" s="203">
        <v>4</v>
      </c>
      <c r="AA129" s="203">
        <v>4</v>
      </c>
      <c r="AB129" s="203">
        <v>0</v>
      </c>
      <c r="AC129" s="203">
        <v>0</v>
      </c>
    </row>
    <row r="130" spans="4:29" x14ac:dyDescent="0.2">
      <c r="D130" s="7" t="s">
        <v>2267</v>
      </c>
      <c r="E130" s="15">
        <v>61538235</v>
      </c>
      <c r="F130" s="15" t="s">
        <v>5143</v>
      </c>
      <c r="M130" s="17">
        <v>8505</v>
      </c>
      <c r="N130" s="17" t="s">
        <v>1325</v>
      </c>
      <c r="R130" s="7">
        <v>11658</v>
      </c>
      <c r="S130" s="7" t="s">
        <v>2975</v>
      </c>
      <c r="T130" s="6">
        <v>10332000</v>
      </c>
      <c r="U130" s="6" t="s">
        <v>4478</v>
      </c>
      <c r="V130" s="7">
        <v>10332000</v>
      </c>
      <c r="W130" s="7" t="s">
        <v>4478</v>
      </c>
      <c r="X130" s="203">
        <v>18</v>
      </c>
      <c r="Y130" s="203">
        <v>65</v>
      </c>
      <c r="Z130" s="203">
        <v>4</v>
      </c>
      <c r="AA130" s="203">
        <v>4</v>
      </c>
      <c r="AB130" s="203">
        <v>0</v>
      </c>
      <c r="AC130" s="203">
        <v>0</v>
      </c>
    </row>
    <row r="131" spans="4:29" x14ac:dyDescent="0.2">
      <c r="D131" s="7" t="s">
        <v>2267</v>
      </c>
      <c r="E131" s="15">
        <v>52077417</v>
      </c>
      <c r="F131" s="15" t="s">
        <v>5144</v>
      </c>
      <c r="M131" s="17">
        <v>8351</v>
      </c>
      <c r="N131" s="17" t="s">
        <v>3616</v>
      </c>
      <c r="R131" s="7">
        <v>11725</v>
      </c>
      <c r="S131" s="7" t="s">
        <v>2976</v>
      </c>
      <c r="T131" s="6">
        <v>10332200</v>
      </c>
      <c r="U131" s="6" t="s">
        <v>4479</v>
      </c>
      <c r="V131" s="7">
        <v>10332200</v>
      </c>
      <c r="W131" s="7" t="s">
        <v>4479</v>
      </c>
      <c r="X131" s="203">
        <v>18</v>
      </c>
      <c r="Y131" s="203">
        <v>65</v>
      </c>
      <c r="Z131" s="203">
        <v>4</v>
      </c>
      <c r="AA131" s="203">
        <v>4</v>
      </c>
      <c r="AB131" s="203">
        <v>0</v>
      </c>
      <c r="AC131" s="203">
        <v>0</v>
      </c>
    </row>
    <row r="132" spans="4:29" x14ac:dyDescent="0.2">
      <c r="D132" s="7" t="s">
        <v>2267</v>
      </c>
      <c r="E132" s="15">
        <v>82577032</v>
      </c>
      <c r="F132" s="15" t="s">
        <v>5145</v>
      </c>
      <c r="M132" s="17">
        <v>8604</v>
      </c>
      <c r="N132" s="17" t="s">
        <v>1328</v>
      </c>
      <c r="R132" s="7">
        <v>16185</v>
      </c>
      <c r="S132" s="7" t="s">
        <v>4706</v>
      </c>
      <c r="T132" s="6">
        <v>10332100</v>
      </c>
      <c r="U132" s="6" t="s">
        <v>4480</v>
      </c>
      <c r="V132" s="7">
        <v>10332100</v>
      </c>
      <c r="W132" s="7" t="s">
        <v>4480</v>
      </c>
      <c r="X132" s="203">
        <v>18</v>
      </c>
      <c r="Y132" s="203">
        <v>65</v>
      </c>
      <c r="Z132" s="203">
        <v>4</v>
      </c>
      <c r="AA132" s="203">
        <v>4</v>
      </c>
      <c r="AB132" s="203">
        <v>0</v>
      </c>
      <c r="AC132" s="203">
        <v>0</v>
      </c>
    </row>
    <row r="133" spans="4:29" x14ac:dyDescent="0.2">
      <c r="D133" s="7" t="s">
        <v>2267</v>
      </c>
      <c r="E133" s="15">
        <v>40081352</v>
      </c>
      <c r="F133" s="15" t="s">
        <v>5146</v>
      </c>
      <c r="M133" s="17">
        <v>8529</v>
      </c>
      <c r="N133" s="17" t="s">
        <v>3617</v>
      </c>
      <c r="Q133" s="7">
        <v>1362</v>
      </c>
      <c r="R133" s="7">
        <v>11670</v>
      </c>
      <c r="S133" s="7" t="s">
        <v>1663</v>
      </c>
      <c r="T133" s="6">
        <v>10319900</v>
      </c>
      <c r="U133" s="6" t="s">
        <v>4481</v>
      </c>
      <c r="V133" s="7">
        <v>10319900</v>
      </c>
      <c r="W133" s="7" t="s">
        <v>4481</v>
      </c>
      <c r="X133" s="203">
        <v>14</v>
      </c>
      <c r="Y133" s="203">
        <v>65</v>
      </c>
      <c r="Z133" s="203">
        <v>1</v>
      </c>
      <c r="AA133" s="203">
        <v>4</v>
      </c>
      <c r="AB133" s="203">
        <v>0</v>
      </c>
      <c r="AC133" s="203">
        <v>0</v>
      </c>
    </row>
    <row r="134" spans="4:29" x14ac:dyDescent="0.2">
      <c r="D134" s="7" t="s">
        <v>2267</v>
      </c>
      <c r="E134" s="15">
        <v>70266465</v>
      </c>
      <c r="F134" s="15" t="s">
        <v>5147</v>
      </c>
      <c r="M134" s="17">
        <v>8429</v>
      </c>
      <c r="N134" s="17" t="s">
        <v>1330</v>
      </c>
      <c r="R134" s="7">
        <v>11368</v>
      </c>
      <c r="S134" s="7" t="s">
        <v>1664</v>
      </c>
      <c r="T134" s="6">
        <v>10364100</v>
      </c>
      <c r="U134" s="6" t="s">
        <v>5263</v>
      </c>
      <c r="V134" s="7">
        <v>10364100</v>
      </c>
      <c r="W134" s="7" t="s">
        <v>5263</v>
      </c>
      <c r="X134" s="203">
        <v>15</v>
      </c>
      <c r="Y134" s="203">
        <v>65</v>
      </c>
      <c r="Z134" s="203">
        <v>1</v>
      </c>
      <c r="AA134" s="203">
        <v>1</v>
      </c>
      <c r="AB134" s="203">
        <v>0</v>
      </c>
      <c r="AC134" s="203">
        <v>0</v>
      </c>
    </row>
    <row r="135" spans="4:29" x14ac:dyDescent="0.2">
      <c r="D135" s="7" t="s">
        <v>2267</v>
      </c>
      <c r="E135" s="15">
        <v>60483040</v>
      </c>
      <c r="F135" s="15" t="s">
        <v>5148</v>
      </c>
      <c r="M135" s="17">
        <v>8335</v>
      </c>
      <c r="N135" s="17" t="s">
        <v>789</v>
      </c>
      <c r="R135" s="7">
        <v>11671</v>
      </c>
      <c r="S135" s="7" t="s">
        <v>1666</v>
      </c>
      <c r="T135" s="6">
        <v>10364000</v>
      </c>
      <c r="U135" s="6" t="s">
        <v>4482</v>
      </c>
      <c r="V135" s="7">
        <v>10364000</v>
      </c>
      <c r="W135" s="7" t="s">
        <v>4482</v>
      </c>
      <c r="X135" s="203">
        <v>15</v>
      </c>
      <c r="Y135" s="203">
        <v>65</v>
      </c>
      <c r="Z135" s="203">
        <v>1</v>
      </c>
      <c r="AA135" s="203">
        <v>1</v>
      </c>
      <c r="AB135" s="203">
        <v>0</v>
      </c>
      <c r="AC135" s="203">
        <v>0</v>
      </c>
    </row>
    <row r="136" spans="4:29" x14ac:dyDescent="0.2">
      <c r="D136" s="7" t="s">
        <v>2267</v>
      </c>
      <c r="E136" s="15">
        <v>40040450</v>
      </c>
      <c r="F136" s="15" t="s">
        <v>5149</v>
      </c>
      <c r="M136" s="17">
        <v>8336</v>
      </c>
      <c r="N136" s="17" t="s">
        <v>3618</v>
      </c>
      <c r="Q136" s="7">
        <v>5702</v>
      </c>
      <c r="R136" s="7">
        <v>15652</v>
      </c>
      <c r="S136" s="7" t="s">
        <v>4576</v>
      </c>
      <c r="T136" s="6">
        <v>10317000</v>
      </c>
      <c r="U136" s="6" t="s">
        <v>3835</v>
      </c>
      <c r="V136" s="7">
        <v>10317000</v>
      </c>
      <c r="W136" s="7" t="s">
        <v>3835</v>
      </c>
      <c r="X136" s="203">
        <v>14</v>
      </c>
      <c r="Y136" s="203">
        <v>65</v>
      </c>
      <c r="Z136" s="203">
        <v>1</v>
      </c>
      <c r="AA136" s="203">
        <v>4</v>
      </c>
      <c r="AB136" s="203">
        <v>0</v>
      </c>
      <c r="AC136" s="203">
        <v>0</v>
      </c>
    </row>
    <row r="137" spans="4:29" x14ac:dyDescent="0.2">
      <c r="D137" s="7" t="s">
        <v>2267</v>
      </c>
      <c r="E137" s="15">
        <v>40024291</v>
      </c>
      <c r="F137" s="15" t="s">
        <v>5150</v>
      </c>
      <c r="M137" s="17">
        <v>8228</v>
      </c>
      <c r="N137" s="17" t="s">
        <v>3619</v>
      </c>
      <c r="R137" s="7">
        <v>11672</v>
      </c>
      <c r="S137" s="7" t="s">
        <v>726</v>
      </c>
      <c r="T137" s="6">
        <v>10314000</v>
      </c>
      <c r="U137" s="6" t="s">
        <v>3836</v>
      </c>
      <c r="V137" s="7">
        <v>10314000</v>
      </c>
      <c r="W137" s="7" t="s">
        <v>3836</v>
      </c>
      <c r="X137" s="203">
        <v>14</v>
      </c>
      <c r="Y137" s="203">
        <v>65</v>
      </c>
      <c r="Z137" s="203">
        <v>1</v>
      </c>
      <c r="AA137" s="203">
        <v>4</v>
      </c>
      <c r="AB137" s="203">
        <v>0</v>
      </c>
      <c r="AC137" s="203">
        <v>0</v>
      </c>
    </row>
    <row r="138" spans="4:29" x14ac:dyDescent="0.2">
      <c r="D138" s="7" t="s">
        <v>2267</v>
      </c>
      <c r="E138" s="15">
        <v>40762455</v>
      </c>
      <c r="F138" s="15" t="s">
        <v>5151</v>
      </c>
      <c r="M138" s="17">
        <v>8607</v>
      </c>
      <c r="N138" s="17" t="s">
        <v>3620</v>
      </c>
      <c r="R138" s="7">
        <v>16570</v>
      </c>
      <c r="S138" s="7" t="s">
        <v>4707</v>
      </c>
      <c r="T138" s="6">
        <v>10315000</v>
      </c>
      <c r="U138" s="6" t="s">
        <v>3837</v>
      </c>
      <c r="V138" s="7">
        <v>10315000</v>
      </c>
      <c r="W138" s="7" t="s">
        <v>3837</v>
      </c>
      <c r="X138" s="203">
        <v>14</v>
      </c>
      <c r="Y138" s="203">
        <v>65</v>
      </c>
      <c r="Z138" s="203">
        <v>1</v>
      </c>
      <c r="AA138" s="203">
        <v>4</v>
      </c>
      <c r="AB138" s="203">
        <v>0</v>
      </c>
      <c r="AC138" s="203">
        <v>0</v>
      </c>
    </row>
    <row r="139" spans="4:29" x14ac:dyDescent="0.2">
      <c r="D139" s="7" t="s">
        <v>2267</v>
      </c>
      <c r="E139" s="15">
        <v>78557594</v>
      </c>
      <c r="F139" s="15" t="s">
        <v>5152</v>
      </c>
      <c r="M139" s="17">
        <v>8527</v>
      </c>
      <c r="N139" s="17" t="s">
        <v>1510</v>
      </c>
      <c r="Q139" s="7">
        <v>5091</v>
      </c>
      <c r="R139" s="7">
        <v>11673</v>
      </c>
      <c r="S139" s="7" t="s">
        <v>727</v>
      </c>
      <c r="T139" s="6">
        <v>10311000</v>
      </c>
      <c r="U139" s="6" t="s">
        <v>3838</v>
      </c>
      <c r="V139" s="7">
        <v>10311000</v>
      </c>
      <c r="W139" s="7" t="s">
        <v>3838</v>
      </c>
      <c r="X139" s="203">
        <v>14</v>
      </c>
      <c r="Y139" s="203">
        <v>65</v>
      </c>
      <c r="Z139" s="203">
        <v>1</v>
      </c>
      <c r="AA139" s="203">
        <v>4</v>
      </c>
      <c r="AB139" s="203">
        <v>0</v>
      </c>
      <c r="AC139" s="203">
        <v>0</v>
      </c>
    </row>
    <row r="140" spans="4:29" x14ac:dyDescent="0.2">
      <c r="D140" s="7" t="s">
        <v>2267</v>
      </c>
      <c r="E140" s="15">
        <v>11009382</v>
      </c>
      <c r="F140" s="15" t="s">
        <v>5153</v>
      </c>
      <c r="M140" s="17">
        <v>8358</v>
      </c>
      <c r="N140" s="17" t="s">
        <v>3621</v>
      </c>
      <c r="Q140" s="7">
        <v>5511</v>
      </c>
      <c r="R140" s="7">
        <v>16613</v>
      </c>
      <c r="S140" s="7" t="s">
        <v>728</v>
      </c>
      <c r="T140" s="6">
        <v>10313100</v>
      </c>
      <c r="U140" s="6" t="s">
        <v>4266</v>
      </c>
      <c r="V140" s="7">
        <v>10313100</v>
      </c>
      <c r="W140" s="7" t="s">
        <v>4266</v>
      </c>
      <c r="X140" s="203">
        <v>14</v>
      </c>
      <c r="Y140" s="203">
        <v>65</v>
      </c>
      <c r="Z140" s="203">
        <v>1</v>
      </c>
      <c r="AA140" s="203">
        <v>1</v>
      </c>
      <c r="AB140" s="203">
        <v>0</v>
      </c>
      <c r="AC140" s="203">
        <v>0</v>
      </c>
    </row>
    <row r="141" spans="4:29" x14ac:dyDescent="0.2">
      <c r="D141" s="7" t="s">
        <v>2267</v>
      </c>
      <c r="E141" s="15">
        <v>62507500</v>
      </c>
      <c r="F141" s="15" t="s">
        <v>5154</v>
      </c>
      <c r="M141" s="17">
        <v>8567</v>
      </c>
      <c r="N141" s="17" t="s">
        <v>3622</v>
      </c>
      <c r="Q141" s="7">
        <v>5146</v>
      </c>
      <c r="R141" s="7">
        <v>11684</v>
      </c>
      <c r="S141" s="7" t="s">
        <v>730</v>
      </c>
      <c r="T141" s="6">
        <v>10318000</v>
      </c>
      <c r="U141" s="6" t="s">
        <v>3839</v>
      </c>
      <c r="V141" s="7">
        <v>10318000</v>
      </c>
      <c r="W141" s="7" t="s">
        <v>3839</v>
      </c>
      <c r="X141" s="203">
        <v>14</v>
      </c>
      <c r="Y141" s="203">
        <v>65</v>
      </c>
      <c r="Z141" s="203">
        <v>1</v>
      </c>
      <c r="AA141" s="203">
        <v>4</v>
      </c>
      <c r="AB141" s="203">
        <v>0</v>
      </c>
      <c r="AC141" s="203">
        <v>0</v>
      </c>
    </row>
    <row r="142" spans="4:29" x14ac:dyDescent="0.2">
      <c r="D142" s="7" t="s">
        <v>2267</v>
      </c>
      <c r="E142" s="15">
        <v>63513500</v>
      </c>
      <c r="F142" s="15" t="s">
        <v>5155</v>
      </c>
      <c r="M142" s="17">
        <v>8533</v>
      </c>
      <c r="N142" s="17" t="s">
        <v>2691</v>
      </c>
      <c r="R142" s="7">
        <v>10973</v>
      </c>
      <c r="S142" s="7" t="s">
        <v>2977</v>
      </c>
      <c r="T142" s="6">
        <v>10316000</v>
      </c>
      <c r="U142" s="6" t="s">
        <v>3840</v>
      </c>
      <c r="V142" s="7">
        <v>10316000</v>
      </c>
      <c r="W142" s="7" t="s">
        <v>3840</v>
      </c>
      <c r="X142" s="203">
        <v>14</v>
      </c>
      <c r="Y142" s="203">
        <v>65</v>
      </c>
      <c r="Z142" s="203">
        <v>1</v>
      </c>
      <c r="AA142" s="203">
        <v>4</v>
      </c>
      <c r="AB142" s="203">
        <v>0</v>
      </c>
      <c r="AC142" s="203">
        <v>0</v>
      </c>
    </row>
    <row r="143" spans="4:29" x14ac:dyDescent="0.2">
      <c r="D143" s="7" t="s">
        <v>2267</v>
      </c>
      <c r="E143" s="15">
        <v>72455104</v>
      </c>
      <c r="F143" s="15" t="s">
        <v>5156</v>
      </c>
      <c r="M143" s="17">
        <v>8619</v>
      </c>
      <c r="N143" s="17" t="s">
        <v>3623</v>
      </c>
      <c r="Q143" s="7">
        <v>2321</v>
      </c>
      <c r="R143" s="7">
        <v>11676</v>
      </c>
      <c r="S143" s="7" t="s">
        <v>731</v>
      </c>
      <c r="T143" s="6">
        <v>10313000</v>
      </c>
      <c r="U143" s="6" t="s">
        <v>4483</v>
      </c>
      <c r="V143" s="7">
        <v>10313000</v>
      </c>
      <c r="W143" s="7" t="s">
        <v>4483</v>
      </c>
      <c r="X143" s="203">
        <v>14</v>
      </c>
      <c r="Y143" s="203">
        <v>65</v>
      </c>
      <c r="Z143" s="203">
        <v>1</v>
      </c>
      <c r="AA143" s="203">
        <v>4</v>
      </c>
      <c r="AB143" s="203">
        <v>0</v>
      </c>
      <c r="AC143" s="203">
        <v>0</v>
      </c>
    </row>
    <row r="144" spans="4:29" x14ac:dyDescent="0.2">
      <c r="D144" s="7" t="s">
        <v>2267</v>
      </c>
      <c r="E144" s="15">
        <v>96385464</v>
      </c>
      <c r="F144" s="15" t="s">
        <v>5157</v>
      </c>
      <c r="M144" s="17">
        <v>8550</v>
      </c>
      <c r="N144" s="17" t="s">
        <v>3624</v>
      </c>
      <c r="R144" s="7">
        <v>11668</v>
      </c>
      <c r="S144" s="7" t="s">
        <v>3156</v>
      </c>
      <c r="T144" s="6">
        <v>10319000</v>
      </c>
      <c r="U144" s="6" t="s">
        <v>4484</v>
      </c>
      <c r="V144" s="7">
        <v>10319000</v>
      </c>
      <c r="W144" s="7" t="s">
        <v>4484</v>
      </c>
      <c r="X144" s="203">
        <v>14</v>
      </c>
      <c r="Y144" s="203">
        <v>65</v>
      </c>
      <c r="Z144" s="203">
        <v>1</v>
      </c>
      <c r="AA144" s="203">
        <v>4</v>
      </c>
      <c r="AB144" s="203">
        <v>0</v>
      </c>
      <c r="AC144" s="203">
        <v>0</v>
      </c>
    </row>
    <row r="145" spans="4:29" x14ac:dyDescent="0.2">
      <c r="D145" s="7" t="s">
        <v>2267</v>
      </c>
      <c r="E145" s="15">
        <v>67371676</v>
      </c>
      <c r="F145" s="15" t="s">
        <v>5158</v>
      </c>
      <c r="M145" s="17">
        <v>8430</v>
      </c>
      <c r="N145" s="17" t="s">
        <v>1286</v>
      </c>
      <c r="Q145" s="7">
        <v>1203</v>
      </c>
      <c r="R145" s="7">
        <v>11678</v>
      </c>
      <c r="S145" s="7" t="s">
        <v>3157</v>
      </c>
      <c r="T145" s="6">
        <v>10312000</v>
      </c>
      <c r="U145" s="6" t="s">
        <v>3841</v>
      </c>
      <c r="V145" s="7">
        <v>10312000</v>
      </c>
      <c r="W145" s="7" t="s">
        <v>3841</v>
      </c>
      <c r="X145" s="203">
        <v>14</v>
      </c>
      <c r="Y145" s="203">
        <v>65</v>
      </c>
      <c r="Z145" s="203">
        <v>1</v>
      </c>
      <c r="AA145" s="203">
        <v>4</v>
      </c>
      <c r="AB145" s="203">
        <v>0</v>
      </c>
      <c r="AC145" s="203">
        <v>0</v>
      </c>
    </row>
    <row r="146" spans="4:29" x14ac:dyDescent="0.2">
      <c r="D146" s="7" t="s">
        <v>2267</v>
      </c>
      <c r="E146" s="15">
        <v>15055426</v>
      </c>
      <c r="F146" s="15" t="s">
        <v>5159</v>
      </c>
      <c r="M146" s="17">
        <v>8608</v>
      </c>
      <c r="N146" s="17" t="s">
        <v>3625</v>
      </c>
      <c r="Q146" s="7">
        <v>971</v>
      </c>
      <c r="R146" s="7">
        <v>15356</v>
      </c>
      <c r="S146" s="7" t="s">
        <v>3158</v>
      </c>
      <c r="T146" s="6">
        <v>10372000</v>
      </c>
      <c r="U146" s="6" t="s">
        <v>4267</v>
      </c>
      <c r="V146" s="7">
        <v>10372000</v>
      </c>
      <c r="W146" s="7" t="s">
        <v>4267</v>
      </c>
      <c r="X146" s="203">
        <v>14</v>
      </c>
      <c r="Y146" s="203">
        <v>65</v>
      </c>
      <c r="Z146" s="203">
        <v>1</v>
      </c>
      <c r="AA146" s="203">
        <v>4</v>
      </c>
      <c r="AB146" s="203">
        <v>0</v>
      </c>
      <c r="AC146" s="203">
        <v>0</v>
      </c>
    </row>
    <row r="147" spans="4:29" x14ac:dyDescent="0.2">
      <c r="D147" s="7" t="s">
        <v>2267</v>
      </c>
      <c r="E147" s="15">
        <v>13471309</v>
      </c>
      <c r="F147" s="15" t="s">
        <v>5160</v>
      </c>
      <c r="M147" s="17">
        <v>8431</v>
      </c>
      <c r="N147" s="17" t="s">
        <v>1289</v>
      </c>
      <c r="Q147" s="7">
        <v>3231</v>
      </c>
      <c r="R147" s="7">
        <v>14391</v>
      </c>
      <c r="S147" s="7" t="s">
        <v>3159</v>
      </c>
      <c r="T147" s="6">
        <v>0</v>
      </c>
      <c r="U147" s="6" t="s">
        <v>2902</v>
      </c>
      <c r="V147" s="7">
        <v>0</v>
      </c>
      <c r="W147" s="7" t="s">
        <v>2902</v>
      </c>
      <c r="X147" s="203">
        <v>0</v>
      </c>
      <c r="Y147" s="203">
        <v>0</v>
      </c>
      <c r="Z147" s="203">
        <v>0</v>
      </c>
      <c r="AA147" s="203">
        <v>0</v>
      </c>
      <c r="AB147" s="203">
        <v>0</v>
      </c>
      <c r="AC147" s="203">
        <v>0</v>
      </c>
    </row>
    <row r="148" spans="4:29" x14ac:dyDescent="0.2">
      <c r="D148" s="7" t="s">
        <v>2267</v>
      </c>
      <c r="E148" s="15">
        <v>13471335</v>
      </c>
      <c r="F148" s="15" t="s">
        <v>5161</v>
      </c>
      <c r="M148" s="17">
        <v>8227</v>
      </c>
      <c r="N148" s="17" t="s">
        <v>3626</v>
      </c>
      <c r="R148" s="7">
        <v>11179</v>
      </c>
      <c r="S148" s="7" t="s">
        <v>2978</v>
      </c>
      <c r="T148" s="6">
        <v>19065000</v>
      </c>
      <c r="U148" s="6" t="s">
        <v>5264</v>
      </c>
      <c r="V148" s="7">
        <v>28340000</v>
      </c>
      <c r="W148" s="7" t="s">
        <v>4268</v>
      </c>
      <c r="X148" s="203">
        <v>14</v>
      </c>
      <c r="Y148" s="203">
        <v>65</v>
      </c>
      <c r="Z148" s="203">
        <v>1</v>
      </c>
      <c r="AA148" s="203">
        <v>4</v>
      </c>
      <c r="AB148" s="203">
        <v>0</v>
      </c>
      <c r="AC148" s="203">
        <v>0</v>
      </c>
    </row>
    <row r="149" spans="4:29" x14ac:dyDescent="0.2">
      <c r="D149" s="7" t="s">
        <v>2267</v>
      </c>
      <c r="E149" s="15">
        <v>52186623</v>
      </c>
      <c r="F149" s="15" t="s">
        <v>5162</v>
      </c>
      <c r="M149" s="17">
        <v>8432</v>
      </c>
      <c r="N149" s="17" t="s">
        <v>3627</v>
      </c>
      <c r="Q149" s="7">
        <v>5422</v>
      </c>
      <c r="R149" s="7">
        <v>16600</v>
      </c>
      <c r="S149" s="7" t="s">
        <v>735</v>
      </c>
      <c r="T149" s="6">
        <v>30210000</v>
      </c>
      <c r="U149" s="6" t="s">
        <v>4487</v>
      </c>
      <c r="V149" s="7">
        <v>50902100</v>
      </c>
      <c r="W149" s="7" t="s">
        <v>4269</v>
      </c>
      <c r="X149" s="203">
        <v>14</v>
      </c>
      <c r="Y149" s="203">
        <v>65</v>
      </c>
      <c r="Z149" s="203">
        <v>1</v>
      </c>
      <c r="AA149" s="203">
        <v>4</v>
      </c>
      <c r="AB149" s="203">
        <v>0</v>
      </c>
      <c r="AC149" s="203">
        <v>99</v>
      </c>
    </row>
    <row r="150" spans="4:29" x14ac:dyDescent="0.2">
      <c r="D150" s="7" t="s">
        <v>2267</v>
      </c>
      <c r="E150" s="15">
        <v>62273260</v>
      </c>
      <c r="F150" s="15" t="s">
        <v>5163</v>
      </c>
      <c r="M150" s="17">
        <v>8534</v>
      </c>
      <c r="N150" s="17" t="s">
        <v>3628</v>
      </c>
      <c r="Q150" s="7">
        <v>2061</v>
      </c>
      <c r="R150" s="7">
        <v>11680</v>
      </c>
      <c r="S150" s="7" t="s">
        <v>1675</v>
      </c>
      <c r="T150" s="6">
        <v>50040000</v>
      </c>
      <c r="U150" s="6" t="s">
        <v>3804</v>
      </c>
      <c r="V150" s="7">
        <v>47300000</v>
      </c>
      <c r="W150" s="7" t="s">
        <v>5545</v>
      </c>
      <c r="X150" s="203">
        <v>14</v>
      </c>
      <c r="Y150" s="203">
        <v>65</v>
      </c>
      <c r="Z150" s="203">
        <v>1</v>
      </c>
      <c r="AA150" s="203">
        <v>4</v>
      </c>
      <c r="AB150" s="203">
        <v>0</v>
      </c>
      <c r="AC150" s="203">
        <v>0</v>
      </c>
    </row>
    <row r="151" spans="4:29" x14ac:dyDescent="0.2">
      <c r="D151" s="7" t="s">
        <v>2267</v>
      </c>
      <c r="E151" s="15">
        <v>83673995</v>
      </c>
      <c r="F151" s="15" t="s">
        <v>5164</v>
      </c>
      <c r="M151" s="17">
        <v>8230</v>
      </c>
      <c r="N151" s="17" t="s">
        <v>3629</v>
      </c>
      <c r="Q151" s="7">
        <v>4091</v>
      </c>
      <c r="R151" s="7">
        <v>11681</v>
      </c>
      <c r="S151" s="7" t="s">
        <v>1029</v>
      </c>
      <c r="T151" s="6">
        <v>43030000</v>
      </c>
      <c r="U151" s="6" t="s">
        <v>3843</v>
      </c>
      <c r="V151" s="7">
        <v>48600000</v>
      </c>
      <c r="W151" s="7" t="s">
        <v>3803</v>
      </c>
      <c r="X151" s="203">
        <v>14</v>
      </c>
      <c r="Y151" s="203">
        <v>65</v>
      </c>
      <c r="Z151" s="203">
        <v>1</v>
      </c>
      <c r="AA151" s="203">
        <v>4</v>
      </c>
      <c r="AB151" s="203">
        <v>0</v>
      </c>
      <c r="AC151" s="203">
        <v>99</v>
      </c>
    </row>
    <row r="152" spans="4:29" x14ac:dyDescent="0.2">
      <c r="D152" s="7" t="s">
        <v>2267</v>
      </c>
      <c r="E152" s="15">
        <v>42508016</v>
      </c>
      <c r="F152" s="15" t="s">
        <v>5165</v>
      </c>
      <c r="M152" s="17">
        <v>8231</v>
      </c>
      <c r="N152" s="17" t="s">
        <v>1297</v>
      </c>
      <c r="R152" s="7">
        <v>11305</v>
      </c>
      <c r="S152" s="7" t="s">
        <v>2979</v>
      </c>
      <c r="T152" s="6">
        <v>43040000</v>
      </c>
      <c r="U152" s="6" t="s">
        <v>3844</v>
      </c>
      <c r="V152" s="7">
        <v>19065000</v>
      </c>
      <c r="W152" s="7" t="s">
        <v>5264</v>
      </c>
      <c r="X152" s="203">
        <v>14</v>
      </c>
      <c r="Y152" s="203">
        <v>65</v>
      </c>
      <c r="Z152" s="203">
        <v>1</v>
      </c>
      <c r="AA152" s="203">
        <v>4</v>
      </c>
      <c r="AB152" s="203">
        <v>0</v>
      </c>
      <c r="AC152" s="203">
        <v>0</v>
      </c>
    </row>
    <row r="153" spans="4:29" x14ac:dyDescent="0.2">
      <c r="D153" s="7" t="s">
        <v>2267</v>
      </c>
      <c r="E153" s="15">
        <v>40688388</v>
      </c>
      <c r="F153" s="15" t="s">
        <v>5166</v>
      </c>
      <c r="M153" s="17">
        <v>8519</v>
      </c>
      <c r="N153" s="17" t="s">
        <v>3630</v>
      </c>
      <c r="Q153" s="7">
        <v>2822</v>
      </c>
      <c r="R153" s="7">
        <v>13767</v>
      </c>
      <c r="S153" s="7" t="s">
        <v>1030</v>
      </c>
      <c r="T153" s="6">
        <v>38510000</v>
      </c>
      <c r="U153" s="6" t="s">
        <v>5265</v>
      </c>
      <c r="V153" s="7">
        <v>30210000</v>
      </c>
      <c r="W153" s="7" t="s">
        <v>4487</v>
      </c>
      <c r="X153" s="203">
        <v>14</v>
      </c>
      <c r="Y153" s="203">
        <v>65</v>
      </c>
      <c r="Z153" s="203">
        <v>1</v>
      </c>
      <c r="AA153" s="203">
        <v>2</v>
      </c>
      <c r="AB153" s="203">
        <v>0</v>
      </c>
      <c r="AC153" s="203">
        <v>0</v>
      </c>
    </row>
    <row r="154" spans="4:29" x14ac:dyDescent="0.2">
      <c r="D154" s="7" t="s">
        <v>2267</v>
      </c>
      <c r="E154" s="15">
        <v>63993552</v>
      </c>
      <c r="F154" s="15" t="s">
        <v>5167</v>
      </c>
      <c r="M154" s="17">
        <v>8360</v>
      </c>
      <c r="N154" s="17" t="s">
        <v>3631</v>
      </c>
      <c r="R154" s="7">
        <v>11682</v>
      </c>
      <c r="S154" s="7" t="s">
        <v>2980</v>
      </c>
      <c r="T154" s="6">
        <v>38370000</v>
      </c>
      <c r="U154" s="6" t="s">
        <v>5266</v>
      </c>
      <c r="V154" s="7">
        <v>50040000</v>
      </c>
      <c r="W154" s="7" t="s">
        <v>3804</v>
      </c>
      <c r="X154" s="203">
        <v>14</v>
      </c>
      <c r="Y154" s="203">
        <v>65</v>
      </c>
      <c r="Z154" s="203">
        <v>1</v>
      </c>
      <c r="AA154" s="203">
        <v>3</v>
      </c>
      <c r="AB154" s="203">
        <v>0</v>
      </c>
      <c r="AC154" s="203">
        <v>0</v>
      </c>
    </row>
    <row r="155" spans="4:29" x14ac:dyDescent="0.2">
      <c r="D155" s="7" t="s">
        <v>2267</v>
      </c>
      <c r="E155" s="15">
        <v>81955801</v>
      </c>
      <c r="F155" s="15" t="s">
        <v>5168</v>
      </c>
      <c r="M155" s="17">
        <v>8409</v>
      </c>
      <c r="N155" s="17" t="s">
        <v>3632</v>
      </c>
      <c r="R155" s="7">
        <v>11660</v>
      </c>
      <c r="S155" s="7" t="s">
        <v>2981</v>
      </c>
      <c r="T155" s="6">
        <v>25110001</v>
      </c>
      <c r="U155" s="6" t="s">
        <v>5267</v>
      </c>
      <c r="V155" s="7">
        <v>43030000</v>
      </c>
      <c r="W155" s="7" t="s">
        <v>3843</v>
      </c>
      <c r="X155" s="203">
        <v>14</v>
      </c>
      <c r="Y155" s="203">
        <v>65</v>
      </c>
      <c r="Z155" s="203">
        <v>1</v>
      </c>
      <c r="AA155" s="203">
        <v>2</v>
      </c>
      <c r="AB155" s="203">
        <v>0</v>
      </c>
      <c r="AC155" s="203">
        <v>0</v>
      </c>
    </row>
    <row r="156" spans="4:29" x14ac:dyDescent="0.2">
      <c r="D156" s="7" t="s">
        <v>2267</v>
      </c>
      <c r="E156" s="15">
        <v>79350538</v>
      </c>
      <c r="F156" s="15" t="s">
        <v>5169</v>
      </c>
      <c r="M156" s="17">
        <v>8232</v>
      </c>
      <c r="N156" s="17" t="s">
        <v>3634</v>
      </c>
      <c r="R156" s="7">
        <v>11677</v>
      </c>
      <c r="S156" s="7" t="s">
        <v>2982</v>
      </c>
      <c r="T156" s="6">
        <v>11170000</v>
      </c>
      <c r="U156" s="6" t="s">
        <v>2138</v>
      </c>
      <c r="V156" s="7">
        <v>43040000</v>
      </c>
      <c r="W156" s="7" t="s">
        <v>3844</v>
      </c>
      <c r="X156" s="203">
        <v>14</v>
      </c>
      <c r="Y156" s="203">
        <v>65</v>
      </c>
      <c r="Z156" s="203">
        <v>1</v>
      </c>
      <c r="AA156" s="203">
        <v>3</v>
      </c>
      <c r="AB156" s="203">
        <v>0</v>
      </c>
      <c r="AC156" s="203">
        <v>0</v>
      </c>
    </row>
    <row r="157" spans="4:29" x14ac:dyDescent="0.2">
      <c r="D157" s="7" t="s">
        <v>2267</v>
      </c>
      <c r="E157" s="15">
        <v>14842790</v>
      </c>
      <c r="F157" s="15" t="s">
        <v>5170</v>
      </c>
      <c r="M157" s="17">
        <v>8215</v>
      </c>
      <c r="N157" s="17" t="s">
        <v>3635</v>
      </c>
      <c r="Q157" s="7">
        <v>6191</v>
      </c>
      <c r="R157" s="7">
        <v>11675</v>
      </c>
      <c r="S157" s="7" t="s">
        <v>1680</v>
      </c>
      <c r="T157" s="6">
        <v>11160001</v>
      </c>
      <c r="U157" s="6" t="s">
        <v>5268</v>
      </c>
      <c r="V157" s="7">
        <v>38510000</v>
      </c>
      <c r="W157" s="7" t="s">
        <v>5265</v>
      </c>
      <c r="X157" s="203">
        <v>14</v>
      </c>
      <c r="Y157" s="203">
        <v>65</v>
      </c>
      <c r="Z157" s="203">
        <v>1</v>
      </c>
      <c r="AA157" s="203">
        <v>3</v>
      </c>
      <c r="AB157" s="203">
        <v>0</v>
      </c>
      <c r="AC157" s="203">
        <v>0</v>
      </c>
    </row>
    <row r="158" spans="4:29" x14ac:dyDescent="0.2">
      <c r="D158" s="7" t="s">
        <v>2267</v>
      </c>
      <c r="E158" s="15">
        <v>90713654</v>
      </c>
      <c r="F158" s="15" t="s">
        <v>5171</v>
      </c>
      <c r="M158" s="17">
        <v>8264</v>
      </c>
      <c r="N158" s="17" t="s">
        <v>3636</v>
      </c>
      <c r="R158" s="7">
        <v>11653</v>
      </c>
      <c r="S158" s="7" t="s">
        <v>2983</v>
      </c>
      <c r="T158" s="6">
        <v>46070000</v>
      </c>
      <c r="U158" s="6" t="s">
        <v>3847</v>
      </c>
      <c r="V158" s="7">
        <v>38370000</v>
      </c>
      <c r="W158" s="7" t="s">
        <v>5266</v>
      </c>
      <c r="X158" s="203">
        <v>14</v>
      </c>
      <c r="Y158" s="203">
        <v>65</v>
      </c>
      <c r="Z158" s="203">
        <v>1</v>
      </c>
      <c r="AA158" s="203">
        <v>3</v>
      </c>
      <c r="AB158" s="203">
        <v>0</v>
      </c>
      <c r="AC158" s="203">
        <v>0</v>
      </c>
    </row>
    <row r="159" spans="4:29" x14ac:dyDescent="0.2">
      <c r="D159" s="7" t="s">
        <v>2267</v>
      </c>
      <c r="E159" s="15">
        <v>11524099</v>
      </c>
      <c r="F159" s="15" t="s">
        <v>5172</v>
      </c>
      <c r="M159" s="17">
        <v>8341</v>
      </c>
      <c r="N159" s="17" t="s">
        <v>3122</v>
      </c>
      <c r="R159" s="7">
        <v>16269</v>
      </c>
      <c r="S159" s="7" t="s">
        <v>4708</v>
      </c>
      <c r="T159" s="6">
        <v>28520000</v>
      </c>
      <c r="U159" s="6" t="s">
        <v>5269</v>
      </c>
      <c r="V159" s="7">
        <v>24070000</v>
      </c>
      <c r="W159" s="7" t="s">
        <v>5546</v>
      </c>
      <c r="X159" s="203">
        <v>14</v>
      </c>
      <c r="Y159" s="203">
        <v>65</v>
      </c>
      <c r="Z159" s="203">
        <v>1</v>
      </c>
      <c r="AA159" s="203">
        <v>2</v>
      </c>
      <c r="AB159" s="203">
        <v>0</v>
      </c>
      <c r="AC159" s="203">
        <v>0</v>
      </c>
    </row>
    <row r="160" spans="4:29" x14ac:dyDescent="0.2">
      <c r="D160" s="7" t="s">
        <v>2267</v>
      </c>
      <c r="E160" s="15">
        <v>77576590</v>
      </c>
      <c r="F160" s="15" t="s">
        <v>5173</v>
      </c>
      <c r="M160" s="17">
        <v>8372</v>
      </c>
      <c r="N160" s="17" t="s">
        <v>3123</v>
      </c>
      <c r="R160" s="7">
        <v>10227</v>
      </c>
      <c r="S160" s="7" t="s">
        <v>2984</v>
      </c>
      <c r="T160" s="6">
        <v>33670000</v>
      </c>
      <c r="U160" s="6" t="s">
        <v>3848</v>
      </c>
      <c r="V160" s="7">
        <v>43200000</v>
      </c>
      <c r="W160" s="7" t="s">
        <v>5547</v>
      </c>
      <c r="X160" s="203">
        <v>14</v>
      </c>
      <c r="Y160" s="203">
        <v>65</v>
      </c>
      <c r="Z160" s="203">
        <v>1</v>
      </c>
      <c r="AA160" s="203">
        <v>2</v>
      </c>
      <c r="AB160" s="203">
        <v>0</v>
      </c>
      <c r="AC160" s="203">
        <v>0</v>
      </c>
    </row>
    <row r="161" spans="4:29" x14ac:dyDescent="0.2">
      <c r="D161" s="7" t="s">
        <v>2267</v>
      </c>
      <c r="E161" s="15">
        <v>91814274</v>
      </c>
      <c r="F161" s="15" t="s">
        <v>5174</v>
      </c>
      <c r="M161" s="17">
        <v>8443</v>
      </c>
      <c r="N161" s="17" t="s">
        <v>3124</v>
      </c>
      <c r="R161" s="7">
        <v>16298</v>
      </c>
      <c r="S161" s="7" t="s">
        <v>4709</v>
      </c>
      <c r="T161" s="6">
        <v>29210000</v>
      </c>
      <c r="U161" s="6" t="s">
        <v>4183</v>
      </c>
      <c r="V161" s="7">
        <v>41080000</v>
      </c>
      <c r="W161" s="7" t="s">
        <v>3846</v>
      </c>
      <c r="X161" s="203">
        <v>14</v>
      </c>
      <c r="Y161" s="203">
        <v>65</v>
      </c>
      <c r="Z161" s="203">
        <v>1</v>
      </c>
      <c r="AA161" s="203">
        <v>3</v>
      </c>
      <c r="AB161" s="203">
        <v>0</v>
      </c>
      <c r="AC161" s="203">
        <v>0</v>
      </c>
    </row>
    <row r="162" spans="4:29" x14ac:dyDescent="0.2">
      <c r="D162" s="7" t="s">
        <v>2267</v>
      </c>
      <c r="E162" s="15">
        <v>99336361</v>
      </c>
      <c r="F162" s="15" t="s">
        <v>5175</v>
      </c>
      <c r="M162" s="17">
        <v>8445</v>
      </c>
      <c r="N162" s="17" t="s">
        <v>3125</v>
      </c>
      <c r="Q162" s="7">
        <v>322</v>
      </c>
      <c r="R162" s="7">
        <v>15008</v>
      </c>
      <c r="S162" s="7" t="s">
        <v>1682</v>
      </c>
      <c r="T162" s="6">
        <v>33060000</v>
      </c>
      <c r="U162" s="6" t="s">
        <v>3849</v>
      </c>
      <c r="V162" s="7">
        <v>25110002</v>
      </c>
      <c r="W162" s="7" t="s">
        <v>5548</v>
      </c>
      <c r="X162" s="203">
        <v>14</v>
      </c>
      <c r="Y162" s="203">
        <v>65</v>
      </c>
      <c r="Z162" s="203">
        <v>1</v>
      </c>
      <c r="AA162" s="203">
        <v>4</v>
      </c>
      <c r="AB162" s="203">
        <v>0</v>
      </c>
      <c r="AC162" s="203">
        <v>0</v>
      </c>
    </row>
    <row r="163" spans="4:29" x14ac:dyDescent="0.2">
      <c r="D163" s="7" t="s">
        <v>2267</v>
      </c>
      <c r="E163" s="15">
        <v>40569634</v>
      </c>
      <c r="F163" s="15" t="s">
        <v>5176</v>
      </c>
      <c r="M163" s="17">
        <v>8233</v>
      </c>
      <c r="N163" s="17" t="s">
        <v>3126</v>
      </c>
      <c r="R163" s="7">
        <v>11655</v>
      </c>
      <c r="S163" s="7" t="s">
        <v>2695</v>
      </c>
      <c r="T163" s="6">
        <v>34170000</v>
      </c>
      <c r="U163" s="6" t="s">
        <v>5270</v>
      </c>
      <c r="V163" s="7">
        <v>25110004</v>
      </c>
      <c r="W163" s="7" t="s">
        <v>5549</v>
      </c>
      <c r="X163" s="203">
        <v>14</v>
      </c>
      <c r="Y163" s="203">
        <v>65</v>
      </c>
      <c r="Z163" s="203">
        <v>1</v>
      </c>
      <c r="AA163" s="203">
        <v>4</v>
      </c>
      <c r="AB163" s="203">
        <v>0</v>
      </c>
      <c r="AC163" s="203">
        <v>0</v>
      </c>
    </row>
    <row r="164" spans="4:29" x14ac:dyDescent="0.2">
      <c r="D164" s="7" t="s">
        <v>2267</v>
      </c>
      <c r="E164" s="15">
        <v>78427461</v>
      </c>
      <c r="F164" s="15" t="s">
        <v>5177</v>
      </c>
      <c r="M164" s="17">
        <v>8444</v>
      </c>
      <c r="N164" s="17" t="s">
        <v>1117</v>
      </c>
      <c r="R164" s="7">
        <v>11656</v>
      </c>
      <c r="S164" s="7" t="s">
        <v>2985</v>
      </c>
      <c r="T164" s="6">
        <v>33220000</v>
      </c>
      <c r="U164" s="6" t="s">
        <v>5271</v>
      </c>
      <c r="V164" s="7">
        <v>25110003</v>
      </c>
      <c r="W164" s="7" t="s">
        <v>5550</v>
      </c>
      <c r="X164" s="203">
        <v>14</v>
      </c>
      <c r="Y164" s="203">
        <v>65</v>
      </c>
      <c r="Z164" s="203">
        <v>1</v>
      </c>
      <c r="AA164" s="203">
        <v>4</v>
      </c>
      <c r="AB164" s="203">
        <v>0</v>
      </c>
      <c r="AC164" s="203">
        <v>0</v>
      </c>
    </row>
    <row r="165" spans="4:29" x14ac:dyDescent="0.2">
      <c r="D165" s="7" t="s">
        <v>2267</v>
      </c>
      <c r="E165" s="15">
        <v>40089346</v>
      </c>
      <c r="F165" s="15" t="s">
        <v>5178</v>
      </c>
      <c r="M165" s="17">
        <v>8612</v>
      </c>
      <c r="N165" s="17" t="s">
        <v>786</v>
      </c>
      <c r="Q165" s="7">
        <v>2173</v>
      </c>
      <c r="R165" s="7">
        <v>11657</v>
      </c>
      <c r="S165" s="7" t="s">
        <v>1036</v>
      </c>
      <c r="T165" s="6">
        <v>23070003</v>
      </c>
      <c r="U165" s="6" t="s">
        <v>5272</v>
      </c>
      <c r="V165" s="7">
        <v>25110001</v>
      </c>
      <c r="W165" s="7" t="s">
        <v>5267</v>
      </c>
      <c r="X165" s="203">
        <v>14</v>
      </c>
      <c r="Y165" s="203">
        <v>65</v>
      </c>
      <c r="Z165" s="203">
        <v>1</v>
      </c>
      <c r="AA165" s="203">
        <v>4</v>
      </c>
      <c r="AB165" s="203">
        <v>0</v>
      </c>
      <c r="AC165" s="203">
        <v>0</v>
      </c>
    </row>
    <row r="166" spans="4:29" x14ac:dyDescent="0.2">
      <c r="D166" s="7" t="s">
        <v>2267</v>
      </c>
      <c r="E166" s="15">
        <v>70633605</v>
      </c>
      <c r="F166" s="15" t="s">
        <v>5178</v>
      </c>
      <c r="M166" s="17">
        <v>8344</v>
      </c>
      <c r="N166" s="17" t="s">
        <v>1118</v>
      </c>
      <c r="R166" s="7">
        <v>11667</v>
      </c>
      <c r="S166" s="7" t="s">
        <v>1037</v>
      </c>
      <c r="T166" s="6">
        <v>23070001</v>
      </c>
      <c r="U166" s="6" t="s">
        <v>5273</v>
      </c>
      <c r="V166" s="7">
        <v>25110005</v>
      </c>
      <c r="W166" s="7" t="s">
        <v>5551</v>
      </c>
      <c r="X166" s="203">
        <v>14</v>
      </c>
      <c r="Y166" s="203">
        <v>65</v>
      </c>
      <c r="Z166" s="203">
        <v>1</v>
      </c>
      <c r="AA166" s="203">
        <v>4</v>
      </c>
      <c r="AB166" s="203">
        <v>0</v>
      </c>
      <c r="AC166" s="203">
        <v>0</v>
      </c>
    </row>
    <row r="167" spans="4:29" x14ac:dyDescent="0.2">
      <c r="D167" s="7" t="s">
        <v>2267</v>
      </c>
      <c r="E167" s="15">
        <v>65721818</v>
      </c>
      <c r="F167" s="15" t="s">
        <v>5179</v>
      </c>
      <c r="M167" s="17">
        <v>8345</v>
      </c>
      <c r="N167" s="17" t="s">
        <v>1119</v>
      </c>
      <c r="Q167" s="7">
        <v>4223</v>
      </c>
      <c r="R167" s="7">
        <v>11659</v>
      </c>
      <c r="S167" s="7" t="s">
        <v>1038</v>
      </c>
      <c r="T167" s="6">
        <v>38110000</v>
      </c>
      <c r="U167" s="6" t="s">
        <v>748</v>
      </c>
      <c r="V167" s="7">
        <v>25110000</v>
      </c>
      <c r="W167" s="7" t="s">
        <v>3712</v>
      </c>
      <c r="X167" s="203">
        <v>14</v>
      </c>
      <c r="Y167" s="203">
        <v>65</v>
      </c>
      <c r="Z167" s="203">
        <v>1</v>
      </c>
      <c r="AA167" s="203">
        <v>4</v>
      </c>
      <c r="AB167" s="203">
        <v>0</v>
      </c>
      <c r="AC167" s="203">
        <v>0</v>
      </c>
    </row>
    <row r="168" spans="4:29" x14ac:dyDescent="0.2">
      <c r="D168" s="7" t="s">
        <v>2267</v>
      </c>
      <c r="E168" s="15">
        <v>96171797</v>
      </c>
      <c r="F168" s="15" t="s">
        <v>5180</v>
      </c>
      <c r="M168" s="17">
        <v>8248</v>
      </c>
      <c r="N168" s="17" t="s">
        <v>4227</v>
      </c>
      <c r="R168" s="7">
        <v>11652</v>
      </c>
      <c r="S168" s="7" t="s">
        <v>2986</v>
      </c>
      <c r="T168" s="6">
        <v>46210000</v>
      </c>
      <c r="U168" s="6" t="s">
        <v>749</v>
      </c>
      <c r="V168" s="7">
        <v>11170000</v>
      </c>
      <c r="W168" s="7" t="s">
        <v>2138</v>
      </c>
      <c r="X168" s="203">
        <v>14</v>
      </c>
      <c r="Y168" s="203">
        <v>65</v>
      </c>
      <c r="Z168" s="203">
        <v>1</v>
      </c>
      <c r="AA168" s="203">
        <v>3</v>
      </c>
      <c r="AB168" s="203">
        <v>0</v>
      </c>
      <c r="AC168" s="203">
        <v>0</v>
      </c>
    </row>
    <row r="169" spans="4:29" x14ac:dyDescent="0.2">
      <c r="D169" s="7" t="s">
        <v>2267</v>
      </c>
      <c r="E169" s="15">
        <v>91888370</v>
      </c>
      <c r="F169" s="15" t="s">
        <v>5181</v>
      </c>
      <c r="M169" s="17">
        <v>8346</v>
      </c>
      <c r="N169" s="17" t="s">
        <v>3303</v>
      </c>
      <c r="Q169" s="7">
        <v>5324</v>
      </c>
      <c r="R169" s="7">
        <v>14940</v>
      </c>
      <c r="S169" s="7" t="s">
        <v>1039</v>
      </c>
      <c r="T169" s="6">
        <v>39120001</v>
      </c>
      <c r="U169" s="6" t="s">
        <v>5274</v>
      </c>
      <c r="V169" s="7">
        <v>11160001</v>
      </c>
      <c r="W169" s="7" t="s">
        <v>5268</v>
      </c>
      <c r="X169" s="203">
        <v>14</v>
      </c>
      <c r="Y169" s="203">
        <v>65</v>
      </c>
      <c r="Z169" s="203">
        <v>1</v>
      </c>
      <c r="AA169" s="203">
        <v>2</v>
      </c>
      <c r="AB169" s="203">
        <v>0</v>
      </c>
      <c r="AC169" s="203">
        <v>0</v>
      </c>
    </row>
    <row r="170" spans="4:29" x14ac:dyDescent="0.2">
      <c r="D170" s="7" t="s">
        <v>2267</v>
      </c>
      <c r="E170" s="15">
        <v>86960672</v>
      </c>
      <c r="F170" s="15" t="s">
        <v>5182</v>
      </c>
      <c r="M170" s="17">
        <v>8347</v>
      </c>
      <c r="N170" s="17" t="s">
        <v>1281</v>
      </c>
      <c r="Q170" s="7">
        <v>5451</v>
      </c>
      <c r="R170" s="7">
        <v>15487</v>
      </c>
      <c r="S170" s="7" t="s">
        <v>1670</v>
      </c>
      <c r="T170" s="6">
        <v>39120011</v>
      </c>
      <c r="U170" s="6" t="s">
        <v>5275</v>
      </c>
      <c r="V170" s="7">
        <v>11160002</v>
      </c>
      <c r="W170" s="7" t="s">
        <v>5552</v>
      </c>
      <c r="X170" s="203">
        <v>14</v>
      </c>
      <c r="Y170" s="203">
        <v>65</v>
      </c>
      <c r="Z170" s="203">
        <v>1</v>
      </c>
      <c r="AA170" s="203">
        <v>2</v>
      </c>
      <c r="AB170" s="203">
        <v>0</v>
      </c>
      <c r="AC170" s="203">
        <v>0</v>
      </c>
    </row>
    <row r="171" spans="4:29" x14ac:dyDescent="0.2">
      <c r="E171" s="15"/>
      <c r="F171" s="15"/>
      <c r="M171" s="17">
        <v>8537</v>
      </c>
      <c r="N171" s="17" t="s">
        <v>3304</v>
      </c>
      <c r="Q171" s="7">
        <v>3681</v>
      </c>
      <c r="R171" s="7">
        <v>15984</v>
      </c>
      <c r="S171" s="7" t="s">
        <v>3258</v>
      </c>
      <c r="T171" s="6">
        <v>39060017</v>
      </c>
      <c r="U171" s="6" t="s">
        <v>5276</v>
      </c>
      <c r="V171" s="7">
        <v>11160003</v>
      </c>
      <c r="W171" s="7" t="s">
        <v>5553</v>
      </c>
      <c r="X171" s="203">
        <v>14</v>
      </c>
      <c r="Y171" s="203">
        <v>65</v>
      </c>
      <c r="Z171" s="203">
        <v>1</v>
      </c>
      <c r="AA171" s="203">
        <v>2</v>
      </c>
      <c r="AB171" s="203">
        <v>0</v>
      </c>
      <c r="AC171" s="203">
        <v>0</v>
      </c>
    </row>
    <row r="172" spans="4:29" x14ac:dyDescent="0.2">
      <c r="E172" s="15"/>
      <c r="F172" s="15"/>
      <c r="M172" s="17">
        <v>8243</v>
      </c>
      <c r="N172" s="17" t="s">
        <v>3305</v>
      </c>
      <c r="Q172" s="7">
        <v>2174</v>
      </c>
      <c r="R172" s="7">
        <v>14143</v>
      </c>
      <c r="S172" s="7" t="s">
        <v>2700</v>
      </c>
      <c r="T172" s="6">
        <v>39060005</v>
      </c>
      <c r="U172" s="6" t="s">
        <v>5277</v>
      </c>
      <c r="V172" s="7">
        <v>11160000</v>
      </c>
      <c r="W172" s="7" t="s">
        <v>744</v>
      </c>
      <c r="X172" s="203">
        <v>14</v>
      </c>
      <c r="Y172" s="203">
        <v>65</v>
      </c>
      <c r="Z172" s="203">
        <v>1</v>
      </c>
      <c r="AA172" s="203">
        <v>2</v>
      </c>
      <c r="AB172" s="203">
        <v>0</v>
      </c>
      <c r="AC172" s="203">
        <v>0</v>
      </c>
    </row>
    <row r="173" spans="4:29" x14ac:dyDescent="0.2">
      <c r="E173" s="15"/>
      <c r="F173" s="15"/>
      <c r="M173" s="17">
        <v>8251</v>
      </c>
      <c r="N173" s="17" t="s">
        <v>3306</v>
      </c>
      <c r="R173" s="7">
        <v>11662</v>
      </c>
      <c r="S173" s="7" t="s">
        <v>2987</v>
      </c>
      <c r="T173" s="6">
        <v>39120020</v>
      </c>
      <c r="U173" s="6" t="s">
        <v>5278</v>
      </c>
      <c r="V173" s="7">
        <v>28530000</v>
      </c>
      <c r="W173" s="7" t="s">
        <v>5554</v>
      </c>
      <c r="X173" s="203">
        <v>14</v>
      </c>
      <c r="Y173" s="203">
        <v>65</v>
      </c>
      <c r="Z173" s="203">
        <v>1</v>
      </c>
      <c r="AA173" s="203">
        <v>2</v>
      </c>
      <c r="AB173" s="203">
        <v>0</v>
      </c>
      <c r="AC173" s="203">
        <v>0</v>
      </c>
    </row>
    <row r="174" spans="4:29" x14ac:dyDescent="0.2">
      <c r="E174" s="15"/>
      <c r="F174" s="15"/>
      <c r="M174" s="17">
        <v>8348</v>
      </c>
      <c r="N174" s="17" t="s">
        <v>3307</v>
      </c>
      <c r="R174" s="7">
        <v>11663</v>
      </c>
      <c r="S174" s="7" t="s">
        <v>2988</v>
      </c>
      <c r="T174" s="6">
        <v>39060007</v>
      </c>
      <c r="U174" s="6" t="s">
        <v>5279</v>
      </c>
      <c r="V174" s="7">
        <v>29770000</v>
      </c>
      <c r="W174" s="7" t="s">
        <v>5555</v>
      </c>
      <c r="X174" s="203">
        <v>14</v>
      </c>
      <c r="Y174" s="203">
        <v>65</v>
      </c>
      <c r="Z174" s="203">
        <v>1</v>
      </c>
      <c r="AA174" s="203">
        <v>2</v>
      </c>
      <c r="AB174" s="203">
        <v>0</v>
      </c>
      <c r="AC174" s="203">
        <v>0</v>
      </c>
    </row>
    <row r="175" spans="4:29" x14ac:dyDescent="0.2">
      <c r="E175" s="15"/>
      <c r="F175" s="15"/>
      <c r="M175" s="17">
        <v>8350</v>
      </c>
      <c r="N175" s="17" t="s">
        <v>3308</v>
      </c>
      <c r="Q175" s="7">
        <v>6603</v>
      </c>
      <c r="R175" s="7">
        <v>11664</v>
      </c>
      <c r="S175" s="7" t="s">
        <v>2701</v>
      </c>
      <c r="T175" s="6">
        <v>39060010</v>
      </c>
      <c r="U175" s="6" t="s">
        <v>5280</v>
      </c>
      <c r="V175" s="7">
        <v>28540000</v>
      </c>
      <c r="W175" s="7" t="s">
        <v>5556</v>
      </c>
      <c r="X175" s="203">
        <v>14</v>
      </c>
      <c r="Y175" s="203">
        <v>65</v>
      </c>
      <c r="Z175" s="203">
        <v>1</v>
      </c>
      <c r="AA175" s="203">
        <v>2</v>
      </c>
      <c r="AB175" s="203">
        <v>0</v>
      </c>
      <c r="AC175" s="203">
        <v>0</v>
      </c>
    </row>
    <row r="176" spans="4:29" x14ac:dyDescent="0.2">
      <c r="E176" s="15"/>
      <c r="F176" s="15"/>
      <c r="M176" s="17">
        <v>8363</v>
      </c>
      <c r="N176" s="17" t="s">
        <v>4432</v>
      </c>
      <c r="Q176" s="7">
        <v>6604</v>
      </c>
      <c r="R176" s="7">
        <v>11665</v>
      </c>
      <c r="S176" s="7" t="s">
        <v>2702</v>
      </c>
      <c r="T176" s="6">
        <v>39120018</v>
      </c>
      <c r="U176" s="6" t="s">
        <v>5281</v>
      </c>
      <c r="V176" s="7">
        <v>28570000</v>
      </c>
      <c r="W176" s="7" t="s">
        <v>5557</v>
      </c>
      <c r="X176" s="203">
        <v>14</v>
      </c>
      <c r="Y176" s="203">
        <v>65</v>
      </c>
      <c r="Z176" s="203">
        <v>1</v>
      </c>
      <c r="AA176" s="203">
        <v>2</v>
      </c>
      <c r="AB176" s="203">
        <v>0</v>
      </c>
      <c r="AC176" s="203">
        <v>0</v>
      </c>
    </row>
    <row r="177" spans="5:29" x14ac:dyDescent="0.2">
      <c r="E177" s="15"/>
      <c r="F177" s="15"/>
      <c r="M177" s="17">
        <v>8506</v>
      </c>
      <c r="N177" s="17" t="s">
        <v>763</v>
      </c>
      <c r="Q177" s="7">
        <v>6082</v>
      </c>
      <c r="R177" s="7">
        <v>11666</v>
      </c>
      <c r="S177" s="7" t="s">
        <v>2703</v>
      </c>
      <c r="T177" s="6">
        <v>39060002</v>
      </c>
      <c r="U177" s="6" t="s">
        <v>5282</v>
      </c>
      <c r="V177" s="7">
        <v>46070000</v>
      </c>
      <c r="W177" s="7" t="s">
        <v>3847</v>
      </c>
      <c r="X177" s="203">
        <v>14</v>
      </c>
      <c r="Y177" s="203">
        <v>65</v>
      </c>
      <c r="Z177" s="203">
        <v>1</v>
      </c>
      <c r="AA177" s="203">
        <v>2</v>
      </c>
      <c r="AB177" s="203">
        <v>0</v>
      </c>
      <c r="AC177" s="203">
        <v>0</v>
      </c>
    </row>
    <row r="178" spans="5:29" x14ac:dyDescent="0.2">
      <c r="E178" s="15"/>
      <c r="F178" s="15"/>
      <c r="M178" s="17">
        <v>8234</v>
      </c>
      <c r="N178" s="17" t="s">
        <v>3309</v>
      </c>
      <c r="R178" s="7">
        <v>11686</v>
      </c>
      <c r="S178" s="7" t="s">
        <v>2989</v>
      </c>
      <c r="T178" s="6">
        <v>39120004</v>
      </c>
      <c r="U178" s="6" t="s">
        <v>5283</v>
      </c>
      <c r="V178" s="7">
        <v>28520000</v>
      </c>
      <c r="W178" s="7" t="s">
        <v>5269</v>
      </c>
      <c r="X178" s="203">
        <v>14</v>
      </c>
      <c r="Y178" s="203">
        <v>65</v>
      </c>
      <c r="Z178" s="203">
        <v>1</v>
      </c>
      <c r="AA178" s="203">
        <v>2</v>
      </c>
      <c r="AB178" s="203">
        <v>0</v>
      </c>
      <c r="AC178" s="203">
        <v>0</v>
      </c>
    </row>
    <row r="179" spans="5:29" x14ac:dyDescent="0.2">
      <c r="E179" s="15"/>
      <c r="F179" s="15"/>
      <c r="M179" s="17">
        <v>8435</v>
      </c>
      <c r="N179" s="17" t="s">
        <v>766</v>
      </c>
      <c r="Q179" s="7">
        <v>1701</v>
      </c>
      <c r="R179" s="7">
        <v>11711</v>
      </c>
      <c r="S179" s="7" t="s">
        <v>2704</v>
      </c>
      <c r="T179" s="6">
        <v>39120005</v>
      </c>
      <c r="U179" s="6" t="s">
        <v>5284</v>
      </c>
      <c r="V179" s="7">
        <v>33670000</v>
      </c>
      <c r="W179" s="7" t="s">
        <v>3848</v>
      </c>
      <c r="X179" s="203">
        <v>14</v>
      </c>
      <c r="Y179" s="203">
        <v>65</v>
      </c>
      <c r="Z179" s="203">
        <v>1</v>
      </c>
      <c r="AA179" s="203">
        <v>2</v>
      </c>
      <c r="AB179" s="203">
        <v>0</v>
      </c>
      <c r="AC179" s="203">
        <v>0</v>
      </c>
    </row>
    <row r="180" spans="5:29" x14ac:dyDescent="0.2">
      <c r="E180" s="15"/>
      <c r="F180" s="15"/>
      <c r="M180" s="17">
        <v>8541</v>
      </c>
      <c r="N180" s="17" t="s">
        <v>3310</v>
      </c>
      <c r="Q180" s="7">
        <v>51</v>
      </c>
      <c r="R180" s="7">
        <v>11683</v>
      </c>
      <c r="S180" s="7" t="s">
        <v>1309</v>
      </c>
      <c r="T180" s="6">
        <v>39060022</v>
      </c>
      <c r="U180" s="6" t="s">
        <v>5285</v>
      </c>
      <c r="V180" s="7">
        <v>29210000</v>
      </c>
      <c r="W180" s="7" t="s">
        <v>4183</v>
      </c>
      <c r="X180" s="203">
        <v>14</v>
      </c>
      <c r="Y180" s="203">
        <v>65</v>
      </c>
      <c r="Z180" s="203">
        <v>1</v>
      </c>
      <c r="AA180" s="203">
        <v>2</v>
      </c>
      <c r="AB180" s="203">
        <v>0</v>
      </c>
      <c r="AC180" s="203">
        <v>0</v>
      </c>
    </row>
    <row r="181" spans="5:29" x14ac:dyDescent="0.2">
      <c r="E181" s="15"/>
      <c r="F181" s="15"/>
      <c r="M181" s="17">
        <v>8565</v>
      </c>
      <c r="N181" s="17" t="s">
        <v>3311</v>
      </c>
      <c r="Q181" s="7">
        <v>81</v>
      </c>
      <c r="R181" s="7">
        <v>11704</v>
      </c>
      <c r="S181" s="7" t="s">
        <v>1310</v>
      </c>
      <c r="T181" s="6">
        <v>39060008</v>
      </c>
      <c r="U181" s="6" t="s">
        <v>5286</v>
      </c>
      <c r="V181" s="7">
        <v>33060000</v>
      </c>
      <c r="W181" s="7" t="s">
        <v>3849</v>
      </c>
      <c r="X181" s="203">
        <v>14</v>
      </c>
      <c r="Y181" s="203">
        <v>65</v>
      </c>
      <c r="Z181" s="203">
        <v>1</v>
      </c>
      <c r="AA181" s="203">
        <v>2</v>
      </c>
      <c r="AB181" s="203">
        <v>0</v>
      </c>
      <c r="AC181" s="203">
        <v>0</v>
      </c>
    </row>
    <row r="182" spans="5:29" x14ac:dyDescent="0.2">
      <c r="E182" s="15"/>
      <c r="F182" s="15"/>
      <c r="M182" s="17">
        <v>8507</v>
      </c>
      <c r="N182" s="17" t="s">
        <v>3312</v>
      </c>
      <c r="Q182" s="7">
        <v>3291</v>
      </c>
      <c r="R182" s="7">
        <v>14411</v>
      </c>
      <c r="S182" s="7" t="s">
        <v>1311</v>
      </c>
      <c r="T182" s="6">
        <v>39060018</v>
      </c>
      <c r="U182" s="6" t="s">
        <v>5287</v>
      </c>
      <c r="V182" s="7">
        <v>19270000</v>
      </c>
      <c r="W182" s="7" t="s">
        <v>2140</v>
      </c>
      <c r="X182" s="203">
        <v>14</v>
      </c>
      <c r="Y182" s="203">
        <v>65</v>
      </c>
      <c r="Z182" s="203">
        <v>1</v>
      </c>
      <c r="AA182" s="203">
        <v>2</v>
      </c>
      <c r="AB182" s="203">
        <v>0</v>
      </c>
      <c r="AC182" s="203">
        <v>0</v>
      </c>
    </row>
    <row r="183" spans="5:29" x14ac:dyDescent="0.2">
      <c r="E183" s="15"/>
      <c r="F183" s="15"/>
      <c r="M183" s="17">
        <v>8353</v>
      </c>
      <c r="N183" s="17" t="s">
        <v>3313</v>
      </c>
      <c r="R183" s="7">
        <v>14920</v>
      </c>
      <c r="S183" s="7" t="s">
        <v>1312</v>
      </c>
      <c r="T183" s="6">
        <v>39060013</v>
      </c>
      <c r="U183" s="6" t="s">
        <v>5288</v>
      </c>
      <c r="V183" s="7">
        <v>28790000</v>
      </c>
      <c r="W183" s="7" t="s">
        <v>3850</v>
      </c>
      <c r="X183" s="203">
        <v>14</v>
      </c>
      <c r="Y183" s="203">
        <v>65</v>
      </c>
      <c r="Z183" s="203">
        <v>1</v>
      </c>
      <c r="AA183" s="203">
        <v>2</v>
      </c>
      <c r="AB183" s="203">
        <v>0</v>
      </c>
      <c r="AC183" s="203">
        <v>0</v>
      </c>
    </row>
    <row r="184" spans="5:29" x14ac:dyDescent="0.2">
      <c r="E184" s="15"/>
      <c r="F184" s="15"/>
      <c r="M184" s="17">
        <v>8356</v>
      </c>
      <c r="N184" s="17" t="s">
        <v>3314</v>
      </c>
      <c r="Q184" s="7">
        <v>4021</v>
      </c>
      <c r="R184" s="7">
        <v>13189</v>
      </c>
      <c r="S184" s="7" t="s">
        <v>2708</v>
      </c>
      <c r="T184" s="6">
        <v>39060004</v>
      </c>
      <c r="U184" s="6" t="s">
        <v>5289</v>
      </c>
      <c r="V184" s="7">
        <v>19120000</v>
      </c>
      <c r="W184" s="7" t="s">
        <v>745</v>
      </c>
      <c r="X184" s="203">
        <v>14</v>
      </c>
      <c r="Y184" s="203">
        <v>65</v>
      </c>
      <c r="Z184" s="203">
        <v>1</v>
      </c>
      <c r="AA184" s="203">
        <v>2</v>
      </c>
      <c r="AB184" s="203">
        <v>0</v>
      </c>
      <c r="AC184" s="203">
        <v>0</v>
      </c>
    </row>
    <row r="185" spans="5:29" x14ac:dyDescent="0.2">
      <c r="E185" s="15"/>
      <c r="F185" s="15"/>
      <c r="M185" s="17">
        <v>8244</v>
      </c>
      <c r="N185" s="17" t="s">
        <v>4660</v>
      </c>
      <c r="R185" s="7">
        <v>11705</v>
      </c>
      <c r="S185" s="7" t="s">
        <v>2709</v>
      </c>
      <c r="T185" s="6">
        <v>39060027</v>
      </c>
      <c r="U185" s="6" t="s">
        <v>5290</v>
      </c>
      <c r="V185" s="7">
        <v>34170000</v>
      </c>
      <c r="W185" s="7" t="s">
        <v>5270</v>
      </c>
      <c r="X185" s="203">
        <v>14</v>
      </c>
      <c r="Y185" s="203">
        <v>65</v>
      </c>
      <c r="Z185" s="203">
        <v>1</v>
      </c>
      <c r="AA185" s="203">
        <v>2</v>
      </c>
      <c r="AB185" s="203">
        <v>0</v>
      </c>
      <c r="AC185" s="203">
        <v>0</v>
      </c>
    </row>
    <row r="186" spans="5:29" x14ac:dyDescent="0.2">
      <c r="E186" s="15"/>
      <c r="F186" s="15"/>
      <c r="M186" s="17">
        <v>8542</v>
      </c>
      <c r="N186" s="17" t="s">
        <v>3315</v>
      </c>
      <c r="R186" s="7">
        <v>11706</v>
      </c>
      <c r="S186" s="7" t="s">
        <v>2711</v>
      </c>
      <c r="T186" s="6">
        <v>39120010</v>
      </c>
      <c r="U186" s="6" t="s">
        <v>5291</v>
      </c>
      <c r="V186" s="7">
        <v>33220000</v>
      </c>
      <c r="W186" s="7" t="s">
        <v>5271</v>
      </c>
      <c r="X186" s="203">
        <v>14</v>
      </c>
      <c r="Y186" s="203">
        <v>65</v>
      </c>
      <c r="Z186" s="203">
        <v>1</v>
      </c>
      <c r="AA186" s="203">
        <v>3</v>
      </c>
      <c r="AB186" s="203">
        <v>0</v>
      </c>
      <c r="AC186" s="203">
        <v>0</v>
      </c>
    </row>
    <row r="187" spans="5:29" x14ac:dyDescent="0.2">
      <c r="E187" s="15"/>
      <c r="F187" s="15"/>
      <c r="M187" s="17">
        <v>8547</v>
      </c>
      <c r="N187" s="17" t="s">
        <v>2073</v>
      </c>
      <c r="Q187" s="7">
        <v>5242</v>
      </c>
      <c r="R187" s="7">
        <v>11707</v>
      </c>
      <c r="S187" s="7" t="s">
        <v>2713</v>
      </c>
      <c r="T187" s="6">
        <v>39060026</v>
      </c>
      <c r="U187" s="6" t="s">
        <v>5292</v>
      </c>
      <c r="V187" s="7">
        <v>12110000</v>
      </c>
      <c r="W187" s="7" t="s">
        <v>746</v>
      </c>
      <c r="X187" s="203">
        <v>14</v>
      </c>
      <c r="Y187" s="203">
        <v>65</v>
      </c>
      <c r="Z187" s="203">
        <v>1</v>
      </c>
      <c r="AA187" s="203">
        <v>3</v>
      </c>
      <c r="AB187" s="203">
        <v>0</v>
      </c>
      <c r="AC187" s="203">
        <v>0</v>
      </c>
    </row>
    <row r="188" spans="5:29" x14ac:dyDescent="0.2">
      <c r="E188" s="15"/>
      <c r="F188" s="15"/>
      <c r="M188" s="17">
        <v>8354</v>
      </c>
      <c r="N188" s="230" t="s">
        <v>2075</v>
      </c>
      <c r="Q188" s="7">
        <v>3232</v>
      </c>
      <c r="R188" s="7">
        <v>14392</v>
      </c>
      <c r="S188" s="7" t="s">
        <v>1531</v>
      </c>
      <c r="T188" s="6">
        <v>39060014</v>
      </c>
      <c r="U188" s="6" t="s">
        <v>5293</v>
      </c>
      <c r="V188" s="7">
        <v>27370000</v>
      </c>
      <c r="W188" s="7" t="s">
        <v>4270</v>
      </c>
      <c r="X188" s="203">
        <v>14</v>
      </c>
      <c r="Y188" s="203">
        <v>65</v>
      </c>
      <c r="Z188" s="203">
        <v>1</v>
      </c>
      <c r="AA188" s="203">
        <v>4</v>
      </c>
      <c r="AB188" s="203">
        <v>0</v>
      </c>
      <c r="AC188" s="203">
        <v>0</v>
      </c>
    </row>
    <row r="189" spans="5:29" x14ac:dyDescent="0.2">
      <c r="E189" s="15"/>
      <c r="F189" s="15"/>
      <c r="M189" s="17">
        <v>8610</v>
      </c>
      <c r="N189" s="17" t="s">
        <v>1502</v>
      </c>
      <c r="Q189" s="7">
        <v>5744</v>
      </c>
      <c r="R189" s="7">
        <v>14785</v>
      </c>
      <c r="S189" s="7" t="s">
        <v>1532</v>
      </c>
      <c r="T189" s="6">
        <v>39060020</v>
      </c>
      <c r="U189" s="6" t="s">
        <v>5294</v>
      </c>
      <c r="V189" s="7">
        <v>27370001</v>
      </c>
      <c r="W189" s="7" t="s">
        <v>5558</v>
      </c>
      <c r="X189" s="203">
        <v>14</v>
      </c>
      <c r="Y189" s="203">
        <v>65</v>
      </c>
      <c r="Z189" s="203">
        <v>1</v>
      </c>
      <c r="AA189" s="203">
        <v>4</v>
      </c>
      <c r="AB189" s="203">
        <v>0</v>
      </c>
      <c r="AC189" s="203">
        <v>0</v>
      </c>
    </row>
    <row r="190" spans="5:29" x14ac:dyDescent="0.2">
      <c r="E190" s="15"/>
      <c r="F190" s="15"/>
      <c r="M190" s="17">
        <v>8436</v>
      </c>
      <c r="N190" s="17" t="s">
        <v>3316</v>
      </c>
      <c r="Q190" s="7">
        <v>5423</v>
      </c>
      <c r="R190" s="7">
        <v>14784</v>
      </c>
      <c r="S190" s="7" t="s">
        <v>2715</v>
      </c>
      <c r="T190" s="6">
        <v>39120009</v>
      </c>
      <c r="U190" s="6" t="s">
        <v>5295</v>
      </c>
      <c r="V190" s="7">
        <v>27370002</v>
      </c>
      <c r="W190" s="7" t="s">
        <v>5559</v>
      </c>
      <c r="X190" s="203">
        <v>14</v>
      </c>
      <c r="Y190" s="203">
        <v>65</v>
      </c>
      <c r="Z190" s="203">
        <v>1</v>
      </c>
      <c r="AA190" s="203">
        <v>4</v>
      </c>
      <c r="AB190" s="203">
        <v>0</v>
      </c>
      <c r="AC190" s="203">
        <v>0</v>
      </c>
    </row>
    <row r="191" spans="5:29" x14ac:dyDescent="0.2">
      <c r="E191" s="15"/>
      <c r="F191" s="15"/>
      <c r="M191" s="17">
        <v>8357</v>
      </c>
      <c r="N191" s="17" t="s">
        <v>3317</v>
      </c>
      <c r="R191" s="7">
        <v>10500</v>
      </c>
      <c r="S191" s="7" t="s">
        <v>2717</v>
      </c>
      <c r="T191" s="6">
        <v>39060006</v>
      </c>
      <c r="U191" s="6" t="s">
        <v>5296</v>
      </c>
      <c r="V191" s="7">
        <v>19130002</v>
      </c>
      <c r="W191" s="7" t="s">
        <v>5560</v>
      </c>
      <c r="X191" s="203">
        <v>14</v>
      </c>
      <c r="Y191" s="203">
        <v>65</v>
      </c>
      <c r="Z191" s="203">
        <v>1</v>
      </c>
      <c r="AA191" s="203">
        <v>4</v>
      </c>
      <c r="AB191" s="203">
        <v>0</v>
      </c>
      <c r="AC191" s="203">
        <v>0</v>
      </c>
    </row>
    <row r="192" spans="5:29" x14ac:dyDescent="0.2">
      <c r="E192" s="15"/>
      <c r="F192" s="15"/>
      <c r="M192" s="17">
        <v>8566</v>
      </c>
      <c r="N192" s="17" t="s">
        <v>3318</v>
      </c>
      <c r="Q192" s="7">
        <v>1023</v>
      </c>
      <c r="R192" s="7">
        <v>15536</v>
      </c>
      <c r="S192" s="7" t="s">
        <v>1322</v>
      </c>
      <c r="T192" s="6">
        <v>39060019</v>
      </c>
      <c r="U192" s="6" t="s">
        <v>5297</v>
      </c>
      <c r="V192" s="7">
        <v>19130001</v>
      </c>
      <c r="W192" s="7" t="s">
        <v>5561</v>
      </c>
      <c r="X192" s="203">
        <v>14</v>
      </c>
      <c r="Y192" s="203">
        <v>65</v>
      </c>
      <c r="Z192" s="203">
        <v>1</v>
      </c>
      <c r="AA192" s="203">
        <v>4</v>
      </c>
      <c r="AB192" s="203">
        <v>0</v>
      </c>
      <c r="AC192" s="203">
        <v>0</v>
      </c>
    </row>
    <row r="193" spans="5:29" x14ac:dyDescent="0.2">
      <c r="E193" s="15"/>
      <c r="F193" s="15"/>
      <c r="M193" s="17">
        <v>8239</v>
      </c>
      <c r="N193" s="230" t="s">
        <v>5013</v>
      </c>
      <c r="Q193" s="7">
        <v>2541</v>
      </c>
      <c r="R193" s="7">
        <v>11702</v>
      </c>
      <c r="S193" s="7" t="s">
        <v>2718</v>
      </c>
      <c r="T193" s="6">
        <v>39060009</v>
      </c>
      <c r="U193" s="6" t="s">
        <v>5298</v>
      </c>
      <c r="V193" s="7">
        <v>19130000</v>
      </c>
      <c r="W193" s="7" t="s">
        <v>747</v>
      </c>
      <c r="X193" s="203">
        <v>14</v>
      </c>
      <c r="Y193" s="203">
        <v>65</v>
      </c>
      <c r="Z193" s="203">
        <v>1</v>
      </c>
      <c r="AA193" s="203">
        <v>4</v>
      </c>
      <c r="AB193" s="203">
        <v>0</v>
      </c>
      <c r="AC193" s="203">
        <v>0</v>
      </c>
    </row>
    <row r="194" spans="5:29" x14ac:dyDescent="0.2">
      <c r="E194" s="15"/>
      <c r="F194" s="15"/>
      <c r="M194" s="17">
        <v>8615</v>
      </c>
      <c r="N194" s="17" t="s">
        <v>1518</v>
      </c>
      <c r="R194" s="7">
        <v>11712</v>
      </c>
      <c r="S194" s="7" t="s">
        <v>722</v>
      </c>
      <c r="T194" s="6">
        <v>39120021</v>
      </c>
      <c r="U194" s="6" t="s">
        <v>5299</v>
      </c>
      <c r="V194" s="7">
        <v>23070002</v>
      </c>
      <c r="W194" s="7" t="s">
        <v>5562</v>
      </c>
      <c r="X194" s="203">
        <v>14</v>
      </c>
      <c r="Y194" s="203">
        <v>65</v>
      </c>
      <c r="Z194" s="203">
        <v>1</v>
      </c>
      <c r="AA194" s="203">
        <v>3</v>
      </c>
      <c r="AB194" s="203">
        <v>0</v>
      </c>
      <c r="AC194" s="203">
        <v>0</v>
      </c>
    </row>
    <row r="195" spans="5:29" x14ac:dyDescent="0.2">
      <c r="E195" s="15"/>
      <c r="F195" s="15"/>
      <c r="M195" s="17">
        <v>8265</v>
      </c>
      <c r="N195" s="17" t="s">
        <v>1520</v>
      </c>
      <c r="Q195" s="7">
        <v>2422</v>
      </c>
      <c r="R195" s="7">
        <v>13712</v>
      </c>
      <c r="S195" s="7" t="s">
        <v>723</v>
      </c>
      <c r="T195" s="6">
        <v>27260000</v>
      </c>
      <c r="U195" s="6" t="s">
        <v>1023</v>
      </c>
      <c r="V195" s="7">
        <v>23070003</v>
      </c>
      <c r="W195" s="7" t="s">
        <v>5272</v>
      </c>
      <c r="X195" s="203">
        <v>14</v>
      </c>
      <c r="Y195" s="203">
        <v>65</v>
      </c>
      <c r="Z195" s="203">
        <v>1</v>
      </c>
      <c r="AA195" s="203">
        <v>3</v>
      </c>
      <c r="AB195" s="203">
        <v>0</v>
      </c>
      <c r="AC195" s="203">
        <v>0</v>
      </c>
    </row>
    <row r="196" spans="5:29" x14ac:dyDescent="0.2">
      <c r="E196" s="15"/>
      <c r="F196" s="15"/>
      <c r="M196" s="17">
        <v>8437</v>
      </c>
      <c r="N196" s="17" t="s">
        <v>2335</v>
      </c>
      <c r="R196" s="7">
        <v>11713</v>
      </c>
      <c r="S196" s="7" t="s">
        <v>2990</v>
      </c>
      <c r="T196" s="6">
        <v>47160000</v>
      </c>
      <c r="U196" s="6" t="s">
        <v>5300</v>
      </c>
      <c r="V196" s="7">
        <v>23070001</v>
      </c>
      <c r="W196" s="7" t="s">
        <v>5273</v>
      </c>
      <c r="X196" s="203">
        <v>14</v>
      </c>
      <c r="Y196" s="203">
        <v>65</v>
      </c>
      <c r="Z196" s="203">
        <v>1</v>
      </c>
      <c r="AA196" s="203">
        <v>3</v>
      </c>
      <c r="AB196" s="203">
        <v>0</v>
      </c>
      <c r="AC196" s="203">
        <v>0</v>
      </c>
    </row>
    <row r="197" spans="5:29" x14ac:dyDescent="0.2">
      <c r="E197" s="15"/>
      <c r="F197" s="15"/>
      <c r="M197" s="17">
        <v>8605</v>
      </c>
      <c r="N197" s="17" t="s">
        <v>2337</v>
      </c>
      <c r="Q197" s="7">
        <v>6281</v>
      </c>
      <c r="R197" s="7">
        <v>11714</v>
      </c>
      <c r="S197" s="7" t="s">
        <v>724</v>
      </c>
      <c r="T197" s="6">
        <v>21030000</v>
      </c>
      <c r="U197" s="6" t="s">
        <v>3852</v>
      </c>
      <c r="V197" s="7">
        <v>38110000</v>
      </c>
      <c r="W197" s="7" t="s">
        <v>748</v>
      </c>
      <c r="X197" s="203">
        <v>14</v>
      </c>
      <c r="Y197" s="203">
        <v>65</v>
      </c>
      <c r="Z197" s="203">
        <v>1</v>
      </c>
      <c r="AA197" s="203">
        <v>2</v>
      </c>
      <c r="AB197" s="203">
        <v>0</v>
      </c>
      <c r="AC197" s="203">
        <v>0</v>
      </c>
    </row>
    <row r="198" spans="5:29" x14ac:dyDescent="0.2">
      <c r="E198" s="15"/>
      <c r="F198" s="15"/>
      <c r="M198" s="17">
        <v>8438</v>
      </c>
      <c r="N198" s="17" t="s">
        <v>2050</v>
      </c>
      <c r="R198" s="7">
        <v>16330</v>
      </c>
      <c r="S198" s="7" t="s">
        <v>4710</v>
      </c>
      <c r="T198" s="6">
        <v>39160000</v>
      </c>
      <c r="U198" s="6" t="s">
        <v>1024</v>
      </c>
      <c r="V198" s="7">
        <v>46210000</v>
      </c>
      <c r="W198" s="7" t="s">
        <v>749</v>
      </c>
      <c r="X198" s="203">
        <v>14</v>
      </c>
      <c r="Y198" s="203">
        <v>65</v>
      </c>
      <c r="Z198" s="203">
        <v>1</v>
      </c>
      <c r="AA198" s="203">
        <v>3</v>
      </c>
      <c r="AB198" s="203">
        <v>0</v>
      </c>
      <c r="AC198" s="203">
        <v>0</v>
      </c>
    </row>
    <row r="199" spans="5:29" x14ac:dyDescent="0.2">
      <c r="E199" s="15"/>
      <c r="F199" s="15"/>
      <c r="M199" s="17">
        <v>8545</v>
      </c>
      <c r="N199" s="17" t="s">
        <v>2052</v>
      </c>
      <c r="R199" s="7">
        <v>10499</v>
      </c>
      <c r="S199" s="7" t="s">
        <v>725</v>
      </c>
      <c r="T199" s="6">
        <v>39170000</v>
      </c>
      <c r="U199" s="6" t="s">
        <v>5301</v>
      </c>
      <c r="V199" s="7">
        <v>39120001</v>
      </c>
      <c r="W199" s="7" t="s">
        <v>5274</v>
      </c>
      <c r="X199" s="203">
        <v>14</v>
      </c>
      <c r="Y199" s="203">
        <v>65</v>
      </c>
      <c r="Z199" s="203">
        <v>1</v>
      </c>
      <c r="AA199" s="203">
        <v>2</v>
      </c>
      <c r="AB199" s="203">
        <v>0</v>
      </c>
      <c r="AC199" s="203">
        <v>0</v>
      </c>
    </row>
    <row r="200" spans="5:29" x14ac:dyDescent="0.2">
      <c r="E200" s="15"/>
      <c r="F200" s="15"/>
      <c r="M200" s="17">
        <v>8516</v>
      </c>
      <c r="N200" s="17" t="s">
        <v>3319</v>
      </c>
      <c r="Q200" s="7">
        <v>323</v>
      </c>
      <c r="R200" s="7">
        <v>15009</v>
      </c>
      <c r="S200" s="7" t="s">
        <v>1332</v>
      </c>
      <c r="T200" s="6">
        <v>46280000</v>
      </c>
      <c r="U200" s="6" t="s">
        <v>3691</v>
      </c>
      <c r="V200" s="7">
        <v>39120011</v>
      </c>
      <c r="W200" s="7" t="s">
        <v>5275</v>
      </c>
      <c r="X200" s="203">
        <v>14</v>
      </c>
      <c r="Y200" s="203">
        <v>65</v>
      </c>
      <c r="Z200" s="203">
        <v>1</v>
      </c>
      <c r="AA200" s="203">
        <v>2</v>
      </c>
      <c r="AB200" s="203">
        <v>0</v>
      </c>
      <c r="AC200" s="203">
        <v>0</v>
      </c>
    </row>
    <row r="201" spans="5:29" x14ac:dyDescent="0.2">
      <c r="E201" s="15"/>
      <c r="F201" s="15"/>
      <c r="M201" s="17">
        <v>8343</v>
      </c>
      <c r="N201" s="17" t="s">
        <v>3320</v>
      </c>
      <c r="R201" s="7">
        <v>11717</v>
      </c>
      <c r="S201" s="7" t="s">
        <v>2991</v>
      </c>
      <c r="T201" s="6">
        <v>46760000</v>
      </c>
      <c r="U201" s="6" t="s">
        <v>5302</v>
      </c>
      <c r="V201" s="7">
        <v>39060017</v>
      </c>
      <c r="W201" s="7" t="s">
        <v>5276</v>
      </c>
      <c r="X201" s="203">
        <v>14</v>
      </c>
      <c r="Y201" s="203">
        <v>65</v>
      </c>
      <c r="Z201" s="203">
        <v>1</v>
      </c>
      <c r="AA201" s="203">
        <v>2</v>
      </c>
      <c r="AB201" s="203">
        <v>0</v>
      </c>
      <c r="AC201" s="203">
        <v>0</v>
      </c>
    </row>
    <row r="202" spans="5:29" x14ac:dyDescent="0.2">
      <c r="E202" s="15"/>
      <c r="F202" s="15"/>
      <c r="M202" s="17">
        <v>8340</v>
      </c>
      <c r="N202" s="17" t="s">
        <v>3321</v>
      </c>
      <c r="R202" s="7">
        <v>11694</v>
      </c>
      <c r="S202" s="7" t="s">
        <v>852</v>
      </c>
      <c r="T202" s="6">
        <v>46320006</v>
      </c>
      <c r="U202" s="6" t="s">
        <v>5303</v>
      </c>
      <c r="V202" s="7">
        <v>39120012</v>
      </c>
      <c r="W202" s="7" t="s">
        <v>5563</v>
      </c>
      <c r="X202" s="203">
        <v>14</v>
      </c>
      <c r="Y202" s="203">
        <v>65</v>
      </c>
      <c r="Z202" s="203">
        <v>1</v>
      </c>
      <c r="AA202" s="203">
        <v>2</v>
      </c>
      <c r="AB202" s="203">
        <v>0</v>
      </c>
      <c r="AC202" s="203">
        <v>0</v>
      </c>
    </row>
    <row r="203" spans="5:29" x14ac:dyDescent="0.2">
      <c r="E203" s="15"/>
      <c r="F203" s="15"/>
      <c r="M203" s="17">
        <v>8998</v>
      </c>
      <c r="N203" s="17" t="s">
        <v>3322</v>
      </c>
      <c r="Q203" s="7">
        <v>6605</v>
      </c>
      <c r="R203" s="7">
        <v>11692</v>
      </c>
      <c r="S203" s="7" t="s">
        <v>1333</v>
      </c>
      <c r="T203" s="6">
        <v>46320004</v>
      </c>
      <c r="U203" s="6" t="s">
        <v>5304</v>
      </c>
      <c r="V203" s="7">
        <v>39060005</v>
      </c>
      <c r="W203" s="7" t="s">
        <v>5277</v>
      </c>
      <c r="X203" s="203">
        <v>14</v>
      </c>
      <c r="Y203" s="203">
        <v>65</v>
      </c>
      <c r="Z203" s="203">
        <v>1</v>
      </c>
      <c r="AA203" s="203">
        <v>2</v>
      </c>
      <c r="AB203" s="203">
        <v>0</v>
      </c>
      <c r="AC203" s="203">
        <v>0</v>
      </c>
    </row>
    <row r="204" spans="5:29" x14ac:dyDescent="0.2">
      <c r="E204" s="15"/>
      <c r="F204" s="15"/>
      <c r="M204" s="17">
        <v>8999</v>
      </c>
      <c r="N204" s="17" t="s">
        <v>3323</v>
      </c>
      <c r="Q204" s="7">
        <v>302</v>
      </c>
      <c r="R204" s="7">
        <v>14996</v>
      </c>
      <c r="S204" s="7" t="s">
        <v>795</v>
      </c>
      <c r="T204" s="6">
        <v>46320005</v>
      </c>
      <c r="U204" s="6" t="s">
        <v>5305</v>
      </c>
      <c r="V204" s="7">
        <v>39120020</v>
      </c>
      <c r="W204" s="7" t="s">
        <v>5278</v>
      </c>
      <c r="X204" s="203">
        <v>14</v>
      </c>
      <c r="Y204" s="203">
        <v>65</v>
      </c>
      <c r="Z204" s="203">
        <v>1</v>
      </c>
      <c r="AA204" s="203">
        <v>2</v>
      </c>
      <c r="AB204" s="203">
        <v>0</v>
      </c>
      <c r="AC204" s="203">
        <v>0</v>
      </c>
    </row>
    <row r="205" spans="5:29" x14ac:dyDescent="0.2">
      <c r="E205" s="15"/>
      <c r="F205" s="15"/>
      <c r="M205" s="17"/>
      <c r="N205" s="17"/>
      <c r="Q205" s="7">
        <v>2931</v>
      </c>
      <c r="R205" s="7">
        <v>11688</v>
      </c>
      <c r="S205" s="7" t="s">
        <v>796</v>
      </c>
      <c r="T205" s="6">
        <v>46320007</v>
      </c>
      <c r="U205" s="6" t="s">
        <v>5306</v>
      </c>
      <c r="V205" s="7">
        <v>39120017</v>
      </c>
      <c r="W205" s="7" t="s">
        <v>5564</v>
      </c>
      <c r="X205" s="203">
        <v>14</v>
      </c>
      <c r="Y205" s="203">
        <v>65</v>
      </c>
      <c r="Z205" s="203">
        <v>1</v>
      </c>
      <c r="AA205" s="203">
        <v>2</v>
      </c>
      <c r="AB205" s="203">
        <v>0</v>
      </c>
      <c r="AC205" s="203">
        <v>0</v>
      </c>
    </row>
    <row r="206" spans="5:29" x14ac:dyDescent="0.2">
      <c r="E206" s="15"/>
      <c r="F206" s="15"/>
      <c r="M206" s="17"/>
      <c r="N206" s="17"/>
      <c r="R206" s="7">
        <v>16271</v>
      </c>
      <c r="S206" s="7" t="s">
        <v>4711</v>
      </c>
      <c r="T206" s="6">
        <v>34120000</v>
      </c>
      <c r="U206" s="6" t="s">
        <v>4601</v>
      </c>
      <c r="V206" s="7">
        <v>39120003</v>
      </c>
      <c r="W206" s="7" t="s">
        <v>5565</v>
      </c>
      <c r="X206" s="203">
        <v>14</v>
      </c>
      <c r="Y206" s="203">
        <v>65</v>
      </c>
      <c r="Z206" s="203">
        <v>1</v>
      </c>
      <c r="AA206" s="203">
        <v>2</v>
      </c>
      <c r="AB206" s="203">
        <v>0</v>
      </c>
      <c r="AC206" s="203">
        <v>0</v>
      </c>
    </row>
    <row r="207" spans="5:29" x14ac:dyDescent="0.2">
      <c r="E207" s="15"/>
      <c r="F207" s="15"/>
      <c r="M207" s="17"/>
      <c r="N207" s="17"/>
      <c r="R207" s="7">
        <v>11691</v>
      </c>
      <c r="S207" s="7" t="s">
        <v>2992</v>
      </c>
      <c r="T207" s="6">
        <v>27140000</v>
      </c>
      <c r="U207" s="6" t="s">
        <v>2262</v>
      </c>
      <c r="V207" s="7">
        <v>39060007</v>
      </c>
      <c r="W207" s="7" t="s">
        <v>5279</v>
      </c>
      <c r="X207" s="203">
        <v>14</v>
      </c>
      <c r="Y207" s="203">
        <v>65</v>
      </c>
      <c r="Z207" s="203">
        <v>1</v>
      </c>
      <c r="AA207" s="203">
        <v>2</v>
      </c>
      <c r="AB207" s="203">
        <v>0</v>
      </c>
      <c r="AC207" s="203">
        <v>0</v>
      </c>
    </row>
    <row r="208" spans="5:29" x14ac:dyDescent="0.2">
      <c r="E208" s="15"/>
      <c r="F208" s="15"/>
      <c r="M208" s="17"/>
      <c r="N208" s="17"/>
      <c r="Q208" s="7">
        <v>2162</v>
      </c>
      <c r="R208" s="7">
        <v>14479</v>
      </c>
      <c r="S208" s="7" t="s">
        <v>2693</v>
      </c>
      <c r="T208" s="6">
        <v>32160001</v>
      </c>
      <c r="U208" s="6" t="s">
        <v>5307</v>
      </c>
      <c r="V208" s="7">
        <v>39060010</v>
      </c>
      <c r="W208" s="7" t="s">
        <v>5280</v>
      </c>
      <c r="X208" s="203">
        <v>14</v>
      </c>
      <c r="Y208" s="203">
        <v>65</v>
      </c>
      <c r="Z208" s="203">
        <v>1</v>
      </c>
      <c r="AA208" s="203">
        <v>2</v>
      </c>
      <c r="AB208" s="203">
        <v>0</v>
      </c>
      <c r="AC208" s="203">
        <v>0</v>
      </c>
    </row>
    <row r="209" spans="5:29" x14ac:dyDescent="0.2">
      <c r="E209" s="15"/>
      <c r="F209" s="15"/>
      <c r="M209" s="17"/>
      <c r="N209" s="17"/>
      <c r="R209" s="7">
        <v>13261</v>
      </c>
      <c r="S209" s="7" t="s">
        <v>2696</v>
      </c>
      <c r="T209" s="6">
        <v>32170000</v>
      </c>
      <c r="U209" s="6" t="s">
        <v>5308</v>
      </c>
      <c r="V209" s="7">
        <v>39120018</v>
      </c>
      <c r="W209" s="7" t="s">
        <v>5281</v>
      </c>
      <c r="X209" s="203">
        <v>14</v>
      </c>
      <c r="Y209" s="203">
        <v>65</v>
      </c>
      <c r="Z209" s="203">
        <v>1</v>
      </c>
      <c r="AA209" s="203">
        <v>2</v>
      </c>
      <c r="AB209" s="203">
        <v>0</v>
      </c>
      <c r="AC209" s="203">
        <v>0</v>
      </c>
    </row>
    <row r="210" spans="5:29" x14ac:dyDescent="0.2">
      <c r="E210" s="15"/>
      <c r="F210" s="15"/>
      <c r="M210" s="17"/>
      <c r="N210" s="17"/>
      <c r="R210" s="7">
        <v>11701</v>
      </c>
      <c r="S210" s="7" t="s">
        <v>2993</v>
      </c>
      <c r="T210" s="6">
        <v>23180000</v>
      </c>
      <c r="U210" s="6" t="s">
        <v>3854</v>
      </c>
      <c r="V210" s="7">
        <v>39060002</v>
      </c>
      <c r="W210" s="7" t="s">
        <v>5282</v>
      </c>
      <c r="X210" s="203">
        <v>14</v>
      </c>
      <c r="Y210" s="203">
        <v>65</v>
      </c>
      <c r="Z210" s="203">
        <v>1</v>
      </c>
      <c r="AA210" s="203">
        <v>2</v>
      </c>
      <c r="AB210" s="203">
        <v>0</v>
      </c>
      <c r="AC210" s="203">
        <v>0</v>
      </c>
    </row>
    <row r="211" spans="5:29" x14ac:dyDescent="0.2">
      <c r="E211" s="15"/>
      <c r="F211" s="15"/>
      <c r="M211" s="17"/>
      <c r="N211" s="17"/>
      <c r="Q211" s="7">
        <v>4536</v>
      </c>
      <c r="R211" s="7">
        <v>15468</v>
      </c>
      <c r="S211" s="7" t="s">
        <v>3160</v>
      </c>
      <c r="T211" s="6">
        <v>16541000</v>
      </c>
      <c r="U211" s="6" t="s">
        <v>5309</v>
      </c>
      <c r="V211" s="7">
        <v>39120004</v>
      </c>
      <c r="W211" s="7" t="s">
        <v>5283</v>
      </c>
      <c r="X211" s="203">
        <v>14</v>
      </c>
      <c r="Y211" s="203">
        <v>65</v>
      </c>
      <c r="Z211" s="203">
        <v>1</v>
      </c>
      <c r="AA211" s="203">
        <v>2</v>
      </c>
      <c r="AB211" s="203">
        <v>0</v>
      </c>
      <c r="AC211" s="203">
        <v>0</v>
      </c>
    </row>
    <row r="212" spans="5:29" x14ac:dyDescent="0.2">
      <c r="E212" s="15"/>
      <c r="F212" s="15"/>
      <c r="M212" s="17"/>
      <c r="N212" s="17"/>
      <c r="Q212" s="7">
        <v>2701</v>
      </c>
      <c r="R212" s="7">
        <v>11693</v>
      </c>
      <c r="S212" s="7" t="s">
        <v>2692</v>
      </c>
      <c r="T212" s="6">
        <v>16560003</v>
      </c>
      <c r="U212" s="6" t="s">
        <v>5310</v>
      </c>
      <c r="V212" s="7">
        <v>39120005</v>
      </c>
      <c r="W212" s="7" t="s">
        <v>5284</v>
      </c>
      <c r="X212" s="203">
        <v>14</v>
      </c>
      <c r="Y212" s="203">
        <v>65</v>
      </c>
      <c r="Z212" s="203">
        <v>1</v>
      </c>
      <c r="AA212" s="203">
        <v>2</v>
      </c>
      <c r="AB212" s="203">
        <v>0</v>
      </c>
      <c r="AC212" s="203">
        <v>0</v>
      </c>
    </row>
    <row r="213" spans="5:29" x14ac:dyDescent="0.2">
      <c r="M213" s="17"/>
      <c r="N213" s="17"/>
      <c r="Q213" s="7">
        <v>6807</v>
      </c>
      <c r="R213" s="7">
        <v>14970</v>
      </c>
      <c r="S213" s="7" t="s">
        <v>1031</v>
      </c>
      <c r="T213" s="6">
        <v>16560001</v>
      </c>
      <c r="U213" s="6" t="s">
        <v>5311</v>
      </c>
      <c r="V213" s="7">
        <v>39060022</v>
      </c>
      <c r="W213" s="7" t="s">
        <v>5285</v>
      </c>
      <c r="X213" s="203">
        <v>14</v>
      </c>
      <c r="Y213" s="203">
        <v>65</v>
      </c>
      <c r="Z213" s="203">
        <v>1</v>
      </c>
      <c r="AA213" s="203">
        <v>2</v>
      </c>
      <c r="AB213" s="203">
        <v>0</v>
      </c>
      <c r="AC213" s="203">
        <v>0</v>
      </c>
    </row>
    <row r="214" spans="5:29" x14ac:dyDescent="0.2">
      <c r="M214" s="17"/>
      <c r="N214" s="17"/>
      <c r="R214" s="7">
        <v>10982</v>
      </c>
      <c r="S214" s="7" t="s">
        <v>2694</v>
      </c>
      <c r="T214" s="6">
        <v>16560002</v>
      </c>
      <c r="U214" s="6" t="s">
        <v>5312</v>
      </c>
      <c r="V214" s="7">
        <v>39060008</v>
      </c>
      <c r="W214" s="7" t="s">
        <v>5286</v>
      </c>
      <c r="X214" s="203">
        <v>14</v>
      </c>
      <c r="Y214" s="203">
        <v>65</v>
      </c>
      <c r="Z214" s="203">
        <v>1</v>
      </c>
      <c r="AA214" s="203">
        <v>2</v>
      </c>
      <c r="AB214" s="203">
        <v>0</v>
      </c>
      <c r="AC214" s="203">
        <v>0</v>
      </c>
    </row>
    <row r="215" spans="5:29" x14ac:dyDescent="0.2">
      <c r="M215" s="17"/>
      <c r="N215" s="17"/>
      <c r="Q215" s="7">
        <v>52</v>
      </c>
      <c r="R215" s="7">
        <v>11685</v>
      </c>
      <c r="S215" s="7" t="s">
        <v>1293</v>
      </c>
      <c r="T215" s="6">
        <v>16120000</v>
      </c>
      <c r="U215" s="6" t="s">
        <v>3855</v>
      </c>
      <c r="V215" s="7">
        <v>39060018</v>
      </c>
      <c r="W215" s="7" t="s">
        <v>5287</v>
      </c>
      <c r="X215" s="203">
        <v>14</v>
      </c>
      <c r="Y215" s="203">
        <v>65</v>
      </c>
      <c r="Z215" s="203">
        <v>1</v>
      </c>
      <c r="AA215" s="203">
        <v>2</v>
      </c>
      <c r="AB215" s="203">
        <v>0</v>
      </c>
      <c r="AC215" s="203">
        <v>0</v>
      </c>
    </row>
    <row r="216" spans="5:29" x14ac:dyDescent="0.2">
      <c r="M216" s="17"/>
      <c r="N216" s="17"/>
      <c r="Q216" s="7">
        <v>5703</v>
      </c>
      <c r="R216" s="7">
        <v>14788</v>
      </c>
      <c r="S216" s="7" t="s">
        <v>1672</v>
      </c>
      <c r="T216" s="6">
        <v>16110001</v>
      </c>
      <c r="U216" s="6" t="s">
        <v>5313</v>
      </c>
      <c r="V216" s="7">
        <v>39060024</v>
      </c>
      <c r="W216" s="7" t="s">
        <v>5566</v>
      </c>
      <c r="X216" s="203">
        <v>14</v>
      </c>
      <c r="Y216" s="203">
        <v>65</v>
      </c>
      <c r="Z216" s="203">
        <v>1</v>
      </c>
      <c r="AA216" s="203">
        <v>2</v>
      </c>
      <c r="AB216" s="203">
        <v>0</v>
      </c>
      <c r="AC216" s="203">
        <v>0</v>
      </c>
    </row>
    <row r="217" spans="5:29" x14ac:dyDescent="0.2">
      <c r="M217" s="17"/>
      <c r="N217" s="17"/>
      <c r="R217" s="7">
        <v>11697</v>
      </c>
      <c r="S217" s="7" t="s">
        <v>2699</v>
      </c>
      <c r="T217" s="6">
        <v>16110002</v>
      </c>
      <c r="U217" s="6" t="s">
        <v>5314</v>
      </c>
      <c r="V217" s="7">
        <v>39060013</v>
      </c>
      <c r="W217" s="7" t="s">
        <v>5288</v>
      </c>
      <c r="X217" s="203">
        <v>14</v>
      </c>
      <c r="Y217" s="203">
        <v>65</v>
      </c>
      <c r="Z217" s="203">
        <v>1</v>
      </c>
      <c r="AA217" s="203">
        <v>2</v>
      </c>
      <c r="AB217" s="203">
        <v>0</v>
      </c>
      <c r="AC217" s="203">
        <v>0</v>
      </c>
    </row>
    <row r="218" spans="5:29" x14ac:dyDescent="0.2">
      <c r="M218" s="17"/>
      <c r="N218" s="17"/>
      <c r="Q218" s="7">
        <v>5745</v>
      </c>
      <c r="R218" s="7">
        <v>14787</v>
      </c>
      <c r="S218" s="7" t="s">
        <v>2749</v>
      </c>
      <c r="T218" s="6">
        <v>33660000</v>
      </c>
      <c r="U218" s="6" t="s">
        <v>3857</v>
      </c>
      <c r="V218" s="7">
        <v>39060023</v>
      </c>
      <c r="W218" s="7" t="s">
        <v>5567</v>
      </c>
      <c r="X218" s="203">
        <v>14</v>
      </c>
      <c r="Y218" s="203">
        <v>65</v>
      </c>
      <c r="Z218" s="203">
        <v>1</v>
      </c>
      <c r="AA218" s="203">
        <v>2</v>
      </c>
      <c r="AB218" s="203">
        <v>0</v>
      </c>
      <c r="AC218" s="203">
        <v>0</v>
      </c>
    </row>
    <row r="219" spans="5:29" x14ac:dyDescent="0.2">
      <c r="M219" s="17"/>
      <c r="N219" s="17"/>
      <c r="Q219" s="7">
        <v>297</v>
      </c>
      <c r="R219" s="7">
        <v>15653</v>
      </c>
      <c r="S219" s="7" t="s">
        <v>1303</v>
      </c>
      <c r="T219" s="6">
        <v>27380000</v>
      </c>
      <c r="U219" s="6" t="s">
        <v>5315</v>
      </c>
      <c r="V219" s="7">
        <v>39060004</v>
      </c>
      <c r="W219" s="7" t="s">
        <v>5289</v>
      </c>
      <c r="X219" s="203">
        <v>14</v>
      </c>
      <c r="Y219" s="203">
        <v>65</v>
      </c>
      <c r="Z219" s="203">
        <v>1</v>
      </c>
      <c r="AA219" s="203">
        <v>2</v>
      </c>
      <c r="AB219" s="203">
        <v>0</v>
      </c>
      <c r="AC219" s="203">
        <v>0</v>
      </c>
    </row>
    <row r="220" spans="5:29" x14ac:dyDescent="0.2">
      <c r="M220" s="17"/>
      <c r="N220" s="17"/>
      <c r="Q220" s="7">
        <v>5746</v>
      </c>
      <c r="R220" s="7">
        <v>14786</v>
      </c>
      <c r="S220" s="7" t="s">
        <v>1304</v>
      </c>
      <c r="T220" s="6">
        <v>34071000</v>
      </c>
      <c r="U220" s="6" t="s">
        <v>1027</v>
      </c>
      <c r="V220" s="7">
        <v>39120019</v>
      </c>
      <c r="W220" s="7" t="s">
        <v>5568</v>
      </c>
      <c r="X220" s="203">
        <v>14</v>
      </c>
      <c r="Y220" s="203">
        <v>65</v>
      </c>
      <c r="Z220" s="203">
        <v>1</v>
      </c>
      <c r="AA220" s="203">
        <v>2</v>
      </c>
      <c r="AB220" s="203">
        <v>0</v>
      </c>
      <c r="AC220" s="203">
        <v>0</v>
      </c>
    </row>
    <row r="221" spans="5:29" x14ac:dyDescent="0.2">
      <c r="M221" s="17"/>
      <c r="N221" s="17"/>
      <c r="Q221" s="7">
        <v>571</v>
      </c>
      <c r="R221" s="7">
        <v>15144</v>
      </c>
      <c r="S221" s="7" t="s">
        <v>1306</v>
      </c>
      <c r="T221" s="6">
        <v>34070000</v>
      </c>
      <c r="U221" s="6" t="s">
        <v>5316</v>
      </c>
      <c r="V221" s="7">
        <v>39060027</v>
      </c>
      <c r="W221" s="7" t="s">
        <v>5290</v>
      </c>
      <c r="X221" s="203">
        <v>14</v>
      </c>
      <c r="Y221" s="203">
        <v>65</v>
      </c>
      <c r="Z221" s="203">
        <v>1</v>
      </c>
      <c r="AA221" s="203">
        <v>2</v>
      </c>
      <c r="AB221" s="203">
        <v>0</v>
      </c>
      <c r="AC221" s="203">
        <v>0</v>
      </c>
    </row>
    <row r="222" spans="5:29" x14ac:dyDescent="0.2">
      <c r="M222" s="17"/>
      <c r="N222" s="17"/>
      <c r="Q222" s="7">
        <v>1501</v>
      </c>
      <c r="R222" s="7">
        <v>11792</v>
      </c>
      <c r="S222" s="7" t="s">
        <v>1307</v>
      </c>
      <c r="T222" s="6">
        <v>27391000</v>
      </c>
      <c r="U222" s="6" t="s">
        <v>1028</v>
      </c>
      <c r="V222" s="7">
        <v>39060025</v>
      </c>
      <c r="W222" s="7" t="s">
        <v>5569</v>
      </c>
      <c r="X222" s="203">
        <v>14</v>
      </c>
      <c r="Y222" s="203">
        <v>65</v>
      </c>
      <c r="Z222" s="203">
        <v>1</v>
      </c>
      <c r="AA222" s="203">
        <v>2</v>
      </c>
      <c r="AB222" s="203">
        <v>0</v>
      </c>
      <c r="AC222" s="203">
        <v>0</v>
      </c>
    </row>
    <row r="223" spans="5:29" x14ac:dyDescent="0.2">
      <c r="M223" s="17"/>
      <c r="N223" s="17"/>
      <c r="Q223" s="7">
        <v>5148</v>
      </c>
      <c r="R223" s="7">
        <v>11902</v>
      </c>
      <c r="S223" s="7" t="s">
        <v>1308</v>
      </c>
      <c r="T223" s="6">
        <v>16710000</v>
      </c>
      <c r="U223" s="6" t="s">
        <v>943</v>
      </c>
      <c r="V223" s="7">
        <v>39120010</v>
      </c>
      <c r="W223" s="7" t="s">
        <v>5291</v>
      </c>
      <c r="X223" s="203">
        <v>14</v>
      </c>
      <c r="Y223" s="203">
        <v>65</v>
      </c>
      <c r="Z223" s="203">
        <v>1</v>
      </c>
      <c r="AA223" s="203">
        <v>2</v>
      </c>
      <c r="AB223" s="203">
        <v>0</v>
      </c>
      <c r="AC223" s="203">
        <v>0</v>
      </c>
    </row>
    <row r="224" spans="5:29" x14ac:dyDescent="0.2">
      <c r="M224" s="17"/>
      <c r="N224" s="17"/>
      <c r="Q224" s="7">
        <v>5149</v>
      </c>
      <c r="R224" s="7">
        <v>11770</v>
      </c>
      <c r="S224" s="7" t="s">
        <v>772</v>
      </c>
      <c r="T224" s="6">
        <v>19600000</v>
      </c>
      <c r="U224" s="6" t="s">
        <v>4489</v>
      </c>
      <c r="V224" s="7">
        <v>39060026</v>
      </c>
      <c r="W224" s="7" t="s">
        <v>5292</v>
      </c>
      <c r="X224" s="203">
        <v>14</v>
      </c>
      <c r="Y224" s="203">
        <v>65</v>
      </c>
      <c r="Z224" s="203">
        <v>1</v>
      </c>
      <c r="AA224" s="203">
        <v>2</v>
      </c>
      <c r="AB224" s="203">
        <v>0</v>
      </c>
      <c r="AC224" s="203">
        <v>0</v>
      </c>
    </row>
    <row r="225" spans="13:29" x14ac:dyDescent="0.2">
      <c r="M225" s="17"/>
      <c r="N225" s="17"/>
      <c r="Q225" s="7">
        <v>5063</v>
      </c>
      <c r="R225" s="7">
        <v>11872</v>
      </c>
      <c r="S225" s="7" t="s">
        <v>773</v>
      </c>
      <c r="T225" s="6">
        <v>44050000</v>
      </c>
      <c r="U225" s="6" t="s">
        <v>3583</v>
      </c>
      <c r="V225" s="7">
        <v>39060014</v>
      </c>
      <c r="W225" s="7" t="s">
        <v>5293</v>
      </c>
      <c r="X225" s="203">
        <v>14</v>
      </c>
      <c r="Y225" s="203">
        <v>65</v>
      </c>
      <c r="Z225" s="203">
        <v>1</v>
      </c>
      <c r="AA225" s="203">
        <v>2</v>
      </c>
      <c r="AB225" s="203">
        <v>0</v>
      </c>
      <c r="AC225" s="203">
        <v>0</v>
      </c>
    </row>
    <row r="226" spans="13:29" x14ac:dyDescent="0.2">
      <c r="M226" s="17"/>
      <c r="N226" s="17"/>
      <c r="Q226" s="7">
        <v>2951</v>
      </c>
      <c r="R226" s="7">
        <v>11873</v>
      </c>
      <c r="S226" s="7" t="s">
        <v>774</v>
      </c>
      <c r="T226" s="6">
        <v>44030000</v>
      </c>
      <c r="U226" s="6" t="s">
        <v>3842</v>
      </c>
      <c r="V226" s="7">
        <v>39120022</v>
      </c>
      <c r="W226" s="7" t="s">
        <v>5570</v>
      </c>
      <c r="X226" s="203">
        <v>14</v>
      </c>
      <c r="Y226" s="203">
        <v>65</v>
      </c>
      <c r="Z226" s="203">
        <v>1</v>
      </c>
      <c r="AA226" s="203">
        <v>2</v>
      </c>
      <c r="AB226" s="203">
        <v>0</v>
      </c>
      <c r="AC226" s="203">
        <v>0</v>
      </c>
    </row>
    <row r="227" spans="13:29" x14ac:dyDescent="0.2">
      <c r="M227" s="17"/>
      <c r="N227" s="17"/>
      <c r="Q227" s="7">
        <v>5704</v>
      </c>
      <c r="R227" s="7">
        <v>14761</v>
      </c>
      <c r="S227" s="7" t="s">
        <v>2752</v>
      </c>
      <c r="T227" s="6">
        <v>44010000</v>
      </c>
      <c r="U227" s="6" t="s">
        <v>2263</v>
      </c>
      <c r="V227" s="7">
        <v>39060011</v>
      </c>
      <c r="W227" s="7" t="s">
        <v>5571</v>
      </c>
      <c r="X227" s="203">
        <v>14</v>
      </c>
      <c r="Y227" s="203">
        <v>65</v>
      </c>
      <c r="Z227" s="203">
        <v>1</v>
      </c>
      <c r="AA227" s="203">
        <v>2</v>
      </c>
      <c r="AB227" s="203">
        <v>0</v>
      </c>
      <c r="AC227" s="203">
        <v>0</v>
      </c>
    </row>
    <row r="228" spans="13:29" x14ac:dyDescent="0.2">
      <c r="M228" s="17"/>
      <c r="N228" s="17"/>
      <c r="Q228" s="7">
        <v>4224</v>
      </c>
      <c r="R228" s="7">
        <v>11875</v>
      </c>
      <c r="S228" s="7" t="s">
        <v>775</v>
      </c>
      <c r="T228" s="6">
        <v>40500000</v>
      </c>
      <c r="U228" s="6" t="s">
        <v>4490</v>
      </c>
      <c r="V228" s="7">
        <v>39060003</v>
      </c>
      <c r="W228" s="7" t="s">
        <v>5572</v>
      </c>
      <c r="X228" s="203">
        <v>14</v>
      </c>
      <c r="Y228" s="203">
        <v>65</v>
      </c>
      <c r="Z228" s="203">
        <v>1</v>
      </c>
      <c r="AA228" s="203">
        <v>2</v>
      </c>
      <c r="AB228" s="203">
        <v>0</v>
      </c>
      <c r="AC228" s="203">
        <v>0</v>
      </c>
    </row>
    <row r="229" spans="13:29" x14ac:dyDescent="0.2">
      <c r="M229" s="17"/>
      <c r="N229" s="17"/>
      <c r="Q229" s="7">
        <v>2612</v>
      </c>
      <c r="R229" s="7">
        <v>11876</v>
      </c>
      <c r="S229" s="7" t="s">
        <v>1314</v>
      </c>
      <c r="T229" s="6">
        <v>27055000</v>
      </c>
      <c r="U229" s="6" t="s">
        <v>4492</v>
      </c>
      <c r="V229" s="7">
        <v>39060020</v>
      </c>
      <c r="W229" s="7" t="s">
        <v>5294</v>
      </c>
      <c r="X229" s="203">
        <v>14</v>
      </c>
      <c r="Y229" s="203">
        <v>65</v>
      </c>
      <c r="Z229" s="203">
        <v>1</v>
      </c>
      <c r="AA229" s="203">
        <v>2</v>
      </c>
      <c r="AB229" s="203">
        <v>0</v>
      </c>
      <c r="AC229" s="203">
        <v>0</v>
      </c>
    </row>
    <row r="230" spans="13:29" x14ac:dyDescent="0.2">
      <c r="M230" s="17"/>
      <c r="N230" s="17"/>
      <c r="Q230" s="7">
        <v>4131</v>
      </c>
      <c r="R230" s="7">
        <v>11886</v>
      </c>
      <c r="S230" s="7" t="s">
        <v>1315</v>
      </c>
      <c r="T230" s="6">
        <v>28910002</v>
      </c>
      <c r="U230" s="6" t="s">
        <v>5317</v>
      </c>
      <c r="V230" s="7">
        <v>39120009</v>
      </c>
      <c r="W230" s="7" t="s">
        <v>5295</v>
      </c>
      <c r="X230" s="203">
        <v>14</v>
      </c>
      <c r="Y230" s="203">
        <v>65</v>
      </c>
      <c r="Z230" s="203">
        <v>1</v>
      </c>
      <c r="AA230" s="203">
        <v>2</v>
      </c>
      <c r="AB230" s="203">
        <v>0</v>
      </c>
      <c r="AC230" s="203">
        <v>0</v>
      </c>
    </row>
    <row r="231" spans="13:29" x14ac:dyDescent="0.2">
      <c r="M231" s="17"/>
      <c r="N231" s="17"/>
      <c r="R231" s="7">
        <v>16541</v>
      </c>
      <c r="S231" s="7" t="s">
        <v>4712</v>
      </c>
      <c r="T231" s="6">
        <v>28910001</v>
      </c>
      <c r="U231" s="6" t="s">
        <v>5318</v>
      </c>
      <c r="V231" s="7">
        <v>39060015</v>
      </c>
      <c r="W231" s="7" t="s">
        <v>5573</v>
      </c>
      <c r="X231" s="203">
        <v>14</v>
      </c>
      <c r="Y231" s="203">
        <v>65</v>
      </c>
      <c r="Z231" s="203">
        <v>1</v>
      </c>
      <c r="AA231" s="203">
        <v>2</v>
      </c>
      <c r="AB231" s="203">
        <v>0</v>
      </c>
      <c r="AC231" s="203">
        <v>0</v>
      </c>
    </row>
    <row r="232" spans="13:29" x14ac:dyDescent="0.2">
      <c r="M232" s="17"/>
      <c r="N232" s="17"/>
      <c r="Q232" s="7">
        <v>2175</v>
      </c>
      <c r="R232" s="7">
        <v>15676</v>
      </c>
      <c r="S232" s="7" t="s">
        <v>2714</v>
      </c>
      <c r="T232" s="6">
        <v>19055000</v>
      </c>
      <c r="U232" s="6" t="s">
        <v>5319</v>
      </c>
      <c r="V232" s="7">
        <v>39120014</v>
      </c>
      <c r="W232" s="7" t="s">
        <v>5574</v>
      </c>
      <c r="X232" s="203">
        <v>14</v>
      </c>
      <c r="Y232" s="203">
        <v>65</v>
      </c>
      <c r="Z232" s="203">
        <v>1</v>
      </c>
      <c r="AA232" s="203">
        <v>2</v>
      </c>
      <c r="AB232" s="203">
        <v>0</v>
      </c>
      <c r="AC232" s="203">
        <v>0</v>
      </c>
    </row>
    <row r="233" spans="13:29" x14ac:dyDescent="0.2">
      <c r="M233" s="17"/>
      <c r="N233" s="17"/>
      <c r="Q233" s="7">
        <v>2542</v>
      </c>
      <c r="R233" s="7">
        <v>11878</v>
      </c>
      <c r="S233" s="7" t="s">
        <v>1319</v>
      </c>
      <c r="T233" s="6">
        <v>33840000</v>
      </c>
      <c r="U233" s="6" t="s">
        <v>947</v>
      </c>
      <c r="V233" s="7">
        <v>39060012</v>
      </c>
      <c r="W233" s="7" t="s">
        <v>5575</v>
      </c>
      <c r="X233" s="203">
        <v>14</v>
      </c>
      <c r="Y233" s="203">
        <v>65</v>
      </c>
      <c r="Z233" s="203">
        <v>1</v>
      </c>
      <c r="AA233" s="203">
        <v>2</v>
      </c>
      <c r="AB233" s="203">
        <v>0</v>
      </c>
      <c r="AC233" s="203">
        <v>0</v>
      </c>
    </row>
    <row r="234" spans="13:29" x14ac:dyDescent="0.2">
      <c r="M234" s="17"/>
      <c r="N234" s="17"/>
      <c r="R234" s="7">
        <v>11870</v>
      </c>
      <c r="S234" s="7" t="s">
        <v>1321</v>
      </c>
      <c r="T234" s="6">
        <v>33810000</v>
      </c>
      <c r="U234" s="6" t="s">
        <v>948</v>
      </c>
      <c r="V234" s="7">
        <v>39120015</v>
      </c>
      <c r="W234" s="7" t="s">
        <v>5576</v>
      </c>
      <c r="X234" s="203">
        <v>14</v>
      </c>
      <c r="Y234" s="203">
        <v>65</v>
      </c>
      <c r="Z234" s="203">
        <v>1</v>
      </c>
      <c r="AA234" s="203">
        <v>2</v>
      </c>
      <c r="AB234" s="203">
        <v>0</v>
      </c>
      <c r="AC234" s="203">
        <v>0</v>
      </c>
    </row>
    <row r="235" spans="13:29" x14ac:dyDescent="0.2">
      <c r="M235" s="17"/>
      <c r="N235" s="17"/>
      <c r="Q235" s="7">
        <v>6606</v>
      </c>
      <c r="R235" s="7">
        <v>11880</v>
      </c>
      <c r="S235" s="7" t="s">
        <v>779</v>
      </c>
      <c r="T235" s="6">
        <v>29220001</v>
      </c>
      <c r="U235" s="6" t="s">
        <v>5320</v>
      </c>
      <c r="V235" s="7">
        <v>39060016</v>
      </c>
      <c r="W235" s="7" t="s">
        <v>5577</v>
      </c>
      <c r="X235" s="203">
        <v>14</v>
      </c>
      <c r="Y235" s="203">
        <v>65</v>
      </c>
      <c r="Z235" s="203">
        <v>1</v>
      </c>
      <c r="AA235" s="203">
        <v>2</v>
      </c>
      <c r="AB235" s="203">
        <v>0</v>
      </c>
      <c r="AC235" s="203">
        <v>0</v>
      </c>
    </row>
    <row r="236" spans="13:29" x14ac:dyDescent="0.2">
      <c r="M236" s="17"/>
      <c r="N236" s="17"/>
      <c r="Q236" s="7">
        <v>4022</v>
      </c>
      <c r="R236" s="7">
        <v>11881</v>
      </c>
      <c r="S236" s="7" t="s">
        <v>1323</v>
      </c>
      <c r="T236" s="6">
        <v>29220002</v>
      </c>
      <c r="U236" s="6" t="s">
        <v>5321</v>
      </c>
      <c r="V236" s="7">
        <v>39120008</v>
      </c>
      <c r="W236" s="7" t="s">
        <v>5578</v>
      </c>
      <c r="X236" s="203">
        <v>14</v>
      </c>
      <c r="Y236" s="203">
        <v>65</v>
      </c>
      <c r="Z236" s="203">
        <v>1</v>
      </c>
      <c r="AA236" s="203">
        <v>2</v>
      </c>
      <c r="AB236" s="203">
        <v>0</v>
      </c>
      <c r="AC236" s="203">
        <v>0</v>
      </c>
    </row>
    <row r="237" spans="13:29" x14ac:dyDescent="0.2">
      <c r="M237" s="17"/>
      <c r="N237" s="17"/>
      <c r="Q237" s="7">
        <v>5002</v>
      </c>
      <c r="R237" s="7">
        <v>16078</v>
      </c>
      <c r="S237" s="7" t="s">
        <v>1324</v>
      </c>
      <c r="T237" s="6">
        <v>23410000</v>
      </c>
      <c r="U237" s="6" t="s">
        <v>3859</v>
      </c>
      <c r="V237" s="7">
        <v>39060028</v>
      </c>
      <c r="W237" s="7" t="s">
        <v>5579</v>
      </c>
      <c r="X237" s="203">
        <v>14</v>
      </c>
      <c r="Y237" s="203">
        <v>65</v>
      </c>
      <c r="Z237" s="203">
        <v>1</v>
      </c>
      <c r="AA237" s="203">
        <v>2</v>
      </c>
      <c r="AB237" s="203">
        <v>0</v>
      </c>
      <c r="AC237" s="203">
        <v>0</v>
      </c>
    </row>
    <row r="238" spans="13:29" x14ac:dyDescent="0.2">
      <c r="M238" s="17"/>
      <c r="N238" s="17"/>
      <c r="Q238" s="7">
        <v>732</v>
      </c>
      <c r="R238" s="7">
        <v>15238</v>
      </c>
      <c r="S238" s="7" t="s">
        <v>1326</v>
      </c>
      <c r="T238" s="6">
        <v>18650000</v>
      </c>
      <c r="U238" s="6" t="s">
        <v>3860</v>
      </c>
      <c r="V238" s="7">
        <v>39120016</v>
      </c>
      <c r="W238" s="7" t="s">
        <v>5580</v>
      </c>
      <c r="X238" s="203">
        <v>14</v>
      </c>
      <c r="Y238" s="203">
        <v>65</v>
      </c>
      <c r="Z238" s="203">
        <v>1</v>
      </c>
      <c r="AA238" s="203">
        <v>2</v>
      </c>
      <c r="AB238" s="203">
        <v>0</v>
      </c>
      <c r="AC238" s="203">
        <v>0</v>
      </c>
    </row>
    <row r="239" spans="13:29" x14ac:dyDescent="0.2">
      <c r="M239" s="17"/>
      <c r="N239" s="17"/>
      <c r="Q239" s="7">
        <v>6052</v>
      </c>
      <c r="R239" s="7">
        <v>11883</v>
      </c>
      <c r="S239" s="7" t="s">
        <v>1327</v>
      </c>
      <c r="T239" s="6">
        <v>33155000</v>
      </c>
      <c r="U239" s="6" t="s">
        <v>5322</v>
      </c>
      <c r="V239" s="7">
        <v>39060006</v>
      </c>
      <c r="W239" s="7" t="s">
        <v>5296</v>
      </c>
      <c r="X239" s="203">
        <v>14</v>
      </c>
      <c r="Y239" s="203">
        <v>65</v>
      </c>
      <c r="Z239" s="203">
        <v>1</v>
      </c>
      <c r="AA239" s="203">
        <v>2</v>
      </c>
      <c r="AB239" s="203">
        <v>0</v>
      </c>
      <c r="AC239" s="203">
        <v>0</v>
      </c>
    </row>
    <row r="240" spans="13:29" x14ac:dyDescent="0.2">
      <c r="M240" s="17"/>
      <c r="N240" s="17"/>
      <c r="Q240" s="7">
        <v>2053</v>
      </c>
      <c r="R240" s="7">
        <v>15675</v>
      </c>
      <c r="S240" s="7" t="s">
        <v>4640</v>
      </c>
      <c r="T240" s="6">
        <v>18030000</v>
      </c>
      <c r="U240" s="6" t="s">
        <v>5323</v>
      </c>
      <c r="V240" s="7">
        <v>39060019</v>
      </c>
      <c r="W240" s="7" t="s">
        <v>5297</v>
      </c>
      <c r="X240" s="203">
        <v>14</v>
      </c>
      <c r="Y240" s="203">
        <v>65</v>
      </c>
      <c r="Z240" s="203">
        <v>1</v>
      </c>
      <c r="AA240" s="203">
        <v>2</v>
      </c>
      <c r="AB240" s="203">
        <v>0</v>
      </c>
      <c r="AC240" s="203">
        <v>0</v>
      </c>
    </row>
    <row r="241" spans="13:29" x14ac:dyDescent="0.2">
      <c r="M241" s="17"/>
      <c r="N241" s="17"/>
      <c r="Q241" s="7">
        <v>5581</v>
      </c>
      <c r="R241" s="7">
        <v>14760</v>
      </c>
      <c r="S241" s="7" t="s">
        <v>3263</v>
      </c>
      <c r="T241" s="6">
        <v>42340000</v>
      </c>
      <c r="U241" s="6" t="s">
        <v>3373</v>
      </c>
      <c r="V241" s="7">
        <v>39120006</v>
      </c>
      <c r="W241" s="7" t="s">
        <v>5581</v>
      </c>
      <c r="X241" s="203">
        <v>14</v>
      </c>
      <c r="Y241" s="203">
        <v>65</v>
      </c>
      <c r="Z241" s="203">
        <v>1</v>
      </c>
      <c r="AA241" s="203">
        <v>2</v>
      </c>
      <c r="AB241" s="203">
        <v>0</v>
      </c>
      <c r="AC241" s="203">
        <v>0</v>
      </c>
    </row>
    <row r="242" spans="13:29" x14ac:dyDescent="0.2">
      <c r="M242" s="17"/>
      <c r="N242" s="17"/>
      <c r="Q242" s="7">
        <v>5902</v>
      </c>
      <c r="R242" s="7">
        <v>14759</v>
      </c>
      <c r="S242" s="7" t="s">
        <v>1329</v>
      </c>
      <c r="T242" s="6">
        <v>26410000</v>
      </c>
      <c r="U242" s="6" t="s">
        <v>3722</v>
      </c>
      <c r="V242" s="7">
        <v>39120002</v>
      </c>
      <c r="W242" s="7" t="s">
        <v>5582</v>
      </c>
      <c r="X242" s="203">
        <v>14</v>
      </c>
      <c r="Y242" s="203">
        <v>65</v>
      </c>
      <c r="Z242" s="203">
        <v>1</v>
      </c>
      <c r="AA242" s="203">
        <v>2</v>
      </c>
      <c r="AB242" s="203">
        <v>0</v>
      </c>
      <c r="AC242" s="203">
        <v>0</v>
      </c>
    </row>
    <row r="243" spans="13:29" x14ac:dyDescent="0.2">
      <c r="M243" s="17"/>
      <c r="N243" s="17"/>
      <c r="Q243" s="7">
        <v>861</v>
      </c>
      <c r="R243" s="7">
        <v>15498</v>
      </c>
      <c r="S243" s="7" t="s">
        <v>1331</v>
      </c>
      <c r="T243" s="6">
        <v>37400001</v>
      </c>
      <c r="U243" s="6" t="s">
        <v>5324</v>
      </c>
      <c r="V243" s="7">
        <v>39060021</v>
      </c>
      <c r="W243" s="7" t="s">
        <v>5583</v>
      </c>
      <c r="X243" s="203">
        <v>14</v>
      </c>
      <c r="Y243" s="203">
        <v>65</v>
      </c>
      <c r="Z243" s="203">
        <v>1</v>
      </c>
      <c r="AA243" s="203">
        <v>2</v>
      </c>
      <c r="AB243" s="203">
        <v>0</v>
      </c>
      <c r="AC243" s="203">
        <v>0</v>
      </c>
    </row>
    <row r="244" spans="13:29" x14ac:dyDescent="0.2">
      <c r="M244" s="17"/>
      <c r="N244" s="17"/>
      <c r="R244" s="7">
        <v>11108</v>
      </c>
      <c r="S244" s="7" t="s">
        <v>790</v>
      </c>
      <c r="T244" s="6">
        <v>37400003</v>
      </c>
      <c r="U244" s="6" t="s">
        <v>5325</v>
      </c>
      <c r="V244" s="7">
        <v>39060009</v>
      </c>
      <c r="W244" s="7" t="s">
        <v>5298</v>
      </c>
      <c r="X244" s="203">
        <v>14</v>
      </c>
      <c r="Y244" s="203">
        <v>65</v>
      </c>
      <c r="Z244" s="203">
        <v>1</v>
      </c>
      <c r="AA244" s="203">
        <v>2</v>
      </c>
      <c r="AB244" s="203">
        <v>0</v>
      </c>
      <c r="AC244" s="203">
        <v>0</v>
      </c>
    </row>
    <row r="245" spans="13:29" x14ac:dyDescent="0.2">
      <c r="M245" s="17"/>
      <c r="N245" s="17"/>
      <c r="Q245" s="7">
        <v>681</v>
      </c>
      <c r="R245" s="7">
        <v>15206</v>
      </c>
      <c r="S245" s="7" t="s">
        <v>791</v>
      </c>
      <c r="T245" s="6">
        <v>37400004</v>
      </c>
      <c r="U245" s="6" t="s">
        <v>5326</v>
      </c>
      <c r="V245" s="7">
        <v>39120021</v>
      </c>
      <c r="W245" s="7" t="s">
        <v>5299</v>
      </c>
      <c r="X245" s="203">
        <v>14</v>
      </c>
      <c r="Y245" s="203">
        <v>65</v>
      </c>
      <c r="Z245" s="203">
        <v>1</v>
      </c>
      <c r="AA245" s="203">
        <v>2</v>
      </c>
      <c r="AB245" s="203">
        <v>0</v>
      </c>
      <c r="AC245" s="203">
        <v>0</v>
      </c>
    </row>
    <row r="246" spans="13:29" x14ac:dyDescent="0.2">
      <c r="M246" s="17"/>
      <c r="N246" s="17"/>
      <c r="R246" s="7">
        <v>11184</v>
      </c>
      <c r="S246" s="7" t="s">
        <v>2994</v>
      </c>
      <c r="T246" s="6">
        <v>37400002</v>
      </c>
      <c r="U246" s="6" t="s">
        <v>5327</v>
      </c>
      <c r="V246" s="7">
        <v>39060029</v>
      </c>
      <c r="W246" s="7" t="s">
        <v>5584</v>
      </c>
      <c r="X246" s="203">
        <v>14</v>
      </c>
      <c r="Y246" s="203">
        <v>65</v>
      </c>
      <c r="Z246" s="203">
        <v>1</v>
      </c>
      <c r="AA246" s="203">
        <v>2</v>
      </c>
      <c r="AB246" s="203">
        <v>0</v>
      </c>
      <c r="AC246" s="203">
        <v>0</v>
      </c>
    </row>
    <row r="247" spans="13:29" x14ac:dyDescent="0.2">
      <c r="M247" s="17"/>
      <c r="N247" s="17"/>
      <c r="Q247" s="7">
        <v>3312</v>
      </c>
      <c r="R247" s="7">
        <v>14420</v>
      </c>
      <c r="S247" s="7" t="s">
        <v>792</v>
      </c>
      <c r="T247" s="6">
        <v>36860000</v>
      </c>
      <c r="U247" s="6" t="s">
        <v>5328</v>
      </c>
      <c r="V247" s="7">
        <v>39120013</v>
      </c>
      <c r="W247" s="7" t="s">
        <v>5585</v>
      </c>
      <c r="X247" s="203">
        <v>14</v>
      </c>
      <c r="Y247" s="203">
        <v>65</v>
      </c>
      <c r="Z247" s="203">
        <v>1</v>
      </c>
      <c r="AA247" s="203">
        <v>2</v>
      </c>
      <c r="AB247" s="203">
        <v>0</v>
      </c>
      <c r="AC247" s="203">
        <v>0</v>
      </c>
    </row>
    <row r="248" spans="13:29" x14ac:dyDescent="0.2">
      <c r="M248" s="17"/>
      <c r="N248" s="17"/>
      <c r="Q248" s="7">
        <v>22</v>
      </c>
      <c r="R248" s="7">
        <v>11862</v>
      </c>
      <c r="S248" s="7" t="s">
        <v>793</v>
      </c>
      <c r="T248" s="6">
        <v>36861000</v>
      </c>
      <c r="U248" s="6" t="s">
        <v>5329</v>
      </c>
      <c r="V248" s="7">
        <v>39060099</v>
      </c>
      <c r="W248" s="7" t="s">
        <v>5586</v>
      </c>
      <c r="X248" s="203">
        <v>14</v>
      </c>
      <c r="Y248" s="203">
        <v>65</v>
      </c>
      <c r="Z248" s="203">
        <v>1</v>
      </c>
      <c r="AA248" s="203">
        <v>2</v>
      </c>
      <c r="AB248" s="203">
        <v>0</v>
      </c>
      <c r="AC248" s="203">
        <v>0</v>
      </c>
    </row>
    <row r="249" spans="13:29" x14ac:dyDescent="0.2">
      <c r="M249" s="17"/>
      <c r="N249" s="17"/>
      <c r="Q249" s="7">
        <v>2882</v>
      </c>
      <c r="R249" s="7">
        <v>13810</v>
      </c>
      <c r="S249" s="7" t="s">
        <v>1508</v>
      </c>
      <c r="T249" s="6">
        <v>36860002</v>
      </c>
      <c r="U249" s="6" t="s">
        <v>5330</v>
      </c>
      <c r="V249" s="7">
        <v>39120007</v>
      </c>
      <c r="W249" s="7" t="s">
        <v>5587</v>
      </c>
      <c r="X249" s="203">
        <v>14</v>
      </c>
      <c r="Y249" s="203">
        <v>65</v>
      </c>
      <c r="Z249" s="203">
        <v>1</v>
      </c>
      <c r="AA249" s="203">
        <v>2</v>
      </c>
      <c r="AB249" s="203">
        <v>0</v>
      </c>
      <c r="AC249" s="203">
        <v>0</v>
      </c>
    </row>
    <row r="250" spans="13:29" x14ac:dyDescent="0.2">
      <c r="M250" s="17"/>
      <c r="N250" s="17"/>
      <c r="R250" s="7">
        <v>11860</v>
      </c>
      <c r="S250" s="7" t="s">
        <v>1509</v>
      </c>
      <c r="T250" s="6">
        <v>36535000</v>
      </c>
      <c r="U250" s="6" t="s">
        <v>3374</v>
      </c>
      <c r="V250" s="7">
        <v>27260000</v>
      </c>
      <c r="W250" s="7" t="s">
        <v>1023</v>
      </c>
      <c r="X250" s="203">
        <v>14</v>
      </c>
      <c r="Y250" s="203">
        <v>65</v>
      </c>
      <c r="Z250" s="203">
        <v>1</v>
      </c>
      <c r="AA250" s="203">
        <v>2</v>
      </c>
      <c r="AB250" s="203">
        <v>0</v>
      </c>
      <c r="AC250" s="203">
        <v>0</v>
      </c>
    </row>
    <row r="251" spans="13:29" x14ac:dyDescent="0.2">
      <c r="M251" s="17"/>
      <c r="N251" s="17"/>
      <c r="Q251" s="7">
        <v>5512</v>
      </c>
      <c r="R251" s="7">
        <v>14552</v>
      </c>
      <c r="S251" s="7" t="s">
        <v>1511</v>
      </c>
      <c r="T251" s="6">
        <v>36760000</v>
      </c>
      <c r="U251" s="6" t="s">
        <v>1634</v>
      </c>
      <c r="V251" s="7">
        <v>47160000</v>
      </c>
      <c r="W251" s="7" t="s">
        <v>5300</v>
      </c>
      <c r="X251" s="203">
        <v>14</v>
      </c>
      <c r="Y251" s="203">
        <v>65</v>
      </c>
      <c r="Z251" s="203">
        <v>1</v>
      </c>
      <c r="AA251" s="203">
        <v>3</v>
      </c>
      <c r="AB251" s="203">
        <v>0</v>
      </c>
      <c r="AC251" s="203">
        <v>0</v>
      </c>
    </row>
    <row r="252" spans="13:29" x14ac:dyDescent="0.2">
      <c r="M252" s="17"/>
      <c r="N252" s="17"/>
      <c r="Q252" s="7">
        <v>3211</v>
      </c>
      <c r="R252" s="7">
        <v>14382</v>
      </c>
      <c r="S252" s="7" t="s">
        <v>1512</v>
      </c>
      <c r="T252" s="6">
        <v>39110000</v>
      </c>
      <c r="U252" s="6" t="s">
        <v>3864</v>
      </c>
      <c r="V252" s="7">
        <v>21030000</v>
      </c>
      <c r="W252" s="7" t="s">
        <v>3852</v>
      </c>
      <c r="X252" s="203">
        <v>14</v>
      </c>
      <c r="Y252" s="203">
        <v>65</v>
      </c>
      <c r="Z252" s="203">
        <v>1</v>
      </c>
      <c r="AA252" s="203">
        <v>2</v>
      </c>
      <c r="AB252" s="203">
        <v>0</v>
      </c>
      <c r="AC252" s="203">
        <v>0</v>
      </c>
    </row>
    <row r="253" spans="13:29" x14ac:dyDescent="0.2">
      <c r="M253" s="17"/>
      <c r="N253" s="17"/>
      <c r="Q253" s="7">
        <v>4891</v>
      </c>
      <c r="R253" s="7">
        <v>15461</v>
      </c>
      <c r="S253" s="7" t="s">
        <v>1513</v>
      </c>
      <c r="T253" s="6">
        <v>18150014</v>
      </c>
      <c r="U253" s="6" t="s">
        <v>5331</v>
      </c>
      <c r="V253" s="7">
        <v>39160000</v>
      </c>
      <c r="W253" s="7" t="s">
        <v>1024</v>
      </c>
      <c r="X253" s="203">
        <v>14</v>
      </c>
      <c r="Y253" s="203">
        <v>65</v>
      </c>
      <c r="Z253" s="203">
        <v>1</v>
      </c>
      <c r="AA253" s="203">
        <v>3</v>
      </c>
      <c r="AB253" s="203">
        <v>0</v>
      </c>
      <c r="AC253" s="203">
        <v>0</v>
      </c>
    </row>
    <row r="254" spans="13:29" x14ac:dyDescent="0.2">
      <c r="M254" s="17"/>
      <c r="N254" s="17"/>
      <c r="Q254" s="7">
        <v>23</v>
      </c>
      <c r="R254" s="7">
        <v>11855</v>
      </c>
      <c r="S254" s="7" t="s">
        <v>1514</v>
      </c>
      <c r="T254" s="6">
        <v>18150015</v>
      </c>
      <c r="U254" s="6" t="s">
        <v>5332</v>
      </c>
      <c r="V254" s="7">
        <v>39170000</v>
      </c>
      <c r="W254" s="7" t="s">
        <v>5301</v>
      </c>
      <c r="X254" s="203">
        <v>14</v>
      </c>
      <c r="Y254" s="203">
        <v>65</v>
      </c>
      <c r="Z254" s="203">
        <v>1</v>
      </c>
      <c r="AA254" s="203">
        <v>3</v>
      </c>
      <c r="AB254" s="203">
        <v>0</v>
      </c>
      <c r="AC254" s="203">
        <v>0</v>
      </c>
    </row>
    <row r="255" spans="13:29" x14ac:dyDescent="0.2">
      <c r="M255" s="17"/>
      <c r="N255" s="17"/>
      <c r="Q255" s="7">
        <v>4023</v>
      </c>
      <c r="R255" s="7">
        <v>11856</v>
      </c>
      <c r="S255" s="7" t="s">
        <v>3161</v>
      </c>
      <c r="T255" s="6">
        <v>19251001</v>
      </c>
      <c r="U255" s="6" t="s">
        <v>4494</v>
      </c>
      <c r="V255" s="7">
        <v>44300000</v>
      </c>
      <c r="W255" s="7" t="s">
        <v>4184</v>
      </c>
      <c r="X255" s="203">
        <v>14</v>
      </c>
      <c r="Y255" s="203">
        <v>65</v>
      </c>
      <c r="Z255" s="203">
        <v>1</v>
      </c>
      <c r="AA255" s="203">
        <v>3</v>
      </c>
      <c r="AB255" s="203">
        <v>0</v>
      </c>
      <c r="AC255" s="203">
        <v>0</v>
      </c>
    </row>
    <row r="256" spans="13:29" x14ac:dyDescent="0.2">
      <c r="M256" s="17"/>
      <c r="N256" s="17"/>
      <c r="R256" s="7">
        <v>16375</v>
      </c>
      <c r="S256" s="7" t="s">
        <v>4713</v>
      </c>
      <c r="T256" s="6">
        <v>19251002</v>
      </c>
      <c r="U256" s="6" t="s">
        <v>4496</v>
      </c>
      <c r="V256" s="7">
        <v>46170000</v>
      </c>
      <c r="W256" s="7" t="s">
        <v>4271</v>
      </c>
      <c r="X256" s="203">
        <v>14</v>
      </c>
      <c r="Y256" s="203">
        <v>65</v>
      </c>
      <c r="Z256" s="203">
        <v>1</v>
      </c>
      <c r="AA256" s="203">
        <v>3</v>
      </c>
      <c r="AB256" s="203">
        <v>0</v>
      </c>
      <c r="AC256" s="203">
        <v>0</v>
      </c>
    </row>
    <row r="257" spans="13:29" x14ac:dyDescent="0.2">
      <c r="M257" s="17"/>
      <c r="N257" s="17"/>
      <c r="Q257" s="7">
        <v>3544</v>
      </c>
      <c r="R257" s="7">
        <v>16085</v>
      </c>
      <c r="S257" s="7" t="s">
        <v>4654</v>
      </c>
      <c r="T257" s="6">
        <v>29310000</v>
      </c>
      <c r="U257" s="6" t="s">
        <v>3375</v>
      </c>
      <c r="V257" s="7">
        <v>46280000</v>
      </c>
      <c r="W257" s="7" t="s">
        <v>3691</v>
      </c>
      <c r="X257" s="203">
        <v>14</v>
      </c>
      <c r="Y257" s="203">
        <v>65</v>
      </c>
      <c r="Z257" s="203">
        <v>1</v>
      </c>
      <c r="AA257" s="203">
        <v>4</v>
      </c>
      <c r="AB257" s="203">
        <v>0</v>
      </c>
      <c r="AC257" s="203">
        <v>0</v>
      </c>
    </row>
    <row r="258" spans="13:29" x14ac:dyDescent="0.2">
      <c r="M258" s="17"/>
      <c r="N258" s="17"/>
      <c r="R258" s="7">
        <v>10005</v>
      </c>
      <c r="S258" s="7" t="s">
        <v>1283</v>
      </c>
      <c r="T258" s="6">
        <v>29501000</v>
      </c>
      <c r="U258" s="6" t="s">
        <v>4498</v>
      </c>
      <c r="V258" s="7">
        <v>28120000</v>
      </c>
      <c r="W258" s="7" t="s">
        <v>3692</v>
      </c>
      <c r="X258" s="203">
        <v>14</v>
      </c>
      <c r="Y258" s="203">
        <v>65</v>
      </c>
      <c r="Z258" s="203">
        <v>1</v>
      </c>
      <c r="AA258" s="203">
        <v>2</v>
      </c>
      <c r="AB258" s="203">
        <v>0</v>
      </c>
      <c r="AC258" s="203">
        <v>0</v>
      </c>
    </row>
    <row r="259" spans="13:29" x14ac:dyDescent="0.2">
      <c r="M259" s="17"/>
      <c r="N259" s="17"/>
      <c r="Q259" s="7">
        <v>4062</v>
      </c>
      <c r="R259" s="7">
        <v>11857</v>
      </c>
      <c r="S259" s="7" t="s">
        <v>1284</v>
      </c>
      <c r="T259" s="6">
        <v>27730000</v>
      </c>
      <c r="U259" s="6" t="s">
        <v>2039</v>
      </c>
      <c r="V259" s="7">
        <v>50185000</v>
      </c>
      <c r="W259" s="7" t="s">
        <v>5588</v>
      </c>
      <c r="X259" s="203">
        <v>14</v>
      </c>
      <c r="Y259" s="203">
        <v>65</v>
      </c>
      <c r="Z259" s="203">
        <v>1</v>
      </c>
      <c r="AA259" s="203">
        <v>2</v>
      </c>
      <c r="AB259" s="203">
        <v>0</v>
      </c>
      <c r="AC259" s="203">
        <v>0</v>
      </c>
    </row>
    <row r="260" spans="13:29" x14ac:dyDescent="0.2">
      <c r="M260" s="17"/>
      <c r="N260" s="17"/>
      <c r="Q260" s="7">
        <v>2932</v>
      </c>
      <c r="R260" s="7">
        <v>15604</v>
      </c>
      <c r="S260" s="7" t="s">
        <v>1285</v>
      </c>
      <c r="T260" s="6">
        <v>29456000</v>
      </c>
      <c r="U260" s="6" t="s">
        <v>5333</v>
      </c>
      <c r="V260" s="7">
        <v>46760000</v>
      </c>
      <c r="W260" s="7" t="s">
        <v>5302</v>
      </c>
      <c r="X260" s="203">
        <v>14</v>
      </c>
      <c r="Y260" s="203">
        <v>65</v>
      </c>
      <c r="Z260" s="203">
        <v>1</v>
      </c>
      <c r="AA260" s="203">
        <v>3</v>
      </c>
      <c r="AB260" s="203">
        <v>0</v>
      </c>
      <c r="AC260" s="203">
        <v>0</v>
      </c>
    </row>
    <row r="261" spans="13:29" x14ac:dyDescent="0.2">
      <c r="M261" s="17"/>
      <c r="N261" s="17"/>
      <c r="Q261" s="7">
        <v>972</v>
      </c>
      <c r="R261" s="7">
        <v>15357</v>
      </c>
      <c r="S261" s="7" t="s">
        <v>1287</v>
      </c>
      <c r="T261" s="6">
        <v>42400000</v>
      </c>
      <c r="U261" s="6" t="s">
        <v>5334</v>
      </c>
      <c r="V261" s="7">
        <v>46321000</v>
      </c>
      <c r="W261" s="7" t="s">
        <v>5589</v>
      </c>
      <c r="X261" s="203">
        <v>14</v>
      </c>
      <c r="Y261" s="203">
        <v>65</v>
      </c>
      <c r="Z261" s="203">
        <v>1</v>
      </c>
      <c r="AA261" s="203">
        <v>3</v>
      </c>
      <c r="AB261" s="203">
        <v>0</v>
      </c>
      <c r="AC261" s="203">
        <v>0</v>
      </c>
    </row>
    <row r="262" spans="13:29" x14ac:dyDescent="0.2">
      <c r="M262" s="17"/>
      <c r="N262" s="17"/>
      <c r="R262" s="7">
        <v>11859</v>
      </c>
      <c r="S262" s="7" t="s">
        <v>2995</v>
      </c>
      <c r="T262" s="6">
        <v>38445006</v>
      </c>
      <c r="U262" s="6" t="s">
        <v>5335</v>
      </c>
      <c r="V262" s="7">
        <v>46320006</v>
      </c>
      <c r="W262" s="7" t="s">
        <v>5303</v>
      </c>
      <c r="X262" s="203">
        <v>14</v>
      </c>
      <c r="Y262" s="203">
        <v>65</v>
      </c>
      <c r="Z262" s="203">
        <v>1</v>
      </c>
      <c r="AA262" s="203">
        <v>4</v>
      </c>
      <c r="AB262" s="203">
        <v>0</v>
      </c>
      <c r="AC262" s="203">
        <v>0</v>
      </c>
    </row>
    <row r="263" spans="13:29" x14ac:dyDescent="0.2">
      <c r="M263" s="17"/>
      <c r="N263" s="17"/>
      <c r="Q263" s="7">
        <v>4801</v>
      </c>
      <c r="R263" s="7">
        <v>15399</v>
      </c>
      <c r="S263" s="7" t="s">
        <v>1288</v>
      </c>
      <c r="T263" s="6">
        <v>38445012</v>
      </c>
      <c r="U263" s="6" t="s">
        <v>5336</v>
      </c>
      <c r="V263" s="7">
        <v>46320004</v>
      </c>
      <c r="W263" s="7" t="s">
        <v>5304</v>
      </c>
      <c r="X263" s="203">
        <v>14</v>
      </c>
      <c r="Y263" s="203">
        <v>65</v>
      </c>
      <c r="Z263" s="203">
        <v>1</v>
      </c>
      <c r="AA263" s="203">
        <v>4</v>
      </c>
      <c r="AB263" s="203">
        <v>0</v>
      </c>
      <c r="AC263" s="203">
        <v>0</v>
      </c>
    </row>
    <row r="264" spans="13:29" x14ac:dyDescent="0.2">
      <c r="M264" s="17"/>
      <c r="N264" s="17"/>
      <c r="Q264" s="7">
        <v>351</v>
      </c>
      <c r="R264" s="7">
        <v>15029</v>
      </c>
      <c r="S264" s="7" t="s">
        <v>1290</v>
      </c>
      <c r="T264" s="6">
        <v>38445022</v>
      </c>
      <c r="U264" s="6" t="s">
        <v>5337</v>
      </c>
      <c r="V264" s="7">
        <v>46320005</v>
      </c>
      <c r="W264" s="7" t="s">
        <v>5305</v>
      </c>
      <c r="X264" s="203">
        <v>14</v>
      </c>
      <c r="Y264" s="203">
        <v>65</v>
      </c>
      <c r="Z264" s="203">
        <v>1</v>
      </c>
      <c r="AA264" s="203">
        <v>3</v>
      </c>
      <c r="AB264" s="203">
        <v>0</v>
      </c>
      <c r="AC264" s="203">
        <v>0</v>
      </c>
    </row>
    <row r="265" spans="13:29" x14ac:dyDescent="0.2">
      <c r="M265" s="17"/>
      <c r="N265" s="17"/>
      <c r="Q265" s="7">
        <v>3233</v>
      </c>
      <c r="R265" s="7">
        <v>14393</v>
      </c>
      <c r="S265" s="7" t="s">
        <v>1291</v>
      </c>
      <c r="T265" s="6">
        <v>38445002</v>
      </c>
      <c r="U265" s="6" t="s">
        <v>5338</v>
      </c>
      <c r="V265" s="7">
        <v>46320007</v>
      </c>
      <c r="W265" s="7" t="s">
        <v>5306</v>
      </c>
      <c r="X265" s="203">
        <v>14</v>
      </c>
      <c r="Y265" s="203">
        <v>65</v>
      </c>
      <c r="Z265" s="203">
        <v>1</v>
      </c>
      <c r="AA265" s="203">
        <v>3</v>
      </c>
      <c r="AB265" s="203">
        <v>0</v>
      </c>
      <c r="AC265" s="203">
        <v>0</v>
      </c>
    </row>
    <row r="266" spans="13:29" x14ac:dyDescent="0.2">
      <c r="M266" s="17"/>
      <c r="N266" s="17"/>
      <c r="Q266" s="7">
        <v>6607</v>
      </c>
      <c r="R266" s="7">
        <v>11853</v>
      </c>
      <c r="S266" s="7" t="s">
        <v>1292</v>
      </c>
      <c r="T266" s="6">
        <v>38445003</v>
      </c>
      <c r="U266" s="6" t="s">
        <v>5339</v>
      </c>
      <c r="V266" s="7">
        <v>46320099</v>
      </c>
      <c r="W266" s="7" t="s">
        <v>3801</v>
      </c>
      <c r="X266" s="203">
        <v>14</v>
      </c>
      <c r="Y266" s="203">
        <v>65</v>
      </c>
      <c r="Z266" s="203">
        <v>1</v>
      </c>
      <c r="AA266" s="203">
        <v>4</v>
      </c>
      <c r="AB266" s="203">
        <v>0</v>
      </c>
      <c r="AC266" s="203">
        <v>0</v>
      </c>
    </row>
    <row r="267" spans="13:29" x14ac:dyDescent="0.2">
      <c r="M267" s="17"/>
      <c r="N267" s="17"/>
      <c r="R267" s="7">
        <v>16137</v>
      </c>
      <c r="S267" s="7" t="s">
        <v>4714</v>
      </c>
      <c r="T267" s="6">
        <v>38445017</v>
      </c>
      <c r="U267" s="6" t="s">
        <v>5340</v>
      </c>
      <c r="V267" s="7">
        <v>34120000</v>
      </c>
      <c r="W267" s="7" t="s">
        <v>4601</v>
      </c>
      <c r="X267" s="203">
        <v>14</v>
      </c>
      <c r="Y267" s="203">
        <v>65</v>
      </c>
      <c r="Z267" s="203">
        <v>1</v>
      </c>
      <c r="AA267" s="203">
        <v>2</v>
      </c>
      <c r="AB267" s="203">
        <v>0</v>
      </c>
      <c r="AC267" s="203">
        <v>0</v>
      </c>
    </row>
    <row r="268" spans="13:29" x14ac:dyDescent="0.2">
      <c r="M268" s="17"/>
      <c r="N268" s="17"/>
      <c r="Q268" s="7">
        <v>5424</v>
      </c>
      <c r="R268" s="7">
        <v>14763</v>
      </c>
      <c r="S268" s="7" t="s">
        <v>1522</v>
      </c>
      <c r="T268" s="6">
        <v>38445027</v>
      </c>
      <c r="U268" s="6" t="s">
        <v>5341</v>
      </c>
      <c r="V268" s="7">
        <v>42110000</v>
      </c>
      <c r="W268" s="7" t="s">
        <v>3693</v>
      </c>
      <c r="X268" s="203">
        <v>14</v>
      </c>
      <c r="Y268" s="203">
        <v>65</v>
      </c>
      <c r="Z268" s="203">
        <v>1</v>
      </c>
      <c r="AA268" s="203">
        <v>3</v>
      </c>
      <c r="AB268" s="203">
        <v>0</v>
      </c>
      <c r="AC268" s="203">
        <v>0</v>
      </c>
    </row>
    <row r="269" spans="13:29" x14ac:dyDescent="0.2">
      <c r="M269" s="17"/>
      <c r="N269" s="17"/>
      <c r="Q269" s="7">
        <v>1081</v>
      </c>
      <c r="R269" s="7">
        <v>15663</v>
      </c>
      <c r="S269" s="7" t="s">
        <v>1294</v>
      </c>
      <c r="T269" s="6">
        <v>38445026</v>
      </c>
      <c r="U269" s="6" t="s">
        <v>5342</v>
      </c>
      <c r="V269" s="7">
        <v>33860000</v>
      </c>
      <c r="W269" s="7" t="s">
        <v>4185</v>
      </c>
      <c r="X269" s="203">
        <v>14</v>
      </c>
      <c r="Y269" s="203">
        <v>65</v>
      </c>
      <c r="Z269" s="203">
        <v>1</v>
      </c>
      <c r="AA269" s="203">
        <v>2</v>
      </c>
      <c r="AB269" s="203">
        <v>0</v>
      </c>
      <c r="AC269" s="203">
        <v>0</v>
      </c>
    </row>
    <row r="270" spans="13:29" x14ac:dyDescent="0.2">
      <c r="M270" s="17"/>
      <c r="N270" s="17"/>
      <c r="R270" s="7">
        <v>11865</v>
      </c>
      <c r="S270" s="7" t="s">
        <v>1295</v>
      </c>
      <c r="T270" s="6">
        <v>38445021</v>
      </c>
      <c r="U270" s="6" t="s">
        <v>5343</v>
      </c>
      <c r="V270" s="7">
        <v>33880000</v>
      </c>
      <c r="W270" s="7" t="s">
        <v>4186</v>
      </c>
      <c r="X270" s="203">
        <v>14</v>
      </c>
      <c r="Y270" s="203">
        <v>65</v>
      </c>
      <c r="Z270" s="203">
        <v>1</v>
      </c>
      <c r="AA270" s="203">
        <v>2</v>
      </c>
      <c r="AB270" s="203">
        <v>0</v>
      </c>
      <c r="AC270" s="203">
        <v>0</v>
      </c>
    </row>
    <row r="271" spans="13:29" x14ac:dyDescent="0.2">
      <c r="M271" s="17"/>
      <c r="N271" s="17"/>
      <c r="R271" s="7">
        <v>11866</v>
      </c>
      <c r="S271" s="7" t="s">
        <v>2996</v>
      </c>
      <c r="T271" s="6">
        <v>38445007</v>
      </c>
      <c r="U271" s="6" t="s">
        <v>5344</v>
      </c>
      <c r="V271" s="7">
        <v>33870000</v>
      </c>
      <c r="W271" s="7" t="s">
        <v>4149</v>
      </c>
      <c r="X271" s="203">
        <v>14</v>
      </c>
      <c r="Y271" s="203">
        <v>65</v>
      </c>
      <c r="Z271" s="203">
        <v>1</v>
      </c>
      <c r="AA271" s="203">
        <v>2</v>
      </c>
      <c r="AB271" s="203">
        <v>0</v>
      </c>
      <c r="AC271" s="203">
        <v>0</v>
      </c>
    </row>
    <row r="272" spans="13:29" x14ac:dyDescent="0.2">
      <c r="M272" s="17"/>
      <c r="N272" s="17"/>
      <c r="R272" s="7">
        <v>11867</v>
      </c>
      <c r="S272" s="7" t="s">
        <v>1296</v>
      </c>
      <c r="T272" s="6">
        <v>38445004</v>
      </c>
      <c r="U272" s="6" t="s">
        <v>5345</v>
      </c>
      <c r="V272" s="7">
        <v>33900000</v>
      </c>
      <c r="W272" s="7" t="s">
        <v>5590</v>
      </c>
      <c r="X272" s="203">
        <v>14</v>
      </c>
      <c r="Y272" s="203">
        <v>65</v>
      </c>
      <c r="Z272" s="203">
        <v>1</v>
      </c>
      <c r="AA272" s="203">
        <v>2</v>
      </c>
      <c r="AB272" s="203">
        <v>0</v>
      </c>
      <c r="AC272" s="203">
        <v>0</v>
      </c>
    </row>
    <row r="273" spans="13:29" x14ac:dyDescent="0.2">
      <c r="M273" s="17"/>
      <c r="N273" s="17"/>
      <c r="Q273" s="7">
        <v>4226</v>
      </c>
      <c r="R273" s="7">
        <v>11888</v>
      </c>
      <c r="S273" s="7" t="s">
        <v>1298</v>
      </c>
      <c r="T273" s="6">
        <v>38445008</v>
      </c>
      <c r="U273" s="6" t="s">
        <v>5346</v>
      </c>
      <c r="V273" s="7">
        <v>46751000</v>
      </c>
      <c r="W273" s="7" t="s">
        <v>5591</v>
      </c>
      <c r="X273" s="203">
        <v>14</v>
      </c>
      <c r="Y273" s="203">
        <v>65</v>
      </c>
      <c r="Z273" s="203">
        <v>1</v>
      </c>
      <c r="AA273" s="203">
        <v>3</v>
      </c>
      <c r="AB273" s="203">
        <v>0</v>
      </c>
      <c r="AC273" s="203">
        <v>0</v>
      </c>
    </row>
    <row r="274" spans="13:29" x14ac:dyDescent="0.2">
      <c r="M274" s="17"/>
      <c r="N274" s="17"/>
      <c r="R274" s="7">
        <v>11854</v>
      </c>
      <c r="S274" s="7" t="s">
        <v>2997</v>
      </c>
      <c r="T274" s="6">
        <v>38445014</v>
      </c>
      <c r="U274" s="6" t="s">
        <v>5347</v>
      </c>
      <c r="V274" s="7">
        <v>27140000</v>
      </c>
      <c r="W274" s="7" t="s">
        <v>2262</v>
      </c>
      <c r="X274" s="203">
        <v>14</v>
      </c>
      <c r="Y274" s="203">
        <v>65</v>
      </c>
      <c r="Z274" s="203">
        <v>1</v>
      </c>
      <c r="AA274" s="203">
        <v>4</v>
      </c>
      <c r="AB274" s="203">
        <v>0</v>
      </c>
      <c r="AC274" s="203">
        <v>0</v>
      </c>
    </row>
    <row r="275" spans="13:29" x14ac:dyDescent="0.2">
      <c r="M275" s="17"/>
      <c r="N275" s="17"/>
      <c r="R275" s="7">
        <v>11879</v>
      </c>
      <c r="S275" s="7" t="s">
        <v>1299</v>
      </c>
      <c r="T275" s="6">
        <v>38445024</v>
      </c>
      <c r="U275" s="6" t="s">
        <v>5348</v>
      </c>
      <c r="V275" s="7">
        <v>12051000</v>
      </c>
      <c r="W275" s="7" t="s">
        <v>3666</v>
      </c>
      <c r="X275" s="203">
        <v>14</v>
      </c>
      <c r="Y275" s="203">
        <v>65</v>
      </c>
      <c r="Z275" s="203">
        <v>1</v>
      </c>
      <c r="AA275" s="203">
        <v>3</v>
      </c>
      <c r="AB275" s="203">
        <v>0</v>
      </c>
      <c r="AC275" s="203">
        <v>0</v>
      </c>
    </row>
    <row r="276" spans="13:29" x14ac:dyDescent="0.2">
      <c r="M276" s="17"/>
      <c r="N276" s="17"/>
      <c r="R276" s="7">
        <v>11905</v>
      </c>
      <c r="S276" s="7" t="s">
        <v>1300</v>
      </c>
      <c r="T276" s="6">
        <v>38445028</v>
      </c>
      <c r="U276" s="6" t="s">
        <v>5349</v>
      </c>
      <c r="V276" s="7">
        <v>32160001</v>
      </c>
      <c r="W276" s="7" t="s">
        <v>5307</v>
      </c>
      <c r="X276" s="203">
        <v>14</v>
      </c>
      <c r="Y276" s="203">
        <v>65</v>
      </c>
      <c r="Z276" s="203">
        <v>1</v>
      </c>
      <c r="AA276" s="203">
        <v>4</v>
      </c>
      <c r="AB276" s="203">
        <v>0</v>
      </c>
      <c r="AC276" s="203">
        <v>0</v>
      </c>
    </row>
    <row r="277" spans="13:29" x14ac:dyDescent="0.2">
      <c r="M277" s="17"/>
      <c r="N277" s="17"/>
      <c r="Q277" s="7">
        <v>973</v>
      </c>
      <c r="R277" s="7">
        <v>15477</v>
      </c>
      <c r="S277" s="7" t="s">
        <v>1301</v>
      </c>
      <c r="T277" s="6">
        <v>38445001</v>
      </c>
      <c r="U277" s="6" t="s">
        <v>5350</v>
      </c>
      <c r="V277" s="7">
        <v>32160002</v>
      </c>
      <c r="W277" s="7" t="s">
        <v>5592</v>
      </c>
      <c r="X277" s="203">
        <v>14</v>
      </c>
      <c r="Y277" s="203">
        <v>65</v>
      </c>
      <c r="Z277" s="203">
        <v>1</v>
      </c>
      <c r="AA277" s="203">
        <v>4</v>
      </c>
      <c r="AB277" s="203">
        <v>0</v>
      </c>
      <c r="AC277" s="203">
        <v>0</v>
      </c>
    </row>
    <row r="278" spans="13:29" x14ac:dyDescent="0.2">
      <c r="M278" s="17"/>
      <c r="N278" s="17"/>
      <c r="Q278" s="7">
        <v>5471</v>
      </c>
      <c r="R278" s="7">
        <v>14755</v>
      </c>
      <c r="S278" s="7" t="s">
        <v>769</v>
      </c>
      <c r="T278" s="6">
        <v>38445000</v>
      </c>
      <c r="U278" s="6" t="s">
        <v>4279</v>
      </c>
      <c r="V278" s="7">
        <v>32160003</v>
      </c>
      <c r="W278" s="7" t="s">
        <v>5593</v>
      </c>
      <c r="X278" s="203">
        <v>14</v>
      </c>
      <c r="Y278" s="203">
        <v>65</v>
      </c>
      <c r="Z278" s="203">
        <v>1</v>
      </c>
      <c r="AA278" s="203">
        <v>4</v>
      </c>
      <c r="AB278" s="203">
        <v>0</v>
      </c>
      <c r="AC278" s="203">
        <v>0</v>
      </c>
    </row>
    <row r="279" spans="13:29" x14ac:dyDescent="0.2">
      <c r="M279" s="17"/>
      <c r="N279" s="17"/>
      <c r="Q279" s="7">
        <v>2702</v>
      </c>
      <c r="R279" s="7">
        <v>11907</v>
      </c>
      <c r="S279" s="7" t="s">
        <v>770</v>
      </c>
      <c r="T279" s="6">
        <v>38435008</v>
      </c>
      <c r="U279" s="6" t="s">
        <v>5351</v>
      </c>
      <c r="V279" s="7">
        <v>32160000</v>
      </c>
      <c r="W279" s="7" t="s">
        <v>3667</v>
      </c>
      <c r="X279" s="203">
        <v>14</v>
      </c>
      <c r="Y279" s="203">
        <v>65</v>
      </c>
      <c r="Z279" s="203">
        <v>1</v>
      </c>
      <c r="AA279" s="203">
        <v>4</v>
      </c>
      <c r="AB279" s="203">
        <v>0</v>
      </c>
      <c r="AC279" s="203">
        <v>0</v>
      </c>
    </row>
    <row r="280" spans="13:29" x14ac:dyDescent="0.2">
      <c r="M280" s="17"/>
      <c r="N280" s="17"/>
      <c r="Q280" s="7">
        <v>2543</v>
      </c>
      <c r="R280" s="7">
        <v>11908</v>
      </c>
      <c r="S280" s="7" t="s">
        <v>771</v>
      </c>
      <c r="T280" s="6">
        <v>38435014</v>
      </c>
      <c r="U280" s="6" t="s">
        <v>5352</v>
      </c>
      <c r="V280" s="7">
        <v>32170000</v>
      </c>
      <c r="W280" s="7" t="s">
        <v>5308</v>
      </c>
      <c r="X280" s="203">
        <v>14</v>
      </c>
      <c r="Y280" s="203">
        <v>65</v>
      </c>
      <c r="Z280" s="203">
        <v>1</v>
      </c>
      <c r="AA280" s="203">
        <v>4</v>
      </c>
      <c r="AB280" s="203">
        <v>0</v>
      </c>
      <c r="AC280" s="203">
        <v>0</v>
      </c>
    </row>
    <row r="281" spans="13:29" x14ac:dyDescent="0.2">
      <c r="M281" s="17"/>
      <c r="N281" s="17"/>
      <c r="Q281" s="7">
        <v>6205</v>
      </c>
      <c r="R281" s="7">
        <v>15649</v>
      </c>
      <c r="S281" s="7" t="s">
        <v>4577</v>
      </c>
      <c r="T281" s="6">
        <v>38435036</v>
      </c>
      <c r="U281" s="6" t="s">
        <v>5353</v>
      </c>
      <c r="V281" s="7">
        <v>23180000</v>
      </c>
      <c r="W281" s="7" t="s">
        <v>3854</v>
      </c>
      <c r="X281" s="203">
        <v>14</v>
      </c>
      <c r="Y281" s="203">
        <v>65</v>
      </c>
      <c r="Z281" s="203">
        <v>1</v>
      </c>
      <c r="AA281" s="203">
        <v>4</v>
      </c>
      <c r="AB281" s="203">
        <v>0</v>
      </c>
      <c r="AC281" s="203">
        <v>0</v>
      </c>
    </row>
    <row r="282" spans="13:29" x14ac:dyDescent="0.2">
      <c r="M282" s="17"/>
      <c r="N282" s="17"/>
      <c r="Q282" s="7">
        <v>4716</v>
      </c>
      <c r="R282" s="7">
        <v>15434</v>
      </c>
      <c r="S282" s="7" t="s">
        <v>2065</v>
      </c>
      <c r="T282" s="6">
        <v>38435003</v>
      </c>
      <c r="U282" s="6" t="s">
        <v>5354</v>
      </c>
      <c r="V282" s="7">
        <v>16541000</v>
      </c>
      <c r="W282" s="7" t="s">
        <v>5309</v>
      </c>
      <c r="X282" s="203">
        <v>14</v>
      </c>
      <c r="Y282" s="203">
        <v>65</v>
      </c>
      <c r="Z282" s="203">
        <v>1</v>
      </c>
      <c r="AA282" s="203">
        <v>2</v>
      </c>
      <c r="AB282" s="203">
        <v>0</v>
      </c>
      <c r="AC282" s="203">
        <v>0</v>
      </c>
    </row>
    <row r="283" spans="13:29" x14ac:dyDescent="0.2">
      <c r="M283" s="17"/>
      <c r="N283" s="17"/>
      <c r="Q283" s="7">
        <v>4227</v>
      </c>
      <c r="R283" s="7">
        <v>11910</v>
      </c>
      <c r="S283" s="7" t="s">
        <v>2066</v>
      </c>
      <c r="T283" s="6">
        <v>38435004</v>
      </c>
      <c r="U283" s="6" t="s">
        <v>5355</v>
      </c>
      <c r="V283" s="7">
        <v>16560000</v>
      </c>
      <c r="W283" s="7" t="s">
        <v>1025</v>
      </c>
      <c r="X283" s="203">
        <v>14</v>
      </c>
      <c r="Y283" s="203">
        <v>65</v>
      </c>
      <c r="Z283" s="203">
        <v>1</v>
      </c>
      <c r="AA283" s="203">
        <v>3</v>
      </c>
      <c r="AB283" s="203">
        <v>0</v>
      </c>
      <c r="AC283" s="203">
        <v>0</v>
      </c>
    </row>
    <row r="284" spans="13:29" x14ac:dyDescent="0.2">
      <c r="M284" s="17"/>
      <c r="N284" s="17"/>
      <c r="Q284" s="7">
        <v>6773</v>
      </c>
      <c r="R284" s="7">
        <v>13320</v>
      </c>
      <c r="S284" s="7" t="s">
        <v>2067</v>
      </c>
      <c r="T284" s="6">
        <v>38435022</v>
      </c>
      <c r="U284" s="6" t="s">
        <v>5356</v>
      </c>
      <c r="V284" s="7">
        <v>16560003</v>
      </c>
      <c r="W284" s="7" t="s">
        <v>5310</v>
      </c>
      <c r="X284" s="203">
        <v>14</v>
      </c>
      <c r="Y284" s="203">
        <v>65</v>
      </c>
      <c r="Z284" s="203">
        <v>1</v>
      </c>
      <c r="AA284" s="203">
        <v>3</v>
      </c>
      <c r="AB284" s="203">
        <v>0</v>
      </c>
      <c r="AC284" s="203">
        <v>0</v>
      </c>
    </row>
    <row r="285" spans="13:29" x14ac:dyDescent="0.2">
      <c r="M285" s="17"/>
      <c r="N285" s="17"/>
      <c r="R285" s="7">
        <v>11920</v>
      </c>
      <c r="S285" s="7" t="s">
        <v>2068</v>
      </c>
      <c r="T285" s="6">
        <v>38435013</v>
      </c>
      <c r="U285" s="6" t="s">
        <v>5357</v>
      </c>
      <c r="V285" s="7">
        <v>16560001</v>
      </c>
      <c r="W285" s="7" t="s">
        <v>5311</v>
      </c>
      <c r="X285" s="203">
        <v>14</v>
      </c>
      <c r="Y285" s="203">
        <v>65</v>
      </c>
      <c r="Z285" s="203">
        <v>1</v>
      </c>
      <c r="AA285" s="203">
        <v>3</v>
      </c>
      <c r="AB285" s="203">
        <v>0</v>
      </c>
      <c r="AC285" s="203">
        <v>0</v>
      </c>
    </row>
    <row r="286" spans="13:29" x14ac:dyDescent="0.2">
      <c r="M286" s="17"/>
      <c r="N286" s="17"/>
      <c r="Q286" s="7">
        <v>3781</v>
      </c>
      <c r="R286" s="7">
        <v>16001</v>
      </c>
      <c r="S286" s="7" t="s">
        <v>1313</v>
      </c>
      <c r="T286" s="6">
        <v>38435005</v>
      </c>
      <c r="U286" s="6" t="s">
        <v>5358</v>
      </c>
      <c r="V286" s="7">
        <v>16560002</v>
      </c>
      <c r="W286" s="7" t="s">
        <v>5312</v>
      </c>
      <c r="X286" s="203">
        <v>14</v>
      </c>
      <c r="Y286" s="203">
        <v>65</v>
      </c>
      <c r="Z286" s="203">
        <v>1</v>
      </c>
      <c r="AA286" s="203">
        <v>3</v>
      </c>
      <c r="AB286" s="203">
        <v>0</v>
      </c>
      <c r="AC286" s="203">
        <v>0</v>
      </c>
    </row>
    <row r="287" spans="13:29" x14ac:dyDescent="0.2">
      <c r="M287" s="17"/>
      <c r="N287" s="17"/>
      <c r="R287" s="7">
        <v>16521</v>
      </c>
      <c r="S287" s="7" t="s">
        <v>4715</v>
      </c>
      <c r="T287" s="6">
        <v>38435035</v>
      </c>
      <c r="U287" s="6" t="s">
        <v>5359</v>
      </c>
      <c r="V287" s="7">
        <v>16120000</v>
      </c>
      <c r="W287" s="7" t="s">
        <v>3855</v>
      </c>
      <c r="X287" s="203">
        <v>14</v>
      </c>
      <c r="Y287" s="203">
        <v>65</v>
      </c>
      <c r="Z287" s="203">
        <v>1</v>
      </c>
      <c r="AA287" s="203">
        <v>2</v>
      </c>
      <c r="AB287" s="203">
        <v>0</v>
      </c>
      <c r="AC287" s="203">
        <v>0</v>
      </c>
    </row>
    <row r="288" spans="13:29" x14ac:dyDescent="0.2">
      <c r="M288" s="17"/>
      <c r="N288" s="17"/>
      <c r="Q288" s="7">
        <v>5402</v>
      </c>
      <c r="R288" s="7">
        <v>14541</v>
      </c>
      <c r="S288" s="7" t="s">
        <v>778</v>
      </c>
      <c r="T288" s="6">
        <v>38435009</v>
      </c>
      <c r="U288" s="6" t="s">
        <v>5360</v>
      </c>
      <c r="V288" s="7">
        <v>16110001</v>
      </c>
      <c r="W288" s="7" t="s">
        <v>5313</v>
      </c>
      <c r="X288" s="203">
        <v>14</v>
      </c>
      <c r="Y288" s="203">
        <v>65</v>
      </c>
      <c r="Z288" s="203">
        <v>1</v>
      </c>
      <c r="AA288" s="203">
        <v>3</v>
      </c>
      <c r="AB288" s="203">
        <v>0</v>
      </c>
      <c r="AC288" s="203">
        <v>0</v>
      </c>
    </row>
    <row r="289" spans="13:29" x14ac:dyDescent="0.2">
      <c r="M289" s="17"/>
      <c r="N289" s="17"/>
      <c r="Q289" s="7">
        <v>5281</v>
      </c>
      <c r="R289" s="7">
        <v>11904</v>
      </c>
      <c r="S289" s="7" t="s">
        <v>1317</v>
      </c>
      <c r="T289" s="6">
        <v>38435006</v>
      </c>
      <c r="U289" s="6" t="s">
        <v>5361</v>
      </c>
      <c r="V289" s="7">
        <v>16110002</v>
      </c>
      <c r="W289" s="7" t="s">
        <v>5314</v>
      </c>
      <c r="X289" s="203">
        <v>14</v>
      </c>
      <c r="Y289" s="203">
        <v>65</v>
      </c>
      <c r="Z289" s="203">
        <v>1</v>
      </c>
      <c r="AA289" s="203">
        <v>3</v>
      </c>
      <c r="AB289" s="203">
        <v>0</v>
      </c>
      <c r="AC289" s="203">
        <v>0</v>
      </c>
    </row>
    <row r="290" spans="13:29" x14ac:dyDescent="0.2">
      <c r="M290" s="17"/>
      <c r="N290" s="17"/>
      <c r="Q290" s="7">
        <v>2513</v>
      </c>
      <c r="R290" s="7">
        <v>13722</v>
      </c>
      <c r="S290" s="7" t="s">
        <v>1320</v>
      </c>
      <c r="T290" s="6">
        <v>38435010</v>
      </c>
      <c r="U290" s="6" t="s">
        <v>5362</v>
      </c>
      <c r="V290" s="7">
        <v>16110000</v>
      </c>
      <c r="W290" s="7" t="s">
        <v>4272</v>
      </c>
      <c r="X290" s="203">
        <v>14</v>
      </c>
      <c r="Y290" s="203">
        <v>65</v>
      </c>
      <c r="Z290" s="203">
        <v>1</v>
      </c>
      <c r="AA290" s="203">
        <v>3</v>
      </c>
      <c r="AB290" s="203">
        <v>0</v>
      </c>
      <c r="AC290" s="203">
        <v>0</v>
      </c>
    </row>
    <row r="291" spans="13:29" x14ac:dyDescent="0.2">
      <c r="M291" s="17"/>
      <c r="N291" s="17"/>
      <c r="R291" s="7">
        <v>11914</v>
      </c>
      <c r="S291" s="7" t="s">
        <v>2998</v>
      </c>
      <c r="T291" s="6">
        <v>38435016</v>
      </c>
      <c r="U291" s="6" t="s">
        <v>5363</v>
      </c>
      <c r="V291" s="7">
        <v>31050000</v>
      </c>
      <c r="W291" s="7" t="s">
        <v>3856</v>
      </c>
      <c r="X291" s="203">
        <v>14</v>
      </c>
      <c r="Y291" s="203">
        <v>65</v>
      </c>
      <c r="Z291" s="203">
        <v>1</v>
      </c>
      <c r="AA291" s="203">
        <v>2</v>
      </c>
      <c r="AB291" s="203">
        <v>0</v>
      </c>
      <c r="AC291" s="203">
        <v>0</v>
      </c>
    </row>
    <row r="292" spans="13:29" x14ac:dyDescent="0.2">
      <c r="M292" s="17"/>
      <c r="N292" s="17"/>
      <c r="R292" s="7">
        <v>11915</v>
      </c>
      <c r="S292" s="7" t="s">
        <v>780</v>
      </c>
      <c r="T292" s="6">
        <v>38435039</v>
      </c>
      <c r="U292" s="6" t="s">
        <v>5364</v>
      </c>
      <c r="V292" s="7">
        <v>33460000</v>
      </c>
      <c r="W292" s="7" t="s">
        <v>4488</v>
      </c>
      <c r="X292" s="203">
        <v>14</v>
      </c>
      <c r="Y292" s="203">
        <v>65</v>
      </c>
      <c r="Z292" s="203">
        <v>1</v>
      </c>
      <c r="AA292" s="203">
        <v>3</v>
      </c>
      <c r="AB292" s="203">
        <v>0</v>
      </c>
      <c r="AC292" s="203">
        <v>0</v>
      </c>
    </row>
    <row r="293" spans="13:29" x14ac:dyDescent="0.2">
      <c r="M293" s="17"/>
      <c r="N293" s="17"/>
      <c r="Q293" s="7">
        <v>4002</v>
      </c>
      <c r="R293" s="7">
        <v>11916</v>
      </c>
      <c r="S293" s="7" t="s">
        <v>781</v>
      </c>
      <c r="T293" s="6">
        <v>38435015</v>
      </c>
      <c r="U293" s="6" t="s">
        <v>5365</v>
      </c>
      <c r="V293" s="7">
        <v>40420000</v>
      </c>
      <c r="W293" s="7" t="s">
        <v>5594</v>
      </c>
      <c r="X293" s="203">
        <v>14</v>
      </c>
      <c r="Y293" s="203">
        <v>65</v>
      </c>
      <c r="Z293" s="203">
        <v>1</v>
      </c>
      <c r="AA293" s="203">
        <v>4</v>
      </c>
      <c r="AB293" s="203">
        <v>0</v>
      </c>
      <c r="AC293" s="203">
        <v>0</v>
      </c>
    </row>
    <row r="294" spans="13:29" x14ac:dyDescent="0.2">
      <c r="M294" s="17"/>
      <c r="N294" s="17"/>
      <c r="R294" s="7">
        <v>11917</v>
      </c>
      <c r="S294" s="7" t="s">
        <v>2999</v>
      </c>
      <c r="T294" s="6">
        <v>38435001</v>
      </c>
      <c r="U294" s="6" t="s">
        <v>5366</v>
      </c>
      <c r="V294" s="7">
        <v>33660000</v>
      </c>
      <c r="W294" s="7" t="s">
        <v>3857</v>
      </c>
      <c r="X294" s="203">
        <v>14</v>
      </c>
      <c r="Y294" s="203">
        <v>65</v>
      </c>
      <c r="Z294" s="203">
        <v>1</v>
      </c>
      <c r="AA294" s="203">
        <v>3</v>
      </c>
      <c r="AB294" s="203">
        <v>0</v>
      </c>
      <c r="AC294" s="203">
        <v>0</v>
      </c>
    </row>
    <row r="295" spans="13:29" x14ac:dyDescent="0.2">
      <c r="M295" s="17"/>
      <c r="N295" s="17"/>
      <c r="Q295" s="7">
        <v>4721</v>
      </c>
      <c r="R295" s="7">
        <v>15443</v>
      </c>
      <c r="S295" s="7" t="s">
        <v>782</v>
      </c>
      <c r="T295" s="6">
        <v>38435034</v>
      </c>
      <c r="U295" s="6" t="s">
        <v>5367</v>
      </c>
      <c r="V295" s="7">
        <v>27380000</v>
      </c>
      <c r="W295" s="7" t="s">
        <v>5315</v>
      </c>
      <c r="X295" s="203">
        <v>14</v>
      </c>
      <c r="Y295" s="203">
        <v>65</v>
      </c>
      <c r="Z295" s="203">
        <v>1</v>
      </c>
      <c r="AA295" s="203">
        <v>3</v>
      </c>
      <c r="AB295" s="203">
        <v>0</v>
      </c>
      <c r="AC295" s="203">
        <v>0</v>
      </c>
    </row>
    <row r="296" spans="13:29" x14ac:dyDescent="0.2">
      <c r="M296" s="17"/>
      <c r="N296" s="17"/>
      <c r="R296" s="7">
        <v>16364</v>
      </c>
      <c r="S296" s="7" t="s">
        <v>4716</v>
      </c>
      <c r="T296" s="6">
        <v>38435000</v>
      </c>
      <c r="U296" s="6" t="s">
        <v>4280</v>
      </c>
      <c r="V296" s="7">
        <v>34071000</v>
      </c>
      <c r="W296" s="7" t="s">
        <v>1027</v>
      </c>
      <c r="X296" s="203">
        <v>14</v>
      </c>
      <c r="Y296" s="203">
        <v>65</v>
      </c>
      <c r="Z296" s="203">
        <v>1</v>
      </c>
      <c r="AA296" s="203">
        <v>4</v>
      </c>
      <c r="AB296" s="203">
        <v>0</v>
      </c>
      <c r="AC296" s="203">
        <v>0</v>
      </c>
    </row>
    <row r="297" spans="13:29" x14ac:dyDescent="0.2">
      <c r="R297" s="7">
        <v>11918</v>
      </c>
      <c r="S297" s="7" t="s">
        <v>3000</v>
      </c>
      <c r="T297" s="6">
        <v>42360000</v>
      </c>
      <c r="U297" s="6" t="s">
        <v>2264</v>
      </c>
      <c r="V297" s="7">
        <v>34070000</v>
      </c>
      <c r="W297" s="7" t="s">
        <v>5316</v>
      </c>
      <c r="X297" s="203">
        <v>14</v>
      </c>
      <c r="Y297" s="203">
        <v>65</v>
      </c>
      <c r="Z297" s="203">
        <v>1</v>
      </c>
      <c r="AA297" s="203">
        <v>4</v>
      </c>
      <c r="AB297" s="203">
        <v>0</v>
      </c>
      <c r="AC297" s="203">
        <v>0</v>
      </c>
    </row>
    <row r="298" spans="13:29" x14ac:dyDescent="0.2">
      <c r="R298" s="7">
        <v>11919</v>
      </c>
      <c r="S298" s="7" t="s">
        <v>3001</v>
      </c>
      <c r="T298" s="6">
        <v>42220000</v>
      </c>
      <c r="U298" s="6" t="s">
        <v>2265</v>
      </c>
      <c r="V298" s="7">
        <v>27391000</v>
      </c>
      <c r="W298" s="7" t="s">
        <v>1028</v>
      </c>
      <c r="X298" s="203">
        <v>14</v>
      </c>
      <c r="Y298" s="203">
        <v>65</v>
      </c>
      <c r="Z298" s="203">
        <v>1</v>
      </c>
      <c r="AA298" s="203">
        <v>4</v>
      </c>
      <c r="AB298" s="203">
        <v>0</v>
      </c>
      <c r="AC298" s="203">
        <v>0</v>
      </c>
    </row>
    <row r="299" spans="13:29" x14ac:dyDescent="0.2">
      <c r="R299" s="7">
        <v>11183</v>
      </c>
      <c r="S299" s="7" t="s">
        <v>3002</v>
      </c>
      <c r="T299" s="6">
        <v>42330000</v>
      </c>
      <c r="U299" s="6" t="s">
        <v>3723</v>
      </c>
      <c r="V299" s="7">
        <v>27390000</v>
      </c>
      <c r="W299" s="7" t="s">
        <v>5595</v>
      </c>
      <c r="X299" s="203">
        <v>14</v>
      </c>
      <c r="Y299" s="203">
        <v>65</v>
      </c>
      <c r="Z299" s="203">
        <v>1</v>
      </c>
      <c r="AA299" s="203">
        <v>4</v>
      </c>
      <c r="AB299" s="203">
        <v>0</v>
      </c>
      <c r="AC299" s="203">
        <v>0</v>
      </c>
    </row>
    <row r="300" spans="13:29" x14ac:dyDescent="0.2">
      <c r="R300" s="7">
        <v>11896</v>
      </c>
      <c r="S300" s="7" t="s">
        <v>3003</v>
      </c>
      <c r="T300" s="6">
        <v>42331000</v>
      </c>
      <c r="U300" s="6" t="s">
        <v>5368</v>
      </c>
      <c r="V300" s="7">
        <v>16710000</v>
      </c>
      <c r="W300" s="7" t="s">
        <v>943</v>
      </c>
      <c r="X300" s="203">
        <v>14</v>
      </c>
      <c r="Y300" s="203">
        <v>65</v>
      </c>
      <c r="Z300" s="203">
        <v>1</v>
      </c>
      <c r="AA300" s="203">
        <v>3</v>
      </c>
      <c r="AB300" s="203">
        <v>0</v>
      </c>
      <c r="AC300" s="203">
        <v>0</v>
      </c>
    </row>
    <row r="301" spans="13:29" x14ac:dyDescent="0.2">
      <c r="Q301" s="7">
        <v>2764</v>
      </c>
      <c r="R301" s="7">
        <v>13827</v>
      </c>
      <c r="S301" s="7" t="s">
        <v>784</v>
      </c>
      <c r="T301" s="6">
        <v>44260000</v>
      </c>
      <c r="U301" s="6" t="s">
        <v>3147</v>
      </c>
      <c r="V301" s="7">
        <v>19600000</v>
      </c>
      <c r="W301" s="7" t="s">
        <v>4489</v>
      </c>
      <c r="X301" s="203">
        <v>14</v>
      </c>
      <c r="Y301" s="203">
        <v>65</v>
      </c>
      <c r="Z301" s="203">
        <v>1</v>
      </c>
      <c r="AA301" s="203">
        <v>4</v>
      </c>
      <c r="AB301" s="203">
        <v>0</v>
      </c>
      <c r="AC301" s="203">
        <v>0</v>
      </c>
    </row>
    <row r="302" spans="13:29" x14ac:dyDescent="0.2">
      <c r="Q302" s="7">
        <v>371</v>
      </c>
      <c r="R302" s="7">
        <v>15042</v>
      </c>
      <c r="S302" s="7" t="s">
        <v>783</v>
      </c>
      <c r="T302" s="6">
        <v>33260000</v>
      </c>
      <c r="U302" s="6" t="s">
        <v>5369</v>
      </c>
      <c r="V302" s="7">
        <v>44050000</v>
      </c>
      <c r="W302" s="7" t="s">
        <v>3583</v>
      </c>
      <c r="X302" s="203">
        <v>14</v>
      </c>
      <c r="Y302" s="203">
        <v>65</v>
      </c>
      <c r="Z302" s="203">
        <v>1</v>
      </c>
      <c r="AA302" s="203">
        <v>4</v>
      </c>
      <c r="AB302" s="203">
        <v>90</v>
      </c>
      <c r="AC302" s="203">
        <v>0</v>
      </c>
    </row>
    <row r="303" spans="13:29" x14ac:dyDescent="0.2">
      <c r="R303" s="7">
        <v>11382</v>
      </c>
      <c r="S303" s="7" t="s">
        <v>3004</v>
      </c>
      <c r="T303" s="6">
        <v>21080000</v>
      </c>
      <c r="U303" s="6" t="s">
        <v>5370</v>
      </c>
      <c r="V303" s="7">
        <v>44030000</v>
      </c>
      <c r="W303" s="7" t="s">
        <v>3842</v>
      </c>
      <c r="X303" s="203">
        <v>14</v>
      </c>
      <c r="Y303" s="203">
        <v>65</v>
      </c>
      <c r="Z303" s="203">
        <v>1</v>
      </c>
      <c r="AA303" s="203">
        <v>2</v>
      </c>
      <c r="AB303" s="203">
        <v>0</v>
      </c>
      <c r="AC303" s="203">
        <v>0</v>
      </c>
    </row>
    <row r="304" spans="13:29" x14ac:dyDescent="0.2">
      <c r="Q304" s="7">
        <v>2445</v>
      </c>
      <c r="R304" s="7">
        <v>11911</v>
      </c>
      <c r="S304" s="7" t="s">
        <v>787</v>
      </c>
      <c r="T304" s="6">
        <v>29760000</v>
      </c>
      <c r="U304" s="6" t="s">
        <v>2043</v>
      </c>
      <c r="V304" s="7">
        <v>44010000</v>
      </c>
      <c r="W304" s="7" t="s">
        <v>2263</v>
      </c>
      <c r="X304" s="203">
        <v>14</v>
      </c>
      <c r="Y304" s="203">
        <v>65</v>
      </c>
      <c r="Z304" s="203">
        <v>1</v>
      </c>
      <c r="AA304" s="203">
        <v>3</v>
      </c>
      <c r="AB304" s="203">
        <v>0</v>
      </c>
      <c r="AC304" s="203">
        <v>0</v>
      </c>
    </row>
    <row r="305" spans="17:29" x14ac:dyDescent="0.2">
      <c r="Q305" s="7">
        <v>603</v>
      </c>
      <c r="R305" s="7">
        <v>15168</v>
      </c>
      <c r="S305" s="7" t="s">
        <v>788</v>
      </c>
      <c r="T305" s="6">
        <v>13135000</v>
      </c>
      <c r="U305" s="6" t="s">
        <v>3150</v>
      </c>
      <c r="V305" s="7">
        <v>48510000</v>
      </c>
      <c r="W305" s="7" t="s">
        <v>3858</v>
      </c>
      <c r="X305" s="203">
        <v>14</v>
      </c>
      <c r="Y305" s="203">
        <v>65</v>
      </c>
      <c r="Z305" s="203">
        <v>1</v>
      </c>
      <c r="AA305" s="203">
        <v>1</v>
      </c>
      <c r="AB305" s="203">
        <v>0</v>
      </c>
      <c r="AC305" s="203">
        <v>0</v>
      </c>
    </row>
    <row r="306" spans="17:29" x14ac:dyDescent="0.2">
      <c r="R306" s="7">
        <v>11889</v>
      </c>
      <c r="S306" s="7" t="s">
        <v>3005</v>
      </c>
      <c r="T306" s="6">
        <v>13130000</v>
      </c>
      <c r="U306" s="6" t="s">
        <v>3151</v>
      </c>
      <c r="V306" s="7">
        <v>50901200</v>
      </c>
      <c r="W306" s="7" t="s">
        <v>944</v>
      </c>
      <c r="X306" s="203">
        <v>14</v>
      </c>
      <c r="Y306" s="203">
        <v>65</v>
      </c>
      <c r="Z306" s="203">
        <v>1</v>
      </c>
      <c r="AA306" s="203">
        <v>4</v>
      </c>
      <c r="AB306" s="203">
        <v>0</v>
      </c>
      <c r="AC306" s="203">
        <v>99</v>
      </c>
    </row>
    <row r="307" spans="17:29" x14ac:dyDescent="0.2">
      <c r="R307" s="7">
        <v>11890</v>
      </c>
      <c r="S307" s="7" t="s">
        <v>3006</v>
      </c>
      <c r="T307" s="6">
        <v>15051000</v>
      </c>
      <c r="U307" s="6" t="s">
        <v>2044</v>
      </c>
      <c r="V307" s="7">
        <v>40500000</v>
      </c>
      <c r="W307" s="7" t="s">
        <v>4490</v>
      </c>
      <c r="X307" s="203">
        <v>14</v>
      </c>
      <c r="Y307" s="203">
        <v>65</v>
      </c>
      <c r="Z307" s="203">
        <v>1</v>
      </c>
      <c r="AA307" s="203">
        <v>3</v>
      </c>
      <c r="AB307" s="203">
        <v>0</v>
      </c>
      <c r="AC307" s="203">
        <v>0</v>
      </c>
    </row>
    <row r="308" spans="17:29" x14ac:dyDescent="0.2">
      <c r="Q308" s="7">
        <v>2063</v>
      </c>
      <c r="R308" s="7">
        <v>14103</v>
      </c>
      <c r="S308" s="7" t="s">
        <v>1505</v>
      </c>
      <c r="T308" s="6">
        <v>14160001</v>
      </c>
      <c r="U308" s="6" t="s">
        <v>5371</v>
      </c>
      <c r="V308" s="7">
        <v>40550000</v>
      </c>
      <c r="W308" s="7" t="s">
        <v>4491</v>
      </c>
      <c r="X308" s="203">
        <v>14</v>
      </c>
      <c r="Y308" s="203">
        <v>65</v>
      </c>
      <c r="Z308" s="203">
        <v>1</v>
      </c>
      <c r="AA308" s="203">
        <v>2</v>
      </c>
      <c r="AB308" s="203">
        <v>0</v>
      </c>
      <c r="AC308" s="203">
        <v>0</v>
      </c>
    </row>
    <row r="309" spans="17:29" x14ac:dyDescent="0.2">
      <c r="R309" s="7">
        <v>11891</v>
      </c>
      <c r="S309" s="7" t="s">
        <v>1506</v>
      </c>
      <c r="T309" s="6">
        <v>14160002</v>
      </c>
      <c r="U309" s="6" t="s">
        <v>5372</v>
      </c>
      <c r="V309" s="7">
        <v>18040000</v>
      </c>
      <c r="W309" s="7" t="s">
        <v>5596</v>
      </c>
      <c r="X309" s="203">
        <v>14</v>
      </c>
      <c r="Y309" s="203">
        <v>65</v>
      </c>
      <c r="Z309" s="203">
        <v>1</v>
      </c>
      <c r="AA309" s="203">
        <v>2</v>
      </c>
      <c r="AB309" s="203">
        <v>0</v>
      </c>
      <c r="AC309" s="203">
        <v>0</v>
      </c>
    </row>
    <row r="310" spans="17:29" x14ac:dyDescent="0.2">
      <c r="Q310" s="7">
        <v>6054</v>
      </c>
      <c r="R310" s="7">
        <v>11892</v>
      </c>
      <c r="S310" s="7" t="s">
        <v>1507</v>
      </c>
      <c r="T310" s="6">
        <v>14160003</v>
      </c>
      <c r="U310" s="6" t="s">
        <v>5373</v>
      </c>
      <c r="V310" s="7">
        <v>27055000</v>
      </c>
      <c r="W310" s="7" t="s">
        <v>4492</v>
      </c>
      <c r="X310" s="203">
        <v>14</v>
      </c>
      <c r="Y310" s="203">
        <v>65</v>
      </c>
      <c r="Z310" s="203">
        <v>1</v>
      </c>
      <c r="AA310" s="203">
        <v>4</v>
      </c>
      <c r="AB310" s="203">
        <v>0</v>
      </c>
      <c r="AC310" s="203">
        <v>0</v>
      </c>
    </row>
    <row r="311" spans="17:29" x14ac:dyDescent="0.2">
      <c r="Q311" s="7">
        <v>2765</v>
      </c>
      <c r="R311" s="7">
        <v>13828</v>
      </c>
      <c r="S311" s="7" t="s">
        <v>2327</v>
      </c>
      <c r="T311" s="6">
        <v>14120000</v>
      </c>
      <c r="U311" s="6" t="s">
        <v>5374</v>
      </c>
      <c r="V311" s="7">
        <v>28910000</v>
      </c>
      <c r="W311" s="7" t="s">
        <v>945</v>
      </c>
      <c r="X311" s="203">
        <v>14</v>
      </c>
      <c r="Y311" s="203">
        <v>65</v>
      </c>
      <c r="Z311" s="203">
        <v>1</v>
      </c>
      <c r="AA311" s="203">
        <v>3</v>
      </c>
      <c r="AB311" s="203">
        <v>0</v>
      </c>
      <c r="AC311" s="203">
        <v>0</v>
      </c>
    </row>
    <row r="312" spans="17:29" x14ac:dyDescent="0.2">
      <c r="Q312" s="7">
        <v>5151</v>
      </c>
      <c r="R312" s="7">
        <v>14939</v>
      </c>
      <c r="S312" s="7" t="s">
        <v>2328</v>
      </c>
      <c r="T312" s="6">
        <v>39130001</v>
      </c>
      <c r="U312" s="6" t="s">
        <v>5375</v>
      </c>
      <c r="V312" s="7">
        <v>28910002</v>
      </c>
      <c r="W312" s="7" t="s">
        <v>5317</v>
      </c>
      <c r="X312" s="203">
        <v>14</v>
      </c>
      <c r="Y312" s="203">
        <v>65</v>
      </c>
      <c r="Z312" s="203">
        <v>1</v>
      </c>
      <c r="AA312" s="203">
        <v>3</v>
      </c>
      <c r="AB312" s="203">
        <v>0</v>
      </c>
      <c r="AC312" s="203">
        <v>0</v>
      </c>
    </row>
    <row r="313" spans="17:29" x14ac:dyDescent="0.2">
      <c r="R313" s="7">
        <v>16425</v>
      </c>
      <c r="S313" s="7" t="s">
        <v>4717</v>
      </c>
      <c r="T313" s="6">
        <v>39130011</v>
      </c>
      <c r="U313" s="6" t="s">
        <v>5376</v>
      </c>
      <c r="V313" s="7">
        <v>28910001</v>
      </c>
      <c r="W313" s="7" t="s">
        <v>5318</v>
      </c>
      <c r="X313" s="203">
        <v>14</v>
      </c>
      <c r="Y313" s="203">
        <v>65</v>
      </c>
      <c r="Z313" s="203">
        <v>1</v>
      </c>
      <c r="AA313" s="203">
        <v>3</v>
      </c>
      <c r="AB313" s="203">
        <v>0</v>
      </c>
      <c r="AC313" s="203">
        <v>0</v>
      </c>
    </row>
    <row r="314" spans="17:29" x14ac:dyDescent="0.2">
      <c r="R314" s="7">
        <v>11353</v>
      </c>
      <c r="S314" s="7" t="s">
        <v>3007</v>
      </c>
      <c r="T314" s="6">
        <v>39130012</v>
      </c>
      <c r="U314" s="6" t="s">
        <v>5377</v>
      </c>
      <c r="V314" s="7">
        <v>26870000</v>
      </c>
      <c r="W314" s="7" t="s">
        <v>946</v>
      </c>
      <c r="X314" s="203">
        <v>14</v>
      </c>
      <c r="Y314" s="203">
        <v>65</v>
      </c>
      <c r="Z314" s="203">
        <v>1</v>
      </c>
      <c r="AA314" s="203">
        <v>3</v>
      </c>
      <c r="AB314" s="203">
        <v>0</v>
      </c>
      <c r="AC314" s="203">
        <v>0</v>
      </c>
    </row>
    <row r="315" spans="17:29" x14ac:dyDescent="0.2">
      <c r="Q315" s="7">
        <v>5903</v>
      </c>
      <c r="R315" s="7">
        <v>14756</v>
      </c>
      <c r="S315" s="7" t="s">
        <v>2329</v>
      </c>
      <c r="T315" s="6">
        <v>39130020</v>
      </c>
      <c r="U315" s="6" t="s">
        <v>5378</v>
      </c>
      <c r="V315" s="7">
        <v>19055000</v>
      </c>
      <c r="W315" s="7" t="s">
        <v>5319</v>
      </c>
      <c r="X315" s="203">
        <v>14</v>
      </c>
      <c r="Y315" s="203">
        <v>65</v>
      </c>
      <c r="Z315" s="203">
        <v>1</v>
      </c>
      <c r="AA315" s="203">
        <v>4</v>
      </c>
      <c r="AB315" s="203">
        <v>0</v>
      </c>
      <c r="AC315" s="203">
        <v>0</v>
      </c>
    </row>
    <row r="316" spans="17:29" x14ac:dyDescent="0.2">
      <c r="R316" s="7">
        <v>11887</v>
      </c>
      <c r="S316" s="7" t="s">
        <v>2330</v>
      </c>
      <c r="T316" s="6">
        <v>39130017</v>
      </c>
      <c r="U316" s="6" t="s">
        <v>5379</v>
      </c>
      <c r="V316" s="7">
        <v>33840000</v>
      </c>
      <c r="W316" s="7" t="s">
        <v>947</v>
      </c>
      <c r="X316" s="203">
        <v>14</v>
      </c>
      <c r="Y316" s="203">
        <v>65</v>
      </c>
      <c r="Z316" s="203">
        <v>1</v>
      </c>
      <c r="AA316" s="203">
        <v>3</v>
      </c>
      <c r="AB316" s="203">
        <v>0</v>
      </c>
      <c r="AC316" s="203">
        <v>0</v>
      </c>
    </row>
    <row r="317" spans="17:29" x14ac:dyDescent="0.2">
      <c r="R317" s="7">
        <v>11897</v>
      </c>
      <c r="S317" s="7" t="s">
        <v>3008</v>
      </c>
      <c r="T317" s="6">
        <v>39130003</v>
      </c>
      <c r="U317" s="6" t="s">
        <v>5380</v>
      </c>
      <c r="V317" s="7">
        <v>33810000</v>
      </c>
      <c r="W317" s="7" t="s">
        <v>948</v>
      </c>
      <c r="X317" s="203">
        <v>14</v>
      </c>
      <c r="Y317" s="203">
        <v>65</v>
      </c>
      <c r="Z317" s="203">
        <v>1</v>
      </c>
      <c r="AA317" s="203">
        <v>3</v>
      </c>
      <c r="AB317" s="203">
        <v>0</v>
      </c>
      <c r="AC317" s="203">
        <v>0</v>
      </c>
    </row>
    <row r="318" spans="17:29" x14ac:dyDescent="0.2">
      <c r="R318" s="7">
        <v>11898</v>
      </c>
      <c r="S318" s="7" t="s">
        <v>1282</v>
      </c>
      <c r="T318" s="6">
        <v>39130018</v>
      </c>
      <c r="U318" s="6" t="s">
        <v>5381</v>
      </c>
      <c r="V318" s="7">
        <v>33850000</v>
      </c>
      <c r="W318" s="7" t="s">
        <v>5597</v>
      </c>
      <c r="X318" s="203">
        <v>14</v>
      </c>
      <c r="Y318" s="203">
        <v>65</v>
      </c>
      <c r="Z318" s="203">
        <v>1</v>
      </c>
      <c r="AA318" s="203">
        <v>3</v>
      </c>
      <c r="AB318" s="203">
        <v>0</v>
      </c>
      <c r="AC318" s="203">
        <v>0</v>
      </c>
    </row>
    <row r="319" spans="17:29" x14ac:dyDescent="0.2">
      <c r="Q319" s="7">
        <v>242</v>
      </c>
      <c r="R319" s="7">
        <v>13690</v>
      </c>
      <c r="S319" s="7" t="s">
        <v>1517</v>
      </c>
      <c r="T319" s="6">
        <v>39070017</v>
      </c>
      <c r="U319" s="6" t="s">
        <v>5382</v>
      </c>
      <c r="V319" s="7">
        <v>33820000</v>
      </c>
      <c r="W319" s="7" t="s">
        <v>949</v>
      </c>
      <c r="X319" s="203">
        <v>14</v>
      </c>
      <c r="Y319" s="203">
        <v>65</v>
      </c>
      <c r="Z319" s="203">
        <v>1</v>
      </c>
      <c r="AA319" s="203">
        <v>3</v>
      </c>
      <c r="AB319" s="203">
        <v>0</v>
      </c>
      <c r="AC319" s="203">
        <v>0</v>
      </c>
    </row>
    <row r="320" spans="17:29" x14ac:dyDescent="0.2">
      <c r="Q320" s="7">
        <v>4024</v>
      </c>
      <c r="R320" s="7">
        <v>11899</v>
      </c>
      <c r="S320" s="7" t="s">
        <v>1521</v>
      </c>
      <c r="T320" s="6">
        <v>39070005</v>
      </c>
      <c r="U320" s="6" t="s">
        <v>5383</v>
      </c>
      <c r="V320" s="7">
        <v>29220003</v>
      </c>
      <c r="W320" s="7" t="s">
        <v>5598</v>
      </c>
      <c r="X320" s="203">
        <v>14</v>
      </c>
      <c r="Y320" s="203">
        <v>65</v>
      </c>
      <c r="Z320" s="203">
        <v>1</v>
      </c>
      <c r="AA320" s="203">
        <v>4</v>
      </c>
      <c r="AB320" s="203">
        <v>0</v>
      </c>
      <c r="AC320" s="203">
        <v>0</v>
      </c>
    </row>
    <row r="321" spans="17:29" x14ac:dyDescent="0.2">
      <c r="R321" s="7">
        <v>11900</v>
      </c>
      <c r="S321" s="7" t="s">
        <v>1523</v>
      </c>
      <c r="T321" s="6">
        <v>39070007</v>
      </c>
      <c r="U321" s="6" t="s">
        <v>5384</v>
      </c>
      <c r="V321" s="7">
        <v>29220001</v>
      </c>
      <c r="W321" s="7" t="s">
        <v>5320</v>
      </c>
      <c r="X321" s="203">
        <v>14</v>
      </c>
      <c r="Y321" s="203">
        <v>65</v>
      </c>
      <c r="Z321" s="203">
        <v>1</v>
      </c>
      <c r="AA321" s="203">
        <v>4</v>
      </c>
      <c r="AB321" s="203">
        <v>0</v>
      </c>
      <c r="AC321" s="203">
        <v>0</v>
      </c>
    </row>
    <row r="322" spans="17:29" x14ac:dyDescent="0.2">
      <c r="Q322" s="7">
        <v>4092</v>
      </c>
      <c r="R322" s="7">
        <v>11901</v>
      </c>
      <c r="S322" s="7" t="s">
        <v>1524</v>
      </c>
      <c r="T322" s="6">
        <v>39070010</v>
      </c>
      <c r="U322" s="6" t="s">
        <v>5385</v>
      </c>
      <c r="V322" s="7">
        <v>29220002</v>
      </c>
      <c r="W322" s="7" t="s">
        <v>5321</v>
      </c>
      <c r="X322" s="203">
        <v>14</v>
      </c>
      <c r="Y322" s="203">
        <v>65</v>
      </c>
      <c r="Z322" s="203">
        <v>1</v>
      </c>
      <c r="AA322" s="203">
        <v>4</v>
      </c>
      <c r="AB322" s="203">
        <v>0</v>
      </c>
      <c r="AC322" s="203">
        <v>0</v>
      </c>
    </row>
    <row r="323" spans="17:29" x14ac:dyDescent="0.2">
      <c r="R323" s="7">
        <v>16468</v>
      </c>
      <c r="S323" s="7" t="s">
        <v>4718</v>
      </c>
      <c r="T323" s="6">
        <v>39070002</v>
      </c>
      <c r="U323" s="6" t="s">
        <v>5386</v>
      </c>
      <c r="V323" s="7">
        <v>29220099</v>
      </c>
      <c r="W323" s="7" t="s">
        <v>3716</v>
      </c>
      <c r="X323" s="203">
        <v>14</v>
      </c>
      <c r="Y323" s="203">
        <v>65</v>
      </c>
      <c r="Z323" s="203">
        <v>1</v>
      </c>
      <c r="AA323" s="203">
        <v>4</v>
      </c>
      <c r="AB323" s="203">
        <v>0</v>
      </c>
      <c r="AC323" s="203">
        <v>0</v>
      </c>
    </row>
    <row r="324" spans="17:29" x14ac:dyDescent="0.2">
      <c r="Q324" s="7">
        <v>4093</v>
      </c>
      <c r="R324" s="7">
        <v>11837</v>
      </c>
      <c r="S324" s="7" t="s">
        <v>761</v>
      </c>
      <c r="T324" s="6">
        <v>39070022</v>
      </c>
      <c r="U324" s="6" t="s">
        <v>5387</v>
      </c>
      <c r="V324" s="7">
        <v>23410000</v>
      </c>
      <c r="W324" s="7" t="s">
        <v>3859</v>
      </c>
      <c r="X324" s="203">
        <v>14</v>
      </c>
      <c r="Y324" s="203">
        <v>65</v>
      </c>
      <c r="Z324" s="203">
        <v>1</v>
      </c>
      <c r="AA324" s="203">
        <v>3</v>
      </c>
      <c r="AB324" s="203">
        <v>0</v>
      </c>
      <c r="AC324" s="203">
        <v>0</v>
      </c>
    </row>
    <row r="325" spans="17:29" x14ac:dyDescent="0.2">
      <c r="Q325" s="7">
        <v>4132</v>
      </c>
      <c r="R325" s="7">
        <v>11913</v>
      </c>
      <c r="S325" s="7" t="s">
        <v>762</v>
      </c>
      <c r="T325" s="6">
        <v>39070008</v>
      </c>
      <c r="U325" s="6" t="s">
        <v>5388</v>
      </c>
      <c r="V325" s="7">
        <v>18650000</v>
      </c>
      <c r="W325" s="7" t="s">
        <v>3860</v>
      </c>
      <c r="X325" s="203">
        <v>14</v>
      </c>
      <c r="Y325" s="203">
        <v>65</v>
      </c>
      <c r="Z325" s="203">
        <v>1</v>
      </c>
      <c r="AA325" s="203">
        <v>3</v>
      </c>
      <c r="AB325" s="203">
        <v>0</v>
      </c>
      <c r="AC325" s="203">
        <v>0</v>
      </c>
    </row>
    <row r="326" spans="17:29" x14ac:dyDescent="0.2">
      <c r="Q326" s="7">
        <v>2766</v>
      </c>
      <c r="R326" s="7">
        <v>13829</v>
      </c>
      <c r="S326" s="7" t="s">
        <v>764</v>
      </c>
      <c r="T326" s="6">
        <v>39070018</v>
      </c>
      <c r="U326" s="6" t="s">
        <v>5389</v>
      </c>
      <c r="V326" s="7">
        <v>29160000</v>
      </c>
      <c r="W326" s="7" t="s">
        <v>4273</v>
      </c>
      <c r="X326" s="203">
        <v>14</v>
      </c>
      <c r="Y326" s="203">
        <v>65</v>
      </c>
      <c r="Z326" s="203">
        <v>1</v>
      </c>
      <c r="AA326" s="203">
        <v>4</v>
      </c>
      <c r="AB326" s="203">
        <v>0</v>
      </c>
      <c r="AC326" s="203">
        <v>0</v>
      </c>
    </row>
    <row r="327" spans="17:29" x14ac:dyDescent="0.2">
      <c r="Q327" s="7">
        <v>4901</v>
      </c>
      <c r="R327" s="7">
        <v>15438</v>
      </c>
      <c r="S327" s="7" t="s">
        <v>765</v>
      </c>
      <c r="T327" s="6">
        <v>39070013</v>
      </c>
      <c r="U327" s="6" t="s">
        <v>5390</v>
      </c>
      <c r="V327" s="7">
        <v>29160002</v>
      </c>
      <c r="W327" s="7" t="s">
        <v>4274</v>
      </c>
      <c r="X327" s="203">
        <v>14</v>
      </c>
      <c r="Y327" s="203">
        <v>65</v>
      </c>
      <c r="Z327" s="203">
        <v>1</v>
      </c>
      <c r="AA327" s="203">
        <v>4</v>
      </c>
      <c r="AB327" s="203">
        <v>0</v>
      </c>
      <c r="AC327" s="203">
        <v>0</v>
      </c>
    </row>
    <row r="328" spans="17:29" x14ac:dyDescent="0.2">
      <c r="Q328" s="7">
        <v>4471</v>
      </c>
      <c r="R328" s="7">
        <v>15449</v>
      </c>
      <c r="S328" s="7" t="s">
        <v>767</v>
      </c>
      <c r="T328" s="6">
        <v>39070023</v>
      </c>
      <c r="U328" s="6" t="s">
        <v>5391</v>
      </c>
      <c r="V328" s="7">
        <v>29160001</v>
      </c>
      <c r="W328" s="7" t="s">
        <v>4275</v>
      </c>
      <c r="X328" s="203">
        <v>14</v>
      </c>
      <c r="Y328" s="203">
        <v>65</v>
      </c>
      <c r="Z328" s="203">
        <v>1</v>
      </c>
      <c r="AA328" s="203">
        <v>4</v>
      </c>
      <c r="AB328" s="203">
        <v>0</v>
      </c>
      <c r="AC328" s="203">
        <v>0</v>
      </c>
    </row>
    <row r="329" spans="17:29" x14ac:dyDescent="0.2">
      <c r="R329" s="7">
        <v>11805</v>
      </c>
      <c r="S329" s="7" t="s">
        <v>3009</v>
      </c>
      <c r="T329" s="6">
        <v>39070004</v>
      </c>
      <c r="U329" s="6" t="s">
        <v>5392</v>
      </c>
      <c r="V329" s="7">
        <v>18120000</v>
      </c>
      <c r="W329" s="7" t="s">
        <v>3861</v>
      </c>
      <c r="X329" s="203">
        <v>14</v>
      </c>
      <c r="Y329" s="203">
        <v>65</v>
      </c>
      <c r="Z329" s="203">
        <v>1</v>
      </c>
      <c r="AA329" s="203">
        <v>2</v>
      </c>
      <c r="AB329" s="203">
        <v>0</v>
      </c>
      <c r="AC329" s="203">
        <v>0</v>
      </c>
    </row>
    <row r="330" spans="17:29" x14ac:dyDescent="0.2">
      <c r="Q330" s="7">
        <v>5154</v>
      </c>
      <c r="R330" s="7">
        <v>11806</v>
      </c>
      <c r="S330" s="7" t="s">
        <v>768</v>
      </c>
      <c r="T330" s="6">
        <v>39070027</v>
      </c>
      <c r="U330" s="6" t="s">
        <v>5393</v>
      </c>
      <c r="V330" s="7">
        <v>50901700</v>
      </c>
      <c r="W330" s="7" t="s">
        <v>3679</v>
      </c>
      <c r="X330" s="203">
        <v>14</v>
      </c>
      <c r="Y330" s="203">
        <v>65</v>
      </c>
      <c r="Z330" s="203">
        <v>1</v>
      </c>
      <c r="AA330" s="203">
        <v>4</v>
      </c>
      <c r="AB330" s="203">
        <v>0</v>
      </c>
      <c r="AC330" s="203">
        <v>99</v>
      </c>
    </row>
    <row r="331" spans="17:29" x14ac:dyDescent="0.2">
      <c r="Q331" s="7">
        <v>6172</v>
      </c>
      <c r="R331" s="7">
        <v>11807</v>
      </c>
      <c r="S331" s="7" t="s">
        <v>2061</v>
      </c>
      <c r="T331" s="6">
        <v>39070025</v>
      </c>
      <c r="U331" s="6" t="s">
        <v>5394</v>
      </c>
      <c r="V331" s="7">
        <v>33155000</v>
      </c>
      <c r="W331" s="7" t="s">
        <v>5322</v>
      </c>
      <c r="X331" s="203">
        <v>14</v>
      </c>
      <c r="Y331" s="203">
        <v>65</v>
      </c>
      <c r="Z331" s="203">
        <v>1</v>
      </c>
      <c r="AA331" s="203">
        <v>3</v>
      </c>
      <c r="AB331" s="203">
        <v>0</v>
      </c>
      <c r="AC331" s="203">
        <v>0</v>
      </c>
    </row>
    <row r="332" spans="17:29" x14ac:dyDescent="0.2">
      <c r="Q332" s="7">
        <v>6173</v>
      </c>
      <c r="R332" s="7">
        <v>11808</v>
      </c>
      <c r="S332" s="7" t="s">
        <v>2062</v>
      </c>
      <c r="T332" s="6">
        <v>39070026</v>
      </c>
      <c r="U332" s="6" t="s">
        <v>5395</v>
      </c>
      <c r="V332" s="7">
        <v>17040000</v>
      </c>
      <c r="W332" s="7" t="s">
        <v>3862</v>
      </c>
      <c r="X332" s="203">
        <v>14</v>
      </c>
      <c r="Y332" s="203">
        <v>65</v>
      </c>
      <c r="Z332" s="203">
        <v>1</v>
      </c>
      <c r="AA332" s="203">
        <v>4</v>
      </c>
      <c r="AB332" s="203">
        <v>0</v>
      </c>
      <c r="AC332" s="203">
        <v>0</v>
      </c>
    </row>
    <row r="333" spans="17:29" x14ac:dyDescent="0.2">
      <c r="R333" s="7">
        <v>10044</v>
      </c>
      <c r="S333" s="7" t="s">
        <v>2063</v>
      </c>
      <c r="T333" s="6">
        <v>39070014</v>
      </c>
      <c r="U333" s="6" t="s">
        <v>5396</v>
      </c>
      <c r="V333" s="7">
        <v>18021000</v>
      </c>
      <c r="W333" s="7" t="s">
        <v>4276</v>
      </c>
      <c r="X333" s="203">
        <v>14</v>
      </c>
      <c r="Y333" s="203">
        <v>65</v>
      </c>
      <c r="Z333" s="203">
        <v>1</v>
      </c>
      <c r="AA333" s="203">
        <v>3</v>
      </c>
      <c r="AB333" s="203">
        <v>0</v>
      </c>
      <c r="AC333" s="203">
        <v>0</v>
      </c>
    </row>
    <row r="334" spans="17:29" x14ac:dyDescent="0.2">
      <c r="Q334" s="7">
        <v>5425</v>
      </c>
      <c r="R334" s="7">
        <v>14757</v>
      </c>
      <c r="S334" s="7" t="s">
        <v>785</v>
      </c>
      <c r="T334" s="6">
        <v>39070003</v>
      </c>
      <c r="U334" s="6" t="s">
        <v>5397</v>
      </c>
      <c r="V334" s="7">
        <v>18030000</v>
      </c>
      <c r="W334" s="7" t="s">
        <v>5323</v>
      </c>
      <c r="X334" s="203">
        <v>14</v>
      </c>
      <c r="Y334" s="203">
        <v>65</v>
      </c>
      <c r="Z334" s="203">
        <v>1</v>
      </c>
      <c r="AA334" s="203">
        <v>4</v>
      </c>
      <c r="AB334" s="203">
        <v>0</v>
      </c>
      <c r="AC334" s="203">
        <v>0</v>
      </c>
    </row>
    <row r="335" spans="17:29" x14ac:dyDescent="0.2">
      <c r="Q335" s="7">
        <v>6192</v>
      </c>
      <c r="R335" s="7">
        <v>11818</v>
      </c>
      <c r="S335" s="7" t="s">
        <v>2064</v>
      </c>
      <c r="T335" s="6">
        <v>39070020</v>
      </c>
      <c r="U335" s="6" t="s">
        <v>5398</v>
      </c>
      <c r="V335" s="7">
        <v>42340000</v>
      </c>
      <c r="W335" s="7" t="s">
        <v>3373</v>
      </c>
      <c r="X335" s="203">
        <v>14</v>
      </c>
      <c r="Y335" s="203">
        <v>65</v>
      </c>
      <c r="Z335" s="203">
        <v>1</v>
      </c>
      <c r="AA335" s="203">
        <v>3</v>
      </c>
      <c r="AB335" s="203">
        <v>0</v>
      </c>
      <c r="AC335" s="203">
        <v>0</v>
      </c>
    </row>
    <row r="336" spans="17:29" x14ac:dyDescent="0.2">
      <c r="Q336" s="7">
        <v>2781</v>
      </c>
      <c r="R336" s="7">
        <v>13839</v>
      </c>
      <c r="S336" s="7" t="s">
        <v>2323</v>
      </c>
      <c r="T336" s="6">
        <v>39070015</v>
      </c>
      <c r="U336" s="6" t="s">
        <v>5399</v>
      </c>
      <c r="V336" s="7">
        <v>42160000</v>
      </c>
      <c r="W336" s="7" t="s">
        <v>3680</v>
      </c>
      <c r="X336" s="203">
        <v>17</v>
      </c>
      <c r="Y336" s="203">
        <v>65</v>
      </c>
      <c r="Z336" s="203">
        <v>4</v>
      </c>
      <c r="AA336" s="203">
        <v>4</v>
      </c>
      <c r="AB336" s="203">
        <v>0</v>
      </c>
      <c r="AC336" s="203">
        <v>0</v>
      </c>
    </row>
    <row r="337" spans="17:29" x14ac:dyDescent="0.2">
      <c r="Q337" s="7">
        <v>324</v>
      </c>
      <c r="R337" s="7">
        <v>15010</v>
      </c>
      <c r="S337" s="7" t="s">
        <v>2324</v>
      </c>
      <c r="T337" s="6">
        <v>39070012</v>
      </c>
      <c r="U337" s="6" t="s">
        <v>5400</v>
      </c>
      <c r="V337" s="7">
        <v>26410000</v>
      </c>
      <c r="W337" s="7" t="s">
        <v>3722</v>
      </c>
      <c r="X337" s="203">
        <v>14</v>
      </c>
      <c r="Y337" s="203">
        <v>65</v>
      </c>
      <c r="Z337" s="203">
        <v>1</v>
      </c>
      <c r="AA337" s="203">
        <v>4</v>
      </c>
      <c r="AB337" s="203">
        <v>0</v>
      </c>
      <c r="AC337" s="203">
        <v>0</v>
      </c>
    </row>
    <row r="338" spans="17:29" x14ac:dyDescent="0.2">
      <c r="R338" s="7">
        <v>11241</v>
      </c>
      <c r="S338" s="7" t="s">
        <v>3010</v>
      </c>
      <c r="T338" s="6">
        <v>39070016</v>
      </c>
      <c r="U338" s="6" t="s">
        <v>5401</v>
      </c>
      <c r="V338" s="7">
        <v>26290000</v>
      </c>
      <c r="W338" s="7" t="s">
        <v>3863</v>
      </c>
      <c r="X338" s="203">
        <v>14</v>
      </c>
      <c r="Y338" s="203">
        <v>65</v>
      </c>
      <c r="Z338" s="203">
        <v>1</v>
      </c>
      <c r="AA338" s="203">
        <v>3</v>
      </c>
      <c r="AB338" s="203">
        <v>0</v>
      </c>
      <c r="AC338" s="203">
        <v>0</v>
      </c>
    </row>
    <row r="339" spans="17:29" x14ac:dyDescent="0.2">
      <c r="R339" s="7">
        <v>10683</v>
      </c>
      <c r="S339" s="7" t="s">
        <v>853</v>
      </c>
      <c r="T339" s="6">
        <v>39070028</v>
      </c>
      <c r="U339" s="6" t="s">
        <v>5402</v>
      </c>
      <c r="V339" s="7">
        <v>48650000</v>
      </c>
      <c r="W339" s="7" t="s">
        <v>3681</v>
      </c>
      <c r="X339" s="203">
        <v>14</v>
      </c>
      <c r="Y339" s="203">
        <v>65</v>
      </c>
      <c r="Z339" s="203">
        <v>1</v>
      </c>
      <c r="AA339" s="203">
        <v>4</v>
      </c>
      <c r="AB339" s="203">
        <v>0</v>
      </c>
      <c r="AC339" s="203">
        <v>99</v>
      </c>
    </row>
    <row r="340" spans="17:29" x14ac:dyDescent="0.2">
      <c r="Q340" s="7">
        <v>5049</v>
      </c>
      <c r="R340" s="7">
        <v>14918</v>
      </c>
      <c r="S340" s="7" t="s">
        <v>2069</v>
      </c>
      <c r="T340" s="6">
        <v>39070006</v>
      </c>
      <c r="U340" s="6" t="s">
        <v>5403</v>
      </c>
      <c r="V340" s="7">
        <v>48640000</v>
      </c>
      <c r="W340" s="7" t="s">
        <v>3682</v>
      </c>
      <c r="X340" s="203">
        <v>14</v>
      </c>
      <c r="Y340" s="203">
        <v>65</v>
      </c>
      <c r="Z340" s="203">
        <v>1</v>
      </c>
      <c r="AA340" s="203">
        <v>4</v>
      </c>
      <c r="AB340" s="203">
        <v>0</v>
      </c>
      <c r="AC340" s="203">
        <v>0</v>
      </c>
    </row>
    <row r="341" spans="17:29" x14ac:dyDescent="0.2">
      <c r="R341" s="7">
        <v>11802</v>
      </c>
      <c r="S341" s="7" t="s">
        <v>3011</v>
      </c>
      <c r="T341" s="6">
        <v>39070019</v>
      </c>
      <c r="U341" s="6" t="s">
        <v>5404</v>
      </c>
      <c r="V341" s="7">
        <v>48641000</v>
      </c>
      <c r="W341" s="7" t="s">
        <v>5599</v>
      </c>
      <c r="X341" s="203">
        <v>14</v>
      </c>
      <c r="Y341" s="203">
        <v>65</v>
      </c>
      <c r="Z341" s="203">
        <v>1</v>
      </c>
      <c r="AA341" s="203">
        <v>4</v>
      </c>
      <c r="AB341" s="203">
        <v>0</v>
      </c>
      <c r="AC341" s="203">
        <v>0</v>
      </c>
    </row>
    <row r="342" spans="17:29" x14ac:dyDescent="0.2">
      <c r="R342" s="7">
        <v>11812</v>
      </c>
      <c r="S342" s="7" t="s">
        <v>776</v>
      </c>
      <c r="T342" s="6">
        <v>39070021</v>
      </c>
      <c r="U342" s="6" t="s">
        <v>5405</v>
      </c>
      <c r="V342" s="7">
        <v>48641003</v>
      </c>
      <c r="W342" s="7" t="s">
        <v>5600</v>
      </c>
      <c r="X342" s="203">
        <v>14</v>
      </c>
      <c r="Y342" s="203">
        <v>65</v>
      </c>
      <c r="Z342" s="203">
        <v>1</v>
      </c>
      <c r="AA342" s="203">
        <v>4</v>
      </c>
      <c r="AB342" s="203">
        <v>0</v>
      </c>
      <c r="AC342" s="203">
        <v>0</v>
      </c>
    </row>
    <row r="343" spans="17:29" x14ac:dyDescent="0.2">
      <c r="R343" s="7">
        <v>11813</v>
      </c>
      <c r="S343" s="7" t="s">
        <v>3266</v>
      </c>
      <c r="T343" s="6">
        <v>39070009</v>
      </c>
      <c r="U343" s="6" t="s">
        <v>5406</v>
      </c>
      <c r="V343" s="7">
        <v>48640002</v>
      </c>
      <c r="W343" s="7" t="s">
        <v>5601</v>
      </c>
      <c r="X343" s="203">
        <v>14</v>
      </c>
      <c r="Y343" s="203">
        <v>65</v>
      </c>
      <c r="Z343" s="203">
        <v>1</v>
      </c>
      <c r="AA343" s="203">
        <v>4</v>
      </c>
      <c r="AB343" s="203">
        <v>0</v>
      </c>
      <c r="AC343" s="203">
        <v>0</v>
      </c>
    </row>
    <row r="344" spans="17:29" x14ac:dyDescent="0.2">
      <c r="Q344" s="7">
        <v>5892</v>
      </c>
      <c r="R344" s="7">
        <v>16618</v>
      </c>
      <c r="S344" s="7" t="s">
        <v>5006</v>
      </c>
      <c r="T344" s="6">
        <v>39070029</v>
      </c>
      <c r="U344" s="6" t="s">
        <v>5407</v>
      </c>
      <c r="V344" s="7">
        <v>48641002</v>
      </c>
      <c r="W344" s="7" t="s">
        <v>5602</v>
      </c>
      <c r="X344" s="203">
        <v>14</v>
      </c>
      <c r="Y344" s="203">
        <v>65</v>
      </c>
      <c r="Z344" s="203">
        <v>1</v>
      </c>
      <c r="AA344" s="203">
        <v>4</v>
      </c>
      <c r="AB344" s="203">
        <v>0</v>
      </c>
      <c r="AC344" s="203">
        <v>0</v>
      </c>
    </row>
    <row r="345" spans="17:29" x14ac:dyDescent="0.2">
      <c r="Q345" s="7">
        <v>922</v>
      </c>
      <c r="R345" s="7">
        <v>15321</v>
      </c>
      <c r="S345" s="7" t="s">
        <v>2332</v>
      </c>
      <c r="T345" s="6">
        <v>39070099</v>
      </c>
      <c r="U345" s="6" t="s">
        <v>5408</v>
      </c>
      <c r="V345" s="7">
        <v>48640001</v>
      </c>
      <c r="W345" s="7" t="s">
        <v>5603</v>
      </c>
      <c r="X345" s="203">
        <v>14</v>
      </c>
      <c r="Y345" s="203">
        <v>65</v>
      </c>
      <c r="Z345" s="203">
        <v>1</v>
      </c>
      <c r="AA345" s="203">
        <v>3</v>
      </c>
      <c r="AB345" s="203">
        <v>0</v>
      </c>
      <c r="AC345" s="203">
        <v>0</v>
      </c>
    </row>
    <row r="346" spans="17:29" x14ac:dyDescent="0.2">
      <c r="Q346" s="7">
        <v>5064</v>
      </c>
      <c r="R346" s="7">
        <v>11815</v>
      </c>
      <c r="S346" s="7" t="s">
        <v>2072</v>
      </c>
      <c r="T346" s="6">
        <v>39130004</v>
      </c>
      <c r="U346" s="6" t="s">
        <v>5409</v>
      </c>
      <c r="V346" s="7">
        <v>48641001</v>
      </c>
      <c r="W346" s="7" t="s">
        <v>5604</v>
      </c>
      <c r="X346" s="203">
        <v>14</v>
      </c>
      <c r="Y346" s="203">
        <v>65</v>
      </c>
      <c r="Z346" s="203">
        <v>1</v>
      </c>
      <c r="AA346" s="203">
        <v>4</v>
      </c>
      <c r="AB346" s="203">
        <v>0</v>
      </c>
      <c r="AC346" s="203">
        <v>0</v>
      </c>
    </row>
    <row r="347" spans="17:29" x14ac:dyDescent="0.2">
      <c r="Q347" s="7">
        <v>5747</v>
      </c>
      <c r="R347" s="7">
        <v>14773</v>
      </c>
      <c r="S347" s="7" t="s">
        <v>2076</v>
      </c>
      <c r="T347" s="6">
        <v>39130005</v>
      </c>
      <c r="U347" s="6" t="s">
        <v>5410</v>
      </c>
      <c r="V347" s="7">
        <v>48201000</v>
      </c>
      <c r="W347" s="7" t="s">
        <v>4277</v>
      </c>
      <c r="X347" s="203">
        <v>14</v>
      </c>
      <c r="Y347" s="203">
        <v>65</v>
      </c>
      <c r="Z347" s="203">
        <v>1</v>
      </c>
      <c r="AA347" s="203">
        <v>4</v>
      </c>
      <c r="AB347" s="203">
        <v>0</v>
      </c>
      <c r="AC347" s="203">
        <v>0</v>
      </c>
    </row>
    <row r="348" spans="17:29" x14ac:dyDescent="0.2">
      <c r="Q348" s="7">
        <v>5705</v>
      </c>
      <c r="R348" s="7">
        <v>14776</v>
      </c>
      <c r="S348" s="7" t="s">
        <v>2077</v>
      </c>
      <c r="T348" s="6">
        <v>39080008</v>
      </c>
      <c r="U348" s="6" t="s">
        <v>5411</v>
      </c>
      <c r="V348" s="7">
        <v>37400001</v>
      </c>
      <c r="W348" s="7" t="s">
        <v>5324</v>
      </c>
      <c r="X348" s="203">
        <v>14</v>
      </c>
      <c r="Y348" s="203">
        <v>65</v>
      </c>
      <c r="Z348" s="203">
        <v>1</v>
      </c>
      <c r="AA348" s="203">
        <v>4</v>
      </c>
      <c r="AB348" s="203">
        <v>0</v>
      </c>
      <c r="AC348" s="203">
        <v>0</v>
      </c>
    </row>
    <row r="349" spans="17:29" x14ac:dyDescent="0.2">
      <c r="R349" s="7">
        <v>11811</v>
      </c>
      <c r="S349" s="7" t="s">
        <v>1503</v>
      </c>
      <c r="T349" s="6">
        <v>39080026</v>
      </c>
      <c r="U349" s="6" t="s">
        <v>5412</v>
      </c>
      <c r="V349" s="7">
        <v>37400003</v>
      </c>
      <c r="W349" s="7" t="s">
        <v>5325</v>
      </c>
      <c r="X349" s="203">
        <v>14</v>
      </c>
      <c r="Y349" s="203">
        <v>65</v>
      </c>
      <c r="Z349" s="203">
        <v>1</v>
      </c>
      <c r="AA349" s="203">
        <v>4</v>
      </c>
      <c r="AB349" s="203">
        <v>0</v>
      </c>
      <c r="AC349" s="203">
        <v>0</v>
      </c>
    </row>
    <row r="350" spans="17:29" x14ac:dyDescent="0.2">
      <c r="Q350" s="7">
        <v>2238</v>
      </c>
      <c r="R350" s="7">
        <v>16594</v>
      </c>
      <c r="S350" s="7" t="s">
        <v>4719</v>
      </c>
      <c r="T350" s="6">
        <v>39080020</v>
      </c>
      <c r="U350" s="6" t="s">
        <v>5413</v>
      </c>
      <c r="V350" s="7">
        <v>37400004</v>
      </c>
      <c r="W350" s="7" t="s">
        <v>5326</v>
      </c>
      <c r="X350" s="203">
        <v>14</v>
      </c>
      <c r="Y350" s="203">
        <v>65</v>
      </c>
      <c r="Z350" s="203">
        <v>1</v>
      </c>
      <c r="AA350" s="203">
        <v>4</v>
      </c>
      <c r="AB350" s="203">
        <v>0</v>
      </c>
      <c r="AC350" s="203">
        <v>0</v>
      </c>
    </row>
    <row r="351" spans="17:29" x14ac:dyDescent="0.2">
      <c r="Q351" s="7">
        <v>2514</v>
      </c>
      <c r="R351" s="7">
        <v>13723</v>
      </c>
      <c r="S351" s="7" t="s">
        <v>2325</v>
      </c>
      <c r="T351" s="6">
        <v>39080012</v>
      </c>
      <c r="U351" s="6" t="s">
        <v>5414</v>
      </c>
      <c r="V351" s="7">
        <v>37400002</v>
      </c>
      <c r="W351" s="7" t="s">
        <v>5327</v>
      </c>
      <c r="X351" s="203">
        <v>14</v>
      </c>
      <c r="Y351" s="203">
        <v>65</v>
      </c>
      <c r="Z351" s="203">
        <v>1</v>
      </c>
      <c r="AA351" s="203">
        <v>4</v>
      </c>
      <c r="AB351" s="203">
        <v>0</v>
      </c>
      <c r="AC351" s="203">
        <v>0</v>
      </c>
    </row>
    <row r="352" spans="17:29" x14ac:dyDescent="0.2">
      <c r="Q352" s="7">
        <v>352</v>
      </c>
      <c r="R352" s="7">
        <v>15030</v>
      </c>
      <c r="S352" s="7" t="s">
        <v>2326</v>
      </c>
      <c r="T352" s="6">
        <v>39080016</v>
      </c>
      <c r="U352" s="6" t="s">
        <v>5415</v>
      </c>
      <c r="V352" s="7">
        <v>37400005</v>
      </c>
      <c r="W352" s="7" t="s">
        <v>5605</v>
      </c>
      <c r="X352" s="203">
        <v>14</v>
      </c>
      <c r="Y352" s="203">
        <v>65</v>
      </c>
      <c r="Z352" s="203">
        <v>1</v>
      </c>
      <c r="AA352" s="203">
        <v>4</v>
      </c>
      <c r="AB352" s="203">
        <v>0</v>
      </c>
      <c r="AC352" s="203">
        <v>0</v>
      </c>
    </row>
    <row r="353" spans="17:29" x14ac:dyDescent="0.2">
      <c r="R353" s="7">
        <v>11787</v>
      </c>
      <c r="S353" s="7" t="s">
        <v>3012</v>
      </c>
      <c r="T353" s="6">
        <v>39080006</v>
      </c>
      <c r="U353" s="6" t="s">
        <v>5416</v>
      </c>
      <c r="V353" s="7">
        <v>37400000</v>
      </c>
      <c r="W353" s="7" t="s">
        <v>3683</v>
      </c>
      <c r="X353" s="203">
        <v>14</v>
      </c>
      <c r="Y353" s="203">
        <v>65</v>
      </c>
      <c r="Z353" s="203">
        <v>1</v>
      </c>
      <c r="AA353" s="203">
        <v>4</v>
      </c>
      <c r="AB353" s="203">
        <v>0</v>
      </c>
      <c r="AC353" s="203">
        <v>0</v>
      </c>
    </row>
    <row r="354" spans="17:29" x14ac:dyDescent="0.2">
      <c r="R354" s="7">
        <v>11127</v>
      </c>
      <c r="S354" s="7" t="s">
        <v>1515</v>
      </c>
      <c r="T354" s="6">
        <v>39080009</v>
      </c>
      <c r="U354" s="6" t="s">
        <v>5417</v>
      </c>
      <c r="V354" s="7">
        <v>50900600</v>
      </c>
      <c r="W354" s="7" t="s">
        <v>1022</v>
      </c>
      <c r="X354" s="203">
        <v>14</v>
      </c>
      <c r="Y354" s="203">
        <v>65</v>
      </c>
      <c r="Z354" s="203">
        <v>1</v>
      </c>
      <c r="AA354" s="203">
        <v>4</v>
      </c>
      <c r="AB354" s="203">
        <v>0</v>
      </c>
      <c r="AC354" s="203">
        <v>99</v>
      </c>
    </row>
    <row r="355" spans="17:29" x14ac:dyDescent="0.2">
      <c r="Q355" s="7">
        <v>791</v>
      </c>
      <c r="R355" s="7">
        <v>15275</v>
      </c>
      <c r="S355" s="7" t="s">
        <v>1516</v>
      </c>
      <c r="T355" s="6">
        <v>39130019</v>
      </c>
      <c r="U355" s="6" t="s">
        <v>5418</v>
      </c>
      <c r="V355" s="7">
        <v>36860000</v>
      </c>
      <c r="W355" s="7" t="s">
        <v>5328</v>
      </c>
      <c r="X355" s="203">
        <v>14</v>
      </c>
      <c r="Y355" s="203">
        <v>65</v>
      </c>
      <c r="Z355" s="203">
        <v>1</v>
      </c>
      <c r="AA355" s="203">
        <v>4</v>
      </c>
      <c r="AB355" s="203">
        <v>0</v>
      </c>
      <c r="AC355" s="203">
        <v>0</v>
      </c>
    </row>
    <row r="356" spans="17:29" x14ac:dyDescent="0.2">
      <c r="Q356" s="7">
        <v>3721</v>
      </c>
      <c r="R356" s="7">
        <v>15993</v>
      </c>
      <c r="S356" s="7" t="s">
        <v>2331</v>
      </c>
      <c r="T356" s="6">
        <v>39130010</v>
      </c>
      <c r="U356" s="6" t="s">
        <v>5419</v>
      </c>
      <c r="V356" s="7">
        <v>36861000</v>
      </c>
      <c r="W356" s="7" t="s">
        <v>5329</v>
      </c>
      <c r="X356" s="203">
        <v>14</v>
      </c>
      <c r="Y356" s="203">
        <v>65</v>
      </c>
      <c r="Z356" s="203">
        <v>1</v>
      </c>
      <c r="AA356" s="203">
        <v>4</v>
      </c>
      <c r="AB356" s="203">
        <v>0</v>
      </c>
      <c r="AC356" s="203">
        <v>0</v>
      </c>
    </row>
    <row r="357" spans="17:29" x14ac:dyDescent="0.2">
      <c r="R357" s="7">
        <v>11788</v>
      </c>
      <c r="S357" s="7" t="s">
        <v>3013</v>
      </c>
      <c r="T357" s="6">
        <v>39130022</v>
      </c>
      <c r="U357" s="6" t="s">
        <v>5420</v>
      </c>
      <c r="V357" s="7">
        <v>36860001</v>
      </c>
      <c r="W357" s="7" t="s">
        <v>5606</v>
      </c>
      <c r="X357" s="203">
        <v>14</v>
      </c>
      <c r="Y357" s="203">
        <v>65</v>
      </c>
      <c r="Z357" s="203">
        <v>1</v>
      </c>
      <c r="AA357" s="203">
        <v>4</v>
      </c>
      <c r="AB357" s="203">
        <v>0</v>
      </c>
      <c r="AC357" s="203">
        <v>0</v>
      </c>
    </row>
    <row r="358" spans="17:29" x14ac:dyDescent="0.2">
      <c r="Q358" s="7">
        <v>6774</v>
      </c>
      <c r="R358" s="7">
        <v>13321</v>
      </c>
      <c r="S358" s="7" t="s">
        <v>1519</v>
      </c>
      <c r="T358" s="6">
        <v>39130009</v>
      </c>
      <c r="U358" s="6" t="s">
        <v>5421</v>
      </c>
      <c r="V358" s="7">
        <v>36860002</v>
      </c>
      <c r="W358" s="7" t="s">
        <v>5330</v>
      </c>
      <c r="X358" s="203">
        <v>14</v>
      </c>
      <c r="Y358" s="203">
        <v>65</v>
      </c>
      <c r="Z358" s="203">
        <v>1</v>
      </c>
      <c r="AA358" s="203">
        <v>4</v>
      </c>
      <c r="AB358" s="203">
        <v>0</v>
      </c>
      <c r="AC358" s="203">
        <v>0</v>
      </c>
    </row>
    <row r="359" spans="17:29" x14ac:dyDescent="0.2">
      <c r="R359" s="7">
        <v>10138</v>
      </c>
      <c r="S359" s="7" t="s">
        <v>2333</v>
      </c>
      <c r="T359" s="6">
        <v>39130014</v>
      </c>
      <c r="U359" s="6" t="s">
        <v>5422</v>
      </c>
      <c r="V359" s="7">
        <v>36535000</v>
      </c>
      <c r="W359" s="7" t="s">
        <v>3374</v>
      </c>
      <c r="X359" s="203">
        <v>14</v>
      </c>
      <c r="Y359" s="203">
        <v>65</v>
      </c>
      <c r="Z359" s="203">
        <v>1</v>
      </c>
      <c r="AA359" s="203">
        <v>4</v>
      </c>
      <c r="AB359" s="203">
        <v>0</v>
      </c>
      <c r="AC359" s="203">
        <v>0</v>
      </c>
    </row>
    <row r="360" spans="17:29" x14ac:dyDescent="0.2">
      <c r="Q360" s="7">
        <v>6775</v>
      </c>
      <c r="R360" s="7">
        <v>13322</v>
      </c>
      <c r="S360" s="7" t="s">
        <v>2334</v>
      </c>
      <c r="T360" s="6">
        <v>39130015</v>
      </c>
      <c r="U360" s="6" t="s">
        <v>5423</v>
      </c>
      <c r="V360" s="7">
        <v>36760000</v>
      </c>
      <c r="W360" s="7" t="s">
        <v>1634</v>
      </c>
      <c r="X360" s="203">
        <v>14</v>
      </c>
      <c r="Y360" s="203">
        <v>65</v>
      </c>
      <c r="Z360" s="203">
        <v>1</v>
      </c>
      <c r="AA360" s="203">
        <v>4</v>
      </c>
      <c r="AB360" s="203">
        <v>0</v>
      </c>
      <c r="AC360" s="203">
        <v>0</v>
      </c>
    </row>
    <row r="361" spans="17:29" x14ac:dyDescent="0.2">
      <c r="Q361" s="7">
        <v>2571</v>
      </c>
      <c r="R361" s="7">
        <v>11789</v>
      </c>
      <c r="S361" s="7" t="s">
        <v>2338</v>
      </c>
      <c r="T361" s="6">
        <v>39130008</v>
      </c>
      <c r="U361" s="6" t="s">
        <v>5424</v>
      </c>
      <c r="V361" s="7">
        <v>19360000</v>
      </c>
      <c r="W361" s="7" t="s">
        <v>1635</v>
      </c>
      <c r="X361" s="203">
        <v>14</v>
      </c>
      <c r="Y361" s="203">
        <v>65</v>
      </c>
      <c r="Z361" s="203">
        <v>1</v>
      </c>
      <c r="AA361" s="203">
        <v>4</v>
      </c>
      <c r="AB361" s="203">
        <v>0</v>
      </c>
      <c r="AC361" s="203">
        <v>0</v>
      </c>
    </row>
    <row r="362" spans="17:29" x14ac:dyDescent="0.2">
      <c r="Q362" s="7">
        <v>4192</v>
      </c>
      <c r="R362" s="7">
        <v>11790</v>
      </c>
      <c r="S362" s="7" t="s">
        <v>2051</v>
      </c>
      <c r="T362" s="6">
        <v>39130016</v>
      </c>
      <c r="U362" s="6" t="s">
        <v>5425</v>
      </c>
      <c r="V362" s="7">
        <v>39110000</v>
      </c>
      <c r="W362" s="7" t="s">
        <v>3864</v>
      </c>
      <c r="X362" s="203">
        <v>14</v>
      </c>
      <c r="Y362" s="203">
        <v>65</v>
      </c>
      <c r="Z362" s="203">
        <v>1</v>
      </c>
      <c r="AA362" s="203">
        <v>4</v>
      </c>
      <c r="AB362" s="203">
        <v>0</v>
      </c>
      <c r="AC362" s="203">
        <v>0</v>
      </c>
    </row>
    <row r="363" spans="17:29" x14ac:dyDescent="0.2">
      <c r="R363" s="7">
        <v>11791</v>
      </c>
      <c r="S363" s="7" t="s">
        <v>3014</v>
      </c>
      <c r="T363" s="6">
        <v>39130006</v>
      </c>
      <c r="U363" s="6" t="s">
        <v>5426</v>
      </c>
      <c r="V363" s="7">
        <v>15040000</v>
      </c>
      <c r="W363" s="7" t="s">
        <v>1636</v>
      </c>
      <c r="X363" s="203">
        <v>14</v>
      </c>
      <c r="Y363" s="203">
        <v>65</v>
      </c>
      <c r="Z363" s="203">
        <v>1</v>
      </c>
      <c r="AA363" s="203">
        <v>2</v>
      </c>
      <c r="AB363" s="203">
        <v>0</v>
      </c>
      <c r="AC363" s="203">
        <v>0</v>
      </c>
    </row>
    <row r="364" spans="17:29" x14ac:dyDescent="0.2">
      <c r="Q364" s="7">
        <v>3</v>
      </c>
      <c r="R364" s="7">
        <v>11801</v>
      </c>
      <c r="S364" s="7" t="s">
        <v>2053</v>
      </c>
      <c r="T364" s="6">
        <v>39130002</v>
      </c>
      <c r="U364" s="6" t="s">
        <v>5427</v>
      </c>
      <c r="V364" s="7">
        <v>18150016</v>
      </c>
      <c r="W364" s="7" t="s">
        <v>5607</v>
      </c>
      <c r="X364" s="203">
        <v>14</v>
      </c>
      <c r="Y364" s="203">
        <v>65</v>
      </c>
      <c r="Z364" s="203">
        <v>1</v>
      </c>
      <c r="AA364" s="203">
        <v>4</v>
      </c>
      <c r="AB364" s="203">
        <v>0</v>
      </c>
      <c r="AC364" s="203">
        <v>0</v>
      </c>
    </row>
    <row r="365" spans="17:29" x14ac:dyDescent="0.2">
      <c r="Q365" s="7">
        <v>5551</v>
      </c>
      <c r="R365" s="7">
        <v>14777</v>
      </c>
      <c r="S365" s="7" t="s">
        <v>2054</v>
      </c>
      <c r="T365" s="6">
        <v>39130021</v>
      </c>
      <c r="U365" s="6" t="s">
        <v>5428</v>
      </c>
      <c r="V365" s="7">
        <v>18150014</v>
      </c>
      <c r="W365" s="7" t="s">
        <v>5331</v>
      </c>
      <c r="X365" s="203">
        <v>14</v>
      </c>
      <c r="Y365" s="203">
        <v>65</v>
      </c>
      <c r="Z365" s="203">
        <v>1</v>
      </c>
      <c r="AA365" s="203">
        <v>4</v>
      </c>
      <c r="AB365" s="203">
        <v>0</v>
      </c>
      <c r="AC365" s="203">
        <v>0</v>
      </c>
    </row>
    <row r="366" spans="17:29" x14ac:dyDescent="0.2">
      <c r="Q366" s="7">
        <v>82</v>
      </c>
      <c r="R366" s="7">
        <v>11786</v>
      </c>
      <c r="S366" s="7" t="s">
        <v>2055</v>
      </c>
      <c r="T366" s="6">
        <v>39130013</v>
      </c>
      <c r="U366" s="6" t="s">
        <v>5429</v>
      </c>
      <c r="V366" s="7">
        <v>18150015</v>
      </c>
      <c r="W366" s="7" t="s">
        <v>5332</v>
      </c>
      <c r="X366" s="203">
        <v>14</v>
      </c>
      <c r="Y366" s="203">
        <v>65</v>
      </c>
      <c r="Z366" s="203">
        <v>1</v>
      </c>
      <c r="AA366" s="203">
        <v>4</v>
      </c>
      <c r="AB366" s="203">
        <v>0</v>
      </c>
      <c r="AC366" s="203">
        <v>0</v>
      </c>
    </row>
    <row r="367" spans="17:29" x14ac:dyDescent="0.2">
      <c r="Q367" s="7">
        <v>5706</v>
      </c>
      <c r="R367" s="7">
        <v>14775</v>
      </c>
      <c r="S367" s="7" t="s">
        <v>2056</v>
      </c>
      <c r="T367" s="6">
        <v>39070024</v>
      </c>
      <c r="U367" s="6" t="s">
        <v>5430</v>
      </c>
      <c r="V367" s="7">
        <v>18150017</v>
      </c>
      <c r="W367" s="7" t="s">
        <v>5608</v>
      </c>
      <c r="X367" s="203">
        <v>14</v>
      </c>
      <c r="Y367" s="203">
        <v>65</v>
      </c>
      <c r="Z367" s="203">
        <v>1</v>
      </c>
      <c r="AA367" s="203">
        <v>4</v>
      </c>
      <c r="AB367" s="203">
        <v>0</v>
      </c>
      <c r="AC367" s="203">
        <v>0</v>
      </c>
    </row>
    <row r="368" spans="17:29" x14ac:dyDescent="0.2">
      <c r="R368" s="7">
        <v>11796</v>
      </c>
      <c r="S368" s="7" t="s">
        <v>2057</v>
      </c>
      <c r="T368" s="6">
        <v>39130007</v>
      </c>
      <c r="U368" s="6" t="s">
        <v>5431</v>
      </c>
      <c r="V368" s="7">
        <v>18150099</v>
      </c>
      <c r="W368" s="7" t="s">
        <v>861</v>
      </c>
      <c r="X368" s="203">
        <v>14</v>
      </c>
      <c r="Y368" s="203">
        <v>65</v>
      </c>
      <c r="Z368" s="203">
        <v>1</v>
      </c>
      <c r="AA368" s="203">
        <v>4</v>
      </c>
      <c r="AB368" s="203">
        <v>0</v>
      </c>
      <c r="AC368" s="203">
        <v>0</v>
      </c>
    </row>
    <row r="369" spans="17:29" x14ac:dyDescent="0.2">
      <c r="R369" s="7">
        <v>16372</v>
      </c>
      <c r="S369" s="7" t="s">
        <v>4720</v>
      </c>
      <c r="T369" s="6">
        <v>43120000</v>
      </c>
      <c r="U369" s="6" t="s">
        <v>5432</v>
      </c>
      <c r="V369" s="7">
        <v>38140000</v>
      </c>
      <c r="W369" s="7" t="s">
        <v>5609</v>
      </c>
      <c r="X369" s="203">
        <v>14</v>
      </c>
      <c r="Y369" s="203">
        <v>65</v>
      </c>
      <c r="Z369" s="203">
        <v>1</v>
      </c>
      <c r="AA369" s="203">
        <v>4</v>
      </c>
      <c r="AB369" s="203">
        <v>0</v>
      </c>
      <c r="AC369" s="203">
        <v>0</v>
      </c>
    </row>
    <row r="370" spans="17:29" x14ac:dyDescent="0.2">
      <c r="R370" s="7">
        <v>16464</v>
      </c>
      <c r="S370" s="7" t="s">
        <v>4721</v>
      </c>
      <c r="T370" s="6">
        <v>42140000</v>
      </c>
      <c r="U370" s="6" t="s">
        <v>736</v>
      </c>
      <c r="V370" s="7">
        <v>19251003</v>
      </c>
      <c r="W370" s="7" t="s">
        <v>4493</v>
      </c>
      <c r="X370" s="203">
        <v>14</v>
      </c>
      <c r="Y370" s="203">
        <v>65</v>
      </c>
      <c r="Z370" s="203">
        <v>1</v>
      </c>
      <c r="AA370" s="203">
        <v>4</v>
      </c>
      <c r="AB370" s="203">
        <v>0</v>
      </c>
      <c r="AC370" s="203">
        <v>0</v>
      </c>
    </row>
    <row r="371" spans="17:29" x14ac:dyDescent="0.2">
      <c r="R371" s="7">
        <v>11797</v>
      </c>
      <c r="S371" s="7" t="s">
        <v>3015</v>
      </c>
      <c r="T371" s="6">
        <v>48260000</v>
      </c>
      <c r="U371" s="6" t="s">
        <v>1220</v>
      </c>
      <c r="V371" s="7">
        <v>19251001</v>
      </c>
      <c r="W371" s="7" t="s">
        <v>4494</v>
      </c>
      <c r="X371" s="203">
        <v>14</v>
      </c>
      <c r="Y371" s="203">
        <v>65</v>
      </c>
      <c r="Z371" s="203">
        <v>1</v>
      </c>
      <c r="AA371" s="203">
        <v>4</v>
      </c>
      <c r="AB371" s="203">
        <v>0</v>
      </c>
      <c r="AC371" s="203">
        <v>0</v>
      </c>
    </row>
    <row r="372" spans="17:29" x14ac:dyDescent="0.2">
      <c r="Q372" s="7">
        <v>5304</v>
      </c>
      <c r="R372" s="7">
        <v>11798</v>
      </c>
      <c r="S372" s="7" t="s">
        <v>2058</v>
      </c>
      <c r="T372" s="6">
        <v>37360000</v>
      </c>
      <c r="U372" s="6" t="s">
        <v>3114</v>
      </c>
      <c r="V372" s="7">
        <v>19251004</v>
      </c>
      <c r="W372" s="7" t="s">
        <v>4495</v>
      </c>
      <c r="X372" s="203">
        <v>14</v>
      </c>
      <c r="Y372" s="203">
        <v>65</v>
      </c>
      <c r="Z372" s="203">
        <v>1</v>
      </c>
      <c r="AA372" s="203">
        <v>4</v>
      </c>
      <c r="AB372" s="203">
        <v>0</v>
      </c>
      <c r="AC372" s="203">
        <v>0</v>
      </c>
    </row>
    <row r="373" spans="17:29" x14ac:dyDescent="0.2">
      <c r="Q373" s="7">
        <v>2323</v>
      </c>
      <c r="R373" s="7">
        <v>11799</v>
      </c>
      <c r="S373" s="7" t="s">
        <v>2060</v>
      </c>
      <c r="T373" s="6">
        <v>31400000</v>
      </c>
      <c r="U373" s="6" t="s">
        <v>5433</v>
      </c>
      <c r="V373" s="7">
        <v>19251002</v>
      </c>
      <c r="W373" s="7" t="s">
        <v>4496</v>
      </c>
      <c r="X373" s="203">
        <v>14</v>
      </c>
      <c r="Y373" s="203">
        <v>65</v>
      </c>
      <c r="Z373" s="203">
        <v>1</v>
      </c>
      <c r="AA373" s="203">
        <v>4</v>
      </c>
      <c r="AB373" s="203">
        <v>0</v>
      </c>
      <c r="AC373" s="203">
        <v>0</v>
      </c>
    </row>
    <row r="374" spans="17:29" x14ac:dyDescent="0.2">
      <c r="Q374" s="7">
        <v>4228</v>
      </c>
      <c r="R374" s="7">
        <v>11800</v>
      </c>
      <c r="S374" s="7" t="s">
        <v>2322</v>
      </c>
      <c r="T374" s="6">
        <v>31600000</v>
      </c>
      <c r="U374" s="6" t="s">
        <v>5434</v>
      </c>
      <c r="V374" s="7">
        <v>19251000</v>
      </c>
      <c r="W374" s="7" t="s">
        <v>4497</v>
      </c>
      <c r="X374" s="203">
        <v>14</v>
      </c>
      <c r="Y374" s="203">
        <v>65</v>
      </c>
      <c r="Z374" s="203">
        <v>1</v>
      </c>
      <c r="AA374" s="203">
        <v>4</v>
      </c>
      <c r="AB374" s="203">
        <v>0</v>
      </c>
      <c r="AC374" s="203">
        <v>0</v>
      </c>
    </row>
    <row r="375" spans="17:29" x14ac:dyDescent="0.2">
      <c r="Q375" s="7">
        <v>5514</v>
      </c>
      <c r="R375" s="7">
        <v>14771</v>
      </c>
      <c r="S375" s="7" t="s">
        <v>989</v>
      </c>
      <c r="T375" s="6">
        <v>13070001</v>
      </c>
      <c r="U375" s="6" t="s">
        <v>5435</v>
      </c>
      <c r="V375" s="7">
        <v>33195000</v>
      </c>
      <c r="W375" s="7" t="s">
        <v>5610</v>
      </c>
      <c r="X375" s="203">
        <v>14</v>
      </c>
      <c r="Y375" s="203">
        <v>65</v>
      </c>
      <c r="Z375" s="203">
        <v>1</v>
      </c>
      <c r="AA375" s="203">
        <v>3</v>
      </c>
      <c r="AB375" s="203">
        <v>0</v>
      </c>
      <c r="AC375" s="203">
        <v>0</v>
      </c>
    </row>
    <row r="376" spans="17:29" x14ac:dyDescent="0.2">
      <c r="Q376" s="7">
        <v>4273</v>
      </c>
      <c r="R376" s="7">
        <v>11845</v>
      </c>
      <c r="S376" s="7" t="s">
        <v>990</v>
      </c>
      <c r="T376" s="6">
        <v>13070002</v>
      </c>
      <c r="U376" s="6" t="s">
        <v>5436</v>
      </c>
      <c r="V376" s="7">
        <v>29310000</v>
      </c>
      <c r="W376" s="7" t="s">
        <v>3375</v>
      </c>
      <c r="X376" s="203">
        <v>14</v>
      </c>
      <c r="Y376" s="203">
        <v>65</v>
      </c>
      <c r="Z376" s="203">
        <v>1</v>
      </c>
      <c r="AA376" s="203">
        <v>3</v>
      </c>
      <c r="AB376" s="203">
        <v>0</v>
      </c>
      <c r="AC376" s="203">
        <v>0</v>
      </c>
    </row>
    <row r="377" spans="17:29" x14ac:dyDescent="0.2">
      <c r="Q377" s="7">
        <v>2123</v>
      </c>
      <c r="R377" s="7">
        <v>14530</v>
      </c>
      <c r="S377" s="7" t="s">
        <v>991</v>
      </c>
      <c r="T377" s="6">
        <v>13080004</v>
      </c>
      <c r="U377" s="6" t="s">
        <v>5437</v>
      </c>
      <c r="V377" s="7">
        <v>29501000</v>
      </c>
      <c r="W377" s="7" t="s">
        <v>4498</v>
      </c>
      <c r="X377" s="203">
        <v>14</v>
      </c>
      <c r="Y377" s="203">
        <v>65</v>
      </c>
      <c r="Z377" s="203">
        <v>1</v>
      </c>
      <c r="AA377" s="203">
        <v>3</v>
      </c>
      <c r="AB377" s="203">
        <v>0</v>
      </c>
      <c r="AC377" s="203">
        <v>0</v>
      </c>
    </row>
    <row r="378" spans="17:29" x14ac:dyDescent="0.2">
      <c r="Q378" s="7">
        <v>4643</v>
      </c>
      <c r="R378" s="7">
        <v>15425</v>
      </c>
      <c r="S378" s="7" t="s">
        <v>3105</v>
      </c>
      <c r="T378" s="6">
        <v>13080002</v>
      </c>
      <c r="U378" s="6" t="s">
        <v>5438</v>
      </c>
      <c r="V378" s="7">
        <v>27735000</v>
      </c>
      <c r="W378" s="7" t="s">
        <v>5611</v>
      </c>
      <c r="X378" s="203">
        <v>14</v>
      </c>
      <c r="Y378" s="203">
        <v>65</v>
      </c>
      <c r="Z378" s="203">
        <v>1</v>
      </c>
      <c r="AA378" s="203">
        <v>4</v>
      </c>
      <c r="AB378" s="203">
        <v>0</v>
      </c>
      <c r="AC378" s="203">
        <v>0</v>
      </c>
    </row>
    <row r="379" spans="17:29" x14ac:dyDescent="0.2">
      <c r="Q379" s="7">
        <v>2767</v>
      </c>
      <c r="R379" s="7">
        <v>13830</v>
      </c>
      <c r="S379" s="7" t="s">
        <v>3106</v>
      </c>
      <c r="T379" s="6">
        <v>13080001</v>
      </c>
      <c r="U379" s="6" t="s">
        <v>5439</v>
      </c>
      <c r="V379" s="7">
        <v>27730000</v>
      </c>
      <c r="W379" s="7" t="s">
        <v>2039</v>
      </c>
      <c r="X379" s="203">
        <v>14</v>
      </c>
      <c r="Y379" s="203">
        <v>65</v>
      </c>
      <c r="Z379" s="203">
        <v>1</v>
      </c>
      <c r="AA379" s="203">
        <v>4</v>
      </c>
      <c r="AB379" s="203">
        <v>0</v>
      </c>
      <c r="AC379" s="203">
        <v>0</v>
      </c>
    </row>
    <row r="380" spans="17:29" x14ac:dyDescent="0.2">
      <c r="R380" s="7">
        <v>11841</v>
      </c>
      <c r="S380" s="7" t="s">
        <v>1490</v>
      </c>
      <c r="T380" s="6">
        <v>28720011</v>
      </c>
      <c r="U380" s="6" t="s">
        <v>5440</v>
      </c>
      <c r="V380" s="7">
        <v>29456000</v>
      </c>
      <c r="W380" s="7" t="s">
        <v>5333</v>
      </c>
      <c r="X380" s="203">
        <v>14</v>
      </c>
      <c r="Y380" s="203">
        <v>65</v>
      </c>
      <c r="Z380" s="203">
        <v>1</v>
      </c>
      <c r="AA380" s="203">
        <v>4</v>
      </c>
      <c r="AB380" s="203">
        <v>0</v>
      </c>
      <c r="AC380" s="203">
        <v>0</v>
      </c>
    </row>
    <row r="381" spans="17:29" x14ac:dyDescent="0.2">
      <c r="Q381" s="7">
        <v>6404</v>
      </c>
      <c r="R381" s="7">
        <v>16089</v>
      </c>
      <c r="S381" s="7" t="s">
        <v>1491</v>
      </c>
      <c r="T381" s="6">
        <v>28720016</v>
      </c>
      <c r="U381" s="6" t="s">
        <v>5441</v>
      </c>
      <c r="V381" s="7">
        <v>28160000</v>
      </c>
      <c r="W381" s="7" t="s">
        <v>862</v>
      </c>
      <c r="X381" s="203">
        <v>14</v>
      </c>
      <c r="Y381" s="203">
        <v>65</v>
      </c>
      <c r="Z381" s="203">
        <v>1</v>
      </c>
      <c r="AA381" s="203">
        <v>4</v>
      </c>
      <c r="AB381" s="203">
        <v>0</v>
      </c>
      <c r="AC381" s="203">
        <v>0</v>
      </c>
    </row>
    <row r="382" spans="17:29" x14ac:dyDescent="0.2">
      <c r="R382" s="7">
        <v>16568</v>
      </c>
      <c r="S382" s="7" t="s">
        <v>4722</v>
      </c>
      <c r="T382" s="6">
        <v>28720022</v>
      </c>
      <c r="U382" s="6" t="s">
        <v>5442</v>
      </c>
      <c r="V382" s="7">
        <v>42400000</v>
      </c>
      <c r="W382" s="7" t="s">
        <v>5334</v>
      </c>
      <c r="X382" s="203">
        <v>14</v>
      </c>
      <c r="Y382" s="203">
        <v>65</v>
      </c>
      <c r="Z382" s="203">
        <v>1</v>
      </c>
      <c r="AA382" s="203">
        <v>2</v>
      </c>
      <c r="AB382" s="203">
        <v>0</v>
      </c>
      <c r="AC382" s="203">
        <v>0</v>
      </c>
    </row>
    <row r="383" spans="17:29" x14ac:dyDescent="0.2">
      <c r="Q383" s="7">
        <v>5426</v>
      </c>
      <c r="R383" s="7">
        <v>14764</v>
      </c>
      <c r="S383" s="7" t="s">
        <v>1492</v>
      </c>
      <c r="T383" s="6">
        <v>28720014</v>
      </c>
      <c r="U383" s="6" t="s">
        <v>5443</v>
      </c>
      <c r="V383" s="7">
        <v>38111000</v>
      </c>
      <c r="W383" s="7" t="s">
        <v>5612</v>
      </c>
      <c r="X383" s="203">
        <v>14</v>
      </c>
      <c r="Y383" s="203">
        <v>65</v>
      </c>
      <c r="Z383" s="203">
        <v>1</v>
      </c>
      <c r="AA383" s="203">
        <v>2</v>
      </c>
      <c r="AB383" s="203">
        <v>0</v>
      </c>
      <c r="AC383" s="203">
        <v>0</v>
      </c>
    </row>
    <row r="384" spans="17:29" x14ac:dyDescent="0.2">
      <c r="Q384" s="7">
        <v>5661</v>
      </c>
      <c r="R384" s="7">
        <v>14767</v>
      </c>
      <c r="S384" s="7" t="s">
        <v>1493</v>
      </c>
      <c r="T384" s="6">
        <v>28720015</v>
      </c>
      <c r="U384" s="6" t="s">
        <v>3715</v>
      </c>
      <c r="V384" s="7">
        <v>38437001</v>
      </c>
      <c r="W384" s="7" t="s">
        <v>5613</v>
      </c>
      <c r="X384" s="203">
        <v>14</v>
      </c>
      <c r="Y384" s="203">
        <v>65</v>
      </c>
      <c r="Z384" s="203">
        <v>1</v>
      </c>
      <c r="AA384" s="203">
        <v>4</v>
      </c>
      <c r="AB384" s="203">
        <v>0</v>
      </c>
      <c r="AC384" s="203">
        <v>0</v>
      </c>
    </row>
    <row r="385" spans="17:29" x14ac:dyDescent="0.2">
      <c r="R385" s="7">
        <v>11836</v>
      </c>
      <c r="S385" s="7" t="s">
        <v>3016</v>
      </c>
      <c r="T385" s="6">
        <v>28722000</v>
      </c>
      <c r="U385" s="6" t="s">
        <v>5444</v>
      </c>
      <c r="V385" s="7">
        <v>38490004</v>
      </c>
      <c r="W385" s="7" t="s">
        <v>5614</v>
      </c>
      <c r="X385" s="203">
        <v>14</v>
      </c>
      <c r="Y385" s="203">
        <v>65</v>
      </c>
      <c r="Z385" s="203">
        <v>1</v>
      </c>
      <c r="AA385" s="203">
        <v>3</v>
      </c>
      <c r="AB385" s="203">
        <v>0</v>
      </c>
      <c r="AC385" s="203">
        <v>0</v>
      </c>
    </row>
    <row r="386" spans="17:29" x14ac:dyDescent="0.2">
      <c r="Q386" s="7">
        <v>6032</v>
      </c>
      <c r="R386" s="7">
        <v>11846</v>
      </c>
      <c r="S386" s="7" t="s">
        <v>4231</v>
      </c>
      <c r="T386" s="6">
        <v>28510000</v>
      </c>
      <c r="U386" s="6" t="s">
        <v>4156</v>
      </c>
      <c r="V386" s="7">
        <v>38490015</v>
      </c>
      <c r="W386" s="7" t="s">
        <v>5615</v>
      </c>
      <c r="X386" s="203">
        <v>14</v>
      </c>
      <c r="Y386" s="203">
        <v>65</v>
      </c>
      <c r="Z386" s="203">
        <v>1</v>
      </c>
      <c r="AA386" s="203">
        <v>3</v>
      </c>
      <c r="AB386" s="203">
        <v>0</v>
      </c>
      <c r="AC386" s="203">
        <v>0</v>
      </c>
    </row>
    <row r="387" spans="17:29" x14ac:dyDescent="0.2">
      <c r="Q387" s="7">
        <v>5613</v>
      </c>
      <c r="R387" s="7">
        <v>15493</v>
      </c>
      <c r="S387" s="7" t="s">
        <v>3918</v>
      </c>
      <c r="T387" s="6">
        <v>28560000</v>
      </c>
      <c r="U387" s="6" t="s">
        <v>4157</v>
      </c>
      <c r="V387" s="7">
        <v>38490016</v>
      </c>
      <c r="W387" s="7" t="s">
        <v>5616</v>
      </c>
      <c r="X387" s="203">
        <v>14</v>
      </c>
      <c r="Y387" s="203">
        <v>65</v>
      </c>
      <c r="Z387" s="203">
        <v>1</v>
      </c>
      <c r="AA387" s="203">
        <v>3</v>
      </c>
      <c r="AB387" s="203">
        <v>0</v>
      </c>
      <c r="AC387" s="203">
        <v>0</v>
      </c>
    </row>
    <row r="388" spans="17:29" x14ac:dyDescent="0.2">
      <c r="Q388" s="7">
        <v>5472</v>
      </c>
      <c r="R388" s="7">
        <v>14766</v>
      </c>
      <c r="S388" s="7" t="s">
        <v>4232</v>
      </c>
      <c r="T388" s="6">
        <v>27660000</v>
      </c>
      <c r="U388" s="6" t="s">
        <v>4158</v>
      </c>
      <c r="V388" s="7">
        <v>38490010</v>
      </c>
      <c r="W388" s="7" t="s">
        <v>5617</v>
      </c>
      <c r="X388" s="203">
        <v>14</v>
      </c>
      <c r="Y388" s="203">
        <v>65</v>
      </c>
      <c r="Z388" s="203">
        <v>1</v>
      </c>
      <c r="AA388" s="203">
        <v>3</v>
      </c>
      <c r="AB388" s="203">
        <v>0</v>
      </c>
      <c r="AC388" s="203">
        <v>0</v>
      </c>
    </row>
    <row r="389" spans="17:29" x14ac:dyDescent="0.2">
      <c r="Q389" s="7">
        <v>6703</v>
      </c>
      <c r="R389" s="7">
        <v>13274</v>
      </c>
      <c r="S389" s="7" t="s">
        <v>4233</v>
      </c>
      <c r="T389" s="6">
        <v>27420000</v>
      </c>
      <c r="U389" s="6" t="s">
        <v>5445</v>
      </c>
      <c r="V389" s="7">
        <v>38490001</v>
      </c>
      <c r="W389" s="7" t="s">
        <v>5618</v>
      </c>
      <c r="X389" s="203">
        <v>14</v>
      </c>
      <c r="Y389" s="203">
        <v>65</v>
      </c>
      <c r="Z389" s="203">
        <v>1</v>
      </c>
      <c r="AA389" s="203">
        <v>3</v>
      </c>
      <c r="AB389" s="203">
        <v>0</v>
      </c>
      <c r="AC389" s="203">
        <v>0</v>
      </c>
    </row>
    <row r="390" spans="17:29" x14ac:dyDescent="0.2">
      <c r="Q390" s="7">
        <v>5473</v>
      </c>
      <c r="R390" s="7">
        <v>14765</v>
      </c>
      <c r="S390" s="7" t="s">
        <v>4234</v>
      </c>
      <c r="T390" s="6">
        <v>36210001</v>
      </c>
      <c r="U390" s="6" t="s">
        <v>5446</v>
      </c>
      <c r="V390" s="7">
        <v>38490002</v>
      </c>
      <c r="W390" s="7" t="s">
        <v>5619</v>
      </c>
      <c r="X390" s="203">
        <v>14</v>
      </c>
      <c r="Y390" s="203">
        <v>65</v>
      </c>
      <c r="Z390" s="203">
        <v>1</v>
      </c>
      <c r="AA390" s="203">
        <v>3</v>
      </c>
      <c r="AB390" s="203">
        <v>0</v>
      </c>
      <c r="AC390" s="203">
        <v>0</v>
      </c>
    </row>
    <row r="391" spans="17:29" x14ac:dyDescent="0.2">
      <c r="R391" s="7">
        <v>11849</v>
      </c>
      <c r="S391" s="7" t="s">
        <v>3017</v>
      </c>
      <c r="T391" s="6">
        <v>36210002</v>
      </c>
      <c r="U391" s="6" t="s">
        <v>5447</v>
      </c>
      <c r="V391" s="7">
        <v>38490007</v>
      </c>
      <c r="W391" s="7" t="s">
        <v>5620</v>
      </c>
      <c r="X391" s="203">
        <v>14</v>
      </c>
      <c r="Y391" s="203">
        <v>65</v>
      </c>
      <c r="Z391" s="203">
        <v>1</v>
      </c>
      <c r="AA391" s="203">
        <v>3</v>
      </c>
      <c r="AB391" s="203">
        <v>0</v>
      </c>
      <c r="AC391" s="203">
        <v>0</v>
      </c>
    </row>
    <row r="392" spans="17:29" x14ac:dyDescent="0.2">
      <c r="Q392" s="7">
        <v>6131</v>
      </c>
      <c r="R392" s="7">
        <v>11850</v>
      </c>
      <c r="S392" s="7" t="s">
        <v>1497</v>
      </c>
      <c r="T392" s="6">
        <v>36960000</v>
      </c>
      <c r="U392" s="6" t="s">
        <v>5448</v>
      </c>
      <c r="V392" s="7">
        <v>38490011</v>
      </c>
      <c r="W392" s="7" t="s">
        <v>5621</v>
      </c>
      <c r="X392" s="203">
        <v>14</v>
      </c>
      <c r="Y392" s="203">
        <v>65</v>
      </c>
      <c r="Z392" s="203">
        <v>1</v>
      </c>
      <c r="AA392" s="203">
        <v>3</v>
      </c>
      <c r="AB392" s="203">
        <v>0</v>
      </c>
      <c r="AC392" s="203">
        <v>0</v>
      </c>
    </row>
    <row r="393" spans="17:29" x14ac:dyDescent="0.2">
      <c r="Q393" s="7">
        <v>605</v>
      </c>
      <c r="R393" s="7">
        <v>15170</v>
      </c>
      <c r="S393" s="7" t="s">
        <v>4237</v>
      </c>
      <c r="T393" s="6">
        <v>39220000</v>
      </c>
      <c r="U393" s="6" t="s">
        <v>3116</v>
      </c>
      <c r="V393" s="7">
        <v>38490003</v>
      </c>
      <c r="W393" s="7" t="s">
        <v>5622</v>
      </c>
      <c r="X393" s="203">
        <v>14</v>
      </c>
      <c r="Y393" s="203">
        <v>65</v>
      </c>
      <c r="Z393" s="203">
        <v>1</v>
      </c>
      <c r="AA393" s="203">
        <v>3</v>
      </c>
      <c r="AB393" s="203">
        <v>0</v>
      </c>
      <c r="AC393" s="203">
        <v>0</v>
      </c>
    </row>
    <row r="394" spans="17:29" x14ac:dyDescent="0.2">
      <c r="Q394" s="7">
        <v>6702</v>
      </c>
      <c r="R394" s="7">
        <v>13273</v>
      </c>
      <c r="S394" s="7" t="s">
        <v>2074</v>
      </c>
      <c r="T394" s="6">
        <v>50180000</v>
      </c>
      <c r="U394" s="6" t="s">
        <v>3117</v>
      </c>
      <c r="V394" s="7">
        <v>38490019</v>
      </c>
      <c r="W394" s="7" t="s">
        <v>5623</v>
      </c>
      <c r="X394" s="203">
        <v>14</v>
      </c>
      <c r="Y394" s="203">
        <v>65</v>
      </c>
      <c r="Z394" s="203">
        <v>1</v>
      </c>
      <c r="AA394" s="203">
        <v>3</v>
      </c>
      <c r="AB394" s="203">
        <v>0</v>
      </c>
      <c r="AC394" s="203">
        <v>0</v>
      </c>
    </row>
    <row r="395" spans="17:29" x14ac:dyDescent="0.2">
      <c r="R395" s="7">
        <v>10123</v>
      </c>
      <c r="S395" s="7" t="s">
        <v>2226</v>
      </c>
      <c r="T395" s="6">
        <v>50170001</v>
      </c>
      <c r="U395" s="6" t="s">
        <v>5449</v>
      </c>
      <c r="V395" s="7">
        <v>38490008</v>
      </c>
      <c r="W395" s="7" t="s">
        <v>5624</v>
      </c>
      <c r="X395" s="203">
        <v>14</v>
      </c>
      <c r="Y395" s="203">
        <v>65</v>
      </c>
      <c r="Z395" s="203">
        <v>1</v>
      </c>
      <c r="AA395" s="203">
        <v>3</v>
      </c>
      <c r="AB395" s="203">
        <v>0</v>
      </c>
      <c r="AC395" s="203">
        <v>0</v>
      </c>
    </row>
    <row r="396" spans="17:29" x14ac:dyDescent="0.2">
      <c r="R396" s="7">
        <v>11265</v>
      </c>
      <c r="S396" s="7" t="s">
        <v>3018</v>
      </c>
      <c r="T396" s="6">
        <v>50170002</v>
      </c>
      <c r="U396" s="6" t="s">
        <v>5450</v>
      </c>
      <c r="V396" s="7">
        <v>38490013</v>
      </c>
      <c r="W396" s="7" t="s">
        <v>5625</v>
      </c>
      <c r="X396" s="203">
        <v>14</v>
      </c>
      <c r="Y396" s="203">
        <v>65</v>
      </c>
      <c r="Z396" s="203">
        <v>1</v>
      </c>
      <c r="AA396" s="203">
        <v>3</v>
      </c>
      <c r="AB396" s="203">
        <v>0</v>
      </c>
      <c r="AC396" s="203">
        <v>0</v>
      </c>
    </row>
    <row r="397" spans="17:29" x14ac:dyDescent="0.2">
      <c r="R397" s="7">
        <v>11828</v>
      </c>
      <c r="S397" s="7" t="s">
        <v>3019</v>
      </c>
      <c r="T397" s="6">
        <v>50170003</v>
      </c>
      <c r="U397" s="6" t="s">
        <v>5451</v>
      </c>
      <c r="V397" s="7">
        <v>38490012</v>
      </c>
      <c r="W397" s="7" t="s">
        <v>5626</v>
      </c>
      <c r="X397" s="203">
        <v>14</v>
      </c>
      <c r="Y397" s="203">
        <v>65</v>
      </c>
      <c r="Z397" s="203">
        <v>1</v>
      </c>
      <c r="AA397" s="203">
        <v>3</v>
      </c>
      <c r="AB397" s="203">
        <v>0</v>
      </c>
      <c r="AC397" s="203">
        <v>0</v>
      </c>
    </row>
    <row r="398" spans="17:29" x14ac:dyDescent="0.2">
      <c r="Q398" s="7">
        <v>4723</v>
      </c>
      <c r="R398" s="7">
        <v>15470</v>
      </c>
      <c r="S398" s="7" t="s">
        <v>4247</v>
      </c>
      <c r="T398" s="6">
        <v>35051000</v>
      </c>
      <c r="U398" s="6" t="s">
        <v>5452</v>
      </c>
      <c r="V398" s="7">
        <v>38490009</v>
      </c>
      <c r="W398" s="7" t="s">
        <v>5627</v>
      </c>
      <c r="X398" s="203">
        <v>14</v>
      </c>
      <c r="Y398" s="203">
        <v>65</v>
      </c>
      <c r="Z398" s="203">
        <v>1</v>
      </c>
      <c r="AA398" s="203">
        <v>3</v>
      </c>
      <c r="AB398" s="203">
        <v>0</v>
      </c>
      <c r="AC398" s="203">
        <v>0</v>
      </c>
    </row>
    <row r="399" spans="17:29" x14ac:dyDescent="0.2">
      <c r="R399" s="7">
        <v>11843</v>
      </c>
      <c r="S399" s="7" t="s">
        <v>4248</v>
      </c>
      <c r="T399" s="6">
        <v>26540000</v>
      </c>
      <c r="U399" s="6" t="s">
        <v>3119</v>
      </c>
      <c r="V399" s="7">
        <v>38490014</v>
      </c>
      <c r="W399" s="7" t="s">
        <v>5628</v>
      </c>
      <c r="X399" s="203">
        <v>14</v>
      </c>
      <c r="Y399" s="203">
        <v>65</v>
      </c>
      <c r="Z399" s="203">
        <v>1</v>
      </c>
      <c r="AA399" s="203">
        <v>3</v>
      </c>
      <c r="AB399" s="203">
        <v>0</v>
      </c>
      <c r="AC399" s="203">
        <v>0</v>
      </c>
    </row>
    <row r="400" spans="17:29" x14ac:dyDescent="0.2">
      <c r="R400" s="7">
        <v>16265</v>
      </c>
      <c r="S400" s="7" t="s">
        <v>4723</v>
      </c>
      <c r="T400" s="6">
        <v>26760000</v>
      </c>
      <c r="U400" s="6" t="s">
        <v>5453</v>
      </c>
      <c r="V400" s="7">
        <v>38490006</v>
      </c>
      <c r="W400" s="7" t="s">
        <v>5629</v>
      </c>
      <c r="X400" s="203">
        <v>14</v>
      </c>
      <c r="Y400" s="203">
        <v>65</v>
      </c>
      <c r="Z400" s="203">
        <v>1</v>
      </c>
      <c r="AA400" s="203">
        <v>3</v>
      </c>
      <c r="AB400" s="203">
        <v>0</v>
      </c>
      <c r="AC400" s="203">
        <v>0</v>
      </c>
    </row>
    <row r="401" spans="17:29" x14ac:dyDescent="0.2">
      <c r="Q401" s="7">
        <v>3792</v>
      </c>
      <c r="R401" s="7">
        <v>16052</v>
      </c>
      <c r="S401" s="7" t="s">
        <v>841</v>
      </c>
      <c r="T401" s="6">
        <v>29690000</v>
      </c>
      <c r="U401" s="6" t="s">
        <v>3120</v>
      </c>
      <c r="V401" s="7">
        <v>38490005</v>
      </c>
      <c r="W401" s="7" t="s">
        <v>5630</v>
      </c>
      <c r="X401" s="203">
        <v>14</v>
      </c>
      <c r="Y401" s="203">
        <v>65</v>
      </c>
      <c r="Z401" s="203">
        <v>1</v>
      </c>
      <c r="AA401" s="203">
        <v>3</v>
      </c>
      <c r="AB401" s="203">
        <v>0</v>
      </c>
      <c r="AC401" s="203">
        <v>0</v>
      </c>
    </row>
    <row r="402" spans="17:29" x14ac:dyDescent="0.2">
      <c r="R402" s="7">
        <v>11821</v>
      </c>
      <c r="S402" s="7" t="s">
        <v>3021</v>
      </c>
      <c r="T402" s="6">
        <v>33510000</v>
      </c>
      <c r="U402" s="6" t="s">
        <v>3869</v>
      </c>
      <c r="V402" s="7">
        <v>38490018</v>
      </c>
      <c r="W402" s="7" t="s">
        <v>5631</v>
      </c>
      <c r="X402" s="203">
        <v>14</v>
      </c>
      <c r="Y402" s="203">
        <v>65</v>
      </c>
      <c r="Z402" s="203">
        <v>1</v>
      </c>
      <c r="AA402" s="203">
        <v>3</v>
      </c>
      <c r="AB402" s="203">
        <v>0</v>
      </c>
      <c r="AC402" s="203">
        <v>0</v>
      </c>
    </row>
    <row r="403" spans="17:29" x14ac:dyDescent="0.2">
      <c r="Q403" s="7">
        <v>5269</v>
      </c>
      <c r="R403" s="7">
        <v>14974</v>
      </c>
      <c r="S403" s="7" t="s">
        <v>3022</v>
      </c>
      <c r="T403" s="6">
        <v>16660001</v>
      </c>
      <c r="U403" s="6" t="s">
        <v>5454</v>
      </c>
      <c r="V403" s="7">
        <v>38490017</v>
      </c>
      <c r="W403" s="7" t="s">
        <v>5632</v>
      </c>
      <c r="X403" s="203">
        <v>14</v>
      </c>
      <c r="Y403" s="203">
        <v>65</v>
      </c>
      <c r="Z403" s="203">
        <v>1</v>
      </c>
      <c r="AA403" s="203">
        <v>3</v>
      </c>
      <c r="AB403" s="203">
        <v>0</v>
      </c>
      <c r="AC403" s="203">
        <v>0</v>
      </c>
    </row>
    <row r="404" spans="17:29" x14ac:dyDescent="0.2">
      <c r="Q404" s="7">
        <v>3981</v>
      </c>
      <c r="R404" s="7">
        <v>16086</v>
      </c>
      <c r="S404" s="7" t="s">
        <v>2229</v>
      </c>
      <c r="T404" s="6">
        <v>16660000</v>
      </c>
      <c r="U404" s="6" t="s">
        <v>4286</v>
      </c>
      <c r="V404" s="7">
        <v>38490000</v>
      </c>
      <c r="W404" s="7" t="s">
        <v>5633</v>
      </c>
      <c r="X404" s="203">
        <v>14</v>
      </c>
      <c r="Y404" s="203">
        <v>65</v>
      </c>
      <c r="Z404" s="203">
        <v>1</v>
      </c>
      <c r="AA404" s="203">
        <v>3</v>
      </c>
      <c r="AB404" s="203">
        <v>0</v>
      </c>
      <c r="AC404" s="203">
        <v>0</v>
      </c>
    </row>
    <row r="405" spans="17:29" x14ac:dyDescent="0.2">
      <c r="Q405" s="7">
        <v>2613</v>
      </c>
      <c r="R405" s="7">
        <v>11822</v>
      </c>
      <c r="S405" s="7" t="s">
        <v>2230</v>
      </c>
      <c r="T405" s="6">
        <v>31152000</v>
      </c>
      <c r="U405" s="6" t="s">
        <v>5455</v>
      </c>
      <c r="V405" s="7">
        <v>38445010</v>
      </c>
      <c r="W405" s="7" t="s">
        <v>5634</v>
      </c>
      <c r="X405" s="203">
        <v>14</v>
      </c>
      <c r="Y405" s="203">
        <v>65</v>
      </c>
      <c r="Z405" s="203">
        <v>1</v>
      </c>
      <c r="AA405" s="203">
        <v>3</v>
      </c>
      <c r="AB405" s="203">
        <v>0</v>
      </c>
      <c r="AC405" s="203">
        <v>0</v>
      </c>
    </row>
    <row r="406" spans="17:29" x14ac:dyDescent="0.2">
      <c r="Q406" s="7">
        <v>5622</v>
      </c>
      <c r="R406" s="7">
        <v>14770</v>
      </c>
      <c r="S406" s="7" t="s">
        <v>801</v>
      </c>
      <c r="T406" s="6">
        <v>31151002</v>
      </c>
      <c r="U406" s="6" t="s">
        <v>4503</v>
      </c>
      <c r="V406" s="7">
        <v>38445006</v>
      </c>
      <c r="W406" s="7" t="s">
        <v>5335</v>
      </c>
      <c r="X406" s="203">
        <v>14</v>
      </c>
      <c r="Y406" s="203">
        <v>65</v>
      </c>
      <c r="Z406" s="203">
        <v>1</v>
      </c>
      <c r="AA406" s="203">
        <v>3</v>
      </c>
      <c r="AB406" s="203">
        <v>0</v>
      </c>
      <c r="AC406" s="203">
        <v>0</v>
      </c>
    </row>
    <row r="407" spans="17:29" x14ac:dyDescent="0.2">
      <c r="Q407" s="7">
        <v>4063</v>
      </c>
      <c r="R407" s="7">
        <v>15644</v>
      </c>
      <c r="S407" s="7" t="s">
        <v>802</v>
      </c>
      <c r="T407" s="6">
        <v>31151003</v>
      </c>
      <c r="U407" s="6" t="s">
        <v>5456</v>
      </c>
      <c r="V407" s="7">
        <v>38445012</v>
      </c>
      <c r="W407" s="7" t="s">
        <v>5336</v>
      </c>
      <c r="X407" s="203">
        <v>14</v>
      </c>
      <c r="Y407" s="203">
        <v>65</v>
      </c>
      <c r="Z407" s="203">
        <v>1</v>
      </c>
      <c r="AA407" s="203">
        <v>3</v>
      </c>
      <c r="AB407" s="203">
        <v>0</v>
      </c>
      <c r="AC407" s="203">
        <v>0</v>
      </c>
    </row>
    <row r="408" spans="17:29" x14ac:dyDescent="0.2">
      <c r="R408" s="7">
        <v>16249</v>
      </c>
      <c r="S408" s="7" t="s">
        <v>4724</v>
      </c>
      <c r="T408" s="6">
        <v>31151001</v>
      </c>
      <c r="U408" s="6" t="s">
        <v>4504</v>
      </c>
      <c r="V408" s="7">
        <v>38445022</v>
      </c>
      <c r="W408" s="7" t="s">
        <v>5337</v>
      </c>
      <c r="X408" s="203">
        <v>14</v>
      </c>
      <c r="Y408" s="203">
        <v>65</v>
      </c>
      <c r="Z408" s="203">
        <v>1</v>
      </c>
      <c r="AA408" s="203">
        <v>3</v>
      </c>
      <c r="AB408" s="203">
        <v>0</v>
      </c>
      <c r="AC408" s="203">
        <v>0</v>
      </c>
    </row>
    <row r="409" spans="17:29" x14ac:dyDescent="0.2">
      <c r="R409" s="7">
        <v>16251</v>
      </c>
      <c r="S409" s="7" t="s">
        <v>4725</v>
      </c>
      <c r="T409" s="6">
        <v>31151004</v>
      </c>
      <c r="U409" s="6" t="s">
        <v>4505</v>
      </c>
      <c r="V409" s="7">
        <v>38445002</v>
      </c>
      <c r="W409" s="7" t="s">
        <v>5338</v>
      </c>
      <c r="X409" s="203">
        <v>14</v>
      </c>
      <c r="Y409" s="203">
        <v>65</v>
      </c>
      <c r="Z409" s="203">
        <v>1</v>
      </c>
      <c r="AA409" s="203">
        <v>3</v>
      </c>
      <c r="AB409" s="203">
        <v>0</v>
      </c>
      <c r="AC409" s="203">
        <v>0</v>
      </c>
    </row>
    <row r="410" spans="17:29" x14ac:dyDescent="0.2">
      <c r="Q410" s="7">
        <v>353</v>
      </c>
      <c r="R410" s="7">
        <v>15031</v>
      </c>
      <c r="S410" s="7" t="s">
        <v>803</v>
      </c>
      <c r="T410" s="6">
        <v>29360000</v>
      </c>
      <c r="U410" s="6" t="s">
        <v>2640</v>
      </c>
      <c r="V410" s="7">
        <v>38445003</v>
      </c>
      <c r="W410" s="7" t="s">
        <v>5339</v>
      </c>
      <c r="X410" s="203">
        <v>14</v>
      </c>
      <c r="Y410" s="203">
        <v>65</v>
      </c>
      <c r="Z410" s="203">
        <v>1</v>
      </c>
      <c r="AA410" s="203">
        <v>3</v>
      </c>
      <c r="AB410" s="203">
        <v>0</v>
      </c>
      <c r="AC410" s="203">
        <v>0</v>
      </c>
    </row>
    <row r="411" spans="17:29" x14ac:dyDescent="0.2">
      <c r="R411" s="7">
        <v>11835</v>
      </c>
      <c r="S411" s="7" t="s">
        <v>804</v>
      </c>
      <c r="T411" s="6">
        <v>29120000</v>
      </c>
      <c r="U411" s="6" t="s">
        <v>3531</v>
      </c>
      <c r="V411" s="7">
        <v>38445016</v>
      </c>
      <c r="W411" s="7" t="s">
        <v>5635</v>
      </c>
      <c r="X411" s="203">
        <v>14</v>
      </c>
      <c r="Y411" s="203">
        <v>65</v>
      </c>
      <c r="Z411" s="203">
        <v>1</v>
      </c>
      <c r="AA411" s="203">
        <v>3</v>
      </c>
      <c r="AB411" s="203">
        <v>0</v>
      </c>
      <c r="AC411" s="203">
        <v>0</v>
      </c>
    </row>
    <row r="412" spans="17:29" x14ac:dyDescent="0.2">
      <c r="R412" s="7">
        <v>11827</v>
      </c>
      <c r="S412" s="7" t="s">
        <v>3023</v>
      </c>
      <c r="T412" s="6">
        <v>27870000</v>
      </c>
      <c r="U412" s="6" t="s">
        <v>4288</v>
      </c>
      <c r="V412" s="7">
        <v>38445017</v>
      </c>
      <c r="W412" s="7" t="s">
        <v>5340</v>
      </c>
      <c r="X412" s="203">
        <v>14</v>
      </c>
      <c r="Y412" s="203">
        <v>65</v>
      </c>
      <c r="Z412" s="203">
        <v>1</v>
      </c>
      <c r="AA412" s="203">
        <v>4</v>
      </c>
      <c r="AB412" s="203">
        <v>0</v>
      </c>
      <c r="AC412" s="203">
        <v>0</v>
      </c>
    </row>
    <row r="413" spans="17:29" x14ac:dyDescent="0.2">
      <c r="Q413" s="7">
        <v>606</v>
      </c>
      <c r="R413" s="7">
        <v>15171</v>
      </c>
      <c r="S413" s="7" t="s">
        <v>805</v>
      </c>
      <c r="T413" s="6">
        <v>28860000</v>
      </c>
      <c r="U413" s="6" t="s">
        <v>2641</v>
      </c>
      <c r="V413" s="7">
        <v>38445027</v>
      </c>
      <c r="W413" s="7" t="s">
        <v>5341</v>
      </c>
      <c r="X413" s="203">
        <v>14</v>
      </c>
      <c r="Y413" s="203">
        <v>65</v>
      </c>
      <c r="Z413" s="203">
        <v>1</v>
      </c>
      <c r="AA413" s="203">
        <v>3</v>
      </c>
      <c r="AB413" s="203">
        <v>0</v>
      </c>
      <c r="AC413" s="203">
        <v>0</v>
      </c>
    </row>
    <row r="414" spans="17:29" x14ac:dyDescent="0.2">
      <c r="R414" s="7">
        <v>10951</v>
      </c>
      <c r="S414" s="7" t="s">
        <v>2240</v>
      </c>
      <c r="T414" s="6">
        <v>27320000</v>
      </c>
      <c r="U414" s="6" t="s">
        <v>2642</v>
      </c>
      <c r="V414" s="7">
        <v>38445026</v>
      </c>
      <c r="W414" s="7" t="s">
        <v>5342</v>
      </c>
      <c r="X414" s="203">
        <v>14</v>
      </c>
      <c r="Y414" s="203">
        <v>65</v>
      </c>
      <c r="Z414" s="203">
        <v>1</v>
      </c>
      <c r="AA414" s="203">
        <v>4</v>
      </c>
      <c r="AB414" s="203">
        <v>0</v>
      </c>
      <c r="AC414" s="203">
        <v>0</v>
      </c>
    </row>
    <row r="415" spans="17:29" x14ac:dyDescent="0.2">
      <c r="Q415" s="7">
        <v>5515</v>
      </c>
      <c r="R415" s="7">
        <v>14772</v>
      </c>
      <c r="S415" s="7" t="s">
        <v>756</v>
      </c>
      <c r="T415" s="6">
        <v>27270001</v>
      </c>
      <c r="U415" s="6" t="s">
        <v>5457</v>
      </c>
      <c r="V415" s="7">
        <v>38445021</v>
      </c>
      <c r="W415" s="7" t="s">
        <v>5343</v>
      </c>
      <c r="X415" s="203">
        <v>14</v>
      </c>
      <c r="Y415" s="203">
        <v>65</v>
      </c>
      <c r="Z415" s="203">
        <v>1</v>
      </c>
      <c r="AA415" s="203">
        <v>3</v>
      </c>
      <c r="AB415" s="203">
        <v>0</v>
      </c>
      <c r="AC415" s="203">
        <v>0</v>
      </c>
    </row>
    <row r="416" spans="17:29" x14ac:dyDescent="0.2">
      <c r="Q416" s="7">
        <v>5748</v>
      </c>
      <c r="R416" s="7">
        <v>14769</v>
      </c>
      <c r="S416" s="7" t="s">
        <v>757</v>
      </c>
      <c r="T416" s="6">
        <v>27270002</v>
      </c>
      <c r="U416" s="6" t="s">
        <v>5458</v>
      </c>
      <c r="V416" s="7">
        <v>38445007</v>
      </c>
      <c r="W416" s="7" t="s">
        <v>5344</v>
      </c>
      <c r="X416" s="203">
        <v>14</v>
      </c>
      <c r="Y416" s="203">
        <v>65</v>
      </c>
      <c r="Z416" s="203">
        <v>1</v>
      </c>
      <c r="AA416" s="203">
        <v>3</v>
      </c>
      <c r="AB416" s="203">
        <v>0</v>
      </c>
      <c r="AC416" s="203">
        <v>0</v>
      </c>
    </row>
    <row r="417" spans="17:29" x14ac:dyDescent="0.2">
      <c r="Q417" s="7">
        <v>2883</v>
      </c>
      <c r="R417" s="7">
        <v>13811</v>
      </c>
      <c r="S417" s="7" t="s">
        <v>758</v>
      </c>
      <c r="T417" s="6">
        <v>29410000</v>
      </c>
      <c r="U417" s="6" t="s">
        <v>4289</v>
      </c>
      <c r="V417" s="7">
        <v>38445004</v>
      </c>
      <c r="W417" s="7" t="s">
        <v>5345</v>
      </c>
      <c r="X417" s="203">
        <v>14</v>
      </c>
      <c r="Y417" s="203">
        <v>65</v>
      </c>
      <c r="Z417" s="203">
        <v>1</v>
      </c>
      <c r="AA417" s="203">
        <v>3</v>
      </c>
      <c r="AB417" s="203">
        <v>0</v>
      </c>
      <c r="AC417" s="203">
        <v>0</v>
      </c>
    </row>
    <row r="418" spans="17:29" x14ac:dyDescent="0.2">
      <c r="Q418" s="7">
        <v>573</v>
      </c>
      <c r="R418" s="7">
        <v>15146</v>
      </c>
      <c r="S418" s="7" t="s">
        <v>759</v>
      </c>
      <c r="T418" s="6">
        <v>27880000</v>
      </c>
      <c r="U418" s="6" t="s">
        <v>4290</v>
      </c>
      <c r="V418" s="7">
        <v>38445009</v>
      </c>
      <c r="W418" s="7" t="s">
        <v>4278</v>
      </c>
      <c r="X418" s="203">
        <v>14</v>
      </c>
      <c r="Y418" s="203">
        <v>65</v>
      </c>
      <c r="Z418" s="203">
        <v>1</v>
      </c>
      <c r="AA418" s="203">
        <v>3</v>
      </c>
      <c r="AB418" s="203">
        <v>0</v>
      </c>
      <c r="AC418" s="203">
        <v>0</v>
      </c>
    </row>
    <row r="419" spans="17:29" x14ac:dyDescent="0.2">
      <c r="R419" s="7">
        <v>11830</v>
      </c>
      <c r="S419" s="7" t="s">
        <v>3024</v>
      </c>
      <c r="T419" s="6">
        <v>27220001</v>
      </c>
      <c r="U419" s="6" t="s">
        <v>5459</v>
      </c>
      <c r="V419" s="7">
        <v>38445008</v>
      </c>
      <c r="W419" s="7" t="s">
        <v>5346</v>
      </c>
      <c r="X419" s="203">
        <v>14</v>
      </c>
      <c r="Y419" s="203">
        <v>65</v>
      </c>
      <c r="Z419" s="203">
        <v>1</v>
      </c>
      <c r="AA419" s="203">
        <v>4</v>
      </c>
      <c r="AB419" s="203">
        <v>0</v>
      </c>
      <c r="AC419" s="203">
        <v>0</v>
      </c>
    </row>
    <row r="420" spans="17:29" x14ac:dyDescent="0.2">
      <c r="R420" s="7">
        <v>16262</v>
      </c>
      <c r="S420" s="7" t="s">
        <v>4726</v>
      </c>
      <c r="T420" s="6">
        <v>27220002</v>
      </c>
      <c r="U420" s="6" t="s">
        <v>5460</v>
      </c>
      <c r="V420" s="7">
        <v>38445014</v>
      </c>
      <c r="W420" s="7" t="s">
        <v>5347</v>
      </c>
      <c r="X420" s="203">
        <v>14</v>
      </c>
      <c r="Y420" s="203">
        <v>65</v>
      </c>
      <c r="Z420" s="203">
        <v>1</v>
      </c>
      <c r="AA420" s="203">
        <v>3</v>
      </c>
      <c r="AB420" s="203">
        <v>0</v>
      </c>
      <c r="AC420" s="203">
        <v>0</v>
      </c>
    </row>
    <row r="421" spans="17:29" x14ac:dyDescent="0.2">
      <c r="R421" s="7">
        <v>14088</v>
      </c>
      <c r="S421" s="7" t="s">
        <v>3792</v>
      </c>
      <c r="T421" s="6">
        <v>29145000</v>
      </c>
      <c r="U421" s="6" t="s">
        <v>3871</v>
      </c>
      <c r="V421" s="7">
        <v>38445024</v>
      </c>
      <c r="W421" s="7" t="s">
        <v>5348</v>
      </c>
      <c r="X421" s="203">
        <v>14</v>
      </c>
      <c r="Y421" s="203">
        <v>65</v>
      </c>
      <c r="Z421" s="203">
        <v>1</v>
      </c>
      <c r="AA421" s="203">
        <v>3</v>
      </c>
      <c r="AB421" s="203">
        <v>0</v>
      </c>
      <c r="AC421" s="203">
        <v>0</v>
      </c>
    </row>
    <row r="422" spans="17:29" x14ac:dyDescent="0.2">
      <c r="Q422" s="7">
        <v>574</v>
      </c>
      <c r="R422" s="7">
        <v>15147</v>
      </c>
      <c r="S422" s="7" t="s">
        <v>3793</v>
      </c>
      <c r="T422" s="6">
        <v>46110000</v>
      </c>
      <c r="U422" s="6" t="s">
        <v>3872</v>
      </c>
      <c r="V422" s="7">
        <v>38445028</v>
      </c>
      <c r="W422" s="7" t="s">
        <v>5349</v>
      </c>
      <c r="X422" s="203">
        <v>14</v>
      </c>
      <c r="Y422" s="203">
        <v>65</v>
      </c>
      <c r="Z422" s="203">
        <v>1</v>
      </c>
      <c r="AA422" s="203">
        <v>3</v>
      </c>
      <c r="AB422" s="203">
        <v>0</v>
      </c>
      <c r="AC422" s="203">
        <v>0</v>
      </c>
    </row>
    <row r="423" spans="17:29" x14ac:dyDescent="0.2">
      <c r="R423" s="7">
        <v>11217</v>
      </c>
      <c r="S423" s="7" t="s">
        <v>3025</v>
      </c>
      <c r="T423" s="6">
        <v>46111000</v>
      </c>
      <c r="U423" s="6" t="s">
        <v>5461</v>
      </c>
      <c r="V423" s="7">
        <v>38445001</v>
      </c>
      <c r="W423" s="7" t="s">
        <v>5350</v>
      </c>
      <c r="X423" s="203">
        <v>14</v>
      </c>
      <c r="Y423" s="203">
        <v>65</v>
      </c>
      <c r="Z423" s="203">
        <v>1</v>
      </c>
      <c r="AA423" s="203">
        <v>4</v>
      </c>
      <c r="AB423" s="203">
        <v>0</v>
      </c>
      <c r="AC423" s="203">
        <v>0</v>
      </c>
    </row>
    <row r="424" spans="17:29" x14ac:dyDescent="0.2">
      <c r="Q424" s="7">
        <v>6002</v>
      </c>
      <c r="R424" s="7">
        <v>13228</v>
      </c>
      <c r="S424" s="7" t="s">
        <v>3794</v>
      </c>
      <c r="T424" s="6">
        <v>21040005</v>
      </c>
      <c r="U424" s="6" t="s">
        <v>5462</v>
      </c>
      <c r="V424" s="7">
        <v>38445019</v>
      </c>
      <c r="W424" s="7" t="s">
        <v>5636</v>
      </c>
      <c r="X424" s="203">
        <v>14</v>
      </c>
      <c r="Y424" s="203">
        <v>65</v>
      </c>
      <c r="Z424" s="203">
        <v>1</v>
      </c>
      <c r="AA424" s="203">
        <v>3</v>
      </c>
      <c r="AB424" s="203">
        <v>0</v>
      </c>
      <c r="AC424" s="203">
        <v>0</v>
      </c>
    </row>
    <row r="425" spans="17:29" x14ac:dyDescent="0.2">
      <c r="R425" s="7">
        <v>16520</v>
      </c>
      <c r="S425" s="7" t="s">
        <v>4727</v>
      </c>
      <c r="T425" s="6">
        <v>21040003</v>
      </c>
      <c r="U425" s="6" t="s">
        <v>5463</v>
      </c>
      <c r="V425" s="7">
        <v>38445020</v>
      </c>
      <c r="W425" s="7" t="s">
        <v>5637</v>
      </c>
      <c r="X425" s="203">
        <v>14</v>
      </c>
      <c r="Y425" s="203">
        <v>65</v>
      </c>
      <c r="Z425" s="203">
        <v>1</v>
      </c>
      <c r="AA425" s="203">
        <v>3</v>
      </c>
      <c r="AB425" s="203">
        <v>0</v>
      </c>
      <c r="AC425" s="203">
        <v>0</v>
      </c>
    </row>
    <row r="426" spans="17:29" x14ac:dyDescent="0.2">
      <c r="R426" s="7">
        <v>11218</v>
      </c>
      <c r="S426" s="7" t="s">
        <v>3026</v>
      </c>
      <c r="T426" s="6">
        <v>33080000</v>
      </c>
      <c r="U426" s="6" t="s">
        <v>3535</v>
      </c>
      <c r="V426" s="7">
        <v>38445000</v>
      </c>
      <c r="W426" s="7" t="s">
        <v>4279</v>
      </c>
      <c r="X426" s="203">
        <v>14</v>
      </c>
      <c r="Y426" s="203">
        <v>65</v>
      </c>
      <c r="Z426" s="203">
        <v>1</v>
      </c>
      <c r="AA426" s="203">
        <v>4</v>
      </c>
      <c r="AB426" s="203">
        <v>0</v>
      </c>
      <c r="AC426" s="203">
        <v>0</v>
      </c>
    </row>
    <row r="427" spans="17:29" x14ac:dyDescent="0.2">
      <c r="R427" s="7">
        <v>16145</v>
      </c>
      <c r="S427" s="7" t="s">
        <v>3795</v>
      </c>
      <c r="T427" s="6">
        <v>31260000</v>
      </c>
      <c r="U427" s="6" t="s">
        <v>3536</v>
      </c>
      <c r="V427" s="7">
        <v>38435012</v>
      </c>
      <c r="W427" s="7" t="s">
        <v>5638</v>
      </c>
      <c r="X427" s="203">
        <v>14</v>
      </c>
      <c r="Y427" s="203">
        <v>65</v>
      </c>
      <c r="Z427" s="203">
        <v>1</v>
      </c>
      <c r="AA427" s="203">
        <v>3</v>
      </c>
      <c r="AB427" s="203">
        <v>0</v>
      </c>
      <c r="AC427" s="203">
        <v>0</v>
      </c>
    </row>
    <row r="428" spans="17:29" x14ac:dyDescent="0.2">
      <c r="Q428" s="7">
        <v>5096</v>
      </c>
      <c r="R428" s="7">
        <v>11832</v>
      </c>
      <c r="S428" s="7" t="s">
        <v>3067</v>
      </c>
      <c r="T428" s="6">
        <v>28721000</v>
      </c>
      <c r="U428" s="6" t="s">
        <v>5464</v>
      </c>
      <c r="V428" s="7">
        <v>38435008</v>
      </c>
      <c r="W428" s="7" t="s">
        <v>5351</v>
      </c>
      <c r="X428" s="203">
        <v>14</v>
      </c>
      <c r="Y428" s="203">
        <v>65</v>
      </c>
      <c r="Z428" s="203">
        <v>1</v>
      </c>
      <c r="AA428" s="203">
        <v>4</v>
      </c>
      <c r="AB428" s="203">
        <v>0</v>
      </c>
      <c r="AC428" s="203">
        <v>0</v>
      </c>
    </row>
    <row r="429" spans="17:29" x14ac:dyDescent="0.2">
      <c r="Q429" s="7">
        <v>2782</v>
      </c>
      <c r="R429" s="7">
        <v>13840</v>
      </c>
      <c r="S429" s="7" t="s">
        <v>3068</v>
      </c>
      <c r="T429" s="6">
        <v>35460000</v>
      </c>
      <c r="U429" s="6" t="s">
        <v>3538</v>
      </c>
      <c r="V429" s="7">
        <v>38435014</v>
      </c>
      <c r="W429" s="7" t="s">
        <v>5352</v>
      </c>
      <c r="X429" s="203">
        <v>14</v>
      </c>
      <c r="Y429" s="203">
        <v>65</v>
      </c>
      <c r="Z429" s="203">
        <v>1</v>
      </c>
      <c r="AA429" s="203">
        <v>3</v>
      </c>
      <c r="AB429" s="203">
        <v>0</v>
      </c>
      <c r="AC429" s="203">
        <v>0</v>
      </c>
    </row>
    <row r="430" spans="17:29" x14ac:dyDescent="0.2">
      <c r="Q430" s="7">
        <v>5097</v>
      </c>
      <c r="R430" s="7">
        <v>11833</v>
      </c>
      <c r="S430" s="7" t="s">
        <v>693</v>
      </c>
      <c r="T430" s="6">
        <v>34160000</v>
      </c>
      <c r="U430" s="6" t="s">
        <v>5465</v>
      </c>
      <c r="V430" s="7">
        <v>38435036</v>
      </c>
      <c r="W430" s="7" t="s">
        <v>5353</v>
      </c>
      <c r="X430" s="203">
        <v>14</v>
      </c>
      <c r="Y430" s="203">
        <v>65</v>
      </c>
      <c r="Z430" s="203">
        <v>1</v>
      </c>
      <c r="AA430" s="203">
        <v>4</v>
      </c>
      <c r="AB430" s="203">
        <v>0</v>
      </c>
      <c r="AC430" s="203">
        <v>0</v>
      </c>
    </row>
    <row r="431" spans="17:29" x14ac:dyDescent="0.2">
      <c r="Q431" s="7">
        <v>4274</v>
      </c>
      <c r="R431" s="7">
        <v>11636</v>
      </c>
      <c r="S431" s="7" t="s">
        <v>694</v>
      </c>
      <c r="T431" s="6">
        <v>48160000</v>
      </c>
      <c r="U431" s="6" t="s">
        <v>3513</v>
      </c>
      <c r="V431" s="7">
        <v>38435003</v>
      </c>
      <c r="W431" s="7" t="s">
        <v>5354</v>
      </c>
      <c r="X431" s="203">
        <v>14</v>
      </c>
      <c r="Y431" s="203">
        <v>65</v>
      </c>
      <c r="Z431" s="203">
        <v>1</v>
      </c>
      <c r="AA431" s="203">
        <v>4</v>
      </c>
      <c r="AB431" s="203">
        <v>0</v>
      </c>
      <c r="AC431" s="203">
        <v>0</v>
      </c>
    </row>
    <row r="432" spans="17:29" x14ac:dyDescent="0.2">
      <c r="Q432" s="7">
        <v>2124</v>
      </c>
      <c r="R432" s="7">
        <v>11871</v>
      </c>
      <c r="S432" s="7" t="s">
        <v>695</v>
      </c>
      <c r="T432" s="6">
        <v>36310000</v>
      </c>
      <c r="U432" s="6" t="s">
        <v>3514</v>
      </c>
      <c r="V432" s="7">
        <v>38435004</v>
      </c>
      <c r="W432" s="7" t="s">
        <v>5355</v>
      </c>
      <c r="X432" s="203">
        <v>14</v>
      </c>
      <c r="Y432" s="203">
        <v>65</v>
      </c>
      <c r="Z432" s="203">
        <v>1</v>
      </c>
      <c r="AA432" s="203">
        <v>4</v>
      </c>
      <c r="AB432" s="203">
        <v>0</v>
      </c>
      <c r="AC432" s="203">
        <v>0</v>
      </c>
    </row>
    <row r="433" spans="17:29" x14ac:dyDescent="0.2">
      <c r="R433" s="7">
        <v>11669</v>
      </c>
      <c r="S433" s="7" t="s">
        <v>3027</v>
      </c>
      <c r="T433" s="6">
        <v>33210000</v>
      </c>
      <c r="U433" s="6" t="s">
        <v>5466</v>
      </c>
      <c r="V433" s="7">
        <v>38435021</v>
      </c>
      <c r="W433" s="7" t="s">
        <v>5639</v>
      </c>
      <c r="X433" s="203">
        <v>14</v>
      </c>
      <c r="Y433" s="203">
        <v>65</v>
      </c>
      <c r="Z433" s="203">
        <v>1</v>
      </c>
      <c r="AA433" s="203">
        <v>3</v>
      </c>
      <c r="AB433" s="203">
        <v>0</v>
      </c>
      <c r="AC433" s="203">
        <v>0</v>
      </c>
    </row>
    <row r="434" spans="17:29" x14ac:dyDescent="0.2">
      <c r="R434" s="7">
        <v>10026</v>
      </c>
      <c r="S434" s="7" t="s">
        <v>696</v>
      </c>
      <c r="T434" s="6">
        <v>48480000</v>
      </c>
      <c r="U434" s="6" t="s">
        <v>3516</v>
      </c>
      <c r="V434" s="7">
        <v>38435022</v>
      </c>
      <c r="W434" s="7" t="s">
        <v>5356</v>
      </c>
      <c r="X434" s="203">
        <v>14</v>
      </c>
      <c r="Y434" s="203">
        <v>65</v>
      </c>
      <c r="Z434" s="203">
        <v>1</v>
      </c>
      <c r="AA434" s="203">
        <v>4</v>
      </c>
      <c r="AB434" s="203">
        <v>0</v>
      </c>
      <c r="AC434" s="203">
        <v>0</v>
      </c>
    </row>
    <row r="435" spans="17:29" x14ac:dyDescent="0.2">
      <c r="R435" s="7">
        <v>11468</v>
      </c>
      <c r="S435" s="7" t="s">
        <v>3028</v>
      </c>
      <c r="T435" s="6">
        <v>21610099</v>
      </c>
      <c r="U435" s="6" t="s">
        <v>5467</v>
      </c>
      <c r="V435" s="7">
        <v>38435013</v>
      </c>
      <c r="W435" s="7" t="s">
        <v>5357</v>
      </c>
      <c r="X435" s="203">
        <v>14</v>
      </c>
      <c r="Y435" s="203">
        <v>65</v>
      </c>
      <c r="Z435" s="203">
        <v>1</v>
      </c>
      <c r="AA435" s="203">
        <v>3</v>
      </c>
      <c r="AB435" s="203">
        <v>0</v>
      </c>
      <c r="AC435" s="203">
        <v>0</v>
      </c>
    </row>
    <row r="436" spans="17:29" x14ac:dyDescent="0.2">
      <c r="R436" s="7">
        <v>11469</v>
      </c>
      <c r="S436" s="7" t="s">
        <v>3082</v>
      </c>
      <c r="T436" s="6">
        <v>29508001</v>
      </c>
      <c r="U436" s="6" t="s">
        <v>5468</v>
      </c>
      <c r="V436" s="7">
        <v>38435005</v>
      </c>
      <c r="W436" s="7" t="s">
        <v>5358</v>
      </c>
      <c r="X436" s="203">
        <v>14</v>
      </c>
      <c r="Y436" s="203">
        <v>65</v>
      </c>
      <c r="Z436" s="203">
        <v>1</v>
      </c>
      <c r="AA436" s="203">
        <v>4</v>
      </c>
      <c r="AB436" s="203">
        <v>0</v>
      </c>
      <c r="AC436" s="203">
        <v>0</v>
      </c>
    </row>
    <row r="437" spans="17:29" x14ac:dyDescent="0.2">
      <c r="R437" s="7">
        <v>16239</v>
      </c>
      <c r="S437" s="7" t="s">
        <v>4728</v>
      </c>
      <c r="T437" s="6">
        <v>29508002</v>
      </c>
      <c r="U437" s="6" t="s">
        <v>5469</v>
      </c>
      <c r="V437" s="7">
        <v>38435035</v>
      </c>
      <c r="W437" s="7" t="s">
        <v>5359</v>
      </c>
      <c r="X437" s="203">
        <v>14</v>
      </c>
      <c r="Y437" s="203">
        <v>65</v>
      </c>
      <c r="Z437" s="203">
        <v>1</v>
      </c>
      <c r="AA437" s="203">
        <v>4</v>
      </c>
      <c r="AB437" s="203">
        <v>0</v>
      </c>
      <c r="AC437" s="203">
        <v>0</v>
      </c>
    </row>
    <row r="438" spans="17:29" x14ac:dyDescent="0.2">
      <c r="Q438" s="7">
        <v>6433</v>
      </c>
      <c r="R438" s="7">
        <v>16100</v>
      </c>
      <c r="S438" s="7" t="s">
        <v>3083</v>
      </c>
      <c r="T438" s="6">
        <v>33120001</v>
      </c>
      <c r="U438" s="6" t="s">
        <v>5470</v>
      </c>
      <c r="V438" s="7">
        <v>38435009</v>
      </c>
      <c r="W438" s="7" t="s">
        <v>5360</v>
      </c>
      <c r="X438" s="203">
        <v>14</v>
      </c>
      <c r="Y438" s="203">
        <v>65</v>
      </c>
      <c r="Z438" s="203">
        <v>1</v>
      </c>
      <c r="AA438" s="203">
        <v>3</v>
      </c>
      <c r="AB438" s="203">
        <v>0</v>
      </c>
      <c r="AC438" s="203">
        <v>0</v>
      </c>
    </row>
    <row r="439" spans="17:29" x14ac:dyDescent="0.2">
      <c r="Q439" s="7">
        <v>4095</v>
      </c>
      <c r="R439" s="7">
        <v>16135</v>
      </c>
      <c r="S439" s="7" t="s">
        <v>1476</v>
      </c>
      <c r="T439" s="6">
        <v>33120002</v>
      </c>
      <c r="U439" s="6" t="s">
        <v>5471</v>
      </c>
      <c r="V439" s="7">
        <v>38435006</v>
      </c>
      <c r="W439" s="7" t="s">
        <v>5361</v>
      </c>
      <c r="X439" s="203">
        <v>14</v>
      </c>
      <c r="Y439" s="203">
        <v>65</v>
      </c>
      <c r="Z439" s="203">
        <v>1</v>
      </c>
      <c r="AA439" s="203">
        <v>3</v>
      </c>
      <c r="AB439" s="203">
        <v>0</v>
      </c>
      <c r="AC439" s="203">
        <v>0</v>
      </c>
    </row>
    <row r="440" spans="17:29" x14ac:dyDescent="0.2">
      <c r="Q440" s="7">
        <v>4193</v>
      </c>
      <c r="R440" s="7">
        <v>11472</v>
      </c>
      <c r="S440" s="7" t="s">
        <v>3098</v>
      </c>
      <c r="T440" s="6">
        <v>33530000</v>
      </c>
      <c r="U440" s="6" t="s">
        <v>3877</v>
      </c>
      <c r="V440" s="7">
        <v>38435011</v>
      </c>
      <c r="W440" s="7" t="s">
        <v>5640</v>
      </c>
      <c r="X440" s="203">
        <v>14</v>
      </c>
      <c r="Y440" s="203">
        <v>65</v>
      </c>
      <c r="Z440" s="203">
        <v>1</v>
      </c>
      <c r="AA440" s="203">
        <v>4</v>
      </c>
      <c r="AB440" s="203">
        <v>0</v>
      </c>
      <c r="AC440" s="203">
        <v>0</v>
      </c>
    </row>
    <row r="441" spans="17:29" x14ac:dyDescent="0.2">
      <c r="R441" s="7">
        <v>10103</v>
      </c>
      <c r="S441" s="7" t="s">
        <v>3029</v>
      </c>
      <c r="T441" s="6">
        <v>29010000</v>
      </c>
      <c r="U441" s="6" t="s">
        <v>3518</v>
      </c>
      <c r="V441" s="7">
        <v>38435010</v>
      </c>
      <c r="W441" s="7" t="s">
        <v>5362</v>
      </c>
      <c r="X441" s="203">
        <v>14</v>
      </c>
      <c r="Y441" s="203">
        <v>65</v>
      </c>
      <c r="Z441" s="203">
        <v>1</v>
      </c>
      <c r="AA441" s="203">
        <v>4</v>
      </c>
      <c r="AB441" s="203">
        <v>0</v>
      </c>
      <c r="AC441" s="203">
        <v>0</v>
      </c>
    </row>
    <row r="442" spans="17:29" x14ac:dyDescent="0.2">
      <c r="R442" s="7">
        <v>11483</v>
      </c>
      <c r="S442" s="7" t="s">
        <v>3100</v>
      </c>
      <c r="T442" s="6">
        <v>29520000</v>
      </c>
      <c r="U442" s="6" t="s">
        <v>5472</v>
      </c>
      <c r="V442" s="7">
        <v>38435016</v>
      </c>
      <c r="W442" s="7" t="s">
        <v>5363</v>
      </c>
      <c r="X442" s="203">
        <v>14</v>
      </c>
      <c r="Y442" s="203">
        <v>65</v>
      </c>
      <c r="Z442" s="203">
        <v>1</v>
      </c>
      <c r="AA442" s="203">
        <v>3</v>
      </c>
      <c r="AB442" s="203">
        <v>0</v>
      </c>
      <c r="AC442" s="203">
        <v>0</v>
      </c>
    </row>
    <row r="443" spans="17:29" x14ac:dyDescent="0.2">
      <c r="Q443" s="7">
        <v>5160</v>
      </c>
      <c r="R443" s="7">
        <v>11475</v>
      </c>
      <c r="S443" s="7" t="s">
        <v>3101</v>
      </c>
      <c r="T443" s="6">
        <v>19125000</v>
      </c>
      <c r="U443" s="6" t="s">
        <v>3878</v>
      </c>
      <c r="V443" s="7">
        <v>38435039</v>
      </c>
      <c r="W443" s="7" t="s">
        <v>5364</v>
      </c>
      <c r="X443" s="203">
        <v>14</v>
      </c>
      <c r="Y443" s="203">
        <v>65</v>
      </c>
      <c r="Z443" s="203">
        <v>1</v>
      </c>
      <c r="AA443" s="203">
        <v>3</v>
      </c>
      <c r="AB443" s="203">
        <v>0</v>
      </c>
      <c r="AC443" s="203">
        <v>0</v>
      </c>
    </row>
    <row r="444" spans="17:29" x14ac:dyDescent="0.2">
      <c r="Q444" s="7">
        <v>3551</v>
      </c>
      <c r="R444" s="7">
        <v>15967</v>
      </c>
      <c r="S444" s="7" t="s">
        <v>3102</v>
      </c>
      <c r="T444" s="6">
        <v>14110002</v>
      </c>
      <c r="U444" s="6" t="s">
        <v>5473</v>
      </c>
      <c r="V444" s="7">
        <v>38435015</v>
      </c>
      <c r="W444" s="7" t="s">
        <v>5365</v>
      </c>
      <c r="X444" s="203">
        <v>14</v>
      </c>
      <c r="Y444" s="203">
        <v>65</v>
      </c>
      <c r="Z444" s="203">
        <v>1</v>
      </c>
      <c r="AA444" s="203">
        <v>3</v>
      </c>
      <c r="AB444" s="203">
        <v>0</v>
      </c>
      <c r="AC444" s="203">
        <v>0</v>
      </c>
    </row>
    <row r="445" spans="17:29" x14ac:dyDescent="0.2">
      <c r="R445" s="7">
        <v>11477</v>
      </c>
      <c r="S445" s="7" t="s">
        <v>1487</v>
      </c>
      <c r="T445" s="6">
        <v>14110001</v>
      </c>
      <c r="U445" s="6" t="s">
        <v>5474</v>
      </c>
      <c r="V445" s="7">
        <v>38435001</v>
      </c>
      <c r="W445" s="7" t="s">
        <v>5366</v>
      </c>
      <c r="X445" s="203">
        <v>14</v>
      </c>
      <c r="Y445" s="203">
        <v>65</v>
      </c>
      <c r="Z445" s="203">
        <v>1</v>
      </c>
      <c r="AA445" s="203">
        <v>5</v>
      </c>
      <c r="AB445" s="203">
        <v>0</v>
      </c>
      <c r="AC445" s="203">
        <v>0</v>
      </c>
    </row>
    <row r="446" spans="17:29" x14ac:dyDescent="0.2">
      <c r="R446" s="7">
        <v>16567</v>
      </c>
      <c r="S446" s="7" t="s">
        <v>4729</v>
      </c>
      <c r="T446" s="6">
        <v>14110004</v>
      </c>
      <c r="U446" s="6" t="s">
        <v>5475</v>
      </c>
      <c r="V446" s="7">
        <v>38435031</v>
      </c>
      <c r="W446" s="7" t="s">
        <v>5641</v>
      </c>
      <c r="X446" s="203">
        <v>14</v>
      </c>
      <c r="Y446" s="203">
        <v>65</v>
      </c>
      <c r="Z446" s="203">
        <v>1</v>
      </c>
      <c r="AA446" s="203">
        <v>4</v>
      </c>
      <c r="AB446" s="203">
        <v>0</v>
      </c>
      <c r="AC446" s="203">
        <v>0</v>
      </c>
    </row>
    <row r="447" spans="17:29" x14ac:dyDescent="0.2">
      <c r="R447" s="7">
        <v>11176</v>
      </c>
      <c r="S447" s="7" t="s">
        <v>3020</v>
      </c>
      <c r="T447" s="6">
        <v>36331000</v>
      </c>
      <c r="U447" s="6" t="s">
        <v>4507</v>
      </c>
      <c r="V447" s="7">
        <v>38435034</v>
      </c>
      <c r="W447" s="7" t="s">
        <v>5367</v>
      </c>
      <c r="X447" s="203">
        <v>14</v>
      </c>
      <c r="Y447" s="203">
        <v>65</v>
      </c>
      <c r="Z447" s="203">
        <v>1</v>
      </c>
      <c r="AA447" s="203">
        <v>3</v>
      </c>
      <c r="AB447" s="203">
        <v>0</v>
      </c>
      <c r="AC447" s="203">
        <v>0</v>
      </c>
    </row>
    <row r="448" spans="17:29" x14ac:dyDescent="0.2">
      <c r="R448" s="7">
        <v>16192</v>
      </c>
      <c r="S448" s="7" t="s">
        <v>4730</v>
      </c>
      <c r="T448" s="6">
        <v>36333000</v>
      </c>
      <c r="U448" s="6" t="s">
        <v>4508</v>
      </c>
      <c r="V448" s="7">
        <v>38435000</v>
      </c>
      <c r="W448" s="7" t="s">
        <v>4280</v>
      </c>
      <c r="X448" s="203">
        <v>14</v>
      </c>
      <c r="Y448" s="203">
        <v>65</v>
      </c>
      <c r="Z448" s="203">
        <v>1</v>
      </c>
      <c r="AA448" s="203">
        <v>5</v>
      </c>
      <c r="AB448" s="203">
        <v>0</v>
      </c>
      <c r="AC448" s="203">
        <v>0</v>
      </c>
    </row>
    <row r="449" spans="17:29" x14ac:dyDescent="0.2">
      <c r="Q449" s="7">
        <v>733</v>
      </c>
      <c r="R449" s="7">
        <v>15239</v>
      </c>
      <c r="S449" s="7" t="s">
        <v>1477</v>
      </c>
      <c r="T449" s="6">
        <v>36332000</v>
      </c>
      <c r="U449" s="6" t="s">
        <v>4509</v>
      </c>
      <c r="V449" s="7">
        <v>29720000</v>
      </c>
      <c r="W449" s="7" t="s">
        <v>1534</v>
      </c>
      <c r="X449" s="203">
        <v>14</v>
      </c>
      <c r="Y449" s="203">
        <v>65</v>
      </c>
      <c r="Z449" s="203">
        <v>1</v>
      </c>
      <c r="AA449" s="203">
        <v>2</v>
      </c>
      <c r="AB449" s="203">
        <v>0</v>
      </c>
      <c r="AC449" s="203">
        <v>0</v>
      </c>
    </row>
    <row r="450" spans="17:29" x14ac:dyDescent="0.2">
      <c r="R450" s="7">
        <v>11471</v>
      </c>
      <c r="S450" s="7" t="s">
        <v>3097</v>
      </c>
      <c r="T450" s="6">
        <v>31700000</v>
      </c>
      <c r="U450" s="6" t="s">
        <v>5476</v>
      </c>
      <c r="V450" s="7">
        <v>42360000</v>
      </c>
      <c r="W450" s="7" t="s">
        <v>2264</v>
      </c>
      <c r="X450" s="203">
        <v>14</v>
      </c>
      <c r="Y450" s="203">
        <v>65</v>
      </c>
      <c r="Z450" s="203">
        <v>1</v>
      </c>
      <c r="AA450" s="203">
        <v>2</v>
      </c>
      <c r="AB450" s="203">
        <v>0</v>
      </c>
      <c r="AC450" s="203">
        <v>0</v>
      </c>
    </row>
    <row r="451" spans="17:29" x14ac:dyDescent="0.2">
      <c r="Q451" s="7">
        <v>2292</v>
      </c>
      <c r="R451" s="7">
        <v>11473</v>
      </c>
      <c r="S451" s="7" t="s">
        <v>3099</v>
      </c>
      <c r="T451" s="6">
        <v>43055000</v>
      </c>
      <c r="U451" s="6" t="s">
        <v>3880</v>
      </c>
      <c r="V451" s="7">
        <v>42240000</v>
      </c>
      <c r="W451" s="7" t="s">
        <v>1535</v>
      </c>
      <c r="X451" s="203">
        <v>14</v>
      </c>
      <c r="Y451" s="203">
        <v>65</v>
      </c>
      <c r="Z451" s="203">
        <v>1</v>
      </c>
      <c r="AA451" s="203">
        <v>2</v>
      </c>
      <c r="AB451" s="203">
        <v>0</v>
      </c>
      <c r="AC451" s="203">
        <v>0</v>
      </c>
    </row>
    <row r="452" spans="17:29" x14ac:dyDescent="0.2">
      <c r="Q452" s="7">
        <v>491</v>
      </c>
      <c r="R452" s="7">
        <v>15100</v>
      </c>
      <c r="S452" s="7" t="s">
        <v>3103</v>
      </c>
      <c r="T452" s="6">
        <v>48210000</v>
      </c>
      <c r="U452" s="6" t="s">
        <v>4179</v>
      </c>
      <c r="V452" s="7">
        <v>16580000</v>
      </c>
      <c r="W452" s="7" t="s">
        <v>2040</v>
      </c>
      <c r="X452" s="203">
        <v>14</v>
      </c>
      <c r="Y452" s="203">
        <v>65</v>
      </c>
      <c r="Z452" s="203">
        <v>1</v>
      </c>
      <c r="AA452" s="203">
        <v>2</v>
      </c>
      <c r="AB452" s="203">
        <v>0</v>
      </c>
      <c r="AC452" s="203">
        <v>0</v>
      </c>
    </row>
    <row r="453" spans="17:29" x14ac:dyDescent="0.2">
      <c r="Q453" s="7">
        <v>213</v>
      </c>
      <c r="R453" s="7">
        <v>11467</v>
      </c>
      <c r="S453" s="7" t="s">
        <v>3104</v>
      </c>
      <c r="T453" s="6">
        <v>27960000</v>
      </c>
      <c r="U453" s="6" t="s">
        <v>4078</v>
      </c>
      <c r="V453" s="7">
        <v>42220000</v>
      </c>
      <c r="W453" s="7" t="s">
        <v>2265</v>
      </c>
      <c r="X453" s="203">
        <v>14</v>
      </c>
      <c r="Y453" s="203">
        <v>65</v>
      </c>
      <c r="Z453" s="203">
        <v>1</v>
      </c>
      <c r="AA453" s="203">
        <v>2</v>
      </c>
      <c r="AB453" s="203">
        <v>0</v>
      </c>
      <c r="AC453" s="203">
        <v>0</v>
      </c>
    </row>
    <row r="454" spans="17:29" x14ac:dyDescent="0.2">
      <c r="Q454" s="7">
        <v>2823</v>
      </c>
      <c r="R454" s="7">
        <v>13768</v>
      </c>
      <c r="S454" s="7" t="s">
        <v>1488</v>
      </c>
      <c r="T454" s="6">
        <v>21320013</v>
      </c>
      <c r="U454" s="6" t="s">
        <v>5477</v>
      </c>
      <c r="V454" s="7">
        <v>42330000</v>
      </c>
      <c r="W454" s="7" t="s">
        <v>3723</v>
      </c>
      <c r="X454" s="203">
        <v>14</v>
      </c>
      <c r="Y454" s="203">
        <v>65</v>
      </c>
      <c r="Z454" s="203">
        <v>1</v>
      </c>
      <c r="AA454" s="203">
        <v>2</v>
      </c>
      <c r="AB454" s="203">
        <v>0</v>
      </c>
      <c r="AC454" s="203">
        <v>0</v>
      </c>
    </row>
    <row r="455" spans="17:29" x14ac:dyDescent="0.2">
      <c r="Q455" s="7">
        <v>112</v>
      </c>
      <c r="R455" s="7">
        <v>11478</v>
      </c>
      <c r="S455" s="7" t="s">
        <v>3964</v>
      </c>
      <c r="T455" s="6">
        <v>21320012</v>
      </c>
      <c r="U455" s="6" t="s">
        <v>5478</v>
      </c>
      <c r="V455" s="7">
        <v>42331000</v>
      </c>
      <c r="W455" s="7" t="s">
        <v>5368</v>
      </c>
      <c r="X455" s="203">
        <v>14</v>
      </c>
      <c r="Y455" s="203">
        <v>65</v>
      </c>
      <c r="Z455" s="203">
        <v>1</v>
      </c>
      <c r="AA455" s="203">
        <v>2</v>
      </c>
      <c r="AB455" s="203">
        <v>0</v>
      </c>
      <c r="AC455" s="203">
        <v>0</v>
      </c>
    </row>
    <row r="456" spans="17:29" x14ac:dyDescent="0.2">
      <c r="Q456" s="7">
        <v>2961</v>
      </c>
      <c r="R456" s="7">
        <v>11479</v>
      </c>
      <c r="S456" s="7" t="s">
        <v>3965</v>
      </c>
      <c r="T456" s="6">
        <v>21320011</v>
      </c>
      <c r="U456" s="6" t="s">
        <v>5479</v>
      </c>
      <c r="V456" s="7">
        <v>42221000</v>
      </c>
      <c r="W456" s="7" t="s">
        <v>5642</v>
      </c>
      <c r="X456" s="203">
        <v>14</v>
      </c>
      <c r="Y456" s="203">
        <v>65</v>
      </c>
      <c r="Z456" s="203">
        <v>1</v>
      </c>
      <c r="AA456" s="203">
        <v>2</v>
      </c>
      <c r="AB456" s="203">
        <v>0</v>
      </c>
      <c r="AC456" s="203">
        <v>0</v>
      </c>
    </row>
    <row r="457" spans="17:29" x14ac:dyDescent="0.2">
      <c r="Q457" s="7">
        <v>24</v>
      </c>
      <c r="R457" s="7">
        <v>15513</v>
      </c>
      <c r="S457" s="7" t="s">
        <v>3966</v>
      </c>
      <c r="T457" s="6">
        <v>21330000</v>
      </c>
      <c r="U457" s="6" t="s">
        <v>5480</v>
      </c>
      <c r="V457" s="7">
        <v>44260000</v>
      </c>
      <c r="W457" s="7" t="s">
        <v>3147</v>
      </c>
      <c r="X457" s="203">
        <v>14</v>
      </c>
      <c r="Y457" s="203">
        <v>65</v>
      </c>
      <c r="Z457" s="203">
        <v>1</v>
      </c>
      <c r="AA457" s="203">
        <v>3</v>
      </c>
      <c r="AB457" s="203">
        <v>0</v>
      </c>
      <c r="AC457" s="203">
        <v>0</v>
      </c>
    </row>
    <row r="458" spans="17:29" x14ac:dyDescent="0.2">
      <c r="R458" s="7">
        <v>16566</v>
      </c>
      <c r="S458" s="7" t="s">
        <v>4731</v>
      </c>
      <c r="T458" s="6">
        <v>42310000</v>
      </c>
      <c r="U458" s="6" t="s">
        <v>4081</v>
      </c>
      <c r="V458" s="7">
        <v>33260000</v>
      </c>
      <c r="W458" s="7" t="s">
        <v>5369</v>
      </c>
      <c r="X458" s="203">
        <v>14</v>
      </c>
      <c r="Y458" s="203">
        <v>65</v>
      </c>
      <c r="Z458" s="203">
        <v>1</v>
      </c>
      <c r="AA458" s="203">
        <v>3</v>
      </c>
      <c r="AB458" s="203">
        <v>0</v>
      </c>
      <c r="AC458" s="203">
        <v>0</v>
      </c>
    </row>
    <row r="459" spans="17:29" x14ac:dyDescent="0.2">
      <c r="R459" s="7">
        <v>11481</v>
      </c>
      <c r="S459" s="7" t="s">
        <v>3030</v>
      </c>
      <c r="T459" s="6">
        <v>42311000</v>
      </c>
      <c r="U459" s="6" t="s">
        <v>5481</v>
      </c>
      <c r="V459" s="7">
        <v>48350000</v>
      </c>
      <c r="W459" s="7" t="s">
        <v>3724</v>
      </c>
      <c r="X459" s="203">
        <v>14</v>
      </c>
      <c r="Y459" s="203">
        <v>65</v>
      </c>
      <c r="Z459" s="203">
        <v>1</v>
      </c>
      <c r="AA459" s="203">
        <v>4</v>
      </c>
      <c r="AB459" s="203">
        <v>0</v>
      </c>
      <c r="AC459" s="203">
        <v>0</v>
      </c>
    </row>
    <row r="460" spans="17:29" x14ac:dyDescent="0.2">
      <c r="R460" s="7">
        <v>11459</v>
      </c>
      <c r="S460" s="7" t="s">
        <v>3031</v>
      </c>
      <c r="T460" s="6">
        <v>42370000</v>
      </c>
      <c r="U460" s="6" t="s">
        <v>4510</v>
      </c>
      <c r="V460" s="7">
        <v>35160001</v>
      </c>
      <c r="W460" s="7" t="s">
        <v>5643</v>
      </c>
      <c r="X460" s="203">
        <v>14</v>
      </c>
      <c r="Y460" s="203">
        <v>65</v>
      </c>
      <c r="Z460" s="203">
        <v>1</v>
      </c>
      <c r="AA460" s="203">
        <v>4</v>
      </c>
      <c r="AB460" s="203">
        <v>0</v>
      </c>
      <c r="AC460" s="203">
        <v>0</v>
      </c>
    </row>
    <row r="461" spans="17:29" x14ac:dyDescent="0.2">
      <c r="R461" s="7">
        <v>16565</v>
      </c>
      <c r="S461" s="7" t="s">
        <v>4732</v>
      </c>
      <c r="T461" s="6">
        <v>26710000</v>
      </c>
      <c r="U461" s="6" t="s">
        <v>4083</v>
      </c>
      <c r="V461" s="7">
        <v>35160004</v>
      </c>
      <c r="W461" s="7" t="s">
        <v>5644</v>
      </c>
      <c r="X461" s="203">
        <v>14</v>
      </c>
      <c r="Y461" s="203">
        <v>65</v>
      </c>
      <c r="Z461" s="203">
        <v>1</v>
      </c>
      <c r="AA461" s="203">
        <v>4</v>
      </c>
      <c r="AB461" s="203">
        <v>0</v>
      </c>
      <c r="AC461" s="203">
        <v>0</v>
      </c>
    </row>
    <row r="462" spans="17:29" x14ac:dyDescent="0.2">
      <c r="R462" s="7">
        <v>11476</v>
      </c>
      <c r="S462" s="7" t="s">
        <v>3032</v>
      </c>
      <c r="T462" s="6">
        <v>26710003</v>
      </c>
      <c r="U462" s="6" t="s">
        <v>5482</v>
      </c>
      <c r="V462" s="7">
        <v>35160003</v>
      </c>
      <c r="W462" s="7" t="s">
        <v>5645</v>
      </c>
      <c r="X462" s="203">
        <v>14</v>
      </c>
      <c r="Y462" s="203">
        <v>65</v>
      </c>
      <c r="Z462" s="203">
        <v>1</v>
      </c>
      <c r="AA462" s="203">
        <v>4</v>
      </c>
      <c r="AB462" s="203">
        <v>0</v>
      </c>
      <c r="AC462" s="203">
        <v>0</v>
      </c>
    </row>
    <row r="463" spans="17:29" x14ac:dyDescent="0.2">
      <c r="Q463" s="7">
        <v>2933</v>
      </c>
      <c r="R463" s="7">
        <v>11474</v>
      </c>
      <c r="S463" s="7" t="s">
        <v>3967</v>
      </c>
      <c r="T463" s="6">
        <v>26710004</v>
      </c>
      <c r="U463" s="6" t="s">
        <v>5483</v>
      </c>
      <c r="V463" s="7">
        <v>35160005</v>
      </c>
      <c r="W463" s="7" t="s">
        <v>5646</v>
      </c>
      <c r="X463" s="203">
        <v>14</v>
      </c>
      <c r="Y463" s="203">
        <v>65</v>
      </c>
      <c r="Z463" s="203">
        <v>1</v>
      </c>
      <c r="AA463" s="203">
        <v>4</v>
      </c>
      <c r="AB463" s="203">
        <v>0</v>
      </c>
      <c r="AC463" s="203">
        <v>0</v>
      </c>
    </row>
    <row r="464" spans="17:29" x14ac:dyDescent="0.2">
      <c r="Q464" s="7">
        <v>2465</v>
      </c>
      <c r="R464" s="7">
        <v>15642</v>
      </c>
      <c r="S464" s="7" t="s">
        <v>4578</v>
      </c>
      <c r="T464" s="6">
        <v>26710002</v>
      </c>
      <c r="U464" s="6" t="s">
        <v>5484</v>
      </c>
      <c r="V464" s="7">
        <v>35160002</v>
      </c>
      <c r="W464" s="7" t="s">
        <v>5647</v>
      </c>
      <c r="X464" s="203">
        <v>14</v>
      </c>
      <c r="Y464" s="203">
        <v>65</v>
      </c>
      <c r="Z464" s="203">
        <v>1</v>
      </c>
      <c r="AA464" s="203">
        <v>4</v>
      </c>
      <c r="AB464" s="203">
        <v>0</v>
      </c>
      <c r="AC464" s="203">
        <v>0</v>
      </c>
    </row>
    <row r="465" spans="17:29" x14ac:dyDescent="0.2">
      <c r="R465" s="7">
        <v>16207</v>
      </c>
      <c r="S465" s="7" t="s">
        <v>4733</v>
      </c>
      <c r="T465" s="6">
        <v>37380000</v>
      </c>
      <c r="U465" s="6" t="s">
        <v>3883</v>
      </c>
      <c r="V465" s="7">
        <v>35160099</v>
      </c>
      <c r="W465" s="7" t="s">
        <v>3148</v>
      </c>
      <c r="X465" s="203">
        <v>14</v>
      </c>
      <c r="Y465" s="203">
        <v>65</v>
      </c>
      <c r="Z465" s="203">
        <v>1</v>
      </c>
      <c r="AA465" s="203">
        <v>4</v>
      </c>
      <c r="AB465" s="203">
        <v>0</v>
      </c>
      <c r="AC465" s="203">
        <v>0</v>
      </c>
    </row>
    <row r="466" spans="17:29" x14ac:dyDescent="0.2">
      <c r="Q466" s="7">
        <v>923</v>
      </c>
      <c r="R466" s="7">
        <v>15322</v>
      </c>
      <c r="S466" s="7" t="s">
        <v>3968</v>
      </c>
      <c r="T466" s="6">
        <v>30200000</v>
      </c>
      <c r="U466" s="6" t="s">
        <v>4511</v>
      </c>
      <c r="V466" s="7">
        <v>35310000</v>
      </c>
      <c r="W466" s="7" t="s">
        <v>5648</v>
      </c>
      <c r="X466" s="203">
        <v>14</v>
      </c>
      <c r="Y466" s="203">
        <v>65</v>
      </c>
      <c r="Z466" s="203">
        <v>1</v>
      </c>
      <c r="AA466" s="203">
        <v>4</v>
      </c>
      <c r="AB466" s="203">
        <v>0</v>
      </c>
      <c r="AC466" s="203">
        <v>0</v>
      </c>
    </row>
    <row r="467" spans="17:29" x14ac:dyDescent="0.2">
      <c r="Q467" s="7">
        <v>5623</v>
      </c>
      <c r="R467" s="7">
        <v>14844</v>
      </c>
      <c r="S467" s="7" t="s">
        <v>3969</v>
      </c>
      <c r="T467" s="6">
        <v>46770000</v>
      </c>
      <c r="U467" s="6" t="s">
        <v>5485</v>
      </c>
      <c r="V467" s="7">
        <v>35560000</v>
      </c>
      <c r="W467" s="7" t="s">
        <v>5649</v>
      </c>
      <c r="X467" s="203">
        <v>14</v>
      </c>
      <c r="Y467" s="203">
        <v>65</v>
      </c>
      <c r="Z467" s="203">
        <v>1</v>
      </c>
      <c r="AA467" s="203">
        <v>4</v>
      </c>
      <c r="AB467" s="203">
        <v>0</v>
      </c>
      <c r="AC467" s="203">
        <v>0</v>
      </c>
    </row>
    <row r="468" spans="17:29" x14ac:dyDescent="0.2">
      <c r="Q468" s="7">
        <v>1052</v>
      </c>
      <c r="R468" s="7">
        <v>15532</v>
      </c>
      <c r="S468" s="7" t="s">
        <v>1494</v>
      </c>
      <c r="T468" s="6">
        <v>20410000</v>
      </c>
      <c r="U468" s="6" t="s">
        <v>3493</v>
      </c>
      <c r="V468" s="7">
        <v>35170000</v>
      </c>
      <c r="W468" s="7" t="s">
        <v>5650</v>
      </c>
      <c r="X468" s="203">
        <v>14</v>
      </c>
      <c r="Y468" s="203">
        <v>65</v>
      </c>
      <c r="Z468" s="203">
        <v>1</v>
      </c>
      <c r="AA468" s="203">
        <v>4</v>
      </c>
      <c r="AB468" s="203">
        <v>0</v>
      </c>
      <c r="AC468" s="203">
        <v>0</v>
      </c>
    </row>
    <row r="469" spans="17:29" x14ac:dyDescent="0.2">
      <c r="Q469" s="7">
        <v>4003</v>
      </c>
      <c r="R469" s="7">
        <v>11454</v>
      </c>
      <c r="S469" s="7" t="s">
        <v>1495</v>
      </c>
      <c r="T469" s="6">
        <v>21260003</v>
      </c>
      <c r="U469" s="6" t="s">
        <v>5486</v>
      </c>
      <c r="V469" s="7">
        <v>35410000</v>
      </c>
      <c r="W469" s="7" t="s">
        <v>5651</v>
      </c>
      <c r="X469" s="203">
        <v>14</v>
      </c>
      <c r="Y469" s="203">
        <v>65</v>
      </c>
      <c r="Z469" s="203">
        <v>1</v>
      </c>
      <c r="AA469" s="203">
        <v>4</v>
      </c>
      <c r="AB469" s="203">
        <v>0</v>
      </c>
      <c r="AC469" s="203">
        <v>0</v>
      </c>
    </row>
    <row r="470" spans="17:29" x14ac:dyDescent="0.2">
      <c r="R470" s="7">
        <v>11455</v>
      </c>
      <c r="S470" s="7" t="s">
        <v>3033</v>
      </c>
      <c r="T470" s="6">
        <v>21260004</v>
      </c>
      <c r="U470" s="6" t="s">
        <v>5487</v>
      </c>
      <c r="V470" s="7">
        <v>33165000</v>
      </c>
      <c r="W470" s="7" t="s">
        <v>5652</v>
      </c>
      <c r="X470" s="203">
        <v>14</v>
      </c>
      <c r="Y470" s="203">
        <v>65</v>
      </c>
      <c r="Z470" s="203">
        <v>1</v>
      </c>
      <c r="AA470" s="203">
        <v>3</v>
      </c>
      <c r="AB470" s="203">
        <v>0</v>
      </c>
      <c r="AC470" s="203">
        <v>0</v>
      </c>
    </row>
    <row r="471" spans="17:29" x14ac:dyDescent="0.2">
      <c r="Q471" s="7">
        <v>3271</v>
      </c>
      <c r="R471" s="7">
        <v>14405</v>
      </c>
      <c r="S471" s="7" t="s">
        <v>1496</v>
      </c>
      <c r="T471" s="6">
        <v>21260002</v>
      </c>
      <c r="U471" s="6" t="s">
        <v>5488</v>
      </c>
      <c r="V471" s="7">
        <v>21080000</v>
      </c>
      <c r="W471" s="7" t="s">
        <v>5370</v>
      </c>
      <c r="X471" s="203">
        <v>14</v>
      </c>
      <c r="Y471" s="203">
        <v>65</v>
      </c>
      <c r="Z471" s="203">
        <v>1</v>
      </c>
      <c r="AA471" s="203">
        <v>3</v>
      </c>
      <c r="AB471" s="203">
        <v>0</v>
      </c>
      <c r="AC471" s="203">
        <v>0</v>
      </c>
    </row>
    <row r="472" spans="17:29" x14ac:dyDescent="0.2">
      <c r="Q472" s="7">
        <v>83</v>
      </c>
      <c r="R472" s="7">
        <v>11456</v>
      </c>
      <c r="S472" s="7" t="s">
        <v>1498</v>
      </c>
      <c r="T472" s="6">
        <v>21270001</v>
      </c>
      <c r="U472" s="6" t="s">
        <v>5489</v>
      </c>
      <c r="V472" s="7">
        <v>29760000</v>
      </c>
      <c r="W472" s="7" t="s">
        <v>2043</v>
      </c>
      <c r="X472" s="203">
        <v>14</v>
      </c>
      <c r="Y472" s="203">
        <v>65</v>
      </c>
      <c r="Z472" s="203">
        <v>1</v>
      </c>
      <c r="AA472" s="203">
        <v>3</v>
      </c>
      <c r="AB472" s="203">
        <v>0</v>
      </c>
      <c r="AC472" s="203">
        <v>0</v>
      </c>
    </row>
    <row r="473" spans="17:29" x14ac:dyDescent="0.2">
      <c r="R473" s="7">
        <v>16531</v>
      </c>
      <c r="S473" s="7" t="s">
        <v>4734</v>
      </c>
      <c r="T473" s="6">
        <v>21270003</v>
      </c>
      <c r="U473" s="6" t="s">
        <v>5490</v>
      </c>
      <c r="V473" s="7">
        <v>29761000</v>
      </c>
      <c r="W473" s="7" t="s">
        <v>5653</v>
      </c>
      <c r="X473" s="203">
        <v>14</v>
      </c>
      <c r="Y473" s="203">
        <v>65</v>
      </c>
      <c r="Z473" s="203">
        <v>1</v>
      </c>
      <c r="AA473" s="203">
        <v>4</v>
      </c>
      <c r="AB473" s="203">
        <v>0</v>
      </c>
      <c r="AC473" s="203">
        <v>0</v>
      </c>
    </row>
    <row r="474" spans="17:29" x14ac:dyDescent="0.2">
      <c r="Q474" s="7">
        <v>2843</v>
      </c>
      <c r="R474" s="7">
        <v>13782</v>
      </c>
      <c r="S474" s="7" t="s">
        <v>2223</v>
      </c>
      <c r="T474" s="6">
        <v>21270002</v>
      </c>
      <c r="U474" s="6" t="s">
        <v>5491</v>
      </c>
      <c r="V474" s="7">
        <v>50901800</v>
      </c>
      <c r="W474" s="7" t="s">
        <v>3149</v>
      </c>
      <c r="X474" s="203">
        <v>14</v>
      </c>
      <c r="Y474" s="203">
        <v>65</v>
      </c>
      <c r="Z474" s="203">
        <v>1</v>
      </c>
      <c r="AA474" s="203">
        <v>4</v>
      </c>
      <c r="AB474" s="203">
        <v>0</v>
      </c>
      <c r="AC474" s="203">
        <v>99</v>
      </c>
    </row>
    <row r="475" spans="17:29" x14ac:dyDescent="0.2">
      <c r="R475" s="7">
        <v>11460</v>
      </c>
      <c r="S475" s="7" t="s">
        <v>3034</v>
      </c>
      <c r="T475" s="6">
        <v>21070000</v>
      </c>
      <c r="U475" s="6" t="s">
        <v>5492</v>
      </c>
      <c r="V475" s="7">
        <v>13136000</v>
      </c>
      <c r="W475" s="7" t="s">
        <v>4281</v>
      </c>
      <c r="X475" s="203">
        <v>14</v>
      </c>
      <c r="Y475" s="203">
        <v>65</v>
      </c>
      <c r="Z475" s="203">
        <v>1</v>
      </c>
      <c r="AA475" s="203">
        <v>4</v>
      </c>
      <c r="AB475" s="203">
        <v>0</v>
      </c>
      <c r="AC475" s="203">
        <v>0</v>
      </c>
    </row>
    <row r="476" spans="17:29" x14ac:dyDescent="0.2">
      <c r="R476" s="7">
        <v>10992</v>
      </c>
      <c r="S476" s="7" t="s">
        <v>3035</v>
      </c>
      <c r="T476" s="6">
        <v>34110000</v>
      </c>
      <c r="U476" s="6" t="s">
        <v>3379</v>
      </c>
      <c r="V476" s="7">
        <v>13135000</v>
      </c>
      <c r="W476" s="7" t="s">
        <v>3150</v>
      </c>
      <c r="X476" s="203">
        <v>14</v>
      </c>
      <c r="Y476" s="203">
        <v>65</v>
      </c>
      <c r="Z476" s="203">
        <v>1</v>
      </c>
      <c r="AA476" s="203">
        <v>2</v>
      </c>
      <c r="AB476" s="203">
        <v>0</v>
      </c>
      <c r="AC476" s="203">
        <v>0</v>
      </c>
    </row>
    <row r="477" spans="17:29" x14ac:dyDescent="0.2">
      <c r="Q477" s="7">
        <v>2125</v>
      </c>
      <c r="R477" s="7">
        <v>14528</v>
      </c>
      <c r="S477" s="7" t="s">
        <v>2227</v>
      </c>
      <c r="T477" s="6">
        <v>12160000</v>
      </c>
      <c r="U477" s="6" t="s">
        <v>3380</v>
      </c>
      <c r="V477" s="7">
        <v>13130000</v>
      </c>
      <c r="W477" s="7" t="s">
        <v>3151</v>
      </c>
      <c r="X477" s="203">
        <v>14</v>
      </c>
      <c r="Y477" s="203">
        <v>65</v>
      </c>
      <c r="Z477" s="203">
        <v>1</v>
      </c>
      <c r="AA477" s="203">
        <v>3</v>
      </c>
      <c r="AB477" s="203">
        <v>0</v>
      </c>
      <c r="AC477" s="203">
        <v>0</v>
      </c>
    </row>
    <row r="478" spans="17:29" x14ac:dyDescent="0.2">
      <c r="Q478" s="7">
        <v>5552</v>
      </c>
      <c r="R478" s="7">
        <v>14843</v>
      </c>
      <c r="S478" s="7" t="s">
        <v>2228</v>
      </c>
      <c r="T478" s="6">
        <v>26160000</v>
      </c>
      <c r="U478" s="6" t="s">
        <v>3886</v>
      </c>
      <c r="V478" s="7">
        <v>20210000</v>
      </c>
      <c r="W478" s="7" t="s">
        <v>3152</v>
      </c>
      <c r="X478" s="203">
        <v>14</v>
      </c>
      <c r="Y478" s="203">
        <v>65</v>
      </c>
      <c r="Z478" s="203">
        <v>1</v>
      </c>
      <c r="AA478" s="203">
        <v>3</v>
      </c>
      <c r="AB478" s="203">
        <v>0</v>
      </c>
      <c r="AC478" s="203">
        <v>0</v>
      </c>
    </row>
    <row r="479" spans="17:29" x14ac:dyDescent="0.2">
      <c r="Q479" s="7">
        <v>1502</v>
      </c>
      <c r="R479" s="7">
        <v>11465</v>
      </c>
      <c r="S479" s="7" t="s">
        <v>3982</v>
      </c>
      <c r="T479" s="6">
        <v>0</v>
      </c>
      <c r="U479" s="6" t="s">
        <v>4485</v>
      </c>
      <c r="V479" s="7">
        <v>15051000</v>
      </c>
      <c r="W479" s="7" t="s">
        <v>2044</v>
      </c>
      <c r="X479" s="203">
        <v>14</v>
      </c>
      <c r="Y479" s="203">
        <v>65</v>
      </c>
      <c r="Z479" s="203">
        <v>1</v>
      </c>
      <c r="AA479" s="203">
        <v>3</v>
      </c>
      <c r="AB479" s="203">
        <v>0</v>
      </c>
      <c r="AC479" s="203">
        <v>0</v>
      </c>
    </row>
    <row r="480" spans="17:29" x14ac:dyDescent="0.2">
      <c r="Q480" s="7">
        <v>6778</v>
      </c>
      <c r="R480" s="7">
        <v>13325</v>
      </c>
      <c r="S480" s="7" t="s">
        <v>2231</v>
      </c>
      <c r="T480" s="6">
        <v>40210000</v>
      </c>
      <c r="U480" s="6" t="s">
        <v>3845</v>
      </c>
      <c r="V480" s="7">
        <v>50901600</v>
      </c>
      <c r="W480" s="7" t="s">
        <v>3153</v>
      </c>
      <c r="X480" s="203">
        <v>14</v>
      </c>
      <c r="Y480" s="203">
        <v>65</v>
      </c>
      <c r="Z480" s="203">
        <v>1</v>
      </c>
      <c r="AA480" s="203">
        <v>4</v>
      </c>
      <c r="AB480" s="203">
        <v>0</v>
      </c>
      <c r="AC480" s="203">
        <v>99</v>
      </c>
    </row>
    <row r="481" spans="17:29" x14ac:dyDescent="0.2">
      <c r="R481" s="7">
        <v>11503</v>
      </c>
      <c r="S481" s="7" t="s">
        <v>2235</v>
      </c>
      <c r="T481" s="6">
        <v>10366000</v>
      </c>
      <c r="U481" s="6" t="s">
        <v>4514</v>
      </c>
      <c r="V481" s="7">
        <v>50050000</v>
      </c>
      <c r="W481" s="7" t="s">
        <v>3154</v>
      </c>
      <c r="X481" s="203">
        <v>14</v>
      </c>
      <c r="Y481" s="203">
        <v>65</v>
      </c>
      <c r="Z481" s="203">
        <v>1</v>
      </c>
      <c r="AA481" s="203">
        <v>4</v>
      </c>
      <c r="AB481" s="203">
        <v>0</v>
      </c>
      <c r="AC481" s="203">
        <v>0</v>
      </c>
    </row>
    <row r="482" spans="17:29" x14ac:dyDescent="0.2">
      <c r="R482" s="7">
        <v>11205</v>
      </c>
      <c r="S482" s="7" t="s">
        <v>3036</v>
      </c>
      <c r="T482" s="6">
        <v>38290000</v>
      </c>
      <c r="U482" s="6" t="s">
        <v>4486</v>
      </c>
      <c r="V482" s="7">
        <v>14160001</v>
      </c>
      <c r="W482" s="7" t="s">
        <v>5371</v>
      </c>
      <c r="X482" s="203">
        <v>14</v>
      </c>
      <c r="Y482" s="203">
        <v>65</v>
      </c>
      <c r="Z482" s="203">
        <v>1</v>
      </c>
      <c r="AA482" s="203">
        <v>3</v>
      </c>
      <c r="AB482" s="203">
        <v>0</v>
      </c>
      <c r="AC482" s="203">
        <v>0</v>
      </c>
    </row>
    <row r="483" spans="17:29" x14ac:dyDescent="0.2">
      <c r="Q483" s="7">
        <v>2783</v>
      </c>
      <c r="R483" s="7">
        <v>13841</v>
      </c>
      <c r="S483" s="7" t="s">
        <v>2236</v>
      </c>
      <c r="T483" s="6">
        <v>44270000</v>
      </c>
      <c r="U483" s="6" t="s">
        <v>4501</v>
      </c>
      <c r="V483" s="7">
        <v>14160002</v>
      </c>
      <c r="W483" s="7" t="s">
        <v>5372</v>
      </c>
      <c r="X483" s="203">
        <v>14</v>
      </c>
      <c r="Y483" s="203">
        <v>65</v>
      </c>
      <c r="Z483" s="203">
        <v>1</v>
      </c>
      <c r="AA483" s="203">
        <v>3</v>
      </c>
      <c r="AB483" s="203">
        <v>0</v>
      </c>
      <c r="AC483" s="203">
        <v>0</v>
      </c>
    </row>
    <row r="484" spans="17:29" x14ac:dyDescent="0.2">
      <c r="Q484" s="7">
        <v>404</v>
      </c>
      <c r="R484" s="7">
        <v>15061</v>
      </c>
      <c r="S484" s="7" t="s">
        <v>2237</v>
      </c>
      <c r="T484" s="6">
        <v>10366100</v>
      </c>
      <c r="U484" s="6" t="s">
        <v>5493</v>
      </c>
      <c r="V484" s="7">
        <v>14160003</v>
      </c>
      <c r="W484" s="7" t="s">
        <v>5373</v>
      </c>
      <c r="X484" s="203">
        <v>14</v>
      </c>
      <c r="Y484" s="203">
        <v>65</v>
      </c>
      <c r="Z484" s="203">
        <v>1</v>
      </c>
      <c r="AA484" s="203">
        <v>3</v>
      </c>
      <c r="AB484" s="203">
        <v>0</v>
      </c>
      <c r="AC484" s="203">
        <v>0</v>
      </c>
    </row>
    <row r="485" spans="17:29" x14ac:dyDescent="0.2">
      <c r="Q485" s="7">
        <v>863</v>
      </c>
      <c r="R485" s="7">
        <v>15288</v>
      </c>
      <c r="S485" s="7" t="s">
        <v>2238</v>
      </c>
      <c r="T485" s="6">
        <v>38050000</v>
      </c>
      <c r="U485" s="6" t="s">
        <v>2438</v>
      </c>
      <c r="V485" s="7">
        <v>14160000</v>
      </c>
      <c r="W485" s="7" t="s">
        <v>3155</v>
      </c>
      <c r="X485" s="203">
        <v>14</v>
      </c>
      <c r="Y485" s="203">
        <v>65</v>
      </c>
      <c r="Z485" s="203">
        <v>1</v>
      </c>
      <c r="AA485" s="203">
        <v>3</v>
      </c>
      <c r="AB485" s="203">
        <v>0</v>
      </c>
      <c r="AC485" s="203">
        <v>0</v>
      </c>
    </row>
    <row r="486" spans="17:29" x14ac:dyDescent="0.2">
      <c r="R486" s="7">
        <v>11029</v>
      </c>
      <c r="S486" s="7" t="s">
        <v>3037</v>
      </c>
      <c r="T486" s="6">
        <v>0</v>
      </c>
      <c r="U486" s="6" t="s">
        <v>420</v>
      </c>
      <c r="V486" s="7">
        <v>14120000</v>
      </c>
      <c r="W486" s="7" t="s">
        <v>5374</v>
      </c>
      <c r="X486" s="203">
        <v>14</v>
      </c>
      <c r="Y486" s="203">
        <v>65</v>
      </c>
      <c r="Z486" s="203">
        <v>1</v>
      </c>
      <c r="AA486" s="203">
        <v>2</v>
      </c>
      <c r="AB486" s="203">
        <v>0</v>
      </c>
      <c r="AC486" s="203">
        <v>0</v>
      </c>
    </row>
    <row r="487" spans="17:29" x14ac:dyDescent="0.2">
      <c r="Q487" s="7">
        <v>5852</v>
      </c>
      <c r="R487" s="7">
        <v>14837</v>
      </c>
      <c r="S487" s="7" t="s">
        <v>755</v>
      </c>
      <c r="T487" s="6">
        <v>66550000</v>
      </c>
      <c r="U487" s="6" t="s">
        <v>3387</v>
      </c>
      <c r="V487" s="7">
        <v>18460000</v>
      </c>
      <c r="W487" s="7" t="s">
        <v>3865</v>
      </c>
      <c r="X487" s="203">
        <v>14</v>
      </c>
      <c r="Y487" s="203">
        <v>65</v>
      </c>
      <c r="Z487" s="203">
        <v>1</v>
      </c>
      <c r="AA487" s="203">
        <v>3</v>
      </c>
      <c r="AB487" s="203">
        <v>0</v>
      </c>
      <c r="AC487" s="203">
        <v>0</v>
      </c>
    </row>
    <row r="488" spans="17:29" x14ac:dyDescent="0.2">
      <c r="Q488" s="7">
        <v>5853</v>
      </c>
      <c r="R488" s="7">
        <v>14840</v>
      </c>
      <c r="S488" s="7" t="s">
        <v>2730</v>
      </c>
      <c r="T488" s="6">
        <v>77750000</v>
      </c>
      <c r="U488" s="6" t="s">
        <v>3392</v>
      </c>
      <c r="V488" s="7">
        <v>39091000</v>
      </c>
      <c r="W488" s="7" t="s">
        <v>5654</v>
      </c>
      <c r="X488" s="203">
        <v>14</v>
      </c>
      <c r="Y488" s="203">
        <v>65</v>
      </c>
      <c r="Z488" s="203">
        <v>1</v>
      </c>
      <c r="AA488" s="203">
        <v>3</v>
      </c>
      <c r="AB488" s="203">
        <v>0</v>
      </c>
      <c r="AC488" s="203">
        <v>0</v>
      </c>
    </row>
    <row r="489" spans="17:29" x14ac:dyDescent="0.2">
      <c r="Q489" s="7">
        <v>5854</v>
      </c>
      <c r="R489" s="7">
        <v>14842</v>
      </c>
      <c r="S489" s="7" t="s">
        <v>2731</v>
      </c>
      <c r="T489" s="6">
        <v>84170000</v>
      </c>
      <c r="U489" s="6" t="s">
        <v>5494</v>
      </c>
      <c r="V489" s="7">
        <v>39130001</v>
      </c>
      <c r="W489" s="7" t="s">
        <v>5375</v>
      </c>
      <c r="X489" s="203">
        <v>14</v>
      </c>
      <c r="Y489" s="203">
        <v>65</v>
      </c>
      <c r="Z489" s="203">
        <v>1</v>
      </c>
      <c r="AA489" s="203">
        <v>3</v>
      </c>
      <c r="AB489" s="203">
        <v>0</v>
      </c>
      <c r="AC489" s="203">
        <v>0</v>
      </c>
    </row>
    <row r="490" spans="17:29" x14ac:dyDescent="0.2">
      <c r="R490" s="7">
        <v>16519</v>
      </c>
      <c r="S490" s="7" t="s">
        <v>4735</v>
      </c>
      <c r="T490" s="6">
        <v>56100000</v>
      </c>
      <c r="U490" s="6" t="s">
        <v>3397</v>
      </c>
      <c r="V490" s="7">
        <v>39130011</v>
      </c>
      <c r="W490" s="7" t="s">
        <v>5376</v>
      </c>
      <c r="X490" s="203">
        <v>14</v>
      </c>
      <c r="Y490" s="203">
        <v>65</v>
      </c>
      <c r="Z490" s="203">
        <v>1</v>
      </c>
      <c r="AA490" s="203">
        <v>3</v>
      </c>
      <c r="AB490" s="203">
        <v>0</v>
      </c>
      <c r="AC490" s="203">
        <v>0</v>
      </c>
    </row>
    <row r="491" spans="17:29" x14ac:dyDescent="0.2">
      <c r="Q491" s="7">
        <v>3804</v>
      </c>
      <c r="R491" s="7">
        <v>16012</v>
      </c>
      <c r="S491" s="7" t="s">
        <v>1803</v>
      </c>
      <c r="T491" s="6">
        <v>73300000</v>
      </c>
      <c r="U491" s="6" t="s">
        <v>1191</v>
      </c>
      <c r="V491" s="7">
        <v>39130012</v>
      </c>
      <c r="W491" s="7" t="s">
        <v>5377</v>
      </c>
      <c r="X491" s="203">
        <v>14</v>
      </c>
      <c r="Y491" s="203">
        <v>65</v>
      </c>
      <c r="Z491" s="203">
        <v>1</v>
      </c>
      <c r="AA491" s="203">
        <v>3</v>
      </c>
      <c r="AB491" s="203">
        <v>0</v>
      </c>
      <c r="AC491" s="203">
        <v>0</v>
      </c>
    </row>
    <row r="492" spans="17:29" x14ac:dyDescent="0.2">
      <c r="Q492" s="7">
        <v>5624</v>
      </c>
      <c r="R492" s="7">
        <v>15651</v>
      </c>
      <c r="S492" s="7" t="s">
        <v>4579</v>
      </c>
      <c r="T492" s="6">
        <v>59450000</v>
      </c>
      <c r="U492" s="6" t="s">
        <v>4057</v>
      </c>
      <c r="V492" s="7">
        <v>39130020</v>
      </c>
      <c r="W492" s="7" t="s">
        <v>5378</v>
      </c>
      <c r="X492" s="203">
        <v>14</v>
      </c>
      <c r="Y492" s="203">
        <v>65</v>
      </c>
      <c r="Z492" s="203">
        <v>1</v>
      </c>
      <c r="AA492" s="203">
        <v>3</v>
      </c>
      <c r="AB492" s="203">
        <v>0</v>
      </c>
      <c r="AC492" s="203">
        <v>0</v>
      </c>
    </row>
    <row r="493" spans="17:29" x14ac:dyDescent="0.2">
      <c r="R493" s="7">
        <v>11512</v>
      </c>
      <c r="S493" s="7" t="s">
        <v>3269</v>
      </c>
      <c r="T493" s="6">
        <v>66700000</v>
      </c>
      <c r="U493" s="6" t="s">
        <v>4071</v>
      </c>
      <c r="V493" s="7">
        <v>39130017</v>
      </c>
      <c r="W493" s="7" t="s">
        <v>5379</v>
      </c>
      <c r="X493" s="203">
        <v>14</v>
      </c>
      <c r="Y493" s="203">
        <v>65</v>
      </c>
      <c r="Z493" s="203">
        <v>1</v>
      </c>
      <c r="AA493" s="203">
        <v>3</v>
      </c>
      <c r="AB493" s="203">
        <v>0</v>
      </c>
      <c r="AC493" s="203">
        <v>0</v>
      </c>
    </row>
    <row r="494" spans="17:29" x14ac:dyDescent="0.2">
      <c r="R494" s="7">
        <v>16582</v>
      </c>
      <c r="S494" s="7" t="s">
        <v>4736</v>
      </c>
      <c r="T494" s="6">
        <v>62075000</v>
      </c>
      <c r="U494" s="6" t="s">
        <v>5495</v>
      </c>
      <c r="V494" s="7">
        <v>39130003</v>
      </c>
      <c r="W494" s="7" t="s">
        <v>5380</v>
      </c>
      <c r="X494" s="203">
        <v>14</v>
      </c>
      <c r="Y494" s="203">
        <v>65</v>
      </c>
      <c r="Z494" s="203">
        <v>1</v>
      </c>
      <c r="AA494" s="203">
        <v>3</v>
      </c>
      <c r="AB494" s="203">
        <v>0</v>
      </c>
      <c r="AC494" s="203">
        <v>0</v>
      </c>
    </row>
    <row r="495" spans="17:29" x14ac:dyDescent="0.2">
      <c r="R495" s="7">
        <v>11513</v>
      </c>
      <c r="S495" s="7" t="s">
        <v>1805</v>
      </c>
      <c r="T495" s="6">
        <v>69550000</v>
      </c>
      <c r="U495" s="6" t="s">
        <v>4307</v>
      </c>
      <c r="V495" s="7">
        <v>39130018</v>
      </c>
      <c r="W495" s="7" t="s">
        <v>5381</v>
      </c>
      <c r="X495" s="203">
        <v>14</v>
      </c>
      <c r="Y495" s="203">
        <v>65</v>
      </c>
      <c r="Z495" s="203">
        <v>1</v>
      </c>
      <c r="AA495" s="203">
        <v>3</v>
      </c>
      <c r="AB495" s="203">
        <v>0</v>
      </c>
      <c r="AC495" s="203">
        <v>0</v>
      </c>
    </row>
    <row r="496" spans="17:29" x14ac:dyDescent="0.2">
      <c r="Q496" s="7">
        <v>4921</v>
      </c>
      <c r="R496" s="7">
        <v>15444</v>
      </c>
      <c r="S496" s="7" t="s">
        <v>1806</v>
      </c>
      <c r="T496" s="6">
        <v>70161000</v>
      </c>
      <c r="U496" s="6" t="s">
        <v>5496</v>
      </c>
      <c r="V496" s="7">
        <v>39070017</v>
      </c>
      <c r="W496" s="7" t="s">
        <v>5382</v>
      </c>
      <c r="X496" s="203">
        <v>14</v>
      </c>
      <c r="Y496" s="203">
        <v>65</v>
      </c>
      <c r="Z496" s="203">
        <v>1</v>
      </c>
      <c r="AA496" s="203">
        <v>3</v>
      </c>
      <c r="AB496" s="203">
        <v>0</v>
      </c>
      <c r="AC496" s="203">
        <v>0</v>
      </c>
    </row>
    <row r="497" spans="17:29" x14ac:dyDescent="0.2">
      <c r="R497" s="7">
        <v>11515</v>
      </c>
      <c r="S497" s="7" t="s">
        <v>863</v>
      </c>
      <c r="T497" s="6">
        <v>70121000</v>
      </c>
      <c r="U497" s="6" t="s">
        <v>5497</v>
      </c>
      <c r="V497" s="7">
        <v>39070005</v>
      </c>
      <c r="W497" s="7" t="s">
        <v>5383</v>
      </c>
      <c r="X497" s="203">
        <v>14</v>
      </c>
      <c r="Y497" s="203">
        <v>65</v>
      </c>
      <c r="Z497" s="203">
        <v>1</v>
      </c>
      <c r="AA497" s="203">
        <v>3</v>
      </c>
      <c r="AB497" s="203">
        <v>0</v>
      </c>
      <c r="AC497" s="203">
        <v>0</v>
      </c>
    </row>
    <row r="498" spans="17:29" x14ac:dyDescent="0.2">
      <c r="R498" s="7">
        <v>11516</v>
      </c>
      <c r="S498" s="7" t="s">
        <v>760</v>
      </c>
      <c r="T498" s="6">
        <v>66776000</v>
      </c>
      <c r="U498" s="6" t="s">
        <v>5498</v>
      </c>
      <c r="V498" s="7">
        <v>39070007</v>
      </c>
      <c r="W498" s="7" t="s">
        <v>5384</v>
      </c>
      <c r="X498" s="203">
        <v>14</v>
      </c>
      <c r="Y498" s="203">
        <v>65</v>
      </c>
      <c r="Z498" s="203">
        <v>1</v>
      </c>
      <c r="AA498" s="203">
        <v>3</v>
      </c>
      <c r="AB498" s="203">
        <v>0</v>
      </c>
      <c r="AC498" s="203">
        <v>0</v>
      </c>
    </row>
    <row r="499" spans="17:29" x14ac:dyDescent="0.2">
      <c r="Q499" s="7">
        <v>325</v>
      </c>
      <c r="R499" s="7">
        <v>15011</v>
      </c>
      <c r="S499" s="7" t="s">
        <v>3658</v>
      </c>
      <c r="T499" s="6">
        <v>62300000</v>
      </c>
      <c r="U499" s="6" t="s">
        <v>5499</v>
      </c>
      <c r="V499" s="7">
        <v>39070010</v>
      </c>
      <c r="W499" s="7" t="s">
        <v>5385</v>
      </c>
      <c r="X499" s="203">
        <v>14</v>
      </c>
      <c r="Y499" s="203">
        <v>65</v>
      </c>
      <c r="Z499" s="203">
        <v>1</v>
      </c>
      <c r="AA499" s="203">
        <v>3</v>
      </c>
      <c r="AB499" s="203">
        <v>0</v>
      </c>
      <c r="AC499" s="203">
        <v>0</v>
      </c>
    </row>
    <row r="500" spans="17:29" x14ac:dyDescent="0.2">
      <c r="R500" s="7">
        <v>11491</v>
      </c>
      <c r="S500" s="7" t="s">
        <v>689</v>
      </c>
      <c r="T500" s="6">
        <v>69180000</v>
      </c>
      <c r="U500" s="6" t="s">
        <v>2654</v>
      </c>
      <c r="V500" s="7">
        <v>39070002</v>
      </c>
      <c r="W500" s="7" t="s">
        <v>5386</v>
      </c>
      <c r="X500" s="203">
        <v>14</v>
      </c>
      <c r="Y500" s="203">
        <v>65</v>
      </c>
      <c r="Z500" s="203">
        <v>1</v>
      </c>
      <c r="AA500" s="203">
        <v>3</v>
      </c>
      <c r="AB500" s="203">
        <v>0</v>
      </c>
      <c r="AC500" s="203">
        <v>0</v>
      </c>
    </row>
    <row r="501" spans="17:29" x14ac:dyDescent="0.2">
      <c r="R501" s="7">
        <v>13188</v>
      </c>
      <c r="S501" s="7" t="s">
        <v>690</v>
      </c>
      <c r="T501" s="6">
        <v>96520000</v>
      </c>
      <c r="U501" s="6" t="s">
        <v>5500</v>
      </c>
      <c r="V501" s="7">
        <v>39070022</v>
      </c>
      <c r="W501" s="7" t="s">
        <v>5387</v>
      </c>
      <c r="X501" s="203">
        <v>14</v>
      </c>
      <c r="Y501" s="203">
        <v>65</v>
      </c>
      <c r="Z501" s="203">
        <v>1</v>
      </c>
      <c r="AA501" s="203">
        <v>3</v>
      </c>
      <c r="AB501" s="203">
        <v>0</v>
      </c>
      <c r="AC501" s="203">
        <v>0</v>
      </c>
    </row>
    <row r="502" spans="17:29" x14ac:dyDescent="0.2">
      <c r="R502" s="7">
        <v>11242</v>
      </c>
      <c r="S502" s="7" t="s">
        <v>864</v>
      </c>
      <c r="T502" s="6">
        <v>85185002</v>
      </c>
      <c r="U502" s="6" t="s">
        <v>5501</v>
      </c>
      <c r="V502" s="7">
        <v>39070008</v>
      </c>
      <c r="W502" s="7" t="s">
        <v>5388</v>
      </c>
      <c r="X502" s="203">
        <v>14</v>
      </c>
      <c r="Y502" s="203">
        <v>65</v>
      </c>
      <c r="Z502" s="203">
        <v>1</v>
      </c>
      <c r="AA502" s="203">
        <v>3</v>
      </c>
      <c r="AB502" s="203">
        <v>0</v>
      </c>
      <c r="AC502" s="203">
        <v>0</v>
      </c>
    </row>
    <row r="503" spans="17:29" x14ac:dyDescent="0.2">
      <c r="Q503" s="7">
        <v>5663</v>
      </c>
      <c r="R503" s="7">
        <v>14841</v>
      </c>
      <c r="S503" s="7" t="s">
        <v>691</v>
      </c>
      <c r="T503" s="6">
        <v>96130002</v>
      </c>
      <c r="U503" s="6" t="s">
        <v>5502</v>
      </c>
      <c r="V503" s="7">
        <v>39070018</v>
      </c>
      <c r="W503" s="7" t="s">
        <v>5389</v>
      </c>
      <c r="X503" s="203">
        <v>14</v>
      </c>
      <c r="Y503" s="203">
        <v>65</v>
      </c>
      <c r="Z503" s="203">
        <v>1</v>
      </c>
      <c r="AA503" s="203">
        <v>3</v>
      </c>
      <c r="AB503" s="203">
        <v>0</v>
      </c>
      <c r="AC503" s="203">
        <v>0</v>
      </c>
    </row>
    <row r="504" spans="17:29" x14ac:dyDescent="0.2">
      <c r="R504" s="7">
        <v>11487</v>
      </c>
      <c r="S504" s="7" t="s">
        <v>865</v>
      </c>
      <c r="T504" s="6">
        <v>96120000</v>
      </c>
      <c r="U504" s="6" t="s">
        <v>5503</v>
      </c>
      <c r="V504" s="7">
        <v>39070013</v>
      </c>
      <c r="W504" s="7" t="s">
        <v>5390</v>
      </c>
      <c r="X504" s="203">
        <v>14</v>
      </c>
      <c r="Y504" s="203">
        <v>65</v>
      </c>
      <c r="Z504" s="203">
        <v>1</v>
      </c>
      <c r="AA504" s="203">
        <v>3</v>
      </c>
      <c r="AB504" s="203">
        <v>0</v>
      </c>
      <c r="AC504" s="203">
        <v>0</v>
      </c>
    </row>
    <row r="505" spans="17:29" x14ac:dyDescent="0.2">
      <c r="Q505" s="7">
        <v>1083</v>
      </c>
      <c r="R505" s="7">
        <v>15533</v>
      </c>
      <c r="S505" s="7" t="s">
        <v>3947</v>
      </c>
      <c r="T505" s="6">
        <v>93051001</v>
      </c>
      <c r="U505" s="6" t="s">
        <v>5504</v>
      </c>
      <c r="V505" s="7">
        <v>39070023</v>
      </c>
      <c r="W505" s="7" t="s">
        <v>5391</v>
      </c>
      <c r="X505" s="203">
        <v>14</v>
      </c>
      <c r="Y505" s="203">
        <v>65</v>
      </c>
      <c r="Z505" s="203">
        <v>1</v>
      </c>
      <c r="AA505" s="203">
        <v>3</v>
      </c>
      <c r="AB505" s="203">
        <v>0</v>
      </c>
      <c r="AC505" s="203">
        <v>0</v>
      </c>
    </row>
    <row r="506" spans="17:29" x14ac:dyDescent="0.2">
      <c r="Q506" s="7">
        <v>4230</v>
      </c>
      <c r="R506" s="7">
        <v>11490</v>
      </c>
      <c r="S506" s="7" t="s">
        <v>3948</v>
      </c>
      <c r="T506" s="6">
        <v>66750000</v>
      </c>
      <c r="U506" s="6" t="s">
        <v>824</v>
      </c>
      <c r="V506" s="7">
        <v>39070004</v>
      </c>
      <c r="W506" s="7" t="s">
        <v>5392</v>
      </c>
      <c r="X506" s="203">
        <v>14</v>
      </c>
      <c r="Y506" s="203">
        <v>65</v>
      </c>
      <c r="Z506" s="203">
        <v>1</v>
      </c>
      <c r="AA506" s="203">
        <v>3</v>
      </c>
      <c r="AB506" s="203">
        <v>0</v>
      </c>
      <c r="AC506" s="203">
        <v>0</v>
      </c>
    </row>
    <row r="507" spans="17:29" x14ac:dyDescent="0.2">
      <c r="Q507" s="7">
        <v>2844</v>
      </c>
      <c r="R507" s="7">
        <v>13783</v>
      </c>
      <c r="S507" s="7" t="s">
        <v>3949</v>
      </c>
      <c r="T507" s="6">
        <v>62070000</v>
      </c>
      <c r="U507" s="6" t="s">
        <v>829</v>
      </c>
      <c r="V507" s="7">
        <v>39070027</v>
      </c>
      <c r="W507" s="7" t="s">
        <v>5393</v>
      </c>
      <c r="X507" s="203">
        <v>14</v>
      </c>
      <c r="Y507" s="203">
        <v>65</v>
      </c>
      <c r="Z507" s="203">
        <v>1</v>
      </c>
      <c r="AA507" s="203">
        <v>3</v>
      </c>
      <c r="AB507" s="203">
        <v>0</v>
      </c>
      <c r="AC507" s="203">
        <v>0</v>
      </c>
    </row>
    <row r="508" spans="17:29" x14ac:dyDescent="0.2">
      <c r="Q508" s="7">
        <v>111</v>
      </c>
      <c r="R508" s="7">
        <v>11709</v>
      </c>
      <c r="S508" s="7" t="s">
        <v>1335</v>
      </c>
      <c r="T508" s="6">
        <v>69090000</v>
      </c>
      <c r="U508" s="6" t="s">
        <v>4321</v>
      </c>
      <c r="V508" s="7">
        <v>39070025</v>
      </c>
      <c r="W508" s="7" t="s">
        <v>5394</v>
      </c>
      <c r="X508" s="203">
        <v>14</v>
      </c>
      <c r="Y508" s="203">
        <v>65</v>
      </c>
      <c r="Z508" s="203">
        <v>1</v>
      </c>
      <c r="AA508" s="203">
        <v>3</v>
      </c>
      <c r="AB508" s="203">
        <v>0</v>
      </c>
      <c r="AC508" s="203">
        <v>0</v>
      </c>
    </row>
    <row r="509" spans="17:29" x14ac:dyDescent="0.2">
      <c r="Q509" s="7">
        <v>403</v>
      </c>
      <c r="R509" s="7">
        <v>15060</v>
      </c>
      <c r="S509" s="7" t="s">
        <v>798</v>
      </c>
      <c r="T509" s="6">
        <v>70300000</v>
      </c>
      <c r="U509" s="6" t="s">
        <v>5505</v>
      </c>
      <c r="V509" s="7">
        <v>39070026</v>
      </c>
      <c r="W509" s="7" t="s">
        <v>5395</v>
      </c>
      <c r="X509" s="203">
        <v>14</v>
      </c>
      <c r="Y509" s="203">
        <v>65</v>
      </c>
      <c r="Z509" s="203">
        <v>1</v>
      </c>
      <c r="AA509" s="203">
        <v>3</v>
      </c>
      <c r="AB509" s="203">
        <v>0</v>
      </c>
      <c r="AC509" s="203">
        <v>0</v>
      </c>
    </row>
    <row r="510" spans="17:29" x14ac:dyDescent="0.2">
      <c r="Q510" s="7">
        <v>2611</v>
      </c>
      <c r="R510" s="7">
        <v>11690</v>
      </c>
      <c r="S510" s="7" t="s">
        <v>800</v>
      </c>
      <c r="T510" s="6">
        <v>70120000</v>
      </c>
      <c r="U510" s="6" t="s">
        <v>4539</v>
      </c>
      <c r="V510" s="7">
        <v>39070014</v>
      </c>
      <c r="W510" s="7" t="s">
        <v>5396</v>
      </c>
      <c r="X510" s="203">
        <v>14</v>
      </c>
      <c r="Y510" s="203">
        <v>65</v>
      </c>
      <c r="Z510" s="203">
        <v>1</v>
      </c>
      <c r="AA510" s="203">
        <v>3</v>
      </c>
      <c r="AB510" s="203">
        <v>0</v>
      </c>
      <c r="AC510" s="203">
        <v>0</v>
      </c>
    </row>
    <row r="511" spans="17:29" x14ac:dyDescent="0.2">
      <c r="Q511" s="7">
        <v>533</v>
      </c>
      <c r="R511" s="7">
        <v>15113</v>
      </c>
      <c r="S511" s="7" t="s">
        <v>2697</v>
      </c>
      <c r="T511" s="6">
        <v>77160000</v>
      </c>
      <c r="U511" s="6" t="s">
        <v>2593</v>
      </c>
      <c r="V511" s="7">
        <v>39070011</v>
      </c>
      <c r="W511" s="7" t="s">
        <v>5655</v>
      </c>
      <c r="X511" s="203">
        <v>14</v>
      </c>
      <c r="Y511" s="203">
        <v>65</v>
      </c>
      <c r="Z511" s="203">
        <v>1</v>
      </c>
      <c r="AA511" s="203">
        <v>3</v>
      </c>
      <c r="AB511" s="203">
        <v>0</v>
      </c>
      <c r="AC511" s="203">
        <v>0</v>
      </c>
    </row>
    <row r="512" spans="17:29" x14ac:dyDescent="0.2">
      <c r="Q512" s="7">
        <v>2471</v>
      </c>
      <c r="R512" s="7">
        <v>11696</v>
      </c>
      <c r="S512" s="7" t="s">
        <v>2698</v>
      </c>
      <c r="T512" s="6">
        <v>74320000</v>
      </c>
      <c r="U512" s="6" t="s">
        <v>5506</v>
      </c>
      <c r="V512" s="7">
        <v>39070003</v>
      </c>
      <c r="W512" s="7" t="s">
        <v>5397</v>
      </c>
      <c r="X512" s="203">
        <v>14</v>
      </c>
      <c r="Y512" s="203">
        <v>65</v>
      </c>
      <c r="Z512" s="203">
        <v>1</v>
      </c>
      <c r="AA512" s="203">
        <v>3</v>
      </c>
      <c r="AB512" s="203">
        <v>0</v>
      </c>
      <c r="AC512" s="203">
        <v>0</v>
      </c>
    </row>
    <row r="513" spans="17:29" x14ac:dyDescent="0.2">
      <c r="R513" s="7">
        <v>10695</v>
      </c>
      <c r="S513" s="7" t="s">
        <v>777</v>
      </c>
      <c r="T513" s="6">
        <v>69060000</v>
      </c>
      <c r="U513" s="6" t="s">
        <v>2605</v>
      </c>
      <c r="V513" s="7">
        <v>39070020</v>
      </c>
      <c r="W513" s="7" t="s">
        <v>5398</v>
      </c>
      <c r="X513" s="203">
        <v>14</v>
      </c>
      <c r="Y513" s="203">
        <v>65</v>
      </c>
      <c r="Z513" s="203">
        <v>1</v>
      </c>
      <c r="AA513" s="203">
        <v>3</v>
      </c>
      <c r="AB513" s="203">
        <v>0</v>
      </c>
      <c r="AC513" s="203">
        <v>0</v>
      </c>
    </row>
    <row r="514" spans="17:29" x14ac:dyDescent="0.2">
      <c r="R514" s="7">
        <v>11809</v>
      </c>
      <c r="S514" s="7" t="s">
        <v>1504</v>
      </c>
      <c r="T514" s="6">
        <v>95500000</v>
      </c>
      <c r="U514" s="6" t="s">
        <v>5507</v>
      </c>
      <c r="V514" s="7">
        <v>39070015</v>
      </c>
      <c r="W514" s="7" t="s">
        <v>5399</v>
      </c>
      <c r="X514" s="203">
        <v>14</v>
      </c>
      <c r="Y514" s="203">
        <v>65</v>
      </c>
      <c r="Z514" s="203">
        <v>1</v>
      </c>
      <c r="AA514" s="203">
        <v>3</v>
      </c>
      <c r="AB514" s="203">
        <v>0</v>
      </c>
      <c r="AC514" s="203">
        <v>0</v>
      </c>
    </row>
    <row r="515" spans="17:29" x14ac:dyDescent="0.2">
      <c r="R515" s="7">
        <v>11814</v>
      </c>
      <c r="S515" s="7" t="s">
        <v>2070</v>
      </c>
      <c r="T515" s="6">
        <v>95541000</v>
      </c>
      <c r="U515" s="6" t="s">
        <v>5508</v>
      </c>
      <c r="V515" s="7">
        <v>39070012</v>
      </c>
      <c r="W515" s="7" t="s">
        <v>5400</v>
      </c>
      <c r="X515" s="203">
        <v>14</v>
      </c>
      <c r="Y515" s="203">
        <v>65</v>
      </c>
      <c r="Z515" s="203">
        <v>1</v>
      </c>
      <c r="AA515" s="203">
        <v>3</v>
      </c>
      <c r="AB515" s="203">
        <v>0</v>
      </c>
      <c r="AC515" s="203">
        <v>0</v>
      </c>
    </row>
    <row r="516" spans="17:29" x14ac:dyDescent="0.2">
      <c r="Q516" s="7">
        <v>2842</v>
      </c>
      <c r="R516" s="7">
        <v>13781</v>
      </c>
      <c r="S516" s="7" t="s">
        <v>2071</v>
      </c>
      <c r="T516" s="6">
        <v>95510000</v>
      </c>
      <c r="U516" s="6" t="s">
        <v>5509</v>
      </c>
      <c r="V516" s="7">
        <v>39070016</v>
      </c>
      <c r="W516" s="7" t="s">
        <v>5401</v>
      </c>
      <c r="X516" s="203">
        <v>14</v>
      </c>
      <c r="Y516" s="203">
        <v>65</v>
      </c>
      <c r="Z516" s="203">
        <v>1</v>
      </c>
      <c r="AA516" s="203">
        <v>3</v>
      </c>
      <c r="AB516" s="203">
        <v>0</v>
      </c>
      <c r="AC516" s="203">
        <v>0</v>
      </c>
    </row>
    <row r="517" spans="17:29" x14ac:dyDescent="0.2">
      <c r="Q517" s="7">
        <v>572</v>
      </c>
      <c r="R517" s="7">
        <v>15145</v>
      </c>
      <c r="S517" s="7" t="s">
        <v>2336</v>
      </c>
      <c r="T517" s="6">
        <v>73070000</v>
      </c>
      <c r="U517" s="6" t="s">
        <v>5510</v>
      </c>
      <c r="V517" s="7">
        <v>39070028</v>
      </c>
      <c r="W517" s="7" t="s">
        <v>5402</v>
      </c>
      <c r="X517" s="203">
        <v>14</v>
      </c>
      <c r="Y517" s="203">
        <v>65</v>
      </c>
      <c r="Z517" s="203">
        <v>1</v>
      </c>
      <c r="AA517" s="203">
        <v>3</v>
      </c>
      <c r="AB517" s="203">
        <v>0</v>
      </c>
      <c r="AC517" s="203">
        <v>0</v>
      </c>
    </row>
    <row r="518" spans="17:29" x14ac:dyDescent="0.2">
      <c r="Q518" s="7">
        <v>2295</v>
      </c>
      <c r="R518" s="7">
        <v>13193</v>
      </c>
      <c r="S518" s="7" t="s">
        <v>2059</v>
      </c>
      <c r="T518" s="6">
        <v>77830000</v>
      </c>
      <c r="U518" s="6" t="s">
        <v>5511</v>
      </c>
      <c r="V518" s="7">
        <v>39070006</v>
      </c>
      <c r="W518" s="7" t="s">
        <v>5403</v>
      </c>
      <c r="X518" s="203">
        <v>14</v>
      </c>
      <c r="Y518" s="203">
        <v>65</v>
      </c>
      <c r="Z518" s="203">
        <v>1</v>
      </c>
      <c r="AA518" s="203">
        <v>3</v>
      </c>
      <c r="AB518" s="203">
        <v>0</v>
      </c>
      <c r="AC518" s="203">
        <v>0</v>
      </c>
    </row>
    <row r="519" spans="17:29" x14ac:dyDescent="0.2">
      <c r="Q519" s="7">
        <v>4303</v>
      </c>
      <c r="R519" s="7">
        <v>11840</v>
      </c>
      <c r="S519" s="7" t="s">
        <v>1489</v>
      </c>
      <c r="T519" s="6">
        <v>73651000</v>
      </c>
      <c r="U519" s="6" t="s">
        <v>5512</v>
      </c>
      <c r="V519" s="7">
        <v>39070019</v>
      </c>
      <c r="W519" s="7" t="s">
        <v>5404</v>
      </c>
      <c r="X519" s="203">
        <v>14</v>
      </c>
      <c r="Y519" s="203">
        <v>65</v>
      </c>
      <c r="Z519" s="203">
        <v>1</v>
      </c>
      <c r="AA519" s="203">
        <v>3</v>
      </c>
      <c r="AB519" s="203">
        <v>0</v>
      </c>
      <c r="AC519" s="203">
        <v>0</v>
      </c>
    </row>
    <row r="520" spans="17:29" x14ac:dyDescent="0.2">
      <c r="Q520" s="7">
        <v>4124</v>
      </c>
      <c r="R520" s="7">
        <v>15615</v>
      </c>
      <c r="S520" s="7" t="s">
        <v>4433</v>
      </c>
      <c r="T520" s="6">
        <v>86541000</v>
      </c>
      <c r="U520" s="6" t="s">
        <v>5513</v>
      </c>
      <c r="V520" s="7">
        <v>39070001</v>
      </c>
      <c r="W520" s="7" t="s">
        <v>5656</v>
      </c>
      <c r="X520" s="203">
        <v>14</v>
      </c>
      <c r="Y520" s="203">
        <v>65</v>
      </c>
      <c r="Z520" s="203">
        <v>1</v>
      </c>
      <c r="AA520" s="203">
        <v>3</v>
      </c>
      <c r="AB520" s="203">
        <v>0</v>
      </c>
      <c r="AC520" s="203">
        <v>0</v>
      </c>
    </row>
    <row r="521" spans="17:29" x14ac:dyDescent="0.2">
      <c r="R521" s="7">
        <v>11851</v>
      </c>
      <c r="S521" s="7" t="s">
        <v>2225</v>
      </c>
      <c r="T521" s="6">
        <v>86791000</v>
      </c>
      <c r="U521" s="6" t="s">
        <v>5514</v>
      </c>
      <c r="V521" s="7">
        <v>39070021</v>
      </c>
      <c r="W521" s="7" t="s">
        <v>5405</v>
      </c>
      <c r="X521" s="203">
        <v>14</v>
      </c>
      <c r="Y521" s="203">
        <v>65</v>
      </c>
      <c r="Z521" s="203">
        <v>1</v>
      </c>
      <c r="AA521" s="203">
        <v>3</v>
      </c>
      <c r="AB521" s="203">
        <v>0</v>
      </c>
      <c r="AC521" s="203">
        <v>0</v>
      </c>
    </row>
    <row r="522" spans="17:29" x14ac:dyDescent="0.2">
      <c r="R522" s="7">
        <v>16391</v>
      </c>
      <c r="S522" s="7" t="s">
        <v>4737</v>
      </c>
      <c r="T522" s="6">
        <v>66307000</v>
      </c>
      <c r="U522" s="6" t="s">
        <v>5515</v>
      </c>
      <c r="V522" s="7">
        <v>39070009</v>
      </c>
      <c r="W522" s="7" t="s">
        <v>5406</v>
      </c>
      <c r="X522" s="203">
        <v>14</v>
      </c>
      <c r="Y522" s="203">
        <v>65</v>
      </c>
      <c r="Z522" s="203">
        <v>1</v>
      </c>
      <c r="AA522" s="203">
        <v>3</v>
      </c>
      <c r="AB522" s="203">
        <v>0</v>
      </c>
      <c r="AC522" s="203">
        <v>0</v>
      </c>
    </row>
    <row r="523" spans="17:29" x14ac:dyDescent="0.2">
      <c r="Q523" s="7">
        <v>4185</v>
      </c>
      <c r="R523" s="7">
        <v>16615</v>
      </c>
      <c r="S523" s="7" t="s">
        <v>5007</v>
      </c>
      <c r="T523" s="6">
        <v>93360000</v>
      </c>
      <c r="U523" s="6" t="s">
        <v>5516</v>
      </c>
      <c r="V523" s="7">
        <v>39070029</v>
      </c>
      <c r="W523" s="7" t="s">
        <v>5407</v>
      </c>
      <c r="X523" s="203">
        <v>14</v>
      </c>
      <c r="Y523" s="203">
        <v>65</v>
      </c>
      <c r="Z523" s="203">
        <v>1</v>
      </c>
      <c r="AA523" s="203">
        <v>3</v>
      </c>
      <c r="AB523" s="203">
        <v>0</v>
      </c>
      <c r="AC523" s="203">
        <v>0</v>
      </c>
    </row>
    <row r="524" spans="17:29" x14ac:dyDescent="0.2">
      <c r="R524" s="7">
        <v>16349</v>
      </c>
      <c r="S524" s="7" t="s">
        <v>4738</v>
      </c>
      <c r="T524" s="6">
        <v>73100000</v>
      </c>
      <c r="U524" s="6" t="s">
        <v>3891</v>
      </c>
      <c r="V524" s="7">
        <v>39070099</v>
      </c>
      <c r="W524" s="7" t="s">
        <v>5408</v>
      </c>
      <c r="X524" s="203">
        <v>14</v>
      </c>
      <c r="Y524" s="203">
        <v>65</v>
      </c>
      <c r="Z524" s="203">
        <v>1</v>
      </c>
      <c r="AA524" s="203">
        <v>3</v>
      </c>
      <c r="AB524" s="203">
        <v>0</v>
      </c>
      <c r="AC524" s="203">
        <v>0</v>
      </c>
    </row>
    <row r="525" spans="17:29" x14ac:dyDescent="0.2">
      <c r="R525" s="7">
        <v>11466</v>
      </c>
      <c r="S525" s="7" t="s">
        <v>1499</v>
      </c>
      <c r="T525" s="6">
        <v>77190000</v>
      </c>
      <c r="U525" s="6" t="s">
        <v>3708</v>
      </c>
      <c r="V525" s="7">
        <v>39130004</v>
      </c>
      <c r="W525" s="7" t="s">
        <v>5409</v>
      </c>
      <c r="X525" s="203">
        <v>14</v>
      </c>
      <c r="Y525" s="203">
        <v>65</v>
      </c>
      <c r="Z525" s="203">
        <v>1</v>
      </c>
      <c r="AA525" s="203">
        <v>3</v>
      </c>
      <c r="AB525" s="203">
        <v>0</v>
      </c>
      <c r="AC525" s="203">
        <v>0</v>
      </c>
    </row>
    <row r="526" spans="17:29" x14ac:dyDescent="0.2">
      <c r="Q526" s="7">
        <v>382</v>
      </c>
      <c r="R526" s="7">
        <v>15045</v>
      </c>
      <c r="S526" s="7" t="s">
        <v>2224</v>
      </c>
      <c r="T526" s="6">
        <v>73250000</v>
      </c>
      <c r="U526" s="6" t="s">
        <v>3633</v>
      </c>
      <c r="V526" s="7">
        <v>39130005</v>
      </c>
      <c r="W526" s="7" t="s">
        <v>5410</v>
      </c>
      <c r="X526" s="203">
        <v>14</v>
      </c>
      <c r="Y526" s="203">
        <v>65</v>
      </c>
      <c r="Z526" s="203">
        <v>1</v>
      </c>
      <c r="AA526" s="203">
        <v>3</v>
      </c>
      <c r="AB526" s="203">
        <v>0</v>
      </c>
      <c r="AC526" s="203">
        <v>0</v>
      </c>
    </row>
    <row r="527" spans="17:29" x14ac:dyDescent="0.2">
      <c r="Q527" s="7">
        <v>734</v>
      </c>
      <c r="R527" s="7">
        <v>15240</v>
      </c>
      <c r="S527" s="7" t="s">
        <v>3976</v>
      </c>
      <c r="T527" s="6">
        <v>66260000</v>
      </c>
      <c r="U527" s="6" t="s">
        <v>5517</v>
      </c>
      <c r="V527" s="7">
        <v>39080017</v>
      </c>
      <c r="W527" s="7" t="s">
        <v>5657</v>
      </c>
      <c r="X527" s="203">
        <v>14</v>
      </c>
      <c r="Y527" s="203">
        <v>65</v>
      </c>
      <c r="Z527" s="203">
        <v>1</v>
      </c>
      <c r="AA527" s="203">
        <v>3</v>
      </c>
      <c r="AB527" s="203">
        <v>0</v>
      </c>
      <c r="AC527" s="203">
        <v>0</v>
      </c>
    </row>
    <row r="528" spans="17:29" x14ac:dyDescent="0.2">
      <c r="Q528" s="7">
        <v>3021</v>
      </c>
      <c r="R528" s="7">
        <v>11451</v>
      </c>
      <c r="S528" s="7" t="s">
        <v>3977</v>
      </c>
      <c r="T528" s="6">
        <v>77770000</v>
      </c>
      <c r="U528" s="6" t="s">
        <v>41</v>
      </c>
      <c r="V528" s="7">
        <v>39080005</v>
      </c>
      <c r="W528" s="7" t="s">
        <v>5658</v>
      </c>
      <c r="X528" s="203">
        <v>14</v>
      </c>
      <c r="Y528" s="203">
        <v>65</v>
      </c>
      <c r="Z528" s="203">
        <v>1</v>
      </c>
      <c r="AA528" s="203">
        <v>3</v>
      </c>
      <c r="AB528" s="203">
        <v>0</v>
      </c>
      <c r="AC528" s="203">
        <v>0</v>
      </c>
    </row>
    <row r="529" spans="17:29" x14ac:dyDescent="0.2">
      <c r="Q529" s="7">
        <v>53</v>
      </c>
      <c r="R529" s="7">
        <v>11461</v>
      </c>
      <c r="S529" s="7" t="s">
        <v>3978</v>
      </c>
      <c r="T529" s="6">
        <v>66160000</v>
      </c>
      <c r="U529" s="6" t="s">
        <v>5518</v>
      </c>
      <c r="V529" s="7">
        <v>39080007</v>
      </c>
      <c r="W529" s="7" t="s">
        <v>5659</v>
      </c>
      <c r="X529" s="203">
        <v>14</v>
      </c>
      <c r="Y529" s="203">
        <v>65</v>
      </c>
      <c r="Z529" s="203">
        <v>1</v>
      </c>
      <c r="AA529" s="203">
        <v>3</v>
      </c>
      <c r="AB529" s="203">
        <v>0</v>
      </c>
      <c r="AC529" s="203">
        <v>0</v>
      </c>
    </row>
    <row r="530" spans="17:29" x14ac:dyDescent="0.2">
      <c r="R530" s="7">
        <v>16402</v>
      </c>
      <c r="S530" s="7" t="s">
        <v>4739</v>
      </c>
      <c r="T530" s="6">
        <v>93901001</v>
      </c>
      <c r="U530" s="6" t="s">
        <v>5519</v>
      </c>
      <c r="V530" s="7">
        <v>39080010</v>
      </c>
      <c r="W530" s="7" t="s">
        <v>5660</v>
      </c>
      <c r="X530" s="203">
        <v>14</v>
      </c>
      <c r="Y530" s="203">
        <v>65</v>
      </c>
      <c r="Z530" s="203">
        <v>1</v>
      </c>
      <c r="AA530" s="203">
        <v>3</v>
      </c>
      <c r="AB530" s="203">
        <v>0</v>
      </c>
      <c r="AC530" s="203">
        <v>0</v>
      </c>
    </row>
    <row r="531" spans="17:29" x14ac:dyDescent="0.2">
      <c r="Q531" s="7">
        <v>4229</v>
      </c>
      <c r="R531" s="7">
        <v>11464</v>
      </c>
      <c r="S531" s="7" t="s">
        <v>3981</v>
      </c>
      <c r="T531" s="6">
        <v>93901002</v>
      </c>
      <c r="U531" s="6" t="s">
        <v>5520</v>
      </c>
      <c r="V531" s="7">
        <v>39080002</v>
      </c>
      <c r="W531" s="7" t="s">
        <v>5661</v>
      </c>
      <c r="X531" s="203">
        <v>14</v>
      </c>
      <c r="Y531" s="203">
        <v>65</v>
      </c>
      <c r="Z531" s="203">
        <v>1</v>
      </c>
      <c r="AA531" s="203">
        <v>3</v>
      </c>
      <c r="AB531" s="203">
        <v>0</v>
      </c>
      <c r="AC531" s="203">
        <v>0</v>
      </c>
    </row>
    <row r="532" spans="17:29" x14ac:dyDescent="0.2">
      <c r="Q532" s="7">
        <v>6193</v>
      </c>
      <c r="R532" s="7">
        <v>11485</v>
      </c>
      <c r="S532" s="7" t="s">
        <v>3983</v>
      </c>
      <c r="T532" s="6">
        <v>93271001</v>
      </c>
      <c r="U532" s="6" t="s">
        <v>5521</v>
      </c>
      <c r="V532" s="7">
        <v>39080022</v>
      </c>
      <c r="W532" s="7" t="s">
        <v>5662</v>
      </c>
      <c r="X532" s="203">
        <v>14</v>
      </c>
      <c r="Y532" s="203">
        <v>65</v>
      </c>
      <c r="Z532" s="203">
        <v>1</v>
      </c>
      <c r="AA532" s="203">
        <v>3</v>
      </c>
      <c r="AB532" s="203">
        <v>0</v>
      </c>
      <c r="AC532" s="203">
        <v>0</v>
      </c>
    </row>
    <row r="533" spans="17:29" x14ac:dyDescent="0.2">
      <c r="Q533" s="7">
        <v>2472</v>
      </c>
      <c r="R533" s="7">
        <v>11510</v>
      </c>
      <c r="S533" s="7" t="s">
        <v>2232</v>
      </c>
      <c r="T533" s="6">
        <v>77200000</v>
      </c>
      <c r="U533" s="6" t="s">
        <v>3670</v>
      </c>
      <c r="V533" s="7">
        <v>39080008</v>
      </c>
      <c r="W533" s="7" t="s">
        <v>5411</v>
      </c>
      <c r="X533" s="203">
        <v>14</v>
      </c>
      <c r="Y533" s="203">
        <v>65</v>
      </c>
      <c r="Z533" s="203">
        <v>1</v>
      </c>
      <c r="AA533" s="203">
        <v>3</v>
      </c>
      <c r="AB533" s="203">
        <v>0</v>
      </c>
      <c r="AC533" s="203">
        <v>0</v>
      </c>
    </row>
    <row r="534" spans="17:29" x14ac:dyDescent="0.2">
      <c r="Q534" s="7">
        <v>383</v>
      </c>
      <c r="R534" s="7">
        <v>15046</v>
      </c>
      <c r="S534" s="7" t="s">
        <v>2233</v>
      </c>
      <c r="T534" s="6">
        <v>74310000</v>
      </c>
      <c r="U534" s="6" t="s">
        <v>5522</v>
      </c>
      <c r="V534" s="7">
        <v>39080018</v>
      </c>
      <c r="W534" s="7" t="s">
        <v>5663</v>
      </c>
      <c r="X534" s="203">
        <v>14</v>
      </c>
      <c r="Y534" s="203">
        <v>65</v>
      </c>
      <c r="Z534" s="203">
        <v>1</v>
      </c>
      <c r="AA534" s="203">
        <v>3</v>
      </c>
      <c r="AB534" s="203">
        <v>0</v>
      </c>
      <c r="AC534" s="203">
        <v>0</v>
      </c>
    </row>
    <row r="535" spans="17:29" x14ac:dyDescent="0.2">
      <c r="R535" s="7">
        <v>10497</v>
      </c>
      <c r="S535" s="7" t="s">
        <v>2234</v>
      </c>
      <c r="T535" s="6">
        <v>74290000</v>
      </c>
      <c r="U535" s="6" t="s">
        <v>5523</v>
      </c>
      <c r="V535" s="7">
        <v>39080024</v>
      </c>
      <c r="W535" s="7" t="s">
        <v>5664</v>
      </c>
      <c r="X535" s="203">
        <v>14</v>
      </c>
      <c r="Y535" s="203">
        <v>65</v>
      </c>
      <c r="Z535" s="203">
        <v>1</v>
      </c>
      <c r="AA535" s="203">
        <v>3</v>
      </c>
      <c r="AB535" s="203">
        <v>0</v>
      </c>
      <c r="AC535" s="203">
        <v>0</v>
      </c>
    </row>
    <row r="536" spans="17:29" x14ac:dyDescent="0.2">
      <c r="Q536" s="7">
        <v>4911</v>
      </c>
      <c r="R536" s="7">
        <v>15428</v>
      </c>
      <c r="S536" s="7" t="s">
        <v>2239</v>
      </c>
      <c r="T536" s="6">
        <v>74200000</v>
      </c>
      <c r="U536" s="6" t="s">
        <v>4546</v>
      </c>
      <c r="V536" s="7">
        <v>39080013</v>
      </c>
      <c r="W536" s="7" t="s">
        <v>5665</v>
      </c>
      <c r="X536" s="203">
        <v>14</v>
      </c>
      <c r="Y536" s="203">
        <v>65</v>
      </c>
      <c r="Z536" s="203">
        <v>1</v>
      </c>
      <c r="AA536" s="203">
        <v>3</v>
      </c>
      <c r="AB536" s="203">
        <v>0</v>
      </c>
      <c r="AC536" s="203">
        <v>0</v>
      </c>
    </row>
    <row r="537" spans="17:29" x14ac:dyDescent="0.2">
      <c r="Q537" s="7">
        <v>1205</v>
      </c>
      <c r="R537" s="7">
        <v>11506</v>
      </c>
      <c r="S537" s="7" t="s">
        <v>753</v>
      </c>
      <c r="T537" s="6">
        <v>74270000</v>
      </c>
      <c r="U537" s="6" t="s">
        <v>4548</v>
      </c>
      <c r="V537" s="7">
        <v>39080004</v>
      </c>
      <c r="W537" s="7" t="s">
        <v>5666</v>
      </c>
      <c r="X537" s="203">
        <v>14</v>
      </c>
      <c r="Y537" s="203">
        <v>65</v>
      </c>
      <c r="Z537" s="203">
        <v>1</v>
      </c>
      <c r="AA537" s="203">
        <v>3</v>
      </c>
      <c r="AB537" s="203">
        <v>0</v>
      </c>
      <c r="AC537" s="203">
        <v>0</v>
      </c>
    </row>
    <row r="538" spans="17:29" x14ac:dyDescent="0.2">
      <c r="Q538" s="7">
        <v>1082</v>
      </c>
      <c r="R538" s="7">
        <v>15534</v>
      </c>
      <c r="S538" s="7" t="s">
        <v>754</v>
      </c>
      <c r="T538" s="6">
        <v>93701002</v>
      </c>
      <c r="U538" s="6" t="s">
        <v>5524</v>
      </c>
      <c r="V538" s="7">
        <v>39080027</v>
      </c>
      <c r="W538" s="7" t="s">
        <v>5667</v>
      </c>
      <c r="X538" s="203">
        <v>14</v>
      </c>
      <c r="Y538" s="203">
        <v>65</v>
      </c>
      <c r="Z538" s="203">
        <v>1</v>
      </c>
      <c r="AA538" s="203">
        <v>3</v>
      </c>
      <c r="AB538" s="203">
        <v>0</v>
      </c>
      <c r="AC538" s="203">
        <v>0</v>
      </c>
    </row>
    <row r="539" spans="17:29" x14ac:dyDescent="0.2">
      <c r="Q539" s="7">
        <v>2614</v>
      </c>
      <c r="R539" s="7">
        <v>11511</v>
      </c>
      <c r="S539" s="7" t="s">
        <v>1804</v>
      </c>
      <c r="T539" s="6">
        <v>93701001</v>
      </c>
      <c r="U539" s="6" t="s">
        <v>5525</v>
      </c>
      <c r="V539" s="7">
        <v>39080025</v>
      </c>
      <c r="W539" s="7" t="s">
        <v>5668</v>
      </c>
      <c r="X539" s="203">
        <v>14</v>
      </c>
      <c r="Y539" s="203">
        <v>65</v>
      </c>
      <c r="Z539" s="203">
        <v>1</v>
      </c>
      <c r="AA539" s="203">
        <v>3</v>
      </c>
      <c r="AB539" s="203">
        <v>0</v>
      </c>
      <c r="AC539" s="203">
        <v>0</v>
      </c>
    </row>
    <row r="540" spans="17:29" x14ac:dyDescent="0.2">
      <c r="R540" s="7">
        <v>10096</v>
      </c>
      <c r="S540" s="7" t="s">
        <v>692</v>
      </c>
      <c r="T540" s="6">
        <v>74251000</v>
      </c>
      <c r="U540" s="6" t="s">
        <v>5526</v>
      </c>
      <c r="V540" s="7">
        <v>39080026</v>
      </c>
      <c r="W540" s="7" t="s">
        <v>5412</v>
      </c>
      <c r="X540" s="203">
        <v>14</v>
      </c>
      <c r="Y540" s="203">
        <v>65</v>
      </c>
      <c r="Z540" s="203">
        <v>1</v>
      </c>
      <c r="AA540" s="203">
        <v>3</v>
      </c>
      <c r="AB540" s="203">
        <v>0</v>
      </c>
      <c r="AC540" s="203">
        <v>0</v>
      </c>
    </row>
    <row r="541" spans="17:29" x14ac:dyDescent="0.2">
      <c r="Q541" s="7">
        <v>3395</v>
      </c>
      <c r="R541" s="7">
        <v>15609</v>
      </c>
      <c r="S541" s="7" t="s">
        <v>4434</v>
      </c>
      <c r="T541" s="6">
        <v>85350000</v>
      </c>
      <c r="U541" s="6" t="s">
        <v>4349</v>
      </c>
      <c r="V541" s="7">
        <v>39080014</v>
      </c>
      <c r="W541" s="7" t="s">
        <v>5669</v>
      </c>
      <c r="X541" s="203">
        <v>14</v>
      </c>
      <c r="Y541" s="203">
        <v>65</v>
      </c>
      <c r="Z541" s="203">
        <v>1</v>
      </c>
      <c r="AA541" s="203">
        <v>3</v>
      </c>
      <c r="AB541" s="203">
        <v>0</v>
      </c>
      <c r="AC541" s="203">
        <v>0</v>
      </c>
    </row>
    <row r="542" spans="17:29" x14ac:dyDescent="0.2">
      <c r="Q542" s="7">
        <v>2914</v>
      </c>
      <c r="R542" s="7">
        <v>11486</v>
      </c>
      <c r="S542" s="7" t="s">
        <v>3945</v>
      </c>
      <c r="T542" s="6">
        <v>98150000</v>
      </c>
      <c r="U542" s="6" t="s">
        <v>2462</v>
      </c>
      <c r="V542" s="7">
        <v>39080011</v>
      </c>
      <c r="W542" s="7" t="s">
        <v>5670</v>
      </c>
      <c r="X542" s="203">
        <v>14</v>
      </c>
      <c r="Y542" s="203">
        <v>65</v>
      </c>
      <c r="Z542" s="203">
        <v>1</v>
      </c>
      <c r="AA542" s="203">
        <v>3</v>
      </c>
      <c r="AB542" s="203">
        <v>0</v>
      </c>
      <c r="AC542" s="203">
        <v>0</v>
      </c>
    </row>
    <row r="543" spans="17:29" x14ac:dyDescent="0.2">
      <c r="Q543" s="7">
        <v>4064</v>
      </c>
      <c r="R543" s="7">
        <v>11488</v>
      </c>
      <c r="S543" s="7" t="s">
        <v>3946</v>
      </c>
      <c r="T543" s="6">
        <v>86451000</v>
      </c>
      <c r="U543" s="6" t="s">
        <v>5527</v>
      </c>
      <c r="V543" s="7">
        <v>39080003</v>
      </c>
      <c r="W543" s="7" t="s">
        <v>5671</v>
      </c>
      <c r="X543" s="203">
        <v>14</v>
      </c>
      <c r="Y543" s="203">
        <v>65</v>
      </c>
      <c r="Z543" s="203">
        <v>1</v>
      </c>
      <c r="AA543" s="203">
        <v>3</v>
      </c>
      <c r="AB543" s="203">
        <v>0</v>
      </c>
      <c r="AC543" s="203">
        <v>0</v>
      </c>
    </row>
    <row r="544" spans="17:29" x14ac:dyDescent="0.2">
      <c r="R544" s="7">
        <v>11500</v>
      </c>
      <c r="S544" s="7" t="s">
        <v>3950</v>
      </c>
      <c r="T544" s="6">
        <v>62100000</v>
      </c>
      <c r="U544" s="6" t="s">
        <v>5528</v>
      </c>
      <c r="V544" s="7">
        <v>39080020</v>
      </c>
      <c r="W544" s="7" t="s">
        <v>5413</v>
      </c>
      <c r="X544" s="203">
        <v>14</v>
      </c>
      <c r="Y544" s="203">
        <v>65</v>
      </c>
      <c r="Z544" s="203">
        <v>1</v>
      </c>
      <c r="AA544" s="203">
        <v>3</v>
      </c>
      <c r="AB544" s="203">
        <v>0</v>
      </c>
      <c r="AC544" s="203">
        <v>0</v>
      </c>
    </row>
    <row r="545" spans="17:29" x14ac:dyDescent="0.2">
      <c r="Q545" s="7">
        <v>5161</v>
      </c>
      <c r="R545" s="7">
        <v>11492</v>
      </c>
      <c r="S545" s="7" t="s">
        <v>697</v>
      </c>
      <c r="T545" s="6">
        <v>94061000</v>
      </c>
      <c r="U545" s="6" t="s">
        <v>5529</v>
      </c>
      <c r="V545" s="7">
        <v>39080015</v>
      </c>
      <c r="W545" s="7" t="s">
        <v>5672</v>
      </c>
      <c r="X545" s="203">
        <v>14</v>
      </c>
      <c r="Y545" s="203">
        <v>65</v>
      </c>
      <c r="Z545" s="203">
        <v>1</v>
      </c>
      <c r="AA545" s="203">
        <v>3</v>
      </c>
      <c r="AB545" s="203">
        <v>0</v>
      </c>
      <c r="AC545" s="203">
        <v>0</v>
      </c>
    </row>
    <row r="546" spans="17:29" x14ac:dyDescent="0.2">
      <c r="Q546" s="7">
        <v>5162</v>
      </c>
      <c r="R546" s="7">
        <v>11484</v>
      </c>
      <c r="S546" s="7" t="s">
        <v>698</v>
      </c>
      <c r="T546" s="6">
        <v>84470000</v>
      </c>
      <c r="U546" s="6" t="s">
        <v>5530</v>
      </c>
      <c r="V546" s="7">
        <v>39080012</v>
      </c>
      <c r="W546" s="7" t="s">
        <v>5414</v>
      </c>
      <c r="X546" s="203">
        <v>14</v>
      </c>
      <c r="Y546" s="203">
        <v>65</v>
      </c>
      <c r="Z546" s="203">
        <v>1</v>
      </c>
      <c r="AA546" s="203">
        <v>3</v>
      </c>
      <c r="AB546" s="203">
        <v>0</v>
      </c>
      <c r="AC546" s="203">
        <v>0</v>
      </c>
    </row>
    <row r="547" spans="17:29" x14ac:dyDescent="0.2">
      <c r="Q547" s="7">
        <v>5003</v>
      </c>
      <c r="R547" s="7">
        <v>14518</v>
      </c>
      <c r="S547" s="7" t="s">
        <v>1475</v>
      </c>
      <c r="T547" s="6">
        <v>70150000</v>
      </c>
      <c r="U547" s="6" t="s">
        <v>3665</v>
      </c>
      <c r="V547" s="7">
        <v>39080016</v>
      </c>
      <c r="W547" s="7" t="s">
        <v>5415</v>
      </c>
      <c r="X547" s="203">
        <v>14</v>
      </c>
      <c r="Y547" s="203">
        <v>65</v>
      </c>
      <c r="Z547" s="203">
        <v>1</v>
      </c>
      <c r="AA547" s="203">
        <v>3</v>
      </c>
      <c r="AB547" s="203">
        <v>0</v>
      </c>
      <c r="AC547" s="203">
        <v>0</v>
      </c>
    </row>
    <row r="548" spans="17:29" x14ac:dyDescent="0.2">
      <c r="R548" s="7">
        <v>11495</v>
      </c>
      <c r="S548" s="7" t="s">
        <v>1165</v>
      </c>
      <c r="T548" s="6">
        <v>94700001</v>
      </c>
      <c r="U548" s="6" t="s">
        <v>5531</v>
      </c>
      <c r="V548" s="7">
        <v>39080028</v>
      </c>
      <c r="W548" s="7" t="s">
        <v>5673</v>
      </c>
      <c r="X548" s="203">
        <v>14</v>
      </c>
      <c r="Y548" s="203">
        <v>65</v>
      </c>
      <c r="Z548" s="203">
        <v>1</v>
      </c>
      <c r="AA548" s="203">
        <v>3</v>
      </c>
      <c r="AB548" s="203">
        <v>0</v>
      </c>
      <c r="AC548" s="203">
        <v>0</v>
      </c>
    </row>
    <row r="549" spans="17:29" x14ac:dyDescent="0.2">
      <c r="R549" s="7">
        <v>11496</v>
      </c>
      <c r="S549" s="7" t="s">
        <v>866</v>
      </c>
      <c r="T549" s="6">
        <v>94700003</v>
      </c>
      <c r="U549" s="6" t="s">
        <v>5532</v>
      </c>
      <c r="V549" s="7">
        <v>39080006</v>
      </c>
      <c r="W549" s="7" t="s">
        <v>5416</v>
      </c>
      <c r="X549" s="203">
        <v>14</v>
      </c>
      <c r="Y549" s="203">
        <v>65</v>
      </c>
      <c r="Z549" s="203">
        <v>1</v>
      </c>
      <c r="AA549" s="203">
        <v>3</v>
      </c>
      <c r="AB549" s="203">
        <v>0</v>
      </c>
      <c r="AC549" s="203">
        <v>0</v>
      </c>
    </row>
    <row r="550" spans="17:29" x14ac:dyDescent="0.2">
      <c r="Q550" s="7">
        <v>3837</v>
      </c>
      <c r="R550" s="7">
        <v>16067</v>
      </c>
      <c r="S550" s="7" t="s">
        <v>4627</v>
      </c>
      <c r="T550" s="6">
        <v>83000000</v>
      </c>
      <c r="U550" s="6" t="s">
        <v>2548</v>
      </c>
      <c r="V550" s="7">
        <v>39080019</v>
      </c>
      <c r="W550" s="7" t="s">
        <v>5674</v>
      </c>
      <c r="X550" s="203">
        <v>14</v>
      </c>
      <c r="Y550" s="203">
        <v>65</v>
      </c>
      <c r="Z550" s="203">
        <v>1</v>
      </c>
      <c r="AA550" s="203">
        <v>3</v>
      </c>
      <c r="AB550" s="203">
        <v>0</v>
      </c>
      <c r="AC550" s="203">
        <v>0</v>
      </c>
    </row>
    <row r="551" spans="17:29" x14ac:dyDescent="0.2">
      <c r="R551" s="7">
        <v>10808</v>
      </c>
      <c r="S551" s="7" t="s">
        <v>1478</v>
      </c>
      <c r="T551" s="6">
        <v>94561000</v>
      </c>
      <c r="U551" s="6" t="s">
        <v>5533</v>
      </c>
      <c r="V551" s="7">
        <v>39080001</v>
      </c>
      <c r="W551" s="7" t="s">
        <v>5675</v>
      </c>
      <c r="X551" s="203">
        <v>14</v>
      </c>
      <c r="Y551" s="203">
        <v>65</v>
      </c>
      <c r="Z551" s="203">
        <v>1</v>
      </c>
      <c r="AA551" s="203">
        <v>3</v>
      </c>
      <c r="AB551" s="203">
        <v>0</v>
      </c>
      <c r="AC551" s="203">
        <v>0</v>
      </c>
    </row>
    <row r="552" spans="17:29" x14ac:dyDescent="0.2">
      <c r="R552" s="7">
        <v>11497</v>
      </c>
      <c r="S552" s="7" t="s">
        <v>867</v>
      </c>
      <c r="T552" s="6">
        <v>71640000</v>
      </c>
      <c r="U552" s="6" t="s">
        <v>2417</v>
      </c>
      <c r="V552" s="7">
        <v>39080009</v>
      </c>
      <c r="W552" s="7" t="s">
        <v>5417</v>
      </c>
      <c r="X552" s="203">
        <v>14</v>
      </c>
      <c r="Y552" s="203">
        <v>65</v>
      </c>
      <c r="Z552" s="203">
        <v>1</v>
      </c>
      <c r="AA552" s="203">
        <v>3</v>
      </c>
      <c r="AB552" s="203">
        <v>0</v>
      </c>
      <c r="AC552" s="203">
        <v>0</v>
      </c>
    </row>
    <row r="553" spans="17:29" x14ac:dyDescent="0.2">
      <c r="R553" s="7">
        <v>11498</v>
      </c>
      <c r="S553" s="7" t="s">
        <v>1479</v>
      </c>
      <c r="T553" s="6">
        <v>84710000</v>
      </c>
      <c r="U553" s="6" t="s">
        <v>5534</v>
      </c>
      <c r="V553" s="7">
        <v>39080099</v>
      </c>
      <c r="W553" s="7" t="s">
        <v>5676</v>
      </c>
      <c r="X553" s="203">
        <v>14</v>
      </c>
      <c r="Y553" s="203">
        <v>65</v>
      </c>
      <c r="Z553" s="203">
        <v>1</v>
      </c>
      <c r="AA553" s="203">
        <v>3</v>
      </c>
      <c r="AB553" s="203">
        <v>0</v>
      </c>
      <c r="AC553" s="203">
        <v>0</v>
      </c>
    </row>
    <row r="554" spans="17:29" x14ac:dyDescent="0.2">
      <c r="R554" s="7">
        <v>16437</v>
      </c>
      <c r="S554" s="7" t="s">
        <v>4740</v>
      </c>
      <c r="T554" s="6">
        <v>75190000</v>
      </c>
      <c r="U554" s="6" t="s">
        <v>2456</v>
      </c>
      <c r="V554" s="7">
        <v>39130019</v>
      </c>
      <c r="W554" s="7" t="s">
        <v>5418</v>
      </c>
      <c r="X554" s="203">
        <v>14</v>
      </c>
      <c r="Y554" s="203">
        <v>65</v>
      </c>
      <c r="Z554" s="203">
        <v>1</v>
      </c>
      <c r="AA554" s="203">
        <v>3</v>
      </c>
      <c r="AB554" s="203">
        <v>0</v>
      </c>
      <c r="AC554" s="203">
        <v>0</v>
      </c>
    </row>
    <row r="555" spans="17:29" x14ac:dyDescent="0.2">
      <c r="Q555" s="7">
        <v>3831</v>
      </c>
      <c r="R555" s="7">
        <v>16019</v>
      </c>
      <c r="S555" s="7" t="s">
        <v>1480</v>
      </c>
      <c r="T555" s="6">
        <v>73200000</v>
      </c>
      <c r="U555" s="6" t="s">
        <v>3324</v>
      </c>
      <c r="V555" s="7">
        <v>39130010</v>
      </c>
      <c r="W555" s="7" t="s">
        <v>5419</v>
      </c>
      <c r="X555" s="203">
        <v>14</v>
      </c>
      <c r="Y555" s="203">
        <v>65</v>
      </c>
      <c r="Z555" s="203">
        <v>1</v>
      </c>
      <c r="AA555" s="203">
        <v>3</v>
      </c>
      <c r="AB555" s="203">
        <v>0</v>
      </c>
      <c r="AC555" s="203">
        <v>0</v>
      </c>
    </row>
    <row r="556" spans="17:29" x14ac:dyDescent="0.2">
      <c r="R556" s="7">
        <v>11499</v>
      </c>
      <c r="S556" s="7" t="s">
        <v>1481</v>
      </c>
      <c r="T556" s="6">
        <v>77215000</v>
      </c>
      <c r="U556" s="6" t="s">
        <v>4568</v>
      </c>
      <c r="V556" s="7">
        <v>39130022</v>
      </c>
      <c r="W556" s="7" t="s">
        <v>5420</v>
      </c>
      <c r="X556" s="203">
        <v>14</v>
      </c>
      <c r="Y556" s="203">
        <v>65</v>
      </c>
      <c r="Z556" s="203">
        <v>1</v>
      </c>
      <c r="AA556" s="203">
        <v>3</v>
      </c>
      <c r="AB556" s="203">
        <v>0</v>
      </c>
      <c r="AC556" s="203">
        <v>0</v>
      </c>
    </row>
    <row r="557" spans="17:29" x14ac:dyDescent="0.2">
      <c r="R557" s="7">
        <v>11435</v>
      </c>
      <c r="S557" s="7" t="s">
        <v>1482</v>
      </c>
      <c r="T557" s="6">
        <v>73580001</v>
      </c>
      <c r="U557" s="6" t="s">
        <v>5535</v>
      </c>
      <c r="V557" s="7">
        <v>39130009</v>
      </c>
      <c r="W557" s="7" t="s">
        <v>5421</v>
      </c>
      <c r="X557" s="203">
        <v>14</v>
      </c>
      <c r="Y557" s="203">
        <v>65</v>
      </c>
      <c r="Z557" s="203">
        <v>1</v>
      </c>
      <c r="AA557" s="203">
        <v>3</v>
      </c>
      <c r="AB557" s="203">
        <v>0</v>
      </c>
      <c r="AC557" s="203">
        <v>0</v>
      </c>
    </row>
    <row r="558" spans="17:29" x14ac:dyDescent="0.2">
      <c r="R558" s="7">
        <v>11390</v>
      </c>
      <c r="S558" s="7" t="s">
        <v>1483</v>
      </c>
      <c r="T558" s="6">
        <v>73580002</v>
      </c>
      <c r="U558" s="6" t="s">
        <v>5536</v>
      </c>
      <c r="V558" s="7">
        <v>39130014</v>
      </c>
      <c r="W558" s="7" t="s">
        <v>5422</v>
      </c>
      <c r="X558" s="203">
        <v>14</v>
      </c>
      <c r="Y558" s="203">
        <v>65</v>
      </c>
      <c r="Z558" s="203">
        <v>1</v>
      </c>
      <c r="AA558" s="203">
        <v>3</v>
      </c>
      <c r="AB558" s="203">
        <v>0</v>
      </c>
      <c r="AC558" s="203">
        <v>0</v>
      </c>
    </row>
    <row r="559" spans="17:29" x14ac:dyDescent="0.2">
      <c r="R559" s="7">
        <v>11356</v>
      </c>
      <c r="S559" s="7" t="s">
        <v>868</v>
      </c>
      <c r="T559" s="6">
        <v>73570000</v>
      </c>
      <c r="U559" s="6" t="s">
        <v>4569</v>
      </c>
      <c r="V559" s="7">
        <v>39130015</v>
      </c>
      <c r="W559" s="7" t="s">
        <v>5423</v>
      </c>
      <c r="X559" s="203">
        <v>14</v>
      </c>
      <c r="Y559" s="203">
        <v>65</v>
      </c>
      <c r="Z559" s="203">
        <v>1</v>
      </c>
      <c r="AA559" s="203">
        <v>3</v>
      </c>
      <c r="AB559" s="203">
        <v>0</v>
      </c>
      <c r="AC559" s="203">
        <v>0</v>
      </c>
    </row>
    <row r="560" spans="17:29" x14ac:dyDescent="0.2">
      <c r="R560" s="7">
        <v>11457</v>
      </c>
      <c r="S560" s="7" t="s">
        <v>869</v>
      </c>
      <c r="T560" s="6">
        <v>65901001</v>
      </c>
      <c r="U560" s="6" t="s">
        <v>5537</v>
      </c>
      <c r="V560" s="7">
        <v>39130008</v>
      </c>
      <c r="W560" s="7" t="s">
        <v>5424</v>
      </c>
      <c r="X560" s="203">
        <v>14</v>
      </c>
      <c r="Y560" s="203">
        <v>65</v>
      </c>
      <c r="Z560" s="203">
        <v>1</v>
      </c>
      <c r="AA560" s="203">
        <v>3</v>
      </c>
      <c r="AB560" s="203">
        <v>0</v>
      </c>
      <c r="AC560" s="203">
        <v>0</v>
      </c>
    </row>
    <row r="561" spans="17:29" x14ac:dyDescent="0.2">
      <c r="Q561" s="7">
        <v>5307</v>
      </c>
      <c r="R561" s="7">
        <v>11402</v>
      </c>
      <c r="S561" s="7" t="s">
        <v>1484</v>
      </c>
      <c r="T561" s="6">
        <v>93536002</v>
      </c>
      <c r="U561" s="6" t="s">
        <v>5538</v>
      </c>
      <c r="V561" s="7">
        <v>39130016</v>
      </c>
      <c r="W561" s="7" t="s">
        <v>5425</v>
      </c>
      <c r="X561" s="203">
        <v>14</v>
      </c>
      <c r="Y561" s="203">
        <v>65</v>
      </c>
      <c r="Z561" s="203">
        <v>1</v>
      </c>
      <c r="AA561" s="203">
        <v>3</v>
      </c>
      <c r="AB561" s="203">
        <v>0</v>
      </c>
      <c r="AC561" s="203">
        <v>0</v>
      </c>
    </row>
    <row r="562" spans="17:29" x14ac:dyDescent="0.2">
      <c r="R562" s="7">
        <v>10038</v>
      </c>
      <c r="S562" s="7" t="s">
        <v>870</v>
      </c>
      <c r="T562" s="6">
        <v>93536001</v>
      </c>
      <c r="U562" s="6" t="s">
        <v>5539</v>
      </c>
      <c r="V562" s="7">
        <v>39130006</v>
      </c>
      <c r="W562" s="7" t="s">
        <v>5426</v>
      </c>
      <c r="X562" s="203">
        <v>14</v>
      </c>
      <c r="Y562" s="203">
        <v>65</v>
      </c>
      <c r="Z562" s="203">
        <v>1</v>
      </c>
      <c r="AA562" s="203">
        <v>3</v>
      </c>
      <c r="AB562" s="203">
        <v>0</v>
      </c>
      <c r="AC562" s="203">
        <v>0</v>
      </c>
    </row>
    <row r="563" spans="17:29" x14ac:dyDescent="0.2">
      <c r="R563" s="7">
        <v>11403</v>
      </c>
      <c r="S563" s="7" t="s">
        <v>1485</v>
      </c>
      <c r="T563" s="6">
        <v>84750000</v>
      </c>
      <c r="U563" s="6" t="s">
        <v>5540</v>
      </c>
      <c r="V563" s="7">
        <v>39130002</v>
      </c>
      <c r="W563" s="7" t="s">
        <v>5427</v>
      </c>
      <c r="X563" s="203">
        <v>14</v>
      </c>
      <c r="Y563" s="203">
        <v>65</v>
      </c>
      <c r="Z563" s="203">
        <v>1</v>
      </c>
      <c r="AA563" s="203">
        <v>3</v>
      </c>
      <c r="AB563" s="203">
        <v>0</v>
      </c>
      <c r="AC563" s="203">
        <v>0</v>
      </c>
    </row>
    <row r="564" spans="17:29" x14ac:dyDescent="0.2">
      <c r="Q564" s="7">
        <v>5167</v>
      </c>
      <c r="R564" s="7">
        <v>11404</v>
      </c>
      <c r="S564" s="7" t="s">
        <v>1486</v>
      </c>
      <c r="T564" s="6">
        <v>59410000</v>
      </c>
      <c r="U564" s="6" t="s">
        <v>5541</v>
      </c>
      <c r="V564" s="7">
        <v>39130021</v>
      </c>
      <c r="W564" s="7" t="s">
        <v>5428</v>
      </c>
      <c r="X564" s="203">
        <v>14</v>
      </c>
      <c r="Y564" s="203">
        <v>65</v>
      </c>
      <c r="Z564" s="203">
        <v>1</v>
      </c>
      <c r="AA564" s="203">
        <v>3</v>
      </c>
      <c r="AB564" s="203">
        <v>0</v>
      </c>
      <c r="AC564" s="203">
        <v>0</v>
      </c>
    </row>
    <row r="565" spans="17:29" x14ac:dyDescent="0.2">
      <c r="R565" s="7">
        <v>11405</v>
      </c>
      <c r="S565" s="7" t="s">
        <v>179</v>
      </c>
      <c r="T565" s="6">
        <v>66613000</v>
      </c>
      <c r="U565" s="6" t="s">
        <v>5542</v>
      </c>
      <c r="V565" s="7">
        <v>39130013</v>
      </c>
      <c r="W565" s="7" t="s">
        <v>5429</v>
      </c>
      <c r="X565" s="203">
        <v>14</v>
      </c>
      <c r="Y565" s="203">
        <v>65</v>
      </c>
      <c r="Z565" s="203">
        <v>1</v>
      </c>
      <c r="AA565" s="203">
        <v>3</v>
      </c>
      <c r="AB565" s="203">
        <v>0</v>
      </c>
      <c r="AC565" s="203">
        <v>0</v>
      </c>
    </row>
    <row r="566" spans="17:29" x14ac:dyDescent="0.2">
      <c r="Q566" s="7">
        <v>5226</v>
      </c>
      <c r="R566" s="7">
        <v>14938</v>
      </c>
      <c r="S566" s="7" t="s">
        <v>180</v>
      </c>
      <c r="T566" s="6">
        <v>80601000</v>
      </c>
      <c r="U566" s="6" t="s">
        <v>5543</v>
      </c>
      <c r="V566" s="7">
        <v>39070024</v>
      </c>
      <c r="W566" s="7" t="s">
        <v>5430</v>
      </c>
      <c r="X566" s="203">
        <v>14</v>
      </c>
      <c r="Y566" s="203">
        <v>65</v>
      </c>
      <c r="Z566" s="203">
        <v>1</v>
      </c>
      <c r="AA566" s="203">
        <v>3</v>
      </c>
      <c r="AB566" s="203">
        <v>0</v>
      </c>
      <c r="AC566" s="203">
        <v>0</v>
      </c>
    </row>
    <row r="567" spans="17:29" x14ac:dyDescent="0.2">
      <c r="R567" s="7">
        <v>11406</v>
      </c>
      <c r="S567" s="7" t="s">
        <v>871</v>
      </c>
      <c r="T567" s="6">
        <v>94101000</v>
      </c>
      <c r="U567" s="6" t="s">
        <v>5544</v>
      </c>
      <c r="V567" s="7">
        <v>39090000</v>
      </c>
      <c r="W567" s="7" t="s">
        <v>3866</v>
      </c>
      <c r="X567" s="203">
        <v>14</v>
      </c>
      <c r="Y567" s="203">
        <v>65</v>
      </c>
      <c r="Z567" s="203">
        <v>1</v>
      </c>
      <c r="AA567" s="203">
        <v>3</v>
      </c>
      <c r="AB567" s="203">
        <v>0</v>
      </c>
      <c r="AC567" s="203">
        <v>0</v>
      </c>
    </row>
    <row r="568" spans="17:29" x14ac:dyDescent="0.2">
      <c r="R568" s="7">
        <v>16581</v>
      </c>
      <c r="S568" s="7" t="s">
        <v>4741</v>
      </c>
      <c r="T568" s="6">
        <v>56140000</v>
      </c>
      <c r="U568" s="6" t="s">
        <v>3138</v>
      </c>
      <c r="V568" s="7">
        <v>39130007</v>
      </c>
      <c r="W568" s="7" t="s">
        <v>5431</v>
      </c>
      <c r="X568" s="203">
        <v>14</v>
      </c>
      <c r="Y568" s="203">
        <v>65</v>
      </c>
      <c r="Z568" s="203">
        <v>1</v>
      </c>
      <c r="AA568" s="203">
        <v>3</v>
      </c>
      <c r="AB568" s="203">
        <v>0</v>
      </c>
      <c r="AC568" s="203">
        <v>0</v>
      </c>
    </row>
    <row r="569" spans="17:29" x14ac:dyDescent="0.2">
      <c r="R569" s="7">
        <v>11416</v>
      </c>
      <c r="S569" s="7" t="s">
        <v>181</v>
      </c>
      <c r="T569" s="6">
        <v>56150000</v>
      </c>
      <c r="U569" s="6" t="s">
        <v>3139</v>
      </c>
      <c r="V569" s="7">
        <v>43120000</v>
      </c>
      <c r="W569" s="7" t="s">
        <v>5432</v>
      </c>
      <c r="X569" s="203">
        <v>14</v>
      </c>
      <c r="Y569" s="203">
        <v>65</v>
      </c>
      <c r="Z569" s="203">
        <v>1</v>
      </c>
      <c r="AA569" s="203">
        <v>3</v>
      </c>
      <c r="AB569" s="203">
        <v>0</v>
      </c>
      <c r="AC569" s="203">
        <v>0</v>
      </c>
    </row>
    <row r="570" spans="17:29" x14ac:dyDescent="0.2">
      <c r="R570" s="7">
        <v>16355</v>
      </c>
      <c r="S570" s="7" t="s">
        <v>4742</v>
      </c>
      <c r="V570" s="7">
        <v>42290000</v>
      </c>
      <c r="W570" s="7" t="s">
        <v>5677</v>
      </c>
      <c r="X570" s="203">
        <v>14</v>
      </c>
      <c r="Y570" s="203">
        <v>65</v>
      </c>
      <c r="Z570" s="203">
        <v>1</v>
      </c>
      <c r="AA570" s="203">
        <v>3</v>
      </c>
      <c r="AB570" s="203">
        <v>0</v>
      </c>
      <c r="AC570" s="203">
        <v>0</v>
      </c>
    </row>
    <row r="571" spans="17:29" x14ac:dyDescent="0.2">
      <c r="R571" s="7">
        <v>11408</v>
      </c>
      <c r="S571" s="7" t="s">
        <v>182</v>
      </c>
      <c r="V571" s="7">
        <v>42140000</v>
      </c>
      <c r="W571" s="7" t="s">
        <v>736</v>
      </c>
      <c r="X571" s="203">
        <v>14</v>
      </c>
      <c r="Y571" s="203">
        <v>65</v>
      </c>
      <c r="Z571" s="203">
        <v>1</v>
      </c>
      <c r="AA571" s="203">
        <v>3</v>
      </c>
      <c r="AB571" s="203">
        <v>0</v>
      </c>
      <c r="AC571" s="203">
        <v>0</v>
      </c>
    </row>
    <row r="572" spans="17:29" x14ac:dyDescent="0.2">
      <c r="Q572" s="7">
        <v>6608</v>
      </c>
      <c r="R572" s="7">
        <v>11400</v>
      </c>
      <c r="S572" s="7" t="s">
        <v>183</v>
      </c>
      <c r="V572" s="7">
        <v>48252000</v>
      </c>
      <c r="W572" s="7" t="s">
        <v>5678</v>
      </c>
      <c r="X572" s="203">
        <v>14</v>
      </c>
      <c r="Y572" s="203">
        <v>65</v>
      </c>
      <c r="Z572" s="203">
        <v>1</v>
      </c>
      <c r="AA572" s="203">
        <v>4</v>
      </c>
      <c r="AB572" s="203">
        <v>0</v>
      </c>
      <c r="AC572" s="203">
        <v>0</v>
      </c>
    </row>
    <row r="573" spans="17:29" x14ac:dyDescent="0.2">
      <c r="R573" s="7">
        <v>11410</v>
      </c>
      <c r="S573" s="7" t="s">
        <v>184</v>
      </c>
      <c r="V573" s="7">
        <v>48260000</v>
      </c>
      <c r="W573" s="7" t="s">
        <v>1220</v>
      </c>
      <c r="X573" s="203">
        <v>14</v>
      </c>
      <c r="Y573" s="203">
        <v>65</v>
      </c>
      <c r="Z573" s="203">
        <v>1</v>
      </c>
      <c r="AA573" s="203">
        <v>4</v>
      </c>
      <c r="AB573" s="203">
        <v>0</v>
      </c>
      <c r="AC573" s="203">
        <v>0</v>
      </c>
    </row>
    <row r="574" spans="17:29" x14ac:dyDescent="0.2">
      <c r="Q574" s="7">
        <v>6609</v>
      </c>
      <c r="R574" s="7">
        <v>11411</v>
      </c>
      <c r="S574" s="7" t="s">
        <v>185</v>
      </c>
      <c r="V574" s="7">
        <v>28330000</v>
      </c>
      <c r="W574" s="7" t="s">
        <v>3867</v>
      </c>
      <c r="X574" s="203">
        <v>14</v>
      </c>
      <c r="Y574" s="203">
        <v>65</v>
      </c>
      <c r="Z574" s="203">
        <v>1</v>
      </c>
      <c r="AA574" s="203">
        <v>4</v>
      </c>
      <c r="AB574" s="203">
        <v>0</v>
      </c>
      <c r="AC574" s="203">
        <v>0</v>
      </c>
    </row>
    <row r="575" spans="17:29" x14ac:dyDescent="0.2">
      <c r="R575" s="7">
        <v>11188</v>
      </c>
      <c r="S575" s="7" t="s">
        <v>872</v>
      </c>
      <c r="V575" s="7">
        <v>37360000</v>
      </c>
      <c r="W575" s="7" t="s">
        <v>3114</v>
      </c>
      <c r="X575" s="203">
        <v>14</v>
      </c>
      <c r="Y575" s="203">
        <v>65</v>
      </c>
      <c r="Z575" s="203">
        <v>1</v>
      </c>
      <c r="AA575" s="203">
        <v>4</v>
      </c>
      <c r="AB575" s="203">
        <v>0</v>
      </c>
      <c r="AC575" s="203">
        <v>0</v>
      </c>
    </row>
    <row r="576" spans="17:29" x14ac:dyDescent="0.2">
      <c r="R576" s="7">
        <v>16438</v>
      </c>
      <c r="S576" s="7" t="s">
        <v>4743</v>
      </c>
      <c r="V576" s="7">
        <v>31400000</v>
      </c>
      <c r="W576" s="7" t="s">
        <v>5433</v>
      </c>
      <c r="X576" s="203">
        <v>14</v>
      </c>
      <c r="Y576" s="203">
        <v>65</v>
      </c>
      <c r="Z576" s="203">
        <v>1</v>
      </c>
      <c r="AA576" s="203">
        <v>4</v>
      </c>
      <c r="AB576" s="203">
        <v>0</v>
      </c>
      <c r="AC576" s="203">
        <v>0</v>
      </c>
    </row>
    <row r="577" spans="17:29" x14ac:dyDescent="0.2">
      <c r="R577" s="7">
        <v>11412</v>
      </c>
      <c r="S577" s="7" t="s">
        <v>873</v>
      </c>
      <c r="V577" s="7">
        <v>31600000</v>
      </c>
      <c r="W577" s="7" t="s">
        <v>5434</v>
      </c>
      <c r="X577" s="203">
        <v>14</v>
      </c>
      <c r="Y577" s="203">
        <v>65</v>
      </c>
      <c r="Z577" s="203">
        <v>1</v>
      </c>
      <c r="AA577" s="203">
        <v>3</v>
      </c>
      <c r="AB577" s="203">
        <v>0</v>
      </c>
      <c r="AC577" s="203">
        <v>0</v>
      </c>
    </row>
    <row r="578" spans="17:29" x14ac:dyDescent="0.2">
      <c r="Q578" s="7">
        <v>5171</v>
      </c>
      <c r="R578" s="7">
        <v>11413</v>
      </c>
      <c r="S578" s="7" t="s">
        <v>3970</v>
      </c>
      <c r="V578" s="7">
        <v>13070001</v>
      </c>
      <c r="W578" s="7" t="s">
        <v>5435</v>
      </c>
      <c r="X578" s="203">
        <v>14</v>
      </c>
      <c r="Y578" s="203">
        <v>65</v>
      </c>
      <c r="Z578" s="203">
        <v>1</v>
      </c>
      <c r="AA578" s="203">
        <v>2</v>
      </c>
      <c r="AB578" s="203">
        <v>0</v>
      </c>
      <c r="AC578" s="203">
        <v>0</v>
      </c>
    </row>
    <row r="579" spans="17:29" x14ac:dyDescent="0.2">
      <c r="R579" s="7">
        <v>11177</v>
      </c>
      <c r="S579" s="7" t="s">
        <v>874</v>
      </c>
      <c r="V579" s="7">
        <v>13070002</v>
      </c>
      <c r="W579" s="7" t="s">
        <v>5436</v>
      </c>
      <c r="X579" s="203">
        <v>14</v>
      </c>
      <c r="Y579" s="203">
        <v>65</v>
      </c>
      <c r="Z579" s="203">
        <v>1</v>
      </c>
      <c r="AA579" s="203">
        <v>2</v>
      </c>
      <c r="AB579" s="203">
        <v>0</v>
      </c>
      <c r="AC579" s="203">
        <v>0</v>
      </c>
    </row>
    <row r="580" spans="17:29" x14ac:dyDescent="0.2">
      <c r="Q580" s="7">
        <v>3805</v>
      </c>
      <c r="R580" s="7">
        <v>16013</v>
      </c>
      <c r="S580" s="7" t="s">
        <v>3971</v>
      </c>
      <c r="V580" s="7">
        <v>13070000</v>
      </c>
      <c r="W580" s="7" t="s">
        <v>4284</v>
      </c>
      <c r="X580" s="203">
        <v>14</v>
      </c>
      <c r="Y580" s="203">
        <v>65</v>
      </c>
      <c r="Z580" s="203">
        <v>1</v>
      </c>
      <c r="AA580" s="203">
        <v>2</v>
      </c>
      <c r="AB580" s="203">
        <v>0</v>
      </c>
      <c r="AC580" s="203">
        <v>0</v>
      </c>
    </row>
    <row r="581" spans="17:29" x14ac:dyDescent="0.2">
      <c r="R581" s="7">
        <v>10137</v>
      </c>
      <c r="S581" s="7" t="s">
        <v>3972</v>
      </c>
      <c r="V581" s="7">
        <v>13080004</v>
      </c>
      <c r="W581" s="7" t="s">
        <v>5437</v>
      </c>
      <c r="X581" s="203">
        <v>14</v>
      </c>
      <c r="Y581" s="203">
        <v>65</v>
      </c>
      <c r="Z581" s="203">
        <v>1</v>
      </c>
      <c r="AA581" s="203">
        <v>3</v>
      </c>
      <c r="AB581" s="203">
        <v>0</v>
      </c>
      <c r="AC581" s="203">
        <v>0</v>
      </c>
    </row>
    <row r="582" spans="17:29" x14ac:dyDescent="0.2">
      <c r="Q582" s="7">
        <v>5249</v>
      </c>
      <c r="R582" s="7">
        <v>14499</v>
      </c>
      <c r="S582" s="7" t="s">
        <v>3973</v>
      </c>
      <c r="V582" s="7">
        <v>13080002</v>
      </c>
      <c r="W582" s="7" t="s">
        <v>5438</v>
      </c>
      <c r="X582" s="203">
        <v>14</v>
      </c>
      <c r="Y582" s="203">
        <v>65</v>
      </c>
      <c r="Z582" s="203">
        <v>1</v>
      </c>
      <c r="AA582" s="203">
        <v>4</v>
      </c>
      <c r="AB582" s="203">
        <v>0</v>
      </c>
      <c r="AC582" s="203">
        <v>0</v>
      </c>
    </row>
    <row r="583" spans="17:29" x14ac:dyDescent="0.2">
      <c r="R583" s="7">
        <v>16564</v>
      </c>
      <c r="S583" s="7" t="s">
        <v>4744</v>
      </c>
      <c r="V583" s="7">
        <v>13080003</v>
      </c>
      <c r="W583" s="7" t="s">
        <v>5679</v>
      </c>
      <c r="X583" s="203">
        <v>14</v>
      </c>
      <c r="Y583" s="203">
        <v>65</v>
      </c>
      <c r="Z583" s="203">
        <v>1</v>
      </c>
      <c r="AA583" s="203">
        <v>3</v>
      </c>
      <c r="AB583" s="203">
        <v>0</v>
      </c>
      <c r="AC583" s="203">
        <v>0</v>
      </c>
    </row>
    <row r="584" spans="17:29" x14ac:dyDescent="0.2">
      <c r="R584" s="7">
        <v>16419</v>
      </c>
      <c r="S584" s="7" t="s">
        <v>4745</v>
      </c>
      <c r="V584" s="7">
        <v>13080001</v>
      </c>
      <c r="W584" s="7" t="s">
        <v>5439</v>
      </c>
      <c r="X584" s="203">
        <v>14</v>
      </c>
      <c r="Y584" s="203">
        <v>65</v>
      </c>
      <c r="Z584" s="203">
        <v>1</v>
      </c>
      <c r="AA584" s="203">
        <v>3</v>
      </c>
      <c r="AB584" s="203">
        <v>0</v>
      </c>
      <c r="AC584" s="203">
        <v>0</v>
      </c>
    </row>
    <row r="585" spans="17:29" x14ac:dyDescent="0.2">
      <c r="R585" s="7">
        <v>10211</v>
      </c>
      <c r="S585" s="7" t="s">
        <v>3975</v>
      </c>
      <c r="V585" s="7">
        <v>13080000</v>
      </c>
      <c r="W585" s="7" t="s">
        <v>4285</v>
      </c>
      <c r="X585" s="203">
        <v>14</v>
      </c>
      <c r="Y585" s="203">
        <v>65</v>
      </c>
      <c r="Z585" s="203">
        <v>1</v>
      </c>
      <c r="AA585" s="203">
        <v>3</v>
      </c>
      <c r="AB585" s="203">
        <v>0</v>
      </c>
      <c r="AC585" s="203">
        <v>0</v>
      </c>
    </row>
    <row r="586" spans="17:29" x14ac:dyDescent="0.2">
      <c r="R586" s="7">
        <v>10807</v>
      </c>
      <c r="S586" s="7" t="s">
        <v>3974</v>
      </c>
      <c r="V586" s="7">
        <v>20220000</v>
      </c>
      <c r="W586" s="7" t="s">
        <v>5680</v>
      </c>
      <c r="X586" s="203">
        <v>14</v>
      </c>
      <c r="Y586" s="203">
        <v>65</v>
      </c>
      <c r="Z586" s="203">
        <v>1</v>
      </c>
      <c r="AA586" s="203">
        <v>3</v>
      </c>
      <c r="AB586" s="203">
        <v>0</v>
      </c>
      <c r="AC586" s="203">
        <v>0</v>
      </c>
    </row>
    <row r="587" spans="17:29" x14ac:dyDescent="0.2">
      <c r="R587" s="7">
        <v>10052</v>
      </c>
      <c r="S587" s="7" t="s">
        <v>197</v>
      </c>
      <c r="V587" s="7">
        <v>50900800</v>
      </c>
      <c r="W587" s="7" t="s">
        <v>3115</v>
      </c>
      <c r="X587" s="203">
        <v>14</v>
      </c>
      <c r="Y587" s="203">
        <v>65</v>
      </c>
      <c r="Z587" s="203">
        <v>1</v>
      </c>
      <c r="AA587" s="203">
        <v>4</v>
      </c>
      <c r="AB587" s="203">
        <v>0</v>
      </c>
      <c r="AC587" s="203">
        <v>99</v>
      </c>
    </row>
    <row r="588" spans="17:29" x14ac:dyDescent="0.2">
      <c r="R588" s="7">
        <v>11392</v>
      </c>
      <c r="S588" s="7" t="s">
        <v>875</v>
      </c>
      <c r="V588" s="7">
        <v>28710000</v>
      </c>
      <c r="W588" s="7" t="s">
        <v>4502</v>
      </c>
      <c r="X588" s="203">
        <v>14</v>
      </c>
      <c r="Y588" s="203">
        <v>65</v>
      </c>
      <c r="Z588" s="203">
        <v>1</v>
      </c>
      <c r="AA588" s="203">
        <v>4</v>
      </c>
      <c r="AB588" s="203">
        <v>0</v>
      </c>
      <c r="AC588" s="203">
        <v>0</v>
      </c>
    </row>
    <row r="589" spans="17:29" x14ac:dyDescent="0.2">
      <c r="R589" s="7">
        <v>10136</v>
      </c>
      <c r="S589" s="7" t="s">
        <v>198</v>
      </c>
      <c r="V589" s="7">
        <v>28720011</v>
      </c>
      <c r="W589" s="7" t="s">
        <v>5440</v>
      </c>
      <c r="X589" s="203">
        <v>14</v>
      </c>
      <c r="Y589" s="203">
        <v>65</v>
      </c>
      <c r="Z589" s="203">
        <v>1</v>
      </c>
      <c r="AA589" s="203">
        <v>4</v>
      </c>
      <c r="AB589" s="203">
        <v>0</v>
      </c>
      <c r="AC589" s="203">
        <v>0</v>
      </c>
    </row>
    <row r="590" spans="17:29" x14ac:dyDescent="0.2">
      <c r="R590" s="7">
        <v>16228</v>
      </c>
      <c r="S590" s="7" t="s">
        <v>4746</v>
      </c>
      <c r="V590" s="7">
        <v>28720016</v>
      </c>
      <c r="W590" s="7" t="s">
        <v>5441</v>
      </c>
      <c r="X590" s="203">
        <v>14</v>
      </c>
      <c r="Y590" s="203">
        <v>65</v>
      </c>
      <c r="Z590" s="203">
        <v>1</v>
      </c>
      <c r="AA590" s="203">
        <v>4</v>
      </c>
      <c r="AB590" s="203">
        <v>0</v>
      </c>
      <c r="AC590" s="203">
        <v>0</v>
      </c>
    </row>
    <row r="591" spans="17:29" x14ac:dyDescent="0.2">
      <c r="R591" s="7">
        <v>11409</v>
      </c>
      <c r="S591" s="7" t="s">
        <v>199</v>
      </c>
      <c r="V591" s="7">
        <v>28720012</v>
      </c>
      <c r="W591" s="7" t="s">
        <v>5681</v>
      </c>
      <c r="X591" s="203">
        <v>14</v>
      </c>
      <c r="Y591" s="203">
        <v>65</v>
      </c>
      <c r="Z591" s="203">
        <v>1</v>
      </c>
      <c r="AA591" s="203">
        <v>4</v>
      </c>
      <c r="AB591" s="203">
        <v>0</v>
      </c>
      <c r="AC591" s="203">
        <v>0</v>
      </c>
    </row>
    <row r="592" spans="17:29" x14ac:dyDescent="0.2">
      <c r="R592" s="7">
        <v>11407</v>
      </c>
      <c r="S592" s="7" t="s">
        <v>876</v>
      </c>
      <c r="V592" s="7">
        <v>28720022</v>
      </c>
      <c r="W592" s="7" t="s">
        <v>5442</v>
      </c>
      <c r="X592" s="203">
        <v>14</v>
      </c>
      <c r="Y592" s="203">
        <v>65</v>
      </c>
      <c r="Z592" s="203">
        <v>1</v>
      </c>
      <c r="AA592" s="203">
        <v>4</v>
      </c>
      <c r="AB592" s="203">
        <v>0</v>
      </c>
      <c r="AC592" s="203">
        <v>0</v>
      </c>
    </row>
    <row r="593" spans="17:29" x14ac:dyDescent="0.2">
      <c r="R593" s="7">
        <v>11385</v>
      </c>
      <c r="S593" s="7" t="s">
        <v>3979</v>
      </c>
      <c r="V593" s="7">
        <v>28720013</v>
      </c>
      <c r="W593" s="7" t="s">
        <v>5682</v>
      </c>
      <c r="X593" s="203">
        <v>14</v>
      </c>
      <c r="Y593" s="203">
        <v>65</v>
      </c>
      <c r="Z593" s="203">
        <v>1</v>
      </c>
      <c r="AA593" s="203">
        <v>4</v>
      </c>
      <c r="AB593" s="203">
        <v>0</v>
      </c>
      <c r="AC593" s="203">
        <v>0</v>
      </c>
    </row>
    <row r="594" spans="17:29" x14ac:dyDescent="0.2">
      <c r="R594" s="7">
        <v>11386</v>
      </c>
      <c r="S594" s="7" t="s">
        <v>3980</v>
      </c>
      <c r="V594" s="7">
        <v>28720014</v>
      </c>
      <c r="W594" s="7" t="s">
        <v>5443</v>
      </c>
      <c r="X594" s="203">
        <v>14</v>
      </c>
      <c r="Y594" s="203">
        <v>65</v>
      </c>
      <c r="Z594" s="203">
        <v>1</v>
      </c>
      <c r="AA594" s="203">
        <v>4</v>
      </c>
      <c r="AB594" s="203">
        <v>0</v>
      </c>
      <c r="AC594" s="203">
        <v>0</v>
      </c>
    </row>
    <row r="595" spans="17:29" x14ac:dyDescent="0.2">
      <c r="Q595" s="7">
        <v>3661</v>
      </c>
      <c r="R595" s="7">
        <v>16051</v>
      </c>
      <c r="S595" s="7" t="s">
        <v>204</v>
      </c>
      <c r="V595" s="7">
        <v>28720050</v>
      </c>
      <c r="W595" s="7" t="s">
        <v>5683</v>
      </c>
      <c r="X595" s="203">
        <v>14</v>
      </c>
      <c r="Y595" s="203">
        <v>65</v>
      </c>
      <c r="Z595" s="203">
        <v>1</v>
      </c>
      <c r="AA595" s="203">
        <v>4</v>
      </c>
      <c r="AB595" s="203">
        <v>0</v>
      </c>
      <c r="AC595" s="203">
        <v>0</v>
      </c>
    </row>
    <row r="596" spans="17:29" x14ac:dyDescent="0.2">
      <c r="R596" s="7">
        <v>16518</v>
      </c>
      <c r="S596" s="7" t="s">
        <v>4747</v>
      </c>
      <c r="V596" s="7">
        <v>28720015</v>
      </c>
      <c r="W596" s="7" t="s">
        <v>3715</v>
      </c>
      <c r="X596" s="203">
        <v>14</v>
      </c>
      <c r="Y596" s="203">
        <v>65</v>
      </c>
      <c r="Z596" s="203">
        <v>1</v>
      </c>
      <c r="AA596" s="203">
        <v>4</v>
      </c>
      <c r="AB596" s="203">
        <v>0</v>
      </c>
      <c r="AC596" s="203">
        <v>0</v>
      </c>
    </row>
    <row r="597" spans="17:29" x14ac:dyDescent="0.2">
      <c r="Q597" s="7">
        <v>3782</v>
      </c>
      <c r="R597" s="7">
        <v>16002</v>
      </c>
      <c r="S597" s="7" t="s">
        <v>205</v>
      </c>
      <c r="V597" s="7">
        <v>28190002</v>
      </c>
      <c r="W597" s="7" t="s">
        <v>5684</v>
      </c>
      <c r="X597" s="203">
        <v>14</v>
      </c>
      <c r="Y597" s="203">
        <v>65</v>
      </c>
      <c r="Z597" s="203">
        <v>1</v>
      </c>
      <c r="AA597" s="203">
        <v>4</v>
      </c>
      <c r="AB597" s="203">
        <v>0</v>
      </c>
      <c r="AC597" s="203">
        <v>0</v>
      </c>
    </row>
    <row r="598" spans="17:29" x14ac:dyDescent="0.2">
      <c r="Q598" s="7">
        <v>5397</v>
      </c>
      <c r="R598" s="7">
        <v>14973</v>
      </c>
      <c r="S598" s="7" t="s">
        <v>877</v>
      </c>
      <c r="V598" s="7">
        <v>28190003</v>
      </c>
      <c r="W598" s="7" t="s">
        <v>5685</v>
      </c>
      <c r="X598" s="203">
        <v>14</v>
      </c>
      <c r="Y598" s="203">
        <v>65</v>
      </c>
      <c r="Z598" s="203">
        <v>1</v>
      </c>
      <c r="AA598" s="203">
        <v>4</v>
      </c>
      <c r="AB598" s="203">
        <v>0</v>
      </c>
      <c r="AC598" s="203">
        <v>0</v>
      </c>
    </row>
    <row r="599" spans="17:29" x14ac:dyDescent="0.2">
      <c r="Q599" s="7">
        <v>5309</v>
      </c>
      <c r="R599" s="7">
        <v>11388</v>
      </c>
      <c r="S599" s="7" t="s">
        <v>3985</v>
      </c>
      <c r="V599" s="7">
        <v>28190001</v>
      </c>
      <c r="W599" s="7" t="s">
        <v>5686</v>
      </c>
      <c r="X599" s="203">
        <v>14</v>
      </c>
      <c r="Y599" s="203">
        <v>65</v>
      </c>
      <c r="Z599" s="203">
        <v>1</v>
      </c>
      <c r="AA599" s="203">
        <v>4</v>
      </c>
      <c r="AB599" s="203">
        <v>0</v>
      </c>
      <c r="AC599" s="203">
        <v>0</v>
      </c>
    </row>
    <row r="600" spans="17:29" x14ac:dyDescent="0.2">
      <c r="R600" s="7">
        <v>11389</v>
      </c>
      <c r="S600" s="7" t="s">
        <v>3986</v>
      </c>
      <c r="V600" s="7">
        <v>28190000</v>
      </c>
      <c r="W600" s="7" t="s">
        <v>5687</v>
      </c>
      <c r="X600" s="203">
        <v>14</v>
      </c>
      <c r="Y600" s="203">
        <v>65</v>
      </c>
      <c r="Z600" s="203">
        <v>1</v>
      </c>
      <c r="AA600" s="203">
        <v>4</v>
      </c>
      <c r="AB600" s="203">
        <v>0</v>
      </c>
      <c r="AC600" s="203">
        <v>0</v>
      </c>
    </row>
    <row r="601" spans="17:29" x14ac:dyDescent="0.2">
      <c r="R601" s="7">
        <v>11399</v>
      </c>
      <c r="S601" s="7" t="s">
        <v>3987</v>
      </c>
      <c r="V601" s="7">
        <v>28722000</v>
      </c>
      <c r="W601" s="7" t="s">
        <v>5444</v>
      </c>
      <c r="X601" s="203">
        <v>14</v>
      </c>
      <c r="Y601" s="203">
        <v>65</v>
      </c>
      <c r="Z601" s="203">
        <v>1</v>
      </c>
      <c r="AA601" s="203">
        <v>4</v>
      </c>
      <c r="AB601" s="203">
        <v>0</v>
      </c>
      <c r="AC601" s="203">
        <v>0</v>
      </c>
    </row>
    <row r="602" spans="17:29" x14ac:dyDescent="0.2">
      <c r="R602" s="7">
        <v>11391</v>
      </c>
      <c r="S602" s="7" t="s">
        <v>3988</v>
      </c>
      <c r="V602" s="7">
        <v>28510000</v>
      </c>
      <c r="W602" s="7" t="s">
        <v>4156</v>
      </c>
      <c r="X602" s="203">
        <v>14</v>
      </c>
      <c r="Y602" s="203">
        <v>65</v>
      </c>
      <c r="Z602" s="203">
        <v>1</v>
      </c>
      <c r="AA602" s="203">
        <v>3</v>
      </c>
      <c r="AB602" s="203">
        <v>0</v>
      </c>
      <c r="AC602" s="203">
        <v>0</v>
      </c>
    </row>
    <row r="603" spans="17:29" x14ac:dyDescent="0.2">
      <c r="R603" s="7">
        <v>11384</v>
      </c>
      <c r="S603" s="7" t="s">
        <v>750</v>
      </c>
      <c r="V603" s="7">
        <v>28511000</v>
      </c>
      <c r="W603" s="7" t="s">
        <v>5688</v>
      </c>
      <c r="X603" s="203">
        <v>14</v>
      </c>
      <c r="Y603" s="203">
        <v>65</v>
      </c>
      <c r="Z603" s="203">
        <v>1</v>
      </c>
      <c r="AA603" s="203">
        <v>4</v>
      </c>
      <c r="AB603" s="203">
        <v>0</v>
      </c>
      <c r="AC603" s="203">
        <v>0</v>
      </c>
    </row>
    <row r="604" spans="17:29" x14ac:dyDescent="0.2">
      <c r="Q604" s="7">
        <v>5310</v>
      </c>
      <c r="R604" s="7">
        <v>14919</v>
      </c>
      <c r="S604" s="7" t="s">
        <v>751</v>
      </c>
      <c r="V604" s="7">
        <v>28560000</v>
      </c>
      <c r="W604" s="7" t="s">
        <v>4157</v>
      </c>
      <c r="X604" s="203">
        <v>14</v>
      </c>
      <c r="Y604" s="203">
        <v>65</v>
      </c>
      <c r="Z604" s="203">
        <v>1</v>
      </c>
      <c r="AA604" s="203">
        <v>4</v>
      </c>
      <c r="AB604" s="203">
        <v>0</v>
      </c>
      <c r="AC604" s="203">
        <v>0</v>
      </c>
    </row>
    <row r="605" spans="17:29" x14ac:dyDescent="0.2">
      <c r="R605" s="7">
        <v>11395</v>
      </c>
      <c r="S605" s="7" t="s">
        <v>1144</v>
      </c>
      <c r="V605" s="7">
        <v>28561000</v>
      </c>
      <c r="W605" s="7" t="s">
        <v>5689</v>
      </c>
      <c r="X605" s="203">
        <v>14</v>
      </c>
      <c r="Y605" s="203">
        <v>65</v>
      </c>
      <c r="Z605" s="203">
        <v>1</v>
      </c>
      <c r="AA605" s="203">
        <v>4</v>
      </c>
      <c r="AB605" s="203">
        <v>0</v>
      </c>
      <c r="AC605" s="203">
        <v>0</v>
      </c>
    </row>
    <row r="606" spans="17:29" x14ac:dyDescent="0.2">
      <c r="Q606" s="7">
        <v>6232</v>
      </c>
      <c r="R606" s="7">
        <v>11396</v>
      </c>
      <c r="S606" s="7" t="s">
        <v>1145</v>
      </c>
      <c r="V606" s="7">
        <v>27660000</v>
      </c>
      <c r="W606" s="7" t="s">
        <v>4158</v>
      </c>
      <c r="X606" s="203">
        <v>14</v>
      </c>
      <c r="Y606" s="203">
        <v>65</v>
      </c>
      <c r="Z606" s="203">
        <v>1</v>
      </c>
      <c r="AA606" s="203">
        <v>4</v>
      </c>
      <c r="AB606" s="203">
        <v>0</v>
      </c>
      <c r="AC606" s="203">
        <v>0</v>
      </c>
    </row>
    <row r="607" spans="17:29" x14ac:dyDescent="0.2">
      <c r="Q607" s="7">
        <v>1702</v>
      </c>
      <c r="R607" s="7">
        <v>11397</v>
      </c>
      <c r="S607" s="7" t="s">
        <v>1146</v>
      </c>
      <c r="V607" s="7">
        <v>27420000</v>
      </c>
      <c r="W607" s="7" t="s">
        <v>5445</v>
      </c>
      <c r="X607" s="203">
        <v>14</v>
      </c>
      <c r="Y607" s="203">
        <v>65</v>
      </c>
      <c r="Z607" s="203">
        <v>1</v>
      </c>
      <c r="AA607" s="203">
        <v>4</v>
      </c>
      <c r="AB607" s="203">
        <v>0</v>
      </c>
      <c r="AC607" s="203">
        <v>0</v>
      </c>
    </row>
    <row r="608" spans="17:29" x14ac:dyDescent="0.2">
      <c r="Q608" s="7">
        <v>5904</v>
      </c>
      <c r="R608" s="7">
        <v>14864</v>
      </c>
      <c r="S608" s="7" t="s">
        <v>1147</v>
      </c>
      <c r="V608" s="7">
        <v>36210001</v>
      </c>
      <c r="W608" s="7" t="s">
        <v>5446</v>
      </c>
      <c r="X608" s="203">
        <v>14</v>
      </c>
      <c r="Y608" s="203">
        <v>65</v>
      </c>
      <c r="Z608" s="203">
        <v>1</v>
      </c>
      <c r="AA608" s="203">
        <v>3</v>
      </c>
      <c r="AB608" s="203">
        <v>0</v>
      </c>
      <c r="AC608" s="203">
        <v>0</v>
      </c>
    </row>
    <row r="609" spans="17:29" x14ac:dyDescent="0.2">
      <c r="Q609" s="7">
        <v>6022</v>
      </c>
      <c r="R609" s="7">
        <v>11418</v>
      </c>
      <c r="S609" s="7" t="s">
        <v>1148</v>
      </c>
      <c r="V609" s="7">
        <v>36210002</v>
      </c>
      <c r="W609" s="7" t="s">
        <v>5447</v>
      </c>
      <c r="X609" s="203">
        <v>14</v>
      </c>
      <c r="Y609" s="203">
        <v>65</v>
      </c>
      <c r="Z609" s="203">
        <v>1</v>
      </c>
      <c r="AA609" s="203">
        <v>3</v>
      </c>
      <c r="AB609" s="203">
        <v>0</v>
      </c>
      <c r="AC609" s="203">
        <v>0</v>
      </c>
    </row>
    <row r="610" spans="17:29" x14ac:dyDescent="0.2">
      <c r="Q610" s="7">
        <v>5553</v>
      </c>
      <c r="R610" s="7">
        <v>14848</v>
      </c>
      <c r="S610" s="7" t="s">
        <v>1149</v>
      </c>
      <c r="V610" s="7">
        <v>36210004</v>
      </c>
      <c r="W610" s="7" t="s">
        <v>5690</v>
      </c>
      <c r="X610" s="203">
        <v>14</v>
      </c>
      <c r="Y610" s="203">
        <v>65</v>
      </c>
      <c r="Z610" s="203">
        <v>1</v>
      </c>
      <c r="AA610" s="203">
        <v>3</v>
      </c>
      <c r="AB610" s="203">
        <v>0</v>
      </c>
      <c r="AC610" s="203">
        <v>0</v>
      </c>
    </row>
    <row r="611" spans="17:29" x14ac:dyDescent="0.2">
      <c r="R611" s="7">
        <v>11436</v>
      </c>
      <c r="S611" s="7" t="s">
        <v>878</v>
      </c>
      <c r="V611" s="7">
        <v>36210003</v>
      </c>
      <c r="W611" s="7" t="s">
        <v>5691</v>
      </c>
      <c r="X611" s="203">
        <v>14</v>
      </c>
      <c r="Y611" s="203">
        <v>65</v>
      </c>
      <c r="Z611" s="203">
        <v>1</v>
      </c>
      <c r="AA611" s="203">
        <v>3</v>
      </c>
      <c r="AB611" s="203">
        <v>0</v>
      </c>
      <c r="AC611" s="203">
        <v>0</v>
      </c>
    </row>
    <row r="612" spans="17:29" x14ac:dyDescent="0.2">
      <c r="Q612" s="7">
        <v>683</v>
      </c>
      <c r="R612" s="7">
        <v>15208</v>
      </c>
      <c r="S612" s="7" t="s">
        <v>1807</v>
      </c>
      <c r="V612" s="7">
        <v>36210099</v>
      </c>
      <c r="W612" s="7" t="s">
        <v>3718</v>
      </c>
      <c r="X612" s="203">
        <v>14</v>
      </c>
      <c r="Y612" s="203">
        <v>65</v>
      </c>
      <c r="Z612" s="203">
        <v>1</v>
      </c>
      <c r="AA612" s="203">
        <v>3</v>
      </c>
      <c r="AB612" s="203">
        <v>0</v>
      </c>
      <c r="AC612" s="203">
        <v>0</v>
      </c>
    </row>
    <row r="613" spans="17:29" x14ac:dyDescent="0.2">
      <c r="Q613" s="7">
        <v>5812</v>
      </c>
      <c r="R613" s="7">
        <v>14852</v>
      </c>
      <c r="S613" s="7" t="s">
        <v>1808</v>
      </c>
      <c r="V613" s="7">
        <v>36960000</v>
      </c>
      <c r="W613" s="7" t="s">
        <v>5448</v>
      </c>
      <c r="X613" s="203">
        <v>14</v>
      </c>
      <c r="Y613" s="203">
        <v>65</v>
      </c>
      <c r="Z613" s="203">
        <v>1</v>
      </c>
      <c r="AA613" s="203">
        <v>4</v>
      </c>
      <c r="AB613" s="203">
        <v>0</v>
      </c>
      <c r="AC613" s="203">
        <v>0</v>
      </c>
    </row>
    <row r="614" spans="17:29" x14ac:dyDescent="0.2">
      <c r="Q614" s="7">
        <v>5905</v>
      </c>
      <c r="R614" s="7">
        <v>15506</v>
      </c>
      <c r="S614" s="7" t="s">
        <v>3941</v>
      </c>
      <c r="V614" s="7">
        <v>39220000</v>
      </c>
      <c r="W614" s="7" t="s">
        <v>3116</v>
      </c>
      <c r="X614" s="203">
        <v>14</v>
      </c>
      <c r="Y614" s="203">
        <v>65</v>
      </c>
      <c r="Z614" s="203">
        <v>1</v>
      </c>
      <c r="AA614" s="203">
        <v>3</v>
      </c>
      <c r="AB614" s="203">
        <v>0</v>
      </c>
      <c r="AC614" s="203">
        <v>0</v>
      </c>
    </row>
    <row r="615" spans="17:29" x14ac:dyDescent="0.2">
      <c r="Q615" s="7">
        <v>6151</v>
      </c>
      <c r="R615" s="7">
        <v>11415</v>
      </c>
      <c r="S615" s="7" t="s">
        <v>1150</v>
      </c>
      <c r="V615" s="7">
        <v>50180000</v>
      </c>
      <c r="W615" s="7" t="s">
        <v>3117</v>
      </c>
      <c r="X615" s="203">
        <v>14</v>
      </c>
      <c r="Y615" s="203">
        <v>65</v>
      </c>
      <c r="Z615" s="203">
        <v>1</v>
      </c>
      <c r="AA615" s="203">
        <v>2</v>
      </c>
      <c r="AB615" s="203">
        <v>0</v>
      </c>
      <c r="AC615" s="203">
        <v>0</v>
      </c>
    </row>
    <row r="616" spans="17:29" x14ac:dyDescent="0.2">
      <c r="Q616" s="7">
        <v>6611</v>
      </c>
      <c r="R616" s="7">
        <v>11439</v>
      </c>
      <c r="S616" s="7" t="s">
        <v>3942</v>
      </c>
      <c r="V616" s="7">
        <v>50170000</v>
      </c>
      <c r="W616" s="7" t="s">
        <v>4159</v>
      </c>
      <c r="X616" s="203">
        <v>14</v>
      </c>
      <c r="Y616" s="203">
        <v>65</v>
      </c>
      <c r="Z616" s="203">
        <v>1</v>
      </c>
      <c r="AA616" s="203">
        <v>3</v>
      </c>
      <c r="AB616" s="203">
        <v>0</v>
      </c>
      <c r="AC616" s="203">
        <v>0</v>
      </c>
    </row>
    <row r="617" spans="17:29" x14ac:dyDescent="0.2">
      <c r="R617" s="7">
        <v>11440</v>
      </c>
      <c r="S617" s="7" t="s">
        <v>879</v>
      </c>
      <c r="V617" s="7">
        <v>50170001</v>
      </c>
      <c r="W617" s="7" t="s">
        <v>5449</v>
      </c>
      <c r="X617" s="203">
        <v>14</v>
      </c>
      <c r="Y617" s="203">
        <v>65</v>
      </c>
      <c r="Z617" s="203">
        <v>1</v>
      </c>
      <c r="AA617" s="203">
        <v>3</v>
      </c>
      <c r="AB617" s="203">
        <v>0</v>
      </c>
      <c r="AC617" s="203">
        <v>0</v>
      </c>
    </row>
    <row r="618" spans="17:29" x14ac:dyDescent="0.2">
      <c r="R618" s="7">
        <v>11450</v>
      </c>
      <c r="S618" s="7" t="s">
        <v>880</v>
      </c>
      <c r="V618" s="7">
        <v>50170002</v>
      </c>
      <c r="W618" s="7" t="s">
        <v>5450</v>
      </c>
      <c r="X618" s="203">
        <v>14</v>
      </c>
      <c r="Y618" s="203">
        <v>65</v>
      </c>
      <c r="Z618" s="203">
        <v>1</v>
      </c>
      <c r="AA618" s="203">
        <v>3</v>
      </c>
      <c r="AB618" s="203">
        <v>0</v>
      </c>
      <c r="AC618" s="203">
        <v>0</v>
      </c>
    </row>
    <row r="619" spans="17:29" x14ac:dyDescent="0.2">
      <c r="R619" s="7">
        <v>11297</v>
      </c>
      <c r="S619" s="7" t="s">
        <v>881</v>
      </c>
      <c r="V619" s="7">
        <v>50170003</v>
      </c>
      <c r="W619" s="7" t="s">
        <v>5451</v>
      </c>
      <c r="X619" s="203">
        <v>14</v>
      </c>
      <c r="Y619" s="203">
        <v>65</v>
      </c>
      <c r="Z619" s="203">
        <v>1</v>
      </c>
      <c r="AA619" s="203">
        <v>3</v>
      </c>
      <c r="AB619" s="203">
        <v>0</v>
      </c>
      <c r="AC619" s="203">
        <v>0</v>
      </c>
    </row>
    <row r="620" spans="17:29" x14ac:dyDescent="0.2">
      <c r="R620" s="7">
        <v>11442</v>
      </c>
      <c r="S620" s="7" t="s">
        <v>1156</v>
      </c>
      <c r="V620" s="7">
        <v>35260000</v>
      </c>
      <c r="W620" s="7" t="s">
        <v>5692</v>
      </c>
      <c r="X620" s="203">
        <v>14</v>
      </c>
      <c r="Y620" s="203">
        <v>65</v>
      </c>
      <c r="Z620" s="203">
        <v>1</v>
      </c>
      <c r="AA620" s="203">
        <v>4</v>
      </c>
      <c r="AB620" s="203">
        <v>0</v>
      </c>
      <c r="AC620" s="203">
        <v>0</v>
      </c>
    </row>
    <row r="621" spans="17:29" x14ac:dyDescent="0.2">
      <c r="R621" s="7">
        <v>11434</v>
      </c>
      <c r="S621" s="7" t="s">
        <v>882</v>
      </c>
      <c r="V621" s="7">
        <v>35051000</v>
      </c>
      <c r="W621" s="7" t="s">
        <v>5452</v>
      </c>
      <c r="X621" s="203">
        <v>14</v>
      </c>
      <c r="Y621" s="203">
        <v>65</v>
      </c>
      <c r="Z621" s="203">
        <v>1</v>
      </c>
      <c r="AA621" s="203">
        <v>4</v>
      </c>
      <c r="AB621" s="203">
        <v>0</v>
      </c>
      <c r="AC621" s="203">
        <v>0</v>
      </c>
    </row>
    <row r="622" spans="17:29" x14ac:dyDescent="0.2">
      <c r="Q622" s="7">
        <v>2066</v>
      </c>
      <c r="R622" s="7">
        <v>11444</v>
      </c>
      <c r="S622" s="7" t="s">
        <v>3943</v>
      </c>
      <c r="V622" s="7">
        <v>13160000</v>
      </c>
      <c r="W622" s="7" t="s">
        <v>3118</v>
      </c>
      <c r="X622" s="203">
        <v>14</v>
      </c>
      <c r="Y622" s="203">
        <v>65</v>
      </c>
      <c r="Z622" s="203">
        <v>1</v>
      </c>
      <c r="AA622" s="203">
        <v>3</v>
      </c>
      <c r="AB622" s="203">
        <v>0</v>
      </c>
      <c r="AC622" s="203">
        <v>0</v>
      </c>
    </row>
    <row r="623" spans="17:29" x14ac:dyDescent="0.2">
      <c r="R623" s="7">
        <v>16563</v>
      </c>
      <c r="S623" s="7" t="s">
        <v>4748</v>
      </c>
      <c r="V623" s="7">
        <v>26540000</v>
      </c>
      <c r="W623" s="7" t="s">
        <v>3119</v>
      </c>
      <c r="X623" s="203">
        <v>14</v>
      </c>
      <c r="Y623" s="203">
        <v>65</v>
      </c>
      <c r="Z623" s="203">
        <v>1</v>
      </c>
      <c r="AA623" s="203">
        <v>3</v>
      </c>
      <c r="AB623" s="203">
        <v>0</v>
      </c>
      <c r="AC623" s="203">
        <v>0</v>
      </c>
    </row>
    <row r="624" spans="17:29" x14ac:dyDescent="0.2">
      <c r="R624" s="7">
        <v>16562</v>
      </c>
      <c r="S624" s="7" t="s">
        <v>4749</v>
      </c>
      <c r="V624" s="7">
        <v>26760000</v>
      </c>
      <c r="W624" s="7" t="s">
        <v>5453</v>
      </c>
      <c r="X624" s="203">
        <v>14</v>
      </c>
      <c r="Y624" s="203">
        <v>65</v>
      </c>
      <c r="Z624" s="203">
        <v>1</v>
      </c>
      <c r="AA624" s="203">
        <v>3</v>
      </c>
      <c r="AB624" s="203">
        <v>0</v>
      </c>
      <c r="AC624" s="203">
        <v>0</v>
      </c>
    </row>
    <row r="625" spans="17:29" x14ac:dyDescent="0.2">
      <c r="R625" s="7">
        <v>16561</v>
      </c>
      <c r="S625" s="7" t="s">
        <v>4750</v>
      </c>
      <c r="V625" s="7">
        <v>29690000</v>
      </c>
      <c r="W625" s="7" t="s">
        <v>3120</v>
      </c>
      <c r="X625" s="203">
        <v>14</v>
      </c>
      <c r="Y625" s="203">
        <v>65</v>
      </c>
      <c r="Z625" s="203">
        <v>1</v>
      </c>
      <c r="AA625" s="203">
        <v>4</v>
      </c>
      <c r="AB625" s="203">
        <v>0</v>
      </c>
      <c r="AC625" s="203">
        <v>0</v>
      </c>
    </row>
    <row r="626" spans="17:29" x14ac:dyDescent="0.2">
      <c r="R626" s="7">
        <v>11445</v>
      </c>
      <c r="S626" s="7" t="s">
        <v>1033</v>
      </c>
      <c r="V626" s="7">
        <v>46720000</v>
      </c>
      <c r="W626" s="7" t="s">
        <v>3121</v>
      </c>
      <c r="X626" s="203">
        <v>14</v>
      </c>
      <c r="Y626" s="203">
        <v>65</v>
      </c>
      <c r="Z626" s="203">
        <v>1</v>
      </c>
      <c r="AA626" s="203">
        <v>3</v>
      </c>
      <c r="AB626" s="203">
        <v>0</v>
      </c>
      <c r="AC626" s="203">
        <v>0</v>
      </c>
    </row>
    <row r="627" spans="17:29" x14ac:dyDescent="0.2">
      <c r="Q627" s="7">
        <v>5882</v>
      </c>
      <c r="R627" s="7">
        <v>14846</v>
      </c>
      <c r="S627" s="7" t="s">
        <v>1035</v>
      </c>
      <c r="V627" s="7">
        <v>40410000</v>
      </c>
      <c r="W627" s="7" t="s">
        <v>5693</v>
      </c>
      <c r="X627" s="203">
        <v>14</v>
      </c>
      <c r="Y627" s="203">
        <v>65</v>
      </c>
      <c r="Z627" s="203">
        <v>1</v>
      </c>
      <c r="AA627" s="203">
        <v>3</v>
      </c>
      <c r="AB627" s="203">
        <v>0</v>
      </c>
      <c r="AC627" s="203">
        <v>0</v>
      </c>
    </row>
    <row r="628" spans="17:29" x14ac:dyDescent="0.2">
      <c r="R628" s="7">
        <v>11243</v>
      </c>
      <c r="S628" s="7" t="s">
        <v>883</v>
      </c>
      <c r="V628" s="7">
        <v>33510000</v>
      </c>
      <c r="W628" s="7" t="s">
        <v>3869</v>
      </c>
      <c r="X628" s="203">
        <v>14</v>
      </c>
      <c r="Y628" s="203">
        <v>65</v>
      </c>
      <c r="Z628" s="203">
        <v>1</v>
      </c>
      <c r="AA628" s="203">
        <v>3</v>
      </c>
      <c r="AB628" s="203">
        <v>0</v>
      </c>
      <c r="AC628" s="203">
        <v>0</v>
      </c>
    </row>
    <row r="629" spans="17:29" x14ac:dyDescent="0.2">
      <c r="R629" s="7">
        <v>11447</v>
      </c>
      <c r="S629" s="7" t="s">
        <v>3944</v>
      </c>
      <c r="V629" s="7">
        <v>16660002</v>
      </c>
      <c r="W629" s="7" t="s">
        <v>5694</v>
      </c>
      <c r="X629" s="203">
        <v>14</v>
      </c>
      <c r="Y629" s="203">
        <v>65</v>
      </c>
      <c r="Z629" s="203">
        <v>1</v>
      </c>
      <c r="AA629" s="203">
        <v>3</v>
      </c>
      <c r="AB629" s="203">
        <v>0</v>
      </c>
      <c r="AC629" s="203">
        <v>0</v>
      </c>
    </row>
    <row r="630" spans="17:29" x14ac:dyDescent="0.2">
      <c r="R630" s="7">
        <v>11036</v>
      </c>
      <c r="S630" s="7" t="s">
        <v>884</v>
      </c>
      <c r="V630" s="7">
        <v>16660001</v>
      </c>
      <c r="W630" s="7" t="s">
        <v>5454</v>
      </c>
      <c r="X630" s="203">
        <v>14</v>
      </c>
      <c r="Y630" s="203">
        <v>65</v>
      </c>
      <c r="Z630" s="203">
        <v>1</v>
      </c>
      <c r="AA630" s="203">
        <v>3</v>
      </c>
      <c r="AB630" s="203">
        <v>0</v>
      </c>
      <c r="AC630" s="203">
        <v>0</v>
      </c>
    </row>
    <row r="631" spans="17:29" x14ac:dyDescent="0.2">
      <c r="R631" s="7">
        <v>11448</v>
      </c>
      <c r="S631" s="7" t="s">
        <v>3952</v>
      </c>
      <c r="V631" s="7">
        <v>16660000</v>
      </c>
      <c r="W631" s="7" t="s">
        <v>4286</v>
      </c>
      <c r="X631" s="203">
        <v>14</v>
      </c>
      <c r="Y631" s="203">
        <v>65</v>
      </c>
      <c r="Z631" s="203">
        <v>1</v>
      </c>
      <c r="AA631" s="203">
        <v>3</v>
      </c>
      <c r="AB631" s="203">
        <v>0</v>
      </c>
      <c r="AC631" s="203">
        <v>0</v>
      </c>
    </row>
    <row r="632" spans="17:29" x14ac:dyDescent="0.2">
      <c r="Q632" s="7">
        <v>5707</v>
      </c>
      <c r="R632" s="7">
        <v>14859</v>
      </c>
      <c r="S632" s="7" t="s">
        <v>3958</v>
      </c>
      <c r="V632" s="7">
        <v>31152000</v>
      </c>
      <c r="W632" s="7" t="s">
        <v>5455</v>
      </c>
      <c r="X632" s="203">
        <v>14</v>
      </c>
      <c r="Y632" s="203">
        <v>65</v>
      </c>
      <c r="Z632" s="203">
        <v>1</v>
      </c>
      <c r="AA632" s="203">
        <v>4</v>
      </c>
      <c r="AB632" s="203">
        <v>0</v>
      </c>
      <c r="AC632" s="203">
        <v>0</v>
      </c>
    </row>
    <row r="633" spans="17:29" x14ac:dyDescent="0.2">
      <c r="Q633" s="7">
        <v>5708</v>
      </c>
      <c r="R633" s="7">
        <v>14858</v>
      </c>
      <c r="S633" s="7" t="s">
        <v>3959</v>
      </c>
      <c r="V633" s="7">
        <v>31151002</v>
      </c>
      <c r="W633" s="7" t="s">
        <v>4503</v>
      </c>
      <c r="X633" s="203">
        <v>14</v>
      </c>
      <c r="Y633" s="203">
        <v>65</v>
      </c>
      <c r="Z633" s="203">
        <v>1</v>
      </c>
      <c r="AA633" s="203">
        <v>4</v>
      </c>
      <c r="AB633" s="203">
        <v>0</v>
      </c>
      <c r="AC633" s="203">
        <v>0</v>
      </c>
    </row>
    <row r="634" spans="17:29" x14ac:dyDescent="0.2">
      <c r="Q634" s="7">
        <v>5907</v>
      </c>
      <c r="R634" s="7">
        <v>14857</v>
      </c>
      <c r="S634" s="7" t="s">
        <v>854</v>
      </c>
      <c r="V634" s="7">
        <v>31151003</v>
      </c>
      <c r="W634" s="7" t="s">
        <v>5456</v>
      </c>
      <c r="X634" s="203">
        <v>14</v>
      </c>
      <c r="Y634" s="203">
        <v>65</v>
      </c>
      <c r="Z634" s="203">
        <v>1</v>
      </c>
      <c r="AA634" s="203">
        <v>4</v>
      </c>
      <c r="AB634" s="203">
        <v>0</v>
      </c>
      <c r="AC634" s="203">
        <v>0</v>
      </c>
    </row>
    <row r="635" spans="17:29" x14ac:dyDescent="0.2">
      <c r="Q635" s="7">
        <v>5475</v>
      </c>
      <c r="R635" s="7">
        <v>14853</v>
      </c>
      <c r="S635" s="7" t="s">
        <v>3960</v>
      </c>
      <c r="V635" s="7">
        <v>31151001</v>
      </c>
      <c r="W635" s="7" t="s">
        <v>4504</v>
      </c>
      <c r="X635" s="203">
        <v>14</v>
      </c>
      <c r="Y635" s="203">
        <v>65</v>
      </c>
      <c r="Z635" s="203">
        <v>1</v>
      </c>
      <c r="AA635" s="203">
        <v>4</v>
      </c>
      <c r="AB635" s="203">
        <v>0</v>
      </c>
      <c r="AC635" s="203">
        <v>0</v>
      </c>
    </row>
    <row r="636" spans="17:29" x14ac:dyDescent="0.2">
      <c r="R636" s="7">
        <v>11425</v>
      </c>
      <c r="S636" s="7" t="s">
        <v>886</v>
      </c>
      <c r="V636" s="7">
        <v>31151004</v>
      </c>
      <c r="W636" s="7" t="s">
        <v>4505</v>
      </c>
      <c r="X636" s="203">
        <v>14</v>
      </c>
      <c r="Y636" s="203">
        <v>65</v>
      </c>
      <c r="Z636" s="203">
        <v>1</v>
      </c>
      <c r="AA636" s="203">
        <v>4</v>
      </c>
      <c r="AB636" s="203">
        <v>0</v>
      </c>
      <c r="AC636" s="203">
        <v>0</v>
      </c>
    </row>
    <row r="637" spans="17:29" x14ac:dyDescent="0.2">
      <c r="Q637" s="7">
        <v>5627</v>
      </c>
      <c r="R637" s="7">
        <v>14860</v>
      </c>
      <c r="S637" s="7" t="s">
        <v>1688</v>
      </c>
      <c r="V637" s="7">
        <v>31151000</v>
      </c>
      <c r="W637" s="7" t="s">
        <v>4506</v>
      </c>
      <c r="X637" s="203">
        <v>14</v>
      </c>
      <c r="Y637" s="203">
        <v>65</v>
      </c>
      <c r="Z637" s="203">
        <v>1</v>
      </c>
      <c r="AA637" s="203">
        <v>4</v>
      </c>
      <c r="AB637" s="203">
        <v>0</v>
      </c>
      <c r="AC637" s="203">
        <v>0</v>
      </c>
    </row>
    <row r="638" spans="17:29" x14ac:dyDescent="0.2">
      <c r="R638" s="7">
        <v>11427</v>
      </c>
      <c r="S638" s="7" t="s">
        <v>887</v>
      </c>
      <c r="V638" s="7">
        <v>27760000</v>
      </c>
      <c r="W638" s="7" t="s">
        <v>3528</v>
      </c>
      <c r="X638" s="203">
        <v>14</v>
      </c>
      <c r="Y638" s="203">
        <v>65</v>
      </c>
      <c r="Z638" s="203">
        <v>1</v>
      </c>
      <c r="AA638" s="203">
        <v>4</v>
      </c>
      <c r="AB638" s="203">
        <v>0</v>
      </c>
      <c r="AC638" s="203">
        <v>0</v>
      </c>
    </row>
    <row r="639" spans="17:29" x14ac:dyDescent="0.2">
      <c r="Q639" s="7">
        <v>5665</v>
      </c>
      <c r="R639" s="7">
        <v>14856</v>
      </c>
      <c r="S639" s="7" t="s">
        <v>3961</v>
      </c>
      <c r="V639" s="7">
        <v>28820000</v>
      </c>
      <c r="W639" s="7" t="s">
        <v>3870</v>
      </c>
      <c r="X639" s="203">
        <v>14</v>
      </c>
      <c r="Y639" s="203">
        <v>65</v>
      </c>
      <c r="Z639" s="203">
        <v>1</v>
      </c>
      <c r="AA639" s="203">
        <v>4</v>
      </c>
      <c r="AB639" s="203">
        <v>0</v>
      </c>
      <c r="AC639" s="203">
        <v>0</v>
      </c>
    </row>
    <row r="640" spans="17:29" x14ac:dyDescent="0.2">
      <c r="Q640" s="7">
        <v>5749</v>
      </c>
      <c r="R640" s="7">
        <v>16074</v>
      </c>
      <c r="S640" s="7" t="s">
        <v>3962</v>
      </c>
      <c r="V640" s="7">
        <v>19110000</v>
      </c>
      <c r="W640" s="7" t="s">
        <v>3529</v>
      </c>
      <c r="X640" s="203">
        <v>14</v>
      </c>
      <c r="Y640" s="203">
        <v>65</v>
      </c>
      <c r="Z640" s="203">
        <v>1</v>
      </c>
      <c r="AA640" s="203">
        <v>4</v>
      </c>
      <c r="AB640" s="203">
        <v>0</v>
      </c>
      <c r="AC640" s="203">
        <v>0</v>
      </c>
    </row>
    <row r="641" spans="17:29" x14ac:dyDescent="0.2">
      <c r="R641" s="7">
        <v>11430</v>
      </c>
      <c r="S641" s="7" t="s">
        <v>3963</v>
      </c>
      <c r="V641" s="7">
        <v>28401000</v>
      </c>
      <c r="W641" s="7" t="s">
        <v>4287</v>
      </c>
      <c r="X641" s="203">
        <v>14</v>
      </c>
      <c r="Y641" s="203">
        <v>65</v>
      </c>
      <c r="Z641" s="203">
        <v>1</v>
      </c>
      <c r="AA641" s="203">
        <v>3</v>
      </c>
      <c r="AB641" s="203">
        <v>0</v>
      </c>
      <c r="AC641" s="203">
        <v>0</v>
      </c>
    </row>
    <row r="642" spans="17:29" x14ac:dyDescent="0.2">
      <c r="R642" s="7">
        <v>11602</v>
      </c>
      <c r="S642" s="7" t="s">
        <v>464</v>
      </c>
      <c r="V642" s="7">
        <v>28401002</v>
      </c>
      <c r="W642" s="7" t="s">
        <v>5695</v>
      </c>
      <c r="X642" s="203">
        <v>14</v>
      </c>
      <c r="Y642" s="203">
        <v>65</v>
      </c>
      <c r="Z642" s="203">
        <v>1</v>
      </c>
      <c r="AA642" s="203">
        <v>3</v>
      </c>
      <c r="AB642" s="203">
        <v>0</v>
      </c>
      <c r="AC642" s="203">
        <v>0</v>
      </c>
    </row>
    <row r="643" spans="17:29" x14ac:dyDescent="0.2">
      <c r="R643" s="7">
        <v>11603</v>
      </c>
      <c r="S643" s="7" t="s">
        <v>465</v>
      </c>
      <c r="V643" s="7">
        <v>28401001</v>
      </c>
      <c r="W643" s="7" t="s">
        <v>5696</v>
      </c>
      <c r="X643" s="203">
        <v>14</v>
      </c>
      <c r="Y643" s="203">
        <v>65</v>
      </c>
      <c r="Z643" s="203">
        <v>1</v>
      </c>
      <c r="AA643" s="203">
        <v>3</v>
      </c>
      <c r="AB643" s="203">
        <v>0</v>
      </c>
      <c r="AC643" s="203">
        <v>0</v>
      </c>
    </row>
    <row r="644" spans="17:29" x14ac:dyDescent="0.2">
      <c r="R644" s="7">
        <v>11604</v>
      </c>
      <c r="S644" s="7" t="s">
        <v>466</v>
      </c>
      <c r="V644" s="7">
        <v>48450000</v>
      </c>
      <c r="W644" s="7" t="s">
        <v>3530</v>
      </c>
      <c r="X644" s="203">
        <v>14</v>
      </c>
      <c r="Y644" s="203">
        <v>65</v>
      </c>
      <c r="Z644" s="203">
        <v>1</v>
      </c>
      <c r="AA644" s="203">
        <v>4</v>
      </c>
      <c r="AB644" s="203">
        <v>0</v>
      </c>
      <c r="AC644" s="203">
        <v>99</v>
      </c>
    </row>
    <row r="645" spans="17:29" x14ac:dyDescent="0.2">
      <c r="Q645" s="7">
        <v>5909</v>
      </c>
      <c r="R645" s="7">
        <v>14811</v>
      </c>
      <c r="S645" s="7" t="s">
        <v>467</v>
      </c>
      <c r="V645" s="7">
        <v>29360000</v>
      </c>
      <c r="W645" s="7" t="s">
        <v>2640</v>
      </c>
      <c r="X645" s="203">
        <v>14</v>
      </c>
      <c r="Y645" s="203">
        <v>65</v>
      </c>
      <c r="Z645" s="203">
        <v>1</v>
      </c>
      <c r="AA645" s="203">
        <v>4</v>
      </c>
      <c r="AB645" s="203">
        <v>0</v>
      </c>
      <c r="AC645" s="203">
        <v>0</v>
      </c>
    </row>
    <row r="646" spans="17:29" x14ac:dyDescent="0.2">
      <c r="Q646" s="7">
        <v>5582</v>
      </c>
      <c r="R646" s="7">
        <v>14810</v>
      </c>
      <c r="S646" s="7" t="s">
        <v>1695</v>
      </c>
      <c r="V646" s="7">
        <v>29120000</v>
      </c>
      <c r="W646" s="7" t="s">
        <v>3531</v>
      </c>
      <c r="X646" s="203">
        <v>14</v>
      </c>
      <c r="Y646" s="203">
        <v>65</v>
      </c>
      <c r="Z646" s="203">
        <v>1</v>
      </c>
      <c r="AA646" s="203">
        <v>3</v>
      </c>
      <c r="AB646" s="203">
        <v>0</v>
      </c>
      <c r="AC646" s="203">
        <v>0</v>
      </c>
    </row>
    <row r="647" spans="17:29" x14ac:dyDescent="0.2">
      <c r="Q647" s="7">
        <v>5403</v>
      </c>
      <c r="R647" s="7">
        <v>14808</v>
      </c>
      <c r="S647" s="7" t="s">
        <v>470</v>
      </c>
      <c r="V647" s="7">
        <v>27870000</v>
      </c>
      <c r="W647" s="7" t="s">
        <v>4288</v>
      </c>
      <c r="X647" s="203">
        <v>14</v>
      </c>
      <c r="Y647" s="203">
        <v>65</v>
      </c>
      <c r="Z647" s="203">
        <v>1</v>
      </c>
      <c r="AA647" s="203">
        <v>3</v>
      </c>
      <c r="AB647" s="203">
        <v>0</v>
      </c>
      <c r="AC647" s="203">
        <v>0</v>
      </c>
    </row>
    <row r="648" spans="17:29" x14ac:dyDescent="0.2">
      <c r="R648" s="7">
        <v>11037</v>
      </c>
      <c r="S648" s="7" t="s">
        <v>889</v>
      </c>
      <c r="V648" s="7">
        <v>28860000</v>
      </c>
      <c r="W648" s="7" t="s">
        <v>2641</v>
      </c>
      <c r="X648" s="203">
        <v>14</v>
      </c>
      <c r="Y648" s="203">
        <v>65</v>
      </c>
      <c r="Z648" s="203">
        <v>1</v>
      </c>
      <c r="AA648" s="203">
        <v>4</v>
      </c>
      <c r="AB648" s="203">
        <v>0</v>
      </c>
      <c r="AC648" s="203">
        <v>0</v>
      </c>
    </row>
    <row r="649" spans="17:29" x14ac:dyDescent="0.2">
      <c r="Q649" s="7">
        <v>5476</v>
      </c>
      <c r="R649" s="7">
        <v>14814</v>
      </c>
      <c r="S649" s="7" t="s">
        <v>471</v>
      </c>
      <c r="V649" s="7">
        <v>27320000</v>
      </c>
      <c r="W649" s="7" t="s">
        <v>2642</v>
      </c>
      <c r="X649" s="203">
        <v>14</v>
      </c>
      <c r="Y649" s="203">
        <v>65</v>
      </c>
      <c r="Z649" s="203">
        <v>1</v>
      </c>
      <c r="AA649" s="203">
        <v>4</v>
      </c>
      <c r="AB649" s="203">
        <v>0</v>
      </c>
      <c r="AC649" s="203">
        <v>0</v>
      </c>
    </row>
    <row r="650" spans="17:29" x14ac:dyDescent="0.2">
      <c r="Q650" s="7">
        <v>5813</v>
      </c>
      <c r="R650" s="7">
        <v>14807</v>
      </c>
      <c r="S650" s="7" t="s">
        <v>472</v>
      </c>
      <c r="V650" s="7">
        <v>27270001</v>
      </c>
      <c r="W650" s="7" t="s">
        <v>5457</v>
      </c>
      <c r="X650" s="203">
        <v>14</v>
      </c>
      <c r="Y650" s="203">
        <v>65</v>
      </c>
      <c r="Z650" s="203">
        <v>1</v>
      </c>
      <c r="AA650" s="203">
        <v>3</v>
      </c>
      <c r="AB650" s="203">
        <v>0</v>
      </c>
      <c r="AC650" s="203">
        <v>0</v>
      </c>
    </row>
    <row r="651" spans="17:29" x14ac:dyDescent="0.2">
      <c r="Q651" s="7">
        <v>5601</v>
      </c>
      <c r="R651" s="7">
        <v>14806</v>
      </c>
      <c r="S651" s="7" t="s">
        <v>1697</v>
      </c>
      <c r="V651" s="7">
        <v>27270002</v>
      </c>
      <c r="W651" s="7" t="s">
        <v>5458</v>
      </c>
      <c r="X651" s="203">
        <v>14</v>
      </c>
      <c r="Y651" s="203">
        <v>65</v>
      </c>
      <c r="Z651" s="203">
        <v>1</v>
      </c>
      <c r="AA651" s="203">
        <v>3</v>
      </c>
      <c r="AB651" s="203">
        <v>0</v>
      </c>
      <c r="AC651" s="203">
        <v>0</v>
      </c>
    </row>
    <row r="652" spans="17:29" x14ac:dyDescent="0.2">
      <c r="R652" s="7">
        <v>11613</v>
      </c>
      <c r="S652" s="7" t="s">
        <v>473</v>
      </c>
      <c r="V652" s="7">
        <v>27270099</v>
      </c>
      <c r="W652" s="7" t="s">
        <v>3714</v>
      </c>
      <c r="X652" s="203">
        <v>14</v>
      </c>
      <c r="Y652" s="203">
        <v>65</v>
      </c>
      <c r="Z652" s="203">
        <v>1</v>
      </c>
      <c r="AA652" s="203">
        <v>3</v>
      </c>
      <c r="AB652" s="203">
        <v>0</v>
      </c>
      <c r="AC652" s="203">
        <v>0</v>
      </c>
    </row>
    <row r="653" spans="17:29" x14ac:dyDescent="0.2">
      <c r="Q653" s="7">
        <v>2055</v>
      </c>
      <c r="R653" s="7">
        <v>15690</v>
      </c>
      <c r="S653" s="7" t="s">
        <v>4645</v>
      </c>
      <c r="V653" s="7">
        <v>29410000</v>
      </c>
      <c r="W653" s="7" t="s">
        <v>4289</v>
      </c>
      <c r="X653" s="203">
        <v>14</v>
      </c>
      <c r="Y653" s="203">
        <v>65</v>
      </c>
      <c r="Z653" s="203">
        <v>1</v>
      </c>
      <c r="AA653" s="203">
        <v>4</v>
      </c>
      <c r="AB653" s="203">
        <v>0</v>
      </c>
      <c r="AC653" s="203">
        <v>0</v>
      </c>
    </row>
    <row r="654" spans="17:29" x14ac:dyDescent="0.2">
      <c r="Q654" s="7">
        <v>5250</v>
      </c>
      <c r="R654" s="7">
        <v>13251</v>
      </c>
      <c r="S654" s="7" t="s">
        <v>187</v>
      </c>
      <c r="V654" s="7">
        <v>27880000</v>
      </c>
      <c r="W654" s="7" t="s">
        <v>4290</v>
      </c>
      <c r="X654" s="203">
        <v>14</v>
      </c>
      <c r="Y654" s="203">
        <v>65</v>
      </c>
      <c r="Z654" s="203">
        <v>1</v>
      </c>
      <c r="AA654" s="203">
        <v>3</v>
      </c>
      <c r="AB654" s="203">
        <v>0</v>
      </c>
      <c r="AC654" s="203">
        <v>0</v>
      </c>
    </row>
    <row r="655" spans="17:29" x14ac:dyDescent="0.2">
      <c r="R655" s="7">
        <v>11615</v>
      </c>
      <c r="S655" s="7" t="s">
        <v>890</v>
      </c>
      <c r="V655" s="7">
        <v>27220001</v>
      </c>
      <c r="W655" s="7" t="s">
        <v>5459</v>
      </c>
      <c r="X655" s="203">
        <v>14</v>
      </c>
      <c r="Y655" s="203">
        <v>65</v>
      </c>
      <c r="Z655" s="203">
        <v>1</v>
      </c>
      <c r="AA655" s="203">
        <v>4</v>
      </c>
      <c r="AB655" s="203">
        <v>0</v>
      </c>
      <c r="AC655" s="203">
        <v>0</v>
      </c>
    </row>
    <row r="656" spans="17:29" x14ac:dyDescent="0.2">
      <c r="Q656" s="7">
        <v>5628</v>
      </c>
      <c r="R656" s="7">
        <v>14815</v>
      </c>
      <c r="S656" s="7" t="s">
        <v>188</v>
      </c>
      <c r="V656" s="7">
        <v>27220002</v>
      </c>
      <c r="W656" s="7" t="s">
        <v>5460</v>
      </c>
      <c r="X656" s="203">
        <v>14</v>
      </c>
      <c r="Y656" s="203">
        <v>65</v>
      </c>
      <c r="Z656" s="203">
        <v>1</v>
      </c>
      <c r="AA656" s="203">
        <v>4</v>
      </c>
      <c r="AB656" s="203">
        <v>0</v>
      </c>
      <c r="AC656" s="203">
        <v>0</v>
      </c>
    </row>
    <row r="657" spans="17:29" x14ac:dyDescent="0.2">
      <c r="Q657" s="7">
        <v>6235</v>
      </c>
      <c r="R657" s="7">
        <v>11610</v>
      </c>
      <c r="S657" s="7" t="s">
        <v>189</v>
      </c>
      <c r="V657" s="7">
        <v>27220099</v>
      </c>
      <c r="W657" s="7" t="s">
        <v>3713</v>
      </c>
      <c r="X657" s="203">
        <v>14</v>
      </c>
      <c r="Y657" s="203">
        <v>65</v>
      </c>
      <c r="Z657" s="203">
        <v>1</v>
      </c>
      <c r="AA657" s="203">
        <v>4</v>
      </c>
      <c r="AB657" s="203">
        <v>0</v>
      </c>
      <c r="AC657" s="203">
        <v>0</v>
      </c>
    </row>
    <row r="658" spans="17:29" x14ac:dyDescent="0.2">
      <c r="R658" s="7">
        <v>11608</v>
      </c>
      <c r="S658" s="7" t="s">
        <v>190</v>
      </c>
      <c r="V658" s="7">
        <v>29740000</v>
      </c>
      <c r="W658" s="7" t="s">
        <v>3532</v>
      </c>
      <c r="X658" s="203">
        <v>14</v>
      </c>
      <c r="Y658" s="203">
        <v>65</v>
      </c>
      <c r="Z658" s="203">
        <v>1</v>
      </c>
      <c r="AA658" s="203">
        <v>4</v>
      </c>
      <c r="AB658" s="203">
        <v>0</v>
      </c>
      <c r="AC658" s="203">
        <v>0</v>
      </c>
    </row>
    <row r="659" spans="17:29" x14ac:dyDescent="0.2">
      <c r="Q659" s="7">
        <v>6614</v>
      </c>
      <c r="R659" s="7">
        <v>11586</v>
      </c>
      <c r="S659" s="7" t="s">
        <v>191</v>
      </c>
      <c r="V659" s="7">
        <v>29141000</v>
      </c>
      <c r="W659" s="7" t="s">
        <v>5697</v>
      </c>
      <c r="X659" s="203">
        <v>14</v>
      </c>
      <c r="Y659" s="203">
        <v>65</v>
      </c>
      <c r="Z659" s="203">
        <v>1</v>
      </c>
      <c r="AA659" s="203">
        <v>4</v>
      </c>
      <c r="AB659" s="203">
        <v>0</v>
      </c>
      <c r="AC659" s="203">
        <v>0</v>
      </c>
    </row>
    <row r="660" spans="17:29" x14ac:dyDescent="0.2">
      <c r="Q660" s="7">
        <v>3901</v>
      </c>
      <c r="R660" s="7">
        <v>16599</v>
      </c>
      <c r="S660" s="7" t="s">
        <v>192</v>
      </c>
      <c r="V660" s="7">
        <v>29145000</v>
      </c>
      <c r="W660" s="7" t="s">
        <v>3871</v>
      </c>
      <c r="X660" s="203">
        <v>14</v>
      </c>
      <c r="Y660" s="203">
        <v>65</v>
      </c>
      <c r="Z660" s="203">
        <v>1</v>
      </c>
      <c r="AA660" s="203">
        <v>4</v>
      </c>
      <c r="AB660" s="203">
        <v>0</v>
      </c>
      <c r="AC660" s="203">
        <v>0</v>
      </c>
    </row>
    <row r="661" spans="17:29" x14ac:dyDescent="0.2">
      <c r="Q661" s="7">
        <v>3911</v>
      </c>
      <c r="R661" s="7">
        <v>16053</v>
      </c>
      <c r="S661" s="7" t="s">
        <v>200</v>
      </c>
      <c r="V661" s="7">
        <v>46110000</v>
      </c>
      <c r="W661" s="7" t="s">
        <v>3872</v>
      </c>
      <c r="X661" s="203">
        <v>14</v>
      </c>
      <c r="Y661" s="203">
        <v>65</v>
      </c>
      <c r="Z661" s="203">
        <v>1</v>
      </c>
      <c r="AA661" s="203">
        <v>4</v>
      </c>
      <c r="AB661" s="203">
        <v>0</v>
      </c>
      <c r="AC661" s="203">
        <v>0</v>
      </c>
    </row>
    <row r="662" spans="17:29" x14ac:dyDescent="0.2">
      <c r="R662" s="7">
        <v>11394</v>
      </c>
      <c r="S662" s="7" t="s">
        <v>752</v>
      </c>
      <c r="V662" s="7">
        <v>46111000</v>
      </c>
      <c r="W662" s="7" t="s">
        <v>5461</v>
      </c>
      <c r="X662" s="203">
        <v>14</v>
      </c>
      <c r="Y662" s="203">
        <v>65</v>
      </c>
      <c r="Z662" s="203">
        <v>1</v>
      </c>
      <c r="AA662" s="203">
        <v>3</v>
      </c>
      <c r="AB662" s="203">
        <v>0</v>
      </c>
      <c r="AC662" s="203">
        <v>0</v>
      </c>
    </row>
    <row r="663" spans="17:29" x14ac:dyDescent="0.2">
      <c r="Q663" s="7">
        <v>5841</v>
      </c>
      <c r="R663" s="7">
        <v>14845</v>
      </c>
      <c r="S663" s="7" t="s">
        <v>1686</v>
      </c>
      <c r="V663" s="7">
        <v>26110000</v>
      </c>
      <c r="W663" s="7" t="s">
        <v>3873</v>
      </c>
      <c r="X663" s="203">
        <v>14</v>
      </c>
      <c r="Y663" s="203">
        <v>65</v>
      </c>
      <c r="Z663" s="203">
        <v>1</v>
      </c>
      <c r="AA663" s="203">
        <v>4</v>
      </c>
      <c r="AB663" s="203">
        <v>0</v>
      </c>
      <c r="AC663" s="203">
        <v>0</v>
      </c>
    </row>
    <row r="664" spans="17:29" x14ac:dyDescent="0.2">
      <c r="Q664" s="7">
        <v>2325</v>
      </c>
      <c r="R664" s="7">
        <v>11426</v>
      </c>
      <c r="S664" s="7" t="s">
        <v>1166</v>
      </c>
      <c r="V664" s="7">
        <v>29070000</v>
      </c>
      <c r="W664" s="7" t="s">
        <v>2643</v>
      </c>
      <c r="X664" s="203">
        <v>14</v>
      </c>
      <c r="Y664" s="203">
        <v>65</v>
      </c>
      <c r="Z664" s="203">
        <v>1</v>
      </c>
      <c r="AA664" s="203">
        <v>3</v>
      </c>
      <c r="AB664" s="203">
        <v>0</v>
      </c>
      <c r="AC664" s="203">
        <v>0</v>
      </c>
    </row>
    <row r="665" spans="17:29" x14ac:dyDescent="0.2">
      <c r="Q665" s="7">
        <v>2128</v>
      </c>
      <c r="R665" s="7">
        <v>11424</v>
      </c>
      <c r="S665" s="7" t="s">
        <v>3953</v>
      </c>
      <c r="V665" s="7">
        <v>27060000</v>
      </c>
      <c r="W665" s="7" t="s">
        <v>3533</v>
      </c>
      <c r="X665" s="203">
        <v>14</v>
      </c>
      <c r="Y665" s="203">
        <v>65</v>
      </c>
      <c r="Z665" s="203">
        <v>1</v>
      </c>
      <c r="AA665" s="203">
        <v>4</v>
      </c>
      <c r="AB665" s="203">
        <v>0</v>
      </c>
      <c r="AC665" s="203">
        <v>0</v>
      </c>
    </row>
    <row r="666" spans="17:29" x14ac:dyDescent="0.2">
      <c r="R666" s="7">
        <v>10648</v>
      </c>
      <c r="S666" s="7" t="s">
        <v>1164</v>
      </c>
      <c r="V666" s="7">
        <v>21040005</v>
      </c>
      <c r="W666" s="7" t="s">
        <v>5462</v>
      </c>
      <c r="X666" s="203">
        <v>14</v>
      </c>
      <c r="Y666" s="203">
        <v>65</v>
      </c>
      <c r="Z666" s="203">
        <v>1</v>
      </c>
      <c r="AA666" s="203">
        <v>4</v>
      </c>
      <c r="AB666" s="203">
        <v>0</v>
      </c>
      <c r="AC666" s="203">
        <v>0</v>
      </c>
    </row>
    <row r="667" spans="17:29" x14ac:dyDescent="0.2">
      <c r="R667" s="7">
        <v>11441</v>
      </c>
      <c r="S667" s="7" t="s">
        <v>3954</v>
      </c>
      <c r="V667" s="7">
        <v>21040003</v>
      </c>
      <c r="W667" s="7" t="s">
        <v>5463</v>
      </c>
      <c r="X667" s="203">
        <v>14</v>
      </c>
      <c r="Y667" s="203">
        <v>65</v>
      </c>
      <c r="Z667" s="203">
        <v>1</v>
      </c>
      <c r="AA667" s="203">
        <v>4</v>
      </c>
      <c r="AB667" s="203">
        <v>0</v>
      </c>
      <c r="AC667" s="203">
        <v>0</v>
      </c>
    </row>
    <row r="668" spans="17:29" x14ac:dyDescent="0.2">
      <c r="R668" s="7">
        <v>10985</v>
      </c>
      <c r="S668" s="7" t="s">
        <v>885</v>
      </c>
      <c r="V668" s="7">
        <v>21040002</v>
      </c>
      <c r="W668" s="7" t="s">
        <v>5698</v>
      </c>
      <c r="X668" s="203">
        <v>14</v>
      </c>
      <c r="Y668" s="203">
        <v>65</v>
      </c>
      <c r="Z668" s="203">
        <v>1</v>
      </c>
      <c r="AA668" s="203">
        <v>4</v>
      </c>
      <c r="AB668" s="203">
        <v>0</v>
      </c>
      <c r="AC668" s="203">
        <v>0</v>
      </c>
    </row>
    <row r="669" spans="17:29" x14ac:dyDescent="0.2">
      <c r="Q669" s="7">
        <v>2008</v>
      </c>
      <c r="R669" s="7">
        <v>11419</v>
      </c>
      <c r="S669" s="7" t="s">
        <v>3955</v>
      </c>
      <c r="V669" s="7">
        <v>21040004</v>
      </c>
      <c r="W669" s="7" t="s">
        <v>5699</v>
      </c>
      <c r="X669" s="203">
        <v>14</v>
      </c>
      <c r="Y669" s="203">
        <v>65</v>
      </c>
      <c r="Z669" s="203">
        <v>1</v>
      </c>
      <c r="AA669" s="203">
        <v>4</v>
      </c>
      <c r="AB669" s="203">
        <v>0</v>
      </c>
      <c r="AC669" s="203">
        <v>0</v>
      </c>
    </row>
    <row r="670" spans="17:29" x14ac:dyDescent="0.2">
      <c r="Q670" s="7">
        <v>6704</v>
      </c>
      <c r="R670" s="7">
        <v>13275</v>
      </c>
      <c r="S670" s="7" t="s">
        <v>3956</v>
      </c>
      <c r="V670" s="7">
        <v>21040099</v>
      </c>
      <c r="W670" s="7" t="s">
        <v>3534</v>
      </c>
      <c r="X670" s="203">
        <v>14</v>
      </c>
      <c r="Y670" s="203">
        <v>65</v>
      </c>
      <c r="Z670" s="203">
        <v>1</v>
      </c>
      <c r="AA670" s="203">
        <v>4</v>
      </c>
      <c r="AB670" s="203">
        <v>0</v>
      </c>
      <c r="AC670" s="203">
        <v>0</v>
      </c>
    </row>
    <row r="671" spans="17:29" x14ac:dyDescent="0.2">
      <c r="Q671" s="7">
        <v>2068</v>
      </c>
      <c r="R671" s="7">
        <v>11420</v>
      </c>
      <c r="S671" s="7" t="s">
        <v>3957</v>
      </c>
      <c r="V671" s="7">
        <v>33080000</v>
      </c>
      <c r="W671" s="7" t="s">
        <v>3535</v>
      </c>
      <c r="X671" s="203">
        <v>14</v>
      </c>
      <c r="Y671" s="203">
        <v>65</v>
      </c>
      <c r="Z671" s="203">
        <v>1</v>
      </c>
      <c r="AA671" s="203">
        <v>3</v>
      </c>
      <c r="AB671" s="203">
        <v>0</v>
      </c>
      <c r="AC671" s="203">
        <v>0</v>
      </c>
    </row>
    <row r="672" spans="17:29" x14ac:dyDescent="0.2">
      <c r="Q672" s="7">
        <v>2177</v>
      </c>
      <c r="R672" s="7">
        <v>11502</v>
      </c>
      <c r="S672" s="7" t="s">
        <v>178</v>
      </c>
      <c r="V672" s="7">
        <v>31260000</v>
      </c>
      <c r="W672" s="7" t="s">
        <v>3536</v>
      </c>
      <c r="X672" s="203">
        <v>14</v>
      </c>
      <c r="Y672" s="203">
        <v>65</v>
      </c>
      <c r="Z672" s="203">
        <v>1</v>
      </c>
      <c r="AA672" s="203">
        <v>2</v>
      </c>
      <c r="AB672" s="203">
        <v>0</v>
      </c>
      <c r="AC672" s="203">
        <v>0</v>
      </c>
    </row>
    <row r="673" spans="17:29" x14ac:dyDescent="0.2">
      <c r="R673" s="7">
        <v>11354</v>
      </c>
      <c r="S673" s="7" t="s">
        <v>888</v>
      </c>
      <c r="V673" s="7">
        <v>28721000</v>
      </c>
      <c r="W673" s="7" t="s">
        <v>5464</v>
      </c>
      <c r="X673" s="203">
        <v>14</v>
      </c>
      <c r="Y673" s="203">
        <v>65</v>
      </c>
      <c r="Z673" s="203">
        <v>1</v>
      </c>
      <c r="AA673" s="203">
        <v>3</v>
      </c>
      <c r="AB673" s="203">
        <v>0</v>
      </c>
      <c r="AC673" s="203">
        <v>0</v>
      </c>
    </row>
    <row r="674" spans="17:29" x14ac:dyDescent="0.2">
      <c r="Q674" s="7">
        <v>5709</v>
      </c>
      <c r="R674" s="7">
        <v>14809</v>
      </c>
      <c r="S674" s="7" t="s">
        <v>468</v>
      </c>
      <c r="V674" s="7">
        <v>32260000</v>
      </c>
      <c r="W674" s="7" t="s">
        <v>5700</v>
      </c>
      <c r="X674" s="203">
        <v>14</v>
      </c>
      <c r="Y674" s="203">
        <v>65</v>
      </c>
      <c r="Z674" s="203">
        <v>1</v>
      </c>
      <c r="AA674" s="203">
        <v>4</v>
      </c>
      <c r="AB674" s="203">
        <v>0</v>
      </c>
      <c r="AC674" s="203">
        <v>0</v>
      </c>
    </row>
    <row r="675" spans="17:29" x14ac:dyDescent="0.2">
      <c r="R675" s="7">
        <v>11617</v>
      </c>
      <c r="S675" s="7" t="s">
        <v>469</v>
      </c>
      <c r="V675" s="7">
        <v>46800000</v>
      </c>
      <c r="W675" s="7" t="s">
        <v>3537</v>
      </c>
      <c r="X675" s="203">
        <v>14</v>
      </c>
      <c r="Y675" s="203">
        <v>65</v>
      </c>
      <c r="Z675" s="203">
        <v>1</v>
      </c>
      <c r="AA675" s="203">
        <v>3</v>
      </c>
      <c r="AB675" s="203">
        <v>0</v>
      </c>
      <c r="AC675" s="203">
        <v>0</v>
      </c>
    </row>
    <row r="676" spans="17:29" x14ac:dyDescent="0.2">
      <c r="R676" s="7">
        <v>11614</v>
      </c>
      <c r="S676" s="7" t="s">
        <v>186</v>
      </c>
      <c r="V676" s="7">
        <v>35460000</v>
      </c>
      <c r="W676" s="7" t="s">
        <v>3538</v>
      </c>
      <c r="X676" s="203">
        <v>14</v>
      </c>
      <c r="Y676" s="203">
        <v>65</v>
      </c>
      <c r="Z676" s="203">
        <v>1</v>
      </c>
      <c r="AA676" s="203">
        <v>4</v>
      </c>
      <c r="AB676" s="203">
        <v>0</v>
      </c>
      <c r="AC676" s="203">
        <v>0</v>
      </c>
    </row>
    <row r="677" spans="17:29" x14ac:dyDescent="0.2">
      <c r="Q677" s="7">
        <v>6612</v>
      </c>
      <c r="R677" s="7">
        <v>11431</v>
      </c>
      <c r="S677" s="7" t="s">
        <v>855</v>
      </c>
      <c r="V677" s="7">
        <v>20360000</v>
      </c>
      <c r="W677" s="7" t="s">
        <v>3874</v>
      </c>
      <c r="X677" s="203">
        <v>14</v>
      </c>
      <c r="Y677" s="203">
        <v>65</v>
      </c>
      <c r="Z677" s="203">
        <v>1</v>
      </c>
      <c r="AA677" s="203">
        <v>3</v>
      </c>
      <c r="AB677" s="203">
        <v>0</v>
      </c>
      <c r="AC677" s="203">
        <v>0</v>
      </c>
    </row>
    <row r="678" spans="17:29" x14ac:dyDescent="0.2">
      <c r="Q678" s="7">
        <v>6613</v>
      </c>
      <c r="R678" s="7">
        <v>11535</v>
      </c>
      <c r="S678" s="7" t="s">
        <v>856</v>
      </c>
      <c r="V678" s="7">
        <v>33830000</v>
      </c>
      <c r="W678" s="7" t="s">
        <v>3539</v>
      </c>
      <c r="X678" s="203">
        <v>14</v>
      </c>
      <c r="Y678" s="203">
        <v>65</v>
      </c>
      <c r="Z678" s="203">
        <v>1</v>
      </c>
      <c r="AA678" s="203">
        <v>3</v>
      </c>
      <c r="AB678" s="203">
        <v>0</v>
      </c>
      <c r="AC678" s="203">
        <v>0</v>
      </c>
    </row>
    <row r="679" spans="17:29" x14ac:dyDescent="0.2">
      <c r="R679" s="7">
        <v>16560</v>
      </c>
      <c r="S679" s="7" t="s">
        <v>4751</v>
      </c>
      <c r="V679" s="7">
        <v>34160000</v>
      </c>
      <c r="W679" s="7" t="s">
        <v>5465</v>
      </c>
      <c r="X679" s="203">
        <v>14</v>
      </c>
      <c r="Y679" s="203">
        <v>65</v>
      </c>
      <c r="Z679" s="203">
        <v>1</v>
      </c>
      <c r="AA679" s="203">
        <v>3</v>
      </c>
      <c r="AB679" s="203">
        <v>0</v>
      </c>
      <c r="AC679" s="203">
        <v>0</v>
      </c>
    </row>
    <row r="680" spans="17:29" x14ac:dyDescent="0.2">
      <c r="Q680" s="7">
        <v>5908</v>
      </c>
      <c r="R680" s="7">
        <v>14862</v>
      </c>
      <c r="S680" s="7" t="s">
        <v>857</v>
      </c>
      <c r="V680" s="7">
        <v>34260000</v>
      </c>
      <c r="W680" s="7" t="s">
        <v>3875</v>
      </c>
      <c r="X680" s="203">
        <v>14</v>
      </c>
      <c r="Y680" s="203">
        <v>65</v>
      </c>
      <c r="Z680" s="203">
        <v>1</v>
      </c>
      <c r="AA680" s="203">
        <v>4</v>
      </c>
      <c r="AB680" s="203">
        <v>0</v>
      </c>
      <c r="AC680" s="203">
        <v>0</v>
      </c>
    </row>
    <row r="681" spans="17:29" x14ac:dyDescent="0.2">
      <c r="R681" s="7">
        <v>16190</v>
      </c>
      <c r="S681" s="7" t="s">
        <v>4752</v>
      </c>
      <c r="V681" s="7">
        <v>26210000</v>
      </c>
      <c r="W681" s="7" t="s">
        <v>3511</v>
      </c>
      <c r="X681" s="203">
        <v>14</v>
      </c>
      <c r="Y681" s="203">
        <v>65</v>
      </c>
      <c r="Z681" s="203">
        <v>1</v>
      </c>
      <c r="AA681" s="203">
        <v>3</v>
      </c>
      <c r="AB681" s="203">
        <v>0</v>
      </c>
      <c r="AC681" s="203">
        <v>0</v>
      </c>
    </row>
    <row r="682" spans="17:29" x14ac:dyDescent="0.2">
      <c r="R682" s="7">
        <v>16517</v>
      </c>
      <c r="S682" s="7" t="s">
        <v>4753</v>
      </c>
      <c r="V682" s="7">
        <v>26240000</v>
      </c>
      <c r="W682" s="7" t="s">
        <v>3512</v>
      </c>
      <c r="X682" s="203">
        <v>14</v>
      </c>
      <c r="Y682" s="203">
        <v>65</v>
      </c>
      <c r="Z682" s="203">
        <v>1</v>
      </c>
      <c r="AA682" s="203">
        <v>4</v>
      </c>
      <c r="AB682" s="203">
        <v>0</v>
      </c>
      <c r="AC682" s="203">
        <v>0</v>
      </c>
    </row>
    <row r="683" spans="17:29" x14ac:dyDescent="0.2">
      <c r="R683" s="7">
        <v>11587</v>
      </c>
      <c r="S683" s="7" t="s">
        <v>193</v>
      </c>
      <c r="V683" s="7">
        <v>48151000</v>
      </c>
      <c r="W683" s="7" t="s">
        <v>4291</v>
      </c>
      <c r="X683" s="203">
        <v>14</v>
      </c>
      <c r="Y683" s="203">
        <v>65</v>
      </c>
      <c r="Z683" s="203">
        <v>1</v>
      </c>
      <c r="AA683" s="203">
        <v>4</v>
      </c>
      <c r="AB683" s="203">
        <v>0</v>
      </c>
      <c r="AC683" s="203">
        <v>0</v>
      </c>
    </row>
    <row r="684" spans="17:29" x14ac:dyDescent="0.2">
      <c r="R684" s="7">
        <v>11588</v>
      </c>
      <c r="S684" s="7" t="s">
        <v>891</v>
      </c>
      <c r="V684" s="7">
        <v>48152000</v>
      </c>
      <c r="W684" s="7" t="s">
        <v>5701</v>
      </c>
      <c r="X684" s="203">
        <v>15</v>
      </c>
      <c r="Y684" s="203">
        <v>65</v>
      </c>
      <c r="Z684" s="203">
        <v>1</v>
      </c>
      <c r="AA684" s="203">
        <v>4</v>
      </c>
      <c r="AB684" s="203">
        <v>0</v>
      </c>
      <c r="AC684" s="203">
        <v>0</v>
      </c>
    </row>
    <row r="685" spans="17:29" x14ac:dyDescent="0.2">
      <c r="Q685" s="7">
        <v>5629</v>
      </c>
      <c r="R685" s="7">
        <v>14816</v>
      </c>
      <c r="S685" s="7" t="s">
        <v>194</v>
      </c>
      <c r="V685" s="7">
        <v>48160000</v>
      </c>
      <c r="W685" s="7" t="s">
        <v>3513</v>
      </c>
      <c r="X685" s="203">
        <v>14</v>
      </c>
      <c r="Y685" s="203">
        <v>65</v>
      </c>
      <c r="Z685" s="203">
        <v>1</v>
      </c>
      <c r="AA685" s="203">
        <v>4</v>
      </c>
      <c r="AB685" s="203">
        <v>0</v>
      </c>
      <c r="AC685" s="203">
        <v>0</v>
      </c>
    </row>
    <row r="686" spans="17:29" x14ac:dyDescent="0.2">
      <c r="R686" s="7">
        <v>11590</v>
      </c>
      <c r="S686" s="7" t="s">
        <v>195</v>
      </c>
      <c r="V686" s="7">
        <v>36310000</v>
      </c>
      <c r="W686" s="7" t="s">
        <v>3514</v>
      </c>
      <c r="X686" s="203">
        <v>14</v>
      </c>
      <c r="Y686" s="203">
        <v>65</v>
      </c>
      <c r="Z686" s="203">
        <v>1</v>
      </c>
      <c r="AA686" s="203">
        <v>4</v>
      </c>
      <c r="AB686" s="203">
        <v>0</v>
      </c>
      <c r="AC686" s="203">
        <v>0</v>
      </c>
    </row>
    <row r="687" spans="17:29" x14ac:dyDescent="0.2">
      <c r="R687" s="7">
        <v>10714</v>
      </c>
      <c r="S687" s="7" t="s">
        <v>196</v>
      </c>
      <c r="V687" s="7">
        <v>33210000</v>
      </c>
      <c r="W687" s="7" t="s">
        <v>5466</v>
      </c>
      <c r="X687" s="203">
        <v>14</v>
      </c>
      <c r="Y687" s="203">
        <v>65</v>
      </c>
      <c r="Z687" s="203">
        <v>1</v>
      </c>
      <c r="AA687" s="203">
        <v>3</v>
      </c>
      <c r="AB687" s="203">
        <v>0</v>
      </c>
      <c r="AC687" s="203">
        <v>0</v>
      </c>
    </row>
    <row r="688" spans="17:29" x14ac:dyDescent="0.2">
      <c r="Q688" s="7">
        <v>6808</v>
      </c>
      <c r="R688" s="7">
        <v>14965</v>
      </c>
      <c r="S688" s="7" t="s">
        <v>488</v>
      </c>
      <c r="V688" s="7">
        <v>32060000</v>
      </c>
      <c r="W688" s="7" t="s">
        <v>3876</v>
      </c>
      <c r="X688" s="203">
        <v>14</v>
      </c>
      <c r="Y688" s="203">
        <v>65</v>
      </c>
      <c r="Z688" s="203">
        <v>1</v>
      </c>
      <c r="AA688" s="203">
        <v>2</v>
      </c>
      <c r="AB688" s="203">
        <v>0</v>
      </c>
      <c r="AC688" s="203">
        <v>0</v>
      </c>
    </row>
    <row r="689" spans="17:29" x14ac:dyDescent="0.2">
      <c r="R689" s="7">
        <v>10225</v>
      </c>
      <c r="S689" s="7" t="s">
        <v>892</v>
      </c>
      <c r="V689" s="7">
        <v>33140004</v>
      </c>
      <c r="W689" s="7" t="s">
        <v>5702</v>
      </c>
      <c r="X689" s="203">
        <v>14</v>
      </c>
      <c r="Y689" s="203">
        <v>65</v>
      </c>
      <c r="Z689" s="203">
        <v>1</v>
      </c>
      <c r="AA689" s="203">
        <v>3</v>
      </c>
      <c r="AB689" s="203">
        <v>0</v>
      </c>
      <c r="AC689" s="203">
        <v>0</v>
      </c>
    </row>
    <row r="690" spans="17:29" x14ac:dyDescent="0.2">
      <c r="Q690" s="7">
        <v>6781</v>
      </c>
      <c r="R690" s="7">
        <v>13328</v>
      </c>
      <c r="S690" s="7" t="s">
        <v>489</v>
      </c>
      <c r="V690" s="7">
        <v>33140003</v>
      </c>
      <c r="W690" s="7" t="s">
        <v>5703</v>
      </c>
      <c r="X690" s="203">
        <v>14</v>
      </c>
      <c r="Y690" s="203">
        <v>65</v>
      </c>
      <c r="Z690" s="203">
        <v>1</v>
      </c>
      <c r="AA690" s="203">
        <v>3</v>
      </c>
      <c r="AB690" s="203">
        <v>0</v>
      </c>
      <c r="AC690" s="203">
        <v>0</v>
      </c>
    </row>
    <row r="691" spans="17:29" x14ac:dyDescent="0.2">
      <c r="R691" s="7">
        <v>11600</v>
      </c>
      <c r="S691" s="7" t="s">
        <v>490</v>
      </c>
      <c r="V691" s="7">
        <v>33140002</v>
      </c>
      <c r="W691" s="7" t="s">
        <v>5704</v>
      </c>
      <c r="X691" s="203">
        <v>14</v>
      </c>
      <c r="Y691" s="203">
        <v>65</v>
      </c>
      <c r="Z691" s="203">
        <v>1</v>
      </c>
      <c r="AA691" s="203">
        <v>3</v>
      </c>
      <c r="AB691" s="203">
        <v>0</v>
      </c>
      <c r="AC691" s="203">
        <v>0</v>
      </c>
    </row>
    <row r="692" spans="17:29" x14ac:dyDescent="0.2">
      <c r="R692" s="7">
        <v>11592</v>
      </c>
      <c r="S692" s="7" t="s">
        <v>893</v>
      </c>
      <c r="V692" s="7">
        <v>33140001</v>
      </c>
      <c r="W692" s="7" t="s">
        <v>5705</v>
      </c>
      <c r="X692" s="203">
        <v>14</v>
      </c>
      <c r="Y692" s="203">
        <v>65</v>
      </c>
      <c r="Z692" s="203">
        <v>1</v>
      </c>
      <c r="AA692" s="203">
        <v>3</v>
      </c>
      <c r="AB692" s="203">
        <v>0</v>
      </c>
      <c r="AC692" s="203">
        <v>0</v>
      </c>
    </row>
    <row r="693" spans="17:29" x14ac:dyDescent="0.2">
      <c r="Q693" s="7">
        <v>5710</v>
      </c>
      <c r="R693" s="7">
        <v>14817</v>
      </c>
      <c r="S693" s="7" t="s">
        <v>491</v>
      </c>
      <c r="V693" s="7">
        <v>33140005</v>
      </c>
      <c r="W693" s="7" t="s">
        <v>5706</v>
      </c>
      <c r="X693" s="203">
        <v>14</v>
      </c>
      <c r="Y693" s="203">
        <v>65</v>
      </c>
      <c r="Z693" s="203">
        <v>1</v>
      </c>
      <c r="AA693" s="203">
        <v>3</v>
      </c>
      <c r="AB693" s="203">
        <v>0</v>
      </c>
      <c r="AC693" s="203">
        <v>0</v>
      </c>
    </row>
    <row r="694" spans="17:29" x14ac:dyDescent="0.2">
      <c r="Q694" s="7">
        <v>5251</v>
      </c>
      <c r="R694" s="7">
        <v>11594</v>
      </c>
      <c r="S694" s="7" t="s">
        <v>1345</v>
      </c>
      <c r="V694" s="7">
        <v>33140099</v>
      </c>
      <c r="W694" s="7" t="s">
        <v>3515</v>
      </c>
      <c r="X694" s="203">
        <v>14</v>
      </c>
      <c r="Y694" s="203">
        <v>65</v>
      </c>
      <c r="Z694" s="203">
        <v>1</v>
      </c>
      <c r="AA694" s="203">
        <v>3</v>
      </c>
      <c r="AB694" s="203">
        <v>0</v>
      </c>
      <c r="AC694" s="203">
        <v>0</v>
      </c>
    </row>
    <row r="695" spans="17:29" x14ac:dyDescent="0.2">
      <c r="R695" s="7">
        <v>16571</v>
      </c>
      <c r="S695" s="7" t="s">
        <v>4754</v>
      </c>
      <c r="V695" s="7">
        <v>48480000</v>
      </c>
      <c r="W695" s="7" t="s">
        <v>3516</v>
      </c>
      <c r="X695" s="203">
        <v>14</v>
      </c>
      <c r="Y695" s="203">
        <v>65</v>
      </c>
      <c r="Z695" s="203">
        <v>1</v>
      </c>
      <c r="AA695" s="203">
        <v>4</v>
      </c>
      <c r="AB695" s="203">
        <v>0</v>
      </c>
      <c r="AC695" s="203">
        <v>0</v>
      </c>
    </row>
    <row r="696" spans="17:29" x14ac:dyDescent="0.2">
      <c r="Q696" s="7">
        <v>6615</v>
      </c>
      <c r="R696" s="7">
        <v>11595</v>
      </c>
      <c r="S696" s="7" t="s">
        <v>492</v>
      </c>
      <c r="V696" s="7">
        <v>21610099</v>
      </c>
      <c r="W696" s="7" t="s">
        <v>5467</v>
      </c>
      <c r="X696" s="203">
        <v>14</v>
      </c>
      <c r="Y696" s="203">
        <v>65</v>
      </c>
      <c r="Z696" s="203">
        <v>1</v>
      </c>
      <c r="AA696" s="203">
        <v>4</v>
      </c>
      <c r="AB696" s="203">
        <v>0</v>
      </c>
      <c r="AC696" s="203">
        <v>0</v>
      </c>
    </row>
    <row r="697" spans="17:29" x14ac:dyDescent="0.2">
      <c r="Q697" s="7">
        <v>5236</v>
      </c>
      <c r="R697" s="7">
        <v>15512</v>
      </c>
      <c r="S697" s="7" t="s">
        <v>2218</v>
      </c>
      <c r="V697" s="7">
        <v>21610001</v>
      </c>
      <c r="W697" s="7" t="s">
        <v>5707</v>
      </c>
      <c r="X697" s="203">
        <v>14</v>
      </c>
      <c r="Y697" s="203">
        <v>65</v>
      </c>
      <c r="Z697" s="203">
        <v>1</v>
      </c>
      <c r="AA697" s="203">
        <v>4</v>
      </c>
      <c r="AB697" s="203">
        <v>0</v>
      </c>
      <c r="AC697" s="203">
        <v>0</v>
      </c>
    </row>
    <row r="698" spans="17:29" x14ac:dyDescent="0.2">
      <c r="Q698" s="7">
        <v>6152</v>
      </c>
      <c r="R698" s="7">
        <v>11596</v>
      </c>
      <c r="S698" s="7" t="s">
        <v>2219</v>
      </c>
      <c r="V698" s="7">
        <v>21610002</v>
      </c>
      <c r="W698" s="7" t="s">
        <v>5708</v>
      </c>
      <c r="X698" s="203">
        <v>14</v>
      </c>
      <c r="Y698" s="203">
        <v>65</v>
      </c>
      <c r="Z698" s="203">
        <v>1</v>
      </c>
      <c r="AA698" s="203">
        <v>4</v>
      </c>
      <c r="AB698" s="203">
        <v>0</v>
      </c>
      <c r="AC698" s="203">
        <v>0</v>
      </c>
    </row>
    <row r="699" spans="17:29" x14ac:dyDescent="0.2">
      <c r="Q699" s="7">
        <v>6616</v>
      </c>
      <c r="R699" s="7">
        <v>11597</v>
      </c>
      <c r="S699" s="7" t="s">
        <v>206</v>
      </c>
      <c r="V699" s="7">
        <v>29508001</v>
      </c>
      <c r="W699" s="7" t="s">
        <v>5468</v>
      </c>
      <c r="X699" s="203">
        <v>14</v>
      </c>
      <c r="Y699" s="203">
        <v>65</v>
      </c>
      <c r="Z699" s="203">
        <v>1</v>
      </c>
      <c r="AA699" s="203">
        <v>4</v>
      </c>
      <c r="AB699" s="203">
        <v>0</v>
      </c>
      <c r="AC699" s="203">
        <v>0</v>
      </c>
    </row>
    <row r="700" spans="17:29" x14ac:dyDescent="0.2">
      <c r="Q700" s="7">
        <v>6211</v>
      </c>
      <c r="R700" s="7">
        <v>11598</v>
      </c>
      <c r="S700" s="7" t="s">
        <v>207</v>
      </c>
      <c r="V700" s="7">
        <v>29508002</v>
      </c>
      <c r="W700" s="7" t="s">
        <v>5469</v>
      </c>
      <c r="X700" s="203">
        <v>14</v>
      </c>
      <c r="Y700" s="203">
        <v>65</v>
      </c>
      <c r="Z700" s="203">
        <v>1</v>
      </c>
      <c r="AA700" s="203">
        <v>4</v>
      </c>
      <c r="AB700" s="203">
        <v>0</v>
      </c>
      <c r="AC700" s="203">
        <v>0</v>
      </c>
    </row>
    <row r="701" spans="17:29" x14ac:dyDescent="0.2">
      <c r="Q701" s="7">
        <v>6617</v>
      </c>
      <c r="R701" s="7">
        <v>11599</v>
      </c>
      <c r="S701" s="7" t="s">
        <v>208</v>
      </c>
      <c r="V701" s="7">
        <v>29508000</v>
      </c>
      <c r="W701" s="7" t="s">
        <v>3717</v>
      </c>
      <c r="X701" s="203">
        <v>14</v>
      </c>
      <c r="Y701" s="203">
        <v>65</v>
      </c>
      <c r="Z701" s="203">
        <v>1</v>
      </c>
      <c r="AA701" s="203">
        <v>4</v>
      </c>
      <c r="AB701" s="203">
        <v>0</v>
      </c>
      <c r="AC701" s="203">
        <v>0</v>
      </c>
    </row>
    <row r="702" spans="17:29" x14ac:dyDescent="0.2">
      <c r="R702" s="7">
        <v>11619</v>
      </c>
      <c r="S702" s="7" t="s">
        <v>209</v>
      </c>
      <c r="V702" s="7">
        <v>33890000</v>
      </c>
      <c r="W702" s="7" t="s">
        <v>3517</v>
      </c>
      <c r="X702" s="203">
        <v>14</v>
      </c>
      <c r="Y702" s="203">
        <v>65</v>
      </c>
      <c r="Z702" s="203">
        <v>1</v>
      </c>
      <c r="AA702" s="203">
        <v>2</v>
      </c>
      <c r="AB702" s="203">
        <v>0</v>
      </c>
      <c r="AC702" s="203">
        <v>0</v>
      </c>
    </row>
    <row r="703" spans="17:29" x14ac:dyDescent="0.2">
      <c r="R703" s="7">
        <v>11644</v>
      </c>
      <c r="S703" s="7" t="s">
        <v>210</v>
      </c>
      <c r="V703" s="7">
        <v>33120001</v>
      </c>
      <c r="W703" s="7" t="s">
        <v>5470</v>
      </c>
      <c r="X703" s="203">
        <v>14</v>
      </c>
      <c r="Y703" s="203">
        <v>65</v>
      </c>
      <c r="Z703" s="203">
        <v>1</v>
      </c>
      <c r="AA703" s="203">
        <v>3</v>
      </c>
      <c r="AB703" s="203">
        <v>0</v>
      </c>
      <c r="AC703" s="203">
        <v>0</v>
      </c>
    </row>
    <row r="704" spans="17:29" x14ac:dyDescent="0.2">
      <c r="Q704" s="7">
        <v>5176</v>
      </c>
      <c r="R704" s="7">
        <v>11616</v>
      </c>
      <c r="S704" s="7" t="s">
        <v>211</v>
      </c>
      <c r="V704" s="7">
        <v>33120002</v>
      </c>
      <c r="W704" s="7" t="s">
        <v>5471</v>
      </c>
      <c r="X704" s="203">
        <v>14</v>
      </c>
      <c r="Y704" s="203">
        <v>65</v>
      </c>
      <c r="Z704" s="203">
        <v>1</v>
      </c>
      <c r="AA704" s="203">
        <v>3</v>
      </c>
      <c r="AB704" s="203">
        <v>0</v>
      </c>
      <c r="AC704" s="203">
        <v>0</v>
      </c>
    </row>
    <row r="705" spans="17:29" x14ac:dyDescent="0.2">
      <c r="R705" s="7">
        <v>16237</v>
      </c>
      <c r="S705" s="7" t="s">
        <v>4755</v>
      </c>
      <c r="V705" s="7">
        <v>33120000</v>
      </c>
      <c r="W705" s="7" t="s">
        <v>5709</v>
      </c>
      <c r="X705" s="203">
        <v>14</v>
      </c>
      <c r="Y705" s="203">
        <v>65</v>
      </c>
      <c r="Z705" s="203">
        <v>1</v>
      </c>
      <c r="AA705" s="203">
        <v>3</v>
      </c>
      <c r="AB705" s="203">
        <v>0</v>
      </c>
      <c r="AC705" s="203">
        <v>0</v>
      </c>
    </row>
    <row r="706" spans="17:29" x14ac:dyDescent="0.2">
      <c r="R706" s="7">
        <v>11637</v>
      </c>
      <c r="S706" s="7" t="s">
        <v>212</v>
      </c>
      <c r="V706" s="7">
        <v>33530000</v>
      </c>
      <c r="W706" s="7" t="s">
        <v>3877</v>
      </c>
      <c r="X706" s="203">
        <v>14</v>
      </c>
      <c r="Y706" s="203">
        <v>65</v>
      </c>
      <c r="Z706" s="203">
        <v>1</v>
      </c>
      <c r="AA706" s="203">
        <v>3</v>
      </c>
      <c r="AB706" s="203">
        <v>0</v>
      </c>
      <c r="AC706" s="203">
        <v>0</v>
      </c>
    </row>
    <row r="707" spans="17:29" x14ac:dyDescent="0.2">
      <c r="R707" s="7">
        <v>11638</v>
      </c>
      <c r="S707" s="7" t="s">
        <v>213</v>
      </c>
      <c r="V707" s="7">
        <v>25120000</v>
      </c>
      <c r="W707" s="7" t="s">
        <v>3721</v>
      </c>
      <c r="X707" s="203">
        <v>14</v>
      </c>
      <c r="Y707" s="203">
        <v>65</v>
      </c>
      <c r="Z707" s="203">
        <v>1</v>
      </c>
      <c r="AA707" s="203">
        <v>2</v>
      </c>
      <c r="AB707" s="203">
        <v>0</v>
      </c>
      <c r="AC707" s="203">
        <v>0</v>
      </c>
    </row>
    <row r="708" spans="17:29" x14ac:dyDescent="0.2">
      <c r="Q708" s="7">
        <v>5711</v>
      </c>
      <c r="R708" s="7">
        <v>14799</v>
      </c>
      <c r="S708" s="7" t="s">
        <v>214</v>
      </c>
      <c r="V708" s="7">
        <v>33156000</v>
      </c>
      <c r="W708" s="7" t="s">
        <v>5710</v>
      </c>
      <c r="X708" s="203">
        <v>14</v>
      </c>
      <c r="Y708" s="203">
        <v>65</v>
      </c>
      <c r="Z708" s="203">
        <v>1</v>
      </c>
      <c r="AA708" s="203">
        <v>2</v>
      </c>
      <c r="AB708" s="203">
        <v>0</v>
      </c>
      <c r="AC708" s="203">
        <v>0</v>
      </c>
    </row>
    <row r="709" spans="17:29" x14ac:dyDescent="0.2">
      <c r="R709" s="7">
        <v>11640</v>
      </c>
      <c r="S709" s="7" t="s">
        <v>894</v>
      </c>
      <c r="V709" s="7">
        <v>16510000</v>
      </c>
      <c r="W709" s="7" t="s">
        <v>1525</v>
      </c>
      <c r="X709" s="203">
        <v>14</v>
      </c>
      <c r="Y709" s="203">
        <v>65</v>
      </c>
      <c r="Z709" s="203">
        <v>1</v>
      </c>
      <c r="AA709" s="203">
        <v>2</v>
      </c>
      <c r="AB709" s="203">
        <v>0</v>
      </c>
      <c r="AC709" s="203">
        <v>0</v>
      </c>
    </row>
    <row r="710" spans="17:29" x14ac:dyDescent="0.2">
      <c r="R710" s="7">
        <v>16144</v>
      </c>
      <c r="S710" s="7" t="s">
        <v>4756</v>
      </c>
      <c r="V710" s="7">
        <v>33166000</v>
      </c>
      <c r="W710" s="7" t="s">
        <v>5711</v>
      </c>
      <c r="X710" s="203">
        <v>14</v>
      </c>
      <c r="Y710" s="203">
        <v>65</v>
      </c>
      <c r="Z710" s="203">
        <v>1</v>
      </c>
      <c r="AA710" s="203">
        <v>2</v>
      </c>
      <c r="AB710" s="203">
        <v>0</v>
      </c>
      <c r="AC710" s="203">
        <v>0</v>
      </c>
    </row>
    <row r="711" spans="17:29" x14ac:dyDescent="0.2">
      <c r="Q711" s="7">
        <v>5554</v>
      </c>
      <c r="R711" s="7">
        <v>14798</v>
      </c>
      <c r="S711" s="7" t="s">
        <v>215</v>
      </c>
      <c r="V711" s="7">
        <v>25121000</v>
      </c>
      <c r="W711" s="7" t="s">
        <v>5712</v>
      </c>
      <c r="X711" s="203">
        <v>14</v>
      </c>
      <c r="Y711" s="203">
        <v>65</v>
      </c>
      <c r="Z711" s="203">
        <v>1</v>
      </c>
      <c r="AA711" s="203">
        <v>2</v>
      </c>
      <c r="AB711" s="203">
        <v>0</v>
      </c>
      <c r="AC711" s="203">
        <v>0</v>
      </c>
    </row>
    <row r="712" spans="17:29" x14ac:dyDescent="0.2">
      <c r="Q712" s="7">
        <v>6618</v>
      </c>
      <c r="R712" s="7">
        <v>11651</v>
      </c>
      <c r="S712" s="7" t="s">
        <v>216</v>
      </c>
      <c r="V712" s="7">
        <v>29010000</v>
      </c>
      <c r="W712" s="7" t="s">
        <v>3518</v>
      </c>
      <c r="X712" s="203">
        <v>14</v>
      </c>
      <c r="Y712" s="203">
        <v>65</v>
      </c>
      <c r="Z712" s="203">
        <v>1</v>
      </c>
      <c r="AA712" s="203">
        <v>2</v>
      </c>
      <c r="AB712" s="203">
        <v>0</v>
      </c>
      <c r="AC712" s="203">
        <v>0</v>
      </c>
    </row>
    <row r="713" spans="17:29" x14ac:dyDescent="0.2">
      <c r="R713" s="7">
        <v>11643</v>
      </c>
      <c r="S713" s="7" t="s">
        <v>217</v>
      </c>
      <c r="V713" s="7">
        <v>29520000</v>
      </c>
      <c r="W713" s="7" t="s">
        <v>5472</v>
      </c>
      <c r="X713" s="203">
        <v>14</v>
      </c>
      <c r="Y713" s="203">
        <v>65</v>
      </c>
      <c r="Z713" s="203">
        <v>1</v>
      </c>
      <c r="AA713" s="203">
        <v>2</v>
      </c>
      <c r="AB713" s="203">
        <v>0</v>
      </c>
      <c r="AC713" s="203">
        <v>0</v>
      </c>
    </row>
    <row r="714" spans="17:29" x14ac:dyDescent="0.2">
      <c r="R714" s="7">
        <v>16516</v>
      </c>
      <c r="S714" s="7" t="s">
        <v>4757</v>
      </c>
      <c r="V714" s="7">
        <v>29911000</v>
      </c>
      <c r="W714" s="7" t="s">
        <v>5713</v>
      </c>
      <c r="X714" s="203">
        <v>14</v>
      </c>
      <c r="Y714" s="203">
        <v>65</v>
      </c>
      <c r="Z714" s="203">
        <v>1</v>
      </c>
      <c r="AA714" s="203">
        <v>2</v>
      </c>
      <c r="AB714" s="203">
        <v>0</v>
      </c>
      <c r="AC714" s="203">
        <v>0</v>
      </c>
    </row>
    <row r="715" spans="17:29" x14ac:dyDescent="0.2">
      <c r="R715" s="7">
        <v>11236</v>
      </c>
      <c r="S715" s="7" t="s">
        <v>895</v>
      </c>
      <c r="V715" s="7">
        <v>33196000</v>
      </c>
      <c r="W715" s="7" t="s">
        <v>5714</v>
      </c>
      <c r="X715" s="203">
        <v>14</v>
      </c>
      <c r="Y715" s="203">
        <v>65</v>
      </c>
      <c r="Z715" s="203">
        <v>1</v>
      </c>
      <c r="AA715" s="203">
        <v>2</v>
      </c>
      <c r="AB715" s="203">
        <v>0</v>
      </c>
      <c r="AC715" s="203">
        <v>0</v>
      </c>
    </row>
    <row r="716" spans="17:29" x14ac:dyDescent="0.2">
      <c r="Q716" s="7">
        <v>3881</v>
      </c>
      <c r="R716" s="7">
        <v>16025</v>
      </c>
      <c r="S716" s="7" t="s">
        <v>218</v>
      </c>
      <c r="V716" s="7">
        <v>33261000</v>
      </c>
      <c r="W716" s="7" t="s">
        <v>5715</v>
      </c>
      <c r="X716" s="203">
        <v>14</v>
      </c>
      <c r="Y716" s="203">
        <v>65</v>
      </c>
      <c r="Z716" s="203">
        <v>1</v>
      </c>
      <c r="AA716" s="203">
        <v>2</v>
      </c>
      <c r="AB716" s="203">
        <v>0</v>
      </c>
      <c r="AC716" s="203">
        <v>0</v>
      </c>
    </row>
    <row r="717" spans="17:29" x14ac:dyDescent="0.2">
      <c r="Q717" s="7">
        <v>6023</v>
      </c>
      <c r="R717" s="7">
        <v>11635</v>
      </c>
      <c r="S717" s="7" t="s">
        <v>219</v>
      </c>
      <c r="V717" s="7">
        <v>15045000</v>
      </c>
      <c r="W717" s="7" t="s">
        <v>5716</v>
      </c>
      <c r="X717" s="203">
        <v>14</v>
      </c>
      <c r="Y717" s="203">
        <v>65</v>
      </c>
      <c r="Z717" s="203">
        <v>1</v>
      </c>
      <c r="AA717" s="203">
        <v>2</v>
      </c>
      <c r="AB717" s="203">
        <v>0</v>
      </c>
      <c r="AC717" s="203">
        <v>0</v>
      </c>
    </row>
    <row r="718" spans="17:29" x14ac:dyDescent="0.2">
      <c r="R718" s="7">
        <v>11645</v>
      </c>
      <c r="S718" s="7" t="s">
        <v>220</v>
      </c>
      <c r="V718" s="7">
        <v>19125000</v>
      </c>
      <c r="W718" s="7" t="s">
        <v>3878</v>
      </c>
      <c r="X718" s="203">
        <v>14</v>
      </c>
      <c r="Y718" s="203">
        <v>65</v>
      </c>
      <c r="Z718" s="203">
        <v>1</v>
      </c>
      <c r="AA718" s="203">
        <v>2</v>
      </c>
      <c r="AB718" s="203">
        <v>0</v>
      </c>
      <c r="AC718" s="203">
        <v>0</v>
      </c>
    </row>
    <row r="719" spans="17:29" x14ac:dyDescent="0.2">
      <c r="R719" s="7">
        <v>16381</v>
      </c>
      <c r="S719" s="7" t="s">
        <v>4758</v>
      </c>
      <c r="V719" s="7">
        <v>40411000</v>
      </c>
      <c r="W719" s="7" t="s">
        <v>5717</v>
      </c>
      <c r="X719" s="203">
        <v>14</v>
      </c>
      <c r="Y719" s="203">
        <v>65</v>
      </c>
      <c r="Z719" s="203">
        <v>1</v>
      </c>
      <c r="AA719" s="203">
        <v>3</v>
      </c>
      <c r="AB719" s="203">
        <v>0</v>
      </c>
      <c r="AC719" s="203">
        <v>0</v>
      </c>
    </row>
    <row r="720" spans="17:29" x14ac:dyDescent="0.2">
      <c r="Q720" s="7">
        <v>5712</v>
      </c>
      <c r="R720" s="7">
        <v>14794</v>
      </c>
      <c r="S720" s="7" t="s">
        <v>221</v>
      </c>
      <c r="V720" s="7">
        <v>14110006</v>
      </c>
      <c r="W720" s="7" t="s">
        <v>5718</v>
      </c>
      <c r="X720" s="203">
        <v>14</v>
      </c>
      <c r="Y720" s="203">
        <v>65</v>
      </c>
      <c r="Z720" s="203">
        <v>1</v>
      </c>
      <c r="AA720" s="203">
        <v>3</v>
      </c>
      <c r="AB720" s="203">
        <v>0</v>
      </c>
      <c r="AC720" s="203">
        <v>0</v>
      </c>
    </row>
    <row r="721" spans="17:29" x14ac:dyDescent="0.2">
      <c r="R721" s="7">
        <v>10986</v>
      </c>
      <c r="S721" s="7" t="s">
        <v>1141</v>
      </c>
      <c r="V721" s="7">
        <v>14110003</v>
      </c>
      <c r="W721" s="7" t="s">
        <v>5719</v>
      </c>
      <c r="X721" s="203">
        <v>14</v>
      </c>
      <c r="Y721" s="203">
        <v>65</v>
      </c>
      <c r="Z721" s="203">
        <v>1</v>
      </c>
      <c r="AA721" s="203">
        <v>3</v>
      </c>
      <c r="AB721" s="203">
        <v>0</v>
      </c>
      <c r="AC721" s="203">
        <v>0</v>
      </c>
    </row>
    <row r="722" spans="17:29" x14ac:dyDescent="0.2">
      <c r="Q722" s="7">
        <v>5404</v>
      </c>
      <c r="R722" s="7">
        <v>14793</v>
      </c>
      <c r="S722" s="7" t="s">
        <v>1142</v>
      </c>
      <c r="V722" s="7">
        <v>14110002</v>
      </c>
      <c r="W722" s="7" t="s">
        <v>5473</v>
      </c>
      <c r="X722" s="203">
        <v>14</v>
      </c>
      <c r="Y722" s="203">
        <v>65</v>
      </c>
      <c r="Z722" s="203">
        <v>1</v>
      </c>
      <c r="AA722" s="203">
        <v>3</v>
      </c>
      <c r="AB722" s="203">
        <v>0</v>
      </c>
      <c r="AC722" s="203">
        <v>0</v>
      </c>
    </row>
    <row r="723" spans="17:29" x14ac:dyDescent="0.2">
      <c r="Q723" s="7">
        <v>2129</v>
      </c>
      <c r="R723" s="7">
        <v>15481</v>
      </c>
      <c r="S723" s="7" t="s">
        <v>1143</v>
      </c>
      <c r="V723" s="7">
        <v>14110005</v>
      </c>
      <c r="W723" s="7" t="s">
        <v>5720</v>
      </c>
      <c r="X723" s="203">
        <v>14</v>
      </c>
      <c r="Y723" s="203">
        <v>65</v>
      </c>
      <c r="Z723" s="203">
        <v>1</v>
      </c>
      <c r="AA723" s="203">
        <v>3</v>
      </c>
      <c r="AB723" s="203">
        <v>0</v>
      </c>
      <c r="AC723" s="203">
        <v>0</v>
      </c>
    </row>
    <row r="724" spans="17:29" x14ac:dyDescent="0.2">
      <c r="Q724" s="7">
        <v>687</v>
      </c>
      <c r="R724" s="7">
        <v>15210</v>
      </c>
      <c r="S724" s="7" t="s">
        <v>1365</v>
      </c>
      <c r="V724" s="7">
        <v>14110001</v>
      </c>
      <c r="W724" s="7" t="s">
        <v>5474</v>
      </c>
      <c r="X724" s="203">
        <v>14</v>
      </c>
      <c r="Y724" s="203">
        <v>65</v>
      </c>
      <c r="Z724" s="203">
        <v>1</v>
      </c>
      <c r="AA724" s="203">
        <v>3</v>
      </c>
      <c r="AB724" s="203">
        <v>0</v>
      </c>
      <c r="AC724" s="203">
        <v>0</v>
      </c>
    </row>
    <row r="725" spans="17:29" x14ac:dyDescent="0.2">
      <c r="R725" s="7">
        <v>11649</v>
      </c>
      <c r="S725" s="7" t="s">
        <v>1366</v>
      </c>
      <c r="V725" s="7">
        <v>14110004</v>
      </c>
      <c r="W725" s="7" t="s">
        <v>5475</v>
      </c>
      <c r="X725" s="203">
        <v>14</v>
      </c>
      <c r="Y725" s="203">
        <v>65</v>
      </c>
      <c r="Z725" s="203">
        <v>1</v>
      </c>
      <c r="AA725" s="203">
        <v>3</v>
      </c>
      <c r="AB725" s="203">
        <v>0</v>
      </c>
      <c r="AC725" s="203">
        <v>0</v>
      </c>
    </row>
    <row r="726" spans="17:29" x14ac:dyDescent="0.2">
      <c r="Q726" s="7">
        <v>5785</v>
      </c>
      <c r="R726" s="7">
        <v>14792</v>
      </c>
      <c r="S726" s="7" t="s">
        <v>1367</v>
      </c>
      <c r="V726" s="7">
        <v>14110099</v>
      </c>
      <c r="W726" s="7" t="s">
        <v>4292</v>
      </c>
      <c r="X726" s="203">
        <v>14</v>
      </c>
      <c r="Y726" s="203">
        <v>65</v>
      </c>
      <c r="Z726" s="203">
        <v>1</v>
      </c>
      <c r="AA726" s="203">
        <v>3</v>
      </c>
      <c r="AB726" s="203">
        <v>0</v>
      </c>
      <c r="AC726" s="203">
        <v>0</v>
      </c>
    </row>
    <row r="727" spans="17:29" x14ac:dyDescent="0.2">
      <c r="Q727" s="7">
        <v>5555</v>
      </c>
      <c r="R727" s="7">
        <v>14804</v>
      </c>
      <c r="S727" s="7" t="s">
        <v>1368</v>
      </c>
      <c r="V727" s="7">
        <v>36331000</v>
      </c>
      <c r="W727" s="7" t="s">
        <v>4507</v>
      </c>
      <c r="X727" s="203">
        <v>14</v>
      </c>
      <c r="Y727" s="203">
        <v>65</v>
      </c>
      <c r="Z727" s="203">
        <v>1</v>
      </c>
      <c r="AA727" s="203">
        <v>4</v>
      </c>
      <c r="AB727" s="203">
        <v>0</v>
      </c>
      <c r="AC727" s="203">
        <v>0</v>
      </c>
    </row>
    <row r="728" spans="17:29" x14ac:dyDescent="0.2">
      <c r="Q728" s="7">
        <v>5816</v>
      </c>
      <c r="R728" s="7">
        <v>14805</v>
      </c>
      <c r="S728" s="7" t="s">
        <v>2038</v>
      </c>
      <c r="V728" s="7">
        <v>36333000</v>
      </c>
      <c r="W728" s="7" t="s">
        <v>4508</v>
      </c>
      <c r="X728" s="203">
        <v>14</v>
      </c>
      <c r="Y728" s="203">
        <v>65</v>
      </c>
      <c r="Z728" s="203">
        <v>1</v>
      </c>
      <c r="AA728" s="203">
        <v>4</v>
      </c>
      <c r="AB728" s="203">
        <v>0</v>
      </c>
      <c r="AC728" s="203">
        <v>0</v>
      </c>
    </row>
    <row r="729" spans="17:29" x14ac:dyDescent="0.2">
      <c r="R729" s="7">
        <v>11642</v>
      </c>
      <c r="S729" s="7" t="s">
        <v>699</v>
      </c>
      <c r="V729" s="7">
        <v>36332000</v>
      </c>
      <c r="W729" s="7" t="s">
        <v>4509</v>
      </c>
      <c r="X729" s="203">
        <v>14</v>
      </c>
      <c r="Y729" s="203">
        <v>65</v>
      </c>
      <c r="Z729" s="203">
        <v>1</v>
      </c>
      <c r="AA729" s="203">
        <v>4</v>
      </c>
      <c r="AB729" s="203">
        <v>0</v>
      </c>
      <c r="AC729" s="203">
        <v>0</v>
      </c>
    </row>
    <row r="730" spans="17:29" x14ac:dyDescent="0.2">
      <c r="R730" s="7">
        <v>11620</v>
      </c>
      <c r="S730" s="7" t="s">
        <v>896</v>
      </c>
      <c r="V730" s="7">
        <v>28830000</v>
      </c>
      <c r="W730" s="7" t="s">
        <v>3879</v>
      </c>
      <c r="X730" s="203">
        <v>14</v>
      </c>
      <c r="Y730" s="203">
        <v>65</v>
      </c>
      <c r="Z730" s="203">
        <v>1</v>
      </c>
      <c r="AA730" s="203">
        <v>4</v>
      </c>
      <c r="AB730" s="203">
        <v>0</v>
      </c>
      <c r="AC730" s="203">
        <v>0</v>
      </c>
    </row>
    <row r="731" spans="17:29" x14ac:dyDescent="0.2">
      <c r="Q731" s="7">
        <v>431</v>
      </c>
      <c r="R731" s="7">
        <v>15082</v>
      </c>
      <c r="S731" s="7" t="s">
        <v>700</v>
      </c>
      <c r="V731" s="7">
        <v>31700000</v>
      </c>
      <c r="W731" s="7" t="s">
        <v>5476</v>
      </c>
      <c r="X731" s="203">
        <v>14</v>
      </c>
      <c r="Y731" s="203">
        <v>65</v>
      </c>
      <c r="Z731" s="203">
        <v>1</v>
      </c>
      <c r="AA731" s="203">
        <v>4</v>
      </c>
      <c r="AB731" s="203">
        <v>0</v>
      </c>
      <c r="AC731" s="203">
        <v>0</v>
      </c>
    </row>
    <row r="732" spans="17:29" x14ac:dyDescent="0.2">
      <c r="R732" s="7">
        <v>11622</v>
      </c>
      <c r="S732" s="7" t="s">
        <v>701</v>
      </c>
      <c r="V732" s="7">
        <v>43055000</v>
      </c>
      <c r="W732" s="7" t="s">
        <v>3880</v>
      </c>
      <c r="X732" s="203">
        <v>14</v>
      </c>
      <c r="Y732" s="203">
        <v>65</v>
      </c>
      <c r="Z732" s="203">
        <v>1</v>
      </c>
      <c r="AA732" s="203">
        <v>3</v>
      </c>
      <c r="AB732" s="203">
        <v>0</v>
      </c>
      <c r="AC732" s="203">
        <v>0</v>
      </c>
    </row>
    <row r="733" spans="17:29" x14ac:dyDescent="0.2">
      <c r="R733" s="7">
        <v>11623</v>
      </c>
      <c r="S733" s="7" t="s">
        <v>897</v>
      </c>
      <c r="V733" s="7">
        <v>50260000</v>
      </c>
      <c r="W733" s="7" t="s">
        <v>3881</v>
      </c>
      <c r="X733" s="203">
        <v>14</v>
      </c>
      <c r="Y733" s="203">
        <v>65</v>
      </c>
      <c r="Z733" s="203">
        <v>1</v>
      </c>
      <c r="AA733" s="203">
        <v>3</v>
      </c>
      <c r="AB733" s="203">
        <v>0</v>
      </c>
      <c r="AC733" s="203">
        <v>0</v>
      </c>
    </row>
    <row r="734" spans="17:29" x14ac:dyDescent="0.2">
      <c r="R734" s="7">
        <v>11624</v>
      </c>
      <c r="S734" s="7" t="s">
        <v>898</v>
      </c>
      <c r="V734" s="7">
        <v>48210000</v>
      </c>
      <c r="W734" s="7" t="s">
        <v>4179</v>
      </c>
      <c r="X734" s="203">
        <v>14</v>
      </c>
      <c r="Y734" s="203">
        <v>65</v>
      </c>
      <c r="Z734" s="203">
        <v>1</v>
      </c>
      <c r="AA734" s="203">
        <v>4</v>
      </c>
      <c r="AB734" s="203">
        <v>0</v>
      </c>
      <c r="AC734" s="203">
        <v>0</v>
      </c>
    </row>
    <row r="735" spans="17:29" x14ac:dyDescent="0.2">
      <c r="Q735" s="7">
        <v>2183</v>
      </c>
      <c r="R735" s="7">
        <v>15692</v>
      </c>
      <c r="S735" s="7" t="s">
        <v>702</v>
      </c>
      <c r="V735" s="7">
        <v>19210000</v>
      </c>
      <c r="W735" s="7" t="s">
        <v>4180</v>
      </c>
      <c r="X735" s="203">
        <v>14</v>
      </c>
      <c r="Y735" s="203">
        <v>65</v>
      </c>
      <c r="Z735" s="203">
        <v>1</v>
      </c>
      <c r="AA735" s="203">
        <v>3</v>
      </c>
      <c r="AB735" s="203">
        <v>0</v>
      </c>
      <c r="AC735" s="203">
        <v>0</v>
      </c>
    </row>
    <row r="736" spans="17:29" x14ac:dyDescent="0.2">
      <c r="Q736" s="7">
        <v>432</v>
      </c>
      <c r="R736" s="7">
        <v>15083</v>
      </c>
      <c r="S736" s="7" t="s">
        <v>703</v>
      </c>
      <c r="V736" s="7">
        <v>48310000</v>
      </c>
      <c r="W736" s="7" t="s">
        <v>4181</v>
      </c>
      <c r="X736" s="203">
        <v>14</v>
      </c>
      <c r="Y736" s="203">
        <v>65</v>
      </c>
      <c r="Z736" s="203">
        <v>1</v>
      </c>
      <c r="AA736" s="203">
        <v>4</v>
      </c>
      <c r="AB736" s="203">
        <v>0</v>
      </c>
      <c r="AC736" s="203">
        <v>0</v>
      </c>
    </row>
    <row r="737" spans="17:29" x14ac:dyDescent="0.2">
      <c r="R737" s="7">
        <v>11634</v>
      </c>
      <c r="S737" s="7" t="s">
        <v>899</v>
      </c>
      <c r="V737" s="7">
        <v>26610000</v>
      </c>
      <c r="W737" s="7" t="s">
        <v>4182</v>
      </c>
      <c r="X737" s="203">
        <v>14</v>
      </c>
      <c r="Y737" s="203">
        <v>65</v>
      </c>
      <c r="Z737" s="203">
        <v>1</v>
      </c>
      <c r="AA737" s="203">
        <v>4</v>
      </c>
      <c r="AB737" s="203">
        <v>0</v>
      </c>
      <c r="AC737" s="203">
        <v>0</v>
      </c>
    </row>
    <row r="738" spans="17:29" x14ac:dyDescent="0.2">
      <c r="Q738" s="7">
        <v>6451</v>
      </c>
      <c r="R738" s="7">
        <v>16105</v>
      </c>
      <c r="S738" s="7" t="s">
        <v>704</v>
      </c>
      <c r="V738" s="7">
        <v>50900300</v>
      </c>
      <c r="W738" s="7" t="s">
        <v>4077</v>
      </c>
      <c r="X738" s="203">
        <v>14</v>
      </c>
      <c r="Y738" s="203">
        <v>65</v>
      </c>
      <c r="Z738" s="203">
        <v>1</v>
      </c>
      <c r="AA738" s="203">
        <v>4</v>
      </c>
      <c r="AB738" s="203">
        <v>0</v>
      </c>
      <c r="AC738" s="203">
        <v>99</v>
      </c>
    </row>
    <row r="739" spans="17:29" x14ac:dyDescent="0.2">
      <c r="Q739" s="7">
        <v>6782</v>
      </c>
      <c r="R739" s="7">
        <v>13329</v>
      </c>
      <c r="S739" s="7" t="s">
        <v>1151</v>
      </c>
      <c r="V739" s="7">
        <v>27960000</v>
      </c>
      <c r="W739" s="7" t="s">
        <v>4078</v>
      </c>
      <c r="X739" s="203">
        <v>14</v>
      </c>
      <c r="Y739" s="203">
        <v>65</v>
      </c>
      <c r="Z739" s="203">
        <v>1</v>
      </c>
      <c r="AA739" s="203">
        <v>4</v>
      </c>
      <c r="AB739" s="203">
        <v>0</v>
      </c>
      <c r="AC739" s="203">
        <v>0</v>
      </c>
    </row>
    <row r="740" spans="17:29" x14ac:dyDescent="0.2">
      <c r="R740" s="7">
        <v>11629</v>
      </c>
      <c r="S740" s="7" t="s">
        <v>900</v>
      </c>
      <c r="V740" s="7">
        <v>32210000</v>
      </c>
      <c r="W740" s="7" t="s">
        <v>5721</v>
      </c>
      <c r="X740" s="203">
        <v>14</v>
      </c>
      <c r="Y740" s="203">
        <v>65</v>
      </c>
      <c r="Z740" s="203">
        <v>1</v>
      </c>
      <c r="AA740" s="203">
        <v>4</v>
      </c>
      <c r="AB740" s="203">
        <v>0</v>
      </c>
      <c r="AC740" s="203">
        <v>0</v>
      </c>
    </row>
    <row r="741" spans="17:29" x14ac:dyDescent="0.2">
      <c r="R741" s="7">
        <v>14127</v>
      </c>
      <c r="S741" s="7" t="s">
        <v>1152</v>
      </c>
      <c r="V741" s="7">
        <v>26141000</v>
      </c>
      <c r="W741" s="7" t="s">
        <v>5722</v>
      </c>
      <c r="X741" s="203">
        <v>16</v>
      </c>
      <c r="Y741" s="203">
        <v>65</v>
      </c>
      <c r="Z741" s="203">
        <v>1</v>
      </c>
      <c r="AA741" s="203">
        <v>3</v>
      </c>
      <c r="AB741" s="203">
        <v>0</v>
      </c>
      <c r="AC741" s="203">
        <v>0</v>
      </c>
    </row>
    <row r="742" spans="17:29" x14ac:dyDescent="0.2">
      <c r="R742" s="7">
        <v>11630</v>
      </c>
      <c r="S742" s="7" t="s">
        <v>1153</v>
      </c>
      <c r="V742" s="7">
        <v>42281000</v>
      </c>
      <c r="W742" s="7" t="s">
        <v>5723</v>
      </c>
      <c r="X742" s="203">
        <v>15</v>
      </c>
      <c r="Y742" s="203">
        <v>65</v>
      </c>
      <c r="Z742" s="203">
        <v>1</v>
      </c>
      <c r="AA742" s="203">
        <v>3</v>
      </c>
      <c r="AB742" s="203">
        <v>0</v>
      </c>
      <c r="AC742" s="203">
        <v>0</v>
      </c>
    </row>
    <row r="743" spans="17:29" x14ac:dyDescent="0.2">
      <c r="R743" s="7">
        <v>11631</v>
      </c>
      <c r="S743" s="7" t="s">
        <v>901</v>
      </c>
      <c r="V743" s="7">
        <v>42280000</v>
      </c>
      <c r="W743" s="7" t="s">
        <v>5724</v>
      </c>
      <c r="X743" s="203">
        <v>14</v>
      </c>
      <c r="Y743" s="203">
        <v>65</v>
      </c>
      <c r="Z743" s="203">
        <v>1</v>
      </c>
      <c r="AA743" s="203">
        <v>3</v>
      </c>
      <c r="AB743" s="203">
        <v>0</v>
      </c>
      <c r="AC743" s="203">
        <v>0</v>
      </c>
    </row>
    <row r="744" spans="17:29" x14ac:dyDescent="0.2">
      <c r="Q744" s="7">
        <v>5883</v>
      </c>
      <c r="R744" s="7">
        <v>14802</v>
      </c>
      <c r="S744" s="7" t="s">
        <v>1154</v>
      </c>
      <c r="V744" s="7">
        <v>42270000</v>
      </c>
      <c r="W744" s="7" t="s">
        <v>4079</v>
      </c>
      <c r="X744" s="203">
        <v>14</v>
      </c>
      <c r="Y744" s="203">
        <v>65</v>
      </c>
      <c r="Z744" s="203">
        <v>1</v>
      </c>
      <c r="AA744" s="203">
        <v>3</v>
      </c>
      <c r="AB744" s="203">
        <v>0</v>
      </c>
      <c r="AC744" s="203">
        <v>0</v>
      </c>
    </row>
    <row r="745" spans="17:29" x14ac:dyDescent="0.2">
      <c r="R745" s="7">
        <v>11633</v>
      </c>
      <c r="S745" s="7" t="s">
        <v>1155</v>
      </c>
      <c r="V745" s="7">
        <v>19220000</v>
      </c>
      <c r="W745" s="7" t="s">
        <v>5725</v>
      </c>
      <c r="X745" s="203">
        <v>14</v>
      </c>
      <c r="Y745" s="203">
        <v>65</v>
      </c>
      <c r="Z745" s="203">
        <v>1</v>
      </c>
      <c r="AA745" s="203">
        <v>3</v>
      </c>
      <c r="AB745" s="203">
        <v>0</v>
      </c>
      <c r="AC745" s="203">
        <v>0</v>
      </c>
    </row>
    <row r="746" spans="17:29" x14ac:dyDescent="0.2">
      <c r="Q746" s="7">
        <v>6619</v>
      </c>
      <c r="R746" s="7">
        <v>11569</v>
      </c>
      <c r="S746" s="7" t="s">
        <v>1161</v>
      </c>
      <c r="V746" s="7">
        <v>38351000</v>
      </c>
      <c r="W746" s="7" t="s">
        <v>4294</v>
      </c>
      <c r="X746" s="203">
        <v>14</v>
      </c>
      <c r="Y746" s="203">
        <v>65</v>
      </c>
      <c r="Z746" s="203">
        <v>1</v>
      </c>
      <c r="AA746" s="203">
        <v>4</v>
      </c>
      <c r="AB746" s="203">
        <v>0</v>
      </c>
      <c r="AC746" s="203">
        <v>0</v>
      </c>
    </row>
    <row r="747" spans="17:29" x14ac:dyDescent="0.2">
      <c r="R747" s="7">
        <v>16559</v>
      </c>
      <c r="S747" s="7" t="s">
        <v>4759</v>
      </c>
      <c r="V747" s="7">
        <v>21320013</v>
      </c>
      <c r="W747" s="7" t="s">
        <v>5477</v>
      </c>
      <c r="X747" s="203">
        <v>14</v>
      </c>
      <c r="Y747" s="203">
        <v>65</v>
      </c>
      <c r="Z747" s="203">
        <v>1</v>
      </c>
      <c r="AA747" s="203">
        <v>3</v>
      </c>
      <c r="AB747" s="203">
        <v>0</v>
      </c>
      <c r="AC747" s="203">
        <v>0</v>
      </c>
    </row>
    <row r="748" spans="17:29" x14ac:dyDescent="0.2">
      <c r="Q748" s="7">
        <v>5884</v>
      </c>
      <c r="R748" s="7">
        <v>14833</v>
      </c>
      <c r="S748" s="7" t="s">
        <v>1162</v>
      </c>
      <c r="V748" s="7">
        <v>21320012</v>
      </c>
      <c r="W748" s="7" t="s">
        <v>5478</v>
      </c>
      <c r="X748" s="203">
        <v>14</v>
      </c>
      <c r="Y748" s="203">
        <v>65</v>
      </c>
      <c r="Z748" s="203">
        <v>1</v>
      </c>
      <c r="AA748" s="203">
        <v>3</v>
      </c>
      <c r="AB748" s="203">
        <v>0</v>
      </c>
      <c r="AC748" s="203">
        <v>0</v>
      </c>
    </row>
    <row r="749" spans="17:29" x14ac:dyDescent="0.2">
      <c r="Q749" s="7">
        <v>6408</v>
      </c>
      <c r="R749" s="7">
        <v>16091</v>
      </c>
      <c r="S749" s="7" t="s">
        <v>1157</v>
      </c>
      <c r="V749" s="7">
        <v>21320011</v>
      </c>
      <c r="W749" s="7" t="s">
        <v>5479</v>
      </c>
      <c r="X749" s="203">
        <v>14</v>
      </c>
      <c r="Y749" s="203">
        <v>65</v>
      </c>
      <c r="Z749" s="203">
        <v>1</v>
      </c>
      <c r="AA749" s="203">
        <v>3</v>
      </c>
      <c r="AB749" s="203">
        <v>0</v>
      </c>
      <c r="AC749" s="203">
        <v>0</v>
      </c>
    </row>
    <row r="750" spans="17:29" x14ac:dyDescent="0.2">
      <c r="R750" s="7">
        <v>11537</v>
      </c>
      <c r="S750" s="7" t="s">
        <v>902</v>
      </c>
      <c r="V750" s="7">
        <v>21320099</v>
      </c>
      <c r="W750" s="7" t="s">
        <v>4080</v>
      </c>
      <c r="X750" s="203">
        <v>14</v>
      </c>
      <c r="Y750" s="203">
        <v>65</v>
      </c>
      <c r="Z750" s="203">
        <v>1</v>
      </c>
      <c r="AA750" s="203">
        <v>3</v>
      </c>
      <c r="AB750" s="203">
        <v>0</v>
      </c>
      <c r="AC750" s="203">
        <v>0</v>
      </c>
    </row>
    <row r="751" spans="17:29" x14ac:dyDescent="0.2">
      <c r="Q751" s="7">
        <v>433</v>
      </c>
      <c r="R751" s="7">
        <v>15084</v>
      </c>
      <c r="S751" s="7" t="s">
        <v>1158</v>
      </c>
      <c r="V751" s="7">
        <v>21330000</v>
      </c>
      <c r="W751" s="7" t="s">
        <v>5480</v>
      </c>
      <c r="X751" s="203">
        <v>14</v>
      </c>
      <c r="Y751" s="203">
        <v>65</v>
      </c>
      <c r="Z751" s="203">
        <v>1</v>
      </c>
      <c r="AA751" s="203">
        <v>3</v>
      </c>
      <c r="AB751" s="203">
        <v>0</v>
      </c>
      <c r="AC751" s="203">
        <v>0</v>
      </c>
    </row>
    <row r="752" spans="17:29" x14ac:dyDescent="0.2">
      <c r="R752" s="7">
        <v>11538</v>
      </c>
      <c r="S752" s="7" t="s">
        <v>903</v>
      </c>
      <c r="V752" s="7">
        <v>42310000</v>
      </c>
      <c r="W752" s="7" t="s">
        <v>4081</v>
      </c>
      <c r="X752" s="203">
        <v>14</v>
      </c>
      <c r="Y752" s="203">
        <v>65</v>
      </c>
      <c r="Z752" s="203">
        <v>1</v>
      </c>
      <c r="AA752" s="203">
        <v>3</v>
      </c>
      <c r="AB752" s="203">
        <v>0</v>
      </c>
      <c r="AC752" s="203">
        <v>0</v>
      </c>
    </row>
    <row r="753" spans="17:29" x14ac:dyDescent="0.2">
      <c r="Q753" s="7">
        <v>5477</v>
      </c>
      <c r="R753" s="7">
        <v>14828</v>
      </c>
      <c r="S753" s="7" t="s">
        <v>1159</v>
      </c>
      <c r="V753" s="7">
        <v>42311000</v>
      </c>
      <c r="W753" s="7" t="s">
        <v>5481</v>
      </c>
      <c r="X753" s="203">
        <v>14</v>
      </c>
      <c r="Y753" s="203">
        <v>65</v>
      </c>
      <c r="Z753" s="203">
        <v>1</v>
      </c>
      <c r="AA753" s="203">
        <v>3</v>
      </c>
      <c r="AB753" s="203">
        <v>0</v>
      </c>
      <c r="AC753" s="203">
        <v>0</v>
      </c>
    </row>
    <row r="754" spans="17:29" x14ac:dyDescent="0.2">
      <c r="Q754" s="7">
        <v>2186</v>
      </c>
      <c r="R754" s="7">
        <v>11540</v>
      </c>
      <c r="S754" s="7" t="s">
        <v>1160</v>
      </c>
      <c r="V754" s="7">
        <v>42370000</v>
      </c>
      <c r="W754" s="7" t="s">
        <v>4510</v>
      </c>
      <c r="X754" s="203">
        <v>14</v>
      </c>
      <c r="Y754" s="203">
        <v>65</v>
      </c>
      <c r="Z754" s="203">
        <v>1</v>
      </c>
      <c r="AA754" s="203">
        <v>3</v>
      </c>
      <c r="AB754" s="203">
        <v>0</v>
      </c>
      <c r="AC754" s="203">
        <v>0</v>
      </c>
    </row>
    <row r="755" spans="17:29" x14ac:dyDescent="0.2">
      <c r="R755" s="7">
        <v>11550</v>
      </c>
      <c r="S755" s="7" t="s">
        <v>3951</v>
      </c>
      <c r="V755" s="7">
        <v>29910000</v>
      </c>
      <c r="W755" s="7" t="s">
        <v>5726</v>
      </c>
      <c r="X755" s="203">
        <v>14</v>
      </c>
      <c r="Y755" s="203">
        <v>65</v>
      </c>
      <c r="Z755" s="203">
        <v>1</v>
      </c>
      <c r="AA755" s="203">
        <v>3</v>
      </c>
      <c r="AB755" s="203">
        <v>0</v>
      </c>
      <c r="AC755" s="203">
        <v>0</v>
      </c>
    </row>
    <row r="756" spans="17:29" x14ac:dyDescent="0.2">
      <c r="Q756" s="7">
        <v>6706</v>
      </c>
      <c r="R756" s="7">
        <v>13277</v>
      </c>
      <c r="S756" s="7" t="s">
        <v>2477</v>
      </c>
      <c r="V756" s="7">
        <v>50900900</v>
      </c>
      <c r="W756" s="7" t="s">
        <v>4082</v>
      </c>
      <c r="X756" s="203">
        <v>14</v>
      </c>
      <c r="Y756" s="203">
        <v>65</v>
      </c>
      <c r="Z756" s="203">
        <v>1</v>
      </c>
      <c r="AA756" s="203">
        <v>4</v>
      </c>
      <c r="AB756" s="203">
        <v>0</v>
      </c>
      <c r="AC756" s="203">
        <v>99</v>
      </c>
    </row>
    <row r="757" spans="17:29" x14ac:dyDescent="0.2">
      <c r="Q757" s="7">
        <v>6783</v>
      </c>
      <c r="R757" s="7">
        <v>13330</v>
      </c>
      <c r="S757" s="7" t="s">
        <v>716</v>
      </c>
      <c r="V757" s="7">
        <v>26710000</v>
      </c>
      <c r="W757" s="7" t="s">
        <v>4083</v>
      </c>
      <c r="X757" s="203">
        <v>14</v>
      </c>
      <c r="Y757" s="203">
        <v>65</v>
      </c>
      <c r="Z757" s="203">
        <v>1</v>
      </c>
      <c r="AA757" s="203">
        <v>4</v>
      </c>
      <c r="AB757" s="203">
        <v>0</v>
      </c>
      <c r="AC757" s="203">
        <v>0</v>
      </c>
    </row>
    <row r="758" spans="17:29" x14ac:dyDescent="0.2">
      <c r="R758" s="7">
        <v>10988</v>
      </c>
      <c r="S758" s="7" t="s">
        <v>1167</v>
      </c>
      <c r="V758" s="7">
        <v>26710003</v>
      </c>
      <c r="W758" s="7" t="s">
        <v>5482</v>
      </c>
      <c r="X758" s="203">
        <v>14</v>
      </c>
      <c r="Y758" s="203">
        <v>65</v>
      </c>
      <c r="Z758" s="203">
        <v>1</v>
      </c>
      <c r="AA758" s="203">
        <v>4</v>
      </c>
      <c r="AB758" s="203">
        <v>0</v>
      </c>
      <c r="AC758" s="203">
        <v>0</v>
      </c>
    </row>
    <row r="759" spans="17:29" x14ac:dyDescent="0.2">
      <c r="Q759" s="7">
        <v>6784</v>
      </c>
      <c r="R759" s="7">
        <v>13331</v>
      </c>
      <c r="S759" s="7" t="s">
        <v>1168</v>
      </c>
      <c r="V759" s="7">
        <v>26710004</v>
      </c>
      <c r="W759" s="7" t="s">
        <v>5483</v>
      </c>
      <c r="X759" s="203">
        <v>14</v>
      </c>
      <c r="Y759" s="203">
        <v>65</v>
      </c>
      <c r="Z759" s="203">
        <v>1</v>
      </c>
      <c r="AA759" s="203">
        <v>4</v>
      </c>
      <c r="AB759" s="203">
        <v>0</v>
      </c>
      <c r="AC759" s="203">
        <v>0</v>
      </c>
    </row>
    <row r="760" spans="17:29" x14ac:dyDescent="0.2">
      <c r="Q760" s="7">
        <v>2250</v>
      </c>
      <c r="R760" s="7">
        <v>11534</v>
      </c>
      <c r="S760" s="7" t="s">
        <v>1169</v>
      </c>
      <c r="V760" s="7">
        <v>26710002</v>
      </c>
      <c r="W760" s="7" t="s">
        <v>5484</v>
      </c>
      <c r="X760" s="203">
        <v>14</v>
      </c>
      <c r="Y760" s="203">
        <v>65</v>
      </c>
      <c r="Z760" s="203">
        <v>1</v>
      </c>
      <c r="AA760" s="203">
        <v>4</v>
      </c>
      <c r="AB760" s="203">
        <v>0</v>
      </c>
      <c r="AC760" s="203">
        <v>0</v>
      </c>
    </row>
    <row r="761" spans="17:29" x14ac:dyDescent="0.2">
      <c r="R761" s="7">
        <v>11210</v>
      </c>
      <c r="S761" s="7" t="s">
        <v>1170</v>
      </c>
      <c r="V761" s="7">
        <v>26710001</v>
      </c>
      <c r="W761" s="7" t="s">
        <v>5727</v>
      </c>
      <c r="X761" s="203">
        <v>14</v>
      </c>
      <c r="Y761" s="203">
        <v>65</v>
      </c>
      <c r="Z761" s="203">
        <v>1</v>
      </c>
      <c r="AA761" s="203">
        <v>4</v>
      </c>
      <c r="AB761" s="203">
        <v>0</v>
      </c>
      <c r="AC761" s="203">
        <v>0</v>
      </c>
    </row>
    <row r="762" spans="17:29" x14ac:dyDescent="0.2">
      <c r="R762" s="7">
        <v>11834</v>
      </c>
      <c r="S762" s="7" t="s">
        <v>904</v>
      </c>
      <c r="V762" s="7">
        <v>18160000</v>
      </c>
      <c r="W762" s="7" t="s">
        <v>5728</v>
      </c>
      <c r="X762" s="203">
        <v>14</v>
      </c>
      <c r="Y762" s="203">
        <v>65</v>
      </c>
      <c r="Z762" s="203">
        <v>1</v>
      </c>
      <c r="AA762" s="203">
        <v>4</v>
      </c>
      <c r="AB762" s="203">
        <v>0</v>
      </c>
      <c r="AC762" s="203">
        <v>0</v>
      </c>
    </row>
    <row r="763" spans="17:29" x14ac:dyDescent="0.2">
      <c r="Q763" s="7">
        <v>6708</v>
      </c>
      <c r="R763" s="7">
        <v>16127</v>
      </c>
      <c r="S763" s="7" t="s">
        <v>1171</v>
      </c>
      <c r="V763" s="7">
        <v>35510000</v>
      </c>
      <c r="W763" s="7" t="s">
        <v>4084</v>
      </c>
      <c r="X763" s="203">
        <v>14</v>
      </c>
      <c r="Y763" s="203">
        <v>65</v>
      </c>
      <c r="Z763" s="203">
        <v>1</v>
      </c>
      <c r="AA763" s="203">
        <v>4</v>
      </c>
      <c r="AB763" s="203">
        <v>0</v>
      </c>
      <c r="AC763" s="203">
        <v>0</v>
      </c>
    </row>
    <row r="764" spans="17:29" x14ac:dyDescent="0.2">
      <c r="Q764" s="7">
        <v>6709</v>
      </c>
      <c r="R764" s="7">
        <v>13280</v>
      </c>
      <c r="S764" s="7" t="s">
        <v>1172</v>
      </c>
      <c r="V764" s="7">
        <v>37380000</v>
      </c>
      <c r="W764" s="7" t="s">
        <v>3883</v>
      </c>
      <c r="X764" s="203">
        <v>14</v>
      </c>
      <c r="Y764" s="203">
        <v>65</v>
      </c>
      <c r="Z764" s="203">
        <v>1</v>
      </c>
      <c r="AA764" s="203">
        <v>4</v>
      </c>
      <c r="AB764" s="203">
        <v>0</v>
      </c>
      <c r="AC764" s="203">
        <v>0</v>
      </c>
    </row>
    <row r="765" spans="17:29" x14ac:dyDescent="0.2">
      <c r="Q765" s="7">
        <v>690</v>
      </c>
      <c r="R765" s="7">
        <v>15211</v>
      </c>
      <c r="S765" s="7" t="s">
        <v>1173</v>
      </c>
      <c r="V765" s="7">
        <v>28270002</v>
      </c>
      <c r="W765" s="7" t="s">
        <v>5729</v>
      </c>
      <c r="X765" s="203">
        <v>14</v>
      </c>
      <c r="Y765" s="203">
        <v>65</v>
      </c>
      <c r="Z765" s="203">
        <v>1</v>
      </c>
      <c r="AA765" s="203">
        <v>4</v>
      </c>
      <c r="AB765" s="203">
        <v>0</v>
      </c>
      <c r="AC765" s="203">
        <v>0</v>
      </c>
    </row>
    <row r="766" spans="17:29" x14ac:dyDescent="0.2">
      <c r="R766" s="7">
        <v>11545</v>
      </c>
      <c r="S766" s="7" t="s">
        <v>905</v>
      </c>
      <c r="V766" s="7">
        <v>28270001</v>
      </c>
      <c r="W766" s="7" t="s">
        <v>5730</v>
      </c>
      <c r="X766" s="203">
        <v>14</v>
      </c>
      <c r="Y766" s="203">
        <v>65</v>
      </c>
      <c r="Z766" s="203">
        <v>1</v>
      </c>
      <c r="AA766" s="203">
        <v>4</v>
      </c>
      <c r="AB766" s="203">
        <v>0</v>
      </c>
      <c r="AC766" s="203">
        <v>0</v>
      </c>
    </row>
    <row r="767" spans="17:29" x14ac:dyDescent="0.2">
      <c r="Q767" s="7">
        <v>6785</v>
      </c>
      <c r="R767" s="7">
        <v>13332</v>
      </c>
      <c r="S767" s="7" t="s">
        <v>1174</v>
      </c>
      <c r="V767" s="7">
        <v>28270006</v>
      </c>
      <c r="W767" s="7" t="s">
        <v>5731</v>
      </c>
      <c r="X767" s="203">
        <v>14</v>
      </c>
      <c r="Y767" s="203">
        <v>65</v>
      </c>
      <c r="Z767" s="203">
        <v>1</v>
      </c>
      <c r="AA767" s="203">
        <v>4</v>
      </c>
      <c r="AB767" s="203">
        <v>0</v>
      </c>
      <c r="AC767" s="203">
        <v>0</v>
      </c>
    </row>
    <row r="768" spans="17:29" x14ac:dyDescent="0.2">
      <c r="Q768" s="7">
        <v>434</v>
      </c>
      <c r="R768" s="7">
        <v>15085</v>
      </c>
      <c r="S768" s="7" t="s">
        <v>1175</v>
      </c>
      <c r="V768" s="7">
        <v>28270005</v>
      </c>
      <c r="W768" s="7" t="s">
        <v>5732</v>
      </c>
      <c r="X768" s="203">
        <v>14</v>
      </c>
      <c r="Y768" s="203">
        <v>65</v>
      </c>
      <c r="Z768" s="203">
        <v>1</v>
      </c>
      <c r="AA768" s="203">
        <v>4</v>
      </c>
      <c r="AB768" s="203">
        <v>0</v>
      </c>
      <c r="AC768" s="203">
        <v>0</v>
      </c>
    </row>
    <row r="769" spans="17:29" x14ac:dyDescent="0.2">
      <c r="R769" s="7">
        <v>11043</v>
      </c>
      <c r="S769" s="7" t="s">
        <v>906</v>
      </c>
      <c r="V769" s="7">
        <v>28270004</v>
      </c>
      <c r="W769" s="7" t="s">
        <v>5733</v>
      </c>
      <c r="X769" s="203">
        <v>14</v>
      </c>
      <c r="Y769" s="203">
        <v>65</v>
      </c>
      <c r="Z769" s="203">
        <v>1</v>
      </c>
      <c r="AA769" s="203">
        <v>4</v>
      </c>
      <c r="AB769" s="203">
        <v>0</v>
      </c>
      <c r="AC769" s="203">
        <v>0</v>
      </c>
    </row>
    <row r="770" spans="17:29" x14ac:dyDescent="0.2">
      <c r="Q770" s="7">
        <v>2254</v>
      </c>
      <c r="R770" s="7">
        <v>15693</v>
      </c>
      <c r="S770" s="7" t="s">
        <v>1176</v>
      </c>
      <c r="V770" s="7">
        <v>28270003</v>
      </c>
      <c r="W770" s="7" t="s">
        <v>5734</v>
      </c>
      <c r="X770" s="203">
        <v>14</v>
      </c>
      <c r="Y770" s="203">
        <v>65</v>
      </c>
      <c r="Z770" s="203">
        <v>1</v>
      </c>
      <c r="AA770" s="203">
        <v>4</v>
      </c>
      <c r="AB770" s="203">
        <v>0</v>
      </c>
      <c r="AC770" s="203">
        <v>0</v>
      </c>
    </row>
    <row r="771" spans="17:29" x14ac:dyDescent="0.2">
      <c r="R771" s="7">
        <v>11548</v>
      </c>
      <c r="S771" s="7" t="s">
        <v>907</v>
      </c>
      <c r="V771" s="7">
        <v>16595000</v>
      </c>
      <c r="W771" s="7" t="s">
        <v>3884</v>
      </c>
      <c r="X771" s="203">
        <v>14</v>
      </c>
      <c r="Y771" s="203">
        <v>65</v>
      </c>
      <c r="Z771" s="203">
        <v>1</v>
      </c>
      <c r="AA771" s="203">
        <v>3</v>
      </c>
      <c r="AB771" s="203">
        <v>0</v>
      </c>
      <c r="AC771" s="203">
        <v>0</v>
      </c>
    </row>
    <row r="772" spans="17:29" x14ac:dyDescent="0.2">
      <c r="Q772" s="7">
        <v>6710</v>
      </c>
      <c r="R772" s="7">
        <v>13281</v>
      </c>
      <c r="S772" s="7" t="s">
        <v>172</v>
      </c>
      <c r="V772" s="7">
        <v>30200000</v>
      </c>
      <c r="W772" s="7" t="s">
        <v>4511</v>
      </c>
      <c r="X772" s="203">
        <v>14</v>
      </c>
      <c r="Y772" s="203">
        <v>65</v>
      </c>
      <c r="Z772" s="203">
        <v>1</v>
      </c>
      <c r="AA772" s="203">
        <v>3</v>
      </c>
      <c r="AB772" s="203">
        <v>0</v>
      </c>
      <c r="AC772" s="203">
        <v>0</v>
      </c>
    </row>
    <row r="773" spans="17:29" x14ac:dyDescent="0.2">
      <c r="R773" s="7">
        <v>11209</v>
      </c>
      <c r="S773" s="7" t="s">
        <v>908</v>
      </c>
      <c r="V773" s="7">
        <v>16520000</v>
      </c>
      <c r="W773" s="7" t="s">
        <v>4295</v>
      </c>
      <c r="X773" s="203">
        <v>14</v>
      </c>
      <c r="Y773" s="203">
        <v>65</v>
      </c>
      <c r="Z773" s="203">
        <v>1</v>
      </c>
      <c r="AA773" s="203">
        <v>3</v>
      </c>
      <c r="AB773" s="203">
        <v>0</v>
      </c>
      <c r="AC773" s="203">
        <v>0</v>
      </c>
    </row>
    <row r="774" spans="17:29" x14ac:dyDescent="0.2">
      <c r="R774" s="7">
        <v>11526</v>
      </c>
      <c r="S774" s="7" t="s">
        <v>909</v>
      </c>
      <c r="V774" s="7">
        <v>46770000</v>
      </c>
      <c r="W774" s="7" t="s">
        <v>5485</v>
      </c>
      <c r="X774" s="203">
        <v>14</v>
      </c>
      <c r="Y774" s="203">
        <v>65</v>
      </c>
      <c r="Z774" s="203">
        <v>1</v>
      </c>
      <c r="AA774" s="203">
        <v>4</v>
      </c>
      <c r="AB774" s="203">
        <v>0</v>
      </c>
      <c r="AC774" s="203">
        <v>0</v>
      </c>
    </row>
    <row r="775" spans="17:29" x14ac:dyDescent="0.2">
      <c r="R775" s="7">
        <v>11543</v>
      </c>
      <c r="S775" s="7" t="s">
        <v>910</v>
      </c>
      <c r="V775" s="7">
        <v>20410000</v>
      </c>
      <c r="W775" s="7" t="s">
        <v>3493</v>
      </c>
      <c r="X775" s="203">
        <v>14</v>
      </c>
      <c r="Y775" s="203">
        <v>65</v>
      </c>
      <c r="Z775" s="203">
        <v>1</v>
      </c>
      <c r="AA775" s="203">
        <v>4</v>
      </c>
      <c r="AB775" s="203">
        <v>0</v>
      </c>
      <c r="AC775" s="203">
        <v>0</v>
      </c>
    </row>
    <row r="776" spans="17:29" x14ac:dyDescent="0.2">
      <c r="Q776" s="7">
        <v>5713</v>
      </c>
      <c r="R776" s="7">
        <v>16609</v>
      </c>
      <c r="S776" s="7" t="s">
        <v>4760</v>
      </c>
      <c r="V776" s="7">
        <v>21260003</v>
      </c>
      <c r="W776" s="7" t="s">
        <v>5486</v>
      </c>
      <c r="X776" s="203">
        <v>14</v>
      </c>
      <c r="Y776" s="203">
        <v>65</v>
      </c>
      <c r="Z776" s="203">
        <v>1</v>
      </c>
      <c r="AA776" s="203">
        <v>4</v>
      </c>
      <c r="AB776" s="203">
        <v>0</v>
      </c>
      <c r="AC776" s="203">
        <v>0</v>
      </c>
    </row>
    <row r="777" spans="17:29" x14ac:dyDescent="0.2">
      <c r="Q777" s="7">
        <v>6253</v>
      </c>
      <c r="R777" s="7">
        <v>16077</v>
      </c>
      <c r="S777" s="7" t="s">
        <v>4646</v>
      </c>
      <c r="V777" s="7">
        <v>21260004</v>
      </c>
      <c r="W777" s="7" t="s">
        <v>5487</v>
      </c>
      <c r="X777" s="203">
        <v>14</v>
      </c>
      <c r="Y777" s="203">
        <v>65</v>
      </c>
      <c r="Z777" s="203">
        <v>1</v>
      </c>
      <c r="AA777" s="203">
        <v>4</v>
      </c>
      <c r="AB777" s="203">
        <v>0</v>
      </c>
      <c r="AC777" s="203">
        <v>0</v>
      </c>
    </row>
    <row r="778" spans="17:29" x14ac:dyDescent="0.2">
      <c r="R778" s="7">
        <v>11541</v>
      </c>
      <c r="S778" s="7" t="s">
        <v>173</v>
      </c>
      <c r="V778" s="7">
        <v>21260002</v>
      </c>
      <c r="W778" s="7" t="s">
        <v>5488</v>
      </c>
      <c r="X778" s="203">
        <v>14</v>
      </c>
      <c r="Y778" s="203">
        <v>65</v>
      </c>
      <c r="Z778" s="203">
        <v>1</v>
      </c>
      <c r="AA778" s="203">
        <v>4</v>
      </c>
      <c r="AB778" s="203">
        <v>0</v>
      </c>
      <c r="AC778" s="203">
        <v>0</v>
      </c>
    </row>
    <row r="779" spans="17:29" x14ac:dyDescent="0.2">
      <c r="Q779" s="7">
        <v>5714</v>
      </c>
      <c r="R779" s="7">
        <v>14835</v>
      </c>
      <c r="S779" s="7" t="s">
        <v>174</v>
      </c>
      <c r="V779" s="7">
        <v>21260001</v>
      </c>
      <c r="W779" s="7" t="s">
        <v>5735</v>
      </c>
      <c r="X779" s="203">
        <v>14</v>
      </c>
      <c r="Y779" s="203">
        <v>65</v>
      </c>
      <c r="Z779" s="203">
        <v>1</v>
      </c>
      <c r="AA779" s="203">
        <v>4</v>
      </c>
      <c r="AB779" s="203">
        <v>0</v>
      </c>
      <c r="AC779" s="203">
        <v>0</v>
      </c>
    </row>
    <row r="780" spans="17:29" x14ac:dyDescent="0.2">
      <c r="R780" s="7">
        <v>11520</v>
      </c>
      <c r="S780" s="7" t="s">
        <v>175</v>
      </c>
      <c r="V780" s="7">
        <v>21260000</v>
      </c>
      <c r="W780" s="7" t="s">
        <v>3494</v>
      </c>
      <c r="X780" s="203">
        <v>14</v>
      </c>
      <c r="Y780" s="203">
        <v>65</v>
      </c>
      <c r="Z780" s="203">
        <v>1</v>
      </c>
      <c r="AA780" s="203">
        <v>4</v>
      </c>
      <c r="AB780" s="203">
        <v>0</v>
      </c>
      <c r="AC780" s="203">
        <v>0</v>
      </c>
    </row>
    <row r="781" spans="17:29" x14ac:dyDescent="0.2">
      <c r="R781" s="7">
        <v>11521</v>
      </c>
      <c r="S781" s="7" t="s">
        <v>177</v>
      </c>
      <c r="V781" s="7">
        <v>25111000</v>
      </c>
      <c r="W781" s="7" t="s">
        <v>5736</v>
      </c>
      <c r="X781" s="203">
        <v>14</v>
      </c>
      <c r="Y781" s="203">
        <v>65</v>
      </c>
      <c r="Z781" s="203">
        <v>1</v>
      </c>
      <c r="AA781" s="203">
        <v>4</v>
      </c>
      <c r="AB781" s="203">
        <v>0</v>
      </c>
      <c r="AC781" s="203">
        <v>0</v>
      </c>
    </row>
    <row r="782" spans="17:29" x14ac:dyDescent="0.2">
      <c r="Q782" s="7">
        <v>2257</v>
      </c>
      <c r="R782" s="7">
        <v>11522</v>
      </c>
      <c r="S782" s="7" t="s">
        <v>454</v>
      </c>
      <c r="V782" s="7">
        <v>21270001</v>
      </c>
      <c r="W782" s="7" t="s">
        <v>5489</v>
      </c>
      <c r="X782" s="203">
        <v>14</v>
      </c>
      <c r="Y782" s="203">
        <v>65</v>
      </c>
      <c r="Z782" s="203">
        <v>1</v>
      </c>
      <c r="AA782" s="203">
        <v>4</v>
      </c>
      <c r="AB782" s="203">
        <v>0</v>
      </c>
      <c r="AC782" s="203">
        <v>0</v>
      </c>
    </row>
    <row r="783" spans="17:29" x14ac:dyDescent="0.2">
      <c r="Q783" s="7">
        <v>6452</v>
      </c>
      <c r="R783" s="7">
        <v>16106</v>
      </c>
      <c r="S783" s="7" t="s">
        <v>455</v>
      </c>
      <c r="V783" s="7">
        <v>21270003</v>
      </c>
      <c r="W783" s="7" t="s">
        <v>5490</v>
      </c>
      <c r="X783" s="203">
        <v>14</v>
      </c>
      <c r="Y783" s="203">
        <v>65</v>
      </c>
      <c r="Z783" s="203">
        <v>1</v>
      </c>
      <c r="AA783" s="203">
        <v>4</v>
      </c>
      <c r="AB783" s="203">
        <v>0</v>
      </c>
      <c r="AC783" s="203">
        <v>0</v>
      </c>
    </row>
    <row r="784" spans="17:29" x14ac:dyDescent="0.2">
      <c r="Q784" s="7">
        <v>5583</v>
      </c>
      <c r="R784" s="7">
        <v>14832</v>
      </c>
      <c r="S784" s="7" t="s">
        <v>457</v>
      </c>
      <c r="V784" s="7">
        <v>21270002</v>
      </c>
      <c r="W784" s="7" t="s">
        <v>5491</v>
      </c>
      <c r="X784" s="203">
        <v>14</v>
      </c>
      <c r="Y784" s="203">
        <v>65</v>
      </c>
      <c r="Z784" s="203">
        <v>1</v>
      </c>
      <c r="AA784" s="203">
        <v>4</v>
      </c>
      <c r="AB784" s="203">
        <v>0</v>
      </c>
      <c r="AC784" s="203">
        <v>0</v>
      </c>
    </row>
    <row r="785" spans="17:29" x14ac:dyDescent="0.2">
      <c r="R785" s="7">
        <v>16558</v>
      </c>
      <c r="S785" s="7" t="s">
        <v>458</v>
      </c>
      <c r="V785" s="7">
        <v>21270000</v>
      </c>
      <c r="W785" s="7" t="s">
        <v>5737</v>
      </c>
      <c r="X785" s="203">
        <v>14</v>
      </c>
      <c r="Y785" s="203">
        <v>65</v>
      </c>
      <c r="Z785" s="203">
        <v>1</v>
      </c>
      <c r="AA785" s="203">
        <v>4</v>
      </c>
      <c r="AB785" s="203">
        <v>0</v>
      </c>
      <c r="AC785" s="203">
        <v>0</v>
      </c>
    </row>
    <row r="786" spans="17:29" x14ac:dyDescent="0.2">
      <c r="R786" s="7">
        <v>11352</v>
      </c>
      <c r="S786" s="7" t="s">
        <v>911</v>
      </c>
      <c r="V786" s="7">
        <v>24060000</v>
      </c>
      <c r="W786" s="7" t="s">
        <v>2661</v>
      </c>
      <c r="X786" s="203">
        <v>14</v>
      </c>
      <c r="Y786" s="203">
        <v>65</v>
      </c>
      <c r="Z786" s="203">
        <v>1</v>
      </c>
      <c r="AA786" s="203">
        <v>3</v>
      </c>
      <c r="AB786" s="203">
        <v>0</v>
      </c>
      <c r="AC786" s="203">
        <v>0</v>
      </c>
    </row>
    <row r="787" spans="17:29" x14ac:dyDescent="0.2">
      <c r="Q787" s="7">
        <v>5910</v>
      </c>
      <c r="R787" s="7">
        <v>14836</v>
      </c>
      <c r="S787" s="7" t="s">
        <v>459</v>
      </c>
      <c r="V787" s="7">
        <v>21070000</v>
      </c>
      <c r="W787" s="7" t="s">
        <v>5492</v>
      </c>
      <c r="X787" s="203">
        <v>14</v>
      </c>
      <c r="Y787" s="203">
        <v>65</v>
      </c>
      <c r="Z787" s="203">
        <v>1</v>
      </c>
      <c r="AA787" s="203">
        <v>4</v>
      </c>
      <c r="AB787" s="203">
        <v>0</v>
      </c>
      <c r="AC787" s="203">
        <v>0</v>
      </c>
    </row>
    <row r="788" spans="17:29" x14ac:dyDescent="0.2">
      <c r="Q788" s="7">
        <v>5752</v>
      </c>
      <c r="R788" s="7">
        <v>14831</v>
      </c>
      <c r="S788" s="7" t="s">
        <v>460</v>
      </c>
      <c r="V788" s="7">
        <v>17310005</v>
      </c>
      <c r="W788" s="7" t="s">
        <v>5738</v>
      </c>
      <c r="X788" s="203">
        <v>14</v>
      </c>
      <c r="Y788" s="203">
        <v>65</v>
      </c>
      <c r="Z788" s="203">
        <v>1</v>
      </c>
      <c r="AA788" s="203">
        <v>4</v>
      </c>
      <c r="AB788" s="203">
        <v>0</v>
      </c>
      <c r="AC788" s="203">
        <v>0</v>
      </c>
    </row>
    <row r="789" spans="17:29" x14ac:dyDescent="0.2">
      <c r="Q789" s="7">
        <v>691</v>
      </c>
      <c r="R789" s="7">
        <v>15212</v>
      </c>
      <c r="S789" s="7" t="s">
        <v>176</v>
      </c>
      <c r="V789" s="7">
        <v>17310002</v>
      </c>
      <c r="W789" s="7" t="s">
        <v>5739</v>
      </c>
      <c r="X789" s="203">
        <v>14</v>
      </c>
      <c r="Y789" s="203">
        <v>65</v>
      </c>
      <c r="Z789" s="203">
        <v>1</v>
      </c>
      <c r="AA789" s="203">
        <v>3</v>
      </c>
      <c r="AB789" s="203">
        <v>0</v>
      </c>
      <c r="AC789" s="203">
        <v>0</v>
      </c>
    </row>
    <row r="790" spans="17:29" x14ac:dyDescent="0.2">
      <c r="Q790" s="7">
        <v>2130</v>
      </c>
      <c r="R790" s="7">
        <v>11533</v>
      </c>
      <c r="S790" s="7" t="s">
        <v>456</v>
      </c>
      <c r="V790" s="7">
        <v>17310004</v>
      </c>
      <c r="W790" s="7" t="s">
        <v>5740</v>
      </c>
      <c r="X790" s="203">
        <v>14</v>
      </c>
      <c r="Y790" s="203">
        <v>65</v>
      </c>
      <c r="Z790" s="203">
        <v>1</v>
      </c>
      <c r="AA790" s="203">
        <v>3</v>
      </c>
      <c r="AB790" s="203">
        <v>0</v>
      </c>
      <c r="AC790" s="203">
        <v>0</v>
      </c>
    </row>
    <row r="791" spans="17:29" x14ac:dyDescent="0.2">
      <c r="Q791" s="7">
        <v>5479</v>
      </c>
      <c r="R791" s="7">
        <v>14830</v>
      </c>
      <c r="S791" s="7" t="s">
        <v>461</v>
      </c>
      <c r="V791" s="7">
        <v>17310001</v>
      </c>
      <c r="W791" s="7" t="s">
        <v>5741</v>
      </c>
      <c r="X791" s="203">
        <v>14</v>
      </c>
      <c r="Y791" s="203">
        <v>65</v>
      </c>
      <c r="Z791" s="203">
        <v>1</v>
      </c>
      <c r="AA791" s="203">
        <v>3</v>
      </c>
      <c r="AB791" s="203">
        <v>0</v>
      </c>
      <c r="AC791" s="203">
        <v>0</v>
      </c>
    </row>
    <row r="792" spans="17:29" x14ac:dyDescent="0.2">
      <c r="Q792" s="7">
        <v>5911</v>
      </c>
      <c r="R792" s="7">
        <v>14829</v>
      </c>
      <c r="S792" s="7" t="s">
        <v>463</v>
      </c>
      <c r="V792" s="7">
        <v>17310003</v>
      </c>
      <c r="W792" s="7" t="s">
        <v>5742</v>
      </c>
      <c r="X792" s="203">
        <v>14</v>
      </c>
      <c r="Y792" s="203">
        <v>65</v>
      </c>
      <c r="Z792" s="203">
        <v>1</v>
      </c>
      <c r="AA792" s="203">
        <v>3</v>
      </c>
      <c r="AB792" s="203">
        <v>0</v>
      </c>
      <c r="AC792" s="203">
        <v>0</v>
      </c>
    </row>
    <row r="793" spans="17:29" x14ac:dyDescent="0.2">
      <c r="Q793" s="7">
        <v>5456</v>
      </c>
      <c r="R793" s="7">
        <v>14546</v>
      </c>
      <c r="S793" s="7" t="s">
        <v>3811</v>
      </c>
      <c r="V793" s="7">
        <v>17310099</v>
      </c>
      <c r="W793" s="7" t="s">
        <v>2662</v>
      </c>
      <c r="X793" s="203">
        <v>14</v>
      </c>
      <c r="Y793" s="203">
        <v>65</v>
      </c>
      <c r="Z793" s="203">
        <v>1</v>
      </c>
      <c r="AA793" s="203">
        <v>3</v>
      </c>
      <c r="AB793" s="203">
        <v>0</v>
      </c>
      <c r="AC793" s="203">
        <v>0</v>
      </c>
    </row>
    <row r="794" spans="17:29" x14ac:dyDescent="0.2">
      <c r="R794" s="7">
        <v>11531</v>
      </c>
      <c r="S794" s="7" t="s">
        <v>912</v>
      </c>
      <c r="V794" s="7">
        <v>31170000</v>
      </c>
      <c r="W794" s="7" t="s">
        <v>3885</v>
      </c>
      <c r="X794" s="203">
        <v>14</v>
      </c>
      <c r="Y794" s="203">
        <v>65</v>
      </c>
      <c r="Z794" s="203">
        <v>1</v>
      </c>
      <c r="AA794" s="203">
        <v>3</v>
      </c>
      <c r="AB794" s="203">
        <v>0</v>
      </c>
      <c r="AC794" s="203">
        <v>0</v>
      </c>
    </row>
    <row r="795" spans="17:29" x14ac:dyDescent="0.2">
      <c r="Q795" s="7">
        <v>5138</v>
      </c>
      <c r="R795" s="7">
        <v>16587</v>
      </c>
      <c r="S795" s="7" t="s">
        <v>3813</v>
      </c>
      <c r="V795" s="7">
        <v>14070000</v>
      </c>
      <c r="W795" s="7" t="s">
        <v>2663</v>
      </c>
      <c r="X795" s="203">
        <v>14</v>
      </c>
      <c r="Y795" s="203">
        <v>65</v>
      </c>
      <c r="Z795" s="203">
        <v>1</v>
      </c>
      <c r="AA795" s="203">
        <v>3</v>
      </c>
      <c r="AB795" s="203">
        <v>0</v>
      </c>
      <c r="AC795" s="203">
        <v>0</v>
      </c>
    </row>
    <row r="796" spans="17:29" x14ac:dyDescent="0.2">
      <c r="Q796" s="7">
        <v>2011</v>
      </c>
      <c r="R796" s="7">
        <v>14510</v>
      </c>
      <c r="S796" s="7" t="s">
        <v>3814</v>
      </c>
      <c r="V796" s="7">
        <v>19160000</v>
      </c>
      <c r="W796" s="7" t="s">
        <v>2664</v>
      </c>
      <c r="X796" s="203">
        <v>14</v>
      </c>
      <c r="Y796" s="203">
        <v>65</v>
      </c>
      <c r="Z796" s="203">
        <v>1</v>
      </c>
      <c r="AA796" s="203">
        <v>3</v>
      </c>
      <c r="AB796" s="203">
        <v>0</v>
      </c>
      <c r="AC796" s="203">
        <v>0</v>
      </c>
    </row>
    <row r="797" spans="17:29" x14ac:dyDescent="0.2">
      <c r="Q797" s="7">
        <v>5516</v>
      </c>
      <c r="R797" s="7">
        <v>14825</v>
      </c>
      <c r="S797" s="7" t="s">
        <v>3816</v>
      </c>
      <c r="V797" s="7">
        <v>37100100</v>
      </c>
      <c r="W797" s="7" t="s">
        <v>5743</v>
      </c>
      <c r="X797" s="203">
        <v>14</v>
      </c>
      <c r="Y797" s="203">
        <v>65</v>
      </c>
      <c r="Z797" s="203">
        <v>1</v>
      </c>
      <c r="AA797" s="203">
        <v>4</v>
      </c>
      <c r="AB797" s="203">
        <v>0</v>
      </c>
      <c r="AC797" s="203">
        <v>0</v>
      </c>
    </row>
    <row r="798" spans="17:29" x14ac:dyDescent="0.2">
      <c r="R798" s="7">
        <v>11577</v>
      </c>
      <c r="S798" s="7" t="s">
        <v>3818</v>
      </c>
      <c r="V798" s="7">
        <v>37110000</v>
      </c>
      <c r="W798" s="7" t="s">
        <v>5744</v>
      </c>
      <c r="X798" s="203">
        <v>14</v>
      </c>
      <c r="Y798" s="203">
        <v>65</v>
      </c>
      <c r="Z798" s="203">
        <v>1</v>
      </c>
      <c r="AA798" s="203">
        <v>4</v>
      </c>
      <c r="AB798" s="203">
        <v>0</v>
      </c>
      <c r="AC798" s="203">
        <v>0</v>
      </c>
    </row>
    <row r="799" spans="17:29" x14ac:dyDescent="0.2">
      <c r="R799" s="7">
        <v>13677</v>
      </c>
      <c r="S799" s="7" t="s">
        <v>3820</v>
      </c>
      <c r="V799" s="7">
        <v>46330000</v>
      </c>
      <c r="W799" s="7" t="s">
        <v>5745</v>
      </c>
      <c r="X799" s="203">
        <v>14</v>
      </c>
      <c r="Y799" s="203">
        <v>65</v>
      </c>
      <c r="Z799" s="203">
        <v>1</v>
      </c>
      <c r="AA799" s="203">
        <v>1</v>
      </c>
      <c r="AB799" s="203">
        <v>0</v>
      </c>
      <c r="AC799" s="203">
        <v>0</v>
      </c>
    </row>
    <row r="800" spans="17:29" x14ac:dyDescent="0.2">
      <c r="R800" s="7">
        <v>11290</v>
      </c>
      <c r="S800" s="7" t="s">
        <v>913</v>
      </c>
      <c r="V800" s="7">
        <v>29930000</v>
      </c>
      <c r="W800" s="7" t="s">
        <v>3376</v>
      </c>
      <c r="X800" s="203">
        <v>14</v>
      </c>
      <c r="Y800" s="203">
        <v>65</v>
      </c>
      <c r="Z800" s="203">
        <v>1</v>
      </c>
      <c r="AA800" s="203">
        <v>4</v>
      </c>
      <c r="AB800" s="203">
        <v>0</v>
      </c>
      <c r="AC800" s="203">
        <v>0</v>
      </c>
    </row>
    <row r="801" spans="17:29" x14ac:dyDescent="0.2">
      <c r="R801" s="7">
        <v>10014</v>
      </c>
      <c r="S801" s="7" t="s">
        <v>3822</v>
      </c>
      <c r="V801" s="7">
        <v>35360000</v>
      </c>
      <c r="W801" s="7" t="s">
        <v>3377</v>
      </c>
      <c r="X801" s="203">
        <v>14</v>
      </c>
      <c r="Y801" s="203">
        <v>65</v>
      </c>
      <c r="Z801" s="203">
        <v>1</v>
      </c>
      <c r="AA801" s="203">
        <v>3</v>
      </c>
      <c r="AB801" s="203">
        <v>0</v>
      </c>
      <c r="AC801" s="203">
        <v>0</v>
      </c>
    </row>
    <row r="802" spans="17:29" x14ac:dyDescent="0.2">
      <c r="R802" s="7">
        <v>11549</v>
      </c>
      <c r="S802" s="7" t="s">
        <v>914</v>
      </c>
      <c r="V802" s="7">
        <v>50901900</v>
      </c>
      <c r="W802" s="7" t="s">
        <v>3378</v>
      </c>
      <c r="X802" s="203">
        <v>14</v>
      </c>
      <c r="Y802" s="203">
        <v>65</v>
      </c>
      <c r="Z802" s="203">
        <v>1</v>
      </c>
      <c r="AA802" s="203">
        <v>4</v>
      </c>
      <c r="AB802" s="203">
        <v>0</v>
      </c>
      <c r="AC802" s="203">
        <v>99</v>
      </c>
    </row>
    <row r="803" spans="17:29" x14ac:dyDescent="0.2">
      <c r="Q803" s="7">
        <v>5180</v>
      </c>
      <c r="R803" s="7">
        <v>11570</v>
      </c>
      <c r="S803" s="7" t="s">
        <v>3823</v>
      </c>
      <c r="V803" s="7">
        <v>34110000</v>
      </c>
      <c r="W803" s="7" t="s">
        <v>3379</v>
      </c>
      <c r="X803" s="203">
        <v>14</v>
      </c>
      <c r="Y803" s="203">
        <v>65</v>
      </c>
      <c r="Z803" s="203">
        <v>1</v>
      </c>
      <c r="AA803" s="203">
        <v>3</v>
      </c>
      <c r="AB803" s="203">
        <v>0</v>
      </c>
      <c r="AC803" s="203">
        <v>0</v>
      </c>
    </row>
    <row r="804" spans="17:29" x14ac:dyDescent="0.2">
      <c r="Q804" s="7">
        <v>5181</v>
      </c>
      <c r="R804" s="7">
        <v>11571</v>
      </c>
      <c r="S804" s="7" t="s">
        <v>3824</v>
      </c>
      <c r="V804" s="7">
        <v>12160000</v>
      </c>
      <c r="W804" s="7" t="s">
        <v>3380</v>
      </c>
      <c r="X804" s="203">
        <v>14</v>
      </c>
      <c r="Y804" s="203">
        <v>65</v>
      </c>
      <c r="Z804" s="203">
        <v>1</v>
      </c>
      <c r="AA804" s="203">
        <v>3</v>
      </c>
      <c r="AB804" s="203">
        <v>0</v>
      </c>
      <c r="AC804" s="203">
        <v>0</v>
      </c>
    </row>
    <row r="805" spans="17:29" x14ac:dyDescent="0.2">
      <c r="Q805" s="7">
        <v>5669</v>
      </c>
      <c r="R805" s="7">
        <v>14821</v>
      </c>
      <c r="S805" s="7" t="s">
        <v>3825</v>
      </c>
      <c r="V805" s="7">
        <v>26160000</v>
      </c>
      <c r="W805" s="7" t="s">
        <v>3886</v>
      </c>
      <c r="X805" s="203">
        <v>14</v>
      </c>
      <c r="Y805" s="203">
        <v>65</v>
      </c>
      <c r="Z805" s="203">
        <v>1</v>
      </c>
      <c r="AA805" s="203">
        <v>4</v>
      </c>
      <c r="AB805" s="203">
        <v>0</v>
      </c>
      <c r="AC805" s="203">
        <v>0</v>
      </c>
    </row>
    <row r="806" spans="17:29" x14ac:dyDescent="0.2">
      <c r="R806" s="7">
        <v>11358</v>
      </c>
      <c r="S806" s="7" t="s">
        <v>915</v>
      </c>
      <c r="V806" s="7">
        <v>0</v>
      </c>
      <c r="W806" s="7" t="s">
        <v>4485</v>
      </c>
      <c r="X806" s="203">
        <v>0</v>
      </c>
      <c r="Y806" s="203">
        <v>0</v>
      </c>
      <c r="Z806" s="203">
        <v>0</v>
      </c>
      <c r="AA806" s="203">
        <v>0</v>
      </c>
      <c r="AB806" s="203">
        <v>0</v>
      </c>
      <c r="AC806" s="203">
        <v>0</v>
      </c>
    </row>
    <row r="807" spans="17:29" x14ac:dyDescent="0.2">
      <c r="Q807" s="7">
        <v>6610</v>
      </c>
      <c r="R807" s="7">
        <v>11387</v>
      </c>
      <c r="S807" s="7" t="s">
        <v>3984</v>
      </c>
      <c r="V807" s="7">
        <v>50210000</v>
      </c>
      <c r="W807" s="7" t="s">
        <v>5746</v>
      </c>
      <c r="X807" s="203">
        <v>16</v>
      </c>
      <c r="Y807" s="203">
        <v>65</v>
      </c>
      <c r="Z807" s="203">
        <v>1</v>
      </c>
      <c r="AA807" s="203">
        <v>1</v>
      </c>
      <c r="AB807" s="203">
        <v>0</v>
      </c>
      <c r="AC807" s="203">
        <v>0</v>
      </c>
    </row>
    <row r="808" spans="17:29" x14ac:dyDescent="0.2">
      <c r="Q808" s="7">
        <v>25</v>
      </c>
      <c r="R808" s="7">
        <v>11573</v>
      </c>
      <c r="S808" s="7" t="s">
        <v>3826</v>
      </c>
      <c r="V808" s="7">
        <v>38900000</v>
      </c>
      <c r="W808" s="7" t="s">
        <v>5747</v>
      </c>
      <c r="X808" s="203">
        <v>14</v>
      </c>
      <c r="Y808" s="203">
        <v>65</v>
      </c>
      <c r="Z808" s="203">
        <v>1</v>
      </c>
      <c r="AA808" s="203">
        <v>2</v>
      </c>
      <c r="AB808" s="203">
        <v>90</v>
      </c>
      <c r="AC808" s="203">
        <v>0</v>
      </c>
    </row>
    <row r="809" spans="17:29" x14ac:dyDescent="0.2">
      <c r="Q809" s="7">
        <v>1125</v>
      </c>
      <c r="R809" s="7">
        <v>15593</v>
      </c>
      <c r="S809" s="7" t="s">
        <v>3828</v>
      </c>
      <c r="V809" s="7">
        <v>40210000</v>
      </c>
      <c r="W809" s="7" t="s">
        <v>3845</v>
      </c>
      <c r="X809" s="203">
        <v>14</v>
      </c>
      <c r="Y809" s="203">
        <v>65</v>
      </c>
      <c r="Z809" s="203">
        <v>1</v>
      </c>
      <c r="AA809" s="203">
        <v>2</v>
      </c>
      <c r="AB809" s="203">
        <v>0</v>
      </c>
      <c r="AC809" s="203">
        <v>0</v>
      </c>
    </row>
    <row r="810" spans="17:29" x14ac:dyDescent="0.2">
      <c r="Q810" s="7">
        <v>5480</v>
      </c>
      <c r="R810" s="7">
        <v>14819</v>
      </c>
      <c r="S810" s="7" t="s">
        <v>462</v>
      </c>
      <c r="V810" s="7">
        <v>38130000</v>
      </c>
      <c r="W810" s="7" t="s">
        <v>3851</v>
      </c>
      <c r="X810" s="203">
        <v>14</v>
      </c>
      <c r="Y810" s="203">
        <v>65</v>
      </c>
      <c r="Z810" s="203">
        <v>1</v>
      </c>
      <c r="AA810" s="203">
        <v>1</v>
      </c>
      <c r="AB810" s="203">
        <v>0</v>
      </c>
      <c r="AC810" s="203">
        <v>0</v>
      </c>
    </row>
    <row r="811" spans="17:29" x14ac:dyDescent="0.2">
      <c r="Q811" s="7">
        <v>1503</v>
      </c>
      <c r="R811" s="7">
        <v>11568</v>
      </c>
      <c r="S811" s="7" t="s">
        <v>474</v>
      </c>
      <c r="V811" s="7">
        <v>38640000</v>
      </c>
      <c r="W811" s="7" t="s">
        <v>4512</v>
      </c>
      <c r="X811" s="203">
        <v>14</v>
      </c>
      <c r="Y811" s="203">
        <v>65</v>
      </c>
      <c r="Z811" s="203">
        <v>1</v>
      </c>
      <c r="AA811" s="203">
        <v>5</v>
      </c>
      <c r="AB811" s="203">
        <v>0</v>
      </c>
      <c r="AC811" s="203">
        <v>0</v>
      </c>
    </row>
    <row r="812" spans="17:29" x14ac:dyDescent="0.2">
      <c r="Q812" s="7">
        <v>5071</v>
      </c>
      <c r="R812" s="7">
        <v>11579</v>
      </c>
      <c r="S812" s="7" t="s">
        <v>476</v>
      </c>
      <c r="V812" s="7">
        <v>38650000</v>
      </c>
      <c r="W812" s="7" t="s">
        <v>4513</v>
      </c>
      <c r="X812" s="203">
        <v>14</v>
      </c>
      <c r="Y812" s="203">
        <v>65</v>
      </c>
      <c r="Z812" s="203">
        <v>1</v>
      </c>
      <c r="AA812" s="203">
        <v>5</v>
      </c>
      <c r="AB812" s="203">
        <v>90</v>
      </c>
      <c r="AC812" s="203">
        <v>0</v>
      </c>
    </row>
    <row r="813" spans="17:29" x14ac:dyDescent="0.2">
      <c r="R813" s="7">
        <v>11044</v>
      </c>
      <c r="S813" s="7" t="s">
        <v>481</v>
      </c>
      <c r="V813" s="7">
        <v>38120000</v>
      </c>
      <c r="W813" s="7" t="s">
        <v>3853</v>
      </c>
      <c r="X813" s="203">
        <v>14</v>
      </c>
      <c r="Y813" s="203">
        <v>65</v>
      </c>
      <c r="Z813" s="203">
        <v>1</v>
      </c>
      <c r="AA813" s="203">
        <v>1</v>
      </c>
      <c r="AB813" s="203">
        <v>0</v>
      </c>
      <c r="AC813" s="203">
        <v>0</v>
      </c>
    </row>
    <row r="814" spans="17:29" x14ac:dyDescent="0.2">
      <c r="Q814" s="7">
        <v>6811</v>
      </c>
      <c r="R814" s="7">
        <v>16627</v>
      </c>
      <c r="S814" s="7" t="s">
        <v>5014</v>
      </c>
      <c r="V814" s="7">
        <v>10366000</v>
      </c>
      <c r="W814" s="7" t="s">
        <v>4514</v>
      </c>
      <c r="X814" s="203">
        <v>15</v>
      </c>
      <c r="Y814" s="203">
        <v>65</v>
      </c>
      <c r="Z814" s="203">
        <v>1</v>
      </c>
      <c r="AA814" s="203">
        <v>2</v>
      </c>
      <c r="AB814" s="203">
        <v>0</v>
      </c>
      <c r="AC814" s="203">
        <v>0</v>
      </c>
    </row>
    <row r="815" spans="17:29" x14ac:dyDescent="0.2">
      <c r="R815" s="7">
        <v>11045</v>
      </c>
      <c r="S815" s="7" t="s">
        <v>916</v>
      </c>
      <c r="V815" s="7">
        <v>38480000</v>
      </c>
      <c r="W815" s="7" t="s">
        <v>4515</v>
      </c>
      <c r="X815" s="203">
        <v>14</v>
      </c>
      <c r="Y815" s="203">
        <v>65</v>
      </c>
      <c r="Z815" s="203">
        <v>1</v>
      </c>
      <c r="AA815" s="203">
        <v>5</v>
      </c>
      <c r="AB815" s="203">
        <v>90</v>
      </c>
      <c r="AC815" s="203">
        <v>0</v>
      </c>
    </row>
    <row r="816" spans="17:29" x14ac:dyDescent="0.2">
      <c r="Q816" s="7">
        <v>6620</v>
      </c>
      <c r="R816" s="7">
        <v>11582</v>
      </c>
      <c r="S816" s="7" t="s">
        <v>203</v>
      </c>
      <c r="V816" s="7">
        <v>38710000</v>
      </c>
      <c r="W816" s="7" t="s">
        <v>4516</v>
      </c>
      <c r="X816" s="203">
        <v>14</v>
      </c>
      <c r="Y816" s="203">
        <v>65</v>
      </c>
      <c r="Z816" s="203">
        <v>1</v>
      </c>
      <c r="AA816" s="203">
        <v>5</v>
      </c>
      <c r="AB816" s="203">
        <v>90</v>
      </c>
      <c r="AC816" s="203">
        <v>0</v>
      </c>
    </row>
    <row r="817" spans="17:29" x14ac:dyDescent="0.2">
      <c r="R817" s="7">
        <v>16356</v>
      </c>
      <c r="S817" s="7" t="s">
        <v>4761</v>
      </c>
      <c r="V817" s="7">
        <v>27280000</v>
      </c>
      <c r="W817" s="7" t="s">
        <v>5748</v>
      </c>
      <c r="X817" s="203">
        <v>14</v>
      </c>
      <c r="Y817" s="203">
        <v>65</v>
      </c>
      <c r="Z817" s="203">
        <v>1</v>
      </c>
      <c r="AA817" s="203">
        <v>3</v>
      </c>
      <c r="AB817" s="203">
        <v>0</v>
      </c>
      <c r="AC817" s="203">
        <v>0</v>
      </c>
    </row>
    <row r="818" spans="17:29" x14ac:dyDescent="0.2">
      <c r="R818" s="7">
        <v>11560</v>
      </c>
      <c r="S818" s="7" t="s">
        <v>918</v>
      </c>
      <c r="V818" s="7">
        <v>38910000</v>
      </c>
      <c r="W818" s="7" t="s">
        <v>5749</v>
      </c>
      <c r="X818" s="203">
        <v>14</v>
      </c>
      <c r="Y818" s="203">
        <v>65</v>
      </c>
      <c r="Z818" s="203">
        <v>1</v>
      </c>
      <c r="AA818" s="203">
        <v>1</v>
      </c>
      <c r="AB818" s="203">
        <v>0</v>
      </c>
      <c r="AC818" s="203">
        <v>0</v>
      </c>
    </row>
    <row r="819" spans="17:29" x14ac:dyDescent="0.2">
      <c r="Q819" s="7">
        <v>3851</v>
      </c>
      <c r="R819" s="7">
        <v>16047</v>
      </c>
      <c r="S819" s="7" t="s">
        <v>1348</v>
      </c>
      <c r="V819" s="7">
        <v>38290000</v>
      </c>
      <c r="W819" s="7" t="s">
        <v>4486</v>
      </c>
      <c r="X819" s="203">
        <v>14</v>
      </c>
      <c r="Y819" s="203">
        <v>65</v>
      </c>
      <c r="Z819" s="203">
        <v>1</v>
      </c>
      <c r="AA819" s="203">
        <v>4</v>
      </c>
      <c r="AB819" s="203">
        <v>0</v>
      </c>
      <c r="AC819" s="203">
        <v>0</v>
      </c>
    </row>
    <row r="820" spans="17:29" x14ac:dyDescent="0.2">
      <c r="R820" s="7">
        <v>13676</v>
      </c>
      <c r="S820" s="7" t="s">
        <v>2220</v>
      </c>
      <c r="V820" s="7">
        <v>38450053</v>
      </c>
      <c r="W820" s="7" t="s">
        <v>4499</v>
      </c>
      <c r="X820" s="203">
        <v>14</v>
      </c>
      <c r="Y820" s="203">
        <v>65</v>
      </c>
      <c r="Z820" s="203">
        <v>1</v>
      </c>
      <c r="AA820" s="203">
        <v>2</v>
      </c>
      <c r="AB820" s="203">
        <v>0</v>
      </c>
      <c r="AC820" s="203">
        <v>0</v>
      </c>
    </row>
    <row r="821" spans="17:29" x14ac:dyDescent="0.2">
      <c r="Q821" s="7">
        <v>3401</v>
      </c>
      <c r="R821" s="7">
        <v>14451</v>
      </c>
      <c r="S821" s="7" t="s">
        <v>2221</v>
      </c>
      <c r="V821" s="7">
        <v>50052800</v>
      </c>
      <c r="W821" s="7" t="s">
        <v>4500</v>
      </c>
      <c r="X821" s="203">
        <v>14</v>
      </c>
      <c r="Y821" s="203">
        <v>65</v>
      </c>
      <c r="Z821" s="203">
        <v>1</v>
      </c>
      <c r="AA821" s="203">
        <v>1</v>
      </c>
      <c r="AB821" s="203">
        <v>0</v>
      </c>
      <c r="AC821" s="203">
        <v>0</v>
      </c>
    </row>
    <row r="822" spans="17:29" x14ac:dyDescent="0.2">
      <c r="Q822" s="7">
        <v>535</v>
      </c>
      <c r="R822" s="7">
        <v>15115</v>
      </c>
      <c r="S822" s="7" t="s">
        <v>858</v>
      </c>
      <c r="V822" s="7">
        <v>38450000</v>
      </c>
      <c r="W822" s="7" t="s">
        <v>5750</v>
      </c>
      <c r="X822" s="203">
        <v>14</v>
      </c>
      <c r="Y822" s="203">
        <v>65</v>
      </c>
      <c r="Z822" s="203">
        <v>1</v>
      </c>
      <c r="AA822" s="203">
        <v>1</v>
      </c>
      <c r="AB822" s="203">
        <v>0</v>
      </c>
      <c r="AC822" s="203">
        <v>0</v>
      </c>
    </row>
    <row r="823" spans="17:29" x14ac:dyDescent="0.2">
      <c r="Q823" s="7">
        <v>2516</v>
      </c>
      <c r="R823" s="7">
        <v>13725</v>
      </c>
      <c r="S823" s="7" t="s">
        <v>1131</v>
      </c>
      <c r="V823" s="7">
        <v>38750000</v>
      </c>
      <c r="W823" s="7" t="s">
        <v>4517</v>
      </c>
      <c r="X823" s="203">
        <v>14</v>
      </c>
      <c r="Y823" s="203">
        <v>65</v>
      </c>
      <c r="Z823" s="203">
        <v>1</v>
      </c>
      <c r="AA823" s="203">
        <v>5</v>
      </c>
      <c r="AB823" s="203">
        <v>0</v>
      </c>
      <c r="AC823" s="203">
        <v>0</v>
      </c>
    </row>
    <row r="824" spans="17:29" x14ac:dyDescent="0.2">
      <c r="R824" s="7">
        <v>11558</v>
      </c>
      <c r="S824" s="7" t="s">
        <v>919</v>
      </c>
      <c r="V824" s="7">
        <v>38770000</v>
      </c>
      <c r="W824" s="7" t="s">
        <v>5751</v>
      </c>
      <c r="X824" s="203">
        <v>14</v>
      </c>
      <c r="Y824" s="203">
        <v>65</v>
      </c>
      <c r="Z824" s="203">
        <v>1</v>
      </c>
      <c r="AA824" s="203">
        <v>5</v>
      </c>
      <c r="AB824" s="203">
        <v>90</v>
      </c>
      <c r="AC824" s="203">
        <v>0</v>
      </c>
    </row>
    <row r="825" spans="17:29" x14ac:dyDescent="0.2">
      <c r="Q825" s="7">
        <v>2051</v>
      </c>
      <c r="R825" s="7">
        <v>14511</v>
      </c>
      <c r="S825" s="7" t="s">
        <v>1133</v>
      </c>
      <c r="V825" s="7">
        <v>38790000</v>
      </c>
      <c r="W825" s="7" t="s">
        <v>5752</v>
      </c>
      <c r="X825" s="203">
        <v>14</v>
      </c>
      <c r="Y825" s="203">
        <v>65</v>
      </c>
      <c r="Z825" s="203">
        <v>1</v>
      </c>
      <c r="AA825" s="203">
        <v>5</v>
      </c>
      <c r="AB825" s="203">
        <v>0</v>
      </c>
      <c r="AC825" s="203">
        <v>0</v>
      </c>
    </row>
    <row r="826" spans="17:29" x14ac:dyDescent="0.2">
      <c r="Q826" s="7">
        <v>6711</v>
      </c>
      <c r="R826" s="7">
        <v>13282</v>
      </c>
      <c r="S826" s="7" t="s">
        <v>1132</v>
      </c>
      <c r="V826" s="7">
        <v>38780000</v>
      </c>
      <c r="W826" s="7" t="s">
        <v>5753</v>
      </c>
      <c r="X826" s="203">
        <v>14</v>
      </c>
      <c r="Y826" s="203">
        <v>65</v>
      </c>
      <c r="Z826" s="203">
        <v>1</v>
      </c>
      <c r="AA826" s="203">
        <v>5</v>
      </c>
      <c r="AB826" s="203">
        <v>90</v>
      </c>
      <c r="AC826" s="203">
        <v>0</v>
      </c>
    </row>
    <row r="827" spans="17:29" x14ac:dyDescent="0.2">
      <c r="Q827" s="7">
        <v>5631</v>
      </c>
      <c r="R827" s="7">
        <v>14824</v>
      </c>
      <c r="S827" s="7" t="s">
        <v>1135</v>
      </c>
      <c r="V827" s="7">
        <v>44270000</v>
      </c>
      <c r="W827" s="7" t="s">
        <v>4501</v>
      </c>
      <c r="X827" s="203">
        <v>14</v>
      </c>
      <c r="Y827" s="203">
        <v>65</v>
      </c>
      <c r="Z827" s="203">
        <v>1</v>
      </c>
      <c r="AA827" s="203">
        <v>3</v>
      </c>
      <c r="AB827" s="203">
        <v>0</v>
      </c>
      <c r="AC827" s="203">
        <v>0</v>
      </c>
    </row>
    <row r="828" spans="17:29" x14ac:dyDescent="0.2">
      <c r="R828" s="7">
        <v>11554</v>
      </c>
      <c r="S828" s="7" t="s">
        <v>1136</v>
      </c>
      <c r="V828" s="7">
        <v>50910000</v>
      </c>
      <c r="W828" s="7" t="s">
        <v>4282</v>
      </c>
      <c r="X828" s="203">
        <v>14</v>
      </c>
      <c r="Y828" s="203">
        <v>65</v>
      </c>
      <c r="Z828" s="203">
        <v>1</v>
      </c>
      <c r="AA828" s="203">
        <v>2</v>
      </c>
      <c r="AB828" s="203">
        <v>0</v>
      </c>
      <c r="AC828" s="203">
        <v>0</v>
      </c>
    </row>
    <row r="829" spans="17:29" x14ac:dyDescent="0.2">
      <c r="Q829" s="7">
        <v>5632</v>
      </c>
      <c r="R829" s="7">
        <v>14822</v>
      </c>
      <c r="S829" s="7" t="s">
        <v>3812</v>
      </c>
      <c r="V829" s="7">
        <v>48251000</v>
      </c>
      <c r="W829" s="7" t="s">
        <v>4283</v>
      </c>
      <c r="X829" s="203">
        <v>14</v>
      </c>
      <c r="Y829" s="203">
        <v>65</v>
      </c>
      <c r="Z829" s="203">
        <v>1</v>
      </c>
      <c r="AA829" s="203">
        <v>4</v>
      </c>
      <c r="AB829" s="203">
        <v>0</v>
      </c>
      <c r="AC829" s="203">
        <v>0</v>
      </c>
    </row>
    <row r="830" spans="17:29" x14ac:dyDescent="0.2">
      <c r="Q830" s="7">
        <v>4004</v>
      </c>
      <c r="R830" s="7">
        <v>11556</v>
      </c>
      <c r="S830" s="7" t="s">
        <v>1137</v>
      </c>
      <c r="V830" s="7">
        <v>40200000</v>
      </c>
      <c r="W830" s="7" t="s">
        <v>5754</v>
      </c>
      <c r="X830" s="203">
        <v>14</v>
      </c>
      <c r="Y830" s="203">
        <v>65</v>
      </c>
      <c r="Z830" s="203">
        <v>1</v>
      </c>
      <c r="AA830" s="203">
        <v>2</v>
      </c>
      <c r="AB830" s="203">
        <v>0</v>
      </c>
      <c r="AC830" s="203">
        <v>0</v>
      </c>
    </row>
    <row r="831" spans="17:29" x14ac:dyDescent="0.2">
      <c r="Q831" s="7">
        <v>2517</v>
      </c>
      <c r="R831" s="7">
        <v>13726</v>
      </c>
      <c r="S831" s="7" t="s">
        <v>1138</v>
      </c>
      <c r="V831" s="7">
        <v>40220000</v>
      </c>
      <c r="W831" s="7" t="s">
        <v>3868</v>
      </c>
      <c r="X831" s="203">
        <v>14</v>
      </c>
      <c r="Y831" s="203">
        <v>65</v>
      </c>
      <c r="Z831" s="203">
        <v>1</v>
      </c>
      <c r="AA831" s="203">
        <v>1</v>
      </c>
      <c r="AB831" s="203">
        <v>0</v>
      </c>
      <c r="AC831" s="203">
        <v>0</v>
      </c>
    </row>
    <row r="832" spans="17:29" x14ac:dyDescent="0.2">
      <c r="R832" s="7">
        <v>11557</v>
      </c>
      <c r="S832" s="7" t="s">
        <v>920</v>
      </c>
      <c r="V832" s="7">
        <v>38660000</v>
      </c>
      <c r="W832" s="7" t="s">
        <v>5755</v>
      </c>
      <c r="X832" s="203">
        <v>17</v>
      </c>
      <c r="Y832" s="203">
        <v>65</v>
      </c>
      <c r="Z832" s="203">
        <v>1</v>
      </c>
      <c r="AA832" s="203">
        <v>5</v>
      </c>
      <c r="AB832" s="203">
        <v>90</v>
      </c>
      <c r="AC832" s="203">
        <v>0</v>
      </c>
    </row>
    <row r="833" spans="17:29" x14ac:dyDescent="0.2">
      <c r="Q833" s="7">
        <v>6712</v>
      </c>
      <c r="R833" s="7">
        <v>13283</v>
      </c>
      <c r="S833" s="7" t="s">
        <v>1139</v>
      </c>
      <c r="V833" s="7">
        <v>38600000</v>
      </c>
      <c r="W833" s="7" t="s">
        <v>4518</v>
      </c>
      <c r="X833" s="203">
        <v>14</v>
      </c>
      <c r="Y833" s="203">
        <v>65</v>
      </c>
      <c r="Z833" s="203">
        <v>1</v>
      </c>
      <c r="AA833" s="203">
        <v>5</v>
      </c>
      <c r="AB833" s="203">
        <v>0</v>
      </c>
      <c r="AC833" s="203">
        <v>0</v>
      </c>
    </row>
    <row r="834" spans="17:29" x14ac:dyDescent="0.2">
      <c r="R834" s="7">
        <v>16580</v>
      </c>
      <c r="S834" s="7" t="s">
        <v>4762</v>
      </c>
      <c r="V834" s="7">
        <v>10366100</v>
      </c>
      <c r="W834" s="7" t="s">
        <v>5493</v>
      </c>
      <c r="X834" s="203">
        <v>18</v>
      </c>
      <c r="Y834" s="203">
        <v>65</v>
      </c>
      <c r="Z834" s="203">
        <v>1</v>
      </c>
      <c r="AA834" s="203">
        <v>4</v>
      </c>
      <c r="AB834" s="203">
        <v>0</v>
      </c>
      <c r="AC834" s="203">
        <v>0</v>
      </c>
    </row>
    <row r="835" spans="17:29" x14ac:dyDescent="0.2">
      <c r="Q835" s="7">
        <v>2884</v>
      </c>
      <c r="R835" s="7">
        <v>13812</v>
      </c>
      <c r="S835" s="7" t="s">
        <v>1140</v>
      </c>
      <c r="V835" s="7">
        <v>38040000</v>
      </c>
      <c r="W835" s="7" t="s">
        <v>4293</v>
      </c>
      <c r="X835" s="203">
        <v>14</v>
      </c>
      <c r="Y835" s="203">
        <v>65</v>
      </c>
      <c r="Z835" s="203">
        <v>1</v>
      </c>
      <c r="AA835" s="203">
        <v>1</v>
      </c>
      <c r="AB835" s="203">
        <v>90</v>
      </c>
      <c r="AC835" s="203">
        <v>0</v>
      </c>
    </row>
    <row r="836" spans="17:29" x14ac:dyDescent="0.2">
      <c r="Q836" s="7">
        <v>86</v>
      </c>
      <c r="R836" s="7">
        <v>11567</v>
      </c>
      <c r="S836" s="7" t="s">
        <v>1359</v>
      </c>
      <c r="V836" s="7">
        <v>38050000</v>
      </c>
      <c r="W836" s="7" t="s">
        <v>2438</v>
      </c>
      <c r="X836" s="203">
        <v>14</v>
      </c>
      <c r="Y836" s="203">
        <v>65</v>
      </c>
      <c r="Z836" s="203">
        <v>1</v>
      </c>
      <c r="AA836" s="203">
        <v>3</v>
      </c>
      <c r="AB836" s="203">
        <v>0</v>
      </c>
      <c r="AC836" s="203">
        <v>0</v>
      </c>
    </row>
    <row r="837" spans="17:29" x14ac:dyDescent="0.2">
      <c r="R837" s="7">
        <v>10495</v>
      </c>
      <c r="S837" s="7" t="s">
        <v>1360</v>
      </c>
      <c r="V837" s="7">
        <v>38070000</v>
      </c>
      <c r="W837" s="7" t="s">
        <v>5756</v>
      </c>
      <c r="X837" s="203">
        <v>14</v>
      </c>
      <c r="Y837" s="203">
        <v>65</v>
      </c>
      <c r="Z837" s="203">
        <v>1</v>
      </c>
      <c r="AA837" s="203">
        <v>2</v>
      </c>
      <c r="AB837" s="203">
        <v>90</v>
      </c>
      <c r="AC837" s="203">
        <v>0</v>
      </c>
    </row>
    <row r="838" spans="17:29" x14ac:dyDescent="0.2">
      <c r="Q838" s="7">
        <v>762</v>
      </c>
      <c r="R838" s="7">
        <v>15261</v>
      </c>
      <c r="S838" s="7" t="s">
        <v>1361</v>
      </c>
      <c r="V838" s="7">
        <v>38060000</v>
      </c>
      <c r="W838" s="7" t="s">
        <v>3882</v>
      </c>
      <c r="X838" s="203">
        <v>14</v>
      </c>
      <c r="Y838" s="203">
        <v>65</v>
      </c>
      <c r="Z838" s="203">
        <v>1</v>
      </c>
      <c r="AA838" s="203">
        <v>1</v>
      </c>
      <c r="AB838" s="203">
        <v>0</v>
      </c>
      <c r="AC838" s="203">
        <v>0</v>
      </c>
    </row>
    <row r="839" spans="17:29" x14ac:dyDescent="0.2">
      <c r="Q839" s="7">
        <v>2845</v>
      </c>
      <c r="R839" s="7">
        <v>13784</v>
      </c>
      <c r="S839" s="7" t="s">
        <v>1362</v>
      </c>
      <c r="V839" s="7">
        <v>38720000</v>
      </c>
      <c r="W839" s="7" t="s">
        <v>4519</v>
      </c>
      <c r="X839" s="203">
        <v>14</v>
      </c>
      <c r="Y839" s="203">
        <v>65</v>
      </c>
      <c r="Z839" s="203">
        <v>1</v>
      </c>
      <c r="AA839" s="203">
        <v>5</v>
      </c>
      <c r="AB839" s="203">
        <v>90</v>
      </c>
      <c r="AC839" s="203">
        <v>0</v>
      </c>
    </row>
    <row r="840" spans="17:29" x14ac:dyDescent="0.2">
      <c r="Q840" s="7">
        <v>3234</v>
      </c>
      <c r="R840" s="7">
        <v>14394</v>
      </c>
      <c r="S840" s="7" t="s">
        <v>1363</v>
      </c>
      <c r="V840" s="7">
        <v>38740000</v>
      </c>
      <c r="W840" s="7" t="s">
        <v>4520</v>
      </c>
      <c r="X840" s="203">
        <v>14</v>
      </c>
      <c r="Y840" s="203">
        <v>65</v>
      </c>
      <c r="Z840" s="203">
        <v>1</v>
      </c>
      <c r="AA840" s="203">
        <v>5</v>
      </c>
      <c r="AB840" s="203">
        <v>90</v>
      </c>
      <c r="AC840" s="203">
        <v>0</v>
      </c>
    </row>
    <row r="841" spans="17:29" x14ac:dyDescent="0.2">
      <c r="Q841" s="7">
        <v>1053</v>
      </c>
      <c r="R841" s="7">
        <v>15535</v>
      </c>
      <c r="S841" s="7" t="s">
        <v>1364</v>
      </c>
      <c r="V841" s="7">
        <v>38760000</v>
      </c>
      <c r="W841" s="7" t="s">
        <v>4521</v>
      </c>
      <c r="X841" s="203">
        <v>14</v>
      </c>
      <c r="Y841" s="203">
        <v>65</v>
      </c>
      <c r="Z841" s="203">
        <v>1</v>
      </c>
      <c r="AA841" s="203">
        <v>5</v>
      </c>
      <c r="AB841" s="203">
        <v>0</v>
      </c>
      <c r="AC841" s="203">
        <v>0</v>
      </c>
    </row>
    <row r="842" spans="17:29" x14ac:dyDescent="0.2">
      <c r="R842" s="7">
        <v>11551</v>
      </c>
      <c r="S842" s="7" t="s">
        <v>921</v>
      </c>
      <c r="V842" s="7">
        <v>38730000</v>
      </c>
      <c r="W842" s="7" t="s">
        <v>4522</v>
      </c>
      <c r="X842" s="203">
        <v>14</v>
      </c>
      <c r="Y842" s="203">
        <v>65</v>
      </c>
      <c r="Z842" s="203">
        <v>1</v>
      </c>
      <c r="AA842" s="203">
        <v>5</v>
      </c>
      <c r="AB842" s="203">
        <v>90</v>
      </c>
      <c r="AC842" s="203">
        <v>0</v>
      </c>
    </row>
    <row r="843" spans="17:29" x14ac:dyDescent="0.2">
      <c r="R843" s="7">
        <v>16191</v>
      </c>
      <c r="S843" s="7" t="s">
        <v>4763</v>
      </c>
      <c r="V843" s="7">
        <v>38700000</v>
      </c>
      <c r="W843" s="7" t="s">
        <v>4523</v>
      </c>
      <c r="X843" s="203">
        <v>14</v>
      </c>
      <c r="Y843" s="203">
        <v>65</v>
      </c>
      <c r="Z843" s="203">
        <v>1</v>
      </c>
      <c r="AA843" s="203">
        <v>5</v>
      </c>
      <c r="AB843" s="203">
        <v>0</v>
      </c>
      <c r="AC843" s="203">
        <v>0</v>
      </c>
    </row>
    <row r="844" spans="17:29" x14ac:dyDescent="0.2">
      <c r="Q844" s="7">
        <v>385</v>
      </c>
      <c r="R844" s="7">
        <v>15048</v>
      </c>
      <c r="S844" s="7" t="s">
        <v>2365</v>
      </c>
      <c r="V844" s="7">
        <v>38630000</v>
      </c>
      <c r="W844" s="7" t="s">
        <v>4524</v>
      </c>
      <c r="X844" s="203">
        <v>14</v>
      </c>
      <c r="Y844" s="203">
        <v>65</v>
      </c>
      <c r="Z844" s="203">
        <v>1</v>
      </c>
      <c r="AA844" s="203">
        <v>5</v>
      </c>
      <c r="AB844" s="203">
        <v>0</v>
      </c>
      <c r="AC844" s="203">
        <v>0</v>
      </c>
    </row>
    <row r="845" spans="17:29" x14ac:dyDescent="0.2">
      <c r="R845" s="7">
        <v>10609</v>
      </c>
      <c r="S845" s="7" t="s">
        <v>2366</v>
      </c>
      <c r="V845" s="7">
        <v>47130000</v>
      </c>
      <c r="W845" s="7" t="s">
        <v>3527</v>
      </c>
      <c r="X845" s="203">
        <v>14</v>
      </c>
      <c r="Y845" s="203">
        <v>65</v>
      </c>
      <c r="Z845" s="203">
        <v>1</v>
      </c>
      <c r="AA845" s="203">
        <v>3</v>
      </c>
      <c r="AB845" s="203">
        <v>0</v>
      </c>
      <c r="AC845" s="203">
        <v>0</v>
      </c>
    </row>
    <row r="846" spans="17:29" x14ac:dyDescent="0.2">
      <c r="Q846" s="7">
        <v>4545</v>
      </c>
      <c r="R846" s="7">
        <v>15473</v>
      </c>
      <c r="S846" s="7" t="s">
        <v>2367</v>
      </c>
      <c r="V846" s="7">
        <v>0</v>
      </c>
      <c r="W846" s="7" t="s">
        <v>2903</v>
      </c>
      <c r="X846" s="203">
        <v>0</v>
      </c>
      <c r="Y846" s="203">
        <v>0</v>
      </c>
      <c r="Z846" s="203">
        <v>0</v>
      </c>
      <c r="AA846" s="203">
        <v>0</v>
      </c>
      <c r="AB846" s="203">
        <v>0</v>
      </c>
      <c r="AC846" s="203">
        <v>0</v>
      </c>
    </row>
    <row r="847" spans="17:29" x14ac:dyDescent="0.2">
      <c r="Q847" s="7">
        <v>243</v>
      </c>
      <c r="R847" s="7">
        <v>13691</v>
      </c>
      <c r="S847" s="7" t="s">
        <v>164</v>
      </c>
      <c r="V847" s="7">
        <v>52050000</v>
      </c>
      <c r="W847" s="7" t="s">
        <v>2046</v>
      </c>
      <c r="X847" s="203">
        <v>14</v>
      </c>
      <c r="Y847" s="203">
        <v>65</v>
      </c>
      <c r="Z847" s="203">
        <v>1</v>
      </c>
      <c r="AA847" s="203">
        <v>2</v>
      </c>
      <c r="AB847" s="203">
        <v>0</v>
      </c>
      <c r="AC847" s="203">
        <v>0</v>
      </c>
    </row>
    <row r="848" spans="17:29" x14ac:dyDescent="0.2">
      <c r="Q848" s="7">
        <v>54</v>
      </c>
      <c r="R848" s="7">
        <v>11563</v>
      </c>
      <c r="S848" s="7" t="s">
        <v>165</v>
      </c>
      <c r="V848" s="7">
        <v>52550000</v>
      </c>
      <c r="W848" s="7" t="s">
        <v>2047</v>
      </c>
      <c r="X848" s="203">
        <v>14</v>
      </c>
      <c r="Y848" s="203">
        <v>65</v>
      </c>
      <c r="Z848" s="203">
        <v>1</v>
      </c>
      <c r="AA848" s="203">
        <v>2</v>
      </c>
      <c r="AB848" s="203">
        <v>0</v>
      </c>
      <c r="AC848" s="203">
        <v>0</v>
      </c>
    </row>
    <row r="849" spans="17:29" x14ac:dyDescent="0.2">
      <c r="Q849" s="7">
        <v>4231</v>
      </c>
      <c r="R849" s="7">
        <v>11564</v>
      </c>
      <c r="S849" s="7" t="s">
        <v>166</v>
      </c>
      <c r="V849" s="7">
        <v>52350000</v>
      </c>
      <c r="W849" s="7" t="s">
        <v>2048</v>
      </c>
      <c r="X849" s="203">
        <v>14</v>
      </c>
      <c r="Y849" s="203">
        <v>65</v>
      </c>
      <c r="Z849" s="203">
        <v>1</v>
      </c>
      <c r="AA849" s="203">
        <v>2</v>
      </c>
      <c r="AB849" s="203">
        <v>0</v>
      </c>
      <c r="AC849" s="203">
        <v>0</v>
      </c>
    </row>
    <row r="850" spans="17:29" x14ac:dyDescent="0.2">
      <c r="Q850" s="7">
        <v>216</v>
      </c>
      <c r="R850" s="7">
        <v>11565</v>
      </c>
      <c r="S850" s="7" t="s">
        <v>167</v>
      </c>
      <c r="V850" s="7">
        <v>52750000</v>
      </c>
      <c r="W850" s="7" t="s">
        <v>2049</v>
      </c>
      <c r="X850" s="203">
        <v>14</v>
      </c>
      <c r="Y850" s="203">
        <v>65</v>
      </c>
      <c r="Z850" s="203">
        <v>1</v>
      </c>
      <c r="AA850" s="203">
        <v>2</v>
      </c>
      <c r="AB850" s="203">
        <v>0</v>
      </c>
      <c r="AC850" s="203">
        <v>0</v>
      </c>
    </row>
    <row r="851" spans="17:29" x14ac:dyDescent="0.2">
      <c r="Q851" s="7">
        <v>4194</v>
      </c>
      <c r="R851" s="7">
        <v>11566</v>
      </c>
      <c r="S851" s="7" t="s">
        <v>168</v>
      </c>
      <c r="V851" s="7">
        <v>52500000</v>
      </c>
      <c r="W851" s="7" t="s">
        <v>4150</v>
      </c>
      <c r="X851" s="203">
        <v>14</v>
      </c>
      <c r="Y851" s="203">
        <v>65</v>
      </c>
      <c r="Z851" s="203">
        <v>1</v>
      </c>
      <c r="AA851" s="203">
        <v>2</v>
      </c>
      <c r="AB851" s="203">
        <v>0</v>
      </c>
      <c r="AC851" s="203">
        <v>0</v>
      </c>
    </row>
    <row r="852" spans="17:29" x14ac:dyDescent="0.2">
      <c r="R852" s="7">
        <v>16557</v>
      </c>
      <c r="S852" s="7" t="s">
        <v>4764</v>
      </c>
      <c r="V852" s="7">
        <v>52250000</v>
      </c>
      <c r="W852" s="7" t="s">
        <v>3381</v>
      </c>
      <c r="X852" s="203">
        <v>14</v>
      </c>
      <c r="Y852" s="203">
        <v>65</v>
      </c>
      <c r="Z852" s="203">
        <v>1</v>
      </c>
      <c r="AA852" s="203">
        <v>2</v>
      </c>
      <c r="AB852" s="203">
        <v>0</v>
      </c>
      <c r="AC852" s="203">
        <v>0</v>
      </c>
    </row>
    <row r="853" spans="17:29" x14ac:dyDescent="0.2">
      <c r="R853" s="7">
        <v>11289</v>
      </c>
      <c r="S853" s="7" t="s">
        <v>859</v>
      </c>
      <c r="V853" s="7">
        <v>52600000</v>
      </c>
      <c r="W853" s="7" t="s">
        <v>4151</v>
      </c>
      <c r="X853" s="203">
        <v>14</v>
      </c>
      <c r="Y853" s="203">
        <v>65</v>
      </c>
      <c r="Z853" s="203">
        <v>1</v>
      </c>
      <c r="AA853" s="203">
        <v>2</v>
      </c>
      <c r="AB853" s="203">
        <v>0</v>
      </c>
      <c r="AC853" s="203">
        <v>0</v>
      </c>
    </row>
    <row r="854" spans="17:29" x14ac:dyDescent="0.2">
      <c r="R854" s="7">
        <v>16515</v>
      </c>
      <c r="S854" s="7" t="s">
        <v>4765</v>
      </c>
      <c r="V854" s="7">
        <v>52850000</v>
      </c>
      <c r="W854" s="7" t="s">
        <v>4152</v>
      </c>
      <c r="X854" s="203">
        <v>14</v>
      </c>
      <c r="Y854" s="203">
        <v>65</v>
      </c>
      <c r="Z854" s="203">
        <v>1</v>
      </c>
      <c r="AA854" s="203">
        <v>2</v>
      </c>
      <c r="AB854" s="203">
        <v>0</v>
      </c>
      <c r="AC854" s="203">
        <v>0</v>
      </c>
    </row>
    <row r="855" spans="17:29" x14ac:dyDescent="0.2">
      <c r="R855" s="7">
        <v>11234</v>
      </c>
      <c r="S855" s="7" t="s">
        <v>922</v>
      </c>
      <c r="V855" s="7">
        <v>52450000</v>
      </c>
      <c r="W855" s="7" t="s">
        <v>3382</v>
      </c>
      <c r="X855" s="203">
        <v>14</v>
      </c>
      <c r="Y855" s="203">
        <v>65</v>
      </c>
      <c r="Z855" s="203">
        <v>1</v>
      </c>
      <c r="AA855" s="203">
        <v>2</v>
      </c>
      <c r="AB855" s="203">
        <v>0</v>
      </c>
      <c r="AC855" s="203">
        <v>0</v>
      </c>
    </row>
    <row r="856" spans="17:29" x14ac:dyDescent="0.2">
      <c r="Q856" s="7">
        <v>3982</v>
      </c>
      <c r="R856" s="7">
        <v>16039</v>
      </c>
      <c r="S856" s="7" t="s">
        <v>169</v>
      </c>
      <c r="V856" s="7">
        <v>52150000</v>
      </c>
      <c r="W856" s="7" t="s">
        <v>4153</v>
      </c>
      <c r="X856" s="203">
        <v>14</v>
      </c>
      <c r="Y856" s="203">
        <v>65</v>
      </c>
      <c r="Z856" s="203">
        <v>1</v>
      </c>
      <c r="AA856" s="203">
        <v>2</v>
      </c>
      <c r="AB856" s="203">
        <v>0</v>
      </c>
      <c r="AC856" s="203">
        <v>0</v>
      </c>
    </row>
    <row r="857" spans="17:29" x14ac:dyDescent="0.2">
      <c r="Q857" s="7">
        <v>2784</v>
      </c>
      <c r="R857" s="7">
        <v>13842</v>
      </c>
      <c r="S857" s="7" t="s">
        <v>170</v>
      </c>
      <c r="V857" s="7">
        <v>52700000</v>
      </c>
      <c r="W857" s="7" t="s">
        <v>4154</v>
      </c>
      <c r="X857" s="203">
        <v>14</v>
      </c>
      <c r="Y857" s="203">
        <v>65</v>
      </c>
      <c r="Z857" s="203">
        <v>1</v>
      </c>
      <c r="AA857" s="203">
        <v>2</v>
      </c>
      <c r="AB857" s="203">
        <v>0</v>
      </c>
      <c r="AC857" s="203">
        <v>0</v>
      </c>
    </row>
    <row r="858" spans="17:29" x14ac:dyDescent="0.2">
      <c r="Q858" s="7">
        <v>5481</v>
      </c>
      <c r="R858" s="7">
        <v>14854</v>
      </c>
      <c r="S858" s="7" t="s">
        <v>705</v>
      </c>
      <c r="V858" s="7">
        <v>52900000</v>
      </c>
      <c r="W858" s="7" t="s">
        <v>5757</v>
      </c>
      <c r="X858" s="203">
        <v>14</v>
      </c>
      <c r="Y858" s="203">
        <v>65</v>
      </c>
      <c r="Z858" s="203">
        <v>1</v>
      </c>
      <c r="AA858" s="203">
        <v>3</v>
      </c>
      <c r="AB858" s="203">
        <v>0</v>
      </c>
      <c r="AC858" s="203">
        <v>0</v>
      </c>
    </row>
    <row r="859" spans="17:29" x14ac:dyDescent="0.2">
      <c r="Q859" s="7">
        <v>3722</v>
      </c>
      <c r="R859" s="7">
        <v>15994</v>
      </c>
      <c r="S859" s="7" t="s">
        <v>706</v>
      </c>
      <c r="V859" s="7">
        <v>0</v>
      </c>
      <c r="W859" s="7" t="s">
        <v>420</v>
      </c>
      <c r="X859" s="203">
        <v>0</v>
      </c>
      <c r="Y859" s="203">
        <v>0</v>
      </c>
      <c r="Z859" s="203">
        <v>0</v>
      </c>
      <c r="AA859" s="203">
        <v>0</v>
      </c>
      <c r="AB859" s="203">
        <v>0</v>
      </c>
      <c r="AC859" s="203">
        <v>0</v>
      </c>
    </row>
    <row r="860" spans="17:29" x14ac:dyDescent="0.2">
      <c r="R860" s="7">
        <v>12194</v>
      </c>
      <c r="S860" s="7" t="s">
        <v>707</v>
      </c>
      <c r="V860" s="7">
        <v>61110000</v>
      </c>
      <c r="W860" s="7" t="s">
        <v>5758</v>
      </c>
      <c r="X860" s="203">
        <v>18</v>
      </c>
      <c r="Y860" s="203">
        <v>65</v>
      </c>
      <c r="Z860" s="203">
        <v>1</v>
      </c>
      <c r="AA860" s="203">
        <v>5</v>
      </c>
      <c r="AB860" s="203">
        <v>90</v>
      </c>
      <c r="AC860" s="203">
        <v>0</v>
      </c>
    </row>
    <row r="861" spans="17:29" x14ac:dyDescent="0.2">
      <c r="R861" s="7">
        <v>12191</v>
      </c>
      <c r="S861" s="7" t="s">
        <v>708</v>
      </c>
      <c r="V861" s="7">
        <v>77625000</v>
      </c>
      <c r="W861" s="7" t="s">
        <v>5759</v>
      </c>
      <c r="X861" s="203">
        <v>18</v>
      </c>
      <c r="Y861" s="203">
        <v>65</v>
      </c>
      <c r="Z861" s="203">
        <v>1</v>
      </c>
      <c r="AA861" s="203">
        <v>5</v>
      </c>
      <c r="AB861" s="203">
        <v>90</v>
      </c>
      <c r="AC861" s="203">
        <v>0</v>
      </c>
    </row>
    <row r="862" spans="17:29" x14ac:dyDescent="0.2">
      <c r="Q862" s="7">
        <v>3673</v>
      </c>
      <c r="R862" s="7">
        <v>16064</v>
      </c>
      <c r="S862" s="7" t="s">
        <v>4628</v>
      </c>
      <c r="V862" s="7">
        <v>66420000</v>
      </c>
      <c r="W862" s="7" t="s">
        <v>5760</v>
      </c>
      <c r="X862" s="203">
        <v>18</v>
      </c>
      <c r="Y862" s="203">
        <v>65</v>
      </c>
      <c r="Z862" s="203">
        <v>1</v>
      </c>
      <c r="AA862" s="203">
        <v>5</v>
      </c>
      <c r="AB862" s="203">
        <v>90</v>
      </c>
      <c r="AC862" s="203">
        <v>0</v>
      </c>
    </row>
    <row r="863" spans="17:29" x14ac:dyDescent="0.2">
      <c r="R863" s="7">
        <v>12190</v>
      </c>
      <c r="S863" s="7" t="s">
        <v>710</v>
      </c>
      <c r="V863" s="7">
        <v>77125000</v>
      </c>
      <c r="W863" s="7" t="s">
        <v>5761</v>
      </c>
      <c r="X863" s="203">
        <v>18</v>
      </c>
      <c r="Y863" s="203">
        <v>65</v>
      </c>
      <c r="Z863" s="203">
        <v>1</v>
      </c>
      <c r="AA863" s="203">
        <v>5</v>
      </c>
      <c r="AB863" s="203">
        <v>90</v>
      </c>
      <c r="AC863" s="203">
        <v>0</v>
      </c>
    </row>
    <row r="864" spans="17:29" x14ac:dyDescent="0.2">
      <c r="R864" s="7">
        <v>12189</v>
      </c>
      <c r="S864" s="7" t="s">
        <v>711</v>
      </c>
      <c r="V864" s="7">
        <v>84073000</v>
      </c>
      <c r="W864" s="7" t="s">
        <v>5762</v>
      </c>
      <c r="X864" s="203">
        <v>18</v>
      </c>
      <c r="Y864" s="203">
        <v>65</v>
      </c>
      <c r="Z864" s="203">
        <v>1</v>
      </c>
      <c r="AA864" s="203">
        <v>1</v>
      </c>
      <c r="AB864" s="203">
        <v>0</v>
      </c>
      <c r="AC864" s="203">
        <v>0</v>
      </c>
    </row>
    <row r="865" spans="17:29" x14ac:dyDescent="0.2">
      <c r="Q865" s="7">
        <v>5671</v>
      </c>
      <c r="R865" s="7">
        <v>14715</v>
      </c>
      <c r="S865" s="7" t="s">
        <v>1163</v>
      </c>
      <c r="V865" s="7">
        <v>74070000</v>
      </c>
      <c r="W865" s="7" t="s">
        <v>5763</v>
      </c>
      <c r="X865" s="203">
        <v>18</v>
      </c>
      <c r="Y865" s="203">
        <v>65</v>
      </c>
      <c r="Z865" s="203">
        <v>1</v>
      </c>
      <c r="AA865" s="203">
        <v>5</v>
      </c>
      <c r="AB865" s="203">
        <v>90</v>
      </c>
      <c r="AC865" s="203">
        <v>0</v>
      </c>
    </row>
    <row r="866" spans="17:29" x14ac:dyDescent="0.2">
      <c r="R866" s="7">
        <v>14374</v>
      </c>
      <c r="S866" s="7" t="s">
        <v>714</v>
      </c>
      <c r="V866" s="7">
        <v>71910000</v>
      </c>
      <c r="W866" s="7" t="s">
        <v>5764</v>
      </c>
      <c r="X866" s="203">
        <v>18</v>
      </c>
      <c r="Y866" s="203">
        <v>65</v>
      </c>
      <c r="Z866" s="203">
        <v>1</v>
      </c>
      <c r="AA866" s="203">
        <v>5</v>
      </c>
      <c r="AB866" s="203">
        <v>90</v>
      </c>
      <c r="AC866" s="203">
        <v>0</v>
      </c>
    </row>
    <row r="867" spans="17:29" x14ac:dyDescent="0.2">
      <c r="R867" s="7">
        <v>10240</v>
      </c>
      <c r="S867" s="7" t="s">
        <v>923</v>
      </c>
      <c r="V867" s="7">
        <v>85630000</v>
      </c>
      <c r="W867" s="7" t="s">
        <v>5765</v>
      </c>
      <c r="X867" s="203">
        <v>18</v>
      </c>
      <c r="Y867" s="203">
        <v>65</v>
      </c>
      <c r="Z867" s="203">
        <v>1</v>
      </c>
      <c r="AA867" s="203">
        <v>5</v>
      </c>
      <c r="AB867" s="203">
        <v>90</v>
      </c>
      <c r="AC867" s="203">
        <v>0</v>
      </c>
    </row>
    <row r="868" spans="17:29" x14ac:dyDescent="0.2">
      <c r="R868" s="7">
        <v>12171</v>
      </c>
      <c r="S868" s="7" t="s">
        <v>924</v>
      </c>
      <c r="V868" s="7">
        <v>86820000</v>
      </c>
      <c r="W868" s="7" t="s">
        <v>5766</v>
      </c>
      <c r="X868" s="203">
        <v>18</v>
      </c>
      <c r="Y868" s="203">
        <v>65</v>
      </c>
      <c r="Z868" s="203">
        <v>1</v>
      </c>
      <c r="AA868" s="203">
        <v>5</v>
      </c>
      <c r="AB868" s="203">
        <v>0</v>
      </c>
      <c r="AC868" s="203">
        <v>0</v>
      </c>
    </row>
    <row r="869" spans="17:29" x14ac:dyDescent="0.2">
      <c r="R869" s="7">
        <v>12183</v>
      </c>
      <c r="S869" s="7" t="s">
        <v>925</v>
      </c>
      <c r="V869" s="7">
        <v>77860000</v>
      </c>
      <c r="W869" s="7" t="s">
        <v>5767</v>
      </c>
      <c r="X869" s="203">
        <v>18</v>
      </c>
      <c r="Y869" s="203">
        <v>65</v>
      </c>
      <c r="Z869" s="203">
        <v>1</v>
      </c>
      <c r="AA869" s="203">
        <v>5</v>
      </c>
      <c r="AB869" s="203">
        <v>90</v>
      </c>
      <c r="AC869" s="203">
        <v>0</v>
      </c>
    </row>
    <row r="870" spans="17:29" x14ac:dyDescent="0.2">
      <c r="Q870" s="7">
        <v>5913</v>
      </c>
      <c r="R870" s="7">
        <v>15507</v>
      </c>
      <c r="S870" s="7" t="s">
        <v>715</v>
      </c>
      <c r="V870" s="7">
        <v>77870000</v>
      </c>
      <c r="W870" s="7" t="s">
        <v>5768</v>
      </c>
      <c r="X870" s="203">
        <v>18</v>
      </c>
      <c r="Y870" s="203">
        <v>65</v>
      </c>
      <c r="Z870" s="203">
        <v>1</v>
      </c>
      <c r="AA870" s="203">
        <v>5</v>
      </c>
      <c r="AB870" s="203">
        <v>90</v>
      </c>
      <c r="AC870" s="203">
        <v>0</v>
      </c>
    </row>
    <row r="871" spans="17:29" x14ac:dyDescent="0.2">
      <c r="R871" s="7">
        <v>12177</v>
      </c>
      <c r="S871" s="7" t="s">
        <v>926</v>
      </c>
      <c r="V871" s="7">
        <v>84131000</v>
      </c>
      <c r="W871" s="7" t="s">
        <v>5769</v>
      </c>
      <c r="X871" s="203">
        <v>18</v>
      </c>
      <c r="Y871" s="203">
        <v>65</v>
      </c>
      <c r="Z871" s="203">
        <v>1</v>
      </c>
      <c r="AA871" s="203">
        <v>5</v>
      </c>
      <c r="AB871" s="203">
        <v>90</v>
      </c>
      <c r="AC871" s="203">
        <v>0</v>
      </c>
    </row>
    <row r="872" spans="17:29" x14ac:dyDescent="0.2">
      <c r="Q872" s="7">
        <v>1001</v>
      </c>
      <c r="R872" s="7">
        <v>15557</v>
      </c>
      <c r="S872" s="7" t="s">
        <v>2476</v>
      </c>
      <c r="V872" s="7">
        <v>84132000</v>
      </c>
      <c r="W872" s="7" t="s">
        <v>5770</v>
      </c>
      <c r="X872" s="203">
        <v>18</v>
      </c>
      <c r="Y872" s="203">
        <v>65</v>
      </c>
      <c r="Z872" s="203">
        <v>1</v>
      </c>
      <c r="AA872" s="203">
        <v>5</v>
      </c>
      <c r="AB872" s="203">
        <v>90</v>
      </c>
      <c r="AC872" s="203">
        <v>0</v>
      </c>
    </row>
    <row r="873" spans="17:29" x14ac:dyDescent="0.2">
      <c r="Q873" s="7">
        <v>26</v>
      </c>
      <c r="R873" s="7">
        <v>12182</v>
      </c>
      <c r="S873" s="7" t="s">
        <v>717</v>
      </c>
      <c r="V873" s="7">
        <v>84130000</v>
      </c>
      <c r="W873" s="7" t="s">
        <v>3383</v>
      </c>
      <c r="X873" s="203">
        <v>18</v>
      </c>
      <c r="Y873" s="203">
        <v>65</v>
      </c>
      <c r="Z873" s="203">
        <v>1</v>
      </c>
      <c r="AA873" s="203">
        <v>5</v>
      </c>
      <c r="AB873" s="203">
        <v>90</v>
      </c>
      <c r="AC873" s="203">
        <v>0</v>
      </c>
    </row>
    <row r="874" spans="17:29" x14ac:dyDescent="0.2">
      <c r="R874" s="7">
        <v>16241</v>
      </c>
      <c r="S874" s="7" t="s">
        <v>4766</v>
      </c>
      <c r="V874" s="7">
        <v>86070000</v>
      </c>
      <c r="W874" s="7" t="s">
        <v>5771</v>
      </c>
      <c r="X874" s="203">
        <v>18</v>
      </c>
      <c r="Y874" s="203">
        <v>65</v>
      </c>
      <c r="Z874" s="203">
        <v>1</v>
      </c>
      <c r="AA874" s="203">
        <v>5</v>
      </c>
      <c r="AB874" s="203">
        <v>90</v>
      </c>
      <c r="AC874" s="203">
        <v>0</v>
      </c>
    </row>
    <row r="875" spans="17:29" x14ac:dyDescent="0.2">
      <c r="Q875" s="7">
        <v>2473</v>
      </c>
      <c r="R875" s="7">
        <v>12219</v>
      </c>
      <c r="S875" s="7" t="s">
        <v>719</v>
      </c>
      <c r="V875" s="7">
        <v>86775000</v>
      </c>
      <c r="W875" s="7" t="s">
        <v>4525</v>
      </c>
      <c r="X875" s="203">
        <v>18</v>
      </c>
      <c r="Y875" s="203">
        <v>65</v>
      </c>
      <c r="Z875" s="203">
        <v>1</v>
      </c>
      <c r="AA875" s="203">
        <v>5</v>
      </c>
      <c r="AB875" s="203">
        <v>90</v>
      </c>
      <c r="AC875" s="203">
        <v>0</v>
      </c>
    </row>
    <row r="876" spans="17:29" x14ac:dyDescent="0.2">
      <c r="Q876" s="7">
        <v>6212</v>
      </c>
      <c r="R876" s="7">
        <v>12207</v>
      </c>
      <c r="S876" s="7" t="s">
        <v>2480</v>
      </c>
      <c r="V876" s="7">
        <v>75250000</v>
      </c>
      <c r="W876" s="7" t="s">
        <v>3384</v>
      </c>
      <c r="X876" s="203">
        <v>18</v>
      </c>
      <c r="Y876" s="203">
        <v>65</v>
      </c>
      <c r="Z876" s="203">
        <v>1</v>
      </c>
      <c r="AA876" s="203">
        <v>5</v>
      </c>
      <c r="AB876" s="203">
        <v>90</v>
      </c>
      <c r="AC876" s="203">
        <v>0</v>
      </c>
    </row>
    <row r="877" spans="17:29" x14ac:dyDescent="0.2">
      <c r="R877" s="7">
        <v>12218</v>
      </c>
      <c r="S877" s="7" t="s">
        <v>927</v>
      </c>
      <c r="V877" s="7">
        <v>84060000</v>
      </c>
      <c r="W877" s="7" t="s">
        <v>5772</v>
      </c>
      <c r="X877" s="203">
        <v>19</v>
      </c>
      <c r="Y877" s="203">
        <v>65</v>
      </c>
      <c r="Z877" s="203">
        <v>1</v>
      </c>
      <c r="AA877" s="203">
        <v>5</v>
      </c>
      <c r="AB877" s="203">
        <v>0</v>
      </c>
      <c r="AC877" s="203">
        <v>0</v>
      </c>
    </row>
    <row r="878" spans="17:29" x14ac:dyDescent="0.2">
      <c r="Q878" s="7">
        <v>4065</v>
      </c>
      <c r="R878" s="7">
        <v>12217</v>
      </c>
      <c r="S878" s="7" t="s">
        <v>720</v>
      </c>
      <c r="V878" s="7">
        <v>84458000</v>
      </c>
      <c r="W878" s="7" t="s">
        <v>4526</v>
      </c>
      <c r="X878" s="203">
        <v>18</v>
      </c>
      <c r="Y878" s="203">
        <v>65</v>
      </c>
      <c r="Z878" s="203">
        <v>1</v>
      </c>
      <c r="AA878" s="203">
        <v>5</v>
      </c>
      <c r="AB878" s="203">
        <v>90</v>
      </c>
      <c r="AC878" s="203">
        <v>0</v>
      </c>
    </row>
    <row r="879" spans="17:29" x14ac:dyDescent="0.2">
      <c r="Q879" s="7">
        <v>386</v>
      </c>
      <c r="R879" s="7">
        <v>15049</v>
      </c>
      <c r="S879" s="7" t="s">
        <v>449</v>
      </c>
      <c r="V879" s="7">
        <v>84459000</v>
      </c>
      <c r="W879" s="7" t="s">
        <v>4296</v>
      </c>
      <c r="X879" s="203">
        <v>18</v>
      </c>
      <c r="Y879" s="203">
        <v>65</v>
      </c>
      <c r="Z879" s="203">
        <v>1</v>
      </c>
      <c r="AA879" s="203">
        <v>5</v>
      </c>
      <c r="AB879" s="203">
        <v>90</v>
      </c>
      <c r="AC879" s="203">
        <v>0</v>
      </c>
    </row>
    <row r="880" spans="17:29" x14ac:dyDescent="0.2">
      <c r="Q880" s="7">
        <v>4406</v>
      </c>
      <c r="R880" s="7">
        <v>15403</v>
      </c>
      <c r="S880" s="7" t="s">
        <v>450</v>
      </c>
      <c r="V880" s="7">
        <v>73080000</v>
      </c>
      <c r="W880" s="7" t="s">
        <v>4297</v>
      </c>
      <c r="X880" s="203">
        <v>18</v>
      </c>
      <c r="Y880" s="203">
        <v>65</v>
      </c>
      <c r="Z880" s="203">
        <v>1</v>
      </c>
      <c r="AA880" s="203">
        <v>5</v>
      </c>
      <c r="AB880" s="203">
        <v>90</v>
      </c>
      <c r="AC880" s="203">
        <v>0</v>
      </c>
    </row>
    <row r="881" spans="17:29" x14ac:dyDescent="0.2">
      <c r="Q881" s="7">
        <v>2535</v>
      </c>
      <c r="R881" s="7">
        <v>15603</v>
      </c>
      <c r="S881" s="7" t="s">
        <v>4435</v>
      </c>
      <c r="V881" s="7">
        <v>74600000</v>
      </c>
      <c r="W881" s="7" t="s">
        <v>5773</v>
      </c>
      <c r="X881" s="203">
        <v>18</v>
      </c>
      <c r="Y881" s="203">
        <v>65</v>
      </c>
      <c r="Z881" s="203">
        <v>1</v>
      </c>
      <c r="AA881" s="203">
        <v>5</v>
      </c>
      <c r="AB881" s="203">
        <v>0</v>
      </c>
      <c r="AC881" s="203">
        <v>0</v>
      </c>
    </row>
    <row r="882" spans="17:29" x14ac:dyDescent="0.2">
      <c r="Q882" s="7">
        <v>2785</v>
      </c>
      <c r="R882" s="7">
        <v>13843</v>
      </c>
      <c r="S882" s="7" t="s">
        <v>453</v>
      </c>
      <c r="V882" s="7">
        <v>77107000</v>
      </c>
      <c r="W882" s="7" t="s">
        <v>3385</v>
      </c>
      <c r="X882" s="203">
        <v>18</v>
      </c>
      <c r="Y882" s="203">
        <v>65</v>
      </c>
      <c r="Z882" s="203">
        <v>1</v>
      </c>
      <c r="AA882" s="203">
        <v>5</v>
      </c>
      <c r="AB882" s="203">
        <v>90</v>
      </c>
      <c r="AC882" s="203">
        <v>0</v>
      </c>
    </row>
    <row r="883" spans="17:29" x14ac:dyDescent="0.2">
      <c r="Q883" s="7">
        <v>5715</v>
      </c>
      <c r="R883" s="7">
        <v>14711</v>
      </c>
      <c r="S883" s="7" t="s">
        <v>3815</v>
      </c>
      <c r="V883" s="7">
        <v>82950000</v>
      </c>
      <c r="W883" s="7" t="s">
        <v>3386</v>
      </c>
      <c r="X883" s="203">
        <v>18</v>
      </c>
      <c r="Y883" s="203">
        <v>65</v>
      </c>
      <c r="Z883" s="203">
        <v>1</v>
      </c>
      <c r="AA883" s="203">
        <v>5</v>
      </c>
      <c r="AB883" s="203">
        <v>90</v>
      </c>
      <c r="AC883" s="203">
        <v>0</v>
      </c>
    </row>
    <row r="884" spans="17:29" x14ac:dyDescent="0.2">
      <c r="Q884" s="7">
        <v>2573</v>
      </c>
      <c r="R884" s="7">
        <v>12199</v>
      </c>
      <c r="S884" s="7" t="s">
        <v>3805</v>
      </c>
      <c r="V884" s="7">
        <v>66550000</v>
      </c>
      <c r="W884" s="7" t="s">
        <v>3387</v>
      </c>
      <c r="X884" s="203">
        <v>18</v>
      </c>
      <c r="Y884" s="203">
        <v>65</v>
      </c>
      <c r="Z884" s="203">
        <v>1</v>
      </c>
      <c r="AA884" s="203">
        <v>5</v>
      </c>
      <c r="AB884" s="203">
        <v>90</v>
      </c>
      <c r="AC884" s="203">
        <v>0</v>
      </c>
    </row>
    <row r="885" spans="17:29" x14ac:dyDescent="0.2">
      <c r="Q885" s="7">
        <v>5855</v>
      </c>
      <c r="R885" s="7">
        <v>14712</v>
      </c>
      <c r="S885" s="7" t="s">
        <v>3806</v>
      </c>
      <c r="V885" s="7">
        <v>71670000</v>
      </c>
      <c r="W885" s="7" t="s">
        <v>3388</v>
      </c>
      <c r="X885" s="203">
        <v>18</v>
      </c>
      <c r="Y885" s="203">
        <v>65</v>
      </c>
      <c r="Z885" s="203">
        <v>1</v>
      </c>
      <c r="AA885" s="203">
        <v>5</v>
      </c>
      <c r="AB885" s="203">
        <v>90</v>
      </c>
      <c r="AC885" s="203">
        <v>0</v>
      </c>
    </row>
    <row r="886" spans="17:29" x14ac:dyDescent="0.2">
      <c r="R886" s="7">
        <v>11180</v>
      </c>
      <c r="S886" s="7" t="s">
        <v>2840</v>
      </c>
      <c r="V886" s="7">
        <v>79110000</v>
      </c>
      <c r="W886" s="7" t="s">
        <v>5774</v>
      </c>
      <c r="X886" s="203">
        <v>18</v>
      </c>
      <c r="Y886" s="203">
        <v>65</v>
      </c>
      <c r="Z886" s="203">
        <v>1</v>
      </c>
      <c r="AA886" s="203">
        <v>5</v>
      </c>
      <c r="AB886" s="203">
        <v>90</v>
      </c>
      <c r="AC886" s="203">
        <v>0</v>
      </c>
    </row>
    <row r="887" spans="17:29" x14ac:dyDescent="0.2">
      <c r="R887" s="7">
        <v>10036</v>
      </c>
      <c r="S887" s="7" t="s">
        <v>3810</v>
      </c>
      <c r="V887" s="7">
        <v>79100000</v>
      </c>
      <c r="W887" s="7" t="s">
        <v>3389</v>
      </c>
      <c r="X887" s="203">
        <v>18</v>
      </c>
      <c r="Y887" s="203">
        <v>65</v>
      </c>
      <c r="Z887" s="203">
        <v>1</v>
      </c>
      <c r="AA887" s="203">
        <v>5</v>
      </c>
      <c r="AB887" s="203">
        <v>90</v>
      </c>
      <c r="AC887" s="203">
        <v>0</v>
      </c>
    </row>
    <row r="888" spans="17:29" x14ac:dyDescent="0.2">
      <c r="Q888" s="7">
        <v>214</v>
      </c>
      <c r="R888" s="7">
        <v>11574</v>
      </c>
      <c r="S888" s="7" t="s">
        <v>3827</v>
      </c>
      <c r="V888" s="7">
        <v>98100000</v>
      </c>
      <c r="W888" s="7" t="s">
        <v>3390</v>
      </c>
      <c r="X888" s="203">
        <v>18</v>
      </c>
      <c r="Y888" s="203">
        <v>65</v>
      </c>
      <c r="Z888" s="203">
        <v>1</v>
      </c>
      <c r="AA888" s="203">
        <v>5</v>
      </c>
      <c r="AB888" s="203">
        <v>90</v>
      </c>
      <c r="AC888" s="203">
        <v>0</v>
      </c>
    </row>
    <row r="889" spans="17:29" x14ac:dyDescent="0.2">
      <c r="Q889" s="7">
        <v>84</v>
      </c>
      <c r="R889" s="7">
        <v>11578</v>
      </c>
      <c r="S889" s="7" t="s">
        <v>475</v>
      </c>
      <c r="V889" s="7">
        <v>66070000</v>
      </c>
      <c r="W889" s="7" t="s">
        <v>3391</v>
      </c>
      <c r="X889" s="203">
        <v>18</v>
      </c>
      <c r="Y889" s="203">
        <v>65</v>
      </c>
      <c r="Z889" s="203">
        <v>1</v>
      </c>
      <c r="AA889" s="203">
        <v>5</v>
      </c>
      <c r="AB889" s="203">
        <v>90</v>
      </c>
      <c r="AC889" s="203">
        <v>0</v>
      </c>
    </row>
    <row r="890" spans="17:29" x14ac:dyDescent="0.2">
      <c r="Q890" s="7">
        <v>2572</v>
      </c>
      <c r="R890" s="7">
        <v>11580</v>
      </c>
      <c r="S890" s="7" t="s">
        <v>201</v>
      </c>
      <c r="V890" s="7">
        <v>77750000</v>
      </c>
      <c r="W890" s="7" t="s">
        <v>3392</v>
      </c>
      <c r="X890" s="203">
        <v>18</v>
      </c>
      <c r="Y890" s="203">
        <v>65</v>
      </c>
      <c r="Z890" s="203">
        <v>1</v>
      </c>
      <c r="AA890" s="203">
        <v>5</v>
      </c>
      <c r="AB890" s="203">
        <v>90</v>
      </c>
      <c r="AC890" s="203">
        <v>0</v>
      </c>
    </row>
    <row r="891" spans="17:29" x14ac:dyDescent="0.2">
      <c r="Q891" s="7">
        <v>85</v>
      </c>
      <c r="R891" s="7">
        <v>11581</v>
      </c>
      <c r="S891" s="7" t="s">
        <v>202</v>
      </c>
      <c r="V891" s="7">
        <v>83100000</v>
      </c>
      <c r="W891" s="7" t="s">
        <v>3393</v>
      </c>
      <c r="X891" s="203">
        <v>18</v>
      </c>
      <c r="Y891" s="203">
        <v>65</v>
      </c>
      <c r="Z891" s="203">
        <v>1</v>
      </c>
      <c r="AA891" s="203">
        <v>5</v>
      </c>
      <c r="AB891" s="203">
        <v>90</v>
      </c>
      <c r="AC891" s="203">
        <v>0</v>
      </c>
    </row>
    <row r="892" spans="17:29" x14ac:dyDescent="0.2">
      <c r="Q892" s="7">
        <v>575</v>
      </c>
      <c r="R892" s="7">
        <v>15148</v>
      </c>
      <c r="S892" s="7" t="s">
        <v>486</v>
      </c>
      <c r="V892" s="7">
        <v>83110000</v>
      </c>
      <c r="W892" s="7" t="s">
        <v>3394</v>
      </c>
      <c r="X892" s="203">
        <v>18</v>
      </c>
      <c r="Y892" s="203">
        <v>65</v>
      </c>
      <c r="Z892" s="203">
        <v>1</v>
      </c>
      <c r="AA892" s="203">
        <v>5</v>
      </c>
      <c r="AB892" s="203">
        <v>90</v>
      </c>
      <c r="AC892" s="203">
        <v>0</v>
      </c>
    </row>
    <row r="893" spans="17:29" x14ac:dyDescent="0.2">
      <c r="Q893" s="7">
        <v>761</v>
      </c>
      <c r="R893" s="7">
        <v>15260</v>
      </c>
      <c r="S893" s="7" t="s">
        <v>487</v>
      </c>
      <c r="V893" s="7">
        <v>83042000</v>
      </c>
      <c r="W893" s="7" t="s">
        <v>5775</v>
      </c>
      <c r="X893" s="203">
        <v>18</v>
      </c>
      <c r="Y893" s="203">
        <v>65</v>
      </c>
      <c r="Z893" s="203">
        <v>1</v>
      </c>
      <c r="AA893" s="203">
        <v>5</v>
      </c>
      <c r="AB893" s="203">
        <v>90</v>
      </c>
      <c r="AC893" s="203">
        <v>0</v>
      </c>
    </row>
    <row r="894" spans="17:29" x14ac:dyDescent="0.2">
      <c r="Q894" s="7">
        <v>215</v>
      </c>
      <c r="R894" s="7">
        <v>11583</v>
      </c>
      <c r="S894" s="7" t="s">
        <v>1344</v>
      </c>
      <c r="V894" s="7">
        <v>83041000</v>
      </c>
      <c r="W894" s="7" t="s">
        <v>5776</v>
      </c>
      <c r="X894" s="203">
        <v>18</v>
      </c>
      <c r="Y894" s="203">
        <v>65</v>
      </c>
      <c r="Z894" s="203">
        <v>1</v>
      </c>
      <c r="AA894" s="203">
        <v>5</v>
      </c>
      <c r="AB894" s="203">
        <v>90</v>
      </c>
      <c r="AC894" s="203">
        <v>0</v>
      </c>
    </row>
    <row r="895" spans="17:29" x14ac:dyDescent="0.2">
      <c r="R895" s="7">
        <v>11227</v>
      </c>
      <c r="S895" s="7" t="s">
        <v>917</v>
      </c>
      <c r="V895" s="7">
        <v>83043000</v>
      </c>
      <c r="W895" s="7" t="s">
        <v>5777</v>
      </c>
      <c r="X895" s="203">
        <v>18</v>
      </c>
      <c r="Y895" s="203">
        <v>65</v>
      </c>
      <c r="Z895" s="203">
        <v>1</v>
      </c>
      <c r="AA895" s="203">
        <v>5</v>
      </c>
      <c r="AB895" s="203">
        <v>90</v>
      </c>
      <c r="AC895" s="203">
        <v>0</v>
      </c>
    </row>
    <row r="896" spans="17:29" x14ac:dyDescent="0.2">
      <c r="Q896" s="7">
        <v>5912</v>
      </c>
      <c r="R896" s="7">
        <v>14820</v>
      </c>
      <c r="S896" s="7" t="s">
        <v>1134</v>
      </c>
      <c r="V896" s="7">
        <v>83040000</v>
      </c>
      <c r="W896" s="7" t="s">
        <v>5778</v>
      </c>
      <c r="X896" s="203">
        <v>18</v>
      </c>
      <c r="Y896" s="203">
        <v>65</v>
      </c>
      <c r="Z896" s="203">
        <v>1</v>
      </c>
      <c r="AA896" s="203">
        <v>5</v>
      </c>
      <c r="AB896" s="203">
        <v>90</v>
      </c>
      <c r="AC896" s="203">
        <v>0</v>
      </c>
    </row>
    <row r="897" spans="17:29" x14ac:dyDescent="0.2">
      <c r="Q897" s="7">
        <v>2915</v>
      </c>
      <c r="R897" s="7">
        <v>12184</v>
      </c>
      <c r="S897" s="7" t="s">
        <v>718</v>
      </c>
      <c r="V897" s="7">
        <v>74005000</v>
      </c>
      <c r="W897" s="7" t="s">
        <v>4298</v>
      </c>
      <c r="X897" s="203">
        <v>18</v>
      </c>
      <c r="Y897" s="203">
        <v>65</v>
      </c>
      <c r="Z897" s="203">
        <v>1</v>
      </c>
      <c r="AA897" s="203">
        <v>5</v>
      </c>
      <c r="AB897" s="203">
        <v>90</v>
      </c>
      <c r="AC897" s="203">
        <v>0</v>
      </c>
    </row>
    <row r="898" spans="17:29" x14ac:dyDescent="0.2">
      <c r="Q898" s="7">
        <v>4304</v>
      </c>
      <c r="R898" s="7">
        <v>12210</v>
      </c>
      <c r="S898" s="7" t="s">
        <v>721</v>
      </c>
      <c r="V898" s="7">
        <v>74000000</v>
      </c>
      <c r="W898" s="7" t="s">
        <v>2136</v>
      </c>
      <c r="X898" s="203">
        <v>18</v>
      </c>
      <c r="Y898" s="203">
        <v>65</v>
      </c>
      <c r="Z898" s="203">
        <v>1</v>
      </c>
      <c r="AA898" s="203">
        <v>5</v>
      </c>
      <c r="AB898" s="203">
        <v>90</v>
      </c>
      <c r="AC898" s="203">
        <v>0</v>
      </c>
    </row>
    <row r="899" spans="17:29" x14ac:dyDescent="0.2">
      <c r="Q899" s="7">
        <v>191</v>
      </c>
      <c r="R899" s="7">
        <v>12205</v>
      </c>
      <c r="S899" s="7" t="s">
        <v>451</v>
      </c>
      <c r="V899" s="7">
        <v>78950000</v>
      </c>
      <c r="W899" s="7" t="s">
        <v>3395</v>
      </c>
      <c r="X899" s="203">
        <v>18</v>
      </c>
      <c r="Y899" s="203">
        <v>65</v>
      </c>
      <c r="Z899" s="203">
        <v>1</v>
      </c>
      <c r="AA899" s="203">
        <v>5</v>
      </c>
      <c r="AB899" s="203">
        <v>90</v>
      </c>
      <c r="AC899" s="203">
        <v>0</v>
      </c>
    </row>
    <row r="900" spans="17:29" x14ac:dyDescent="0.2">
      <c r="Q900" s="7">
        <v>2293</v>
      </c>
      <c r="R900" s="7">
        <v>12204</v>
      </c>
      <c r="S900" s="7" t="s">
        <v>452</v>
      </c>
      <c r="V900" s="7">
        <v>55030000</v>
      </c>
      <c r="W900" s="7" t="s">
        <v>2137</v>
      </c>
      <c r="X900" s="203">
        <v>18</v>
      </c>
      <c r="Y900" s="203">
        <v>65</v>
      </c>
      <c r="Z900" s="203">
        <v>1</v>
      </c>
      <c r="AA900" s="203">
        <v>5</v>
      </c>
      <c r="AB900" s="203">
        <v>90</v>
      </c>
      <c r="AC900" s="203">
        <v>0</v>
      </c>
    </row>
    <row r="901" spans="17:29" x14ac:dyDescent="0.2">
      <c r="R901" s="7">
        <v>12197</v>
      </c>
      <c r="S901" s="7" t="s">
        <v>2839</v>
      </c>
      <c r="V901" s="7">
        <v>55050000</v>
      </c>
      <c r="W901" s="7" t="s">
        <v>2139</v>
      </c>
      <c r="X901" s="203">
        <v>18</v>
      </c>
      <c r="Y901" s="203">
        <v>65</v>
      </c>
      <c r="Z901" s="203">
        <v>1</v>
      </c>
      <c r="AA901" s="203">
        <v>5</v>
      </c>
      <c r="AB901" s="203">
        <v>90</v>
      </c>
      <c r="AC901" s="203">
        <v>0</v>
      </c>
    </row>
    <row r="902" spans="17:29" x14ac:dyDescent="0.2">
      <c r="Q902" s="7">
        <v>113</v>
      </c>
      <c r="R902" s="7">
        <v>12159</v>
      </c>
      <c r="S902" s="7" t="s">
        <v>3807</v>
      </c>
      <c r="V902" s="7">
        <v>73012000</v>
      </c>
      <c r="W902" s="7" t="s">
        <v>5779</v>
      </c>
      <c r="X902" s="203">
        <v>18</v>
      </c>
      <c r="Y902" s="203">
        <v>65</v>
      </c>
      <c r="Z902" s="203">
        <v>1</v>
      </c>
      <c r="AA902" s="203">
        <v>5</v>
      </c>
      <c r="AB902" s="203">
        <v>90</v>
      </c>
      <c r="AC902" s="203">
        <v>0</v>
      </c>
    </row>
    <row r="903" spans="17:29" x14ac:dyDescent="0.2">
      <c r="Q903" s="7">
        <v>952</v>
      </c>
      <c r="R903" s="7">
        <v>15347</v>
      </c>
      <c r="S903" s="7" t="s">
        <v>3809</v>
      </c>
      <c r="V903" s="7">
        <v>55042000</v>
      </c>
      <c r="W903" s="7" t="s">
        <v>5780</v>
      </c>
      <c r="X903" s="203">
        <v>18</v>
      </c>
      <c r="Y903" s="203">
        <v>65</v>
      </c>
      <c r="Z903" s="203">
        <v>1</v>
      </c>
      <c r="AA903" s="203">
        <v>5</v>
      </c>
      <c r="AB903" s="203">
        <v>90</v>
      </c>
      <c r="AC903" s="203">
        <v>0</v>
      </c>
    </row>
    <row r="904" spans="17:29" x14ac:dyDescent="0.2">
      <c r="Q904" s="7">
        <v>4134</v>
      </c>
      <c r="R904" s="7">
        <v>12122</v>
      </c>
      <c r="S904" s="7" t="s">
        <v>3808</v>
      </c>
      <c r="V904" s="7">
        <v>93851000</v>
      </c>
      <c r="W904" s="7" t="s">
        <v>5781</v>
      </c>
      <c r="X904" s="203">
        <v>18</v>
      </c>
      <c r="Y904" s="203">
        <v>65</v>
      </c>
      <c r="Z904" s="203">
        <v>1</v>
      </c>
      <c r="AA904" s="203">
        <v>5</v>
      </c>
      <c r="AB904" s="203">
        <v>0</v>
      </c>
      <c r="AC904" s="203">
        <v>0</v>
      </c>
    </row>
    <row r="905" spans="17:29" x14ac:dyDescent="0.2">
      <c r="R905" s="7">
        <v>16446</v>
      </c>
      <c r="S905" s="7" t="s">
        <v>4767</v>
      </c>
      <c r="V905" s="7">
        <v>55040000</v>
      </c>
      <c r="W905" s="7" t="s">
        <v>5782</v>
      </c>
      <c r="X905" s="203">
        <v>18</v>
      </c>
      <c r="Y905" s="203">
        <v>65</v>
      </c>
      <c r="Z905" s="203">
        <v>1</v>
      </c>
      <c r="AA905" s="203">
        <v>5</v>
      </c>
      <c r="AB905" s="203">
        <v>0</v>
      </c>
      <c r="AC905" s="203">
        <v>0</v>
      </c>
    </row>
    <row r="906" spans="17:29" x14ac:dyDescent="0.2">
      <c r="R906" s="7">
        <v>12142</v>
      </c>
      <c r="S906" s="7" t="s">
        <v>395</v>
      </c>
      <c r="V906" s="7">
        <v>73010000</v>
      </c>
      <c r="W906" s="7" t="s">
        <v>5783</v>
      </c>
      <c r="X906" s="203">
        <v>19</v>
      </c>
      <c r="Y906" s="203">
        <v>65</v>
      </c>
      <c r="Z906" s="203">
        <v>1</v>
      </c>
      <c r="AA906" s="203">
        <v>5</v>
      </c>
      <c r="AB906" s="203">
        <v>0</v>
      </c>
      <c r="AC906" s="203">
        <v>0</v>
      </c>
    </row>
    <row r="907" spans="17:29" x14ac:dyDescent="0.2">
      <c r="Q907" s="7">
        <v>1054</v>
      </c>
      <c r="R907" s="7">
        <v>15552</v>
      </c>
      <c r="S907" s="7" t="s">
        <v>396</v>
      </c>
      <c r="V907" s="7">
        <v>84170000</v>
      </c>
      <c r="W907" s="7" t="s">
        <v>5494</v>
      </c>
      <c r="X907" s="203">
        <v>18</v>
      </c>
      <c r="Y907" s="203">
        <v>65</v>
      </c>
      <c r="Z907" s="203">
        <v>1</v>
      </c>
      <c r="AA907" s="203">
        <v>5</v>
      </c>
      <c r="AB907" s="203">
        <v>0</v>
      </c>
      <c r="AC907" s="203">
        <v>0</v>
      </c>
    </row>
    <row r="908" spans="17:29" x14ac:dyDescent="0.2">
      <c r="R908" s="7">
        <v>16385</v>
      </c>
      <c r="S908" s="7" t="s">
        <v>4768</v>
      </c>
      <c r="V908" s="7">
        <v>86160000</v>
      </c>
      <c r="W908" s="7" t="s">
        <v>4299</v>
      </c>
      <c r="X908" s="203">
        <v>18</v>
      </c>
      <c r="Y908" s="203">
        <v>65</v>
      </c>
      <c r="Z908" s="203">
        <v>1</v>
      </c>
      <c r="AA908" s="203">
        <v>5</v>
      </c>
      <c r="AB908" s="203">
        <v>90</v>
      </c>
      <c r="AC908" s="203">
        <v>0</v>
      </c>
    </row>
    <row r="909" spans="17:29" x14ac:dyDescent="0.2">
      <c r="R909" s="7">
        <v>11275</v>
      </c>
      <c r="S909" s="7" t="s">
        <v>2841</v>
      </c>
      <c r="V909" s="7">
        <v>77120000</v>
      </c>
      <c r="W909" s="7" t="s">
        <v>3396</v>
      </c>
      <c r="X909" s="203">
        <v>18</v>
      </c>
      <c r="Y909" s="203">
        <v>65</v>
      </c>
      <c r="Z909" s="203">
        <v>1</v>
      </c>
      <c r="AA909" s="203">
        <v>5</v>
      </c>
      <c r="AB909" s="203">
        <v>90</v>
      </c>
      <c r="AC909" s="203">
        <v>0</v>
      </c>
    </row>
    <row r="910" spans="17:29" x14ac:dyDescent="0.2">
      <c r="Q910" s="7">
        <v>3352</v>
      </c>
      <c r="R910" s="7">
        <v>14435</v>
      </c>
      <c r="S910" s="7" t="s">
        <v>397</v>
      </c>
      <c r="V910" s="7">
        <v>86850000</v>
      </c>
      <c r="W910" s="7" t="s">
        <v>4300</v>
      </c>
      <c r="X910" s="203">
        <v>18</v>
      </c>
      <c r="Y910" s="203">
        <v>65</v>
      </c>
      <c r="Z910" s="203">
        <v>1</v>
      </c>
      <c r="AA910" s="203">
        <v>5</v>
      </c>
      <c r="AB910" s="203">
        <v>90</v>
      </c>
      <c r="AC910" s="203">
        <v>0</v>
      </c>
    </row>
    <row r="911" spans="17:29" x14ac:dyDescent="0.2">
      <c r="Q911" s="7">
        <v>5518</v>
      </c>
      <c r="R911" s="7">
        <v>14717</v>
      </c>
      <c r="S911" s="7" t="s">
        <v>3817</v>
      </c>
      <c r="V911" s="7">
        <v>86825000</v>
      </c>
      <c r="W911" s="7" t="s">
        <v>5784</v>
      </c>
      <c r="X911" s="203">
        <v>18</v>
      </c>
      <c r="Y911" s="203">
        <v>65</v>
      </c>
      <c r="Z911" s="203">
        <v>1</v>
      </c>
      <c r="AA911" s="203">
        <v>5</v>
      </c>
      <c r="AB911" s="203">
        <v>90</v>
      </c>
      <c r="AC911" s="203">
        <v>0</v>
      </c>
    </row>
    <row r="912" spans="17:29" x14ac:dyDescent="0.2">
      <c r="Q912" s="7">
        <v>5633</v>
      </c>
      <c r="R912" s="7">
        <v>14718</v>
      </c>
      <c r="S912" s="7" t="s">
        <v>3819</v>
      </c>
      <c r="V912" s="7">
        <v>57300000</v>
      </c>
      <c r="W912" s="7" t="s">
        <v>5785</v>
      </c>
      <c r="X912" s="203">
        <v>18</v>
      </c>
      <c r="Y912" s="203">
        <v>65</v>
      </c>
      <c r="Z912" s="203">
        <v>1</v>
      </c>
      <c r="AA912" s="203">
        <v>5</v>
      </c>
      <c r="AB912" s="203">
        <v>90</v>
      </c>
      <c r="AC912" s="203">
        <v>0</v>
      </c>
    </row>
    <row r="913" spans="17:29" x14ac:dyDescent="0.2">
      <c r="Q913" s="7">
        <v>2131</v>
      </c>
      <c r="R913" s="7">
        <v>12135</v>
      </c>
      <c r="S913" s="7" t="s">
        <v>399</v>
      </c>
      <c r="V913" s="7">
        <v>56100000</v>
      </c>
      <c r="W913" s="7" t="s">
        <v>3397</v>
      </c>
      <c r="X913" s="203">
        <v>18</v>
      </c>
      <c r="Y913" s="203">
        <v>65</v>
      </c>
      <c r="Z913" s="203">
        <v>1</v>
      </c>
      <c r="AA913" s="203">
        <v>5</v>
      </c>
      <c r="AB913" s="203">
        <v>90</v>
      </c>
      <c r="AC913" s="203">
        <v>0</v>
      </c>
    </row>
    <row r="914" spans="17:29" x14ac:dyDescent="0.2">
      <c r="Q914" s="7">
        <v>5634</v>
      </c>
      <c r="R914" s="7">
        <v>15494</v>
      </c>
      <c r="S914" s="7" t="s">
        <v>3821</v>
      </c>
      <c r="V914" s="7">
        <v>56110000</v>
      </c>
      <c r="W914" s="7" t="s">
        <v>3398</v>
      </c>
      <c r="X914" s="203">
        <v>18</v>
      </c>
      <c r="Y914" s="203">
        <v>65</v>
      </c>
      <c r="Z914" s="203">
        <v>1</v>
      </c>
      <c r="AA914" s="203">
        <v>5</v>
      </c>
      <c r="AB914" s="203">
        <v>90</v>
      </c>
      <c r="AC914" s="203">
        <v>0</v>
      </c>
    </row>
    <row r="915" spans="17:29" x14ac:dyDescent="0.2">
      <c r="R915" s="7">
        <v>12133</v>
      </c>
      <c r="S915" s="7" t="s">
        <v>400</v>
      </c>
      <c r="V915" s="7">
        <v>84000005</v>
      </c>
      <c r="W915" s="7" t="s">
        <v>5786</v>
      </c>
      <c r="X915" s="203">
        <v>18</v>
      </c>
      <c r="Y915" s="203">
        <v>65</v>
      </c>
      <c r="Z915" s="203">
        <v>1</v>
      </c>
      <c r="AA915" s="203">
        <v>5</v>
      </c>
      <c r="AB915" s="203">
        <v>90</v>
      </c>
      <c r="AC915" s="203">
        <v>0</v>
      </c>
    </row>
    <row r="916" spans="17:29" x14ac:dyDescent="0.2">
      <c r="Q916" s="7">
        <v>5482</v>
      </c>
      <c r="R916" s="7">
        <v>14716</v>
      </c>
      <c r="S916" s="7" t="s">
        <v>402</v>
      </c>
      <c r="V916" s="7">
        <v>84000004</v>
      </c>
      <c r="W916" s="7" t="s">
        <v>5787</v>
      </c>
      <c r="X916" s="203">
        <v>18</v>
      </c>
      <c r="Y916" s="203">
        <v>65</v>
      </c>
      <c r="Z916" s="203">
        <v>1</v>
      </c>
      <c r="AA916" s="203">
        <v>5</v>
      </c>
      <c r="AB916" s="203">
        <v>90</v>
      </c>
      <c r="AC916" s="203">
        <v>0</v>
      </c>
    </row>
    <row r="917" spans="17:29" x14ac:dyDescent="0.2">
      <c r="R917" s="7">
        <v>12131</v>
      </c>
      <c r="S917" s="7" t="s">
        <v>404</v>
      </c>
      <c r="V917" s="7">
        <v>84000002</v>
      </c>
      <c r="W917" s="7" t="s">
        <v>5788</v>
      </c>
      <c r="X917" s="203">
        <v>18</v>
      </c>
      <c r="Y917" s="203">
        <v>65</v>
      </c>
      <c r="Z917" s="203">
        <v>1</v>
      </c>
      <c r="AA917" s="203">
        <v>5</v>
      </c>
      <c r="AB917" s="203">
        <v>90</v>
      </c>
      <c r="AC917" s="203">
        <v>0</v>
      </c>
    </row>
    <row r="918" spans="17:29" x14ac:dyDescent="0.2">
      <c r="Q918" s="7">
        <v>2072</v>
      </c>
      <c r="R918" s="7">
        <v>13211</v>
      </c>
      <c r="S918" s="7" t="s">
        <v>405</v>
      </c>
      <c r="V918" s="7">
        <v>84000001</v>
      </c>
      <c r="W918" s="7" t="s">
        <v>5789</v>
      </c>
      <c r="X918" s="203">
        <v>18</v>
      </c>
      <c r="Y918" s="203">
        <v>65</v>
      </c>
      <c r="Z918" s="203">
        <v>1</v>
      </c>
      <c r="AA918" s="203">
        <v>5</v>
      </c>
      <c r="AB918" s="203">
        <v>90</v>
      </c>
      <c r="AC918" s="203">
        <v>0</v>
      </c>
    </row>
    <row r="919" spans="17:29" x14ac:dyDescent="0.2">
      <c r="Q919" s="7">
        <v>5635</v>
      </c>
      <c r="R919" s="7">
        <v>14721</v>
      </c>
      <c r="S919" s="7" t="s">
        <v>398</v>
      </c>
      <c r="V919" s="7">
        <v>84000003</v>
      </c>
      <c r="W919" s="7" t="s">
        <v>5790</v>
      </c>
      <c r="X919" s="203">
        <v>18</v>
      </c>
      <c r="Y919" s="203">
        <v>65</v>
      </c>
      <c r="Z919" s="203">
        <v>1</v>
      </c>
      <c r="AA919" s="203">
        <v>5</v>
      </c>
      <c r="AB919" s="203">
        <v>90</v>
      </c>
      <c r="AC919" s="203">
        <v>0</v>
      </c>
    </row>
    <row r="920" spans="17:29" x14ac:dyDescent="0.2">
      <c r="R920" s="7">
        <v>12128</v>
      </c>
      <c r="S920" s="7" t="s">
        <v>2842</v>
      </c>
      <c r="V920" s="7">
        <v>84000000</v>
      </c>
      <c r="W920" s="7" t="s">
        <v>4527</v>
      </c>
      <c r="X920" s="203">
        <v>18</v>
      </c>
      <c r="Y920" s="203">
        <v>65</v>
      </c>
      <c r="Z920" s="203">
        <v>1</v>
      </c>
      <c r="AA920" s="203">
        <v>5</v>
      </c>
      <c r="AB920" s="203">
        <v>90</v>
      </c>
      <c r="AC920" s="203">
        <v>0</v>
      </c>
    </row>
    <row r="921" spans="17:29" x14ac:dyDescent="0.2">
      <c r="Q921" s="7">
        <v>6713</v>
      </c>
      <c r="R921" s="7">
        <v>13284</v>
      </c>
      <c r="S921" s="7" t="s">
        <v>406</v>
      </c>
      <c r="V921" s="7">
        <v>71490000</v>
      </c>
      <c r="W921" s="7" t="s">
        <v>3399</v>
      </c>
      <c r="X921" s="203">
        <v>18</v>
      </c>
      <c r="Y921" s="203">
        <v>65</v>
      </c>
      <c r="Z921" s="203">
        <v>1</v>
      </c>
      <c r="AA921" s="203">
        <v>5</v>
      </c>
      <c r="AB921" s="203">
        <v>90</v>
      </c>
      <c r="AC921" s="203">
        <v>0</v>
      </c>
    </row>
    <row r="922" spans="17:29" x14ac:dyDescent="0.2">
      <c r="R922" s="7">
        <v>12126</v>
      </c>
      <c r="S922" s="7" t="s">
        <v>407</v>
      </c>
      <c r="V922" s="7">
        <v>71490002</v>
      </c>
      <c r="W922" s="7" t="s">
        <v>5791</v>
      </c>
      <c r="X922" s="203">
        <v>18</v>
      </c>
      <c r="Y922" s="203">
        <v>65</v>
      </c>
      <c r="Z922" s="203">
        <v>1</v>
      </c>
      <c r="AA922" s="203">
        <v>5</v>
      </c>
      <c r="AB922" s="203">
        <v>90</v>
      </c>
      <c r="AC922" s="203">
        <v>0</v>
      </c>
    </row>
    <row r="923" spans="17:29" x14ac:dyDescent="0.2">
      <c r="R923" s="7">
        <v>16223</v>
      </c>
      <c r="S923" s="7" t="s">
        <v>4769</v>
      </c>
      <c r="V923" s="7">
        <v>71490001</v>
      </c>
      <c r="W923" s="7" t="s">
        <v>5792</v>
      </c>
      <c r="X923" s="203">
        <v>18</v>
      </c>
      <c r="Y923" s="203">
        <v>65</v>
      </c>
      <c r="Z923" s="203">
        <v>1</v>
      </c>
      <c r="AA923" s="203">
        <v>5</v>
      </c>
      <c r="AB923" s="203">
        <v>90</v>
      </c>
      <c r="AC923" s="203">
        <v>0</v>
      </c>
    </row>
    <row r="924" spans="17:29" x14ac:dyDescent="0.2">
      <c r="Q924" s="7">
        <v>2401</v>
      </c>
      <c r="R924" s="7">
        <v>13703</v>
      </c>
      <c r="S924" s="7" t="s">
        <v>3829</v>
      </c>
      <c r="V924" s="7">
        <v>71490004</v>
      </c>
      <c r="W924" s="7" t="s">
        <v>5793</v>
      </c>
      <c r="X924" s="203">
        <v>18</v>
      </c>
      <c r="Y924" s="203">
        <v>65</v>
      </c>
      <c r="Z924" s="203">
        <v>1</v>
      </c>
      <c r="AA924" s="203">
        <v>5</v>
      </c>
      <c r="AB924" s="203">
        <v>90</v>
      </c>
      <c r="AC924" s="203">
        <v>0</v>
      </c>
    </row>
    <row r="925" spans="17:29" x14ac:dyDescent="0.2">
      <c r="Q925" s="7">
        <v>192</v>
      </c>
      <c r="R925" s="7">
        <v>12123</v>
      </c>
      <c r="S925" s="7" t="s">
        <v>3831</v>
      </c>
      <c r="V925" s="7">
        <v>71490005</v>
      </c>
      <c r="W925" s="7" t="s">
        <v>5794</v>
      </c>
      <c r="X925" s="203">
        <v>18</v>
      </c>
      <c r="Y925" s="203">
        <v>65</v>
      </c>
      <c r="Z925" s="203">
        <v>1</v>
      </c>
      <c r="AA925" s="203">
        <v>5</v>
      </c>
      <c r="AB925" s="203">
        <v>90</v>
      </c>
      <c r="AC925" s="203">
        <v>0</v>
      </c>
    </row>
    <row r="926" spans="17:29" x14ac:dyDescent="0.2">
      <c r="Q926" s="7">
        <v>4066</v>
      </c>
      <c r="R926" s="7">
        <v>12157</v>
      </c>
      <c r="S926" s="7" t="s">
        <v>3833</v>
      </c>
      <c r="V926" s="7">
        <v>71490007</v>
      </c>
      <c r="W926" s="7" t="s">
        <v>5795</v>
      </c>
      <c r="X926" s="203">
        <v>18</v>
      </c>
      <c r="Y926" s="203">
        <v>65</v>
      </c>
      <c r="Z926" s="203">
        <v>1</v>
      </c>
      <c r="AA926" s="203">
        <v>5</v>
      </c>
      <c r="AB926" s="203">
        <v>90</v>
      </c>
      <c r="AC926" s="203">
        <v>0</v>
      </c>
    </row>
    <row r="927" spans="17:29" x14ac:dyDescent="0.2">
      <c r="Q927" s="7">
        <v>6004</v>
      </c>
      <c r="R927" s="7">
        <v>12132</v>
      </c>
      <c r="S927" s="7" t="s">
        <v>2128</v>
      </c>
      <c r="V927" s="7">
        <v>71490003</v>
      </c>
      <c r="W927" s="7" t="s">
        <v>5796</v>
      </c>
      <c r="X927" s="203">
        <v>18</v>
      </c>
      <c r="Y927" s="203">
        <v>65</v>
      </c>
      <c r="Z927" s="203">
        <v>1</v>
      </c>
      <c r="AA927" s="203">
        <v>5</v>
      </c>
      <c r="AB927" s="203">
        <v>90</v>
      </c>
      <c r="AC927" s="203">
        <v>0</v>
      </c>
    </row>
    <row r="928" spans="17:29" x14ac:dyDescent="0.2">
      <c r="Q928" s="7">
        <v>3212</v>
      </c>
      <c r="R928" s="7">
        <v>14383</v>
      </c>
      <c r="S928" s="7" t="s">
        <v>2129</v>
      </c>
      <c r="V928" s="7">
        <v>71490006</v>
      </c>
      <c r="W928" s="7" t="s">
        <v>5797</v>
      </c>
      <c r="X928" s="203">
        <v>18</v>
      </c>
      <c r="Y928" s="203">
        <v>65</v>
      </c>
      <c r="Z928" s="203">
        <v>1</v>
      </c>
      <c r="AA928" s="203">
        <v>5</v>
      </c>
      <c r="AB928" s="203">
        <v>90</v>
      </c>
      <c r="AC928" s="203">
        <v>0</v>
      </c>
    </row>
    <row r="929" spans="17:29" x14ac:dyDescent="0.2">
      <c r="Q929" s="7">
        <v>901</v>
      </c>
      <c r="R929" s="7">
        <v>15311</v>
      </c>
      <c r="S929" s="7" t="s">
        <v>2131</v>
      </c>
      <c r="V929" s="7">
        <v>71490008</v>
      </c>
      <c r="W929" s="7" t="s">
        <v>5798</v>
      </c>
      <c r="X929" s="203">
        <v>18</v>
      </c>
      <c r="Y929" s="203">
        <v>65</v>
      </c>
      <c r="Z929" s="203">
        <v>1</v>
      </c>
      <c r="AA929" s="203">
        <v>5</v>
      </c>
      <c r="AB929" s="203">
        <v>90</v>
      </c>
      <c r="AC929" s="203">
        <v>0</v>
      </c>
    </row>
    <row r="930" spans="17:29" x14ac:dyDescent="0.2">
      <c r="Q930" s="7">
        <v>55</v>
      </c>
      <c r="R930" s="7">
        <v>12168</v>
      </c>
      <c r="S930" s="7" t="s">
        <v>2133</v>
      </c>
      <c r="V930" s="7">
        <v>85090000</v>
      </c>
      <c r="W930" s="7" t="s">
        <v>5799</v>
      </c>
      <c r="X930" s="203">
        <v>19</v>
      </c>
      <c r="Y930" s="203">
        <v>65</v>
      </c>
      <c r="Z930" s="203">
        <v>1</v>
      </c>
      <c r="AA930" s="203">
        <v>5</v>
      </c>
      <c r="AB930" s="203">
        <v>0</v>
      </c>
      <c r="AC930" s="203">
        <v>0</v>
      </c>
    </row>
    <row r="931" spans="17:29" x14ac:dyDescent="0.2">
      <c r="Q931" s="7">
        <v>4195</v>
      </c>
      <c r="R931" s="7">
        <v>12167</v>
      </c>
      <c r="S931" s="7" t="s">
        <v>478</v>
      </c>
      <c r="V931" s="7">
        <v>73300000</v>
      </c>
      <c r="W931" s="7" t="s">
        <v>1191</v>
      </c>
      <c r="X931" s="203">
        <v>18</v>
      </c>
      <c r="Y931" s="203">
        <v>65</v>
      </c>
      <c r="Z931" s="203">
        <v>1</v>
      </c>
      <c r="AA931" s="203">
        <v>5</v>
      </c>
      <c r="AB931" s="203">
        <v>90</v>
      </c>
      <c r="AC931" s="203">
        <v>0</v>
      </c>
    </row>
    <row r="932" spans="17:29" x14ac:dyDescent="0.2">
      <c r="Q932" s="7">
        <v>4411</v>
      </c>
      <c r="R932" s="7">
        <v>15402</v>
      </c>
      <c r="S932" s="7" t="s">
        <v>480</v>
      </c>
      <c r="V932" s="7">
        <v>66060000</v>
      </c>
      <c r="W932" s="7" t="s">
        <v>3400</v>
      </c>
      <c r="X932" s="203">
        <v>18</v>
      </c>
      <c r="Y932" s="203">
        <v>65</v>
      </c>
      <c r="Z932" s="203">
        <v>1</v>
      </c>
      <c r="AA932" s="203">
        <v>5</v>
      </c>
      <c r="AB932" s="203">
        <v>90</v>
      </c>
      <c r="AC932" s="203">
        <v>0</v>
      </c>
    </row>
    <row r="933" spans="17:29" x14ac:dyDescent="0.2">
      <c r="Q933" s="7">
        <v>1127</v>
      </c>
      <c r="R933" s="7">
        <v>15555</v>
      </c>
      <c r="S933" s="7" t="s">
        <v>482</v>
      </c>
      <c r="V933" s="7">
        <v>77230000</v>
      </c>
      <c r="W933" s="7" t="s">
        <v>5800</v>
      </c>
      <c r="X933" s="203">
        <v>18</v>
      </c>
      <c r="Y933" s="203">
        <v>65</v>
      </c>
      <c r="Z933" s="203">
        <v>1</v>
      </c>
      <c r="AA933" s="203">
        <v>5</v>
      </c>
      <c r="AB933" s="203">
        <v>90</v>
      </c>
      <c r="AC933" s="203">
        <v>0</v>
      </c>
    </row>
    <row r="934" spans="17:29" x14ac:dyDescent="0.2">
      <c r="Q934" s="7">
        <v>4049</v>
      </c>
      <c r="R934" s="7">
        <v>14534</v>
      </c>
      <c r="S934" s="7" t="s">
        <v>484</v>
      </c>
      <c r="V934" s="7">
        <v>86406000</v>
      </c>
      <c r="W934" s="7" t="s">
        <v>5801</v>
      </c>
      <c r="X934" s="203">
        <v>18</v>
      </c>
      <c r="Y934" s="203">
        <v>65</v>
      </c>
      <c r="Z934" s="203">
        <v>1</v>
      </c>
      <c r="AA934" s="203">
        <v>5</v>
      </c>
      <c r="AB934" s="203">
        <v>90</v>
      </c>
      <c r="AC934" s="203">
        <v>0</v>
      </c>
    </row>
    <row r="935" spans="17:29" x14ac:dyDescent="0.2">
      <c r="Q935" s="7">
        <v>1084</v>
      </c>
      <c r="R935" s="7">
        <v>15554</v>
      </c>
      <c r="S935" s="7" t="s">
        <v>485</v>
      </c>
      <c r="V935" s="7">
        <v>74090000</v>
      </c>
      <c r="W935" s="7" t="s">
        <v>4045</v>
      </c>
      <c r="X935" s="203">
        <v>18</v>
      </c>
      <c r="Y935" s="203">
        <v>65</v>
      </c>
      <c r="Z935" s="203">
        <v>1</v>
      </c>
      <c r="AA935" s="203">
        <v>5</v>
      </c>
      <c r="AB935" s="203">
        <v>90</v>
      </c>
      <c r="AC935" s="203">
        <v>0</v>
      </c>
    </row>
    <row r="936" spans="17:29" x14ac:dyDescent="0.2">
      <c r="Q936" s="7">
        <v>3252</v>
      </c>
      <c r="R936" s="7">
        <v>14400</v>
      </c>
      <c r="S936" s="7" t="s">
        <v>1341</v>
      </c>
      <c r="V936" s="7">
        <v>86770000</v>
      </c>
      <c r="W936" s="7" t="s">
        <v>4301</v>
      </c>
      <c r="X936" s="203">
        <v>18</v>
      </c>
      <c r="Y936" s="203">
        <v>65</v>
      </c>
      <c r="Z936" s="203">
        <v>1</v>
      </c>
      <c r="AA936" s="203">
        <v>5</v>
      </c>
      <c r="AB936" s="203">
        <v>90</v>
      </c>
      <c r="AC936" s="203">
        <v>0</v>
      </c>
    </row>
    <row r="937" spans="17:29" x14ac:dyDescent="0.2">
      <c r="Q937" s="7">
        <v>4161</v>
      </c>
      <c r="R937" s="7">
        <v>12170</v>
      </c>
      <c r="S937" s="7" t="s">
        <v>1343</v>
      </c>
      <c r="V937" s="7">
        <v>85446000</v>
      </c>
      <c r="W937" s="7" t="s">
        <v>5802</v>
      </c>
      <c r="X937" s="203">
        <v>18</v>
      </c>
      <c r="Y937" s="203">
        <v>65</v>
      </c>
      <c r="Z937" s="203">
        <v>1</v>
      </c>
      <c r="AA937" s="203">
        <v>5</v>
      </c>
      <c r="AB937" s="203">
        <v>90</v>
      </c>
      <c r="AC937" s="203">
        <v>0</v>
      </c>
    </row>
    <row r="938" spans="17:29" x14ac:dyDescent="0.2">
      <c r="Q938" s="7">
        <v>1301</v>
      </c>
      <c r="R938" s="7">
        <v>12152</v>
      </c>
      <c r="S938" s="7" t="s">
        <v>2342</v>
      </c>
      <c r="V938" s="7">
        <v>75140000</v>
      </c>
      <c r="W938" s="7" t="s">
        <v>4046</v>
      </c>
      <c r="X938" s="203">
        <v>18</v>
      </c>
      <c r="Y938" s="203">
        <v>65</v>
      </c>
      <c r="Z938" s="203">
        <v>1</v>
      </c>
      <c r="AA938" s="203">
        <v>5</v>
      </c>
      <c r="AB938" s="203">
        <v>90</v>
      </c>
      <c r="AC938" s="203">
        <v>0</v>
      </c>
    </row>
    <row r="939" spans="17:29" x14ac:dyDescent="0.2">
      <c r="Q939" s="7">
        <v>6194</v>
      </c>
      <c r="R939" s="7">
        <v>12151</v>
      </c>
      <c r="S939" s="7" t="s">
        <v>2343</v>
      </c>
      <c r="V939" s="7">
        <v>84431000</v>
      </c>
      <c r="W939" s="7" t="s">
        <v>4302</v>
      </c>
      <c r="X939" s="203">
        <v>18</v>
      </c>
      <c r="Y939" s="203">
        <v>65</v>
      </c>
      <c r="Z939" s="203">
        <v>1</v>
      </c>
      <c r="AA939" s="203">
        <v>5</v>
      </c>
      <c r="AB939" s="203">
        <v>90</v>
      </c>
      <c r="AC939" s="203">
        <v>0</v>
      </c>
    </row>
    <row r="940" spans="17:29" x14ac:dyDescent="0.2">
      <c r="Q940" s="7">
        <v>6282</v>
      </c>
      <c r="R940" s="7">
        <v>12150</v>
      </c>
      <c r="S940" s="7" t="s">
        <v>1347</v>
      </c>
      <c r="V940" s="7">
        <v>71070000</v>
      </c>
      <c r="W940" s="7" t="s">
        <v>4303</v>
      </c>
      <c r="X940" s="203">
        <v>18</v>
      </c>
      <c r="Y940" s="203">
        <v>65</v>
      </c>
      <c r="Z940" s="203">
        <v>1</v>
      </c>
      <c r="AA940" s="203">
        <v>5</v>
      </c>
      <c r="AB940" s="203">
        <v>90</v>
      </c>
      <c r="AC940" s="203">
        <v>0</v>
      </c>
    </row>
    <row r="941" spans="17:29" x14ac:dyDescent="0.2">
      <c r="R941" s="7">
        <v>12243</v>
      </c>
      <c r="S941" s="7" t="s">
        <v>2347</v>
      </c>
      <c r="V941" s="7">
        <v>84350000</v>
      </c>
      <c r="W941" s="7" t="s">
        <v>4047</v>
      </c>
      <c r="X941" s="203">
        <v>18</v>
      </c>
      <c r="Y941" s="203">
        <v>65</v>
      </c>
      <c r="Z941" s="203">
        <v>1</v>
      </c>
      <c r="AA941" s="203">
        <v>5</v>
      </c>
      <c r="AB941" s="203">
        <v>90</v>
      </c>
      <c r="AC941" s="203">
        <v>0</v>
      </c>
    </row>
    <row r="942" spans="17:29" x14ac:dyDescent="0.2">
      <c r="Q942" s="7">
        <v>294</v>
      </c>
      <c r="R942" s="7">
        <v>16081</v>
      </c>
      <c r="S942" s="7" t="s">
        <v>1349</v>
      </c>
      <c r="V942" s="7">
        <v>93582000</v>
      </c>
      <c r="W942" s="7" t="s">
        <v>5803</v>
      </c>
      <c r="X942" s="203">
        <v>18</v>
      </c>
      <c r="Y942" s="203">
        <v>65</v>
      </c>
      <c r="Z942" s="203">
        <v>1</v>
      </c>
      <c r="AA942" s="203">
        <v>5</v>
      </c>
      <c r="AB942" s="203">
        <v>90</v>
      </c>
      <c r="AC942" s="203">
        <v>0</v>
      </c>
    </row>
    <row r="943" spans="17:29" x14ac:dyDescent="0.2">
      <c r="R943" s="7">
        <v>12209</v>
      </c>
      <c r="S943" s="7" t="s">
        <v>2843</v>
      </c>
      <c r="V943" s="7">
        <v>56070000</v>
      </c>
      <c r="W943" s="7" t="s">
        <v>5804</v>
      </c>
      <c r="X943" s="203">
        <v>18</v>
      </c>
      <c r="Y943" s="203">
        <v>65</v>
      </c>
      <c r="Z943" s="203">
        <v>1</v>
      </c>
      <c r="AA943" s="203">
        <v>5</v>
      </c>
      <c r="AB943" s="203">
        <v>90</v>
      </c>
      <c r="AC943" s="203">
        <v>0</v>
      </c>
    </row>
    <row r="944" spans="17:29" x14ac:dyDescent="0.2">
      <c r="Q944" s="7">
        <v>218</v>
      </c>
      <c r="R944" s="7">
        <v>12144</v>
      </c>
      <c r="S944" s="7" t="s">
        <v>1350</v>
      </c>
      <c r="V944" s="7">
        <v>56050000</v>
      </c>
      <c r="W944" s="7" t="s">
        <v>5805</v>
      </c>
      <c r="X944" s="203">
        <v>18</v>
      </c>
      <c r="Y944" s="203">
        <v>65</v>
      </c>
      <c r="Z944" s="203">
        <v>1</v>
      </c>
      <c r="AA944" s="203">
        <v>5</v>
      </c>
      <c r="AB944" s="203">
        <v>90</v>
      </c>
      <c r="AC944" s="203">
        <v>0</v>
      </c>
    </row>
    <row r="945" spans="17:29" x14ac:dyDescent="0.2">
      <c r="R945" s="7">
        <v>12232</v>
      </c>
      <c r="S945" s="7" t="s">
        <v>1351</v>
      </c>
      <c r="V945" s="7">
        <v>68600000</v>
      </c>
      <c r="W945" s="7" t="s">
        <v>4048</v>
      </c>
      <c r="X945" s="203">
        <v>18</v>
      </c>
      <c r="Y945" s="203">
        <v>65</v>
      </c>
      <c r="Z945" s="203">
        <v>1</v>
      </c>
      <c r="AA945" s="203">
        <v>5</v>
      </c>
      <c r="AB945" s="203">
        <v>90</v>
      </c>
      <c r="AC945" s="203">
        <v>0</v>
      </c>
    </row>
    <row r="946" spans="17:29" x14ac:dyDescent="0.2">
      <c r="Q946" s="7">
        <v>219</v>
      </c>
      <c r="R946" s="7">
        <v>12294</v>
      </c>
      <c r="S946" s="7" t="s">
        <v>1352</v>
      </c>
      <c r="V946" s="7">
        <v>64020000</v>
      </c>
      <c r="W946" s="7" t="s">
        <v>4528</v>
      </c>
      <c r="X946" s="203">
        <v>18</v>
      </c>
      <c r="Y946" s="203">
        <v>65</v>
      </c>
      <c r="Z946" s="203">
        <v>1</v>
      </c>
      <c r="AA946" s="203">
        <v>5</v>
      </c>
      <c r="AB946" s="203">
        <v>90</v>
      </c>
      <c r="AC946" s="203">
        <v>0</v>
      </c>
    </row>
    <row r="947" spans="17:29" x14ac:dyDescent="0.2">
      <c r="Q947" s="7">
        <v>6283</v>
      </c>
      <c r="R947" s="7">
        <v>12293</v>
      </c>
      <c r="S947" s="7" t="s">
        <v>1353</v>
      </c>
      <c r="V947" s="7">
        <v>64030000</v>
      </c>
      <c r="W947" s="7" t="s">
        <v>4049</v>
      </c>
      <c r="X947" s="203">
        <v>18</v>
      </c>
      <c r="Y947" s="203">
        <v>65</v>
      </c>
      <c r="Z947" s="203">
        <v>1</v>
      </c>
      <c r="AA947" s="203">
        <v>5</v>
      </c>
      <c r="AB947" s="203">
        <v>90</v>
      </c>
      <c r="AC947" s="203">
        <v>0</v>
      </c>
    </row>
    <row r="948" spans="17:29" x14ac:dyDescent="0.2">
      <c r="Q948" s="7">
        <v>56</v>
      </c>
      <c r="R948" s="7">
        <v>12292</v>
      </c>
      <c r="S948" s="7" t="s">
        <v>1354</v>
      </c>
      <c r="V948" s="7">
        <v>59290000</v>
      </c>
      <c r="W948" s="7" t="s">
        <v>4050</v>
      </c>
      <c r="X948" s="203">
        <v>18</v>
      </c>
      <c r="Y948" s="203">
        <v>65</v>
      </c>
      <c r="Z948" s="203">
        <v>1</v>
      </c>
      <c r="AA948" s="203">
        <v>5</v>
      </c>
      <c r="AB948" s="203">
        <v>90</v>
      </c>
      <c r="AC948" s="203">
        <v>0</v>
      </c>
    </row>
    <row r="949" spans="17:29" x14ac:dyDescent="0.2">
      <c r="Q949" s="7">
        <v>1024</v>
      </c>
      <c r="R949" s="7">
        <v>15563</v>
      </c>
      <c r="S949" s="7" t="s">
        <v>1355</v>
      </c>
      <c r="V949" s="7">
        <v>59300000</v>
      </c>
      <c r="W949" s="7" t="s">
        <v>4051</v>
      </c>
      <c r="X949" s="203">
        <v>18</v>
      </c>
      <c r="Y949" s="203">
        <v>65</v>
      </c>
      <c r="Z949" s="203">
        <v>1</v>
      </c>
      <c r="AA949" s="203">
        <v>5</v>
      </c>
      <c r="AB949" s="203">
        <v>90</v>
      </c>
      <c r="AC949" s="203">
        <v>0</v>
      </c>
    </row>
    <row r="950" spans="17:29" x14ac:dyDescent="0.2">
      <c r="Q950" s="7">
        <v>1504</v>
      </c>
      <c r="R950" s="7">
        <v>12290</v>
      </c>
      <c r="S950" s="7" t="s">
        <v>1356</v>
      </c>
      <c r="V950" s="7">
        <v>59050000</v>
      </c>
      <c r="W950" s="7" t="s">
        <v>4052</v>
      </c>
      <c r="X950" s="203">
        <v>18</v>
      </c>
      <c r="Y950" s="203">
        <v>65</v>
      </c>
      <c r="Z950" s="203">
        <v>1</v>
      </c>
      <c r="AA950" s="203">
        <v>5</v>
      </c>
      <c r="AB950" s="203">
        <v>90</v>
      </c>
      <c r="AC950" s="203">
        <v>0</v>
      </c>
    </row>
    <row r="951" spans="17:29" x14ac:dyDescent="0.2">
      <c r="R951" s="7">
        <v>16432</v>
      </c>
      <c r="S951" s="7" t="s">
        <v>4770</v>
      </c>
      <c r="V951" s="7">
        <v>76030000</v>
      </c>
      <c r="W951" s="7" t="s">
        <v>5806</v>
      </c>
      <c r="X951" s="203">
        <v>19</v>
      </c>
      <c r="Y951" s="203">
        <v>65</v>
      </c>
      <c r="Z951" s="203">
        <v>1</v>
      </c>
      <c r="AA951" s="203">
        <v>5</v>
      </c>
      <c r="AB951" s="203">
        <v>0</v>
      </c>
      <c r="AC951" s="203">
        <v>0</v>
      </c>
    </row>
    <row r="952" spans="17:29" x14ac:dyDescent="0.2">
      <c r="R952" s="7">
        <v>16514</v>
      </c>
      <c r="S952" s="7" t="s">
        <v>4771</v>
      </c>
      <c r="V952" s="7">
        <v>73259000</v>
      </c>
      <c r="W952" s="7" t="s">
        <v>4304</v>
      </c>
      <c r="X952" s="203">
        <v>18</v>
      </c>
      <c r="Y952" s="203">
        <v>65</v>
      </c>
      <c r="Z952" s="203">
        <v>1</v>
      </c>
      <c r="AA952" s="203">
        <v>5</v>
      </c>
      <c r="AB952" s="203">
        <v>90</v>
      </c>
      <c r="AC952" s="203">
        <v>0</v>
      </c>
    </row>
    <row r="953" spans="17:29" x14ac:dyDescent="0.2">
      <c r="Q953" s="7">
        <v>4305</v>
      </c>
      <c r="R953" s="7">
        <v>15646</v>
      </c>
      <c r="S953" s="7" t="s">
        <v>1357</v>
      </c>
      <c r="V953" s="7">
        <v>80070000</v>
      </c>
      <c r="W953" s="7" t="s">
        <v>4053</v>
      </c>
      <c r="X953" s="203">
        <v>18</v>
      </c>
      <c r="Y953" s="203">
        <v>65</v>
      </c>
      <c r="Z953" s="203">
        <v>1</v>
      </c>
      <c r="AA953" s="203">
        <v>5</v>
      </c>
      <c r="AB953" s="203">
        <v>90</v>
      </c>
      <c r="AC953" s="203">
        <v>0</v>
      </c>
    </row>
    <row r="954" spans="17:29" x14ac:dyDescent="0.2">
      <c r="R954" s="7">
        <v>16297</v>
      </c>
      <c r="S954" s="7" t="s">
        <v>4772</v>
      </c>
      <c r="V954" s="7">
        <v>97945000</v>
      </c>
      <c r="W954" s="7" t="s">
        <v>5807</v>
      </c>
      <c r="X954" s="203">
        <v>18</v>
      </c>
      <c r="Y954" s="203">
        <v>65</v>
      </c>
      <c r="Z954" s="203">
        <v>1</v>
      </c>
      <c r="AA954" s="203">
        <v>5</v>
      </c>
      <c r="AB954" s="203">
        <v>90</v>
      </c>
      <c r="AC954" s="203">
        <v>0</v>
      </c>
    </row>
    <row r="955" spans="17:29" x14ac:dyDescent="0.2">
      <c r="Q955" s="7">
        <v>1402</v>
      </c>
      <c r="R955" s="7">
        <v>12287</v>
      </c>
      <c r="S955" s="7" t="s">
        <v>1358</v>
      </c>
      <c r="V955" s="7">
        <v>84400000</v>
      </c>
      <c r="W955" s="7" t="s">
        <v>1026</v>
      </c>
      <c r="X955" s="203">
        <v>18</v>
      </c>
      <c r="Y955" s="203">
        <v>65</v>
      </c>
      <c r="Z955" s="203">
        <v>1</v>
      </c>
      <c r="AA955" s="203">
        <v>5</v>
      </c>
      <c r="AB955" s="203">
        <v>90</v>
      </c>
      <c r="AC955" s="203">
        <v>0</v>
      </c>
    </row>
    <row r="956" spans="17:29" x14ac:dyDescent="0.2">
      <c r="Q956" s="7">
        <v>6453</v>
      </c>
      <c r="R956" s="7">
        <v>16107</v>
      </c>
      <c r="S956" s="7" t="s">
        <v>2357</v>
      </c>
      <c r="V956" s="7">
        <v>69370000</v>
      </c>
      <c r="W956" s="7" t="s">
        <v>4054</v>
      </c>
      <c r="X956" s="203">
        <v>18</v>
      </c>
      <c r="Y956" s="203">
        <v>65</v>
      </c>
      <c r="Z956" s="203">
        <v>1</v>
      </c>
      <c r="AA956" s="203">
        <v>5</v>
      </c>
      <c r="AB956" s="203">
        <v>90</v>
      </c>
      <c r="AC956" s="203">
        <v>0</v>
      </c>
    </row>
    <row r="957" spans="17:29" x14ac:dyDescent="0.2">
      <c r="R957" s="7">
        <v>12285</v>
      </c>
      <c r="S957" s="7" t="s">
        <v>2358</v>
      </c>
      <c r="V957" s="7">
        <v>69450000</v>
      </c>
      <c r="W957" s="7" t="s">
        <v>4055</v>
      </c>
      <c r="X957" s="203">
        <v>18</v>
      </c>
      <c r="Y957" s="203">
        <v>65</v>
      </c>
      <c r="Z957" s="203">
        <v>1</v>
      </c>
      <c r="AA957" s="203">
        <v>5</v>
      </c>
      <c r="AB957" s="203">
        <v>90</v>
      </c>
      <c r="AC957" s="203">
        <v>0</v>
      </c>
    </row>
    <row r="958" spans="17:29" x14ac:dyDescent="0.2">
      <c r="R958" s="7">
        <v>12272</v>
      </c>
      <c r="S958" s="7" t="s">
        <v>2844</v>
      </c>
      <c r="V958" s="7">
        <v>66120000</v>
      </c>
      <c r="W958" s="7" t="s">
        <v>4056</v>
      </c>
      <c r="X958" s="203">
        <v>18</v>
      </c>
      <c r="Y958" s="203">
        <v>65</v>
      </c>
      <c r="Z958" s="203">
        <v>1</v>
      </c>
      <c r="AA958" s="203">
        <v>5</v>
      </c>
      <c r="AB958" s="203">
        <v>90</v>
      </c>
      <c r="AC958" s="203">
        <v>0</v>
      </c>
    </row>
    <row r="959" spans="17:29" x14ac:dyDescent="0.2">
      <c r="R959" s="7">
        <v>11110</v>
      </c>
      <c r="S959" s="7" t="s">
        <v>2845</v>
      </c>
      <c r="V959" s="7">
        <v>75535000</v>
      </c>
      <c r="W959" s="7" t="s">
        <v>5808</v>
      </c>
      <c r="X959" s="203">
        <v>18</v>
      </c>
      <c r="Y959" s="203">
        <v>65</v>
      </c>
      <c r="Z959" s="203">
        <v>1</v>
      </c>
      <c r="AA959" s="203">
        <v>5</v>
      </c>
      <c r="AB959" s="203">
        <v>90</v>
      </c>
      <c r="AC959" s="203">
        <v>0</v>
      </c>
    </row>
    <row r="960" spans="17:29" x14ac:dyDescent="0.2">
      <c r="R960" s="7">
        <v>12295</v>
      </c>
      <c r="S960" s="7" t="s">
        <v>2359</v>
      </c>
      <c r="V960" s="7">
        <v>86560000</v>
      </c>
      <c r="W960" s="7" t="s">
        <v>4305</v>
      </c>
      <c r="X960" s="203">
        <v>18</v>
      </c>
      <c r="Y960" s="203">
        <v>65</v>
      </c>
      <c r="Z960" s="203">
        <v>1</v>
      </c>
      <c r="AA960" s="203">
        <v>5</v>
      </c>
      <c r="AB960" s="203">
        <v>90</v>
      </c>
      <c r="AC960" s="203">
        <v>0</v>
      </c>
    </row>
    <row r="961" spans="17:29" x14ac:dyDescent="0.2">
      <c r="R961" s="7">
        <v>12281</v>
      </c>
      <c r="S961" s="7" t="s">
        <v>2846</v>
      </c>
      <c r="V961" s="7">
        <v>59450000</v>
      </c>
      <c r="W961" s="7" t="s">
        <v>4057</v>
      </c>
      <c r="X961" s="203">
        <v>18</v>
      </c>
      <c r="Y961" s="203">
        <v>65</v>
      </c>
      <c r="Z961" s="203">
        <v>1</v>
      </c>
      <c r="AA961" s="203">
        <v>5</v>
      </c>
      <c r="AB961" s="203">
        <v>90</v>
      </c>
      <c r="AC961" s="203">
        <v>0</v>
      </c>
    </row>
    <row r="962" spans="17:29" x14ac:dyDescent="0.2">
      <c r="R962" s="7">
        <v>12280</v>
      </c>
      <c r="S962" s="7" t="s">
        <v>2847</v>
      </c>
      <c r="V962" s="7">
        <v>59400000</v>
      </c>
      <c r="W962" s="7" t="s">
        <v>4058</v>
      </c>
      <c r="X962" s="203">
        <v>18</v>
      </c>
      <c r="Y962" s="203">
        <v>65</v>
      </c>
      <c r="Z962" s="203">
        <v>1</v>
      </c>
      <c r="AA962" s="203">
        <v>5</v>
      </c>
      <c r="AB962" s="203">
        <v>90</v>
      </c>
      <c r="AC962" s="203">
        <v>0</v>
      </c>
    </row>
    <row r="963" spans="17:29" x14ac:dyDescent="0.2">
      <c r="R963" s="7">
        <v>12279</v>
      </c>
      <c r="S963" s="7" t="s">
        <v>2360</v>
      </c>
      <c r="V963" s="7">
        <v>77890000</v>
      </c>
      <c r="W963" s="7" t="s">
        <v>4306</v>
      </c>
      <c r="X963" s="203">
        <v>18</v>
      </c>
      <c r="Y963" s="203">
        <v>65</v>
      </c>
      <c r="Z963" s="203">
        <v>1</v>
      </c>
      <c r="AA963" s="203">
        <v>5</v>
      </c>
      <c r="AB963" s="203">
        <v>90</v>
      </c>
      <c r="AC963" s="203">
        <v>0</v>
      </c>
    </row>
    <row r="964" spans="17:29" x14ac:dyDescent="0.2">
      <c r="R964" s="7">
        <v>12278</v>
      </c>
      <c r="S964" s="7" t="s">
        <v>2848</v>
      </c>
      <c r="V964" s="7">
        <v>77145000</v>
      </c>
      <c r="W964" s="7" t="s">
        <v>4059</v>
      </c>
      <c r="X964" s="203">
        <v>18</v>
      </c>
      <c r="Y964" s="203">
        <v>65</v>
      </c>
      <c r="Z964" s="203">
        <v>1</v>
      </c>
      <c r="AA964" s="203">
        <v>5</v>
      </c>
      <c r="AB964" s="203">
        <v>90</v>
      </c>
      <c r="AC964" s="203">
        <v>0</v>
      </c>
    </row>
    <row r="965" spans="17:29" x14ac:dyDescent="0.2">
      <c r="Q965" s="7">
        <v>4026</v>
      </c>
      <c r="R965" s="7">
        <v>12277</v>
      </c>
      <c r="S965" s="7" t="s">
        <v>2361</v>
      </c>
      <c r="V965" s="7">
        <v>83020000</v>
      </c>
      <c r="W965" s="7" t="s">
        <v>4060</v>
      </c>
      <c r="X965" s="203">
        <v>18</v>
      </c>
      <c r="Y965" s="203">
        <v>65</v>
      </c>
      <c r="Z965" s="203">
        <v>1</v>
      </c>
      <c r="AA965" s="203">
        <v>5</v>
      </c>
      <c r="AB965" s="203">
        <v>90</v>
      </c>
      <c r="AC965" s="203">
        <v>0</v>
      </c>
    </row>
    <row r="966" spans="17:29" x14ac:dyDescent="0.2">
      <c r="Q966" s="7">
        <v>1505</v>
      </c>
      <c r="R966" s="7">
        <v>12276</v>
      </c>
      <c r="S966" s="7" t="s">
        <v>2362</v>
      </c>
      <c r="V966" s="7">
        <v>62200000</v>
      </c>
      <c r="W966" s="7" t="s">
        <v>4061</v>
      </c>
      <c r="X966" s="203">
        <v>18</v>
      </c>
      <c r="Y966" s="203">
        <v>65</v>
      </c>
      <c r="Z966" s="203">
        <v>1</v>
      </c>
      <c r="AA966" s="203">
        <v>5</v>
      </c>
      <c r="AB966" s="203">
        <v>90</v>
      </c>
      <c r="AC966" s="203">
        <v>0</v>
      </c>
    </row>
    <row r="967" spans="17:29" x14ac:dyDescent="0.2">
      <c r="Q967" s="7">
        <v>1506</v>
      </c>
      <c r="R967" s="7">
        <v>12275</v>
      </c>
      <c r="S967" s="7" t="s">
        <v>2363</v>
      </c>
      <c r="V967" s="7">
        <v>62170000</v>
      </c>
      <c r="W967" s="7" t="s">
        <v>4062</v>
      </c>
      <c r="X967" s="203">
        <v>18</v>
      </c>
      <c r="Y967" s="203">
        <v>65</v>
      </c>
      <c r="Z967" s="203">
        <v>1</v>
      </c>
      <c r="AA967" s="203">
        <v>5</v>
      </c>
      <c r="AB967" s="203">
        <v>90</v>
      </c>
      <c r="AC967" s="203">
        <v>0</v>
      </c>
    </row>
    <row r="968" spans="17:29" x14ac:dyDescent="0.2">
      <c r="R968" s="7">
        <v>12306</v>
      </c>
      <c r="S968" s="7" t="s">
        <v>2849</v>
      </c>
      <c r="V968" s="7">
        <v>66510000</v>
      </c>
      <c r="W968" s="7" t="s">
        <v>5809</v>
      </c>
      <c r="X968" s="203">
        <v>18</v>
      </c>
      <c r="Y968" s="203">
        <v>65</v>
      </c>
      <c r="Z968" s="203">
        <v>1</v>
      </c>
      <c r="AA968" s="203">
        <v>5</v>
      </c>
      <c r="AB968" s="203">
        <v>90</v>
      </c>
      <c r="AC968" s="203">
        <v>0</v>
      </c>
    </row>
    <row r="969" spans="17:29" x14ac:dyDescent="0.2">
      <c r="Q969" s="7">
        <v>1002</v>
      </c>
      <c r="R969" s="7">
        <v>15561</v>
      </c>
      <c r="S969" s="7" t="s">
        <v>2364</v>
      </c>
      <c r="V969" s="7">
        <v>59060000</v>
      </c>
      <c r="W969" s="7" t="s">
        <v>4063</v>
      </c>
      <c r="X969" s="203">
        <v>18</v>
      </c>
      <c r="Y969" s="203">
        <v>65</v>
      </c>
      <c r="Z969" s="203">
        <v>1</v>
      </c>
      <c r="AA969" s="203">
        <v>5</v>
      </c>
      <c r="AB969" s="203">
        <v>90</v>
      </c>
      <c r="AC969" s="203">
        <v>0</v>
      </c>
    </row>
    <row r="970" spans="17:29" x14ac:dyDescent="0.2">
      <c r="R970" s="7">
        <v>11225</v>
      </c>
      <c r="S970" s="7" t="s">
        <v>2850</v>
      </c>
      <c r="V970" s="7">
        <v>75156003</v>
      </c>
      <c r="W970" s="7" t="s">
        <v>5810</v>
      </c>
      <c r="X970" s="203">
        <v>18</v>
      </c>
      <c r="Y970" s="203">
        <v>65</v>
      </c>
      <c r="Z970" s="203">
        <v>1</v>
      </c>
      <c r="AA970" s="203">
        <v>5</v>
      </c>
      <c r="AB970" s="203">
        <v>90</v>
      </c>
      <c r="AC970" s="203">
        <v>0</v>
      </c>
    </row>
    <row r="971" spans="17:29" x14ac:dyDescent="0.2">
      <c r="R971" s="7">
        <v>16278</v>
      </c>
      <c r="S971" s="7" t="s">
        <v>4773</v>
      </c>
      <c r="V971" s="7">
        <v>75156001</v>
      </c>
      <c r="W971" s="7" t="s">
        <v>5811</v>
      </c>
      <c r="X971" s="203">
        <v>18</v>
      </c>
      <c r="Y971" s="203">
        <v>65</v>
      </c>
      <c r="Z971" s="203">
        <v>1</v>
      </c>
      <c r="AA971" s="203">
        <v>5</v>
      </c>
      <c r="AB971" s="203">
        <v>90</v>
      </c>
      <c r="AC971" s="203">
        <v>0</v>
      </c>
    </row>
    <row r="972" spans="17:29" x14ac:dyDescent="0.2">
      <c r="Q972" s="7">
        <v>5584</v>
      </c>
      <c r="R972" s="7">
        <v>14701</v>
      </c>
      <c r="S972" s="7" t="s">
        <v>2000</v>
      </c>
      <c r="V972" s="7">
        <v>75156002</v>
      </c>
      <c r="W972" s="7" t="s">
        <v>5812</v>
      </c>
      <c r="X972" s="203">
        <v>18</v>
      </c>
      <c r="Y972" s="203">
        <v>65</v>
      </c>
      <c r="Z972" s="203">
        <v>1</v>
      </c>
      <c r="AA972" s="203">
        <v>5</v>
      </c>
      <c r="AB972" s="203">
        <v>90</v>
      </c>
      <c r="AC972" s="203">
        <v>0</v>
      </c>
    </row>
    <row r="973" spans="17:29" x14ac:dyDescent="0.2">
      <c r="R973" s="7">
        <v>10958</v>
      </c>
      <c r="S973" s="7" t="s">
        <v>2851</v>
      </c>
      <c r="V973" s="7">
        <v>69440000</v>
      </c>
      <c r="W973" s="7" t="s">
        <v>4064</v>
      </c>
      <c r="X973" s="203">
        <v>18</v>
      </c>
      <c r="Y973" s="203">
        <v>65</v>
      </c>
      <c r="Z973" s="203">
        <v>1</v>
      </c>
      <c r="AA973" s="203">
        <v>5</v>
      </c>
      <c r="AB973" s="203">
        <v>90</v>
      </c>
      <c r="AC973" s="203">
        <v>0</v>
      </c>
    </row>
    <row r="974" spans="17:29" x14ac:dyDescent="0.2">
      <c r="R974" s="7">
        <v>11345</v>
      </c>
      <c r="S974" s="7" t="s">
        <v>2001</v>
      </c>
      <c r="V974" s="7">
        <v>59070000</v>
      </c>
      <c r="W974" s="7" t="s">
        <v>4065</v>
      </c>
      <c r="X974" s="203">
        <v>18</v>
      </c>
      <c r="Y974" s="203">
        <v>65</v>
      </c>
      <c r="Z974" s="203">
        <v>1</v>
      </c>
      <c r="AA974" s="203">
        <v>5</v>
      </c>
      <c r="AB974" s="203">
        <v>90</v>
      </c>
      <c r="AC974" s="203">
        <v>0</v>
      </c>
    </row>
    <row r="975" spans="17:29" x14ac:dyDescent="0.2">
      <c r="Q975" s="7">
        <v>5914</v>
      </c>
      <c r="R975" s="7">
        <v>14699</v>
      </c>
      <c r="S975" s="7" t="s">
        <v>2002</v>
      </c>
      <c r="V975" s="7">
        <v>80560000</v>
      </c>
      <c r="W975" s="7" t="s">
        <v>4529</v>
      </c>
      <c r="X975" s="203">
        <v>18</v>
      </c>
      <c r="Y975" s="203">
        <v>65</v>
      </c>
      <c r="Z975" s="203">
        <v>1</v>
      </c>
      <c r="AA975" s="203">
        <v>5</v>
      </c>
      <c r="AB975" s="203">
        <v>90</v>
      </c>
      <c r="AC975" s="203">
        <v>0</v>
      </c>
    </row>
    <row r="976" spans="17:29" x14ac:dyDescent="0.2">
      <c r="R976" s="7">
        <v>12311</v>
      </c>
      <c r="S976" s="7" t="s">
        <v>2003</v>
      </c>
      <c r="V976" s="7">
        <v>80250000</v>
      </c>
      <c r="W976" s="7" t="s">
        <v>4066</v>
      </c>
      <c r="X976" s="203">
        <v>18</v>
      </c>
      <c r="Y976" s="203">
        <v>65</v>
      </c>
      <c r="Z976" s="203">
        <v>1</v>
      </c>
      <c r="AA976" s="203">
        <v>5</v>
      </c>
      <c r="AB976" s="203">
        <v>90</v>
      </c>
      <c r="AC976" s="203">
        <v>0</v>
      </c>
    </row>
    <row r="977" spans="17:29" x14ac:dyDescent="0.2">
      <c r="R977" s="7">
        <v>10959</v>
      </c>
      <c r="S977" s="7" t="s">
        <v>2852</v>
      </c>
      <c r="V977" s="7">
        <v>66670000</v>
      </c>
      <c r="W977" s="7" t="s">
        <v>4067</v>
      </c>
      <c r="X977" s="203">
        <v>18</v>
      </c>
      <c r="Y977" s="203">
        <v>65</v>
      </c>
      <c r="Z977" s="203">
        <v>1</v>
      </c>
      <c r="AA977" s="203">
        <v>5</v>
      </c>
      <c r="AB977" s="203">
        <v>90</v>
      </c>
      <c r="AC977" s="203">
        <v>0</v>
      </c>
    </row>
    <row r="978" spans="17:29" x14ac:dyDescent="0.2">
      <c r="Q978" s="7">
        <v>2574</v>
      </c>
      <c r="R978" s="7">
        <v>12309</v>
      </c>
      <c r="S978" s="7" t="s">
        <v>2004</v>
      </c>
      <c r="V978" s="7">
        <v>66151001</v>
      </c>
      <c r="W978" s="7" t="s">
        <v>5813</v>
      </c>
      <c r="X978" s="203">
        <v>18</v>
      </c>
      <c r="Y978" s="203">
        <v>65</v>
      </c>
      <c r="Z978" s="203">
        <v>1</v>
      </c>
      <c r="AA978" s="203">
        <v>5</v>
      </c>
      <c r="AB978" s="203">
        <v>90</v>
      </c>
      <c r="AC978" s="203">
        <v>0</v>
      </c>
    </row>
    <row r="979" spans="17:29" x14ac:dyDescent="0.2">
      <c r="Q979" s="7">
        <v>735</v>
      </c>
      <c r="R979" s="7">
        <v>15241</v>
      </c>
      <c r="S979" s="7" t="s">
        <v>2005</v>
      </c>
      <c r="V979" s="7">
        <v>66152002</v>
      </c>
      <c r="W979" s="7" t="s">
        <v>5814</v>
      </c>
      <c r="X979" s="203">
        <v>18</v>
      </c>
      <c r="Y979" s="203">
        <v>65</v>
      </c>
      <c r="Z979" s="203">
        <v>1</v>
      </c>
      <c r="AA979" s="203">
        <v>5</v>
      </c>
      <c r="AB979" s="203">
        <v>90</v>
      </c>
      <c r="AC979" s="203">
        <v>0</v>
      </c>
    </row>
    <row r="980" spans="17:29" x14ac:dyDescent="0.2">
      <c r="Q980" s="7">
        <v>2885</v>
      </c>
      <c r="R980" s="7">
        <v>13813</v>
      </c>
      <c r="S980" s="7" t="s">
        <v>2007</v>
      </c>
      <c r="V980" s="7">
        <v>66151002</v>
      </c>
      <c r="W980" s="7" t="s">
        <v>5815</v>
      </c>
      <c r="X980" s="203">
        <v>18</v>
      </c>
      <c r="Y980" s="203">
        <v>65</v>
      </c>
      <c r="Z980" s="203">
        <v>1</v>
      </c>
      <c r="AA980" s="203">
        <v>5</v>
      </c>
      <c r="AB980" s="203">
        <v>90</v>
      </c>
      <c r="AC980" s="203">
        <v>0</v>
      </c>
    </row>
    <row r="981" spans="17:29" x14ac:dyDescent="0.2">
      <c r="Q981" s="7">
        <v>6104</v>
      </c>
      <c r="R981" s="7">
        <v>12307</v>
      </c>
      <c r="S981" s="7" t="s">
        <v>2009</v>
      </c>
      <c r="V981" s="7">
        <v>66152003</v>
      </c>
      <c r="W981" s="7" t="s">
        <v>5816</v>
      </c>
      <c r="X981" s="203">
        <v>18</v>
      </c>
      <c r="Y981" s="203">
        <v>65</v>
      </c>
      <c r="Z981" s="203">
        <v>1</v>
      </c>
      <c r="AA981" s="203">
        <v>5</v>
      </c>
      <c r="AB981" s="203">
        <v>90</v>
      </c>
      <c r="AC981" s="203">
        <v>0</v>
      </c>
    </row>
    <row r="982" spans="17:29" x14ac:dyDescent="0.2">
      <c r="Q982" s="7">
        <v>953</v>
      </c>
      <c r="R982" s="7">
        <v>15348</v>
      </c>
      <c r="S982" s="7" t="s">
        <v>2010</v>
      </c>
      <c r="V982" s="7">
        <v>66152001</v>
      </c>
      <c r="W982" s="7" t="s">
        <v>5817</v>
      </c>
      <c r="X982" s="203">
        <v>18</v>
      </c>
      <c r="Y982" s="203">
        <v>65</v>
      </c>
      <c r="Z982" s="203">
        <v>1</v>
      </c>
      <c r="AA982" s="203">
        <v>5</v>
      </c>
      <c r="AB982" s="203">
        <v>90</v>
      </c>
      <c r="AC982" s="203">
        <v>0</v>
      </c>
    </row>
    <row r="983" spans="17:29" x14ac:dyDescent="0.2">
      <c r="Q983" s="7">
        <v>924</v>
      </c>
      <c r="R983" s="7">
        <v>15323</v>
      </c>
      <c r="S983" s="7" t="s">
        <v>2828</v>
      </c>
      <c r="V983" s="7">
        <v>66152000</v>
      </c>
      <c r="W983" s="7" t="s">
        <v>5818</v>
      </c>
      <c r="X983" s="203">
        <v>18</v>
      </c>
      <c r="Y983" s="203">
        <v>65</v>
      </c>
      <c r="Z983" s="203">
        <v>1</v>
      </c>
      <c r="AA983" s="203">
        <v>5</v>
      </c>
      <c r="AB983" s="203">
        <v>90</v>
      </c>
      <c r="AC983" s="203">
        <v>0</v>
      </c>
    </row>
    <row r="984" spans="17:29" x14ac:dyDescent="0.2">
      <c r="Q984" s="7">
        <v>492</v>
      </c>
      <c r="R984" s="7">
        <v>15101</v>
      </c>
      <c r="S984" s="7" t="s">
        <v>2829</v>
      </c>
      <c r="V984" s="7">
        <v>67150000</v>
      </c>
      <c r="W984" s="7" t="s">
        <v>4068</v>
      </c>
      <c r="X984" s="203">
        <v>18</v>
      </c>
      <c r="Y984" s="203">
        <v>65</v>
      </c>
      <c r="Z984" s="203">
        <v>1</v>
      </c>
      <c r="AA984" s="203">
        <v>5</v>
      </c>
      <c r="AB984" s="203">
        <v>90</v>
      </c>
      <c r="AC984" s="203">
        <v>0</v>
      </c>
    </row>
    <row r="985" spans="17:29" x14ac:dyDescent="0.2">
      <c r="Q985" s="7">
        <v>4476</v>
      </c>
      <c r="R985" s="7">
        <v>15427</v>
      </c>
      <c r="S985" s="7" t="s">
        <v>2830</v>
      </c>
      <c r="V985" s="7">
        <v>66610000</v>
      </c>
      <c r="W985" s="7" t="s">
        <v>4069</v>
      </c>
      <c r="X985" s="203">
        <v>18</v>
      </c>
      <c r="Y985" s="203">
        <v>65</v>
      </c>
      <c r="Z985" s="203">
        <v>1</v>
      </c>
      <c r="AA985" s="203">
        <v>5</v>
      </c>
      <c r="AB985" s="203">
        <v>90</v>
      </c>
      <c r="AC985" s="203">
        <v>0</v>
      </c>
    </row>
    <row r="986" spans="17:29" x14ac:dyDescent="0.2">
      <c r="Q986" s="7">
        <v>151</v>
      </c>
      <c r="R986" s="7">
        <v>12301</v>
      </c>
      <c r="S986" s="7" t="s">
        <v>2831</v>
      </c>
      <c r="V986" s="7">
        <v>66110000</v>
      </c>
      <c r="W986" s="7" t="s">
        <v>4070</v>
      </c>
      <c r="X986" s="203">
        <v>18</v>
      </c>
      <c r="Y986" s="203">
        <v>65</v>
      </c>
      <c r="Z986" s="203">
        <v>1</v>
      </c>
      <c r="AA986" s="203">
        <v>5</v>
      </c>
      <c r="AB986" s="203">
        <v>90</v>
      </c>
      <c r="AC986" s="203">
        <v>0</v>
      </c>
    </row>
    <row r="987" spans="17:29" x14ac:dyDescent="0.2">
      <c r="Q987" s="7">
        <v>763</v>
      </c>
      <c r="R987" s="7">
        <v>15262</v>
      </c>
      <c r="S987" s="7" t="s">
        <v>709</v>
      </c>
      <c r="V987" s="7">
        <v>66700000</v>
      </c>
      <c r="W987" s="7" t="s">
        <v>4071</v>
      </c>
      <c r="X987" s="203">
        <v>18</v>
      </c>
      <c r="Y987" s="203">
        <v>65</v>
      </c>
      <c r="Z987" s="203">
        <v>1</v>
      </c>
      <c r="AA987" s="203">
        <v>5</v>
      </c>
      <c r="AB987" s="203">
        <v>90</v>
      </c>
      <c r="AC987" s="203">
        <v>0</v>
      </c>
    </row>
    <row r="988" spans="17:29" x14ac:dyDescent="0.2">
      <c r="R988" s="7">
        <v>12299</v>
      </c>
      <c r="S988" s="7" t="s">
        <v>2853</v>
      </c>
      <c r="V988" s="7">
        <v>66360001</v>
      </c>
      <c r="W988" s="7" t="s">
        <v>5819</v>
      </c>
      <c r="X988" s="203">
        <v>18</v>
      </c>
      <c r="Y988" s="203">
        <v>65</v>
      </c>
      <c r="Z988" s="203">
        <v>1</v>
      </c>
      <c r="AA988" s="203">
        <v>5</v>
      </c>
      <c r="AB988" s="203">
        <v>90</v>
      </c>
      <c r="AC988" s="203">
        <v>0</v>
      </c>
    </row>
    <row r="989" spans="17:29" x14ac:dyDescent="0.2">
      <c r="Q989" s="7">
        <v>4005</v>
      </c>
      <c r="R989" s="7">
        <v>14533</v>
      </c>
      <c r="S989" s="7" t="s">
        <v>2833</v>
      </c>
      <c r="V989" s="7">
        <v>66360002</v>
      </c>
      <c r="W989" s="7" t="s">
        <v>5820</v>
      </c>
      <c r="X989" s="203">
        <v>18</v>
      </c>
      <c r="Y989" s="203">
        <v>65</v>
      </c>
      <c r="Z989" s="203">
        <v>1</v>
      </c>
      <c r="AA989" s="203">
        <v>5</v>
      </c>
      <c r="AB989" s="203">
        <v>90</v>
      </c>
      <c r="AC989" s="203">
        <v>0</v>
      </c>
    </row>
    <row r="990" spans="17:29" x14ac:dyDescent="0.2">
      <c r="Q990" s="7">
        <v>2503</v>
      </c>
      <c r="R990" s="7">
        <v>14531</v>
      </c>
      <c r="S990" s="7" t="s">
        <v>712</v>
      </c>
      <c r="V990" s="7">
        <v>80480000</v>
      </c>
      <c r="W990" s="7" t="s">
        <v>4530</v>
      </c>
      <c r="X990" s="203">
        <v>18</v>
      </c>
      <c r="Y990" s="203">
        <v>65</v>
      </c>
      <c r="Z990" s="203">
        <v>1</v>
      </c>
      <c r="AA990" s="203">
        <v>5</v>
      </c>
      <c r="AB990" s="203">
        <v>90</v>
      </c>
      <c r="AC990" s="203">
        <v>0</v>
      </c>
    </row>
    <row r="991" spans="17:29" x14ac:dyDescent="0.2">
      <c r="Q991" s="7">
        <v>4646</v>
      </c>
      <c r="R991" s="7">
        <v>15421</v>
      </c>
      <c r="S991" s="7" t="s">
        <v>713</v>
      </c>
      <c r="V991" s="7">
        <v>75230000</v>
      </c>
      <c r="W991" s="7" t="s">
        <v>5821</v>
      </c>
      <c r="X991" s="203">
        <v>18</v>
      </c>
      <c r="Y991" s="203">
        <v>65</v>
      </c>
      <c r="Z991" s="203">
        <v>1</v>
      </c>
      <c r="AA991" s="203">
        <v>5</v>
      </c>
      <c r="AB991" s="203">
        <v>90</v>
      </c>
      <c r="AC991" s="203">
        <v>0</v>
      </c>
    </row>
    <row r="992" spans="17:29" x14ac:dyDescent="0.2">
      <c r="Q992" s="7">
        <v>1025</v>
      </c>
      <c r="R992" s="7">
        <v>15564</v>
      </c>
      <c r="S992" s="7" t="s">
        <v>2474</v>
      </c>
      <c r="V992" s="7">
        <v>55060000</v>
      </c>
      <c r="W992" s="7" t="s">
        <v>5822</v>
      </c>
      <c r="X992" s="203">
        <v>18</v>
      </c>
      <c r="Y992" s="203">
        <v>65</v>
      </c>
      <c r="Z992" s="203">
        <v>1</v>
      </c>
      <c r="AA992" s="203">
        <v>5</v>
      </c>
      <c r="AB992" s="203">
        <v>90</v>
      </c>
      <c r="AC992" s="203">
        <v>0</v>
      </c>
    </row>
    <row r="993" spans="17:29" x14ac:dyDescent="0.2">
      <c r="Q993" s="7">
        <v>6056</v>
      </c>
      <c r="R993" s="7">
        <v>14504</v>
      </c>
      <c r="S993" s="7" t="s">
        <v>2475</v>
      </c>
      <c r="V993" s="7">
        <v>56120000</v>
      </c>
      <c r="W993" s="7" t="s">
        <v>5823</v>
      </c>
      <c r="X993" s="203">
        <v>18</v>
      </c>
      <c r="Y993" s="203">
        <v>65</v>
      </c>
      <c r="Z993" s="203">
        <v>1</v>
      </c>
      <c r="AA993" s="203">
        <v>5</v>
      </c>
      <c r="AB993" s="203">
        <v>90</v>
      </c>
      <c r="AC993" s="203">
        <v>0</v>
      </c>
    </row>
    <row r="994" spans="17:29" x14ac:dyDescent="0.2">
      <c r="R994" s="7">
        <v>10117</v>
      </c>
      <c r="S994" s="7" t="s">
        <v>2028</v>
      </c>
      <c r="V994" s="7">
        <v>56060000</v>
      </c>
      <c r="W994" s="7" t="s">
        <v>5824</v>
      </c>
      <c r="X994" s="203">
        <v>18</v>
      </c>
      <c r="Y994" s="203">
        <v>65</v>
      </c>
      <c r="Z994" s="203">
        <v>1</v>
      </c>
      <c r="AA994" s="203">
        <v>5</v>
      </c>
      <c r="AB994" s="203">
        <v>90</v>
      </c>
      <c r="AC994" s="203">
        <v>0</v>
      </c>
    </row>
    <row r="995" spans="17:29" x14ac:dyDescent="0.2">
      <c r="R995" s="7">
        <v>12244</v>
      </c>
      <c r="S995" s="7" t="s">
        <v>2478</v>
      </c>
      <c r="V995" s="7">
        <v>59440000</v>
      </c>
      <c r="W995" s="7" t="s">
        <v>5825</v>
      </c>
      <c r="X995" s="203">
        <v>18</v>
      </c>
      <c r="Y995" s="203">
        <v>65</v>
      </c>
      <c r="Z995" s="203">
        <v>1</v>
      </c>
      <c r="AA995" s="203">
        <v>5</v>
      </c>
      <c r="AB995" s="203">
        <v>90</v>
      </c>
      <c r="AC995" s="203">
        <v>0</v>
      </c>
    </row>
    <row r="996" spans="17:29" x14ac:dyDescent="0.2">
      <c r="Q996" s="7">
        <v>2615</v>
      </c>
      <c r="R996" s="7">
        <v>12274</v>
      </c>
      <c r="S996" s="7" t="s">
        <v>2030</v>
      </c>
      <c r="V996" s="7">
        <v>64060000</v>
      </c>
      <c r="W996" s="7" t="s">
        <v>5826</v>
      </c>
      <c r="X996" s="203">
        <v>18</v>
      </c>
      <c r="Y996" s="203">
        <v>65</v>
      </c>
      <c r="Z996" s="203">
        <v>1</v>
      </c>
      <c r="AA996" s="203">
        <v>5</v>
      </c>
      <c r="AB996" s="203">
        <v>90</v>
      </c>
      <c r="AC996" s="203">
        <v>0</v>
      </c>
    </row>
    <row r="997" spans="17:29" x14ac:dyDescent="0.2">
      <c r="Q997" s="7">
        <v>405</v>
      </c>
      <c r="R997" s="7">
        <v>15673</v>
      </c>
      <c r="S997" s="7" t="s">
        <v>2031</v>
      </c>
      <c r="V997" s="7">
        <v>57210000</v>
      </c>
      <c r="W997" s="7" t="s">
        <v>5827</v>
      </c>
      <c r="X997" s="203">
        <v>18</v>
      </c>
      <c r="Y997" s="203">
        <v>65</v>
      </c>
      <c r="Z997" s="203">
        <v>1</v>
      </c>
      <c r="AA997" s="203">
        <v>5</v>
      </c>
      <c r="AB997" s="203">
        <v>90</v>
      </c>
      <c r="AC997" s="203">
        <v>0</v>
      </c>
    </row>
    <row r="998" spans="17:29" x14ac:dyDescent="0.2">
      <c r="Q998" s="7">
        <v>1206</v>
      </c>
      <c r="R998" s="7">
        <v>12238</v>
      </c>
      <c r="S998" s="7" t="s">
        <v>2032</v>
      </c>
      <c r="V998" s="7">
        <v>59420000</v>
      </c>
      <c r="W998" s="7" t="s">
        <v>5828</v>
      </c>
      <c r="X998" s="203">
        <v>18</v>
      </c>
      <c r="Y998" s="203">
        <v>65</v>
      </c>
      <c r="Z998" s="203">
        <v>1</v>
      </c>
      <c r="AA998" s="203">
        <v>5</v>
      </c>
      <c r="AB998" s="203">
        <v>90</v>
      </c>
      <c r="AC998" s="203">
        <v>0</v>
      </c>
    </row>
    <row r="999" spans="17:29" x14ac:dyDescent="0.2">
      <c r="Q999" s="7">
        <v>1026</v>
      </c>
      <c r="R999" s="7">
        <v>15560</v>
      </c>
      <c r="S999" s="7" t="s">
        <v>2481</v>
      </c>
      <c r="V999" s="7">
        <v>58900000</v>
      </c>
      <c r="W999" s="7" t="s">
        <v>5829</v>
      </c>
      <c r="X999" s="203">
        <v>18</v>
      </c>
      <c r="Y999" s="203">
        <v>65</v>
      </c>
      <c r="Z999" s="203">
        <v>1</v>
      </c>
      <c r="AA999" s="203">
        <v>5</v>
      </c>
      <c r="AB999" s="203">
        <v>90</v>
      </c>
      <c r="AC999" s="203">
        <v>0</v>
      </c>
    </row>
    <row r="1000" spans="17:29" x14ac:dyDescent="0.2">
      <c r="Q1000" s="7">
        <v>3342</v>
      </c>
      <c r="R1000" s="7">
        <v>15606</v>
      </c>
      <c r="S1000" s="7" t="s">
        <v>2482</v>
      </c>
      <c r="V1000" s="7">
        <v>73450000</v>
      </c>
      <c r="W1000" s="7" t="s">
        <v>4072</v>
      </c>
      <c r="X1000" s="203">
        <v>18</v>
      </c>
      <c r="Y1000" s="203">
        <v>65</v>
      </c>
      <c r="Z1000" s="203">
        <v>1</v>
      </c>
      <c r="AA1000" s="203">
        <v>5</v>
      </c>
      <c r="AB1000" s="203">
        <v>90</v>
      </c>
      <c r="AC1000" s="203">
        <v>0</v>
      </c>
    </row>
    <row r="1001" spans="17:29" x14ac:dyDescent="0.2">
      <c r="Q1001" s="7">
        <v>4806</v>
      </c>
      <c r="R1001" s="7">
        <v>15405</v>
      </c>
      <c r="S1001" s="7" t="s">
        <v>2483</v>
      </c>
      <c r="V1001" s="7">
        <v>73941000</v>
      </c>
      <c r="W1001" s="7" t="s">
        <v>5830</v>
      </c>
      <c r="X1001" s="203">
        <v>18</v>
      </c>
      <c r="Y1001" s="203">
        <v>65</v>
      </c>
      <c r="Z1001" s="203">
        <v>1</v>
      </c>
      <c r="AA1001" s="203">
        <v>5</v>
      </c>
      <c r="AB1001" s="203">
        <v>90</v>
      </c>
      <c r="AC1001" s="203">
        <v>0</v>
      </c>
    </row>
    <row r="1002" spans="17:29" x14ac:dyDescent="0.2">
      <c r="Q1002" s="7">
        <v>692</v>
      </c>
      <c r="R1002" s="7">
        <v>15213</v>
      </c>
      <c r="S1002" s="7" t="s">
        <v>2484</v>
      </c>
      <c r="V1002" s="7">
        <v>73590000</v>
      </c>
      <c r="W1002" s="7" t="s">
        <v>4073</v>
      </c>
      <c r="X1002" s="203">
        <v>18</v>
      </c>
      <c r="Y1002" s="203">
        <v>65</v>
      </c>
      <c r="Z1002" s="203">
        <v>1</v>
      </c>
      <c r="AA1002" s="203">
        <v>5</v>
      </c>
      <c r="AB1002" s="203">
        <v>90</v>
      </c>
      <c r="AC1002" s="203">
        <v>0</v>
      </c>
    </row>
    <row r="1003" spans="17:29" x14ac:dyDescent="0.2">
      <c r="R1003" s="7">
        <v>11258</v>
      </c>
      <c r="S1003" s="7" t="s">
        <v>2854</v>
      </c>
      <c r="V1003" s="7">
        <v>62075000</v>
      </c>
      <c r="W1003" s="7" t="s">
        <v>5495</v>
      </c>
      <c r="X1003" s="203">
        <v>18</v>
      </c>
      <c r="Y1003" s="203">
        <v>65</v>
      </c>
      <c r="Z1003" s="203">
        <v>1</v>
      </c>
      <c r="AA1003" s="203">
        <v>5</v>
      </c>
      <c r="AB1003" s="203">
        <v>90</v>
      </c>
      <c r="AC1003" s="203">
        <v>0</v>
      </c>
    </row>
    <row r="1004" spans="17:29" x14ac:dyDescent="0.2">
      <c r="R1004" s="7">
        <v>12230</v>
      </c>
      <c r="S1004" s="7" t="s">
        <v>2855</v>
      </c>
      <c r="V1004" s="7">
        <v>69550000</v>
      </c>
      <c r="W1004" s="7" t="s">
        <v>4307</v>
      </c>
      <c r="X1004" s="203">
        <v>18</v>
      </c>
      <c r="Y1004" s="203">
        <v>65</v>
      </c>
      <c r="Z1004" s="203">
        <v>1</v>
      </c>
      <c r="AA1004" s="203">
        <v>5</v>
      </c>
      <c r="AB1004" s="203">
        <v>90</v>
      </c>
      <c r="AC1004" s="203">
        <v>0</v>
      </c>
    </row>
    <row r="1005" spans="17:29" x14ac:dyDescent="0.2">
      <c r="Q1005" s="7">
        <v>4724</v>
      </c>
      <c r="R1005" s="7">
        <v>15454</v>
      </c>
      <c r="S1005" s="7" t="s">
        <v>2486</v>
      </c>
      <c r="V1005" s="7">
        <v>62060000</v>
      </c>
      <c r="W1005" s="7" t="s">
        <v>4602</v>
      </c>
      <c r="X1005" s="203">
        <v>18</v>
      </c>
      <c r="Y1005" s="203">
        <v>65</v>
      </c>
      <c r="Z1005" s="203">
        <v>1</v>
      </c>
      <c r="AA1005" s="203">
        <v>5</v>
      </c>
      <c r="AB1005" s="203">
        <v>90</v>
      </c>
      <c r="AC1005" s="203">
        <v>0</v>
      </c>
    </row>
    <row r="1006" spans="17:29" x14ac:dyDescent="0.2">
      <c r="R1006" s="7">
        <v>12227</v>
      </c>
      <c r="S1006" s="7" t="s">
        <v>2487</v>
      </c>
      <c r="V1006" s="7">
        <v>66320000</v>
      </c>
      <c r="W1006" s="7" t="s">
        <v>4308</v>
      </c>
      <c r="X1006" s="203">
        <v>18</v>
      </c>
      <c r="Y1006" s="203">
        <v>65</v>
      </c>
      <c r="Z1006" s="203">
        <v>1</v>
      </c>
      <c r="AA1006" s="203">
        <v>5</v>
      </c>
      <c r="AB1006" s="203">
        <v>90</v>
      </c>
      <c r="AC1006" s="203">
        <v>0</v>
      </c>
    </row>
    <row r="1007" spans="17:29" x14ac:dyDescent="0.2">
      <c r="Q1007" s="7">
        <v>1010</v>
      </c>
      <c r="R1007" s="7">
        <v>15518</v>
      </c>
      <c r="S1007" s="7" t="s">
        <v>4436</v>
      </c>
      <c r="V1007" s="7">
        <v>80440000</v>
      </c>
      <c r="W1007" s="7" t="s">
        <v>4531</v>
      </c>
      <c r="X1007" s="203">
        <v>18</v>
      </c>
      <c r="Y1007" s="203">
        <v>65</v>
      </c>
      <c r="Z1007" s="203">
        <v>1</v>
      </c>
      <c r="AA1007" s="203">
        <v>5</v>
      </c>
      <c r="AB1007" s="203">
        <v>90</v>
      </c>
      <c r="AC1007" s="203">
        <v>0</v>
      </c>
    </row>
    <row r="1008" spans="17:29" x14ac:dyDescent="0.2">
      <c r="R1008" s="7">
        <v>12226</v>
      </c>
      <c r="S1008" s="7" t="s">
        <v>2856</v>
      </c>
      <c r="V1008" s="7">
        <v>70161000</v>
      </c>
      <c r="W1008" s="7" t="s">
        <v>5496</v>
      </c>
      <c r="X1008" s="203">
        <v>18</v>
      </c>
      <c r="Y1008" s="203">
        <v>65</v>
      </c>
      <c r="Z1008" s="203">
        <v>1</v>
      </c>
      <c r="AA1008" s="203">
        <v>5</v>
      </c>
      <c r="AB1008" s="203">
        <v>90</v>
      </c>
      <c r="AC1008" s="203">
        <v>0</v>
      </c>
    </row>
    <row r="1009" spans="17:29" x14ac:dyDescent="0.2">
      <c r="R1009" s="7">
        <v>12225</v>
      </c>
      <c r="S1009" s="7" t="s">
        <v>2857</v>
      </c>
      <c r="V1009" s="7">
        <v>70121000</v>
      </c>
      <c r="W1009" s="7" t="s">
        <v>5497</v>
      </c>
      <c r="X1009" s="203">
        <v>18</v>
      </c>
      <c r="Y1009" s="203">
        <v>65</v>
      </c>
      <c r="Z1009" s="203">
        <v>1</v>
      </c>
      <c r="AA1009" s="203">
        <v>2</v>
      </c>
      <c r="AB1009" s="203">
        <v>0</v>
      </c>
      <c r="AC1009" s="203">
        <v>0</v>
      </c>
    </row>
    <row r="1010" spans="17:29" x14ac:dyDescent="0.2">
      <c r="R1010" s="7">
        <v>12224</v>
      </c>
      <c r="S1010" s="7" t="s">
        <v>1127</v>
      </c>
      <c r="V1010" s="7">
        <v>66776000</v>
      </c>
      <c r="W1010" s="7" t="s">
        <v>5498</v>
      </c>
      <c r="X1010" s="203">
        <v>17</v>
      </c>
      <c r="Y1010" s="203">
        <v>65</v>
      </c>
      <c r="Z1010" s="203">
        <v>1</v>
      </c>
      <c r="AA1010" s="203">
        <v>2</v>
      </c>
      <c r="AB1010" s="203">
        <v>0</v>
      </c>
      <c r="AC1010" s="203">
        <v>0</v>
      </c>
    </row>
    <row r="1011" spans="17:29" x14ac:dyDescent="0.2">
      <c r="R1011" s="7">
        <v>12223</v>
      </c>
      <c r="S1011" s="7" t="s">
        <v>1128</v>
      </c>
      <c r="V1011" s="7">
        <v>75900000</v>
      </c>
      <c r="W1011" s="7" t="s">
        <v>5831</v>
      </c>
      <c r="X1011" s="203">
        <v>18</v>
      </c>
      <c r="Y1011" s="203">
        <v>65</v>
      </c>
      <c r="Z1011" s="203">
        <v>1</v>
      </c>
      <c r="AA1011" s="203">
        <v>5</v>
      </c>
      <c r="AB1011" s="203">
        <v>90</v>
      </c>
      <c r="AC1011" s="203">
        <v>0</v>
      </c>
    </row>
    <row r="1012" spans="17:29" x14ac:dyDescent="0.2">
      <c r="R1012" s="7">
        <v>12257</v>
      </c>
      <c r="S1012" s="7" t="s">
        <v>2489</v>
      </c>
      <c r="V1012" s="7">
        <v>80400000</v>
      </c>
      <c r="W1012" s="7" t="s">
        <v>4074</v>
      </c>
      <c r="X1012" s="203">
        <v>18</v>
      </c>
      <c r="Y1012" s="203">
        <v>65</v>
      </c>
      <c r="Z1012" s="203">
        <v>1</v>
      </c>
      <c r="AA1012" s="203">
        <v>5</v>
      </c>
      <c r="AB1012" s="203">
        <v>90</v>
      </c>
      <c r="AC1012" s="203">
        <v>0</v>
      </c>
    </row>
    <row r="1013" spans="17:29" x14ac:dyDescent="0.2">
      <c r="Q1013" s="7">
        <v>5856</v>
      </c>
      <c r="R1013" s="7">
        <v>14704</v>
      </c>
      <c r="S1013" s="7" t="s">
        <v>2491</v>
      </c>
      <c r="V1013" s="7">
        <v>80405000</v>
      </c>
      <c r="W1013" s="7" t="s">
        <v>5832</v>
      </c>
      <c r="X1013" s="203">
        <v>18</v>
      </c>
      <c r="Y1013" s="203">
        <v>65</v>
      </c>
      <c r="Z1013" s="203">
        <v>1</v>
      </c>
      <c r="AA1013" s="203">
        <v>5</v>
      </c>
      <c r="AB1013" s="203">
        <v>90</v>
      </c>
      <c r="AC1013" s="203">
        <v>0</v>
      </c>
    </row>
    <row r="1014" spans="17:29" x14ac:dyDescent="0.2">
      <c r="Q1014" s="7">
        <v>5520</v>
      </c>
      <c r="R1014" s="7">
        <v>14708</v>
      </c>
      <c r="S1014" s="7" t="s">
        <v>2492</v>
      </c>
      <c r="V1014" s="7">
        <v>73758000</v>
      </c>
      <c r="W1014" s="7" t="s">
        <v>4075</v>
      </c>
      <c r="X1014" s="203">
        <v>18</v>
      </c>
      <c r="Y1014" s="203">
        <v>65</v>
      </c>
      <c r="Z1014" s="203">
        <v>1</v>
      </c>
      <c r="AA1014" s="203">
        <v>5</v>
      </c>
      <c r="AB1014" s="203">
        <v>90</v>
      </c>
      <c r="AC1014" s="203">
        <v>0</v>
      </c>
    </row>
    <row r="1015" spans="17:29" x14ac:dyDescent="0.2">
      <c r="R1015" s="7">
        <v>12269</v>
      </c>
      <c r="S1015" s="7" t="s">
        <v>2858</v>
      </c>
      <c r="V1015" s="7">
        <v>77250000</v>
      </c>
      <c r="W1015" s="7" t="s">
        <v>4076</v>
      </c>
      <c r="X1015" s="203">
        <v>18</v>
      </c>
      <c r="Y1015" s="203">
        <v>65</v>
      </c>
      <c r="Z1015" s="203">
        <v>1</v>
      </c>
      <c r="AA1015" s="203">
        <v>5</v>
      </c>
      <c r="AB1015" s="203">
        <v>90</v>
      </c>
      <c r="AC1015" s="203">
        <v>0</v>
      </c>
    </row>
    <row r="1016" spans="17:29" x14ac:dyDescent="0.2">
      <c r="Q1016" s="7">
        <v>2054</v>
      </c>
      <c r="R1016" s="7">
        <v>15689</v>
      </c>
      <c r="S1016" s="7" t="s">
        <v>4647</v>
      </c>
      <c r="V1016" s="7">
        <v>62400000</v>
      </c>
      <c r="W1016" s="7" t="s">
        <v>5833</v>
      </c>
      <c r="X1016" s="203">
        <v>18</v>
      </c>
      <c r="Y1016" s="203">
        <v>65</v>
      </c>
      <c r="Z1016" s="203">
        <v>1</v>
      </c>
      <c r="AA1016" s="203">
        <v>5</v>
      </c>
      <c r="AB1016" s="203">
        <v>90</v>
      </c>
      <c r="AC1016" s="203">
        <v>0</v>
      </c>
    </row>
    <row r="1017" spans="17:29" x14ac:dyDescent="0.2">
      <c r="R1017" s="7">
        <v>12268</v>
      </c>
      <c r="S1017" s="7" t="s">
        <v>2859</v>
      </c>
      <c r="V1017" s="7">
        <v>64500000</v>
      </c>
      <c r="W1017" s="7" t="s">
        <v>845</v>
      </c>
      <c r="X1017" s="203">
        <v>18</v>
      </c>
      <c r="Y1017" s="203">
        <v>65</v>
      </c>
      <c r="Z1017" s="203">
        <v>1</v>
      </c>
      <c r="AA1017" s="203">
        <v>5</v>
      </c>
      <c r="AB1017" s="203">
        <v>90</v>
      </c>
      <c r="AC1017" s="203">
        <v>0</v>
      </c>
    </row>
    <row r="1018" spans="17:29" x14ac:dyDescent="0.2">
      <c r="R1018" s="7">
        <v>12267</v>
      </c>
      <c r="S1018" s="7" t="s">
        <v>1129</v>
      </c>
      <c r="V1018" s="7">
        <v>66720000</v>
      </c>
      <c r="W1018" s="7" t="s">
        <v>5834</v>
      </c>
      <c r="X1018" s="203">
        <v>18</v>
      </c>
      <c r="Y1018" s="203">
        <v>65</v>
      </c>
      <c r="Z1018" s="203">
        <v>1</v>
      </c>
      <c r="AA1018" s="203">
        <v>5</v>
      </c>
      <c r="AB1018" s="203">
        <v>90</v>
      </c>
      <c r="AC1018" s="203">
        <v>0</v>
      </c>
    </row>
    <row r="1019" spans="17:29" x14ac:dyDescent="0.2">
      <c r="R1019" s="7">
        <v>12266</v>
      </c>
      <c r="S1019" s="7" t="s">
        <v>2860</v>
      </c>
      <c r="V1019" s="7">
        <v>66740000</v>
      </c>
      <c r="W1019" s="7" t="s">
        <v>5835</v>
      </c>
      <c r="X1019" s="203">
        <v>18</v>
      </c>
      <c r="Y1019" s="203">
        <v>65</v>
      </c>
      <c r="Z1019" s="203">
        <v>1</v>
      </c>
      <c r="AA1019" s="203">
        <v>5</v>
      </c>
      <c r="AB1019" s="203">
        <v>90</v>
      </c>
      <c r="AC1019" s="203">
        <v>0</v>
      </c>
    </row>
    <row r="1020" spans="17:29" x14ac:dyDescent="0.2">
      <c r="Q1020" s="7">
        <v>5521</v>
      </c>
      <c r="R1020" s="7">
        <v>14702</v>
      </c>
      <c r="S1020" s="7" t="s">
        <v>401</v>
      </c>
      <c r="V1020" s="7">
        <v>62130000</v>
      </c>
      <c r="W1020" s="7" t="s">
        <v>846</v>
      </c>
      <c r="X1020" s="203">
        <v>18</v>
      </c>
      <c r="Y1020" s="203">
        <v>65</v>
      </c>
      <c r="Z1020" s="203">
        <v>1</v>
      </c>
      <c r="AA1020" s="203">
        <v>5</v>
      </c>
      <c r="AB1020" s="203">
        <v>90</v>
      </c>
      <c r="AC1020" s="203">
        <v>0</v>
      </c>
    </row>
    <row r="1021" spans="17:29" x14ac:dyDescent="0.2">
      <c r="Q1021" s="7">
        <v>5636</v>
      </c>
      <c r="R1021" s="7">
        <v>14703</v>
      </c>
      <c r="S1021" s="7" t="s">
        <v>403</v>
      </c>
      <c r="V1021" s="7">
        <v>66787000</v>
      </c>
      <c r="W1021" s="7" t="s">
        <v>5836</v>
      </c>
      <c r="X1021" s="203">
        <v>18</v>
      </c>
      <c r="Y1021" s="203">
        <v>65</v>
      </c>
      <c r="Z1021" s="203">
        <v>1</v>
      </c>
      <c r="AA1021" s="203">
        <v>5</v>
      </c>
      <c r="AB1021" s="203">
        <v>90</v>
      </c>
      <c r="AC1021" s="203">
        <v>0</v>
      </c>
    </row>
    <row r="1022" spans="17:29" x14ac:dyDescent="0.2">
      <c r="R1022" s="7">
        <v>12263</v>
      </c>
      <c r="S1022" s="7" t="s">
        <v>2861</v>
      </c>
      <c r="V1022" s="7">
        <v>66820000</v>
      </c>
      <c r="W1022" s="7" t="s">
        <v>847</v>
      </c>
      <c r="X1022" s="203">
        <v>18</v>
      </c>
      <c r="Y1022" s="203">
        <v>65</v>
      </c>
      <c r="Z1022" s="203">
        <v>1</v>
      </c>
      <c r="AA1022" s="203">
        <v>5</v>
      </c>
      <c r="AB1022" s="203">
        <v>90</v>
      </c>
      <c r="AC1022" s="203">
        <v>0</v>
      </c>
    </row>
    <row r="1023" spans="17:29" x14ac:dyDescent="0.2">
      <c r="Q1023" s="7">
        <v>2768</v>
      </c>
      <c r="R1023" s="7">
        <v>13831</v>
      </c>
      <c r="S1023" s="7" t="s">
        <v>3328</v>
      </c>
      <c r="V1023" s="7">
        <v>66830000</v>
      </c>
      <c r="W1023" s="7" t="s">
        <v>2647</v>
      </c>
      <c r="X1023" s="203">
        <v>18</v>
      </c>
      <c r="Y1023" s="203">
        <v>65</v>
      </c>
      <c r="Z1023" s="203">
        <v>1</v>
      </c>
      <c r="AA1023" s="203">
        <v>5</v>
      </c>
      <c r="AB1023" s="203">
        <v>90</v>
      </c>
      <c r="AC1023" s="203">
        <v>0</v>
      </c>
    </row>
    <row r="1024" spans="17:29" x14ac:dyDescent="0.2">
      <c r="Q1024" s="7">
        <v>1128</v>
      </c>
      <c r="R1024" s="7">
        <v>15594</v>
      </c>
      <c r="S1024" s="7" t="s">
        <v>3329</v>
      </c>
      <c r="V1024" s="7">
        <v>62300000</v>
      </c>
      <c r="W1024" s="7" t="s">
        <v>5499</v>
      </c>
      <c r="X1024" s="203">
        <v>18</v>
      </c>
      <c r="Y1024" s="203">
        <v>65</v>
      </c>
      <c r="Z1024" s="203">
        <v>1</v>
      </c>
      <c r="AA1024" s="203">
        <v>5</v>
      </c>
      <c r="AB1024" s="203">
        <v>90</v>
      </c>
      <c r="AC1024" s="203">
        <v>0</v>
      </c>
    </row>
    <row r="1025" spans="17:29" x14ac:dyDescent="0.2">
      <c r="R1025" s="7">
        <v>10510</v>
      </c>
      <c r="S1025" s="7" t="s">
        <v>4095</v>
      </c>
      <c r="V1025" s="7">
        <v>72100000</v>
      </c>
      <c r="W1025" s="7" t="s">
        <v>5837</v>
      </c>
      <c r="X1025" s="203">
        <v>18</v>
      </c>
      <c r="Y1025" s="203">
        <v>65</v>
      </c>
      <c r="Z1025" s="203">
        <v>1</v>
      </c>
      <c r="AA1025" s="203">
        <v>5</v>
      </c>
      <c r="AB1025" s="203">
        <v>90</v>
      </c>
      <c r="AC1025" s="203">
        <v>0</v>
      </c>
    </row>
    <row r="1026" spans="17:29" x14ac:dyDescent="0.2">
      <c r="R1026" s="7">
        <v>12246</v>
      </c>
      <c r="S1026" s="7" t="s">
        <v>4096</v>
      </c>
      <c r="V1026" s="7">
        <v>66845000</v>
      </c>
      <c r="W1026" s="7" t="s">
        <v>5838</v>
      </c>
      <c r="X1026" s="203">
        <v>18</v>
      </c>
      <c r="Y1026" s="203">
        <v>65</v>
      </c>
      <c r="Z1026" s="203">
        <v>1</v>
      </c>
      <c r="AA1026" s="203">
        <v>5</v>
      </c>
      <c r="AB1026" s="203">
        <v>90</v>
      </c>
      <c r="AC1026" s="203">
        <v>0</v>
      </c>
    </row>
    <row r="1027" spans="17:29" x14ac:dyDescent="0.2">
      <c r="Q1027" s="7">
        <v>2518</v>
      </c>
      <c r="R1027" s="7">
        <v>13727</v>
      </c>
      <c r="S1027" s="7" t="s">
        <v>4097</v>
      </c>
      <c r="V1027" s="7">
        <v>66840000</v>
      </c>
      <c r="W1027" s="7" t="s">
        <v>2648</v>
      </c>
      <c r="X1027" s="203">
        <v>18</v>
      </c>
      <c r="Y1027" s="203">
        <v>65</v>
      </c>
      <c r="Z1027" s="203">
        <v>1</v>
      </c>
      <c r="AA1027" s="203">
        <v>5</v>
      </c>
      <c r="AB1027" s="203">
        <v>90</v>
      </c>
      <c r="AC1027" s="203">
        <v>0</v>
      </c>
    </row>
    <row r="1028" spans="17:29" x14ac:dyDescent="0.2">
      <c r="Q1028" s="7">
        <v>372</v>
      </c>
      <c r="R1028" s="7">
        <v>15043</v>
      </c>
      <c r="S1028" s="7" t="s">
        <v>4098</v>
      </c>
      <c r="V1028" s="7">
        <v>66785000</v>
      </c>
      <c r="W1028" s="7" t="s">
        <v>3887</v>
      </c>
      <c r="X1028" s="203">
        <v>18</v>
      </c>
      <c r="Y1028" s="203">
        <v>65</v>
      </c>
      <c r="Z1028" s="203">
        <v>1</v>
      </c>
      <c r="AA1028" s="203">
        <v>5</v>
      </c>
      <c r="AB1028" s="203">
        <v>90</v>
      </c>
      <c r="AC1028" s="203">
        <v>0</v>
      </c>
    </row>
    <row r="1029" spans="17:29" x14ac:dyDescent="0.2">
      <c r="Q1029" s="7">
        <v>6213</v>
      </c>
      <c r="R1029" s="7">
        <v>12256</v>
      </c>
      <c r="S1029" s="7" t="s">
        <v>4100</v>
      </c>
      <c r="V1029" s="7">
        <v>66835000</v>
      </c>
      <c r="W1029" s="7" t="s">
        <v>4532</v>
      </c>
      <c r="X1029" s="203">
        <v>18</v>
      </c>
      <c r="Y1029" s="203">
        <v>65</v>
      </c>
      <c r="Z1029" s="203">
        <v>1</v>
      </c>
      <c r="AA1029" s="203">
        <v>5</v>
      </c>
      <c r="AB1029" s="203">
        <v>90</v>
      </c>
      <c r="AC1029" s="203">
        <v>0</v>
      </c>
    </row>
    <row r="1030" spans="17:29" x14ac:dyDescent="0.2">
      <c r="Q1030" s="7">
        <v>6083</v>
      </c>
      <c r="R1030" s="7">
        <v>12255</v>
      </c>
      <c r="S1030" s="7" t="s">
        <v>4101</v>
      </c>
      <c r="V1030" s="7">
        <v>66860000</v>
      </c>
      <c r="W1030" s="7" t="s">
        <v>3888</v>
      </c>
      <c r="X1030" s="203">
        <v>18</v>
      </c>
      <c r="Y1030" s="203">
        <v>65</v>
      </c>
      <c r="Z1030" s="203">
        <v>1</v>
      </c>
      <c r="AA1030" s="203">
        <v>5</v>
      </c>
      <c r="AB1030" s="203">
        <v>90</v>
      </c>
      <c r="AC1030" s="203">
        <v>0</v>
      </c>
    </row>
    <row r="1031" spans="17:29" x14ac:dyDescent="0.2">
      <c r="R1031" s="7">
        <v>11223</v>
      </c>
      <c r="S1031" s="7" t="s">
        <v>2862</v>
      </c>
      <c r="V1031" s="7">
        <v>65260000</v>
      </c>
      <c r="W1031" s="7" t="s">
        <v>5839</v>
      </c>
      <c r="X1031" s="203">
        <v>18</v>
      </c>
      <c r="Y1031" s="203">
        <v>65</v>
      </c>
      <c r="Z1031" s="203">
        <v>1</v>
      </c>
      <c r="AA1031" s="203">
        <v>5</v>
      </c>
      <c r="AB1031" s="203">
        <v>90</v>
      </c>
      <c r="AC1031" s="203">
        <v>0</v>
      </c>
    </row>
    <row r="1032" spans="17:29" x14ac:dyDescent="0.2">
      <c r="Q1032" s="7">
        <v>5716</v>
      </c>
      <c r="R1032" s="7">
        <v>14706</v>
      </c>
      <c r="S1032" s="7" t="s">
        <v>4102</v>
      </c>
      <c r="V1032" s="7">
        <v>80260000</v>
      </c>
      <c r="W1032" s="7" t="s">
        <v>4603</v>
      </c>
      <c r="X1032" s="203">
        <v>18</v>
      </c>
      <c r="Y1032" s="203">
        <v>65</v>
      </c>
      <c r="Z1032" s="203">
        <v>1</v>
      </c>
      <c r="AA1032" s="203">
        <v>5</v>
      </c>
      <c r="AB1032" s="203">
        <v>90</v>
      </c>
      <c r="AC1032" s="203">
        <v>0</v>
      </c>
    </row>
    <row r="1033" spans="17:29" x14ac:dyDescent="0.2">
      <c r="R1033" s="7">
        <v>16196</v>
      </c>
      <c r="S1033" s="7" t="s">
        <v>4774</v>
      </c>
      <c r="V1033" s="7">
        <v>73690000</v>
      </c>
      <c r="W1033" s="7" t="s">
        <v>2649</v>
      </c>
      <c r="X1033" s="203">
        <v>18</v>
      </c>
      <c r="Y1033" s="203">
        <v>65</v>
      </c>
      <c r="Z1033" s="203">
        <v>1</v>
      </c>
      <c r="AA1033" s="203">
        <v>5</v>
      </c>
      <c r="AB1033" s="203">
        <v>90</v>
      </c>
      <c r="AC1033" s="203">
        <v>0</v>
      </c>
    </row>
    <row r="1034" spans="17:29" x14ac:dyDescent="0.2">
      <c r="Q1034" s="7">
        <v>925</v>
      </c>
      <c r="R1034" s="7">
        <v>15324</v>
      </c>
      <c r="S1034" s="7" t="s">
        <v>4103</v>
      </c>
      <c r="V1034" s="7">
        <v>73940000</v>
      </c>
      <c r="W1034" s="7" t="s">
        <v>2650</v>
      </c>
      <c r="X1034" s="203">
        <v>18</v>
      </c>
      <c r="Y1034" s="203">
        <v>65</v>
      </c>
      <c r="Z1034" s="203">
        <v>1</v>
      </c>
      <c r="AA1034" s="203">
        <v>5</v>
      </c>
      <c r="AB1034" s="203">
        <v>90</v>
      </c>
      <c r="AC1034" s="203">
        <v>0</v>
      </c>
    </row>
    <row r="1035" spans="17:29" x14ac:dyDescent="0.2">
      <c r="Q1035" s="7">
        <v>4196</v>
      </c>
      <c r="R1035" s="7">
        <v>12252</v>
      </c>
      <c r="S1035" s="7" t="s">
        <v>4104</v>
      </c>
      <c r="V1035" s="7">
        <v>75750000</v>
      </c>
      <c r="W1035" s="7" t="s">
        <v>2651</v>
      </c>
      <c r="X1035" s="203">
        <v>18</v>
      </c>
      <c r="Y1035" s="203">
        <v>65</v>
      </c>
      <c r="Z1035" s="203">
        <v>1</v>
      </c>
      <c r="AA1035" s="203">
        <v>5</v>
      </c>
      <c r="AB1035" s="203">
        <v>90</v>
      </c>
      <c r="AC1035" s="203">
        <v>0</v>
      </c>
    </row>
    <row r="1036" spans="17:29" x14ac:dyDescent="0.2">
      <c r="Q1036" s="7">
        <v>6789</v>
      </c>
      <c r="R1036" s="7">
        <v>13336</v>
      </c>
      <c r="S1036" s="7" t="s">
        <v>4105</v>
      </c>
      <c r="V1036" s="7">
        <v>75751001</v>
      </c>
      <c r="W1036" s="7" t="s">
        <v>5840</v>
      </c>
      <c r="X1036" s="203">
        <v>18</v>
      </c>
      <c r="Y1036" s="203">
        <v>65</v>
      </c>
      <c r="Z1036" s="203">
        <v>1</v>
      </c>
      <c r="AA1036" s="203">
        <v>5</v>
      </c>
      <c r="AB1036" s="203">
        <v>90</v>
      </c>
      <c r="AC1036" s="203">
        <v>0</v>
      </c>
    </row>
    <row r="1037" spans="17:29" x14ac:dyDescent="0.2">
      <c r="Q1037" s="7">
        <v>5072</v>
      </c>
      <c r="R1037" s="7">
        <v>15685</v>
      </c>
      <c r="S1037" s="7" t="s">
        <v>4106</v>
      </c>
      <c r="V1037" s="7">
        <v>75751002</v>
      </c>
      <c r="W1037" s="7" t="s">
        <v>5841</v>
      </c>
      <c r="X1037" s="203">
        <v>18</v>
      </c>
      <c r="Y1037" s="203">
        <v>65</v>
      </c>
      <c r="Z1037" s="203">
        <v>1</v>
      </c>
      <c r="AA1037" s="203">
        <v>5</v>
      </c>
      <c r="AB1037" s="203">
        <v>90</v>
      </c>
      <c r="AC1037" s="203">
        <v>0</v>
      </c>
    </row>
    <row r="1038" spans="17:29" x14ac:dyDescent="0.2">
      <c r="Q1038" s="7">
        <v>3572</v>
      </c>
      <c r="R1038" s="7">
        <v>15969</v>
      </c>
      <c r="S1038" s="7" t="s">
        <v>4107</v>
      </c>
      <c r="V1038" s="7">
        <v>58210000</v>
      </c>
      <c r="W1038" s="7" t="s">
        <v>5842</v>
      </c>
      <c r="X1038" s="203">
        <v>18</v>
      </c>
      <c r="Y1038" s="203">
        <v>65</v>
      </c>
      <c r="Z1038" s="203">
        <v>1</v>
      </c>
      <c r="AA1038" s="203">
        <v>5</v>
      </c>
      <c r="AB1038" s="203">
        <v>90</v>
      </c>
      <c r="AC1038" s="203">
        <v>0</v>
      </c>
    </row>
    <row r="1039" spans="17:29" x14ac:dyDescent="0.2">
      <c r="R1039" s="7">
        <v>10786</v>
      </c>
      <c r="S1039" s="7" t="s">
        <v>1795</v>
      </c>
      <c r="V1039" s="7">
        <v>80410000</v>
      </c>
      <c r="W1039" s="7" t="s">
        <v>4533</v>
      </c>
      <c r="X1039" s="203">
        <v>18</v>
      </c>
      <c r="Y1039" s="203">
        <v>65</v>
      </c>
      <c r="Z1039" s="203">
        <v>1</v>
      </c>
      <c r="AA1039" s="203">
        <v>5</v>
      </c>
      <c r="AB1039" s="203">
        <v>90</v>
      </c>
      <c r="AC1039" s="203">
        <v>0</v>
      </c>
    </row>
    <row r="1040" spans="17:29" x14ac:dyDescent="0.2">
      <c r="Q1040" s="7">
        <v>5458</v>
      </c>
      <c r="R1040" s="7">
        <v>14749</v>
      </c>
      <c r="S1040" s="7" t="s">
        <v>1796</v>
      </c>
      <c r="V1040" s="7">
        <v>80460000</v>
      </c>
      <c r="W1040" s="7" t="s">
        <v>2652</v>
      </c>
      <c r="X1040" s="203">
        <v>18</v>
      </c>
      <c r="Y1040" s="203">
        <v>65</v>
      </c>
      <c r="Z1040" s="203">
        <v>1</v>
      </c>
      <c r="AA1040" s="203">
        <v>5</v>
      </c>
      <c r="AB1040" s="203">
        <v>90</v>
      </c>
      <c r="AC1040" s="203">
        <v>0</v>
      </c>
    </row>
    <row r="1041" spans="17:29" x14ac:dyDescent="0.2">
      <c r="Q1041" s="7">
        <v>975</v>
      </c>
      <c r="R1041" s="7">
        <v>15360</v>
      </c>
      <c r="S1041" s="7" t="s">
        <v>1798</v>
      </c>
      <c r="V1041" s="7">
        <v>80450000</v>
      </c>
      <c r="W1041" s="7" t="s">
        <v>3889</v>
      </c>
      <c r="X1041" s="203">
        <v>18</v>
      </c>
      <c r="Y1041" s="203">
        <v>65</v>
      </c>
      <c r="Z1041" s="203">
        <v>1</v>
      </c>
      <c r="AA1041" s="203">
        <v>5</v>
      </c>
      <c r="AB1041" s="203">
        <v>90</v>
      </c>
      <c r="AC1041" s="203">
        <v>0</v>
      </c>
    </row>
    <row r="1042" spans="17:29" x14ac:dyDescent="0.2">
      <c r="R1042" s="7">
        <v>14085</v>
      </c>
      <c r="S1042" s="7" t="s">
        <v>443</v>
      </c>
      <c r="V1042" s="7">
        <v>66490000</v>
      </c>
      <c r="W1042" s="7" t="s">
        <v>2653</v>
      </c>
      <c r="X1042" s="203">
        <v>18</v>
      </c>
      <c r="Y1042" s="203">
        <v>65</v>
      </c>
      <c r="Z1042" s="203">
        <v>1</v>
      </c>
      <c r="AA1042" s="203">
        <v>5</v>
      </c>
      <c r="AB1042" s="203">
        <v>90</v>
      </c>
      <c r="AC1042" s="203">
        <v>0</v>
      </c>
    </row>
    <row r="1043" spans="17:29" x14ac:dyDescent="0.2">
      <c r="R1043" s="7">
        <v>12109</v>
      </c>
      <c r="S1043" s="7" t="s">
        <v>2863</v>
      </c>
      <c r="V1043" s="7">
        <v>69180000</v>
      </c>
      <c r="W1043" s="7" t="s">
        <v>2654</v>
      </c>
      <c r="X1043" s="203">
        <v>18</v>
      </c>
      <c r="Y1043" s="203">
        <v>65</v>
      </c>
      <c r="Z1043" s="203">
        <v>1</v>
      </c>
      <c r="AA1043" s="203">
        <v>5</v>
      </c>
      <c r="AB1043" s="203">
        <v>90</v>
      </c>
      <c r="AC1043" s="203">
        <v>0</v>
      </c>
    </row>
    <row r="1044" spans="17:29" x14ac:dyDescent="0.2">
      <c r="R1044" s="7">
        <v>12149</v>
      </c>
      <c r="S1044" s="7" t="s">
        <v>2864</v>
      </c>
      <c r="V1044" s="7">
        <v>69190000</v>
      </c>
      <c r="W1044" s="7" t="s">
        <v>2655</v>
      </c>
      <c r="X1044" s="203">
        <v>18</v>
      </c>
      <c r="Y1044" s="203">
        <v>65</v>
      </c>
      <c r="Z1044" s="203">
        <v>1</v>
      </c>
      <c r="AA1044" s="203">
        <v>5</v>
      </c>
      <c r="AB1044" s="203">
        <v>90</v>
      </c>
      <c r="AC1044" s="203">
        <v>0</v>
      </c>
    </row>
    <row r="1045" spans="17:29" x14ac:dyDescent="0.2">
      <c r="Q1045" s="7">
        <v>172</v>
      </c>
      <c r="R1045" s="7">
        <v>11989</v>
      </c>
      <c r="S1045" s="7" t="s">
        <v>446</v>
      </c>
      <c r="V1045" s="7">
        <v>80540000</v>
      </c>
      <c r="W1045" s="7" t="s">
        <v>5843</v>
      </c>
      <c r="X1045" s="203">
        <v>18</v>
      </c>
      <c r="Y1045" s="203">
        <v>65</v>
      </c>
      <c r="Z1045" s="203">
        <v>1</v>
      </c>
      <c r="AA1045" s="203">
        <v>5</v>
      </c>
      <c r="AB1045" s="203">
        <v>90</v>
      </c>
      <c r="AC1045" s="203">
        <v>0</v>
      </c>
    </row>
    <row r="1046" spans="17:29" x14ac:dyDescent="0.2">
      <c r="Q1046" s="7">
        <v>2616</v>
      </c>
      <c r="R1046" s="7">
        <v>11988</v>
      </c>
      <c r="S1046" s="7" t="s">
        <v>448</v>
      </c>
      <c r="V1046" s="7">
        <v>80530000</v>
      </c>
      <c r="W1046" s="7" t="s">
        <v>5844</v>
      </c>
      <c r="X1046" s="203">
        <v>18</v>
      </c>
      <c r="Y1046" s="203">
        <v>65</v>
      </c>
      <c r="Z1046" s="203">
        <v>1</v>
      </c>
      <c r="AA1046" s="203">
        <v>5</v>
      </c>
      <c r="AB1046" s="203">
        <v>90</v>
      </c>
      <c r="AC1046" s="203">
        <v>0</v>
      </c>
    </row>
    <row r="1047" spans="17:29" x14ac:dyDescent="0.2">
      <c r="R1047" s="7">
        <v>11281</v>
      </c>
      <c r="S1047" s="7" t="s">
        <v>2865</v>
      </c>
      <c r="V1047" s="7">
        <v>69080000</v>
      </c>
      <c r="W1047" s="7" t="s">
        <v>5845</v>
      </c>
      <c r="X1047" s="203">
        <v>18</v>
      </c>
      <c r="Y1047" s="203">
        <v>65</v>
      </c>
      <c r="Z1047" s="203">
        <v>1</v>
      </c>
      <c r="AA1047" s="203">
        <v>5</v>
      </c>
      <c r="AB1047" s="203">
        <v>0</v>
      </c>
      <c r="AC1047" s="203">
        <v>0</v>
      </c>
    </row>
    <row r="1048" spans="17:29" x14ac:dyDescent="0.2">
      <c r="Q1048" s="7">
        <v>4561</v>
      </c>
      <c r="R1048" s="7">
        <v>15423</v>
      </c>
      <c r="S1048" s="7" t="s">
        <v>3038</v>
      </c>
      <c r="V1048" s="7">
        <v>59100000</v>
      </c>
      <c r="W1048" s="7" t="s">
        <v>2656</v>
      </c>
      <c r="X1048" s="203">
        <v>18</v>
      </c>
      <c r="Y1048" s="203">
        <v>65</v>
      </c>
      <c r="Z1048" s="203">
        <v>1</v>
      </c>
      <c r="AA1048" s="203">
        <v>5</v>
      </c>
      <c r="AB1048" s="203">
        <v>90</v>
      </c>
      <c r="AC1048" s="203">
        <v>0</v>
      </c>
    </row>
    <row r="1049" spans="17:29" x14ac:dyDescent="0.2">
      <c r="Q1049" s="7">
        <v>2544</v>
      </c>
      <c r="R1049" s="7">
        <v>11986</v>
      </c>
      <c r="S1049" s="7" t="s">
        <v>4672</v>
      </c>
      <c r="V1049" s="7">
        <v>82060001</v>
      </c>
      <c r="W1049" s="7" t="s">
        <v>5846</v>
      </c>
      <c r="X1049" s="203">
        <v>18</v>
      </c>
      <c r="Y1049" s="203">
        <v>65</v>
      </c>
      <c r="Z1049" s="203">
        <v>1</v>
      </c>
      <c r="AA1049" s="203">
        <v>5</v>
      </c>
      <c r="AB1049" s="203">
        <v>90</v>
      </c>
      <c r="AC1049" s="203">
        <v>0</v>
      </c>
    </row>
    <row r="1050" spans="17:29" x14ac:dyDescent="0.2">
      <c r="R1050" s="7">
        <v>16513</v>
      </c>
      <c r="S1050" s="7" t="s">
        <v>4775</v>
      </c>
      <c r="V1050" s="7">
        <v>82060002</v>
      </c>
      <c r="W1050" s="7" t="s">
        <v>5847</v>
      </c>
      <c r="X1050" s="203">
        <v>18</v>
      </c>
      <c r="Y1050" s="203">
        <v>65</v>
      </c>
      <c r="Z1050" s="203">
        <v>1</v>
      </c>
      <c r="AA1050" s="203">
        <v>5</v>
      </c>
      <c r="AB1050" s="203">
        <v>90</v>
      </c>
      <c r="AC1050" s="203">
        <v>0</v>
      </c>
    </row>
    <row r="1051" spans="17:29" x14ac:dyDescent="0.2">
      <c r="R1051" s="7">
        <v>10197</v>
      </c>
      <c r="S1051" s="7" t="s">
        <v>2866</v>
      </c>
      <c r="V1051" s="7">
        <v>82060000</v>
      </c>
      <c r="W1051" s="7" t="s">
        <v>5848</v>
      </c>
      <c r="X1051" s="203">
        <v>18</v>
      </c>
      <c r="Y1051" s="203">
        <v>65</v>
      </c>
      <c r="Z1051" s="203">
        <v>1</v>
      </c>
      <c r="AA1051" s="203">
        <v>5</v>
      </c>
      <c r="AB1051" s="203">
        <v>90</v>
      </c>
      <c r="AC1051" s="203">
        <v>0</v>
      </c>
    </row>
    <row r="1052" spans="17:29" x14ac:dyDescent="0.2">
      <c r="R1052" s="7">
        <v>11256</v>
      </c>
      <c r="S1052" s="7" t="s">
        <v>2867</v>
      </c>
      <c r="V1052" s="7">
        <v>82050001</v>
      </c>
      <c r="W1052" s="7" t="s">
        <v>5849</v>
      </c>
      <c r="X1052" s="203">
        <v>18</v>
      </c>
      <c r="Y1052" s="203">
        <v>65</v>
      </c>
      <c r="Z1052" s="203">
        <v>1</v>
      </c>
      <c r="AA1052" s="203">
        <v>5</v>
      </c>
      <c r="AB1052" s="203">
        <v>90</v>
      </c>
      <c r="AC1052" s="203">
        <v>0</v>
      </c>
    </row>
    <row r="1053" spans="17:29" x14ac:dyDescent="0.2">
      <c r="Q1053" s="7">
        <v>3731</v>
      </c>
      <c r="R1053" s="7">
        <v>15996</v>
      </c>
      <c r="S1053" s="7" t="s">
        <v>3039</v>
      </c>
      <c r="V1053" s="7">
        <v>82050002</v>
      </c>
      <c r="W1053" s="7" t="s">
        <v>5850</v>
      </c>
      <c r="X1053" s="203">
        <v>18</v>
      </c>
      <c r="Y1053" s="203">
        <v>65</v>
      </c>
      <c r="Z1053" s="203">
        <v>1</v>
      </c>
      <c r="AA1053" s="203">
        <v>5</v>
      </c>
      <c r="AB1053" s="203">
        <v>90</v>
      </c>
      <c r="AC1053" s="203">
        <v>0</v>
      </c>
    </row>
    <row r="1054" spans="17:29" x14ac:dyDescent="0.2">
      <c r="R1054" s="7">
        <v>16234</v>
      </c>
      <c r="S1054" s="7" t="s">
        <v>4776</v>
      </c>
      <c r="V1054" s="7">
        <v>82050000</v>
      </c>
      <c r="W1054" s="7" t="s">
        <v>4534</v>
      </c>
      <c r="X1054" s="203">
        <v>18</v>
      </c>
      <c r="Y1054" s="203">
        <v>65</v>
      </c>
      <c r="Z1054" s="203">
        <v>1</v>
      </c>
      <c r="AA1054" s="203">
        <v>5</v>
      </c>
      <c r="AB1054" s="203">
        <v>90</v>
      </c>
      <c r="AC1054" s="203">
        <v>0</v>
      </c>
    </row>
    <row r="1055" spans="17:29" x14ac:dyDescent="0.2">
      <c r="R1055" s="7">
        <v>11983</v>
      </c>
      <c r="S1055" s="7" t="s">
        <v>3040</v>
      </c>
      <c r="V1055" s="7">
        <v>61080000</v>
      </c>
      <c r="W1055" s="7" t="s">
        <v>2657</v>
      </c>
      <c r="X1055" s="203">
        <v>18</v>
      </c>
      <c r="Y1055" s="203">
        <v>65</v>
      </c>
      <c r="Z1055" s="203">
        <v>1</v>
      </c>
      <c r="AA1055" s="203">
        <v>5</v>
      </c>
      <c r="AB1055" s="203">
        <v>90</v>
      </c>
      <c r="AC1055" s="203">
        <v>0</v>
      </c>
    </row>
    <row r="1056" spans="17:29" x14ac:dyDescent="0.2">
      <c r="Q1056" s="7">
        <v>6195</v>
      </c>
      <c r="R1056" s="7">
        <v>11995</v>
      </c>
      <c r="S1056" s="7" t="s">
        <v>3041</v>
      </c>
      <c r="V1056" s="7">
        <v>73700000</v>
      </c>
      <c r="W1056" s="7" t="s">
        <v>2658</v>
      </c>
      <c r="X1056" s="203">
        <v>18</v>
      </c>
      <c r="Y1056" s="203">
        <v>65</v>
      </c>
      <c r="Z1056" s="203">
        <v>1</v>
      </c>
      <c r="AA1056" s="203">
        <v>5</v>
      </c>
      <c r="AB1056" s="203">
        <v>90</v>
      </c>
      <c r="AC1056" s="203">
        <v>0</v>
      </c>
    </row>
    <row r="1057" spans="17:29" x14ac:dyDescent="0.2">
      <c r="Q1057" s="7">
        <v>662</v>
      </c>
      <c r="R1057" s="7">
        <v>15196</v>
      </c>
      <c r="S1057" s="7" t="s">
        <v>3042</v>
      </c>
      <c r="V1057" s="7">
        <v>74050000</v>
      </c>
      <c r="W1057" s="7" t="s">
        <v>4309</v>
      </c>
      <c r="X1057" s="203">
        <v>18</v>
      </c>
      <c r="Y1057" s="203">
        <v>65</v>
      </c>
      <c r="Z1057" s="203">
        <v>1</v>
      </c>
      <c r="AA1057" s="203">
        <v>5</v>
      </c>
      <c r="AB1057" s="203">
        <v>90</v>
      </c>
      <c r="AC1057" s="203">
        <v>0</v>
      </c>
    </row>
    <row r="1058" spans="17:29" x14ac:dyDescent="0.2">
      <c r="R1058" s="7">
        <v>11979</v>
      </c>
      <c r="S1058" s="7" t="s">
        <v>408</v>
      </c>
      <c r="V1058" s="7">
        <v>77240000</v>
      </c>
      <c r="W1058" s="7" t="s">
        <v>4310</v>
      </c>
      <c r="X1058" s="203">
        <v>18</v>
      </c>
      <c r="Y1058" s="203">
        <v>65</v>
      </c>
      <c r="Z1058" s="203">
        <v>1</v>
      </c>
      <c r="AA1058" s="203">
        <v>5</v>
      </c>
      <c r="AB1058" s="203">
        <v>90</v>
      </c>
      <c r="AC1058" s="203">
        <v>0</v>
      </c>
    </row>
    <row r="1059" spans="17:29" x14ac:dyDescent="0.2">
      <c r="Q1059" s="7">
        <v>2194</v>
      </c>
      <c r="R1059" s="7">
        <v>11978</v>
      </c>
      <c r="S1059" s="7" t="s">
        <v>409</v>
      </c>
      <c r="V1059" s="7">
        <v>96132000</v>
      </c>
      <c r="W1059" s="7" t="s">
        <v>5851</v>
      </c>
      <c r="X1059" s="203">
        <v>18</v>
      </c>
      <c r="Y1059" s="203">
        <v>65</v>
      </c>
      <c r="Z1059" s="203">
        <v>1</v>
      </c>
      <c r="AA1059" s="203">
        <v>5</v>
      </c>
      <c r="AB1059" s="203">
        <v>90</v>
      </c>
      <c r="AC1059" s="203">
        <v>0</v>
      </c>
    </row>
    <row r="1060" spans="17:29" x14ac:dyDescent="0.2">
      <c r="Q1060" s="7">
        <v>3713</v>
      </c>
      <c r="R1060" s="7">
        <v>16045</v>
      </c>
      <c r="S1060" s="7" t="s">
        <v>410</v>
      </c>
      <c r="V1060" s="7">
        <v>96520000</v>
      </c>
      <c r="W1060" s="7" t="s">
        <v>5500</v>
      </c>
      <c r="X1060" s="203">
        <v>19</v>
      </c>
      <c r="Y1060" s="203">
        <v>65</v>
      </c>
      <c r="Z1060" s="203">
        <v>1</v>
      </c>
      <c r="AA1060" s="203">
        <v>5</v>
      </c>
      <c r="AB1060" s="203">
        <v>0</v>
      </c>
      <c r="AC1060" s="203">
        <v>0</v>
      </c>
    </row>
    <row r="1061" spans="17:29" x14ac:dyDescent="0.2">
      <c r="Q1061" s="7">
        <v>5483</v>
      </c>
      <c r="R1061" s="7">
        <v>14746</v>
      </c>
      <c r="S1061" s="7" t="s">
        <v>2135</v>
      </c>
      <c r="V1061" s="7">
        <v>96130001</v>
      </c>
      <c r="W1061" s="7" t="s">
        <v>5852</v>
      </c>
      <c r="X1061" s="203">
        <v>18</v>
      </c>
      <c r="Y1061" s="203">
        <v>65</v>
      </c>
      <c r="Z1061" s="203">
        <v>1</v>
      </c>
      <c r="AA1061" s="203">
        <v>5</v>
      </c>
      <c r="AB1061" s="203">
        <v>0</v>
      </c>
      <c r="AC1061" s="203">
        <v>0</v>
      </c>
    </row>
    <row r="1062" spans="17:29" x14ac:dyDescent="0.2">
      <c r="R1062" s="7">
        <v>11976</v>
      </c>
      <c r="S1062" s="7" t="s">
        <v>2868</v>
      </c>
      <c r="V1062" s="7">
        <v>85185002</v>
      </c>
      <c r="W1062" s="7" t="s">
        <v>5501</v>
      </c>
      <c r="X1062" s="203">
        <v>19</v>
      </c>
      <c r="Y1062" s="203">
        <v>65</v>
      </c>
      <c r="Z1062" s="203">
        <v>1</v>
      </c>
      <c r="AA1062" s="203">
        <v>5</v>
      </c>
      <c r="AB1062" s="203">
        <v>0</v>
      </c>
      <c r="AC1062" s="203">
        <v>0</v>
      </c>
    </row>
    <row r="1063" spans="17:29" x14ac:dyDescent="0.2">
      <c r="R1063" s="7">
        <v>11975</v>
      </c>
      <c r="S1063" s="7" t="s">
        <v>2869</v>
      </c>
      <c r="V1063" s="7">
        <v>96130002</v>
      </c>
      <c r="W1063" s="7" t="s">
        <v>5502</v>
      </c>
      <c r="X1063" s="203">
        <v>18</v>
      </c>
      <c r="Y1063" s="203">
        <v>65</v>
      </c>
      <c r="Z1063" s="203">
        <v>1</v>
      </c>
      <c r="AA1063" s="203">
        <v>5</v>
      </c>
      <c r="AB1063" s="203">
        <v>0</v>
      </c>
      <c r="AC1063" s="203">
        <v>0</v>
      </c>
    </row>
    <row r="1064" spans="17:29" x14ac:dyDescent="0.2">
      <c r="R1064" s="7">
        <v>16512</v>
      </c>
      <c r="S1064" s="7" t="s">
        <v>4777</v>
      </c>
      <c r="V1064" s="7">
        <v>85185001</v>
      </c>
      <c r="W1064" s="7" t="s">
        <v>5853</v>
      </c>
      <c r="X1064" s="203">
        <v>19</v>
      </c>
      <c r="Y1064" s="203">
        <v>65</v>
      </c>
      <c r="Z1064" s="203">
        <v>1</v>
      </c>
      <c r="AA1064" s="203">
        <v>5</v>
      </c>
      <c r="AB1064" s="203">
        <v>0</v>
      </c>
      <c r="AC1064" s="203">
        <v>0</v>
      </c>
    </row>
    <row r="1065" spans="17:29" x14ac:dyDescent="0.2">
      <c r="Q1065" s="7">
        <v>27</v>
      </c>
      <c r="R1065" s="7">
        <v>11973</v>
      </c>
      <c r="S1065" s="7" t="s">
        <v>1337</v>
      </c>
      <c r="V1065" s="7">
        <v>96130003</v>
      </c>
      <c r="W1065" s="7" t="s">
        <v>5854</v>
      </c>
      <c r="X1065" s="203">
        <v>18</v>
      </c>
      <c r="Y1065" s="203">
        <v>65</v>
      </c>
      <c r="Z1065" s="203">
        <v>1</v>
      </c>
      <c r="AA1065" s="203">
        <v>5</v>
      </c>
      <c r="AB1065" s="203">
        <v>0</v>
      </c>
      <c r="AC1065" s="203">
        <v>0</v>
      </c>
    </row>
    <row r="1066" spans="17:29" x14ac:dyDescent="0.2">
      <c r="Q1066" s="7">
        <v>1321</v>
      </c>
      <c r="R1066" s="7">
        <v>12007</v>
      </c>
      <c r="S1066" s="7" t="s">
        <v>411</v>
      </c>
      <c r="V1066" s="7">
        <v>96120000</v>
      </c>
      <c r="W1066" s="7" t="s">
        <v>5503</v>
      </c>
      <c r="X1066" s="203">
        <v>19</v>
      </c>
      <c r="Y1066" s="203">
        <v>65</v>
      </c>
      <c r="Z1066" s="203">
        <v>1</v>
      </c>
      <c r="AA1066" s="203">
        <v>5</v>
      </c>
      <c r="AB1066" s="203">
        <v>0</v>
      </c>
      <c r="AC1066" s="203">
        <v>0</v>
      </c>
    </row>
    <row r="1067" spans="17:29" x14ac:dyDescent="0.2">
      <c r="Q1067" s="7">
        <v>5522</v>
      </c>
      <c r="R1067" s="7">
        <v>14744</v>
      </c>
      <c r="S1067" s="7" t="s">
        <v>412</v>
      </c>
      <c r="V1067" s="7">
        <v>85260000</v>
      </c>
      <c r="W1067" s="7" t="s">
        <v>5855</v>
      </c>
      <c r="X1067" s="203">
        <v>19</v>
      </c>
      <c r="Y1067" s="203">
        <v>65</v>
      </c>
      <c r="Z1067" s="203">
        <v>1</v>
      </c>
      <c r="AA1067" s="203">
        <v>5</v>
      </c>
      <c r="AB1067" s="203">
        <v>0</v>
      </c>
      <c r="AC1067" s="203">
        <v>0</v>
      </c>
    </row>
    <row r="1068" spans="17:29" x14ac:dyDescent="0.2">
      <c r="R1068" s="7">
        <v>11984</v>
      </c>
      <c r="S1068" s="7" t="s">
        <v>2870</v>
      </c>
      <c r="V1068" s="7">
        <v>85185000</v>
      </c>
      <c r="W1068" s="7" t="s">
        <v>5856</v>
      </c>
      <c r="X1068" s="203">
        <v>19</v>
      </c>
      <c r="Y1068" s="203">
        <v>65</v>
      </c>
      <c r="Z1068" s="203">
        <v>1</v>
      </c>
      <c r="AA1068" s="203">
        <v>5</v>
      </c>
      <c r="AB1068" s="203">
        <v>0</v>
      </c>
      <c r="AC1068" s="203">
        <v>0</v>
      </c>
    </row>
    <row r="1069" spans="17:29" x14ac:dyDescent="0.2">
      <c r="Q1069" s="7">
        <v>3861</v>
      </c>
      <c r="R1069" s="7">
        <v>16022</v>
      </c>
      <c r="S1069" s="7" t="s">
        <v>413</v>
      </c>
      <c r="V1069" s="7">
        <v>96550000</v>
      </c>
      <c r="W1069" s="7" t="s">
        <v>4535</v>
      </c>
      <c r="X1069" s="203">
        <v>18</v>
      </c>
      <c r="Y1069" s="203">
        <v>65</v>
      </c>
      <c r="Z1069" s="203">
        <v>1</v>
      </c>
      <c r="AA1069" s="203">
        <v>5</v>
      </c>
      <c r="AB1069" s="203">
        <v>90</v>
      </c>
      <c r="AC1069" s="203">
        <v>0</v>
      </c>
    </row>
    <row r="1070" spans="17:29" x14ac:dyDescent="0.2">
      <c r="Q1070" s="7">
        <v>6057</v>
      </c>
      <c r="R1070" s="7">
        <v>12018</v>
      </c>
      <c r="S1070" s="7" t="s">
        <v>1339</v>
      </c>
      <c r="V1070" s="7">
        <v>85155000</v>
      </c>
      <c r="W1070" s="7" t="s">
        <v>5857</v>
      </c>
      <c r="X1070" s="203">
        <v>18</v>
      </c>
      <c r="Y1070" s="203">
        <v>65</v>
      </c>
      <c r="Z1070" s="203">
        <v>1</v>
      </c>
      <c r="AA1070" s="203">
        <v>5</v>
      </c>
      <c r="AB1070" s="203">
        <v>90</v>
      </c>
      <c r="AC1070" s="203">
        <v>0</v>
      </c>
    </row>
    <row r="1071" spans="17:29" x14ac:dyDescent="0.2">
      <c r="Q1071" s="7">
        <v>6058</v>
      </c>
      <c r="R1071" s="7">
        <v>12017</v>
      </c>
      <c r="S1071" s="7" t="s">
        <v>1340</v>
      </c>
      <c r="V1071" s="7">
        <v>81060000</v>
      </c>
      <c r="W1071" s="7" t="s">
        <v>2659</v>
      </c>
      <c r="X1071" s="203">
        <v>18</v>
      </c>
      <c r="Y1071" s="203">
        <v>65</v>
      </c>
      <c r="Z1071" s="203">
        <v>1</v>
      </c>
      <c r="AA1071" s="203">
        <v>5</v>
      </c>
      <c r="AB1071" s="203">
        <v>90</v>
      </c>
      <c r="AC1071" s="203">
        <v>0</v>
      </c>
    </row>
    <row r="1072" spans="17:29" x14ac:dyDescent="0.2">
      <c r="Q1072" s="7">
        <v>5556</v>
      </c>
      <c r="R1072" s="7">
        <v>14742</v>
      </c>
      <c r="S1072" s="7" t="s">
        <v>417</v>
      </c>
      <c r="V1072" s="7">
        <v>58100000</v>
      </c>
      <c r="W1072" s="7" t="s">
        <v>2660</v>
      </c>
      <c r="X1072" s="203">
        <v>18</v>
      </c>
      <c r="Y1072" s="203">
        <v>65</v>
      </c>
      <c r="Z1072" s="203">
        <v>1</v>
      </c>
      <c r="AA1072" s="203">
        <v>5</v>
      </c>
      <c r="AB1072" s="203">
        <v>90</v>
      </c>
      <c r="AC1072" s="203">
        <v>0</v>
      </c>
    </row>
    <row r="1073" spans="17:29" x14ac:dyDescent="0.2">
      <c r="R1073" s="7">
        <v>12015</v>
      </c>
      <c r="S1073" s="7" t="s">
        <v>2871</v>
      </c>
      <c r="V1073" s="7">
        <v>97910000</v>
      </c>
      <c r="W1073" s="7" t="s">
        <v>4311</v>
      </c>
      <c r="X1073" s="203">
        <v>18</v>
      </c>
      <c r="Y1073" s="203">
        <v>65</v>
      </c>
      <c r="Z1073" s="203">
        <v>1</v>
      </c>
      <c r="AA1073" s="203">
        <v>5</v>
      </c>
      <c r="AB1073" s="203">
        <v>90</v>
      </c>
      <c r="AC1073" s="203">
        <v>0</v>
      </c>
    </row>
    <row r="1074" spans="17:29" x14ac:dyDescent="0.2">
      <c r="R1074" s="7">
        <v>10004</v>
      </c>
      <c r="S1074" s="7" t="s">
        <v>418</v>
      </c>
      <c r="V1074" s="7">
        <v>71160005</v>
      </c>
      <c r="W1074" s="7" t="s">
        <v>5858</v>
      </c>
      <c r="X1074" s="203">
        <v>18</v>
      </c>
      <c r="Y1074" s="203">
        <v>65</v>
      </c>
      <c r="Z1074" s="203">
        <v>1</v>
      </c>
      <c r="AA1074" s="203">
        <v>5</v>
      </c>
      <c r="AB1074" s="203">
        <v>90</v>
      </c>
      <c r="AC1074" s="203">
        <v>0</v>
      </c>
    </row>
    <row r="1075" spans="17:29" x14ac:dyDescent="0.2">
      <c r="R1075" s="7">
        <v>12011</v>
      </c>
      <c r="S1075" s="7" t="s">
        <v>419</v>
      </c>
      <c r="V1075" s="7">
        <v>71160004</v>
      </c>
      <c r="W1075" s="7" t="s">
        <v>5859</v>
      </c>
      <c r="X1075" s="203">
        <v>18</v>
      </c>
      <c r="Y1075" s="203">
        <v>65</v>
      </c>
      <c r="Z1075" s="203">
        <v>1</v>
      </c>
      <c r="AA1075" s="203">
        <v>5</v>
      </c>
      <c r="AB1075" s="203">
        <v>90</v>
      </c>
      <c r="AC1075" s="203">
        <v>0</v>
      </c>
    </row>
    <row r="1076" spans="17:29" x14ac:dyDescent="0.2">
      <c r="Q1076" s="7">
        <v>6214</v>
      </c>
      <c r="R1076" s="7">
        <v>12010</v>
      </c>
      <c r="S1076" s="7" t="s">
        <v>2340</v>
      </c>
      <c r="V1076" s="7">
        <v>71160003</v>
      </c>
      <c r="W1076" s="7" t="s">
        <v>5860</v>
      </c>
      <c r="X1076" s="203">
        <v>18</v>
      </c>
      <c r="Y1076" s="203">
        <v>65</v>
      </c>
      <c r="Z1076" s="203">
        <v>1</v>
      </c>
      <c r="AA1076" s="203">
        <v>5</v>
      </c>
      <c r="AB1076" s="203">
        <v>90</v>
      </c>
      <c r="AC1076" s="203">
        <v>0</v>
      </c>
    </row>
    <row r="1077" spans="17:29" x14ac:dyDescent="0.2">
      <c r="Q1077" s="7">
        <v>493</v>
      </c>
      <c r="R1077" s="7">
        <v>15102</v>
      </c>
      <c r="S1077" s="7" t="s">
        <v>3059</v>
      </c>
      <c r="V1077" s="7">
        <v>71160002</v>
      </c>
      <c r="W1077" s="7" t="s">
        <v>5861</v>
      </c>
      <c r="X1077" s="203">
        <v>18</v>
      </c>
      <c r="Y1077" s="203">
        <v>65</v>
      </c>
      <c r="Z1077" s="203">
        <v>1</v>
      </c>
      <c r="AA1077" s="203">
        <v>5</v>
      </c>
      <c r="AB1077" s="203">
        <v>90</v>
      </c>
      <c r="AC1077" s="203">
        <v>0</v>
      </c>
    </row>
    <row r="1078" spans="17:29" x14ac:dyDescent="0.2">
      <c r="Q1078" s="7">
        <v>1129</v>
      </c>
      <c r="R1078" s="7">
        <v>15546</v>
      </c>
      <c r="S1078" s="7" t="s">
        <v>3060</v>
      </c>
      <c r="V1078" s="7">
        <v>71160001</v>
      </c>
      <c r="W1078" s="7" t="s">
        <v>5862</v>
      </c>
      <c r="X1078" s="203">
        <v>18</v>
      </c>
      <c r="Y1078" s="203">
        <v>65</v>
      </c>
      <c r="Z1078" s="203">
        <v>1</v>
      </c>
      <c r="AA1078" s="203">
        <v>5</v>
      </c>
      <c r="AB1078" s="203">
        <v>90</v>
      </c>
      <c r="AC1078" s="203">
        <v>0</v>
      </c>
    </row>
    <row r="1079" spans="17:29" x14ac:dyDescent="0.2">
      <c r="Q1079" s="7">
        <v>4067</v>
      </c>
      <c r="R1079" s="7">
        <v>12006</v>
      </c>
      <c r="S1079" s="7" t="s">
        <v>2344</v>
      </c>
      <c r="V1079" s="7">
        <v>71160000</v>
      </c>
      <c r="W1079" s="7" t="s">
        <v>5863</v>
      </c>
      <c r="X1079" s="203">
        <v>18</v>
      </c>
      <c r="Y1079" s="203">
        <v>65</v>
      </c>
      <c r="Z1079" s="203">
        <v>1</v>
      </c>
      <c r="AA1079" s="203">
        <v>5</v>
      </c>
      <c r="AB1079" s="203">
        <v>90</v>
      </c>
      <c r="AC1079" s="203">
        <v>0</v>
      </c>
    </row>
    <row r="1080" spans="17:29" x14ac:dyDescent="0.2">
      <c r="Q1080" s="7">
        <v>114</v>
      </c>
      <c r="R1080" s="7">
        <v>12002</v>
      </c>
      <c r="S1080" s="7" t="s">
        <v>2346</v>
      </c>
      <c r="V1080" s="7">
        <v>93051000</v>
      </c>
      <c r="W1080" s="7" t="s">
        <v>5864</v>
      </c>
      <c r="X1080" s="203">
        <v>18</v>
      </c>
      <c r="Y1080" s="203">
        <v>65</v>
      </c>
      <c r="Z1080" s="203">
        <v>1</v>
      </c>
      <c r="AA1080" s="203">
        <v>5</v>
      </c>
      <c r="AB1080" s="203">
        <v>90</v>
      </c>
      <c r="AC1080" s="203">
        <v>0</v>
      </c>
    </row>
    <row r="1081" spans="17:29" x14ac:dyDescent="0.2">
      <c r="Q1081" s="7">
        <v>4726</v>
      </c>
      <c r="R1081" s="7">
        <v>15419</v>
      </c>
      <c r="S1081" s="7" t="s">
        <v>3063</v>
      </c>
      <c r="V1081" s="7">
        <v>93051001</v>
      </c>
      <c r="W1081" s="7" t="s">
        <v>5504</v>
      </c>
      <c r="X1081" s="203">
        <v>18</v>
      </c>
      <c r="Y1081" s="203">
        <v>65</v>
      </c>
      <c r="Z1081" s="203">
        <v>1</v>
      </c>
      <c r="AA1081" s="203">
        <v>5</v>
      </c>
      <c r="AB1081" s="203">
        <v>0</v>
      </c>
      <c r="AC1081" s="203">
        <v>0</v>
      </c>
    </row>
    <row r="1082" spans="17:29" x14ac:dyDescent="0.2">
      <c r="Q1082" s="7">
        <v>4306</v>
      </c>
      <c r="R1082" s="7">
        <v>11999</v>
      </c>
      <c r="S1082" s="7" t="s">
        <v>2348</v>
      </c>
      <c r="V1082" s="7">
        <v>93051002</v>
      </c>
      <c r="W1082" s="7" t="s">
        <v>5865</v>
      </c>
      <c r="X1082" s="203">
        <v>18</v>
      </c>
      <c r="Y1082" s="203">
        <v>65</v>
      </c>
      <c r="Z1082" s="203">
        <v>1</v>
      </c>
      <c r="AA1082" s="203">
        <v>5</v>
      </c>
      <c r="AB1082" s="203">
        <v>90</v>
      </c>
      <c r="AC1082" s="203">
        <v>0</v>
      </c>
    </row>
    <row r="1083" spans="17:29" x14ac:dyDescent="0.2">
      <c r="Q1083" s="7">
        <v>4027</v>
      </c>
      <c r="R1083" s="7">
        <v>11998</v>
      </c>
      <c r="S1083" s="7" t="s">
        <v>2349</v>
      </c>
      <c r="V1083" s="7">
        <v>93051005</v>
      </c>
      <c r="W1083" s="7" t="s">
        <v>5866</v>
      </c>
      <c r="X1083" s="203">
        <v>18</v>
      </c>
      <c r="Y1083" s="203">
        <v>65</v>
      </c>
      <c r="Z1083" s="203">
        <v>1</v>
      </c>
      <c r="AA1083" s="203">
        <v>5</v>
      </c>
      <c r="AB1083" s="203">
        <v>0</v>
      </c>
      <c r="AC1083" s="203">
        <v>0</v>
      </c>
    </row>
    <row r="1084" spans="17:29" x14ac:dyDescent="0.2">
      <c r="Q1084" s="7">
        <v>28</v>
      </c>
      <c r="R1084" s="7">
        <v>11997</v>
      </c>
      <c r="S1084" s="7" t="s">
        <v>2350</v>
      </c>
      <c r="V1084" s="7">
        <v>93051003</v>
      </c>
      <c r="W1084" s="7" t="s">
        <v>5867</v>
      </c>
      <c r="X1084" s="203">
        <v>18</v>
      </c>
      <c r="Y1084" s="203">
        <v>65</v>
      </c>
      <c r="Z1084" s="203">
        <v>1</v>
      </c>
      <c r="AA1084" s="203">
        <v>5</v>
      </c>
      <c r="AB1084" s="203">
        <v>0</v>
      </c>
      <c r="AC1084" s="203">
        <v>0</v>
      </c>
    </row>
    <row r="1085" spans="17:29" x14ac:dyDescent="0.2">
      <c r="Q1085" s="7">
        <v>3402</v>
      </c>
      <c r="R1085" s="7">
        <v>14452</v>
      </c>
      <c r="S1085" s="7" t="s">
        <v>2352</v>
      </c>
      <c r="V1085" s="7">
        <v>93051006</v>
      </c>
      <c r="W1085" s="7" t="s">
        <v>5868</v>
      </c>
      <c r="X1085" s="203">
        <v>18</v>
      </c>
      <c r="Y1085" s="203">
        <v>65</v>
      </c>
      <c r="Z1085" s="203">
        <v>1</v>
      </c>
      <c r="AA1085" s="203">
        <v>5</v>
      </c>
      <c r="AB1085" s="203">
        <v>90</v>
      </c>
      <c r="AC1085" s="203">
        <v>0</v>
      </c>
    </row>
    <row r="1086" spans="17:29" x14ac:dyDescent="0.2">
      <c r="Q1086" s="7">
        <v>3662</v>
      </c>
      <c r="R1086" s="7">
        <v>15979</v>
      </c>
      <c r="S1086" s="7" t="s">
        <v>2353</v>
      </c>
      <c r="V1086" s="7">
        <v>93051004</v>
      </c>
      <c r="W1086" s="7" t="s">
        <v>5869</v>
      </c>
      <c r="X1086" s="203">
        <v>18</v>
      </c>
      <c r="Y1086" s="203">
        <v>65</v>
      </c>
      <c r="Z1086" s="203">
        <v>1</v>
      </c>
      <c r="AA1086" s="203">
        <v>5</v>
      </c>
      <c r="AB1086" s="203">
        <v>0</v>
      </c>
      <c r="AC1086" s="203">
        <v>0</v>
      </c>
    </row>
    <row r="1087" spans="17:29" x14ac:dyDescent="0.2">
      <c r="R1087" s="7">
        <v>11943</v>
      </c>
      <c r="S1087" s="7" t="s">
        <v>2872</v>
      </c>
      <c r="V1087" s="7">
        <v>77710000</v>
      </c>
      <c r="W1087" s="7" t="s">
        <v>5870</v>
      </c>
      <c r="X1087" s="203">
        <v>19</v>
      </c>
      <c r="Y1087" s="203">
        <v>65</v>
      </c>
      <c r="Z1087" s="203">
        <v>1</v>
      </c>
      <c r="AA1087" s="203">
        <v>5</v>
      </c>
      <c r="AB1087" s="203">
        <v>0</v>
      </c>
      <c r="AC1087" s="203">
        <v>0</v>
      </c>
    </row>
    <row r="1088" spans="17:29" x14ac:dyDescent="0.2">
      <c r="Q1088" s="7">
        <v>3732</v>
      </c>
      <c r="R1088" s="7">
        <v>15997</v>
      </c>
      <c r="S1088" s="7" t="s">
        <v>2354</v>
      </c>
      <c r="V1088" s="7">
        <v>71960000</v>
      </c>
      <c r="W1088" s="7" t="s">
        <v>4312</v>
      </c>
      <c r="X1088" s="203">
        <v>18</v>
      </c>
      <c r="Y1088" s="203">
        <v>65</v>
      </c>
      <c r="Z1088" s="203">
        <v>1</v>
      </c>
      <c r="AA1088" s="203">
        <v>5</v>
      </c>
      <c r="AB1088" s="203">
        <v>90</v>
      </c>
      <c r="AC1088" s="203">
        <v>0</v>
      </c>
    </row>
    <row r="1089" spans="17:29" x14ac:dyDescent="0.2">
      <c r="R1089" s="7">
        <v>10051</v>
      </c>
      <c r="S1089" s="7" t="s">
        <v>2873</v>
      </c>
      <c r="V1089" s="7">
        <v>85570000</v>
      </c>
      <c r="W1089" s="7" t="s">
        <v>4313</v>
      </c>
      <c r="X1089" s="203">
        <v>18</v>
      </c>
      <c r="Y1089" s="203">
        <v>65</v>
      </c>
      <c r="Z1089" s="203">
        <v>1</v>
      </c>
      <c r="AA1089" s="203">
        <v>5</v>
      </c>
      <c r="AB1089" s="203">
        <v>90</v>
      </c>
      <c r="AC1089" s="203">
        <v>0</v>
      </c>
    </row>
    <row r="1090" spans="17:29" x14ac:dyDescent="0.2">
      <c r="Q1090" s="7">
        <v>2545</v>
      </c>
      <c r="R1090" s="7">
        <v>11937</v>
      </c>
      <c r="S1090" s="7" t="s">
        <v>1388</v>
      </c>
      <c r="V1090" s="7">
        <v>85449000</v>
      </c>
      <c r="W1090" s="7" t="s">
        <v>5871</v>
      </c>
      <c r="X1090" s="203">
        <v>18</v>
      </c>
      <c r="Y1090" s="203">
        <v>65</v>
      </c>
      <c r="Z1090" s="203">
        <v>1</v>
      </c>
      <c r="AA1090" s="203">
        <v>5</v>
      </c>
      <c r="AB1090" s="203">
        <v>90</v>
      </c>
      <c r="AC1090" s="203">
        <v>0</v>
      </c>
    </row>
    <row r="1091" spans="17:29" x14ac:dyDescent="0.2">
      <c r="Q1091" s="7">
        <v>3292</v>
      </c>
      <c r="R1091" s="7">
        <v>14412</v>
      </c>
      <c r="S1091" s="7" t="s">
        <v>1125</v>
      </c>
      <c r="V1091" s="7">
        <v>75110000</v>
      </c>
      <c r="W1091" s="7" t="s">
        <v>5872</v>
      </c>
      <c r="X1091" s="203">
        <v>18</v>
      </c>
      <c r="Y1091" s="203">
        <v>65</v>
      </c>
      <c r="Z1091" s="203">
        <v>1</v>
      </c>
      <c r="AA1091" s="203">
        <v>5</v>
      </c>
      <c r="AB1091" s="203">
        <v>90</v>
      </c>
      <c r="AC1091" s="203">
        <v>0</v>
      </c>
    </row>
    <row r="1092" spans="17:29" x14ac:dyDescent="0.2">
      <c r="R1092" s="7">
        <v>16296</v>
      </c>
      <c r="S1092" s="7" t="s">
        <v>4778</v>
      </c>
      <c r="V1092" s="7">
        <v>75540000</v>
      </c>
      <c r="W1092" s="7" t="s">
        <v>157</v>
      </c>
      <c r="X1092" s="203">
        <v>18</v>
      </c>
      <c r="Y1092" s="203">
        <v>65</v>
      </c>
      <c r="Z1092" s="203">
        <v>1</v>
      </c>
      <c r="AA1092" s="203">
        <v>5</v>
      </c>
      <c r="AB1092" s="203">
        <v>90</v>
      </c>
      <c r="AC1092" s="203">
        <v>0</v>
      </c>
    </row>
    <row r="1093" spans="17:29" x14ac:dyDescent="0.2">
      <c r="Q1093" s="7">
        <v>29</v>
      </c>
      <c r="R1093" s="7">
        <v>11935</v>
      </c>
      <c r="S1093" s="7" t="s">
        <v>1993</v>
      </c>
      <c r="V1093" s="7">
        <v>75100000</v>
      </c>
      <c r="W1093" s="7" t="s">
        <v>158</v>
      </c>
      <c r="X1093" s="203">
        <v>18</v>
      </c>
      <c r="Y1093" s="203">
        <v>65</v>
      </c>
      <c r="Z1093" s="203">
        <v>1</v>
      </c>
      <c r="AA1093" s="203">
        <v>5</v>
      </c>
      <c r="AB1093" s="203">
        <v>90</v>
      </c>
      <c r="AC1093" s="203">
        <v>0</v>
      </c>
    </row>
    <row r="1094" spans="17:29" x14ac:dyDescent="0.2">
      <c r="Q1094" s="7">
        <v>3951</v>
      </c>
      <c r="R1094" s="7">
        <v>16032</v>
      </c>
      <c r="S1094" s="7" t="s">
        <v>2351</v>
      </c>
      <c r="V1094" s="7">
        <v>75480000</v>
      </c>
      <c r="W1094" s="7" t="s">
        <v>159</v>
      </c>
      <c r="X1094" s="203">
        <v>18</v>
      </c>
      <c r="Y1094" s="203">
        <v>65</v>
      </c>
      <c r="Z1094" s="203">
        <v>1</v>
      </c>
      <c r="AA1094" s="203">
        <v>5</v>
      </c>
      <c r="AB1094" s="203">
        <v>90</v>
      </c>
      <c r="AC1094" s="203">
        <v>0</v>
      </c>
    </row>
    <row r="1095" spans="17:29" x14ac:dyDescent="0.2">
      <c r="Q1095" s="7">
        <v>1207</v>
      </c>
      <c r="R1095" s="7">
        <v>11940</v>
      </c>
      <c r="S1095" s="7" t="s">
        <v>2355</v>
      </c>
      <c r="V1095" s="7">
        <v>84160000</v>
      </c>
      <c r="W1095" s="7" t="s">
        <v>160</v>
      </c>
      <c r="X1095" s="203">
        <v>18</v>
      </c>
      <c r="Y1095" s="203">
        <v>65</v>
      </c>
      <c r="Z1095" s="203">
        <v>1</v>
      </c>
      <c r="AA1095" s="203">
        <v>5</v>
      </c>
      <c r="AB1095" s="203">
        <v>90</v>
      </c>
      <c r="AC1095" s="203">
        <v>0</v>
      </c>
    </row>
    <row r="1096" spans="17:29" x14ac:dyDescent="0.2">
      <c r="Q1096" s="7">
        <v>1004</v>
      </c>
      <c r="R1096" s="7">
        <v>15543</v>
      </c>
      <c r="S1096" s="7" t="s">
        <v>2356</v>
      </c>
      <c r="V1096" s="7">
        <v>61070000</v>
      </c>
      <c r="W1096" s="7" t="s">
        <v>161</v>
      </c>
      <c r="X1096" s="203">
        <v>18</v>
      </c>
      <c r="Y1096" s="203">
        <v>65</v>
      </c>
      <c r="Z1096" s="203">
        <v>1</v>
      </c>
      <c r="AA1096" s="203">
        <v>5</v>
      </c>
      <c r="AB1096" s="203">
        <v>90</v>
      </c>
      <c r="AC1096" s="203">
        <v>0</v>
      </c>
    </row>
    <row r="1097" spans="17:29" x14ac:dyDescent="0.2">
      <c r="R1097" s="7">
        <v>11921</v>
      </c>
      <c r="S1097" s="7" t="s">
        <v>1994</v>
      </c>
      <c r="V1097" s="7">
        <v>86420000</v>
      </c>
      <c r="W1097" s="7" t="s">
        <v>4314</v>
      </c>
      <c r="X1097" s="203">
        <v>18</v>
      </c>
      <c r="Y1097" s="203">
        <v>65</v>
      </c>
      <c r="Z1097" s="203">
        <v>1</v>
      </c>
      <c r="AA1097" s="203">
        <v>5</v>
      </c>
      <c r="AB1097" s="203">
        <v>90</v>
      </c>
      <c r="AC1097" s="203">
        <v>0</v>
      </c>
    </row>
    <row r="1098" spans="17:29" x14ac:dyDescent="0.2">
      <c r="R1098" s="7">
        <v>11945</v>
      </c>
      <c r="S1098" s="7" t="s">
        <v>1995</v>
      </c>
      <c r="V1098" s="7">
        <v>77210000</v>
      </c>
      <c r="W1098" s="7" t="s">
        <v>162</v>
      </c>
      <c r="X1098" s="203">
        <v>18</v>
      </c>
      <c r="Y1098" s="203">
        <v>65</v>
      </c>
      <c r="Z1098" s="203">
        <v>1</v>
      </c>
      <c r="AA1098" s="203">
        <v>5</v>
      </c>
      <c r="AB1098" s="203">
        <v>90</v>
      </c>
      <c r="AC1098" s="203">
        <v>0</v>
      </c>
    </row>
    <row r="1099" spans="17:29" x14ac:dyDescent="0.2">
      <c r="R1099" s="7">
        <v>11931</v>
      </c>
      <c r="S1099" s="7" t="s">
        <v>1996</v>
      </c>
      <c r="V1099" s="7">
        <v>85190000</v>
      </c>
      <c r="W1099" s="7" t="s">
        <v>163</v>
      </c>
      <c r="X1099" s="203">
        <v>18</v>
      </c>
      <c r="Y1099" s="203">
        <v>65</v>
      </c>
      <c r="Z1099" s="203">
        <v>1</v>
      </c>
      <c r="AA1099" s="203">
        <v>5</v>
      </c>
      <c r="AB1099" s="203">
        <v>90</v>
      </c>
      <c r="AC1099" s="203">
        <v>0</v>
      </c>
    </row>
    <row r="1100" spans="17:29" x14ac:dyDescent="0.2">
      <c r="Q1100" s="7">
        <v>5557</v>
      </c>
      <c r="R1100" s="7">
        <v>14751</v>
      </c>
      <c r="S1100" s="7" t="s">
        <v>1997</v>
      </c>
      <c r="V1100" s="7">
        <v>71925000</v>
      </c>
      <c r="W1100" s="7" t="s">
        <v>4315</v>
      </c>
      <c r="X1100" s="203">
        <v>18</v>
      </c>
      <c r="Y1100" s="203">
        <v>65</v>
      </c>
      <c r="Z1100" s="203">
        <v>1</v>
      </c>
      <c r="AA1100" s="203">
        <v>5</v>
      </c>
      <c r="AB1100" s="203">
        <v>90</v>
      </c>
      <c r="AC1100" s="203">
        <v>0</v>
      </c>
    </row>
    <row r="1101" spans="17:29" x14ac:dyDescent="0.2">
      <c r="R1101" s="7">
        <v>11928</v>
      </c>
      <c r="S1101" s="7" t="s">
        <v>1998</v>
      </c>
      <c r="V1101" s="7">
        <v>77135000</v>
      </c>
      <c r="W1101" s="7" t="s">
        <v>4316</v>
      </c>
      <c r="X1101" s="203">
        <v>18</v>
      </c>
      <c r="Y1101" s="203">
        <v>65</v>
      </c>
      <c r="Z1101" s="203">
        <v>1</v>
      </c>
      <c r="AA1101" s="203">
        <v>5</v>
      </c>
      <c r="AB1101" s="203">
        <v>90</v>
      </c>
      <c r="AC1101" s="203">
        <v>0</v>
      </c>
    </row>
    <row r="1102" spans="17:29" x14ac:dyDescent="0.2">
      <c r="Q1102" s="7">
        <v>6790</v>
      </c>
      <c r="R1102" s="7">
        <v>15626</v>
      </c>
      <c r="S1102" s="7" t="s">
        <v>1999</v>
      </c>
      <c r="V1102" s="7">
        <v>73110000</v>
      </c>
      <c r="W1102" s="7" t="s">
        <v>5873</v>
      </c>
      <c r="X1102" s="203">
        <v>18</v>
      </c>
      <c r="Y1102" s="203">
        <v>65</v>
      </c>
      <c r="Z1102" s="203">
        <v>1</v>
      </c>
      <c r="AA1102" s="203">
        <v>5</v>
      </c>
      <c r="AB1102" s="203">
        <v>90</v>
      </c>
      <c r="AC1102" s="203">
        <v>0</v>
      </c>
    </row>
    <row r="1103" spans="17:29" x14ac:dyDescent="0.2">
      <c r="R1103" s="7">
        <v>11926</v>
      </c>
      <c r="S1103" s="7" t="s">
        <v>2874</v>
      </c>
      <c r="V1103" s="7">
        <v>84161000</v>
      </c>
      <c r="W1103" s="7" t="s">
        <v>5874</v>
      </c>
      <c r="X1103" s="203">
        <v>18</v>
      </c>
      <c r="Y1103" s="203">
        <v>65</v>
      </c>
      <c r="Z1103" s="203">
        <v>1</v>
      </c>
      <c r="AA1103" s="203">
        <v>5</v>
      </c>
      <c r="AB1103" s="203">
        <v>90</v>
      </c>
      <c r="AC1103" s="203">
        <v>0</v>
      </c>
    </row>
    <row r="1104" spans="17:29" x14ac:dyDescent="0.2">
      <c r="Q1104" s="7">
        <v>5604</v>
      </c>
      <c r="R1104" s="7">
        <v>14753</v>
      </c>
      <c r="S1104" s="7" t="s">
        <v>2950</v>
      </c>
      <c r="V1104" s="7">
        <v>71170000</v>
      </c>
      <c r="W1104" s="7" t="s">
        <v>819</v>
      </c>
      <c r="X1104" s="203">
        <v>18</v>
      </c>
      <c r="Y1104" s="203">
        <v>65</v>
      </c>
      <c r="Z1104" s="203">
        <v>1</v>
      </c>
      <c r="AA1104" s="203">
        <v>5</v>
      </c>
      <c r="AB1104" s="203">
        <v>90</v>
      </c>
      <c r="AC1104" s="203">
        <v>0</v>
      </c>
    </row>
    <row r="1105" spans="17:29" x14ac:dyDescent="0.2">
      <c r="R1105" s="7">
        <v>11924</v>
      </c>
      <c r="S1105" s="7" t="s">
        <v>2951</v>
      </c>
      <c r="V1105" s="7">
        <v>86371000</v>
      </c>
      <c r="W1105" s="7" t="s">
        <v>5875</v>
      </c>
      <c r="X1105" s="203">
        <v>18</v>
      </c>
      <c r="Y1105" s="203">
        <v>65</v>
      </c>
      <c r="Z1105" s="203">
        <v>1</v>
      </c>
      <c r="AA1105" s="203">
        <v>5</v>
      </c>
      <c r="AB1105" s="203">
        <v>90</v>
      </c>
      <c r="AC1105" s="203">
        <v>0</v>
      </c>
    </row>
    <row r="1106" spans="17:29" x14ac:dyDescent="0.2">
      <c r="R1106" s="7">
        <v>11303</v>
      </c>
      <c r="S1106" s="7" t="s">
        <v>2875</v>
      </c>
      <c r="V1106" s="7">
        <v>77380000</v>
      </c>
      <c r="W1106" s="7" t="s">
        <v>2266</v>
      </c>
      <c r="X1106" s="203">
        <v>18</v>
      </c>
      <c r="Y1106" s="203">
        <v>65</v>
      </c>
      <c r="Z1106" s="203">
        <v>1</v>
      </c>
      <c r="AA1106" s="203">
        <v>5</v>
      </c>
      <c r="AB1106" s="203">
        <v>90</v>
      </c>
      <c r="AC1106" s="203">
        <v>0</v>
      </c>
    </row>
    <row r="1107" spans="17:29" x14ac:dyDescent="0.2">
      <c r="R1107" s="7">
        <v>11148</v>
      </c>
      <c r="S1107" s="7" t="s">
        <v>2876</v>
      </c>
      <c r="V1107" s="7">
        <v>77550000</v>
      </c>
      <c r="W1107" s="7" t="s">
        <v>820</v>
      </c>
      <c r="X1107" s="203">
        <v>18</v>
      </c>
      <c r="Y1107" s="203">
        <v>65</v>
      </c>
      <c r="Z1107" s="203">
        <v>1</v>
      </c>
      <c r="AA1107" s="203">
        <v>5</v>
      </c>
      <c r="AB1107" s="203">
        <v>90</v>
      </c>
      <c r="AC1107" s="203">
        <v>0</v>
      </c>
    </row>
    <row r="1108" spans="17:29" x14ac:dyDescent="0.2">
      <c r="Q1108" s="7">
        <v>948</v>
      </c>
      <c r="R1108" s="7">
        <v>15345</v>
      </c>
      <c r="S1108" s="7" t="s">
        <v>2952</v>
      </c>
      <c r="V1108" s="7">
        <v>69240000</v>
      </c>
      <c r="W1108" s="7" t="s">
        <v>5876</v>
      </c>
      <c r="X1108" s="203">
        <v>18</v>
      </c>
      <c r="Y1108" s="203">
        <v>65</v>
      </c>
      <c r="Z1108" s="203">
        <v>1</v>
      </c>
      <c r="AA1108" s="203">
        <v>5</v>
      </c>
      <c r="AB1108" s="203">
        <v>90</v>
      </c>
      <c r="AC1108" s="203">
        <v>0</v>
      </c>
    </row>
    <row r="1109" spans="17:29" x14ac:dyDescent="0.2">
      <c r="Q1109" s="7">
        <v>5717</v>
      </c>
      <c r="R1109" s="7">
        <v>14750</v>
      </c>
      <c r="S1109" s="7" t="s">
        <v>3830</v>
      </c>
      <c r="V1109" s="7">
        <v>85610000</v>
      </c>
      <c r="W1109" s="7" t="s">
        <v>821</v>
      </c>
      <c r="X1109" s="203">
        <v>18</v>
      </c>
      <c r="Y1109" s="203">
        <v>65</v>
      </c>
      <c r="Z1109" s="203">
        <v>1</v>
      </c>
      <c r="AA1109" s="203">
        <v>5</v>
      </c>
      <c r="AB1109" s="203">
        <v>90</v>
      </c>
      <c r="AC1109" s="203">
        <v>0</v>
      </c>
    </row>
    <row r="1110" spans="17:29" x14ac:dyDescent="0.2">
      <c r="R1110" s="7">
        <v>11934</v>
      </c>
      <c r="S1110" s="7" t="s">
        <v>2877</v>
      </c>
      <c r="V1110" s="7">
        <v>84310000</v>
      </c>
      <c r="W1110" s="7" t="s">
        <v>4317</v>
      </c>
      <c r="X1110" s="203">
        <v>18</v>
      </c>
      <c r="Y1110" s="203">
        <v>65</v>
      </c>
      <c r="Z1110" s="203">
        <v>1</v>
      </c>
      <c r="AA1110" s="203">
        <v>5</v>
      </c>
      <c r="AB1110" s="203">
        <v>90</v>
      </c>
      <c r="AC1110" s="203">
        <v>0</v>
      </c>
    </row>
    <row r="1111" spans="17:29" x14ac:dyDescent="0.2">
      <c r="R1111" s="7">
        <v>11968</v>
      </c>
      <c r="S1111" s="7" t="s">
        <v>2954</v>
      </c>
      <c r="V1111" s="7">
        <v>66200000</v>
      </c>
      <c r="W1111" s="7" t="s">
        <v>1111</v>
      </c>
      <c r="X1111" s="203">
        <v>18</v>
      </c>
      <c r="Y1111" s="203">
        <v>65</v>
      </c>
      <c r="Z1111" s="203">
        <v>1</v>
      </c>
      <c r="AA1111" s="203">
        <v>5</v>
      </c>
      <c r="AB1111" s="203">
        <v>90</v>
      </c>
      <c r="AC1111" s="203">
        <v>0</v>
      </c>
    </row>
    <row r="1112" spans="17:29" x14ac:dyDescent="0.2">
      <c r="R1112" s="7">
        <v>11966</v>
      </c>
      <c r="S1112" s="7" t="s">
        <v>2878</v>
      </c>
      <c r="V1112" s="7">
        <v>74080000</v>
      </c>
      <c r="W1112" s="7" t="s">
        <v>5877</v>
      </c>
      <c r="X1112" s="203">
        <v>18</v>
      </c>
      <c r="Y1112" s="203">
        <v>65</v>
      </c>
      <c r="Z1112" s="203">
        <v>1</v>
      </c>
      <c r="AA1112" s="203">
        <v>5</v>
      </c>
      <c r="AB1112" s="203">
        <v>90</v>
      </c>
      <c r="AC1112" s="203">
        <v>0</v>
      </c>
    </row>
    <row r="1113" spans="17:29" x14ac:dyDescent="0.2">
      <c r="R1113" s="7">
        <v>11965</v>
      </c>
      <c r="S1113" s="7" t="s">
        <v>2879</v>
      </c>
      <c r="V1113" s="7">
        <v>71881000</v>
      </c>
      <c r="W1113" s="7" t="s">
        <v>5878</v>
      </c>
      <c r="X1113" s="203">
        <v>18</v>
      </c>
      <c r="Y1113" s="203">
        <v>65</v>
      </c>
      <c r="Z1113" s="203">
        <v>1</v>
      </c>
      <c r="AA1113" s="203">
        <v>5</v>
      </c>
      <c r="AB1113" s="203">
        <v>90</v>
      </c>
      <c r="AC1113" s="203">
        <v>0</v>
      </c>
    </row>
    <row r="1114" spans="17:29" x14ac:dyDescent="0.2">
      <c r="Q1114" s="7">
        <v>538</v>
      </c>
      <c r="R1114" s="7">
        <v>15633</v>
      </c>
      <c r="S1114" s="7" t="s">
        <v>2955</v>
      </c>
      <c r="V1114" s="7">
        <v>71920000</v>
      </c>
      <c r="W1114" s="7" t="s">
        <v>822</v>
      </c>
      <c r="X1114" s="203">
        <v>18</v>
      </c>
      <c r="Y1114" s="203">
        <v>65</v>
      </c>
      <c r="Z1114" s="203">
        <v>1</v>
      </c>
      <c r="AA1114" s="203">
        <v>5</v>
      </c>
      <c r="AB1114" s="203">
        <v>90</v>
      </c>
      <c r="AC1114" s="203">
        <v>0</v>
      </c>
    </row>
    <row r="1115" spans="17:29" x14ac:dyDescent="0.2">
      <c r="Q1115" s="7">
        <v>4566</v>
      </c>
      <c r="R1115" s="7">
        <v>15458</v>
      </c>
      <c r="S1115" s="7" t="s">
        <v>2956</v>
      </c>
      <c r="V1115" s="7">
        <v>85453000</v>
      </c>
      <c r="W1115" s="7" t="s">
        <v>5879</v>
      </c>
      <c r="X1115" s="203">
        <v>18</v>
      </c>
      <c r="Y1115" s="203">
        <v>65</v>
      </c>
      <c r="Z1115" s="203">
        <v>1</v>
      </c>
      <c r="AA1115" s="203">
        <v>5</v>
      </c>
      <c r="AB1115" s="203">
        <v>90</v>
      </c>
      <c r="AC1115" s="203">
        <v>0</v>
      </c>
    </row>
    <row r="1116" spans="17:29" x14ac:dyDescent="0.2">
      <c r="Q1116" s="7">
        <v>663</v>
      </c>
      <c r="R1116" s="7">
        <v>15197</v>
      </c>
      <c r="S1116" s="7" t="s">
        <v>950</v>
      </c>
      <c r="V1116" s="7">
        <v>77110000</v>
      </c>
      <c r="W1116" s="7" t="s">
        <v>823</v>
      </c>
      <c r="X1116" s="203">
        <v>18</v>
      </c>
      <c r="Y1116" s="203">
        <v>65</v>
      </c>
      <c r="Z1116" s="203">
        <v>1</v>
      </c>
      <c r="AA1116" s="203">
        <v>5</v>
      </c>
      <c r="AB1116" s="203">
        <v>90</v>
      </c>
      <c r="AC1116" s="203">
        <v>0</v>
      </c>
    </row>
    <row r="1117" spans="17:29" x14ac:dyDescent="0.2">
      <c r="R1117" s="7">
        <v>11034</v>
      </c>
      <c r="S1117" s="7" t="s">
        <v>2880</v>
      </c>
      <c r="V1117" s="7">
        <v>85448000</v>
      </c>
      <c r="W1117" s="7" t="s">
        <v>5880</v>
      </c>
      <c r="X1117" s="203">
        <v>18</v>
      </c>
      <c r="Y1117" s="203">
        <v>65</v>
      </c>
      <c r="Z1117" s="203">
        <v>1</v>
      </c>
      <c r="AA1117" s="203">
        <v>5</v>
      </c>
      <c r="AB1117" s="203">
        <v>90</v>
      </c>
      <c r="AC1117" s="203">
        <v>0</v>
      </c>
    </row>
    <row r="1118" spans="17:29" x14ac:dyDescent="0.2">
      <c r="Q1118" s="7">
        <v>1322</v>
      </c>
      <c r="R1118" s="7">
        <v>11961</v>
      </c>
      <c r="S1118" s="7" t="s">
        <v>2011</v>
      </c>
      <c r="V1118" s="7">
        <v>71860000</v>
      </c>
      <c r="W1118" s="7" t="s">
        <v>4318</v>
      </c>
      <c r="X1118" s="203">
        <v>18</v>
      </c>
      <c r="Y1118" s="203">
        <v>65</v>
      </c>
      <c r="Z1118" s="203">
        <v>1</v>
      </c>
      <c r="AA1118" s="203">
        <v>5</v>
      </c>
      <c r="AB1118" s="203">
        <v>90</v>
      </c>
      <c r="AC1118" s="203">
        <v>0</v>
      </c>
    </row>
    <row r="1119" spans="17:29" x14ac:dyDescent="0.2">
      <c r="R1119" s="7">
        <v>16579</v>
      </c>
      <c r="S1119" s="7" t="s">
        <v>4779</v>
      </c>
      <c r="V1119" s="7">
        <v>84290000</v>
      </c>
      <c r="W1119" s="7" t="s">
        <v>4319</v>
      </c>
      <c r="X1119" s="203">
        <v>18</v>
      </c>
      <c r="Y1119" s="203">
        <v>65</v>
      </c>
      <c r="Z1119" s="203">
        <v>1</v>
      </c>
      <c r="AA1119" s="203">
        <v>5</v>
      </c>
      <c r="AB1119" s="203">
        <v>90</v>
      </c>
      <c r="AC1119" s="203">
        <v>0</v>
      </c>
    </row>
    <row r="1120" spans="17:29" x14ac:dyDescent="0.2">
      <c r="Q1120" s="7">
        <v>57</v>
      </c>
      <c r="R1120" s="7">
        <v>11960</v>
      </c>
      <c r="S1120" s="7" t="s">
        <v>2012</v>
      </c>
      <c r="V1120" s="7">
        <v>85620000</v>
      </c>
      <c r="W1120" s="7" t="s">
        <v>4320</v>
      </c>
      <c r="X1120" s="203">
        <v>18</v>
      </c>
      <c r="Y1120" s="203">
        <v>65</v>
      </c>
      <c r="Z1120" s="203">
        <v>1</v>
      </c>
      <c r="AA1120" s="203">
        <v>5</v>
      </c>
      <c r="AB1120" s="203">
        <v>90</v>
      </c>
      <c r="AC1120" s="203">
        <v>0</v>
      </c>
    </row>
    <row r="1121" spans="17:29" x14ac:dyDescent="0.2">
      <c r="Q1121" s="7">
        <v>4028</v>
      </c>
      <c r="R1121" s="7">
        <v>11946</v>
      </c>
      <c r="S1121" s="7" t="s">
        <v>2013</v>
      </c>
      <c r="V1121" s="7">
        <v>66750000</v>
      </c>
      <c r="W1121" s="7" t="s">
        <v>824</v>
      </c>
      <c r="X1121" s="203">
        <v>18</v>
      </c>
      <c r="Y1121" s="203">
        <v>65</v>
      </c>
      <c r="Z1121" s="203">
        <v>1</v>
      </c>
      <c r="AA1121" s="203">
        <v>5</v>
      </c>
      <c r="AB1121" s="203">
        <v>90</v>
      </c>
      <c r="AC1121" s="203">
        <v>0</v>
      </c>
    </row>
    <row r="1122" spans="17:29" x14ac:dyDescent="0.2">
      <c r="Q1122" s="7">
        <v>607</v>
      </c>
      <c r="R1122" s="7">
        <v>15172</v>
      </c>
      <c r="S1122" s="7" t="s">
        <v>2832</v>
      </c>
      <c r="V1122" s="7">
        <v>62020000</v>
      </c>
      <c r="W1122" s="7" t="s">
        <v>825</v>
      </c>
      <c r="X1122" s="203">
        <v>18</v>
      </c>
      <c r="Y1122" s="203">
        <v>65</v>
      </c>
      <c r="Z1122" s="203">
        <v>1</v>
      </c>
      <c r="AA1122" s="203">
        <v>5</v>
      </c>
      <c r="AB1122" s="203">
        <v>90</v>
      </c>
      <c r="AC1122" s="203">
        <v>0</v>
      </c>
    </row>
    <row r="1123" spans="17:29" x14ac:dyDescent="0.2">
      <c r="Q1123" s="7">
        <v>2824</v>
      </c>
      <c r="R1123" s="7">
        <v>13769</v>
      </c>
      <c r="S1123" s="7" t="s">
        <v>967</v>
      </c>
      <c r="V1123" s="7">
        <v>94051000</v>
      </c>
      <c r="W1123" s="7" t="s">
        <v>5881</v>
      </c>
      <c r="X1123" s="203">
        <v>18</v>
      </c>
      <c r="Y1123" s="203">
        <v>65</v>
      </c>
      <c r="Z1123" s="203">
        <v>1</v>
      </c>
      <c r="AA1123" s="203">
        <v>5</v>
      </c>
      <c r="AB1123" s="203">
        <v>0</v>
      </c>
      <c r="AC1123" s="203">
        <v>0</v>
      </c>
    </row>
    <row r="1124" spans="17:29" x14ac:dyDescent="0.2">
      <c r="R1124" s="7">
        <v>11955</v>
      </c>
      <c r="S1124" s="7" t="s">
        <v>2014</v>
      </c>
      <c r="V1124" s="7">
        <v>87120000</v>
      </c>
      <c r="W1124" s="7" t="s">
        <v>5882</v>
      </c>
      <c r="X1124" s="203">
        <v>18</v>
      </c>
      <c r="Y1124" s="203">
        <v>65</v>
      </c>
      <c r="Z1124" s="203">
        <v>1</v>
      </c>
      <c r="AA1124" s="203">
        <v>5</v>
      </c>
      <c r="AB1124" s="203">
        <v>90</v>
      </c>
      <c r="AC1124" s="203">
        <v>0</v>
      </c>
    </row>
    <row r="1125" spans="17:29" x14ac:dyDescent="0.2">
      <c r="Q1125" s="7">
        <v>2196</v>
      </c>
      <c r="R1125" s="7">
        <v>11954</v>
      </c>
      <c r="S1125" s="7" t="s">
        <v>1392</v>
      </c>
      <c r="V1125" s="7">
        <v>84485000</v>
      </c>
      <c r="W1125" s="7" t="s">
        <v>5883</v>
      </c>
      <c r="X1125" s="203">
        <v>18</v>
      </c>
      <c r="Y1125" s="203">
        <v>65</v>
      </c>
      <c r="Z1125" s="203">
        <v>1</v>
      </c>
      <c r="AA1125" s="203">
        <v>5</v>
      </c>
      <c r="AB1125" s="203">
        <v>90</v>
      </c>
      <c r="AC1125" s="203">
        <v>0</v>
      </c>
    </row>
    <row r="1126" spans="17:29" x14ac:dyDescent="0.2">
      <c r="Q1126" s="7">
        <v>4163</v>
      </c>
      <c r="R1126" s="7">
        <v>11953</v>
      </c>
      <c r="S1126" s="7" t="s">
        <v>2835</v>
      </c>
      <c r="V1126" s="7">
        <v>75210000</v>
      </c>
      <c r="W1126" s="7" t="s">
        <v>826</v>
      </c>
      <c r="X1126" s="203">
        <v>18</v>
      </c>
      <c r="Y1126" s="203">
        <v>65</v>
      </c>
      <c r="Z1126" s="203">
        <v>1</v>
      </c>
      <c r="AA1126" s="203">
        <v>5</v>
      </c>
      <c r="AB1126" s="203">
        <v>90</v>
      </c>
      <c r="AC1126" s="203">
        <v>0</v>
      </c>
    </row>
    <row r="1127" spans="17:29" x14ac:dyDescent="0.2">
      <c r="R1127" s="7">
        <v>11952</v>
      </c>
      <c r="S1127" s="7" t="s">
        <v>2881</v>
      </c>
      <c r="V1127" s="7">
        <v>69110000</v>
      </c>
      <c r="W1127" s="7" t="s">
        <v>827</v>
      </c>
      <c r="X1127" s="203">
        <v>18</v>
      </c>
      <c r="Y1127" s="203">
        <v>65</v>
      </c>
      <c r="Z1127" s="203">
        <v>1</v>
      </c>
      <c r="AA1127" s="203">
        <v>5</v>
      </c>
      <c r="AB1127" s="203">
        <v>90</v>
      </c>
      <c r="AC1127" s="203">
        <v>0</v>
      </c>
    </row>
    <row r="1128" spans="17:29" x14ac:dyDescent="0.2">
      <c r="Q1128" s="7">
        <v>5523</v>
      </c>
      <c r="R1128" s="7">
        <v>14748</v>
      </c>
      <c r="S1128" s="7" t="s">
        <v>3832</v>
      </c>
      <c r="V1128" s="7">
        <v>69120000</v>
      </c>
      <c r="W1128" s="7" t="s">
        <v>828</v>
      </c>
      <c r="X1128" s="203">
        <v>18</v>
      </c>
      <c r="Y1128" s="203">
        <v>65</v>
      </c>
      <c r="Z1128" s="203">
        <v>1</v>
      </c>
      <c r="AA1128" s="203">
        <v>5</v>
      </c>
      <c r="AB1128" s="203">
        <v>90</v>
      </c>
      <c r="AC1128" s="203">
        <v>0</v>
      </c>
    </row>
    <row r="1129" spans="17:29" x14ac:dyDescent="0.2">
      <c r="R1129" s="7">
        <v>11372</v>
      </c>
      <c r="S1129" s="7" t="s">
        <v>2882</v>
      </c>
      <c r="V1129" s="7">
        <v>62070000</v>
      </c>
      <c r="W1129" s="7" t="s">
        <v>829</v>
      </c>
      <c r="X1129" s="203">
        <v>18</v>
      </c>
      <c r="Y1129" s="203">
        <v>65</v>
      </c>
      <c r="Z1129" s="203">
        <v>1</v>
      </c>
      <c r="AA1129" s="203">
        <v>5</v>
      </c>
      <c r="AB1129" s="203">
        <v>90</v>
      </c>
      <c r="AC1129" s="203">
        <v>0</v>
      </c>
    </row>
    <row r="1130" spans="17:29" x14ac:dyDescent="0.2">
      <c r="Q1130" s="7">
        <v>563</v>
      </c>
      <c r="R1130" s="7">
        <v>15139</v>
      </c>
      <c r="S1130" s="7" t="s">
        <v>2837</v>
      </c>
      <c r="V1130" s="7">
        <v>69091000</v>
      </c>
      <c r="W1130" s="7" t="s">
        <v>5884</v>
      </c>
      <c r="X1130" s="203">
        <v>18</v>
      </c>
      <c r="Y1130" s="203">
        <v>65</v>
      </c>
      <c r="Z1130" s="203">
        <v>1</v>
      </c>
      <c r="AA1130" s="203">
        <v>5</v>
      </c>
      <c r="AB1130" s="203">
        <v>90</v>
      </c>
      <c r="AC1130" s="203">
        <v>0</v>
      </c>
    </row>
    <row r="1131" spans="17:29" x14ac:dyDescent="0.2">
      <c r="Q1131" s="7">
        <v>2258</v>
      </c>
      <c r="R1131" s="7">
        <v>11969</v>
      </c>
      <c r="S1131" s="7" t="s">
        <v>2953</v>
      </c>
      <c r="V1131" s="7">
        <v>69500001</v>
      </c>
      <c r="W1131" s="7" t="s">
        <v>4536</v>
      </c>
      <c r="X1131" s="203">
        <v>18</v>
      </c>
      <c r="Y1131" s="203">
        <v>65</v>
      </c>
      <c r="Z1131" s="203">
        <v>1</v>
      </c>
      <c r="AA1131" s="203">
        <v>5</v>
      </c>
      <c r="AB1131" s="203">
        <v>90</v>
      </c>
      <c r="AC1131" s="203">
        <v>0</v>
      </c>
    </row>
    <row r="1132" spans="17:29" x14ac:dyDescent="0.2">
      <c r="R1132" s="7">
        <v>10140</v>
      </c>
      <c r="S1132" s="7" t="s">
        <v>2473</v>
      </c>
      <c r="V1132" s="7">
        <v>69500000</v>
      </c>
      <c r="W1132" s="7" t="s">
        <v>4537</v>
      </c>
      <c r="X1132" s="203">
        <v>18</v>
      </c>
      <c r="Y1132" s="203">
        <v>65</v>
      </c>
      <c r="Z1132" s="203">
        <v>1</v>
      </c>
      <c r="AA1132" s="203">
        <v>5</v>
      </c>
      <c r="AB1132" s="203">
        <v>90</v>
      </c>
      <c r="AC1132" s="203">
        <v>0</v>
      </c>
    </row>
    <row r="1133" spans="17:29" x14ac:dyDescent="0.2">
      <c r="R1133" s="7">
        <v>11322</v>
      </c>
      <c r="S1133" s="7" t="s">
        <v>2883</v>
      </c>
      <c r="V1133" s="7">
        <v>71900000</v>
      </c>
      <c r="W1133" s="7" t="s">
        <v>830</v>
      </c>
      <c r="X1133" s="203">
        <v>18</v>
      </c>
      <c r="Y1133" s="203">
        <v>65</v>
      </c>
      <c r="Z1133" s="203">
        <v>1</v>
      </c>
      <c r="AA1133" s="203">
        <v>5</v>
      </c>
      <c r="AB1133" s="203">
        <v>90</v>
      </c>
      <c r="AC1133" s="203">
        <v>0</v>
      </c>
    </row>
    <row r="1134" spans="17:29" x14ac:dyDescent="0.2">
      <c r="Q1134" s="7">
        <v>2575</v>
      </c>
      <c r="R1134" s="7">
        <v>12092</v>
      </c>
      <c r="S1134" s="7" t="s">
        <v>2024</v>
      </c>
      <c r="V1134" s="7">
        <v>71190000</v>
      </c>
      <c r="W1134" s="7" t="s">
        <v>5885</v>
      </c>
      <c r="X1134" s="203">
        <v>18</v>
      </c>
      <c r="Y1134" s="203">
        <v>65</v>
      </c>
      <c r="Z1134" s="203">
        <v>1</v>
      </c>
      <c r="AA1134" s="203">
        <v>5</v>
      </c>
      <c r="AB1134" s="203">
        <v>90</v>
      </c>
      <c r="AC1134" s="203">
        <v>0</v>
      </c>
    </row>
    <row r="1135" spans="17:29" x14ac:dyDescent="0.2">
      <c r="Q1135" s="7">
        <v>4307</v>
      </c>
      <c r="R1135" s="7">
        <v>12091</v>
      </c>
      <c r="S1135" s="7" t="s">
        <v>2027</v>
      </c>
      <c r="V1135" s="7">
        <v>69600000</v>
      </c>
      <c r="W1135" s="7" t="s">
        <v>4538</v>
      </c>
      <c r="X1135" s="203">
        <v>18</v>
      </c>
      <c r="Y1135" s="203">
        <v>65</v>
      </c>
      <c r="Z1135" s="203">
        <v>1</v>
      </c>
      <c r="AA1135" s="203">
        <v>5</v>
      </c>
      <c r="AB1135" s="203">
        <v>90</v>
      </c>
      <c r="AC1135" s="203">
        <v>0</v>
      </c>
    </row>
    <row r="1136" spans="17:29" x14ac:dyDescent="0.2">
      <c r="Q1136" s="7">
        <v>6133</v>
      </c>
      <c r="R1136" s="7">
        <v>12089</v>
      </c>
      <c r="S1136" s="7" t="s">
        <v>974</v>
      </c>
      <c r="V1136" s="7">
        <v>66480000</v>
      </c>
      <c r="W1136" s="7" t="s">
        <v>831</v>
      </c>
      <c r="X1136" s="203">
        <v>18</v>
      </c>
      <c r="Y1136" s="203">
        <v>65</v>
      </c>
      <c r="Z1136" s="203">
        <v>1</v>
      </c>
      <c r="AA1136" s="203">
        <v>5</v>
      </c>
      <c r="AB1136" s="203">
        <v>90</v>
      </c>
      <c r="AC1136" s="203">
        <v>0</v>
      </c>
    </row>
    <row r="1137" spans="17:29" x14ac:dyDescent="0.2">
      <c r="Q1137" s="7">
        <v>3862</v>
      </c>
      <c r="R1137" s="7">
        <v>16023</v>
      </c>
      <c r="S1137" s="7" t="s">
        <v>977</v>
      </c>
      <c r="V1137" s="7">
        <v>69510000</v>
      </c>
      <c r="W1137" s="7" t="s">
        <v>5886</v>
      </c>
      <c r="X1137" s="203">
        <v>18</v>
      </c>
      <c r="Y1137" s="203">
        <v>65</v>
      </c>
      <c r="Z1137" s="203">
        <v>1</v>
      </c>
      <c r="AA1137" s="203">
        <v>5</v>
      </c>
      <c r="AB1137" s="203">
        <v>90</v>
      </c>
      <c r="AC1137" s="203">
        <v>0</v>
      </c>
    </row>
    <row r="1138" spans="17:29" x14ac:dyDescent="0.2">
      <c r="R1138" s="7">
        <v>16511</v>
      </c>
      <c r="S1138" s="7" t="s">
        <v>4780</v>
      </c>
      <c r="V1138" s="7">
        <v>67050000</v>
      </c>
      <c r="W1138" s="7" t="s">
        <v>832</v>
      </c>
      <c r="X1138" s="203">
        <v>18</v>
      </c>
      <c r="Y1138" s="203">
        <v>65</v>
      </c>
      <c r="Z1138" s="203">
        <v>1</v>
      </c>
      <c r="AA1138" s="203">
        <v>5</v>
      </c>
      <c r="AB1138" s="203">
        <v>90</v>
      </c>
      <c r="AC1138" s="203">
        <v>0</v>
      </c>
    </row>
    <row r="1139" spans="17:29" x14ac:dyDescent="0.2">
      <c r="R1139" s="7">
        <v>12085</v>
      </c>
      <c r="S1139" s="7" t="s">
        <v>2884</v>
      </c>
      <c r="V1139" s="7">
        <v>66815000</v>
      </c>
      <c r="W1139" s="7" t="s">
        <v>5887</v>
      </c>
      <c r="X1139" s="203">
        <v>18</v>
      </c>
      <c r="Y1139" s="203">
        <v>65</v>
      </c>
      <c r="Z1139" s="203">
        <v>1</v>
      </c>
      <c r="AA1139" s="203">
        <v>5</v>
      </c>
      <c r="AB1139" s="203">
        <v>90</v>
      </c>
      <c r="AC1139" s="203">
        <v>0</v>
      </c>
    </row>
    <row r="1140" spans="17:29" x14ac:dyDescent="0.2">
      <c r="R1140" s="7">
        <v>11377</v>
      </c>
      <c r="S1140" s="7" t="s">
        <v>2885</v>
      </c>
      <c r="V1140" s="7">
        <v>58150000</v>
      </c>
      <c r="W1140" s="7" t="s">
        <v>833</v>
      </c>
      <c r="X1140" s="203">
        <v>18</v>
      </c>
      <c r="Y1140" s="203">
        <v>65</v>
      </c>
      <c r="Z1140" s="203">
        <v>1</v>
      </c>
      <c r="AA1140" s="203">
        <v>5</v>
      </c>
      <c r="AB1140" s="203">
        <v>90</v>
      </c>
      <c r="AC1140" s="203">
        <v>0</v>
      </c>
    </row>
    <row r="1141" spans="17:29" x14ac:dyDescent="0.2">
      <c r="Q1141" s="7">
        <v>193</v>
      </c>
      <c r="R1141" s="7">
        <v>12248</v>
      </c>
      <c r="S1141" s="7" t="s">
        <v>1794</v>
      </c>
      <c r="V1141" s="7">
        <v>69200000</v>
      </c>
      <c r="W1141" s="7" t="s">
        <v>834</v>
      </c>
      <c r="X1141" s="203">
        <v>18</v>
      </c>
      <c r="Y1141" s="203">
        <v>65</v>
      </c>
      <c r="Z1141" s="203">
        <v>1</v>
      </c>
      <c r="AA1141" s="203">
        <v>5</v>
      </c>
      <c r="AB1141" s="203">
        <v>90</v>
      </c>
      <c r="AC1141" s="203">
        <v>0</v>
      </c>
    </row>
    <row r="1142" spans="17:29" x14ac:dyDescent="0.2">
      <c r="Q1142" s="7">
        <v>5427</v>
      </c>
      <c r="R1142" s="7">
        <v>14743</v>
      </c>
      <c r="S1142" s="7" t="s">
        <v>445</v>
      </c>
      <c r="V1142" s="7">
        <v>57250007</v>
      </c>
      <c r="W1142" s="7" t="s">
        <v>5888</v>
      </c>
      <c r="X1142" s="203">
        <v>18</v>
      </c>
      <c r="Y1142" s="203">
        <v>65</v>
      </c>
      <c r="Z1142" s="203">
        <v>1</v>
      </c>
      <c r="AA1142" s="203">
        <v>5</v>
      </c>
      <c r="AB1142" s="203">
        <v>90</v>
      </c>
      <c r="AC1142" s="203">
        <v>0</v>
      </c>
    </row>
    <row r="1143" spans="17:29" x14ac:dyDescent="0.2">
      <c r="Q1143" s="7">
        <v>2016</v>
      </c>
      <c r="R1143" s="7">
        <v>11974</v>
      </c>
      <c r="S1143" s="7" t="s">
        <v>1336</v>
      </c>
      <c r="V1143" s="7">
        <v>57250006</v>
      </c>
      <c r="W1143" s="7" t="s">
        <v>5889</v>
      </c>
      <c r="X1143" s="203">
        <v>18</v>
      </c>
      <c r="Y1143" s="203">
        <v>65</v>
      </c>
      <c r="Z1143" s="203">
        <v>1</v>
      </c>
      <c r="AA1143" s="203">
        <v>5</v>
      </c>
      <c r="AB1143" s="203">
        <v>90</v>
      </c>
      <c r="AC1143" s="203">
        <v>0</v>
      </c>
    </row>
    <row r="1144" spans="17:29" x14ac:dyDescent="0.2">
      <c r="Q1144" s="7">
        <v>2825</v>
      </c>
      <c r="R1144" s="7">
        <v>13770</v>
      </c>
      <c r="S1144" s="7" t="s">
        <v>2025</v>
      </c>
      <c r="V1144" s="7">
        <v>57250004</v>
      </c>
      <c r="W1144" s="7" t="s">
        <v>5890</v>
      </c>
      <c r="X1144" s="203">
        <v>18</v>
      </c>
      <c r="Y1144" s="203">
        <v>65</v>
      </c>
      <c r="Z1144" s="203">
        <v>1</v>
      </c>
      <c r="AA1144" s="203">
        <v>5</v>
      </c>
      <c r="AB1144" s="203">
        <v>90</v>
      </c>
      <c r="AC1144" s="203">
        <v>0</v>
      </c>
    </row>
    <row r="1145" spans="17:29" x14ac:dyDescent="0.2">
      <c r="Q1145" s="7">
        <v>3633</v>
      </c>
      <c r="R1145" s="7">
        <v>15975</v>
      </c>
      <c r="S1145" s="7" t="s">
        <v>2029</v>
      </c>
      <c r="V1145" s="7">
        <v>57250001</v>
      </c>
      <c r="W1145" s="7" t="s">
        <v>5891</v>
      </c>
      <c r="X1145" s="203">
        <v>18</v>
      </c>
      <c r="Y1145" s="203">
        <v>65</v>
      </c>
      <c r="Z1145" s="203">
        <v>1</v>
      </c>
      <c r="AA1145" s="203">
        <v>5</v>
      </c>
      <c r="AB1145" s="203">
        <v>90</v>
      </c>
      <c r="AC1145" s="203">
        <v>0</v>
      </c>
    </row>
    <row r="1146" spans="17:29" x14ac:dyDescent="0.2">
      <c r="Q1146" s="7">
        <v>4571</v>
      </c>
      <c r="R1146" s="7">
        <v>15457</v>
      </c>
      <c r="S1146" s="7" t="s">
        <v>2034</v>
      </c>
      <c r="V1146" s="7">
        <v>57250009</v>
      </c>
      <c r="W1146" s="7" t="s">
        <v>5892</v>
      </c>
      <c r="X1146" s="203">
        <v>18</v>
      </c>
      <c r="Y1146" s="203">
        <v>65</v>
      </c>
      <c r="Z1146" s="203">
        <v>1</v>
      </c>
      <c r="AA1146" s="203">
        <v>5</v>
      </c>
      <c r="AB1146" s="203">
        <v>90</v>
      </c>
      <c r="AC1146" s="203">
        <v>0</v>
      </c>
    </row>
    <row r="1147" spans="17:29" x14ac:dyDescent="0.2">
      <c r="R1147" s="7">
        <v>10979</v>
      </c>
      <c r="S1147" s="7" t="s">
        <v>2035</v>
      </c>
      <c r="V1147" s="7">
        <v>57250003</v>
      </c>
      <c r="W1147" s="7" t="s">
        <v>5893</v>
      </c>
      <c r="X1147" s="203">
        <v>18</v>
      </c>
      <c r="Y1147" s="203">
        <v>65</v>
      </c>
      <c r="Z1147" s="203">
        <v>1</v>
      </c>
      <c r="AA1147" s="203">
        <v>5</v>
      </c>
      <c r="AB1147" s="203">
        <v>90</v>
      </c>
      <c r="AC1147" s="203">
        <v>0</v>
      </c>
    </row>
    <row r="1148" spans="17:29" x14ac:dyDescent="0.2">
      <c r="Q1148" s="7">
        <v>3022</v>
      </c>
      <c r="R1148" s="7">
        <v>12077</v>
      </c>
      <c r="S1148" s="7" t="s">
        <v>2037</v>
      </c>
      <c r="V1148" s="7">
        <v>57250002</v>
      </c>
      <c r="W1148" s="7" t="s">
        <v>5894</v>
      </c>
      <c r="X1148" s="203">
        <v>18</v>
      </c>
      <c r="Y1148" s="203">
        <v>65</v>
      </c>
      <c r="Z1148" s="203">
        <v>1</v>
      </c>
      <c r="AA1148" s="203">
        <v>5</v>
      </c>
      <c r="AB1148" s="203">
        <v>90</v>
      </c>
      <c r="AC1148" s="203">
        <v>0</v>
      </c>
    </row>
    <row r="1149" spans="17:29" x14ac:dyDescent="0.2">
      <c r="Q1149" s="7">
        <v>3442</v>
      </c>
      <c r="R1149" s="7">
        <v>14465</v>
      </c>
      <c r="S1149" s="7" t="s">
        <v>1809</v>
      </c>
      <c r="V1149" s="7">
        <v>57250005</v>
      </c>
      <c r="W1149" s="7" t="s">
        <v>5895</v>
      </c>
      <c r="X1149" s="203">
        <v>18</v>
      </c>
      <c r="Y1149" s="203">
        <v>65</v>
      </c>
      <c r="Z1149" s="203">
        <v>1</v>
      </c>
      <c r="AA1149" s="203">
        <v>5</v>
      </c>
      <c r="AB1149" s="203">
        <v>90</v>
      </c>
      <c r="AC1149" s="203">
        <v>0</v>
      </c>
    </row>
    <row r="1150" spans="17:29" x14ac:dyDescent="0.2">
      <c r="Q1150" s="7">
        <v>1342</v>
      </c>
      <c r="R1150" s="7">
        <v>12075</v>
      </c>
      <c r="S1150" s="7" t="s">
        <v>1810</v>
      </c>
      <c r="V1150" s="7">
        <v>57250008</v>
      </c>
      <c r="W1150" s="7" t="s">
        <v>5896</v>
      </c>
      <c r="X1150" s="203">
        <v>18</v>
      </c>
      <c r="Y1150" s="203">
        <v>65</v>
      </c>
      <c r="Z1150" s="203">
        <v>1</v>
      </c>
      <c r="AA1150" s="203">
        <v>5</v>
      </c>
      <c r="AB1150" s="203">
        <v>90</v>
      </c>
      <c r="AC1150" s="203">
        <v>0</v>
      </c>
    </row>
    <row r="1151" spans="17:29" x14ac:dyDescent="0.2">
      <c r="R1151" s="7">
        <v>12074</v>
      </c>
      <c r="S1151" s="7" t="s">
        <v>1811</v>
      </c>
      <c r="V1151" s="7">
        <v>57250010</v>
      </c>
      <c r="W1151" s="7" t="s">
        <v>5897</v>
      </c>
      <c r="X1151" s="203">
        <v>18</v>
      </c>
      <c r="Y1151" s="203">
        <v>65</v>
      </c>
      <c r="Z1151" s="203">
        <v>1</v>
      </c>
      <c r="AA1151" s="203">
        <v>5</v>
      </c>
      <c r="AB1151" s="203">
        <v>90</v>
      </c>
      <c r="AC1151" s="203">
        <v>0</v>
      </c>
    </row>
    <row r="1152" spans="17:29" x14ac:dyDescent="0.2">
      <c r="R1152" s="7">
        <v>12107</v>
      </c>
      <c r="S1152" s="7" t="s">
        <v>1812</v>
      </c>
      <c r="V1152" s="7">
        <v>57250000</v>
      </c>
      <c r="W1152" s="7" t="s">
        <v>3890</v>
      </c>
      <c r="X1152" s="203">
        <v>18</v>
      </c>
      <c r="Y1152" s="203">
        <v>65</v>
      </c>
      <c r="Z1152" s="203">
        <v>1</v>
      </c>
      <c r="AA1152" s="203">
        <v>5</v>
      </c>
      <c r="AB1152" s="203">
        <v>90</v>
      </c>
      <c r="AC1152" s="203">
        <v>0</v>
      </c>
    </row>
    <row r="1153" spans="17:29" x14ac:dyDescent="0.2">
      <c r="Q1153" s="7">
        <v>494</v>
      </c>
      <c r="R1153" s="7">
        <v>15103</v>
      </c>
      <c r="S1153" s="7" t="s">
        <v>1814</v>
      </c>
      <c r="V1153" s="7">
        <v>69090000</v>
      </c>
      <c r="W1153" s="7" t="s">
        <v>4321</v>
      </c>
      <c r="X1153" s="203">
        <v>18</v>
      </c>
      <c r="Y1153" s="203">
        <v>65</v>
      </c>
      <c r="Z1153" s="203">
        <v>1</v>
      </c>
      <c r="AA1153" s="203">
        <v>5</v>
      </c>
      <c r="AB1153" s="203">
        <v>90</v>
      </c>
      <c r="AC1153" s="203">
        <v>0</v>
      </c>
    </row>
    <row r="1154" spans="17:29" x14ac:dyDescent="0.2">
      <c r="Q1154" s="7">
        <v>5398</v>
      </c>
      <c r="R1154" s="7">
        <v>15391</v>
      </c>
      <c r="S1154" s="7" t="s">
        <v>842</v>
      </c>
      <c r="V1154" s="7">
        <v>62110000</v>
      </c>
      <c r="W1154" s="7" t="s">
        <v>835</v>
      </c>
      <c r="X1154" s="203">
        <v>18</v>
      </c>
      <c r="Y1154" s="203">
        <v>65</v>
      </c>
      <c r="Z1154" s="203">
        <v>1</v>
      </c>
      <c r="AA1154" s="203">
        <v>5</v>
      </c>
      <c r="AB1154" s="203">
        <v>90</v>
      </c>
      <c r="AC1154" s="203">
        <v>0</v>
      </c>
    </row>
    <row r="1155" spans="17:29" x14ac:dyDescent="0.2">
      <c r="R1155" s="7">
        <v>12082</v>
      </c>
      <c r="S1155" s="7" t="s">
        <v>2887</v>
      </c>
      <c r="V1155" s="7">
        <v>70300001</v>
      </c>
      <c r="W1155" s="7" t="s">
        <v>5898</v>
      </c>
      <c r="X1155" s="203">
        <v>18</v>
      </c>
      <c r="Y1155" s="203">
        <v>65</v>
      </c>
      <c r="Z1155" s="203">
        <v>1</v>
      </c>
      <c r="AA1155" s="203">
        <v>5</v>
      </c>
      <c r="AB1155" s="203">
        <v>90</v>
      </c>
      <c r="AC1155" s="203">
        <v>0</v>
      </c>
    </row>
    <row r="1156" spans="17:29" x14ac:dyDescent="0.2">
      <c r="Q1156" s="7">
        <v>6118</v>
      </c>
      <c r="R1156" s="7">
        <v>14959</v>
      </c>
      <c r="S1156" s="7" t="s">
        <v>1815</v>
      </c>
      <c r="V1156" s="7">
        <v>70300002</v>
      </c>
      <c r="W1156" s="7" t="s">
        <v>5899</v>
      </c>
      <c r="X1156" s="203">
        <v>18</v>
      </c>
      <c r="Y1156" s="203">
        <v>65</v>
      </c>
      <c r="Z1156" s="203">
        <v>1</v>
      </c>
      <c r="AA1156" s="203">
        <v>5</v>
      </c>
      <c r="AB1156" s="203">
        <v>90</v>
      </c>
      <c r="AC1156" s="203">
        <v>0</v>
      </c>
    </row>
    <row r="1157" spans="17:29" x14ac:dyDescent="0.2">
      <c r="Q1157" s="7">
        <v>495</v>
      </c>
      <c r="R1157" s="7">
        <v>15104</v>
      </c>
      <c r="S1157" s="7" t="s">
        <v>1817</v>
      </c>
      <c r="V1157" s="7">
        <v>70300000</v>
      </c>
      <c r="W1157" s="7" t="s">
        <v>5505</v>
      </c>
      <c r="X1157" s="203">
        <v>18</v>
      </c>
      <c r="Y1157" s="203">
        <v>65</v>
      </c>
      <c r="Z1157" s="203">
        <v>1</v>
      </c>
      <c r="AA1157" s="203">
        <v>5</v>
      </c>
      <c r="AB1157" s="203">
        <v>90</v>
      </c>
      <c r="AC1157" s="203">
        <v>0</v>
      </c>
    </row>
    <row r="1158" spans="17:29" x14ac:dyDescent="0.2">
      <c r="Q1158" s="7">
        <v>3272</v>
      </c>
      <c r="R1158" s="7">
        <v>14406</v>
      </c>
      <c r="S1158" s="7" t="s">
        <v>1818</v>
      </c>
      <c r="V1158" s="7">
        <v>70120000</v>
      </c>
      <c r="W1158" s="7" t="s">
        <v>4539</v>
      </c>
      <c r="X1158" s="203">
        <v>18</v>
      </c>
      <c r="Y1158" s="203">
        <v>65</v>
      </c>
      <c r="Z1158" s="203">
        <v>1</v>
      </c>
      <c r="AA1158" s="203">
        <v>5</v>
      </c>
      <c r="AB1158" s="203">
        <v>90</v>
      </c>
      <c r="AC1158" s="203">
        <v>0</v>
      </c>
    </row>
    <row r="1159" spans="17:29" x14ac:dyDescent="0.2">
      <c r="R1159" s="7">
        <v>12117</v>
      </c>
      <c r="S1159" s="7" t="s">
        <v>2888</v>
      </c>
      <c r="V1159" s="7">
        <v>81110000</v>
      </c>
      <c r="W1159" s="7" t="s">
        <v>5900</v>
      </c>
      <c r="X1159" s="203">
        <v>18</v>
      </c>
      <c r="Y1159" s="203">
        <v>65</v>
      </c>
      <c r="Z1159" s="203">
        <v>1</v>
      </c>
      <c r="AA1159" s="203">
        <v>5</v>
      </c>
      <c r="AB1159" s="203">
        <v>90</v>
      </c>
      <c r="AC1159" s="203">
        <v>0</v>
      </c>
    </row>
    <row r="1160" spans="17:29" x14ac:dyDescent="0.2">
      <c r="Q1160" s="7">
        <v>4164</v>
      </c>
      <c r="R1160" s="7">
        <v>12114</v>
      </c>
      <c r="S1160" s="7" t="s">
        <v>1820</v>
      </c>
      <c r="V1160" s="7">
        <v>66755000</v>
      </c>
      <c r="W1160" s="7" t="s">
        <v>836</v>
      </c>
      <c r="X1160" s="203">
        <v>18</v>
      </c>
      <c r="Y1160" s="203">
        <v>65</v>
      </c>
      <c r="Z1160" s="203">
        <v>1</v>
      </c>
      <c r="AA1160" s="203">
        <v>5</v>
      </c>
      <c r="AB1160" s="203">
        <v>90</v>
      </c>
      <c r="AC1160" s="203">
        <v>0</v>
      </c>
    </row>
    <row r="1161" spans="17:29" x14ac:dyDescent="0.2">
      <c r="R1161" s="7">
        <v>10002</v>
      </c>
      <c r="S1161" s="7" t="s">
        <v>1821</v>
      </c>
      <c r="V1161" s="7">
        <v>65250000</v>
      </c>
      <c r="W1161" s="7" t="s">
        <v>837</v>
      </c>
      <c r="X1161" s="203">
        <v>18</v>
      </c>
      <c r="Y1161" s="203">
        <v>65</v>
      </c>
      <c r="Z1161" s="203">
        <v>1</v>
      </c>
      <c r="AA1161" s="203">
        <v>5</v>
      </c>
      <c r="AB1161" s="203">
        <v>90</v>
      </c>
      <c r="AC1161" s="203">
        <v>0</v>
      </c>
    </row>
    <row r="1162" spans="17:29" x14ac:dyDescent="0.2">
      <c r="R1162" s="7">
        <v>16194</v>
      </c>
      <c r="S1162" s="7" t="s">
        <v>4781</v>
      </c>
      <c r="V1162" s="7">
        <v>65251000</v>
      </c>
      <c r="W1162" s="7" t="s">
        <v>837</v>
      </c>
      <c r="X1162" s="203">
        <v>18</v>
      </c>
      <c r="Y1162" s="203">
        <v>65</v>
      </c>
      <c r="Z1162" s="203">
        <v>1</v>
      </c>
      <c r="AA1162" s="203">
        <v>5</v>
      </c>
      <c r="AB1162" s="203">
        <v>90</v>
      </c>
      <c r="AC1162" s="203">
        <v>0</v>
      </c>
    </row>
    <row r="1163" spans="17:29" x14ac:dyDescent="0.2">
      <c r="Q1163" s="7">
        <v>4029</v>
      </c>
      <c r="R1163" s="7">
        <v>12110</v>
      </c>
      <c r="S1163" s="7" t="s">
        <v>4086</v>
      </c>
      <c r="V1163" s="7">
        <v>78971000</v>
      </c>
      <c r="W1163" s="7" t="s">
        <v>5901</v>
      </c>
      <c r="X1163" s="203">
        <v>18</v>
      </c>
      <c r="Y1163" s="203">
        <v>65</v>
      </c>
      <c r="Z1163" s="203">
        <v>1</v>
      </c>
      <c r="AA1163" s="203">
        <v>5</v>
      </c>
      <c r="AB1163" s="203">
        <v>0</v>
      </c>
      <c r="AC1163" s="203">
        <v>0</v>
      </c>
    </row>
    <row r="1164" spans="17:29" x14ac:dyDescent="0.2">
      <c r="R1164" s="7">
        <v>12108</v>
      </c>
      <c r="S1164" s="7" t="s">
        <v>2889</v>
      </c>
      <c r="V1164" s="7">
        <v>71410000</v>
      </c>
      <c r="W1164" s="7" t="s">
        <v>838</v>
      </c>
      <c r="X1164" s="203">
        <v>18</v>
      </c>
      <c r="Y1164" s="203">
        <v>65</v>
      </c>
      <c r="Z1164" s="203">
        <v>1</v>
      </c>
      <c r="AA1164" s="203">
        <v>5</v>
      </c>
      <c r="AB1164" s="203">
        <v>90</v>
      </c>
      <c r="AC1164" s="203">
        <v>0</v>
      </c>
    </row>
    <row r="1165" spans="17:29" x14ac:dyDescent="0.2">
      <c r="R1165" s="7">
        <v>11111</v>
      </c>
      <c r="S1165" s="7" t="s">
        <v>4088</v>
      </c>
      <c r="V1165" s="7">
        <v>69130000</v>
      </c>
      <c r="W1165" s="7" t="s">
        <v>839</v>
      </c>
      <c r="X1165" s="203">
        <v>18</v>
      </c>
      <c r="Y1165" s="203">
        <v>65</v>
      </c>
      <c r="Z1165" s="203">
        <v>1</v>
      </c>
      <c r="AA1165" s="203">
        <v>5</v>
      </c>
      <c r="AB1165" s="203">
        <v>90</v>
      </c>
      <c r="AC1165" s="203">
        <v>0</v>
      </c>
    </row>
    <row r="1166" spans="17:29" x14ac:dyDescent="0.2">
      <c r="Q1166" s="7">
        <v>2846</v>
      </c>
      <c r="R1166" s="7">
        <v>13785</v>
      </c>
      <c r="S1166" s="7" t="s">
        <v>4089</v>
      </c>
      <c r="V1166" s="7">
        <v>98060000</v>
      </c>
      <c r="W1166" s="7" t="s">
        <v>5902</v>
      </c>
      <c r="X1166" s="203">
        <v>18</v>
      </c>
      <c r="Y1166" s="203">
        <v>65</v>
      </c>
      <c r="Z1166" s="203">
        <v>1</v>
      </c>
      <c r="AA1166" s="203">
        <v>5</v>
      </c>
      <c r="AB1166" s="203">
        <v>90</v>
      </c>
      <c r="AC1166" s="203">
        <v>0</v>
      </c>
    </row>
    <row r="1167" spans="17:29" x14ac:dyDescent="0.2">
      <c r="Q1167" s="7">
        <v>4232</v>
      </c>
      <c r="R1167" s="7">
        <v>12104</v>
      </c>
      <c r="S1167" s="7" t="s">
        <v>4091</v>
      </c>
      <c r="V1167" s="7">
        <v>66170000</v>
      </c>
      <c r="W1167" s="7" t="s">
        <v>5903</v>
      </c>
      <c r="X1167" s="203">
        <v>18</v>
      </c>
      <c r="Y1167" s="203">
        <v>65</v>
      </c>
      <c r="Z1167" s="203">
        <v>1</v>
      </c>
      <c r="AA1167" s="203">
        <v>5</v>
      </c>
      <c r="AB1167" s="203">
        <v>90</v>
      </c>
      <c r="AC1167" s="203">
        <v>0</v>
      </c>
    </row>
    <row r="1168" spans="17:29" x14ac:dyDescent="0.2">
      <c r="Q1168" s="7">
        <v>2474</v>
      </c>
      <c r="R1168" s="7">
        <v>12103</v>
      </c>
      <c r="S1168" s="7" t="s">
        <v>4092</v>
      </c>
      <c r="V1168" s="7">
        <v>75700000</v>
      </c>
      <c r="W1168" s="7" t="s">
        <v>840</v>
      </c>
      <c r="X1168" s="203">
        <v>18</v>
      </c>
      <c r="Y1168" s="203">
        <v>65</v>
      </c>
      <c r="Z1168" s="203">
        <v>1</v>
      </c>
      <c r="AA1168" s="203">
        <v>5</v>
      </c>
      <c r="AB1168" s="203">
        <v>90</v>
      </c>
      <c r="AC1168" s="203">
        <v>0</v>
      </c>
    </row>
    <row r="1169" spans="17:29" x14ac:dyDescent="0.2">
      <c r="R1169" s="7">
        <v>12102</v>
      </c>
      <c r="S1169" s="7" t="s">
        <v>4094</v>
      </c>
      <c r="V1169" s="7">
        <v>73991001</v>
      </c>
      <c r="W1169" s="7" t="s">
        <v>5904</v>
      </c>
      <c r="X1169" s="203">
        <v>18</v>
      </c>
      <c r="Y1169" s="203">
        <v>65</v>
      </c>
      <c r="Z1169" s="203">
        <v>1</v>
      </c>
      <c r="AA1169" s="203">
        <v>5</v>
      </c>
      <c r="AB1169" s="203">
        <v>90</v>
      </c>
      <c r="AC1169" s="203">
        <v>0</v>
      </c>
    </row>
    <row r="1170" spans="17:29" x14ac:dyDescent="0.2">
      <c r="R1170" s="7">
        <v>12100</v>
      </c>
      <c r="S1170" s="7" t="s">
        <v>1783</v>
      </c>
      <c r="V1170" s="7">
        <v>73991002</v>
      </c>
      <c r="W1170" s="7" t="s">
        <v>5905</v>
      </c>
      <c r="X1170" s="203">
        <v>18</v>
      </c>
      <c r="Y1170" s="203">
        <v>65</v>
      </c>
      <c r="Z1170" s="203">
        <v>1</v>
      </c>
      <c r="AA1170" s="203">
        <v>5</v>
      </c>
      <c r="AB1170" s="203">
        <v>90</v>
      </c>
      <c r="AC1170" s="203">
        <v>0</v>
      </c>
    </row>
    <row r="1171" spans="17:29" x14ac:dyDescent="0.2">
      <c r="Q1171" s="7">
        <v>5718</v>
      </c>
      <c r="R1171" s="7">
        <v>14726</v>
      </c>
      <c r="S1171" s="7" t="s">
        <v>2130</v>
      </c>
      <c r="V1171" s="7">
        <v>64050000</v>
      </c>
      <c r="W1171" s="7" t="s">
        <v>2590</v>
      </c>
      <c r="X1171" s="203">
        <v>18</v>
      </c>
      <c r="Y1171" s="203">
        <v>65</v>
      </c>
      <c r="Z1171" s="203">
        <v>1</v>
      </c>
      <c r="AA1171" s="203">
        <v>5</v>
      </c>
      <c r="AB1171" s="203">
        <v>90</v>
      </c>
      <c r="AC1171" s="203">
        <v>0</v>
      </c>
    </row>
    <row r="1172" spans="17:29" x14ac:dyDescent="0.2">
      <c r="Q1172" s="7">
        <v>6622</v>
      </c>
      <c r="R1172" s="7">
        <v>12097</v>
      </c>
      <c r="S1172" s="7" t="s">
        <v>1784</v>
      </c>
      <c r="V1172" s="7">
        <v>73755000</v>
      </c>
      <c r="W1172" s="7" t="s">
        <v>2591</v>
      </c>
      <c r="X1172" s="203">
        <v>18</v>
      </c>
      <c r="Y1172" s="203">
        <v>65</v>
      </c>
      <c r="Z1172" s="203">
        <v>1</v>
      </c>
      <c r="AA1172" s="203">
        <v>5</v>
      </c>
      <c r="AB1172" s="203">
        <v>90</v>
      </c>
      <c r="AC1172" s="203">
        <v>0</v>
      </c>
    </row>
    <row r="1173" spans="17:29" x14ac:dyDescent="0.2">
      <c r="R1173" s="7">
        <v>12022</v>
      </c>
      <c r="S1173" s="7" t="s">
        <v>2890</v>
      </c>
      <c r="V1173" s="7">
        <v>61200000</v>
      </c>
      <c r="W1173" s="7" t="s">
        <v>2592</v>
      </c>
      <c r="X1173" s="203">
        <v>18</v>
      </c>
      <c r="Y1173" s="203">
        <v>65</v>
      </c>
      <c r="Z1173" s="203">
        <v>1</v>
      </c>
      <c r="AA1173" s="203">
        <v>5</v>
      </c>
      <c r="AB1173" s="203">
        <v>90</v>
      </c>
      <c r="AC1173" s="203">
        <v>0</v>
      </c>
    </row>
    <row r="1174" spans="17:29" x14ac:dyDescent="0.2">
      <c r="Q1174" s="7">
        <v>6621</v>
      </c>
      <c r="R1174" s="7">
        <v>12099</v>
      </c>
      <c r="S1174" s="7" t="s">
        <v>2741</v>
      </c>
      <c r="V1174" s="7">
        <v>77160000</v>
      </c>
      <c r="W1174" s="7" t="s">
        <v>2593</v>
      </c>
      <c r="X1174" s="203">
        <v>18</v>
      </c>
      <c r="Y1174" s="203">
        <v>65</v>
      </c>
      <c r="Z1174" s="203">
        <v>1</v>
      </c>
      <c r="AA1174" s="203">
        <v>5</v>
      </c>
      <c r="AB1174" s="203">
        <v>90</v>
      </c>
      <c r="AC1174" s="203">
        <v>0</v>
      </c>
    </row>
    <row r="1175" spans="17:29" x14ac:dyDescent="0.2">
      <c r="Q1175" s="7">
        <v>2519</v>
      </c>
      <c r="R1175" s="7">
        <v>13728</v>
      </c>
      <c r="S1175" s="7" t="s">
        <v>1785</v>
      </c>
      <c r="V1175" s="7">
        <v>66660000</v>
      </c>
      <c r="W1175" s="7" t="s">
        <v>2594</v>
      </c>
      <c r="X1175" s="203">
        <v>18</v>
      </c>
      <c r="Y1175" s="203">
        <v>65</v>
      </c>
      <c r="Z1175" s="203">
        <v>1</v>
      </c>
      <c r="AA1175" s="203">
        <v>5</v>
      </c>
      <c r="AB1175" s="203">
        <v>90</v>
      </c>
      <c r="AC1175" s="203">
        <v>0</v>
      </c>
    </row>
    <row r="1176" spans="17:29" x14ac:dyDescent="0.2">
      <c r="R1176" s="7">
        <v>11993</v>
      </c>
      <c r="S1176" s="7" t="s">
        <v>2891</v>
      </c>
      <c r="V1176" s="7">
        <v>61060000</v>
      </c>
      <c r="W1176" s="7" t="s">
        <v>3719</v>
      </c>
      <c r="X1176" s="203">
        <v>18</v>
      </c>
      <c r="Y1176" s="203">
        <v>65</v>
      </c>
      <c r="Z1176" s="203">
        <v>1</v>
      </c>
      <c r="AA1176" s="203">
        <v>5</v>
      </c>
      <c r="AB1176" s="203">
        <v>90</v>
      </c>
      <c r="AC1176" s="203">
        <v>0</v>
      </c>
    </row>
    <row r="1177" spans="17:29" x14ac:dyDescent="0.2">
      <c r="Q1177" s="7">
        <v>244</v>
      </c>
      <c r="R1177" s="7">
        <v>13692</v>
      </c>
      <c r="S1177" s="7" t="s">
        <v>1787</v>
      </c>
      <c r="V1177" s="7">
        <v>61250000</v>
      </c>
      <c r="W1177" s="7" t="s">
        <v>4322</v>
      </c>
      <c r="X1177" s="203">
        <v>18</v>
      </c>
      <c r="Y1177" s="203">
        <v>65</v>
      </c>
      <c r="Z1177" s="203">
        <v>1</v>
      </c>
      <c r="AA1177" s="203">
        <v>5</v>
      </c>
      <c r="AB1177" s="203">
        <v>90</v>
      </c>
      <c r="AC1177" s="203">
        <v>0</v>
      </c>
    </row>
    <row r="1178" spans="17:29" x14ac:dyDescent="0.2">
      <c r="R1178" s="7">
        <v>12037</v>
      </c>
      <c r="S1178" s="7" t="s">
        <v>1788</v>
      </c>
      <c r="V1178" s="7">
        <v>61050000</v>
      </c>
      <c r="W1178" s="7" t="s">
        <v>2595</v>
      </c>
      <c r="X1178" s="203">
        <v>18</v>
      </c>
      <c r="Y1178" s="203">
        <v>65</v>
      </c>
      <c r="Z1178" s="203">
        <v>1</v>
      </c>
      <c r="AA1178" s="203">
        <v>5</v>
      </c>
      <c r="AB1178" s="203">
        <v>90</v>
      </c>
      <c r="AC1178" s="203">
        <v>0</v>
      </c>
    </row>
    <row r="1179" spans="17:29" x14ac:dyDescent="0.2">
      <c r="R1179" s="7">
        <v>12021</v>
      </c>
      <c r="S1179" s="7" t="s">
        <v>2892</v>
      </c>
      <c r="V1179" s="7">
        <v>69250000</v>
      </c>
      <c r="W1179" s="7" t="s">
        <v>4540</v>
      </c>
      <c r="X1179" s="203">
        <v>18</v>
      </c>
      <c r="Y1179" s="203">
        <v>65</v>
      </c>
      <c r="Z1179" s="203">
        <v>1</v>
      </c>
      <c r="AA1179" s="203">
        <v>5</v>
      </c>
      <c r="AB1179" s="203">
        <v>90</v>
      </c>
      <c r="AC1179" s="203">
        <v>0</v>
      </c>
    </row>
    <row r="1180" spans="17:29" x14ac:dyDescent="0.2">
      <c r="Q1180" s="7">
        <v>1311</v>
      </c>
      <c r="R1180" s="7">
        <v>12033</v>
      </c>
      <c r="S1180" s="7" t="s">
        <v>1790</v>
      </c>
      <c r="V1180" s="7">
        <v>97900000</v>
      </c>
      <c r="W1180" s="7" t="s">
        <v>2596</v>
      </c>
      <c r="X1180" s="203">
        <v>18</v>
      </c>
      <c r="Y1180" s="203">
        <v>65</v>
      </c>
      <c r="Z1180" s="203">
        <v>1</v>
      </c>
      <c r="AA1180" s="203">
        <v>5</v>
      </c>
      <c r="AB1180" s="203">
        <v>90</v>
      </c>
      <c r="AC1180" s="203">
        <v>0</v>
      </c>
    </row>
    <row r="1181" spans="17:29" x14ac:dyDescent="0.2">
      <c r="Q1181" s="7">
        <v>866</v>
      </c>
      <c r="R1181" s="7">
        <v>15290</v>
      </c>
      <c r="S1181" s="7" t="s">
        <v>1792</v>
      </c>
      <c r="V1181" s="7">
        <v>61300000</v>
      </c>
      <c r="W1181" s="7" t="s">
        <v>2597</v>
      </c>
      <c r="X1181" s="203">
        <v>18</v>
      </c>
      <c r="Y1181" s="203">
        <v>65</v>
      </c>
      <c r="Z1181" s="203">
        <v>1</v>
      </c>
      <c r="AA1181" s="203">
        <v>5</v>
      </c>
      <c r="AB1181" s="203">
        <v>90</v>
      </c>
      <c r="AC1181" s="203">
        <v>0</v>
      </c>
    </row>
    <row r="1182" spans="17:29" x14ac:dyDescent="0.2">
      <c r="R1182" s="7">
        <v>12031</v>
      </c>
      <c r="S1182" s="7" t="s">
        <v>2893</v>
      </c>
      <c r="V1182" s="7">
        <v>93101000</v>
      </c>
      <c r="W1182" s="7" t="s">
        <v>5906</v>
      </c>
      <c r="X1182" s="203">
        <v>18</v>
      </c>
      <c r="Y1182" s="203">
        <v>65</v>
      </c>
      <c r="Z1182" s="203">
        <v>1</v>
      </c>
      <c r="AA1182" s="203">
        <v>5</v>
      </c>
      <c r="AB1182" s="203">
        <v>90</v>
      </c>
      <c r="AC1182" s="203">
        <v>0</v>
      </c>
    </row>
    <row r="1183" spans="17:29" x14ac:dyDescent="0.2">
      <c r="R1183" s="7">
        <v>12030</v>
      </c>
      <c r="S1183" s="7" t="s">
        <v>2795</v>
      </c>
      <c r="V1183" s="7">
        <v>93102000</v>
      </c>
      <c r="W1183" s="7" t="s">
        <v>5907</v>
      </c>
      <c r="X1183" s="203">
        <v>18</v>
      </c>
      <c r="Y1183" s="203">
        <v>65</v>
      </c>
      <c r="Z1183" s="203">
        <v>1</v>
      </c>
      <c r="AA1183" s="203">
        <v>5</v>
      </c>
      <c r="AB1183" s="203">
        <v>90</v>
      </c>
      <c r="AC1183" s="203">
        <v>0</v>
      </c>
    </row>
    <row r="1184" spans="17:29" x14ac:dyDescent="0.2">
      <c r="Q1184" s="7">
        <v>1085</v>
      </c>
      <c r="R1184" s="7">
        <v>15548</v>
      </c>
      <c r="S1184" s="7" t="s">
        <v>2796</v>
      </c>
      <c r="V1184" s="7">
        <v>80550000</v>
      </c>
      <c r="W1184" s="7" t="s">
        <v>2598</v>
      </c>
      <c r="X1184" s="203">
        <v>18</v>
      </c>
      <c r="Y1184" s="203">
        <v>65</v>
      </c>
      <c r="Z1184" s="203">
        <v>1</v>
      </c>
      <c r="AA1184" s="203">
        <v>5</v>
      </c>
      <c r="AB1184" s="203">
        <v>90</v>
      </c>
      <c r="AC1184" s="203">
        <v>0</v>
      </c>
    </row>
    <row r="1185" spans="17:29" x14ac:dyDescent="0.2">
      <c r="R1185" s="7">
        <v>12027</v>
      </c>
      <c r="S1185" s="7" t="s">
        <v>2894</v>
      </c>
      <c r="V1185" s="7">
        <v>80580000</v>
      </c>
      <c r="W1185" s="7" t="s">
        <v>5908</v>
      </c>
      <c r="X1185" s="203">
        <v>18</v>
      </c>
      <c r="Y1185" s="203">
        <v>65</v>
      </c>
      <c r="Z1185" s="203">
        <v>1</v>
      </c>
      <c r="AA1185" s="203">
        <v>5</v>
      </c>
      <c r="AB1185" s="203">
        <v>90</v>
      </c>
      <c r="AC1185" s="203">
        <v>0</v>
      </c>
    </row>
    <row r="1186" spans="17:29" x14ac:dyDescent="0.2">
      <c r="Q1186" s="7">
        <v>2236</v>
      </c>
      <c r="R1186" s="7">
        <v>15677</v>
      </c>
      <c r="S1186" s="7" t="s">
        <v>4641</v>
      </c>
      <c r="V1186" s="7">
        <v>80105000</v>
      </c>
      <c r="W1186" s="7" t="s">
        <v>2599</v>
      </c>
      <c r="X1186" s="203">
        <v>18</v>
      </c>
      <c r="Y1186" s="203">
        <v>65</v>
      </c>
      <c r="Z1186" s="203">
        <v>1</v>
      </c>
      <c r="AA1186" s="203">
        <v>5</v>
      </c>
      <c r="AB1186" s="203">
        <v>90</v>
      </c>
      <c r="AC1186" s="203">
        <v>0</v>
      </c>
    </row>
    <row r="1187" spans="17:29" x14ac:dyDescent="0.2">
      <c r="Q1187" s="7">
        <v>2826</v>
      </c>
      <c r="R1187" s="7">
        <v>13771</v>
      </c>
      <c r="S1187" s="7" t="s">
        <v>2797</v>
      </c>
      <c r="V1187" s="7">
        <v>74320000</v>
      </c>
      <c r="W1187" s="7" t="s">
        <v>5506</v>
      </c>
      <c r="X1187" s="203">
        <v>18</v>
      </c>
      <c r="Y1187" s="203">
        <v>65</v>
      </c>
      <c r="Z1187" s="203">
        <v>1</v>
      </c>
      <c r="AA1187" s="203">
        <v>5</v>
      </c>
      <c r="AB1187" s="203">
        <v>90</v>
      </c>
      <c r="AC1187" s="203">
        <v>0</v>
      </c>
    </row>
    <row r="1188" spans="17:29" x14ac:dyDescent="0.2">
      <c r="Q1188" s="7">
        <v>5559</v>
      </c>
      <c r="R1188" s="7">
        <v>14741</v>
      </c>
      <c r="S1188" s="7" t="s">
        <v>2798</v>
      </c>
      <c r="V1188" s="7">
        <v>85140000</v>
      </c>
      <c r="W1188" s="7" t="s">
        <v>5909</v>
      </c>
      <c r="X1188" s="203">
        <v>18</v>
      </c>
      <c r="Y1188" s="203">
        <v>65</v>
      </c>
      <c r="Z1188" s="203">
        <v>1</v>
      </c>
      <c r="AA1188" s="203">
        <v>5</v>
      </c>
      <c r="AB1188" s="203">
        <v>0</v>
      </c>
      <c r="AC1188" s="203">
        <v>0</v>
      </c>
    </row>
    <row r="1189" spans="17:29" x14ac:dyDescent="0.2">
      <c r="Q1189" s="7">
        <v>2294</v>
      </c>
      <c r="R1189" s="7">
        <v>12024</v>
      </c>
      <c r="S1189" s="7" t="s">
        <v>2799</v>
      </c>
      <c r="V1189" s="7">
        <v>84330000</v>
      </c>
      <c r="W1189" s="7" t="s">
        <v>5910</v>
      </c>
      <c r="X1189" s="203">
        <v>18</v>
      </c>
      <c r="Y1189" s="203">
        <v>65</v>
      </c>
      <c r="Z1189" s="203">
        <v>1</v>
      </c>
      <c r="AA1189" s="203">
        <v>5</v>
      </c>
      <c r="AB1189" s="203">
        <v>90</v>
      </c>
      <c r="AC1189" s="203">
        <v>0</v>
      </c>
    </row>
    <row r="1190" spans="17:29" x14ac:dyDescent="0.2">
      <c r="R1190" s="7">
        <v>12057</v>
      </c>
      <c r="S1190" s="7" t="s">
        <v>2895</v>
      </c>
      <c r="V1190" s="7">
        <v>96530000</v>
      </c>
      <c r="W1190" s="7" t="s">
        <v>5911</v>
      </c>
      <c r="X1190" s="203">
        <v>19</v>
      </c>
      <c r="Y1190" s="203">
        <v>65</v>
      </c>
      <c r="Z1190" s="203">
        <v>1</v>
      </c>
      <c r="AA1190" s="203">
        <v>5</v>
      </c>
      <c r="AB1190" s="203">
        <v>0</v>
      </c>
      <c r="AC1190" s="203">
        <v>0</v>
      </c>
    </row>
    <row r="1191" spans="17:29" x14ac:dyDescent="0.2">
      <c r="Q1191" s="7">
        <v>5857</v>
      </c>
      <c r="R1191" s="7">
        <v>14739</v>
      </c>
      <c r="S1191" s="7" t="s">
        <v>2800</v>
      </c>
      <c r="V1191" s="7">
        <v>94732000</v>
      </c>
      <c r="W1191" s="7" t="s">
        <v>5912</v>
      </c>
      <c r="X1191" s="203">
        <v>18</v>
      </c>
      <c r="Y1191" s="203">
        <v>65</v>
      </c>
      <c r="Z1191" s="203">
        <v>1</v>
      </c>
      <c r="AA1191" s="203">
        <v>5</v>
      </c>
      <c r="AB1191" s="203">
        <v>90</v>
      </c>
      <c r="AC1191" s="203">
        <v>0</v>
      </c>
    </row>
    <row r="1192" spans="17:29" x14ac:dyDescent="0.2">
      <c r="Q1192" s="7">
        <v>5428</v>
      </c>
      <c r="R1192" s="7">
        <v>14730</v>
      </c>
      <c r="S1192" s="7" t="s">
        <v>2132</v>
      </c>
      <c r="V1192" s="7">
        <v>94730002</v>
      </c>
      <c r="W1192" s="7" t="s">
        <v>5913</v>
      </c>
      <c r="X1192" s="203">
        <v>18</v>
      </c>
      <c r="Y1192" s="203">
        <v>65</v>
      </c>
      <c r="Z1192" s="203">
        <v>1</v>
      </c>
      <c r="AA1192" s="203">
        <v>5</v>
      </c>
      <c r="AB1192" s="203">
        <v>0</v>
      </c>
      <c r="AC1192" s="203">
        <v>0</v>
      </c>
    </row>
    <row r="1193" spans="17:29" x14ac:dyDescent="0.2">
      <c r="Q1193" s="7">
        <v>5719</v>
      </c>
      <c r="R1193" s="7">
        <v>14731</v>
      </c>
      <c r="S1193" s="7" t="s">
        <v>2802</v>
      </c>
      <c r="V1193" s="7">
        <v>94730003</v>
      </c>
      <c r="W1193" s="7" t="s">
        <v>5914</v>
      </c>
      <c r="X1193" s="203">
        <v>18</v>
      </c>
      <c r="Y1193" s="203">
        <v>65</v>
      </c>
      <c r="Z1193" s="203">
        <v>1</v>
      </c>
      <c r="AA1193" s="203">
        <v>5</v>
      </c>
      <c r="AB1193" s="203">
        <v>0</v>
      </c>
      <c r="AC1193" s="203">
        <v>0</v>
      </c>
    </row>
    <row r="1194" spans="17:29" x14ac:dyDescent="0.2">
      <c r="Q1194" s="7">
        <v>5073</v>
      </c>
      <c r="R1194" s="7">
        <v>12066</v>
      </c>
      <c r="S1194" s="7" t="s">
        <v>2803</v>
      </c>
      <c r="V1194" s="7">
        <v>94730001</v>
      </c>
      <c r="W1194" s="7" t="s">
        <v>5915</v>
      </c>
      <c r="X1194" s="203">
        <v>18</v>
      </c>
      <c r="Y1194" s="203">
        <v>65</v>
      </c>
      <c r="Z1194" s="203">
        <v>1</v>
      </c>
      <c r="AA1194" s="203">
        <v>5</v>
      </c>
      <c r="AB1194" s="203">
        <v>0</v>
      </c>
      <c r="AC1194" s="203">
        <v>0</v>
      </c>
    </row>
    <row r="1195" spans="17:29" x14ac:dyDescent="0.2">
      <c r="Q1195" s="7">
        <v>4165</v>
      </c>
      <c r="R1195" s="7">
        <v>12065</v>
      </c>
      <c r="S1195" s="7" t="s">
        <v>2804</v>
      </c>
      <c r="V1195" s="7">
        <v>94730005</v>
      </c>
      <c r="W1195" s="7" t="s">
        <v>5916</v>
      </c>
      <c r="X1195" s="203">
        <v>18</v>
      </c>
      <c r="Y1195" s="203">
        <v>65</v>
      </c>
      <c r="Z1195" s="203">
        <v>1</v>
      </c>
      <c r="AA1195" s="203">
        <v>5</v>
      </c>
      <c r="AB1195" s="203">
        <v>0</v>
      </c>
      <c r="AC1195" s="203">
        <v>0</v>
      </c>
    </row>
    <row r="1196" spans="17:29" x14ac:dyDescent="0.2">
      <c r="Q1196" s="7">
        <v>1055</v>
      </c>
      <c r="R1196" s="7">
        <v>15550</v>
      </c>
      <c r="S1196" s="7" t="s">
        <v>2805</v>
      </c>
      <c r="V1196" s="7">
        <v>94730004</v>
      </c>
      <c r="W1196" s="7" t="s">
        <v>5917</v>
      </c>
      <c r="X1196" s="203">
        <v>18</v>
      </c>
      <c r="Y1196" s="203">
        <v>65</v>
      </c>
      <c r="Z1196" s="203">
        <v>1</v>
      </c>
      <c r="AA1196" s="203">
        <v>5</v>
      </c>
      <c r="AB1196" s="203">
        <v>0</v>
      </c>
      <c r="AC1196" s="203">
        <v>0</v>
      </c>
    </row>
    <row r="1197" spans="17:29" x14ac:dyDescent="0.2">
      <c r="Q1197" s="7">
        <v>1403</v>
      </c>
      <c r="R1197" s="7">
        <v>12063</v>
      </c>
      <c r="S1197" s="7" t="s">
        <v>2807</v>
      </c>
      <c r="V1197" s="7">
        <v>85405000</v>
      </c>
      <c r="W1197" s="7" t="s">
        <v>4323</v>
      </c>
      <c r="X1197" s="203">
        <v>18</v>
      </c>
      <c r="Y1197" s="203">
        <v>65</v>
      </c>
      <c r="Z1197" s="203">
        <v>1</v>
      </c>
      <c r="AA1197" s="203">
        <v>5</v>
      </c>
      <c r="AB1197" s="203">
        <v>90</v>
      </c>
      <c r="AC1197" s="203">
        <v>0</v>
      </c>
    </row>
    <row r="1198" spans="17:29" x14ac:dyDescent="0.2">
      <c r="R1198" s="7">
        <v>12062</v>
      </c>
      <c r="S1198" s="7" t="s">
        <v>2808</v>
      </c>
      <c r="V1198" s="7">
        <v>63210000</v>
      </c>
      <c r="W1198" s="7" t="s">
        <v>2600</v>
      </c>
      <c r="X1198" s="203">
        <v>18</v>
      </c>
      <c r="Y1198" s="203">
        <v>65</v>
      </c>
      <c r="Z1198" s="203">
        <v>1</v>
      </c>
      <c r="AA1198" s="203">
        <v>5</v>
      </c>
      <c r="AB1198" s="203">
        <v>90</v>
      </c>
      <c r="AC1198" s="203">
        <v>0</v>
      </c>
    </row>
    <row r="1199" spans="17:29" x14ac:dyDescent="0.2">
      <c r="R1199" s="7">
        <v>12061</v>
      </c>
      <c r="S1199" s="7" t="s">
        <v>2896</v>
      </c>
      <c r="V1199" s="7">
        <v>60100000</v>
      </c>
      <c r="W1199" s="7" t="s">
        <v>4324</v>
      </c>
      <c r="X1199" s="203">
        <v>18</v>
      </c>
      <c r="Y1199" s="203">
        <v>65</v>
      </c>
      <c r="Z1199" s="203">
        <v>1</v>
      </c>
      <c r="AA1199" s="203">
        <v>5</v>
      </c>
      <c r="AB1199" s="203">
        <v>90</v>
      </c>
      <c r="AC1199" s="203">
        <v>0</v>
      </c>
    </row>
    <row r="1200" spans="17:29" x14ac:dyDescent="0.2">
      <c r="Q1200" s="7">
        <v>2197</v>
      </c>
      <c r="R1200" s="7">
        <v>12060</v>
      </c>
      <c r="S1200" s="7" t="s">
        <v>3043</v>
      </c>
      <c r="V1200" s="7">
        <v>72000000</v>
      </c>
      <c r="W1200" s="7" t="s">
        <v>2601</v>
      </c>
      <c r="X1200" s="203">
        <v>18</v>
      </c>
      <c r="Y1200" s="203">
        <v>65</v>
      </c>
      <c r="Z1200" s="203">
        <v>1</v>
      </c>
      <c r="AA1200" s="203">
        <v>5</v>
      </c>
      <c r="AB1200" s="203">
        <v>90</v>
      </c>
      <c r="AC1200" s="203">
        <v>0</v>
      </c>
    </row>
    <row r="1201" spans="17:29" x14ac:dyDescent="0.2">
      <c r="Q1201" s="7">
        <v>5720</v>
      </c>
      <c r="R1201" s="7">
        <v>14735</v>
      </c>
      <c r="S1201" s="7" t="s">
        <v>477</v>
      </c>
      <c r="V1201" s="7">
        <v>66730000</v>
      </c>
      <c r="W1201" s="7" t="s">
        <v>2602</v>
      </c>
      <c r="X1201" s="203">
        <v>18</v>
      </c>
      <c r="Y1201" s="203">
        <v>65</v>
      </c>
      <c r="Z1201" s="203">
        <v>1</v>
      </c>
      <c r="AA1201" s="203">
        <v>5</v>
      </c>
      <c r="AB1201" s="203">
        <v>90</v>
      </c>
      <c r="AC1201" s="203">
        <v>0</v>
      </c>
    </row>
    <row r="1202" spans="17:29" x14ac:dyDescent="0.2">
      <c r="Q1202" s="7">
        <v>5721</v>
      </c>
      <c r="R1202" s="7">
        <v>14733</v>
      </c>
      <c r="S1202" s="7" t="s">
        <v>479</v>
      </c>
      <c r="V1202" s="7">
        <v>86200000</v>
      </c>
      <c r="W1202" s="7" t="s">
        <v>4325</v>
      </c>
      <c r="X1202" s="203">
        <v>18</v>
      </c>
      <c r="Y1202" s="203">
        <v>65</v>
      </c>
      <c r="Z1202" s="203">
        <v>1</v>
      </c>
      <c r="AA1202" s="203">
        <v>5</v>
      </c>
      <c r="AB1202" s="203">
        <v>90</v>
      </c>
      <c r="AC1202" s="203">
        <v>0</v>
      </c>
    </row>
    <row r="1203" spans="17:29" x14ac:dyDescent="0.2">
      <c r="Q1203" s="7">
        <v>1632</v>
      </c>
      <c r="R1203" s="7">
        <v>15480</v>
      </c>
      <c r="S1203" s="7" t="s">
        <v>3045</v>
      </c>
      <c r="V1203" s="7">
        <v>71100001</v>
      </c>
      <c r="W1203" s="7" t="s">
        <v>5918</v>
      </c>
      <c r="X1203" s="203">
        <v>18</v>
      </c>
      <c r="Y1203" s="203">
        <v>65</v>
      </c>
      <c r="Z1203" s="203">
        <v>1</v>
      </c>
      <c r="AA1203" s="203">
        <v>5</v>
      </c>
      <c r="AB1203" s="203">
        <v>90</v>
      </c>
      <c r="AC1203" s="203">
        <v>0</v>
      </c>
    </row>
    <row r="1204" spans="17:29" x14ac:dyDescent="0.2">
      <c r="Q1204" s="7">
        <v>1630</v>
      </c>
      <c r="R1204" s="7">
        <v>15479</v>
      </c>
      <c r="S1204" s="7" t="s">
        <v>3919</v>
      </c>
      <c r="V1204" s="7">
        <v>71100002</v>
      </c>
      <c r="W1204" s="7" t="s">
        <v>5919</v>
      </c>
      <c r="X1204" s="203">
        <v>18</v>
      </c>
      <c r="Y1204" s="203">
        <v>65</v>
      </c>
      <c r="Z1204" s="203">
        <v>1</v>
      </c>
      <c r="AA1204" s="203">
        <v>5</v>
      </c>
      <c r="AB1204" s="203">
        <v>90</v>
      </c>
      <c r="AC1204" s="203">
        <v>0</v>
      </c>
    </row>
    <row r="1205" spans="17:29" x14ac:dyDescent="0.2">
      <c r="Q1205" s="7">
        <v>1631</v>
      </c>
      <c r="R1205" s="7">
        <v>15478</v>
      </c>
      <c r="S1205" s="7" t="s">
        <v>3920</v>
      </c>
      <c r="V1205" s="7">
        <v>71100000</v>
      </c>
      <c r="W1205" s="7" t="s">
        <v>4541</v>
      </c>
      <c r="X1205" s="203">
        <v>18</v>
      </c>
      <c r="Y1205" s="203">
        <v>65</v>
      </c>
      <c r="Z1205" s="203">
        <v>1</v>
      </c>
      <c r="AA1205" s="203">
        <v>5</v>
      </c>
      <c r="AB1205" s="203">
        <v>90</v>
      </c>
      <c r="AC1205" s="203">
        <v>0</v>
      </c>
    </row>
    <row r="1206" spans="17:29" x14ac:dyDescent="0.2">
      <c r="Q1206" s="7">
        <v>58</v>
      </c>
      <c r="R1206" s="7">
        <v>12056</v>
      </c>
      <c r="S1206" s="7" t="s">
        <v>3046</v>
      </c>
      <c r="V1206" s="7">
        <v>76020000</v>
      </c>
      <c r="W1206" s="7" t="s">
        <v>5920</v>
      </c>
      <c r="X1206" s="203">
        <v>19</v>
      </c>
      <c r="Y1206" s="203">
        <v>65</v>
      </c>
      <c r="Z1206" s="203">
        <v>1</v>
      </c>
      <c r="AA1206" s="203">
        <v>5</v>
      </c>
      <c r="AB1206" s="203">
        <v>0</v>
      </c>
      <c r="AC1206" s="203">
        <v>0</v>
      </c>
    </row>
    <row r="1207" spans="17:29" x14ac:dyDescent="0.2">
      <c r="Q1207" s="7">
        <v>2022</v>
      </c>
      <c r="R1207" s="7">
        <v>12055</v>
      </c>
      <c r="S1207" s="7" t="s">
        <v>3047</v>
      </c>
      <c r="V1207" s="7">
        <v>76010000</v>
      </c>
      <c r="W1207" s="7" t="s">
        <v>5921</v>
      </c>
      <c r="X1207" s="203">
        <v>18</v>
      </c>
      <c r="Y1207" s="203">
        <v>65</v>
      </c>
      <c r="Z1207" s="203">
        <v>1</v>
      </c>
      <c r="AA1207" s="203">
        <v>5</v>
      </c>
      <c r="AB1207" s="203">
        <v>90</v>
      </c>
      <c r="AC1207" s="203">
        <v>0</v>
      </c>
    </row>
    <row r="1208" spans="17:29" x14ac:dyDescent="0.2">
      <c r="R1208" s="7">
        <v>11219</v>
      </c>
      <c r="S1208" s="7" t="s">
        <v>2897</v>
      </c>
      <c r="V1208" s="7">
        <v>76040000</v>
      </c>
      <c r="W1208" s="7" t="s">
        <v>5922</v>
      </c>
      <c r="X1208" s="203">
        <v>19</v>
      </c>
      <c r="Y1208" s="203">
        <v>65</v>
      </c>
      <c r="Z1208" s="203">
        <v>1</v>
      </c>
      <c r="AA1208" s="203">
        <v>5</v>
      </c>
      <c r="AB1208" s="203">
        <v>0</v>
      </c>
      <c r="AC1208" s="203">
        <v>0</v>
      </c>
    </row>
    <row r="1209" spans="17:29" x14ac:dyDescent="0.2">
      <c r="R1209" s="7">
        <v>10995</v>
      </c>
      <c r="S1209" s="7" t="s">
        <v>3048</v>
      </c>
      <c r="V1209" s="7">
        <v>86505000</v>
      </c>
      <c r="W1209" s="7" t="s">
        <v>4326</v>
      </c>
      <c r="X1209" s="203">
        <v>18</v>
      </c>
      <c r="Y1209" s="203">
        <v>65</v>
      </c>
      <c r="Z1209" s="203">
        <v>1</v>
      </c>
      <c r="AA1209" s="203">
        <v>5</v>
      </c>
      <c r="AB1209" s="203">
        <v>90</v>
      </c>
      <c r="AC1209" s="203">
        <v>0</v>
      </c>
    </row>
    <row r="1210" spans="17:29" x14ac:dyDescent="0.2">
      <c r="R1210" s="7">
        <v>12053</v>
      </c>
      <c r="S1210" s="7" t="s">
        <v>2898</v>
      </c>
      <c r="V1210" s="7">
        <v>86690000</v>
      </c>
      <c r="W1210" s="7" t="s">
        <v>4604</v>
      </c>
      <c r="X1210" s="203">
        <v>18</v>
      </c>
      <c r="Y1210" s="203">
        <v>65</v>
      </c>
      <c r="Z1210" s="203">
        <v>1</v>
      </c>
      <c r="AA1210" s="203">
        <v>5</v>
      </c>
      <c r="AB1210" s="203">
        <v>90</v>
      </c>
      <c r="AC1210" s="203">
        <v>0</v>
      </c>
    </row>
    <row r="1211" spans="17:29" x14ac:dyDescent="0.2">
      <c r="R1211" s="7">
        <v>12052</v>
      </c>
      <c r="S1211" s="7" t="s">
        <v>3049</v>
      </c>
      <c r="V1211" s="7">
        <v>86500000</v>
      </c>
      <c r="W1211" s="7" t="s">
        <v>2603</v>
      </c>
      <c r="X1211" s="203">
        <v>18</v>
      </c>
      <c r="Y1211" s="203">
        <v>65</v>
      </c>
      <c r="Z1211" s="203">
        <v>1</v>
      </c>
      <c r="AA1211" s="203">
        <v>5</v>
      </c>
      <c r="AB1211" s="203">
        <v>90</v>
      </c>
      <c r="AC1211" s="203">
        <v>0</v>
      </c>
    </row>
    <row r="1212" spans="17:29" x14ac:dyDescent="0.2">
      <c r="R1212" s="7">
        <v>10704</v>
      </c>
      <c r="S1212" s="7" t="s">
        <v>3050</v>
      </c>
      <c r="V1212" s="7">
        <v>86731000</v>
      </c>
      <c r="W1212" s="7" t="s">
        <v>5923</v>
      </c>
      <c r="X1212" s="203">
        <v>18</v>
      </c>
      <c r="Y1212" s="203">
        <v>65</v>
      </c>
      <c r="Z1212" s="203">
        <v>1</v>
      </c>
      <c r="AA1212" s="203">
        <v>5</v>
      </c>
      <c r="AB1212" s="203">
        <v>90</v>
      </c>
      <c r="AC1212" s="203">
        <v>0</v>
      </c>
    </row>
    <row r="1213" spans="17:29" x14ac:dyDescent="0.2">
      <c r="Q1213" s="7">
        <v>3213</v>
      </c>
      <c r="R1213" s="7">
        <v>14384</v>
      </c>
      <c r="S1213" s="7" t="s">
        <v>414</v>
      </c>
      <c r="V1213" s="7">
        <v>86580000</v>
      </c>
      <c r="W1213" s="7" t="s">
        <v>5924</v>
      </c>
      <c r="X1213" s="203">
        <v>18</v>
      </c>
      <c r="Y1213" s="203">
        <v>65</v>
      </c>
      <c r="Z1213" s="203">
        <v>1</v>
      </c>
      <c r="AA1213" s="203">
        <v>5</v>
      </c>
      <c r="AB1213" s="203">
        <v>90</v>
      </c>
      <c r="AC1213" s="203">
        <v>0</v>
      </c>
    </row>
    <row r="1214" spans="17:29" x14ac:dyDescent="0.2">
      <c r="R1214" s="7">
        <v>10115</v>
      </c>
      <c r="S1214" s="7" t="s">
        <v>416</v>
      </c>
      <c r="V1214" s="7">
        <v>86440000</v>
      </c>
      <c r="W1214" s="7" t="s">
        <v>2604</v>
      </c>
      <c r="X1214" s="203">
        <v>18</v>
      </c>
      <c r="Y1214" s="203">
        <v>65</v>
      </c>
      <c r="Z1214" s="203">
        <v>1</v>
      </c>
      <c r="AA1214" s="203">
        <v>5</v>
      </c>
      <c r="AB1214" s="203">
        <v>90</v>
      </c>
      <c r="AC1214" s="203">
        <v>0</v>
      </c>
    </row>
    <row r="1215" spans="17:29" x14ac:dyDescent="0.2">
      <c r="R1215" s="7">
        <v>16379</v>
      </c>
      <c r="S1215" s="7" t="s">
        <v>4782</v>
      </c>
      <c r="V1215" s="7">
        <v>69060000</v>
      </c>
      <c r="W1215" s="7" t="s">
        <v>2605</v>
      </c>
      <c r="X1215" s="203">
        <v>18</v>
      </c>
      <c r="Y1215" s="203">
        <v>65</v>
      </c>
      <c r="Z1215" s="203">
        <v>1</v>
      </c>
      <c r="AA1215" s="203">
        <v>5</v>
      </c>
      <c r="AB1215" s="203">
        <v>90</v>
      </c>
      <c r="AC1215" s="203">
        <v>0</v>
      </c>
    </row>
    <row r="1216" spans="17:29" x14ac:dyDescent="0.2">
      <c r="R1216" s="7">
        <v>16156</v>
      </c>
      <c r="S1216" s="7" t="s">
        <v>4783</v>
      </c>
      <c r="V1216" s="7">
        <v>69070000</v>
      </c>
      <c r="W1216" s="7" t="s">
        <v>84</v>
      </c>
      <c r="X1216" s="203">
        <v>18</v>
      </c>
      <c r="Y1216" s="203">
        <v>65</v>
      </c>
      <c r="Z1216" s="203">
        <v>1</v>
      </c>
      <c r="AA1216" s="203">
        <v>5</v>
      </c>
      <c r="AB1216" s="203">
        <v>90</v>
      </c>
      <c r="AC1216" s="203">
        <v>0</v>
      </c>
    </row>
    <row r="1217" spans="17:29" x14ac:dyDescent="0.2">
      <c r="Q1217" s="7">
        <v>5484</v>
      </c>
      <c r="R1217" s="7">
        <v>14734</v>
      </c>
      <c r="S1217" s="7" t="s">
        <v>483</v>
      </c>
      <c r="V1217" s="7">
        <v>69051001</v>
      </c>
      <c r="W1217" s="7" t="s">
        <v>5925</v>
      </c>
      <c r="X1217" s="203">
        <v>18</v>
      </c>
      <c r="Y1217" s="203">
        <v>65</v>
      </c>
      <c r="Z1217" s="203">
        <v>1</v>
      </c>
      <c r="AA1217" s="203">
        <v>5</v>
      </c>
      <c r="AB1217" s="203">
        <v>90</v>
      </c>
      <c r="AC1217" s="203">
        <v>0</v>
      </c>
    </row>
    <row r="1218" spans="17:29" x14ac:dyDescent="0.2">
      <c r="Q1218" s="7">
        <v>3341</v>
      </c>
      <c r="R1218" s="7">
        <v>15605</v>
      </c>
      <c r="S1218" s="7" t="s">
        <v>3053</v>
      </c>
      <c r="V1218" s="7">
        <v>69051002</v>
      </c>
      <c r="W1218" s="7" t="s">
        <v>5926</v>
      </c>
      <c r="X1218" s="203">
        <v>18</v>
      </c>
      <c r="Y1218" s="203">
        <v>65</v>
      </c>
      <c r="Z1218" s="203">
        <v>1</v>
      </c>
      <c r="AA1218" s="203">
        <v>5</v>
      </c>
      <c r="AB1218" s="203">
        <v>90</v>
      </c>
      <c r="AC1218" s="203">
        <v>0</v>
      </c>
    </row>
    <row r="1219" spans="17:29" x14ac:dyDescent="0.2">
      <c r="Q1219" s="7">
        <v>6077</v>
      </c>
      <c r="R1219" s="7">
        <v>16075</v>
      </c>
      <c r="S1219" s="7" t="s">
        <v>4648</v>
      </c>
      <c r="V1219" s="7">
        <v>86691000</v>
      </c>
      <c r="W1219" s="7" t="s">
        <v>5927</v>
      </c>
      <c r="X1219" s="203">
        <v>18</v>
      </c>
      <c r="Y1219" s="203">
        <v>65</v>
      </c>
      <c r="Z1219" s="203">
        <v>1</v>
      </c>
      <c r="AA1219" s="203">
        <v>5</v>
      </c>
      <c r="AB1219" s="203">
        <v>90</v>
      </c>
      <c r="AC1219" s="203">
        <v>0</v>
      </c>
    </row>
    <row r="1220" spans="17:29" x14ac:dyDescent="0.2">
      <c r="Q1220" s="7">
        <v>326</v>
      </c>
      <c r="R1220" s="7">
        <v>15012</v>
      </c>
      <c r="S1220" s="7" t="s">
        <v>3054</v>
      </c>
      <c r="V1220" s="7">
        <v>85120000</v>
      </c>
      <c r="W1220" s="7" t="s">
        <v>85</v>
      </c>
      <c r="X1220" s="203">
        <v>18</v>
      </c>
      <c r="Y1220" s="203">
        <v>65</v>
      </c>
      <c r="Z1220" s="203">
        <v>1</v>
      </c>
      <c r="AA1220" s="203">
        <v>5</v>
      </c>
      <c r="AB1220" s="203">
        <v>90</v>
      </c>
      <c r="AC1220" s="203">
        <v>0</v>
      </c>
    </row>
    <row r="1221" spans="17:29" x14ac:dyDescent="0.2">
      <c r="Q1221" s="7">
        <v>3102</v>
      </c>
      <c r="R1221" s="7">
        <v>14098</v>
      </c>
      <c r="S1221" s="7" t="s">
        <v>3055</v>
      </c>
      <c r="V1221" s="7">
        <v>66560000</v>
      </c>
      <c r="W1221" s="7" t="s">
        <v>737</v>
      </c>
      <c r="X1221" s="203">
        <v>18</v>
      </c>
      <c r="Y1221" s="203">
        <v>65</v>
      </c>
      <c r="Z1221" s="203">
        <v>1</v>
      </c>
      <c r="AA1221" s="203">
        <v>5</v>
      </c>
      <c r="AB1221" s="203">
        <v>90</v>
      </c>
      <c r="AC1221" s="203">
        <v>0</v>
      </c>
    </row>
    <row r="1222" spans="17:29" x14ac:dyDescent="0.2">
      <c r="Q1222" s="7">
        <v>4135</v>
      </c>
      <c r="R1222" s="7">
        <v>12047</v>
      </c>
      <c r="S1222" s="7" t="s">
        <v>3056</v>
      </c>
      <c r="V1222" s="7">
        <v>71901000</v>
      </c>
      <c r="W1222" s="7" t="s">
        <v>5928</v>
      </c>
      <c r="X1222" s="203">
        <v>18</v>
      </c>
      <c r="Y1222" s="203">
        <v>65</v>
      </c>
      <c r="Z1222" s="203">
        <v>1</v>
      </c>
      <c r="AA1222" s="203">
        <v>5</v>
      </c>
      <c r="AB1222" s="203">
        <v>90</v>
      </c>
      <c r="AC1222" s="203">
        <v>0</v>
      </c>
    </row>
    <row r="1223" spans="17:29" x14ac:dyDescent="0.2">
      <c r="R1223" s="7">
        <v>12049</v>
      </c>
      <c r="S1223" s="7" t="s">
        <v>2899</v>
      </c>
      <c r="V1223" s="7">
        <v>66590000</v>
      </c>
      <c r="W1223" s="7" t="s">
        <v>738</v>
      </c>
      <c r="X1223" s="203">
        <v>18</v>
      </c>
      <c r="Y1223" s="203">
        <v>65</v>
      </c>
      <c r="Z1223" s="203">
        <v>1</v>
      </c>
      <c r="AA1223" s="203">
        <v>5</v>
      </c>
      <c r="AB1223" s="203">
        <v>90</v>
      </c>
      <c r="AC1223" s="203">
        <v>0</v>
      </c>
    </row>
    <row r="1224" spans="17:29" x14ac:dyDescent="0.2">
      <c r="R1224" s="7">
        <v>12050</v>
      </c>
      <c r="S1224" s="7" t="s">
        <v>2900</v>
      </c>
      <c r="V1224" s="7">
        <v>74010000</v>
      </c>
      <c r="W1224" s="7" t="s">
        <v>739</v>
      </c>
      <c r="X1224" s="203">
        <v>18</v>
      </c>
      <c r="Y1224" s="203">
        <v>65</v>
      </c>
      <c r="Z1224" s="203">
        <v>1</v>
      </c>
      <c r="AA1224" s="203">
        <v>5</v>
      </c>
      <c r="AB1224" s="203">
        <v>90</v>
      </c>
      <c r="AC1224" s="203">
        <v>0</v>
      </c>
    </row>
    <row r="1225" spans="17:29" x14ac:dyDescent="0.2">
      <c r="Q1225" s="7">
        <v>5108</v>
      </c>
      <c r="R1225" s="7">
        <v>12051</v>
      </c>
      <c r="S1225" s="7" t="s">
        <v>3057</v>
      </c>
      <c r="V1225" s="7">
        <v>66570000</v>
      </c>
      <c r="W1225" s="7" t="s">
        <v>5929</v>
      </c>
      <c r="X1225" s="203">
        <v>18</v>
      </c>
      <c r="Y1225" s="203">
        <v>65</v>
      </c>
      <c r="Z1225" s="203">
        <v>1</v>
      </c>
      <c r="AA1225" s="203">
        <v>5</v>
      </c>
      <c r="AB1225" s="203">
        <v>90</v>
      </c>
      <c r="AC1225" s="203">
        <v>0</v>
      </c>
    </row>
    <row r="1226" spans="17:29" x14ac:dyDescent="0.2">
      <c r="R1226" s="7">
        <v>12054</v>
      </c>
      <c r="S1226" s="7" t="s">
        <v>3058</v>
      </c>
      <c r="V1226" s="7">
        <v>84280000</v>
      </c>
      <c r="W1226" s="7" t="s">
        <v>4327</v>
      </c>
      <c r="X1226" s="203">
        <v>18</v>
      </c>
      <c r="Y1226" s="203">
        <v>65</v>
      </c>
      <c r="Z1226" s="203">
        <v>1</v>
      </c>
      <c r="AA1226" s="203">
        <v>5</v>
      </c>
      <c r="AB1226" s="203">
        <v>90</v>
      </c>
      <c r="AC1226" s="203">
        <v>0</v>
      </c>
    </row>
    <row r="1227" spans="17:29" x14ac:dyDescent="0.2">
      <c r="R1227" s="7">
        <v>12067</v>
      </c>
      <c r="S1227" s="7" t="s">
        <v>2810</v>
      </c>
      <c r="V1227" s="7">
        <v>75206000</v>
      </c>
      <c r="W1227" s="7" t="s">
        <v>5930</v>
      </c>
      <c r="X1227" s="203">
        <v>18</v>
      </c>
      <c r="Y1227" s="203">
        <v>65</v>
      </c>
      <c r="Z1227" s="203">
        <v>1</v>
      </c>
      <c r="AA1227" s="203">
        <v>5</v>
      </c>
      <c r="AB1227" s="203">
        <v>0</v>
      </c>
      <c r="AC1227" s="203">
        <v>0</v>
      </c>
    </row>
    <row r="1228" spans="17:29" x14ac:dyDescent="0.2">
      <c r="Q1228" s="7">
        <v>3443</v>
      </c>
      <c r="R1228" s="7">
        <v>14466</v>
      </c>
      <c r="S1228" s="7" t="s">
        <v>2812</v>
      </c>
      <c r="V1228" s="7">
        <v>77580000</v>
      </c>
      <c r="W1228" s="7" t="s">
        <v>5931</v>
      </c>
      <c r="X1228" s="203">
        <v>19</v>
      </c>
      <c r="Y1228" s="203">
        <v>65</v>
      </c>
      <c r="Z1228" s="203">
        <v>1</v>
      </c>
      <c r="AA1228" s="203">
        <v>5</v>
      </c>
      <c r="AB1228" s="203">
        <v>0</v>
      </c>
      <c r="AC1228" s="203">
        <v>0</v>
      </c>
    </row>
    <row r="1229" spans="17:29" x14ac:dyDescent="0.2">
      <c r="Q1229" s="7">
        <v>115</v>
      </c>
      <c r="R1229" s="7">
        <v>12023</v>
      </c>
      <c r="S1229" s="7" t="s">
        <v>2813</v>
      </c>
      <c r="V1229" s="7">
        <v>74350000</v>
      </c>
      <c r="W1229" s="7" t="s">
        <v>740</v>
      </c>
      <c r="X1229" s="203">
        <v>18</v>
      </c>
      <c r="Y1229" s="203">
        <v>65</v>
      </c>
      <c r="Z1229" s="203">
        <v>1</v>
      </c>
      <c r="AA1229" s="203">
        <v>5</v>
      </c>
      <c r="AB1229" s="203">
        <v>90</v>
      </c>
      <c r="AC1229" s="203">
        <v>0</v>
      </c>
    </row>
    <row r="1230" spans="17:29" x14ac:dyDescent="0.2">
      <c r="R1230" s="7">
        <v>12026</v>
      </c>
      <c r="S1230" s="7" t="s">
        <v>1536</v>
      </c>
      <c r="V1230" s="7">
        <v>61160000</v>
      </c>
      <c r="W1230" s="7" t="s">
        <v>741</v>
      </c>
      <c r="X1230" s="203">
        <v>18</v>
      </c>
      <c r="Y1230" s="203">
        <v>65</v>
      </c>
      <c r="Z1230" s="203">
        <v>1</v>
      </c>
      <c r="AA1230" s="203">
        <v>5</v>
      </c>
      <c r="AB1230" s="203">
        <v>90</v>
      </c>
      <c r="AC1230" s="203">
        <v>0</v>
      </c>
    </row>
    <row r="1231" spans="17:29" x14ac:dyDescent="0.2">
      <c r="R1231" s="7">
        <v>12028</v>
      </c>
      <c r="S1231" s="7" t="s">
        <v>2814</v>
      </c>
      <c r="V1231" s="7">
        <v>61150000</v>
      </c>
      <c r="W1231" s="7" t="s">
        <v>742</v>
      </c>
      <c r="X1231" s="203">
        <v>18</v>
      </c>
      <c r="Y1231" s="203">
        <v>65</v>
      </c>
      <c r="Z1231" s="203">
        <v>1</v>
      </c>
      <c r="AA1231" s="203">
        <v>5</v>
      </c>
      <c r="AB1231" s="203">
        <v>90</v>
      </c>
      <c r="AC1231" s="203">
        <v>0</v>
      </c>
    </row>
    <row r="1232" spans="17:29" x14ac:dyDescent="0.2">
      <c r="Q1232" s="7">
        <v>4651</v>
      </c>
      <c r="R1232" s="7">
        <v>15401</v>
      </c>
      <c r="S1232" s="7" t="s">
        <v>3062</v>
      </c>
      <c r="V1232" s="7">
        <v>75490000</v>
      </c>
      <c r="W1232" s="7" t="s">
        <v>4328</v>
      </c>
      <c r="X1232" s="203">
        <v>18</v>
      </c>
      <c r="Y1232" s="203">
        <v>65</v>
      </c>
      <c r="Z1232" s="203">
        <v>1</v>
      </c>
      <c r="AA1232" s="203">
        <v>5</v>
      </c>
      <c r="AB1232" s="203">
        <v>90</v>
      </c>
      <c r="AC1232" s="203">
        <v>0</v>
      </c>
    </row>
    <row r="1233" spans="17:29" x14ac:dyDescent="0.2">
      <c r="R1233" s="7">
        <v>12036</v>
      </c>
      <c r="S1233" s="7" t="s">
        <v>1538</v>
      </c>
      <c r="V1233" s="7">
        <v>75510000</v>
      </c>
      <c r="W1233" s="7" t="s">
        <v>743</v>
      </c>
      <c r="X1233" s="203">
        <v>18</v>
      </c>
      <c r="Y1233" s="203">
        <v>65</v>
      </c>
      <c r="Z1233" s="203">
        <v>1</v>
      </c>
      <c r="AA1233" s="203">
        <v>5</v>
      </c>
      <c r="AB1233" s="203">
        <v>90</v>
      </c>
      <c r="AC1233" s="203">
        <v>0</v>
      </c>
    </row>
    <row r="1234" spans="17:29" x14ac:dyDescent="0.2">
      <c r="R1234" s="7">
        <v>12038</v>
      </c>
      <c r="S1234" s="7" t="s">
        <v>2815</v>
      </c>
      <c r="V1234" s="7">
        <v>95570000</v>
      </c>
      <c r="W1234" s="7" t="s">
        <v>5932</v>
      </c>
      <c r="X1234" s="203">
        <v>19</v>
      </c>
      <c r="Y1234" s="203">
        <v>65</v>
      </c>
      <c r="Z1234" s="203">
        <v>1</v>
      </c>
      <c r="AA1234" s="203">
        <v>5</v>
      </c>
      <c r="AB1234" s="203">
        <v>90</v>
      </c>
      <c r="AC1234" s="203">
        <v>0</v>
      </c>
    </row>
    <row r="1235" spans="17:29" x14ac:dyDescent="0.2">
      <c r="R1235" s="7">
        <v>12039</v>
      </c>
      <c r="S1235" s="7" t="s">
        <v>2816</v>
      </c>
      <c r="V1235" s="7">
        <v>95370000</v>
      </c>
      <c r="W1235" s="7" t="s">
        <v>5933</v>
      </c>
      <c r="X1235" s="203">
        <v>19</v>
      </c>
      <c r="Y1235" s="203">
        <v>65</v>
      </c>
      <c r="Z1235" s="203">
        <v>1</v>
      </c>
      <c r="AA1235" s="203">
        <v>5</v>
      </c>
      <c r="AB1235" s="203">
        <v>90</v>
      </c>
      <c r="AC1235" s="203">
        <v>0</v>
      </c>
    </row>
    <row r="1236" spans="17:29" x14ac:dyDescent="0.2">
      <c r="R1236" s="7">
        <v>10961</v>
      </c>
      <c r="S1236" s="7" t="s">
        <v>1539</v>
      </c>
      <c r="V1236" s="7">
        <v>95735000</v>
      </c>
      <c r="W1236" s="7" t="s">
        <v>5934</v>
      </c>
      <c r="X1236" s="203">
        <v>19</v>
      </c>
      <c r="Y1236" s="203">
        <v>65</v>
      </c>
      <c r="Z1236" s="203">
        <v>1</v>
      </c>
      <c r="AA1236" s="203">
        <v>5</v>
      </c>
      <c r="AB1236" s="203">
        <v>90</v>
      </c>
      <c r="AC1236" s="203">
        <v>0</v>
      </c>
    </row>
    <row r="1237" spans="17:29" x14ac:dyDescent="0.2">
      <c r="Q1237" s="7">
        <v>5541</v>
      </c>
      <c r="R1237" s="7">
        <v>15490</v>
      </c>
      <c r="S1237" s="7" t="s">
        <v>3921</v>
      </c>
      <c r="V1237" s="7">
        <v>95121000</v>
      </c>
      <c r="W1237" s="7" t="s">
        <v>5935</v>
      </c>
      <c r="X1237" s="203">
        <v>19</v>
      </c>
      <c r="Y1237" s="203">
        <v>65</v>
      </c>
      <c r="Z1237" s="203">
        <v>1</v>
      </c>
      <c r="AA1237" s="203">
        <v>5</v>
      </c>
      <c r="AB1237" s="203">
        <v>90</v>
      </c>
      <c r="AC1237" s="203">
        <v>0</v>
      </c>
    </row>
    <row r="1238" spans="17:29" x14ac:dyDescent="0.2">
      <c r="Q1238" s="7">
        <v>976</v>
      </c>
      <c r="R1238" s="7">
        <v>15361</v>
      </c>
      <c r="S1238" s="7" t="s">
        <v>2817</v>
      </c>
      <c r="V1238" s="7">
        <v>95580000</v>
      </c>
      <c r="W1238" s="7" t="s">
        <v>5936</v>
      </c>
      <c r="X1238" s="203">
        <v>19</v>
      </c>
      <c r="Y1238" s="203">
        <v>65</v>
      </c>
      <c r="Z1238" s="203">
        <v>1</v>
      </c>
      <c r="AA1238" s="203">
        <v>5</v>
      </c>
      <c r="AB1238" s="203">
        <v>90</v>
      </c>
      <c r="AC1238" s="203">
        <v>0</v>
      </c>
    </row>
    <row r="1239" spans="17:29" x14ac:dyDescent="0.2">
      <c r="Q1239" s="7">
        <v>3273</v>
      </c>
      <c r="R1239" s="7">
        <v>14407</v>
      </c>
      <c r="S1239" s="7" t="s">
        <v>2818</v>
      </c>
      <c r="V1239" s="7">
        <v>95500000</v>
      </c>
      <c r="W1239" s="7" t="s">
        <v>5507</v>
      </c>
      <c r="X1239" s="203">
        <v>19</v>
      </c>
      <c r="Y1239" s="203">
        <v>65</v>
      </c>
      <c r="Z1239" s="203">
        <v>1</v>
      </c>
      <c r="AA1239" s="203">
        <v>5</v>
      </c>
      <c r="AB1239" s="203">
        <v>90</v>
      </c>
      <c r="AC1239" s="203">
        <v>0</v>
      </c>
    </row>
    <row r="1240" spans="17:29" x14ac:dyDescent="0.2">
      <c r="R1240" s="7">
        <v>10492</v>
      </c>
      <c r="S1240" s="7" t="s">
        <v>3064</v>
      </c>
      <c r="V1240" s="7">
        <v>95440000</v>
      </c>
      <c r="W1240" s="7" t="s">
        <v>5937</v>
      </c>
      <c r="X1240" s="203">
        <v>19</v>
      </c>
      <c r="Y1240" s="203">
        <v>65</v>
      </c>
      <c r="Z1240" s="203">
        <v>1</v>
      </c>
      <c r="AA1240" s="203">
        <v>5</v>
      </c>
      <c r="AB1240" s="203">
        <v>90</v>
      </c>
      <c r="AC1240" s="203">
        <v>0</v>
      </c>
    </row>
    <row r="1241" spans="17:29" x14ac:dyDescent="0.2">
      <c r="R1241" s="7">
        <v>14132</v>
      </c>
      <c r="S1241" s="7" t="s">
        <v>3183</v>
      </c>
      <c r="V1241" s="7">
        <v>95760000</v>
      </c>
      <c r="W1241" s="7" t="s">
        <v>5938</v>
      </c>
      <c r="X1241" s="203">
        <v>19</v>
      </c>
      <c r="Y1241" s="203">
        <v>65</v>
      </c>
      <c r="Z1241" s="203">
        <v>1</v>
      </c>
      <c r="AA1241" s="203">
        <v>5</v>
      </c>
      <c r="AB1241" s="203">
        <v>90</v>
      </c>
      <c r="AC1241" s="203">
        <v>0</v>
      </c>
    </row>
    <row r="1242" spans="17:29" x14ac:dyDescent="0.2">
      <c r="R1242" s="7">
        <v>12041</v>
      </c>
      <c r="S1242" s="7" t="s">
        <v>1540</v>
      </c>
      <c r="V1242" s="7">
        <v>95280000</v>
      </c>
      <c r="W1242" s="7" t="s">
        <v>5939</v>
      </c>
      <c r="X1242" s="203">
        <v>19</v>
      </c>
      <c r="Y1242" s="203">
        <v>65</v>
      </c>
      <c r="Z1242" s="203">
        <v>1</v>
      </c>
      <c r="AA1242" s="203">
        <v>5</v>
      </c>
      <c r="AB1242" s="203">
        <v>90</v>
      </c>
      <c r="AC1242" s="203">
        <v>0</v>
      </c>
    </row>
    <row r="1243" spans="17:29" x14ac:dyDescent="0.2">
      <c r="Q1243" s="7">
        <v>5186</v>
      </c>
      <c r="R1243" s="7">
        <v>12042</v>
      </c>
      <c r="S1243" s="7" t="s">
        <v>3184</v>
      </c>
      <c r="V1243" s="7">
        <v>95310000</v>
      </c>
      <c r="W1243" s="7" t="s">
        <v>5940</v>
      </c>
      <c r="X1243" s="203">
        <v>19</v>
      </c>
      <c r="Y1243" s="203">
        <v>65</v>
      </c>
      <c r="Z1243" s="203">
        <v>1</v>
      </c>
      <c r="AA1243" s="203">
        <v>5</v>
      </c>
      <c r="AB1243" s="203">
        <v>90</v>
      </c>
      <c r="AC1243" s="203">
        <v>0</v>
      </c>
    </row>
    <row r="1244" spans="17:29" x14ac:dyDescent="0.2">
      <c r="Q1244" s="7">
        <v>5485</v>
      </c>
      <c r="R1244" s="7">
        <v>14736</v>
      </c>
      <c r="S1244" s="7" t="s">
        <v>3185</v>
      </c>
      <c r="V1244" s="7">
        <v>95180000</v>
      </c>
      <c r="W1244" s="7" t="s">
        <v>5941</v>
      </c>
      <c r="X1244" s="203">
        <v>19</v>
      </c>
      <c r="Y1244" s="203">
        <v>65</v>
      </c>
      <c r="Z1244" s="203">
        <v>1</v>
      </c>
      <c r="AA1244" s="203">
        <v>5</v>
      </c>
      <c r="AB1244" s="203">
        <v>90</v>
      </c>
      <c r="AC1244" s="203">
        <v>0</v>
      </c>
    </row>
    <row r="1245" spans="17:29" x14ac:dyDescent="0.2">
      <c r="Q1245" s="7">
        <v>5817</v>
      </c>
      <c r="R1245" s="7">
        <v>14729</v>
      </c>
      <c r="S1245" s="7" t="s">
        <v>1342</v>
      </c>
      <c r="V1245" s="7">
        <v>95811000</v>
      </c>
      <c r="W1245" s="7" t="s">
        <v>5942</v>
      </c>
      <c r="X1245" s="203">
        <v>19</v>
      </c>
      <c r="Y1245" s="203">
        <v>65</v>
      </c>
      <c r="Z1245" s="203">
        <v>1</v>
      </c>
      <c r="AA1245" s="203">
        <v>5</v>
      </c>
      <c r="AB1245" s="203">
        <v>90</v>
      </c>
      <c r="AC1245" s="203">
        <v>0</v>
      </c>
    </row>
    <row r="1246" spans="17:29" x14ac:dyDescent="0.2">
      <c r="Q1246" s="7">
        <v>5560</v>
      </c>
      <c r="R1246" s="7">
        <v>14732</v>
      </c>
      <c r="S1246" s="7" t="s">
        <v>3186</v>
      </c>
      <c r="V1246" s="7">
        <v>95621000</v>
      </c>
      <c r="W1246" s="7" t="s">
        <v>5943</v>
      </c>
      <c r="X1246" s="203">
        <v>19</v>
      </c>
      <c r="Y1246" s="203">
        <v>65</v>
      </c>
      <c r="Z1246" s="203">
        <v>1</v>
      </c>
      <c r="AA1246" s="203">
        <v>5</v>
      </c>
      <c r="AB1246" s="203">
        <v>90</v>
      </c>
      <c r="AC1246" s="203">
        <v>0</v>
      </c>
    </row>
    <row r="1247" spans="17:29" x14ac:dyDescent="0.2">
      <c r="Q1247" s="7">
        <v>6792</v>
      </c>
      <c r="R1247" s="7">
        <v>13339</v>
      </c>
      <c r="S1247" s="7" t="s">
        <v>3187</v>
      </c>
      <c r="V1247" s="7">
        <v>95832000</v>
      </c>
      <c r="W1247" s="7" t="s">
        <v>5944</v>
      </c>
      <c r="X1247" s="203">
        <v>19</v>
      </c>
      <c r="Y1247" s="203">
        <v>65</v>
      </c>
      <c r="Z1247" s="203">
        <v>1</v>
      </c>
      <c r="AA1247" s="203">
        <v>5</v>
      </c>
      <c r="AB1247" s="203">
        <v>90</v>
      </c>
      <c r="AC1247" s="203">
        <v>0</v>
      </c>
    </row>
    <row r="1248" spans="17:29" x14ac:dyDescent="0.2">
      <c r="Q1248" s="7">
        <v>5561</v>
      </c>
      <c r="R1248" s="7">
        <v>14725</v>
      </c>
      <c r="S1248" s="7" t="s">
        <v>3188</v>
      </c>
      <c r="V1248" s="7">
        <v>95390000</v>
      </c>
      <c r="W1248" s="7" t="s">
        <v>5945</v>
      </c>
      <c r="X1248" s="203">
        <v>19</v>
      </c>
      <c r="Y1248" s="203">
        <v>65</v>
      </c>
      <c r="Z1248" s="203">
        <v>1</v>
      </c>
      <c r="AA1248" s="203">
        <v>5</v>
      </c>
      <c r="AB1248" s="203">
        <v>90</v>
      </c>
      <c r="AC1248" s="203">
        <v>0</v>
      </c>
    </row>
    <row r="1249" spans="17:29" x14ac:dyDescent="0.2">
      <c r="Q1249" s="7">
        <v>694</v>
      </c>
      <c r="R1249" s="7">
        <v>15214</v>
      </c>
      <c r="S1249" s="7" t="s">
        <v>3189</v>
      </c>
      <c r="V1249" s="7">
        <v>95230000</v>
      </c>
      <c r="W1249" s="7" t="s">
        <v>5946</v>
      </c>
      <c r="X1249" s="203">
        <v>19</v>
      </c>
      <c r="Y1249" s="203">
        <v>65</v>
      </c>
      <c r="Z1249" s="203">
        <v>1</v>
      </c>
      <c r="AA1249" s="203">
        <v>5</v>
      </c>
      <c r="AB1249" s="203">
        <v>90</v>
      </c>
      <c r="AC1249" s="203">
        <v>0</v>
      </c>
    </row>
    <row r="1250" spans="17:29" x14ac:dyDescent="0.2">
      <c r="R1250" s="7">
        <v>12105</v>
      </c>
      <c r="S1250" s="7" t="s">
        <v>1346</v>
      </c>
      <c r="V1250" s="7">
        <v>95260000</v>
      </c>
      <c r="W1250" s="7" t="s">
        <v>5947</v>
      </c>
      <c r="X1250" s="203">
        <v>19</v>
      </c>
      <c r="Y1250" s="203">
        <v>65</v>
      </c>
      <c r="Z1250" s="203">
        <v>1</v>
      </c>
      <c r="AA1250" s="203">
        <v>5</v>
      </c>
      <c r="AB1250" s="203">
        <v>90</v>
      </c>
      <c r="AC1250" s="203">
        <v>0</v>
      </c>
    </row>
    <row r="1251" spans="17:29" x14ac:dyDescent="0.2">
      <c r="Q1251" s="7">
        <v>2134</v>
      </c>
      <c r="R1251" s="7">
        <v>12106</v>
      </c>
      <c r="S1251" s="7" t="s">
        <v>3190</v>
      </c>
      <c r="V1251" s="7">
        <v>95737000</v>
      </c>
      <c r="W1251" s="7" t="s">
        <v>5948</v>
      </c>
      <c r="X1251" s="203">
        <v>19</v>
      </c>
      <c r="Y1251" s="203">
        <v>65</v>
      </c>
      <c r="Z1251" s="203">
        <v>1</v>
      </c>
      <c r="AA1251" s="203">
        <v>5</v>
      </c>
      <c r="AB1251" s="203">
        <v>90</v>
      </c>
      <c r="AC1251" s="203">
        <v>0</v>
      </c>
    </row>
    <row r="1252" spans="17:29" x14ac:dyDescent="0.2">
      <c r="R1252" s="7">
        <v>16175</v>
      </c>
      <c r="S1252" s="7" t="s">
        <v>4784</v>
      </c>
      <c r="V1252" s="7">
        <v>95750000</v>
      </c>
      <c r="W1252" s="7" t="s">
        <v>5949</v>
      </c>
      <c r="X1252" s="203">
        <v>19</v>
      </c>
      <c r="Y1252" s="203">
        <v>65</v>
      </c>
      <c r="Z1252" s="203">
        <v>1</v>
      </c>
      <c r="AA1252" s="203">
        <v>5</v>
      </c>
      <c r="AB1252" s="203">
        <v>90</v>
      </c>
      <c r="AC1252" s="203">
        <v>0</v>
      </c>
    </row>
    <row r="1253" spans="17:29" x14ac:dyDescent="0.2">
      <c r="R1253" s="7">
        <v>16556</v>
      </c>
      <c r="S1253" s="7" t="s">
        <v>4785</v>
      </c>
      <c r="V1253" s="7">
        <v>95150000</v>
      </c>
      <c r="W1253" s="7" t="s">
        <v>5950</v>
      </c>
      <c r="X1253" s="203">
        <v>19</v>
      </c>
      <c r="Y1253" s="203">
        <v>65</v>
      </c>
      <c r="Z1253" s="203">
        <v>1</v>
      </c>
      <c r="AA1253" s="203">
        <v>5</v>
      </c>
      <c r="AB1253" s="203">
        <v>90</v>
      </c>
      <c r="AC1253" s="203">
        <v>0</v>
      </c>
    </row>
    <row r="1254" spans="17:29" x14ac:dyDescent="0.2">
      <c r="R1254" s="7">
        <v>11221</v>
      </c>
      <c r="S1254" s="7" t="s">
        <v>1541</v>
      </c>
      <c r="V1254" s="7">
        <v>95660000</v>
      </c>
      <c r="W1254" s="7" t="s">
        <v>5951</v>
      </c>
      <c r="X1254" s="203">
        <v>19</v>
      </c>
      <c r="Y1254" s="203">
        <v>65</v>
      </c>
      <c r="Z1254" s="203">
        <v>1</v>
      </c>
      <c r="AA1254" s="203">
        <v>5</v>
      </c>
      <c r="AB1254" s="203">
        <v>90</v>
      </c>
      <c r="AC1254" s="203">
        <v>0</v>
      </c>
    </row>
    <row r="1255" spans="17:29" x14ac:dyDescent="0.2">
      <c r="Q1255" s="7">
        <v>2328</v>
      </c>
      <c r="R1255" s="7">
        <v>12120</v>
      </c>
      <c r="S1255" s="7" t="s">
        <v>3191</v>
      </c>
      <c r="V1255" s="7">
        <v>95640000</v>
      </c>
      <c r="W1255" s="7" t="s">
        <v>5952</v>
      </c>
      <c r="X1255" s="203">
        <v>19</v>
      </c>
      <c r="Y1255" s="203">
        <v>65</v>
      </c>
      <c r="Z1255" s="203">
        <v>1</v>
      </c>
      <c r="AA1255" s="203">
        <v>5</v>
      </c>
      <c r="AB1255" s="203">
        <v>90</v>
      </c>
      <c r="AC1255" s="203">
        <v>0</v>
      </c>
    </row>
    <row r="1256" spans="17:29" x14ac:dyDescent="0.2">
      <c r="Q1256" s="7">
        <v>2198</v>
      </c>
      <c r="R1256" s="7">
        <v>12111</v>
      </c>
      <c r="S1256" s="7" t="s">
        <v>3192</v>
      </c>
      <c r="V1256" s="7">
        <v>95330000</v>
      </c>
      <c r="W1256" s="7" t="s">
        <v>5953</v>
      </c>
      <c r="X1256" s="203">
        <v>19</v>
      </c>
      <c r="Y1256" s="203">
        <v>65</v>
      </c>
      <c r="Z1256" s="203">
        <v>1</v>
      </c>
      <c r="AA1256" s="203">
        <v>5</v>
      </c>
      <c r="AB1256" s="203">
        <v>90</v>
      </c>
      <c r="AC1256" s="203">
        <v>0</v>
      </c>
    </row>
    <row r="1257" spans="17:29" x14ac:dyDescent="0.2">
      <c r="R1257" s="7">
        <v>12096</v>
      </c>
      <c r="S1257" s="7" t="s">
        <v>1542</v>
      </c>
      <c r="V1257" s="7">
        <v>95220000</v>
      </c>
      <c r="W1257" s="7" t="s">
        <v>5954</v>
      </c>
      <c r="X1257" s="203">
        <v>19</v>
      </c>
      <c r="Y1257" s="203">
        <v>65</v>
      </c>
      <c r="Z1257" s="203">
        <v>1</v>
      </c>
      <c r="AA1257" s="203">
        <v>5</v>
      </c>
      <c r="AB1257" s="203">
        <v>90</v>
      </c>
      <c r="AC1257" s="203">
        <v>0</v>
      </c>
    </row>
    <row r="1258" spans="17:29" x14ac:dyDescent="0.2">
      <c r="R1258" s="7">
        <v>12112</v>
      </c>
      <c r="S1258" s="7" t="s">
        <v>3193</v>
      </c>
      <c r="V1258" s="7">
        <v>95930000</v>
      </c>
      <c r="W1258" s="7" t="s">
        <v>5955</v>
      </c>
      <c r="X1258" s="203">
        <v>19</v>
      </c>
      <c r="Y1258" s="203">
        <v>65</v>
      </c>
      <c r="Z1258" s="203">
        <v>1</v>
      </c>
      <c r="AA1258" s="203">
        <v>5</v>
      </c>
      <c r="AB1258" s="203">
        <v>90</v>
      </c>
      <c r="AC1258" s="203">
        <v>0</v>
      </c>
    </row>
    <row r="1259" spans="17:29" x14ac:dyDescent="0.2">
      <c r="Q1259" s="7">
        <v>2079</v>
      </c>
      <c r="R1259" s="7">
        <v>12113</v>
      </c>
      <c r="S1259" s="7" t="s">
        <v>3194</v>
      </c>
      <c r="V1259" s="7">
        <v>95831000</v>
      </c>
      <c r="W1259" s="7" t="s">
        <v>5956</v>
      </c>
      <c r="X1259" s="203">
        <v>19</v>
      </c>
      <c r="Y1259" s="203">
        <v>65</v>
      </c>
      <c r="Z1259" s="203">
        <v>1</v>
      </c>
      <c r="AA1259" s="203">
        <v>5</v>
      </c>
      <c r="AB1259" s="203">
        <v>90</v>
      </c>
      <c r="AC1259" s="203">
        <v>0</v>
      </c>
    </row>
    <row r="1260" spans="17:29" x14ac:dyDescent="0.2">
      <c r="R1260" s="7">
        <v>12116</v>
      </c>
      <c r="S1260" s="7" t="s">
        <v>1543</v>
      </c>
      <c r="V1260" s="7">
        <v>95603000</v>
      </c>
      <c r="W1260" s="7" t="s">
        <v>5957</v>
      </c>
      <c r="X1260" s="203">
        <v>19</v>
      </c>
      <c r="Y1260" s="203">
        <v>65</v>
      </c>
      <c r="Z1260" s="203">
        <v>1</v>
      </c>
      <c r="AA1260" s="203">
        <v>5</v>
      </c>
      <c r="AB1260" s="203">
        <v>90</v>
      </c>
      <c r="AC1260" s="203">
        <v>0</v>
      </c>
    </row>
    <row r="1261" spans="17:29" x14ac:dyDescent="0.2">
      <c r="Q1261" s="7">
        <v>5187</v>
      </c>
      <c r="R1261" s="7">
        <v>12118</v>
      </c>
      <c r="S1261" s="7" t="s">
        <v>3196</v>
      </c>
      <c r="V1261" s="7">
        <v>95833000</v>
      </c>
      <c r="W1261" s="7" t="s">
        <v>5958</v>
      </c>
      <c r="X1261" s="203">
        <v>19</v>
      </c>
      <c r="Y1261" s="203">
        <v>65</v>
      </c>
      <c r="Z1261" s="203">
        <v>1</v>
      </c>
      <c r="AA1261" s="203">
        <v>5</v>
      </c>
      <c r="AB1261" s="203">
        <v>90</v>
      </c>
      <c r="AC1261" s="203">
        <v>0</v>
      </c>
    </row>
    <row r="1262" spans="17:29" x14ac:dyDescent="0.2">
      <c r="R1262" s="7">
        <v>12084</v>
      </c>
      <c r="S1262" s="7" t="s">
        <v>1544</v>
      </c>
      <c r="V1262" s="7">
        <v>95201000</v>
      </c>
      <c r="W1262" s="7" t="s">
        <v>5959</v>
      </c>
      <c r="X1262" s="203">
        <v>19</v>
      </c>
      <c r="Y1262" s="203">
        <v>65</v>
      </c>
      <c r="Z1262" s="203">
        <v>1</v>
      </c>
      <c r="AA1262" s="203">
        <v>5</v>
      </c>
      <c r="AB1262" s="203">
        <v>90</v>
      </c>
      <c r="AC1262" s="203">
        <v>0</v>
      </c>
    </row>
    <row r="1263" spans="17:29" x14ac:dyDescent="0.2">
      <c r="Q1263" s="7">
        <v>194</v>
      </c>
      <c r="R1263" s="7">
        <v>12073</v>
      </c>
      <c r="S1263" s="7" t="s">
        <v>3197</v>
      </c>
      <c r="V1263" s="7">
        <v>95690000</v>
      </c>
      <c r="W1263" s="7" t="s">
        <v>5960</v>
      </c>
      <c r="X1263" s="203">
        <v>19</v>
      </c>
      <c r="Y1263" s="203">
        <v>65</v>
      </c>
      <c r="Z1263" s="203">
        <v>1</v>
      </c>
      <c r="AA1263" s="203">
        <v>5</v>
      </c>
      <c r="AB1263" s="203">
        <v>90</v>
      </c>
      <c r="AC1263" s="203">
        <v>0</v>
      </c>
    </row>
    <row r="1264" spans="17:29" x14ac:dyDescent="0.2">
      <c r="Q1264" s="7">
        <v>2786</v>
      </c>
      <c r="R1264" s="7">
        <v>13844</v>
      </c>
      <c r="S1264" s="7" t="s">
        <v>3198</v>
      </c>
      <c r="V1264" s="7">
        <v>95290000</v>
      </c>
      <c r="W1264" s="7" t="s">
        <v>5961</v>
      </c>
      <c r="X1264" s="203">
        <v>19</v>
      </c>
      <c r="Y1264" s="203">
        <v>65</v>
      </c>
      <c r="Z1264" s="203">
        <v>1</v>
      </c>
      <c r="AA1264" s="203">
        <v>5</v>
      </c>
      <c r="AB1264" s="203">
        <v>90</v>
      </c>
      <c r="AC1264" s="203">
        <v>0</v>
      </c>
    </row>
    <row r="1265" spans="17:29" x14ac:dyDescent="0.2">
      <c r="Q1265" s="7">
        <v>2546</v>
      </c>
      <c r="R1265" s="7">
        <v>12076</v>
      </c>
      <c r="S1265" s="7" t="s">
        <v>3199</v>
      </c>
      <c r="V1265" s="7">
        <v>95910000</v>
      </c>
      <c r="W1265" s="7" t="s">
        <v>5962</v>
      </c>
      <c r="X1265" s="203">
        <v>19</v>
      </c>
      <c r="Y1265" s="203">
        <v>65</v>
      </c>
      <c r="Z1265" s="203">
        <v>1</v>
      </c>
      <c r="AA1265" s="203">
        <v>5</v>
      </c>
      <c r="AB1265" s="203">
        <v>90</v>
      </c>
      <c r="AC1265" s="203">
        <v>0</v>
      </c>
    </row>
    <row r="1266" spans="17:29" x14ac:dyDescent="0.2">
      <c r="Q1266" s="7">
        <v>2261</v>
      </c>
      <c r="R1266" s="7">
        <v>12078</v>
      </c>
      <c r="S1266" s="7" t="s">
        <v>3200</v>
      </c>
      <c r="V1266" s="7">
        <v>95820000</v>
      </c>
      <c r="W1266" s="7" t="s">
        <v>5963</v>
      </c>
      <c r="X1266" s="203">
        <v>18</v>
      </c>
      <c r="Y1266" s="203">
        <v>65</v>
      </c>
      <c r="Z1266" s="203">
        <v>1</v>
      </c>
      <c r="AA1266" s="203">
        <v>5</v>
      </c>
      <c r="AB1266" s="203">
        <v>90</v>
      </c>
      <c r="AC1266" s="203">
        <v>0</v>
      </c>
    </row>
    <row r="1267" spans="17:29" x14ac:dyDescent="0.2">
      <c r="Q1267" s="7">
        <v>6177</v>
      </c>
      <c r="R1267" s="7">
        <v>12079</v>
      </c>
      <c r="S1267" s="7" t="s">
        <v>3201</v>
      </c>
      <c r="V1267" s="7">
        <v>95041000</v>
      </c>
      <c r="W1267" s="7" t="s">
        <v>5964</v>
      </c>
      <c r="X1267" s="203">
        <v>19</v>
      </c>
      <c r="Y1267" s="203">
        <v>65</v>
      </c>
      <c r="Z1267" s="203">
        <v>1</v>
      </c>
      <c r="AA1267" s="203">
        <v>5</v>
      </c>
      <c r="AB1267" s="203">
        <v>90</v>
      </c>
      <c r="AC1267" s="203">
        <v>0</v>
      </c>
    </row>
    <row r="1268" spans="17:29" x14ac:dyDescent="0.2">
      <c r="R1268" s="7">
        <v>12081</v>
      </c>
      <c r="S1268" s="7" t="s">
        <v>1545</v>
      </c>
      <c r="V1268" s="7">
        <v>95781001</v>
      </c>
      <c r="W1268" s="7" t="s">
        <v>5965</v>
      </c>
      <c r="X1268" s="203">
        <v>19</v>
      </c>
      <c r="Y1268" s="203">
        <v>65</v>
      </c>
      <c r="Z1268" s="203">
        <v>1</v>
      </c>
      <c r="AA1268" s="203">
        <v>5</v>
      </c>
      <c r="AB1268" s="203">
        <v>90</v>
      </c>
      <c r="AC1268" s="203">
        <v>0</v>
      </c>
    </row>
    <row r="1269" spans="17:29" x14ac:dyDescent="0.2">
      <c r="Q1269" s="7">
        <v>5722</v>
      </c>
      <c r="R1269" s="7">
        <v>14728</v>
      </c>
      <c r="S1269" s="7" t="s">
        <v>3202</v>
      </c>
      <c r="V1269" s="7">
        <v>95400000</v>
      </c>
      <c r="W1269" s="7" t="s">
        <v>5966</v>
      </c>
      <c r="X1269" s="203">
        <v>19</v>
      </c>
      <c r="Y1269" s="203">
        <v>65</v>
      </c>
      <c r="Z1269" s="203">
        <v>1</v>
      </c>
      <c r="AA1269" s="203">
        <v>5</v>
      </c>
      <c r="AB1269" s="203">
        <v>90</v>
      </c>
      <c r="AC1269" s="203">
        <v>0</v>
      </c>
    </row>
    <row r="1270" spans="17:29" x14ac:dyDescent="0.2">
      <c r="Q1270" s="7">
        <v>1056</v>
      </c>
      <c r="R1270" s="7">
        <v>15551</v>
      </c>
      <c r="S1270" s="7" t="s">
        <v>3203</v>
      </c>
      <c r="V1270" s="7">
        <v>95320000</v>
      </c>
      <c r="W1270" s="7" t="s">
        <v>5967</v>
      </c>
      <c r="X1270" s="203">
        <v>19</v>
      </c>
      <c r="Y1270" s="203">
        <v>65</v>
      </c>
      <c r="Z1270" s="203">
        <v>1</v>
      </c>
      <c r="AA1270" s="203">
        <v>5</v>
      </c>
      <c r="AB1270" s="203">
        <v>90</v>
      </c>
      <c r="AC1270" s="203">
        <v>0</v>
      </c>
    </row>
    <row r="1271" spans="17:29" x14ac:dyDescent="0.2">
      <c r="R1271" s="7">
        <v>12087</v>
      </c>
      <c r="S1271" s="7" t="s">
        <v>3204</v>
      </c>
      <c r="V1271" s="7">
        <v>95941000</v>
      </c>
      <c r="W1271" s="7" t="s">
        <v>5968</v>
      </c>
      <c r="X1271" s="203">
        <v>19</v>
      </c>
      <c r="Y1271" s="203">
        <v>65</v>
      </c>
      <c r="Z1271" s="203">
        <v>1</v>
      </c>
      <c r="AA1271" s="203">
        <v>5</v>
      </c>
      <c r="AB1271" s="203">
        <v>90</v>
      </c>
      <c r="AC1271" s="203">
        <v>0</v>
      </c>
    </row>
    <row r="1272" spans="17:29" x14ac:dyDescent="0.2">
      <c r="R1272" s="7">
        <v>12088</v>
      </c>
      <c r="S1272" s="7" t="s">
        <v>3205</v>
      </c>
      <c r="V1272" s="7">
        <v>95730000</v>
      </c>
      <c r="W1272" s="7" t="s">
        <v>5969</v>
      </c>
      <c r="X1272" s="203">
        <v>19</v>
      </c>
      <c r="Y1272" s="203">
        <v>65</v>
      </c>
      <c r="Z1272" s="203">
        <v>1</v>
      </c>
      <c r="AA1272" s="203">
        <v>5</v>
      </c>
      <c r="AB1272" s="203">
        <v>90</v>
      </c>
      <c r="AC1272" s="203">
        <v>0</v>
      </c>
    </row>
    <row r="1273" spans="17:29" x14ac:dyDescent="0.2">
      <c r="Q1273" s="7">
        <v>2576</v>
      </c>
      <c r="R1273" s="7">
        <v>13230</v>
      </c>
      <c r="S1273" s="7" t="s">
        <v>3206</v>
      </c>
      <c r="V1273" s="7">
        <v>95240000</v>
      </c>
      <c r="W1273" s="7" t="s">
        <v>5970</v>
      </c>
      <c r="X1273" s="203">
        <v>19</v>
      </c>
      <c r="Y1273" s="203">
        <v>65</v>
      </c>
      <c r="Z1273" s="203">
        <v>1</v>
      </c>
      <c r="AA1273" s="203">
        <v>5</v>
      </c>
      <c r="AB1273" s="203">
        <v>90</v>
      </c>
      <c r="AC1273" s="203">
        <v>0</v>
      </c>
    </row>
    <row r="1274" spans="17:29" x14ac:dyDescent="0.2">
      <c r="R1274" s="7">
        <v>12090</v>
      </c>
      <c r="S1274" s="7" t="s">
        <v>1546</v>
      </c>
      <c r="V1274" s="7">
        <v>95541000</v>
      </c>
      <c r="W1274" s="7" t="s">
        <v>5508</v>
      </c>
      <c r="X1274" s="203">
        <v>19</v>
      </c>
      <c r="Y1274" s="203">
        <v>65</v>
      </c>
      <c r="Z1274" s="203">
        <v>1</v>
      </c>
      <c r="AA1274" s="203">
        <v>5</v>
      </c>
      <c r="AB1274" s="203">
        <v>90</v>
      </c>
      <c r="AC1274" s="203">
        <v>0</v>
      </c>
    </row>
    <row r="1275" spans="17:29" x14ac:dyDescent="0.2">
      <c r="R1275" s="7">
        <v>12093</v>
      </c>
      <c r="S1275" s="7" t="s">
        <v>1547</v>
      </c>
      <c r="V1275" s="7">
        <v>95553000</v>
      </c>
      <c r="W1275" s="7" t="s">
        <v>5971</v>
      </c>
      <c r="X1275" s="203">
        <v>19</v>
      </c>
      <c r="Y1275" s="203">
        <v>65</v>
      </c>
      <c r="Z1275" s="203">
        <v>1</v>
      </c>
      <c r="AA1275" s="203">
        <v>5</v>
      </c>
      <c r="AB1275" s="203">
        <v>90</v>
      </c>
      <c r="AC1275" s="203">
        <v>0</v>
      </c>
    </row>
    <row r="1276" spans="17:29" x14ac:dyDescent="0.2">
      <c r="Q1276" s="7">
        <v>6263</v>
      </c>
      <c r="R1276" s="7">
        <v>12094</v>
      </c>
      <c r="S1276" s="7" t="s">
        <v>3207</v>
      </c>
      <c r="V1276" s="7">
        <v>95131000</v>
      </c>
      <c r="W1276" s="7" t="s">
        <v>5972</v>
      </c>
      <c r="X1276" s="203">
        <v>19</v>
      </c>
      <c r="Y1276" s="203">
        <v>65</v>
      </c>
      <c r="Z1276" s="203">
        <v>1</v>
      </c>
      <c r="AA1276" s="203">
        <v>5</v>
      </c>
      <c r="AB1276" s="203">
        <v>90</v>
      </c>
      <c r="AC1276" s="203">
        <v>0</v>
      </c>
    </row>
    <row r="1277" spans="17:29" x14ac:dyDescent="0.2">
      <c r="Q1277" s="7">
        <v>2617</v>
      </c>
      <c r="R1277" s="7">
        <v>12009</v>
      </c>
      <c r="S1277" s="7" t="s">
        <v>3208</v>
      </c>
      <c r="V1277" s="7">
        <v>95132000</v>
      </c>
      <c r="W1277" s="7" t="s">
        <v>5973</v>
      </c>
      <c r="X1277" s="203">
        <v>19</v>
      </c>
      <c r="Y1277" s="203">
        <v>65</v>
      </c>
      <c r="Z1277" s="203">
        <v>1</v>
      </c>
      <c r="AA1277" s="203">
        <v>5</v>
      </c>
      <c r="AB1277" s="203">
        <v>90</v>
      </c>
      <c r="AC1277" s="203">
        <v>0</v>
      </c>
    </row>
    <row r="1278" spans="17:29" x14ac:dyDescent="0.2">
      <c r="Q1278" s="7">
        <v>576</v>
      </c>
      <c r="R1278" s="7">
        <v>15149</v>
      </c>
      <c r="S1278" s="7" t="s">
        <v>3209</v>
      </c>
      <c r="V1278" s="7">
        <v>95870000</v>
      </c>
      <c r="W1278" s="7" t="s">
        <v>5974</v>
      </c>
      <c r="X1278" s="203">
        <v>19</v>
      </c>
      <c r="Y1278" s="203">
        <v>65</v>
      </c>
      <c r="Z1278" s="203">
        <v>1</v>
      </c>
      <c r="AA1278" s="203">
        <v>5</v>
      </c>
      <c r="AB1278" s="203">
        <v>90</v>
      </c>
      <c r="AC1278" s="203">
        <v>0</v>
      </c>
    </row>
    <row r="1279" spans="17:29" x14ac:dyDescent="0.2">
      <c r="R1279" s="7">
        <v>11200</v>
      </c>
      <c r="S1279" s="7" t="s">
        <v>1548</v>
      </c>
      <c r="V1279" s="7">
        <v>95170000</v>
      </c>
      <c r="W1279" s="7" t="s">
        <v>5975</v>
      </c>
      <c r="X1279" s="203">
        <v>19</v>
      </c>
      <c r="Y1279" s="203">
        <v>65</v>
      </c>
      <c r="Z1279" s="203">
        <v>1</v>
      </c>
      <c r="AA1279" s="203">
        <v>5</v>
      </c>
      <c r="AB1279" s="203">
        <v>90</v>
      </c>
      <c r="AC1279" s="203">
        <v>0</v>
      </c>
    </row>
    <row r="1280" spans="17:29" x14ac:dyDescent="0.2">
      <c r="Q1280" s="7">
        <v>2200</v>
      </c>
      <c r="R1280" s="7">
        <v>14129</v>
      </c>
      <c r="S1280" s="7" t="s">
        <v>3210</v>
      </c>
      <c r="V1280" s="7">
        <v>95172000</v>
      </c>
      <c r="W1280" s="7" t="s">
        <v>5976</v>
      </c>
      <c r="X1280" s="203">
        <v>19</v>
      </c>
      <c r="Y1280" s="203">
        <v>65</v>
      </c>
      <c r="Z1280" s="203">
        <v>1</v>
      </c>
      <c r="AA1280" s="203">
        <v>5</v>
      </c>
      <c r="AB1280" s="203">
        <v>90</v>
      </c>
      <c r="AC1280" s="203">
        <v>0</v>
      </c>
    </row>
    <row r="1281" spans="17:29" x14ac:dyDescent="0.2">
      <c r="Q1281" s="7">
        <v>3832</v>
      </c>
      <c r="R1281" s="7">
        <v>15695</v>
      </c>
      <c r="S1281" s="7" t="s">
        <v>3212</v>
      </c>
      <c r="V1281" s="7">
        <v>95650000</v>
      </c>
      <c r="W1281" s="7" t="s">
        <v>5977</v>
      </c>
      <c r="X1281" s="203">
        <v>19</v>
      </c>
      <c r="Y1281" s="203">
        <v>65</v>
      </c>
      <c r="Z1281" s="203">
        <v>1</v>
      </c>
      <c r="AA1281" s="203">
        <v>5</v>
      </c>
      <c r="AB1281" s="203">
        <v>90</v>
      </c>
      <c r="AC1281" s="203">
        <v>0</v>
      </c>
    </row>
    <row r="1282" spans="17:29" x14ac:dyDescent="0.2">
      <c r="Q1282" s="7">
        <v>303</v>
      </c>
      <c r="R1282" s="7">
        <v>14997</v>
      </c>
      <c r="S1282" s="7" t="s">
        <v>3213</v>
      </c>
      <c r="V1282" s="7">
        <v>95620000</v>
      </c>
      <c r="W1282" s="7" t="s">
        <v>5978</v>
      </c>
      <c r="X1282" s="203">
        <v>19</v>
      </c>
      <c r="Y1282" s="203">
        <v>65</v>
      </c>
      <c r="Z1282" s="203">
        <v>1</v>
      </c>
      <c r="AA1282" s="203">
        <v>5</v>
      </c>
      <c r="AB1282" s="203">
        <v>90</v>
      </c>
      <c r="AC1282" s="203">
        <v>0</v>
      </c>
    </row>
    <row r="1283" spans="17:29" x14ac:dyDescent="0.2">
      <c r="R1283" s="7">
        <v>11197</v>
      </c>
      <c r="S1283" s="7" t="s">
        <v>1549</v>
      </c>
      <c r="V1283" s="7">
        <v>95590000</v>
      </c>
      <c r="W1283" s="7" t="s">
        <v>5979</v>
      </c>
      <c r="X1283" s="203">
        <v>19</v>
      </c>
      <c r="Y1283" s="203">
        <v>65</v>
      </c>
      <c r="Z1283" s="203">
        <v>1</v>
      </c>
      <c r="AA1283" s="203">
        <v>5</v>
      </c>
      <c r="AB1283" s="203">
        <v>90</v>
      </c>
      <c r="AC1283" s="203">
        <v>0</v>
      </c>
    </row>
    <row r="1284" spans="17:29" x14ac:dyDescent="0.2">
      <c r="R1284" s="7">
        <v>11235</v>
      </c>
      <c r="S1284" s="7" t="s">
        <v>1550</v>
      </c>
      <c r="V1284" s="7">
        <v>95810000</v>
      </c>
      <c r="W1284" s="7" t="s">
        <v>5980</v>
      </c>
      <c r="X1284" s="203">
        <v>18</v>
      </c>
      <c r="Y1284" s="203">
        <v>65</v>
      </c>
      <c r="Z1284" s="203">
        <v>1</v>
      </c>
      <c r="AA1284" s="203">
        <v>5</v>
      </c>
      <c r="AB1284" s="203">
        <v>90</v>
      </c>
      <c r="AC1284" s="203">
        <v>0</v>
      </c>
    </row>
    <row r="1285" spans="17:29" x14ac:dyDescent="0.2">
      <c r="Q1285" s="7">
        <v>1131</v>
      </c>
      <c r="R1285" s="7">
        <v>15544</v>
      </c>
      <c r="S1285" s="7" t="s">
        <v>3214</v>
      </c>
      <c r="V1285" s="7">
        <v>95450000</v>
      </c>
      <c r="W1285" s="7" t="s">
        <v>5981</v>
      </c>
      <c r="X1285" s="203">
        <v>19</v>
      </c>
      <c r="Y1285" s="203">
        <v>65</v>
      </c>
      <c r="Z1285" s="203">
        <v>1</v>
      </c>
      <c r="AA1285" s="203">
        <v>5</v>
      </c>
      <c r="AB1285" s="203">
        <v>90</v>
      </c>
      <c r="AC1285" s="203">
        <v>0</v>
      </c>
    </row>
    <row r="1286" spans="17:29" x14ac:dyDescent="0.2">
      <c r="R1286" s="7">
        <v>11337</v>
      </c>
      <c r="S1286" s="7" t="s">
        <v>1551</v>
      </c>
      <c r="V1286" s="7">
        <v>95552000</v>
      </c>
      <c r="W1286" s="231" t="s">
        <v>5982</v>
      </c>
      <c r="X1286" s="203">
        <v>19</v>
      </c>
      <c r="Y1286" s="203">
        <v>65</v>
      </c>
      <c r="Z1286" s="203">
        <v>1</v>
      </c>
      <c r="AA1286" s="203">
        <v>5</v>
      </c>
      <c r="AB1286" s="203">
        <v>90</v>
      </c>
      <c r="AC1286" s="203">
        <v>0</v>
      </c>
    </row>
    <row r="1287" spans="17:29" x14ac:dyDescent="0.2">
      <c r="R1287" s="7">
        <v>11335</v>
      </c>
      <c r="S1287" s="7" t="s">
        <v>1552</v>
      </c>
      <c r="V1287" s="7">
        <v>80320000</v>
      </c>
      <c r="W1287" s="7" t="s">
        <v>5983</v>
      </c>
      <c r="X1287" s="203">
        <v>19</v>
      </c>
      <c r="Y1287" s="203">
        <v>65</v>
      </c>
      <c r="Z1287" s="203">
        <v>1</v>
      </c>
      <c r="AA1287" s="203">
        <v>5</v>
      </c>
      <c r="AB1287" s="203">
        <v>90</v>
      </c>
      <c r="AC1287" s="203">
        <v>0</v>
      </c>
    </row>
    <row r="1288" spans="17:29" x14ac:dyDescent="0.2">
      <c r="Q1288" s="7">
        <v>608</v>
      </c>
      <c r="R1288" s="7">
        <v>16082</v>
      </c>
      <c r="S1288" s="7" t="s">
        <v>3732</v>
      </c>
      <c r="V1288" s="7">
        <v>95470000</v>
      </c>
      <c r="W1288" s="7" t="s">
        <v>5984</v>
      </c>
      <c r="X1288" s="203">
        <v>19</v>
      </c>
      <c r="Y1288" s="203">
        <v>65</v>
      </c>
      <c r="Z1288" s="203">
        <v>1</v>
      </c>
      <c r="AA1288" s="203">
        <v>5</v>
      </c>
      <c r="AB1288" s="203">
        <v>90</v>
      </c>
      <c r="AC1288" s="203">
        <v>0</v>
      </c>
    </row>
    <row r="1289" spans="17:29" x14ac:dyDescent="0.2">
      <c r="Q1289" s="7">
        <v>1086</v>
      </c>
      <c r="R1289" s="7">
        <v>15545</v>
      </c>
      <c r="S1289" s="7" t="s">
        <v>3733</v>
      </c>
      <c r="V1289" s="7">
        <v>95890200</v>
      </c>
      <c r="W1289" s="7" t="s">
        <v>5985</v>
      </c>
      <c r="X1289" s="203">
        <v>19</v>
      </c>
      <c r="Y1289" s="203">
        <v>65</v>
      </c>
      <c r="Z1289" s="203">
        <v>1</v>
      </c>
      <c r="AA1289" s="203">
        <v>5</v>
      </c>
      <c r="AB1289" s="203">
        <v>90</v>
      </c>
      <c r="AC1289" s="203">
        <v>0</v>
      </c>
    </row>
    <row r="1290" spans="17:29" x14ac:dyDescent="0.2">
      <c r="Q1290" s="7">
        <v>3031</v>
      </c>
      <c r="R1290" s="7">
        <v>11956</v>
      </c>
      <c r="S1290" s="7" t="s">
        <v>3734</v>
      </c>
      <c r="V1290" s="7">
        <v>95561000</v>
      </c>
      <c r="W1290" s="7" t="s">
        <v>5986</v>
      </c>
      <c r="X1290" s="203">
        <v>19</v>
      </c>
      <c r="Y1290" s="203">
        <v>65</v>
      </c>
      <c r="Z1290" s="203">
        <v>1</v>
      </c>
      <c r="AA1290" s="203">
        <v>5</v>
      </c>
      <c r="AB1290" s="203">
        <v>90</v>
      </c>
      <c r="AC1290" s="203">
        <v>0</v>
      </c>
    </row>
    <row r="1291" spans="17:29" x14ac:dyDescent="0.2">
      <c r="R1291" s="7">
        <v>16434</v>
      </c>
      <c r="S1291" s="7" t="s">
        <v>4786</v>
      </c>
      <c r="V1291" s="7">
        <v>95562000</v>
      </c>
      <c r="W1291" s="7" t="s">
        <v>5987</v>
      </c>
      <c r="X1291" s="203">
        <v>19</v>
      </c>
      <c r="Y1291" s="203">
        <v>65</v>
      </c>
      <c r="Z1291" s="203">
        <v>1</v>
      </c>
      <c r="AA1291" s="203">
        <v>5</v>
      </c>
      <c r="AB1291" s="203">
        <v>90</v>
      </c>
      <c r="AC1291" s="203">
        <v>0</v>
      </c>
    </row>
    <row r="1292" spans="17:29" x14ac:dyDescent="0.2">
      <c r="Q1292" s="7">
        <v>2135</v>
      </c>
      <c r="R1292" s="7">
        <v>11958</v>
      </c>
      <c r="S1292" s="7" t="s">
        <v>3737</v>
      </c>
      <c r="V1292" s="7">
        <v>95210000</v>
      </c>
      <c r="W1292" s="7" t="s">
        <v>5988</v>
      </c>
      <c r="X1292" s="203">
        <v>19</v>
      </c>
      <c r="Y1292" s="203">
        <v>65</v>
      </c>
      <c r="Z1292" s="203">
        <v>1</v>
      </c>
      <c r="AA1292" s="203">
        <v>5</v>
      </c>
      <c r="AB1292" s="203">
        <v>90</v>
      </c>
      <c r="AC1292" s="203">
        <v>0</v>
      </c>
    </row>
    <row r="1293" spans="17:29" x14ac:dyDescent="0.2">
      <c r="Q1293" s="7">
        <v>5405</v>
      </c>
      <c r="R1293" s="7">
        <v>14747</v>
      </c>
      <c r="S1293" s="7" t="s">
        <v>3738</v>
      </c>
      <c r="V1293" s="7">
        <v>95740000</v>
      </c>
      <c r="W1293" s="7" t="s">
        <v>5989</v>
      </c>
      <c r="X1293" s="203">
        <v>19</v>
      </c>
      <c r="Y1293" s="203">
        <v>65</v>
      </c>
      <c r="Z1293" s="203">
        <v>1</v>
      </c>
      <c r="AA1293" s="203">
        <v>5</v>
      </c>
      <c r="AB1293" s="203">
        <v>90</v>
      </c>
      <c r="AC1293" s="203">
        <v>0</v>
      </c>
    </row>
    <row r="1294" spans="17:29" x14ac:dyDescent="0.2">
      <c r="Q1294" s="7">
        <v>6285</v>
      </c>
      <c r="R1294" s="7">
        <v>12040</v>
      </c>
      <c r="S1294" s="7" t="s">
        <v>2819</v>
      </c>
      <c r="V1294" s="7">
        <v>95141000</v>
      </c>
      <c r="W1294" s="7" t="s">
        <v>5990</v>
      </c>
      <c r="X1294" s="203">
        <v>19</v>
      </c>
      <c r="Y1294" s="203">
        <v>65</v>
      </c>
      <c r="Z1294" s="203">
        <v>1</v>
      </c>
      <c r="AA1294" s="203">
        <v>5</v>
      </c>
      <c r="AB1294" s="203">
        <v>90</v>
      </c>
      <c r="AC1294" s="203">
        <v>0</v>
      </c>
    </row>
    <row r="1295" spans="17:29" x14ac:dyDescent="0.2">
      <c r="Q1295" s="7">
        <v>4006</v>
      </c>
      <c r="R1295" s="7">
        <v>12115</v>
      </c>
      <c r="S1295" s="7" t="s">
        <v>3195</v>
      </c>
      <c r="V1295" s="7">
        <v>95142000</v>
      </c>
      <c r="W1295" s="7" t="s">
        <v>5991</v>
      </c>
      <c r="X1295" s="203">
        <v>19</v>
      </c>
      <c r="Y1295" s="203">
        <v>65</v>
      </c>
      <c r="Z1295" s="203">
        <v>1</v>
      </c>
      <c r="AA1295" s="203">
        <v>5</v>
      </c>
      <c r="AB1295" s="203">
        <v>90</v>
      </c>
      <c r="AC1295" s="203">
        <v>0</v>
      </c>
    </row>
    <row r="1296" spans="17:29" x14ac:dyDescent="0.2">
      <c r="Q1296" s="7">
        <v>6238</v>
      </c>
      <c r="R1296" s="7">
        <v>12044</v>
      </c>
      <c r="S1296" s="7" t="s">
        <v>3211</v>
      </c>
      <c r="V1296" s="7">
        <v>95340000</v>
      </c>
      <c r="W1296" s="7" t="s">
        <v>5992</v>
      </c>
      <c r="X1296" s="203">
        <v>19</v>
      </c>
      <c r="Y1296" s="203">
        <v>65</v>
      </c>
      <c r="Z1296" s="203">
        <v>1</v>
      </c>
      <c r="AA1296" s="203">
        <v>5</v>
      </c>
      <c r="AB1296" s="203">
        <v>90</v>
      </c>
      <c r="AC1296" s="203">
        <v>0</v>
      </c>
    </row>
    <row r="1297" spans="17:29" x14ac:dyDescent="0.2">
      <c r="R1297" s="7">
        <v>16422</v>
      </c>
      <c r="S1297" s="7" t="s">
        <v>4787</v>
      </c>
      <c r="V1297" s="7">
        <v>95700000</v>
      </c>
      <c r="W1297" s="7" t="s">
        <v>5993</v>
      </c>
      <c r="X1297" s="203">
        <v>19</v>
      </c>
      <c r="Y1297" s="203">
        <v>65</v>
      </c>
      <c r="Z1297" s="203">
        <v>1</v>
      </c>
      <c r="AA1297" s="203">
        <v>5</v>
      </c>
      <c r="AB1297" s="203">
        <v>90</v>
      </c>
      <c r="AC1297" s="203">
        <v>0</v>
      </c>
    </row>
    <row r="1298" spans="17:29" x14ac:dyDescent="0.2">
      <c r="Q1298" s="7">
        <v>116</v>
      </c>
      <c r="R1298" s="7">
        <v>11970</v>
      </c>
      <c r="S1298" s="7" t="s">
        <v>3735</v>
      </c>
      <c r="V1298" s="7">
        <v>95300000</v>
      </c>
      <c r="W1298" s="7" t="s">
        <v>5994</v>
      </c>
      <c r="X1298" s="203">
        <v>19</v>
      </c>
      <c r="Y1298" s="203">
        <v>65</v>
      </c>
      <c r="Z1298" s="203">
        <v>1</v>
      </c>
      <c r="AA1298" s="203">
        <v>5</v>
      </c>
      <c r="AB1298" s="203">
        <v>90</v>
      </c>
      <c r="AC1298" s="203">
        <v>0</v>
      </c>
    </row>
    <row r="1299" spans="17:29" x14ac:dyDescent="0.2">
      <c r="Q1299" s="7">
        <v>3961</v>
      </c>
      <c r="R1299" s="7">
        <v>16054</v>
      </c>
      <c r="S1299" s="7" t="s">
        <v>3736</v>
      </c>
      <c r="V1299" s="7">
        <v>95600000</v>
      </c>
      <c r="W1299" s="7" t="s">
        <v>5995</v>
      </c>
      <c r="X1299" s="203">
        <v>19</v>
      </c>
      <c r="Y1299" s="203">
        <v>65</v>
      </c>
      <c r="Z1299" s="203">
        <v>1</v>
      </c>
      <c r="AA1299" s="203">
        <v>5</v>
      </c>
      <c r="AB1299" s="203">
        <v>90</v>
      </c>
      <c r="AC1299" s="203">
        <v>0</v>
      </c>
    </row>
    <row r="1300" spans="17:29" x14ac:dyDescent="0.2">
      <c r="Q1300" s="7">
        <v>841</v>
      </c>
      <c r="R1300" s="7">
        <v>15279</v>
      </c>
      <c r="S1300" s="7" t="s">
        <v>3739</v>
      </c>
      <c r="V1300" s="7">
        <v>90070000</v>
      </c>
      <c r="W1300" s="7" t="s">
        <v>5996</v>
      </c>
      <c r="X1300" s="203">
        <v>19</v>
      </c>
      <c r="Y1300" s="203">
        <v>65</v>
      </c>
      <c r="Z1300" s="203">
        <v>1</v>
      </c>
      <c r="AA1300" s="203">
        <v>5</v>
      </c>
      <c r="AB1300" s="203">
        <v>90</v>
      </c>
      <c r="AC1300" s="203">
        <v>0</v>
      </c>
    </row>
    <row r="1301" spans="17:29" x14ac:dyDescent="0.2">
      <c r="Q1301" s="7">
        <v>577</v>
      </c>
      <c r="R1301" s="7">
        <v>15150</v>
      </c>
      <c r="S1301" s="7" t="s">
        <v>1387</v>
      </c>
      <c r="V1301" s="7">
        <v>95884200</v>
      </c>
      <c r="W1301" s="7" t="s">
        <v>5997</v>
      </c>
      <c r="X1301" s="203">
        <v>19</v>
      </c>
      <c r="Y1301" s="203">
        <v>65</v>
      </c>
      <c r="Z1301" s="203">
        <v>1</v>
      </c>
      <c r="AA1301" s="203">
        <v>5</v>
      </c>
      <c r="AB1301" s="203">
        <v>90</v>
      </c>
      <c r="AC1301" s="203">
        <v>0</v>
      </c>
    </row>
    <row r="1302" spans="17:29" x14ac:dyDescent="0.2">
      <c r="R1302" s="7">
        <v>10148</v>
      </c>
      <c r="S1302" s="7" t="s">
        <v>2688</v>
      </c>
      <c r="V1302" s="7">
        <v>95790000</v>
      </c>
      <c r="W1302" s="7" t="s">
        <v>5998</v>
      </c>
      <c r="X1302" s="203">
        <v>19</v>
      </c>
      <c r="Y1302" s="203">
        <v>65</v>
      </c>
      <c r="Z1302" s="203">
        <v>1</v>
      </c>
      <c r="AA1302" s="203">
        <v>5</v>
      </c>
      <c r="AB1302" s="203">
        <v>90</v>
      </c>
      <c r="AC1302" s="203">
        <v>0</v>
      </c>
    </row>
    <row r="1303" spans="17:29" x14ac:dyDescent="0.2">
      <c r="R1303" s="7">
        <v>11963</v>
      </c>
      <c r="S1303" s="7" t="s">
        <v>2689</v>
      </c>
      <c r="V1303" s="7">
        <v>95160000</v>
      </c>
      <c r="W1303" s="7" t="s">
        <v>5999</v>
      </c>
      <c r="X1303" s="203">
        <v>19</v>
      </c>
      <c r="Y1303" s="203">
        <v>65</v>
      </c>
      <c r="Z1303" s="203">
        <v>1</v>
      </c>
      <c r="AA1303" s="203">
        <v>5</v>
      </c>
      <c r="AB1303" s="203">
        <v>90</v>
      </c>
      <c r="AC1303" s="203">
        <v>0</v>
      </c>
    </row>
    <row r="1304" spans="17:29" x14ac:dyDescent="0.2">
      <c r="Q1304" s="7">
        <v>852</v>
      </c>
      <c r="R1304" s="7">
        <v>15283</v>
      </c>
      <c r="S1304" s="7" t="s">
        <v>2690</v>
      </c>
      <c r="V1304" s="7">
        <v>95250000</v>
      </c>
      <c r="W1304" s="7" t="s">
        <v>6000</v>
      </c>
      <c r="X1304" s="203">
        <v>19</v>
      </c>
      <c r="Y1304" s="203">
        <v>65</v>
      </c>
      <c r="Z1304" s="203">
        <v>1</v>
      </c>
      <c r="AA1304" s="203">
        <v>5</v>
      </c>
      <c r="AB1304" s="203">
        <v>90</v>
      </c>
      <c r="AC1304" s="203">
        <v>0</v>
      </c>
    </row>
    <row r="1305" spans="17:29" x14ac:dyDescent="0.2">
      <c r="R1305" s="7">
        <v>11967</v>
      </c>
      <c r="S1305" s="7" t="s">
        <v>1553</v>
      </c>
      <c r="V1305" s="7">
        <v>95602000</v>
      </c>
      <c r="W1305" s="7" t="s">
        <v>6001</v>
      </c>
      <c r="X1305" s="203">
        <v>19</v>
      </c>
      <c r="Y1305" s="203">
        <v>65</v>
      </c>
      <c r="Z1305" s="203">
        <v>1</v>
      </c>
      <c r="AA1305" s="203">
        <v>5</v>
      </c>
      <c r="AB1305" s="203">
        <v>90</v>
      </c>
      <c r="AC1305" s="203">
        <v>0</v>
      </c>
    </row>
    <row r="1306" spans="17:29" x14ac:dyDescent="0.2">
      <c r="R1306" s="7">
        <v>11927</v>
      </c>
      <c r="S1306" s="7" t="s">
        <v>1555</v>
      </c>
      <c r="V1306" s="7">
        <v>95325000</v>
      </c>
      <c r="W1306" s="7" t="s">
        <v>6002</v>
      </c>
      <c r="X1306" s="203">
        <v>19</v>
      </c>
      <c r="Y1306" s="203">
        <v>65</v>
      </c>
      <c r="Z1306" s="203">
        <v>1</v>
      </c>
      <c r="AA1306" s="203">
        <v>5</v>
      </c>
      <c r="AB1306" s="203">
        <v>90</v>
      </c>
      <c r="AC1306" s="203">
        <v>0</v>
      </c>
    </row>
    <row r="1307" spans="17:29" x14ac:dyDescent="0.2">
      <c r="R1307" s="7">
        <v>11930</v>
      </c>
      <c r="S1307" s="7" t="s">
        <v>860</v>
      </c>
      <c r="V1307" s="7">
        <v>95893200</v>
      </c>
      <c r="W1307" s="7" t="s">
        <v>6003</v>
      </c>
      <c r="X1307" s="203">
        <v>19</v>
      </c>
      <c r="Y1307" s="203">
        <v>65</v>
      </c>
      <c r="Z1307" s="203">
        <v>1</v>
      </c>
      <c r="AA1307" s="203">
        <v>5</v>
      </c>
      <c r="AB1307" s="203">
        <v>90</v>
      </c>
      <c r="AC1307" s="203">
        <v>0</v>
      </c>
    </row>
    <row r="1308" spans="17:29" x14ac:dyDescent="0.2">
      <c r="R1308" s="7">
        <v>11933</v>
      </c>
      <c r="S1308" s="7" t="s">
        <v>2934</v>
      </c>
      <c r="V1308" s="7">
        <v>95110000</v>
      </c>
      <c r="W1308" s="7" t="s">
        <v>6004</v>
      </c>
      <c r="X1308" s="203">
        <v>19</v>
      </c>
      <c r="Y1308" s="203">
        <v>65</v>
      </c>
      <c r="Z1308" s="203">
        <v>1</v>
      </c>
      <c r="AA1308" s="203">
        <v>5</v>
      </c>
      <c r="AB1308" s="203">
        <v>90</v>
      </c>
      <c r="AC1308" s="203">
        <v>0</v>
      </c>
    </row>
    <row r="1309" spans="17:29" x14ac:dyDescent="0.2">
      <c r="Q1309" s="7">
        <v>2578</v>
      </c>
      <c r="R1309" s="7">
        <v>11936</v>
      </c>
      <c r="S1309" s="7" t="s">
        <v>2935</v>
      </c>
      <c r="V1309" s="7">
        <v>95115000</v>
      </c>
      <c r="W1309" s="7" t="s">
        <v>6005</v>
      </c>
      <c r="X1309" s="203">
        <v>19</v>
      </c>
      <c r="Y1309" s="203">
        <v>65</v>
      </c>
      <c r="Z1309" s="203">
        <v>1</v>
      </c>
      <c r="AA1309" s="203">
        <v>5</v>
      </c>
      <c r="AB1309" s="203">
        <v>90</v>
      </c>
      <c r="AC1309" s="203">
        <v>0</v>
      </c>
    </row>
    <row r="1310" spans="17:29" x14ac:dyDescent="0.2">
      <c r="R1310" s="7">
        <v>11939</v>
      </c>
      <c r="S1310" s="7" t="s">
        <v>1556</v>
      </c>
      <c r="V1310" s="7">
        <v>95670000</v>
      </c>
      <c r="W1310" s="7" t="s">
        <v>6006</v>
      </c>
      <c r="X1310" s="203">
        <v>18</v>
      </c>
      <c r="Y1310" s="203">
        <v>65</v>
      </c>
      <c r="Z1310" s="203">
        <v>1</v>
      </c>
      <c r="AA1310" s="203">
        <v>5</v>
      </c>
      <c r="AB1310" s="203">
        <v>90</v>
      </c>
      <c r="AC1310" s="203">
        <v>0</v>
      </c>
    </row>
    <row r="1311" spans="17:29" x14ac:dyDescent="0.2">
      <c r="Q1311" s="7">
        <v>665</v>
      </c>
      <c r="R1311" s="7">
        <v>15199</v>
      </c>
      <c r="S1311" s="7" t="s">
        <v>2936</v>
      </c>
      <c r="V1311" s="7">
        <v>95270000</v>
      </c>
      <c r="W1311" s="7" t="s">
        <v>6007</v>
      </c>
      <c r="X1311" s="203">
        <v>19</v>
      </c>
      <c r="Y1311" s="203">
        <v>65</v>
      </c>
      <c r="Z1311" s="203">
        <v>1</v>
      </c>
      <c r="AA1311" s="203">
        <v>5</v>
      </c>
      <c r="AB1311" s="203">
        <v>90</v>
      </c>
      <c r="AC1311" s="203">
        <v>0</v>
      </c>
    </row>
    <row r="1312" spans="17:29" x14ac:dyDescent="0.2">
      <c r="Q1312" s="7">
        <v>2262</v>
      </c>
      <c r="R1312" s="7">
        <v>14514</v>
      </c>
      <c r="S1312" s="7" t="s">
        <v>2937</v>
      </c>
      <c r="V1312" s="7">
        <v>95480000</v>
      </c>
      <c r="W1312" s="7" t="s">
        <v>6008</v>
      </c>
      <c r="X1312" s="203">
        <v>19</v>
      </c>
      <c r="Y1312" s="203">
        <v>65</v>
      </c>
      <c r="Z1312" s="203">
        <v>1</v>
      </c>
      <c r="AA1312" s="203">
        <v>5</v>
      </c>
      <c r="AB1312" s="203">
        <v>90</v>
      </c>
      <c r="AC1312" s="203">
        <v>0</v>
      </c>
    </row>
    <row r="1313" spans="17:29" x14ac:dyDescent="0.2">
      <c r="Q1313" s="7">
        <v>1209</v>
      </c>
      <c r="R1313" s="7">
        <v>11941</v>
      </c>
      <c r="S1313" s="7" t="s">
        <v>2938</v>
      </c>
      <c r="V1313" s="7">
        <v>95420000</v>
      </c>
      <c r="W1313" s="7" t="s">
        <v>6009</v>
      </c>
      <c r="X1313" s="203">
        <v>19</v>
      </c>
      <c r="Y1313" s="203">
        <v>65</v>
      </c>
      <c r="Z1313" s="203">
        <v>1</v>
      </c>
      <c r="AA1313" s="203">
        <v>5</v>
      </c>
      <c r="AB1313" s="203">
        <v>90</v>
      </c>
      <c r="AC1313" s="203">
        <v>0</v>
      </c>
    </row>
    <row r="1314" spans="17:29" x14ac:dyDescent="0.2">
      <c r="Q1314" s="7">
        <v>867</v>
      </c>
      <c r="R1314" s="7">
        <v>15291</v>
      </c>
      <c r="S1314" s="7" t="s">
        <v>2939</v>
      </c>
      <c r="V1314" s="7">
        <v>95900000</v>
      </c>
      <c r="W1314" s="7" t="s">
        <v>6010</v>
      </c>
      <c r="X1314" s="203">
        <v>19</v>
      </c>
      <c r="Y1314" s="203">
        <v>65</v>
      </c>
      <c r="Z1314" s="203">
        <v>1</v>
      </c>
      <c r="AA1314" s="203">
        <v>5</v>
      </c>
      <c r="AB1314" s="203">
        <v>90</v>
      </c>
      <c r="AC1314" s="203">
        <v>0</v>
      </c>
    </row>
    <row r="1315" spans="17:29" x14ac:dyDescent="0.2">
      <c r="R1315" s="7">
        <v>13266</v>
      </c>
      <c r="S1315" s="7" t="s">
        <v>1557</v>
      </c>
      <c r="V1315" s="7">
        <v>95920000</v>
      </c>
      <c r="W1315" s="7" t="s">
        <v>6011</v>
      </c>
      <c r="X1315" s="203">
        <v>19</v>
      </c>
      <c r="Y1315" s="203">
        <v>65</v>
      </c>
      <c r="Z1315" s="203">
        <v>1</v>
      </c>
      <c r="AA1315" s="203">
        <v>5</v>
      </c>
      <c r="AB1315" s="203">
        <v>90</v>
      </c>
      <c r="AC1315" s="203">
        <v>0</v>
      </c>
    </row>
    <row r="1316" spans="17:29" x14ac:dyDescent="0.2">
      <c r="R1316" s="7">
        <v>11942</v>
      </c>
      <c r="S1316" s="7" t="s">
        <v>1558</v>
      </c>
      <c r="V1316" s="7">
        <v>95502000</v>
      </c>
      <c r="W1316" s="7" t="s">
        <v>6012</v>
      </c>
      <c r="X1316" s="203">
        <v>19</v>
      </c>
      <c r="Y1316" s="203">
        <v>65</v>
      </c>
      <c r="Z1316" s="203">
        <v>1</v>
      </c>
      <c r="AA1316" s="203">
        <v>5</v>
      </c>
      <c r="AB1316" s="203">
        <v>90</v>
      </c>
      <c r="AC1316" s="203">
        <v>0</v>
      </c>
    </row>
    <row r="1317" spans="17:29" x14ac:dyDescent="0.2">
      <c r="Q1317" s="7">
        <v>782</v>
      </c>
      <c r="R1317" s="7">
        <v>15270</v>
      </c>
      <c r="S1317" s="7" t="s">
        <v>2940</v>
      </c>
      <c r="V1317" s="7">
        <v>95540000</v>
      </c>
      <c r="W1317" s="7" t="s">
        <v>6013</v>
      </c>
      <c r="X1317" s="203">
        <v>19</v>
      </c>
      <c r="Y1317" s="203">
        <v>65</v>
      </c>
      <c r="Z1317" s="203">
        <v>1</v>
      </c>
      <c r="AA1317" s="203">
        <v>5</v>
      </c>
      <c r="AB1317" s="203">
        <v>90</v>
      </c>
      <c r="AC1317" s="203">
        <v>0</v>
      </c>
    </row>
    <row r="1318" spans="17:29" x14ac:dyDescent="0.2">
      <c r="R1318" s="7">
        <v>11972</v>
      </c>
      <c r="S1318" s="7" t="s">
        <v>1559</v>
      </c>
      <c r="V1318" s="7">
        <v>95510000</v>
      </c>
      <c r="W1318" s="7" t="s">
        <v>5509</v>
      </c>
      <c r="X1318" s="203">
        <v>19</v>
      </c>
      <c r="Y1318" s="203">
        <v>65</v>
      </c>
      <c r="Z1318" s="203">
        <v>1</v>
      </c>
      <c r="AA1318" s="203">
        <v>5</v>
      </c>
      <c r="AB1318" s="203">
        <v>90</v>
      </c>
      <c r="AC1318" s="203">
        <v>0</v>
      </c>
    </row>
    <row r="1319" spans="17:29" x14ac:dyDescent="0.2">
      <c r="Q1319" s="7">
        <v>6117</v>
      </c>
      <c r="R1319" s="7">
        <v>14133</v>
      </c>
      <c r="S1319" s="7" t="s">
        <v>2941</v>
      </c>
      <c r="V1319" s="7">
        <v>95512000</v>
      </c>
      <c r="W1319" s="7" t="s">
        <v>6014</v>
      </c>
      <c r="X1319" s="203">
        <v>19</v>
      </c>
      <c r="Y1319" s="203">
        <v>65</v>
      </c>
      <c r="Z1319" s="203">
        <v>1</v>
      </c>
      <c r="AA1319" s="203">
        <v>5</v>
      </c>
      <c r="AB1319" s="203">
        <v>90</v>
      </c>
      <c r="AC1319" s="203">
        <v>0</v>
      </c>
    </row>
    <row r="1320" spans="17:29" x14ac:dyDescent="0.2">
      <c r="Q1320" s="7">
        <v>6624</v>
      </c>
      <c r="R1320" s="7">
        <v>11959</v>
      </c>
      <c r="S1320" s="7" t="s">
        <v>2943</v>
      </c>
      <c r="V1320" s="7">
        <v>95430000</v>
      </c>
      <c r="W1320" s="7" t="s">
        <v>6015</v>
      </c>
      <c r="X1320" s="203">
        <v>19</v>
      </c>
      <c r="Y1320" s="203">
        <v>65</v>
      </c>
      <c r="Z1320" s="203">
        <v>1</v>
      </c>
      <c r="AA1320" s="203">
        <v>5</v>
      </c>
      <c r="AB1320" s="203">
        <v>90</v>
      </c>
      <c r="AC1320" s="203">
        <v>0</v>
      </c>
    </row>
    <row r="1321" spans="17:29" x14ac:dyDescent="0.2">
      <c r="R1321" s="7">
        <v>16451</v>
      </c>
      <c r="S1321" s="7" t="s">
        <v>4788</v>
      </c>
      <c r="V1321" s="7">
        <v>95460000</v>
      </c>
      <c r="W1321" s="7" t="s">
        <v>6016</v>
      </c>
      <c r="X1321" s="203">
        <v>19</v>
      </c>
      <c r="Y1321" s="203">
        <v>65</v>
      </c>
      <c r="Z1321" s="203">
        <v>1</v>
      </c>
      <c r="AA1321" s="203">
        <v>5</v>
      </c>
      <c r="AB1321" s="203">
        <v>90</v>
      </c>
      <c r="AC1321" s="203">
        <v>0</v>
      </c>
    </row>
    <row r="1322" spans="17:29" x14ac:dyDescent="0.2">
      <c r="Q1322" s="7">
        <v>2901</v>
      </c>
      <c r="R1322" s="7">
        <v>12071</v>
      </c>
      <c r="S1322" s="7" t="s">
        <v>981</v>
      </c>
      <c r="V1322" s="7">
        <v>95380000</v>
      </c>
      <c r="W1322" s="7" t="s">
        <v>6017</v>
      </c>
      <c r="X1322" s="203">
        <v>19</v>
      </c>
      <c r="Y1322" s="203">
        <v>65</v>
      </c>
      <c r="Z1322" s="203">
        <v>1</v>
      </c>
      <c r="AA1322" s="203">
        <v>5</v>
      </c>
      <c r="AB1322" s="203">
        <v>90</v>
      </c>
      <c r="AC1322" s="203">
        <v>0</v>
      </c>
    </row>
    <row r="1323" spans="17:29" x14ac:dyDescent="0.2">
      <c r="R1323" s="7">
        <v>12095</v>
      </c>
      <c r="S1323" s="7" t="s">
        <v>2886</v>
      </c>
      <c r="V1323" s="7">
        <v>95940000</v>
      </c>
      <c r="W1323" s="7" t="s">
        <v>6018</v>
      </c>
      <c r="X1323" s="203">
        <v>19</v>
      </c>
      <c r="Y1323" s="203">
        <v>65</v>
      </c>
      <c r="Z1323" s="203">
        <v>1</v>
      </c>
      <c r="AA1323" s="203">
        <v>5</v>
      </c>
      <c r="AB1323" s="203">
        <v>90</v>
      </c>
      <c r="AC1323" s="203">
        <v>0</v>
      </c>
    </row>
    <row r="1324" spans="17:29" x14ac:dyDescent="0.2">
      <c r="R1324" s="7">
        <v>11033</v>
      </c>
      <c r="S1324" s="7" t="s">
        <v>1819</v>
      </c>
      <c r="V1324" s="7">
        <v>71121000</v>
      </c>
      <c r="W1324" s="7" t="s">
        <v>6019</v>
      </c>
      <c r="X1324" s="203">
        <v>18</v>
      </c>
      <c r="Y1324" s="203">
        <v>65</v>
      </c>
      <c r="Z1324" s="203">
        <v>1</v>
      </c>
      <c r="AA1324" s="203">
        <v>5</v>
      </c>
      <c r="AB1324" s="203">
        <v>90</v>
      </c>
      <c r="AC1324" s="203">
        <v>0</v>
      </c>
    </row>
    <row r="1325" spans="17:29" x14ac:dyDescent="0.2">
      <c r="R1325" s="7">
        <v>16389</v>
      </c>
      <c r="S1325" s="7" t="s">
        <v>4789</v>
      </c>
      <c r="V1325" s="7">
        <v>71130000</v>
      </c>
      <c r="W1325" s="7" t="s">
        <v>152</v>
      </c>
      <c r="X1325" s="203">
        <v>18</v>
      </c>
      <c r="Y1325" s="203">
        <v>65</v>
      </c>
      <c r="Z1325" s="203">
        <v>1</v>
      </c>
      <c r="AA1325" s="203">
        <v>5</v>
      </c>
      <c r="AB1325" s="203">
        <v>90</v>
      </c>
      <c r="AC1325" s="203">
        <v>0</v>
      </c>
    </row>
    <row r="1326" spans="17:29" x14ac:dyDescent="0.2">
      <c r="Q1326" s="7">
        <v>1208</v>
      </c>
      <c r="R1326" s="7">
        <v>12032</v>
      </c>
      <c r="S1326" s="7" t="s">
        <v>2811</v>
      </c>
      <c r="V1326" s="7">
        <v>73070000</v>
      </c>
      <c r="W1326" s="7" t="s">
        <v>5510</v>
      </c>
      <c r="X1326" s="203">
        <v>19</v>
      </c>
      <c r="Y1326" s="203">
        <v>65</v>
      </c>
      <c r="Z1326" s="203">
        <v>1</v>
      </c>
      <c r="AA1326" s="203">
        <v>5</v>
      </c>
      <c r="AB1326" s="203">
        <v>0</v>
      </c>
      <c r="AC1326" s="203">
        <v>0</v>
      </c>
    </row>
    <row r="1327" spans="17:29" x14ac:dyDescent="0.2">
      <c r="R1327" s="7">
        <v>12045</v>
      </c>
      <c r="S1327" s="7" t="s">
        <v>1537</v>
      </c>
      <c r="V1327" s="7">
        <v>77830000</v>
      </c>
      <c r="W1327" s="7" t="s">
        <v>5511</v>
      </c>
      <c r="X1327" s="203">
        <v>19</v>
      </c>
      <c r="Y1327" s="203">
        <v>65</v>
      </c>
      <c r="Z1327" s="203">
        <v>1</v>
      </c>
      <c r="AA1327" s="203">
        <v>5</v>
      </c>
      <c r="AB1327" s="203">
        <v>0</v>
      </c>
      <c r="AC1327" s="203">
        <v>0</v>
      </c>
    </row>
    <row r="1328" spans="17:29" x14ac:dyDescent="0.2">
      <c r="R1328" s="7">
        <v>16555</v>
      </c>
      <c r="S1328" s="7" t="s">
        <v>4790</v>
      </c>
      <c r="V1328" s="7">
        <v>73651000</v>
      </c>
      <c r="W1328" s="7" t="s">
        <v>5512</v>
      </c>
      <c r="X1328" s="203">
        <v>18</v>
      </c>
      <c r="Y1328" s="203">
        <v>65</v>
      </c>
      <c r="Z1328" s="203">
        <v>1</v>
      </c>
      <c r="AA1328" s="203">
        <v>5</v>
      </c>
      <c r="AB1328" s="203">
        <v>0</v>
      </c>
      <c r="AC1328" s="203">
        <v>0</v>
      </c>
    </row>
    <row r="1329" spans="17:29" x14ac:dyDescent="0.2">
      <c r="R1329" s="7">
        <v>11957</v>
      </c>
      <c r="S1329" s="7" t="s">
        <v>1554</v>
      </c>
      <c r="V1329" s="7">
        <v>73651001</v>
      </c>
      <c r="W1329" s="7" t="s">
        <v>6020</v>
      </c>
      <c r="X1329" s="203">
        <v>18</v>
      </c>
      <c r="Y1329" s="203">
        <v>65</v>
      </c>
      <c r="Z1329" s="203">
        <v>1</v>
      </c>
      <c r="AA1329" s="203">
        <v>5</v>
      </c>
      <c r="AB1329" s="203">
        <v>0</v>
      </c>
      <c r="AC1329" s="203">
        <v>0</v>
      </c>
    </row>
    <row r="1330" spans="17:29" x14ac:dyDescent="0.2">
      <c r="Q1330" s="7">
        <v>578</v>
      </c>
      <c r="R1330" s="7">
        <v>15151</v>
      </c>
      <c r="S1330" s="7" t="s">
        <v>2932</v>
      </c>
      <c r="V1330" s="7">
        <v>73651002</v>
      </c>
      <c r="W1330" s="7" t="s">
        <v>6021</v>
      </c>
      <c r="X1330" s="203">
        <v>18</v>
      </c>
      <c r="Y1330" s="203">
        <v>65</v>
      </c>
      <c r="Z1330" s="203">
        <v>1</v>
      </c>
      <c r="AA1330" s="203">
        <v>5</v>
      </c>
      <c r="AB1330" s="203">
        <v>0</v>
      </c>
      <c r="AC1330" s="203">
        <v>0</v>
      </c>
    </row>
    <row r="1331" spans="17:29" x14ac:dyDescent="0.2">
      <c r="Q1331" s="7">
        <v>2547</v>
      </c>
      <c r="R1331" s="7">
        <v>11923</v>
      </c>
      <c r="S1331" s="7" t="s">
        <v>2933</v>
      </c>
      <c r="V1331" s="7">
        <v>73651003</v>
      </c>
      <c r="W1331" s="7" t="s">
        <v>6022</v>
      </c>
      <c r="X1331" s="203">
        <v>18</v>
      </c>
      <c r="Y1331" s="203">
        <v>65</v>
      </c>
      <c r="Z1331" s="203">
        <v>1</v>
      </c>
      <c r="AA1331" s="203">
        <v>5</v>
      </c>
      <c r="AB1331" s="203">
        <v>0</v>
      </c>
      <c r="AC1331" s="203">
        <v>0</v>
      </c>
    </row>
    <row r="1332" spans="17:29" x14ac:dyDescent="0.2">
      <c r="Q1332" s="7">
        <v>4656</v>
      </c>
      <c r="R1332" s="7">
        <v>15400</v>
      </c>
      <c r="S1332" s="7" t="s">
        <v>2942</v>
      </c>
      <c r="V1332" s="7">
        <v>73651004</v>
      </c>
      <c r="W1332" s="7" t="s">
        <v>6023</v>
      </c>
      <c r="X1332" s="203">
        <v>18</v>
      </c>
      <c r="Y1332" s="203">
        <v>65</v>
      </c>
      <c r="Z1332" s="203">
        <v>1</v>
      </c>
      <c r="AA1332" s="203">
        <v>5</v>
      </c>
      <c r="AB1332" s="203">
        <v>0</v>
      </c>
      <c r="AC1332" s="203">
        <v>0</v>
      </c>
    </row>
    <row r="1333" spans="17:29" x14ac:dyDescent="0.2">
      <c r="Q1333" s="7">
        <v>579</v>
      </c>
      <c r="R1333" s="7">
        <v>15152</v>
      </c>
      <c r="S1333" s="7" t="s">
        <v>2944</v>
      </c>
      <c r="V1333" s="7">
        <v>94740000</v>
      </c>
      <c r="W1333" s="7" t="s">
        <v>6024</v>
      </c>
      <c r="X1333" s="203">
        <v>18</v>
      </c>
      <c r="Y1333" s="203">
        <v>65</v>
      </c>
      <c r="Z1333" s="203">
        <v>1</v>
      </c>
      <c r="AA1333" s="203">
        <v>5</v>
      </c>
      <c r="AB1333" s="203">
        <v>0</v>
      </c>
      <c r="AC1333" s="203">
        <v>0</v>
      </c>
    </row>
    <row r="1334" spans="17:29" x14ac:dyDescent="0.2">
      <c r="Q1334" s="7">
        <v>4099</v>
      </c>
      <c r="R1334" s="7">
        <v>12000</v>
      </c>
      <c r="S1334" s="7" t="s">
        <v>2945</v>
      </c>
      <c r="V1334" s="7">
        <v>60140000</v>
      </c>
      <c r="W1334" s="7" t="s">
        <v>6025</v>
      </c>
      <c r="X1334" s="203">
        <v>19</v>
      </c>
      <c r="Y1334" s="203">
        <v>65</v>
      </c>
      <c r="Z1334" s="203">
        <v>1</v>
      </c>
      <c r="AA1334" s="203">
        <v>5</v>
      </c>
      <c r="AB1334" s="203">
        <v>0</v>
      </c>
      <c r="AC1334" s="203">
        <v>0</v>
      </c>
    </row>
    <row r="1335" spans="17:29" x14ac:dyDescent="0.2">
      <c r="Q1335" s="7">
        <v>220</v>
      </c>
      <c r="R1335" s="7">
        <v>12001</v>
      </c>
      <c r="S1335" s="7" t="s">
        <v>2947</v>
      </c>
      <c r="V1335" s="7">
        <v>73140000</v>
      </c>
      <c r="W1335" s="7" t="s">
        <v>4329</v>
      </c>
      <c r="X1335" s="203">
        <v>18</v>
      </c>
      <c r="Y1335" s="203">
        <v>65</v>
      </c>
      <c r="Z1335" s="203">
        <v>1</v>
      </c>
      <c r="AA1335" s="203">
        <v>5</v>
      </c>
      <c r="AB1335" s="203">
        <v>90</v>
      </c>
      <c r="AC1335" s="203">
        <v>0</v>
      </c>
    </row>
    <row r="1336" spans="17:29" x14ac:dyDescent="0.2">
      <c r="Q1336" s="7">
        <v>736</v>
      </c>
      <c r="R1336" s="7">
        <v>15242</v>
      </c>
      <c r="S1336" s="7" t="s">
        <v>1401</v>
      </c>
      <c r="V1336" s="7">
        <v>73170000</v>
      </c>
      <c r="W1336" s="7" t="s">
        <v>4330</v>
      </c>
      <c r="X1336" s="203">
        <v>18</v>
      </c>
      <c r="Y1336" s="203">
        <v>65</v>
      </c>
      <c r="Z1336" s="203">
        <v>1</v>
      </c>
      <c r="AA1336" s="203">
        <v>5</v>
      </c>
      <c r="AB1336" s="203">
        <v>90</v>
      </c>
      <c r="AC1336" s="203">
        <v>0</v>
      </c>
    </row>
    <row r="1337" spans="17:29" x14ac:dyDescent="0.2">
      <c r="R1337" s="7">
        <v>12005</v>
      </c>
      <c r="S1337" s="7" t="s">
        <v>1560</v>
      </c>
      <c r="V1337" s="7">
        <v>85071000</v>
      </c>
      <c r="W1337" s="7" t="s">
        <v>6026</v>
      </c>
      <c r="X1337" s="203">
        <v>18</v>
      </c>
      <c r="Y1337" s="203">
        <v>65</v>
      </c>
      <c r="Z1337" s="203">
        <v>1</v>
      </c>
      <c r="AA1337" s="203">
        <v>5</v>
      </c>
      <c r="AB1337" s="203">
        <v>90</v>
      </c>
      <c r="AC1337" s="203">
        <v>0</v>
      </c>
    </row>
    <row r="1338" spans="17:29" x14ac:dyDescent="0.2">
      <c r="R1338" s="7">
        <v>10784</v>
      </c>
      <c r="S1338" s="7" t="s">
        <v>1402</v>
      </c>
      <c r="V1338" s="7">
        <v>85070000</v>
      </c>
      <c r="W1338" s="7" t="s">
        <v>153</v>
      </c>
      <c r="X1338" s="203">
        <v>18</v>
      </c>
      <c r="Y1338" s="203">
        <v>65</v>
      </c>
      <c r="Z1338" s="203">
        <v>1</v>
      </c>
      <c r="AA1338" s="203">
        <v>5</v>
      </c>
      <c r="AB1338" s="203">
        <v>90</v>
      </c>
      <c r="AC1338" s="203">
        <v>0</v>
      </c>
    </row>
    <row r="1339" spans="17:29" x14ac:dyDescent="0.2">
      <c r="Q1339" s="7">
        <v>2971</v>
      </c>
      <c r="R1339" s="7">
        <v>12020</v>
      </c>
      <c r="S1339" s="7" t="s">
        <v>1403</v>
      </c>
      <c r="V1339" s="7">
        <v>74150000</v>
      </c>
      <c r="W1339" s="7" t="s">
        <v>154</v>
      </c>
      <c r="X1339" s="203">
        <v>18</v>
      </c>
      <c r="Y1339" s="203">
        <v>65</v>
      </c>
      <c r="Z1339" s="203">
        <v>1</v>
      </c>
      <c r="AA1339" s="203">
        <v>5</v>
      </c>
      <c r="AB1339" s="203">
        <v>90</v>
      </c>
      <c r="AC1339" s="203">
        <v>0</v>
      </c>
    </row>
    <row r="1340" spans="17:29" x14ac:dyDescent="0.2">
      <c r="Q1340" s="7">
        <v>4197</v>
      </c>
      <c r="R1340" s="7">
        <v>11996</v>
      </c>
      <c r="S1340" s="7" t="s">
        <v>1404</v>
      </c>
      <c r="V1340" s="7">
        <v>75500000</v>
      </c>
      <c r="W1340" s="7" t="s">
        <v>155</v>
      </c>
      <c r="X1340" s="203">
        <v>18</v>
      </c>
      <c r="Y1340" s="203">
        <v>65</v>
      </c>
      <c r="Z1340" s="203">
        <v>1</v>
      </c>
      <c r="AA1340" s="203">
        <v>5</v>
      </c>
      <c r="AB1340" s="203">
        <v>90</v>
      </c>
      <c r="AC1340" s="203">
        <v>0</v>
      </c>
    </row>
    <row r="1341" spans="17:29" x14ac:dyDescent="0.2">
      <c r="Q1341" s="7">
        <v>2520</v>
      </c>
      <c r="R1341" s="7">
        <v>13729</v>
      </c>
      <c r="S1341" s="7" t="s">
        <v>1405</v>
      </c>
      <c r="V1341" s="7">
        <v>57550000</v>
      </c>
      <c r="W1341" s="7" t="s">
        <v>156</v>
      </c>
      <c r="X1341" s="203">
        <v>18</v>
      </c>
      <c r="Y1341" s="203">
        <v>65</v>
      </c>
      <c r="Z1341" s="203">
        <v>1</v>
      </c>
      <c r="AA1341" s="203">
        <v>5</v>
      </c>
      <c r="AB1341" s="203">
        <v>90</v>
      </c>
      <c r="AC1341" s="203">
        <v>0</v>
      </c>
    </row>
    <row r="1342" spans="17:29" x14ac:dyDescent="0.2">
      <c r="R1342" s="7">
        <v>12013</v>
      </c>
      <c r="S1342" s="7" t="s">
        <v>1562</v>
      </c>
      <c r="V1342" s="7">
        <v>86670000</v>
      </c>
      <c r="W1342" s="7" t="s">
        <v>4331</v>
      </c>
      <c r="X1342" s="203">
        <v>18</v>
      </c>
      <c r="Y1342" s="203">
        <v>65</v>
      </c>
      <c r="Z1342" s="203">
        <v>1</v>
      </c>
      <c r="AA1342" s="203">
        <v>5</v>
      </c>
      <c r="AB1342" s="203">
        <v>90</v>
      </c>
      <c r="AC1342" s="203">
        <v>0</v>
      </c>
    </row>
    <row r="1343" spans="17:29" x14ac:dyDescent="0.2">
      <c r="R1343" s="7">
        <v>12014</v>
      </c>
      <c r="S1343" s="7" t="s">
        <v>1563</v>
      </c>
      <c r="V1343" s="7">
        <v>86541000</v>
      </c>
      <c r="W1343" s="7" t="s">
        <v>5513</v>
      </c>
      <c r="X1343" s="203">
        <v>18</v>
      </c>
      <c r="Y1343" s="203">
        <v>65</v>
      </c>
      <c r="Z1343" s="203">
        <v>1</v>
      </c>
      <c r="AA1343" s="203">
        <v>5</v>
      </c>
      <c r="AB1343" s="203">
        <v>0</v>
      </c>
      <c r="AC1343" s="203">
        <v>0</v>
      </c>
    </row>
    <row r="1344" spans="17:29" x14ac:dyDescent="0.2">
      <c r="Q1344" s="7">
        <v>1005</v>
      </c>
      <c r="R1344" s="7">
        <v>15547</v>
      </c>
      <c r="S1344" s="7" t="s">
        <v>1407</v>
      </c>
      <c r="V1344" s="7">
        <v>86542000</v>
      </c>
      <c r="W1344" s="7" t="s">
        <v>6027</v>
      </c>
      <c r="X1344" s="203">
        <v>18</v>
      </c>
      <c r="Y1344" s="203">
        <v>65</v>
      </c>
      <c r="Z1344" s="203">
        <v>1</v>
      </c>
      <c r="AA1344" s="203">
        <v>5</v>
      </c>
      <c r="AB1344" s="203">
        <v>90</v>
      </c>
      <c r="AC1344" s="203">
        <v>0</v>
      </c>
    </row>
    <row r="1345" spans="17:29" x14ac:dyDescent="0.2">
      <c r="Q1345" s="7">
        <v>406</v>
      </c>
      <c r="R1345" s="7">
        <v>15063</v>
      </c>
      <c r="S1345" s="7" t="s">
        <v>1408</v>
      </c>
      <c r="V1345" s="7">
        <v>86152000</v>
      </c>
      <c r="W1345" s="7" t="s">
        <v>6028</v>
      </c>
      <c r="X1345" s="203">
        <v>18</v>
      </c>
      <c r="Y1345" s="203">
        <v>65</v>
      </c>
      <c r="Z1345" s="203">
        <v>1</v>
      </c>
      <c r="AA1345" s="203">
        <v>5</v>
      </c>
      <c r="AB1345" s="203">
        <v>90</v>
      </c>
      <c r="AC1345" s="203">
        <v>0</v>
      </c>
    </row>
    <row r="1346" spans="17:29" x14ac:dyDescent="0.2">
      <c r="R1346" s="7">
        <v>11981</v>
      </c>
      <c r="S1346" s="7" t="s">
        <v>1409</v>
      </c>
      <c r="V1346" s="7">
        <v>86791000</v>
      </c>
      <c r="W1346" s="7" t="s">
        <v>5514</v>
      </c>
      <c r="X1346" s="203">
        <v>18</v>
      </c>
      <c r="Y1346" s="203">
        <v>65</v>
      </c>
      <c r="Z1346" s="203">
        <v>1</v>
      </c>
      <c r="AA1346" s="203">
        <v>5</v>
      </c>
      <c r="AB1346" s="203">
        <v>0</v>
      </c>
      <c r="AC1346" s="203">
        <v>0</v>
      </c>
    </row>
    <row r="1347" spans="17:29" x14ac:dyDescent="0.2">
      <c r="Q1347" s="7">
        <v>783</v>
      </c>
      <c r="R1347" s="7">
        <v>15271</v>
      </c>
      <c r="S1347" s="7" t="s">
        <v>1410</v>
      </c>
      <c r="V1347" s="7">
        <v>66305000</v>
      </c>
      <c r="W1347" s="7" t="s">
        <v>2551</v>
      </c>
      <c r="X1347" s="203">
        <v>18</v>
      </c>
      <c r="Y1347" s="203">
        <v>65</v>
      </c>
      <c r="Z1347" s="203">
        <v>1</v>
      </c>
      <c r="AA1347" s="203">
        <v>5</v>
      </c>
      <c r="AB1347" s="203">
        <v>90</v>
      </c>
      <c r="AC1347" s="203">
        <v>0</v>
      </c>
    </row>
    <row r="1348" spans="17:29" x14ac:dyDescent="0.2">
      <c r="R1348" s="7">
        <v>16268</v>
      </c>
      <c r="S1348" s="7" t="s">
        <v>4791</v>
      </c>
      <c r="V1348" s="7">
        <v>66307000</v>
      </c>
      <c r="W1348" s="7" t="s">
        <v>5515</v>
      </c>
      <c r="X1348" s="203">
        <v>18</v>
      </c>
      <c r="Y1348" s="203">
        <v>65</v>
      </c>
      <c r="Z1348" s="203">
        <v>1</v>
      </c>
      <c r="AA1348" s="203">
        <v>5</v>
      </c>
      <c r="AB1348" s="203">
        <v>90</v>
      </c>
      <c r="AC1348" s="203">
        <v>0</v>
      </c>
    </row>
    <row r="1349" spans="17:29" x14ac:dyDescent="0.2">
      <c r="Q1349" s="7">
        <v>2491</v>
      </c>
      <c r="R1349" s="7">
        <v>11985</v>
      </c>
      <c r="S1349" s="7" t="s">
        <v>1411</v>
      </c>
      <c r="V1349" s="7">
        <v>66309000</v>
      </c>
      <c r="W1349" s="7" t="s">
        <v>6029</v>
      </c>
      <c r="X1349" s="203">
        <v>18</v>
      </c>
      <c r="Y1349" s="203">
        <v>65</v>
      </c>
      <c r="Z1349" s="203">
        <v>1</v>
      </c>
      <c r="AA1349" s="203">
        <v>5</v>
      </c>
      <c r="AB1349" s="203">
        <v>90</v>
      </c>
      <c r="AC1349" s="203">
        <v>0</v>
      </c>
    </row>
    <row r="1350" spans="17:29" x14ac:dyDescent="0.2">
      <c r="R1350" s="7">
        <v>11987</v>
      </c>
      <c r="S1350" s="7" t="s">
        <v>1565</v>
      </c>
      <c r="V1350" s="7">
        <v>66775000</v>
      </c>
      <c r="W1350" s="7" t="s">
        <v>2552</v>
      </c>
      <c r="X1350" s="203">
        <v>18</v>
      </c>
      <c r="Y1350" s="203">
        <v>65</v>
      </c>
      <c r="Z1350" s="203">
        <v>1</v>
      </c>
      <c r="AA1350" s="203">
        <v>5</v>
      </c>
      <c r="AB1350" s="203">
        <v>90</v>
      </c>
      <c r="AC1350" s="203">
        <v>0</v>
      </c>
    </row>
    <row r="1351" spans="17:29" x14ac:dyDescent="0.2">
      <c r="Q1351" s="7">
        <v>4486</v>
      </c>
      <c r="R1351" s="7">
        <v>15446</v>
      </c>
      <c r="S1351" s="7" t="s">
        <v>2720</v>
      </c>
      <c r="V1351" s="7">
        <v>66080000</v>
      </c>
      <c r="W1351" s="7" t="s">
        <v>3694</v>
      </c>
      <c r="X1351" s="203">
        <v>18</v>
      </c>
      <c r="Y1351" s="203">
        <v>65</v>
      </c>
      <c r="Z1351" s="203">
        <v>1</v>
      </c>
      <c r="AA1351" s="203">
        <v>5</v>
      </c>
      <c r="AB1351" s="203">
        <v>90</v>
      </c>
      <c r="AC1351" s="203">
        <v>0</v>
      </c>
    </row>
    <row r="1352" spans="17:29" x14ac:dyDescent="0.2">
      <c r="R1352" s="7">
        <v>16371</v>
      </c>
      <c r="S1352" s="7" t="s">
        <v>4792</v>
      </c>
      <c r="V1352" s="7">
        <v>71350000</v>
      </c>
      <c r="W1352" s="7" t="s">
        <v>4332</v>
      </c>
      <c r="X1352" s="203">
        <v>18</v>
      </c>
      <c r="Y1352" s="203">
        <v>65</v>
      </c>
      <c r="Z1352" s="203">
        <v>1</v>
      </c>
      <c r="AA1352" s="203">
        <v>5</v>
      </c>
      <c r="AB1352" s="203">
        <v>90</v>
      </c>
      <c r="AC1352" s="203">
        <v>0</v>
      </c>
    </row>
    <row r="1353" spans="17:29" x14ac:dyDescent="0.2">
      <c r="Q1353" s="7">
        <v>4100</v>
      </c>
      <c r="R1353" s="7">
        <v>14375</v>
      </c>
      <c r="S1353" s="7" t="s">
        <v>2721</v>
      </c>
      <c r="V1353" s="7">
        <v>66690000</v>
      </c>
      <c r="W1353" s="7" t="s">
        <v>3695</v>
      </c>
      <c r="X1353" s="203">
        <v>18</v>
      </c>
      <c r="Y1353" s="203">
        <v>65</v>
      </c>
      <c r="Z1353" s="203">
        <v>1</v>
      </c>
      <c r="AA1353" s="203">
        <v>5</v>
      </c>
      <c r="AB1353" s="203">
        <v>90</v>
      </c>
      <c r="AC1353" s="203">
        <v>0</v>
      </c>
    </row>
    <row r="1354" spans="17:29" x14ac:dyDescent="0.2">
      <c r="Q1354" s="7">
        <v>4</v>
      </c>
      <c r="R1354" s="7">
        <v>11992</v>
      </c>
      <c r="S1354" s="7" t="s">
        <v>2722</v>
      </c>
      <c r="V1354" s="7">
        <v>66460000</v>
      </c>
      <c r="W1354" s="7" t="s">
        <v>3696</v>
      </c>
      <c r="X1354" s="203">
        <v>18</v>
      </c>
      <c r="Y1354" s="203">
        <v>65</v>
      </c>
      <c r="Z1354" s="203">
        <v>1</v>
      </c>
      <c r="AA1354" s="203">
        <v>5</v>
      </c>
      <c r="AB1354" s="203">
        <v>90</v>
      </c>
      <c r="AC1354" s="203">
        <v>0</v>
      </c>
    </row>
    <row r="1355" spans="17:29" x14ac:dyDescent="0.2">
      <c r="R1355" s="7">
        <v>11994</v>
      </c>
      <c r="S1355" s="7" t="s">
        <v>1566</v>
      </c>
      <c r="V1355" s="7">
        <v>71180000</v>
      </c>
      <c r="W1355" s="7" t="s">
        <v>3696</v>
      </c>
      <c r="X1355" s="203">
        <v>18</v>
      </c>
      <c r="Y1355" s="203">
        <v>65</v>
      </c>
      <c r="Z1355" s="203">
        <v>1</v>
      </c>
      <c r="AA1355" s="203">
        <v>5</v>
      </c>
      <c r="AB1355" s="203">
        <v>90</v>
      </c>
      <c r="AC1355" s="203">
        <v>0</v>
      </c>
    </row>
    <row r="1356" spans="17:29" x14ac:dyDescent="0.2">
      <c r="Q1356" s="7">
        <v>2121</v>
      </c>
      <c r="R1356" s="7">
        <v>14362</v>
      </c>
      <c r="S1356" s="7" t="s">
        <v>2727</v>
      </c>
      <c r="V1356" s="7">
        <v>66450000</v>
      </c>
      <c r="W1356" s="7" t="s">
        <v>3697</v>
      </c>
      <c r="X1356" s="203">
        <v>18</v>
      </c>
      <c r="Y1356" s="203">
        <v>65</v>
      </c>
      <c r="Z1356" s="203">
        <v>1</v>
      </c>
      <c r="AA1356" s="203">
        <v>5</v>
      </c>
      <c r="AB1356" s="203">
        <v>90</v>
      </c>
      <c r="AC1356" s="203">
        <v>0</v>
      </c>
    </row>
    <row r="1357" spans="17:29" x14ac:dyDescent="0.2">
      <c r="R1357" s="7">
        <v>13260</v>
      </c>
      <c r="S1357" s="7" t="s">
        <v>2729</v>
      </c>
      <c r="V1357" s="7">
        <v>93360000</v>
      </c>
      <c r="W1357" s="7" t="s">
        <v>5516</v>
      </c>
      <c r="X1357" s="203">
        <v>19</v>
      </c>
      <c r="Y1357" s="203">
        <v>65</v>
      </c>
      <c r="Z1357" s="203">
        <v>1</v>
      </c>
      <c r="AA1357" s="203">
        <v>5</v>
      </c>
      <c r="AB1357" s="203">
        <v>0</v>
      </c>
      <c r="AC1357" s="203">
        <v>0</v>
      </c>
    </row>
    <row r="1358" spans="17:29" x14ac:dyDescent="0.2">
      <c r="Q1358" s="7">
        <v>6809</v>
      </c>
      <c r="R1358" s="7">
        <v>16120</v>
      </c>
      <c r="S1358" s="7" t="s">
        <v>2723</v>
      </c>
      <c r="V1358" s="7">
        <v>74500000</v>
      </c>
      <c r="W1358" s="7" t="s">
        <v>4605</v>
      </c>
      <c r="X1358" s="203">
        <v>18</v>
      </c>
      <c r="Y1358" s="203">
        <v>65</v>
      </c>
      <c r="Z1358" s="203">
        <v>1</v>
      </c>
      <c r="AA1358" s="203">
        <v>5</v>
      </c>
      <c r="AB1358" s="203">
        <v>90</v>
      </c>
      <c r="AC1358" s="203">
        <v>0</v>
      </c>
    </row>
    <row r="1359" spans="17:29" x14ac:dyDescent="0.2">
      <c r="Q1359" s="7">
        <v>6729</v>
      </c>
      <c r="R1359" s="7">
        <v>15624</v>
      </c>
      <c r="S1359" s="7" t="s">
        <v>4437</v>
      </c>
      <c r="V1359" s="7">
        <v>86490020</v>
      </c>
      <c r="W1359" s="7" t="s">
        <v>6030</v>
      </c>
      <c r="X1359" s="203">
        <v>18</v>
      </c>
      <c r="Y1359" s="203">
        <v>65</v>
      </c>
      <c r="Z1359" s="203">
        <v>1</v>
      </c>
      <c r="AA1359" s="203">
        <v>5</v>
      </c>
      <c r="AB1359" s="203">
        <v>90</v>
      </c>
      <c r="AC1359" s="203">
        <v>0</v>
      </c>
    </row>
    <row r="1360" spans="17:29" x14ac:dyDescent="0.2">
      <c r="Q1360" s="7">
        <v>5656</v>
      </c>
      <c r="R1360" s="7">
        <v>16612</v>
      </c>
      <c r="S1360" s="7" t="s">
        <v>5008</v>
      </c>
      <c r="V1360" s="7">
        <v>86490010</v>
      </c>
      <c r="W1360" s="7" t="s">
        <v>6031</v>
      </c>
      <c r="X1360" s="203">
        <v>18</v>
      </c>
      <c r="Y1360" s="203">
        <v>65</v>
      </c>
      <c r="Z1360" s="203">
        <v>1</v>
      </c>
      <c r="AA1360" s="203">
        <v>6</v>
      </c>
      <c r="AB1360" s="203">
        <v>90</v>
      </c>
      <c r="AC1360" s="203">
        <v>0</v>
      </c>
    </row>
    <row r="1361" spans="17:29" x14ac:dyDescent="0.2">
      <c r="R1361" s="7">
        <v>12147</v>
      </c>
      <c r="S1361" s="7" t="s">
        <v>1567</v>
      </c>
      <c r="V1361" s="7">
        <v>86490000</v>
      </c>
      <c r="W1361" s="7" t="s">
        <v>6032</v>
      </c>
      <c r="X1361" s="203">
        <v>18</v>
      </c>
      <c r="Y1361" s="203">
        <v>65</v>
      </c>
      <c r="Z1361" s="203">
        <v>1</v>
      </c>
      <c r="AA1361" s="203">
        <v>5</v>
      </c>
      <c r="AB1361" s="203">
        <v>90</v>
      </c>
      <c r="AC1361" s="203">
        <v>0</v>
      </c>
    </row>
    <row r="1362" spans="17:29" x14ac:dyDescent="0.2">
      <c r="Q1362" s="7">
        <v>2233</v>
      </c>
      <c r="R1362" s="7">
        <v>14141</v>
      </c>
      <c r="S1362" s="7" t="s">
        <v>2724</v>
      </c>
      <c r="V1362" s="7">
        <v>86520000</v>
      </c>
      <c r="W1362" s="7" t="s">
        <v>4333</v>
      </c>
      <c r="X1362" s="203">
        <v>18</v>
      </c>
      <c r="Y1362" s="203">
        <v>65</v>
      </c>
      <c r="Z1362" s="203">
        <v>1</v>
      </c>
      <c r="AA1362" s="203">
        <v>5</v>
      </c>
      <c r="AB1362" s="203">
        <v>90</v>
      </c>
      <c r="AC1362" s="203">
        <v>0</v>
      </c>
    </row>
    <row r="1363" spans="17:29" x14ac:dyDescent="0.2">
      <c r="Q1363" s="7">
        <v>6454</v>
      </c>
      <c r="R1363" s="7">
        <v>16108</v>
      </c>
      <c r="S1363" s="7" t="s">
        <v>2725</v>
      </c>
      <c r="V1363" s="7">
        <v>86471000</v>
      </c>
      <c r="W1363" s="7" t="s">
        <v>6033</v>
      </c>
      <c r="X1363" s="203">
        <v>18</v>
      </c>
      <c r="Y1363" s="203">
        <v>65</v>
      </c>
      <c r="Z1363" s="203">
        <v>1</v>
      </c>
      <c r="AA1363" s="203">
        <v>5</v>
      </c>
      <c r="AB1363" s="203">
        <v>90</v>
      </c>
      <c r="AC1363" s="203">
        <v>0</v>
      </c>
    </row>
    <row r="1364" spans="17:29" x14ac:dyDescent="0.2">
      <c r="Q1364" s="7">
        <v>2137</v>
      </c>
      <c r="R1364" s="7">
        <v>12247</v>
      </c>
      <c r="S1364" s="7" t="s">
        <v>2726</v>
      </c>
      <c r="V1364" s="7">
        <v>87100000</v>
      </c>
      <c r="W1364" s="7" t="s">
        <v>4334</v>
      </c>
      <c r="X1364" s="203">
        <v>18</v>
      </c>
      <c r="Y1364" s="203">
        <v>65</v>
      </c>
      <c r="Z1364" s="203">
        <v>1</v>
      </c>
      <c r="AA1364" s="203">
        <v>5</v>
      </c>
      <c r="AB1364" s="203">
        <v>90</v>
      </c>
      <c r="AC1364" s="203">
        <v>0</v>
      </c>
    </row>
    <row r="1365" spans="17:29" x14ac:dyDescent="0.2">
      <c r="Q1365" s="7">
        <v>5</v>
      </c>
      <c r="R1365" s="7">
        <v>12249</v>
      </c>
      <c r="S1365" s="7" t="s">
        <v>3526</v>
      </c>
      <c r="V1365" s="7">
        <v>84452000</v>
      </c>
      <c r="W1365" s="7" t="s">
        <v>6034</v>
      </c>
      <c r="X1365" s="203">
        <v>18</v>
      </c>
      <c r="Y1365" s="203">
        <v>65</v>
      </c>
      <c r="Z1365" s="203">
        <v>1</v>
      </c>
      <c r="AA1365" s="203">
        <v>5</v>
      </c>
      <c r="AB1365" s="203">
        <v>90</v>
      </c>
      <c r="AC1365" s="203">
        <v>0</v>
      </c>
    </row>
    <row r="1366" spans="17:29" x14ac:dyDescent="0.2">
      <c r="Q1366" s="7">
        <v>4416</v>
      </c>
      <c r="R1366" s="7">
        <v>15406</v>
      </c>
      <c r="S1366" s="7" t="s">
        <v>3404</v>
      </c>
      <c r="V1366" s="7">
        <v>86425000</v>
      </c>
      <c r="W1366" s="7" t="s">
        <v>6035</v>
      </c>
      <c r="X1366" s="203">
        <v>18</v>
      </c>
      <c r="Y1366" s="203">
        <v>65</v>
      </c>
      <c r="Z1366" s="203">
        <v>1</v>
      </c>
      <c r="AA1366" s="203">
        <v>5</v>
      </c>
      <c r="AB1366" s="203">
        <v>90</v>
      </c>
      <c r="AC1366" s="203">
        <v>0</v>
      </c>
    </row>
    <row r="1367" spans="17:29" x14ac:dyDescent="0.2">
      <c r="Q1367" s="7">
        <v>3032</v>
      </c>
      <c r="R1367" s="7">
        <v>12253</v>
      </c>
      <c r="S1367" s="7" t="s">
        <v>3405</v>
      </c>
      <c r="V1367" s="7">
        <v>86950000</v>
      </c>
      <c r="W1367" s="7" t="s">
        <v>3698</v>
      </c>
      <c r="X1367" s="203">
        <v>18</v>
      </c>
      <c r="Y1367" s="203">
        <v>65</v>
      </c>
      <c r="Z1367" s="203">
        <v>1</v>
      </c>
      <c r="AA1367" s="203">
        <v>5</v>
      </c>
      <c r="AB1367" s="203">
        <v>90</v>
      </c>
      <c r="AC1367" s="203">
        <v>0</v>
      </c>
    </row>
    <row r="1368" spans="17:29" x14ac:dyDescent="0.2">
      <c r="Q1368" s="7">
        <v>927</v>
      </c>
      <c r="R1368" s="7">
        <v>15325</v>
      </c>
      <c r="S1368" s="7" t="s">
        <v>3406</v>
      </c>
      <c r="V1368" s="7">
        <v>86900000</v>
      </c>
      <c r="W1368" s="7" t="s">
        <v>3699</v>
      </c>
      <c r="X1368" s="203">
        <v>18</v>
      </c>
      <c r="Y1368" s="203">
        <v>65</v>
      </c>
      <c r="Z1368" s="203">
        <v>1</v>
      </c>
      <c r="AA1368" s="203">
        <v>5</v>
      </c>
      <c r="AB1368" s="203">
        <v>90</v>
      </c>
      <c r="AC1368" s="203">
        <v>0</v>
      </c>
    </row>
    <row r="1369" spans="17:29" x14ac:dyDescent="0.2">
      <c r="R1369" s="7">
        <v>11190</v>
      </c>
      <c r="S1369" s="7" t="s">
        <v>1568</v>
      </c>
      <c r="V1369" s="7">
        <v>73100000</v>
      </c>
      <c r="W1369" s="7" t="s">
        <v>3891</v>
      </c>
      <c r="X1369" s="203">
        <v>18</v>
      </c>
      <c r="Y1369" s="203">
        <v>65</v>
      </c>
      <c r="Z1369" s="203">
        <v>1</v>
      </c>
      <c r="AA1369" s="203">
        <v>5</v>
      </c>
      <c r="AB1369" s="203">
        <v>90</v>
      </c>
      <c r="AC1369" s="203">
        <v>0</v>
      </c>
    </row>
    <row r="1370" spans="17:29" x14ac:dyDescent="0.2">
      <c r="Q1370" s="7">
        <v>928</v>
      </c>
      <c r="R1370" s="7">
        <v>15326</v>
      </c>
      <c r="S1370" s="7" t="s">
        <v>3407</v>
      </c>
      <c r="V1370" s="7">
        <v>73120000</v>
      </c>
      <c r="W1370" s="7" t="s">
        <v>3700</v>
      </c>
      <c r="X1370" s="203">
        <v>18</v>
      </c>
      <c r="Y1370" s="203">
        <v>65</v>
      </c>
      <c r="Z1370" s="203">
        <v>1</v>
      </c>
      <c r="AA1370" s="203">
        <v>5</v>
      </c>
      <c r="AB1370" s="203">
        <v>90</v>
      </c>
      <c r="AC1370" s="203">
        <v>0</v>
      </c>
    </row>
    <row r="1371" spans="17:29" x14ac:dyDescent="0.2">
      <c r="Q1371" s="7">
        <v>977</v>
      </c>
      <c r="R1371" s="7">
        <v>15362</v>
      </c>
      <c r="S1371" s="7" t="s">
        <v>3408</v>
      </c>
      <c r="V1371" s="7">
        <v>73121000</v>
      </c>
      <c r="W1371" s="7" t="s">
        <v>6036</v>
      </c>
      <c r="X1371" s="203">
        <v>18</v>
      </c>
      <c r="Y1371" s="203">
        <v>65</v>
      </c>
      <c r="Z1371" s="203">
        <v>1</v>
      </c>
      <c r="AA1371" s="203">
        <v>5</v>
      </c>
      <c r="AB1371" s="203">
        <v>90</v>
      </c>
      <c r="AC1371" s="203">
        <v>0</v>
      </c>
    </row>
    <row r="1372" spans="17:29" x14ac:dyDescent="0.2">
      <c r="Q1372" s="7">
        <v>407</v>
      </c>
      <c r="R1372" s="7">
        <v>15064</v>
      </c>
      <c r="S1372" s="7" t="s">
        <v>3409</v>
      </c>
      <c r="V1372" s="7">
        <v>66826000</v>
      </c>
      <c r="W1372" s="7" t="s">
        <v>6037</v>
      </c>
      <c r="X1372" s="203">
        <v>18</v>
      </c>
      <c r="Y1372" s="203">
        <v>65</v>
      </c>
      <c r="Z1372" s="203">
        <v>1</v>
      </c>
      <c r="AA1372" s="203">
        <v>5</v>
      </c>
      <c r="AB1372" s="203">
        <v>90</v>
      </c>
      <c r="AC1372" s="203">
        <v>0</v>
      </c>
    </row>
    <row r="1373" spans="17:29" x14ac:dyDescent="0.2">
      <c r="R1373" s="7">
        <v>11160</v>
      </c>
      <c r="S1373" s="7" t="s">
        <v>1569</v>
      </c>
      <c r="V1373" s="7">
        <v>82090000</v>
      </c>
      <c r="W1373" s="7" t="s">
        <v>3701</v>
      </c>
      <c r="X1373" s="203">
        <v>18</v>
      </c>
      <c r="Y1373" s="203">
        <v>65</v>
      </c>
      <c r="Z1373" s="203">
        <v>1</v>
      </c>
      <c r="AA1373" s="203">
        <v>5</v>
      </c>
      <c r="AB1373" s="203">
        <v>90</v>
      </c>
      <c r="AC1373" s="203">
        <v>0</v>
      </c>
    </row>
    <row r="1374" spans="17:29" x14ac:dyDescent="0.2">
      <c r="R1374" s="7">
        <v>13751</v>
      </c>
      <c r="S1374" s="7" t="s">
        <v>3410</v>
      </c>
      <c r="V1374" s="7">
        <v>82090001</v>
      </c>
      <c r="W1374" s="7" t="s">
        <v>6038</v>
      </c>
      <c r="X1374" s="203">
        <v>18</v>
      </c>
      <c r="Y1374" s="203">
        <v>65</v>
      </c>
      <c r="Z1374" s="203">
        <v>1</v>
      </c>
      <c r="AA1374" s="203">
        <v>5</v>
      </c>
      <c r="AB1374" s="203">
        <v>90</v>
      </c>
      <c r="AC1374" s="203">
        <v>0</v>
      </c>
    </row>
    <row r="1375" spans="17:29" x14ac:dyDescent="0.2">
      <c r="Q1375" s="7">
        <v>2296</v>
      </c>
      <c r="R1375" s="7">
        <v>12260</v>
      </c>
      <c r="S1375" s="7" t="s">
        <v>3411</v>
      </c>
      <c r="V1375" s="7">
        <v>82090002</v>
      </c>
      <c r="W1375" s="7" t="s">
        <v>6039</v>
      </c>
      <c r="X1375" s="203">
        <v>18</v>
      </c>
      <c r="Y1375" s="203">
        <v>65</v>
      </c>
      <c r="Z1375" s="203">
        <v>1</v>
      </c>
      <c r="AA1375" s="203">
        <v>5</v>
      </c>
      <c r="AB1375" s="203">
        <v>90</v>
      </c>
      <c r="AC1375" s="203">
        <v>0</v>
      </c>
    </row>
    <row r="1376" spans="17:29" x14ac:dyDescent="0.2">
      <c r="R1376" s="7">
        <v>12222</v>
      </c>
      <c r="S1376" s="7" t="s">
        <v>1570</v>
      </c>
      <c r="V1376" s="7">
        <v>82100000</v>
      </c>
      <c r="W1376" s="7" t="s">
        <v>3702</v>
      </c>
      <c r="X1376" s="203">
        <v>18</v>
      </c>
      <c r="Y1376" s="203">
        <v>65</v>
      </c>
      <c r="Z1376" s="203">
        <v>1</v>
      </c>
      <c r="AA1376" s="203">
        <v>5</v>
      </c>
      <c r="AB1376" s="203">
        <v>90</v>
      </c>
      <c r="AC1376" s="203">
        <v>0</v>
      </c>
    </row>
    <row r="1377" spans="17:29" x14ac:dyDescent="0.2">
      <c r="Q1377" s="7">
        <v>4251</v>
      </c>
      <c r="R1377" s="7">
        <v>12228</v>
      </c>
      <c r="S1377" s="7" t="s">
        <v>3412</v>
      </c>
      <c r="V1377" s="7">
        <v>73470002</v>
      </c>
      <c r="W1377" s="7" t="s">
        <v>6040</v>
      </c>
      <c r="X1377" s="203">
        <v>18</v>
      </c>
      <c r="Y1377" s="203">
        <v>65</v>
      </c>
      <c r="Z1377" s="203">
        <v>1</v>
      </c>
      <c r="AA1377" s="203">
        <v>5</v>
      </c>
      <c r="AB1377" s="203">
        <v>90</v>
      </c>
      <c r="AC1377" s="203">
        <v>0</v>
      </c>
    </row>
    <row r="1378" spans="17:29" x14ac:dyDescent="0.2">
      <c r="Q1378" s="7">
        <v>408</v>
      </c>
      <c r="R1378" s="7">
        <v>15065</v>
      </c>
      <c r="S1378" s="7" t="s">
        <v>951</v>
      </c>
      <c r="V1378" s="7">
        <v>96560000</v>
      </c>
      <c r="W1378" s="7" t="s">
        <v>6041</v>
      </c>
      <c r="X1378" s="203">
        <v>18</v>
      </c>
      <c r="Y1378" s="203">
        <v>65</v>
      </c>
      <c r="Z1378" s="203">
        <v>1</v>
      </c>
      <c r="AA1378" s="203">
        <v>5</v>
      </c>
      <c r="AB1378" s="203">
        <v>90</v>
      </c>
      <c r="AC1378" s="203">
        <v>0</v>
      </c>
    </row>
    <row r="1379" spans="17:29" x14ac:dyDescent="0.2">
      <c r="R1379" s="7">
        <v>10102</v>
      </c>
      <c r="S1379" s="7" t="s">
        <v>952</v>
      </c>
      <c r="V1379" s="7">
        <v>71330000</v>
      </c>
      <c r="W1379" s="7" t="s">
        <v>6042</v>
      </c>
      <c r="X1379" s="203">
        <v>18</v>
      </c>
      <c r="Y1379" s="203">
        <v>65</v>
      </c>
      <c r="Z1379" s="203">
        <v>1</v>
      </c>
      <c r="AA1379" s="203">
        <v>5</v>
      </c>
      <c r="AB1379" s="203">
        <v>90</v>
      </c>
      <c r="AC1379" s="203">
        <v>0</v>
      </c>
    </row>
    <row r="1380" spans="17:29" x14ac:dyDescent="0.2">
      <c r="Q1380" s="7">
        <v>2962</v>
      </c>
      <c r="R1380" s="7">
        <v>12233</v>
      </c>
      <c r="S1380" s="7" t="s">
        <v>953</v>
      </c>
      <c r="V1380" s="7">
        <v>84760000</v>
      </c>
      <c r="W1380" s="7" t="s">
        <v>6043</v>
      </c>
      <c r="X1380" s="203">
        <v>18</v>
      </c>
      <c r="Y1380" s="203">
        <v>65</v>
      </c>
      <c r="Z1380" s="203">
        <v>1</v>
      </c>
      <c r="AA1380" s="203">
        <v>5</v>
      </c>
      <c r="AB1380" s="203">
        <v>90</v>
      </c>
      <c r="AC1380" s="203">
        <v>0</v>
      </c>
    </row>
    <row r="1381" spans="17:29" x14ac:dyDescent="0.2">
      <c r="R1381" s="7">
        <v>12221</v>
      </c>
      <c r="S1381" s="7" t="s">
        <v>1571</v>
      </c>
      <c r="V1381" s="7">
        <v>86710000</v>
      </c>
      <c r="W1381" s="7" t="s">
        <v>6044</v>
      </c>
      <c r="X1381" s="203">
        <v>18</v>
      </c>
      <c r="Y1381" s="203">
        <v>65</v>
      </c>
      <c r="Z1381" s="203">
        <v>1</v>
      </c>
      <c r="AA1381" s="203">
        <v>5</v>
      </c>
      <c r="AB1381" s="203">
        <v>90</v>
      </c>
      <c r="AC1381" s="203">
        <v>0</v>
      </c>
    </row>
    <row r="1382" spans="17:29" x14ac:dyDescent="0.2">
      <c r="R1382" s="7">
        <v>16424</v>
      </c>
      <c r="S1382" s="7" t="s">
        <v>4793</v>
      </c>
      <c r="V1382" s="7">
        <v>84175000</v>
      </c>
      <c r="W1382" s="7" t="s">
        <v>6045</v>
      </c>
      <c r="X1382" s="203">
        <v>18</v>
      </c>
      <c r="Y1382" s="203">
        <v>65</v>
      </c>
      <c r="Z1382" s="203">
        <v>1</v>
      </c>
      <c r="AA1382" s="203">
        <v>5</v>
      </c>
      <c r="AB1382" s="203">
        <v>90</v>
      </c>
      <c r="AC1382" s="203">
        <v>0</v>
      </c>
    </row>
    <row r="1383" spans="17:29" x14ac:dyDescent="0.2">
      <c r="Q1383" s="7">
        <v>2848</v>
      </c>
      <c r="R1383" s="7">
        <v>13787</v>
      </c>
      <c r="S1383" s="7" t="s">
        <v>954</v>
      </c>
      <c r="V1383" s="7">
        <v>77100000</v>
      </c>
      <c r="W1383" s="7" t="s">
        <v>2041</v>
      </c>
      <c r="X1383" s="203">
        <v>18</v>
      </c>
      <c r="Y1383" s="203">
        <v>65</v>
      </c>
      <c r="Z1383" s="203">
        <v>1</v>
      </c>
      <c r="AA1383" s="203">
        <v>5</v>
      </c>
      <c r="AB1383" s="203">
        <v>90</v>
      </c>
      <c r="AC1383" s="203">
        <v>0</v>
      </c>
    </row>
    <row r="1384" spans="17:29" x14ac:dyDescent="0.2">
      <c r="R1384" s="7">
        <v>11229</v>
      </c>
      <c r="S1384" s="7" t="s">
        <v>1572</v>
      </c>
      <c r="V1384" s="7">
        <v>75515000</v>
      </c>
      <c r="W1384" s="7" t="s">
        <v>3703</v>
      </c>
      <c r="X1384" s="203">
        <v>18</v>
      </c>
      <c r="Y1384" s="203">
        <v>65</v>
      </c>
      <c r="Z1384" s="203">
        <v>1</v>
      </c>
      <c r="AA1384" s="203">
        <v>5</v>
      </c>
      <c r="AB1384" s="203">
        <v>90</v>
      </c>
      <c r="AC1384" s="203">
        <v>0</v>
      </c>
    </row>
    <row r="1385" spans="17:29" x14ac:dyDescent="0.2">
      <c r="Q1385" s="7">
        <v>4198</v>
      </c>
      <c r="R1385" s="7">
        <v>12235</v>
      </c>
      <c r="S1385" s="7" t="s">
        <v>955</v>
      </c>
      <c r="V1385" s="7">
        <v>77350000</v>
      </c>
      <c r="W1385" s="7" t="s">
        <v>3704</v>
      </c>
      <c r="X1385" s="203">
        <v>18</v>
      </c>
      <c r="Y1385" s="203">
        <v>65</v>
      </c>
      <c r="Z1385" s="203">
        <v>1</v>
      </c>
      <c r="AA1385" s="203">
        <v>5</v>
      </c>
      <c r="AB1385" s="203">
        <v>90</v>
      </c>
      <c r="AC1385" s="203">
        <v>0</v>
      </c>
    </row>
    <row r="1386" spans="17:29" x14ac:dyDescent="0.2">
      <c r="Q1386" s="7">
        <v>31</v>
      </c>
      <c r="R1386" s="7">
        <v>12240</v>
      </c>
      <c r="S1386" s="7" t="s">
        <v>956</v>
      </c>
      <c r="V1386" s="7">
        <v>77650000</v>
      </c>
      <c r="W1386" s="7" t="s">
        <v>3705</v>
      </c>
      <c r="X1386" s="203">
        <v>18</v>
      </c>
      <c r="Y1386" s="203">
        <v>65</v>
      </c>
      <c r="Z1386" s="203">
        <v>1</v>
      </c>
      <c r="AA1386" s="203">
        <v>5</v>
      </c>
      <c r="AB1386" s="203">
        <v>90</v>
      </c>
      <c r="AC1386" s="203">
        <v>0</v>
      </c>
    </row>
    <row r="1387" spans="17:29" x14ac:dyDescent="0.2">
      <c r="R1387" s="7">
        <v>12241</v>
      </c>
      <c r="S1387" s="7" t="s">
        <v>1573</v>
      </c>
      <c r="V1387" s="7">
        <v>73680000</v>
      </c>
      <c r="W1387" s="7" t="s">
        <v>4542</v>
      </c>
      <c r="X1387" s="203">
        <v>18</v>
      </c>
      <c r="Y1387" s="203">
        <v>65</v>
      </c>
      <c r="Z1387" s="203">
        <v>1</v>
      </c>
      <c r="AA1387" s="203">
        <v>5</v>
      </c>
      <c r="AB1387" s="203">
        <v>0</v>
      </c>
      <c r="AC1387" s="203">
        <v>0</v>
      </c>
    </row>
    <row r="1388" spans="17:29" x14ac:dyDescent="0.2">
      <c r="Q1388" s="7">
        <v>5819</v>
      </c>
      <c r="R1388" s="7">
        <v>14707</v>
      </c>
      <c r="S1388" s="7" t="s">
        <v>957</v>
      </c>
      <c r="V1388" s="7">
        <v>77140000</v>
      </c>
      <c r="W1388" s="7" t="s">
        <v>3706</v>
      </c>
      <c r="X1388" s="203">
        <v>18</v>
      </c>
      <c r="Y1388" s="203">
        <v>65</v>
      </c>
      <c r="Z1388" s="203">
        <v>1</v>
      </c>
      <c r="AA1388" s="203">
        <v>5</v>
      </c>
      <c r="AB1388" s="203">
        <v>90</v>
      </c>
      <c r="AC1388" s="203">
        <v>0</v>
      </c>
    </row>
    <row r="1389" spans="17:29" x14ac:dyDescent="0.2">
      <c r="Q1389" s="7">
        <v>2424</v>
      </c>
      <c r="R1389" s="7">
        <v>13714</v>
      </c>
      <c r="S1389" s="7" t="s">
        <v>958</v>
      </c>
      <c r="V1389" s="7">
        <v>71131000</v>
      </c>
      <c r="W1389" s="7" t="s">
        <v>6046</v>
      </c>
      <c r="X1389" s="203">
        <v>18</v>
      </c>
      <c r="Y1389" s="203">
        <v>65</v>
      </c>
      <c r="Z1389" s="203">
        <v>1</v>
      </c>
      <c r="AA1389" s="203">
        <v>5</v>
      </c>
      <c r="AB1389" s="203">
        <v>90</v>
      </c>
      <c r="AC1389" s="203">
        <v>0</v>
      </c>
    </row>
    <row r="1390" spans="17:29" x14ac:dyDescent="0.2">
      <c r="Q1390" s="7">
        <v>610</v>
      </c>
      <c r="R1390" s="7">
        <v>15175</v>
      </c>
      <c r="S1390" s="7" t="s">
        <v>959</v>
      </c>
      <c r="V1390" s="7">
        <v>65300000</v>
      </c>
      <c r="W1390" s="7" t="s">
        <v>3707</v>
      </c>
      <c r="X1390" s="203">
        <v>18</v>
      </c>
      <c r="Y1390" s="203">
        <v>65</v>
      </c>
      <c r="Z1390" s="203">
        <v>1</v>
      </c>
      <c r="AA1390" s="203">
        <v>5</v>
      </c>
      <c r="AB1390" s="203">
        <v>90</v>
      </c>
      <c r="AC1390" s="203">
        <v>0</v>
      </c>
    </row>
    <row r="1391" spans="17:29" x14ac:dyDescent="0.2">
      <c r="R1391" s="7">
        <v>11233</v>
      </c>
      <c r="S1391" s="7" t="s">
        <v>1574</v>
      </c>
      <c r="V1391" s="7">
        <v>84220000</v>
      </c>
      <c r="W1391" s="7" t="s">
        <v>6047</v>
      </c>
      <c r="X1391" s="203">
        <v>18</v>
      </c>
      <c r="Y1391" s="203">
        <v>65</v>
      </c>
      <c r="Z1391" s="203">
        <v>1</v>
      </c>
      <c r="AA1391" s="203">
        <v>5</v>
      </c>
      <c r="AB1391" s="203">
        <v>90</v>
      </c>
      <c r="AC1391" s="203">
        <v>0</v>
      </c>
    </row>
    <row r="1392" spans="17:29" x14ac:dyDescent="0.2">
      <c r="Q1392" s="7">
        <v>4811</v>
      </c>
      <c r="R1392" s="7">
        <v>15464</v>
      </c>
      <c r="S1392" s="7" t="s">
        <v>960</v>
      </c>
      <c r="V1392" s="7">
        <v>77190000</v>
      </c>
      <c r="W1392" s="7" t="s">
        <v>3708</v>
      </c>
      <c r="X1392" s="203">
        <v>18</v>
      </c>
      <c r="Y1392" s="203">
        <v>65</v>
      </c>
      <c r="Z1392" s="203">
        <v>1</v>
      </c>
      <c r="AA1392" s="203">
        <v>5</v>
      </c>
      <c r="AB1392" s="203">
        <v>90</v>
      </c>
      <c r="AC1392" s="203">
        <v>0</v>
      </c>
    </row>
    <row r="1393" spans="17:29" x14ac:dyDescent="0.2">
      <c r="Q1393" s="7">
        <v>1507</v>
      </c>
      <c r="R1393" s="7">
        <v>12300</v>
      </c>
      <c r="S1393" s="7" t="s">
        <v>962</v>
      </c>
      <c r="V1393" s="7">
        <v>77220000</v>
      </c>
      <c r="W1393" s="7" t="s">
        <v>3709</v>
      </c>
      <c r="X1393" s="203">
        <v>18</v>
      </c>
      <c r="Y1393" s="203">
        <v>65</v>
      </c>
      <c r="Z1393" s="203">
        <v>1</v>
      </c>
      <c r="AA1393" s="203">
        <v>5</v>
      </c>
      <c r="AB1393" s="203">
        <v>90</v>
      </c>
      <c r="AC1393" s="203">
        <v>0</v>
      </c>
    </row>
    <row r="1394" spans="17:29" x14ac:dyDescent="0.2">
      <c r="Q1394" s="7">
        <v>1132</v>
      </c>
      <c r="R1394" s="7">
        <v>15565</v>
      </c>
      <c r="S1394" s="7" t="s">
        <v>963</v>
      </c>
      <c r="V1394" s="7">
        <v>73250000</v>
      </c>
      <c r="W1394" s="7" t="s">
        <v>3633</v>
      </c>
      <c r="X1394" s="203">
        <v>18</v>
      </c>
      <c r="Y1394" s="203">
        <v>65</v>
      </c>
      <c r="Z1394" s="203">
        <v>1</v>
      </c>
      <c r="AA1394" s="203">
        <v>5</v>
      </c>
      <c r="AB1394" s="203">
        <v>90</v>
      </c>
      <c r="AC1394" s="203">
        <v>0</v>
      </c>
    </row>
    <row r="1395" spans="17:29" x14ac:dyDescent="0.2">
      <c r="Q1395" s="7">
        <v>3001</v>
      </c>
      <c r="R1395" s="7">
        <v>12304</v>
      </c>
      <c r="S1395" s="7" t="s">
        <v>964</v>
      </c>
      <c r="V1395" s="7">
        <v>77130000</v>
      </c>
      <c r="W1395" s="7" t="s">
        <v>3710</v>
      </c>
      <c r="X1395" s="203">
        <v>18</v>
      </c>
      <c r="Y1395" s="203">
        <v>65</v>
      </c>
      <c r="Z1395" s="203">
        <v>1</v>
      </c>
      <c r="AA1395" s="203">
        <v>5</v>
      </c>
      <c r="AB1395" s="203">
        <v>90</v>
      </c>
      <c r="AC1395" s="203">
        <v>0</v>
      </c>
    </row>
    <row r="1396" spans="17:29" x14ac:dyDescent="0.2">
      <c r="R1396" s="7">
        <v>12305</v>
      </c>
      <c r="S1396" s="7" t="s">
        <v>1575</v>
      </c>
      <c r="V1396" s="7">
        <v>73951000</v>
      </c>
      <c r="W1396" s="7" t="s">
        <v>6048</v>
      </c>
      <c r="X1396" s="203">
        <v>18</v>
      </c>
      <c r="Y1396" s="203">
        <v>65</v>
      </c>
      <c r="Z1396" s="203">
        <v>1</v>
      </c>
      <c r="AA1396" s="203">
        <v>5</v>
      </c>
      <c r="AB1396" s="203">
        <v>90</v>
      </c>
      <c r="AC1396" s="203">
        <v>0</v>
      </c>
    </row>
    <row r="1397" spans="17:29" x14ac:dyDescent="0.2">
      <c r="Q1397" s="7">
        <v>6625</v>
      </c>
      <c r="R1397" s="7">
        <v>12296</v>
      </c>
      <c r="S1397" s="7" t="s">
        <v>965</v>
      </c>
      <c r="V1397" s="7">
        <v>73950000</v>
      </c>
      <c r="W1397" s="7" t="s">
        <v>3711</v>
      </c>
      <c r="X1397" s="203">
        <v>18</v>
      </c>
      <c r="Y1397" s="203">
        <v>65</v>
      </c>
      <c r="Z1397" s="203">
        <v>1</v>
      </c>
      <c r="AA1397" s="203">
        <v>5</v>
      </c>
      <c r="AB1397" s="203">
        <v>90</v>
      </c>
      <c r="AC1397" s="203">
        <v>0</v>
      </c>
    </row>
    <row r="1398" spans="17:29" x14ac:dyDescent="0.2">
      <c r="Q1398" s="7">
        <v>5673</v>
      </c>
      <c r="R1398" s="7">
        <v>14698</v>
      </c>
      <c r="S1398" s="7" t="s">
        <v>966</v>
      </c>
      <c r="V1398" s="7">
        <v>66260000</v>
      </c>
      <c r="W1398" s="7" t="s">
        <v>5517</v>
      </c>
      <c r="X1398" s="203">
        <v>18</v>
      </c>
      <c r="Y1398" s="203">
        <v>65</v>
      </c>
      <c r="Z1398" s="203">
        <v>1</v>
      </c>
      <c r="AA1398" s="203">
        <v>5</v>
      </c>
      <c r="AB1398" s="203">
        <v>90</v>
      </c>
      <c r="AC1398" s="203">
        <v>0</v>
      </c>
    </row>
    <row r="1399" spans="17:29" x14ac:dyDescent="0.2">
      <c r="R1399" s="7">
        <v>16554</v>
      </c>
      <c r="S1399" s="7" t="s">
        <v>4794</v>
      </c>
      <c r="V1399" s="7">
        <v>86365000</v>
      </c>
      <c r="W1399" s="7" t="s">
        <v>4543</v>
      </c>
      <c r="X1399" s="203">
        <v>18</v>
      </c>
      <c r="Y1399" s="203">
        <v>65</v>
      </c>
      <c r="Z1399" s="203">
        <v>1</v>
      </c>
      <c r="AA1399" s="203">
        <v>5</v>
      </c>
      <c r="AB1399" s="203">
        <v>90</v>
      </c>
      <c r="AC1399" s="203">
        <v>0</v>
      </c>
    </row>
    <row r="1400" spans="17:29" x14ac:dyDescent="0.2">
      <c r="R1400" s="7">
        <v>12310</v>
      </c>
      <c r="S1400" s="7" t="s">
        <v>968</v>
      </c>
      <c r="V1400" s="7">
        <v>82941000</v>
      </c>
      <c r="W1400" s="7" t="s">
        <v>6049</v>
      </c>
      <c r="X1400" s="203">
        <v>18</v>
      </c>
      <c r="Y1400" s="203">
        <v>65</v>
      </c>
      <c r="Z1400" s="203">
        <v>1</v>
      </c>
      <c r="AA1400" s="203">
        <v>5</v>
      </c>
      <c r="AB1400" s="203">
        <v>90</v>
      </c>
      <c r="AC1400" s="203">
        <v>0</v>
      </c>
    </row>
    <row r="1401" spans="17:29" x14ac:dyDescent="0.2">
      <c r="R1401" s="7">
        <v>11131</v>
      </c>
      <c r="S1401" s="7" t="s">
        <v>969</v>
      </c>
      <c r="V1401" s="7">
        <v>73470001</v>
      </c>
      <c r="W1401" s="7" t="s">
        <v>6050</v>
      </c>
      <c r="X1401" s="203">
        <v>18</v>
      </c>
      <c r="Y1401" s="203">
        <v>65</v>
      </c>
      <c r="Z1401" s="203">
        <v>1</v>
      </c>
      <c r="AA1401" s="203">
        <v>5</v>
      </c>
      <c r="AB1401" s="203">
        <v>90</v>
      </c>
      <c r="AC1401" s="203">
        <v>0</v>
      </c>
    </row>
    <row r="1402" spans="17:29" x14ac:dyDescent="0.2">
      <c r="Q1402" s="7">
        <v>737</v>
      </c>
      <c r="R1402" s="7">
        <v>15243</v>
      </c>
      <c r="S1402" s="7" t="s">
        <v>970</v>
      </c>
      <c r="V1402" s="7">
        <v>73470000</v>
      </c>
      <c r="W1402" s="7" t="s">
        <v>6051</v>
      </c>
      <c r="X1402" s="203">
        <v>18</v>
      </c>
      <c r="Y1402" s="203">
        <v>65</v>
      </c>
      <c r="Z1402" s="203">
        <v>1</v>
      </c>
      <c r="AA1402" s="203">
        <v>5</v>
      </c>
      <c r="AB1402" s="203">
        <v>90</v>
      </c>
      <c r="AC1402" s="203">
        <v>0</v>
      </c>
    </row>
    <row r="1403" spans="17:29" x14ac:dyDescent="0.2">
      <c r="R1403" s="7">
        <v>12312</v>
      </c>
      <c r="S1403" s="7" t="s">
        <v>1576</v>
      </c>
      <c r="V1403" s="7">
        <v>77856000</v>
      </c>
      <c r="W1403" s="7" t="s">
        <v>6052</v>
      </c>
      <c r="X1403" s="203">
        <v>18</v>
      </c>
      <c r="Y1403" s="203">
        <v>65</v>
      </c>
      <c r="Z1403" s="203">
        <v>1</v>
      </c>
      <c r="AA1403" s="203">
        <v>5</v>
      </c>
      <c r="AB1403" s="203">
        <v>90</v>
      </c>
      <c r="AC1403" s="203">
        <v>0</v>
      </c>
    </row>
    <row r="1404" spans="17:29" x14ac:dyDescent="0.2">
      <c r="Q1404" s="7">
        <v>152</v>
      </c>
      <c r="R1404" s="7">
        <v>12316</v>
      </c>
      <c r="S1404" s="7" t="s">
        <v>2015</v>
      </c>
      <c r="V1404" s="7">
        <v>77115000</v>
      </c>
      <c r="W1404" s="7" t="s">
        <v>4544</v>
      </c>
      <c r="X1404" s="203">
        <v>18</v>
      </c>
      <c r="Y1404" s="203">
        <v>65</v>
      </c>
      <c r="Z1404" s="203">
        <v>1</v>
      </c>
      <c r="AA1404" s="203">
        <v>5</v>
      </c>
      <c r="AB1404" s="203">
        <v>90</v>
      </c>
      <c r="AC1404" s="203">
        <v>0</v>
      </c>
    </row>
    <row r="1405" spans="17:29" x14ac:dyDescent="0.2">
      <c r="Q1405" s="7">
        <v>2827</v>
      </c>
      <c r="R1405" s="7">
        <v>13772</v>
      </c>
      <c r="S1405" s="7" t="s">
        <v>2016</v>
      </c>
      <c r="V1405" s="7">
        <v>66303000</v>
      </c>
      <c r="W1405" s="7" t="s">
        <v>6053</v>
      </c>
      <c r="X1405" s="203">
        <v>18</v>
      </c>
      <c r="Y1405" s="203">
        <v>65</v>
      </c>
      <c r="Z1405" s="203">
        <v>1</v>
      </c>
      <c r="AA1405" s="203">
        <v>5</v>
      </c>
      <c r="AB1405" s="203">
        <v>90</v>
      </c>
      <c r="AC1405" s="203">
        <v>0</v>
      </c>
    </row>
    <row r="1406" spans="17:29" x14ac:dyDescent="0.2">
      <c r="R1406" s="7">
        <v>11308</v>
      </c>
      <c r="S1406" s="7" t="s">
        <v>2017</v>
      </c>
      <c r="V1406" s="7">
        <v>66655000</v>
      </c>
      <c r="W1406" s="7" t="s">
        <v>39</v>
      </c>
      <c r="X1406" s="203">
        <v>18</v>
      </c>
      <c r="Y1406" s="203">
        <v>65</v>
      </c>
      <c r="Z1406" s="203">
        <v>1</v>
      </c>
      <c r="AA1406" s="203">
        <v>5</v>
      </c>
      <c r="AB1406" s="203">
        <v>90</v>
      </c>
      <c r="AC1406" s="203">
        <v>0</v>
      </c>
    </row>
    <row r="1407" spans="17:29" x14ac:dyDescent="0.2">
      <c r="R1407" s="7">
        <v>16396</v>
      </c>
      <c r="S1407" s="7" t="s">
        <v>4795</v>
      </c>
      <c r="V1407" s="7">
        <v>84690000</v>
      </c>
      <c r="W1407" s="7" t="s">
        <v>6054</v>
      </c>
      <c r="X1407" s="203">
        <v>18</v>
      </c>
      <c r="Y1407" s="203">
        <v>65</v>
      </c>
      <c r="Z1407" s="203">
        <v>1</v>
      </c>
      <c r="AA1407" s="203">
        <v>5</v>
      </c>
      <c r="AB1407" s="203">
        <v>90</v>
      </c>
      <c r="AC1407" s="203">
        <v>0</v>
      </c>
    </row>
    <row r="1408" spans="17:29" x14ac:dyDescent="0.2">
      <c r="R1408" s="7">
        <v>12317</v>
      </c>
      <c r="S1408" s="7" t="s">
        <v>2018</v>
      </c>
      <c r="V1408" s="7">
        <v>86741002</v>
      </c>
      <c r="W1408" s="7" t="s">
        <v>6055</v>
      </c>
      <c r="X1408" s="203">
        <v>18</v>
      </c>
      <c r="Y1408" s="203">
        <v>65</v>
      </c>
      <c r="Z1408" s="203">
        <v>1</v>
      </c>
      <c r="AA1408" s="203">
        <v>5</v>
      </c>
      <c r="AB1408" s="203">
        <v>90</v>
      </c>
      <c r="AC1408" s="203">
        <v>0</v>
      </c>
    </row>
    <row r="1409" spans="17:29" x14ac:dyDescent="0.2">
      <c r="Q1409" s="7">
        <v>4186</v>
      </c>
      <c r="R1409" s="7">
        <v>16626</v>
      </c>
      <c r="S1409" s="7" t="s">
        <v>5015</v>
      </c>
      <c r="V1409" s="7">
        <v>86741001</v>
      </c>
      <c r="W1409" s="7" t="s">
        <v>6056</v>
      </c>
      <c r="X1409" s="203">
        <v>18</v>
      </c>
      <c r="Y1409" s="203">
        <v>65</v>
      </c>
      <c r="Z1409" s="203">
        <v>1</v>
      </c>
      <c r="AA1409" s="203">
        <v>5</v>
      </c>
      <c r="AB1409" s="203">
        <v>90</v>
      </c>
      <c r="AC1409" s="203">
        <v>0</v>
      </c>
    </row>
    <row r="1410" spans="17:29" x14ac:dyDescent="0.2">
      <c r="Q1410" s="7">
        <v>979</v>
      </c>
      <c r="R1410" s="7">
        <v>15364</v>
      </c>
      <c r="S1410" s="7" t="s">
        <v>2019</v>
      </c>
      <c r="V1410" s="7">
        <v>86741003</v>
      </c>
      <c r="W1410" s="7" t="s">
        <v>6057</v>
      </c>
      <c r="X1410" s="203">
        <v>18</v>
      </c>
      <c r="Y1410" s="203">
        <v>65</v>
      </c>
      <c r="Z1410" s="203">
        <v>1</v>
      </c>
      <c r="AA1410" s="203">
        <v>5</v>
      </c>
      <c r="AB1410" s="203">
        <v>90</v>
      </c>
      <c r="AC1410" s="203">
        <v>0</v>
      </c>
    </row>
    <row r="1411" spans="17:29" x14ac:dyDescent="0.2">
      <c r="R1411" s="7">
        <v>12315</v>
      </c>
      <c r="S1411" s="7" t="s">
        <v>1577</v>
      </c>
      <c r="V1411" s="7">
        <v>84770000</v>
      </c>
      <c r="W1411" s="7" t="s">
        <v>6058</v>
      </c>
      <c r="X1411" s="203">
        <v>18</v>
      </c>
      <c r="Y1411" s="203">
        <v>65</v>
      </c>
      <c r="Z1411" s="203">
        <v>1</v>
      </c>
      <c r="AA1411" s="203">
        <v>5</v>
      </c>
      <c r="AB1411" s="203">
        <v>90</v>
      </c>
      <c r="AC1411" s="203">
        <v>0</v>
      </c>
    </row>
    <row r="1412" spans="17:29" x14ac:dyDescent="0.2">
      <c r="R1412" s="7">
        <v>12273</v>
      </c>
      <c r="S1412" s="7" t="s">
        <v>2020</v>
      </c>
      <c r="V1412" s="7">
        <v>85447000</v>
      </c>
      <c r="W1412" s="7" t="s">
        <v>6059</v>
      </c>
      <c r="X1412" s="203">
        <v>18</v>
      </c>
      <c r="Y1412" s="203">
        <v>65</v>
      </c>
      <c r="Z1412" s="203">
        <v>1</v>
      </c>
      <c r="AA1412" s="203">
        <v>5</v>
      </c>
      <c r="AB1412" s="203">
        <v>90</v>
      </c>
      <c r="AC1412" s="203">
        <v>0</v>
      </c>
    </row>
    <row r="1413" spans="17:29" x14ac:dyDescent="0.2">
      <c r="Q1413" s="7">
        <v>221</v>
      </c>
      <c r="R1413" s="7">
        <v>12283</v>
      </c>
      <c r="S1413" s="7" t="s">
        <v>2021</v>
      </c>
      <c r="V1413" s="7">
        <v>74100000</v>
      </c>
      <c r="W1413" s="7" t="s">
        <v>40</v>
      </c>
      <c r="X1413" s="203">
        <v>18</v>
      </c>
      <c r="Y1413" s="203">
        <v>65</v>
      </c>
      <c r="Z1413" s="203">
        <v>1</v>
      </c>
      <c r="AA1413" s="203">
        <v>5</v>
      </c>
      <c r="AB1413" s="203">
        <v>90</v>
      </c>
      <c r="AC1413" s="203">
        <v>0</v>
      </c>
    </row>
    <row r="1414" spans="17:29" x14ac:dyDescent="0.2">
      <c r="Q1414" s="7">
        <v>1088</v>
      </c>
      <c r="R1414" s="7">
        <v>15562</v>
      </c>
      <c r="S1414" s="7" t="s">
        <v>2022</v>
      </c>
      <c r="V1414" s="7">
        <v>73050000</v>
      </c>
      <c r="W1414" s="7" t="s">
        <v>2042</v>
      </c>
      <c r="X1414" s="203">
        <v>18</v>
      </c>
      <c r="Y1414" s="203">
        <v>65</v>
      </c>
      <c r="Z1414" s="203">
        <v>1</v>
      </c>
      <c r="AA1414" s="203">
        <v>5</v>
      </c>
      <c r="AB1414" s="203">
        <v>90</v>
      </c>
      <c r="AC1414" s="203">
        <v>0</v>
      </c>
    </row>
    <row r="1415" spans="17:29" x14ac:dyDescent="0.2">
      <c r="R1415" s="7">
        <v>12153</v>
      </c>
      <c r="S1415" s="7" t="s">
        <v>2023</v>
      </c>
      <c r="V1415" s="7">
        <v>77770000</v>
      </c>
      <c r="W1415" s="7" t="s">
        <v>41</v>
      </c>
      <c r="X1415" s="203">
        <v>18</v>
      </c>
      <c r="Y1415" s="203">
        <v>65</v>
      </c>
      <c r="Z1415" s="203">
        <v>1</v>
      </c>
      <c r="AA1415" s="203">
        <v>5</v>
      </c>
      <c r="AB1415" s="203">
        <v>90</v>
      </c>
      <c r="AC1415" s="203">
        <v>0</v>
      </c>
    </row>
    <row r="1416" spans="17:29" x14ac:dyDescent="0.2">
      <c r="Q1416" s="7">
        <v>929</v>
      </c>
      <c r="R1416" s="7">
        <v>15327</v>
      </c>
      <c r="S1416" s="7" t="s">
        <v>971</v>
      </c>
      <c r="V1416" s="7">
        <v>77700000</v>
      </c>
      <c r="W1416" s="7" t="s">
        <v>42</v>
      </c>
      <c r="X1416" s="203">
        <v>18</v>
      </c>
      <c r="Y1416" s="203">
        <v>65</v>
      </c>
      <c r="Z1416" s="203">
        <v>1</v>
      </c>
      <c r="AA1416" s="203">
        <v>5</v>
      </c>
      <c r="AB1416" s="203">
        <v>90</v>
      </c>
      <c r="AC1416" s="203">
        <v>0</v>
      </c>
    </row>
    <row r="1417" spans="17:29" x14ac:dyDescent="0.2">
      <c r="Q1417" s="7">
        <v>2618</v>
      </c>
      <c r="R1417" s="7">
        <v>12154</v>
      </c>
      <c r="S1417" s="7" t="s">
        <v>972</v>
      </c>
      <c r="V1417" s="7">
        <v>83130000</v>
      </c>
      <c r="W1417" s="7" t="s">
        <v>6060</v>
      </c>
      <c r="X1417" s="203">
        <v>18</v>
      </c>
      <c r="Y1417" s="203">
        <v>65</v>
      </c>
      <c r="Z1417" s="203">
        <v>1</v>
      </c>
      <c r="AA1417" s="203">
        <v>5</v>
      </c>
      <c r="AB1417" s="203">
        <v>90</v>
      </c>
      <c r="AC1417" s="203">
        <v>0</v>
      </c>
    </row>
    <row r="1418" spans="17:29" x14ac:dyDescent="0.2">
      <c r="Q1418" s="7">
        <v>409</v>
      </c>
      <c r="R1418" s="7">
        <v>16607</v>
      </c>
      <c r="S1418" s="7" t="s">
        <v>973</v>
      </c>
      <c r="V1418" s="7">
        <v>78000000</v>
      </c>
      <c r="W1418" s="7" t="s">
        <v>43</v>
      </c>
      <c r="X1418" s="203">
        <v>18</v>
      </c>
      <c r="Y1418" s="203">
        <v>65</v>
      </c>
      <c r="Z1418" s="203">
        <v>1</v>
      </c>
      <c r="AA1418" s="203">
        <v>5</v>
      </c>
      <c r="AB1418" s="203">
        <v>90</v>
      </c>
      <c r="AC1418" s="203">
        <v>0</v>
      </c>
    </row>
    <row r="1419" spans="17:29" x14ac:dyDescent="0.2">
      <c r="R1419" s="7">
        <v>10233</v>
      </c>
      <c r="S1419" s="7" t="s">
        <v>3417</v>
      </c>
      <c r="V1419" s="7">
        <v>66950000</v>
      </c>
      <c r="W1419" s="7" t="s">
        <v>44</v>
      </c>
      <c r="X1419" s="203">
        <v>18</v>
      </c>
      <c r="Y1419" s="203">
        <v>65</v>
      </c>
      <c r="Z1419" s="203">
        <v>1</v>
      </c>
      <c r="AA1419" s="203">
        <v>5</v>
      </c>
      <c r="AB1419" s="203">
        <v>90</v>
      </c>
      <c r="AC1419" s="203">
        <v>0</v>
      </c>
    </row>
    <row r="1420" spans="17:29" x14ac:dyDescent="0.2">
      <c r="Q1420" s="7">
        <v>117</v>
      </c>
      <c r="R1420" s="7">
        <v>12156</v>
      </c>
      <c r="S1420" s="7" t="s">
        <v>3418</v>
      </c>
      <c r="V1420" s="7">
        <v>79310000</v>
      </c>
      <c r="W1420" s="7" t="s">
        <v>6061</v>
      </c>
      <c r="X1420" s="203">
        <v>18</v>
      </c>
      <c r="Y1420" s="203">
        <v>65</v>
      </c>
      <c r="Z1420" s="203">
        <v>1</v>
      </c>
      <c r="AA1420" s="203">
        <v>5</v>
      </c>
      <c r="AB1420" s="203">
        <v>90</v>
      </c>
      <c r="AC1420" s="203">
        <v>0</v>
      </c>
    </row>
    <row r="1421" spans="17:29" x14ac:dyDescent="0.2">
      <c r="Q1421" s="7">
        <v>4007</v>
      </c>
      <c r="R1421" s="7">
        <v>12158</v>
      </c>
      <c r="S1421" s="7" t="s">
        <v>3419</v>
      </c>
      <c r="V1421" s="7">
        <v>86408001</v>
      </c>
      <c r="W1421" s="7" t="s">
        <v>6062</v>
      </c>
      <c r="X1421" s="203">
        <v>18</v>
      </c>
      <c r="Y1421" s="203">
        <v>65</v>
      </c>
      <c r="Z1421" s="203">
        <v>1</v>
      </c>
      <c r="AA1421" s="203">
        <v>5</v>
      </c>
      <c r="AB1421" s="203">
        <v>90</v>
      </c>
      <c r="AC1421" s="203">
        <v>0</v>
      </c>
    </row>
    <row r="1422" spans="17:29" x14ac:dyDescent="0.2">
      <c r="R1422" s="7">
        <v>16295</v>
      </c>
      <c r="S1422" s="7" t="s">
        <v>4796</v>
      </c>
      <c r="V1422" s="7">
        <v>86408002</v>
      </c>
      <c r="W1422" s="7" t="s">
        <v>6063</v>
      </c>
      <c r="X1422" s="203">
        <v>18</v>
      </c>
      <c r="Y1422" s="203">
        <v>65</v>
      </c>
      <c r="Z1422" s="203">
        <v>1</v>
      </c>
      <c r="AA1422" s="203">
        <v>5</v>
      </c>
      <c r="AB1422" s="203">
        <v>90</v>
      </c>
      <c r="AC1422" s="203">
        <v>0</v>
      </c>
    </row>
    <row r="1423" spans="17:29" x14ac:dyDescent="0.2">
      <c r="R1423" s="7">
        <v>12160</v>
      </c>
      <c r="S1423" s="7" t="s">
        <v>3420</v>
      </c>
      <c r="V1423" s="7">
        <v>66580000</v>
      </c>
      <c r="W1423" s="7" t="s">
        <v>45</v>
      </c>
      <c r="X1423" s="203">
        <v>18</v>
      </c>
      <c r="Y1423" s="203">
        <v>65</v>
      </c>
      <c r="Z1423" s="203">
        <v>1</v>
      </c>
      <c r="AA1423" s="203">
        <v>5</v>
      </c>
      <c r="AB1423" s="203">
        <v>90</v>
      </c>
      <c r="AC1423" s="203">
        <v>0</v>
      </c>
    </row>
    <row r="1424" spans="17:29" x14ac:dyDescent="0.2">
      <c r="Q1424" s="7">
        <v>173</v>
      </c>
      <c r="R1424" s="7">
        <v>12161</v>
      </c>
      <c r="S1424" s="7" t="s">
        <v>975</v>
      </c>
      <c r="V1424" s="7">
        <v>93382000</v>
      </c>
      <c r="W1424" s="7" t="s">
        <v>6064</v>
      </c>
      <c r="X1424" s="203">
        <v>18</v>
      </c>
      <c r="Y1424" s="203">
        <v>65</v>
      </c>
      <c r="Z1424" s="203">
        <v>1</v>
      </c>
      <c r="AA1424" s="203">
        <v>5</v>
      </c>
      <c r="AB1424" s="203">
        <v>90</v>
      </c>
      <c r="AC1424" s="203">
        <v>0</v>
      </c>
    </row>
    <row r="1425" spans="17:29" x14ac:dyDescent="0.2">
      <c r="Q1425" s="7">
        <v>1030</v>
      </c>
      <c r="R1425" s="7">
        <v>16590</v>
      </c>
      <c r="S1425" s="7" t="s">
        <v>976</v>
      </c>
      <c r="V1425" s="7">
        <v>85210000</v>
      </c>
      <c r="W1425" s="7" t="s">
        <v>4335</v>
      </c>
      <c r="X1425" s="203">
        <v>18</v>
      </c>
      <c r="Y1425" s="203">
        <v>65</v>
      </c>
      <c r="Z1425" s="203">
        <v>1</v>
      </c>
      <c r="AA1425" s="203">
        <v>5</v>
      </c>
      <c r="AB1425" s="203">
        <v>90</v>
      </c>
      <c r="AC1425" s="203">
        <v>0</v>
      </c>
    </row>
    <row r="1426" spans="17:29" x14ac:dyDescent="0.2">
      <c r="Q1426" s="7">
        <v>1031</v>
      </c>
      <c r="R1426" s="7">
        <v>15556</v>
      </c>
      <c r="S1426" s="7" t="s">
        <v>978</v>
      </c>
      <c r="V1426" s="7">
        <v>85215000</v>
      </c>
      <c r="W1426" s="7" t="s">
        <v>46</v>
      </c>
      <c r="X1426" s="203">
        <v>18</v>
      </c>
      <c r="Y1426" s="203">
        <v>65</v>
      </c>
      <c r="Z1426" s="203">
        <v>1</v>
      </c>
      <c r="AA1426" s="203">
        <v>5</v>
      </c>
      <c r="AB1426" s="203">
        <v>90</v>
      </c>
      <c r="AC1426" s="203">
        <v>0</v>
      </c>
    </row>
    <row r="1427" spans="17:29" x14ac:dyDescent="0.2">
      <c r="Q1427" s="7">
        <v>59</v>
      </c>
      <c r="R1427" s="7">
        <v>12166</v>
      </c>
      <c r="S1427" s="7" t="s">
        <v>979</v>
      </c>
      <c r="V1427" s="7">
        <v>85170000</v>
      </c>
      <c r="W1427" s="7" t="s">
        <v>47</v>
      </c>
      <c r="X1427" s="203">
        <v>18</v>
      </c>
      <c r="Y1427" s="203">
        <v>65</v>
      </c>
      <c r="Z1427" s="203">
        <v>1</v>
      </c>
      <c r="AA1427" s="203">
        <v>5</v>
      </c>
      <c r="AB1427" s="203">
        <v>90</v>
      </c>
      <c r="AC1427" s="203">
        <v>0</v>
      </c>
    </row>
    <row r="1428" spans="17:29" x14ac:dyDescent="0.2">
      <c r="Q1428" s="7">
        <v>2475</v>
      </c>
      <c r="R1428" s="7">
        <v>12134</v>
      </c>
      <c r="S1428" s="7" t="s">
        <v>3424</v>
      </c>
      <c r="V1428" s="7">
        <v>67000000</v>
      </c>
      <c r="W1428" s="7" t="s">
        <v>48</v>
      </c>
      <c r="X1428" s="203">
        <v>18</v>
      </c>
      <c r="Y1428" s="203">
        <v>65</v>
      </c>
      <c r="Z1428" s="203">
        <v>1</v>
      </c>
      <c r="AA1428" s="203">
        <v>5</v>
      </c>
      <c r="AB1428" s="203">
        <v>90</v>
      </c>
      <c r="AC1428" s="203">
        <v>0</v>
      </c>
    </row>
    <row r="1429" spans="17:29" x14ac:dyDescent="0.2">
      <c r="R1429" s="7">
        <v>16149</v>
      </c>
      <c r="S1429" s="7" t="s">
        <v>4797</v>
      </c>
      <c r="V1429" s="7">
        <v>57050000</v>
      </c>
      <c r="W1429" s="7" t="s">
        <v>49</v>
      </c>
      <c r="X1429" s="203">
        <v>18</v>
      </c>
      <c r="Y1429" s="203">
        <v>65</v>
      </c>
      <c r="Z1429" s="203">
        <v>1</v>
      </c>
      <c r="AA1429" s="203">
        <v>5</v>
      </c>
      <c r="AB1429" s="203">
        <v>90</v>
      </c>
      <c r="AC1429" s="203">
        <v>0</v>
      </c>
    </row>
    <row r="1430" spans="17:29" x14ac:dyDescent="0.2">
      <c r="R1430" s="7">
        <v>12124</v>
      </c>
      <c r="S1430" s="7" t="s">
        <v>1578</v>
      </c>
      <c r="V1430" s="7">
        <v>57060000</v>
      </c>
      <c r="W1430" s="7" t="s">
        <v>6065</v>
      </c>
      <c r="X1430" s="203">
        <v>18</v>
      </c>
      <c r="Y1430" s="203">
        <v>65</v>
      </c>
      <c r="Z1430" s="203">
        <v>1</v>
      </c>
      <c r="AA1430" s="203">
        <v>5</v>
      </c>
      <c r="AB1430" s="203">
        <v>90</v>
      </c>
      <c r="AC1430" s="203">
        <v>0</v>
      </c>
    </row>
    <row r="1431" spans="17:29" x14ac:dyDescent="0.2">
      <c r="R1431" s="7">
        <v>11286</v>
      </c>
      <c r="S1431" s="7" t="s">
        <v>1579</v>
      </c>
      <c r="V1431" s="7">
        <v>57100000</v>
      </c>
      <c r="W1431" s="7" t="s">
        <v>50</v>
      </c>
      <c r="X1431" s="203">
        <v>18</v>
      </c>
      <c r="Y1431" s="203">
        <v>65</v>
      </c>
      <c r="Z1431" s="203">
        <v>1</v>
      </c>
      <c r="AA1431" s="203">
        <v>5</v>
      </c>
      <c r="AB1431" s="203">
        <v>90</v>
      </c>
      <c r="AC1431" s="203">
        <v>0</v>
      </c>
    </row>
    <row r="1432" spans="17:29" x14ac:dyDescent="0.2">
      <c r="R1432" s="7">
        <v>14364</v>
      </c>
      <c r="S1432" s="7" t="s">
        <v>983</v>
      </c>
      <c r="V1432" s="7">
        <v>80090000</v>
      </c>
      <c r="W1432" s="7" t="s">
        <v>51</v>
      </c>
      <c r="X1432" s="203">
        <v>18</v>
      </c>
      <c r="Y1432" s="203">
        <v>65</v>
      </c>
      <c r="Z1432" s="203">
        <v>1</v>
      </c>
      <c r="AA1432" s="203">
        <v>5</v>
      </c>
      <c r="AB1432" s="203">
        <v>90</v>
      </c>
      <c r="AC1432" s="203">
        <v>0</v>
      </c>
    </row>
    <row r="1433" spans="17:29" x14ac:dyDescent="0.2">
      <c r="Q1433" s="7">
        <v>580</v>
      </c>
      <c r="R1433" s="7">
        <v>15153</v>
      </c>
      <c r="S1433" s="7" t="s">
        <v>1748</v>
      </c>
      <c r="V1433" s="7">
        <v>69170000</v>
      </c>
      <c r="W1433" s="7" t="s">
        <v>52</v>
      </c>
      <c r="X1433" s="203">
        <v>18</v>
      </c>
      <c r="Y1433" s="203">
        <v>65</v>
      </c>
      <c r="Z1433" s="203">
        <v>1</v>
      </c>
      <c r="AA1433" s="203">
        <v>5</v>
      </c>
      <c r="AB1433" s="203">
        <v>90</v>
      </c>
      <c r="AC1433" s="203">
        <v>0</v>
      </c>
    </row>
    <row r="1434" spans="17:29" x14ac:dyDescent="0.2">
      <c r="R1434" s="7">
        <v>12125</v>
      </c>
      <c r="S1434" s="7" t="s">
        <v>1580</v>
      </c>
      <c r="V1434" s="7">
        <v>66890000</v>
      </c>
      <c r="W1434" s="7" t="s">
        <v>53</v>
      </c>
      <c r="X1434" s="203">
        <v>18</v>
      </c>
      <c r="Y1434" s="203">
        <v>65</v>
      </c>
      <c r="Z1434" s="203">
        <v>1</v>
      </c>
      <c r="AA1434" s="203">
        <v>5</v>
      </c>
      <c r="AB1434" s="203">
        <v>90</v>
      </c>
      <c r="AC1434" s="203">
        <v>0</v>
      </c>
    </row>
    <row r="1435" spans="17:29" x14ac:dyDescent="0.2">
      <c r="Q1435" s="7">
        <v>2476</v>
      </c>
      <c r="R1435" s="7">
        <v>13684</v>
      </c>
      <c r="S1435" s="7" t="s">
        <v>1749</v>
      </c>
      <c r="V1435" s="7">
        <v>86080000</v>
      </c>
      <c r="W1435" s="7" t="s">
        <v>2045</v>
      </c>
      <c r="X1435" s="203">
        <v>18</v>
      </c>
      <c r="Y1435" s="203">
        <v>65</v>
      </c>
      <c r="Z1435" s="203">
        <v>1</v>
      </c>
      <c r="AA1435" s="203">
        <v>5</v>
      </c>
      <c r="AB1435" s="203">
        <v>90</v>
      </c>
      <c r="AC1435" s="203">
        <v>0</v>
      </c>
    </row>
    <row r="1436" spans="17:29" x14ac:dyDescent="0.2">
      <c r="Q1436" s="7">
        <v>1032</v>
      </c>
      <c r="R1436" s="7">
        <v>15597</v>
      </c>
      <c r="S1436" s="7" t="s">
        <v>1750</v>
      </c>
      <c r="V1436" s="7">
        <v>86170000</v>
      </c>
      <c r="W1436" s="7" t="s">
        <v>4336</v>
      </c>
      <c r="X1436" s="203">
        <v>18</v>
      </c>
      <c r="Y1436" s="203">
        <v>65</v>
      </c>
      <c r="Z1436" s="203">
        <v>1</v>
      </c>
      <c r="AA1436" s="203">
        <v>5</v>
      </c>
      <c r="AB1436" s="203">
        <v>90</v>
      </c>
      <c r="AC1436" s="203">
        <v>0</v>
      </c>
    </row>
    <row r="1437" spans="17:29" x14ac:dyDescent="0.2">
      <c r="Q1437" s="7">
        <v>4495</v>
      </c>
      <c r="R1437" s="7">
        <v>15466</v>
      </c>
      <c r="S1437" s="7" t="s">
        <v>1751</v>
      </c>
      <c r="V1437" s="7">
        <v>86410000</v>
      </c>
      <c r="W1437" s="7" t="s">
        <v>4337</v>
      </c>
      <c r="X1437" s="203">
        <v>18</v>
      </c>
      <c r="Y1437" s="203">
        <v>65</v>
      </c>
      <c r="Z1437" s="203">
        <v>1</v>
      </c>
      <c r="AA1437" s="203">
        <v>5</v>
      </c>
      <c r="AB1437" s="203">
        <v>90</v>
      </c>
      <c r="AC1437" s="203">
        <v>0</v>
      </c>
    </row>
    <row r="1438" spans="17:29" x14ac:dyDescent="0.2">
      <c r="R1438" s="7">
        <v>12138</v>
      </c>
      <c r="S1438" s="7" t="s">
        <v>1581</v>
      </c>
      <c r="V1438" s="7">
        <v>84420002</v>
      </c>
      <c r="W1438" s="7" t="s">
        <v>6066</v>
      </c>
      <c r="X1438" s="203">
        <v>18</v>
      </c>
      <c r="Y1438" s="203">
        <v>65</v>
      </c>
      <c r="Z1438" s="203">
        <v>1</v>
      </c>
      <c r="AA1438" s="203">
        <v>5</v>
      </c>
      <c r="AB1438" s="203">
        <v>90</v>
      </c>
      <c r="AC1438" s="203">
        <v>0</v>
      </c>
    </row>
    <row r="1439" spans="17:29" x14ac:dyDescent="0.2">
      <c r="Q1439" s="7">
        <v>4199</v>
      </c>
      <c r="R1439" s="7">
        <v>12139</v>
      </c>
      <c r="S1439" s="7" t="s">
        <v>1752</v>
      </c>
      <c r="V1439" s="7">
        <v>84420005</v>
      </c>
      <c r="W1439" s="7" t="s">
        <v>6067</v>
      </c>
      <c r="X1439" s="203">
        <v>18</v>
      </c>
      <c r="Y1439" s="203">
        <v>65</v>
      </c>
      <c r="Z1439" s="203">
        <v>1</v>
      </c>
      <c r="AA1439" s="203">
        <v>5</v>
      </c>
      <c r="AB1439" s="203">
        <v>90</v>
      </c>
      <c r="AC1439" s="203">
        <v>0</v>
      </c>
    </row>
    <row r="1440" spans="17:29" x14ac:dyDescent="0.2">
      <c r="Q1440" s="7">
        <v>2425</v>
      </c>
      <c r="R1440" s="7">
        <v>13715</v>
      </c>
      <c r="S1440" s="7" t="s">
        <v>1753</v>
      </c>
      <c r="V1440" s="7">
        <v>84420004</v>
      </c>
      <c r="W1440" s="7" t="s">
        <v>6068</v>
      </c>
      <c r="X1440" s="203">
        <v>18</v>
      </c>
      <c r="Y1440" s="203">
        <v>65</v>
      </c>
      <c r="Z1440" s="203">
        <v>1</v>
      </c>
      <c r="AA1440" s="203">
        <v>5</v>
      </c>
      <c r="AB1440" s="203">
        <v>90</v>
      </c>
      <c r="AC1440" s="203">
        <v>0</v>
      </c>
    </row>
    <row r="1441" spans="17:29" x14ac:dyDescent="0.2">
      <c r="Q1441" s="7">
        <v>4136</v>
      </c>
      <c r="R1441" s="7">
        <v>12140</v>
      </c>
      <c r="S1441" s="7" t="s">
        <v>1755</v>
      </c>
      <c r="V1441" s="7">
        <v>84420003</v>
      </c>
      <c r="W1441" s="7" t="s">
        <v>6069</v>
      </c>
      <c r="X1441" s="203">
        <v>18</v>
      </c>
      <c r="Y1441" s="203">
        <v>65</v>
      </c>
      <c r="Z1441" s="203">
        <v>1</v>
      </c>
      <c r="AA1441" s="203">
        <v>5</v>
      </c>
      <c r="AB1441" s="203">
        <v>90</v>
      </c>
      <c r="AC1441" s="203">
        <v>0</v>
      </c>
    </row>
    <row r="1442" spans="17:29" x14ac:dyDescent="0.2">
      <c r="R1442" s="7">
        <v>16200</v>
      </c>
      <c r="S1442" s="7" t="s">
        <v>4798</v>
      </c>
      <c r="V1442" s="7">
        <v>84420001</v>
      </c>
      <c r="W1442" s="7" t="s">
        <v>6070</v>
      </c>
      <c r="X1442" s="203">
        <v>18</v>
      </c>
      <c r="Y1442" s="203">
        <v>65</v>
      </c>
      <c r="Z1442" s="203">
        <v>1</v>
      </c>
      <c r="AA1442" s="203">
        <v>5</v>
      </c>
      <c r="AB1442" s="203">
        <v>90</v>
      </c>
      <c r="AC1442" s="203">
        <v>0</v>
      </c>
    </row>
    <row r="1443" spans="17:29" x14ac:dyDescent="0.2">
      <c r="Q1443" s="7">
        <v>931</v>
      </c>
      <c r="R1443" s="7">
        <v>15329</v>
      </c>
      <c r="S1443" s="7" t="s">
        <v>1756</v>
      </c>
      <c r="V1443" s="7">
        <v>84420000</v>
      </c>
      <c r="W1443" s="7" t="s">
        <v>4545</v>
      </c>
      <c r="X1443" s="203">
        <v>18</v>
      </c>
      <c r="Y1443" s="203">
        <v>65</v>
      </c>
      <c r="Z1443" s="203">
        <v>1</v>
      </c>
      <c r="AA1443" s="203">
        <v>5</v>
      </c>
      <c r="AB1443" s="203">
        <v>90</v>
      </c>
      <c r="AC1443" s="203">
        <v>0</v>
      </c>
    </row>
    <row r="1444" spans="17:29" x14ac:dyDescent="0.2">
      <c r="Q1444" s="7">
        <v>153</v>
      </c>
      <c r="R1444" s="7">
        <v>12143</v>
      </c>
      <c r="S1444" s="7" t="s">
        <v>1757</v>
      </c>
      <c r="V1444" s="7">
        <v>86361000</v>
      </c>
      <c r="W1444" s="7" t="s">
        <v>6071</v>
      </c>
      <c r="X1444" s="203">
        <v>18</v>
      </c>
      <c r="Y1444" s="203">
        <v>65</v>
      </c>
      <c r="Z1444" s="203">
        <v>1</v>
      </c>
      <c r="AA1444" s="203">
        <v>5</v>
      </c>
      <c r="AB1444" s="203">
        <v>90</v>
      </c>
      <c r="AC1444" s="203">
        <v>0</v>
      </c>
    </row>
    <row r="1445" spans="17:29" x14ac:dyDescent="0.2">
      <c r="Q1445" s="7">
        <v>4816</v>
      </c>
      <c r="R1445" s="7">
        <v>15472</v>
      </c>
      <c r="S1445" s="7" t="s">
        <v>1758</v>
      </c>
      <c r="V1445" s="7">
        <v>84530000</v>
      </c>
      <c r="W1445" s="7" t="s">
        <v>4338</v>
      </c>
      <c r="X1445" s="203">
        <v>18</v>
      </c>
      <c r="Y1445" s="203">
        <v>65</v>
      </c>
      <c r="Z1445" s="203">
        <v>1</v>
      </c>
      <c r="AA1445" s="203">
        <v>5</v>
      </c>
      <c r="AB1445" s="203">
        <v>90</v>
      </c>
      <c r="AC1445" s="203">
        <v>0</v>
      </c>
    </row>
    <row r="1446" spans="17:29" x14ac:dyDescent="0.2">
      <c r="Q1446" s="7">
        <v>1057</v>
      </c>
      <c r="R1446" s="7">
        <v>15558</v>
      </c>
      <c r="S1446" s="7" t="s">
        <v>1759</v>
      </c>
      <c r="V1446" s="7">
        <v>64000000</v>
      </c>
      <c r="W1446" s="7" t="s">
        <v>54</v>
      </c>
      <c r="X1446" s="203">
        <v>18</v>
      </c>
      <c r="Y1446" s="203">
        <v>65</v>
      </c>
      <c r="Z1446" s="203">
        <v>1</v>
      </c>
      <c r="AA1446" s="203">
        <v>5</v>
      </c>
      <c r="AB1446" s="203">
        <v>90</v>
      </c>
      <c r="AC1446" s="203">
        <v>0</v>
      </c>
    </row>
    <row r="1447" spans="17:29" x14ac:dyDescent="0.2">
      <c r="R1447" s="7">
        <v>12202</v>
      </c>
      <c r="S1447" s="7" t="s">
        <v>1582</v>
      </c>
      <c r="V1447" s="7">
        <v>58250000</v>
      </c>
      <c r="W1447" s="7" t="s">
        <v>55</v>
      </c>
      <c r="X1447" s="203">
        <v>18</v>
      </c>
      <c r="Y1447" s="203">
        <v>65</v>
      </c>
      <c r="Z1447" s="203">
        <v>1</v>
      </c>
      <c r="AA1447" s="203">
        <v>5</v>
      </c>
      <c r="AB1447" s="203">
        <v>90</v>
      </c>
      <c r="AC1447" s="203">
        <v>0</v>
      </c>
    </row>
    <row r="1448" spans="17:29" x14ac:dyDescent="0.2">
      <c r="Q1448" s="7">
        <v>295</v>
      </c>
      <c r="R1448" s="7">
        <v>16080</v>
      </c>
      <c r="S1448" s="7" t="s">
        <v>1760</v>
      </c>
      <c r="V1448" s="7">
        <v>82960000</v>
      </c>
      <c r="W1448" s="7" t="s">
        <v>56</v>
      </c>
      <c r="X1448" s="203">
        <v>18</v>
      </c>
      <c r="Y1448" s="203">
        <v>65</v>
      </c>
      <c r="Z1448" s="203">
        <v>1</v>
      </c>
      <c r="AA1448" s="203">
        <v>5</v>
      </c>
      <c r="AB1448" s="203">
        <v>90</v>
      </c>
      <c r="AC1448" s="203">
        <v>0</v>
      </c>
    </row>
    <row r="1449" spans="17:29" x14ac:dyDescent="0.2">
      <c r="R1449" s="7">
        <v>16397</v>
      </c>
      <c r="S1449" s="7" t="s">
        <v>4799</v>
      </c>
      <c r="V1449" s="7">
        <v>82970000</v>
      </c>
      <c r="W1449" s="7" t="s">
        <v>57</v>
      </c>
      <c r="X1449" s="203">
        <v>18</v>
      </c>
      <c r="Y1449" s="203">
        <v>65</v>
      </c>
      <c r="Z1449" s="203">
        <v>1</v>
      </c>
      <c r="AA1449" s="203">
        <v>5</v>
      </c>
      <c r="AB1449" s="203">
        <v>90</v>
      </c>
      <c r="AC1449" s="203">
        <v>0</v>
      </c>
    </row>
    <row r="1450" spans="17:29" x14ac:dyDescent="0.2">
      <c r="Q1450" s="7">
        <v>4421</v>
      </c>
      <c r="R1450" s="7">
        <v>15404</v>
      </c>
      <c r="S1450" s="7" t="s">
        <v>1762</v>
      </c>
      <c r="V1450" s="7">
        <v>58030000</v>
      </c>
      <c r="W1450" s="7" t="s">
        <v>58</v>
      </c>
      <c r="X1450" s="203">
        <v>18</v>
      </c>
      <c r="Y1450" s="203">
        <v>65</v>
      </c>
      <c r="Z1450" s="203">
        <v>1</v>
      </c>
      <c r="AA1450" s="203">
        <v>5</v>
      </c>
      <c r="AB1450" s="203">
        <v>90</v>
      </c>
      <c r="AC1450" s="203">
        <v>0</v>
      </c>
    </row>
    <row r="1451" spans="17:29" x14ac:dyDescent="0.2">
      <c r="R1451" s="7">
        <v>12211</v>
      </c>
      <c r="S1451" s="7" t="s">
        <v>1763</v>
      </c>
      <c r="V1451" s="7">
        <v>81055000</v>
      </c>
      <c r="W1451" s="7" t="s">
        <v>59</v>
      </c>
      <c r="X1451" s="203">
        <v>18</v>
      </c>
      <c r="Y1451" s="203">
        <v>65</v>
      </c>
      <c r="Z1451" s="203">
        <v>1</v>
      </c>
      <c r="AA1451" s="203">
        <v>5</v>
      </c>
      <c r="AB1451" s="203">
        <v>90</v>
      </c>
      <c r="AC1451" s="203">
        <v>0</v>
      </c>
    </row>
    <row r="1452" spans="17:29" x14ac:dyDescent="0.2">
      <c r="Q1452" s="7">
        <v>932</v>
      </c>
      <c r="R1452" s="7">
        <v>15330</v>
      </c>
      <c r="S1452" s="7" t="s">
        <v>1764</v>
      </c>
      <c r="V1452" s="7">
        <v>61120000</v>
      </c>
      <c r="W1452" s="7" t="s">
        <v>60</v>
      </c>
      <c r="X1452" s="203">
        <v>18</v>
      </c>
      <c r="Y1452" s="203">
        <v>65</v>
      </c>
      <c r="Z1452" s="203">
        <v>1</v>
      </c>
      <c r="AA1452" s="203">
        <v>5</v>
      </c>
      <c r="AB1452" s="203">
        <v>90</v>
      </c>
      <c r="AC1452" s="203">
        <v>0</v>
      </c>
    </row>
    <row r="1453" spans="17:29" x14ac:dyDescent="0.2">
      <c r="Q1453" s="7">
        <v>2523</v>
      </c>
      <c r="R1453" s="7">
        <v>13732</v>
      </c>
      <c r="S1453" s="7" t="s">
        <v>1765</v>
      </c>
      <c r="V1453" s="7">
        <v>61130000</v>
      </c>
      <c r="W1453" s="7" t="s">
        <v>61</v>
      </c>
      <c r="X1453" s="203">
        <v>18</v>
      </c>
      <c r="Y1453" s="203">
        <v>65</v>
      </c>
      <c r="Z1453" s="203">
        <v>1</v>
      </c>
      <c r="AA1453" s="203">
        <v>5</v>
      </c>
      <c r="AB1453" s="203">
        <v>90</v>
      </c>
      <c r="AC1453" s="203">
        <v>0</v>
      </c>
    </row>
    <row r="1454" spans="17:29" x14ac:dyDescent="0.2">
      <c r="Q1454" s="7">
        <v>1058</v>
      </c>
      <c r="R1454" s="7">
        <v>15559</v>
      </c>
      <c r="S1454" s="7" t="s">
        <v>1766</v>
      </c>
      <c r="V1454" s="7">
        <v>61090000</v>
      </c>
      <c r="W1454" s="7" t="s">
        <v>62</v>
      </c>
      <c r="X1454" s="203">
        <v>18</v>
      </c>
      <c r="Y1454" s="203">
        <v>65</v>
      </c>
      <c r="Z1454" s="203">
        <v>1</v>
      </c>
      <c r="AA1454" s="203">
        <v>5</v>
      </c>
      <c r="AB1454" s="203">
        <v>90</v>
      </c>
      <c r="AC1454" s="203">
        <v>0</v>
      </c>
    </row>
    <row r="1455" spans="17:29" x14ac:dyDescent="0.2">
      <c r="R1455" s="7">
        <v>11191</v>
      </c>
      <c r="S1455" s="7" t="s">
        <v>1583</v>
      </c>
      <c r="V1455" s="7">
        <v>64010000</v>
      </c>
      <c r="W1455" s="7" t="s">
        <v>63</v>
      </c>
      <c r="X1455" s="203">
        <v>18</v>
      </c>
      <c r="Y1455" s="203">
        <v>65</v>
      </c>
      <c r="Z1455" s="203">
        <v>1</v>
      </c>
      <c r="AA1455" s="203">
        <v>5</v>
      </c>
      <c r="AB1455" s="203">
        <v>90</v>
      </c>
      <c r="AC1455" s="203">
        <v>0</v>
      </c>
    </row>
    <row r="1456" spans="17:29" x14ac:dyDescent="0.2">
      <c r="Q1456" s="7">
        <v>1210</v>
      </c>
      <c r="R1456" s="7">
        <v>12213</v>
      </c>
      <c r="S1456" s="7" t="s">
        <v>1767</v>
      </c>
      <c r="V1456" s="7">
        <v>80211000</v>
      </c>
      <c r="W1456" s="7" t="s">
        <v>6072</v>
      </c>
      <c r="X1456" s="203">
        <v>18</v>
      </c>
      <c r="Y1456" s="203">
        <v>65</v>
      </c>
      <c r="Z1456" s="203">
        <v>1</v>
      </c>
      <c r="AA1456" s="203">
        <v>5</v>
      </c>
      <c r="AB1456" s="203">
        <v>0</v>
      </c>
      <c r="AC1456" s="203">
        <v>0</v>
      </c>
    </row>
    <row r="1457" spans="17:29" x14ac:dyDescent="0.2">
      <c r="R1457" s="7">
        <v>16294</v>
      </c>
      <c r="S1457" s="7" t="s">
        <v>4800</v>
      </c>
      <c r="V1457" s="7">
        <v>84540000</v>
      </c>
      <c r="W1457" s="7" t="s">
        <v>4339</v>
      </c>
      <c r="X1457" s="203">
        <v>18</v>
      </c>
      <c r="Y1457" s="203">
        <v>65</v>
      </c>
      <c r="Z1457" s="203">
        <v>1</v>
      </c>
      <c r="AA1457" s="203">
        <v>5</v>
      </c>
      <c r="AB1457" s="203">
        <v>90</v>
      </c>
      <c r="AC1457" s="203">
        <v>0</v>
      </c>
    </row>
    <row r="1458" spans="17:29" x14ac:dyDescent="0.2">
      <c r="R1458" s="7">
        <v>12214</v>
      </c>
      <c r="S1458" s="7" t="s">
        <v>1768</v>
      </c>
      <c r="V1458" s="7">
        <v>66160000</v>
      </c>
      <c r="W1458" s="7" t="s">
        <v>5518</v>
      </c>
      <c r="X1458" s="203">
        <v>18</v>
      </c>
      <c r="Y1458" s="203">
        <v>65</v>
      </c>
      <c r="Z1458" s="203">
        <v>1</v>
      </c>
      <c r="AA1458" s="203">
        <v>5</v>
      </c>
      <c r="AB1458" s="203">
        <v>90</v>
      </c>
      <c r="AC1458" s="203">
        <v>0</v>
      </c>
    </row>
    <row r="1459" spans="17:29" x14ac:dyDescent="0.2">
      <c r="R1459" s="7">
        <v>16398</v>
      </c>
      <c r="S1459" s="7" t="s">
        <v>4801</v>
      </c>
      <c r="V1459" s="7">
        <v>66090000</v>
      </c>
      <c r="W1459" s="7" t="s">
        <v>3720</v>
      </c>
      <c r="X1459" s="203">
        <v>18</v>
      </c>
      <c r="Y1459" s="203">
        <v>65</v>
      </c>
      <c r="Z1459" s="203">
        <v>1</v>
      </c>
      <c r="AA1459" s="203">
        <v>5</v>
      </c>
      <c r="AB1459" s="203">
        <v>90</v>
      </c>
      <c r="AC1459" s="203">
        <v>0</v>
      </c>
    </row>
    <row r="1460" spans="17:29" x14ac:dyDescent="0.2">
      <c r="Q1460" s="7">
        <v>2548</v>
      </c>
      <c r="R1460" s="7">
        <v>12215</v>
      </c>
      <c r="S1460" s="7" t="s">
        <v>1769</v>
      </c>
      <c r="V1460" s="7">
        <v>86620000</v>
      </c>
      <c r="W1460" s="7" t="s">
        <v>3892</v>
      </c>
      <c r="X1460" s="203">
        <v>18</v>
      </c>
      <c r="Y1460" s="203">
        <v>65</v>
      </c>
      <c r="Z1460" s="203">
        <v>1</v>
      </c>
      <c r="AA1460" s="203">
        <v>5</v>
      </c>
      <c r="AB1460" s="203">
        <v>90</v>
      </c>
      <c r="AC1460" s="203">
        <v>0</v>
      </c>
    </row>
    <row r="1461" spans="17:29" x14ac:dyDescent="0.2">
      <c r="R1461" s="7">
        <v>12216</v>
      </c>
      <c r="S1461" s="7" t="s">
        <v>1584</v>
      </c>
      <c r="V1461" s="7">
        <v>80150000</v>
      </c>
      <c r="W1461" s="7" t="s">
        <v>4155</v>
      </c>
      <c r="X1461" s="203">
        <v>18</v>
      </c>
      <c r="Y1461" s="203">
        <v>65</v>
      </c>
      <c r="Z1461" s="203">
        <v>1</v>
      </c>
      <c r="AA1461" s="203">
        <v>5</v>
      </c>
      <c r="AB1461" s="203">
        <v>90</v>
      </c>
      <c r="AC1461" s="203">
        <v>0</v>
      </c>
    </row>
    <row r="1462" spans="17:29" x14ac:dyDescent="0.2">
      <c r="R1462" s="7">
        <v>12173</v>
      </c>
      <c r="S1462" s="7" t="s">
        <v>1770</v>
      </c>
      <c r="V1462" s="7">
        <v>85510000</v>
      </c>
      <c r="W1462" s="7" t="s">
        <v>4340</v>
      </c>
      <c r="X1462" s="203">
        <v>18</v>
      </c>
      <c r="Y1462" s="203">
        <v>65</v>
      </c>
      <c r="Z1462" s="203">
        <v>1</v>
      </c>
      <c r="AA1462" s="203">
        <v>5</v>
      </c>
      <c r="AB1462" s="203">
        <v>90</v>
      </c>
      <c r="AC1462" s="203">
        <v>0</v>
      </c>
    </row>
    <row r="1463" spans="17:29" x14ac:dyDescent="0.2">
      <c r="Q1463" s="7">
        <v>3002</v>
      </c>
      <c r="R1463" s="7">
        <v>12175</v>
      </c>
      <c r="S1463" s="7" t="s">
        <v>1771</v>
      </c>
      <c r="V1463" s="7">
        <v>97850000</v>
      </c>
      <c r="W1463" s="7" t="s">
        <v>3668</v>
      </c>
      <c r="X1463" s="203">
        <v>18</v>
      </c>
      <c r="Y1463" s="203">
        <v>65</v>
      </c>
      <c r="Z1463" s="203">
        <v>1</v>
      </c>
      <c r="AA1463" s="203">
        <v>5</v>
      </c>
      <c r="AB1463" s="203">
        <v>90</v>
      </c>
      <c r="AC1463" s="203">
        <v>0</v>
      </c>
    </row>
    <row r="1464" spans="17:29" x14ac:dyDescent="0.2">
      <c r="Q1464" s="7">
        <v>4200</v>
      </c>
      <c r="R1464" s="7">
        <v>12179</v>
      </c>
      <c r="S1464" s="7" t="s">
        <v>1775</v>
      </c>
      <c r="V1464" s="7">
        <v>97920000</v>
      </c>
      <c r="W1464" s="7" t="s">
        <v>3669</v>
      </c>
      <c r="X1464" s="203">
        <v>18</v>
      </c>
      <c r="Y1464" s="203">
        <v>65</v>
      </c>
      <c r="Z1464" s="203">
        <v>1</v>
      </c>
      <c r="AA1464" s="203">
        <v>5</v>
      </c>
      <c r="AB1464" s="203">
        <v>90</v>
      </c>
      <c r="AC1464" s="203">
        <v>0</v>
      </c>
    </row>
    <row r="1465" spans="17:29" x14ac:dyDescent="0.2">
      <c r="Q1465" s="7">
        <v>954</v>
      </c>
      <c r="R1465" s="7">
        <v>15349</v>
      </c>
      <c r="S1465" s="7" t="s">
        <v>1779</v>
      </c>
      <c r="V1465" s="7">
        <v>97921000</v>
      </c>
      <c r="W1465" s="7" t="s">
        <v>6073</v>
      </c>
      <c r="X1465" s="203">
        <v>18</v>
      </c>
      <c r="Y1465" s="203">
        <v>65</v>
      </c>
      <c r="Z1465" s="203">
        <v>1</v>
      </c>
      <c r="AA1465" s="203">
        <v>5</v>
      </c>
      <c r="AB1465" s="203">
        <v>90</v>
      </c>
      <c r="AC1465" s="203">
        <v>0</v>
      </c>
    </row>
    <row r="1466" spans="17:29" x14ac:dyDescent="0.2">
      <c r="Q1466" s="7">
        <v>2847</v>
      </c>
      <c r="R1466" s="7">
        <v>13786</v>
      </c>
      <c r="S1466" s="7" t="s">
        <v>2946</v>
      </c>
      <c r="V1466" s="7">
        <v>93901000</v>
      </c>
      <c r="W1466" s="7" t="s">
        <v>6074</v>
      </c>
      <c r="X1466" s="203">
        <v>18</v>
      </c>
      <c r="Y1466" s="203">
        <v>65</v>
      </c>
      <c r="Z1466" s="203">
        <v>1</v>
      </c>
      <c r="AA1466" s="203">
        <v>5</v>
      </c>
      <c r="AB1466" s="203">
        <v>0</v>
      </c>
      <c r="AC1466" s="203">
        <v>0</v>
      </c>
    </row>
    <row r="1467" spans="17:29" x14ac:dyDescent="0.2">
      <c r="Q1467" s="7">
        <v>2579</v>
      </c>
      <c r="R1467" s="7">
        <v>12003</v>
      </c>
      <c r="S1467" s="7" t="s">
        <v>2948</v>
      </c>
      <c r="V1467" s="7">
        <v>93902000</v>
      </c>
      <c r="W1467" s="7" t="s">
        <v>6075</v>
      </c>
      <c r="X1467" s="203">
        <v>18</v>
      </c>
      <c r="Y1467" s="203">
        <v>65</v>
      </c>
      <c r="Z1467" s="203">
        <v>1</v>
      </c>
      <c r="AA1467" s="203">
        <v>5</v>
      </c>
      <c r="AB1467" s="203">
        <v>90</v>
      </c>
      <c r="AC1467" s="203">
        <v>0</v>
      </c>
    </row>
    <row r="1468" spans="17:29" x14ac:dyDescent="0.2">
      <c r="Q1468" s="7">
        <v>3201</v>
      </c>
      <c r="R1468" s="7">
        <v>14378</v>
      </c>
      <c r="S1468" s="7" t="s">
        <v>2949</v>
      </c>
      <c r="V1468" s="7">
        <v>93901001</v>
      </c>
      <c r="W1468" s="7" t="s">
        <v>5519</v>
      </c>
      <c r="X1468" s="203">
        <v>18</v>
      </c>
      <c r="Y1468" s="203">
        <v>65</v>
      </c>
      <c r="Z1468" s="203">
        <v>1</v>
      </c>
      <c r="AA1468" s="203">
        <v>5</v>
      </c>
      <c r="AB1468" s="203">
        <v>0</v>
      </c>
      <c r="AC1468" s="203">
        <v>0</v>
      </c>
    </row>
    <row r="1469" spans="17:29" x14ac:dyDescent="0.2">
      <c r="Q1469" s="7">
        <v>4068</v>
      </c>
      <c r="R1469" s="7">
        <v>12004</v>
      </c>
      <c r="S1469" s="7" t="s">
        <v>1400</v>
      </c>
      <c r="V1469" s="7">
        <v>93901003</v>
      </c>
      <c r="W1469" s="7" t="s">
        <v>6076</v>
      </c>
      <c r="X1469" s="203">
        <v>18</v>
      </c>
      <c r="Y1469" s="203">
        <v>65</v>
      </c>
      <c r="Z1469" s="203">
        <v>1</v>
      </c>
      <c r="AA1469" s="203">
        <v>5</v>
      </c>
      <c r="AB1469" s="203">
        <v>0</v>
      </c>
      <c r="AC1469" s="203">
        <v>0</v>
      </c>
    </row>
    <row r="1470" spans="17:29" x14ac:dyDescent="0.2">
      <c r="R1470" s="7">
        <v>12012</v>
      </c>
      <c r="S1470" s="7" t="s">
        <v>1561</v>
      </c>
      <c r="V1470" s="7">
        <v>93901002</v>
      </c>
      <c r="W1470" s="7" t="s">
        <v>5520</v>
      </c>
      <c r="X1470" s="203">
        <v>18</v>
      </c>
      <c r="Y1470" s="203">
        <v>65</v>
      </c>
      <c r="Z1470" s="203">
        <v>1</v>
      </c>
      <c r="AA1470" s="203">
        <v>5</v>
      </c>
      <c r="AB1470" s="203">
        <v>0</v>
      </c>
      <c r="AC1470" s="203">
        <v>0</v>
      </c>
    </row>
    <row r="1471" spans="17:29" x14ac:dyDescent="0.2">
      <c r="Q1471" s="7">
        <v>2402</v>
      </c>
      <c r="R1471" s="7">
        <v>13704</v>
      </c>
      <c r="S1471" s="7" t="s">
        <v>1406</v>
      </c>
      <c r="V1471" s="7">
        <v>93271000</v>
      </c>
      <c r="W1471" s="7" t="s">
        <v>6077</v>
      </c>
      <c r="X1471" s="203">
        <v>18</v>
      </c>
      <c r="Y1471" s="203">
        <v>65</v>
      </c>
      <c r="Z1471" s="203">
        <v>1</v>
      </c>
      <c r="AA1471" s="203">
        <v>5</v>
      </c>
      <c r="AB1471" s="203">
        <v>0</v>
      </c>
      <c r="AC1471" s="203">
        <v>0</v>
      </c>
    </row>
    <row r="1472" spans="17:29" x14ac:dyDescent="0.2">
      <c r="R1472" s="7">
        <v>11971</v>
      </c>
      <c r="S1472" s="7" t="s">
        <v>1564</v>
      </c>
      <c r="V1472" s="7">
        <v>93272000</v>
      </c>
      <c r="W1472" s="7" t="s">
        <v>6078</v>
      </c>
      <c r="X1472" s="203">
        <v>18</v>
      </c>
      <c r="Y1472" s="203">
        <v>65</v>
      </c>
      <c r="Z1472" s="203">
        <v>1</v>
      </c>
      <c r="AA1472" s="203">
        <v>5</v>
      </c>
      <c r="AB1472" s="203">
        <v>90</v>
      </c>
      <c r="AC1472" s="203">
        <v>0</v>
      </c>
    </row>
    <row r="1473" spans="17:29" x14ac:dyDescent="0.2">
      <c r="Q1473" s="7">
        <v>609</v>
      </c>
      <c r="R1473" s="7">
        <v>15174</v>
      </c>
      <c r="S1473" s="7" t="s">
        <v>2728</v>
      </c>
      <c r="V1473" s="7">
        <v>93271001</v>
      </c>
      <c r="W1473" s="7" t="s">
        <v>5521</v>
      </c>
      <c r="X1473" s="203">
        <v>18</v>
      </c>
      <c r="Y1473" s="203">
        <v>65</v>
      </c>
      <c r="Z1473" s="203">
        <v>1</v>
      </c>
      <c r="AA1473" s="203">
        <v>5</v>
      </c>
      <c r="AB1473" s="203">
        <v>0</v>
      </c>
      <c r="AC1473" s="203">
        <v>0</v>
      </c>
    </row>
    <row r="1474" spans="17:29" x14ac:dyDescent="0.2">
      <c r="Q1474" s="7">
        <v>6084</v>
      </c>
      <c r="R1474" s="7">
        <v>12298</v>
      </c>
      <c r="S1474" s="7" t="s">
        <v>961</v>
      </c>
      <c r="V1474" s="7">
        <v>93271003</v>
      </c>
      <c r="W1474" s="7" t="s">
        <v>6079</v>
      </c>
      <c r="X1474" s="203">
        <v>18</v>
      </c>
      <c r="Y1474" s="203">
        <v>65</v>
      </c>
      <c r="Z1474" s="203">
        <v>1</v>
      </c>
      <c r="AA1474" s="203">
        <v>5</v>
      </c>
      <c r="AB1474" s="203">
        <v>0</v>
      </c>
      <c r="AC1474" s="203">
        <v>0</v>
      </c>
    </row>
    <row r="1475" spans="17:29" x14ac:dyDescent="0.2">
      <c r="Q1475" s="7">
        <v>410</v>
      </c>
      <c r="R1475" s="7">
        <v>15067</v>
      </c>
      <c r="S1475" s="7" t="s">
        <v>3423</v>
      </c>
      <c r="V1475" s="7">
        <v>93271002</v>
      </c>
      <c r="W1475" s="7" t="s">
        <v>6080</v>
      </c>
      <c r="X1475" s="203">
        <v>18</v>
      </c>
      <c r="Y1475" s="203">
        <v>65</v>
      </c>
      <c r="Z1475" s="203">
        <v>1</v>
      </c>
      <c r="AA1475" s="203">
        <v>5</v>
      </c>
      <c r="AB1475" s="203">
        <v>0</v>
      </c>
      <c r="AC1475" s="203">
        <v>0</v>
      </c>
    </row>
    <row r="1476" spans="17:29" x14ac:dyDescent="0.2">
      <c r="R1476" s="7">
        <v>16338</v>
      </c>
      <c r="S1476" s="7" t="s">
        <v>4802</v>
      </c>
      <c r="V1476" s="7">
        <v>77200000</v>
      </c>
      <c r="W1476" s="7" t="s">
        <v>3670</v>
      </c>
      <c r="X1476" s="203">
        <v>18</v>
      </c>
      <c r="Y1476" s="203">
        <v>65</v>
      </c>
      <c r="Z1476" s="203">
        <v>1</v>
      </c>
      <c r="AA1476" s="203">
        <v>5</v>
      </c>
      <c r="AB1476" s="203">
        <v>90</v>
      </c>
      <c r="AC1476" s="203">
        <v>0</v>
      </c>
    </row>
    <row r="1477" spans="17:29" x14ac:dyDescent="0.2">
      <c r="R1477" s="7">
        <v>11152</v>
      </c>
      <c r="S1477" s="7" t="s">
        <v>3425</v>
      </c>
      <c r="V1477" s="7">
        <v>73890000</v>
      </c>
      <c r="W1477" s="7" t="s">
        <v>3671</v>
      </c>
      <c r="X1477" s="203">
        <v>18</v>
      </c>
      <c r="Y1477" s="203">
        <v>65</v>
      </c>
      <c r="Z1477" s="203">
        <v>1</v>
      </c>
      <c r="AA1477" s="203">
        <v>5</v>
      </c>
      <c r="AB1477" s="203">
        <v>90</v>
      </c>
      <c r="AC1477" s="203">
        <v>0</v>
      </c>
    </row>
    <row r="1478" spans="17:29" x14ac:dyDescent="0.2">
      <c r="Q1478" s="7">
        <v>2886</v>
      </c>
      <c r="R1478" s="7">
        <v>13814</v>
      </c>
      <c r="S1478" s="7" t="s">
        <v>1754</v>
      </c>
      <c r="V1478" s="7">
        <v>86485000</v>
      </c>
      <c r="W1478" s="7" t="s">
        <v>6081</v>
      </c>
      <c r="X1478" s="203">
        <v>18</v>
      </c>
      <c r="Y1478" s="203">
        <v>65</v>
      </c>
      <c r="Z1478" s="203">
        <v>1</v>
      </c>
      <c r="AA1478" s="203">
        <v>5</v>
      </c>
      <c r="AB1478" s="203">
        <v>90</v>
      </c>
      <c r="AC1478" s="203">
        <v>0</v>
      </c>
    </row>
    <row r="1479" spans="17:29" x14ac:dyDescent="0.2">
      <c r="R1479" s="7">
        <v>16457</v>
      </c>
      <c r="S1479" s="7" t="s">
        <v>4803</v>
      </c>
      <c r="V1479" s="7">
        <v>84370000</v>
      </c>
      <c r="W1479" s="7" t="s">
        <v>4341</v>
      </c>
      <c r="X1479" s="203">
        <v>18</v>
      </c>
      <c r="Y1479" s="203">
        <v>65</v>
      </c>
      <c r="Z1479" s="203">
        <v>1</v>
      </c>
      <c r="AA1479" s="203">
        <v>7</v>
      </c>
      <c r="AB1479" s="203">
        <v>90</v>
      </c>
      <c r="AC1479" s="203">
        <v>0</v>
      </c>
    </row>
    <row r="1480" spans="17:29" x14ac:dyDescent="0.2">
      <c r="Q1480" s="7">
        <v>60</v>
      </c>
      <c r="R1480" s="7">
        <v>12220</v>
      </c>
      <c r="S1480" s="7" t="s">
        <v>1761</v>
      </c>
      <c r="V1480" s="7">
        <v>68050000</v>
      </c>
      <c r="W1480" s="7" t="s">
        <v>3672</v>
      </c>
      <c r="X1480" s="203">
        <v>18</v>
      </c>
      <c r="Y1480" s="203">
        <v>65</v>
      </c>
      <c r="Z1480" s="203">
        <v>1</v>
      </c>
      <c r="AA1480" s="203">
        <v>5</v>
      </c>
      <c r="AB1480" s="203">
        <v>90</v>
      </c>
      <c r="AC1480" s="203">
        <v>0</v>
      </c>
    </row>
    <row r="1481" spans="17:29" x14ac:dyDescent="0.2">
      <c r="Q1481" s="7">
        <v>1703</v>
      </c>
      <c r="R1481" s="7">
        <v>12176</v>
      </c>
      <c r="S1481" s="7" t="s">
        <v>1772</v>
      </c>
      <c r="V1481" s="7">
        <v>57260002</v>
      </c>
      <c r="W1481" s="7" t="s">
        <v>6082</v>
      </c>
      <c r="X1481" s="203">
        <v>18</v>
      </c>
      <c r="Y1481" s="203">
        <v>65</v>
      </c>
      <c r="Z1481" s="203">
        <v>1</v>
      </c>
      <c r="AA1481" s="203">
        <v>5</v>
      </c>
      <c r="AB1481" s="203">
        <v>90</v>
      </c>
      <c r="AC1481" s="203">
        <v>0</v>
      </c>
    </row>
    <row r="1482" spans="17:29" x14ac:dyDescent="0.2">
      <c r="Q1482" s="7">
        <v>2524</v>
      </c>
      <c r="R1482" s="7">
        <v>13733</v>
      </c>
      <c r="S1482" s="7" t="s">
        <v>1773</v>
      </c>
      <c r="V1482" s="7">
        <v>57260001</v>
      </c>
      <c r="W1482" s="7" t="s">
        <v>6083</v>
      </c>
      <c r="X1482" s="203">
        <v>18</v>
      </c>
      <c r="Y1482" s="203">
        <v>65</v>
      </c>
      <c r="Z1482" s="203">
        <v>1</v>
      </c>
      <c r="AA1482" s="203">
        <v>5</v>
      </c>
      <c r="AB1482" s="203">
        <v>90</v>
      </c>
      <c r="AC1482" s="203">
        <v>0</v>
      </c>
    </row>
    <row r="1483" spans="17:29" x14ac:dyDescent="0.2">
      <c r="Q1483" s="7">
        <v>61</v>
      </c>
      <c r="R1483" s="7">
        <v>12178</v>
      </c>
      <c r="S1483" s="7" t="s">
        <v>1774</v>
      </c>
      <c r="V1483" s="7">
        <v>57260000</v>
      </c>
      <c r="W1483" s="7" t="s">
        <v>6084</v>
      </c>
      <c r="X1483" s="203">
        <v>18</v>
      </c>
      <c r="Y1483" s="203">
        <v>65</v>
      </c>
      <c r="Z1483" s="203">
        <v>1</v>
      </c>
      <c r="AA1483" s="203">
        <v>5</v>
      </c>
      <c r="AB1483" s="203">
        <v>90</v>
      </c>
      <c r="AC1483" s="203">
        <v>0</v>
      </c>
    </row>
    <row r="1484" spans="17:29" x14ac:dyDescent="0.2">
      <c r="R1484" s="7">
        <v>12180</v>
      </c>
      <c r="S1484" s="7" t="s">
        <v>1776</v>
      </c>
      <c r="V1484" s="7">
        <v>84210000</v>
      </c>
      <c r="W1484" s="7" t="s">
        <v>6085</v>
      </c>
      <c r="X1484" s="203">
        <v>18</v>
      </c>
      <c r="Y1484" s="203">
        <v>65</v>
      </c>
      <c r="Z1484" s="203">
        <v>1</v>
      </c>
      <c r="AA1484" s="203">
        <v>5</v>
      </c>
      <c r="AB1484" s="203">
        <v>0</v>
      </c>
      <c r="AC1484" s="203">
        <v>0</v>
      </c>
    </row>
    <row r="1485" spans="17:29" x14ac:dyDescent="0.2">
      <c r="Q1485" s="7">
        <v>87</v>
      </c>
      <c r="R1485" s="7">
        <v>12181</v>
      </c>
      <c r="S1485" s="7" t="s">
        <v>1777</v>
      </c>
      <c r="V1485" s="7">
        <v>80370000</v>
      </c>
      <c r="W1485" s="7" t="s">
        <v>6086</v>
      </c>
      <c r="X1485" s="203">
        <v>18</v>
      </c>
      <c r="Y1485" s="203">
        <v>65</v>
      </c>
      <c r="Z1485" s="203">
        <v>1</v>
      </c>
      <c r="AA1485" s="203">
        <v>5</v>
      </c>
      <c r="AB1485" s="203">
        <v>90</v>
      </c>
      <c r="AC1485" s="203">
        <v>0</v>
      </c>
    </row>
    <row r="1486" spans="17:29" x14ac:dyDescent="0.2">
      <c r="Q1486" s="7">
        <v>4590</v>
      </c>
      <c r="R1486" s="7">
        <v>15469</v>
      </c>
      <c r="S1486" s="7" t="s">
        <v>1778</v>
      </c>
      <c r="V1486" s="7">
        <v>80390000</v>
      </c>
      <c r="W1486" s="7" t="s">
        <v>4342</v>
      </c>
      <c r="X1486" s="203">
        <v>18</v>
      </c>
      <c r="Y1486" s="203">
        <v>65</v>
      </c>
      <c r="Z1486" s="203">
        <v>99</v>
      </c>
      <c r="AA1486" s="203">
        <v>99</v>
      </c>
      <c r="AB1486" s="203">
        <v>90</v>
      </c>
      <c r="AC1486" s="203">
        <v>0</v>
      </c>
    </row>
    <row r="1487" spans="17:29" x14ac:dyDescent="0.2">
      <c r="Q1487" s="7">
        <v>4821</v>
      </c>
      <c r="R1487" s="7">
        <v>15455</v>
      </c>
      <c r="S1487" s="7" t="s">
        <v>1780</v>
      </c>
      <c r="V1487" s="7">
        <v>94710000</v>
      </c>
      <c r="W1487" s="7" t="s">
        <v>6087</v>
      </c>
      <c r="X1487" s="203">
        <v>18</v>
      </c>
      <c r="Y1487" s="203">
        <v>65</v>
      </c>
      <c r="Z1487" s="203">
        <v>1</v>
      </c>
      <c r="AA1487" s="203">
        <v>5</v>
      </c>
      <c r="AB1487" s="203">
        <v>90</v>
      </c>
      <c r="AC1487" s="203">
        <v>0</v>
      </c>
    </row>
    <row r="1488" spans="17:29" x14ac:dyDescent="0.2">
      <c r="R1488" s="7">
        <v>16263</v>
      </c>
      <c r="S1488" s="7" t="s">
        <v>4804</v>
      </c>
      <c r="V1488" s="7">
        <v>94712000</v>
      </c>
      <c r="W1488" s="7" t="s">
        <v>6088</v>
      </c>
      <c r="X1488" s="203">
        <v>18</v>
      </c>
      <c r="Y1488" s="203">
        <v>65</v>
      </c>
      <c r="Z1488" s="203">
        <v>1</v>
      </c>
      <c r="AA1488" s="203">
        <v>5</v>
      </c>
      <c r="AB1488" s="203">
        <v>90</v>
      </c>
      <c r="AC1488" s="203">
        <v>0</v>
      </c>
    </row>
    <row r="1489" spans="17:29" x14ac:dyDescent="0.2">
      <c r="R1489" s="7">
        <v>11245</v>
      </c>
      <c r="S1489" s="7" t="s">
        <v>1585</v>
      </c>
      <c r="V1489" s="7">
        <v>85458000</v>
      </c>
      <c r="W1489" s="7" t="s">
        <v>6089</v>
      </c>
      <c r="X1489" s="203">
        <v>18</v>
      </c>
      <c r="Y1489" s="203">
        <v>65</v>
      </c>
      <c r="Z1489" s="203">
        <v>1</v>
      </c>
      <c r="AA1489" s="203">
        <v>5</v>
      </c>
      <c r="AB1489" s="203">
        <v>90</v>
      </c>
      <c r="AC1489" s="203">
        <v>0</v>
      </c>
    </row>
    <row r="1490" spans="17:29" x14ac:dyDescent="0.2">
      <c r="Q1490" s="7">
        <v>6239</v>
      </c>
      <c r="R1490" s="7">
        <v>12187</v>
      </c>
      <c r="S1490" s="7" t="s">
        <v>1781</v>
      </c>
      <c r="V1490" s="7">
        <v>74310000</v>
      </c>
      <c r="W1490" s="7" t="s">
        <v>5522</v>
      </c>
      <c r="X1490" s="203">
        <v>18</v>
      </c>
      <c r="Y1490" s="203">
        <v>65</v>
      </c>
      <c r="Z1490" s="203">
        <v>1</v>
      </c>
      <c r="AA1490" s="203">
        <v>5</v>
      </c>
      <c r="AB1490" s="203">
        <v>90</v>
      </c>
      <c r="AC1490" s="203">
        <v>0</v>
      </c>
    </row>
    <row r="1491" spans="17:29" x14ac:dyDescent="0.2">
      <c r="Q1491" s="7">
        <v>541</v>
      </c>
      <c r="R1491" s="7">
        <v>15120</v>
      </c>
      <c r="S1491" s="7" t="s">
        <v>1782</v>
      </c>
      <c r="V1491" s="7">
        <v>74281000</v>
      </c>
      <c r="W1491" s="7" t="s">
        <v>6090</v>
      </c>
      <c r="X1491" s="203">
        <v>18</v>
      </c>
      <c r="Y1491" s="203">
        <v>65</v>
      </c>
      <c r="Z1491" s="203">
        <v>1</v>
      </c>
      <c r="AA1491" s="203">
        <v>5</v>
      </c>
      <c r="AB1491" s="203">
        <v>90</v>
      </c>
      <c r="AC1491" s="203">
        <v>0</v>
      </c>
    </row>
    <row r="1492" spans="17:29" x14ac:dyDescent="0.2">
      <c r="R1492" s="7">
        <v>11291</v>
      </c>
      <c r="S1492" s="7" t="s">
        <v>1586</v>
      </c>
      <c r="V1492" s="7">
        <v>74290000</v>
      </c>
      <c r="W1492" s="7" t="s">
        <v>5523</v>
      </c>
      <c r="X1492" s="203">
        <v>18</v>
      </c>
      <c r="Y1492" s="203">
        <v>65</v>
      </c>
      <c r="Z1492" s="203">
        <v>1</v>
      </c>
      <c r="AA1492" s="203">
        <v>5</v>
      </c>
      <c r="AB1492" s="203">
        <v>90</v>
      </c>
      <c r="AC1492" s="203">
        <v>0</v>
      </c>
    </row>
    <row r="1493" spans="17:29" x14ac:dyDescent="0.2">
      <c r="R1493" s="7">
        <v>10798</v>
      </c>
      <c r="S1493" s="7" t="s">
        <v>367</v>
      </c>
      <c r="V1493" s="7">
        <v>74271000</v>
      </c>
      <c r="W1493" s="7" t="s">
        <v>6091</v>
      </c>
      <c r="X1493" s="203">
        <v>18</v>
      </c>
      <c r="Y1493" s="203">
        <v>65</v>
      </c>
      <c r="Z1493" s="203">
        <v>1</v>
      </c>
      <c r="AA1493" s="203">
        <v>5</v>
      </c>
      <c r="AB1493" s="203">
        <v>90</v>
      </c>
      <c r="AC1493" s="203">
        <v>0</v>
      </c>
    </row>
    <row r="1494" spans="17:29" x14ac:dyDescent="0.2">
      <c r="R1494" s="7">
        <v>11346</v>
      </c>
      <c r="S1494" s="7" t="s">
        <v>368</v>
      </c>
      <c r="V1494" s="7">
        <v>84479000</v>
      </c>
      <c r="W1494" s="7" t="s">
        <v>6092</v>
      </c>
      <c r="X1494" s="203">
        <v>19</v>
      </c>
      <c r="Y1494" s="203">
        <v>65</v>
      </c>
      <c r="Z1494" s="203">
        <v>1</v>
      </c>
      <c r="AA1494" s="203">
        <v>5</v>
      </c>
      <c r="AB1494" s="203">
        <v>90</v>
      </c>
      <c r="AC1494" s="203">
        <v>0</v>
      </c>
    </row>
    <row r="1495" spans="17:29" x14ac:dyDescent="0.2">
      <c r="Q1495" s="7">
        <v>3619</v>
      </c>
      <c r="R1495" s="7">
        <v>16061</v>
      </c>
      <c r="S1495" s="7" t="s">
        <v>4580</v>
      </c>
      <c r="V1495" s="7">
        <v>73640000</v>
      </c>
      <c r="W1495" s="7" t="s">
        <v>3673</v>
      </c>
      <c r="X1495" s="203">
        <v>18</v>
      </c>
      <c r="Y1495" s="203">
        <v>65</v>
      </c>
      <c r="Z1495" s="203">
        <v>1</v>
      </c>
      <c r="AA1495" s="203">
        <v>5</v>
      </c>
      <c r="AB1495" s="203">
        <v>90</v>
      </c>
      <c r="AC1495" s="203">
        <v>0</v>
      </c>
    </row>
    <row r="1496" spans="17:29" x14ac:dyDescent="0.2">
      <c r="R1496" s="7">
        <v>11187</v>
      </c>
      <c r="S1496" s="7" t="s">
        <v>1587</v>
      </c>
      <c r="V1496" s="7">
        <v>74220000</v>
      </c>
      <c r="W1496" s="7" t="s">
        <v>4343</v>
      </c>
      <c r="X1496" s="203">
        <v>18</v>
      </c>
      <c r="Y1496" s="203">
        <v>65</v>
      </c>
      <c r="Z1496" s="203">
        <v>1</v>
      </c>
      <c r="AA1496" s="203">
        <v>5</v>
      </c>
      <c r="AB1496" s="203">
        <v>90</v>
      </c>
      <c r="AC1496" s="203">
        <v>0</v>
      </c>
    </row>
    <row r="1497" spans="17:29" x14ac:dyDescent="0.2">
      <c r="Q1497" s="7">
        <v>1363</v>
      </c>
      <c r="R1497" s="7">
        <v>12192</v>
      </c>
      <c r="S1497" s="7" t="s">
        <v>369</v>
      </c>
      <c r="V1497" s="7">
        <v>74200000</v>
      </c>
      <c r="W1497" s="7" t="s">
        <v>4546</v>
      </c>
      <c r="X1497" s="203">
        <v>18</v>
      </c>
      <c r="Y1497" s="203">
        <v>65</v>
      </c>
      <c r="Z1497" s="203">
        <v>1</v>
      </c>
      <c r="AA1497" s="203">
        <v>5</v>
      </c>
      <c r="AB1497" s="203">
        <v>90</v>
      </c>
      <c r="AC1497" s="203">
        <v>0</v>
      </c>
    </row>
    <row r="1498" spans="17:29" x14ac:dyDescent="0.2">
      <c r="R1498" s="7">
        <v>12193</v>
      </c>
      <c r="S1498" s="7" t="s">
        <v>1588</v>
      </c>
      <c r="V1498" s="7">
        <v>73645000</v>
      </c>
      <c r="W1498" s="7" t="s">
        <v>3674</v>
      </c>
      <c r="X1498" s="203">
        <v>18</v>
      </c>
      <c r="Y1498" s="203">
        <v>65</v>
      </c>
      <c r="Z1498" s="203">
        <v>1</v>
      </c>
      <c r="AA1498" s="203">
        <v>5</v>
      </c>
      <c r="AB1498" s="203">
        <v>90</v>
      </c>
      <c r="AC1498" s="203">
        <v>0</v>
      </c>
    </row>
    <row r="1499" spans="17:29" x14ac:dyDescent="0.2">
      <c r="R1499" s="7">
        <v>11544</v>
      </c>
      <c r="S1499" s="7" t="s">
        <v>1589</v>
      </c>
      <c r="V1499" s="7">
        <v>74280000</v>
      </c>
      <c r="W1499" s="7" t="s">
        <v>4547</v>
      </c>
      <c r="X1499" s="203">
        <v>18</v>
      </c>
      <c r="Y1499" s="203">
        <v>65</v>
      </c>
      <c r="Z1499" s="203">
        <v>1</v>
      </c>
      <c r="AA1499" s="203">
        <v>5</v>
      </c>
      <c r="AB1499" s="203">
        <v>90</v>
      </c>
      <c r="AC1499" s="203">
        <v>0</v>
      </c>
    </row>
    <row r="1500" spans="17:29" x14ac:dyDescent="0.2">
      <c r="R1500" s="7">
        <v>11208</v>
      </c>
      <c r="S1500" s="7" t="s">
        <v>1590</v>
      </c>
      <c r="V1500" s="7">
        <v>74270000</v>
      </c>
      <c r="W1500" s="7" t="s">
        <v>4548</v>
      </c>
      <c r="X1500" s="203">
        <v>18</v>
      </c>
      <c r="Y1500" s="203">
        <v>65</v>
      </c>
      <c r="Z1500" s="203">
        <v>1</v>
      </c>
      <c r="AA1500" s="203">
        <v>5</v>
      </c>
      <c r="AB1500" s="203">
        <v>90</v>
      </c>
      <c r="AC1500" s="203">
        <v>0</v>
      </c>
    </row>
    <row r="1501" spans="17:29" x14ac:dyDescent="0.2">
      <c r="Q1501" s="7">
        <v>296</v>
      </c>
      <c r="R1501" s="7">
        <v>15671</v>
      </c>
      <c r="S1501" s="7" t="s">
        <v>370</v>
      </c>
      <c r="V1501" s="7">
        <v>90260000</v>
      </c>
      <c r="W1501" s="7" t="s">
        <v>6093</v>
      </c>
      <c r="X1501" s="203">
        <v>18</v>
      </c>
      <c r="Y1501" s="203">
        <v>65</v>
      </c>
      <c r="Z1501" s="203">
        <v>1</v>
      </c>
      <c r="AA1501" s="203">
        <v>3</v>
      </c>
      <c r="AB1501" s="203">
        <v>0</v>
      </c>
      <c r="AC1501" s="203">
        <v>0</v>
      </c>
    </row>
    <row r="1502" spans="17:29" x14ac:dyDescent="0.2">
      <c r="R1502" s="7">
        <v>12655</v>
      </c>
      <c r="S1502" s="7" t="s">
        <v>371</v>
      </c>
      <c r="V1502" s="7">
        <v>93701000</v>
      </c>
      <c r="W1502" s="7" t="s">
        <v>6094</v>
      </c>
      <c r="X1502" s="203">
        <v>18</v>
      </c>
      <c r="Y1502" s="203">
        <v>65</v>
      </c>
      <c r="Z1502" s="203">
        <v>1</v>
      </c>
      <c r="AA1502" s="203">
        <v>5</v>
      </c>
      <c r="AB1502" s="203">
        <v>0</v>
      </c>
      <c r="AC1502" s="203">
        <v>0</v>
      </c>
    </row>
    <row r="1503" spans="17:29" x14ac:dyDescent="0.2">
      <c r="Q1503" s="7">
        <v>6109</v>
      </c>
      <c r="R1503" s="7">
        <v>12656</v>
      </c>
      <c r="S1503" s="7" t="s">
        <v>372</v>
      </c>
      <c r="V1503" s="7">
        <v>93701002</v>
      </c>
      <c r="W1503" s="7" t="s">
        <v>5524</v>
      </c>
      <c r="X1503" s="203">
        <v>18</v>
      </c>
      <c r="Y1503" s="203">
        <v>65</v>
      </c>
      <c r="Z1503" s="203">
        <v>1</v>
      </c>
      <c r="AA1503" s="203">
        <v>5</v>
      </c>
      <c r="AB1503" s="203">
        <v>0</v>
      </c>
      <c r="AC1503" s="203">
        <v>0</v>
      </c>
    </row>
    <row r="1504" spans="17:29" x14ac:dyDescent="0.2">
      <c r="Q1504" s="7">
        <v>1364</v>
      </c>
      <c r="R1504" s="7">
        <v>12657</v>
      </c>
      <c r="S1504" s="7" t="s">
        <v>373</v>
      </c>
      <c r="V1504" s="7">
        <v>93701003</v>
      </c>
      <c r="W1504" s="7" t="s">
        <v>6095</v>
      </c>
      <c r="X1504" s="203">
        <v>18</v>
      </c>
      <c r="Y1504" s="203">
        <v>65</v>
      </c>
      <c r="Z1504" s="203">
        <v>1</v>
      </c>
      <c r="AA1504" s="203">
        <v>5</v>
      </c>
      <c r="AB1504" s="203">
        <v>0</v>
      </c>
      <c r="AC1504" s="203">
        <v>0</v>
      </c>
    </row>
    <row r="1505" spans="17:29" x14ac:dyDescent="0.2">
      <c r="Q1505" s="7">
        <v>980</v>
      </c>
      <c r="R1505" s="7">
        <v>15365</v>
      </c>
      <c r="S1505" s="7" t="s">
        <v>374</v>
      </c>
      <c r="V1505" s="7">
        <v>93701001</v>
      </c>
      <c r="W1505" s="7" t="s">
        <v>5525</v>
      </c>
      <c r="X1505" s="203">
        <v>18</v>
      </c>
      <c r="Y1505" s="203">
        <v>65</v>
      </c>
      <c r="Z1505" s="203">
        <v>1</v>
      </c>
      <c r="AA1505" s="203">
        <v>5</v>
      </c>
      <c r="AB1505" s="203">
        <v>0</v>
      </c>
      <c r="AC1505" s="203">
        <v>0</v>
      </c>
    </row>
    <row r="1506" spans="17:29" x14ac:dyDescent="0.2">
      <c r="R1506" s="7">
        <v>16529</v>
      </c>
      <c r="S1506" s="7" t="s">
        <v>4805</v>
      </c>
      <c r="V1506" s="7">
        <v>74251000</v>
      </c>
      <c r="W1506" s="7" t="s">
        <v>5526</v>
      </c>
      <c r="X1506" s="203">
        <v>18</v>
      </c>
      <c r="Y1506" s="203">
        <v>65</v>
      </c>
      <c r="Z1506" s="203">
        <v>1</v>
      </c>
      <c r="AA1506" s="203">
        <v>5</v>
      </c>
      <c r="AB1506" s="203">
        <v>0</v>
      </c>
      <c r="AC1506" s="203">
        <v>0</v>
      </c>
    </row>
    <row r="1507" spans="17:29" x14ac:dyDescent="0.2">
      <c r="R1507" s="7">
        <v>10223</v>
      </c>
      <c r="S1507" s="7" t="s">
        <v>1591</v>
      </c>
      <c r="V1507" s="7">
        <v>65902000</v>
      </c>
      <c r="W1507" s="7" t="s">
        <v>6096</v>
      </c>
      <c r="X1507" s="203">
        <v>18</v>
      </c>
      <c r="Y1507" s="203">
        <v>65</v>
      </c>
      <c r="Z1507" s="203">
        <v>1</v>
      </c>
      <c r="AA1507" s="203">
        <v>5</v>
      </c>
      <c r="AB1507" s="203">
        <v>90</v>
      </c>
      <c r="AC1507" s="203">
        <v>0</v>
      </c>
    </row>
    <row r="1508" spans="17:29" x14ac:dyDescent="0.2">
      <c r="Q1508" s="7">
        <v>1343</v>
      </c>
      <c r="R1508" s="7">
        <v>12658</v>
      </c>
      <c r="S1508" s="7" t="s">
        <v>375</v>
      </c>
      <c r="V1508" s="7">
        <v>66760000</v>
      </c>
      <c r="W1508" s="7" t="s">
        <v>3675</v>
      </c>
      <c r="X1508" s="203">
        <v>18</v>
      </c>
      <c r="Y1508" s="203">
        <v>65</v>
      </c>
      <c r="Z1508" s="203">
        <v>1</v>
      </c>
      <c r="AA1508" s="203">
        <v>5</v>
      </c>
      <c r="AB1508" s="203">
        <v>90</v>
      </c>
      <c r="AC1508" s="203">
        <v>0</v>
      </c>
    </row>
    <row r="1509" spans="17:29" x14ac:dyDescent="0.2">
      <c r="Q1509" s="7">
        <v>784</v>
      </c>
      <c r="R1509" s="7">
        <v>15638</v>
      </c>
      <c r="S1509" s="7" t="s">
        <v>376</v>
      </c>
      <c r="V1509" s="7">
        <v>66770000</v>
      </c>
      <c r="W1509" s="7" t="s">
        <v>3676</v>
      </c>
      <c r="X1509" s="203">
        <v>18</v>
      </c>
      <c r="Y1509" s="203">
        <v>65</v>
      </c>
      <c r="Z1509" s="203">
        <v>1</v>
      </c>
      <c r="AA1509" s="203">
        <v>5</v>
      </c>
      <c r="AB1509" s="203">
        <v>90</v>
      </c>
      <c r="AC1509" s="203">
        <v>0</v>
      </c>
    </row>
    <row r="1510" spans="17:29" x14ac:dyDescent="0.2">
      <c r="Q1510" s="7">
        <v>496</v>
      </c>
      <c r="R1510" s="7">
        <v>15105</v>
      </c>
      <c r="S1510" s="7" t="s">
        <v>377</v>
      </c>
      <c r="V1510" s="7">
        <v>66250000</v>
      </c>
      <c r="W1510" s="7" t="s">
        <v>3677</v>
      </c>
      <c r="X1510" s="203">
        <v>18</v>
      </c>
      <c r="Y1510" s="203">
        <v>65</v>
      </c>
      <c r="Z1510" s="203">
        <v>1</v>
      </c>
      <c r="AA1510" s="203">
        <v>5</v>
      </c>
      <c r="AB1510" s="203">
        <v>90</v>
      </c>
      <c r="AC1510" s="203">
        <v>0</v>
      </c>
    </row>
    <row r="1511" spans="17:29" x14ac:dyDescent="0.2">
      <c r="R1511" s="7">
        <v>16572</v>
      </c>
      <c r="S1511" s="7" t="s">
        <v>4806</v>
      </c>
      <c r="V1511" s="7">
        <v>86180000</v>
      </c>
      <c r="W1511" s="7" t="s">
        <v>4344</v>
      </c>
      <c r="X1511" s="203">
        <v>18</v>
      </c>
      <c r="Y1511" s="203">
        <v>65</v>
      </c>
      <c r="Z1511" s="203">
        <v>1</v>
      </c>
      <c r="AA1511" s="203">
        <v>5</v>
      </c>
      <c r="AB1511" s="203">
        <v>90</v>
      </c>
      <c r="AC1511" s="203">
        <v>0</v>
      </c>
    </row>
    <row r="1512" spans="17:29" x14ac:dyDescent="0.2">
      <c r="Q1512" s="7">
        <v>581</v>
      </c>
      <c r="R1512" s="7">
        <v>15154</v>
      </c>
      <c r="S1512" s="7" t="s">
        <v>378</v>
      </c>
      <c r="V1512" s="7">
        <v>86405000</v>
      </c>
      <c r="W1512" s="7" t="s">
        <v>3678</v>
      </c>
      <c r="X1512" s="203">
        <v>18</v>
      </c>
      <c r="Y1512" s="203">
        <v>65</v>
      </c>
      <c r="Z1512" s="203">
        <v>1</v>
      </c>
      <c r="AA1512" s="203">
        <v>5</v>
      </c>
      <c r="AB1512" s="203">
        <v>90</v>
      </c>
      <c r="AC1512" s="203">
        <v>0</v>
      </c>
    </row>
    <row r="1513" spans="17:29" x14ac:dyDescent="0.2">
      <c r="R1513" s="7">
        <v>11214</v>
      </c>
      <c r="S1513" s="7" t="s">
        <v>379</v>
      </c>
      <c r="V1513" s="7">
        <v>74620000</v>
      </c>
      <c r="W1513" s="7" t="s">
        <v>6097</v>
      </c>
      <c r="X1513" s="203">
        <v>18</v>
      </c>
      <c r="Y1513" s="203">
        <v>65</v>
      </c>
      <c r="Z1513" s="203">
        <v>1</v>
      </c>
      <c r="AA1513" s="203">
        <v>5</v>
      </c>
      <c r="AB1513" s="203">
        <v>90</v>
      </c>
      <c r="AC1513" s="203">
        <v>0</v>
      </c>
    </row>
    <row r="1514" spans="17:29" x14ac:dyDescent="0.2">
      <c r="Q1514" s="7">
        <v>1033</v>
      </c>
      <c r="R1514" s="7">
        <v>15574</v>
      </c>
      <c r="S1514" s="7" t="s">
        <v>380</v>
      </c>
      <c r="V1514" s="7">
        <v>86755000</v>
      </c>
      <c r="W1514" s="7" t="s">
        <v>4345</v>
      </c>
      <c r="X1514" s="203">
        <v>18</v>
      </c>
      <c r="Y1514" s="203">
        <v>65</v>
      </c>
      <c r="Z1514" s="203">
        <v>1</v>
      </c>
      <c r="AA1514" s="203">
        <v>5</v>
      </c>
      <c r="AB1514" s="203">
        <v>90</v>
      </c>
      <c r="AC1514" s="203">
        <v>0</v>
      </c>
    </row>
    <row r="1515" spans="17:29" x14ac:dyDescent="0.2">
      <c r="Q1515" s="7">
        <v>739</v>
      </c>
      <c r="R1515" s="7">
        <v>15245</v>
      </c>
      <c r="S1515" s="7" t="s">
        <v>381</v>
      </c>
      <c r="V1515" s="7">
        <v>84140000</v>
      </c>
      <c r="W1515" s="7" t="s">
        <v>4346</v>
      </c>
      <c r="X1515" s="203">
        <v>18</v>
      </c>
      <c r="Y1515" s="203">
        <v>65</v>
      </c>
      <c r="Z1515" s="203">
        <v>1</v>
      </c>
      <c r="AA1515" s="203">
        <v>5</v>
      </c>
      <c r="AB1515" s="203">
        <v>90</v>
      </c>
      <c r="AC1515" s="203">
        <v>0</v>
      </c>
    </row>
    <row r="1516" spans="17:29" x14ac:dyDescent="0.2">
      <c r="R1516" s="7">
        <v>12669</v>
      </c>
      <c r="S1516" s="7" t="s">
        <v>382</v>
      </c>
      <c r="V1516" s="7">
        <v>80220000</v>
      </c>
      <c r="W1516" s="7" t="s">
        <v>82</v>
      </c>
      <c r="X1516" s="203">
        <v>18</v>
      </c>
      <c r="Y1516" s="203">
        <v>65</v>
      </c>
      <c r="Z1516" s="203">
        <v>1</v>
      </c>
      <c r="AA1516" s="203">
        <v>5</v>
      </c>
      <c r="AB1516" s="203">
        <v>90</v>
      </c>
      <c r="AC1516" s="203">
        <v>0</v>
      </c>
    </row>
    <row r="1517" spans="17:29" x14ac:dyDescent="0.2">
      <c r="Q1517" s="7">
        <v>582</v>
      </c>
      <c r="R1517" s="7">
        <v>15155</v>
      </c>
      <c r="S1517" s="7" t="s">
        <v>383</v>
      </c>
      <c r="V1517" s="7">
        <v>80230000</v>
      </c>
      <c r="W1517" s="7" t="s">
        <v>83</v>
      </c>
      <c r="X1517" s="203">
        <v>18</v>
      </c>
      <c r="Y1517" s="203">
        <v>65</v>
      </c>
      <c r="Z1517" s="203">
        <v>1</v>
      </c>
      <c r="AA1517" s="203">
        <v>5</v>
      </c>
      <c r="AB1517" s="203">
        <v>90</v>
      </c>
      <c r="AC1517" s="203">
        <v>0</v>
      </c>
    </row>
    <row r="1518" spans="17:29" x14ac:dyDescent="0.2">
      <c r="R1518" s="7">
        <v>11226</v>
      </c>
      <c r="S1518" s="7" t="s">
        <v>1592</v>
      </c>
      <c r="V1518" s="7">
        <v>80110000</v>
      </c>
      <c r="W1518" s="7" t="s">
        <v>2458</v>
      </c>
      <c r="X1518" s="203">
        <v>18</v>
      </c>
      <c r="Y1518" s="203">
        <v>65</v>
      </c>
      <c r="Z1518" s="203">
        <v>1</v>
      </c>
      <c r="AA1518" s="203">
        <v>5</v>
      </c>
      <c r="AB1518" s="203">
        <v>90</v>
      </c>
      <c r="AC1518" s="203">
        <v>0</v>
      </c>
    </row>
    <row r="1519" spans="17:29" x14ac:dyDescent="0.2">
      <c r="Q1519" s="7">
        <v>1211</v>
      </c>
      <c r="R1519" s="7">
        <v>12661</v>
      </c>
      <c r="S1519" s="7" t="s">
        <v>384</v>
      </c>
      <c r="V1519" s="7">
        <v>73257000</v>
      </c>
      <c r="W1519" s="7" t="s">
        <v>4347</v>
      </c>
      <c r="X1519" s="203">
        <v>18</v>
      </c>
      <c r="Y1519" s="203">
        <v>65</v>
      </c>
      <c r="Z1519" s="203">
        <v>1</v>
      </c>
      <c r="AA1519" s="203">
        <v>5</v>
      </c>
      <c r="AB1519" s="203">
        <v>90</v>
      </c>
      <c r="AC1519" s="203">
        <v>0</v>
      </c>
    </row>
    <row r="1520" spans="17:29" x14ac:dyDescent="0.2">
      <c r="R1520" s="7">
        <v>12654</v>
      </c>
      <c r="S1520" s="7" t="s">
        <v>1593</v>
      </c>
      <c r="V1520" s="7">
        <v>80330000</v>
      </c>
      <c r="W1520" s="7" t="s">
        <v>4348</v>
      </c>
      <c r="X1520" s="203">
        <v>18</v>
      </c>
      <c r="Y1520" s="203">
        <v>65</v>
      </c>
      <c r="Z1520" s="203">
        <v>1</v>
      </c>
      <c r="AA1520" s="203">
        <v>5</v>
      </c>
      <c r="AB1520" s="203">
        <v>90</v>
      </c>
      <c r="AC1520" s="203">
        <v>0</v>
      </c>
    </row>
    <row r="1521" spans="17:29" x14ac:dyDescent="0.2">
      <c r="R1521" s="7">
        <v>12664</v>
      </c>
      <c r="S1521" s="7" t="s">
        <v>1594</v>
      </c>
      <c r="V1521" s="7">
        <v>86680000</v>
      </c>
      <c r="W1521" s="7" t="s">
        <v>2459</v>
      </c>
      <c r="X1521" s="203">
        <v>18</v>
      </c>
      <c r="Y1521" s="203">
        <v>65</v>
      </c>
      <c r="Z1521" s="203">
        <v>1</v>
      </c>
      <c r="AA1521" s="203">
        <v>5</v>
      </c>
      <c r="AB1521" s="203">
        <v>90</v>
      </c>
      <c r="AC1521" s="203">
        <v>0</v>
      </c>
    </row>
    <row r="1522" spans="17:29" x14ac:dyDescent="0.2">
      <c r="Q1522" s="7">
        <v>4084</v>
      </c>
      <c r="R1522" s="7">
        <v>13669</v>
      </c>
      <c r="S1522" s="7" t="s">
        <v>386</v>
      </c>
      <c r="V1522" s="7">
        <v>85350000</v>
      </c>
      <c r="W1522" s="7" t="s">
        <v>4349</v>
      </c>
      <c r="X1522" s="203">
        <v>18</v>
      </c>
      <c r="Y1522" s="203">
        <v>65</v>
      </c>
      <c r="Z1522" s="203">
        <v>1</v>
      </c>
      <c r="AA1522" s="203">
        <v>5</v>
      </c>
      <c r="AB1522" s="203">
        <v>90</v>
      </c>
      <c r="AC1522" s="203">
        <v>0</v>
      </c>
    </row>
    <row r="1523" spans="17:29" x14ac:dyDescent="0.2">
      <c r="Q1523" s="7">
        <v>5009</v>
      </c>
      <c r="R1523" s="7">
        <v>12665</v>
      </c>
      <c r="S1523" s="7" t="s">
        <v>387</v>
      </c>
      <c r="V1523" s="7">
        <v>75505000</v>
      </c>
      <c r="W1523" s="7" t="s">
        <v>2460</v>
      </c>
      <c r="X1523" s="203">
        <v>18</v>
      </c>
      <c r="Y1523" s="203">
        <v>65</v>
      </c>
      <c r="Z1523" s="203">
        <v>1</v>
      </c>
      <c r="AA1523" s="203">
        <v>5</v>
      </c>
      <c r="AB1523" s="203">
        <v>90</v>
      </c>
      <c r="AC1523" s="203">
        <v>0</v>
      </c>
    </row>
    <row r="1524" spans="17:29" x14ac:dyDescent="0.2">
      <c r="R1524" s="7">
        <v>14356</v>
      </c>
      <c r="S1524" s="7" t="s">
        <v>388</v>
      </c>
      <c r="V1524" s="7">
        <v>71620000</v>
      </c>
      <c r="W1524" s="7" t="s">
        <v>2461</v>
      </c>
      <c r="X1524" s="203">
        <v>18</v>
      </c>
      <c r="Y1524" s="203">
        <v>65</v>
      </c>
      <c r="Z1524" s="203">
        <v>1</v>
      </c>
      <c r="AA1524" s="203">
        <v>5</v>
      </c>
      <c r="AB1524" s="203">
        <v>90</v>
      </c>
      <c r="AC1524" s="203">
        <v>0</v>
      </c>
    </row>
    <row r="1525" spans="17:29" x14ac:dyDescent="0.2">
      <c r="R1525" s="7">
        <v>12666</v>
      </c>
      <c r="S1525" s="7" t="s">
        <v>1595</v>
      </c>
      <c r="V1525" s="7">
        <v>55070000</v>
      </c>
      <c r="W1525" s="7" t="s">
        <v>6098</v>
      </c>
      <c r="X1525" s="203">
        <v>18</v>
      </c>
      <c r="Y1525" s="203">
        <v>65</v>
      </c>
      <c r="Z1525" s="203">
        <v>1</v>
      </c>
      <c r="AA1525" s="203">
        <v>1</v>
      </c>
      <c r="AB1525" s="203">
        <v>0</v>
      </c>
      <c r="AC1525" s="203">
        <v>0</v>
      </c>
    </row>
    <row r="1526" spans="17:29" x14ac:dyDescent="0.2">
      <c r="Q1526" s="7">
        <v>6134</v>
      </c>
      <c r="R1526" s="7">
        <v>12663</v>
      </c>
      <c r="S1526" s="7" t="s">
        <v>385</v>
      </c>
      <c r="V1526" s="7">
        <v>63170000</v>
      </c>
      <c r="W1526" s="7" t="s">
        <v>4606</v>
      </c>
      <c r="X1526" s="203">
        <v>18</v>
      </c>
      <c r="Y1526" s="203">
        <v>65</v>
      </c>
      <c r="Z1526" s="203">
        <v>1</v>
      </c>
      <c r="AA1526" s="203">
        <v>5</v>
      </c>
      <c r="AB1526" s="203">
        <v>90</v>
      </c>
      <c r="AC1526" s="203">
        <v>0</v>
      </c>
    </row>
    <row r="1527" spans="17:29" x14ac:dyDescent="0.2">
      <c r="Q1527" s="7">
        <v>2849</v>
      </c>
      <c r="R1527" s="7">
        <v>13788</v>
      </c>
      <c r="S1527" s="7" t="s">
        <v>389</v>
      </c>
      <c r="V1527" s="7">
        <v>73820001</v>
      </c>
      <c r="W1527" s="7" t="s">
        <v>4549</v>
      </c>
      <c r="X1527" s="203">
        <v>18</v>
      </c>
      <c r="Y1527" s="203">
        <v>65</v>
      </c>
      <c r="Z1527" s="203">
        <v>1</v>
      </c>
      <c r="AA1527" s="203">
        <v>5</v>
      </c>
      <c r="AB1527" s="203">
        <v>90</v>
      </c>
      <c r="AC1527" s="203">
        <v>0</v>
      </c>
    </row>
    <row r="1528" spans="17:29" x14ac:dyDescent="0.2">
      <c r="R1528" s="7">
        <v>12667</v>
      </c>
      <c r="S1528" s="7" t="s">
        <v>390</v>
      </c>
      <c r="V1528" s="7">
        <v>73820003</v>
      </c>
      <c r="W1528" s="7" t="s">
        <v>4550</v>
      </c>
      <c r="X1528" s="203">
        <v>18</v>
      </c>
      <c r="Y1528" s="203">
        <v>65</v>
      </c>
      <c r="Z1528" s="203">
        <v>1</v>
      </c>
      <c r="AA1528" s="203">
        <v>5</v>
      </c>
      <c r="AB1528" s="203">
        <v>90</v>
      </c>
      <c r="AC1528" s="203">
        <v>0</v>
      </c>
    </row>
    <row r="1529" spans="17:29" x14ac:dyDescent="0.2">
      <c r="Q1529" s="7">
        <v>362</v>
      </c>
      <c r="R1529" s="7">
        <v>15040</v>
      </c>
      <c r="S1529" s="7" t="s">
        <v>391</v>
      </c>
      <c r="V1529" s="7">
        <v>73820002</v>
      </c>
      <c r="W1529" s="7" t="s">
        <v>4551</v>
      </c>
      <c r="X1529" s="203">
        <v>18</v>
      </c>
      <c r="Y1529" s="203">
        <v>65</v>
      </c>
      <c r="Z1529" s="203">
        <v>1</v>
      </c>
      <c r="AA1529" s="203">
        <v>5</v>
      </c>
      <c r="AB1529" s="203">
        <v>90</v>
      </c>
      <c r="AC1529" s="203">
        <v>0</v>
      </c>
    </row>
    <row r="1530" spans="17:29" x14ac:dyDescent="0.2">
      <c r="Q1530" s="7">
        <v>868</v>
      </c>
      <c r="R1530" s="7">
        <v>15292</v>
      </c>
      <c r="S1530" s="7" t="s">
        <v>392</v>
      </c>
      <c r="V1530" s="7">
        <v>73820000</v>
      </c>
      <c r="W1530" s="7" t="s">
        <v>4552</v>
      </c>
      <c r="X1530" s="203">
        <v>18</v>
      </c>
      <c r="Y1530" s="203">
        <v>65</v>
      </c>
      <c r="Z1530" s="203">
        <v>1</v>
      </c>
      <c r="AA1530" s="203">
        <v>5</v>
      </c>
      <c r="AB1530" s="203">
        <v>90</v>
      </c>
      <c r="AC1530" s="203">
        <v>0</v>
      </c>
    </row>
    <row r="1531" spans="17:29" x14ac:dyDescent="0.2">
      <c r="Q1531" s="7">
        <v>2138</v>
      </c>
      <c r="R1531" s="7">
        <v>12668</v>
      </c>
      <c r="S1531" s="7" t="s">
        <v>393</v>
      </c>
      <c r="V1531" s="7">
        <v>98150000</v>
      </c>
      <c r="W1531" s="7" t="s">
        <v>2462</v>
      </c>
      <c r="X1531" s="203">
        <v>18</v>
      </c>
      <c r="Y1531" s="203">
        <v>65</v>
      </c>
      <c r="Z1531" s="203">
        <v>1</v>
      </c>
      <c r="AA1531" s="203">
        <v>5</v>
      </c>
      <c r="AB1531" s="203">
        <v>90</v>
      </c>
      <c r="AC1531" s="203">
        <v>0</v>
      </c>
    </row>
    <row r="1532" spans="17:29" x14ac:dyDescent="0.2">
      <c r="Q1532" s="7">
        <v>540</v>
      </c>
      <c r="R1532" s="7">
        <v>15634</v>
      </c>
      <c r="S1532" s="7" t="s">
        <v>394</v>
      </c>
      <c r="V1532" s="7">
        <v>98200000</v>
      </c>
      <c r="W1532" s="7" t="s">
        <v>2463</v>
      </c>
      <c r="X1532" s="203">
        <v>18</v>
      </c>
      <c r="Y1532" s="203">
        <v>65</v>
      </c>
      <c r="Z1532" s="203">
        <v>1</v>
      </c>
      <c r="AA1532" s="203">
        <v>5</v>
      </c>
      <c r="AB1532" s="203">
        <v>90</v>
      </c>
      <c r="AC1532" s="203">
        <v>0</v>
      </c>
    </row>
    <row r="1533" spans="17:29" x14ac:dyDescent="0.2">
      <c r="Q1533" s="7">
        <v>3863</v>
      </c>
      <c r="R1533" s="7">
        <v>16024</v>
      </c>
      <c r="S1533" s="7" t="s">
        <v>66</v>
      </c>
      <c r="V1533" s="7">
        <v>73830000</v>
      </c>
      <c r="W1533" s="7" t="s">
        <v>6099</v>
      </c>
      <c r="X1533" s="203">
        <v>18</v>
      </c>
      <c r="Y1533" s="203">
        <v>65</v>
      </c>
      <c r="Z1533" s="203">
        <v>1</v>
      </c>
      <c r="AA1533" s="203">
        <v>5</v>
      </c>
      <c r="AB1533" s="203">
        <v>90</v>
      </c>
      <c r="AC1533" s="203">
        <v>0</v>
      </c>
    </row>
    <row r="1534" spans="17:29" x14ac:dyDescent="0.2">
      <c r="Q1534" s="7">
        <v>3952</v>
      </c>
      <c r="R1534" s="7">
        <v>16033</v>
      </c>
      <c r="S1534" s="7" t="s">
        <v>67</v>
      </c>
      <c r="V1534" s="7">
        <v>97930000</v>
      </c>
      <c r="W1534" s="7" t="s">
        <v>6100</v>
      </c>
      <c r="X1534" s="203">
        <v>18</v>
      </c>
      <c r="Y1534" s="203">
        <v>65</v>
      </c>
      <c r="Z1534" s="203">
        <v>1</v>
      </c>
      <c r="AA1534" s="203">
        <v>5</v>
      </c>
      <c r="AB1534" s="203">
        <v>90</v>
      </c>
      <c r="AC1534" s="203">
        <v>0</v>
      </c>
    </row>
    <row r="1535" spans="17:29" x14ac:dyDescent="0.2">
      <c r="Q1535" s="7">
        <v>738</v>
      </c>
      <c r="R1535" s="7">
        <v>15244</v>
      </c>
      <c r="S1535" s="7" t="s">
        <v>68</v>
      </c>
      <c r="V1535" s="7">
        <v>86550000</v>
      </c>
      <c r="W1535" s="7" t="s">
        <v>6101</v>
      </c>
      <c r="X1535" s="203">
        <v>18</v>
      </c>
      <c r="Y1535" s="203">
        <v>65</v>
      </c>
      <c r="Z1535" s="203">
        <v>1</v>
      </c>
      <c r="AA1535" s="203">
        <v>5</v>
      </c>
      <c r="AB1535" s="203">
        <v>90</v>
      </c>
      <c r="AC1535" s="203">
        <v>0</v>
      </c>
    </row>
    <row r="1536" spans="17:29" x14ac:dyDescent="0.2">
      <c r="R1536" s="7">
        <v>12646</v>
      </c>
      <c r="S1536" s="7" t="s">
        <v>69</v>
      </c>
      <c r="V1536" s="7">
        <v>86555000</v>
      </c>
      <c r="W1536" s="7" t="s">
        <v>6102</v>
      </c>
      <c r="X1536" s="203">
        <v>18</v>
      </c>
      <c r="Y1536" s="203">
        <v>65</v>
      </c>
      <c r="Z1536" s="203">
        <v>1</v>
      </c>
      <c r="AA1536" s="203">
        <v>5</v>
      </c>
      <c r="AB1536" s="203">
        <v>90</v>
      </c>
      <c r="AC1536" s="203">
        <v>0</v>
      </c>
    </row>
    <row r="1537" spans="17:29" x14ac:dyDescent="0.2">
      <c r="R1537" s="7">
        <v>10113</v>
      </c>
      <c r="S1537" s="7" t="s">
        <v>1596</v>
      </c>
      <c r="V1537" s="7">
        <v>86556000</v>
      </c>
      <c r="W1537" s="7" t="s">
        <v>6103</v>
      </c>
      <c r="X1537" s="203">
        <v>18</v>
      </c>
      <c r="Y1537" s="203">
        <v>65</v>
      </c>
      <c r="Z1537" s="203">
        <v>1</v>
      </c>
      <c r="AA1537" s="203">
        <v>5</v>
      </c>
      <c r="AB1537" s="203">
        <v>90</v>
      </c>
      <c r="AC1537" s="203">
        <v>0</v>
      </c>
    </row>
    <row r="1538" spans="17:29" x14ac:dyDescent="0.2">
      <c r="Q1538" s="7">
        <v>4071</v>
      </c>
      <c r="R1538" s="7">
        <v>12644</v>
      </c>
      <c r="S1538" s="7" t="s">
        <v>70</v>
      </c>
      <c r="V1538" s="7">
        <v>70550000</v>
      </c>
      <c r="W1538" s="7" t="s">
        <v>2464</v>
      </c>
      <c r="X1538" s="203">
        <v>18</v>
      </c>
      <c r="Y1538" s="203">
        <v>65</v>
      </c>
      <c r="Z1538" s="203">
        <v>1</v>
      </c>
      <c r="AA1538" s="203">
        <v>5</v>
      </c>
      <c r="AB1538" s="203">
        <v>90</v>
      </c>
      <c r="AC1538" s="203">
        <v>0</v>
      </c>
    </row>
    <row r="1539" spans="17:29" x14ac:dyDescent="0.2">
      <c r="Q1539" s="7">
        <v>5885</v>
      </c>
      <c r="R1539" s="7">
        <v>14642</v>
      </c>
      <c r="S1539" s="7" t="s">
        <v>2006</v>
      </c>
      <c r="V1539" s="7">
        <v>73258000</v>
      </c>
      <c r="W1539" s="7" t="s">
        <v>4350</v>
      </c>
      <c r="X1539" s="203">
        <v>18</v>
      </c>
      <c r="Y1539" s="203">
        <v>65</v>
      </c>
      <c r="Z1539" s="203">
        <v>1</v>
      </c>
      <c r="AA1539" s="203">
        <v>5</v>
      </c>
      <c r="AB1539" s="203">
        <v>90</v>
      </c>
      <c r="AC1539" s="203">
        <v>0</v>
      </c>
    </row>
    <row r="1540" spans="17:29" x14ac:dyDescent="0.2">
      <c r="Q1540" s="7">
        <v>3405</v>
      </c>
      <c r="R1540" s="7">
        <v>14454</v>
      </c>
      <c r="S1540" s="7" t="s">
        <v>71</v>
      </c>
      <c r="V1540" s="7">
        <v>94782000</v>
      </c>
      <c r="W1540" s="7" t="s">
        <v>6104</v>
      </c>
      <c r="X1540" s="203">
        <v>18</v>
      </c>
      <c r="Y1540" s="203">
        <v>65</v>
      </c>
      <c r="Z1540" s="203">
        <v>1</v>
      </c>
      <c r="AA1540" s="203">
        <v>5</v>
      </c>
      <c r="AB1540" s="203">
        <v>90</v>
      </c>
      <c r="AC1540" s="203">
        <v>0</v>
      </c>
    </row>
    <row r="1541" spans="17:29" x14ac:dyDescent="0.2">
      <c r="Q1541" s="7">
        <v>5804</v>
      </c>
      <c r="R1541" s="7">
        <v>15491</v>
      </c>
      <c r="S1541" s="7" t="s">
        <v>3922</v>
      </c>
      <c r="V1541" s="7">
        <v>85390000</v>
      </c>
      <c r="W1541" s="7" t="s">
        <v>4351</v>
      </c>
      <c r="X1541" s="203">
        <v>18</v>
      </c>
      <c r="Y1541" s="203">
        <v>65</v>
      </c>
      <c r="Z1541" s="203">
        <v>1</v>
      </c>
      <c r="AA1541" s="203">
        <v>5</v>
      </c>
      <c r="AB1541" s="203">
        <v>90</v>
      </c>
      <c r="AC1541" s="203">
        <v>0</v>
      </c>
    </row>
    <row r="1542" spans="17:29" x14ac:dyDescent="0.2">
      <c r="Q1542" s="7">
        <v>5806</v>
      </c>
      <c r="R1542" s="7">
        <v>15687</v>
      </c>
      <c r="S1542" s="7" t="s">
        <v>4649</v>
      </c>
      <c r="V1542" s="7">
        <v>75800000</v>
      </c>
      <c r="W1542" s="7" t="s">
        <v>2465</v>
      </c>
      <c r="X1542" s="203">
        <v>18</v>
      </c>
      <c r="Y1542" s="203">
        <v>65</v>
      </c>
      <c r="Z1542" s="203">
        <v>1</v>
      </c>
      <c r="AA1542" s="203">
        <v>5</v>
      </c>
      <c r="AB1542" s="203">
        <v>90</v>
      </c>
      <c r="AC1542" s="203">
        <v>0</v>
      </c>
    </row>
    <row r="1543" spans="17:29" x14ac:dyDescent="0.2">
      <c r="Q1543" s="7">
        <v>5585</v>
      </c>
      <c r="R1543" s="7">
        <v>14644</v>
      </c>
      <c r="S1543" s="7" t="s">
        <v>2008</v>
      </c>
      <c r="V1543" s="7">
        <v>77450000</v>
      </c>
      <c r="W1543" s="7" t="s">
        <v>4352</v>
      </c>
      <c r="X1543" s="203">
        <v>18</v>
      </c>
      <c r="Y1543" s="203">
        <v>65</v>
      </c>
      <c r="Z1543" s="203">
        <v>1</v>
      </c>
      <c r="AA1543" s="203">
        <v>5</v>
      </c>
      <c r="AB1543" s="203">
        <v>90</v>
      </c>
      <c r="AC1543" s="203">
        <v>0</v>
      </c>
    </row>
    <row r="1544" spans="17:29" x14ac:dyDescent="0.2">
      <c r="Q1544" s="7">
        <v>5754</v>
      </c>
      <c r="R1544" s="7">
        <v>14643</v>
      </c>
      <c r="S1544" s="7" t="s">
        <v>72</v>
      </c>
      <c r="V1544" s="7">
        <v>71810000</v>
      </c>
      <c r="W1544" s="7" t="s">
        <v>6105</v>
      </c>
      <c r="X1544" s="203">
        <v>18</v>
      </c>
      <c r="Y1544" s="203">
        <v>65</v>
      </c>
      <c r="Z1544" s="203">
        <v>1</v>
      </c>
      <c r="AA1544" s="203">
        <v>5</v>
      </c>
      <c r="AB1544" s="203">
        <v>90</v>
      </c>
      <c r="AC1544" s="203">
        <v>0</v>
      </c>
    </row>
    <row r="1545" spans="17:29" x14ac:dyDescent="0.2">
      <c r="Q1545" s="7">
        <v>6626</v>
      </c>
      <c r="R1545" s="7">
        <v>12642</v>
      </c>
      <c r="S1545" s="7" t="s">
        <v>73</v>
      </c>
      <c r="V1545" s="7">
        <v>77400000</v>
      </c>
      <c r="W1545" s="7" t="s">
        <v>4353</v>
      </c>
      <c r="X1545" s="203">
        <v>18</v>
      </c>
      <c r="Y1545" s="203">
        <v>65</v>
      </c>
      <c r="Z1545" s="203">
        <v>1</v>
      </c>
      <c r="AA1545" s="203">
        <v>5</v>
      </c>
      <c r="AB1545" s="203">
        <v>90</v>
      </c>
      <c r="AC1545" s="203">
        <v>0</v>
      </c>
    </row>
    <row r="1546" spans="17:29" x14ac:dyDescent="0.2">
      <c r="Q1546" s="7">
        <v>4252</v>
      </c>
      <c r="R1546" s="7">
        <v>12643</v>
      </c>
      <c r="S1546" s="7" t="s">
        <v>74</v>
      </c>
      <c r="V1546" s="7">
        <v>75220000</v>
      </c>
      <c r="W1546" s="7" t="s">
        <v>4607</v>
      </c>
      <c r="X1546" s="203">
        <v>18</v>
      </c>
      <c r="Y1546" s="203">
        <v>65</v>
      </c>
      <c r="Z1546" s="203">
        <v>1</v>
      </c>
      <c r="AA1546" s="203">
        <v>5</v>
      </c>
      <c r="AB1546" s="203">
        <v>90</v>
      </c>
      <c r="AC1546" s="203">
        <v>0</v>
      </c>
    </row>
    <row r="1547" spans="17:29" x14ac:dyDescent="0.2">
      <c r="R1547" s="7">
        <v>12653</v>
      </c>
      <c r="S1547" s="7" t="s">
        <v>75</v>
      </c>
      <c r="V1547" s="7">
        <v>63260000</v>
      </c>
      <c r="W1547" s="7" t="s">
        <v>3893</v>
      </c>
      <c r="X1547" s="203">
        <v>18</v>
      </c>
      <c r="Y1547" s="203">
        <v>65</v>
      </c>
      <c r="Z1547" s="203">
        <v>1</v>
      </c>
      <c r="AA1547" s="203">
        <v>5</v>
      </c>
      <c r="AB1547" s="203">
        <v>90</v>
      </c>
      <c r="AC1547" s="203">
        <v>0</v>
      </c>
    </row>
    <row r="1548" spans="17:29" x14ac:dyDescent="0.2">
      <c r="Q1548" s="7">
        <v>4169</v>
      </c>
      <c r="R1548" s="7">
        <v>15389</v>
      </c>
      <c r="S1548" s="7" t="s">
        <v>76</v>
      </c>
      <c r="V1548" s="7">
        <v>79000000</v>
      </c>
      <c r="W1548" s="7" t="s">
        <v>2466</v>
      </c>
      <c r="X1548" s="203">
        <v>18</v>
      </c>
      <c r="Y1548" s="203">
        <v>65</v>
      </c>
      <c r="Z1548" s="203">
        <v>1</v>
      </c>
      <c r="AA1548" s="203">
        <v>5</v>
      </c>
      <c r="AB1548" s="203">
        <v>90</v>
      </c>
      <c r="AC1548" s="203">
        <v>0</v>
      </c>
    </row>
    <row r="1549" spans="17:29" x14ac:dyDescent="0.2">
      <c r="Q1549" s="7">
        <v>4233</v>
      </c>
      <c r="R1549" s="7">
        <v>12638</v>
      </c>
      <c r="S1549" s="7" t="s">
        <v>77</v>
      </c>
      <c r="V1549" s="7">
        <v>82130000</v>
      </c>
      <c r="W1549" s="7" t="s">
        <v>6106</v>
      </c>
      <c r="X1549" s="203">
        <v>18</v>
      </c>
      <c r="Y1549" s="203">
        <v>65</v>
      </c>
      <c r="Z1549" s="203">
        <v>1</v>
      </c>
      <c r="AA1549" s="203">
        <v>5</v>
      </c>
      <c r="AB1549" s="203">
        <v>90</v>
      </c>
      <c r="AC1549" s="203">
        <v>0</v>
      </c>
    </row>
    <row r="1550" spans="17:29" x14ac:dyDescent="0.2">
      <c r="Q1550" s="7">
        <v>304</v>
      </c>
      <c r="R1550" s="7">
        <v>16124</v>
      </c>
      <c r="S1550" s="7" t="s">
        <v>78</v>
      </c>
      <c r="V1550" s="7">
        <v>57200000</v>
      </c>
      <c r="W1550" s="7" t="s">
        <v>2467</v>
      </c>
      <c r="X1550" s="203">
        <v>18</v>
      </c>
      <c r="Y1550" s="203">
        <v>65</v>
      </c>
      <c r="Z1550" s="203">
        <v>1</v>
      </c>
      <c r="AA1550" s="203">
        <v>5</v>
      </c>
      <c r="AB1550" s="203">
        <v>90</v>
      </c>
      <c r="AC1550" s="203">
        <v>0</v>
      </c>
    </row>
    <row r="1551" spans="17:29" x14ac:dyDescent="0.2">
      <c r="Q1551" s="7">
        <v>3313</v>
      </c>
      <c r="R1551" s="7">
        <v>14421</v>
      </c>
      <c r="S1551" s="7" t="s">
        <v>3218</v>
      </c>
      <c r="V1551" s="7">
        <v>65100000</v>
      </c>
      <c r="W1551" s="7" t="s">
        <v>2468</v>
      </c>
      <c r="X1551" s="203">
        <v>18</v>
      </c>
      <c r="Y1551" s="203">
        <v>65</v>
      </c>
      <c r="Z1551" s="203">
        <v>1</v>
      </c>
      <c r="AA1551" s="203">
        <v>5</v>
      </c>
      <c r="AB1551" s="203">
        <v>90</v>
      </c>
      <c r="AC1551" s="203">
        <v>0</v>
      </c>
    </row>
    <row r="1552" spans="17:29" x14ac:dyDescent="0.2">
      <c r="R1552" s="7">
        <v>12648</v>
      </c>
      <c r="S1552" s="7" t="s">
        <v>1597</v>
      </c>
      <c r="V1552" s="7">
        <v>77340000</v>
      </c>
      <c r="W1552" s="7" t="s">
        <v>6107</v>
      </c>
      <c r="X1552" s="203">
        <v>19</v>
      </c>
      <c r="Y1552" s="203">
        <v>65</v>
      </c>
      <c r="Z1552" s="203">
        <v>1</v>
      </c>
      <c r="AA1552" s="203">
        <v>5</v>
      </c>
      <c r="AB1552" s="203">
        <v>0</v>
      </c>
      <c r="AC1552" s="203">
        <v>0</v>
      </c>
    </row>
    <row r="1553" spans="17:29" x14ac:dyDescent="0.2">
      <c r="R1553" s="7">
        <v>12649</v>
      </c>
      <c r="S1553" s="7" t="s">
        <v>1598</v>
      </c>
      <c r="V1553" s="7">
        <v>66900000</v>
      </c>
      <c r="W1553" s="7" t="s">
        <v>2469</v>
      </c>
      <c r="X1553" s="203">
        <v>18</v>
      </c>
      <c r="Y1553" s="203">
        <v>65</v>
      </c>
      <c r="Z1553" s="203">
        <v>1</v>
      </c>
      <c r="AA1553" s="203">
        <v>5</v>
      </c>
      <c r="AB1553" s="203">
        <v>90</v>
      </c>
      <c r="AC1553" s="203">
        <v>0</v>
      </c>
    </row>
    <row r="1554" spans="17:29" x14ac:dyDescent="0.2">
      <c r="Q1554" s="7">
        <v>2549</v>
      </c>
      <c r="R1554" s="7">
        <v>12650</v>
      </c>
      <c r="S1554" s="7" t="s">
        <v>3219</v>
      </c>
      <c r="V1554" s="7">
        <v>84320000</v>
      </c>
      <c r="W1554" s="7" t="s">
        <v>6108</v>
      </c>
      <c r="X1554" s="203">
        <v>18</v>
      </c>
      <c r="Y1554" s="203">
        <v>65</v>
      </c>
      <c r="Z1554" s="203">
        <v>1</v>
      </c>
      <c r="AA1554" s="203">
        <v>5</v>
      </c>
      <c r="AB1554" s="203">
        <v>90</v>
      </c>
      <c r="AC1554" s="203">
        <v>0</v>
      </c>
    </row>
    <row r="1555" spans="17:29" x14ac:dyDescent="0.2">
      <c r="Q1555" s="7">
        <v>564</v>
      </c>
      <c r="R1555" s="7">
        <v>15140</v>
      </c>
      <c r="S1555" s="7" t="s">
        <v>3220</v>
      </c>
      <c r="V1555" s="7">
        <v>84450000</v>
      </c>
      <c r="W1555" s="7" t="s">
        <v>3540</v>
      </c>
      <c r="X1555" s="203">
        <v>18</v>
      </c>
      <c r="Y1555" s="203">
        <v>65</v>
      </c>
      <c r="Z1555" s="203">
        <v>1</v>
      </c>
      <c r="AA1555" s="203">
        <v>5</v>
      </c>
      <c r="AB1555" s="203">
        <v>90</v>
      </c>
      <c r="AC1555" s="203">
        <v>0</v>
      </c>
    </row>
    <row r="1556" spans="17:29" x14ac:dyDescent="0.2">
      <c r="Q1556" s="7">
        <v>565</v>
      </c>
      <c r="R1556" s="7">
        <v>15141</v>
      </c>
      <c r="S1556" s="7" t="s">
        <v>3221</v>
      </c>
      <c r="V1556" s="7">
        <v>86700000</v>
      </c>
      <c r="W1556" s="7" t="s">
        <v>2470</v>
      </c>
      <c r="X1556" s="203">
        <v>18</v>
      </c>
      <c r="Y1556" s="203">
        <v>65</v>
      </c>
      <c r="Z1556" s="203">
        <v>1</v>
      </c>
      <c r="AA1556" s="203">
        <v>5</v>
      </c>
      <c r="AB1556" s="203">
        <v>90</v>
      </c>
      <c r="AC1556" s="203">
        <v>0</v>
      </c>
    </row>
    <row r="1557" spans="17:29" x14ac:dyDescent="0.2">
      <c r="R1557" s="7">
        <v>16370</v>
      </c>
      <c r="S1557" s="7" t="s">
        <v>4807</v>
      </c>
      <c r="V1557" s="7">
        <v>71890000</v>
      </c>
      <c r="W1557" s="7" t="s">
        <v>4553</v>
      </c>
      <c r="X1557" s="203">
        <v>18</v>
      </c>
      <c r="Y1557" s="203">
        <v>65</v>
      </c>
      <c r="Z1557" s="203">
        <v>1</v>
      </c>
      <c r="AA1557" s="203">
        <v>5</v>
      </c>
      <c r="AB1557" s="203">
        <v>90</v>
      </c>
      <c r="AC1557" s="203">
        <v>0</v>
      </c>
    </row>
    <row r="1558" spans="17:29" x14ac:dyDescent="0.2">
      <c r="Q1558" s="7">
        <v>2580</v>
      </c>
      <c r="R1558" s="7">
        <v>12651</v>
      </c>
      <c r="S1558" s="7" t="s">
        <v>3231</v>
      </c>
      <c r="V1558" s="7">
        <v>66850000</v>
      </c>
      <c r="W1558" s="7" t="s">
        <v>2471</v>
      </c>
      <c r="X1558" s="203">
        <v>18</v>
      </c>
      <c r="Y1558" s="203">
        <v>65</v>
      </c>
      <c r="Z1558" s="203">
        <v>1</v>
      </c>
      <c r="AA1558" s="203">
        <v>5</v>
      </c>
      <c r="AB1558" s="203">
        <v>90</v>
      </c>
      <c r="AC1558" s="203">
        <v>0</v>
      </c>
    </row>
    <row r="1559" spans="17:29" x14ac:dyDescent="0.2">
      <c r="R1559" s="7">
        <v>11276</v>
      </c>
      <c r="S1559" s="7" t="s">
        <v>1599</v>
      </c>
      <c r="V1559" s="7">
        <v>82020000</v>
      </c>
      <c r="W1559" s="7" t="s">
        <v>2472</v>
      </c>
      <c r="X1559" s="203">
        <v>18</v>
      </c>
      <c r="Y1559" s="203">
        <v>65</v>
      </c>
      <c r="Z1559" s="203">
        <v>1</v>
      </c>
      <c r="AA1559" s="203">
        <v>5</v>
      </c>
      <c r="AB1559" s="203">
        <v>90</v>
      </c>
      <c r="AC1559" s="203">
        <v>0</v>
      </c>
    </row>
    <row r="1560" spans="17:29" x14ac:dyDescent="0.2">
      <c r="Q1560" s="7">
        <v>6</v>
      </c>
      <c r="R1560" s="7">
        <v>12671</v>
      </c>
      <c r="S1560" s="7" t="s">
        <v>3232</v>
      </c>
      <c r="V1560" s="7">
        <v>86155000</v>
      </c>
      <c r="W1560" s="7" t="s">
        <v>4354</v>
      </c>
      <c r="X1560" s="203">
        <v>18</v>
      </c>
      <c r="Y1560" s="203">
        <v>65</v>
      </c>
      <c r="Z1560" s="203">
        <v>1</v>
      </c>
      <c r="AA1560" s="203">
        <v>5</v>
      </c>
      <c r="AB1560" s="203">
        <v>90</v>
      </c>
      <c r="AC1560" s="203">
        <v>0</v>
      </c>
    </row>
    <row r="1561" spans="17:29" x14ac:dyDescent="0.2">
      <c r="Q1561" s="7">
        <v>305</v>
      </c>
      <c r="R1561" s="7">
        <v>14999</v>
      </c>
      <c r="S1561" s="7" t="s">
        <v>3233</v>
      </c>
      <c r="V1561" s="7">
        <v>86530000</v>
      </c>
      <c r="W1561" s="7" t="s">
        <v>4355</v>
      </c>
      <c r="X1561" s="203">
        <v>18</v>
      </c>
      <c r="Y1561" s="203">
        <v>65</v>
      </c>
      <c r="Z1561" s="203">
        <v>1</v>
      </c>
      <c r="AA1561" s="203">
        <v>5</v>
      </c>
      <c r="AB1561" s="203">
        <v>90</v>
      </c>
      <c r="AC1561" s="203">
        <v>0</v>
      </c>
    </row>
    <row r="1562" spans="17:29" x14ac:dyDescent="0.2">
      <c r="Q1562" s="7">
        <v>869</v>
      </c>
      <c r="R1562" s="7">
        <v>15293</v>
      </c>
      <c r="S1562" s="7" t="s">
        <v>3234</v>
      </c>
      <c r="V1562" s="7">
        <v>60120003</v>
      </c>
      <c r="W1562" s="7" t="s">
        <v>6109</v>
      </c>
      <c r="X1562" s="203">
        <v>18</v>
      </c>
      <c r="Y1562" s="203">
        <v>65</v>
      </c>
      <c r="Z1562" s="203">
        <v>1</v>
      </c>
      <c r="AA1562" s="203">
        <v>5</v>
      </c>
      <c r="AB1562" s="203">
        <v>90</v>
      </c>
      <c r="AC1562" s="203">
        <v>0</v>
      </c>
    </row>
    <row r="1563" spans="17:29" x14ac:dyDescent="0.2">
      <c r="R1563" s="7">
        <v>12662</v>
      </c>
      <c r="S1563" s="7" t="s">
        <v>1600</v>
      </c>
      <c r="V1563" s="7">
        <v>60120001</v>
      </c>
      <c r="W1563" s="7" t="s">
        <v>6110</v>
      </c>
      <c r="X1563" s="203">
        <v>18</v>
      </c>
      <c r="Y1563" s="203">
        <v>65</v>
      </c>
      <c r="Z1563" s="203">
        <v>1</v>
      </c>
      <c r="AA1563" s="203">
        <v>5</v>
      </c>
      <c r="AB1563" s="203">
        <v>90</v>
      </c>
      <c r="AC1563" s="203">
        <v>0</v>
      </c>
    </row>
    <row r="1564" spans="17:29" x14ac:dyDescent="0.2">
      <c r="Q1564" s="7">
        <v>870</v>
      </c>
      <c r="R1564" s="7">
        <v>15294</v>
      </c>
      <c r="S1564" s="7" t="s">
        <v>3235</v>
      </c>
      <c r="V1564" s="7">
        <v>60120002</v>
      </c>
      <c r="W1564" s="7" t="s">
        <v>6111</v>
      </c>
      <c r="X1564" s="203">
        <v>18</v>
      </c>
      <c r="Y1564" s="203">
        <v>65</v>
      </c>
      <c r="Z1564" s="203">
        <v>1</v>
      </c>
      <c r="AA1564" s="203">
        <v>5</v>
      </c>
      <c r="AB1564" s="203">
        <v>90</v>
      </c>
      <c r="AC1564" s="203">
        <v>0</v>
      </c>
    </row>
    <row r="1565" spans="17:29" x14ac:dyDescent="0.2">
      <c r="Q1565" s="7">
        <v>4666</v>
      </c>
      <c r="R1565" s="7">
        <v>15445</v>
      </c>
      <c r="S1565" s="7" t="s">
        <v>3236</v>
      </c>
      <c r="V1565" s="7">
        <v>57150001</v>
      </c>
      <c r="W1565" s="7" t="s">
        <v>3894</v>
      </c>
      <c r="X1565" s="203">
        <v>18</v>
      </c>
      <c r="Y1565" s="203">
        <v>65</v>
      </c>
      <c r="Z1565" s="203">
        <v>1</v>
      </c>
      <c r="AA1565" s="203">
        <v>5</v>
      </c>
      <c r="AB1565" s="203">
        <v>90</v>
      </c>
      <c r="AC1565" s="203">
        <v>0</v>
      </c>
    </row>
    <row r="1566" spans="17:29" x14ac:dyDescent="0.2">
      <c r="R1566" s="7">
        <v>16316</v>
      </c>
      <c r="S1566" s="7" t="s">
        <v>4808</v>
      </c>
      <c r="V1566" s="7">
        <v>57150002</v>
      </c>
      <c r="W1566" s="7" t="s">
        <v>3895</v>
      </c>
      <c r="X1566" s="203">
        <v>18</v>
      </c>
      <c r="Y1566" s="203">
        <v>65</v>
      </c>
      <c r="Z1566" s="203">
        <v>1</v>
      </c>
      <c r="AA1566" s="203">
        <v>5</v>
      </c>
      <c r="AB1566" s="203">
        <v>90</v>
      </c>
      <c r="AC1566" s="203">
        <v>0</v>
      </c>
    </row>
    <row r="1567" spans="17:29" x14ac:dyDescent="0.2">
      <c r="R1567" s="7">
        <v>16266</v>
      </c>
      <c r="S1567" s="7" t="s">
        <v>4809</v>
      </c>
      <c r="V1567" s="7">
        <v>57150004</v>
      </c>
      <c r="W1567" s="7" t="s">
        <v>6112</v>
      </c>
      <c r="X1567" s="203">
        <v>18</v>
      </c>
      <c r="Y1567" s="203">
        <v>65</v>
      </c>
      <c r="Z1567" s="203">
        <v>1</v>
      </c>
      <c r="AA1567" s="203">
        <v>5</v>
      </c>
      <c r="AB1567" s="203">
        <v>90</v>
      </c>
      <c r="AC1567" s="203">
        <v>0</v>
      </c>
    </row>
    <row r="1568" spans="17:29" x14ac:dyDescent="0.2">
      <c r="Q1568" s="7">
        <v>411</v>
      </c>
      <c r="R1568" s="7">
        <v>15068</v>
      </c>
      <c r="S1568" s="7" t="s">
        <v>3237</v>
      </c>
      <c r="V1568" s="7">
        <v>57150003</v>
      </c>
      <c r="W1568" s="7" t="s">
        <v>6113</v>
      </c>
      <c r="X1568" s="203">
        <v>18</v>
      </c>
      <c r="Y1568" s="203">
        <v>65</v>
      </c>
      <c r="Z1568" s="203">
        <v>1</v>
      </c>
      <c r="AA1568" s="203">
        <v>5</v>
      </c>
      <c r="AB1568" s="203">
        <v>90</v>
      </c>
      <c r="AC1568" s="203">
        <v>0</v>
      </c>
    </row>
    <row r="1569" spans="17:29" x14ac:dyDescent="0.2">
      <c r="Q1569" s="7">
        <v>1404</v>
      </c>
      <c r="R1569" s="7">
        <v>12688</v>
      </c>
      <c r="S1569" s="7" t="s">
        <v>3238</v>
      </c>
      <c r="V1569" s="7">
        <v>57150000</v>
      </c>
      <c r="W1569" s="7" t="s">
        <v>3896</v>
      </c>
      <c r="X1569" s="203">
        <v>18</v>
      </c>
      <c r="Y1569" s="203">
        <v>65</v>
      </c>
      <c r="Z1569" s="203">
        <v>1</v>
      </c>
      <c r="AA1569" s="203">
        <v>5</v>
      </c>
      <c r="AB1569" s="203">
        <v>90</v>
      </c>
      <c r="AC1569" s="203">
        <v>0</v>
      </c>
    </row>
    <row r="1570" spans="17:29" x14ac:dyDescent="0.2">
      <c r="Q1570" s="7">
        <v>2265</v>
      </c>
      <c r="R1570" s="7">
        <v>12689</v>
      </c>
      <c r="S1570" s="7" t="s">
        <v>3239</v>
      </c>
      <c r="V1570" s="7">
        <v>86510000</v>
      </c>
      <c r="W1570" s="7" t="s">
        <v>4356</v>
      </c>
      <c r="X1570" s="203">
        <v>18</v>
      </c>
      <c r="Y1570" s="203">
        <v>65</v>
      </c>
      <c r="Z1570" s="203">
        <v>1</v>
      </c>
      <c r="AA1570" s="203">
        <v>5</v>
      </c>
      <c r="AB1570" s="203">
        <v>90</v>
      </c>
      <c r="AC1570" s="203">
        <v>0</v>
      </c>
    </row>
    <row r="1571" spans="17:29" x14ac:dyDescent="0.2">
      <c r="Q1571" s="7">
        <v>4426</v>
      </c>
      <c r="R1571" s="7">
        <v>15409</v>
      </c>
      <c r="S1571" s="7" t="s">
        <v>3240</v>
      </c>
      <c r="V1571" s="7">
        <v>86451000</v>
      </c>
      <c r="W1571" s="7" t="s">
        <v>5527</v>
      </c>
      <c r="X1571" s="203">
        <v>18</v>
      </c>
      <c r="Y1571" s="203">
        <v>65</v>
      </c>
      <c r="Z1571" s="203">
        <v>1</v>
      </c>
      <c r="AA1571" s="203">
        <v>5</v>
      </c>
      <c r="AB1571" s="203">
        <v>0</v>
      </c>
      <c r="AC1571" s="203">
        <v>0</v>
      </c>
    </row>
    <row r="1572" spans="17:29" x14ac:dyDescent="0.2">
      <c r="Q1572" s="7">
        <v>2403</v>
      </c>
      <c r="R1572" s="7">
        <v>13705</v>
      </c>
      <c r="S1572" s="7" t="s">
        <v>441</v>
      </c>
      <c r="V1572" s="7">
        <v>66855000</v>
      </c>
      <c r="W1572" s="7" t="s">
        <v>4608</v>
      </c>
      <c r="X1572" s="203">
        <v>18</v>
      </c>
      <c r="Y1572" s="203">
        <v>65</v>
      </c>
      <c r="Z1572" s="203">
        <v>1</v>
      </c>
      <c r="AA1572" s="203">
        <v>5</v>
      </c>
      <c r="AB1572" s="203">
        <v>90</v>
      </c>
      <c r="AC1572" s="203">
        <v>0</v>
      </c>
    </row>
    <row r="1573" spans="17:29" x14ac:dyDescent="0.2">
      <c r="Q1573" s="7">
        <v>2492</v>
      </c>
      <c r="R1573" s="7">
        <v>12691</v>
      </c>
      <c r="S1573" s="7" t="s">
        <v>442</v>
      </c>
      <c r="V1573" s="7">
        <v>61220000</v>
      </c>
      <c r="W1573" s="7" t="s">
        <v>3684</v>
      </c>
      <c r="X1573" s="203">
        <v>18</v>
      </c>
      <c r="Y1573" s="203">
        <v>65</v>
      </c>
      <c r="Z1573" s="203">
        <v>1</v>
      </c>
      <c r="AA1573" s="203">
        <v>5</v>
      </c>
      <c r="AB1573" s="203">
        <v>90</v>
      </c>
      <c r="AC1573" s="203">
        <v>0</v>
      </c>
    </row>
    <row r="1574" spans="17:29" x14ac:dyDescent="0.2">
      <c r="R1574" s="7">
        <v>11076</v>
      </c>
      <c r="S1574" s="7" t="s">
        <v>2665</v>
      </c>
      <c r="V1574" s="7">
        <v>84380000</v>
      </c>
      <c r="W1574" s="7" t="s">
        <v>4357</v>
      </c>
      <c r="X1574" s="203">
        <v>18</v>
      </c>
      <c r="Y1574" s="203">
        <v>65</v>
      </c>
      <c r="Z1574" s="203">
        <v>1</v>
      </c>
      <c r="AA1574" s="203">
        <v>5</v>
      </c>
      <c r="AB1574" s="203">
        <v>90</v>
      </c>
      <c r="AC1574" s="203">
        <v>0</v>
      </c>
    </row>
    <row r="1575" spans="17:29" x14ac:dyDescent="0.2">
      <c r="Q1575" s="7">
        <v>611</v>
      </c>
      <c r="R1575" s="7">
        <v>15176</v>
      </c>
      <c r="S1575" s="7" t="s">
        <v>2666</v>
      </c>
      <c r="V1575" s="7">
        <v>84550000</v>
      </c>
      <c r="W1575" s="7" t="s">
        <v>6114</v>
      </c>
      <c r="X1575" s="203">
        <v>18</v>
      </c>
      <c r="Y1575" s="203">
        <v>65</v>
      </c>
      <c r="Z1575" s="203">
        <v>1</v>
      </c>
      <c r="AA1575" s="203">
        <v>5</v>
      </c>
      <c r="AB1575" s="203">
        <v>90</v>
      </c>
      <c r="AC1575" s="203">
        <v>0</v>
      </c>
    </row>
    <row r="1576" spans="17:29" x14ac:dyDescent="0.2">
      <c r="Q1576" s="7">
        <v>2851</v>
      </c>
      <c r="R1576" s="7">
        <v>13790</v>
      </c>
      <c r="S1576" s="7" t="s">
        <v>2667</v>
      </c>
      <c r="V1576" s="7">
        <v>86330000</v>
      </c>
      <c r="W1576" s="7" t="s">
        <v>6115</v>
      </c>
      <c r="X1576" s="203">
        <v>18</v>
      </c>
      <c r="Y1576" s="203">
        <v>65</v>
      </c>
      <c r="Z1576" s="203">
        <v>1</v>
      </c>
      <c r="AA1576" s="203">
        <v>5</v>
      </c>
      <c r="AB1576" s="203">
        <v>90</v>
      </c>
      <c r="AC1576" s="203">
        <v>0</v>
      </c>
    </row>
    <row r="1577" spans="17:29" x14ac:dyDescent="0.2">
      <c r="Q1577" s="7">
        <v>135</v>
      </c>
      <c r="R1577" s="7">
        <v>12701</v>
      </c>
      <c r="S1577" s="7" t="s">
        <v>2668</v>
      </c>
      <c r="V1577" s="7">
        <v>62101000</v>
      </c>
      <c r="W1577" s="7" t="s">
        <v>6116</v>
      </c>
      <c r="X1577" s="203">
        <v>18</v>
      </c>
      <c r="Y1577" s="203">
        <v>65</v>
      </c>
      <c r="Z1577" s="203">
        <v>1</v>
      </c>
      <c r="AA1577" s="203">
        <v>5</v>
      </c>
      <c r="AB1577" s="203">
        <v>90</v>
      </c>
      <c r="AC1577" s="203">
        <v>0</v>
      </c>
    </row>
    <row r="1578" spans="17:29" x14ac:dyDescent="0.2">
      <c r="Q1578" s="7">
        <v>4030</v>
      </c>
      <c r="R1578" s="7">
        <v>12693</v>
      </c>
      <c r="S1578" s="7" t="s">
        <v>2669</v>
      </c>
      <c r="V1578" s="7">
        <v>62100002</v>
      </c>
      <c r="W1578" s="7" t="s">
        <v>6117</v>
      </c>
      <c r="X1578" s="203">
        <v>18</v>
      </c>
      <c r="Y1578" s="203">
        <v>65</v>
      </c>
      <c r="Z1578" s="203">
        <v>1</v>
      </c>
      <c r="AA1578" s="203">
        <v>5</v>
      </c>
      <c r="AB1578" s="203">
        <v>90</v>
      </c>
      <c r="AC1578" s="203">
        <v>0</v>
      </c>
    </row>
    <row r="1579" spans="17:29" x14ac:dyDescent="0.2">
      <c r="Q1579" s="7">
        <v>6197</v>
      </c>
      <c r="R1579" s="7">
        <v>12686</v>
      </c>
      <c r="S1579" s="7" t="s">
        <v>2670</v>
      </c>
      <c r="V1579" s="7">
        <v>62100001</v>
      </c>
      <c r="W1579" s="7" t="s">
        <v>6118</v>
      </c>
      <c r="X1579" s="203">
        <v>18</v>
      </c>
      <c r="Y1579" s="203">
        <v>65</v>
      </c>
      <c r="Z1579" s="203">
        <v>1</v>
      </c>
      <c r="AA1579" s="203">
        <v>5</v>
      </c>
      <c r="AB1579" s="203">
        <v>90</v>
      </c>
      <c r="AC1579" s="203">
        <v>0</v>
      </c>
    </row>
    <row r="1580" spans="17:29" x14ac:dyDescent="0.2">
      <c r="Q1580" s="7">
        <v>412</v>
      </c>
      <c r="R1580" s="7">
        <v>15069</v>
      </c>
      <c r="S1580" s="7" t="s">
        <v>2671</v>
      </c>
      <c r="V1580" s="7">
        <v>62100000</v>
      </c>
      <c r="W1580" s="7" t="s">
        <v>5528</v>
      </c>
      <c r="X1580" s="203">
        <v>18</v>
      </c>
      <c r="Y1580" s="203">
        <v>65</v>
      </c>
      <c r="Z1580" s="203">
        <v>1</v>
      </c>
      <c r="AA1580" s="203">
        <v>5</v>
      </c>
      <c r="AB1580" s="203">
        <v>90</v>
      </c>
      <c r="AC1580" s="203">
        <v>0</v>
      </c>
    </row>
    <row r="1581" spans="17:29" x14ac:dyDescent="0.2">
      <c r="Q1581" s="7">
        <v>3392</v>
      </c>
      <c r="R1581" s="7">
        <v>14448</v>
      </c>
      <c r="S1581" s="7" t="s">
        <v>2672</v>
      </c>
      <c r="V1581" s="7">
        <v>94061000</v>
      </c>
      <c r="W1581" s="7" t="s">
        <v>5529</v>
      </c>
      <c r="X1581" s="203">
        <v>18</v>
      </c>
      <c r="Y1581" s="203">
        <v>65</v>
      </c>
      <c r="Z1581" s="203">
        <v>1</v>
      </c>
      <c r="AA1581" s="203">
        <v>5</v>
      </c>
      <c r="AB1581" s="203">
        <v>90</v>
      </c>
      <c r="AC1581" s="203">
        <v>0</v>
      </c>
    </row>
    <row r="1582" spans="17:29" x14ac:dyDescent="0.2">
      <c r="Q1582" s="7">
        <v>872</v>
      </c>
      <c r="R1582" s="7">
        <v>16083</v>
      </c>
      <c r="S1582" s="7" t="s">
        <v>3252</v>
      </c>
      <c r="V1582" s="7">
        <v>61210000</v>
      </c>
      <c r="W1582" s="7" t="s">
        <v>3685</v>
      </c>
      <c r="X1582" s="203">
        <v>18</v>
      </c>
      <c r="Y1582" s="203">
        <v>65</v>
      </c>
      <c r="Z1582" s="203">
        <v>1</v>
      </c>
      <c r="AA1582" s="203">
        <v>5</v>
      </c>
      <c r="AB1582" s="203">
        <v>90</v>
      </c>
      <c r="AC1582" s="203">
        <v>0</v>
      </c>
    </row>
    <row r="1583" spans="17:29" x14ac:dyDescent="0.2">
      <c r="R1583" s="7">
        <v>11102</v>
      </c>
      <c r="S1583" s="7" t="s">
        <v>3253</v>
      </c>
      <c r="V1583" s="7">
        <v>86110000</v>
      </c>
      <c r="W1583" s="7" t="s">
        <v>3686</v>
      </c>
      <c r="X1583" s="203">
        <v>18</v>
      </c>
      <c r="Y1583" s="203">
        <v>65</v>
      </c>
      <c r="Z1583" s="203">
        <v>1</v>
      </c>
      <c r="AA1583" s="203">
        <v>5</v>
      </c>
      <c r="AB1583" s="203">
        <v>90</v>
      </c>
      <c r="AC1583" s="203">
        <v>0</v>
      </c>
    </row>
    <row r="1584" spans="17:29" x14ac:dyDescent="0.2">
      <c r="Q1584" s="7">
        <v>4275</v>
      </c>
      <c r="R1584" s="7">
        <v>12696</v>
      </c>
      <c r="S1584" s="7" t="s">
        <v>3254</v>
      </c>
      <c r="V1584" s="7">
        <v>69320000</v>
      </c>
      <c r="W1584" s="7" t="s">
        <v>3687</v>
      </c>
      <c r="X1584" s="203">
        <v>18</v>
      </c>
      <c r="Y1584" s="203">
        <v>65</v>
      </c>
      <c r="Z1584" s="203">
        <v>1</v>
      </c>
      <c r="AA1584" s="203">
        <v>5</v>
      </c>
      <c r="AB1584" s="203">
        <v>90</v>
      </c>
      <c r="AC1584" s="203">
        <v>0</v>
      </c>
    </row>
    <row r="1585" spans="17:29" x14ac:dyDescent="0.2">
      <c r="Q1585" s="7">
        <v>354</v>
      </c>
      <c r="R1585" s="7">
        <v>15032</v>
      </c>
      <c r="S1585" s="7" t="s">
        <v>3255</v>
      </c>
      <c r="V1585" s="7">
        <v>66790000</v>
      </c>
      <c r="W1585" s="7" t="s">
        <v>6119</v>
      </c>
      <c r="X1585" s="203">
        <v>18</v>
      </c>
      <c r="Y1585" s="203">
        <v>65</v>
      </c>
      <c r="Z1585" s="203">
        <v>1</v>
      </c>
      <c r="AA1585" s="203">
        <v>5</v>
      </c>
      <c r="AB1585" s="203">
        <v>90</v>
      </c>
      <c r="AC1585" s="203">
        <v>0</v>
      </c>
    </row>
    <row r="1586" spans="17:29" x14ac:dyDescent="0.2">
      <c r="R1586" s="7">
        <v>12698</v>
      </c>
      <c r="S1586" s="7" t="s">
        <v>1601</v>
      </c>
      <c r="V1586" s="7">
        <v>84454000</v>
      </c>
      <c r="W1586" s="7" t="s">
        <v>4358</v>
      </c>
      <c r="X1586" s="203">
        <v>18</v>
      </c>
      <c r="Y1586" s="203">
        <v>65</v>
      </c>
      <c r="Z1586" s="203">
        <v>1</v>
      </c>
      <c r="AA1586" s="203">
        <v>5</v>
      </c>
      <c r="AB1586" s="203">
        <v>90</v>
      </c>
      <c r="AC1586" s="203">
        <v>0</v>
      </c>
    </row>
    <row r="1587" spans="17:29" x14ac:dyDescent="0.2">
      <c r="Q1587" s="7">
        <v>33</v>
      </c>
      <c r="R1587" s="7">
        <v>12699</v>
      </c>
      <c r="S1587" s="7" t="s">
        <v>3256</v>
      </c>
      <c r="V1587" s="7">
        <v>66680000</v>
      </c>
      <c r="W1587" s="7" t="s">
        <v>3688</v>
      </c>
      <c r="X1587" s="203">
        <v>18</v>
      </c>
      <c r="Y1587" s="203">
        <v>65</v>
      </c>
      <c r="Z1587" s="203">
        <v>1</v>
      </c>
      <c r="AA1587" s="203">
        <v>5</v>
      </c>
      <c r="AB1587" s="203">
        <v>90</v>
      </c>
      <c r="AC1587" s="203">
        <v>0</v>
      </c>
    </row>
    <row r="1588" spans="17:29" x14ac:dyDescent="0.2">
      <c r="Q1588" s="7">
        <v>2266</v>
      </c>
      <c r="R1588" s="7">
        <v>12700</v>
      </c>
      <c r="S1588" s="7" t="s">
        <v>3257</v>
      </c>
      <c r="V1588" s="7">
        <v>97911000</v>
      </c>
      <c r="W1588" s="7" t="s">
        <v>6120</v>
      </c>
      <c r="X1588" s="203">
        <v>18</v>
      </c>
      <c r="Y1588" s="203">
        <v>65</v>
      </c>
      <c r="Z1588" s="203">
        <v>1</v>
      </c>
      <c r="AA1588" s="203">
        <v>5</v>
      </c>
      <c r="AB1588" s="203">
        <v>90</v>
      </c>
      <c r="AC1588" s="203">
        <v>0</v>
      </c>
    </row>
    <row r="1589" spans="17:29" x14ac:dyDescent="0.2">
      <c r="R1589" s="7">
        <v>12678</v>
      </c>
      <c r="S1589" s="7" t="s">
        <v>2759</v>
      </c>
      <c r="V1589" s="7">
        <v>66100000</v>
      </c>
      <c r="W1589" s="7" t="s">
        <v>3689</v>
      </c>
      <c r="X1589" s="203">
        <v>18</v>
      </c>
      <c r="Y1589" s="203">
        <v>65</v>
      </c>
      <c r="Z1589" s="203">
        <v>1</v>
      </c>
      <c r="AA1589" s="203">
        <v>5</v>
      </c>
      <c r="AB1589" s="203">
        <v>90</v>
      </c>
      <c r="AC1589" s="203">
        <v>0</v>
      </c>
    </row>
    <row r="1590" spans="17:29" x14ac:dyDescent="0.2">
      <c r="R1590" s="7">
        <v>12676</v>
      </c>
      <c r="S1590" s="7" t="s">
        <v>1602</v>
      </c>
      <c r="V1590" s="7">
        <v>66350000</v>
      </c>
      <c r="W1590" s="7" t="s">
        <v>3690</v>
      </c>
      <c r="X1590" s="203">
        <v>18</v>
      </c>
      <c r="Y1590" s="203">
        <v>65</v>
      </c>
      <c r="Z1590" s="203">
        <v>1</v>
      </c>
      <c r="AA1590" s="203">
        <v>5</v>
      </c>
      <c r="AB1590" s="203">
        <v>90</v>
      </c>
      <c r="AC1590" s="203">
        <v>0</v>
      </c>
    </row>
    <row r="1591" spans="17:29" x14ac:dyDescent="0.2">
      <c r="R1591" s="7">
        <v>11336</v>
      </c>
      <c r="S1591" s="7" t="s">
        <v>1603</v>
      </c>
      <c r="V1591" s="7">
        <v>66340000</v>
      </c>
      <c r="W1591" s="7" t="s">
        <v>3899</v>
      </c>
      <c r="X1591" s="203">
        <v>18</v>
      </c>
      <c r="Y1591" s="203">
        <v>65</v>
      </c>
      <c r="Z1591" s="203">
        <v>1</v>
      </c>
      <c r="AA1591" s="203">
        <v>5</v>
      </c>
      <c r="AB1591" s="203">
        <v>90</v>
      </c>
      <c r="AC1591" s="203">
        <v>0</v>
      </c>
    </row>
    <row r="1592" spans="17:29" x14ac:dyDescent="0.2">
      <c r="R1592" s="7">
        <v>16359</v>
      </c>
      <c r="S1592" s="7" t="s">
        <v>4810</v>
      </c>
      <c r="V1592" s="7">
        <v>66600000</v>
      </c>
      <c r="W1592" s="7" t="s">
        <v>3900</v>
      </c>
      <c r="X1592" s="203">
        <v>18</v>
      </c>
      <c r="Y1592" s="203">
        <v>65</v>
      </c>
      <c r="Z1592" s="203">
        <v>1</v>
      </c>
      <c r="AA1592" s="203">
        <v>5</v>
      </c>
      <c r="AB1592" s="203">
        <v>90</v>
      </c>
      <c r="AC1592" s="203">
        <v>0</v>
      </c>
    </row>
    <row r="1593" spans="17:29" x14ac:dyDescent="0.2">
      <c r="Q1593" s="7">
        <v>2619</v>
      </c>
      <c r="R1593" s="7">
        <v>12692</v>
      </c>
      <c r="S1593" s="7" t="s">
        <v>2390</v>
      </c>
      <c r="V1593" s="7">
        <v>66130000</v>
      </c>
      <c r="W1593" s="7" t="s">
        <v>3901</v>
      </c>
      <c r="X1593" s="203">
        <v>18</v>
      </c>
      <c r="Y1593" s="203">
        <v>65</v>
      </c>
      <c r="Z1593" s="203">
        <v>1</v>
      </c>
      <c r="AA1593" s="203">
        <v>5</v>
      </c>
      <c r="AB1593" s="203">
        <v>90</v>
      </c>
      <c r="AC1593" s="203">
        <v>0</v>
      </c>
    </row>
    <row r="1594" spans="17:29" x14ac:dyDescent="0.2">
      <c r="Q1594" s="7">
        <v>4309</v>
      </c>
      <c r="R1594" s="7">
        <v>12672</v>
      </c>
      <c r="S1594" s="7" t="s">
        <v>2391</v>
      </c>
      <c r="V1594" s="7">
        <v>66131000</v>
      </c>
      <c r="W1594" s="7" t="s">
        <v>6121</v>
      </c>
      <c r="X1594" s="203">
        <v>18</v>
      </c>
      <c r="Y1594" s="203">
        <v>65</v>
      </c>
      <c r="Z1594" s="203">
        <v>1</v>
      </c>
      <c r="AA1594" s="203">
        <v>5</v>
      </c>
      <c r="AB1594" s="203">
        <v>90</v>
      </c>
      <c r="AC1594" s="203">
        <v>0</v>
      </c>
    </row>
    <row r="1595" spans="17:29" x14ac:dyDescent="0.2">
      <c r="Q1595" s="7">
        <v>3871</v>
      </c>
      <c r="R1595" s="7">
        <v>16610</v>
      </c>
      <c r="S1595" s="7" t="s">
        <v>1604</v>
      </c>
      <c r="V1595" s="7">
        <v>66620000</v>
      </c>
      <c r="W1595" s="7" t="s">
        <v>3902</v>
      </c>
      <c r="X1595" s="203">
        <v>18</v>
      </c>
      <c r="Y1595" s="203">
        <v>65</v>
      </c>
      <c r="Z1595" s="203">
        <v>1</v>
      </c>
      <c r="AA1595" s="203">
        <v>5</v>
      </c>
      <c r="AB1595" s="203">
        <v>90</v>
      </c>
      <c r="AC1595" s="203">
        <v>0</v>
      </c>
    </row>
    <row r="1596" spans="17:29" x14ac:dyDescent="0.2">
      <c r="R1596" s="7">
        <v>13233</v>
      </c>
      <c r="S1596" s="7" t="s">
        <v>2392</v>
      </c>
      <c r="V1596" s="7">
        <v>66650000</v>
      </c>
      <c r="W1596" s="7" t="s">
        <v>3903</v>
      </c>
      <c r="X1596" s="203">
        <v>18</v>
      </c>
      <c r="Y1596" s="203">
        <v>65</v>
      </c>
      <c r="Z1596" s="203">
        <v>1</v>
      </c>
      <c r="AA1596" s="203">
        <v>5</v>
      </c>
      <c r="AB1596" s="203">
        <v>90</v>
      </c>
      <c r="AC1596" s="203">
        <v>0</v>
      </c>
    </row>
    <row r="1597" spans="17:29" x14ac:dyDescent="0.2">
      <c r="Q1597" s="7">
        <v>62</v>
      </c>
      <c r="R1597" s="7">
        <v>12673</v>
      </c>
      <c r="S1597" s="7" t="s">
        <v>2673</v>
      </c>
      <c r="V1597" s="7">
        <v>66300000</v>
      </c>
      <c r="W1597" s="7" t="s">
        <v>3904</v>
      </c>
      <c r="X1597" s="203">
        <v>18</v>
      </c>
      <c r="Y1597" s="203">
        <v>65</v>
      </c>
      <c r="Z1597" s="203">
        <v>1</v>
      </c>
      <c r="AA1597" s="203">
        <v>5</v>
      </c>
      <c r="AB1597" s="203">
        <v>90</v>
      </c>
      <c r="AC1597" s="203">
        <v>0</v>
      </c>
    </row>
    <row r="1598" spans="17:29" x14ac:dyDescent="0.2">
      <c r="Q1598" s="7">
        <v>7</v>
      </c>
      <c r="R1598" s="7">
        <v>12674</v>
      </c>
      <c r="S1598" s="7" t="s">
        <v>2674</v>
      </c>
      <c r="V1598" s="7">
        <v>66601000</v>
      </c>
      <c r="W1598" s="7" t="s">
        <v>6122</v>
      </c>
      <c r="X1598" s="203">
        <v>18</v>
      </c>
      <c r="Y1598" s="203">
        <v>65</v>
      </c>
      <c r="Z1598" s="203">
        <v>1</v>
      </c>
      <c r="AA1598" s="203">
        <v>5</v>
      </c>
      <c r="AB1598" s="203">
        <v>90</v>
      </c>
      <c r="AC1598" s="203">
        <v>0</v>
      </c>
    </row>
    <row r="1599" spans="17:29" x14ac:dyDescent="0.2">
      <c r="Q1599" s="7">
        <v>1089</v>
      </c>
      <c r="R1599" s="7">
        <v>15575</v>
      </c>
      <c r="S1599" s="7" t="s">
        <v>2675</v>
      </c>
      <c r="V1599" s="7">
        <v>85411000</v>
      </c>
      <c r="W1599" s="7" t="s">
        <v>6123</v>
      </c>
      <c r="X1599" s="203">
        <v>18</v>
      </c>
      <c r="Y1599" s="203">
        <v>65</v>
      </c>
      <c r="Z1599" s="203">
        <v>1</v>
      </c>
      <c r="AA1599" s="203">
        <v>5</v>
      </c>
      <c r="AB1599" s="203">
        <v>90</v>
      </c>
      <c r="AC1599" s="203">
        <v>0</v>
      </c>
    </row>
    <row r="1600" spans="17:29" x14ac:dyDescent="0.2">
      <c r="Q1600" s="7">
        <v>4310</v>
      </c>
      <c r="R1600" s="7">
        <v>12685</v>
      </c>
      <c r="S1600" s="7" t="s">
        <v>2676</v>
      </c>
      <c r="V1600" s="7">
        <v>93991000</v>
      </c>
      <c r="W1600" s="7" t="s">
        <v>6124</v>
      </c>
      <c r="X1600" s="203">
        <v>18</v>
      </c>
      <c r="Y1600" s="203">
        <v>65</v>
      </c>
      <c r="Z1600" s="203">
        <v>1</v>
      </c>
      <c r="AA1600" s="203">
        <v>5</v>
      </c>
      <c r="AB1600" s="203">
        <v>0</v>
      </c>
      <c r="AC1600" s="203">
        <v>0</v>
      </c>
    </row>
    <row r="1601" spans="17:29" x14ac:dyDescent="0.2">
      <c r="Q1601" s="7">
        <v>612</v>
      </c>
      <c r="R1601" s="7">
        <v>15177</v>
      </c>
      <c r="S1601" s="7" t="s">
        <v>2679</v>
      </c>
      <c r="V1601" s="7">
        <v>84456000</v>
      </c>
      <c r="W1601" s="7" t="s">
        <v>4359</v>
      </c>
      <c r="X1601" s="203">
        <v>18</v>
      </c>
      <c r="Y1601" s="203">
        <v>65</v>
      </c>
      <c r="Z1601" s="203">
        <v>1</v>
      </c>
      <c r="AA1601" s="203">
        <v>5</v>
      </c>
      <c r="AB1601" s="203">
        <v>90</v>
      </c>
      <c r="AC1601" s="203">
        <v>0</v>
      </c>
    </row>
    <row r="1602" spans="17:29" x14ac:dyDescent="0.2">
      <c r="Q1602" s="7">
        <v>413</v>
      </c>
      <c r="R1602" s="7">
        <v>15070</v>
      </c>
      <c r="S1602" s="7" t="s">
        <v>2680</v>
      </c>
      <c r="V1602" s="7">
        <v>84456502</v>
      </c>
      <c r="W1602" s="7" t="s">
        <v>6125</v>
      </c>
      <c r="X1602" s="203">
        <v>18</v>
      </c>
      <c r="Y1602" s="203">
        <v>65</v>
      </c>
      <c r="Z1602" s="203">
        <v>1</v>
      </c>
      <c r="AA1602" s="203">
        <v>5</v>
      </c>
      <c r="AB1602" s="203">
        <v>90</v>
      </c>
      <c r="AC1602" s="203">
        <v>0</v>
      </c>
    </row>
    <row r="1603" spans="17:29" x14ac:dyDescent="0.2">
      <c r="R1603" s="7">
        <v>12680</v>
      </c>
      <c r="S1603" s="7" t="s">
        <v>1605</v>
      </c>
      <c r="V1603" s="7">
        <v>84456501</v>
      </c>
      <c r="W1603" s="7" t="s">
        <v>6126</v>
      </c>
      <c r="X1603" s="203">
        <v>18</v>
      </c>
      <c r="Y1603" s="203">
        <v>65</v>
      </c>
      <c r="Z1603" s="203">
        <v>1</v>
      </c>
      <c r="AA1603" s="203">
        <v>5</v>
      </c>
      <c r="AB1603" s="203">
        <v>90</v>
      </c>
      <c r="AC1603" s="203">
        <v>0</v>
      </c>
    </row>
    <row r="1604" spans="17:29" x14ac:dyDescent="0.2">
      <c r="R1604" s="7">
        <v>12681</v>
      </c>
      <c r="S1604" s="7" t="s">
        <v>1606</v>
      </c>
      <c r="V1604" s="7">
        <v>84456504</v>
      </c>
      <c r="W1604" s="7" t="s">
        <v>6127</v>
      </c>
      <c r="X1604" s="203">
        <v>18</v>
      </c>
      <c r="Y1604" s="203">
        <v>65</v>
      </c>
      <c r="Z1604" s="203">
        <v>1</v>
      </c>
      <c r="AA1604" s="203">
        <v>5</v>
      </c>
      <c r="AB1604" s="203">
        <v>90</v>
      </c>
      <c r="AC1604" s="203">
        <v>0</v>
      </c>
    </row>
    <row r="1605" spans="17:29" x14ac:dyDescent="0.2">
      <c r="Q1605" s="7">
        <v>4501</v>
      </c>
      <c r="R1605" s="7">
        <v>15448</v>
      </c>
      <c r="S1605" s="7" t="s">
        <v>2681</v>
      </c>
      <c r="V1605" s="7">
        <v>84456503</v>
      </c>
      <c r="W1605" s="7" t="s">
        <v>6128</v>
      </c>
      <c r="X1605" s="203">
        <v>18</v>
      </c>
      <c r="Y1605" s="203">
        <v>65</v>
      </c>
      <c r="Z1605" s="203">
        <v>1</v>
      </c>
      <c r="AA1605" s="203">
        <v>5</v>
      </c>
      <c r="AB1605" s="203">
        <v>90</v>
      </c>
      <c r="AC1605" s="203">
        <v>0</v>
      </c>
    </row>
    <row r="1606" spans="17:29" x14ac:dyDescent="0.2">
      <c r="Q1606" s="7">
        <v>566</v>
      </c>
      <c r="R1606" s="7">
        <v>15142</v>
      </c>
      <c r="S1606" s="7" t="s">
        <v>2682</v>
      </c>
      <c r="V1606" s="7">
        <v>84456500</v>
      </c>
      <c r="W1606" s="7" t="s">
        <v>6129</v>
      </c>
      <c r="X1606" s="203">
        <v>18</v>
      </c>
      <c r="Y1606" s="203">
        <v>65</v>
      </c>
      <c r="Z1606" s="203">
        <v>1</v>
      </c>
      <c r="AA1606" s="203">
        <v>5</v>
      </c>
      <c r="AB1606" s="203">
        <v>90</v>
      </c>
      <c r="AC1606" s="203">
        <v>0</v>
      </c>
    </row>
    <row r="1607" spans="17:29" x14ac:dyDescent="0.2">
      <c r="Q1607" s="7">
        <v>414</v>
      </c>
      <c r="R1607" s="7">
        <v>15071</v>
      </c>
      <c r="S1607" s="7" t="s">
        <v>2683</v>
      </c>
      <c r="V1607" s="7">
        <v>81050000</v>
      </c>
      <c r="W1607" s="7" t="s">
        <v>3905</v>
      </c>
      <c r="X1607" s="203">
        <v>18</v>
      </c>
      <c r="Y1607" s="203">
        <v>65</v>
      </c>
      <c r="Z1607" s="203">
        <v>1</v>
      </c>
      <c r="AA1607" s="203">
        <v>5</v>
      </c>
      <c r="AB1607" s="203">
        <v>90</v>
      </c>
      <c r="AC1607" s="203">
        <v>0</v>
      </c>
    </row>
    <row r="1608" spans="17:29" x14ac:dyDescent="0.2">
      <c r="Q1608" s="7">
        <v>4671</v>
      </c>
      <c r="R1608" s="7">
        <v>15408</v>
      </c>
      <c r="S1608" s="7" t="s">
        <v>2684</v>
      </c>
      <c r="V1608" s="7">
        <v>81080000</v>
      </c>
      <c r="W1608" s="7" t="s">
        <v>3906</v>
      </c>
      <c r="X1608" s="203">
        <v>18</v>
      </c>
      <c r="Y1608" s="203">
        <v>65</v>
      </c>
      <c r="Z1608" s="203">
        <v>1</v>
      </c>
      <c r="AA1608" s="203">
        <v>5</v>
      </c>
      <c r="AB1608" s="203">
        <v>90</v>
      </c>
      <c r="AC1608" s="203">
        <v>0</v>
      </c>
    </row>
    <row r="1609" spans="17:29" x14ac:dyDescent="0.2">
      <c r="Q1609" s="7">
        <v>666</v>
      </c>
      <c r="R1609" s="7">
        <v>15200</v>
      </c>
      <c r="S1609" s="7" t="s">
        <v>2685</v>
      </c>
      <c r="V1609" s="7">
        <v>75850000</v>
      </c>
      <c r="W1609" s="7" t="s">
        <v>3907</v>
      </c>
      <c r="X1609" s="203">
        <v>18</v>
      </c>
      <c r="Y1609" s="203">
        <v>65</v>
      </c>
      <c r="Z1609" s="203">
        <v>1</v>
      </c>
      <c r="AA1609" s="203">
        <v>5</v>
      </c>
      <c r="AB1609" s="203">
        <v>90</v>
      </c>
      <c r="AC1609" s="203">
        <v>0</v>
      </c>
    </row>
    <row r="1610" spans="17:29" x14ac:dyDescent="0.2">
      <c r="Q1610" s="7">
        <v>2525</v>
      </c>
      <c r="R1610" s="7">
        <v>13734</v>
      </c>
      <c r="S1610" s="7" t="s">
        <v>2686</v>
      </c>
      <c r="V1610" s="7">
        <v>74330000</v>
      </c>
      <c r="W1610" s="7" t="s">
        <v>3908</v>
      </c>
      <c r="X1610" s="203">
        <v>18</v>
      </c>
      <c r="Y1610" s="203">
        <v>65</v>
      </c>
      <c r="Z1610" s="203">
        <v>1</v>
      </c>
      <c r="AA1610" s="203">
        <v>5</v>
      </c>
      <c r="AB1610" s="203">
        <v>90</v>
      </c>
      <c r="AC1610" s="203">
        <v>0</v>
      </c>
    </row>
    <row r="1611" spans="17:29" x14ac:dyDescent="0.2">
      <c r="Q1611" s="7">
        <v>1059</v>
      </c>
      <c r="R1611" s="7">
        <v>15576</v>
      </c>
      <c r="S1611" s="7" t="s">
        <v>2286</v>
      </c>
      <c r="V1611" s="7">
        <v>84150000</v>
      </c>
      <c r="W1611" s="7" t="s">
        <v>3909</v>
      </c>
      <c r="X1611" s="203">
        <v>18</v>
      </c>
      <c r="Y1611" s="203">
        <v>65</v>
      </c>
      <c r="Z1611" s="203">
        <v>1</v>
      </c>
      <c r="AA1611" s="203">
        <v>5</v>
      </c>
      <c r="AB1611" s="203">
        <v>90</v>
      </c>
      <c r="AC1611" s="203">
        <v>0</v>
      </c>
    </row>
    <row r="1612" spans="17:29" x14ac:dyDescent="0.2">
      <c r="R1612" s="7">
        <v>11262</v>
      </c>
      <c r="S1612" s="7" t="s">
        <v>1607</v>
      </c>
      <c r="V1612" s="7">
        <v>71480000</v>
      </c>
      <c r="W1612" s="7" t="s">
        <v>3910</v>
      </c>
      <c r="X1612" s="203">
        <v>18</v>
      </c>
      <c r="Y1612" s="203">
        <v>65</v>
      </c>
      <c r="Z1612" s="203">
        <v>1</v>
      </c>
      <c r="AA1612" s="203">
        <v>5</v>
      </c>
      <c r="AB1612" s="203">
        <v>90</v>
      </c>
      <c r="AC1612" s="203">
        <v>0</v>
      </c>
    </row>
    <row r="1613" spans="17:29" x14ac:dyDescent="0.2">
      <c r="R1613" s="7">
        <v>10101</v>
      </c>
      <c r="S1613" s="7" t="s">
        <v>2287</v>
      </c>
      <c r="V1613" s="7">
        <v>84940000</v>
      </c>
      <c r="W1613" s="7" t="s">
        <v>6130</v>
      </c>
      <c r="X1613" s="203">
        <v>18</v>
      </c>
      <c r="Y1613" s="203">
        <v>65</v>
      </c>
      <c r="Z1613" s="203">
        <v>1</v>
      </c>
      <c r="AA1613" s="203">
        <v>5</v>
      </c>
      <c r="AB1613" s="203">
        <v>90</v>
      </c>
      <c r="AC1613" s="203">
        <v>0</v>
      </c>
    </row>
    <row r="1614" spans="17:29" x14ac:dyDescent="0.2">
      <c r="R1614" s="7">
        <v>10107</v>
      </c>
      <c r="S1614" s="7" t="s">
        <v>1608</v>
      </c>
      <c r="V1614" s="7">
        <v>66330000</v>
      </c>
      <c r="W1614" s="7" t="s">
        <v>6131</v>
      </c>
      <c r="X1614" s="203">
        <v>18</v>
      </c>
      <c r="Y1614" s="203">
        <v>65</v>
      </c>
      <c r="Z1614" s="203">
        <v>1</v>
      </c>
      <c r="AA1614" s="203">
        <v>5</v>
      </c>
      <c r="AB1614" s="203">
        <v>90</v>
      </c>
      <c r="AC1614" s="203">
        <v>0</v>
      </c>
    </row>
    <row r="1615" spans="17:29" x14ac:dyDescent="0.2">
      <c r="R1615" s="7">
        <v>12630</v>
      </c>
      <c r="S1615" s="7" t="s">
        <v>1609</v>
      </c>
      <c r="V1615" s="7">
        <v>66710000</v>
      </c>
      <c r="W1615" s="7" t="s">
        <v>4360</v>
      </c>
      <c r="X1615" s="203">
        <v>18</v>
      </c>
      <c r="Y1615" s="203">
        <v>65</v>
      </c>
      <c r="Z1615" s="203">
        <v>1</v>
      </c>
      <c r="AA1615" s="203">
        <v>5</v>
      </c>
      <c r="AB1615" s="203">
        <v>90</v>
      </c>
      <c r="AC1615" s="203">
        <v>0</v>
      </c>
    </row>
    <row r="1616" spans="17:29" x14ac:dyDescent="0.2">
      <c r="R1616" s="7">
        <v>16399</v>
      </c>
      <c r="S1616" s="7" t="s">
        <v>4811</v>
      </c>
      <c r="V1616" s="7">
        <v>85410000</v>
      </c>
      <c r="W1616" s="7" t="s">
        <v>3911</v>
      </c>
      <c r="X1616" s="203">
        <v>18</v>
      </c>
      <c r="Y1616" s="203">
        <v>65</v>
      </c>
      <c r="Z1616" s="203">
        <v>1</v>
      </c>
      <c r="AA1616" s="203">
        <v>5</v>
      </c>
      <c r="AB1616" s="203">
        <v>90</v>
      </c>
      <c r="AC1616" s="203">
        <v>0</v>
      </c>
    </row>
    <row r="1617" spans="17:29" x14ac:dyDescent="0.2">
      <c r="R1617" s="7">
        <v>16430</v>
      </c>
      <c r="S1617" s="7" t="s">
        <v>4812</v>
      </c>
      <c r="V1617" s="7">
        <v>68700000</v>
      </c>
      <c r="W1617" s="7" t="s">
        <v>3912</v>
      </c>
      <c r="X1617" s="203">
        <v>18</v>
      </c>
      <c r="Y1617" s="203">
        <v>65</v>
      </c>
      <c r="Z1617" s="203">
        <v>1</v>
      </c>
      <c r="AA1617" s="203">
        <v>5</v>
      </c>
      <c r="AB1617" s="203">
        <v>90</v>
      </c>
      <c r="AC1617" s="203">
        <v>0</v>
      </c>
    </row>
    <row r="1618" spans="17:29" x14ac:dyDescent="0.2">
      <c r="R1618" s="7">
        <v>12605</v>
      </c>
      <c r="S1618" s="7" t="s">
        <v>2294</v>
      </c>
      <c r="V1618" s="7">
        <v>73800000</v>
      </c>
      <c r="W1618" s="7" t="s">
        <v>3913</v>
      </c>
      <c r="X1618" s="203">
        <v>18</v>
      </c>
      <c r="Y1618" s="203">
        <v>65</v>
      </c>
      <c r="Z1618" s="203">
        <v>1</v>
      </c>
      <c r="AA1618" s="203">
        <v>5</v>
      </c>
      <c r="AB1618" s="203">
        <v>90</v>
      </c>
      <c r="AC1618" s="203">
        <v>0</v>
      </c>
    </row>
    <row r="1619" spans="17:29" x14ac:dyDescent="0.2">
      <c r="R1619" s="7">
        <v>12597</v>
      </c>
      <c r="S1619" s="7" t="s">
        <v>2295</v>
      </c>
      <c r="V1619" s="7">
        <v>77680000</v>
      </c>
      <c r="W1619" s="7" t="s">
        <v>4609</v>
      </c>
      <c r="X1619" s="203">
        <v>18</v>
      </c>
      <c r="Y1619" s="203">
        <v>65</v>
      </c>
      <c r="Z1619" s="203">
        <v>1</v>
      </c>
      <c r="AA1619" s="203">
        <v>5</v>
      </c>
      <c r="AB1619" s="203">
        <v>90</v>
      </c>
      <c r="AC1619" s="203">
        <v>0</v>
      </c>
    </row>
    <row r="1620" spans="17:29" x14ac:dyDescent="0.2">
      <c r="Q1620" s="7">
        <v>2850</v>
      </c>
      <c r="R1620" s="7">
        <v>13789</v>
      </c>
      <c r="S1620" s="7" t="s">
        <v>3230</v>
      </c>
      <c r="V1620" s="7">
        <v>73850000</v>
      </c>
      <c r="W1620" s="7" t="s">
        <v>3914</v>
      </c>
      <c r="X1620" s="203">
        <v>18</v>
      </c>
      <c r="Y1620" s="203">
        <v>65</v>
      </c>
      <c r="Z1620" s="203">
        <v>1</v>
      </c>
      <c r="AA1620" s="203">
        <v>5</v>
      </c>
      <c r="AB1620" s="203">
        <v>90</v>
      </c>
      <c r="AC1620" s="203">
        <v>0</v>
      </c>
    </row>
    <row r="1621" spans="17:29" x14ac:dyDescent="0.2">
      <c r="R1621" s="7">
        <v>16510</v>
      </c>
      <c r="S1621" s="7" t="s">
        <v>4813</v>
      </c>
      <c r="V1621" s="7">
        <v>85422000</v>
      </c>
      <c r="W1621" s="7" t="s">
        <v>6132</v>
      </c>
      <c r="X1621" s="203">
        <v>18</v>
      </c>
      <c r="Y1621" s="203">
        <v>65</v>
      </c>
      <c r="Z1621" s="203">
        <v>1</v>
      </c>
      <c r="AA1621" s="203">
        <v>2</v>
      </c>
      <c r="AB1621" s="203">
        <v>0</v>
      </c>
      <c r="AC1621" s="203">
        <v>0</v>
      </c>
    </row>
    <row r="1622" spans="17:29" x14ac:dyDescent="0.2">
      <c r="Q1622" s="7">
        <v>4276</v>
      </c>
      <c r="R1622" s="7">
        <v>12677</v>
      </c>
      <c r="S1622" s="7" t="s">
        <v>2677</v>
      </c>
      <c r="V1622" s="7">
        <v>84470000</v>
      </c>
      <c r="W1622" s="7" t="s">
        <v>5530</v>
      </c>
      <c r="X1622" s="203">
        <v>19</v>
      </c>
      <c r="Y1622" s="203">
        <v>65</v>
      </c>
      <c r="Z1622" s="203">
        <v>1</v>
      </c>
      <c r="AA1622" s="203">
        <v>5</v>
      </c>
      <c r="AB1622" s="203">
        <v>0</v>
      </c>
      <c r="AC1622" s="203">
        <v>0</v>
      </c>
    </row>
    <row r="1623" spans="17:29" x14ac:dyDescent="0.2">
      <c r="Q1623" s="7">
        <v>355</v>
      </c>
      <c r="R1623" s="7">
        <v>15033</v>
      </c>
      <c r="S1623" s="7" t="s">
        <v>2678</v>
      </c>
      <c r="V1623" s="7">
        <v>84472000</v>
      </c>
      <c r="W1623" s="7" t="s">
        <v>6133</v>
      </c>
      <c r="X1623" s="203">
        <v>18</v>
      </c>
      <c r="Y1623" s="203">
        <v>65</v>
      </c>
      <c r="Z1623" s="203">
        <v>1</v>
      </c>
      <c r="AA1623" s="203">
        <v>5</v>
      </c>
      <c r="AB1623" s="203">
        <v>90</v>
      </c>
      <c r="AC1623" s="203">
        <v>0</v>
      </c>
    </row>
    <row r="1624" spans="17:29" x14ac:dyDescent="0.2">
      <c r="Q1624" s="7">
        <v>3882</v>
      </c>
      <c r="R1624" s="7">
        <v>16026</v>
      </c>
      <c r="S1624" s="7" t="s">
        <v>2288</v>
      </c>
      <c r="V1624" s="7">
        <v>64040000</v>
      </c>
      <c r="W1624" s="7" t="s">
        <v>3915</v>
      </c>
      <c r="X1624" s="203">
        <v>18</v>
      </c>
      <c r="Y1624" s="203">
        <v>65</v>
      </c>
      <c r="Z1624" s="203">
        <v>1</v>
      </c>
      <c r="AA1624" s="203">
        <v>5</v>
      </c>
      <c r="AB1624" s="203">
        <v>90</v>
      </c>
      <c r="AC1624" s="203">
        <v>0</v>
      </c>
    </row>
    <row r="1625" spans="17:29" x14ac:dyDescent="0.2">
      <c r="R1625" s="7">
        <v>12588</v>
      </c>
      <c r="S1625" s="7" t="s">
        <v>1610</v>
      </c>
      <c r="V1625" s="7">
        <v>63220000</v>
      </c>
      <c r="W1625" s="7" t="s">
        <v>3916</v>
      </c>
      <c r="X1625" s="203">
        <v>18</v>
      </c>
      <c r="Y1625" s="203">
        <v>65</v>
      </c>
      <c r="Z1625" s="203">
        <v>1</v>
      </c>
      <c r="AA1625" s="203">
        <v>5</v>
      </c>
      <c r="AB1625" s="203">
        <v>90</v>
      </c>
      <c r="AC1625" s="203">
        <v>0</v>
      </c>
    </row>
    <row r="1626" spans="17:29" x14ac:dyDescent="0.2">
      <c r="Q1626" s="7">
        <v>4031</v>
      </c>
      <c r="R1626" s="7">
        <v>12652</v>
      </c>
      <c r="S1626" s="7" t="s">
        <v>2289</v>
      </c>
      <c r="V1626" s="7">
        <v>98110000</v>
      </c>
      <c r="W1626" s="7" t="s">
        <v>6134</v>
      </c>
      <c r="X1626" s="203">
        <v>18</v>
      </c>
      <c r="Y1626" s="203">
        <v>65</v>
      </c>
      <c r="Z1626" s="203">
        <v>1</v>
      </c>
      <c r="AA1626" s="203">
        <v>5</v>
      </c>
      <c r="AB1626" s="203">
        <v>90</v>
      </c>
      <c r="AC1626" s="203">
        <v>0</v>
      </c>
    </row>
    <row r="1627" spans="17:29" x14ac:dyDescent="0.2">
      <c r="Q1627" s="7">
        <v>154</v>
      </c>
      <c r="R1627" s="7">
        <v>12592</v>
      </c>
      <c r="S1627" s="7" t="s">
        <v>2290</v>
      </c>
      <c r="V1627" s="7">
        <v>69420000</v>
      </c>
      <c r="W1627" s="7" t="s">
        <v>3917</v>
      </c>
      <c r="X1627" s="203">
        <v>18</v>
      </c>
      <c r="Y1627" s="203">
        <v>65</v>
      </c>
      <c r="Z1627" s="203">
        <v>1</v>
      </c>
      <c r="AA1627" s="203">
        <v>5</v>
      </c>
      <c r="AB1627" s="203">
        <v>90</v>
      </c>
      <c r="AC1627" s="203">
        <v>0</v>
      </c>
    </row>
    <row r="1628" spans="17:29" x14ac:dyDescent="0.2">
      <c r="Q1628" s="7">
        <v>1331</v>
      </c>
      <c r="R1628" s="7">
        <v>14470</v>
      </c>
      <c r="S1628" s="7" t="s">
        <v>2291</v>
      </c>
      <c r="V1628" s="7">
        <v>80050000</v>
      </c>
      <c r="W1628" s="7" t="s">
        <v>2644</v>
      </c>
      <c r="X1628" s="203">
        <v>18</v>
      </c>
      <c r="Y1628" s="203">
        <v>65</v>
      </c>
      <c r="Z1628" s="203">
        <v>1</v>
      </c>
      <c r="AA1628" s="203">
        <v>5</v>
      </c>
      <c r="AB1628" s="203">
        <v>90</v>
      </c>
      <c r="AC1628" s="203">
        <v>0</v>
      </c>
    </row>
    <row r="1629" spans="17:29" x14ac:dyDescent="0.2">
      <c r="R1629" s="7">
        <v>12593</v>
      </c>
      <c r="S1629" s="7" t="s">
        <v>1611</v>
      </c>
      <c r="V1629" s="7">
        <v>80000000</v>
      </c>
      <c r="W1629" s="7" t="s">
        <v>3663</v>
      </c>
      <c r="X1629" s="203">
        <v>18</v>
      </c>
      <c r="Y1629" s="203">
        <v>65</v>
      </c>
      <c r="Z1629" s="203">
        <v>1</v>
      </c>
      <c r="AA1629" s="203">
        <v>5</v>
      </c>
      <c r="AB1629" s="203">
        <v>90</v>
      </c>
      <c r="AC1629" s="203">
        <v>0</v>
      </c>
    </row>
    <row r="1630" spans="17:29" x14ac:dyDescent="0.2">
      <c r="Q1630" s="7">
        <v>4008</v>
      </c>
      <c r="R1630" s="7">
        <v>12594</v>
      </c>
      <c r="S1630" s="7" t="s">
        <v>2292</v>
      </c>
      <c r="V1630" s="7">
        <v>70060000</v>
      </c>
      <c r="W1630" s="7" t="s">
        <v>3664</v>
      </c>
      <c r="X1630" s="203">
        <v>18</v>
      </c>
      <c r="Y1630" s="203">
        <v>65</v>
      </c>
      <c r="Z1630" s="203">
        <v>1</v>
      </c>
      <c r="AA1630" s="203">
        <v>5</v>
      </c>
      <c r="AB1630" s="203">
        <v>90</v>
      </c>
      <c r="AC1630" s="203">
        <v>0</v>
      </c>
    </row>
    <row r="1631" spans="17:29" x14ac:dyDescent="0.2">
      <c r="R1631" s="7">
        <v>12595</v>
      </c>
      <c r="S1631" s="7" t="s">
        <v>2293</v>
      </c>
      <c r="V1631" s="7">
        <v>70150000</v>
      </c>
      <c r="W1631" s="7" t="s">
        <v>3665</v>
      </c>
      <c r="X1631" s="203">
        <v>18</v>
      </c>
      <c r="Y1631" s="203">
        <v>65</v>
      </c>
      <c r="Z1631" s="203">
        <v>1</v>
      </c>
      <c r="AA1631" s="203">
        <v>5</v>
      </c>
      <c r="AB1631" s="203">
        <v>90</v>
      </c>
      <c r="AC1631" s="203">
        <v>0</v>
      </c>
    </row>
    <row r="1632" spans="17:29" x14ac:dyDescent="0.2">
      <c r="Q1632" s="7">
        <v>5871</v>
      </c>
      <c r="R1632" s="7">
        <v>14654</v>
      </c>
      <c r="S1632" s="7" t="s">
        <v>4207</v>
      </c>
      <c r="V1632" s="7">
        <v>85225000</v>
      </c>
      <c r="W1632" s="7" t="s">
        <v>3541</v>
      </c>
      <c r="X1632" s="203">
        <v>18</v>
      </c>
      <c r="Y1632" s="203">
        <v>65</v>
      </c>
      <c r="Z1632" s="203">
        <v>1</v>
      </c>
      <c r="AA1632" s="203">
        <v>5</v>
      </c>
      <c r="AB1632" s="203">
        <v>90</v>
      </c>
      <c r="AC1632" s="203">
        <v>0</v>
      </c>
    </row>
    <row r="1633" spans="17:29" x14ac:dyDescent="0.2">
      <c r="Q1633" s="7">
        <v>5741</v>
      </c>
      <c r="R1633" s="7">
        <v>14653</v>
      </c>
      <c r="S1633" s="7" t="s">
        <v>4208</v>
      </c>
      <c r="V1633" s="7">
        <v>85310000</v>
      </c>
      <c r="W1633" s="7" t="s">
        <v>4361</v>
      </c>
      <c r="X1633" s="203">
        <v>18</v>
      </c>
      <c r="Y1633" s="203">
        <v>65</v>
      </c>
      <c r="Z1633" s="203">
        <v>1</v>
      </c>
      <c r="AA1633" s="203">
        <v>5</v>
      </c>
      <c r="AB1633" s="203">
        <v>90</v>
      </c>
      <c r="AC1633" s="203">
        <v>0</v>
      </c>
    </row>
    <row r="1634" spans="17:29" x14ac:dyDescent="0.2">
      <c r="Q1634" s="7">
        <v>5486</v>
      </c>
      <c r="R1634" s="7">
        <v>14652</v>
      </c>
      <c r="S1634" s="7" t="s">
        <v>2307</v>
      </c>
      <c r="V1634" s="7">
        <v>85200000</v>
      </c>
      <c r="W1634" s="7" t="s">
        <v>2543</v>
      </c>
      <c r="X1634" s="203">
        <v>18</v>
      </c>
      <c r="Y1634" s="203">
        <v>65</v>
      </c>
      <c r="Z1634" s="203">
        <v>1</v>
      </c>
      <c r="AA1634" s="203">
        <v>5</v>
      </c>
      <c r="AB1634" s="203">
        <v>90</v>
      </c>
      <c r="AC1634" s="203">
        <v>0</v>
      </c>
    </row>
    <row r="1635" spans="17:29" x14ac:dyDescent="0.2">
      <c r="Q1635" s="7">
        <v>6810</v>
      </c>
      <c r="R1635" s="7">
        <v>14969</v>
      </c>
      <c r="S1635" s="7" t="s">
        <v>2296</v>
      </c>
      <c r="V1635" s="7">
        <v>84900000</v>
      </c>
      <c r="W1635" s="7" t="s">
        <v>2544</v>
      </c>
      <c r="X1635" s="203">
        <v>18</v>
      </c>
      <c r="Y1635" s="203">
        <v>65</v>
      </c>
      <c r="Z1635" s="203">
        <v>1</v>
      </c>
      <c r="AA1635" s="203">
        <v>5</v>
      </c>
      <c r="AB1635" s="203">
        <v>90</v>
      </c>
      <c r="AC1635" s="203">
        <v>0</v>
      </c>
    </row>
    <row r="1636" spans="17:29" x14ac:dyDescent="0.2">
      <c r="Q1636" s="7">
        <v>2234</v>
      </c>
      <c r="R1636" s="7">
        <v>14136</v>
      </c>
      <c r="S1636" s="7" t="s">
        <v>2298</v>
      </c>
      <c r="V1636" s="7">
        <v>79060000</v>
      </c>
      <c r="W1636" s="7" t="s">
        <v>6135</v>
      </c>
      <c r="X1636" s="203">
        <v>19</v>
      </c>
      <c r="Y1636" s="203">
        <v>65</v>
      </c>
      <c r="Z1636" s="203">
        <v>1</v>
      </c>
      <c r="AA1636" s="203">
        <v>5</v>
      </c>
      <c r="AB1636" s="203">
        <v>0</v>
      </c>
      <c r="AC1636" s="203">
        <v>0</v>
      </c>
    </row>
    <row r="1637" spans="17:29" x14ac:dyDescent="0.2">
      <c r="Q1637" s="7">
        <v>6432</v>
      </c>
      <c r="R1637" s="7">
        <v>16099</v>
      </c>
      <c r="S1637" s="7" t="s">
        <v>2297</v>
      </c>
      <c r="V1637" s="7">
        <v>73130000</v>
      </c>
      <c r="W1637" s="7" t="s">
        <v>4362</v>
      </c>
      <c r="X1637" s="203">
        <v>18</v>
      </c>
      <c r="Y1637" s="203">
        <v>65</v>
      </c>
      <c r="Z1637" s="203">
        <v>1</v>
      </c>
      <c r="AA1637" s="203">
        <v>5</v>
      </c>
      <c r="AB1637" s="203">
        <v>90</v>
      </c>
      <c r="AC1637" s="203">
        <v>0</v>
      </c>
    </row>
    <row r="1638" spans="17:29" x14ac:dyDescent="0.2">
      <c r="R1638" s="7">
        <v>16576</v>
      </c>
      <c r="S1638" s="7" t="s">
        <v>4814</v>
      </c>
      <c r="V1638" s="7">
        <v>73255000</v>
      </c>
      <c r="W1638" s="7" t="s">
        <v>4363</v>
      </c>
      <c r="X1638" s="203">
        <v>18</v>
      </c>
      <c r="Y1638" s="203">
        <v>65</v>
      </c>
      <c r="Z1638" s="203">
        <v>1</v>
      </c>
      <c r="AA1638" s="203">
        <v>5</v>
      </c>
      <c r="AB1638" s="203">
        <v>90</v>
      </c>
      <c r="AC1638" s="203">
        <v>0</v>
      </c>
    </row>
    <row r="1639" spans="17:29" x14ac:dyDescent="0.2">
      <c r="Q1639" s="7">
        <v>5474</v>
      </c>
      <c r="R1639" s="7">
        <v>14651</v>
      </c>
      <c r="S1639" s="7" t="s">
        <v>2299</v>
      </c>
      <c r="V1639" s="7">
        <v>77900000</v>
      </c>
      <c r="W1639" s="7" t="s">
        <v>2545</v>
      </c>
      <c r="X1639" s="203">
        <v>18</v>
      </c>
      <c r="Y1639" s="203">
        <v>65</v>
      </c>
      <c r="Z1639" s="203">
        <v>1</v>
      </c>
      <c r="AA1639" s="203">
        <v>5</v>
      </c>
      <c r="AB1639" s="203">
        <v>90</v>
      </c>
      <c r="AC1639" s="203">
        <v>0</v>
      </c>
    </row>
    <row r="1640" spans="17:29" x14ac:dyDescent="0.2">
      <c r="R1640" s="7">
        <v>16553</v>
      </c>
      <c r="S1640" s="7" t="s">
        <v>4815</v>
      </c>
      <c r="V1640" s="7">
        <v>77420000</v>
      </c>
      <c r="W1640" s="7" t="s">
        <v>2546</v>
      </c>
      <c r="X1640" s="203">
        <v>18</v>
      </c>
      <c r="Y1640" s="203">
        <v>65</v>
      </c>
      <c r="Z1640" s="203">
        <v>1</v>
      </c>
      <c r="AA1640" s="203">
        <v>5</v>
      </c>
      <c r="AB1640" s="203">
        <v>90</v>
      </c>
      <c r="AC1640" s="203">
        <v>0</v>
      </c>
    </row>
    <row r="1641" spans="17:29" x14ac:dyDescent="0.2">
      <c r="Q1641" s="7">
        <v>6421</v>
      </c>
      <c r="R1641" s="7">
        <v>16095</v>
      </c>
      <c r="S1641" s="7" t="s">
        <v>4188</v>
      </c>
      <c r="V1641" s="7">
        <v>72200000</v>
      </c>
      <c r="W1641" s="7" t="s">
        <v>6136</v>
      </c>
      <c r="X1641" s="203">
        <v>18</v>
      </c>
      <c r="Y1641" s="203">
        <v>65</v>
      </c>
      <c r="Z1641" s="203">
        <v>1</v>
      </c>
      <c r="AA1641" s="203">
        <v>5</v>
      </c>
      <c r="AB1641" s="203">
        <v>90</v>
      </c>
      <c r="AC1641" s="203">
        <v>0</v>
      </c>
    </row>
    <row r="1642" spans="17:29" x14ac:dyDescent="0.2">
      <c r="R1642" s="7">
        <v>10956</v>
      </c>
      <c r="S1642" s="7" t="s">
        <v>4189</v>
      </c>
      <c r="V1642" s="7">
        <v>71870000</v>
      </c>
      <c r="W1642" s="7" t="s">
        <v>6137</v>
      </c>
      <c r="X1642" s="203">
        <v>18</v>
      </c>
      <c r="Y1642" s="203">
        <v>65</v>
      </c>
      <c r="Z1642" s="203">
        <v>1</v>
      </c>
      <c r="AA1642" s="203">
        <v>5</v>
      </c>
      <c r="AB1642" s="203">
        <v>90</v>
      </c>
      <c r="AC1642" s="203">
        <v>0</v>
      </c>
    </row>
    <row r="1643" spans="17:29" x14ac:dyDescent="0.2">
      <c r="Q1643" s="7">
        <v>6435</v>
      </c>
      <c r="R1643" s="7">
        <v>16102</v>
      </c>
      <c r="S1643" s="7" t="s">
        <v>4190</v>
      </c>
      <c r="V1643" s="7">
        <v>66304000</v>
      </c>
      <c r="W1643" s="7" t="s">
        <v>2547</v>
      </c>
      <c r="X1643" s="203">
        <v>18</v>
      </c>
      <c r="Y1643" s="203">
        <v>65</v>
      </c>
      <c r="Z1643" s="203">
        <v>1</v>
      </c>
      <c r="AA1643" s="203">
        <v>5</v>
      </c>
      <c r="AB1643" s="203">
        <v>90</v>
      </c>
      <c r="AC1643" s="203">
        <v>0</v>
      </c>
    </row>
    <row r="1644" spans="17:29" x14ac:dyDescent="0.2">
      <c r="R1644" s="7">
        <v>12582</v>
      </c>
      <c r="S1644" s="7" t="s">
        <v>1612</v>
      </c>
      <c r="V1644" s="7">
        <v>71941000</v>
      </c>
      <c r="W1644" s="7" t="s">
        <v>6138</v>
      </c>
      <c r="X1644" s="203">
        <v>18</v>
      </c>
      <c r="Y1644" s="203">
        <v>65</v>
      </c>
      <c r="Z1644" s="203">
        <v>1</v>
      </c>
      <c r="AA1644" s="203">
        <v>5</v>
      </c>
      <c r="AB1644" s="203">
        <v>90</v>
      </c>
      <c r="AC1644" s="203">
        <v>0</v>
      </c>
    </row>
    <row r="1645" spans="17:29" x14ac:dyDescent="0.2">
      <c r="R1645" s="7">
        <v>16441</v>
      </c>
      <c r="S1645" s="7" t="s">
        <v>4816</v>
      </c>
      <c r="V1645" s="7">
        <v>94700000</v>
      </c>
      <c r="W1645" s="7" t="s">
        <v>6139</v>
      </c>
      <c r="X1645" s="203">
        <v>18</v>
      </c>
      <c r="Y1645" s="203">
        <v>65</v>
      </c>
      <c r="Z1645" s="203">
        <v>1</v>
      </c>
      <c r="AA1645" s="203">
        <v>5</v>
      </c>
      <c r="AB1645" s="203">
        <v>90</v>
      </c>
      <c r="AC1645" s="203">
        <v>0</v>
      </c>
    </row>
    <row r="1646" spans="17:29" x14ac:dyDescent="0.2">
      <c r="Q1646" s="7">
        <v>6504</v>
      </c>
      <c r="R1646" s="7">
        <v>16116</v>
      </c>
      <c r="S1646" s="7" t="s">
        <v>4191</v>
      </c>
      <c r="V1646" s="7">
        <v>94702000</v>
      </c>
      <c r="W1646" s="7" t="s">
        <v>6140</v>
      </c>
      <c r="X1646" s="203">
        <v>18</v>
      </c>
      <c r="Y1646" s="203">
        <v>65</v>
      </c>
      <c r="Z1646" s="203">
        <v>1</v>
      </c>
      <c r="AA1646" s="203">
        <v>5</v>
      </c>
      <c r="AB1646" s="203">
        <v>90</v>
      </c>
      <c r="AC1646" s="203">
        <v>0</v>
      </c>
    </row>
    <row r="1647" spans="17:29" x14ac:dyDescent="0.2">
      <c r="Q1647" s="7">
        <v>435</v>
      </c>
      <c r="R1647" s="7">
        <v>15086</v>
      </c>
      <c r="S1647" s="7" t="s">
        <v>4192</v>
      </c>
      <c r="V1647" s="7">
        <v>94700007</v>
      </c>
      <c r="W1647" s="7" t="s">
        <v>6141</v>
      </c>
      <c r="X1647" s="203">
        <v>18</v>
      </c>
      <c r="Y1647" s="203">
        <v>65</v>
      </c>
      <c r="Z1647" s="203">
        <v>1</v>
      </c>
      <c r="AA1647" s="203">
        <v>5</v>
      </c>
      <c r="AB1647" s="203">
        <v>90</v>
      </c>
      <c r="AC1647" s="203">
        <v>0</v>
      </c>
    </row>
    <row r="1648" spans="17:29" x14ac:dyDescent="0.2">
      <c r="R1648" s="7">
        <v>14513</v>
      </c>
      <c r="S1648" s="7" t="s">
        <v>4193</v>
      </c>
      <c r="V1648" s="7">
        <v>94700001</v>
      </c>
      <c r="W1648" s="7" t="s">
        <v>5531</v>
      </c>
      <c r="X1648" s="203">
        <v>18</v>
      </c>
      <c r="Y1648" s="203">
        <v>65</v>
      </c>
      <c r="Z1648" s="203">
        <v>1</v>
      </c>
      <c r="AA1648" s="203">
        <v>5</v>
      </c>
      <c r="AB1648" s="203">
        <v>0</v>
      </c>
      <c r="AC1648" s="203">
        <v>0</v>
      </c>
    </row>
    <row r="1649" spans="17:29" x14ac:dyDescent="0.2">
      <c r="Q1649" s="7">
        <v>6417</v>
      </c>
      <c r="R1649" s="7">
        <v>16121</v>
      </c>
      <c r="S1649" s="7" t="s">
        <v>4655</v>
      </c>
      <c r="V1649" s="7">
        <v>94700005</v>
      </c>
      <c r="W1649" s="7" t="s">
        <v>6142</v>
      </c>
      <c r="X1649" s="203">
        <v>18</v>
      </c>
      <c r="Y1649" s="203">
        <v>65</v>
      </c>
      <c r="Z1649" s="203">
        <v>1</v>
      </c>
      <c r="AA1649" s="203">
        <v>5</v>
      </c>
      <c r="AB1649" s="203">
        <v>0</v>
      </c>
      <c r="AC1649" s="203">
        <v>0</v>
      </c>
    </row>
    <row r="1650" spans="17:29" x14ac:dyDescent="0.2">
      <c r="R1650" s="7">
        <v>16088</v>
      </c>
      <c r="S1650" s="7" t="s">
        <v>4656</v>
      </c>
      <c r="V1650" s="7">
        <v>94700006</v>
      </c>
      <c r="W1650" s="7" t="s">
        <v>6143</v>
      </c>
      <c r="X1650" s="203">
        <v>18</v>
      </c>
      <c r="Y1650" s="203">
        <v>65</v>
      </c>
      <c r="Z1650" s="203">
        <v>1</v>
      </c>
      <c r="AA1650" s="203">
        <v>5</v>
      </c>
      <c r="AB1650" s="203">
        <v>90</v>
      </c>
      <c r="AC1650" s="203">
        <v>0</v>
      </c>
    </row>
    <row r="1651" spans="17:29" x14ac:dyDescent="0.2">
      <c r="R1651" s="7">
        <v>12576</v>
      </c>
      <c r="S1651" s="7" t="s">
        <v>4194</v>
      </c>
      <c r="V1651" s="7">
        <v>94700003</v>
      </c>
      <c r="W1651" s="7" t="s">
        <v>5532</v>
      </c>
      <c r="X1651" s="203">
        <v>18</v>
      </c>
      <c r="Y1651" s="203">
        <v>65</v>
      </c>
      <c r="Z1651" s="203">
        <v>1</v>
      </c>
      <c r="AA1651" s="203">
        <v>5</v>
      </c>
      <c r="AB1651" s="203">
        <v>0</v>
      </c>
      <c r="AC1651" s="203">
        <v>0</v>
      </c>
    </row>
    <row r="1652" spans="17:29" x14ac:dyDescent="0.2">
      <c r="R1652" s="7">
        <v>12577</v>
      </c>
      <c r="S1652" s="7" t="s">
        <v>1613</v>
      </c>
      <c r="V1652" s="7">
        <v>70110000</v>
      </c>
      <c r="W1652" s="7" t="s">
        <v>6144</v>
      </c>
      <c r="X1652" s="203">
        <v>18</v>
      </c>
      <c r="Y1652" s="203">
        <v>65</v>
      </c>
      <c r="Z1652" s="203">
        <v>1</v>
      </c>
      <c r="AA1652" s="203">
        <v>5</v>
      </c>
      <c r="AB1652" s="203">
        <v>90</v>
      </c>
      <c r="AC1652" s="203">
        <v>0</v>
      </c>
    </row>
    <row r="1653" spans="17:29" x14ac:dyDescent="0.2">
      <c r="R1653" s="7">
        <v>12578</v>
      </c>
      <c r="S1653" s="7" t="s">
        <v>1614</v>
      </c>
      <c r="V1653" s="7">
        <v>70100000</v>
      </c>
      <c r="W1653" s="7" t="s">
        <v>6145</v>
      </c>
      <c r="X1653" s="203">
        <v>18</v>
      </c>
      <c r="Y1653" s="203">
        <v>65</v>
      </c>
      <c r="Z1653" s="203">
        <v>1</v>
      </c>
      <c r="AA1653" s="203">
        <v>5</v>
      </c>
      <c r="AB1653" s="203">
        <v>90</v>
      </c>
      <c r="AC1653" s="203">
        <v>0</v>
      </c>
    </row>
    <row r="1654" spans="17:29" x14ac:dyDescent="0.2">
      <c r="R1654" s="7">
        <v>12579</v>
      </c>
      <c r="S1654" s="7" t="s">
        <v>1615</v>
      </c>
      <c r="V1654" s="7">
        <v>82200000</v>
      </c>
      <c r="W1654" s="7" t="s">
        <v>6146</v>
      </c>
      <c r="X1654" s="203">
        <v>19</v>
      </c>
      <c r="Y1654" s="203">
        <v>65</v>
      </c>
      <c r="Z1654" s="203">
        <v>1</v>
      </c>
      <c r="AA1654" s="203">
        <v>5</v>
      </c>
      <c r="AB1654" s="203">
        <v>0</v>
      </c>
      <c r="AC1654" s="203">
        <v>0</v>
      </c>
    </row>
    <row r="1655" spans="17:29" x14ac:dyDescent="0.2">
      <c r="Q1655" s="7">
        <v>723</v>
      </c>
      <c r="R1655" s="7">
        <v>15234</v>
      </c>
      <c r="S1655" s="7" t="s">
        <v>4195</v>
      </c>
      <c r="V1655" s="7">
        <v>82202000</v>
      </c>
      <c r="W1655" s="7" t="s">
        <v>6147</v>
      </c>
      <c r="X1655" s="203">
        <v>18</v>
      </c>
      <c r="Y1655" s="203">
        <v>65</v>
      </c>
      <c r="Z1655" s="203">
        <v>1</v>
      </c>
      <c r="AA1655" s="203">
        <v>5</v>
      </c>
      <c r="AB1655" s="203">
        <v>90</v>
      </c>
      <c r="AC1655" s="203">
        <v>0</v>
      </c>
    </row>
    <row r="1656" spans="17:29" x14ac:dyDescent="0.2">
      <c r="Q1656" s="7">
        <v>5758</v>
      </c>
      <c r="R1656" s="7">
        <v>14655</v>
      </c>
      <c r="S1656" s="7" t="s">
        <v>4196</v>
      </c>
      <c r="V1656" s="7">
        <v>83000000</v>
      </c>
      <c r="W1656" s="7" t="s">
        <v>2548</v>
      </c>
      <c r="X1656" s="203">
        <v>18</v>
      </c>
      <c r="Y1656" s="203">
        <v>65</v>
      </c>
      <c r="Z1656" s="203">
        <v>1</v>
      </c>
      <c r="AA1656" s="203">
        <v>5</v>
      </c>
      <c r="AB1656" s="203">
        <v>90</v>
      </c>
      <c r="AC1656" s="203">
        <v>0</v>
      </c>
    </row>
    <row r="1657" spans="17:29" x14ac:dyDescent="0.2">
      <c r="Q1657" s="7">
        <v>3785</v>
      </c>
      <c r="R1657" s="7">
        <v>16586</v>
      </c>
      <c r="S1657" s="7" t="s">
        <v>4817</v>
      </c>
      <c r="V1657" s="7">
        <v>83010000</v>
      </c>
      <c r="W1657" s="7" t="s">
        <v>2549</v>
      </c>
      <c r="X1657" s="203">
        <v>18</v>
      </c>
      <c r="Y1657" s="203">
        <v>65</v>
      </c>
      <c r="Z1657" s="203">
        <v>1</v>
      </c>
      <c r="AA1657" s="203">
        <v>5</v>
      </c>
      <c r="AB1657" s="203">
        <v>90</v>
      </c>
      <c r="AC1657" s="203">
        <v>0</v>
      </c>
    </row>
    <row r="1658" spans="17:29" x14ac:dyDescent="0.2">
      <c r="R1658" s="7">
        <v>10130</v>
      </c>
      <c r="S1658" s="7" t="s">
        <v>4197</v>
      </c>
      <c r="V1658" s="7">
        <v>66825000</v>
      </c>
      <c r="W1658" s="7" t="s">
        <v>2550</v>
      </c>
      <c r="X1658" s="203">
        <v>18</v>
      </c>
      <c r="Y1658" s="203">
        <v>65</v>
      </c>
      <c r="Z1658" s="203">
        <v>1</v>
      </c>
      <c r="AA1658" s="203">
        <v>5</v>
      </c>
      <c r="AB1658" s="203">
        <v>90</v>
      </c>
      <c r="AC1658" s="203">
        <v>0</v>
      </c>
    </row>
    <row r="1659" spans="17:29" x14ac:dyDescent="0.2">
      <c r="Q1659" s="7">
        <v>5726</v>
      </c>
      <c r="R1659" s="7">
        <v>14658</v>
      </c>
      <c r="S1659" s="7" t="s">
        <v>4198</v>
      </c>
      <c r="V1659" s="7">
        <v>69160000</v>
      </c>
      <c r="W1659" s="7" t="s">
        <v>2414</v>
      </c>
      <c r="X1659" s="203">
        <v>18</v>
      </c>
      <c r="Y1659" s="203">
        <v>65</v>
      </c>
      <c r="Z1659" s="203">
        <v>1</v>
      </c>
      <c r="AA1659" s="203">
        <v>5</v>
      </c>
      <c r="AB1659" s="203">
        <v>90</v>
      </c>
      <c r="AC1659" s="203">
        <v>0</v>
      </c>
    </row>
    <row r="1660" spans="17:29" x14ac:dyDescent="0.2">
      <c r="Q1660" s="7">
        <v>2149</v>
      </c>
      <c r="R1660" s="7">
        <v>12574</v>
      </c>
      <c r="S1660" s="7" t="s">
        <v>4199</v>
      </c>
      <c r="V1660" s="7">
        <v>69160002</v>
      </c>
      <c r="W1660" s="7" t="s">
        <v>6148</v>
      </c>
      <c r="X1660" s="203">
        <v>18</v>
      </c>
      <c r="Y1660" s="203">
        <v>65</v>
      </c>
      <c r="Z1660" s="203">
        <v>1</v>
      </c>
      <c r="AA1660" s="203">
        <v>5</v>
      </c>
      <c r="AB1660" s="203">
        <v>90</v>
      </c>
      <c r="AC1660" s="203">
        <v>0</v>
      </c>
    </row>
    <row r="1661" spans="17:29" x14ac:dyDescent="0.2">
      <c r="R1661" s="7">
        <v>12583</v>
      </c>
      <c r="S1661" s="7" t="s">
        <v>1616</v>
      </c>
      <c r="V1661" s="7">
        <v>69160001</v>
      </c>
      <c r="W1661" s="7" t="s">
        <v>6149</v>
      </c>
      <c r="X1661" s="203">
        <v>18</v>
      </c>
      <c r="Y1661" s="203">
        <v>65</v>
      </c>
      <c r="Z1661" s="203">
        <v>1</v>
      </c>
      <c r="AA1661" s="203">
        <v>5</v>
      </c>
      <c r="AB1661" s="203">
        <v>90</v>
      </c>
      <c r="AC1661" s="203">
        <v>0</v>
      </c>
    </row>
    <row r="1662" spans="17:29" x14ac:dyDescent="0.2">
      <c r="R1662" s="7">
        <v>11267</v>
      </c>
      <c r="S1662" s="7" t="s">
        <v>1617</v>
      </c>
      <c r="V1662" s="7">
        <v>69700000</v>
      </c>
      <c r="W1662" s="7" t="s">
        <v>2415</v>
      </c>
      <c r="X1662" s="203">
        <v>18</v>
      </c>
      <c r="Y1662" s="203">
        <v>65</v>
      </c>
      <c r="Z1662" s="203">
        <v>1</v>
      </c>
      <c r="AA1662" s="203">
        <v>5</v>
      </c>
      <c r="AB1662" s="203">
        <v>90</v>
      </c>
      <c r="AC1662" s="203">
        <v>0</v>
      </c>
    </row>
    <row r="1663" spans="17:29" x14ac:dyDescent="0.2">
      <c r="Q1663" s="7">
        <v>6423</v>
      </c>
      <c r="R1663" s="7">
        <v>16097</v>
      </c>
      <c r="S1663" s="7" t="s">
        <v>4200</v>
      </c>
      <c r="V1663" s="7">
        <v>69350000</v>
      </c>
      <c r="W1663" s="7" t="s">
        <v>6150</v>
      </c>
      <c r="X1663" s="203">
        <v>18</v>
      </c>
      <c r="Y1663" s="203">
        <v>65</v>
      </c>
      <c r="Z1663" s="203">
        <v>1</v>
      </c>
      <c r="AA1663" s="203">
        <v>5</v>
      </c>
      <c r="AB1663" s="203">
        <v>90</v>
      </c>
      <c r="AC1663" s="203">
        <v>0</v>
      </c>
    </row>
    <row r="1664" spans="17:29" x14ac:dyDescent="0.2">
      <c r="Q1664" s="7">
        <v>5498</v>
      </c>
      <c r="R1664" s="7">
        <v>14657</v>
      </c>
      <c r="S1664" s="7" t="s">
        <v>4201</v>
      </c>
      <c r="V1664" s="7">
        <v>94561000</v>
      </c>
      <c r="W1664" s="7" t="s">
        <v>5533</v>
      </c>
      <c r="X1664" s="203">
        <v>18</v>
      </c>
      <c r="Y1664" s="203">
        <v>65</v>
      </c>
      <c r="Z1664" s="203">
        <v>1</v>
      </c>
      <c r="AA1664" s="203">
        <v>5</v>
      </c>
      <c r="AB1664" s="203">
        <v>0</v>
      </c>
      <c r="AC1664" s="203">
        <v>0</v>
      </c>
    </row>
    <row r="1665" spans="17:29" x14ac:dyDescent="0.2">
      <c r="R1665" s="7">
        <v>16380</v>
      </c>
      <c r="S1665" s="7" t="s">
        <v>4818</v>
      </c>
      <c r="V1665" s="7">
        <v>94561002</v>
      </c>
      <c r="W1665" s="7" t="s">
        <v>6151</v>
      </c>
      <c r="X1665" s="203">
        <v>18</v>
      </c>
      <c r="Y1665" s="203">
        <v>65</v>
      </c>
      <c r="Z1665" s="203">
        <v>1</v>
      </c>
      <c r="AA1665" s="203">
        <v>5</v>
      </c>
      <c r="AB1665" s="203">
        <v>0</v>
      </c>
      <c r="AC1665" s="203">
        <v>0</v>
      </c>
    </row>
    <row r="1666" spans="17:29" x14ac:dyDescent="0.2">
      <c r="Q1666" s="7">
        <v>2235</v>
      </c>
      <c r="R1666" s="7">
        <v>14481</v>
      </c>
      <c r="S1666" s="7" t="s">
        <v>4202</v>
      </c>
      <c r="V1666" s="7">
        <v>94561001</v>
      </c>
      <c r="W1666" s="7" t="s">
        <v>6152</v>
      </c>
      <c r="X1666" s="203">
        <v>18</v>
      </c>
      <c r="Y1666" s="203">
        <v>65</v>
      </c>
      <c r="Z1666" s="203">
        <v>1</v>
      </c>
      <c r="AA1666" s="203">
        <v>5</v>
      </c>
      <c r="AB1666" s="203">
        <v>0</v>
      </c>
      <c r="AC1666" s="203">
        <v>0</v>
      </c>
    </row>
    <row r="1667" spans="17:29" x14ac:dyDescent="0.2">
      <c r="Q1667" s="7">
        <v>5889</v>
      </c>
      <c r="R1667" s="7">
        <v>14656</v>
      </c>
      <c r="S1667" s="7" t="s">
        <v>4204</v>
      </c>
      <c r="V1667" s="7">
        <v>85205000</v>
      </c>
      <c r="W1667" s="7" t="s">
        <v>4554</v>
      </c>
      <c r="X1667" s="203">
        <v>18</v>
      </c>
      <c r="Y1667" s="203">
        <v>65</v>
      </c>
      <c r="Z1667" s="203">
        <v>1</v>
      </c>
      <c r="AA1667" s="203">
        <v>5</v>
      </c>
      <c r="AB1667" s="203">
        <v>90</v>
      </c>
      <c r="AC1667" s="203">
        <v>0</v>
      </c>
    </row>
    <row r="1668" spans="17:29" x14ac:dyDescent="0.2">
      <c r="R1668" s="7">
        <v>12587</v>
      </c>
      <c r="S1668" s="7" t="s">
        <v>3930</v>
      </c>
      <c r="V1668" s="7">
        <v>84600000</v>
      </c>
      <c r="W1668" s="7" t="s">
        <v>6153</v>
      </c>
      <c r="X1668" s="203">
        <v>18</v>
      </c>
      <c r="Y1668" s="203">
        <v>65</v>
      </c>
      <c r="Z1668" s="203">
        <v>1</v>
      </c>
      <c r="AA1668" s="203">
        <v>5</v>
      </c>
      <c r="AB1668" s="203">
        <v>90</v>
      </c>
      <c r="AC1668" s="203">
        <v>0</v>
      </c>
    </row>
    <row r="1669" spans="17:29" x14ac:dyDescent="0.2">
      <c r="Q1669" s="7">
        <v>6461</v>
      </c>
      <c r="R1669" s="7">
        <v>16113</v>
      </c>
      <c r="S1669" s="7" t="s">
        <v>4203</v>
      </c>
      <c r="V1669" s="7">
        <v>84660000</v>
      </c>
      <c r="W1669" s="7" t="s">
        <v>6154</v>
      </c>
      <c r="X1669" s="203">
        <v>18</v>
      </c>
      <c r="Y1669" s="203">
        <v>65</v>
      </c>
      <c r="Z1669" s="203">
        <v>1</v>
      </c>
      <c r="AA1669" s="203">
        <v>5</v>
      </c>
      <c r="AB1669" s="203">
        <v>90</v>
      </c>
      <c r="AC1669" s="203">
        <v>0</v>
      </c>
    </row>
    <row r="1670" spans="17:29" x14ac:dyDescent="0.2">
      <c r="Q1670" s="7">
        <v>2338</v>
      </c>
      <c r="R1670" s="7">
        <v>14483</v>
      </c>
      <c r="S1670" s="7" t="s">
        <v>4205</v>
      </c>
      <c r="V1670" s="7">
        <v>84670000</v>
      </c>
      <c r="W1670" s="7" t="s">
        <v>6155</v>
      </c>
      <c r="X1670" s="203">
        <v>18</v>
      </c>
      <c r="Y1670" s="203">
        <v>65</v>
      </c>
      <c r="Z1670" s="203">
        <v>1</v>
      </c>
      <c r="AA1670" s="203">
        <v>5</v>
      </c>
      <c r="AB1670" s="203">
        <v>90</v>
      </c>
      <c r="AC1670" s="203">
        <v>0</v>
      </c>
    </row>
    <row r="1671" spans="17:29" x14ac:dyDescent="0.2">
      <c r="R1671" s="7">
        <v>11359</v>
      </c>
      <c r="S1671" s="7" t="s">
        <v>1618</v>
      </c>
      <c r="V1671" s="7">
        <v>84630000</v>
      </c>
      <c r="W1671" s="7" t="s">
        <v>6156</v>
      </c>
      <c r="X1671" s="203">
        <v>18</v>
      </c>
      <c r="Y1671" s="203">
        <v>65</v>
      </c>
      <c r="Z1671" s="203">
        <v>1</v>
      </c>
      <c r="AA1671" s="203">
        <v>5</v>
      </c>
      <c r="AB1671" s="203">
        <v>90</v>
      </c>
      <c r="AC1671" s="203">
        <v>0</v>
      </c>
    </row>
    <row r="1672" spans="17:29" x14ac:dyDescent="0.2">
      <c r="Q1672" s="7">
        <v>3575</v>
      </c>
      <c r="R1672" s="7">
        <v>15970</v>
      </c>
      <c r="S1672" s="7" t="s">
        <v>4206</v>
      </c>
      <c r="V1672" s="7">
        <v>84580000</v>
      </c>
      <c r="W1672" s="7" t="s">
        <v>6157</v>
      </c>
      <c r="X1672" s="203">
        <v>18</v>
      </c>
      <c r="Y1672" s="203">
        <v>65</v>
      </c>
      <c r="Z1672" s="203">
        <v>1</v>
      </c>
      <c r="AA1672" s="203">
        <v>5</v>
      </c>
      <c r="AB1672" s="203">
        <v>90</v>
      </c>
      <c r="AC1672" s="203">
        <v>0</v>
      </c>
    </row>
    <row r="1673" spans="17:29" x14ac:dyDescent="0.2">
      <c r="Q1673" s="7">
        <v>1344</v>
      </c>
      <c r="R1673" s="7">
        <v>12607</v>
      </c>
      <c r="S1673" s="7" t="s">
        <v>4209</v>
      </c>
      <c r="V1673" s="7">
        <v>84570000</v>
      </c>
      <c r="W1673" s="7" t="s">
        <v>6158</v>
      </c>
      <c r="X1673" s="203">
        <v>18</v>
      </c>
      <c r="Y1673" s="203">
        <v>65</v>
      </c>
      <c r="Z1673" s="203">
        <v>1</v>
      </c>
      <c r="AA1673" s="203">
        <v>5</v>
      </c>
      <c r="AB1673" s="203">
        <v>90</v>
      </c>
      <c r="AC1673" s="203">
        <v>0</v>
      </c>
    </row>
    <row r="1674" spans="17:29" x14ac:dyDescent="0.2">
      <c r="Q1674" s="7">
        <v>6627</v>
      </c>
      <c r="R1674" s="7">
        <v>12575</v>
      </c>
      <c r="S1674" s="7" t="s">
        <v>4210</v>
      </c>
      <c r="V1674" s="7">
        <v>84590000</v>
      </c>
      <c r="W1674" s="7" t="s">
        <v>6159</v>
      </c>
      <c r="X1674" s="203">
        <v>18</v>
      </c>
      <c r="Y1674" s="203">
        <v>65</v>
      </c>
      <c r="Z1674" s="203">
        <v>1</v>
      </c>
      <c r="AA1674" s="203">
        <v>5</v>
      </c>
      <c r="AB1674" s="203">
        <v>90</v>
      </c>
      <c r="AC1674" s="203">
        <v>0</v>
      </c>
    </row>
    <row r="1675" spans="17:29" x14ac:dyDescent="0.2">
      <c r="R1675" s="7">
        <v>10049</v>
      </c>
      <c r="S1675" s="7" t="s">
        <v>4211</v>
      </c>
      <c r="V1675" s="7">
        <v>84680000</v>
      </c>
      <c r="W1675" s="7" t="s">
        <v>6160</v>
      </c>
      <c r="X1675" s="203">
        <v>18</v>
      </c>
      <c r="Y1675" s="203">
        <v>65</v>
      </c>
      <c r="Z1675" s="203">
        <v>1</v>
      </c>
      <c r="AA1675" s="203">
        <v>5</v>
      </c>
      <c r="AB1675" s="203">
        <v>90</v>
      </c>
      <c r="AC1675" s="203">
        <v>0</v>
      </c>
    </row>
    <row r="1676" spans="17:29" x14ac:dyDescent="0.2">
      <c r="R1676" s="7">
        <v>10977</v>
      </c>
      <c r="S1676" s="7" t="s">
        <v>1619</v>
      </c>
      <c r="V1676" s="7">
        <v>84640000</v>
      </c>
      <c r="W1676" s="7" t="s">
        <v>6161</v>
      </c>
      <c r="X1676" s="203">
        <v>18</v>
      </c>
      <c r="Y1676" s="203">
        <v>65</v>
      </c>
      <c r="Z1676" s="203">
        <v>1</v>
      </c>
      <c r="AA1676" s="203">
        <v>5</v>
      </c>
      <c r="AB1676" s="203">
        <v>90</v>
      </c>
      <c r="AC1676" s="203">
        <v>0</v>
      </c>
    </row>
    <row r="1677" spans="17:29" x14ac:dyDescent="0.2">
      <c r="Q1677" s="7">
        <v>6750</v>
      </c>
      <c r="R1677" s="7">
        <v>13308</v>
      </c>
      <c r="S1677" s="7" t="s">
        <v>4212</v>
      </c>
      <c r="V1677" s="7">
        <v>86720000</v>
      </c>
      <c r="W1677" s="7" t="s">
        <v>2416</v>
      </c>
      <c r="X1677" s="203">
        <v>18</v>
      </c>
      <c r="Y1677" s="203">
        <v>65</v>
      </c>
      <c r="Z1677" s="203">
        <v>1</v>
      </c>
      <c r="AA1677" s="203">
        <v>5</v>
      </c>
      <c r="AB1677" s="203">
        <v>90</v>
      </c>
      <c r="AC1677" s="203">
        <v>0</v>
      </c>
    </row>
    <row r="1678" spans="17:29" x14ac:dyDescent="0.2">
      <c r="Q1678" s="7">
        <v>6286</v>
      </c>
      <c r="R1678" s="7">
        <v>12598</v>
      </c>
      <c r="S1678" s="7" t="s">
        <v>4213</v>
      </c>
      <c r="V1678" s="7">
        <v>84650000</v>
      </c>
      <c r="W1678" s="7" t="s">
        <v>6162</v>
      </c>
      <c r="X1678" s="203">
        <v>18</v>
      </c>
      <c r="Y1678" s="203">
        <v>65</v>
      </c>
      <c r="Z1678" s="203">
        <v>1</v>
      </c>
      <c r="AA1678" s="203">
        <v>5</v>
      </c>
      <c r="AB1678" s="203">
        <v>90</v>
      </c>
      <c r="AC1678" s="203">
        <v>0</v>
      </c>
    </row>
    <row r="1679" spans="17:29" x14ac:dyDescent="0.2">
      <c r="R1679" s="7">
        <v>10608</v>
      </c>
      <c r="S1679" s="7" t="s">
        <v>4214</v>
      </c>
      <c r="V1679" s="7">
        <v>84620000</v>
      </c>
      <c r="W1679" s="7" t="s">
        <v>6163</v>
      </c>
      <c r="X1679" s="203">
        <v>18</v>
      </c>
      <c r="Y1679" s="203">
        <v>65</v>
      </c>
      <c r="Z1679" s="203">
        <v>1</v>
      </c>
      <c r="AA1679" s="203">
        <v>5</v>
      </c>
      <c r="AB1679" s="203">
        <v>90</v>
      </c>
      <c r="AC1679" s="203">
        <v>0</v>
      </c>
    </row>
    <row r="1680" spans="17:29" x14ac:dyDescent="0.2">
      <c r="Q1680" s="7">
        <v>5189</v>
      </c>
      <c r="R1680" s="7">
        <v>12623</v>
      </c>
      <c r="S1680" s="7" t="s">
        <v>4215</v>
      </c>
      <c r="V1680" s="7">
        <v>84610000</v>
      </c>
      <c r="W1680" s="7" t="s">
        <v>6164</v>
      </c>
      <c r="X1680" s="203">
        <v>18</v>
      </c>
      <c r="Y1680" s="203">
        <v>65</v>
      </c>
      <c r="Z1680" s="203">
        <v>1</v>
      </c>
      <c r="AA1680" s="203">
        <v>5</v>
      </c>
      <c r="AB1680" s="203">
        <v>90</v>
      </c>
      <c r="AC1680" s="203">
        <v>0</v>
      </c>
    </row>
    <row r="1681" spans="17:29" x14ac:dyDescent="0.2">
      <c r="Q1681" s="7">
        <v>2887</v>
      </c>
      <c r="R1681" s="7">
        <v>13815</v>
      </c>
      <c r="S1681" s="7" t="s">
        <v>4216</v>
      </c>
      <c r="V1681" s="7">
        <v>86960000</v>
      </c>
      <c r="W1681" s="7" t="s">
        <v>6165</v>
      </c>
      <c r="X1681" s="203">
        <v>18</v>
      </c>
      <c r="Y1681" s="203">
        <v>65</v>
      </c>
      <c r="Z1681" s="203">
        <v>1</v>
      </c>
      <c r="AA1681" s="203">
        <v>5</v>
      </c>
      <c r="AB1681" s="203">
        <v>90</v>
      </c>
      <c r="AC1681" s="203">
        <v>0</v>
      </c>
    </row>
    <row r="1682" spans="17:29" x14ac:dyDescent="0.2">
      <c r="Q1682" s="7">
        <v>6628</v>
      </c>
      <c r="R1682" s="7">
        <v>12624</v>
      </c>
      <c r="S1682" s="7" t="s">
        <v>4217</v>
      </c>
      <c r="V1682" s="7">
        <v>86190000</v>
      </c>
      <c r="W1682" s="7" t="s">
        <v>6166</v>
      </c>
      <c r="X1682" s="203">
        <v>18</v>
      </c>
      <c r="Y1682" s="203">
        <v>65</v>
      </c>
      <c r="Z1682" s="203">
        <v>1</v>
      </c>
      <c r="AA1682" s="203">
        <v>5</v>
      </c>
      <c r="AB1682" s="203">
        <v>90</v>
      </c>
      <c r="AC1682" s="203">
        <v>0</v>
      </c>
    </row>
    <row r="1683" spans="17:29" x14ac:dyDescent="0.2">
      <c r="R1683" s="7">
        <v>11369</v>
      </c>
      <c r="S1683" s="7" t="s">
        <v>1620</v>
      </c>
      <c r="V1683" s="7">
        <v>71640000</v>
      </c>
      <c r="W1683" s="7" t="s">
        <v>2417</v>
      </c>
      <c r="X1683" s="203">
        <v>18</v>
      </c>
      <c r="Y1683" s="203">
        <v>65</v>
      </c>
      <c r="Z1683" s="203">
        <v>1</v>
      </c>
      <c r="AA1683" s="203">
        <v>5</v>
      </c>
      <c r="AB1683" s="203">
        <v>90</v>
      </c>
      <c r="AC1683" s="203">
        <v>0</v>
      </c>
    </row>
    <row r="1684" spans="17:29" x14ac:dyDescent="0.2">
      <c r="R1684" s="7">
        <v>11272</v>
      </c>
      <c r="S1684" s="7" t="s">
        <v>1621</v>
      </c>
      <c r="V1684" s="7">
        <v>66795000</v>
      </c>
      <c r="W1684" s="7" t="s">
        <v>2418</v>
      </c>
      <c r="X1684" s="203">
        <v>18</v>
      </c>
      <c r="Y1684" s="203">
        <v>65</v>
      </c>
      <c r="Z1684" s="203">
        <v>1</v>
      </c>
      <c r="AA1684" s="203">
        <v>5</v>
      </c>
      <c r="AB1684" s="203">
        <v>90</v>
      </c>
      <c r="AC1684" s="203">
        <v>0</v>
      </c>
    </row>
    <row r="1685" spans="17:29" x14ac:dyDescent="0.2">
      <c r="Q1685" s="7">
        <v>613</v>
      </c>
      <c r="R1685" s="7">
        <v>15178</v>
      </c>
      <c r="S1685" s="7" t="s">
        <v>4218</v>
      </c>
      <c r="V1685" s="7">
        <v>71750000</v>
      </c>
      <c r="W1685" s="7" t="s">
        <v>2419</v>
      </c>
      <c r="X1685" s="203">
        <v>18</v>
      </c>
      <c r="Y1685" s="203">
        <v>65</v>
      </c>
      <c r="Z1685" s="203">
        <v>1</v>
      </c>
      <c r="AA1685" s="203">
        <v>5</v>
      </c>
      <c r="AB1685" s="203">
        <v>90</v>
      </c>
      <c r="AC1685" s="203">
        <v>0</v>
      </c>
    </row>
    <row r="1686" spans="17:29" x14ac:dyDescent="0.2">
      <c r="Q1686" s="7">
        <v>3955</v>
      </c>
      <c r="R1686" s="7">
        <v>16055</v>
      </c>
      <c r="S1686" s="7" t="s">
        <v>4400</v>
      </c>
      <c r="V1686" s="7">
        <v>77170000</v>
      </c>
      <c r="W1686" s="7" t="s">
        <v>3897</v>
      </c>
      <c r="X1686" s="203">
        <v>18</v>
      </c>
      <c r="Y1686" s="203">
        <v>65</v>
      </c>
      <c r="Z1686" s="203">
        <v>1</v>
      </c>
      <c r="AA1686" s="203">
        <v>5</v>
      </c>
      <c r="AB1686" s="203">
        <v>90</v>
      </c>
      <c r="AC1686" s="203">
        <v>0</v>
      </c>
    </row>
    <row r="1687" spans="17:29" x14ac:dyDescent="0.2">
      <c r="R1687" s="7">
        <v>12625</v>
      </c>
      <c r="S1687" s="7" t="s">
        <v>1622</v>
      </c>
      <c r="V1687" s="7">
        <v>86600000</v>
      </c>
      <c r="W1687" s="7" t="s">
        <v>4364</v>
      </c>
      <c r="X1687" s="203">
        <v>18</v>
      </c>
      <c r="Y1687" s="203">
        <v>65</v>
      </c>
      <c r="Z1687" s="203">
        <v>1</v>
      </c>
      <c r="AA1687" s="203">
        <v>5</v>
      </c>
      <c r="AB1687" s="203">
        <v>90</v>
      </c>
      <c r="AC1687" s="203">
        <v>0</v>
      </c>
    </row>
    <row r="1688" spans="17:29" x14ac:dyDescent="0.2">
      <c r="R1688" s="7">
        <v>16400</v>
      </c>
      <c r="S1688" s="7" t="s">
        <v>4819</v>
      </c>
      <c r="V1688" s="7">
        <v>71660000</v>
      </c>
      <c r="W1688" s="7" t="s">
        <v>2420</v>
      </c>
      <c r="X1688" s="203">
        <v>18</v>
      </c>
      <c r="Y1688" s="203">
        <v>65</v>
      </c>
      <c r="Z1688" s="203">
        <v>1</v>
      </c>
      <c r="AA1688" s="203">
        <v>5</v>
      </c>
      <c r="AB1688" s="203">
        <v>90</v>
      </c>
      <c r="AC1688" s="203">
        <v>0</v>
      </c>
    </row>
    <row r="1689" spans="17:29" x14ac:dyDescent="0.2">
      <c r="Q1689" s="7">
        <v>2888</v>
      </c>
      <c r="R1689" s="7">
        <v>13816</v>
      </c>
      <c r="S1689" s="7" t="s">
        <v>4219</v>
      </c>
      <c r="V1689" s="7">
        <v>71665000</v>
      </c>
      <c r="W1689" s="7" t="s">
        <v>4610</v>
      </c>
      <c r="X1689" s="203">
        <v>18</v>
      </c>
      <c r="Y1689" s="203">
        <v>65</v>
      </c>
      <c r="Z1689" s="203">
        <v>1</v>
      </c>
      <c r="AA1689" s="203">
        <v>5</v>
      </c>
      <c r="AB1689" s="203">
        <v>90</v>
      </c>
      <c r="AC1689" s="203">
        <v>0</v>
      </c>
    </row>
    <row r="1690" spans="17:29" x14ac:dyDescent="0.2">
      <c r="Q1690" s="7">
        <v>2550</v>
      </c>
      <c r="R1690" s="7">
        <v>12626</v>
      </c>
      <c r="S1690" s="7" t="s">
        <v>4220</v>
      </c>
      <c r="V1690" s="7">
        <v>85450000</v>
      </c>
      <c r="W1690" s="7" t="s">
        <v>4365</v>
      </c>
      <c r="X1690" s="203">
        <v>18</v>
      </c>
      <c r="Y1690" s="203">
        <v>65</v>
      </c>
      <c r="Z1690" s="203">
        <v>1</v>
      </c>
      <c r="AA1690" s="203">
        <v>5</v>
      </c>
      <c r="AB1690" s="203">
        <v>90</v>
      </c>
      <c r="AC1690" s="203">
        <v>0</v>
      </c>
    </row>
    <row r="1691" spans="17:29" x14ac:dyDescent="0.2">
      <c r="R1691" s="7">
        <v>11271</v>
      </c>
      <c r="S1691" s="7" t="s">
        <v>1624</v>
      </c>
      <c r="V1691" s="7">
        <v>85454000</v>
      </c>
      <c r="W1691" s="7" t="s">
        <v>6167</v>
      </c>
      <c r="X1691" s="203">
        <v>18</v>
      </c>
      <c r="Y1691" s="203">
        <v>65</v>
      </c>
      <c r="Z1691" s="203">
        <v>1</v>
      </c>
      <c r="AA1691" s="203">
        <v>5</v>
      </c>
      <c r="AB1691" s="203">
        <v>90</v>
      </c>
      <c r="AC1691" s="203">
        <v>0</v>
      </c>
    </row>
    <row r="1692" spans="17:29" x14ac:dyDescent="0.2">
      <c r="Q1692" s="7">
        <v>329</v>
      </c>
      <c r="R1692" s="7">
        <v>16606</v>
      </c>
      <c r="S1692" s="7" t="s">
        <v>4221</v>
      </c>
      <c r="V1692" s="7">
        <v>85452000</v>
      </c>
      <c r="W1692" s="7" t="s">
        <v>4366</v>
      </c>
      <c r="X1692" s="203">
        <v>18</v>
      </c>
      <c r="Y1692" s="203">
        <v>65</v>
      </c>
      <c r="Z1692" s="203">
        <v>1</v>
      </c>
      <c r="AA1692" s="203">
        <v>5</v>
      </c>
      <c r="AB1692" s="203">
        <v>90</v>
      </c>
      <c r="AC1692" s="203">
        <v>0</v>
      </c>
    </row>
    <row r="1693" spans="17:29" x14ac:dyDescent="0.2">
      <c r="Q1693" s="7">
        <v>136</v>
      </c>
      <c r="R1693" s="7">
        <v>12637</v>
      </c>
      <c r="S1693" s="7" t="s">
        <v>4222</v>
      </c>
      <c r="V1693" s="7">
        <v>85456000</v>
      </c>
      <c r="W1693" s="7" t="s">
        <v>4367</v>
      </c>
      <c r="X1693" s="203">
        <v>18</v>
      </c>
      <c r="Y1693" s="203">
        <v>65</v>
      </c>
      <c r="Z1693" s="203">
        <v>1</v>
      </c>
      <c r="AA1693" s="203">
        <v>5</v>
      </c>
      <c r="AB1693" s="203">
        <v>90</v>
      </c>
      <c r="AC1693" s="203">
        <v>0</v>
      </c>
    </row>
    <row r="1694" spans="17:29" x14ac:dyDescent="0.2">
      <c r="R1694" s="7">
        <v>12629</v>
      </c>
      <c r="S1694" s="7" t="s">
        <v>1625</v>
      </c>
      <c r="V1694" s="7">
        <v>85330000</v>
      </c>
      <c r="W1694" s="7" t="s">
        <v>4368</v>
      </c>
      <c r="X1694" s="203">
        <v>18</v>
      </c>
      <c r="Y1694" s="203">
        <v>65</v>
      </c>
      <c r="Z1694" s="203">
        <v>1</v>
      </c>
      <c r="AA1694" s="203">
        <v>5</v>
      </c>
      <c r="AB1694" s="203">
        <v>90</v>
      </c>
      <c r="AC1694" s="203">
        <v>0</v>
      </c>
    </row>
    <row r="1695" spans="17:29" x14ac:dyDescent="0.2">
      <c r="Q1695" s="7">
        <v>902</v>
      </c>
      <c r="R1695" s="7">
        <v>15312</v>
      </c>
      <c r="S1695" s="7" t="s">
        <v>4223</v>
      </c>
      <c r="V1695" s="7">
        <v>59200000</v>
      </c>
      <c r="W1695" s="7" t="s">
        <v>2421</v>
      </c>
      <c r="X1695" s="203">
        <v>18</v>
      </c>
      <c r="Y1695" s="203">
        <v>65</v>
      </c>
      <c r="Z1695" s="203">
        <v>1</v>
      </c>
      <c r="AA1695" s="203">
        <v>5</v>
      </c>
      <c r="AB1695" s="203">
        <v>90</v>
      </c>
      <c r="AC1695" s="203">
        <v>0</v>
      </c>
    </row>
    <row r="1696" spans="17:29" x14ac:dyDescent="0.2">
      <c r="Q1696" s="7">
        <v>4681</v>
      </c>
      <c r="R1696" s="7">
        <v>15459</v>
      </c>
      <c r="S1696" s="7" t="s">
        <v>227</v>
      </c>
      <c r="V1696" s="7">
        <v>86860000</v>
      </c>
      <c r="W1696" s="7" t="s">
        <v>6168</v>
      </c>
      <c r="X1696" s="203">
        <v>18</v>
      </c>
      <c r="Y1696" s="203">
        <v>65</v>
      </c>
      <c r="Z1696" s="203">
        <v>1</v>
      </c>
      <c r="AA1696" s="203">
        <v>5</v>
      </c>
      <c r="AB1696" s="203">
        <v>90</v>
      </c>
      <c r="AC1696" s="203">
        <v>0</v>
      </c>
    </row>
    <row r="1697" spans="17:29" x14ac:dyDescent="0.2">
      <c r="R1697" s="7">
        <v>10806</v>
      </c>
      <c r="S1697" s="7" t="s">
        <v>228</v>
      </c>
      <c r="V1697" s="7">
        <v>86880000</v>
      </c>
      <c r="W1697" s="7" t="s">
        <v>6169</v>
      </c>
      <c r="X1697" s="203">
        <v>18</v>
      </c>
      <c r="Y1697" s="203">
        <v>65</v>
      </c>
      <c r="Z1697" s="203">
        <v>1</v>
      </c>
      <c r="AA1697" s="203">
        <v>5</v>
      </c>
      <c r="AB1697" s="203">
        <v>90</v>
      </c>
      <c r="AC1697" s="203">
        <v>0</v>
      </c>
    </row>
    <row r="1698" spans="17:29" x14ac:dyDescent="0.2">
      <c r="R1698" s="7">
        <v>12631</v>
      </c>
      <c r="S1698" s="7" t="s">
        <v>1626</v>
      </c>
      <c r="V1698" s="7">
        <v>86156000</v>
      </c>
      <c r="W1698" s="7" t="s">
        <v>4369</v>
      </c>
      <c r="X1698" s="203">
        <v>18</v>
      </c>
      <c r="Y1698" s="203">
        <v>65</v>
      </c>
      <c r="Z1698" s="203">
        <v>1</v>
      </c>
      <c r="AA1698" s="203">
        <v>5</v>
      </c>
      <c r="AB1698" s="203">
        <v>90</v>
      </c>
      <c r="AC1698" s="203">
        <v>0</v>
      </c>
    </row>
    <row r="1699" spans="17:29" x14ac:dyDescent="0.2">
      <c r="Q1699" s="7">
        <v>3513</v>
      </c>
      <c r="R1699" s="7">
        <v>15963</v>
      </c>
      <c r="S1699" s="7" t="s">
        <v>229</v>
      </c>
      <c r="V1699" s="7">
        <v>58000000</v>
      </c>
      <c r="W1699" s="7" t="s">
        <v>2422</v>
      </c>
      <c r="X1699" s="203">
        <v>18</v>
      </c>
      <c r="Y1699" s="203">
        <v>65</v>
      </c>
      <c r="Z1699" s="203">
        <v>1</v>
      </c>
      <c r="AA1699" s="203">
        <v>5</v>
      </c>
      <c r="AB1699" s="203">
        <v>90</v>
      </c>
      <c r="AC1699" s="203">
        <v>0</v>
      </c>
    </row>
    <row r="1700" spans="17:29" x14ac:dyDescent="0.2">
      <c r="R1700" s="7">
        <v>12632</v>
      </c>
      <c r="S1700" s="7" t="s">
        <v>1627</v>
      </c>
      <c r="V1700" s="7">
        <v>81100000</v>
      </c>
      <c r="W1700" s="7" t="s">
        <v>2423</v>
      </c>
      <c r="X1700" s="203">
        <v>18</v>
      </c>
      <c r="Y1700" s="203">
        <v>65</v>
      </c>
      <c r="Z1700" s="203">
        <v>1</v>
      </c>
      <c r="AA1700" s="203">
        <v>5</v>
      </c>
      <c r="AB1700" s="203">
        <v>90</v>
      </c>
      <c r="AC1700" s="203">
        <v>0</v>
      </c>
    </row>
    <row r="1701" spans="17:29" x14ac:dyDescent="0.2">
      <c r="R1701" s="7">
        <v>12633</v>
      </c>
      <c r="S1701" s="7" t="s">
        <v>1628</v>
      </c>
      <c r="V1701" s="7">
        <v>84390000</v>
      </c>
      <c r="W1701" s="7" t="s">
        <v>4370</v>
      </c>
      <c r="X1701" s="203">
        <v>18</v>
      </c>
      <c r="Y1701" s="203">
        <v>65</v>
      </c>
      <c r="Z1701" s="203">
        <v>1</v>
      </c>
      <c r="AA1701" s="203">
        <v>5</v>
      </c>
      <c r="AB1701" s="203">
        <v>90</v>
      </c>
      <c r="AC1701" s="203">
        <v>0</v>
      </c>
    </row>
    <row r="1702" spans="17:29" x14ac:dyDescent="0.2">
      <c r="R1702" s="7">
        <v>16376</v>
      </c>
      <c r="S1702" s="7" t="s">
        <v>4820</v>
      </c>
      <c r="V1702" s="7">
        <v>63200000</v>
      </c>
      <c r="W1702" s="7" t="s">
        <v>2424</v>
      </c>
      <c r="X1702" s="203">
        <v>18</v>
      </c>
      <c r="Y1702" s="203">
        <v>65</v>
      </c>
      <c r="Z1702" s="203">
        <v>1</v>
      </c>
      <c r="AA1702" s="203">
        <v>5</v>
      </c>
      <c r="AB1702" s="203">
        <v>90</v>
      </c>
      <c r="AC1702" s="203">
        <v>0</v>
      </c>
    </row>
    <row r="1703" spans="17:29" x14ac:dyDescent="0.2">
      <c r="Q1703" s="7">
        <v>842</v>
      </c>
      <c r="R1703" s="7">
        <v>15280</v>
      </c>
      <c r="S1703" s="7" t="s">
        <v>230</v>
      </c>
      <c r="V1703" s="7">
        <v>75270000</v>
      </c>
      <c r="W1703" s="7" t="s">
        <v>4555</v>
      </c>
      <c r="X1703" s="203">
        <v>18</v>
      </c>
      <c r="Y1703" s="203">
        <v>65</v>
      </c>
      <c r="Z1703" s="203">
        <v>1</v>
      </c>
      <c r="AA1703" s="203">
        <v>5</v>
      </c>
      <c r="AB1703" s="203">
        <v>90</v>
      </c>
      <c r="AC1703" s="203">
        <v>0</v>
      </c>
    </row>
    <row r="1704" spans="17:29" x14ac:dyDescent="0.2">
      <c r="Q1704" s="7">
        <v>1365</v>
      </c>
      <c r="R1704" s="7">
        <v>12634</v>
      </c>
      <c r="S1704" s="7" t="s">
        <v>231</v>
      </c>
      <c r="V1704" s="7">
        <v>86640000</v>
      </c>
      <c r="W1704" s="7" t="s">
        <v>2425</v>
      </c>
      <c r="X1704" s="203">
        <v>18</v>
      </c>
      <c r="Y1704" s="203">
        <v>65</v>
      </c>
      <c r="Z1704" s="203">
        <v>1</v>
      </c>
      <c r="AA1704" s="203">
        <v>5</v>
      </c>
      <c r="AB1704" s="203">
        <v>90</v>
      </c>
      <c r="AC1704" s="203">
        <v>0</v>
      </c>
    </row>
    <row r="1705" spans="17:29" x14ac:dyDescent="0.2">
      <c r="Q1705" s="7">
        <v>2787</v>
      </c>
      <c r="R1705" s="7">
        <v>13845</v>
      </c>
      <c r="S1705" s="7" t="s">
        <v>233</v>
      </c>
      <c r="V1705" s="7">
        <v>86641000</v>
      </c>
      <c r="W1705" s="7" t="s">
        <v>6170</v>
      </c>
      <c r="X1705" s="203">
        <v>18</v>
      </c>
      <c r="Y1705" s="203">
        <v>65</v>
      </c>
      <c r="Z1705" s="203">
        <v>1</v>
      </c>
      <c r="AA1705" s="203">
        <v>5</v>
      </c>
      <c r="AB1705" s="203">
        <v>90</v>
      </c>
      <c r="AC1705" s="203">
        <v>0</v>
      </c>
    </row>
    <row r="1706" spans="17:29" x14ac:dyDescent="0.2">
      <c r="R1706" s="7">
        <v>16147</v>
      </c>
      <c r="S1706" s="7" t="s">
        <v>4821</v>
      </c>
      <c r="V1706" s="7">
        <v>86730000</v>
      </c>
      <c r="W1706" s="7" t="s">
        <v>4371</v>
      </c>
      <c r="X1706" s="203">
        <v>18</v>
      </c>
      <c r="Y1706" s="203">
        <v>65</v>
      </c>
      <c r="Z1706" s="203">
        <v>1</v>
      </c>
      <c r="AA1706" s="203">
        <v>5</v>
      </c>
      <c r="AB1706" s="203">
        <v>90</v>
      </c>
      <c r="AC1706" s="203">
        <v>0</v>
      </c>
    </row>
    <row r="1707" spans="17:29" x14ac:dyDescent="0.2">
      <c r="R1707" s="7">
        <v>16146</v>
      </c>
      <c r="S1707" s="7" t="s">
        <v>4822</v>
      </c>
      <c r="V1707" s="7">
        <v>86130000</v>
      </c>
      <c r="W1707" s="7" t="s">
        <v>2426</v>
      </c>
      <c r="X1707" s="203">
        <v>18</v>
      </c>
      <c r="Y1707" s="203">
        <v>65</v>
      </c>
      <c r="Z1707" s="203">
        <v>1</v>
      </c>
      <c r="AA1707" s="203">
        <v>5</v>
      </c>
      <c r="AB1707" s="203">
        <v>90</v>
      </c>
      <c r="AC1707" s="203">
        <v>0</v>
      </c>
    </row>
    <row r="1708" spans="17:29" x14ac:dyDescent="0.2">
      <c r="Q1708" s="7">
        <v>34</v>
      </c>
      <c r="R1708" s="7">
        <v>12635</v>
      </c>
      <c r="S1708" s="7" t="s">
        <v>235</v>
      </c>
      <c r="V1708" s="7">
        <v>80470000</v>
      </c>
      <c r="W1708" s="7" t="s">
        <v>4556</v>
      </c>
      <c r="X1708" s="203">
        <v>18</v>
      </c>
      <c r="Y1708" s="203">
        <v>65</v>
      </c>
      <c r="Z1708" s="203">
        <v>1</v>
      </c>
      <c r="AA1708" s="203">
        <v>5</v>
      </c>
      <c r="AB1708" s="203">
        <v>90</v>
      </c>
      <c r="AC1708" s="203">
        <v>0</v>
      </c>
    </row>
    <row r="1709" spans="17:29" x14ac:dyDescent="0.2">
      <c r="Q1709" s="7">
        <v>4170</v>
      </c>
      <c r="R1709" s="7">
        <v>15390</v>
      </c>
      <c r="S1709" s="7" t="s">
        <v>234</v>
      </c>
      <c r="V1709" s="7">
        <v>80160000</v>
      </c>
      <c r="W1709" s="7" t="s">
        <v>4557</v>
      </c>
      <c r="X1709" s="203">
        <v>18</v>
      </c>
      <c r="Y1709" s="203">
        <v>65</v>
      </c>
      <c r="Z1709" s="203">
        <v>1</v>
      </c>
      <c r="AA1709" s="203">
        <v>5</v>
      </c>
      <c r="AB1709" s="203">
        <v>90</v>
      </c>
      <c r="AC1709" s="203">
        <v>0</v>
      </c>
    </row>
    <row r="1710" spans="17:29" x14ac:dyDescent="0.2">
      <c r="R1710" s="7">
        <v>11228</v>
      </c>
      <c r="S1710" s="7" t="s">
        <v>1629</v>
      </c>
      <c r="V1710" s="7">
        <v>80180000</v>
      </c>
      <c r="W1710" s="7" t="s">
        <v>6171</v>
      </c>
      <c r="X1710" s="203">
        <v>18</v>
      </c>
      <c r="Y1710" s="203">
        <v>65</v>
      </c>
      <c r="Z1710" s="203">
        <v>1</v>
      </c>
      <c r="AA1710" s="203">
        <v>5</v>
      </c>
      <c r="AB1710" s="203">
        <v>90</v>
      </c>
      <c r="AC1710" s="203">
        <v>0</v>
      </c>
    </row>
    <row r="1711" spans="17:29" x14ac:dyDescent="0.2">
      <c r="Q1711" s="7">
        <v>667</v>
      </c>
      <c r="R1711" s="7">
        <v>15201</v>
      </c>
      <c r="S1711" s="7" t="s">
        <v>236</v>
      </c>
      <c r="V1711" s="7">
        <v>78900000</v>
      </c>
      <c r="W1711" s="7" t="s">
        <v>2427</v>
      </c>
      <c r="X1711" s="203">
        <v>18</v>
      </c>
      <c r="Y1711" s="203">
        <v>65</v>
      </c>
      <c r="Z1711" s="203">
        <v>1</v>
      </c>
      <c r="AA1711" s="203">
        <v>5</v>
      </c>
      <c r="AB1711" s="203">
        <v>90</v>
      </c>
      <c r="AC1711" s="203">
        <v>0</v>
      </c>
    </row>
    <row r="1712" spans="17:29" x14ac:dyDescent="0.2">
      <c r="Q1712" s="7">
        <v>2426</v>
      </c>
      <c r="R1712" s="7">
        <v>13716</v>
      </c>
      <c r="S1712" s="7" t="s">
        <v>237</v>
      </c>
      <c r="V1712" s="7">
        <v>81071000</v>
      </c>
      <c r="W1712" s="7" t="s">
        <v>6172</v>
      </c>
      <c r="X1712" s="203">
        <v>18</v>
      </c>
      <c r="Y1712" s="203">
        <v>65</v>
      </c>
      <c r="Z1712" s="203">
        <v>1</v>
      </c>
      <c r="AA1712" s="203">
        <v>5</v>
      </c>
      <c r="AB1712" s="203">
        <v>90</v>
      </c>
      <c r="AC1712" s="203">
        <v>0</v>
      </c>
    </row>
    <row r="1713" spans="17:29" x14ac:dyDescent="0.2">
      <c r="Q1713" s="7">
        <v>903</v>
      </c>
      <c r="R1713" s="7">
        <v>15313</v>
      </c>
      <c r="S1713" s="7" t="s">
        <v>238</v>
      </c>
      <c r="V1713" s="7">
        <v>75901000</v>
      </c>
      <c r="W1713" s="7" t="s">
        <v>6173</v>
      </c>
      <c r="X1713" s="203">
        <v>18</v>
      </c>
      <c r="Y1713" s="203">
        <v>65</v>
      </c>
      <c r="Z1713" s="203">
        <v>1</v>
      </c>
      <c r="AA1713" s="203">
        <v>5</v>
      </c>
      <c r="AB1713" s="203">
        <v>90</v>
      </c>
      <c r="AC1713" s="203">
        <v>0</v>
      </c>
    </row>
    <row r="1714" spans="17:29" x14ac:dyDescent="0.2">
      <c r="R1714" s="7">
        <v>16180</v>
      </c>
      <c r="S1714" s="7" t="s">
        <v>4823</v>
      </c>
      <c r="V1714" s="7">
        <v>80380000</v>
      </c>
      <c r="W1714" s="7" t="s">
        <v>6174</v>
      </c>
      <c r="X1714" s="203">
        <v>18</v>
      </c>
      <c r="Y1714" s="203">
        <v>65</v>
      </c>
      <c r="Z1714" s="203">
        <v>1</v>
      </c>
      <c r="AA1714" s="203">
        <v>5</v>
      </c>
      <c r="AB1714" s="203">
        <v>90</v>
      </c>
      <c r="AC1714" s="203">
        <v>0</v>
      </c>
    </row>
    <row r="1715" spans="17:29" x14ac:dyDescent="0.2">
      <c r="Q1715" s="7">
        <v>5586</v>
      </c>
      <c r="R1715" s="7">
        <v>14649</v>
      </c>
      <c r="S1715" s="7" t="s">
        <v>2479</v>
      </c>
      <c r="V1715" s="7">
        <v>68000000</v>
      </c>
      <c r="W1715" s="7" t="s">
        <v>6175</v>
      </c>
      <c r="X1715" s="203">
        <v>18</v>
      </c>
      <c r="Y1715" s="203">
        <v>65</v>
      </c>
      <c r="Z1715" s="203">
        <v>1</v>
      </c>
      <c r="AA1715" s="203">
        <v>5</v>
      </c>
      <c r="AB1715" s="203">
        <v>90</v>
      </c>
      <c r="AC1715" s="203">
        <v>0</v>
      </c>
    </row>
    <row r="1716" spans="17:29" x14ac:dyDescent="0.2">
      <c r="Q1716" s="7">
        <v>2828</v>
      </c>
      <c r="R1716" s="7">
        <v>13773</v>
      </c>
      <c r="S1716" s="7" t="s">
        <v>239</v>
      </c>
      <c r="V1716" s="7">
        <v>94900000</v>
      </c>
      <c r="W1716" s="7" t="s">
        <v>4558</v>
      </c>
      <c r="X1716" s="203">
        <v>18</v>
      </c>
      <c r="Y1716" s="203">
        <v>65</v>
      </c>
      <c r="Z1716" s="203">
        <v>1</v>
      </c>
      <c r="AA1716" s="203">
        <v>5</v>
      </c>
      <c r="AB1716" s="203">
        <v>90</v>
      </c>
      <c r="AC1716" s="203">
        <v>0</v>
      </c>
    </row>
    <row r="1717" spans="17:29" x14ac:dyDescent="0.2">
      <c r="Q1717" s="7">
        <v>584</v>
      </c>
      <c r="R1717" s="7">
        <v>15156</v>
      </c>
      <c r="S1717" s="7" t="s">
        <v>240</v>
      </c>
      <c r="V1717" s="7">
        <v>73759000</v>
      </c>
      <c r="W1717" s="7" t="s">
        <v>2428</v>
      </c>
      <c r="X1717" s="203">
        <v>18</v>
      </c>
      <c r="Y1717" s="203">
        <v>65</v>
      </c>
      <c r="Z1717" s="203">
        <v>1</v>
      </c>
      <c r="AA1717" s="203">
        <v>5</v>
      </c>
      <c r="AB1717" s="203">
        <v>90</v>
      </c>
      <c r="AC1717" s="203">
        <v>0</v>
      </c>
    </row>
    <row r="1718" spans="17:29" x14ac:dyDescent="0.2">
      <c r="Q1718" s="7">
        <v>2889</v>
      </c>
      <c r="R1718" s="7">
        <v>13817</v>
      </c>
      <c r="S1718" s="7" t="s">
        <v>241</v>
      </c>
      <c r="V1718" s="7">
        <v>80100000</v>
      </c>
      <c r="W1718" s="7" t="s">
        <v>2429</v>
      </c>
      <c r="X1718" s="203">
        <v>18</v>
      </c>
      <c r="Y1718" s="203">
        <v>65</v>
      </c>
      <c r="Z1718" s="203">
        <v>1</v>
      </c>
      <c r="AA1718" s="203">
        <v>5</v>
      </c>
      <c r="AB1718" s="203">
        <v>90</v>
      </c>
      <c r="AC1718" s="203">
        <v>0</v>
      </c>
    </row>
    <row r="1719" spans="17:29" x14ac:dyDescent="0.2">
      <c r="Q1719" s="7">
        <v>5112</v>
      </c>
      <c r="R1719" s="7">
        <v>16588</v>
      </c>
      <c r="S1719" s="7" t="s">
        <v>242</v>
      </c>
      <c r="V1719" s="7">
        <v>78800000</v>
      </c>
      <c r="W1719" s="7" t="s">
        <v>6176</v>
      </c>
      <c r="X1719" s="203">
        <v>18</v>
      </c>
      <c r="Y1719" s="203">
        <v>65</v>
      </c>
      <c r="Z1719" s="203">
        <v>1</v>
      </c>
      <c r="AA1719" s="203">
        <v>5</v>
      </c>
      <c r="AB1719" s="203">
        <v>90</v>
      </c>
      <c r="AC1719" s="203">
        <v>0</v>
      </c>
    </row>
    <row r="1720" spans="17:29" x14ac:dyDescent="0.2">
      <c r="R1720" s="7">
        <v>16151</v>
      </c>
      <c r="S1720" s="7" t="s">
        <v>4824</v>
      </c>
      <c r="V1720" s="7">
        <v>61170000</v>
      </c>
      <c r="W1720" s="7" t="s">
        <v>6177</v>
      </c>
      <c r="X1720" s="203">
        <v>18</v>
      </c>
      <c r="Y1720" s="203">
        <v>65</v>
      </c>
      <c r="Z1720" s="203">
        <v>1</v>
      </c>
      <c r="AA1720" s="203">
        <v>5</v>
      </c>
      <c r="AB1720" s="203">
        <v>90</v>
      </c>
      <c r="AC1720" s="203">
        <v>0</v>
      </c>
    </row>
    <row r="1721" spans="17:29" x14ac:dyDescent="0.2">
      <c r="Q1721" s="7">
        <v>5406</v>
      </c>
      <c r="R1721" s="7">
        <v>14645</v>
      </c>
      <c r="S1721" s="7" t="s">
        <v>243</v>
      </c>
      <c r="V1721" s="7">
        <v>71140003</v>
      </c>
      <c r="W1721" s="7" t="s">
        <v>6178</v>
      </c>
      <c r="X1721" s="203">
        <v>18</v>
      </c>
      <c r="Y1721" s="203">
        <v>65</v>
      </c>
      <c r="Z1721" s="203">
        <v>1</v>
      </c>
      <c r="AA1721" s="203">
        <v>5</v>
      </c>
      <c r="AB1721" s="203">
        <v>90</v>
      </c>
      <c r="AC1721" s="203">
        <v>0</v>
      </c>
    </row>
    <row r="1722" spans="17:29" x14ac:dyDescent="0.2">
      <c r="Q1722" s="7">
        <v>5637</v>
      </c>
      <c r="R1722" s="7">
        <v>14650</v>
      </c>
      <c r="S1722" s="7" t="s">
        <v>2033</v>
      </c>
      <c r="V1722" s="7">
        <v>71140002</v>
      </c>
      <c r="W1722" s="7" t="s">
        <v>6179</v>
      </c>
      <c r="X1722" s="203">
        <v>18</v>
      </c>
      <c r="Y1722" s="203">
        <v>65</v>
      </c>
      <c r="Z1722" s="203">
        <v>1</v>
      </c>
      <c r="AA1722" s="203">
        <v>5</v>
      </c>
      <c r="AB1722" s="203">
        <v>90</v>
      </c>
      <c r="AC1722" s="203">
        <v>0</v>
      </c>
    </row>
    <row r="1723" spans="17:29" x14ac:dyDescent="0.2">
      <c r="R1723" s="7">
        <v>10147</v>
      </c>
      <c r="S1723" s="7" t="s">
        <v>244</v>
      </c>
      <c r="V1723" s="7">
        <v>71140001</v>
      </c>
      <c r="W1723" s="7" t="s">
        <v>6180</v>
      </c>
      <c r="X1723" s="203">
        <v>18</v>
      </c>
      <c r="Y1723" s="203">
        <v>65</v>
      </c>
      <c r="Z1723" s="203">
        <v>1</v>
      </c>
      <c r="AA1723" s="203">
        <v>5</v>
      </c>
      <c r="AB1723" s="203">
        <v>90</v>
      </c>
      <c r="AC1723" s="203">
        <v>0</v>
      </c>
    </row>
    <row r="1724" spans="17:29" x14ac:dyDescent="0.2">
      <c r="Q1724" s="7">
        <v>5323</v>
      </c>
      <c r="R1724" s="7">
        <v>14497</v>
      </c>
      <c r="S1724" s="7" t="s">
        <v>245</v>
      </c>
      <c r="V1724" s="7">
        <v>63190000</v>
      </c>
      <c r="W1724" s="7" t="s">
        <v>2430</v>
      </c>
      <c r="X1724" s="203">
        <v>18</v>
      </c>
      <c r="Y1724" s="203">
        <v>65</v>
      </c>
      <c r="Z1724" s="203">
        <v>1</v>
      </c>
      <c r="AA1724" s="203">
        <v>5</v>
      </c>
      <c r="AB1724" s="203">
        <v>90</v>
      </c>
      <c r="AC1724" s="203">
        <v>0</v>
      </c>
    </row>
    <row r="1725" spans="17:29" x14ac:dyDescent="0.2">
      <c r="Q1725" s="7">
        <v>6061</v>
      </c>
      <c r="R1725" s="7">
        <v>12609</v>
      </c>
      <c r="S1725" s="7" t="s">
        <v>246</v>
      </c>
      <c r="V1725" s="7">
        <v>85320000</v>
      </c>
      <c r="W1725" s="7" t="s">
        <v>6181</v>
      </c>
      <c r="X1725" s="203">
        <v>18</v>
      </c>
      <c r="Y1725" s="203">
        <v>65</v>
      </c>
      <c r="Z1725" s="203">
        <v>1</v>
      </c>
      <c r="AA1725" s="203">
        <v>5</v>
      </c>
      <c r="AB1725" s="203">
        <v>90</v>
      </c>
      <c r="AC1725" s="203">
        <v>0</v>
      </c>
    </row>
    <row r="1726" spans="17:29" x14ac:dyDescent="0.2">
      <c r="R1726" s="7">
        <v>13216</v>
      </c>
      <c r="S1726" s="7" t="s">
        <v>1631</v>
      </c>
      <c r="V1726" s="7">
        <v>63340000</v>
      </c>
      <c r="W1726" s="7" t="s">
        <v>4559</v>
      </c>
      <c r="X1726" s="203">
        <v>18</v>
      </c>
      <c r="Y1726" s="203">
        <v>65</v>
      </c>
      <c r="Z1726" s="203">
        <v>1</v>
      </c>
      <c r="AA1726" s="203">
        <v>5</v>
      </c>
      <c r="AB1726" s="203">
        <v>90</v>
      </c>
      <c r="AC1726" s="203">
        <v>0</v>
      </c>
    </row>
    <row r="1727" spans="17:29" x14ac:dyDescent="0.2">
      <c r="R1727" s="7">
        <v>10953</v>
      </c>
      <c r="S1727" s="7" t="s">
        <v>1630</v>
      </c>
      <c r="V1727" s="7">
        <v>85480000</v>
      </c>
      <c r="W1727" s="7" t="s">
        <v>2431</v>
      </c>
      <c r="X1727" s="203">
        <v>18</v>
      </c>
      <c r="Y1727" s="203">
        <v>65</v>
      </c>
      <c r="Z1727" s="203">
        <v>1</v>
      </c>
      <c r="AA1727" s="203">
        <v>5</v>
      </c>
      <c r="AB1727" s="203">
        <v>90</v>
      </c>
      <c r="AC1727" s="203">
        <v>0</v>
      </c>
    </row>
    <row r="1728" spans="17:29" x14ac:dyDescent="0.2">
      <c r="Q1728" s="7">
        <v>6741</v>
      </c>
      <c r="R1728" s="7">
        <v>13299</v>
      </c>
      <c r="S1728" s="7" t="s">
        <v>247</v>
      </c>
      <c r="V1728" s="7">
        <v>77150000</v>
      </c>
      <c r="W1728" s="7" t="s">
        <v>2432</v>
      </c>
      <c r="X1728" s="203">
        <v>18</v>
      </c>
      <c r="Y1728" s="203">
        <v>65</v>
      </c>
      <c r="Z1728" s="203">
        <v>1</v>
      </c>
      <c r="AA1728" s="203">
        <v>5</v>
      </c>
      <c r="AB1728" s="203">
        <v>90</v>
      </c>
      <c r="AC1728" s="203">
        <v>0</v>
      </c>
    </row>
    <row r="1729" spans="17:29" x14ac:dyDescent="0.2">
      <c r="Q1729" s="7">
        <v>6434</v>
      </c>
      <c r="R1729" s="7">
        <v>16101</v>
      </c>
      <c r="S1729" s="7" t="s">
        <v>248</v>
      </c>
      <c r="V1729" s="7">
        <v>71931002</v>
      </c>
      <c r="W1729" s="7" t="s">
        <v>6182</v>
      </c>
      <c r="X1729" s="203">
        <v>18</v>
      </c>
      <c r="Y1729" s="203">
        <v>65</v>
      </c>
      <c r="Z1729" s="203">
        <v>1</v>
      </c>
      <c r="AA1729" s="203">
        <v>5</v>
      </c>
      <c r="AB1729" s="203">
        <v>90</v>
      </c>
      <c r="AC1729" s="203">
        <v>0</v>
      </c>
    </row>
    <row r="1730" spans="17:29" x14ac:dyDescent="0.2">
      <c r="Q1730" s="7">
        <v>5872</v>
      </c>
      <c r="R1730" s="7">
        <v>14646</v>
      </c>
      <c r="S1730" s="7" t="s">
        <v>2485</v>
      </c>
      <c r="V1730" s="7">
        <v>71931001</v>
      </c>
      <c r="W1730" s="7" t="s">
        <v>6183</v>
      </c>
      <c r="X1730" s="203">
        <v>18</v>
      </c>
      <c r="Y1730" s="203">
        <v>65</v>
      </c>
      <c r="Z1730" s="203">
        <v>1</v>
      </c>
      <c r="AA1730" s="203">
        <v>5</v>
      </c>
      <c r="AB1730" s="203">
        <v>90</v>
      </c>
      <c r="AC1730" s="203">
        <v>0</v>
      </c>
    </row>
    <row r="1731" spans="17:29" x14ac:dyDescent="0.2">
      <c r="Q1731" s="7">
        <v>2067</v>
      </c>
      <c r="R1731" s="7">
        <v>12611</v>
      </c>
      <c r="S1731" s="7" t="s">
        <v>249</v>
      </c>
      <c r="V1731" s="7">
        <v>71500000</v>
      </c>
      <c r="W1731" s="7" t="s">
        <v>2433</v>
      </c>
      <c r="X1731" s="203">
        <v>18</v>
      </c>
      <c r="Y1731" s="203">
        <v>65</v>
      </c>
      <c r="Z1731" s="203">
        <v>1</v>
      </c>
      <c r="AA1731" s="203">
        <v>5</v>
      </c>
      <c r="AB1731" s="203">
        <v>90</v>
      </c>
      <c r="AC1731" s="203">
        <v>0</v>
      </c>
    </row>
    <row r="1732" spans="17:29" x14ac:dyDescent="0.2">
      <c r="R1732" s="7">
        <v>16552</v>
      </c>
      <c r="S1732" s="7" t="s">
        <v>4825</v>
      </c>
      <c r="V1732" s="7">
        <v>84360000</v>
      </c>
      <c r="W1732" s="7" t="s">
        <v>4372</v>
      </c>
      <c r="X1732" s="203">
        <v>18</v>
      </c>
      <c r="Y1732" s="203">
        <v>65</v>
      </c>
      <c r="Z1732" s="203">
        <v>1</v>
      </c>
      <c r="AA1732" s="203">
        <v>5</v>
      </c>
      <c r="AB1732" s="203">
        <v>90</v>
      </c>
      <c r="AC1732" s="203">
        <v>0</v>
      </c>
    </row>
    <row r="1733" spans="17:29" x14ac:dyDescent="0.2">
      <c r="R1733" s="7">
        <v>12613</v>
      </c>
      <c r="S1733" s="7" t="s">
        <v>3931</v>
      </c>
      <c r="V1733" s="7">
        <v>66805000</v>
      </c>
      <c r="W1733" s="7" t="s">
        <v>6184</v>
      </c>
      <c r="X1733" s="203">
        <v>18</v>
      </c>
      <c r="Y1733" s="203">
        <v>65</v>
      </c>
      <c r="Z1733" s="203">
        <v>1</v>
      </c>
      <c r="AA1733" s="203">
        <v>5</v>
      </c>
      <c r="AB1733" s="203">
        <v>90</v>
      </c>
      <c r="AC1733" s="203">
        <v>0</v>
      </c>
    </row>
    <row r="1734" spans="17:29" x14ac:dyDescent="0.2">
      <c r="Q1734" s="7">
        <v>2337</v>
      </c>
      <c r="R1734" s="7">
        <v>14482</v>
      </c>
      <c r="S1734" s="7" t="s">
        <v>250</v>
      </c>
      <c r="V1734" s="7">
        <v>83080000</v>
      </c>
      <c r="W1734" s="7" t="s">
        <v>2434</v>
      </c>
      <c r="X1734" s="203">
        <v>18</v>
      </c>
      <c r="Y1734" s="203">
        <v>65</v>
      </c>
      <c r="Z1734" s="203">
        <v>1</v>
      </c>
      <c r="AA1734" s="203">
        <v>5</v>
      </c>
      <c r="AB1734" s="203">
        <v>90</v>
      </c>
      <c r="AC1734" s="203">
        <v>0</v>
      </c>
    </row>
    <row r="1735" spans="17:29" x14ac:dyDescent="0.2">
      <c r="R1735" s="7">
        <v>14372</v>
      </c>
      <c r="S1735" s="7" t="s">
        <v>251</v>
      </c>
      <c r="V1735" s="7">
        <v>84710000</v>
      </c>
      <c r="W1735" s="7" t="s">
        <v>5534</v>
      </c>
      <c r="X1735" s="203">
        <v>19</v>
      </c>
      <c r="Y1735" s="203">
        <v>65</v>
      </c>
      <c r="Z1735" s="203">
        <v>1</v>
      </c>
      <c r="AA1735" s="203">
        <v>5</v>
      </c>
      <c r="AB1735" s="203">
        <v>0</v>
      </c>
      <c r="AC1735" s="203">
        <v>0</v>
      </c>
    </row>
    <row r="1736" spans="17:29" x14ac:dyDescent="0.2">
      <c r="Q1736" s="7">
        <v>6623</v>
      </c>
      <c r="R1736" s="7">
        <v>12606</v>
      </c>
      <c r="S1736" s="7" t="s">
        <v>252</v>
      </c>
      <c r="V1736" s="7">
        <v>69150000</v>
      </c>
      <c r="W1736" s="7" t="s">
        <v>2435</v>
      </c>
      <c r="X1736" s="203">
        <v>18</v>
      </c>
      <c r="Y1736" s="203">
        <v>65</v>
      </c>
      <c r="Z1736" s="203">
        <v>1</v>
      </c>
      <c r="AA1736" s="203">
        <v>5</v>
      </c>
      <c r="AB1736" s="203">
        <v>90</v>
      </c>
      <c r="AC1736" s="203">
        <v>0</v>
      </c>
    </row>
    <row r="1737" spans="17:29" x14ac:dyDescent="0.2">
      <c r="Q1737" s="7">
        <v>6455</v>
      </c>
      <c r="R1737" s="7">
        <v>16109</v>
      </c>
      <c r="S1737" s="7" t="s">
        <v>253</v>
      </c>
      <c r="V1737" s="7">
        <v>65050000</v>
      </c>
      <c r="W1737" s="7" t="s">
        <v>2436</v>
      </c>
      <c r="X1737" s="203">
        <v>18</v>
      </c>
      <c r="Y1737" s="203">
        <v>65</v>
      </c>
      <c r="Z1737" s="203">
        <v>1</v>
      </c>
      <c r="AA1737" s="203">
        <v>5</v>
      </c>
      <c r="AB1737" s="203">
        <v>90</v>
      </c>
      <c r="AC1737" s="203">
        <v>0</v>
      </c>
    </row>
    <row r="1738" spans="17:29" x14ac:dyDescent="0.2">
      <c r="Q1738" s="7">
        <v>5873</v>
      </c>
      <c r="R1738" s="7">
        <v>14648</v>
      </c>
      <c r="S1738" s="7" t="s">
        <v>2488</v>
      </c>
      <c r="V1738" s="7">
        <v>62085000</v>
      </c>
      <c r="W1738" s="7" t="s">
        <v>2437</v>
      </c>
      <c r="X1738" s="203">
        <v>18</v>
      </c>
      <c r="Y1738" s="203">
        <v>65</v>
      </c>
      <c r="Z1738" s="203">
        <v>1</v>
      </c>
      <c r="AA1738" s="203">
        <v>5</v>
      </c>
      <c r="AB1738" s="203">
        <v>90</v>
      </c>
      <c r="AC1738" s="203">
        <v>0</v>
      </c>
    </row>
    <row r="1739" spans="17:29" x14ac:dyDescent="0.2">
      <c r="Q1739" s="7">
        <v>6436</v>
      </c>
      <c r="R1739" s="7">
        <v>16605</v>
      </c>
      <c r="S1739" s="7" t="s">
        <v>254</v>
      </c>
      <c r="V1739" s="7">
        <v>63180000</v>
      </c>
      <c r="W1739" s="7" t="s">
        <v>4560</v>
      </c>
      <c r="X1739" s="203">
        <v>18</v>
      </c>
      <c r="Y1739" s="203">
        <v>65</v>
      </c>
      <c r="Z1739" s="203">
        <v>1</v>
      </c>
      <c r="AA1739" s="203">
        <v>5</v>
      </c>
      <c r="AB1739" s="203">
        <v>90</v>
      </c>
      <c r="AC1739" s="203">
        <v>0</v>
      </c>
    </row>
    <row r="1740" spans="17:29" x14ac:dyDescent="0.2">
      <c r="Q1740" s="7">
        <v>5587</v>
      </c>
      <c r="R1740" s="7">
        <v>14647</v>
      </c>
      <c r="S1740" s="7" t="s">
        <v>2490</v>
      </c>
      <c r="V1740" s="7">
        <v>79150000</v>
      </c>
      <c r="W1740" s="7" t="s">
        <v>6185</v>
      </c>
      <c r="X1740" s="203">
        <v>18</v>
      </c>
      <c r="Y1740" s="203">
        <v>65</v>
      </c>
      <c r="Z1740" s="203">
        <v>1</v>
      </c>
      <c r="AA1740" s="203">
        <v>5</v>
      </c>
      <c r="AB1740" s="203">
        <v>90</v>
      </c>
      <c r="AC1740" s="203">
        <v>0</v>
      </c>
    </row>
    <row r="1741" spans="17:29" x14ac:dyDescent="0.2">
      <c r="Q1741" s="7">
        <v>2220</v>
      </c>
      <c r="R1741" s="7">
        <v>14369</v>
      </c>
      <c r="S1741" s="7" t="s">
        <v>255</v>
      </c>
      <c r="V1741" s="7">
        <v>73500000</v>
      </c>
      <c r="W1741" s="7" t="s">
        <v>4373</v>
      </c>
      <c r="X1741" s="203">
        <v>18</v>
      </c>
      <c r="Y1741" s="203">
        <v>65</v>
      </c>
      <c r="Z1741" s="203">
        <v>1</v>
      </c>
      <c r="AA1741" s="203">
        <v>5</v>
      </c>
      <c r="AB1741" s="203">
        <v>90</v>
      </c>
      <c r="AC1741" s="203">
        <v>0</v>
      </c>
    </row>
    <row r="1742" spans="17:29" x14ac:dyDescent="0.2">
      <c r="Q1742" s="7">
        <v>6754</v>
      </c>
      <c r="R1742" s="7">
        <v>13312</v>
      </c>
      <c r="S1742" s="7" t="s">
        <v>256</v>
      </c>
      <c r="V1742" s="7">
        <v>73040000</v>
      </c>
      <c r="W1742" s="7" t="s">
        <v>4374</v>
      </c>
      <c r="X1742" s="203">
        <v>18</v>
      </c>
      <c r="Y1742" s="203">
        <v>65</v>
      </c>
      <c r="Z1742" s="203">
        <v>1</v>
      </c>
      <c r="AA1742" s="203">
        <v>5</v>
      </c>
      <c r="AB1742" s="203">
        <v>90</v>
      </c>
      <c r="AC1742" s="203">
        <v>0</v>
      </c>
    </row>
    <row r="1743" spans="17:29" x14ac:dyDescent="0.2">
      <c r="R1743" s="7">
        <v>16447</v>
      </c>
      <c r="S1743" s="7" t="s">
        <v>4826</v>
      </c>
      <c r="V1743" s="7">
        <v>76000000</v>
      </c>
      <c r="W1743" s="7" t="s">
        <v>6186</v>
      </c>
      <c r="X1743" s="203">
        <v>18</v>
      </c>
      <c r="Y1743" s="203">
        <v>65</v>
      </c>
      <c r="Z1743" s="203">
        <v>1</v>
      </c>
      <c r="AA1743" s="203">
        <v>5</v>
      </c>
      <c r="AB1743" s="203">
        <v>90</v>
      </c>
      <c r="AC1743" s="203">
        <v>0</v>
      </c>
    </row>
    <row r="1744" spans="17:29" x14ac:dyDescent="0.2">
      <c r="R1744" s="7">
        <v>10967</v>
      </c>
      <c r="S1744" s="7" t="s">
        <v>1632</v>
      </c>
      <c r="V1744" s="7">
        <v>64045000</v>
      </c>
      <c r="W1744" s="7" t="s">
        <v>2439</v>
      </c>
      <c r="X1744" s="203">
        <v>18</v>
      </c>
      <c r="Y1744" s="203">
        <v>65</v>
      </c>
      <c r="Z1744" s="203">
        <v>1</v>
      </c>
      <c r="AA1744" s="203">
        <v>5</v>
      </c>
      <c r="AB1744" s="203">
        <v>90</v>
      </c>
      <c r="AC1744" s="203">
        <v>0</v>
      </c>
    </row>
    <row r="1745" spans="17:29" x14ac:dyDescent="0.2">
      <c r="Q1745" s="7">
        <v>2145</v>
      </c>
      <c r="R1745" s="7">
        <v>12618</v>
      </c>
      <c r="S1745" s="7" t="s">
        <v>257</v>
      </c>
      <c r="V1745" s="7">
        <v>66410000</v>
      </c>
      <c r="W1745" s="7" t="s">
        <v>2440</v>
      </c>
      <c r="X1745" s="203">
        <v>18</v>
      </c>
      <c r="Y1745" s="203">
        <v>65</v>
      </c>
      <c r="Z1745" s="203">
        <v>1</v>
      </c>
      <c r="AA1745" s="203">
        <v>5</v>
      </c>
      <c r="AB1745" s="203">
        <v>90</v>
      </c>
      <c r="AC1745" s="203">
        <v>0</v>
      </c>
    </row>
    <row r="1746" spans="17:29" x14ac:dyDescent="0.2">
      <c r="R1746" s="7">
        <v>12619</v>
      </c>
      <c r="S1746" s="7" t="s">
        <v>258</v>
      </c>
      <c r="V1746" s="7">
        <v>68650000</v>
      </c>
      <c r="W1746" s="7" t="s">
        <v>2441</v>
      </c>
      <c r="X1746" s="203">
        <v>18</v>
      </c>
      <c r="Y1746" s="203">
        <v>65</v>
      </c>
      <c r="Z1746" s="203">
        <v>1</v>
      </c>
      <c r="AA1746" s="203">
        <v>5</v>
      </c>
      <c r="AB1746" s="203">
        <v>90</v>
      </c>
      <c r="AC1746" s="203">
        <v>0</v>
      </c>
    </row>
    <row r="1747" spans="17:29" x14ac:dyDescent="0.2">
      <c r="R1747" s="7">
        <v>11344</v>
      </c>
      <c r="S1747" s="7" t="s">
        <v>1633</v>
      </c>
      <c r="V1747" s="7">
        <v>78960000</v>
      </c>
      <c r="W1747" s="7" t="s">
        <v>6187</v>
      </c>
      <c r="X1747" s="203">
        <v>19</v>
      </c>
      <c r="Y1747" s="203">
        <v>65</v>
      </c>
      <c r="Z1747" s="203">
        <v>1</v>
      </c>
      <c r="AA1747" s="203">
        <v>5</v>
      </c>
      <c r="AB1747" s="203">
        <v>0</v>
      </c>
      <c r="AC1747" s="203">
        <v>0</v>
      </c>
    </row>
    <row r="1748" spans="17:29" x14ac:dyDescent="0.2">
      <c r="Q1748" s="7">
        <v>5731</v>
      </c>
      <c r="R1748" s="7">
        <v>14639</v>
      </c>
      <c r="S1748" s="7" t="s">
        <v>1130</v>
      </c>
      <c r="V1748" s="7">
        <v>86120000</v>
      </c>
      <c r="W1748" s="7" t="s">
        <v>4375</v>
      </c>
      <c r="X1748" s="203">
        <v>18</v>
      </c>
      <c r="Y1748" s="203">
        <v>65</v>
      </c>
      <c r="Z1748" s="203">
        <v>1</v>
      </c>
      <c r="AA1748" s="203">
        <v>5</v>
      </c>
      <c r="AB1748" s="203">
        <v>90</v>
      </c>
      <c r="AC1748" s="203">
        <v>0</v>
      </c>
    </row>
    <row r="1749" spans="17:29" x14ac:dyDescent="0.2">
      <c r="R1749" s="7">
        <v>10171</v>
      </c>
      <c r="S1749" s="7" t="s">
        <v>260</v>
      </c>
      <c r="V1749" s="7">
        <v>84490000</v>
      </c>
      <c r="W1749" s="7" t="s">
        <v>6188</v>
      </c>
      <c r="X1749" s="203">
        <v>18</v>
      </c>
      <c r="Y1749" s="203">
        <v>65</v>
      </c>
      <c r="Z1749" s="203">
        <v>1</v>
      </c>
      <c r="AA1749" s="203">
        <v>5</v>
      </c>
      <c r="AB1749" s="203">
        <v>90</v>
      </c>
      <c r="AC1749" s="203">
        <v>0</v>
      </c>
    </row>
    <row r="1750" spans="17:29" x14ac:dyDescent="0.2">
      <c r="Q1750" s="7">
        <v>4311</v>
      </c>
      <c r="R1750" s="7">
        <v>12694</v>
      </c>
      <c r="S1750" s="7" t="s">
        <v>352</v>
      </c>
      <c r="V1750" s="7">
        <v>84492000</v>
      </c>
      <c r="W1750" s="7" t="s">
        <v>6189</v>
      </c>
      <c r="X1750" s="203">
        <v>18</v>
      </c>
      <c r="Y1750" s="203">
        <v>65</v>
      </c>
      <c r="Z1750" s="203">
        <v>1</v>
      </c>
      <c r="AA1750" s="203">
        <v>5</v>
      </c>
      <c r="AB1750" s="203">
        <v>90</v>
      </c>
      <c r="AC1750" s="203">
        <v>0</v>
      </c>
    </row>
    <row r="1751" spans="17:29" x14ac:dyDescent="0.2">
      <c r="Q1751" s="7">
        <v>4137</v>
      </c>
      <c r="R1751" s="7">
        <v>12783</v>
      </c>
      <c r="S1751" s="7" t="s">
        <v>353</v>
      </c>
      <c r="V1751" s="7">
        <v>84810000</v>
      </c>
      <c r="W1751" s="7" t="s">
        <v>6190</v>
      </c>
      <c r="X1751" s="203">
        <v>18</v>
      </c>
      <c r="Y1751" s="203">
        <v>65</v>
      </c>
      <c r="Z1751" s="203">
        <v>1</v>
      </c>
      <c r="AA1751" s="203">
        <v>5</v>
      </c>
      <c r="AB1751" s="203">
        <v>90</v>
      </c>
      <c r="AC1751" s="203">
        <v>0</v>
      </c>
    </row>
    <row r="1752" spans="17:29" x14ac:dyDescent="0.2">
      <c r="R1752" s="7">
        <v>12784</v>
      </c>
      <c r="S1752" s="7" t="s">
        <v>1469</v>
      </c>
      <c r="V1752" s="7">
        <v>80570000</v>
      </c>
      <c r="W1752" s="7" t="s">
        <v>6191</v>
      </c>
      <c r="X1752" s="203">
        <v>18</v>
      </c>
      <c r="Y1752" s="203">
        <v>65</v>
      </c>
      <c r="Z1752" s="203">
        <v>1</v>
      </c>
      <c r="AA1752" s="203">
        <v>5</v>
      </c>
      <c r="AB1752" s="203">
        <v>90</v>
      </c>
      <c r="AC1752" s="203">
        <v>0</v>
      </c>
    </row>
    <row r="1753" spans="17:29" x14ac:dyDescent="0.2">
      <c r="R1753" s="7">
        <v>12785</v>
      </c>
      <c r="S1753" s="7" t="s">
        <v>354</v>
      </c>
      <c r="V1753" s="7">
        <v>84451000</v>
      </c>
      <c r="W1753" s="7" t="s">
        <v>6192</v>
      </c>
      <c r="X1753" s="203">
        <v>18</v>
      </c>
      <c r="Y1753" s="203">
        <v>65</v>
      </c>
      <c r="Z1753" s="203">
        <v>1</v>
      </c>
      <c r="AA1753" s="203">
        <v>5</v>
      </c>
      <c r="AB1753" s="203">
        <v>90</v>
      </c>
      <c r="AC1753" s="203">
        <v>0</v>
      </c>
    </row>
    <row r="1754" spans="17:29" x14ac:dyDescent="0.2">
      <c r="Q1754" s="7">
        <v>585</v>
      </c>
      <c r="R1754" s="7">
        <v>15157</v>
      </c>
      <c r="S1754" s="7" t="s">
        <v>355</v>
      </c>
      <c r="V1754" s="7">
        <v>84410000</v>
      </c>
      <c r="W1754" s="7" t="s">
        <v>6193</v>
      </c>
      <c r="X1754" s="203">
        <v>18</v>
      </c>
      <c r="Y1754" s="203">
        <v>65</v>
      </c>
      <c r="Z1754" s="203">
        <v>1</v>
      </c>
      <c r="AA1754" s="203">
        <v>5</v>
      </c>
      <c r="AB1754" s="203">
        <v>90</v>
      </c>
      <c r="AC1754" s="203">
        <v>0</v>
      </c>
    </row>
    <row r="1755" spans="17:29" x14ac:dyDescent="0.2">
      <c r="Q1755" s="7">
        <v>4312</v>
      </c>
      <c r="R1755" s="7">
        <v>12786</v>
      </c>
      <c r="S1755" s="7" t="s">
        <v>356</v>
      </c>
      <c r="V1755" s="7">
        <v>77670000</v>
      </c>
      <c r="W1755" s="7" t="s">
        <v>4376</v>
      </c>
      <c r="X1755" s="203">
        <v>18</v>
      </c>
      <c r="Y1755" s="203">
        <v>65</v>
      </c>
      <c r="Z1755" s="203">
        <v>1</v>
      </c>
      <c r="AA1755" s="203">
        <v>5</v>
      </c>
      <c r="AB1755" s="203">
        <v>90</v>
      </c>
      <c r="AC1755" s="203">
        <v>0</v>
      </c>
    </row>
    <row r="1756" spans="17:29" x14ac:dyDescent="0.2">
      <c r="Q1756" s="7">
        <v>387</v>
      </c>
      <c r="R1756" s="7">
        <v>15050</v>
      </c>
      <c r="S1756" s="7" t="s">
        <v>357</v>
      </c>
      <c r="V1756" s="7">
        <v>87000000</v>
      </c>
      <c r="W1756" s="7" t="s">
        <v>6194</v>
      </c>
      <c r="X1756" s="203">
        <v>18</v>
      </c>
      <c r="Y1756" s="203">
        <v>65</v>
      </c>
      <c r="Z1756" s="203">
        <v>1</v>
      </c>
      <c r="AA1756" s="203">
        <v>5</v>
      </c>
      <c r="AB1756" s="203">
        <v>90</v>
      </c>
      <c r="AC1756" s="203">
        <v>0</v>
      </c>
    </row>
    <row r="1757" spans="17:29" x14ac:dyDescent="0.2">
      <c r="Q1757" s="7">
        <v>4683</v>
      </c>
      <c r="R1757" s="7">
        <v>15460</v>
      </c>
      <c r="S1757" s="7" t="s">
        <v>358</v>
      </c>
      <c r="V1757" s="7">
        <v>87050000</v>
      </c>
      <c r="W1757" s="7" t="s">
        <v>6195</v>
      </c>
      <c r="X1757" s="203">
        <v>18</v>
      </c>
      <c r="Y1757" s="203">
        <v>65</v>
      </c>
      <c r="Z1757" s="203">
        <v>1</v>
      </c>
      <c r="AA1757" s="203">
        <v>5</v>
      </c>
      <c r="AB1757" s="203">
        <v>90</v>
      </c>
      <c r="AC1757" s="203">
        <v>0</v>
      </c>
    </row>
    <row r="1758" spans="17:29" x14ac:dyDescent="0.2">
      <c r="Q1758" s="7">
        <v>792</v>
      </c>
      <c r="R1758" s="7">
        <v>15276</v>
      </c>
      <c r="S1758" s="7" t="s">
        <v>359</v>
      </c>
      <c r="V1758" s="7">
        <v>86610000</v>
      </c>
      <c r="W1758" s="7" t="s">
        <v>4377</v>
      </c>
      <c r="X1758" s="203">
        <v>18</v>
      </c>
      <c r="Y1758" s="203">
        <v>65</v>
      </c>
      <c r="Z1758" s="203">
        <v>1</v>
      </c>
      <c r="AA1758" s="203">
        <v>5</v>
      </c>
      <c r="AB1758" s="203">
        <v>90</v>
      </c>
      <c r="AC1758" s="203">
        <v>0</v>
      </c>
    </row>
    <row r="1759" spans="17:29" x14ac:dyDescent="0.2">
      <c r="Q1759" s="7">
        <v>6240</v>
      </c>
      <c r="R1759" s="7">
        <v>12797</v>
      </c>
      <c r="S1759" s="7" t="s">
        <v>360</v>
      </c>
      <c r="V1759" s="7">
        <v>58200000</v>
      </c>
      <c r="W1759" s="7" t="s">
        <v>2442</v>
      </c>
      <c r="X1759" s="203">
        <v>18</v>
      </c>
      <c r="Y1759" s="203">
        <v>65</v>
      </c>
      <c r="Z1759" s="203">
        <v>1</v>
      </c>
      <c r="AA1759" s="203">
        <v>5</v>
      </c>
      <c r="AB1759" s="203">
        <v>90</v>
      </c>
      <c r="AC1759" s="203">
        <v>0</v>
      </c>
    </row>
    <row r="1760" spans="17:29" x14ac:dyDescent="0.2">
      <c r="R1760" s="7">
        <v>12789</v>
      </c>
      <c r="S1760" s="7" t="s">
        <v>1470</v>
      </c>
      <c r="V1760" s="7">
        <v>75260000</v>
      </c>
      <c r="W1760" s="7" t="s">
        <v>6196</v>
      </c>
      <c r="X1760" s="203">
        <v>18</v>
      </c>
      <c r="Y1760" s="203">
        <v>65</v>
      </c>
      <c r="Z1760" s="203">
        <v>1</v>
      </c>
      <c r="AA1760" s="203">
        <v>5</v>
      </c>
      <c r="AB1760" s="203">
        <v>90</v>
      </c>
      <c r="AC1760" s="203">
        <v>0</v>
      </c>
    </row>
    <row r="1761" spans="17:29" x14ac:dyDescent="0.2">
      <c r="R1761" s="7">
        <v>16509</v>
      </c>
      <c r="S1761" s="7" t="s">
        <v>4827</v>
      </c>
      <c r="V1761" s="7">
        <v>61071000</v>
      </c>
      <c r="W1761" s="7" t="s">
        <v>6197</v>
      </c>
      <c r="X1761" s="203">
        <v>18</v>
      </c>
      <c r="Y1761" s="203">
        <v>65</v>
      </c>
      <c r="Z1761" s="203">
        <v>1</v>
      </c>
      <c r="AA1761" s="203">
        <v>5</v>
      </c>
      <c r="AB1761" s="203">
        <v>90</v>
      </c>
      <c r="AC1761" s="203">
        <v>0</v>
      </c>
    </row>
    <row r="1762" spans="17:29" x14ac:dyDescent="0.2">
      <c r="Q1762" s="7">
        <v>4201</v>
      </c>
      <c r="R1762" s="7">
        <v>12782</v>
      </c>
      <c r="S1762" s="7" t="s">
        <v>361</v>
      </c>
      <c r="V1762" s="7">
        <v>69140000</v>
      </c>
      <c r="W1762" s="7" t="s">
        <v>6198</v>
      </c>
      <c r="X1762" s="203">
        <v>18</v>
      </c>
      <c r="Y1762" s="203">
        <v>65</v>
      </c>
      <c r="Z1762" s="203">
        <v>1</v>
      </c>
      <c r="AA1762" s="203">
        <v>5</v>
      </c>
      <c r="AB1762" s="203">
        <v>90</v>
      </c>
      <c r="AC1762" s="203">
        <v>0</v>
      </c>
    </row>
    <row r="1763" spans="17:29" x14ac:dyDescent="0.2">
      <c r="R1763" s="7">
        <v>12791</v>
      </c>
      <c r="S1763" s="7" t="s">
        <v>1471</v>
      </c>
      <c r="V1763" s="7">
        <v>63150000</v>
      </c>
      <c r="W1763" s="7" t="s">
        <v>2443</v>
      </c>
      <c r="X1763" s="203">
        <v>18</v>
      </c>
      <c r="Y1763" s="203">
        <v>65</v>
      </c>
      <c r="Z1763" s="203">
        <v>1</v>
      </c>
      <c r="AA1763" s="203">
        <v>5</v>
      </c>
      <c r="AB1763" s="203">
        <v>90</v>
      </c>
      <c r="AC1763" s="203">
        <v>0</v>
      </c>
    </row>
    <row r="1764" spans="17:29" x14ac:dyDescent="0.2">
      <c r="R1764" s="7">
        <v>13202</v>
      </c>
      <c r="S1764" s="7" t="s">
        <v>2493</v>
      </c>
      <c r="V1764" s="7">
        <v>75120000</v>
      </c>
      <c r="W1764" s="7" t="s">
        <v>2444</v>
      </c>
      <c r="X1764" s="203">
        <v>18</v>
      </c>
      <c r="Y1764" s="203">
        <v>65</v>
      </c>
      <c r="Z1764" s="203">
        <v>1</v>
      </c>
      <c r="AA1764" s="203">
        <v>5</v>
      </c>
      <c r="AB1764" s="203">
        <v>90</v>
      </c>
      <c r="AC1764" s="203">
        <v>0</v>
      </c>
    </row>
    <row r="1765" spans="17:29" x14ac:dyDescent="0.2">
      <c r="R1765" s="7">
        <v>12792</v>
      </c>
      <c r="S1765" s="7" t="s">
        <v>1472</v>
      </c>
      <c r="V1765" s="7">
        <v>74400000</v>
      </c>
      <c r="W1765" s="7" t="s">
        <v>2445</v>
      </c>
      <c r="X1765" s="203">
        <v>18</v>
      </c>
      <c r="Y1765" s="203">
        <v>65</v>
      </c>
      <c r="Z1765" s="203">
        <v>1</v>
      </c>
      <c r="AA1765" s="203">
        <v>5</v>
      </c>
      <c r="AB1765" s="203">
        <v>90</v>
      </c>
      <c r="AC1765" s="203">
        <v>0</v>
      </c>
    </row>
    <row r="1766" spans="17:29" x14ac:dyDescent="0.2">
      <c r="Q1766" s="7">
        <v>6742</v>
      </c>
      <c r="R1766" s="7">
        <v>13300</v>
      </c>
      <c r="S1766" s="7" t="s">
        <v>2494</v>
      </c>
      <c r="V1766" s="7">
        <v>74410000</v>
      </c>
      <c r="W1766" s="7" t="s">
        <v>6199</v>
      </c>
      <c r="X1766" s="203">
        <v>18</v>
      </c>
      <c r="Y1766" s="203">
        <v>65</v>
      </c>
      <c r="Z1766" s="203">
        <v>1</v>
      </c>
      <c r="AA1766" s="203">
        <v>2</v>
      </c>
      <c r="AB1766" s="203">
        <v>90</v>
      </c>
      <c r="AC1766" s="203">
        <v>0</v>
      </c>
    </row>
    <row r="1767" spans="17:29" x14ac:dyDescent="0.2">
      <c r="R1767" s="7">
        <v>12793</v>
      </c>
      <c r="S1767" s="7" t="s">
        <v>2495</v>
      </c>
      <c r="V1767" s="7">
        <v>86776000</v>
      </c>
      <c r="W1767" s="7" t="s">
        <v>6200</v>
      </c>
      <c r="X1767" s="203">
        <v>18</v>
      </c>
      <c r="Y1767" s="203">
        <v>65</v>
      </c>
      <c r="Z1767" s="203">
        <v>1</v>
      </c>
      <c r="AA1767" s="203">
        <v>5</v>
      </c>
      <c r="AB1767" s="203">
        <v>90</v>
      </c>
      <c r="AC1767" s="203">
        <v>0</v>
      </c>
    </row>
    <row r="1768" spans="17:29" x14ac:dyDescent="0.2">
      <c r="Q1768" s="7">
        <v>6743</v>
      </c>
      <c r="R1768" s="7">
        <v>16624</v>
      </c>
      <c r="S1768" s="7" t="s">
        <v>2496</v>
      </c>
      <c r="V1768" s="7">
        <v>63230000</v>
      </c>
      <c r="W1768" s="7" t="s">
        <v>2446</v>
      </c>
      <c r="X1768" s="203">
        <v>18</v>
      </c>
      <c r="Y1768" s="203">
        <v>65</v>
      </c>
      <c r="Z1768" s="203">
        <v>1</v>
      </c>
      <c r="AA1768" s="203">
        <v>5</v>
      </c>
      <c r="AB1768" s="203">
        <v>90</v>
      </c>
      <c r="AC1768" s="203">
        <v>0</v>
      </c>
    </row>
    <row r="1769" spans="17:29" x14ac:dyDescent="0.2">
      <c r="Q1769" s="7">
        <v>5750</v>
      </c>
      <c r="R1769" s="7">
        <v>14627</v>
      </c>
      <c r="S1769" s="7" t="s">
        <v>2497</v>
      </c>
      <c r="V1769" s="7">
        <v>73670000</v>
      </c>
      <c r="W1769" s="7" t="s">
        <v>2447</v>
      </c>
      <c r="X1769" s="203">
        <v>18</v>
      </c>
      <c r="Y1769" s="203">
        <v>65</v>
      </c>
      <c r="Z1769" s="203">
        <v>1</v>
      </c>
      <c r="AA1769" s="203">
        <v>5</v>
      </c>
      <c r="AB1769" s="203">
        <v>90</v>
      </c>
      <c r="AC1769" s="203">
        <v>0</v>
      </c>
    </row>
    <row r="1770" spans="17:29" x14ac:dyDescent="0.2">
      <c r="R1770" s="7">
        <v>12795</v>
      </c>
      <c r="S1770" s="7" t="s">
        <v>2498</v>
      </c>
      <c r="V1770" s="7">
        <v>85175000</v>
      </c>
      <c r="W1770" s="7" t="s">
        <v>2448</v>
      </c>
      <c r="X1770" s="203">
        <v>18</v>
      </c>
      <c r="Y1770" s="203">
        <v>65</v>
      </c>
      <c r="Z1770" s="203">
        <v>1</v>
      </c>
      <c r="AA1770" s="203">
        <v>5</v>
      </c>
      <c r="AB1770" s="203">
        <v>90</v>
      </c>
      <c r="AC1770" s="203">
        <v>0</v>
      </c>
    </row>
    <row r="1771" spans="17:29" x14ac:dyDescent="0.2">
      <c r="R1771" s="7">
        <v>12796</v>
      </c>
      <c r="S1771" s="7" t="s">
        <v>1473</v>
      </c>
      <c r="V1771" s="7">
        <v>86630000</v>
      </c>
      <c r="W1771" s="7" t="s">
        <v>2449</v>
      </c>
      <c r="X1771" s="203">
        <v>18</v>
      </c>
      <c r="Y1771" s="203">
        <v>65</v>
      </c>
      <c r="Z1771" s="203">
        <v>1</v>
      </c>
      <c r="AA1771" s="203">
        <v>5</v>
      </c>
      <c r="AB1771" s="203">
        <v>90</v>
      </c>
      <c r="AC1771" s="203">
        <v>0</v>
      </c>
    </row>
    <row r="1772" spans="17:29" x14ac:dyDescent="0.2">
      <c r="Q1772" s="7">
        <v>6745</v>
      </c>
      <c r="R1772" s="7">
        <v>13303</v>
      </c>
      <c r="S1772" s="7" t="s">
        <v>2108</v>
      </c>
      <c r="V1772" s="7">
        <v>98050000</v>
      </c>
      <c r="W1772" s="7" t="s">
        <v>2450</v>
      </c>
      <c r="X1772" s="203">
        <v>18</v>
      </c>
      <c r="Y1772" s="203">
        <v>65</v>
      </c>
      <c r="Z1772" s="203">
        <v>1</v>
      </c>
      <c r="AA1772" s="203">
        <v>5</v>
      </c>
      <c r="AB1772" s="203">
        <v>90</v>
      </c>
      <c r="AC1772" s="203">
        <v>0</v>
      </c>
    </row>
    <row r="1773" spans="17:29" x14ac:dyDescent="0.2">
      <c r="R1773" s="7">
        <v>16323</v>
      </c>
      <c r="S1773" s="7" t="s">
        <v>4828</v>
      </c>
      <c r="V1773" s="7">
        <v>98051000</v>
      </c>
      <c r="W1773" s="7" t="s">
        <v>6201</v>
      </c>
      <c r="X1773" s="203">
        <v>18</v>
      </c>
      <c r="Y1773" s="203">
        <v>65</v>
      </c>
      <c r="Z1773" s="203">
        <v>1</v>
      </c>
      <c r="AA1773" s="203">
        <v>5</v>
      </c>
      <c r="AB1773" s="203">
        <v>90</v>
      </c>
      <c r="AC1773" s="203">
        <v>0</v>
      </c>
    </row>
    <row r="1774" spans="17:29" x14ac:dyDescent="0.2">
      <c r="R1774" s="7">
        <v>12774</v>
      </c>
      <c r="S1774" s="7" t="s">
        <v>1474</v>
      </c>
      <c r="V1774" s="7">
        <v>77855000</v>
      </c>
      <c r="W1774" s="7" t="s">
        <v>4611</v>
      </c>
      <c r="X1774" s="203">
        <v>18</v>
      </c>
      <c r="Y1774" s="203">
        <v>65</v>
      </c>
      <c r="Z1774" s="203">
        <v>1</v>
      </c>
      <c r="AA1774" s="203">
        <v>5</v>
      </c>
      <c r="AB1774" s="203">
        <v>90</v>
      </c>
      <c r="AC1774" s="203">
        <v>0</v>
      </c>
    </row>
    <row r="1775" spans="17:29" x14ac:dyDescent="0.2">
      <c r="R1775" s="7">
        <v>12772</v>
      </c>
      <c r="S1775" s="7" t="s">
        <v>3932</v>
      </c>
      <c r="V1775" s="7">
        <v>79300000</v>
      </c>
      <c r="W1775" s="7" t="s">
        <v>6202</v>
      </c>
      <c r="X1775" s="203">
        <v>18</v>
      </c>
      <c r="Y1775" s="203">
        <v>65</v>
      </c>
      <c r="Z1775" s="203">
        <v>1</v>
      </c>
      <c r="AA1775" s="203">
        <v>5</v>
      </c>
      <c r="AB1775" s="203">
        <v>90</v>
      </c>
      <c r="AC1775" s="203">
        <v>0</v>
      </c>
    </row>
    <row r="1776" spans="17:29" x14ac:dyDescent="0.2">
      <c r="R1776" s="7">
        <v>10960</v>
      </c>
      <c r="S1776" s="7" t="s">
        <v>3436</v>
      </c>
      <c r="V1776" s="7">
        <v>83030000</v>
      </c>
      <c r="W1776" s="7" t="s">
        <v>4561</v>
      </c>
      <c r="X1776" s="203">
        <v>18</v>
      </c>
      <c r="Y1776" s="203">
        <v>65</v>
      </c>
      <c r="Z1776" s="203">
        <v>1</v>
      </c>
      <c r="AA1776" s="203">
        <v>5</v>
      </c>
      <c r="AB1776" s="203">
        <v>90</v>
      </c>
      <c r="AC1776" s="203">
        <v>0</v>
      </c>
    </row>
    <row r="1777" spans="17:29" x14ac:dyDescent="0.2">
      <c r="Q1777" s="7">
        <v>6748</v>
      </c>
      <c r="R1777" s="7">
        <v>13306</v>
      </c>
      <c r="S1777" s="7" t="s">
        <v>2109</v>
      </c>
      <c r="V1777" s="7">
        <v>73757000</v>
      </c>
      <c r="W1777" s="7" t="s">
        <v>2451</v>
      </c>
      <c r="X1777" s="203">
        <v>18</v>
      </c>
      <c r="Y1777" s="203">
        <v>65</v>
      </c>
      <c r="Z1777" s="203">
        <v>1</v>
      </c>
      <c r="AA1777" s="203">
        <v>5</v>
      </c>
      <c r="AB1777" s="203">
        <v>90</v>
      </c>
      <c r="AC1777" s="203">
        <v>0</v>
      </c>
    </row>
    <row r="1778" spans="17:29" x14ac:dyDescent="0.2">
      <c r="R1778" s="7">
        <v>11361</v>
      </c>
      <c r="S1778" s="7" t="s">
        <v>3437</v>
      </c>
      <c r="V1778" s="7">
        <v>73480000</v>
      </c>
      <c r="W1778" s="7" t="s">
        <v>2452</v>
      </c>
      <c r="X1778" s="203">
        <v>18</v>
      </c>
      <c r="Y1778" s="203">
        <v>65</v>
      </c>
      <c r="Z1778" s="203">
        <v>1</v>
      </c>
      <c r="AA1778" s="203">
        <v>5</v>
      </c>
      <c r="AB1778" s="203">
        <v>90</v>
      </c>
      <c r="AC1778" s="203">
        <v>0</v>
      </c>
    </row>
    <row r="1779" spans="17:29" x14ac:dyDescent="0.2">
      <c r="R1779" s="7">
        <v>12788</v>
      </c>
      <c r="S1779" s="7" t="s">
        <v>2499</v>
      </c>
      <c r="V1779" s="7">
        <v>75560000</v>
      </c>
      <c r="W1779" s="7" t="s">
        <v>2453</v>
      </c>
      <c r="X1779" s="203">
        <v>18</v>
      </c>
      <c r="Y1779" s="203">
        <v>65</v>
      </c>
      <c r="Z1779" s="203">
        <v>1</v>
      </c>
      <c r="AA1779" s="203">
        <v>5</v>
      </c>
      <c r="AB1779" s="203">
        <v>90</v>
      </c>
      <c r="AC1779" s="203">
        <v>0</v>
      </c>
    </row>
    <row r="1780" spans="17:29" x14ac:dyDescent="0.2">
      <c r="Q1780" s="7">
        <v>2050</v>
      </c>
      <c r="R1780" s="7">
        <v>14474</v>
      </c>
      <c r="S1780" s="7" t="s">
        <v>3326</v>
      </c>
      <c r="V1780" s="7">
        <v>66780001</v>
      </c>
      <c r="W1780" s="7" t="s">
        <v>6203</v>
      </c>
      <c r="X1780" s="203">
        <v>18</v>
      </c>
      <c r="Y1780" s="203">
        <v>65</v>
      </c>
      <c r="Z1780" s="203">
        <v>1</v>
      </c>
      <c r="AA1780" s="203">
        <v>5</v>
      </c>
      <c r="AB1780" s="203">
        <v>90</v>
      </c>
      <c r="AC1780" s="203">
        <v>0</v>
      </c>
    </row>
    <row r="1781" spans="17:29" x14ac:dyDescent="0.2">
      <c r="R1781" s="7">
        <v>16551</v>
      </c>
      <c r="S1781" s="7" t="s">
        <v>4829</v>
      </c>
      <c r="V1781" s="7">
        <v>66780002</v>
      </c>
      <c r="W1781" s="7" t="s">
        <v>6204</v>
      </c>
      <c r="X1781" s="203">
        <v>18</v>
      </c>
      <c r="Y1781" s="203">
        <v>65</v>
      </c>
      <c r="Z1781" s="203">
        <v>1</v>
      </c>
      <c r="AA1781" s="203">
        <v>5</v>
      </c>
      <c r="AB1781" s="203">
        <v>90</v>
      </c>
      <c r="AC1781" s="203">
        <v>0</v>
      </c>
    </row>
    <row r="1782" spans="17:29" x14ac:dyDescent="0.2">
      <c r="Q1782" s="7">
        <v>6422</v>
      </c>
      <c r="R1782" s="7">
        <v>16096</v>
      </c>
      <c r="S1782" s="7" t="s">
        <v>3327</v>
      </c>
      <c r="V1782" s="7">
        <v>66780000</v>
      </c>
      <c r="W1782" s="7" t="s">
        <v>4562</v>
      </c>
      <c r="X1782" s="203">
        <v>18</v>
      </c>
      <c r="Y1782" s="203">
        <v>65</v>
      </c>
      <c r="Z1782" s="203">
        <v>1</v>
      </c>
      <c r="AA1782" s="203">
        <v>5</v>
      </c>
      <c r="AB1782" s="203">
        <v>90</v>
      </c>
      <c r="AC1782" s="203">
        <v>0</v>
      </c>
    </row>
    <row r="1783" spans="17:29" x14ac:dyDescent="0.2">
      <c r="R1783" s="7">
        <v>10968</v>
      </c>
      <c r="S1783" s="7" t="s">
        <v>3438</v>
      </c>
      <c r="V1783" s="7">
        <v>73720000</v>
      </c>
      <c r="W1783" s="7" t="s">
        <v>6205</v>
      </c>
      <c r="X1783" s="203">
        <v>18</v>
      </c>
      <c r="Y1783" s="203">
        <v>65</v>
      </c>
      <c r="Z1783" s="203">
        <v>1</v>
      </c>
      <c r="AA1783" s="203">
        <v>5</v>
      </c>
      <c r="AB1783" s="203">
        <v>90</v>
      </c>
      <c r="AC1783" s="203">
        <v>0</v>
      </c>
    </row>
    <row r="1784" spans="17:29" x14ac:dyDescent="0.2">
      <c r="Q1784" s="7">
        <v>6437</v>
      </c>
      <c r="R1784" s="7">
        <v>16104</v>
      </c>
      <c r="S1784" s="7" t="s">
        <v>2155</v>
      </c>
      <c r="V1784" s="7">
        <v>65310000</v>
      </c>
      <c r="W1784" s="7" t="s">
        <v>6206</v>
      </c>
      <c r="X1784" s="203">
        <v>18</v>
      </c>
      <c r="Y1784" s="203">
        <v>65</v>
      </c>
      <c r="Z1784" s="203">
        <v>1</v>
      </c>
      <c r="AA1784" s="203">
        <v>5</v>
      </c>
      <c r="AB1784" s="203">
        <v>90</v>
      </c>
      <c r="AC1784" s="203">
        <v>0</v>
      </c>
    </row>
    <row r="1785" spans="17:29" x14ac:dyDescent="0.2">
      <c r="R1785" s="7">
        <v>12770</v>
      </c>
      <c r="S1785" s="7" t="s">
        <v>2156</v>
      </c>
      <c r="V1785" s="7">
        <v>75710002</v>
      </c>
      <c r="W1785" s="7" t="s">
        <v>6207</v>
      </c>
      <c r="X1785" s="203">
        <v>18</v>
      </c>
      <c r="Y1785" s="203">
        <v>65</v>
      </c>
      <c r="Z1785" s="203">
        <v>1</v>
      </c>
      <c r="AA1785" s="203">
        <v>5</v>
      </c>
      <c r="AB1785" s="203">
        <v>90</v>
      </c>
      <c r="AC1785" s="203">
        <v>0</v>
      </c>
    </row>
    <row r="1786" spans="17:29" x14ac:dyDescent="0.2">
      <c r="R1786" s="7">
        <v>12771</v>
      </c>
      <c r="S1786" s="7" t="s">
        <v>2117</v>
      </c>
      <c r="V1786" s="7">
        <v>75710001</v>
      </c>
      <c r="W1786" s="7" t="s">
        <v>6208</v>
      </c>
      <c r="X1786" s="203">
        <v>18</v>
      </c>
      <c r="Y1786" s="203">
        <v>65</v>
      </c>
      <c r="Z1786" s="203">
        <v>1</v>
      </c>
      <c r="AA1786" s="203">
        <v>5</v>
      </c>
      <c r="AB1786" s="203">
        <v>90</v>
      </c>
      <c r="AC1786" s="203">
        <v>0</v>
      </c>
    </row>
    <row r="1787" spans="17:29" x14ac:dyDescent="0.2">
      <c r="Q1787" s="7">
        <v>6511</v>
      </c>
      <c r="R1787" s="7">
        <v>16117</v>
      </c>
      <c r="S1787" s="7" t="s">
        <v>2118</v>
      </c>
      <c r="V1787" s="7">
        <v>75710000</v>
      </c>
      <c r="W1787" s="7" t="s">
        <v>4563</v>
      </c>
      <c r="X1787" s="203">
        <v>18</v>
      </c>
      <c r="Y1787" s="203">
        <v>65</v>
      </c>
      <c r="Z1787" s="203">
        <v>1</v>
      </c>
      <c r="AA1787" s="203">
        <v>5</v>
      </c>
      <c r="AB1787" s="203">
        <v>90</v>
      </c>
      <c r="AC1787" s="203">
        <v>0</v>
      </c>
    </row>
    <row r="1788" spans="17:29" x14ac:dyDescent="0.2">
      <c r="R1788" s="7">
        <v>12773</v>
      </c>
      <c r="S1788" s="7" t="s">
        <v>3439</v>
      </c>
      <c r="V1788" s="7">
        <v>75155000</v>
      </c>
      <c r="W1788" s="7" t="s">
        <v>2454</v>
      </c>
      <c r="X1788" s="203">
        <v>18</v>
      </c>
      <c r="Y1788" s="203">
        <v>65</v>
      </c>
      <c r="Z1788" s="203">
        <v>1</v>
      </c>
      <c r="AA1788" s="203">
        <v>5</v>
      </c>
      <c r="AB1788" s="203">
        <v>90</v>
      </c>
      <c r="AC1788" s="203">
        <v>0</v>
      </c>
    </row>
    <row r="1789" spans="17:29" x14ac:dyDescent="0.2">
      <c r="R1789" s="7">
        <v>12766</v>
      </c>
      <c r="S1789" s="7" t="s">
        <v>3440</v>
      </c>
      <c r="V1789" s="7">
        <v>71800000</v>
      </c>
      <c r="W1789" s="7" t="s">
        <v>2455</v>
      </c>
      <c r="X1789" s="203">
        <v>18</v>
      </c>
      <c r="Y1789" s="203">
        <v>65</v>
      </c>
      <c r="Z1789" s="203">
        <v>1</v>
      </c>
      <c r="AA1789" s="203">
        <v>5</v>
      </c>
      <c r="AB1789" s="203">
        <v>90</v>
      </c>
      <c r="AC1789" s="203">
        <v>0</v>
      </c>
    </row>
    <row r="1790" spans="17:29" x14ac:dyDescent="0.2">
      <c r="Q1790" s="7">
        <v>4313</v>
      </c>
      <c r="R1790" s="7">
        <v>12775</v>
      </c>
      <c r="S1790" s="7" t="s">
        <v>2119</v>
      </c>
      <c r="V1790" s="7">
        <v>77930000</v>
      </c>
      <c r="W1790" s="7" t="s">
        <v>6209</v>
      </c>
      <c r="X1790" s="203">
        <v>18</v>
      </c>
      <c r="Y1790" s="203">
        <v>65</v>
      </c>
      <c r="Z1790" s="203">
        <v>1</v>
      </c>
      <c r="AA1790" s="203">
        <v>5</v>
      </c>
      <c r="AB1790" s="203">
        <v>90</v>
      </c>
      <c r="AC1790" s="203">
        <v>0</v>
      </c>
    </row>
    <row r="1791" spans="17:29" x14ac:dyDescent="0.2">
      <c r="Q1791" s="7">
        <v>6110</v>
      </c>
      <c r="R1791" s="7">
        <v>15618</v>
      </c>
      <c r="S1791" s="7" t="s">
        <v>2120</v>
      </c>
      <c r="V1791" s="7">
        <v>75190000</v>
      </c>
      <c r="W1791" s="7" t="s">
        <v>2456</v>
      </c>
      <c r="X1791" s="203">
        <v>18</v>
      </c>
      <c r="Y1791" s="203">
        <v>65</v>
      </c>
      <c r="Z1791" s="203">
        <v>1</v>
      </c>
      <c r="AA1791" s="203">
        <v>5</v>
      </c>
      <c r="AB1791" s="203">
        <v>90</v>
      </c>
      <c r="AC1791" s="203">
        <v>0</v>
      </c>
    </row>
    <row r="1792" spans="17:29" x14ac:dyDescent="0.2">
      <c r="Q1792" s="7">
        <v>6111</v>
      </c>
      <c r="R1792" s="7">
        <v>12777</v>
      </c>
      <c r="S1792" s="7" t="s">
        <v>2121</v>
      </c>
      <c r="V1792" s="7">
        <v>75340000</v>
      </c>
      <c r="W1792" s="7" t="s">
        <v>4564</v>
      </c>
      <c r="X1792" s="203">
        <v>18</v>
      </c>
      <c r="Y1792" s="203">
        <v>65</v>
      </c>
      <c r="Z1792" s="203">
        <v>1</v>
      </c>
      <c r="AA1792" s="203">
        <v>5</v>
      </c>
      <c r="AB1792" s="203">
        <v>90</v>
      </c>
      <c r="AC1792" s="203">
        <v>0</v>
      </c>
    </row>
    <row r="1793" spans="17:29" x14ac:dyDescent="0.2">
      <c r="Q1793" s="7">
        <v>4138</v>
      </c>
      <c r="R1793" s="7">
        <v>12778</v>
      </c>
      <c r="S1793" s="7" t="s">
        <v>2122</v>
      </c>
      <c r="V1793" s="7">
        <v>75950000</v>
      </c>
      <c r="W1793" s="7" t="s">
        <v>6210</v>
      </c>
      <c r="X1793" s="203">
        <v>18</v>
      </c>
      <c r="Y1793" s="203">
        <v>65</v>
      </c>
      <c r="Z1793" s="203">
        <v>1</v>
      </c>
      <c r="AA1793" s="203">
        <v>5</v>
      </c>
      <c r="AB1793" s="203">
        <v>90</v>
      </c>
      <c r="AC1793" s="203">
        <v>0</v>
      </c>
    </row>
    <row r="1794" spans="17:29" x14ac:dyDescent="0.2">
      <c r="Q1794" s="7">
        <v>388</v>
      </c>
      <c r="R1794" s="7">
        <v>15051</v>
      </c>
      <c r="S1794" s="7" t="s">
        <v>2123</v>
      </c>
      <c r="V1794" s="7">
        <v>82940000</v>
      </c>
      <c r="W1794" s="7" t="s">
        <v>6211</v>
      </c>
      <c r="X1794" s="203">
        <v>18</v>
      </c>
      <c r="Y1794" s="203">
        <v>65</v>
      </c>
      <c r="Z1794" s="203">
        <v>1</v>
      </c>
      <c r="AA1794" s="203">
        <v>5</v>
      </c>
      <c r="AB1794" s="203">
        <v>90</v>
      </c>
      <c r="AC1794" s="203">
        <v>0</v>
      </c>
    </row>
    <row r="1795" spans="17:29" x14ac:dyDescent="0.2">
      <c r="Q1795" s="7">
        <v>5407</v>
      </c>
      <c r="R1795" s="7">
        <v>14625</v>
      </c>
      <c r="S1795" s="7" t="s">
        <v>2124</v>
      </c>
      <c r="V1795" s="7">
        <v>58500006</v>
      </c>
      <c r="W1795" s="7" t="s">
        <v>6212</v>
      </c>
      <c r="X1795" s="203">
        <v>18</v>
      </c>
      <c r="Y1795" s="203">
        <v>65</v>
      </c>
      <c r="Z1795" s="203">
        <v>1</v>
      </c>
      <c r="AA1795" s="203">
        <v>5</v>
      </c>
      <c r="AB1795" s="203">
        <v>90</v>
      </c>
      <c r="AC1795" s="203">
        <v>0</v>
      </c>
    </row>
    <row r="1796" spans="17:29" x14ac:dyDescent="0.2">
      <c r="Q1796" s="7">
        <v>6135</v>
      </c>
      <c r="R1796" s="7">
        <v>12767</v>
      </c>
      <c r="S1796" s="7" t="s">
        <v>2125</v>
      </c>
      <c r="V1796" s="7">
        <v>58500004</v>
      </c>
      <c r="W1796" s="7" t="s">
        <v>6213</v>
      </c>
      <c r="X1796" s="203">
        <v>18</v>
      </c>
      <c r="Y1796" s="203">
        <v>65</v>
      </c>
      <c r="Z1796" s="203">
        <v>1</v>
      </c>
      <c r="AA1796" s="203">
        <v>5</v>
      </c>
      <c r="AB1796" s="203">
        <v>90</v>
      </c>
      <c r="AC1796" s="203">
        <v>0</v>
      </c>
    </row>
    <row r="1797" spans="17:29" x14ac:dyDescent="0.2">
      <c r="Q1797" s="7">
        <v>3374</v>
      </c>
      <c r="R1797" s="7">
        <v>14443</v>
      </c>
      <c r="S1797" s="7" t="s">
        <v>2126</v>
      </c>
      <c r="V1797" s="7">
        <v>58500005</v>
      </c>
      <c r="W1797" s="7" t="s">
        <v>6214</v>
      </c>
      <c r="X1797" s="203">
        <v>18</v>
      </c>
      <c r="Y1797" s="203">
        <v>65</v>
      </c>
      <c r="Z1797" s="203">
        <v>1</v>
      </c>
      <c r="AA1797" s="203">
        <v>5</v>
      </c>
      <c r="AB1797" s="203">
        <v>90</v>
      </c>
      <c r="AC1797" s="203">
        <v>0</v>
      </c>
    </row>
    <row r="1798" spans="17:29" x14ac:dyDescent="0.2">
      <c r="Q1798" s="7">
        <v>6033</v>
      </c>
      <c r="R1798" s="7">
        <v>12790</v>
      </c>
      <c r="S1798" s="7" t="s">
        <v>2127</v>
      </c>
      <c r="V1798" s="7">
        <v>58500002</v>
      </c>
      <c r="W1798" s="7" t="s">
        <v>6215</v>
      </c>
      <c r="X1798" s="203">
        <v>18</v>
      </c>
      <c r="Y1798" s="203">
        <v>65</v>
      </c>
      <c r="Z1798" s="203">
        <v>1</v>
      </c>
      <c r="AA1798" s="203">
        <v>5</v>
      </c>
      <c r="AB1798" s="203">
        <v>90</v>
      </c>
      <c r="AC1798" s="203">
        <v>0</v>
      </c>
    </row>
    <row r="1799" spans="17:29" x14ac:dyDescent="0.2">
      <c r="R1799" s="7">
        <v>12815</v>
      </c>
      <c r="S1799" s="7" t="s">
        <v>3441</v>
      </c>
      <c r="V1799" s="7">
        <v>58500003</v>
      </c>
      <c r="W1799" s="7" t="s">
        <v>6216</v>
      </c>
      <c r="X1799" s="203">
        <v>18</v>
      </c>
      <c r="Y1799" s="203">
        <v>65</v>
      </c>
      <c r="Z1799" s="203">
        <v>1</v>
      </c>
      <c r="AA1799" s="203">
        <v>5</v>
      </c>
      <c r="AB1799" s="203">
        <v>90</v>
      </c>
      <c r="AC1799" s="203">
        <v>0</v>
      </c>
    </row>
    <row r="1800" spans="17:29" x14ac:dyDescent="0.2">
      <c r="Q1800" s="7">
        <v>2890</v>
      </c>
      <c r="R1800" s="7">
        <v>13818</v>
      </c>
      <c r="S1800" s="7" t="s">
        <v>0</v>
      </c>
      <c r="V1800" s="7">
        <v>58500001</v>
      </c>
      <c r="W1800" s="7" t="s">
        <v>6217</v>
      </c>
      <c r="X1800" s="203">
        <v>18</v>
      </c>
      <c r="Y1800" s="203">
        <v>65</v>
      </c>
      <c r="Z1800" s="203">
        <v>1</v>
      </c>
      <c r="AA1800" s="203">
        <v>5</v>
      </c>
      <c r="AB1800" s="203">
        <v>90</v>
      </c>
      <c r="AC1800" s="203">
        <v>0</v>
      </c>
    </row>
    <row r="1801" spans="17:29" x14ac:dyDescent="0.2">
      <c r="R1801" s="7">
        <v>12816</v>
      </c>
      <c r="S1801" s="7" t="s">
        <v>3442</v>
      </c>
      <c r="V1801" s="7">
        <v>73210000</v>
      </c>
      <c r="W1801" s="7" t="s">
        <v>6218</v>
      </c>
      <c r="X1801" s="203">
        <v>18</v>
      </c>
      <c r="Y1801" s="203">
        <v>65</v>
      </c>
      <c r="Z1801" s="203">
        <v>1</v>
      </c>
      <c r="AA1801" s="203">
        <v>5</v>
      </c>
      <c r="AB1801" s="203">
        <v>90</v>
      </c>
      <c r="AC1801" s="203">
        <v>0</v>
      </c>
    </row>
    <row r="1802" spans="17:29" x14ac:dyDescent="0.2">
      <c r="R1802" s="7">
        <v>12817</v>
      </c>
      <c r="S1802" s="7" t="s">
        <v>3443</v>
      </c>
      <c r="V1802" s="7">
        <v>97940000</v>
      </c>
      <c r="W1802" s="7" t="s">
        <v>2457</v>
      </c>
      <c r="X1802" s="203">
        <v>18</v>
      </c>
      <c r="Y1802" s="203">
        <v>65</v>
      </c>
      <c r="Z1802" s="203">
        <v>1</v>
      </c>
      <c r="AA1802" s="203">
        <v>5</v>
      </c>
      <c r="AB1802" s="203">
        <v>90</v>
      </c>
      <c r="AC1802" s="203">
        <v>0</v>
      </c>
    </row>
    <row r="1803" spans="17:29" x14ac:dyDescent="0.2">
      <c r="Q1803" s="7">
        <v>2788</v>
      </c>
      <c r="R1803" s="7">
        <v>13846</v>
      </c>
      <c r="S1803" s="7" t="s">
        <v>2502</v>
      </c>
      <c r="V1803" s="7">
        <v>77910000</v>
      </c>
      <c r="W1803" s="7" t="s">
        <v>6219</v>
      </c>
      <c r="X1803" s="203">
        <v>18</v>
      </c>
      <c r="Y1803" s="203">
        <v>65</v>
      </c>
      <c r="Z1803" s="203">
        <v>1</v>
      </c>
      <c r="AA1803" s="203">
        <v>5</v>
      </c>
      <c r="AB1803" s="203">
        <v>90</v>
      </c>
      <c r="AC1803" s="203">
        <v>0</v>
      </c>
    </row>
    <row r="1804" spans="17:29" x14ac:dyDescent="0.2">
      <c r="Q1804" s="7">
        <v>2829</v>
      </c>
      <c r="R1804" s="7">
        <v>13774</v>
      </c>
      <c r="S1804" s="7" t="s">
        <v>2503</v>
      </c>
      <c r="V1804" s="7">
        <v>55020000</v>
      </c>
      <c r="W1804" s="7" t="s">
        <v>4256</v>
      </c>
      <c r="X1804" s="203">
        <v>18</v>
      </c>
      <c r="Y1804" s="203">
        <v>65</v>
      </c>
      <c r="Z1804" s="203">
        <v>1</v>
      </c>
      <c r="AA1804" s="203">
        <v>5</v>
      </c>
      <c r="AB1804" s="203">
        <v>90</v>
      </c>
      <c r="AC1804" s="203">
        <v>0</v>
      </c>
    </row>
    <row r="1805" spans="17:29" x14ac:dyDescent="0.2">
      <c r="Q1805" s="7">
        <v>740</v>
      </c>
      <c r="R1805" s="7">
        <v>15246</v>
      </c>
      <c r="S1805" s="7" t="s">
        <v>2504</v>
      </c>
      <c r="V1805" s="7">
        <v>75450000</v>
      </c>
      <c r="W1805" s="7" t="s">
        <v>4257</v>
      </c>
      <c r="X1805" s="203">
        <v>18</v>
      </c>
      <c r="Y1805" s="203">
        <v>65</v>
      </c>
      <c r="Z1805" s="203">
        <v>1</v>
      </c>
      <c r="AA1805" s="203">
        <v>5</v>
      </c>
      <c r="AB1805" s="203">
        <v>90</v>
      </c>
      <c r="AC1805" s="203">
        <v>0</v>
      </c>
    </row>
    <row r="1806" spans="17:29" x14ac:dyDescent="0.2">
      <c r="Q1806" s="7">
        <v>5755</v>
      </c>
      <c r="R1806" s="7">
        <v>14621</v>
      </c>
      <c r="S1806" s="7" t="s">
        <v>2505</v>
      </c>
      <c r="V1806" s="7">
        <v>75170000</v>
      </c>
      <c r="W1806" s="7" t="s">
        <v>4258</v>
      </c>
      <c r="X1806" s="203">
        <v>18</v>
      </c>
      <c r="Y1806" s="203">
        <v>65</v>
      </c>
      <c r="Z1806" s="203">
        <v>1</v>
      </c>
      <c r="AA1806" s="203">
        <v>5</v>
      </c>
      <c r="AB1806" s="203">
        <v>90</v>
      </c>
      <c r="AC1806" s="203">
        <v>0</v>
      </c>
    </row>
    <row r="1807" spans="17:29" x14ac:dyDescent="0.2">
      <c r="Q1807" s="7">
        <v>6456</v>
      </c>
      <c r="R1807" s="7">
        <v>16110</v>
      </c>
      <c r="S1807" s="7" t="s">
        <v>2506</v>
      </c>
      <c r="V1807" s="7">
        <v>77050000</v>
      </c>
      <c r="W1807" s="7" t="s">
        <v>1526</v>
      </c>
      <c r="X1807" s="203">
        <v>18</v>
      </c>
      <c r="Y1807" s="203">
        <v>65</v>
      </c>
      <c r="Z1807" s="203">
        <v>1</v>
      </c>
      <c r="AA1807" s="203">
        <v>5</v>
      </c>
      <c r="AB1807" s="203">
        <v>90</v>
      </c>
      <c r="AC1807" s="203">
        <v>0</v>
      </c>
    </row>
    <row r="1808" spans="17:29" x14ac:dyDescent="0.2">
      <c r="R1808" s="7">
        <v>12829</v>
      </c>
      <c r="S1808" s="7" t="s">
        <v>2507</v>
      </c>
      <c r="V1808" s="7">
        <v>75520000</v>
      </c>
      <c r="W1808" s="7" t="s">
        <v>4259</v>
      </c>
      <c r="X1808" s="203">
        <v>18</v>
      </c>
      <c r="Y1808" s="203">
        <v>65</v>
      </c>
      <c r="Z1808" s="203">
        <v>1</v>
      </c>
      <c r="AA1808" s="203">
        <v>5</v>
      </c>
      <c r="AB1808" s="203">
        <v>90</v>
      </c>
      <c r="AC1808" s="203">
        <v>0</v>
      </c>
    </row>
    <row r="1809" spans="17:29" x14ac:dyDescent="0.2">
      <c r="R1809" s="7">
        <v>10489</v>
      </c>
      <c r="S1809" s="7" t="s">
        <v>2508</v>
      </c>
      <c r="V1809" s="7">
        <v>77660000</v>
      </c>
      <c r="W1809" s="7" t="s">
        <v>4260</v>
      </c>
      <c r="X1809" s="203">
        <v>18</v>
      </c>
      <c r="Y1809" s="203">
        <v>65</v>
      </c>
      <c r="Z1809" s="203">
        <v>1</v>
      </c>
      <c r="AA1809" s="203">
        <v>5</v>
      </c>
      <c r="AB1809" s="203">
        <v>90</v>
      </c>
      <c r="AC1809" s="203">
        <v>0</v>
      </c>
    </row>
    <row r="1810" spans="17:29" x14ac:dyDescent="0.2">
      <c r="Q1810" s="7">
        <v>176</v>
      </c>
      <c r="R1810" s="7">
        <v>12821</v>
      </c>
      <c r="S1810" s="7" t="s">
        <v>2509</v>
      </c>
      <c r="V1810" s="7">
        <v>66817000</v>
      </c>
      <c r="W1810" s="7" t="s">
        <v>6220</v>
      </c>
      <c r="X1810" s="203">
        <v>18</v>
      </c>
      <c r="Y1810" s="203">
        <v>65</v>
      </c>
      <c r="Z1810" s="203">
        <v>1</v>
      </c>
      <c r="AA1810" s="203">
        <v>5</v>
      </c>
      <c r="AB1810" s="203">
        <v>90</v>
      </c>
      <c r="AC1810" s="203">
        <v>0</v>
      </c>
    </row>
    <row r="1811" spans="17:29" x14ac:dyDescent="0.2">
      <c r="Q1811" s="7">
        <v>614</v>
      </c>
      <c r="R1811" s="7">
        <v>15179</v>
      </c>
      <c r="S1811" s="7" t="s">
        <v>2510</v>
      </c>
      <c r="V1811" s="7">
        <v>62090002</v>
      </c>
      <c r="W1811" s="7" t="s">
        <v>6221</v>
      </c>
      <c r="X1811" s="203">
        <v>18</v>
      </c>
      <c r="Y1811" s="203">
        <v>65</v>
      </c>
      <c r="Z1811" s="203">
        <v>1</v>
      </c>
      <c r="AA1811" s="203">
        <v>5</v>
      </c>
      <c r="AB1811" s="203">
        <v>90</v>
      </c>
      <c r="AC1811" s="203">
        <v>0</v>
      </c>
    </row>
    <row r="1812" spans="17:29" x14ac:dyDescent="0.2">
      <c r="Q1812" s="7">
        <v>5315</v>
      </c>
      <c r="R1812" s="7">
        <v>12814</v>
      </c>
      <c r="S1812" s="7" t="s">
        <v>2511</v>
      </c>
      <c r="V1812" s="7">
        <v>62090001</v>
      </c>
      <c r="W1812" s="7" t="s">
        <v>6222</v>
      </c>
      <c r="X1812" s="203">
        <v>18</v>
      </c>
      <c r="Y1812" s="203">
        <v>65</v>
      </c>
      <c r="Z1812" s="203">
        <v>1</v>
      </c>
      <c r="AA1812" s="203">
        <v>5</v>
      </c>
      <c r="AB1812" s="203">
        <v>90</v>
      </c>
      <c r="AC1812" s="203">
        <v>0</v>
      </c>
    </row>
    <row r="1813" spans="17:29" x14ac:dyDescent="0.2">
      <c r="R1813" s="7">
        <v>12823</v>
      </c>
      <c r="S1813" s="7" t="s">
        <v>2512</v>
      </c>
      <c r="V1813" s="7">
        <v>62090000</v>
      </c>
      <c r="W1813" s="7" t="s">
        <v>4565</v>
      </c>
      <c r="X1813" s="203">
        <v>18</v>
      </c>
      <c r="Y1813" s="203">
        <v>65</v>
      </c>
      <c r="Z1813" s="203">
        <v>1</v>
      </c>
      <c r="AA1813" s="203">
        <v>5</v>
      </c>
      <c r="AB1813" s="203">
        <v>90</v>
      </c>
      <c r="AC1813" s="203">
        <v>0</v>
      </c>
    </row>
    <row r="1814" spans="17:29" x14ac:dyDescent="0.2">
      <c r="R1814" s="7">
        <v>12824</v>
      </c>
      <c r="S1814" s="7" t="s">
        <v>2513</v>
      </c>
      <c r="V1814" s="7">
        <v>84440000</v>
      </c>
      <c r="W1814" s="7" t="s">
        <v>4261</v>
      </c>
      <c r="X1814" s="203">
        <v>18</v>
      </c>
      <c r="Y1814" s="203">
        <v>65</v>
      </c>
      <c r="Z1814" s="203">
        <v>1</v>
      </c>
      <c r="AA1814" s="203">
        <v>5</v>
      </c>
      <c r="AB1814" s="203">
        <v>90</v>
      </c>
      <c r="AC1814" s="203">
        <v>0</v>
      </c>
    </row>
    <row r="1815" spans="17:29" x14ac:dyDescent="0.2">
      <c r="R1815" s="7">
        <v>12825</v>
      </c>
      <c r="S1815" s="7" t="s">
        <v>3444</v>
      </c>
      <c r="V1815" s="7">
        <v>71400003</v>
      </c>
      <c r="W1815" s="7" t="s">
        <v>6223</v>
      </c>
      <c r="X1815" s="203">
        <v>18</v>
      </c>
      <c r="Y1815" s="203">
        <v>65</v>
      </c>
      <c r="Z1815" s="203">
        <v>1</v>
      </c>
      <c r="AA1815" s="203">
        <v>5</v>
      </c>
      <c r="AB1815" s="203">
        <v>90</v>
      </c>
      <c r="AC1815" s="203">
        <v>0</v>
      </c>
    </row>
    <row r="1816" spans="17:29" x14ac:dyDescent="0.2">
      <c r="R1816" s="7">
        <v>12826</v>
      </c>
      <c r="S1816" s="7" t="s">
        <v>3445</v>
      </c>
      <c r="V1816" s="7">
        <v>71400002</v>
      </c>
      <c r="W1816" s="7" t="s">
        <v>6224</v>
      </c>
      <c r="X1816" s="203">
        <v>18</v>
      </c>
      <c r="Y1816" s="203">
        <v>65</v>
      </c>
      <c r="Z1816" s="203">
        <v>1</v>
      </c>
      <c r="AA1816" s="203">
        <v>5</v>
      </c>
      <c r="AB1816" s="203">
        <v>90</v>
      </c>
      <c r="AC1816" s="203">
        <v>0</v>
      </c>
    </row>
    <row r="1817" spans="17:29" x14ac:dyDescent="0.2">
      <c r="R1817" s="7">
        <v>12827</v>
      </c>
      <c r="S1817" s="7" t="s">
        <v>2308</v>
      </c>
      <c r="V1817" s="7">
        <v>71400001</v>
      </c>
      <c r="W1817" s="7" t="s">
        <v>6225</v>
      </c>
      <c r="X1817" s="203">
        <v>18</v>
      </c>
      <c r="Y1817" s="203">
        <v>65</v>
      </c>
      <c r="Z1817" s="203">
        <v>1</v>
      </c>
      <c r="AA1817" s="203">
        <v>5</v>
      </c>
      <c r="AB1817" s="203">
        <v>90</v>
      </c>
      <c r="AC1817" s="203">
        <v>0</v>
      </c>
    </row>
    <row r="1818" spans="17:29" x14ac:dyDescent="0.2">
      <c r="Q1818" s="7">
        <v>5113</v>
      </c>
      <c r="R1818" s="7">
        <v>12828</v>
      </c>
      <c r="S1818" s="7" t="s">
        <v>2309</v>
      </c>
      <c r="V1818" s="7">
        <v>71400000</v>
      </c>
      <c r="W1818" s="7" t="s">
        <v>4566</v>
      </c>
      <c r="X1818" s="203">
        <v>18</v>
      </c>
      <c r="Y1818" s="203">
        <v>65</v>
      </c>
      <c r="Z1818" s="203">
        <v>1</v>
      </c>
      <c r="AA1818" s="203">
        <v>5</v>
      </c>
      <c r="AB1818" s="203">
        <v>90</v>
      </c>
      <c r="AC1818" s="203">
        <v>0</v>
      </c>
    </row>
    <row r="1819" spans="17:29" x14ac:dyDescent="0.2">
      <c r="R1819" s="7">
        <v>12806</v>
      </c>
      <c r="S1819" s="7" t="s">
        <v>3446</v>
      </c>
      <c r="V1819" s="7">
        <v>75150000</v>
      </c>
      <c r="W1819" s="7" t="s">
        <v>4262</v>
      </c>
      <c r="X1819" s="203">
        <v>18</v>
      </c>
      <c r="Y1819" s="203">
        <v>65</v>
      </c>
      <c r="Z1819" s="203">
        <v>1</v>
      </c>
      <c r="AA1819" s="203">
        <v>5</v>
      </c>
      <c r="AB1819" s="203">
        <v>90</v>
      </c>
      <c r="AC1819" s="203">
        <v>0</v>
      </c>
    </row>
    <row r="1820" spans="17:29" x14ac:dyDescent="0.2">
      <c r="R1820" s="7">
        <v>12804</v>
      </c>
      <c r="S1820" s="7" t="s">
        <v>3447</v>
      </c>
      <c r="V1820" s="7">
        <v>73020000</v>
      </c>
      <c r="W1820" s="7" t="s">
        <v>4263</v>
      </c>
      <c r="X1820" s="203">
        <v>18</v>
      </c>
      <c r="Y1820" s="203">
        <v>65</v>
      </c>
      <c r="Z1820" s="203">
        <v>1</v>
      </c>
      <c r="AA1820" s="203">
        <v>5</v>
      </c>
      <c r="AB1820" s="203">
        <v>90</v>
      </c>
      <c r="AC1820" s="203">
        <v>0</v>
      </c>
    </row>
    <row r="1821" spans="17:29" x14ac:dyDescent="0.2">
      <c r="R1821" s="7">
        <v>12820</v>
      </c>
      <c r="S1821" s="7" t="s">
        <v>2310</v>
      </c>
      <c r="V1821" s="7">
        <v>77920000</v>
      </c>
      <c r="W1821" s="7" t="s">
        <v>6226</v>
      </c>
      <c r="X1821" s="203">
        <v>18</v>
      </c>
      <c r="Y1821" s="203">
        <v>65</v>
      </c>
      <c r="Z1821" s="203">
        <v>1</v>
      </c>
      <c r="AA1821" s="203">
        <v>5</v>
      </c>
      <c r="AB1821" s="203">
        <v>90</v>
      </c>
      <c r="AC1821" s="203">
        <v>0</v>
      </c>
    </row>
    <row r="1822" spans="17:29" x14ac:dyDescent="0.2">
      <c r="R1822" s="7">
        <v>10222</v>
      </c>
      <c r="S1822" s="7" t="s">
        <v>2311</v>
      </c>
      <c r="V1822" s="7">
        <v>84230000</v>
      </c>
      <c r="W1822" s="7" t="s">
        <v>6227</v>
      </c>
      <c r="X1822" s="203">
        <v>18</v>
      </c>
      <c r="Y1822" s="203">
        <v>65</v>
      </c>
      <c r="Z1822" s="203">
        <v>1</v>
      </c>
      <c r="AA1822" s="203">
        <v>5</v>
      </c>
      <c r="AB1822" s="203">
        <v>90</v>
      </c>
      <c r="AC1822" s="203">
        <v>0</v>
      </c>
    </row>
    <row r="1823" spans="17:29" x14ac:dyDescent="0.2">
      <c r="Q1823" s="7">
        <v>2917</v>
      </c>
      <c r="R1823" s="7">
        <v>12800</v>
      </c>
      <c r="S1823" s="7" t="s">
        <v>2312</v>
      </c>
      <c r="V1823" s="7">
        <v>73400000</v>
      </c>
      <c r="W1823" s="7" t="s">
        <v>4264</v>
      </c>
      <c r="X1823" s="203">
        <v>18</v>
      </c>
      <c r="Y1823" s="203">
        <v>65</v>
      </c>
      <c r="Z1823" s="203">
        <v>1</v>
      </c>
      <c r="AA1823" s="203">
        <v>5</v>
      </c>
      <c r="AB1823" s="203">
        <v>90</v>
      </c>
      <c r="AC1823" s="203">
        <v>0</v>
      </c>
    </row>
    <row r="1824" spans="17:29" x14ac:dyDescent="0.2">
      <c r="R1824" s="7">
        <v>11312</v>
      </c>
      <c r="S1824" s="7" t="s">
        <v>3448</v>
      </c>
      <c r="V1824" s="7">
        <v>73920000</v>
      </c>
      <c r="W1824" s="7" t="s">
        <v>6228</v>
      </c>
      <c r="X1824" s="203">
        <v>18</v>
      </c>
      <c r="Y1824" s="203">
        <v>65</v>
      </c>
      <c r="Z1824" s="203">
        <v>1</v>
      </c>
      <c r="AA1824" s="203">
        <v>5</v>
      </c>
      <c r="AB1824" s="203">
        <v>90</v>
      </c>
      <c r="AC1824" s="203">
        <v>0</v>
      </c>
    </row>
    <row r="1825" spans="17:29" x14ac:dyDescent="0.2">
      <c r="Q1825" s="7">
        <v>2526</v>
      </c>
      <c r="R1825" s="7">
        <v>13752</v>
      </c>
      <c r="S1825" s="7" t="s">
        <v>98</v>
      </c>
      <c r="V1825" s="7">
        <v>73921000</v>
      </c>
      <c r="W1825" s="7" t="s">
        <v>6229</v>
      </c>
      <c r="X1825" s="203">
        <v>18</v>
      </c>
      <c r="Y1825" s="203">
        <v>65</v>
      </c>
      <c r="Z1825" s="203">
        <v>1</v>
      </c>
      <c r="AA1825" s="203">
        <v>5</v>
      </c>
      <c r="AB1825" s="203">
        <v>90</v>
      </c>
      <c r="AC1825" s="203">
        <v>0</v>
      </c>
    </row>
    <row r="1826" spans="17:29" x14ac:dyDescent="0.2">
      <c r="R1826" s="7">
        <v>11064</v>
      </c>
      <c r="S1826" s="7" t="s">
        <v>100</v>
      </c>
      <c r="V1826" s="7">
        <v>69330000</v>
      </c>
      <c r="W1826" s="7" t="s">
        <v>6230</v>
      </c>
      <c r="X1826" s="203">
        <v>18</v>
      </c>
      <c r="Y1826" s="203">
        <v>65</v>
      </c>
      <c r="Z1826" s="203">
        <v>1</v>
      </c>
      <c r="AA1826" s="203">
        <v>5</v>
      </c>
      <c r="AB1826" s="203">
        <v>90</v>
      </c>
      <c r="AC1826" s="203">
        <v>0</v>
      </c>
    </row>
    <row r="1827" spans="17:29" x14ac:dyDescent="0.2">
      <c r="Q1827" s="7">
        <v>4741</v>
      </c>
      <c r="R1827" s="7">
        <v>15435</v>
      </c>
      <c r="S1827" s="7" t="s">
        <v>101</v>
      </c>
      <c r="V1827" s="7">
        <v>73200000</v>
      </c>
      <c r="W1827" s="7" t="s">
        <v>3324</v>
      </c>
      <c r="X1827" s="203">
        <v>18</v>
      </c>
      <c r="Y1827" s="203">
        <v>65</v>
      </c>
      <c r="Z1827" s="203">
        <v>1</v>
      </c>
      <c r="AA1827" s="203">
        <v>5</v>
      </c>
      <c r="AB1827" s="203">
        <v>90</v>
      </c>
      <c r="AC1827" s="203">
        <v>0</v>
      </c>
    </row>
    <row r="1828" spans="17:29" x14ac:dyDescent="0.2">
      <c r="Q1828" s="7">
        <v>2551</v>
      </c>
      <c r="R1828" s="7">
        <v>12803</v>
      </c>
      <c r="S1828" s="7" t="s">
        <v>102</v>
      </c>
      <c r="V1828" s="7">
        <v>73790000</v>
      </c>
      <c r="W1828" s="7" t="s">
        <v>4567</v>
      </c>
      <c r="X1828" s="203">
        <v>18</v>
      </c>
      <c r="Y1828" s="203">
        <v>65</v>
      </c>
      <c r="Z1828" s="203">
        <v>1</v>
      </c>
      <c r="AA1828" s="203">
        <v>5</v>
      </c>
      <c r="AB1828" s="203">
        <v>90</v>
      </c>
      <c r="AC1828" s="203">
        <v>0</v>
      </c>
    </row>
    <row r="1829" spans="17:29" x14ac:dyDescent="0.2">
      <c r="Q1829" s="7">
        <v>5638</v>
      </c>
      <c r="R1829" s="7">
        <v>14622</v>
      </c>
      <c r="S1829" s="7" t="s">
        <v>103</v>
      </c>
      <c r="V1829" s="7">
        <v>85060000</v>
      </c>
      <c r="W1829" s="7" t="s">
        <v>3542</v>
      </c>
      <c r="X1829" s="203">
        <v>18</v>
      </c>
      <c r="Y1829" s="203">
        <v>65</v>
      </c>
      <c r="Z1829" s="203">
        <v>1</v>
      </c>
      <c r="AA1829" s="203">
        <v>5</v>
      </c>
      <c r="AB1829" s="203">
        <v>90</v>
      </c>
      <c r="AC1829" s="203">
        <v>0</v>
      </c>
    </row>
    <row r="1830" spans="17:29" x14ac:dyDescent="0.2">
      <c r="Q1830" s="7">
        <v>5429</v>
      </c>
      <c r="R1830" s="7">
        <v>14624</v>
      </c>
      <c r="S1830" s="7" t="s">
        <v>104</v>
      </c>
      <c r="V1830" s="7">
        <v>75160000</v>
      </c>
      <c r="W1830" s="7" t="s">
        <v>2368</v>
      </c>
      <c r="X1830" s="203">
        <v>18</v>
      </c>
      <c r="Y1830" s="203">
        <v>65</v>
      </c>
      <c r="Z1830" s="203">
        <v>1</v>
      </c>
      <c r="AA1830" s="203">
        <v>5</v>
      </c>
      <c r="AB1830" s="203">
        <v>90</v>
      </c>
      <c r="AC1830" s="203">
        <v>0</v>
      </c>
    </row>
    <row r="1831" spans="17:29" x14ac:dyDescent="0.2">
      <c r="R1831" s="7">
        <v>12798</v>
      </c>
      <c r="S1831" s="7" t="s">
        <v>3449</v>
      </c>
      <c r="V1831" s="7">
        <v>77215000</v>
      </c>
      <c r="W1831" s="7" t="s">
        <v>4568</v>
      </c>
      <c r="X1831" s="203">
        <v>18</v>
      </c>
      <c r="Y1831" s="203">
        <v>65</v>
      </c>
      <c r="Z1831" s="203">
        <v>1</v>
      </c>
      <c r="AA1831" s="203">
        <v>5</v>
      </c>
      <c r="AB1831" s="203">
        <v>90</v>
      </c>
      <c r="AC1831" s="203">
        <v>0</v>
      </c>
    </row>
    <row r="1832" spans="17:29" x14ac:dyDescent="0.2">
      <c r="Q1832" s="7">
        <v>5115</v>
      </c>
      <c r="R1832" s="7">
        <v>12807</v>
      </c>
      <c r="S1832" s="7" t="s">
        <v>105</v>
      </c>
      <c r="V1832" s="7">
        <v>77390000</v>
      </c>
      <c r="W1832" s="7" t="s">
        <v>3325</v>
      </c>
      <c r="X1832" s="203">
        <v>18</v>
      </c>
      <c r="Y1832" s="203">
        <v>65</v>
      </c>
      <c r="Z1832" s="203">
        <v>1</v>
      </c>
      <c r="AA1832" s="203">
        <v>5</v>
      </c>
      <c r="AB1832" s="203">
        <v>90</v>
      </c>
      <c r="AC1832" s="203">
        <v>0</v>
      </c>
    </row>
    <row r="1833" spans="17:29" x14ac:dyDescent="0.2">
      <c r="R1833" s="7">
        <v>11302</v>
      </c>
      <c r="S1833" s="7" t="s">
        <v>3450</v>
      </c>
      <c r="V1833" s="7">
        <v>73961000</v>
      </c>
      <c r="W1833" s="7" t="s">
        <v>6231</v>
      </c>
      <c r="X1833" s="203">
        <v>18</v>
      </c>
      <c r="Y1833" s="203">
        <v>65</v>
      </c>
      <c r="Z1833" s="203">
        <v>1</v>
      </c>
      <c r="AA1833" s="203">
        <v>5</v>
      </c>
      <c r="AB1833" s="203">
        <v>90</v>
      </c>
      <c r="AC1833" s="203">
        <v>0</v>
      </c>
    </row>
    <row r="1834" spans="17:29" x14ac:dyDescent="0.2">
      <c r="R1834" s="7">
        <v>13665</v>
      </c>
      <c r="S1834" s="7" t="s">
        <v>3451</v>
      </c>
      <c r="V1834" s="7">
        <v>73960000</v>
      </c>
      <c r="W1834" s="7" t="s">
        <v>2369</v>
      </c>
      <c r="X1834" s="203">
        <v>18</v>
      </c>
      <c r="Y1834" s="203">
        <v>65</v>
      </c>
      <c r="Z1834" s="203">
        <v>1</v>
      </c>
      <c r="AA1834" s="203">
        <v>5</v>
      </c>
      <c r="AB1834" s="203">
        <v>90</v>
      </c>
      <c r="AC1834" s="203">
        <v>0</v>
      </c>
    </row>
    <row r="1835" spans="17:29" x14ac:dyDescent="0.2">
      <c r="Q1835" s="7">
        <v>3821</v>
      </c>
      <c r="R1835" s="7">
        <v>16016</v>
      </c>
      <c r="S1835" s="7" t="s">
        <v>2517</v>
      </c>
      <c r="V1835" s="7">
        <v>73600000</v>
      </c>
      <c r="W1835" s="7" t="s">
        <v>2370</v>
      </c>
      <c r="X1835" s="203">
        <v>18</v>
      </c>
      <c r="Y1835" s="203">
        <v>65</v>
      </c>
      <c r="Z1835" s="203">
        <v>1</v>
      </c>
      <c r="AA1835" s="203">
        <v>5</v>
      </c>
      <c r="AB1835" s="203">
        <v>90</v>
      </c>
      <c r="AC1835" s="203">
        <v>0</v>
      </c>
    </row>
    <row r="1836" spans="17:29" x14ac:dyDescent="0.2">
      <c r="Q1836" s="7">
        <v>2493</v>
      </c>
      <c r="R1836" s="7">
        <v>12808</v>
      </c>
      <c r="S1836" s="7" t="s">
        <v>2518</v>
      </c>
      <c r="V1836" s="7">
        <v>63050000</v>
      </c>
      <c r="W1836" s="7" t="s">
        <v>6232</v>
      </c>
      <c r="X1836" s="203">
        <v>18</v>
      </c>
      <c r="Y1836" s="203">
        <v>65</v>
      </c>
      <c r="Z1836" s="203">
        <v>1</v>
      </c>
      <c r="AA1836" s="203">
        <v>5</v>
      </c>
      <c r="AB1836" s="203">
        <v>90</v>
      </c>
      <c r="AC1836" s="203">
        <v>0</v>
      </c>
    </row>
    <row r="1837" spans="17:29" x14ac:dyDescent="0.2">
      <c r="R1837" s="7">
        <v>12809</v>
      </c>
      <c r="S1837" s="7" t="s">
        <v>3452</v>
      </c>
      <c r="V1837" s="7">
        <v>85580000</v>
      </c>
      <c r="W1837" s="7" t="s">
        <v>6233</v>
      </c>
      <c r="X1837" s="203">
        <v>18</v>
      </c>
      <c r="Y1837" s="203">
        <v>65</v>
      </c>
      <c r="Z1837" s="203">
        <v>1</v>
      </c>
      <c r="AA1837" s="203">
        <v>5</v>
      </c>
      <c r="AB1837" s="203">
        <v>90</v>
      </c>
      <c r="AC1837" s="203">
        <v>0</v>
      </c>
    </row>
    <row r="1838" spans="17:29" x14ac:dyDescent="0.2">
      <c r="Q1838" s="7">
        <v>331</v>
      </c>
      <c r="R1838" s="7">
        <v>15015</v>
      </c>
      <c r="S1838" s="7" t="s">
        <v>2519</v>
      </c>
      <c r="V1838" s="7">
        <v>85540000</v>
      </c>
      <c r="W1838" s="7" t="s">
        <v>6234</v>
      </c>
      <c r="X1838" s="203">
        <v>18</v>
      </c>
      <c r="Y1838" s="203">
        <v>65</v>
      </c>
      <c r="Z1838" s="203">
        <v>1</v>
      </c>
      <c r="AA1838" s="203">
        <v>5</v>
      </c>
      <c r="AB1838" s="203">
        <v>90</v>
      </c>
      <c r="AC1838" s="203">
        <v>0</v>
      </c>
    </row>
    <row r="1839" spans="17:29" x14ac:dyDescent="0.2">
      <c r="Q1839" s="7">
        <v>5674</v>
      </c>
      <c r="R1839" s="7">
        <v>14623</v>
      </c>
      <c r="S1839" s="7" t="s">
        <v>2520</v>
      </c>
      <c r="V1839" s="7">
        <v>84120000</v>
      </c>
      <c r="W1839" s="7" t="s">
        <v>6235</v>
      </c>
      <c r="X1839" s="203">
        <v>18</v>
      </c>
      <c r="Y1839" s="203">
        <v>65</v>
      </c>
      <c r="Z1839" s="203">
        <v>1</v>
      </c>
      <c r="AA1839" s="203">
        <v>5</v>
      </c>
      <c r="AB1839" s="203">
        <v>90</v>
      </c>
      <c r="AC1839" s="203">
        <v>0</v>
      </c>
    </row>
    <row r="1840" spans="17:29" x14ac:dyDescent="0.2">
      <c r="R1840" s="7">
        <v>12812</v>
      </c>
      <c r="S1840" s="7" t="s">
        <v>3453</v>
      </c>
      <c r="V1840" s="7">
        <v>77330000</v>
      </c>
      <c r="W1840" s="7" t="s">
        <v>2371</v>
      </c>
      <c r="X1840" s="203">
        <v>18</v>
      </c>
      <c r="Y1840" s="203">
        <v>65</v>
      </c>
      <c r="Z1840" s="203">
        <v>1</v>
      </c>
      <c r="AA1840" s="203">
        <v>5</v>
      </c>
      <c r="AB1840" s="203">
        <v>90</v>
      </c>
      <c r="AC1840" s="203">
        <v>0</v>
      </c>
    </row>
    <row r="1841" spans="17:29" x14ac:dyDescent="0.2">
      <c r="Q1841" s="7">
        <v>696</v>
      </c>
      <c r="R1841" s="7">
        <v>15215</v>
      </c>
      <c r="S1841" s="7" t="s">
        <v>2521</v>
      </c>
      <c r="V1841" s="7">
        <v>73471002</v>
      </c>
      <c r="W1841" s="7" t="s">
        <v>6236</v>
      </c>
      <c r="X1841" s="203">
        <v>18</v>
      </c>
      <c r="Y1841" s="203">
        <v>65</v>
      </c>
      <c r="Z1841" s="203">
        <v>1</v>
      </c>
      <c r="AA1841" s="203">
        <v>5</v>
      </c>
      <c r="AB1841" s="203">
        <v>90</v>
      </c>
      <c r="AC1841" s="203">
        <v>0</v>
      </c>
    </row>
    <row r="1842" spans="17:29" x14ac:dyDescent="0.2">
      <c r="Q1842" s="7">
        <v>5675</v>
      </c>
      <c r="R1842" s="7">
        <v>16073</v>
      </c>
      <c r="S1842" s="7" t="s">
        <v>2522</v>
      </c>
      <c r="V1842" s="7">
        <v>73471001</v>
      </c>
      <c r="W1842" s="7" t="s">
        <v>6237</v>
      </c>
      <c r="X1842" s="203">
        <v>18</v>
      </c>
      <c r="Y1842" s="203">
        <v>65</v>
      </c>
      <c r="Z1842" s="203">
        <v>1</v>
      </c>
      <c r="AA1842" s="203">
        <v>5</v>
      </c>
      <c r="AB1842" s="203">
        <v>90</v>
      </c>
      <c r="AC1842" s="203">
        <v>0</v>
      </c>
    </row>
    <row r="1843" spans="17:29" x14ac:dyDescent="0.2">
      <c r="R1843" s="7">
        <v>12716</v>
      </c>
      <c r="S1843" s="7" t="s">
        <v>2523</v>
      </c>
      <c r="V1843" s="7">
        <v>81070000</v>
      </c>
      <c r="W1843" s="7" t="s">
        <v>2372</v>
      </c>
      <c r="X1843" s="203">
        <v>18</v>
      </c>
      <c r="Y1843" s="203">
        <v>65</v>
      </c>
      <c r="Z1843" s="203">
        <v>1</v>
      </c>
      <c r="AA1843" s="203">
        <v>5</v>
      </c>
      <c r="AB1843" s="203">
        <v>90</v>
      </c>
      <c r="AC1843" s="203">
        <v>0</v>
      </c>
    </row>
    <row r="1844" spans="17:29" x14ac:dyDescent="0.2">
      <c r="R1844" s="7">
        <v>12780</v>
      </c>
      <c r="S1844" s="7" t="s">
        <v>2524</v>
      </c>
      <c r="V1844" s="7">
        <v>73190000</v>
      </c>
      <c r="W1844" s="7" t="s">
        <v>2373</v>
      </c>
      <c r="X1844" s="203">
        <v>18</v>
      </c>
      <c r="Y1844" s="203">
        <v>65</v>
      </c>
      <c r="Z1844" s="203">
        <v>1</v>
      </c>
      <c r="AA1844" s="203">
        <v>5</v>
      </c>
      <c r="AB1844" s="203">
        <v>90</v>
      </c>
      <c r="AC1844" s="203">
        <v>0</v>
      </c>
    </row>
    <row r="1845" spans="17:29" x14ac:dyDescent="0.2">
      <c r="Q1845" s="7">
        <v>63</v>
      </c>
      <c r="R1845" s="7">
        <v>12720</v>
      </c>
      <c r="S1845" s="7" t="s">
        <v>2526</v>
      </c>
      <c r="V1845" s="7">
        <v>77360000</v>
      </c>
      <c r="W1845" s="7" t="s">
        <v>6238</v>
      </c>
      <c r="X1845" s="203">
        <v>18</v>
      </c>
      <c r="Y1845" s="203">
        <v>65</v>
      </c>
      <c r="Z1845" s="203">
        <v>1</v>
      </c>
      <c r="AA1845" s="203">
        <v>5</v>
      </c>
      <c r="AB1845" s="203">
        <v>90</v>
      </c>
      <c r="AC1845" s="203">
        <v>0</v>
      </c>
    </row>
    <row r="1846" spans="17:29" x14ac:dyDescent="0.2">
      <c r="R1846" s="7">
        <v>12721</v>
      </c>
      <c r="S1846" s="7" t="s">
        <v>3455</v>
      </c>
      <c r="V1846" s="7">
        <v>85230000</v>
      </c>
      <c r="W1846" s="7" t="s">
        <v>2374</v>
      </c>
      <c r="X1846" s="203">
        <v>18</v>
      </c>
      <c r="Y1846" s="203">
        <v>65</v>
      </c>
      <c r="Z1846" s="203">
        <v>1</v>
      </c>
      <c r="AA1846" s="203">
        <v>5</v>
      </c>
      <c r="AB1846" s="203">
        <v>90</v>
      </c>
      <c r="AC1846" s="203">
        <v>0</v>
      </c>
    </row>
    <row r="1847" spans="17:29" x14ac:dyDescent="0.2">
      <c r="Q1847" s="7">
        <v>5192</v>
      </c>
      <c r="R1847" s="7">
        <v>15628</v>
      </c>
      <c r="S1847" s="7" t="s">
        <v>2527</v>
      </c>
      <c r="V1847" s="7">
        <v>85240000</v>
      </c>
      <c r="W1847" s="7" t="s">
        <v>2375</v>
      </c>
      <c r="X1847" s="203">
        <v>18</v>
      </c>
      <c r="Y1847" s="203">
        <v>65</v>
      </c>
      <c r="Z1847" s="203">
        <v>1</v>
      </c>
      <c r="AA1847" s="203">
        <v>5</v>
      </c>
      <c r="AB1847" s="203">
        <v>90</v>
      </c>
      <c r="AC1847" s="203">
        <v>0</v>
      </c>
    </row>
    <row r="1848" spans="17:29" x14ac:dyDescent="0.2">
      <c r="R1848" s="7">
        <v>11050</v>
      </c>
      <c r="S1848" s="7" t="s">
        <v>2528</v>
      </c>
      <c r="V1848" s="7">
        <v>75165000</v>
      </c>
      <c r="W1848" s="7" t="s">
        <v>2376</v>
      </c>
      <c r="X1848" s="203">
        <v>18</v>
      </c>
      <c r="Y1848" s="203">
        <v>65</v>
      </c>
      <c r="Z1848" s="203">
        <v>1</v>
      </c>
      <c r="AA1848" s="203">
        <v>5</v>
      </c>
      <c r="AB1848" s="203">
        <v>90</v>
      </c>
      <c r="AC1848" s="203">
        <v>0</v>
      </c>
    </row>
    <row r="1849" spans="17:29" x14ac:dyDescent="0.2">
      <c r="Q1849" s="7">
        <v>5858</v>
      </c>
      <c r="R1849" s="7">
        <v>14638</v>
      </c>
      <c r="S1849" s="7" t="s">
        <v>2529</v>
      </c>
      <c r="V1849" s="7">
        <v>86407001</v>
      </c>
      <c r="W1849" s="7" t="s">
        <v>6239</v>
      </c>
      <c r="X1849" s="203">
        <v>18</v>
      </c>
      <c r="Y1849" s="203">
        <v>65</v>
      </c>
      <c r="Z1849" s="203">
        <v>1</v>
      </c>
      <c r="AA1849" s="203">
        <v>5</v>
      </c>
      <c r="AB1849" s="203">
        <v>90</v>
      </c>
      <c r="AC1849" s="203">
        <v>0</v>
      </c>
    </row>
    <row r="1850" spans="17:29" x14ac:dyDescent="0.2">
      <c r="Q1850" s="7">
        <v>2025</v>
      </c>
      <c r="R1850" s="7">
        <v>14526</v>
      </c>
      <c r="S1850" s="7" t="s">
        <v>2530</v>
      </c>
      <c r="V1850" s="7">
        <v>83120000</v>
      </c>
      <c r="W1850" s="7" t="s">
        <v>6240</v>
      </c>
      <c r="X1850" s="203">
        <v>18</v>
      </c>
      <c r="Y1850" s="203">
        <v>65</v>
      </c>
      <c r="Z1850" s="203">
        <v>1</v>
      </c>
      <c r="AA1850" s="203">
        <v>5</v>
      </c>
      <c r="AB1850" s="203">
        <v>90</v>
      </c>
      <c r="AC1850" s="203">
        <v>0</v>
      </c>
    </row>
    <row r="1851" spans="17:29" x14ac:dyDescent="0.2">
      <c r="Q1851" s="7">
        <v>5639</v>
      </c>
      <c r="R1851" s="7">
        <v>14636</v>
      </c>
      <c r="S1851" s="7" t="s">
        <v>2531</v>
      </c>
      <c r="V1851" s="7">
        <v>77850000</v>
      </c>
      <c r="W1851" s="7" t="s">
        <v>2377</v>
      </c>
      <c r="X1851" s="203">
        <v>18</v>
      </c>
      <c r="Y1851" s="203">
        <v>65</v>
      </c>
      <c r="Z1851" s="203">
        <v>1</v>
      </c>
      <c r="AA1851" s="203">
        <v>5</v>
      </c>
      <c r="AB1851" s="203">
        <v>90</v>
      </c>
      <c r="AC1851" s="203">
        <v>0</v>
      </c>
    </row>
    <row r="1852" spans="17:29" x14ac:dyDescent="0.2">
      <c r="R1852" s="7">
        <v>10034</v>
      </c>
      <c r="S1852" s="7" t="s">
        <v>2532</v>
      </c>
      <c r="V1852" s="7">
        <v>86150000</v>
      </c>
      <c r="W1852" s="7" t="s">
        <v>4378</v>
      </c>
      <c r="X1852" s="203">
        <v>18</v>
      </c>
      <c r="Y1852" s="203">
        <v>65</v>
      </c>
      <c r="Z1852" s="203">
        <v>1</v>
      </c>
      <c r="AA1852" s="203">
        <v>5</v>
      </c>
      <c r="AB1852" s="203">
        <v>90</v>
      </c>
      <c r="AC1852" s="203">
        <v>0</v>
      </c>
    </row>
    <row r="1853" spans="17:29" x14ac:dyDescent="0.2">
      <c r="Q1853" s="7">
        <v>5010</v>
      </c>
      <c r="R1853" s="7">
        <v>12725</v>
      </c>
      <c r="S1853" s="7" t="s">
        <v>2533</v>
      </c>
      <c r="V1853" s="7">
        <v>77500000</v>
      </c>
      <c r="W1853" s="7" t="s">
        <v>4379</v>
      </c>
      <c r="X1853" s="203">
        <v>18</v>
      </c>
      <c r="Y1853" s="203">
        <v>65</v>
      </c>
      <c r="Z1853" s="203">
        <v>1</v>
      </c>
      <c r="AA1853" s="203">
        <v>5</v>
      </c>
      <c r="AB1853" s="203">
        <v>90</v>
      </c>
      <c r="AC1853" s="203">
        <v>0</v>
      </c>
    </row>
    <row r="1854" spans="17:29" x14ac:dyDescent="0.2">
      <c r="Q1854" s="7">
        <v>3618</v>
      </c>
      <c r="R1854" s="7">
        <v>16058</v>
      </c>
      <c r="S1854" s="7" t="s">
        <v>4438</v>
      </c>
      <c r="V1854" s="7">
        <v>73580001</v>
      </c>
      <c r="W1854" s="7" t="s">
        <v>5535</v>
      </c>
      <c r="X1854" s="203">
        <v>18</v>
      </c>
      <c r="Y1854" s="203">
        <v>65</v>
      </c>
      <c r="Z1854" s="203">
        <v>1</v>
      </c>
      <c r="AA1854" s="203">
        <v>5</v>
      </c>
      <c r="AB1854" s="203">
        <v>90</v>
      </c>
      <c r="AC1854" s="203">
        <v>0</v>
      </c>
    </row>
    <row r="1855" spans="17:29" x14ac:dyDescent="0.2">
      <c r="Q1855" s="7">
        <v>1405</v>
      </c>
      <c r="R1855" s="7">
        <v>12718</v>
      </c>
      <c r="S1855" s="7" t="s">
        <v>2534</v>
      </c>
      <c r="V1855" s="7">
        <v>73580003</v>
      </c>
      <c r="W1855" s="7" t="s">
        <v>6241</v>
      </c>
      <c r="X1855" s="203">
        <v>18</v>
      </c>
      <c r="Y1855" s="203">
        <v>65</v>
      </c>
      <c r="Z1855" s="203">
        <v>1</v>
      </c>
      <c r="AA1855" s="203">
        <v>5</v>
      </c>
      <c r="AB1855" s="203">
        <v>90</v>
      </c>
      <c r="AC1855" s="203">
        <v>0</v>
      </c>
    </row>
    <row r="1856" spans="17:29" x14ac:dyDescent="0.2">
      <c r="Q1856" s="7">
        <v>4104</v>
      </c>
      <c r="R1856" s="7">
        <v>16087</v>
      </c>
      <c r="S1856" s="7" t="s">
        <v>2535</v>
      </c>
      <c r="V1856" s="7">
        <v>73580002</v>
      </c>
      <c r="W1856" s="7" t="s">
        <v>5536</v>
      </c>
      <c r="X1856" s="203">
        <v>18</v>
      </c>
      <c r="Y1856" s="203">
        <v>65</v>
      </c>
      <c r="Z1856" s="203">
        <v>1</v>
      </c>
      <c r="AA1856" s="203">
        <v>5</v>
      </c>
      <c r="AB1856" s="203">
        <v>90</v>
      </c>
      <c r="AC1856" s="203">
        <v>0</v>
      </c>
    </row>
    <row r="1857" spans="17:29" x14ac:dyDescent="0.2">
      <c r="Q1857" s="7">
        <v>2830</v>
      </c>
      <c r="R1857" s="7">
        <v>13775</v>
      </c>
      <c r="S1857" s="7" t="s">
        <v>2536</v>
      </c>
      <c r="V1857" s="7">
        <v>73570000</v>
      </c>
      <c r="W1857" s="7" t="s">
        <v>4569</v>
      </c>
      <c r="X1857" s="203">
        <v>18</v>
      </c>
      <c r="Y1857" s="203">
        <v>65</v>
      </c>
      <c r="Z1857" s="203">
        <v>1</v>
      </c>
      <c r="AA1857" s="203">
        <v>5</v>
      </c>
      <c r="AB1857" s="203">
        <v>90</v>
      </c>
      <c r="AC1857" s="203">
        <v>0</v>
      </c>
    </row>
    <row r="1858" spans="17:29" x14ac:dyDescent="0.2">
      <c r="R1858" s="7">
        <v>12728</v>
      </c>
      <c r="S1858" s="7" t="s">
        <v>2537</v>
      </c>
      <c r="V1858" s="7">
        <v>86740000</v>
      </c>
      <c r="W1858" s="7" t="s">
        <v>4570</v>
      </c>
      <c r="X1858" s="203">
        <v>18</v>
      </c>
      <c r="Y1858" s="203">
        <v>65</v>
      </c>
      <c r="Z1858" s="203">
        <v>1</v>
      </c>
      <c r="AA1858" s="203">
        <v>5</v>
      </c>
      <c r="AB1858" s="203">
        <v>90</v>
      </c>
      <c r="AC1858" s="203">
        <v>0</v>
      </c>
    </row>
    <row r="1859" spans="17:29" x14ac:dyDescent="0.2">
      <c r="R1859" s="7">
        <v>12729</v>
      </c>
      <c r="S1859" s="7" t="s">
        <v>3456</v>
      </c>
      <c r="V1859" s="7">
        <v>77971000</v>
      </c>
      <c r="W1859" s="7" t="s">
        <v>6242</v>
      </c>
      <c r="X1859" s="203">
        <v>18</v>
      </c>
      <c r="Y1859" s="203">
        <v>65</v>
      </c>
      <c r="Z1859" s="203">
        <v>1</v>
      </c>
      <c r="AA1859" s="203">
        <v>5</v>
      </c>
      <c r="AB1859" s="203">
        <v>90</v>
      </c>
      <c r="AC1859" s="203">
        <v>0</v>
      </c>
    </row>
    <row r="1860" spans="17:29" x14ac:dyDescent="0.2">
      <c r="Q1860" s="7">
        <v>5487</v>
      </c>
      <c r="R1860" s="7">
        <v>14547</v>
      </c>
      <c r="S1860" s="7" t="s">
        <v>2539</v>
      </c>
      <c r="V1860" s="7">
        <v>57010000</v>
      </c>
      <c r="W1860" s="7" t="s">
        <v>2378</v>
      </c>
      <c r="X1860" s="203">
        <v>18</v>
      </c>
      <c r="Y1860" s="203">
        <v>65</v>
      </c>
      <c r="Z1860" s="203">
        <v>1</v>
      </c>
      <c r="AA1860" s="203">
        <v>5</v>
      </c>
      <c r="AB1860" s="203">
        <v>90</v>
      </c>
      <c r="AC1860" s="203">
        <v>0</v>
      </c>
    </row>
    <row r="1861" spans="17:29" x14ac:dyDescent="0.2">
      <c r="R1861" s="7">
        <v>12731</v>
      </c>
      <c r="S1861" s="7" t="s">
        <v>3457</v>
      </c>
      <c r="V1861" s="7">
        <v>84340000</v>
      </c>
      <c r="W1861" s="7" t="s">
        <v>6243</v>
      </c>
      <c r="X1861" s="203">
        <v>18</v>
      </c>
      <c r="Y1861" s="203">
        <v>65</v>
      </c>
      <c r="Z1861" s="203">
        <v>1</v>
      </c>
      <c r="AA1861" s="203">
        <v>5</v>
      </c>
      <c r="AB1861" s="203">
        <v>90</v>
      </c>
      <c r="AC1861" s="203">
        <v>0</v>
      </c>
    </row>
    <row r="1862" spans="17:29" x14ac:dyDescent="0.2">
      <c r="R1862" s="7">
        <v>16550</v>
      </c>
      <c r="S1862" s="7" t="s">
        <v>4830</v>
      </c>
      <c r="V1862" s="7">
        <v>71420002</v>
      </c>
      <c r="W1862" s="7" t="s">
        <v>6244</v>
      </c>
      <c r="X1862" s="203">
        <v>18</v>
      </c>
      <c r="Y1862" s="203">
        <v>65</v>
      </c>
      <c r="Z1862" s="203">
        <v>1</v>
      </c>
      <c r="AA1862" s="203">
        <v>5</v>
      </c>
      <c r="AB1862" s="203">
        <v>90</v>
      </c>
      <c r="AC1862" s="203">
        <v>0</v>
      </c>
    </row>
    <row r="1863" spans="17:29" x14ac:dyDescent="0.2">
      <c r="Q1863" s="7">
        <v>5640</v>
      </c>
      <c r="R1863" s="7">
        <v>14637</v>
      </c>
      <c r="S1863" s="7" t="s">
        <v>2541</v>
      </c>
      <c r="V1863" s="7">
        <v>71420004</v>
      </c>
      <c r="W1863" s="7" t="s">
        <v>6245</v>
      </c>
      <c r="X1863" s="203">
        <v>18</v>
      </c>
      <c r="Y1863" s="203">
        <v>65</v>
      </c>
      <c r="Z1863" s="203">
        <v>1</v>
      </c>
      <c r="AA1863" s="203">
        <v>5</v>
      </c>
      <c r="AB1863" s="203">
        <v>90</v>
      </c>
      <c r="AC1863" s="203">
        <v>0</v>
      </c>
    </row>
    <row r="1864" spans="17:29" x14ac:dyDescent="0.2">
      <c r="R1864" s="7">
        <v>12710</v>
      </c>
      <c r="S1864" s="7" t="s">
        <v>3458</v>
      </c>
      <c r="V1864" s="7">
        <v>71420005</v>
      </c>
      <c r="W1864" s="7" t="s">
        <v>6246</v>
      </c>
      <c r="X1864" s="203">
        <v>18</v>
      </c>
      <c r="Y1864" s="203">
        <v>65</v>
      </c>
      <c r="Z1864" s="203">
        <v>1</v>
      </c>
      <c r="AA1864" s="203">
        <v>5</v>
      </c>
      <c r="AB1864" s="203">
        <v>90</v>
      </c>
      <c r="AC1864" s="203">
        <v>0</v>
      </c>
    </row>
    <row r="1865" spans="17:29" x14ac:dyDescent="0.2">
      <c r="Q1865" s="7">
        <v>2527</v>
      </c>
      <c r="R1865" s="7">
        <v>13736</v>
      </c>
      <c r="S1865" s="7" t="s">
        <v>2542</v>
      </c>
      <c r="V1865" s="7">
        <v>71420001</v>
      </c>
      <c r="W1865" s="7" t="s">
        <v>6247</v>
      </c>
      <c r="X1865" s="203">
        <v>18</v>
      </c>
      <c r="Y1865" s="203">
        <v>65</v>
      </c>
      <c r="Z1865" s="203">
        <v>1</v>
      </c>
      <c r="AA1865" s="203">
        <v>5</v>
      </c>
      <c r="AB1865" s="203">
        <v>90</v>
      </c>
      <c r="AC1865" s="203">
        <v>0</v>
      </c>
    </row>
    <row r="1866" spans="17:29" x14ac:dyDescent="0.2">
      <c r="Q1866" s="7">
        <v>1135</v>
      </c>
      <c r="R1866" s="7">
        <v>15577</v>
      </c>
      <c r="S1866" s="7" t="s">
        <v>423</v>
      </c>
      <c r="V1866" s="7">
        <v>71420003</v>
      </c>
      <c r="W1866" s="7" t="s">
        <v>6248</v>
      </c>
      <c r="X1866" s="203">
        <v>18</v>
      </c>
      <c r="Y1866" s="203">
        <v>65</v>
      </c>
      <c r="Z1866" s="203">
        <v>1</v>
      </c>
      <c r="AA1866" s="203">
        <v>5</v>
      </c>
      <c r="AB1866" s="203">
        <v>90</v>
      </c>
      <c r="AC1866" s="203">
        <v>0</v>
      </c>
    </row>
    <row r="1867" spans="17:29" x14ac:dyDescent="0.2">
      <c r="Q1867" s="7">
        <v>5606</v>
      </c>
      <c r="R1867" s="7">
        <v>14640</v>
      </c>
      <c r="S1867" s="7" t="s">
        <v>4099</v>
      </c>
      <c r="V1867" s="7">
        <v>71420000</v>
      </c>
      <c r="W1867" s="7" t="s">
        <v>4612</v>
      </c>
      <c r="X1867" s="203">
        <v>18</v>
      </c>
      <c r="Y1867" s="203">
        <v>65</v>
      </c>
      <c r="Z1867" s="203">
        <v>1</v>
      </c>
      <c r="AA1867" s="203">
        <v>5</v>
      </c>
      <c r="AB1867" s="203">
        <v>90</v>
      </c>
      <c r="AC1867" s="203">
        <v>0</v>
      </c>
    </row>
    <row r="1868" spans="17:29" x14ac:dyDescent="0.2">
      <c r="Q1868" s="7">
        <v>3033</v>
      </c>
      <c r="R1868" s="7">
        <v>12705</v>
      </c>
      <c r="S1868" s="7" t="s">
        <v>427</v>
      </c>
      <c r="V1868" s="7">
        <v>75300000</v>
      </c>
      <c r="W1868" s="7" t="s">
        <v>2379</v>
      </c>
      <c r="X1868" s="203">
        <v>18</v>
      </c>
      <c r="Y1868" s="203">
        <v>65</v>
      </c>
      <c r="Z1868" s="203">
        <v>1</v>
      </c>
      <c r="AA1868" s="203">
        <v>5</v>
      </c>
      <c r="AB1868" s="203">
        <v>90</v>
      </c>
      <c r="AC1868" s="203">
        <v>0</v>
      </c>
    </row>
    <row r="1869" spans="17:29" x14ac:dyDescent="0.2">
      <c r="R1869" s="7">
        <v>10048</v>
      </c>
      <c r="S1869" s="7" t="s">
        <v>428</v>
      </c>
      <c r="V1869" s="7">
        <v>61350000</v>
      </c>
      <c r="W1869" s="7" t="s">
        <v>6249</v>
      </c>
      <c r="X1869" s="203">
        <v>18</v>
      </c>
      <c r="Y1869" s="203">
        <v>65</v>
      </c>
      <c r="Z1869" s="203">
        <v>1</v>
      </c>
      <c r="AA1869" s="203">
        <v>5</v>
      </c>
      <c r="AB1869" s="203">
        <v>90</v>
      </c>
      <c r="AC1869" s="203">
        <v>0</v>
      </c>
    </row>
    <row r="1870" spans="17:29" x14ac:dyDescent="0.2">
      <c r="R1870" s="7">
        <v>16508</v>
      </c>
      <c r="S1870" s="7" t="s">
        <v>4831</v>
      </c>
      <c r="V1870" s="7">
        <v>84560000</v>
      </c>
      <c r="W1870" s="7" t="s">
        <v>4571</v>
      </c>
      <c r="X1870" s="203">
        <v>18</v>
      </c>
      <c r="Y1870" s="203">
        <v>65</v>
      </c>
      <c r="Z1870" s="203">
        <v>1</v>
      </c>
      <c r="AA1870" s="203">
        <v>5</v>
      </c>
      <c r="AB1870" s="203">
        <v>90</v>
      </c>
      <c r="AC1870" s="203">
        <v>0</v>
      </c>
    </row>
    <row r="1871" spans="17:29" x14ac:dyDescent="0.2">
      <c r="Q1871" s="7">
        <v>3891</v>
      </c>
      <c r="R1871" s="7">
        <v>16071</v>
      </c>
      <c r="S1871" s="7" t="s">
        <v>429</v>
      </c>
      <c r="V1871" s="7">
        <v>71940000</v>
      </c>
      <c r="W1871" s="7" t="s">
        <v>2380</v>
      </c>
      <c r="X1871" s="203">
        <v>18</v>
      </c>
      <c r="Y1871" s="203">
        <v>65</v>
      </c>
      <c r="Z1871" s="203">
        <v>1</v>
      </c>
      <c r="AA1871" s="203">
        <v>5</v>
      </c>
      <c r="AB1871" s="203">
        <v>90</v>
      </c>
      <c r="AC1871" s="203">
        <v>0</v>
      </c>
    </row>
    <row r="1872" spans="17:29" x14ac:dyDescent="0.2">
      <c r="Q1872" s="7">
        <v>1061</v>
      </c>
      <c r="R1872" s="7">
        <v>15600</v>
      </c>
      <c r="S1872" s="7" t="s">
        <v>430</v>
      </c>
      <c r="V1872" s="7">
        <v>71390000</v>
      </c>
      <c r="W1872" s="7" t="s">
        <v>2381</v>
      </c>
      <c r="X1872" s="203">
        <v>18</v>
      </c>
      <c r="Y1872" s="203">
        <v>65</v>
      </c>
      <c r="Z1872" s="203">
        <v>1</v>
      </c>
      <c r="AA1872" s="203">
        <v>5</v>
      </c>
      <c r="AB1872" s="203">
        <v>90</v>
      </c>
      <c r="AC1872" s="203">
        <v>0</v>
      </c>
    </row>
    <row r="1873" spans="17:29" x14ac:dyDescent="0.2">
      <c r="Q1873" s="7">
        <v>306</v>
      </c>
      <c r="R1873" s="7">
        <v>15474</v>
      </c>
      <c r="S1873" s="7" t="s">
        <v>431</v>
      </c>
      <c r="V1873" s="7">
        <v>86390000</v>
      </c>
      <c r="W1873" s="7" t="s">
        <v>4380</v>
      </c>
      <c r="X1873" s="203">
        <v>18</v>
      </c>
      <c r="Y1873" s="203">
        <v>65</v>
      </c>
      <c r="Z1873" s="203">
        <v>1</v>
      </c>
      <c r="AA1873" s="203">
        <v>5</v>
      </c>
      <c r="AB1873" s="203">
        <v>90</v>
      </c>
      <c r="AC1873" s="203">
        <v>0</v>
      </c>
    </row>
    <row r="1874" spans="17:29" x14ac:dyDescent="0.2">
      <c r="Q1874" s="7">
        <v>415</v>
      </c>
      <c r="R1874" s="7">
        <v>15072</v>
      </c>
      <c r="S1874" s="7" t="s">
        <v>432</v>
      </c>
      <c r="V1874" s="7">
        <v>79200000</v>
      </c>
      <c r="W1874" s="7" t="s">
        <v>4572</v>
      </c>
      <c r="X1874" s="203">
        <v>18</v>
      </c>
      <c r="Y1874" s="203">
        <v>65</v>
      </c>
      <c r="Z1874" s="203">
        <v>1</v>
      </c>
      <c r="AA1874" s="203">
        <v>5</v>
      </c>
      <c r="AB1874" s="203">
        <v>90</v>
      </c>
      <c r="AC1874" s="203">
        <v>0</v>
      </c>
    </row>
    <row r="1875" spans="17:29" x14ac:dyDescent="0.2">
      <c r="R1875" s="7">
        <v>11155</v>
      </c>
      <c r="S1875" s="7" t="s">
        <v>1623</v>
      </c>
      <c r="V1875" s="7">
        <v>70130000</v>
      </c>
      <c r="W1875" s="7" t="s">
        <v>2382</v>
      </c>
      <c r="X1875" s="203">
        <v>18</v>
      </c>
      <c r="Y1875" s="203">
        <v>65</v>
      </c>
      <c r="Z1875" s="203">
        <v>1</v>
      </c>
      <c r="AA1875" s="203">
        <v>5</v>
      </c>
      <c r="AB1875" s="203">
        <v>90</v>
      </c>
      <c r="AC1875" s="203">
        <v>0</v>
      </c>
    </row>
    <row r="1876" spans="17:29" x14ac:dyDescent="0.2">
      <c r="Q1876" s="7">
        <v>2852</v>
      </c>
      <c r="R1876" s="7">
        <v>13791</v>
      </c>
      <c r="S1876" s="7" t="s">
        <v>232</v>
      </c>
      <c r="V1876" s="7">
        <v>73060000</v>
      </c>
      <c r="W1876" s="7" t="s">
        <v>2383</v>
      </c>
      <c r="X1876" s="203">
        <v>18</v>
      </c>
      <c r="Y1876" s="203">
        <v>65</v>
      </c>
      <c r="Z1876" s="203">
        <v>1</v>
      </c>
      <c r="AA1876" s="203">
        <v>5</v>
      </c>
      <c r="AB1876" s="203">
        <v>90</v>
      </c>
      <c r="AC1876" s="203">
        <v>0</v>
      </c>
    </row>
    <row r="1877" spans="17:29" x14ac:dyDescent="0.2">
      <c r="R1877" s="7">
        <v>12591</v>
      </c>
      <c r="S1877" s="7" t="s">
        <v>259</v>
      </c>
      <c r="V1877" s="7">
        <v>69480000</v>
      </c>
      <c r="W1877" s="7" t="s">
        <v>2384</v>
      </c>
      <c r="X1877" s="203">
        <v>18</v>
      </c>
      <c r="Y1877" s="203">
        <v>65</v>
      </c>
      <c r="Z1877" s="203">
        <v>1</v>
      </c>
      <c r="AA1877" s="203">
        <v>5</v>
      </c>
      <c r="AB1877" s="203">
        <v>90</v>
      </c>
      <c r="AC1877" s="203">
        <v>0</v>
      </c>
    </row>
    <row r="1878" spans="17:29" x14ac:dyDescent="0.2">
      <c r="Q1878" s="7">
        <v>2903</v>
      </c>
      <c r="R1878" s="7">
        <v>12801</v>
      </c>
      <c r="S1878" s="7" t="s">
        <v>99</v>
      </c>
      <c r="V1878" s="7">
        <v>75495000</v>
      </c>
      <c r="W1878" s="7" t="s">
        <v>4613</v>
      </c>
      <c r="X1878" s="203">
        <v>18</v>
      </c>
      <c r="Y1878" s="203">
        <v>65</v>
      </c>
      <c r="Z1878" s="203">
        <v>1</v>
      </c>
      <c r="AA1878" s="203">
        <v>5</v>
      </c>
      <c r="AB1878" s="203">
        <v>90</v>
      </c>
      <c r="AC1878" s="203">
        <v>0</v>
      </c>
    </row>
    <row r="1879" spans="17:29" x14ac:dyDescent="0.2">
      <c r="R1879" s="7">
        <v>11323</v>
      </c>
      <c r="S1879" s="7" t="s">
        <v>3454</v>
      </c>
      <c r="V1879" s="7">
        <v>64550000</v>
      </c>
      <c r="W1879" s="7" t="s">
        <v>2385</v>
      </c>
      <c r="X1879" s="203">
        <v>18</v>
      </c>
      <c r="Y1879" s="203">
        <v>65</v>
      </c>
      <c r="Z1879" s="203">
        <v>1</v>
      </c>
      <c r="AA1879" s="203">
        <v>5</v>
      </c>
      <c r="AB1879" s="203">
        <v>90</v>
      </c>
      <c r="AC1879" s="203">
        <v>0</v>
      </c>
    </row>
    <row r="1880" spans="17:29" x14ac:dyDescent="0.2">
      <c r="R1880" s="7">
        <v>10805</v>
      </c>
      <c r="S1880" s="7" t="s">
        <v>2525</v>
      </c>
      <c r="V1880" s="7">
        <v>71210000</v>
      </c>
      <c r="W1880" s="7" t="s">
        <v>6250</v>
      </c>
      <c r="X1880" s="203">
        <v>18</v>
      </c>
      <c r="Y1880" s="203">
        <v>65</v>
      </c>
      <c r="Z1880" s="203">
        <v>1</v>
      </c>
      <c r="AA1880" s="203">
        <v>5</v>
      </c>
      <c r="AB1880" s="203">
        <v>90</v>
      </c>
      <c r="AC1880" s="203">
        <v>0</v>
      </c>
    </row>
    <row r="1881" spans="17:29" x14ac:dyDescent="0.2">
      <c r="R1881" s="7">
        <v>16243</v>
      </c>
      <c r="S1881" s="7" t="s">
        <v>4832</v>
      </c>
      <c r="V1881" s="7">
        <v>71510000</v>
      </c>
      <c r="W1881" s="7" t="s">
        <v>4573</v>
      </c>
      <c r="X1881" s="203">
        <v>18</v>
      </c>
      <c r="Y1881" s="203">
        <v>65</v>
      </c>
      <c r="Z1881" s="203">
        <v>1</v>
      </c>
      <c r="AA1881" s="203">
        <v>5</v>
      </c>
      <c r="AB1881" s="203">
        <v>90</v>
      </c>
      <c r="AC1881" s="203">
        <v>0</v>
      </c>
    </row>
    <row r="1882" spans="17:29" x14ac:dyDescent="0.2">
      <c r="Q1882" s="7">
        <v>497</v>
      </c>
      <c r="R1882" s="7">
        <v>15106</v>
      </c>
      <c r="S1882" s="7" t="s">
        <v>2538</v>
      </c>
      <c r="V1882" s="7">
        <v>71510002</v>
      </c>
      <c r="W1882" s="7" t="s">
        <v>6251</v>
      </c>
      <c r="X1882" s="203">
        <v>18</v>
      </c>
      <c r="Y1882" s="203">
        <v>65</v>
      </c>
      <c r="Z1882" s="203">
        <v>1</v>
      </c>
      <c r="AA1882" s="203">
        <v>5</v>
      </c>
      <c r="AB1882" s="203">
        <v>90</v>
      </c>
      <c r="AC1882" s="203">
        <v>0</v>
      </c>
    </row>
    <row r="1883" spans="17:29" x14ac:dyDescent="0.2">
      <c r="R1883" s="7">
        <v>12730</v>
      </c>
      <c r="S1883" s="7" t="s">
        <v>2540</v>
      </c>
      <c r="V1883" s="7">
        <v>71510001</v>
      </c>
      <c r="W1883" s="7" t="s">
        <v>6252</v>
      </c>
      <c r="X1883" s="203">
        <v>18</v>
      </c>
      <c r="Y1883" s="203">
        <v>65</v>
      </c>
      <c r="Z1883" s="203">
        <v>1</v>
      </c>
      <c r="AA1883" s="203">
        <v>5</v>
      </c>
      <c r="AB1883" s="203">
        <v>90</v>
      </c>
      <c r="AC1883" s="203">
        <v>0</v>
      </c>
    </row>
    <row r="1884" spans="17:29" x14ac:dyDescent="0.2">
      <c r="Q1884" s="7">
        <v>2464</v>
      </c>
      <c r="R1884" s="7">
        <v>15602</v>
      </c>
      <c r="S1884" s="7" t="s">
        <v>4439</v>
      </c>
      <c r="V1884" s="7">
        <v>84275000</v>
      </c>
      <c r="W1884" s="7" t="s">
        <v>6253</v>
      </c>
      <c r="X1884" s="203">
        <v>18</v>
      </c>
      <c r="Y1884" s="203">
        <v>65</v>
      </c>
      <c r="Z1884" s="203">
        <v>1</v>
      </c>
      <c r="AA1884" s="203">
        <v>5</v>
      </c>
      <c r="AB1884" s="203">
        <v>90</v>
      </c>
      <c r="AC1884" s="203">
        <v>0</v>
      </c>
    </row>
    <row r="1885" spans="17:29" x14ac:dyDescent="0.2">
      <c r="R1885" s="7">
        <v>11244</v>
      </c>
      <c r="S1885" s="7" t="s">
        <v>3459</v>
      </c>
      <c r="V1885" s="7">
        <v>74001000</v>
      </c>
      <c r="W1885" s="7" t="s">
        <v>6254</v>
      </c>
      <c r="X1885" s="203">
        <v>18</v>
      </c>
      <c r="Y1885" s="203">
        <v>65</v>
      </c>
      <c r="Z1885" s="203">
        <v>1</v>
      </c>
      <c r="AA1885" s="203">
        <v>5</v>
      </c>
      <c r="AB1885" s="203">
        <v>90</v>
      </c>
      <c r="AC1885" s="203">
        <v>0</v>
      </c>
    </row>
    <row r="1886" spans="17:29" x14ac:dyDescent="0.2">
      <c r="Q1886" s="7">
        <v>2455</v>
      </c>
      <c r="R1886" s="7">
        <v>13187</v>
      </c>
      <c r="S1886" s="7" t="s">
        <v>421</v>
      </c>
      <c r="V1886" s="7">
        <v>75600000</v>
      </c>
      <c r="W1886" s="7" t="s">
        <v>2386</v>
      </c>
      <c r="X1886" s="203">
        <v>18</v>
      </c>
      <c r="Y1886" s="203">
        <v>65</v>
      </c>
      <c r="Z1886" s="203">
        <v>1</v>
      </c>
      <c r="AA1886" s="203">
        <v>5</v>
      </c>
      <c r="AB1886" s="203">
        <v>90</v>
      </c>
      <c r="AC1886" s="203">
        <v>0</v>
      </c>
    </row>
    <row r="1887" spans="17:29" x14ac:dyDescent="0.2">
      <c r="R1887" s="7">
        <v>12708</v>
      </c>
      <c r="S1887" s="7" t="s">
        <v>3460</v>
      </c>
      <c r="V1887" s="7">
        <v>84970003</v>
      </c>
      <c r="W1887" s="7" t="s">
        <v>6255</v>
      </c>
      <c r="X1887" s="203">
        <v>18</v>
      </c>
      <c r="Y1887" s="203">
        <v>65</v>
      </c>
      <c r="Z1887" s="203">
        <v>1</v>
      </c>
      <c r="AA1887" s="203">
        <v>5</v>
      </c>
      <c r="AB1887" s="203">
        <v>90</v>
      </c>
      <c r="AC1887" s="203">
        <v>0</v>
      </c>
    </row>
    <row r="1888" spans="17:29" x14ac:dyDescent="0.2">
      <c r="Q1888" s="7">
        <v>2456</v>
      </c>
      <c r="R1888" s="7">
        <v>14067</v>
      </c>
      <c r="S1888" s="7" t="s">
        <v>422</v>
      </c>
      <c r="V1888" s="7">
        <v>84970002</v>
      </c>
      <c r="W1888" s="7" t="s">
        <v>6256</v>
      </c>
      <c r="X1888" s="203">
        <v>18</v>
      </c>
      <c r="Y1888" s="203">
        <v>65</v>
      </c>
      <c r="Z1888" s="203">
        <v>1</v>
      </c>
      <c r="AA1888" s="203">
        <v>5</v>
      </c>
      <c r="AB1888" s="203">
        <v>90</v>
      </c>
      <c r="AC1888" s="203">
        <v>0</v>
      </c>
    </row>
    <row r="1889" spans="17:29" x14ac:dyDescent="0.2">
      <c r="Q1889" s="7">
        <v>3393</v>
      </c>
      <c r="R1889" s="7">
        <v>14449</v>
      </c>
      <c r="S1889" s="7" t="s">
        <v>424</v>
      </c>
      <c r="V1889" s="7">
        <v>84970001</v>
      </c>
      <c r="W1889" s="7" t="s">
        <v>6257</v>
      </c>
      <c r="X1889" s="203">
        <v>18</v>
      </c>
      <c r="Y1889" s="203">
        <v>65</v>
      </c>
      <c r="Z1889" s="203">
        <v>1</v>
      </c>
      <c r="AA1889" s="203">
        <v>5</v>
      </c>
      <c r="AB1889" s="203">
        <v>90</v>
      </c>
      <c r="AC1889" s="203">
        <v>0</v>
      </c>
    </row>
    <row r="1890" spans="17:29" x14ac:dyDescent="0.2">
      <c r="Q1890" s="7">
        <v>586</v>
      </c>
      <c r="R1890" s="7">
        <v>15158</v>
      </c>
      <c r="S1890" s="7" t="s">
        <v>425</v>
      </c>
      <c r="V1890" s="7">
        <v>84970000</v>
      </c>
      <c r="W1890" s="7" t="s">
        <v>4574</v>
      </c>
      <c r="X1890" s="203">
        <v>18</v>
      </c>
      <c r="Y1890" s="203">
        <v>65</v>
      </c>
      <c r="Z1890" s="203">
        <v>1</v>
      </c>
      <c r="AA1890" s="203">
        <v>5</v>
      </c>
      <c r="AB1890" s="203">
        <v>90</v>
      </c>
      <c r="AC1890" s="203">
        <v>0</v>
      </c>
    </row>
    <row r="1891" spans="17:29" x14ac:dyDescent="0.2">
      <c r="Q1891" s="7">
        <v>955</v>
      </c>
      <c r="R1891" s="7">
        <v>15350</v>
      </c>
      <c r="S1891" s="7" t="s">
        <v>426</v>
      </c>
      <c r="V1891" s="7">
        <v>75650000</v>
      </c>
      <c r="W1891" s="7" t="s">
        <v>2387</v>
      </c>
      <c r="X1891" s="203">
        <v>18</v>
      </c>
      <c r="Y1891" s="203">
        <v>65</v>
      </c>
      <c r="Z1891" s="203">
        <v>1</v>
      </c>
      <c r="AA1891" s="203">
        <v>5</v>
      </c>
      <c r="AB1891" s="203">
        <v>90</v>
      </c>
      <c r="AC1891" s="203">
        <v>0</v>
      </c>
    </row>
    <row r="1892" spans="17:29" x14ac:dyDescent="0.2">
      <c r="R1892" s="7">
        <v>11216</v>
      </c>
      <c r="S1892" s="7" t="s">
        <v>3461</v>
      </c>
      <c r="V1892" s="7">
        <v>82030000</v>
      </c>
      <c r="W1892" s="7" t="s">
        <v>4614</v>
      </c>
      <c r="X1892" s="203">
        <v>18</v>
      </c>
      <c r="Y1892" s="203">
        <v>65</v>
      </c>
      <c r="Z1892" s="203">
        <v>1</v>
      </c>
      <c r="AA1892" s="203">
        <v>5</v>
      </c>
      <c r="AB1892" s="203">
        <v>90</v>
      </c>
      <c r="AC1892" s="203">
        <v>0</v>
      </c>
    </row>
    <row r="1893" spans="17:29" x14ac:dyDescent="0.2">
      <c r="Q1893" s="7">
        <v>332</v>
      </c>
      <c r="R1893" s="7">
        <v>15475</v>
      </c>
      <c r="S1893" s="7" t="s">
        <v>433</v>
      </c>
      <c r="V1893" s="7">
        <v>86140000</v>
      </c>
      <c r="W1893" s="7" t="s">
        <v>4381</v>
      </c>
      <c r="X1893" s="203">
        <v>18</v>
      </c>
      <c r="Y1893" s="203">
        <v>65</v>
      </c>
      <c r="Z1893" s="203">
        <v>1</v>
      </c>
      <c r="AA1893" s="203">
        <v>5</v>
      </c>
      <c r="AB1893" s="203">
        <v>90</v>
      </c>
      <c r="AC1893" s="203">
        <v>0</v>
      </c>
    </row>
    <row r="1894" spans="17:29" x14ac:dyDescent="0.2">
      <c r="R1894" s="7">
        <v>16407</v>
      </c>
      <c r="S1894" s="7" t="s">
        <v>4833</v>
      </c>
      <c r="V1894" s="7">
        <v>85370000</v>
      </c>
      <c r="W1894" s="7" t="s">
        <v>4382</v>
      </c>
      <c r="X1894" s="203">
        <v>18</v>
      </c>
      <c r="Y1894" s="203">
        <v>65</v>
      </c>
      <c r="Z1894" s="203">
        <v>1</v>
      </c>
      <c r="AA1894" s="203">
        <v>5</v>
      </c>
      <c r="AB1894" s="203">
        <v>90</v>
      </c>
      <c r="AC1894" s="203">
        <v>0</v>
      </c>
    </row>
    <row r="1895" spans="17:29" x14ac:dyDescent="0.2">
      <c r="Q1895" s="7">
        <v>3783</v>
      </c>
      <c r="R1895" s="7">
        <v>16003</v>
      </c>
      <c r="S1895" s="7" t="s">
        <v>434</v>
      </c>
      <c r="V1895" s="7">
        <v>82120000</v>
      </c>
      <c r="W1895" s="7" t="s">
        <v>6258</v>
      </c>
      <c r="X1895" s="203">
        <v>18</v>
      </c>
      <c r="Y1895" s="203">
        <v>65</v>
      </c>
      <c r="Z1895" s="203">
        <v>1</v>
      </c>
      <c r="AA1895" s="203">
        <v>5</v>
      </c>
      <c r="AB1895" s="203">
        <v>90</v>
      </c>
      <c r="AC1895" s="203">
        <v>0</v>
      </c>
    </row>
    <row r="1896" spans="17:29" x14ac:dyDescent="0.2">
      <c r="R1896" s="7">
        <v>16507</v>
      </c>
      <c r="S1896" s="7" t="s">
        <v>4834</v>
      </c>
      <c r="V1896" s="7">
        <v>85520000</v>
      </c>
      <c r="W1896" s="7" t="s">
        <v>4383</v>
      </c>
      <c r="X1896" s="203">
        <v>18</v>
      </c>
      <c r="Y1896" s="203">
        <v>65</v>
      </c>
      <c r="Z1896" s="203">
        <v>1</v>
      </c>
      <c r="AA1896" s="203">
        <v>5</v>
      </c>
      <c r="AB1896" s="203">
        <v>90</v>
      </c>
      <c r="AC1896" s="203">
        <v>0</v>
      </c>
    </row>
    <row r="1897" spans="17:29" x14ac:dyDescent="0.2">
      <c r="R1897" s="7">
        <v>12702</v>
      </c>
      <c r="S1897" s="7" t="s">
        <v>435</v>
      </c>
      <c r="V1897" s="7">
        <v>73290000</v>
      </c>
      <c r="W1897" s="7" t="s">
        <v>4384</v>
      </c>
      <c r="X1897" s="203">
        <v>18</v>
      </c>
      <c r="Y1897" s="203">
        <v>65</v>
      </c>
      <c r="Z1897" s="203">
        <v>1</v>
      </c>
      <c r="AA1897" s="203">
        <v>5</v>
      </c>
      <c r="AB1897" s="203">
        <v>90</v>
      </c>
      <c r="AC1897" s="203">
        <v>0</v>
      </c>
    </row>
    <row r="1898" spans="17:29" x14ac:dyDescent="0.2">
      <c r="Q1898" s="7">
        <v>4253</v>
      </c>
      <c r="R1898" s="7">
        <v>12711</v>
      </c>
      <c r="S1898" s="7" t="s">
        <v>436</v>
      </c>
      <c r="V1898" s="7">
        <v>73295000</v>
      </c>
      <c r="W1898" s="7" t="s">
        <v>6259</v>
      </c>
      <c r="X1898" s="203">
        <v>18</v>
      </c>
      <c r="Y1898" s="203">
        <v>65</v>
      </c>
      <c r="Z1898" s="203">
        <v>1</v>
      </c>
      <c r="AA1898" s="203">
        <v>5</v>
      </c>
      <c r="AB1898" s="203">
        <v>90</v>
      </c>
      <c r="AC1898" s="203">
        <v>0</v>
      </c>
    </row>
    <row r="1899" spans="17:29" x14ac:dyDescent="0.2">
      <c r="R1899" s="7">
        <v>16337</v>
      </c>
      <c r="S1899" s="7" t="s">
        <v>4835</v>
      </c>
      <c r="V1899" s="7">
        <v>86375000</v>
      </c>
      <c r="W1899" s="7" t="s">
        <v>6260</v>
      </c>
      <c r="X1899" s="203">
        <v>18</v>
      </c>
      <c r="Y1899" s="203">
        <v>65</v>
      </c>
      <c r="Z1899" s="203">
        <v>1</v>
      </c>
      <c r="AA1899" s="203">
        <v>5</v>
      </c>
      <c r="AB1899" s="203">
        <v>90</v>
      </c>
      <c r="AC1899" s="203">
        <v>0</v>
      </c>
    </row>
    <row r="1900" spans="17:29" x14ac:dyDescent="0.2">
      <c r="Q1900" s="7">
        <v>5317</v>
      </c>
      <c r="R1900" s="7">
        <v>14495</v>
      </c>
      <c r="S1900" s="7" t="s">
        <v>438</v>
      </c>
      <c r="V1900" s="7">
        <v>67200000</v>
      </c>
      <c r="W1900" s="7" t="s">
        <v>4575</v>
      </c>
      <c r="X1900" s="203">
        <v>18</v>
      </c>
      <c r="Y1900" s="203">
        <v>65</v>
      </c>
      <c r="Z1900" s="203">
        <v>1</v>
      </c>
      <c r="AA1900" s="203">
        <v>5</v>
      </c>
      <c r="AB1900" s="203">
        <v>90</v>
      </c>
      <c r="AC1900" s="203">
        <v>0</v>
      </c>
    </row>
    <row r="1901" spans="17:29" x14ac:dyDescent="0.2">
      <c r="Q1901" s="7">
        <v>5193</v>
      </c>
      <c r="R1901" s="7">
        <v>12714</v>
      </c>
      <c r="S1901" s="7" t="s">
        <v>439</v>
      </c>
      <c r="V1901" s="7">
        <v>93680000</v>
      </c>
      <c r="W1901" s="7" t="s">
        <v>6261</v>
      </c>
      <c r="X1901" s="203">
        <v>19</v>
      </c>
      <c r="Y1901" s="203">
        <v>65</v>
      </c>
      <c r="Z1901" s="203">
        <v>1</v>
      </c>
      <c r="AA1901" s="203">
        <v>5</v>
      </c>
      <c r="AB1901" s="203">
        <v>90</v>
      </c>
      <c r="AC1901" s="203">
        <v>0</v>
      </c>
    </row>
    <row r="1902" spans="17:29" x14ac:dyDescent="0.2">
      <c r="R1902" s="7">
        <v>12715</v>
      </c>
      <c r="S1902" s="7" t="s">
        <v>3462</v>
      </c>
      <c r="V1902" s="7">
        <v>65901001</v>
      </c>
      <c r="W1902" s="7" t="s">
        <v>5537</v>
      </c>
      <c r="X1902" s="203">
        <v>18</v>
      </c>
      <c r="Y1902" s="203">
        <v>65</v>
      </c>
      <c r="Z1902" s="203">
        <v>1</v>
      </c>
      <c r="AA1902" s="203">
        <v>5</v>
      </c>
      <c r="AB1902" s="203">
        <v>0</v>
      </c>
      <c r="AC1902" s="203">
        <v>0</v>
      </c>
    </row>
    <row r="1903" spans="17:29" x14ac:dyDescent="0.2">
      <c r="Q1903" s="7">
        <v>3953</v>
      </c>
      <c r="R1903" s="7">
        <v>16034</v>
      </c>
      <c r="S1903" s="7" t="s">
        <v>365</v>
      </c>
      <c r="V1903" s="7">
        <v>65901003</v>
      </c>
      <c r="W1903" s="7" t="s">
        <v>6262</v>
      </c>
      <c r="X1903" s="203">
        <v>18</v>
      </c>
      <c r="Y1903" s="203">
        <v>65</v>
      </c>
      <c r="Z1903" s="203">
        <v>1</v>
      </c>
      <c r="AA1903" s="203">
        <v>5</v>
      </c>
      <c r="AB1903" s="203">
        <v>0</v>
      </c>
      <c r="AC1903" s="203">
        <v>0</v>
      </c>
    </row>
    <row r="1904" spans="17:29" x14ac:dyDescent="0.2">
      <c r="R1904" s="7">
        <v>12735</v>
      </c>
      <c r="S1904" s="7" t="s">
        <v>366</v>
      </c>
      <c r="V1904" s="7">
        <v>93951000</v>
      </c>
      <c r="W1904" s="7" t="s">
        <v>6263</v>
      </c>
      <c r="X1904" s="203">
        <v>18</v>
      </c>
      <c r="Y1904" s="203">
        <v>65</v>
      </c>
      <c r="Z1904" s="203">
        <v>1</v>
      </c>
      <c r="AA1904" s="203">
        <v>5</v>
      </c>
      <c r="AB1904" s="203">
        <v>0</v>
      </c>
      <c r="AC1904" s="203">
        <v>0</v>
      </c>
    </row>
    <row r="1905" spans="17:29" x14ac:dyDescent="0.2">
      <c r="Q1905" s="7">
        <v>2853</v>
      </c>
      <c r="R1905" s="7">
        <v>13792</v>
      </c>
      <c r="S1905" s="7" t="s">
        <v>577</v>
      </c>
      <c r="V1905" s="7">
        <v>93680001</v>
      </c>
      <c r="W1905" s="7" t="s">
        <v>6264</v>
      </c>
      <c r="X1905" s="203">
        <v>18</v>
      </c>
      <c r="Y1905" s="203">
        <v>65</v>
      </c>
      <c r="Z1905" s="203">
        <v>1</v>
      </c>
      <c r="AA1905" s="203">
        <v>5</v>
      </c>
      <c r="AB1905" s="203">
        <v>90</v>
      </c>
      <c r="AC1905" s="203">
        <v>0</v>
      </c>
    </row>
    <row r="1906" spans="17:29" x14ac:dyDescent="0.2">
      <c r="R1906" s="7">
        <v>10804</v>
      </c>
      <c r="S1906" s="7" t="s">
        <v>578</v>
      </c>
      <c r="V1906" s="7">
        <v>65901002</v>
      </c>
      <c r="W1906" s="7" t="s">
        <v>6265</v>
      </c>
      <c r="X1906" s="203">
        <v>18</v>
      </c>
      <c r="Y1906" s="203">
        <v>65</v>
      </c>
      <c r="Z1906" s="203">
        <v>1</v>
      </c>
      <c r="AA1906" s="203">
        <v>5</v>
      </c>
      <c r="AB1906" s="203">
        <v>0</v>
      </c>
      <c r="AC1906" s="203">
        <v>0</v>
      </c>
    </row>
    <row r="1907" spans="17:29" x14ac:dyDescent="0.2">
      <c r="Q1907" s="7">
        <v>3954</v>
      </c>
      <c r="R1907" s="7">
        <v>16035</v>
      </c>
      <c r="S1907" s="7" t="s">
        <v>579</v>
      </c>
      <c r="V1907" s="7">
        <v>63240000</v>
      </c>
      <c r="W1907" s="7" t="s">
        <v>2388</v>
      </c>
      <c r="X1907" s="203">
        <v>18</v>
      </c>
      <c r="Y1907" s="203">
        <v>65</v>
      </c>
      <c r="Z1907" s="203">
        <v>1</v>
      </c>
      <c r="AA1907" s="203">
        <v>5</v>
      </c>
      <c r="AB1907" s="203">
        <v>90</v>
      </c>
      <c r="AC1907" s="203">
        <v>0</v>
      </c>
    </row>
    <row r="1908" spans="17:29" x14ac:dyDescent="0.2">
      <c r="R1908" s="7">
        <v>12703</v>
      </c>
      <c r="S1908" s="7" t="s">
        <v>3463</v>
      </c>
      <c r="V1908" s="7">
        <v>61230000</v>
      </c>
      <c r="W1908" s="7" t="s">
        <v>2389</v>
      </c>
      <c r="X1908" s="203">
        <v>18</v>
      </c>
      <c r="Y1908" s="203">
        <v>65</v>
      </c>
      <c r="Z1908" s="203">
        <v>1</v>
      </c>
      <c r="AA1908" s="203">
        <v>5</v>
      </c>
      <c r="AB1908" s="203">
        <v>90</v>
      </c>
      <c r="AC1908" s="203">
        <v>0</v>
      </c>
    </row>
    <row r="1909" spans="17:29" x14ac:dyDescent="0.2">
      <c r="R1909" s="7">
        <v>10564</v>
      </c>
      <c r="S1909" s="7" t="s">
        <v>580</v>
      </c>
      <c r="V1909" s="7">
        <v>61180000</v>
      </c>
      <c r="W1909" s="7" t="s">
        <v>6266</v>
      </c>
      <c r="X1909" s="203">
        <v>18</v>
      </c>
      <c r="Y1909" s="203">
        <v>65</v>
      </c>
      <c r="Z1909" s="203">
        <v>1</v>
      </c>
      <c r="AA1909" s="203">
        <v>5</v>
      </c>
      <c r="AB1909" s="203">
        <v>90</v>
      </c>
      <c r="AC1909" s="203">
        <v>0</v>
      </c>
    </row>
    <row r="1910" spans="17:29" x14ac:dyDescent="0.2">
      <c r="R1910" s="7">
        <v>10625</v>
      </c>
      <c r="S1910" s="7" t="s">
        <v>581</v>
      </c>
      <c r="V1910" s="7">
        <v>66051000</v>
      </c>
      <c r="W1910" s="7" t="s">
        <v>6267</v>
      </c>
      <c r="X1910" s="203">
        <v>18</v>
      </c>
      <c r="Y1910" s="203">
        <v>65</v>
      </c>
      <c r="Z1910" s="203">
        <v>1</v>
      </c>
      <c r="AA1910" s="203">
        <v>5</v>
      </c>
      <c r="AB1910" s="203">
        <v>90</v>
      </c>
      <c r="AC1910" s="203">
        <v>0</v>
      </c>
    </row>
    <row r="1911" spans="17:29" x14ac:dyDescent="0.2">
      <c r="Q1911" s="7">
        <v>1062</v>
      </c>
      <c r="R1911" s="7">
        <v>15578</v>
      </c>
      <c r="S1911" s="7" t="s">
        <v>582</v>
      </c>
      <c r="V1911" s="7">
        <v>63270000</v>
      </c>
      <c r="W1911" s="7" t="s">
        <v>4615</v>
      </c>
      <c r="X1911" s="203">
        <v>18</v>
      </c>
      <c r="Y1911" s="203">
        <v>65</v>
      </c>
      <c r="Z1911" s="203">
        <v>1</v>
      </c>
      <c r="AA1911" s="203">
        <v>5</v>
      </c>
      <c r="AB1911" s="203">
        <v>0</v>
      </c>
      <c r="AC1911" s="203">
        <v>0</v>
      </c>
    </row>
    <row r="1912" spans="17:29" x14ac:dyDescent="0.2">
      <c r="R1912" s="7">
        <v>12751</v>
      </c>
      <c r="S1912" s="7" t="s">
        <v>583</v>
      </c>
      <c r="V1912" s="7">
        <v>84930000</v>
      </c>
      <c r="W1912" s="7" t="s">
        <v>3725</v>
      </c>
      <c r="X1912" s="203">
        <v>18</v>
      </c>
      <c r="Y1912" s="203">
        <v>65</v>
      </c>
      <c r="Z1912" s="203">
        <v>1</v>
      </c>
      <c r="AA1912" s="203">
        <v>5</v>
      </c>
      <c r="AB1912" s="203">
        <v>90</v>
      </c>
      <c r="AC1912" s="203">
        <v>0</v>
      </c>
    </row>
    <row r="1913" spans="17:29" x14ac:dyDescent="0.2">
      <c r="Q1913" s="7">
        <v>4826</v>
      </c>
      <c r="R1913" s="7">
        <v>15424</v>
      </c>
      <c r="S1913" s="7" t="s">
        <v>584</v>
      </c>
      <c r="V1913" s="7">
        <v>85020000</v>
      </c>
      <c r="W1913" s="7" t="s">
        <v>3726</v>
      </c>
      <c r="X1913" s="203">
        <v>18</v>
      </c>
      <c r="Y1913" s="203">
        <v>65</v>
      </c>
      <c r="Z1913" s="203">
        <v>1</v>
      </c>
      <c r="AA1913" s="203">
        <v>5</v>
      </c>
      <c r="AB1913" s="203">
        <v>90</v>
      </c>
      <c r="AC1913" s="203">
        <v>0</v>
      </c>
    </row>
    <row r="1914" spans="17:29" x14ac:dyDescent="0.2">
      <c r="Q1914" s="7">
        <v>4105</v>
      </c>
      <c r="R1914" s="7">
        <v>12753</v>
      </c>
      <c r="S1914" s="7" t="s">
        <v>585</v>
      </c>
      <c r="V1914" s="7">
        <v>71630000</v>
      </c>
      <c r="W1914" s="7" t="s">
        <v>6268</v>
      </c>
      <c r="X1914" s="203">
        <v>18</v>
      </c>
      <c r="Y1914" s="203">
        <v>65</v>
      </c>
      <c r="Z1914" s="203">
        <v>1</v>
      </c>
      <c r="AA1914" s="203">
        <v>5</v>
      </c>
      <c r="AB1914" s="203">
        <v>90</v>
      </c>
      <c r="AC1914" s="203">
        <v>0</v>
      </c>
    </row>
    <row r="1915" spans="17:29" x14ac:dyDescent="0.2">
      <c r="R1915" s="7">
        <v>11383</v>
      </c>
      <c r="S1915" s="7" t="s">
        <v>3464</v>
      </c>
      <c r="V1915" s="7">
        <v>85220000</v>
      </c>
      <c r="W1915" s="7" t="s">
        <v>3727</v>
      </c>
      <c r="X1915" s="203">
        <v>18</v>
      </c>
      <c r="Y1915" s="203">
        <v>65</v>
      </c>
      <c r="Z1915" s="203">
        <v>1</v>
      </c>
      <c r="AA1915" s="203">
        <v>5</v>
      </c>
      <c r="AB1915" s="203">
        <v>90</v>
      </c>
      <c r="AC1915" s="203">
        <v>0</v>
      </c>
    </row>
    <row r="1916" spans="17:29" x14ac:dyDescent="0.2">
      <c r="R1916" s="7">
        <v>16549</v>
      </c>
      <c r="S1916" s="7" t="s">
        <v>4836</v>
      </c>
      <c r="V1916" s="7">
        <v>85500000</v>
      </c>
      <c r="W1916" s="7" t="s">
        <v>3728</v>
      </c>
      <c r="X1916" s="203">
        <v>18</v>
      </c>
      <c r="Y1916" s="203">
        <v>65</v>
      </c>
      <c r="Z1916" s="203">
        <v>1</v>
      </c>
      <c r="AA1916" s="203">
        <v>5</v>
      </c>
      <c r="AB1916" s="203">
        <v>90</v>
      </c>
      <c r="AC1916" s="203">
        <v>0</v>
      </c>
    </row>
    <row r="1917" spans="17:29" x14ac:dyDescent="0.2">
      <c r="R1917" s="7">
        <v>12755</v>
      </c>
      <c r="S1917" s="7" t="s">
        <v>3465</v>
      </c>
      <c r="V1917" s="7">
        <v>71930000</v>
      </c>
      <c r="W1917" s="7" t="s">
        <v>3729</v>
      </c>
      <c r="X1917" s="203">
        <v>18</v>
      </c>
      <c r="Y1917" s="203">
        <v>65</v>
      </c>
      <c r="Z1917" s="203">
        <v>1</v>
      </c>
      <c r="AA1917" s="203">
        <v>5</v>
      </c>
      <c r="AB1917" s="203">
        <v>90</v>
      </c>
      <c r="AC1917" s="203">
        <v>0</v>
      </c>
    </row>
    <row r="1918" spans="17:29" x14ac:dyDescent="0.2">
      <c r="Q1918" s="7">
        <v>5194</v>
      </c>
      <c r="R1918" s="7">
        <v>12765</v>
      </c>
      <c r="S1918" s="7" t="s">
        <v>587</v>
      </c>
      <c r="V1918" s="7">
        <v>71450000</v>
      </c>
      <c r="W1918" s="7" t="s">
        <v>4385</v>
      </c>
      <c r="X1918" s="203">
        <v>18</v>
      </c>
      <c r="Y1918" s="203">
        <v>65</v>
      </c>
      <c r="Z1918" s="203">
        <v>1</v>
      </c>
      <c r="AA1918" s="203">
        <v>5</v>
      </c>
      <c r="AB1918" s="203">
        <v>90</v>
      </c>
      <c r="AC1918" s="203">
        <v>0</v>
      </c>
    </row>
    <row r="1919" spans="17:29" x14ac:dyDescent="0.2">
      <c r="Q1919" s="7">
        <v>5790</v>
      </c>
      <c r="R1919" s="7">
        <v>14545</v>
      </c>
      <c r="S1919" s="7" t="s">
        <v>588</v>
      </c>
      <c r="V1919" s="7">
        <v>71950000</v>
      </c>
      <c r="W1919" s="7" t="s">
        <v>3730</v>
      </c>
      <c r="X1919" s="203">
        <v>18</v>
      </c>
      <c r="Y1919" s="203">
        <v>65</v>
      </c>
      <c r="Z1919" s="203">
        <v>1</v>
      </c>
      <c r="AA1919" s="203">
        <v>5</v>
      </c>
      <c r="AB1919" s="203">
        <v>90</v>
      </c>
      <c r="AC1919" s="203">
        <v>0</v>
      </c>
    </row>
    <row r="1920" spans="17:29" x14ac:dyDescent="0.2">
      <c r="R1920" s="7">
        <v>12750</v>
      </c>
      <c r="S1920" s="7" t="s">
        <v>589</v>
      </c>
      <c r="V1920" s="7">
        <v>73646000</v>
      </c>
      <c r="W1920" s="7" t="s">
        <v>4386</v>
      </c>
      <c r="X1920" s="203">
        <v>18</v>
      </c>
      <c r="Y1920" s="203">
        <v>65</v>
      </c>
      <c r="Z1920" s="203">
        <v>1</v>
      </c>
      <c r="AA1920" s="203">
        <v>5</v>
      </c>
      <c r="AB1920" s="203">
        <v>90</v>
      </c>
      <c r="AC1920" s="203">
        <v>0</v>
      </c>
    </row>
    <row r="1921" spans="17:29" x14ac:dyDescent="0.2">
      <c r="Q1921" s="7">
        <v>3253</v>
      </c>
      <c r="R1921" s="7">
        <v>14401</v>
      </c>
      <c r="S1921" s="7" t="s">
        <v>590</v>
      </c>
      <c r="V1921" s="7">
        <v>77300000</v>
      </c>
      <c r="W1921" s="7" t="s">
        <v>1527</v>
      </c>
      <c r="X1921" s="203">
        <v>18</v>
      </c>
      <c r="Y1921" s="203">
        <v>65</v>
      </c>
      <c r="Z1921" s="203">
        <v>1</v>
      </c>
      <c r="AA1921" s="203">
        <v>5</v>
      </c>
      <c r="AB1921" s="203">
        <v>90</v>
      </c>
      <c r="AC1921" s="203">
        <v>0</v>
      </c>
    </row>
    <row r="1922" spans="17:29" x14ac:dyDescent="0.2">
      <c r="Q1922" s="7">
        <v>5430</v>
      </c>
      <c r="R1922" s="7">
        <v>14631</v>
      </c>
      <c r="S1922" s="7" t="s">
        <v>3289</v>
      </c>
      <c r="V1922" s="7">
        <v>77116000</v>
      </c>
      <c r="W1922" s="7" t="s">
        <v>6269</v>
      </c>
      <c r="X1922" s="203">
        <v>18</v>
      </c>
      <c r="Y1922" s="203">
        <v>65</v>
      </c>
      <c r="Z1922" s="203">
        <v>1</v>
      </c>
      <c r="AA1922" s="203">
        <v>5</v>
      </c>
      <c r="AB1922" s="203">
        <v>90</v>
      </c>
      <c r="AC1922" s="203">
        <v>0</v>
      </c>
    </row>
    <row r="1923" spans="17:29" x14ac:dyDescent="0.2">
      <c r="R1923" s="7">
        <v>16279</v>
      </c>
      <c r="S1923" s="7" t="s">
        <v>4837</v>
      </c>
      <c r="V1923" s="7">
        <v>75130000</v>
      </c>
      <c r="W1923" s="7" t="s">
        <v>6270</v>
      </c>
      <c r="X1923" s="203">
        <v>18</v>
      </c>
      <c r="Y1923" s="203">
        <v>65</v>
      </c>
      <c r="Z1923" s="203">
        <v>1</v>
      </c>
      <c r="AA1923" s="203">
        <v>5</v>
      </c>
      <c r="AB1923" s="203">
        <v>90</v>
      </c>
      <c r="AC1923" s="203">
        <v>0</v>
      </c>
    </row>
    <row r="1924" spans="17:29" x14ac:dyDescent="0.2">
      <c r="R1924" s="7">
        <v>12760</v>
      </c>
      <c r="S1924" s="7" t="s">
        <v>3466</v>
      </c>
      <c r="V1924" s="7">
        <v>77960000</v>
      </c>
      <c r="W1924" s="7" t="s">
        <v>3898</v>
      </c>
      <c r="X1924" s="203">
        <v>18</v>
      </c>
      <c r="Y1924" s="203">
        <v>65</v>
      </c>
      <c r="Z1924" s="203">
        <v>1</v>
      </c>
      <c r="AA1924" s="203">
        <v>5</v>
      </c>
      <c r="AB1924" s="203">
        <v>90</v>
      </c>
      <c r="AC1924" s="203">
        <v>0</v>
      </c>
    </row>
    <row r="1925" spans="17:29" x14ac:dyDescent="0.2">
      <c r="Q1925" s="7">
        <v>2206</v>
      </c>
      <c r="R1925" s="7">
        <v>13249</v>
      </c>
      <c r="S1925" s="7" t="s">
        <v>3290</v>
      </c>
      <c r="V1925" s="7">
        <v>66630000</v>
      </c>
      <c r="W1925" s="7" t="s">
        <v>6271</v>
      </c>
      <c r="X1925" s="203">
        <v>18</v>
      </c>
      <c r="Y1925" s="203">
        <v>65</v>
      </c>
      <c r="Z1925" s="203">
        <v>1</v>
      </c>
      <c r="AA1925" s="203">
        <v>5</v>
      </c>
      <c r="AB1925" s="203">
        <v>90</v>
      </c>
      <c r="AC1925" s="203">
        <v>0</v>
      </c>
    </row>
    <row r="1926" spans="17:29" x14ac:dyDescent="0.2">
      <c r="R1926" s="7">
        <v>11192</v>
      </c>
      <c r="S1926" s="7" t="s">
        <v>3467</v>
      </c>
      <c r="V1926" s="7">
        <v>66640000</v>
      </c>
      <c r="W1926" s="7" t="s">
        <v>6272</v>
      </c>
      <c r="X1926" s="203">
        <v>18</v>
      </c>
      <c r="Y1926" s="203">
        <v>65</v>
      </c>
      <c r="Z1926" s="203">
        <v>1</v>
      </c>
      <c r="AA1926" s="203">
        <v>5</v>
      </c>
      <c r="AB1926" s="203">
        <v>90</v>
      </c>
      <c r="AC1926" s="203">
        <v>0</v>
      </c>
    </row>
    <row r="1927" spans="17:29" x14ac:dyDescent="0.2">
      <c r="R1927" s="7">
        <v>11193</v>
      </c>
      <c r="S1927" s="7" t="s">
        <v>3468</v>
      </c>
      <c r="V1927" s="7">
        <v>84971000</v>
      </c>
      <c r="W1927" s="7" t="s">
        <v>6273</v>
      </c>
      <c r="X1927" s="203">
        <v>18</v>
      </c>
      <c r="Y1927" s="203">
        <v>65</v>
      </c>
      <c r="Z1927" s="203">
        <v>1</v>
      </c>
      <c r="AA1927" s="203">
        <v>5</v>
      </c>
      <c r="AB1927" s="203">
        <v>90</v>
      </c>
      <c r="AC1927" s="203">
        <v>0</v>
      </c>
    </row>
    <row r="1928" spans="17:29" x14ac:dyDescent="0.2">
      <c r="R1928" s="7">
        <v>16336</v>
      </c>
      <c r="S1928" s="7" t="s">
        <v>4838</v>
      </c>
      <c r="V1928" s="7">
        <v>84980000</v>
      </c>
      <c r="W1928" s="7" t="s">
        <v>3731</v>
      </c>
      <c r="X1928" s="203">
        <v>18</v>
      </c>
      <c r="Y1928" s="203">
        <v>65</v>
      </c>
      <c r="Z1928" s="203">
        <v>1</v>
      </c>
      <c r="AA1928" s="203">
        <v>5</v>
      </c>
      <c r="AB1928" s="203">
        <v>90</v>
      </c>
      <c r="AC1928" s="203">
        <v>0</v>
      </c>
    </row>
    <row r="1929" spans="17:29" x14ac:dyDescent="0.2">
      <c r="R1929" s="7">
        <v>10016</v>
      </c>
      <c r="S1929" s="7" t="s">
        <v>3291</v>
      </c>
      <c r="V1929" s="7">
        <v>84240000</v>
      </c>
      <c r="W1929" s="7" t="s">
        <v>4387</v>
      </c>
      <c r="X1929" s="203">
        <v>18</v>
      </c>
      <c r="Y1929" s="203">
        <v>65</v>
      </c>
      <c r="Z1929" s="203">
        <v>1</v>
      </c>
      <c r="AA1929" s="203">
        <v>5</v>
      </c>
      <c r="AB1929" s="203">
        <v>90</v>
      </c>
      <c r="AC1929" s="203">
        <v>0</v>
      </c>
    </row>
    <row r="1930" spans="17:29" x14ac:dyDescent="0.2">
      <c r="R1930" s="7">
        <v>12761</v>
      </c>
      <c r="S1930" s="7" t="s">
        <v>3292</v>
      </c>
      <c r="V1930" s="7">
        <v>93535000</v>
      </c>
      <c r="W1930" s="7" t="s">
        <v>6274</v>
      </c>
      <c r="X1930" s="203">
        <v>19</v>
      </c>
      <c r="Y1930" s="203">
        <v>65</v>
      </c>
      <c r="Z1930" s="203">
        <v>1</v>
      </c>
      <c r="AA1930" s="203">
        <v>5</v>
      </c>
      <c r="AB1930" s="203">
        <v>0</v>
      </c>
      <c r="AC1930" s="203">
        <v>0</v>
      </c>
    </row>
    <row r="1931" spans="17:29" x14ac:dyDescent="0.2">
      <c r="R1931" s="7">
        <v>12762</v>
      </c>
      <c r="S1931" s="7" t="s">
        <v>3293</v>
      </c>
      <c r="V1931" s="7">
        <v>93530000</v>
      </c>
      <c r="W1931" s="7" t="s">
        <v>6275</v>
      </c>
      <c r="X1931" s="203">
        <v>19</v>
      </c>
      <c r="Y1931" s="203">
        <v>65</v>
      </c>
      <c r="Z1931" s="203">
        <v>1</v>
      </c>
      <c r="AA1931" s="203">
        <v>5</v>
      </c>
      <c r="AB1931" s="203">
        <v>0</v>
      </c>
      <c r="AC1931" s="203">
        <v>0</v>
      </c>
    </row>
    <row r="1932" spans="17:29" x14ac:dyDescent="0.2">
      <c r="R1932" s="7">
        <v>12763</v>
      </c>
      <c r="S1932" s="7" t="s">
        <v>3469</v>
      </c>
      <c r="V1932" s="7">
        <v>93536002</v>
      </c>
      <c r="W1932" s="7" t="s">
        <v>5538</v>
      </c>
      <c r="X1932" s="203">
        <v>18</v>
      </c>
      <c r="Y1932" s="203">
        <v>65</v>
      </c>
      <c r="Z1932" s="203">
        <v>1</v>
      </c>
      <c r="AA1932" s="203">
        <v>5</v>
      </c>
      <c r="AB1932" s="203">
        <v>0</v>
      </c>
      <c r="AC1932" s="203">
        <v>0</v>
      </c>
    </row>
    <row r="1933" spans="17:29" x14ac:dyDescent="0.2">
      <c r="Q1933" s="7">
        <v>2140</v>
      </c>
      <c r="R1933" s="7">
        <v>14135</v>
      </c>
      <c r="S1933" s="7" t="s">
        <v>3294</v>
      </c>
      <c r="V1933" s="7">
        <v>93536003</v>
      </c>
      <c r="W1933" s="7" t="s">
        <v>6276</v>
      </c>
      <c r="X1933" s="203">
        <v>18</v>
      </c>
      <c r="Y1933" s="203">
        <v>65</v>
      </c>
      <c r="Z1933" s="203">
        <v>1</v>
      </c>
      <c r="AA1933" s="203">
        <v>5</v>
      </c>
      <c r="AB1933" s="203">
        <v>0</v>
      </c>
      <c r="AC1933" s="203">
        <v>0</v>
      </c>
    </row>
    <row r="1934" spans="17:29" x14ac:dyDescent="0.2">
      <c r="Q1934" s="7">
        <v>35</v>
      </c>
      <c r="R1934" s="7">
        <v>12742</v>
      </c>
      <c r="S1934" s="7" t="s">
        <v>3296</v>
      </c>
      <c r="V1934" s="7">
        <v>93536001</v>
      </c>
      <c r="W1934" s="7" t="s">
        <v>5539</v>
      </c>
      <c r="X1934" s="203">
        <v>18</v>
      </c>
      <c r="Y1934" s="203">
        <v>65</v>
      </c>
      <c r="Z1934" s="203">
        <v>1</v>
      </c>
      <c r="AA1934" s="203">
        <v>5</v>
      </c>
      <c r="AB1934" s="203">
        <v>0</v>
      </c>
      <c r="AC1934" s="203">
        <v>0</v>
      </c>
    </row>
    <row r="1935" spans="17:29" x14ac:dyDescent="0.2">
      <c r="R1935" s="7">
        <v>12740</v>
      </c>
      <c r="S1935" s="7" t="s">
        <v>3297</v>
      </c>
      <c r="V1935" s="7">
        <v>94800000</v>
      </c>
      <c r="W1935" s="7" t="s">
        <v>6277</v>
      </c>
      <c r="X1935" s="203">
        <v>18</v>
      </c>
      <c r="Y1935" s="203">
        <v>65</v>
      </c>
      <c r="Z1935" s="203">
        <v>1</v>
      </c>
      <c r="AA1935" s="203">
        <v>5</v>
      </c>
      <c r="AB1935" s="203">
        <v>90</v>
      </c>
      <c r="AC1935" s="203">
        <v>0</v>
      </c>
    </row>
    <row r="1936" spans="17:29" x14ac:dyDescent="0.2">
      <c r="Q1936" s="7">
        <v>6136</v>
      </c>
      <c r="R1936" s="7">
        <v>16602</v>
      </c>
      <c r="S1936" s="7" t="s">
        <v>3298</v>
      </c>
      <c r="V1936" s="7">
        <v>93620001</v>
      </c>
      <c r="W1936" s="7" t="s">
        <v>6278</v>
      </c>
      <c r="X1936" s="203">
        <v>18</v>
      </c>
      <c r="Y1936" s="203">
        <v>65</v>
      </c>
      <c r="Z1936" s="203">
        <v>1</v>
      </c>
      <c r="AA1936" s="203">
        <v>5</v>
      </c>
      <c r="AB1936" s="203">
        <v>0</v>
      </c>
      <c r="AC1936" s="203">
        <v>0</v>
      </c>
    </row>
    <row r="1937" spans="17:29" x14ac:dyDescent="0.2">
      <c r="R1937" s="7">
        <v>11277</v>
      </c>
      <c r="S1937" s="7" t="s">
        <v>3470</v>
      </c>
      <c r="V1937" s="7">
        <v>93620002</v>
      </c>
      <c r="W1937" s="7" t="s">
        <v>6279</v>
      </c>
      <c r="X1937" s="203">
        <v>18</v>
      </c>
      <c r="Y1937" s="203">
        <v>65</v>
      </c>
      <c r="Z1937" s="203">
        <v>1</v>
      </c>
      <c r="AA1937" s="203">
        <v>5</v>
      </c>
      <c r="AB1937" s="203">
        <v>0</v>
      </c>
      <c r="AC1937" s="203">
        <v>0</v>
      </c>
    </row>
    <row r="1938" spans="17:29" x14ac:dyDescent="0.2">
      <c r="Q1938" s="7">
        <v>6137</v>
      </c>
      <c r="R1938" s="7">
        <v>12756</v>
      </c>
      <c r="S1938" s="7" t="s">
        <v>1063</v>
      </c>
      <c r="V1938" s="7">
        <v>93620003</v>
      </c>
      <c r="W1938" s="7" t="s">
        <v>6280</v>
      </c>
      <c r="X1938" s="203">
        <v>18</v>
      </c>
      <c r="Y1938" s="203">
        <v>65</v>
      </c>
      <c r="Z1938" s="203">
        <v>1</v>
      </c>
      <c r="AA1938" s="203">
        <v>5</v>
      </c>
      <c r="AB1938" s="203">
        <v>90</v>
      </c>
      <c r="AC1938" s="203">
        <v>0</v>
      </c>
    </row>
    <row r="1939" spans="17:29" x14ac:dyDescent="0.2">
      <c r="R1939" s="7">
        <v>11278</v>
      </c>
      <c r="S1939" s="7" t="s">
        <v>3471</v>
      </c>
      <c r="V1939" s="7">
        <v>93622001</v>
      </c>
      <c r="W1939" s="7" t="s">
        <v>6281</v>
      </c>
      <c r="X1939" s="203">
        <v>18</v>
      </c>
      <c r="Y1939" s="203">
        <v>65</v>
      </c>
      <c r="Z1939" s="203">
        <v>1</v>
      </c>
      <c r="AA1939" s="203">
        <v>5</v>
      </c>
      <c r="AB1939" s="203">
        <v>90</v>
      </c>
      <c r="AC1939" s="203">
        <v>0</v>
      </c>
    </row>
    <row r="1940" spans="17:29" x14ac:dyDescent="0.2">
      <c r="R1940" s="7">
        <v>12736</v>
      </c>
      <c r="S1940" s="7" t="s">
        <v>1064</v>
      </c>
      <c r="V1940" s="7">
        <v>93622002</v>
      </c>
      <c r="W1940" s="7" t="s">
        <v>6282</v>
      </c>
      <c r="X1940" s="203">
        <v>18</v>
      </c>
      <c r="Y1940" s="203">
        <v>65</v>
      </c>
      <c r="Z1940" s="203">
        <v>1</v>
      </c>
      <c r="AA1940" s="203">
        <v>5</v>
      </c>
      <c r="AB1940" s="203">
        <v>90</v>
      </c>
      <c r="AC1940" s="203">
        <v>0</v>
      </c>
    </row>
    <row r="1941" spans="17:29" x14ac:dyDescent="0.2">
      <c r="Q1941" s="7">
        <v>8</v>
      </c>
      <c r="R1941" s="7">
        <v>12738</v>
      </c>
      <c r="S1941" s="7" t="s">
        <v>1065</v>
      </c>
      <c r="V1941" s="7">
        <v>93622003</v>
      </c>
      <c r="W1941" s="7" t="s">
        <v>6283</v>
      </c>
      <c r="X1941" s="203">
        <v>18</v>
      </c>
      <c r="Y1941" s="203">
        <v>65</v>
      </c>
      <c r="Z1941" s="203">
        <v>1</v>
      </c>
      <c r="AA1941" s="203">
        <v>5</v>
      </c>
      <c r="AB1941" s="203">
        <v>90</v>
      </c>
      <c r="AC1941" s="203">
        <v>0</v>
      </c>
    </row>
    <row r="1942" spans="17:29" x14ac:dyDescent="0.2">
      <c r="R1942" s="7">
        <v>12739</v>
      </c>
      <c r="S1942" s="7" t="s">
        <v>1066</v>
      </c>
      <c r="V1942" s="7">
        <v>94772000</v>
      </c>
      <c r="W1942" s="7" t="s">
        <v>6284</v>
      </c>
      <c r="X1942" s="203">
        <v>18</v>
      </c>
      <c r="Y1942" s="203">
        <v>65</v>
      </c>
      <c r="Z1942" s="203">
        <v>1</v>
      </c>
      <c r="AA1942" s="203">
        <v>5</v>
      </c>
      <c r="AB1942" s="203">
        <v>90</v>
      </c>
      <c r="AC1942" s="203">
        <v>0</v>
      </c>
    </row>
    <row r="1943" spans="17:29" x14ac:dyDescent="0.2">
      <c r="Q1943" s="7">
        <v>3663</v>
      </c>
      <c r="R1943" s="7">
        <v>15980</v>
      </c>
      <c r="S1943" s="7" t="s">
        <v>1067</v>
      </c>
      <c r="V1943" s="7">
        <v>84260000</v>
      </c>
      <c r="W1943" s="7" t="s">
        <v>6285</v>
      </c>
      <c r="X1943" s="203">
        <v>18</v>
      </c>
      <c r="Y1943" s="203">
        <v>65</v>
      </c>
      <c r="Z1943" s="203">
        <v>1</v>
      </c>
      <c r="AA1943" s="203">
        <v>5</v>
      </c>
      <c r="AB1943" s="203">
        <v>0</v>
      </c>
      <c r="AC1943" s="203">
        <v>0</v>
      </c>
    </row>
    <row r="1944" spans="17:29" x14ac:dyDescent="0.2">
      <c r="Q1944" s="7">
        <v>5196</v>
      </c>
      <c r="R1944" s="7">
        <v>12749</v>
      </c>
      <c r="S1944" s="7" t="s">
        <v>1068</v>
      </c>
      <c r="V1944" s="7">
        <v>84262000</v>
      </c>
      <c r="W1944" s="7" t="s">
        <v>6286</v>
      </c>
      <c r="X1944" s="203">
        <v>18</v>
      </c>
      <c r="Y1944" s="203">
        <v>65</v>
      </c>
      <c r="Z1944" s="203">
        <v>1</v>
      </c>
      <c r="AA1944" s="203">
        <v>5</v>
      </c>
      <c r="AB1944" s="203">
        <v>90</v>
      </c>
      <c r="AC1944" s="203">
        <v>0</v>
      </c>
    </row>
    <row r="1945" spans="17:29" x14ac:dyDescent="0.2">
      <c r="Q1945" s="7">
        <v>6215</v>
      </c>
      <c r="R1945" s="7">
        <v>12741</v>
      </c>
      <c r="S1945" s="7" t="s">
        <v>1069</v>
      </c>
      <c r="V1945" s="7">
        <v>84780000</v>
      </c>
      <c r="W1945" s="7" t="s">
        <v>6287</v>
      </c>
      <c r="X1945" s="203">
        <v>18</v>
      </c>
      <c r="Y1945" s="203">
        <v>65</v>
      </c>
      <c r="Z1945" s="203">
        <v>1</v>
      </c>
      <c r="AA1945" s="203">
        <v>5</v>
      </c>
      <c r="AB1945" s="203">
        <v>90</v>
      </c>
      <c r="AC1945" s="203">
        <v>0</v>
      </c>
    </row>
    <row r="1946" spans="17:29" x14ac:dyDescent="0.2">
      <c r="Q1946" s="7">
        <v>2086</v>
      </c>
      <c r="R1946" s="7">
        <v>12734</v>
      </c>
      <c r="S1946" s="7" t="s">
        <v>1070</v>
      </c>
      <c r="V1946" s="7">
        <v>84750000</v>
      </c>
      <c r="W1946" s="7" t="s">
        <v>5540</v>
      </c>
      <c r="X1946" s="203">
        <v>18</v>
      </c>
      <c r="Y1946" s="203">
        <v>65</v>
      </c>
      <c r="Z1946" s="203">
        <v>1</v>
      </c>
      <c r="AA1946" s="203">
        <v>5</v>
      </c>
      <c r="AB1946" s="203">
        <v>0</v>
      </c>
      <c r="AC1946" s="203">
        <v>0</v>
      </c>
    </row>
    <row r="1947" spans="17:29" x14ac:dyDescent="0.2">
      <c r="R1947" s="7">
        <v>10813</v>
      </c>
      <c r="S1947" s="7" t="s">
        <v>1071</v>
      </c>
      <c r="V1947" s="7">
        <v>84752000</v>
      </c>
      <c r="W1947" s="7" t="s">
        <v>6288</v>
      </c>
      <c r="X1947" s="203">
        <v>18</v>
      </c>
      <c r="Y1947" s="203">
        <v>65</v>
      </c>
      <c r="Z1947" s="203">
        <v>1</v>
      </c>
      <c r="AA1947" s="203">
        <v>5</v>
      </c>
      <c r="AB1947" s="203">
        <v>90</v>
      </c>
      <c r="AC1947" s="203">
        <v>0</v>
      </c>
    </row>
    <row r="1948" spans="17:29" x14ac:dyDescent="0.2">
      <c r="Q1948" s="7">
        <v>5919</v>
      </c>
      <c r="R1948" s="7">
        <v>14634</v>
      </c>
      <c r="S1948" s="7" t="s">
        <v>1072</v>
      </c>
      <c r="V1948" s="7">
        <v>94692000</v>
      </c>
      <c r="W1948" s="7" t="s">
        <v>6289</v>
      </c>
      <c r="X1948" s="203">
        <v>18</v>
      </c>
      <c r="Y1948" s="203">
        <v>65</v>
      </c>
      <c r="Z1948" s="203">
        <v>1</v>
      </c>
      <c r="AA1948" s="203">
        <v>5</v>
      </c>
      <c r="AB1948" s="203">
        <v>90</v>
      </c>
      <c r="AC1948" s="203">
        <v>0</v>
      </c>
    </row>
    <row r="1949" spans="17:29" x14ac:dyDescent="0.2">
      <c r="R1949" s="7">
        <v>10221</v>
      </c>
      <c r="S1949" s="7" t="s">
        <v>1073</v>
      </c>
      <c r="V1949" s="7">
        <v>59410000</v>
      </c>
      <c r="W1949" s="7" t="s">
        <v>5541</v>
      </c>
      <c r="X1949" s="203">
        <v>18</v>
      </c>
      <c r="Y1949" s="203">
        <v>65</v>
      </c>
      <c r="Z1949" s="203">
        <v>1</v>
      </c>
      <c r="AA1949" s="203">
        <v>5</v>
      </c>
      <c r="AB1949" s="203">
        <v>90</v>
      </c>
      <c r="AC1949" s="203">
        <v>0</v>
      </c>
    </row>
    <row r="1950" spans="17:29" x14ac:dyDescent="0.2">
      <c r="Q1950" s="7">
        <v>2208</v>
      </c>
      <c r="R1950" s="7">
        <v>12744</v>
      </c>
      <c r="S1950" s="7" t="s">
        <v>1074</v>
      </c>
      <c r="V1950" s="7">
        <v>66613000</v>
      </c>
      <c r="W1950" s="7" t="s">
        <v>5542</v>
      </c>
      <c r="X1950" s="203">
        <v>18</v>
      </c>
      <c r="Y1950" s="203">
        <v>65</v>
      </c>
      <c r="Z1950" s="203">
        <v>1</v>
      </c>
      <c r="AA1950" s="203">
        <v>5</v>
      </c>
      <c r="AB1950" s="203">
        <v>90</v>
      </c>
      <c r="AC1950" s="203">
        <v>0</v>
      </c>
    </row>
    <row r="1951" spans="17:29" x14ac:dyDescent="0.2">
      <c r="R1951" s="7">
        <v>12745</v>
      </c>
      <c r="S1951" s="7" t="s">
        <v>1075</v>
      </c>
      <c r="V1951" s="7">
        <v>66611000</v>
      </c>
      <c r="W1951" s="7" t="s">
        <v>6290</v>
      </c>
      <c r="X1951" s="203">
        <v>18</v>
      </c>
      <c r="Y1951" s="203">
        <v>65</v>
      </c>
      <c r="Z1951" s="203">
        <v>1</v>
      </c>
      <c r="AA1951" s="203">
        <v>5</v>
      </c>
      <c r="AB1951" s="203">
        <v>90</v>
      </c>
      <c r="AC1951" s="203">
        <v>0</v>
      </c>
    </row>
    <row r="1952" spans="17:29" x14ac:dyDescent="0.2">
      <c r="Q1952" s="7">
        <v>587</v>
      </c>
      <c r="R1952" s="7">
        <v>15159</v>
      </c>
      <c r="S1952" s="7" t="s">
        <v>1076</v>
      </c>
      <c r="V1952" s="7">
        <v>66612000</v>
      </c>
      <c r="W1952" s="7" t="s">
        <v>6291</v>
      </c>
      <c r="X1952" s="203">
        <v>18</v>
      </c>
      <c r="Y1952" s="203">
        <v>65</v>
      </c>
      <c r="Z1952" s="203">
        <v>1</v>
      </c>
      <c r="AA1952" s="203">
        <v>5</v>
      </c>
      <c r="AB1952" s="203">
        <v>90</v>
      </c>
      <c r="AC1952" s="203">
        <v>0</v>
      </c>
    </row>
    <row r="1953" spans="17:29" x14ac:dyDescent="0.2">
      <c r="Q1953" s="7">
        <v>543</v>
      </c>
      <c r="R1953" s="7">
        <v>15122</v>
      </c>
      <c r="S1953" s="7" t="s">
        <v>1077</v>
      </c>
      <c r="V1953" s="7">
        <v>63250000</v>
      </c>
      <c r="W1953" s="7" t="s">
        <v>3127</v>
      </c>
      <c r="X1953" s="203">
        <v>18</v>
      </c>
      <c r="Y1953" s="203">
        <v>65</v>
      </c>
      <c r="Z1953" s="203">
        <v>1</v>
      </c>
      <c r="AA1953" s="203">
        <v>5</v>
      </c>
      <c r="AB1953" s="203">
        <v>90</v>
      </c>
      <c r="AC1953" s="203">
        <v>0</v>
      </c>
    </row>
    <row r="1954" spans="17:29" x14ac:dyDescent="0.2">
      <c r="R1954" s="7">
        <v>12746</v>
      </c>
      <c r="S1954" s="7" t="s">
        <v>3473</v>
      </c>
      <c r="V1954" s="7">
        <v>93362000</v>
      </c>
      <c r="W1954" s="7" t="s">
        <v>6292</v>
      </c>
      <c r="X1954" s="203">
        <v>18</v>
      </c>
      <c r="Y1954" s="203">
        <v>65</v>
      </c>
      <c r="Z1954" s="203">
        <v>1</v>
      </c>
      <c r="AA1954" s="203">
        <v>5</v>
      </c>
      <c r="AB1954" s="203">
        <v>90</v>
      </c>
      <c r="AC1954" s="203">
        <v>0</v>
      </c>
    </row>
    <row r="1955" spans="17:29" x14ac:dyDescent="0.2">
      <c r="Q1955" s="7">
        <v>2427</v>
      </c>
      <c r="R1955" s="7">
        <v>13717</v>
      </c>
      <c r="S1955" s="7" t="s">
        <v>79</v>
      </c>
      <c r="V1955" s="7">
        <v>94762000</v>
      </c>
      <c r="W1955" s="7" t="s">
        <v>6293</v>
      </c>
      <c r="X1955" s="203">
        <v>18</v>
      </c>
      <c r="Y1955" s="203">
        <v>65</v>
      </c>
      <c r="Z1955" s="203">
        <v>1</v>
      </c>
      <c r="AA1955" s="203">
        <v>5</v>
      </c>
      <c r="AB1955" s="203">
        <v>90</v>
      </c>
      <c r="AC1955" s="203">
        <v>0</v>
      </c>
    </row>
    <row r="1956" spans="17:29" x14ac:dyDescent="0.2">
      <c r="Q1956" s="7">
        <v>4591</v>
      </c>
      <c r="R1956" s="7">
        <v>15410</v>
      </c>
      <c r="S1956" s="7" t="s">
        <v>80</v>
      </c>
      <c r="V1956" s="7">
        <v>71320000</v>
      </c>
      <c r="W1956" s="7" t="s">
        <v>3128</v>
      </c>
      <c r="X1956" s="203">
        <v>18</v>
      </c>
      <c r="Y1956" s="203">
        <v>65</v>
      </c>
      <c r="Z1956" s="203">
        <v>1</v>
      </c>
      <c r="AA1956" s="203">
        <v>5</v>
      </c>
      <c r="AB1956" s="203">
        <v>90</v>
      </c>
      <c r="AC1956" s="203">
        <v>0</v>
      </c>
    </row>
    <row r="1957" spans="17:29" x14ac:dyDescent="0.2">
      <c r="Q1957" s="7">
        <v>5562</v>
      </c>
      <c r="R1957" s="7">
        <v>14633</v>
      </c>
      <c r="S1957" s="7" t="s">
        <v>81</v>
      </c>
      <c r="V1957" s="7">
        <v>59260000</v>
      </c>
      <c r="W1957" s="7" t="s">
        <v>3129</v>
      </c>
      <c r="X1957" s="203">
        <v>18</v>
      </c>
      <c r="Y1957" s="203">
        <v>65</v>
      </c>
      <c r="Z1957" s="203">
        <v>1</v>
      </c>
      <c r="AA1957" s="203">
        <v>5</v>
      </c>
      <c r="AB1957" s="203">
        <v>90</v>
      </c>
      <c r="AC1957" s="203">
        <v>0</v>
      </c>
    </row>
    <row r="1958" spans="17:29" x14ac:dyDescent="0.2">
      <c r="Q1958" s="7">
        <v>1091</v>
      </c>
      <c r="R1958" s="7">
        <v>15573</v>
      </c>
      <c r="S1958" s="7" t="s">
        <v>141</v>
      </c>
      <c r="V1958" s="7">
        <v>59250000</v>
      </c>
      <c r="W1958" s="7" t="s">
        <v>3130</v>
      </c>
      <c r="X1958" s="203">
        <v>18</v>
      </c>
      <c r="Y1958" s="203">
        <v>65</v>
      </c>
      <c r="Z1958" s="203">
        <v>1</v>
      </c>
      <c r="AA1958" s="203">
        <v>5</v>
      </c>
      <c r="AB1958" s="203">
        <v>90</v>
      </c>
      <c r="AC1958" s="203">
        <v>0</v>
      </c>
    </row>
    <row r="1959" spans="17:29" x14ac:dyDescent="0.2">
      <c r="R1959" s="7">
        <v>12364</v>
      </c>
      <c r="S1959" s="7" t="s">
        <v>3474</v>
      </c>
      <c r="V1959" s="7">
        <v>59330000</v>
      </c>
      <c r="W1959" s="7" t="s">
        <v>1528</v>
      </c>
      <c r="X1959" s="203">
        <v>18</v>
      </c>
      <c r="Y1959" s="203">
        <v>65</v>
      </c>
      <c r="Z1959" s="203">
        <v>1</v>
      </c>
      <c r="AA1959" s="203">
        <v>5</v>
      </c>
      <c r="AB1959" s="203">
        <v>90</v>
      </c>
      <c r="AC1959" s="203">
        <v>0</v>
      </c>
    </row>
    <row r="1960" spans="17:29" x14ac:dyDescent="0.2">
      <c r="Q1960" s="7">
        <v>195</v>
      </c>
      <c r="R1960" s="7">
        <v>12620</v>
      </c>
      <c r="S1960" s="7" t="s">
        <v>142</v>
      </c>
      <c r="V1960" s="7">
        <v>59340000</v>
      </c>
      <c r="W1960" s="7" t="s">
        <v>1529</v>
      </c>
      <c r="X1960" s="203">
        <v>18</v>
      </c>
      <c r="Y1960" s="203">
        <v>65</v>
      </c>
      <c r="Z1960" s="203">
        <v>1</v>
      </c>
      <c r="AA1960" s="203">
        <v>5</v>
      </c>
      <c r="AB1960" s="203">
        <v>90</v>
      </c>
      <c r="AC1960" s="203">
        <v>0</v>
      </c>
    </row>
    <row r="1961" spans="17:29" x14ac:dyDescent="0.2">
      <c r="Q1961" s="7">
        <v>5488</v>
      </c>
      <c r="R1961" s="7">
        <v>14683</v>
      </c>
      <c r="S1961" s="7" t="s">
        <v>143</v>
      </c>
      <c r="V1961" s="7">
        <v>71650000</v>
      </c>
      <c r="W1961" s="7" t="s">
        <v>4388</v>
      </c>
      <c r="X1961" s="203">
        <v>18</v>
      </c>
      <c r="Y1961" s="203">
        <v>65</v>
      </c>
      <c r="Z1961" s="203">
        <v>1</v>
      </c>
      <c r="AA1961" s="203">
        <v>5</v>
      </c>
      <c r="AB1961" s="203">
        <v>90</v>
      </c>
      <c r="AC1961" s="203">
        <v>0</v>
      </c>
    </row>
    <row r="1962" spans="17:29" x14ac:dyDescent="0.2">
      <c r="R1962" s="7">
        <v>12401</v>
      </c>
      <c r="S1962" s="7" t="s">
        <v>3475</v>
      </c>
      <c r="V1962" s="7">
        <v>62080000</v>
      </c>
      <c r="W1962" s="7" t="s">
        <v>3131</v>
      </c>
      <c r="X1962" s="203">
        <v>18</v>
      </c>
      <c r="Y1962" s="203">
        <v>65</v>
      </c>
      <c r="Z1962" s="203">
        <v>1</v>
      </c>
      <c r="AA1962" s="203">
        <v>5</v>
      </c>
      <c r="AB1962" s="203">
        <v>90</v>
      </c>
      <c r="AC1962" s="203">
        <v>0</v>
      </c>
    </row>
    <row r="1963" spans="17:29" x14ac:dyDescent="0.2">
      <c r="R1963" s="7">
        <v>12403</v>
      </c>
      <c r="S1963" s="7" t="s">
        <v>144</v>
      </c>
      <c r="V1963" s="7">
        <v>94465000</v>
      </c>
      <c r="W1963" s="7" t="s">
        <v>6294</v>
      </c>
      <c r="X1963" s="203">
        <v>19</v>
      </c>
      <c r="Y1963" s="203">
        <v>65</v>
      </c>
      <c r="Z1963" s="203">
        <v>1</v>
      </c>
      <c r="AA1963" s="203">
        <v>5</v>
      </c>
      <c r="AB1963" s="203">
        <v>0</v>
      </c>
      <c r="AC1963" s="203">
        <v>0</v>
      </c>
    </row>
    <row r="1964" spans="17:29" x14ac:dyDescent="0.2">
      <c r="Q1964" s="7">
        <v>3983</v>
      </c>
      <c r="R1964" s="7">
        <v>16040</v>
      </c>
      <c r="S1964" s="7" t="s">
        <v>145</v>
      </c>
      <c r="V1964" s="7">
        <v>85490000</v>
      </c>
      <c r="W1964" s="7" t="s">
        <v>6295</v>
      </c>
      <c r="X1964" s="203">
        <v>19</v>
      </c>
      <c r="Y1964" s="203">
        <v>65</v>
      </c>
      <c r="Z1964" s="203">
        <v>1</v>
      </c>
      <c r="AA1964" s="203">
        <v>5</v>
      </c>
      <c r="AB1964" s="203">
        <v>0</v>
      </c>
      <c r="AC1964" s="203">
        <v>0</v>
      </c>
    </row>
    <row r="1965" spans="17:29" x14ac:dyDescent="0.2">
      <c r="R1965" s="7">
        <v>16506</v>
      </c>
      <c r="S1965" s="7" t="s">
        <v>4839</v>
      </c>
      <c r="V1965" s="7">
        <v>94091002</v>
      </c>
      <c r="W1965" s="7" t="s">
        <v>6296</v>
      </c>
      <c r="X1965" s="203">
        <v>18</v>
      </c>
      <c r="Y1965" s="203">
        <v>65</v>
      </c>
      <c r="Z1965" s="203">
        <v>1</v>
      </c>
      <c r="AA1965" s="203">
        <v>5</v>
      </c>
      <c r="AB1965" s="203">
        <v>0</v>
      </c>
      <c r="AC1965" s="203">
        <v>0</v>
      </c>
    </row>
    <row r="1966" spans="17:29" x14ac:dyDescent="0.2">
      <c r="R1966" s="7">
        <v>10232</v>
      </c>
      <c r="S1966" s="7" t="s">
        <v>3476</v>
      </c>
      <c r="V1966" s="7">
        <v>94091001</v>
      </c>
      <c r="W1966" s="7" t="s">
        <v>6297</v>
      </c>
      <c r="X1966" s="203">
        <v>18</v>
      </c>
      <c r="Y1966" s="203">
        <v>65</v>
      </c>
      <c r="Z1966" s="203">
        <v>1</v>
      </c>
      <c r="AA1966" s="203">
        <v>5</v>
      </c>
      <c r="AB1966" s="203">
        <v>0</v>
      </c>
      <c r="AC1966" s="203">
        <v>0</v>
      </c>
    </row>
    <row r="1967" spans="17:29" x14ac:dyDescent="0.2">
      <c r="Q1967" s="7">
        <v>1063</v>
      </c>
      <c r="R1967" s="7">
        <v>15568</v>
      </c>
      <c r="S1967" s="7" t="s">
        <v>146</v>
      </c>
      <c r="V1967" s="7">
        <v>71550000</v>
      </c>
      <c r="W1967" s="7" t="s">
        <v>3132</v>
      </c>
      <c r="X1967" s="203">
        <v>18</v>
      </c>
      <c r="Y1967" s="203">
        <v>65</v>
      </c>
      <c r="Z1967" s="203">
        <v>1</v>
      </c>
      <c r="AA1967" s="203">
        <v>5</v>
      </c>
      <c r="AB1967" s="203">
        <v>90</v>
      </c>
      <c r="AC1967" s="203">
        <v>0</v>
      </c>
    </row>
    <row r="1968" spans="17:29" x14ac:dyDescent="0.2">
      <c r="R1968" s="7">
        <v>16475</v>
      </c>
      <c r="S1968" s="7" t="s">
        <v>4840</v>
      </c>
      <c r="V1968" s="7">
        <v>84030000</v>
      </c>
      <c r="W1968" s="7" t="s">
        <v>4389</v>
      </c>
      <c r="X1968" s="203">
        <v>18</v>
      </c>
      <c r="Y1968" s="203">
        <v>65</v>
      </c>
      <c r="Z1968" s="203">
        <v>1</v>
      </c>
      <c r="AA1968" s="203">
        <v>5</v>
      </c>
      <c r="AB1968" s="203">
        <v>90</v>
      </c>
      <c r="AC1968" s="203">
        <v>0</v>
      </c>
    </row>
    <row r="1969" spans="17:29" x14ac:dyDescent="0.2">
      <c r="Q1969" s="7">
        <v>389</v>
      </c>
      <c r="R1969" s="7">
        <v>15052</v>
      </c>
      <c r="S1969" s="7" t="s">
        <v>147</v>
      </c>
      <c r="V1969" s="7">
        <v>84035000</v>
      </c>
      <c r="W1969" s="7" t="s">
        <v>6298</v>
      </c>
      <c r="X1969" s="203">
        <v>18</v>
      </c>
      <c r="Y1969" s="203">
        <v>65</v>
      </c>
      <c r="Z1969" s="203">
        <v>1</v>
      </c>
      <c r="AA1969" s="203">
        <v>5</v>
      </c>
      <c r="AB1969" s="203">
        <v>90</v>
      </c>
      <c r="AC1969" s="203">
        <v>0</v>
      </c>
    </row>
    <row r="1970" spans="17:29" x14ac:dyDescent="0.2">
      <c r="Q1970" s="7">
        <v>1064</v>
      </c>
      <c r="R1970" s="7">
        <v>15567</v>
      </c>
      <c r="S1970" s="7" t="s">
        <v>148</v>
      </c>
      <c r="V1970" s="7">
        <v>84465001</v>
      </c>
      <c r="W1970" s="7" t="s">
        <v>6299</v>
      </c>
      <c r="X1970" s="203">
        <v>18</v>
      </c>
      <c r="Y1970" s="203">
        <v>65</v>
      </c>
      <c r="Z1970" s="203">
        <v>1</v>
      </c>
      <c r="AA1970" s="203">
        <v>5</v>
      </c>
      <c r="AB1970" s="203">
        <v>90</v>
      </c>
      <c r="AC1970" s="203">
        <v>0</v>
      </c>
    </row>
    <row r="1971" spans="17:29" x14ac:dyDescent="0.2">
      <c r="Q1971" s="7">
        <v>307</v>
      </c>
      <c r="R1971" s="7">
        <v>15001</v>
      </c>
      <c r="S1971" s="7" t="s">
        <v>149</v>
      </c>
      <c r="V1971" s="7">
        <v>84465002</v>
      </c>
      <c r="W1971" s="7" t="s">
        <v>6300</v>
      </c>
      <c r="X1971" s="203">
        <v>18</v>
      </c>
      <c r="Y1971" s="203">
        <v>65</v>
      </c>
      <c r="Z1971" s="203">
        <v>1</v>
      </c>
      <c r="AA1971" s="203">
        <v>5</v>
      </c>
      <c r="AB1971" s="203">
        <v>90</v>
      </c>
      <c r="AC1971" s="203">
        <v>0</v>
      </c>
    </row>
    <row r="1972" spans="17:29" x14ac:dyDescent="0.2">
      <c r="Q1972" s="7">
        <v>156</v>
      </c>
      <c r="R1972" s="7">
        <v>12408</v>
      </c>
      <c r="S1972" s="7" t="s">
        <v>150</v>
      </c>
      <c r="V1972" s="7">
        <v>84465003</v>
      </c>
      <c r="W1972" s="7" t="s">
        <v>6301</v>
      </c>
      <c r="X1972" s="203">
        <v>18</v>
      </c>
      <c r="Y1972" s="203">
        <v>65</v>
      </c>
      <c r="Z1972" s="203">
        <v>1</v>
      </c>
      <c r="AA1972" s="203">
        <v>5</v>
      </c>
      <c r="AB1972" s="203">
        <v>90</v>
      </c>
      <c r="AC1972" s="203">
        <v>0</v>
      </c>
    </row>
    <row r="1973" spans="17:29" x14ac:dyDescent="0.2">
      <c r="Q1973" s="7">
        <v>6629</v>
      </c>
      <c r="R1973" s="7">
        <v>12409</v>
      </c>
      <c r="S1973" s="7" t="s">
        <v>151</v>
      </c>
      <c r="V1973" s="7">
        <v>84465004</v>
      </c>
      <c r="W1973" s="7" t="s">
        <v>6302</v>
      </c>
      <c r="X1973" s="203">
        <v>18</v>
      </c>
      <c r="Y1973" s="203">
        <v>65</v>
      </c>
      <c r="Z1973" s="203">
        <v>1</v>
      </c>
      <c r="AA1973" s="203">
        <v>5</v>
      </c>
      <c r="AB1973" s="203">
        <v>90</v>
      </c>
      <c r="AC1973" s="203">
        <v>0</v>
      </c>
    </row>
    <row r="1974" spans="17:29" x14ac:dyDescent="0.2">
      <c r="Q1974" s="7">
        <v>390</v>
      </c>
      <c r="R1974" s="7">
        <v>15053</v>
      </c>
      <c r="S1974" s="7" t="s">
        <v>3215</v>
      </c>
      <c r="V1974" s="7">
        <v>84465000</v>
      </c>
      <c r="W1974" s="7" t="s">
        <v>6303</v>
      </c>
      <c r="X1974" s="203">
        <v>18</v>
      </c>
      <c r="Y1974" s="203">
        <v>65</v>
      </c>
      <c r="Z1974" s="203">
        <v>1</v>
      </c>
      <c r="AA1974" s="203">
        <v>5</v>
      </c>
      <c r="AB1974" s="203">
        <v>90</v>
      </c>
      <c r="AC1974" s="203">
        <v>0</v>
      </c>
    </row>
    <row r="1975" spans="17:29" x14ac:dyDescent="0.2">
      <c r="Q1975" s="7">
        <v>785</v>
      </c>
      <c r="R1975" s="7">
        <v>15273</v>
      </c>
      <c r="S1975" s="7" t="s">
        <v>3216</v>
      </c>
      <c r="V1975" s="7">
        <v>84070000</v>
      </c>
      <c r="W1975" s="7" t="s">
        <v>6304</v>
      </c>
      <c r="X1975" s="203">
        <v>18</v>
      </c>
      <c r="Y1975" s="203">
        <v>65</v>
      </c>
      <c r="Z1975" s="203">
        <v>1</v>
      </c>
      <c r="AA1975" s="203">
        <v>5</v>
      </c>
      <c r="AB1975" s="203">
        <v>90</v>
      </c>
      <c r="AC1975" s="203">
        <v>0</v>
      </c>
    </row>
    <row r="1976" spans="17:29" x14ac:dyDescent="0.2">
      <c r="Q1976" s="7">
        <v>4202</v>
      </c>
      <c r="R1976" s="7">
        <v>12411</v>
      </c>
      <c r="S1976" s="7" t="s">
        <v>3217</v>
      </c>
      <c r="V1976" s="7">
        <v>86660000</v>
      </c>
      <c r="W1976" s="7" t="s">
        <v>4390</v>
      </c>
      <c r="X1976" s="203">
        <v>18</v>
      </c>
      <c r="Y1976" s="203">
        <v>65</v>
      </c>
      <c r="Z1976" s="203">
        <v>1</v>
      </c>
      <c r="AA1976" s="203">
        <v>5</v>
      </c>
      <c r="AB1976" s="203">
        <v>90</v>
      </c>
      <c r="AC1976" s="203">
        <v>0</v>
      </c>
    </row>
    <row r="1977" spans="17:29" x14ac:dyDescent="0.2">
      <c r="R1977" s="7">
        <v>12412</v>
      </c>
      <c r="S1977" s="7" t="s">
        <v>1861</v>
      </c>
      <c r="V1977" s="7">
        <v>85451000</v>
      </c>
      <c r="W1977" s="7" t="s">
        <v>4391</v>
      </c>
      <c r="X1977" s="203">
        <v>18</v>
      </c>
      <c r="Y1977" s="203">
        <v>65</v>
      </c>
      <c r="Z1977" s="203">
        <v>1</v>
      </c>
      <c r="AA1977" s="203">
        <v>5</v>
      </c>
      <c r="AB1977" s="203">
        <v>90</v>
      </c>
      <c r="AC1977" s="203">
        <v>0</v>
      </c>
    </row>
    <row r="1978" spans="17:29" x14ac:dyDescent="0.2">
      <c r="Q1978" s="7">
        <v>333</v>
      </c>
      <c r="R1978" s="7">
        <v>15017</v>
      </c>
      <c r="S1978" s="7" t="s">
        <v>1862</v>
      </c>
      <c r="V1978" s="7">
        <v>86157000</v>
      </c>
      <c r="W1978" s="7" t="s">
        <v>4392</v>
      </c>
      <c r="X1978" s="203">
        <v>18</v>
      </c>
      <c r="Y1978" s="203">
        <v>65</v>
      </c>
      <c r="Z1978" s="203">
        <v>1</v>
      </c>
      <c r="AA1978" s="203">
        <v>5</v>
      </c>
      <c r="AB1978" s="203">
        <v>90</v>
      </c>
      <c r="AC1978" s="203">
        <v>0</v>
      </c>
    </row>
    <row r="1979" spans="17:29" x14ac:dyDescent="0.2">
      <c r="Q1979" s="7">
        <v>5198</v>
      </c>
      <c r="R1979" s="7">
        <v>12388</v>
      </c>
      <c r="S1979" s="7" t="s">
        <v>1863</v>
      </c>
      <c r="V1979" s="7">
        <v>84110000</v>
      </c>
      <c r="W1979" s="7" t="s">
        <v>4393</v>
      </c>
      <c r="X1979" s="203">
        <v>18</v>
      </c>
      <c r="Y1979" s="203">
        <v>65</v>
      </c>
      <c r="Z1979" s="203">
        <v>1</v>
      </c>
      <c r="AA1979" s="203">
        <v>5</v>
      </c>
      <c r="AB1979" s="203">
        <v>90</v>
      </c>
      <c r="AC1979" s="203">
        <v>0</v>
      </c>
    </row>
    <row r="1980" spans="17:29" x14ac:dyDescent="0.2">
      <c r="Q1980" s="7">
        <v>4314</v>
      </c>
      <c r="R1980" s="7">
        <v>12404</v>
      </c>
      <c r="S1980" s="7" t="s">
        <v>1864</v>
      </c>
      <c r="V1980" s="7">
        <v>84040000</v>
      </c>
      <c r="W1980" s="7" t="s">
        <v>4394</v>
      </c>
      <c r="X1980" s="203">
        <v>18</v>
      </c>
      <c r="Y1980" s="203">
        <v>65</v>
      </c>
      <c r="Z1980" s="203">
        <v>1</v>
      </c>
      <c r="AA1980" s="203">
        <v>5</v>
      </c>
      <c r="AB1980" s="203">
        <v>90</v>
      </c>
      <c r="AC1980" s="203">
        <v>0</v>
      </c>
    </row>
    <row r="1981" spans="17:29" x14ac:dyDescent="0.2">
      <c r="Q1981" s="7">
        <v>4033</v>
      </c>
      <c r="R1981" s="7">
        <v>12384</v>
      </c>
      <c r="S1981" s="7" t="s">
        <v>1865</v>
      </c>
      <c r="V1981" s="7">
        <v>84090000</v>
      </c>
      <c r="W1981" s="7" t="s">
        <v>4395</v>
      </c>
      <c r="X1981" s="203">
        <v>18</v>
      </c>
      <c r="Y1981" s="203">
        <v>65</v>
      </c>
      <c r="Z1981" s="203">
        <v>1</v>
      </c>
      <c r="AA1981" s="203">
        <v>5</v>
      </c>
      <c r="AB1981" s="203">
        <v>90</v>
      </c>
      <c r="AC1981" s="203">
        <v>0</v>
      </c>
    </row>
    <row r="1982" spans="17:29" x14ac:dyDescent="0.2">
      <c r="R1982" s="7">
        <v>16306</v>
      </c>
      <c r="S1982" s="7" t="s">
        <v>4841</v>
      </c>
      <c r="V1982" s="7">
        <v>85457000</v>
      </c>
      <c r="W1982" s="7" t="s">
        <v>4396</v>
      </c>
      <c r="X1982" s="203">
        <v>18</v>
      </c>
      <c r="Y1982" s="203">
        <v>65</v>
      </c>
      <c r="Z1982" s="203">
        <v>1</v>
      </c>
      <c r="AA1982" s="203">
        <v>5</v>
      </c>
      <c r="AB1982" s="203">
        <v>90</v>
      </c>
      <c r="AC1982" s="203">
        <v>0</v>
      </c>
    </row>
    <row r="1983" spans="17:29" x14ac:dyDescent="0.2">
      <c r="Q1983" s="7">
        <v>3293</v>
      </c>
      <c r="R1983" s="7">
        <v>14413</v>
      </c>
      <c r="S1983" s="7" t="s">
        <v>3222</v>
      </c>
      <c r="V1983" s="7">
        <v>84453000</v>
      </c>
      <c r="W1983" s="7" t="s">
        <v>6305</v>
      </c>
      <c r="X1983" s="203">
        <v>18</v>
      </c>
      <c r="Y1983" s="203">
        <v>65</v>
      </c>
      <c r="Z1983" s="203">
        <v>1</v>
      </c>
      <c r="AA1983" s="203">
        <v>5</v>
      </c>
      <c r="AB1983" s="203">
        <v>90</v>
      </c>
      <c r="AC1983" s="203">
        <v>0</v>
      </c>
    </row>
    <row r="1984" spans="17:29" x14ac:dyDescent="0.2">
      <c r="Q1984" s="7">
        <v>2620</v>
      </c>
      <c r="R1984" s="7">
        <v>12385</v>
      </c>
      <c r="S1984" s="7" t="s">
        <v>3223</v>
      </c>
      <c r="V1984" s="7">
        <v>85459000</v>
      </c>
      <c r="W1984" s="7" t="s">
        <v>6306</v>
      </c>
      <c r="X1984" s="203">
        <v>18</v>
      </c>
      <c r="Y1984" s="203">
        <v>65</v>
      </c>
      <c r="Z1984" s="203">
        <v>1</v>
      </c>
      <c r="AA1984" s="203">
        <v>5</v>
      </c>
      <c r="AB1984" s="203">
        <v>90</v>
      </c>
      <c r="AC1984" s="203">
        <v>0</v>
      </c>
    </row>
    <row r="1985" spans="17:29" x14ac:dyDescent="0.2">
      <c r="Q1985" s="7">
        <v>5254</v>
      </c>
      <c r="R1985" s="7">
        <v>15630</v>
      </c>
      <c r="S1985" s="7" t="s">
        <v>3224</v>
      </c>
      <c r="V1985" s="7">
        <v>80601000</v>
      </c>
      <c r="W1985" s="7" t="s">
        <v>5543</v>
      </c>
      <c r="X1985" s="203">
        <v>18</v>
      </c>
      <c r="Y1985" s="203">
        <v>65</v>
      </c>
      <c r="Z1985" s="203">
        <v>1</v>
      </c>
      <c r="AA1985" s="203">
        <v>5</v>
      </c>
      <c r="AB1985" s="203">
        <v>0</v>
      </c>
      <c r="AC1985" s="203">
        <v>0</v>
      </c>
    </row>
    <row r="1986" spans="17:29" x14ac:dyDescent="0.2">
      <c r="Q1986" s="7">
        <v>4139</v>
      </c>
      <c r="R1986" s="7">
        <v>16625</v>
      </c>
      <c r="S1986" s="7" t="s">
        <v>3226</v>
      </c>
      <c r="V1986" s="7">
        <v>62050000</v>
      </c>
      <c r="W1986" s="7" t="s">
        <v>3133</v>
      </c>
      <c r="X1986" s="203">
        <v>18</v>
      </c>
      <c r="Y1986" s="203">
        <v>65</v>
      </c>
      <c r="Z1986" s="203">
        <v>1</v>
      </c>
      <c r="AA1986" s="203">
        <v>5</v>
      </c>
      <c r="AB1986" s="203">
        <v>90</v>
      </c>
      <c r="AC1986" s="203">
        <v>0</v>
      </c>
    </row>
    <row r="1987" spans="17:29" x14ac:dyDescent="0.2">
      <c r="Q1987" s="7">
        <v>1704</v>
      </c>
      <c r="R1987" s="7">
        <v>12389</v>
      </c>
      <c r="S1987" s="7" t="s">
        <v>3227</v>
      </c>
      <c r="V1987" s="7">
        <v>85550000</v>
      </c>
      <c r="W1987" s="7" t="s">
        <v>4397</v>
      </c>
      <c r="X1987" s="203">
        <v>18</v>
      </c>
      <c r="Y1987" s="203">
        <v>65</v>
      </c>
      <c r="Z1987" s="203">
        <v>1</v>
      </c>
      <c r="AA1987" s="203">
        <v>5</v>
      </c>
      <c r="AB1987" s="203">
        <v>90</v>
      </c>
      <c r="AC1987" s="203">
        <v>0</v>
      </c>
    </row>
    <row r="1988" spans="17:29" x14ac:dyDescent="0.2">
      <c r="Q1988" s="7">
        <v>1136</v>
      </c>
      <c r="R1988" s="7">
        <v>15566</v>
      </c>
      <c r="S1988" s="7" t="s">
        <v>3228</v>
      </c>
      <c r="V1988" s="7">
        <v>63320000</v>
      </c>
      <c r="W1988" s="7" t="s">
        <v>6307</v>
      </c>
      <c r="X1988" s="203">
        <v>18</v>
      </c>
      <c r="Y1988" s="203">
        <v>65</v>
      </c>
      <c r="Z1988" s="203">
        <v>1</v>
      </c>
      <c r="AA1988" s="203">
        <v>5</v>
      </c>
      <c r="AB1988" s="203">
        <v>90</v>
      </c>
      <c r="AC1988" s="203">
        <v>0</v>
      </c>
    </row>
    <row r="1989" spans="17:29" x14ac:dyDescent="0.2">
      <c r="R1989" s="7">
        <v>12391</v>
      </c>
      <c r="S1989" s="7" t="s">
        <v>3477</v>
      </c>
      <c r="V1989" s="7">
        <v>63300000</v>
      </c>
      <c r="W1989" s="7" t="s">
        <v>3134</v>
      </c>
      <c r="X1989" s="203">
        <v>18</v>
      </c>
      <c r="Y1989" s="203">
        <v>65</v>
      </c>
      <c r="Z1989" s="203">
        <v>1</v>
      </c>
      <c r="AA1989" s="203">
        <v>5</v>
      </c>
      <c r="AB1989" s="203">
        <v>90</v>
      </c>
      <c r="AC1989" s="203">
        <v>0</v>
      </c>
    </row>
    <row r="1990" spans="17:29" x14ac:dyDescent="0.2">
      <c r="Q1990" s="7">
        <v>4234</v>
      </c>
      <c r="R1990" s="7">
        <v>15503</v>
      </c>
      <c r="S1990" s="7" t="s">
        <v>3229</v>
      </c>
      <c r="V1990" s="7">
        <v>94101000</v>
      </c>
      <c r="W1990" s="7" t="s">
        <v>5544</v>
      </c>
      <c r="X1990" s="203">
        <v>18</v>
      </c>
      <c r="Y1990" s="203">
        <v>65</v>
      </c>
      <c r="Z1990" s="203">
        <v>1</v>
      </c>
      <c r="AA1990" s="203">
        <v>5</v>
      </c>
      <c r="AB1990" s="203">
        <v>0</v>
      </c>
      <c r="AC1990" s="203">
        <v>0</v>
      </c>
    </row>
    <row r="1991" spans="17:29" x14ac:dyDescent="0.2">
      <c r="Q1991" s="7">
        <v>5117</v>
      </c>
      <c r="R1991" s="7">
        <v>12393</v>
      </c>
      <c r="S1991" s="7" t="s">
        <v>1873</v>
      </c>
      <c r="V1991" s="7">
        <v>66310000</v>
      </c>
      <c r="W1991" s="7" t="s">
        <v>3135</v>
      </c>
      <c r="X1991" s="203">
        <v>18</v>
      </c>
      <c r="Y1991" s="203">
        <v>65</v>
      </c>
      <c r="Z1991" s="203">
        <v>1</v>
      </c>
      <c r="AA1991" s="203">
        <v>5</v>
      </c>
      <c r="AB1991" s="203">
        <v>90</v>
      </c>
      <c r="AC1991" s="203">
        <v>0</v>
      </c>
    </row>
    <row r="1992" spans="17:29" x14ac:dyDescent="0.2">
      <c r="R1992" s="7">
        <v>12394</v>
      </c>
      <c r="S1992" s="7" t="s">
        <v>1874</v>
      </c>
      <c r="V1992" s="7">
        <v>67100000</v>
      </c>
      <c r="W1992" s="7" t="s">
        <v>3136</v>
      </c>
      <c r="X1992" s="203">
        <v>18</v>
      </c>
      <c r="Y1992" s="203">
        <v>65</v>
      </c>
      <c r="Z1992" s="203">
        <v>1</v>
      </c>
      <c r="AA1992" s="203">
        <v>5</v>
      </c>
      <c r="AB1992" s="203">
        <v>90</v>
      </c>
      <c r="AC1992" s="203">
        <v>0</v>
      </c>
    </row>
    <row r="1993" spans="17:29" x14ac:dyDescent="0.2">
      <c r="Q1993" s="7">
        <v>2936</v>
      </c>
      <c r="R1993" s="7">
        <v>12395</v>
      </c>
      <c r="S1993" s="7" t="s">
        <v>1875</v>
      </c>
      <c r="V1993" s="7">
        <v>66150000</v>
      </c>
      <c r="W1993" s="7" t="s">
        <v>3137</v>
      </c>
      <c r="X1993" s="203">
        <v>18</v>
      </c>
      <c r="Y1993" s="203">
        <v>65</v>
      </c>
      <c r="Z1993" s="203">
        <v>1</v>
      </c>
      <c r="AA1993" s="203">
        <v>5</v>
      </c>
      <c r="AB1993" s="203">
        <v>90</v>
      </c>
      <c r="AC1993" s="203">
        <v>0</v>
      </c>
    </row>
    <row r="1994" spans="17:29" x14ac:dyDescent="0.2">
      <c r="Q1994" s="7">
        <v>6715</v>
      </c>
      <c r="R1994" s="7">
        <v>13286</v>
      </c>
      <c r="S1994" s="7" t="s">
        <v>1876</v>
      </c>
      <c r="V1994" s="7">
        <v>66870000</v>
      </c>
      <c r="W1994" s="7" t="s">
        <v>4398</v>
      </c>
      <c r="X1994" s="203">
        <v>18</v>
      </c>
      <c r="Y1994" s="203">
        <v>65</v>
      </c>
      <c r="Z1994" s="203">
        <v>1</v>
      </c>
      <c r="AA1994" s="203">
        <v>5</v>
      </c>
      <c r="AB1994" s="203">
        <v>90</v>
      </c>
      <c r="AC1994" s="203">
        <v>0</v>
      </c>
    </row>
    <row r="1995" spans="17:29" x14ac:dyDescent="0.2">
      <c r="Q1995" s="7">
        <v>741</v>
      </c>
      <c r="R1995" s="7">
        <v>15247</v>
      </c>
      <c r="S1995" s="7" t="s">
        <v>1877</v>
      </c>
      <c r="V1995" s="7">
        <v>56140000</v>
      </c>
      <c r="W1995" s="7" t="s">
        <v>3138</v>
      </c>
      <c r="X1995" s="203">
        <v>18</v>
      </c>
      <c r="Y1995" s="203">
        <v>65</v>
      </c>
      <c r="Z1995" s="203">
        <v>1</v>
      </c>
      <c r="AA1995" s="203">
        <v>5</v>
      </c>
      <c r="AB1995" s="203">
        <v>90</v>
      </c>
      <c r="AC1995" s="203">
        <v>0</v>
      </c>
    </row>
    <row r="1996" spans="17:29" x14ac:dyDescent="0.2">
      <c r="Q1996" s="7">
        <v>3822</v>
      </c>
      <c r="R1996" s="7">
        <v>16017</v>
      </c>
      <c r="S1996" s="7" t="s">
        <v>1878</v>
      </c>
      <c r="V1996" s="7">
        <v>56150000</v>
      </c>
      <c r="W1996" s="7" t="s">
        <v>3139</v>
      </c>
      <c r="X1996" s="203">
        <v>18</v>
      </c>
      <c r="Y1996" s="203">
        <v>65</v>
      </c>
      <c r="Z1996" s="203">
        <v>1</v>
      </c>
      <c r="AA1996" s="203">
        <v>5</v>
      </c>
      <c r="AB1996" s="203">
        <v>90</v>
      </c>
      <c r="AC1996" s="203">
        <v>0</v>
      </c>
    </row>
    <row r="1997" spans="17:29" x14ac:dyDescent="0.2">
      <c r="Q1997" s="7">
        <v>2457</v>
      </c>
      <c r="R1997" s="7">
        <v>15380</v>
      </c>
      <c r="S1997" s="7" t="s">
        <v>1879</v>
      </c>
      <c r="V1997" s="7">
        <v>71331000</v>
      </c>
      <c r="W1997" s="7" t="s">
        <v>6308</v>
      </c>
      <c r="X1997" s="203">
        <v>18</v>
      </c>
      <c r="Y1997" s="203">
        <v>65</v>
      </c>
      <c r="Z1997" s="203">
        <v>1</v>
      </c>
      <c r="AA1997" s="203">
        <v>5</v>
      </c>
      <c r="AB1997" s="203">
        <v>90</v>
      </c>
      <c r="AC1997" s="203">
        <v>0</v>
      </c>
    </row>
    <row r="1998" spans="17:29" x14ac:dyDescent="0.2">
      <c r="R1998" s="7">
        <v>16373</v>
      </c>
      <c r="S1998" s="7" t="s">
        <v>4842</v>
      </c>
      <c r="V1998" s="7">
        <v>74160000</v>
      </c>
      <c r="W1998" s="7" t="s">
        <v>4399</v>
      </c>
      <c r="X1998" s="203">
        <v>18</v>
      </c>
      <c r="Y1998" s="203">
        <v>65</v>
      </c>
      <c r="Z1998" s="203">
        <v>1</v>
      </c>
      <c r="AA1998" s="203">
        <v>5</v>
      </c>
      <c r="AB1998" s="203">
        <v>90</v>
      </c>
      <c r="AC1998" s="203">
        <v>0</v>
      </c>
    </row>
    <row r="1999" spans="17:29" x14ac:dyDescent="0.2">
      <c r="R1999" s="7">
        <v>16406</v>
      </c>
      <c r="S1999" s="7" t="s">
        <v>4843</v>
      </c>
      <c r="V1999" s="7">
        <v>74180000</v>
      </c>
      <c r="W1999" s="7" t="s">
        <v>3140</v>
      </c>
      <c r="X1999" s="203">
        <v>18</v>
      </c>
      <c r="Y1999" s="203">
        <v>65</v>
      </c>
      <c r="Z1999" s="203">
        <v>1</v>
      </c>
      <c r="AA1999" s="203">
        <v>5</v>
      </c>
      <c r="AB1999" s="203">
        <v>90</v>
      </c>
      <c r="AC1999" s="203">
        <v>0</v>
      </c>
    </row>
    <row r="2000" spans="17:29" x14ac:dyDescent="0.2">
      <c r="R2000" s="7">
        <v>12383</v>
      </c>
      <c r="S2000" s="7" t="s">
        <v>3481</v>
      </c>
      <c r="V2000" s="7">
        <v>66430000</v>
      </c>
      <c r="W2000" s="7" t="s">
        <v>3141</v>
      </c>
      <c r="X2000" s="203">
        <v>18</v>
      </c>
      <c r="Y2000" s="203">
        <v>65</v>
      </c>
      <c r="Z2000" s="203">
        <v>1</v>
      </c>
      <c r="AA2000" s="203">
        <v>5</v>
      </c>
      <c r="AB2000" s="203">
        <v>90</v>
      </c>
      <c r="AC2000" s="203">
        <v>0</v>
      </c>
    </row>
    <row r="2001" spans="17:29" x14ac:dyDescent="0.2">
      <c r="R2001" s="7">
        <v>12406</v>
      </c>
      <c r="S2001" s="7" t="s">
        <v>1880</v>
      </c>
      <c r="V2001" s="7">
        <v>66440000</v>
      </c>
      <c r="W2001" s="7" t="s">
        <v>3142</v>
      </c>
      <c r="X2001" s="203">
        <v>18</v>
      </c>
      <c r="Y2001" s="203">
        <v>65</v>
      </c>
      <c r="Z2001" s="203">
        <v>1</v>
      </c>
      <c r="AA2001" s="203">
        <v>5</v>
      </c>
      <c r="AB2001" s="203">
        <v>90</v>
      </c>
      <c r="AC2001" s="203">
        <v>0</v>
      </c>
    </row>
    <row r="2002" spans="17:29" x14ac:dyDescent="0.2">
      <c r="Q2002" s="7">
        <v>4184</v>
      </c>
      <c r="R2002" s="7">
        <v>15388</v>
      </c>
      <c r="S2002" s="7" t="s">
        <v>843</v>
      </c>
    </row>
    <row r="2003" spans="17:29" x14ac:dyDescent="0.2">
      <c r="R2003" s="7">
        <v>10997</v>
      </c>
      <c r="S2003" s="7" t="s">
        <v>3478</v>
      </c>
    </row>
    <row r="2004" spans="17:29" x14ac:dyDescent="0.2">
      <c r="Q2004" s="7">
        <v>6716</v>
      </c>
      <c r="R2004" s="7">
        <v>13680</v>
      </c>
      <c r="S2004" s="7" t="s">
        <v>1881</v>
      </c>
    </row>
    <row r="2005" spans="17:29" x14ac:dyDescent="0.2">
      <c r="R2005" s="7">
        <v>12431</v>
      </c>
      <c r="S2005" s="7" t="s">
        <v>3479</v>
      </c>
    </row>
    <row r="2006" spans="17:29" x14ac:dyDescent="0.2">
      <c r="R2006" s="7">
        <v>12432</v>
      </c>
      <c r="S2006" s="7" t="s">
        <v>3480</v>
      </c>
    </row>
    <row r="2007" spans="17:29" x14ac:dyDescent="0.2">
      <c r="Q2007" s="7">
        <v>9</v>
      </c>
      <c r="R2007" s="7">
        <v>12433</v>
      </c>
      <c r="S2007" s="7" t="s">
        <v>1882</v>
      </c>
    </row>
    <row r="2008" spans="17:29" x14ac:dyDescent="0.2">
      <c r="R2008" s="7">
        <v>12434</v>
      </c>
      <c r="S2008" s="7" t="s">
        <v>3482</v>
      </c>
    </row>
    <row r="2009" spans="17:29" x14ac:dyDescent="0.2">
      <c r="Q2009" s="7">
        <v>2477</v>
      </c>
      <c r="R2009" s="7">
        <v>14469</v>
      </c>
      <c r="S2009" s="7" t="s">
        <v>1883</v>
      </c>
    </row>
    <row r="2010" spans="17:29" x14ac:dyDescent="0.2">
      <c r="Q2010" s="7">
        <v>5489</v>
      </c>
      <c r="R2010" s="7">
        <v>14676</v>
      </c>
      <c r="S2010" s="7" t="s">
        <v>3241</v>
      </c>
    </row>
    <row r="2011" spans="17:29" x14ac:dyDescent="0.2">
      <c r="R2011" s="7">
        <v>12445</v>
      </c>
      <c r="S2011" s="7" t="s">
        <v>3242</v>
      </c>
    </row>
    <row r="2012" spans="17:29" x14ac:dyDescent="0.2">
      <c r="Q2012" s="7">
        <v>2271</v>
      </c>
      <c r="R2012" s="7">
        <v>12437</v>
      </c>
      <c r="S2012" s="7" t="s">
        <v>3243</v>
      </c>
    </row>
    <row r="2013" spans="17:29" x14ac:dyDescent="0.2">
      <c r="Q2013" s="7">
        <v>6630</v>
      </c>
      <c r="R2013" s="7">
        <v>12430</v>
      </c>
      <c r="S2013" s="7" t="s">
        <v>3244</v>
      </c>
    </row>
    <row r="2014" spans="17:29" x14ac:dyDescent="0.2">
      <c r="Q2014" s="7">
        <v>5199</v>
      </c>
      <c r="R2014" s="7">
        <v>12442</v>
      </c>
      <c r="S2014" s="7" t="s">
        <v>3247</v>
      </c>
    </row>
    <row r="2015" spans="17:29" x14ac:dyDescent="0.2">
      <c r="R2015" s="7">
        <v>12443</v>
      </c>
      <c r="S2015" s="7" t="s">
        <v>3484</v>
      </c>
    </row>
    <row r="2016" spans="17:29" x14ac:dyDescent="0.2">
      <c r="Q2016" s="7">
        <v>5723</v>
      </c>
      <c r="R2016" s="7">
        <v>14680</v>
      </c>
      <c r="S2016" s="7" t="s">
        <v>3249</v>
      </c>
    </row>
    <row r="2017" spans="17:19" x14ac:dyDescent="0.2">
      <c r="Q2017" s="7">
        <v>5200</v>
      </c>
      <c r="R2017" s="7">
        <v>12420</v>
      </c>
      <c r="S2017" s="7" t="s">
        <v>3250</v>
      </c>
    </row>
    <row r="2018" spans="17:19" x14ac:dyDescent="0.2">
      <c r="Q2018" s="7">
        <v>6416</v>
      </c>
      <c r="R2018" s="7">
        <v>16094</v>
      </c>
      <c r="S2018" s="7" t="s">
        <v>4440</v>
      </c>
    </row>
    <row r="2019" spans="17:19" x14ac:dyDescent="0.2">
      <c r="Q2019" s="7">
        <v>5118</v>
      </c>
      <c r="R2019" s="7">
        <v>12436</v>
      </c>
      <c r="S2019" s="7" t="s">
        <v>3251</v>
      </c>
    </row>
    <row r="2020" spans="17:19" x14ac:dyDescent="0.2">
      <c r="Q2020" s="7">
        <v>615</v>
      </c>
      <c r="R2020" s="7">
        <v>15180</v>
      </c>
      <c r="S2020" s="7" t="s">
        <v>1718</v>
      </c>
    </row>
    <row r="2021" spans="17:19" x14ac:dyDescent="0.2">
      <c r="R2021" s="7">
        <v>12416</v>
      </c>
      <c r="S2021" s="7" t="s">
        <v>3486</v>
      </c>
    </row>
    <row r="2022" spans="17:19" x14ac:dyDescent="0.2">
      <c r="Q2022" s="7">
        <v>2272</v>
      </c>
      <c r="R2022" s="7">
        <v>14096</v>
      </c>
      <c r="S2022" s="7" t="s">
        <v>1719</v>
      </c>
    </row>
    <row r="2023" spans="17:19" x14ac:dyDescent="0.2">
      <c r="Q2023" s="7">
        <v>5821</v>
      </c>
      <c r="R2023" s="7">
        <v>14682</v>
      </c>
      <c r="S2023" s="7" t="s">
        <v>1720</v>
      </c>
    </row>
    <row r="2024" spans="17:19" x14ac:dyDescent="0.2">
      <c r="R2024" s="7">
        <v>12418</v>
      </c>
      <c r="S2024" s="7" t="s">
        <v>1721</v>
      </c>
    </row>
    <row r="2025" spans="17:19" x14ac:dyDescent="0.2">
      <c r="R2025" s="7">
        <v>12444</v>
      </c>
      <c r="S2025" s="7" t="s">
        <v>3248</v>
      </c>
    </row>
    <row r="2026" spans="17:19" x14ac:dyDescent="0.2">
      <c r="R2026" s="7">
        <v>11051</v>
      </c>
      <c r="S2026" s="7" t="s">
        <v>3485</v>
      </c>
    </row>
    <row r="2027" spans="17:19" x14ac:dyDescent="0.2">
      <c r="R2027" s="7">
        <v>10028</v>
      </c>
      <c r="S2027" s="7" t="s">
        <v>3487</v>
      </c>
    </row>
    <row r="2028" spans="17:19" x14ac:dyDescent="0.2">
      <c r="R2028" s="7">
        <v>12419</v>
      </c>
      <c r="S2028" s="7" t="s">
        <v>3488</v>
      </c>
    </row>
    <row r="2029" spans="17:19" x14ac:dyDescent="0.2">
      <c r="Q2029" s="7">
        <v>5490</v>
      </c>
      <c r="R2029" s="7">
        <v>14681</v>
      </c>
      <c r="S2029" s="7" t="s">
        <v>1723</v>
      </c>
    </row>
    <row r="2030" spans="17:19" x14ac:dyDescent="0.2">
      <c r="R2030" s="7">
        <v>12414</v>
      </c>
      <c r="S2030" s="7" t="s">
        <v>1724</v>
      </c>
    </row>
    <row r="2031" spans="17:19" x14ac:dyDescent="0.2">
      <c r="R2031" s="7">
        <v>10803</v>
      </c>
      <c r="S2031" s="7" t="s">
        <v>1725</v>
      </c>
    </row>
    <row r="2032" spans="17:19" x14ac:dyDescent="0.2">
      <c r="Q2032" s="7">
        <v>5431</v>
      </c>
      <c r="R2032" s="7">
        <v>14679</v>
      </c>
      <c r="S2032" s="7" t="s">
        <v>1726</v>
      </c>
    </row>
    <row r="2033" spans="17:19" x14ac:dyDescent="0.2">
      <c r="R2033" s="7">
        <v>12424</v>
      </c>
      <c r="S2033" s="7" t="s">
        <v>1727</v>
      </c>
    </row>
    <row r="2034" spans="17:19" x14ac:dyDescent="0.2">
      <c r="R2034" s="7">
        <v>12425</v>
      </c>
      <c r="S2034" s="7" t="s">
        <v>1728</v>
      </c>
    </row>
    <row r="2035" spans="17:19" x14ac:dyDescent="0.2">
      <c r="Q2035" s="7">
        <v>5921</v>
      </c>
      <c r="R2035" s="7">
        <v>14678</v>
      </c>
      <c r="S2035" s="7" t="s">
        <v>1729</v>
      </c>
    </row>
    <row r="2036" spans="17:19" x14ac:dyDescent="0.2">
      <c r="R2036" s="7">
        <v>10015</v>
      </c>
      <c r="S2036" s="7" t="s">
        <v>1730</v>
      </c>
    </row>
    <row r="2037" spans="17:19" x14ac:dyDescent="0.2">
      <c r="R2037" s="7">
        <v>10624</v>
      </c>
      <c r="S2037" s="7" t="s">
        <v>2393</v>
      </c>
    </row>
    <row r="2038" spans="17:19" x14ac:dyDescent="0.2">
      <c r="R2038" s="7">
        <v>12428</v>
      </c>
      <c r="S2038" s="7" t="s">
        <v>2394</v>
      </c>
    </row>
    <row r="2039" spans="17:19" x14ac:dyDescent="0.2">
      <c r="R2039" s="7">
        <v>16505</v>
      </c>
      <c r="S2039" s="7" t="s">
        <v>4844</v>
      </c>
    </row>
    <row r="2040" spans="17:19" x14ac:dyDescent="0.2">
      <c r="Q2040" s="7">
        <v>6090</v>
      </c>
      <c r="R2040" s="7">
        <v>15485</v>
      </c>
      <c r="S2040" s="7" t="s">
        <v>3923</v>
      </c>
    </row>
    <row r="2041" spans="17:19" x14ac:dyDescent="0.2">
      <c r="Q2041" s="7">
        <v>437</v>
      </c>
      <c r="R2041" s="7">
        <v>15088</v>
      </c>
      <c r="S2041" s="7" t="s">
        <v>2269</v>
      </c>
    </row>
    <row r="2042" spans="17:19" x14ac:dyDescent="0.2">
      <c r="Q2042" s="7">
        <v>2284</v>
      </c>
      <c r="R2042" s="7">
        <v>15679</v>
      </c>
      <c r="S2042" s="7" t="s">
        <v>4642</v>
      </c>
    </row>
    <row r="2043" spans="17:19" x14ac:dyDescent="0.2">
      <c r="Q2043" s="7">
        <v>5491</v>
      </c>
      <c r="R2043" s="7">
        <v>14686</v>
      </c>
      <c r="S2043" s="7" t="s">
        <v>2408</v>
      </c>
    </row>
    <row r="2044" spans="17:19" x14ac:dyDescent="0.2">
      <c r="Q2044" s="7">
        <v>5859</v>
      </c>
      <c r="R2044" s="7">
        <v>14694</v>
      </c>
      <c r="S2044" s="7" t="s">
        <v>2268</v>
      </c>
    </row>
    <row r="2045" spans="17:19" x14ac:dyDescent="0.2">
      <c r="R2045" s="7">
        <v>12336</v>
      </c>
      <c r="S2045" s="7" t="s">
        <v>3489</v>
      </c>
    </row>
    <row r="2046" spans="17:19" x14ac:dyDescent="0.2">
      <c r="Q2046" s="7">
        <v>2029</v>
      </c>
      <c r="R2046" s="7">
        <v>14475</v>
      </c>
      <c r="S2046" s="7" t="s">
        <v>2395</v>
      </c>
    </row>
    <row r="2047" spans="17:19" x14ac:dyDescent="0.2">
      <c r="R2047" s="7">
        <v>12337</v>
      </c>
      <c r="S2047" s="7" t="s">
        <v>3490</v>
      </c>
    </row>
    <row r="2048" spans="17:19" x14ac:dyDescent="0.2">
      <c r="R2048" s="7">
        <v>12338</v>
      </c>
      <c r="S2048" s="7" t="s">
        <v>3491</v>
      </c>
    </row>
    <row r="2049" spans="17:19" x14ac:dyDescent="0.2">
      <c r="Q2049" s="7">
        <v>5922</v>
      </c>
      <c r="R2049" s="7">
        <v>14691</v>
      </c>
      <c r="S2049" s="7" t="s">
        <v>2396</v>
      </c>
    </row>
    <row r="2050" spans="17:19" x14ac:dyDescent="0.2">
      <c r="R2050" s="7">
        <v>12349</v>
      </c>
      <c r="S2050" s="7" t="s">
        <v>2397</v>
      </c>
    </row>
    <row r="2051" spans="17:19" x14ac:dyDescent="0.2">
      <c r="R2051" s="7">
        <v>12341</v>
      </c>
      <c r="S2051" s="7" t="s">
        <v>2398</v>
      </c>
    </row>
    <row r="2052" spans="17:19" x14ac:dyDescent="0.2">
      <c r="Q2052" s="7">
        <v>5693</v>
      </c>
      <c r="R2052" s="7">
        <v>15616</v>
      </c>
      <c r="S2052" s="7" t="s">
        <v>4441</v>
      </c>
    </row>
    <row r="2053" spans="17:19" x14ac:dyDescent="0.2">
      <c r="R2053" s="7">
        <v>12334</v>
      </c>
      <c r="S2053" s="7" t="s">
        <v>2399</v>
      </c>
    </row>
    <row r="2054" spans="17:19" x14ac:dyDescent="0.2">
      <c r="R2054" s="7">
        <v>11366</v>
      </c>
      <c r="S2054" s="7" t="s">
        <v>3492</v>
      </c>
    </row>
    <row r="2055" spans="17:19" x14ac:dyDescent="0.2">
      <c r="R2055" s="7">
        <v>12343</v>
      </c>
      <c r="S2055" s="7" t="s">
        <v>1081</v>
      </c>
    </row>
    <row r="2056" spans="17:19" x14ac:dyDescent="0.2">
      <c r="R2056" s="7">
        <v>12344</v>
      </c>
      <c r="S2056" s="7" t="s">
        <v>1082</v>
      </c>
    </row>
    <row r="2057" spans="17:19" x14ac:dyDescent="0.2">
      <c r="Q2057" s="7">
        <v>5756</v>
      </c>
      <c r="R2057" s="7">
        <v>14689</v>
      </c>
      <c r="S2057" s="7" t="s">
        <v>2400</v>
      </c>
    </row>
    <row r="2058" spans="17:19" x14ac:dyDescent="0.2">
      <c r="R2058" s="7">
        <v>12346</v>
      </c>
      <c r="S2058" s="7" t="s">
        <v>1083</v>
      </c>
    </row>
    <row r="2059" spans="17:19" x14ac:dyDescent="0.2">
      <c r="R2059" s="7">
        <v>12347</v>
      </c>
      <c r="S2059" s="7" t="s">
        <v>2401</v>
      </c>
    </row>
    <row r="2060" spans="17:19" x14ac:dyDescent="0.2">
      <c r="Q2060" s="7">
        <v>5238</v>
      </c>
      <c r="R2060" s="7">
        <v>15392</v>
      </c>
      <c r="S2060" s="7" t="s">
        <v>3924</v>
      </c>
    </row>
    <row r="2061" spans="17:19" x14ac:dyDescent="0.2">
      <c r="R2061" s="7">
        <v>12326</v>
      </c>
      <c r="S2061" s="7" t="s">
        <v>2402</v>
      </c>
    </row>
    <row r="2062" spans="17:19" x14ac:dyDescent="0.2">
      <c r="R2062" s="7">
        <v>11052</v>
      </c>
      <c r="S2062" s="7" t="s">
        <v>1085</v>
      </c>
    </row>
    <row r="2063" spans="17:19" x14ac:dyDescent="0.2">
      <c r="R2063" s="7">
        <v>11338</v>
      </c>
      <c r="S2063" s="7" t="s">
        <v>1086</v>
      </c>
    </row>
    <row r="2064" spans="17:19" x14ac:dyDescent="0.2">
      <c r="R2064" s="7">
        <v>12324</v>
      </c>
      <c r="S2064" s="7" t="s">
        <v>1087</v>
      </c>
    </row>
    <row r="2065" spans="17:19" x14ac:dyDescent="0.2">
      <c r="Q2065" s="7">
        <v>2089</v>
      </c>
      <c r="R2065" s="7">
        <v>12340</v>
      </c>
      <c r="S2065" s="7" t="s">
        <v>2403</v>
      </c>
    </row>
    <row r="2066" spans="17:19" x14ac:dyDescent="0.2">
      <c r="Q2066" s="7">
        <v>6751</v>
      </c>
      <c r="R2066" s="7">
        <v>14967</v>
      </c>
      <c r="S2066" s="7" t="s">
        <v>2404</v>
      </c>
    </row>
    <row r="2067" spans="17:19" x14ac:dyDescent="0.2">
      <c r="R2067" s="7">
        <v>10950</v>
      </c>
      <c r="S2067" s="7" t="s">
        <v>1089</v>
      </c>
    </row>
    <row r="2068" spans="17:19" x14ac:dyDescent="0.2">
      <c r="R2068" s="7">
        <v>12322</v>
      </c>
      <c r="S2068" s="7" t="s">
        <v>2406</v>
      </c>
    </row>
    <row r="2069" spans="17:19" x14ac:dyDescent="0.2">
      <c r="Q2069" s="7">
        <v>6153</v>
      </c>
      <c r="R2069" s="7">
        <v>12323</v>
      </c>
      <c r="S2069" s="7" t="s">
        <v>2407</v>
      </c>
    </row>
    <row r="2070" spans="17:19" x14ac:dyDescent="0.2">
      <c r="R2070" s="7">
        <v>11053</v>
      </c>
      <c r="S2070" s="7" t="s">
        <v>1090</v>
      </c>
    </row>
    <row r="2071" spans="17:19" x14ac:dyDescent="0.2">
      <c r="Q2071" s="7">
        <v>5540</v>
      </c>
      <c r="R2071" s="7">
        <v>15489</v>
      </c>
      <c r="S2071" s="7" t="s">
        <v>3925</v>
      </c>
    </row>
    <row r="2072" spans="17:19" x14ac:dyDescent="0.2">
      <c r="R2072" s="7">
        <v>12333</v>
      </c>
      <c r="S2072" s="7" t="s">
        <v>2409</v>
      </c>
    </row>
    <row r="2073" spans="17:19" x14ac:dyDescent="0.2">
      <c r="R2073" s="7">
        <v>11054</v>
      </c>
      <c r="S2073" s="7" t="s">
        <v>1091</v>
      </c>
    </row>
    <row r="2074" spans="17:19" x14ac:dyDescent="0.2">
      <c r="R2074" s="7">
        <v>12325</v>
      </c>
      <c r="S2074" s="7" t="s">
        <v>2410</v>
      </c>
    </row>
    <row r="2075" spans="17:19" x14ac:dyDescent="0.2">
      <c r="Q2075" s="7">
        <v>5792</v>
      </c>
      <c r="R2075" s="7">
        <v>14697</v>
      </c>
      <c r="S2075" s="7" t="s">
        <v>2411</v>
      </c>
    </row>
    <row r="2076" spans="17:19" x14ac:dyDescent="0.2">
      <c r="Q2076" s="7">
        <v>5886</v>
      </c>
      <c r="R2076" s="7">
        <v>14550</v>
      </c>
      <c r="S2076" s="7" t="s">
        <v>1797</v>
      </c>
    </row>
    <row r="2077" spans="17:19" x14ac:dyDescent="0.2">
      <c r="R2077" s="7">
        <v>11238</v>
      </c>
      <c r="S2077" s="7" t="s">
        <v>1092</v>
      </c>
    </row>
    <row r="2078" spans="17:19" x14ac:dyDescent="0.2">
      <c r="R2078" s="7">
        <v>11253</v>
      </c>
      <c r="S2078" s="7" t="s">
        <v>1093</v>
      </c>
    </row>
    <row r="2079" spans="17:19" x14ac:dyDescent="0.2">
      <c r="Q2079" s="7">
        <v>5492</v>
      </c>
      <c r="R2079" s="7">
        <v>14695</v>
      </c>
      <c r="S2079" s="7" t="s">
        <v>2412</v>
      </c>
    </row>
    <row r="2080" spans="17:19" x14ac:dyDescent="0.2">
      <c r="R2080" s="7">
        <v>10998</v>
      </c>
      <c r="S2080" s="7" t="s">
        <v>2413</v>
      </c>
    </row>
    <row r="2081" spans="17:19" x14ac:dyDescent="0.2">
      <c r="R2081" s="7">
        <v>16258</v>
      </c>
      <c r="S2081" s="7" t="s">
        <v>4845</v>
      </c>
    </row>
    <row r="2082" spans="17:19" x14ac:dyDescent="0.2">
      <c r="R2082" s="7">
        <v>12348</v>
      </c>
      <c r="S2082" s="7" t="s">
        <v>1084</v>
      </c>
    </row>
    <row r="2083" spans="17:19" x14ac:dyDescent="0.2">
      <c r="R2083" s="7">
        <v>12320</v>
      </c>
      <c r="S2083" s="7" t="s">
        <v>1088</v>
      </c>
    </row>
    <row r="2084" spans="17:19" x14ac:dyDescent="0.2">
      <c r="Q2084" s="7">
        <v>4277</v>
      </c>
      <c r="R2084" s="7">
        <v>12328</v>
      </c>
      <c r="S2084" s="7" t="s">
        <v>2270</v>
      </c>
    </row>
    <row r="2085" spans="17:19" x14ac:dyDescent="0.2">
      <c r="Q2085" s="7">
        <v>544</v>
      </c>
      <c r="R2085" s="7">
        <v>15123</v>
      </c>
      <c r="S2085" s="7" t="s">
        <v>2271</v>
      </c>
    </row>
    <row r="2086" spans="17:19" x14ac:dyDescent="0.2">
      <c r="Q2086" s="7">
        <v>5257</v>
      </c>
      <c r="R2086" s="7">
        <v>12329</v>
      </c>
      <c r="S2086" s="7" t="s">
        <v>2272</v>
      </c>
    </row>
    <row r="2087" spans="17:19" x14ac:dyDescent="0.2">
      <c r="R2087" s="7">
        <v>12330</v>
      </c>
      <c r="S2087" s="7" t="s">
        <v>2273</v>
      </c>
    </row>
    <row r="2088" spans="17:19" x14ac:dyDescent="0.2">
      <c r="R2088" s="7">
        <v>16150</v>
      </c>
      <c r="S2088" s="7" t="s">
        <v>4846</v>
      </c>
    </row>
    <row r="2089" spans="17:19" x14ac:dyDescent="0.2">
      <c r="Q2089" s="7">
        <v>5203</v>
      </c>
      <c r="R2089" s="7">
        <v>12331</v>
      </c>
      <c r="S2089" s="7" t="s">
        <v>2274</v>
      </c>
    </row>
    <row r="2090" spans="17:19" x14ac:dyDescent="0.2">
      <c r="R2090" s="7">
        <v>12319</v>
      </c>
      <c r="S2090" s="7" t="s">
        <v>2276</v>
      </c>
    </row>
    <row r="2091" spans="17:19" x14ac:dyDescent="0.2">
      <c r="Q2091" s="7">
        <v>5642</v>
      </c>
      <c r="R2091" s="7">
        <v>14690</v>
      </c>
      <c r="S2091" s="7" t="s">
        <v>444</v>
      </c>
    </row>
    <row r="2092" spans="17:19" x14ac:dyDescent="0.2">
      <c r="R2092" s="7">
        <v>10033</v>
      </c>
      <c r="S2092" s="7" t="s">
        <v>2279</v>
      </c>
    </row>
    <row r="2093" spans="17:19" x14ac:dyDescent="0.2">
      <c r="R2093" s="7">
        <v>12368</v>
      </c>
      <c r="S2093" s="7" t="s">
        <v>1095</v>
      </c>
    </row>
    <row r="2094" spans="17:19" x14ac:dyDescent="0.2">
      <c r="Q2094" s="7">
        <v>2143</v>
      </c>
      <c r="R2094" s="7">
        <v>12369</v>
      </c>
      <c r="S2094" s="7" t="s">
        <v>2280</v>
      </c>
    </row>
    <row r="2095" spans="17:19" x14ac:dyDescent="0.2">
      <c r="Q2095" s="7">
        <v>5527</v>
      </c>
      <c r="R2095" s="7">
        <v>14687</v>
      </c>
      <c r="S2095" s="7" t="s">
        <v>2281</v>
      </c>
    </row>
    <row r="2096" spans="17:19" x14ac:dyDescent="0.2">
      <c r="Q2096" s="7">
        <v>1366</v>
      </c>
      <c r="R2096" s="7">
        <v>12371</v>
      </c>
      <c r="S2096" s="7" t="s">
        <v>2282</v>
      </c>
    </row>
    <row r="2097" spans="17:19" x14ac:dyDescent="0.2">
      <c r="R2097" s="7">
        <v>12381</v>
      </c>
      <c r="S2097" s="7" t="s">
        <v>1096</v>
      </c>
    </row>
    <row r="2098" spans="17:19" x14ac:dyDescent="0.2">
      <c r="Q2098" s="7">
        <v>3394</v>
      </c>
      <c r="R2098" s="7">
        <v>14450</v>
      </c>
      <c r="S2098" s="7" t="s">
        <v>2284</v>
      </c>
    </row>
    <row r="2099" spans="17:19" x14ac:dyDescent="0.2">
      <c r="R2099" s="7">
        <v>12373</v>
      </c>
      <c r="S2099" s="7" t="s">
        <v>2285</v>
      </c>
    </row>
    <row r="2100" spans="17:19" x14ac:dyDescent="0.2">
      <c r="R2100" s="7">
        <v>12366</v>
      </c>
      <c r="S2100" s="7" t="s">
        <v>1097</v>
      </c>
    </row>
    <row r="2101" spans="17:19" x14ac:dyDescent="0.2">
      <c r="Q2101" s="7">
        <v>5678</v>
      </c>
      <c r="R2101" s="7">
        <v>14685</v>
      </c>
      <c r="S2101" s="7" t="s">
        <v>447</v>
      </c>
    </row>
    <row r="2102" spans="17:19" x14ac:dyDescent="0.2">
      <c r="Q2102" s="7">
        <v>700</v>
      </c>
      <c r="R2102" s="7">
        <v>15218</v>
      </c>
      <c r="S2102" s="7" t="s">
        <v>1430</v>
      </c>
    </row>
    <row r="2103" spans="17:19" x14ac:dyDescent="0.2">
      <c r="Q2103" s="7">
        <v>6718</v>
      </c>
      <c r="R2103" s="7">
        <v>13289</v>
      </c>
      <c r="S2103" s="7" t="s">
        <v>1431</v>
      </c>
    </row>
    <row r="2104" spans="17:19" x14ac:dyDescent="0.2">
      <c r="R2104" s="7">
        <v>12378</v>
      </c>
      <c r="S2104" s="7" t="s">
        <v>1099</v>
      </c>
    </row>
    <row r="2105" spans="17:19" x14ac:dyDescent="0.2">
      <c r="R2105" s="7">
        <v>12379</v>
      </c>
      <c r="S2105" s="7" t="s">
        <v>1432</v>
      </c>
    </row>
    <row r="2106" spans="17:19" x14ac:dyDescent="0.2">
      <c r="Q2106" s="7">
        <v>4009</v>
      </c>
      <c r="R2106" s="7">
        <v>12380</v>
      </c>
      <c r="S2106" s="7" t="s">
        <v>1433</v>
      </c>
    </row>
    <row r="2107" spans="17:19" x14ac:dyDescent="0.2">
      <c r="R2107" s="7">
        <v>10059</v>
      </c>
      <c r="S2107" s="7" t="s">
        <v>1441</v>
      </c>
    </row>
    <row r="2108" spans="17:19" x14ac:dyDescent="0.2">
      <c r="R2108" s="7">
        <v>16526</v>
      </c>
      <c r="S2108" s="7" t="s">
        <v>4847</v>
      </c>
    </row>
    <row r="2109" spans="17:19" x14ac:dyDescent="0.2">
      <c r="Q2109" s="7">
        <v>4255</v>
      </c>
      <c r="R2109" s="7">
        <v>12355</v>
      </c>
      <c r="S2109" s="7" t="s">
        <v>1445</v>
      </c>
    </row>
    <row r="2110" spans="17:19" x14ac:dyDescent="0.2">
      <c r="R2110" s="7">
        <v>12359</v>
      </c>
      <c r="S2110" s="7" t="s">
        <v>1452</v>
      </c>
    </row>
    <row r="2111" spans="17:19" x14ac:dyDescent="0.2">
      <c r="R2111" s="7">
        <v>14952</v>
      </c>
      <c r="S2111" s="7" t="s">
        <v>1453</v>
      </c>
    </row>
    <row r="2112" spans="17:19" x14ac:dyDescent="0.2">
      <c r="Q2112" s="7">
        <v>2274</v>
      </c>
      <c r="R2112" s="7">
        <v>12361</v>
      </c>
      <c r="S2112" s="7" t="s">
        <v>1457</v>
      </c>
    </row>
    <row r="2113" spans="17:19" x14ac:dyDescent="0.2">
      <c r="Q2113" s="7">
        <v>3715</v>
      </c>
      <c r="R2113" s="7">
        <v>16598</v>
      </c>
      <c r="S2113" s="7" t="s">
        <v>4848</v>
      </c>
    </row>
    <row r="2114" spans="17:19" x14ac:dyDescent="0.2">
      <c r="Q2114" s="7">
        <v>3202</v>
      </c>
      <c r="R2114" s="7">
        <v>14379</v>
      </c>
      <c r="S2114" s="7" t="s">
        <v>1459</v>
      </c>
    </row>
    <row r="2115" spans="17:19" x14ac:dyDescent="0.2">
      <c r="Q2115" s="7">
        <v>1367</v>
      </c>
      <c r="R2115" s="7">
        <v>12362</v>
      </c>
      <c r="S2115" s="7" t="s">
        <v>1460</v>
      </c>
    </row>
    <row r="2116" spans="17:19" x14ac:dyDescent="0.2">
      <c r="R2116" s="7">
        <v>12363</v>
      </c>
      <c r="S2116" s="7" t="s">
        <v>1461</v>
      </c>
    </row>
    <row r="2117" spans="17:19" x14ac:dyDescent="0.2">
      <c r="Q2117" s="7">
        <v>5120</v>
      </c>
      <c r="R2117" s="7">
        <v>12463</v>
      </c>
      <c r="S2117" s="7" t="s">
        <v>1462</v>
      </c>
    </row>
    <row r="2118" spans="17:19" x14ac:dyDescent="0.2">
      <c r="Q2118" s="7">
        <v>4279</v>
      </c>
      <c r="R2118" s="7">
        <v>12335</v>
      </c>
      <c r="S2118" s="7" t="s">
        <v>1463</v>
      </c>
    </row>
    <row r="2119" spans="17:19" x14ac:dyDescent="0.2">
      <c r="Q2119" s="7">
        <v>4236</v>
      </c>
      <c r="R2119" s="7">
        <v>12438</v>
      </c>
      <c r="S2119" s="7" t="s">
        <v>261</v>
      </c>
    </row>
    <row r="2120" spans="17:19" x14ac:dyDescent="0.2">
      <c r="Q2120" s="7">
        <v>356</v>
      </c>
      <c r="R2120" s="7">
        <v>15034</v>
      </c>
      <c r="S2120" s="7" t="s">
        <v>262</v>
      </c>
    </row>
    <row r="2121" spans="17:19" x14ac:dyDescent="0.2">
      <c r="Q2121" s="7">
        <v>6753</v>
      </c>
      <c r="R2121" s="7">
        <v>14968</v>
      </c>
      <c r="S2121" s="7" t="s">
        <v>263</v>
      </c>
    </row>
    <row r="2122" spans="17:19" x14ac:dyDescent="0.2">
      <c r="R2122" s="7">
        <v>11364</v>
      </c>
      <c r="S2122" s="7" t="s">
        <v>264</v>
      </c>
    </row>
    <row r="2123" spans="17:19" x14ac:dyDescent="0.2">
      <c r="Q2123" s="7">
        <v>2275</v>
      </c>
      <c r="R2123" s="7">
        <v>16614</v>
      </c>
      <c r="S2123" s="7" t="s">
        <v>265</v>
      </c>
    </row>
    <row r="2124" spans="17:19" x14ac:dyDescent="0.2">
      <c r="Q2124" s="7">
        <v>5563</v>
      </c>
      <c r="R2124" s="7">
        <v>14661</v>
      </c>
      <c r="S2124" s="7" t="s">
        <v>266</v>
      </c>
    </row>
    <row r="2125" spans="17:19" x14ac:dyDescent="0.2">
      <c r="R2125" s="7">
        <v>10030</v>
      </c>
      <c r="S2125" s="7" t="s">
        <v>267</v>
      </c>
    </row>
    <row r="2126" spans="17:19" x14ac:dyDescent="0.2">
      <c r="Q2126" s="7">
        <v>2770</v>
      </c>
      <c r="R2126" s="7">
        <v>13833</v>
      </c>
      <c r="S2126" s="7" t="s">
        <v>268</v>
      </c>
    </row>
    <row r="2127" spans="17:19" x14ac:dyDescent="0.2">
      <c r="Q2127" s="7">
        <v>5205</v>
      </c>
      <c r="R2127" s="7">
        <v>12531</v>
      </c>
      <c r="S2127" s="7" t="s">
        <v>269</v>
      </c>
    </row>
    <row r="2128" spans="17:19" x14ac:dyDescent="0.2">
      <c r="Q2128" s="7">
        <v>4032</v>
      </c>
      <c r="R2128" s="7">
        <v>12712</v>
      </c>
      <c r="S2128" s="7" t="s">
        <v>437</v>
      </c>
    </row>
    <row r="2129" spans="17:19" x14ac:dyDescent="0.2">
      <c r="Q2129" s="7">
        <v>155</v>
      </c>
      <c r="R2129" s="7">
        <v>12754</v>
      </c>
      <c r="S2129" s="7" t="s">
        <v>586</v>
      </c>
    </row>
    <row r="2130" spans="17:19" x14ac:dyDescent="0.2">
      <c r="Q2130" s="7">
        <v>4941</v>
      </c>
      <c r="R2130" s="7">
        <v>15420</v>
      </c>
      <c r="S2130" s="7" t="s">
        <v>3295</v>
      </c>
    </row>
    <row r="2131" spans="17:19" x14ac:dyDescent="0.2">
      <c r="R2131" s="7">
        <v>12737</v>
      </c>
      <c r="S2131" s="7" t="s">
        <v>3472</v>
      </c>
    </row>
    <row r="2132" spans="17:19" x14ac:dyDescent="0.2">
      <c r="Q2132" s="7">
        <v>2027</v>
      </c>
      <c r="R2132" s="7">
        <v>12387</v>
      </c>
      <c r="S2132" s="7" t="s">
        <v>3225</v>
      </c>
    </row>
    <row r="2133" spans="17:19" x14ac:dyDescent="0.2">
      <c r="R2133" s="7">
        <v>12439</v>
      </c>
      <c r="S2133" s="7" t="s">
        <v>3483</v>
      </c>
    </row>
    <row r="2134" spans="17:19" x14ac:dyDescent="0.2">
      <c r="Q2134" s="7">
        <v>2087</v>
      </c>
      <c r="R2134" s="7">
        <v>14476</v>
      </c>
      <c r="S2134" s="7" t="s">
        <v>3245</v>
      </c>
    </row>
    <row r="2135" spans="17:19" x14ac:dyDescent="0.2">
      <c r="R2135" s="7">
        <v>12441</v>
      </c>
      <c r="S2135" s="7" t="s">
        <v>3246</v>
      </c>
    </row>
    <row r="2136" spans="17:19" x14ac:dyDescent="0.2">
      <c r="R2136" s="7">
        <v>12375</v>
      </c>
      <c r="S2136" s="7" t="s">
        <v>1098</v>
      </c>
    </row>
    <row r="2137" spans="17:19" x14ac:dyDescent="0.2">
      <c r="Q2137" s="7">
        <v>4254</v>
      </c>
      <c r="R2137" s="7">
        <v>12429</v>
      </c>
      <c r="S2137" s="7" t="s">
        <v>1722</v>
      </c>
    </row>
    <row r="2138" spans="17:19" x14ac:dyDescent="0.2">
      <c r="Q2138" s="7">
        <v>196</v>
      </c>
      <c r="R2138" s="7">
        <v>12427</v>
      </c>
      <c r="S2138" s="7" t="s">
        <v>1731</v>
      </c>
    </row>
    <row r="2139" spans="17:19" x14ac:dyDescent="0.2">
      <c r="Q2139" s="7">
        <v>4106</v>
      </c>
      <c r="R2139" s="7">
        <v>12321</v>
      </c>
      <c r="S2139" s="7" t="s">
        <v>2405</v>
      </c>
    </row>
    <row r="2140" spans="17:19" x14ac:dyDescent="0.2">
      <c r="R2140" s="7">
        <v>12351</v>
      </c>
      <c r="S2140" s="7" t="s">
        <v>1094</v>
      </c>
    </row>
    <row r="2141" spans="17:19" x14ac:dyDescent="0.2">
      <c r="Q2141" s="7">
        <v>6203</v>
      </c>
      <c r="R2141" s="7">
        <v>14960</v>
      </c>
      <c r="S2141" s="7" t="s">
        <v>2275</v>
      </c>
    </row>
    <row r="2142" spans="17:19" x14ac:dyDescent="0.2">
      <c r="Q2142" s="7">
        <v>742</v>
      </c>
      <c r="R2142" s="7">
        <v>15248</v>
      </c>
      <c r="S2142" s="7" t="s">
        <v>2277</v>
      </c>
    </row>
    <row r="2143" spans="17:19" x14ac:dyDescent="0.2">
      <c r="R2143" s="7">
        <v>16540</v>
      </c>
      <c r="S2143" s="7" t="s">
        <v>4849</v>
      </c>
    </row>
    <row r="2144" spans="17:19" x14ac:dyDescent="0.2">
      <c r="Q2144" s="7">
        <v>4203</v>
      </c>
      <c r="R2144" s="7">
        <v>12367</v>
      </c>
      <c r="S2144" s="7" t="s">
        <v>2278</v>
      </c>
    </row>
    <row r="2145" spans="17:19" x14ac:dyDescent="0.2">
      <c r="Q2145" s="7">
        <v>3214</v>
      </c>
      <c r="R2145" s="7">
        <v>14385</v>
      </c>
      <c r="S2145" s="7" t="s">
        <v>2283</v>
      </c>
    </row>
    <row r="2146" spans="17:19" x14ac:dyDescent="0.2">
      <c r="R2146" s="7">
        <v>12376</v>
      </c>
      <c r="S2146" s="7" t="s">
        <v>1429</v>
      </c>
    </row>
    <row r="2147" spans="17:19" x14ac:dyDescent="0.2">
      <c r="R2147" s="7">
        <v>16369</v>
      </c>
      <c r="S2147" s="7" t="s">
        <v>4850</v>
      </c>
    </row>
    <row r="2148" spans="17:19" x14ac:dyDescent="0.2">
      <c r="Q2148" s="7">
        <v>4235</v>
      </c>
      <c r="R2148" s="7">
        <v>12358</v>
      </c>
      <c r="S2148" s="7" t="s">
        <v>1434</v>
      </c>
    </row>
    <row r="2149" spans="17:19" x14ac:dyDescent="0.2">
      <c r="R2149" s="7">
        <v>12356</v>
      </c>
      <c r="S2149" s="7" t="s">
        <v>1100</v>
      </c>
    </row>
    <row r="2150" spans="17:19" x14ac:dyDescent="0.2">
      <c r="R2150" s="7">
        <v>16449</v>
      </c>
      <c r="S2150" s="7" t="s">
        <v>4851</v>
      </c>
    </row>
    <row r="2151" spans="17:19" x14ac:dyDescent="0.2">
      <c r="Q2151" s="7">
        <v>668</v>
      </c>
      <c r="R2151" s="7">
        <v>15202</v>
      </c>
      <c r="S2151" s="7" t="s">
        <v>1435</v>
      </c>
    </row>
    <row r="2152" spans="17:19" x14ac:dyDescent="0.2">
      <c r="R2152" s="7">
        <v>11065</v>
      </c>
      <c r="S2152" s="7" t="s">
        <v>1436</v>
      </c>
    </row>
    <row r="2153" spans="17:19" x14ac:dyDescent="0.2">
      <c r="R2153" s="7">
        <v>12372</v>
      </c>
      <c r="S2153" s="7" t="s">
        <v>1437</v>
      </c>
    </row>
    <row r="2154" spans="17:19" x14ac:dyDescent="0.2">
      <c r="R2154" s="7">
        <v>12352</v>
      </c>
      <c r="S2154" s="7" t="s">
        <v>1438</v>
      </c>
    </row>
    <row r="2155" spans="17:19" x14ac:dyDescent="0.2">
      <c r="R2155" s="7">
        <v>16504</v>
      </c>
      <c r="S2155" s="7" t="s">
        <v>4852</v>
      </c>
    </row>
    <row r="2156" spans="17:19" x14ac:dyDescent="0.2">
      <c r="R2156" s="7">
        <v>12353</v>
      </c>
      <c r="S2156" s="7" t="s">
        <v>1101</v>
      </c>
    </row>
    <row r="2157" spans="17:19" x14ac:dyDescent="0.2">
      <c r="R2157" s="7">
        <v>11066</v>
      </c>
      <c r="S2157" s="7" t="s">
        <v>1439</v>
      </c>
    </row>
    <row r="2158" spans="17:19" x14ac:dyDescent="0.2">
      <c r="R2158" s="7">
        <v>10486</v>
      </c>
      <c r="S2158" s="7" t="s">
        <v>1440</v>
      </c>
    </row>
    <row r="2159" spans="17:19" x14ac:dyDescent="0.2">
      <c r="Q2159" s="7">
        <v>4831</v>
      </c>
      <c r="R2159" s="7">
        <v>15416</v>
      </c>
      <c r="S2159" s="7" t="s">
        <v>1442</v>
      </c>
    </row>
    <row r="2160" spans="17:19" x14ac:dyDescent="0.2">
      <c r="Q2160" s="7">
        <v>4107</v>
      </c>
      <c r="R2160" s="7">
        <v>12354</v>
      </c>
      <c r="S2160" s="7" t="s">
        <v>1443</v>
      </c>
    </row>
    <row r="2161" spans="17:19" x14ac:dyDescent="0.2">
      <c r="Q2161" s="7">
        <v>2428</v>
      </c>
      <c r="R2161" s="7">
        <v>13718</v>
      </c>
      <c r="S2161" s="7" t="s">
        <v>1444</v>
      </c>
    </row>
    <row r="2162" spans="17:19" x14ac:dyDescent="0.2">
      <c r="Q2162" s="7">
        <v>546</v>
      </c>
      <c r="R2162" s="7">
        <v>16622</v>
      </c>
      <c r="S2162" s="7" t="s">
        <v>1446</v>
      </c>
    </row>
    <row r="2163" spans="17:19" x14ac:dyDescent="0.2">
      <c r="Q2163" s="7">
        <v>2769</v>
      </c>
      <c r="R2163" s="7">
        <v>13832</v>
      </c>
      <c r="S2163" s="7" t="s">
        <v>1447</v>
      </c>
    </row>
    <row r="2164" spans="17:19" x14ac:dyDescent="0.2">
      <c r="Q2164" s="7">
        <v>669</v>
      </c>
      <c r="R2164" s="7">
        <v>15203</v>
      </c>
      <c r="S2164" s="7" t="s">
        <v>1448</v>
      </c>
    </row>
    <row r="2165" spans="17:19" x14ac:dyDescent="0.2">
      <c r="R2165" s="7">
        <v>10484</v>
      </c>
      <c r="S2165" s="7" t="s">
        <v>1449</v>
      </c>
    </row>
    <row r="2166" spans="17:19" x14ac:dyDescent="0.2">
      <c r="Q2166" s="7">
        <v>4172</v>
      </c>
      <c r="R2166" s="7">
        <v>12357</v>
      </c>
      <c r="S2166" s="7" t="s">
        <v>1450</v>
      </c>
    </row>
    <row r="2167" spans="17:19" x14ac:dyDescent="0.2">
      <c r="Q2167" s="7">
        <v>4746</v>
      </c>
      <c r="R2167" s="7">
        <v>15407</v>
      </c>
      <c r="S2167" s="7" t="s">
        <v>1451</v>
      </c>
    </row>
    <row r="2168" spans="17:19" x14ac:dyDescent="0.2">
      <c r="Q2168" s="7">
        <v>616</v>
      </c>
      <c r="R2168" s="7">
        <v>15688</v>
      </c>
      <c r="S2168" s="7" t="s">
        <v>1454</v>
      </c>
    </row>
    <row r="2169" spans="17:19" x14ac:dyDescent="0.2">
      <c r="R2169" s="7">
        <v>16503</v>
      </c>
      <c r="S2169" s="7" t="s">
        <v>4853</v>
      </c>
    </row>
    <row r="2170" spans="17:19" x14ac:dyDescent="0.2">
      <c r="R2170" s="7">
        <v>16463</v>
      </c>
      <c r="S2170" s="7" t="s">
        <v>4854</v>
      </c>
    </row>
    <row r="2171" spans="17:19" x14ac:dyDescent="0.2">
      <c r="R2171" s="7">
        <v>12360</v>
      </c>
      <c r="S2171" s="7" t="s">
        <v>1102</v>
      </c>
    </row>
    <row r="2172" spans="17:19" x14ac:dyDescent="0.2">
      <c r="R2172" s="7">
        <v>14502</v>
      </c>
      <c r="S2172" s="7" t="s">
        <v>1455</v>
      </c>
    </row>
    <row r="2173" spans="17:19" x14ac:dyDescent="0.2">
      <c r="Q2173" s="7">
        <v>4691</v>
      </c>
      <c r="R2173" s="7">
        <v>15426</v>
      </c>
      <c r="S2173" s="7" t="s">
        <v>1456</v>
      </c>
    </row>
    <row r="2174" spans="17:19" x14ac:dyDescent="0.2">
      <c r="Q2174" s="7">
        <v>498</v>
      </c>
      <c r="R2174" s="7">
        <v>15107</v>
      </c>
      <c r="S2174" s="7" t="s">
        <v>1458</v>
      </c>
    </row>
    <row r="2175" spans="17:19" x14ac:dyDescent="0.2">
      <c r="R2175" s="7">
        <v>11324</v>
      </c>
      <c r="S2175" s="7" t="s">
        <v>1103</v>
      </c>
    </row>
    <row r="2176" spans="17:19" x14ac:dyDescent="0.2">
      <c r="R2176" s="7">
        <v>12528</v>
      </c>
      <c r="S2176" s="7" t="s">
        <v>1104</v>
      </c>
    </row>
    <row r="2177" spans="17:19" x14ac:dyDescent="0.2">
      <c r="Q2177" s="7">
        <v>6007</v>
      </c>
      <c r="R2177" s="7">
        <v>15617</v>
      </c>
      <c r="S2177" s="7" t="s">
        <v>271</v>
      </c>
    </row>
    <row r="2178" spans="17:19" x14ac:dyDescent="0.2">
      <c r="R2178" s="7">
        <v>12526</v>
      </c>
      <c r="S2178" s="7" t="s">
        <v>272</v>
      </c>
    </row>
    <row r="2179" spans="17:19" x14ac:dyDescent="0.2">
      <c r="R2179" s="7">
        <v>12535</v>
      </c>
      <c r="S2179" s="7" t="s">
        <v>273</v>
      </c>
    </row>
    <row r="2180" spans="17:19" x14ac:dyDescent="0.2">
      <c r="Q2180" s="7">
        <v>1137</v>
      </c>
      <c r="R2180" s="7">
        <v>15571</v>
      </c>
      <c r="S2180" s="7" t="s">
        <v>274</v>
      </c>
    </row>
    <row r="2181" spans="17:19" x14ac:dyDescent="0.2">
      <c r="Q2181" s="7">
        <v>3396</v>
      </c>
      <c r="R2181" s="7">
        <v>16623</v>
      </c>
      <c r="S2181" s="7" t="s">
        <v>275</v>
      </c>
    </row>
    <row r="2182" spans="17:19" x14ac:dyDescent="0.2">
      <c r="Q2182" s="7">
        <v>88</v>
      </c>
      <c r="R2182" s="7">
        <v>12537</v>
      </c>
      <c r="S2182" s="7" t="s">
        <v>276</v>
      </c>
    </row>
    <row r="2183" spans="17:19" x14ac:dyDescent="0.2">
      <c r="Q2183" s="7">
        <v>223</v>
      </c>
      <c r="R2183" s="7">
        <v>15514</v>
      </c>
      <c r="S2183" s="7" t="s">
        <v>277</v>
      </c>
    </row>
    <row r="2184" spans="17:19" x14ac:dyDescent="0.2">
      <c r="Q2184" s="7">
        <v>5206</v>
      </c>
      <c r="R2184" s="7">
        <v>12539</v>
      </c>
      <c r="S2184" s="7" t="s">
        <v>278</v>
      </c>
    </row>
    <row r="2185" spans="17:19" x14ac:dyDescent="0.2">
      <c r="R2185" s="7">
        <v>12540</v>
      </c>
      <c r="S2185" s="7" t="s">
        <v>1105</v>
      </c>
    </row>
    <row r="2186" spans="17:19" x14ac:dyDescent="0.2">
      <c r="Q2186" s="7">
        <v>6024</v>
      </c>
      <c r="R2186" s="7">
        <v>12518</v>
      </c>
      <c r="S2186" s="7" t="s">
        <v>2106</v>
      </c>
    </row>
    <row r="2187" spans="17:19" x14ac:dyDescent="0.2">
      <c r="R2187" s="7">
        <v>12516</v>
      </c>
      <c r="S2187" s="7" t="s">
        <v>2107</v>
      </c>
    </row>
    <row r="2188" spans="17:19" x14ac:dyDescent="0.2">
      <c r="Q2188" s="7">
        <v>2789</v>
      </c>
      <c r="R2188" s="7">
        <v>13847</v>
      </c>
      <c r="S2188" s="7" t="s">
        <v>3648</v>
      </c>
    </row>
    <row r="2189" spans="17:19" x14ac:dyDescent="0.2">
      <c r="R2189" s="7">
        <v>16327</v>
      </c>
      <c r="S2189" s="7" t="s">
        <v>4855</v>
      </c>
    </row>
    <row r="2190" spans="17:19" x14ac:dyDescent="0.2">
      <c r="Q2190" s="7">
        <v>3360</v>
      </c>
      <c r="R2190" s="7">
        <v>15607</v>
      </c>
      <c r="S2190" s="7" t="s">
        <v>591</v>
      </c>
    </row>
    <row r="2191" spans="17:19" x14ac:dyDescent="0.2">
      <c r="R2191" s="7">
        <v>14516</v>
      </c>
      <c r="S2191" s="7" t="s">
        <v>3649</v>
      </c>
    </row>
    <row r="2192" spans="17:19" x14ac:dyDescent="0.2">
      <c r="R2192" s="7">
        <v>12532</v>
      </c>
      <c r="S2192" s="7" t="s">
        <v>3650</v>
      </c>
    </row>
    <row r="2193" spans="17:19" x14ac:dyDescent="0.2">
      <c r="Q2193" s="7">
        <v>6458</v>
      </c>
      <c r="R2193" s="7">
        <v>16604</v>
      </c>
      <c r="S2193" s="7" t="s">
        <v>1684</v>
      </c>
    </row>
    <row r="2194" spans="17:19" x14ac:dyDescent="0.2">
      <c r="R2194" s="7">
        <v>12513</v>
      </c>
      <c r="S2194" s="7" t="s">
        <v>3651</v>
      </c>
    </row>
    <row r="2195" spans="17:19" x14ac:dyDescent="0.2">
      <c r="Q2195" s="7">
        <v>2404</v>
      </c>
      <c r="R2195" s="7">
        <v>13706</v>
      </c>
      <c r="S2195" s="7" t="s">
        <v>2110</v>
      </c>
    </row>
    <row r="2196" spans="17:19" x14ac:dyDescent="0.2">
      <c r="Q2196" s="7">
        <v>670</v>
      </c>
      <c r="R2196" s="7">
        <v>15204</v>
      </c>
      <c r="S2196" s="7" t="s">
        <v>2111</v>
      </c>
    </row>
    <row r="2197" spans="17:19" x14ac:dyDescent="0.2">
      <c r="Q2197" s="7">
        <v>4034</v>
      </c>
      <c r="R2197" s="7">
        <v>12514</v>
      </c>
      <c r="S2197" s="7" t="s">
        <v>2112</v>
      </c>
    </row>
    <row r="2198" spans="17:19" x14ac:dyDescent="0.2">
      <c r="Q2198" s="7">
        <v>1093</v>
      </c>
      <c r="R2198" s="7">
        <v>15570</v>
      </c>
      <c r="S2198" s="7" t="s">
        <v>2113</v>
      </c>
    </row>
    <row r="2199" spans="17:19" x14ac:dyDescent="0.2">
      <c r="R2199" s="7">
        <v>11186</v>
      </c>
      <c r="S2199" s="7" t="s">
        <v>592</v>
      </c>
    </row>
    <row r="2200" spans="17:19" x14ac:dyDescent="0.2">
      <c r="R2200" s="7">
        <v>16467</v>
      </c>
      <c r="S2200" s="7" t="s">
        <v>4856</v>
      </c>
    </row>
    <row r="2201" spans="17:19" x14ac:dyDescent="0.2">
      <c r="Q2201" s="7">
        <v>2937</v>
      </c>
      <c r="R2201" s="7">
        <v>12525</v>
      </c>
      <c r="S2201" s="7" t="s">
        <v>2114</v>
      </c>
    </row>
    <row r="2202" spans="17:19" x14ac:dyDescent="0.2">
      <c r="Q2202" s="7">
        <v>1705</v>
      </c>
      <c r="R2202" s="7">
        <v>12517</v>
      </c>
      <c r="S2202" s="7" t="s">
        <v>2115</v>
      </c>
    </row>
    <row r="2203" spans="17:19" x14ac:dyDescent="0.2">
      <c r="R2203" s="7">
        <v>12510</v>
      </c>
      <c r="S2203" s="7" t="s">
        <v>593</v>
      </c>
    </row>
    <row r="2204" spans="17:19" x14ac:dyDescent="0.2">
      <c r="R2204" s="7">
        <v>16502</v>
      </c>
      <c r="S2204" s="7" t="s">
        <v>4857</v>
      </c>
    </row>
    <row r="2205" spans="17:19" x14ac:dyDescent="0.2">
      <c r="Q2205" s="7">
        <v>4601</v>
      </c>
      <c r="R2205" s="7">
        <v>15447</v>
      </c>
      <c r="S2205" s="7" t="s">
        <v>2116</v>
      </c>
    </row>
    <row r="2206" spans="17:19" x14ac:dyDescent="0.2">
      <c r="Q2206" s="7">
        <v>2904</v>
      </c>
      <c r="R2206" s="7">
        <v>12519</v>
      </c>
      <c r="S2206" s="7" t="s">
        <v>3800</v>
      </c>
    </row>
    <row r="2207" spans="17:19" x14ac:dyDescent="0.2">
      <c r="R2207" s="7">
        <v>16533</v>
      </c>
      <c r="S2207" s="7" t="s">
        <v>4858</v>
      </c>
    </row>
    <row r="2208" spans="17:19" x14ac:dyDescent="0.2">
      <c r="R2208" s="7">
        <v>12520</v>
      </c>
      <c r="S2208" s="7" t="s">
        <v>594</v>
      </c>
    </row>
    <row r="2209" spans="17:19" x14ac:dyDescent="0.2">
      <c r="Q2209" s="7">
        <v>2211</v>
      </c>
      <c r="R2209" s="7">
        <v>12521</v>
      </c>
      <c r="S2209" s="7" t="s">
        <v>3299</v>
      </c>
    </row>
    <row r="2210" spans="17:19" x14ac:dyDescent="0.2">
      <c r="R2210" s="7">
        <v>16548</v>
      </c>
      <c r="S2210" s="7" t="s">
        <v>4859</v>
      </c>
    </row>
    <row r="2211" spans="17:19" x14ac:dyDescent="0.2">
      <c r="R2211" s="7">
        <v>12522</v>
      </c>
      <c r="S2211" s="7" t="s">
        <v>3300</v>
      </c>
    </row>
    <row r="2212" spans="17:19" x14ac:dyDescent="0.2">
      <c r="Q2212" s="7">
        <v>743</v>
      </c>
      <c r="R2212" s="7">
        <v>15249</v>
      </c>
      <c r="S2212" s="7" t="s">
        <v>3301</v>
      </c>
    </row>
    <row r="2213" spans="17:19" x14ac:dyDescent="0.2">
      <c r="R2213" s="7">
        <v>12523</v>
      </c>
      <c r="S2213" s="7" t="s">
        <v>595</v>
      </c>
    </row>
    <row r="2214" spans="17:19" x14ac:dyDescent="0.2">
      <c r="Q2214" s="7">
        <v>981</v>
      </c>
      <c r="R2214" s="7">
        <v>16130</v>
      </c>
      <c r="S2214" s="7" t="s">
        <v>3302</v>
      </c>
    </row>
    <row r="2215" spans="17:19" x14ac:dyDescent="0.2">
      <c r="Q2215" s="7">
        <v>2405</v>
      </c>
      <c r="R2215" s="7">
        <v>13707</v>
      </c>
      <c r="S2215" s="7" t="s">
        <v>2567</v>
      </c>
    </row>
    <row r="2216" spans="17:19" x14ac:dyDescent="0.2">
      <c r="Q2216" s="7">
        <v>3422</v>
      </c>
      <c r="R2216" s="7">
        <v>14459</v>
      </c>
      <c r="S2216" s="7" t="s">
        <v>2568</v>
      </c>
    </row>
    <row r="2217" spans="17:19" x14ac:dyDescent="0.2">
      <c r="Q2217" s="7">
        <v>2891</v>
      </c>
      <c r="R2217" s="7">
        <v>13819</v>
      </c>
      <c r="S2217" s="7" t="s">
        <v>2569</v>
      </c>
    </row>
    <row r="2218" spans="17:19" x14ac:dyDescent="0.2">
      <c r="R2218" s="7">
        <v>12543</v>
      </c>
      <c r="S2218" s="7" t="s">
        <v>596</v>
      </c>
    </row>
    <row r="2219" spans="17:19" x14ac:dyDescent="0.2">
      <c r="R2219" s="7">
        <v>16214</v>
      </c>
      <c r="S2219" s="7" t="s">
        <v>4860</v>
      </c>
    </row>
    <row r="2220" spans="17:19" x14ac:dyDescent="0.2">
      <c r="R2220" s="7">
        <v>16470</v>
      </c>
      <c r="S2220" s="7" t="s">
        <v>4861</v>
      </c>
    </row>
    <row r="2221" spans="17:19" x14ac:dyDescent="0.2">
      <c r="Q2221" s="7">
        <v>6198</v>
      </c>
      <c r="R2221" s="7">
        <v>12511</v>
      </c>
      <c r="S2221" s="7" t="s">
        <v>2570</v>
      </c>
    </row>
    <row r="2222" spans="17:19" x14ac:dyDescent="0.2">
      <c r="Q2222" s="7">
        <v>89</v>
      </c>
      <c r="R2222" s="7">
        <v>12534</v>
      </c>
      <c r="S2222" s="7" t="s">
        <v>1</v>
      </c>
    </row>
    <row r="2223" spans="17:19" x14ac:dyDescent="0.2">
      <c r="Q2223" s="7">
        <v>2495</v>
      </c>
      <c r="R2223" s="7">
        <v>12559</v>
      </c>
      <c r="S2223" s="7" t="s">
        <v>2</v>
      </c>
    </row>
    <row r="2224" spans="17:19" x14ac:dyDescent="0.2">
      <c r="R2224" s="7">
        <v>16539</v>
      </c>
      <c r="S2224" s="7" t="s">
        <v>4862</v>
      </c>
    </row>
    <row r="2225" spans="17:19" x14ac:dyDescent="0.2">
      <c r="Q2225" s="7">
        <v>90</v>
      </c>
      <c r="R2225" s="7">
        <v>12560</v>
      </c>
      <c r="S2225" s="7" t="s">
        <v>2300</v>
      </c>
    </row>
    <row r="2226" spans="17:19" x14ac:dyDescent="0.2">
      <c r="Q2226" s="7">
        <v>3423</v>
      </c>
      <c r="R2226" s="7">
        <v>14460</v>
      </c>
      <c r="S2226" s="7" t="s">
        <v>2301</v>
      </c>
    </row>
    <row r="2227" spans="17:19" x14ac:dyDescent="0.2">
      <c r="Q2227" s="7">
        <v>617</v>
      </c>
      <c r="R2227" s="7">
        <v>15182</v>
      </c>
      <c r="S2227" s="7" t="s">
        <v>2302</v>
      </c>
    </row>
    <row r="2228" spans="17:19" x14ac:dyDescent="0.2">
      <c r="Q2228" s="7">
        <v>4204</v>
      </c>
      <c r="R2228" s="7">
        <v>12561</v>
      </c>
      <c r="S2228" s="7" t="s">
        <v>2303</v>
      </c>
    </row>
    <row r="2229" spans="17:19" x14ac:dyDescent="0.2">
      <c r="Q2229" s="7">
        <v>877</v>
      </c>
      <c r="R2229" s="7">
        <v>15301</v>
      </c>
      <c r="S2229" s="7" t="s">
        <v>2304</v>
      </c>
    </row>
    <row r="2230" spans="17:19" x14ac:dyDescent="0.2">
      <c r="R2230" s="7">
        <v>12562</v>
      </c>
      <c r="S2230" s="7" t="s">
        <v>597</v>
      </c>
    </row>
    <row r="2231" spans="17:19" x14ac:dyDescent="0.2">
      <c r="Q2231" s="7">
        <v>588</v>
      </c>
      <c r="R2231" s="7">
        <v>15160</v>
      </c>
      <c r="S2231" s="7" t="s">
        <v>3933</v>
      </c>
    </row>
    <row r="2232" spans="17:19" x14ac:dyDescent="0.2">
      <c r="R2232" s="7">
        <v>12573</v>
      </c>
      <c r="S2232" s="7" t="s">
        <v>96</v>
      </c>
    </row>
    <row r="2233" spans="17:19" x14ac:dyDescent="0.2">
      <c r="Q2233" s="7">
        <v>4035</v>
      </c>
      <c r="R2233" s="7">
        <v>12565</v>
      </c>
      <c r="S2233" s="7" t="s">
        <v>97</v>
      </c>
    </row>
    <row r="2234" spans="17:19" x14ac:dyDescent="0.2">
      <c r="R2234" s="7">
        <v>11254</v>
      </c>
      <c r="S2234" s="7" t="s">
        <v>598</v>
      </c>
    </row>
    <row r="2235" spans="17:19" x14ac:dyDescent="0.2">
      <c r="R2235" s="7">
        <v>10637</v>
      </c>
      <c r="S2235" s="7" t="s">
        <v>3558</v>
      </c>
    </row>
    <row r="2236" spans="17:19" x14ac:dyDescent="0.2">
      <c r="R2236" s="7">
        <v>16443</v>
      </c>
      <c r="S2236" s="7" t="s">
        <v>4863</v>
      </c>
    </row>
    <row r="2237" spans="17:19" x14ac:dyDescent="0.2">
      <c r="R2237" s="7">
        <v>12558</v>
      </c>
      <c r="S2237" s="7" t="s">
        <v>3559</v>
      </c>
    </row>
    <row r="2238" spans="17:19" x14ac:dyDescent="0.2">
      <c r="R2238" s="7">
        <v>12567</v>
      </c>
      <c r="S2238" s="7" t="s">
        <v>3560</v>
      </c>
    </row>
    <row r="2239" spans="17:19" x14ac:dyDescent="0.2">
      <c r="Q2239" s="7">
        <v>91</v>
      </c>
      <c r="R2239" s="7">
        <v>12568</v>
      </c>
      <c r="S2239" s="7" t="s">
        <v>3561</v>
      </c>
    </row>
    <row r="2240" spans="17:19" x14ac:dyDescent="0.2">
      <c r="R2240" s="7">
        <v>10669</v>
      </c>
      <c r="S2240" s="7" t="s">
        <v>599</v>
      </c>
    </row>
    <row r="2241" spans="17:19" x14ac:dyDescent="0.2">
      <c r="Q2241" s="7">
        <v>4072</v>
      </c>
      <c r="R2241" s="7">
        <v>12569</v>
      </c>
      <c r="S2241" s="7" t="s">
        <v>3562</v>
      </c>
    </row>
    <row r="2242" spans="17:19" x14ac:dyDescent="0.2">
      <c r="R2242" s="7">
        <v>12570</v>
      </c>
      <c r="S2242" s="7" t="s">
        <v>3563</v>
      </c>
    </row>
    <row r="2243" spans="17:19" x14ac:dyDescent="0.2">
      <c r="R2243" s="7">
        <v>12571</v>
      </c>
      <c r="S2243" s="7" t="s">
        <v>600</v>
      </c>
    </row>
    <row r="2244" spans="17:19" x14ac:dyDescent="0.2">
      <c r="R2244" s="7">
        <v>16283</v>
      </c>
      <c r="S2244" s="7" t="s">
        <v>4864</v>
      </c>
    </row>
    <row r="2245" spans="17:19" x14ac:dyDescent="0.2">
      <c r="R2245" s="7">
        <v>16152</v>
      </c>
      <c r="S2245" s="7" t="s">
        <v>4865</v>
      </c>
    </row>
    <row r="2246" spans="17:19" x14ac:dyDescent="0.2">
      <c r="Q2246" s="7">
        <v>982</v>
      </c>
      <c r="R2246" s="7">
        <v>15367</v>
      </c>
      <c r="S2246" s="7" t="s">
        <v>2305</v>
      </c>
    </row>
    <row r="2247" spans="17:19" x14ac:dyDescent="0.2">
      <c r="R2247" s="7">
        <v>12563</v>
      </c>
      <c r="S2247" s="7" t="s">
        <v>2306</v>
      </c>
    </row>
    <row r="2248" spans="17:19" x14ac:dyDescent="0.2">
      <c r="R2248" s="7">
        <v>11362</v>
      </c>
      <c r="S2248" s="7" t="s">
        <v>601</v>
      </c>
    </row>
    <row r="2249" spans="17:19" x14ac:dyDescent="0.2">
      <c r="Q2249" s="7">
        <v>6254</v>
      </c>
      <c r="R2249" s="7">
        <v>16603</v>
      </c>
      <c r="S2249" s="7" t="s">
        <v>4866</v>
      </c>
    </row>
    <row r="2250" spans="17:19" x14ac:dyDescent="0.2">
      <c r="Q2250" s="7">
        <v>724</v>
      </c>
      <c r="R2250" s="7">
        <v>15235</v>
      </c>
      <c r="S2250" s="7" t="s">
        <v>3564</v>
      </c>
    </row>
    <row r="2251" spans="17:19" x14ac:dyDescent="0.2">
      <c r="R2251" s="7">
        <v>11068</v>
      </c>
      <c r="S2251" s="7" t="s">
        <v>106</v>
      </c>
    </row>
    <row r="2252" spans="17:19" x14ac:dyDescent="0.2">
      <c r="R2252" s="7">
        <v>12572</v>
      </c>
      <c r="S2252" s="7" t="s">
        <v>602</v>
      </c>
    </row>
    <row r="2253" spans="17:19" x14ac:dyDescent="0.2">
      <c r="R2253" s="7">
        <v>16342</v>
      </c>
      <c r="S2253" s="7" t="s">
        <v>4867</v>
      </c>
    </row>
    <row r="2254" spans="17:19" x14ac:dyDescent="0.2">
      <c r="R2254" s="7">
        <v>12550</v>
      </c>
      <c r="S2254" s="7" t="s">
        <v>107</v>
      </c>
    </row>
    <row r="2255" spans="17:19" x14ac:dyDescent="0.2">
      <c r="Q2255" s="7">
        <v>1094</v>
      </c>
      <c r="R2255" s="7">
        <v>15572</v>
      </c>
      <c r="S2255" s="7" t="s">
        <v>108</v>
      </c>
    </row>
    <row r="2256" spans="17:19" x14ac:dyDescent="0.2">
      <c r="Q2256" s="7">
        <v>5207</v>
      </c>
      <c r="R2256" s="7">
        <v>12564</v>
      </c>
      <c r="S2256" s="7" t="s">
        <v>109</v>
      </c>
    </row>
    <row r="2257" spans="17:19" x14ac:dyDescent="0.2">
      <c r="Q2257" s="7">
        <v>5564</v>
      </c>
      <c r="R2257" s="7">
        <v>14617</v>
      </c>
      <c r="S2257" s="7" t="s">
        <v>110</v>
      </c>
    </row>
    <row r="2258" spans="17:19" x14ac:dyDescent="0.2">
      <c r="Q2258" s="7">
        <v>5260</v>
      </c>
      <c r="R2258" s="7">
        <v>12544</v>
      </c>
      <c r="S2258" s="7" t="s">
        <v>111</v>
      </c>
    </row>
    <row r="2259" spans="17:19" x14ac:dyDescent="0.2">
      <c r="Q2259" s="7">
        <v>5408</v>
      </c>
      <c r="R2259" s="7">
        <v>14620</v>
      </c>
      <c r="S2259" s="7" t="s">
        <v>112</v>
      </c>
    </row>
    <row r="2260" spans="17:19" x14ac:dyDescent="0.2">
      <c r="R2260" s="7">
        <v>10231</v>
      </c>
      <c r="S2260" s="7" t="s">
        <v>113</v>
      </c>
    </row>
    <row r="2261" spans="17:19" x14ac:dyDescent="0.2">
      <c r="Q2261" s="7">
        <v>2478</v>
      </c>
      <c r="R2261" s="7">
        <v>12545</v>
      </c>
      <c r="S2261" s="7" t="s">
        <v>4673</v>
      </c>
    </row>
    <row r="2262" spans="17:19" x14ac:dyDescent="0.2">
      <c r="Q2262" s="7">
        <v>2621</v>
      </c>
      <c r="R2262" s="7">
        <v>12546</v>
      </c>
      <c r="S2262" s="7" t="s">
        <v>114</v>
      </c>
    </row>
    <row r="2263" spans="17:19" x14ac:dyDescent="0.2">
      <c r="R2263" s="7">
        <v>12557</v>
      </c>
      <c r="S2263" s="7" t="s">
        <v>603</v>
      </c>
    </row>
    <row r="2264" spans="17:19" x14ac:dyDescent="0.2">
      <c r="Q2264" s="7">
        <v>2854</v>
      </c>
      <c r="R2264" s="7">
        <v>13793</v>
      </c>
      <c r="S2264" s="7" t="s">
        <v>116</v>
      </c>
    </row>
    <row r="2265" spans="17:19" x14ac:dyDescent="0.2">
      <c r="Q2265" s="7">
        <v>2035</v>
      </c>
      <c r="R2265" s="7">
        <v>12549</v>
      </c>
      <c r="S2265" s="7" t="s">
        <v>117</v>
      </c>
    </row>
    <row r="2266" spans="17:19" x14ac:dyDescent="0.2">
      <c r="Q2266" s="7">
        <v>5724</v>
      </c>
      <c r="R2266" s="7">
        <v>14659</v>
      </c>
      <c r="S2266" s="7" t="s">
        <v>2134</v>
      </c>
    </row>
    <row r="2267" spans="17:19" x14ac:dyDescent="0.2">
      <c r="R2267" s="7">
        <v>12541</v>
      </c>
      <c r="S2267" s="7" t="s">
        <v>270</v>
      </c>
    </row>
    <row r="2268" spans="17:19" x14ac:dyDescent="0.2">
      <c r="Q2268" s="7">
        <v>64</v>
      </c>
      <c r="R2268" s="7">
        <v>12547</v>
      </c>
      <c r="S2268" s="7" t="s">
        <v>115</v>
      </c>
    </row>
    <row r="2269" spans="17:19" x14ac:dyDescent="0.2">
      <c r="R2269" s="7">
        <v>11381</v>
      </c>
      <c r="S2269" s="7" t="s">
        <v>604</v>
      </c>
    </row>
    <row r="2270" spans="17:19" x14ac:dyDescent="0.2">
      <c r="Q2270" s="7">
        <v>357</v>
      </c>
      <c r="R2270" s="7">
        <v>15035</v>
      </c>
      <c r="S2270" s="7" t="s">
        <v>119</v>
      </c>
    </row>
    <row r="2271" spans="17:19" x14ac:dyDescent="0.2">
      <c r="Q2271" s="7">
        <v>983</v>
      </c>
      <c r="R2271" s="7">
        <v>15368</v>
      </c>
      <c r="S2271" s="7" t="s">
        <v>120</v>
      </c>
    </row>
    <row r="2272" spans="17:19" x14ac:dyDescent="0.2">
      <c r="Q2272" s="7">
        <v>2406</v>
      </c>
      <c r="R2272" s="7">
        <v>13708</v>
      </c>
      <c r="S2272" s="7" t="s">
        <v>122</v>
      </c>
    </row>
    <row r="2273" spans="17:19" x14ac:dyDescent="0.2">
      <c r="Q2273" s="7">
        <v>418</v>
      </c>
      <c r="R2273" s="7">
        <v>15075</v>
      </c>
      <c r="S2273" s="7" t="s">
        <v>124</v>
      </c>
    </row>
    <row r="2274" spans="17:19" x14ac:dyDescent="0.2">
      <c r="R2274" s="7">
        <v>12555</v>
      </c>
      <c r="S2274" s="7" t="s">
        <v>605</v>
      </c>
    </row>
    <row r="2275" spans="17:19" x14ac:dyDescent="0.2">
      <c r="R2275" s="7">
        <v>12553</v>
      </c>
      <c r="S2275" s="7" t="s">
        <v>121</v>
      </c>
    </row>
    <row r="2276" spans="17:19" x14ac:dyDescent="0.2">
      <c r="Q2276" s="7">
        <v>3424</v>
      </c>
      <c r="R2276" s="7">
        <v>14461</v>
      </c>
      <c r="S2276" s="7" t="s">
        <v>123</v>
      </c>
    </row>
    <row r="2277" spans="17:19" x14ac:dyDescent="0.2">
      <c r="R2277" s="7">
        <v>16501</v>
      </c>
      <c r="S2277" s="7" t="s">
        <v>4868</v>
      </c>
    </row>
    <row r="2278" spans="17:19" x14ac:dyDescent="0.2">
      <c r="Q2278" s="7">
        <v>619</v>
      </c>
      <c r="R2278" s="7">
        <v>15635</v>
      </c>
      <c r="S2278" s="7" t="s">
        <v>125</v>
      </c>
    </row>
    <row r="2279" spans="17:19" x14ac:dyDescent="0.2">
      <c r="Q2279" s="7">
        <v>2892</v>
      </c>
      <c r="R2279" s="7">
        <v>13820</v>
      </c>
      <c r="S2279" s="7" t="s">
        <v>126</v>
      </c>
    </row>
    <row r="2280" spans="17:19" x14ac:dyDescent="0.2">
      <c r="Q2280" s="7">
        <v>1508</v>
      </c>
      <c r="R2280" s="7">
        <v>12556</v>
      </c>
      <c r="S2280" s="7" t="s">
        <v>127</v>
      </c>
    </row>
    <row r="2281" spans="17:19" x14ac:dyDescent="0.2">
      <c r="Q2281" s="7">
        <v>2553</v>
      </c>
      <c r="R2281" s="7">
        <v>12502</v>
      </c>
      <c r="S2281" s="7" t="s">
        <v>128</v>
      </c>
    </row>
    <row r="2282" spans="17:19" x14ac:dyDescent="0.2">
      <c r="Q2282" s="7">
        <v>3111</v>
      </c>
      <c r="R2282" s="7">
        <v>14102</v>
      </c>
      <c r="S2282" s="7" t="s">
        <v>129</v>
      </c>
    </row>
    <row r="2283" spans="17:19" x14ac:dyDescent="0.2">
      <c r="R2283" s="7">
        <v>12460</v>
      </c>
      <c r="S2283" s="7" t="s">
        <v>606</v>
      </c>
    </row>
    <row r="2284" spans="17:19" x14ac:dyDescent="0.2">
      <c r="Q2284" s="7">
        <v>65</v>
      </c>
      <c r="R2284" s="7">
        <v>12524</v>
      </c>
      <c r="S2284" s="7" t="s">
        <v>130</v>
      </c>
    </row>
    <row r="2285" spans="17:19" x14ac:dyDescent="0.2">
      <c r="Q2285" s="7">
        <v>6112</v>
      </c>
      <c r="R2285" s="7">
        <v>12464</v>
      </c>
      <c r="S2285" s="7" t="s">
        <v>131</v>
      </c>
    </row>
    <row r="2286" spans="17:19" x14ac:dyDescent="0.2">
      <c r="R2286" s="7">
        <v>16525</v>
      </c>
      <c r="S2286" s="7" t="s">
        <v>4869</v>
      </c>
    </row>
    <row r="2287" spans="17:19" x14ac:dyDescent="0.2">
      <c r="Q2287" s="7">
        <v>245</v>
      </c>
      <c r="R2287" s="7">
        <v>13693</v>
      </c>
      <c r="S2287" s="7" t="s">
        <v>132</v>
      </c>
    </row>
    <row r="2288" spans="17:19" x14ac:dyDescent="0.2">
      <c r="Q2288" s="7">
        <v>4010</v>
      </c>
      <c r="R2288" s="7">
        <v>12465</v>
      </c>
      <c r="S2288" s="7" t="s">
        <v>133</v>
      </c>
    </row>
    <row r="2289" spans="17:19" x14ac:dyDescent="0.2">
      <c r="R2289" s="7">
        <v>12466</v>
      </c>
      <c r="S2289" s="7" t="s">
        <v>607</v>
      </c>
    </row>
    <row r="2290" spans="17:19" x14ac:dyDescent="0.2">
      <c r="R2290" s="7">
        <v>12467</v>
      </c>
      <c r="S2290" s="7" t="s">
        <v>134</v>
      </c>
    </row>
    <row r="2291" spans="17:19" x14ac:dyDescent="0.2">
      <c r="Q2291" s="7">
        <v>2528</v>
      </c>
      <c r="R2291" s="7">
        <v>13737</v>
      </c>
      <c r="S2291" s="7" t="s">
        <v>135</v>
      </c>
    </row>
    <row r="2292" spans="17:19" x14ac:dyDescent="0.2">
      <c r="R2292" s="7">
        <v>12477</v>
      </c>
      <c r="S2292" s="7" t="s">
        <v>608</v>
      </c>
    </row>
    <row r="2293" spans="17:19" x14ac:dyDescent="0.2">
      <c r="Q2293" s="7">
        <v>92</v>
      </c>
      <c r="R2293" s="7">
        <v>12469</v>
      </c>
      <c r="S2293" s="7" t="s">
        <v>136</v>
      </c>
    </row>
    <row r="2294" spans="17:19" x14ac:dyDescent="0.2">
      <c r="Q2294" s="7">
        <v>6076</v>
      </c>
      <c r="R2294" s="7">
        <v>14958</v>
      </c>
      <c r="S2294" s="7" t="s">
        <v>137</v>
      </c>
    </row>
    <row r="2295" spans="17:19" x14ac:dyDescent="0.2">
      <c r="Q2295" s="7">
        <v>2497</v>
      </c>
      <c r="R2295" s="7">
        <v>12462</v>
      </c>
      <c r="S2295" s="7" t="s">
        <v>138</v>
      </c>
    </row>
    <row r="2296" spans="17:19" x14ac:dyDescent="0.2">
      <c r="Q2296" s="7">
        <v>2972</v>
      </c>
      <c r="R2296" s="7">
        <v>12471</v>
      </c>
      <c r="S2296" s="7" t="s">
        <v>139</v>
      </c>
    </row>
    <row r="2297" spans="17:19" x14ac:dyDescent="0.2">
      <c r="R2297" s="7">
        <v>10099</v>
      </c>
      <c r="S2297" s="7" t="s">
        <v>140</v>
      </c>
    </row>
    <row r="2298" spans="17:19" x14ac:dyDescent="0.2">
      <c r="Q2298" s="7">
        <v>4173</v>
      </c>
      <c r="R2298" s="7">
        <v>12472</v>
      </c>
      <c r="S2298" s="7" t="s">
        <v>362</v>
      </c>
    </row>
    <row r="2299" spans="17:19" x14ac:dyDescent="0.2">
      <c r="R2299" s="7">
        <v>12473</v>
      </c>
      <c r="S2299" s="7" t="s">
        <v>363</v>
      </c>
    </row>
    <row r="2300" spans="17:19" x14ac:dyDescent="0.2">
      <c r="Q2300" s="7">
        <v>934</v>
      </c>
      <c r="R2300" s="7">
        <v>15331</v>
      </c>
      <c r="S2300" s="7" t="s">
        <v>364</v>
      </c>
    </row>
    <row r="2301" spans="17:19" x14ac:dyDescent="0.2">
      <c r="R2301" s="7">
        <v>12474</v>
      </c>
      <c r="S2301" s="7" t="s">
        <v>3934</v>
      </c>
    </row>
    <row r="2302" spans="17:19" x14ac:dyDescent="0.2">
      <c r="R2302" s="7">
        <v>16199</v>
      </c>
      <c r="S2302" s="7" t="s">
        <v>4870</v>
      </c>
    </row>
    <row r="2303" spans="17:19" x14ac:dyDescent="0.2">
      <c r="Q2303" s="7">
        <v>629</v>
      </c>
      <c r="R2303" s="7">
        <v>15191</v>
      </c>
      <c r="S2303" s="7" t="s">
        <v>576</v>
      </c>
    </row>
    <row r="2304" spans="17:19" x14ac:dyDescent="0.2">
      <c r="Q2304" s="7">
        <v>1368</v>
      </c>
      <c r="R2304" s="7">
        <v>12475</v>
      </c>
      <c r="S2304" s="7" t="s">
        <v>1266</v>
      </c>
    </row>
    <row r="2305" spans="17:19" x14ac:dyDescent="0.2">
      <c r="Q2305" s="7">
        <v>1095</v>
      </c>
      <c r="R2305" s="7">
        <v>15569</v>
      </c>
      <c r="S2305" s="7" t="s">
        <v>1267</v>
      </c>
    </row>
    <row r="2306" spans="17:19" x14ac:dyDescent="0.2">
      <c r="Q2306" s="7">
        <v>4140</v>
      </c>
      <c r="R2306" s="7">
        <v>12454</v>
      </c>
      <c r="S2306" s="7" t="s">
        <v>1268</v>
      </c>
    </row>
    <row r="2307" spans="17:19" x14ac:dyDescent="0.2">
      <c r="Q2307" s="7">
        <v>935</v>
      </c>
      <c r="R2307" s="7">
        <v>15332</v>
      </c>
      <c r="S2307" s="7" t="s">
        <v>1269</v>
      </c>
    </row>
    <row r="2308" spans="17:19" x14ac:dyDescent="0.2">
      <c r="R2308" s="7">
        <v>16179</v>
      </c>
      <c r="S2308" s="7" t="s">
        <v>4871</v>
      </c>
    </row>
    <row r="2309" spans="17:19" x14ac:dyDescent="0.2">
      <c r="Q2309" s="7">
        <v>4073</v>
      </c>
      <c r="R2309" s="7">
        <v>12452</v>
      </c>
      <c r="S2309" s="7" t="s">
        <v>1270</v>
      </c>
    </row>
    <row r="2310" spans="17:19" x14ac:dyDescent="0.2">
      <c r="R2310" s="7">
        <v>16335</v>
      </c>
      <c r="S2310" s="7" t="s">
        <v>4872</v>
      </c>
    </row>
    <row r="2311" spans="17:19" x14ac:dyDescent="0.2">
      <c r="Q2311" s="7">
        <v>4256</v>
      </c>
      <c r="R2311" s="7">
        <v>12468</v>
      </c>
      <c r="S2311" s="7" t="s">
        <v>1271</v>
      </c>
    </row>
    <row r="2312" spans="17:19" x14ac:dyDescent="0.2">
      <c r="R2312" s="7">
        <v>12448</v>
      </c>
      <c r="S2312" s="7" t="s">
        <v>609</v>
      </c>
    </row>
    <row r="2313" spans="17:19" x14ac:dyDescent="0.2">
      <c r="R2313" s="7">
        <v>12450</v>
      </c>
      <c r="S2313" s="7" t="s">
        <v>1273</v>
      </c>
    </row>
    <row r="2314" spans="17:19" x14ac:dyDescent="0.2">
      <c r="R2314" s="7">
        <v>12451</v>
      </c>
      <c r="S2314" s="7" t="s">
        <v>611</v>
      </c>
    </row>
    <row r="2315" spans="17:19" x14ac:dyDescent="0.2">
      <c r="R2315" s="7">
        <v>16334</v>
      </c>
      <c r="S2315" s="7" t="s">
        <v>4873</v>
      </c>
    </row>
    <row r="2316" spans="17:19" x14ac:dyDescent="0.2">
      <c r="Q2316" s="7">
        <v>589</v>
      </c>
      <c r="R2316" s="7">
        <v>15161</v>
      </c>
      <c r="S2316" s="7" t="s">
        <v>1274</v>
      </c>
    </row>
    <row r="2317" spans="17:19" x14ac:dyDescent="0.2">
      <c r="Q2317" s="7">
        <v>137</v>
      </c>
      <c r="R2317" s="7">
        <v>12461</v>
      </c>
      <c r="S2317" s="7" t="s">
        <v>1275</v>
      </c>
    </row>
    <row r="2318" spans="17:19" x14ac:dyDescent="0.2">
      <c r="Q2318" s="7">
        <v>3254</v>
      </c>
      <c r="R2318" s="7">
        <v>14402</v>
      </c>
      <c r="S2318" s="7" t="s">
        <v>1276</v>
      </c>
    </row>
    <row r="2319" spans="17:19" x14ac:dyDescent="0.2">
      <c r="Q2319" s="7">
        <v>4037</v>
      </c>
      <c r="R2319" s="7">
        <v>12453</v>
      </c>
      <c r="S2319" s="7" t="s">
        <v>1277</v>
      </c>
    </row>
    <row r="2320" spans="17:19" x14ac:dyDescent="0.2">
      <c r="Q2320" s="7">
        <v>4237</v>
      </c>
      <c r="R2320" s="7">
        <v>12446</v>
      </c>
      <c r="S2320" s="7" t="s">
        <v>1278</v>
      </c>
    </row>
    <row r="2321" spans="17:19" x14ac:dyDescent="0.2">
      <c r="R2321" s="7">
        <v>10203</v>
      </c>
      <c r="S2321" s="7" t="s">
        <v>1279</v>
      </c>
    </row>
    <row r="2322" spans="17:19" x14ac:dyDescent="0.2">
      <c r="Q2322" s="7">
        <v>3988</v>
      </c>
      <c r="R2322" s="7">
        <v>16069</v>
      </c>
      <c r="S2322" s="7" t="s">
        <v>4643</v>
      </c>
    </row>
    <row r="2323" spans="17:19" x14ac:dyDescent="0.2">
      <c r="R2323" s="7">
        <v>16374</v>
      </c>
      <c r="S2323" s="7" t="s">
        <v>4874</v>
      </c>
    </row>
    <row r="2324" spans="17:19" x14ac:dyDescent="0.2">
      <c r="R2324" s="7">
        <v>12455</v>
      </c>
      <c r="S2324" s="7" t="s">
        <v>1280</v>
      </c>
    </row>
    <row r="2325" spans="17:19" x14ac:dyDescent="0.2">
      <c r="Q2325" s="7">
        <v>4038</v>
      </c>
      <c r="R2325" s="7">
        <v>12456</v>
      </c>
      <c r="S2325" s="7" t="s">
        <v>1040</v>
      </c>
    </row>
    <row r="2326" spans="17:19" x14ac:dyDescent="0.2">
      <c r="R2326" s="7">
        <v>11269</v>
      </c>
      <c r="S2326" s="7" t="s">
        <v>612</v>
      </c>
    </row>
    <row r="2327" spans="17:19" x14ac:dyDescent="0.2">
      <c r="R2327" s="7">
        <v>12457</v>
      </c>
      <c r="S2327" s="7" t="s">
        <v>1041</v>
      </c>
    </row>
    <row r="2328" spans="17:19" x14ac:dyDescent="0.2">
      <c r="R2328" s="7">
        <v>12458</v>
      </c>
      <c r="S2328" s="7" t="s">
        <v>1042</v>
      </c>
    </row>
    <row r="2329" spans="17:19" x14ac:dyDescent="0.2">
      <c r="R2329" s="7">
        <v>10636</v>
      </c>
      <c r="S2329" s="7" t="s">
        <v>1043</v>
      </c>
    </row>
    <row r="2330" spans="17:19" x14ac:dyDescent="0.2">
      <c r="R2330" s="7">
        <v>16293</v>
      </c>
      <c r="S2330" s="7" t="s">
        <v>4875</v>
      </c>
    </row>
    <row r="2331" spans="17:19" x14ac:dyDescent="0.2">
      <c r="Q2331" s="7">
        <v>620</v>
      </c>
      <c r="R2331" s="7">
        <v>15183</v>
      </c>
      <c r="S2331" s="7" t="s">
        <v>1044</v>
      </c>
    </row>
    <row r="2332" spans="17:19" x14ac:dyDescent="0.2">
      <c r="R2332" s="7">
        <v>16444</v>
      </c>
      <c r="S2332" s="7" t="s">
        <v>4876</v>
      </c>
    </row>
    <row r="2333" spans="17:19" x14ac:dyDescent="0.2">
      <c r="R2333" s="7">
        <v>12459</v>
      </c>
      <c r="S2333" s="7" t="s">
        <v>1045</v>
      </c>
    </row>
    <row r="2334" spans="17:19" x14ac:dyDescent="0.2">
      <c r="Q2334" s="7">
        <v>3407</v>
      </c>
      <c r="R2334" s="7">
        <v>14456</v>
      </c>
      <c r="S2334" s="7" t="s">
        <v>1046</v>
      </c>
    </row>
    <row r="2335" spans="17:19" x14ac:dyDescent="0.2">
      <c r="R2335" s="7">
        <v>16500</v>
      </c>
      <c r="S2335" s="7" t="s">
        <v>4877</v>
      </c>
    </row>
    <row r="2336" spans="17:19" x14ac:dyDescent="0.2">
      <c r="R2336" s="7">
        <v>12479</v>
      </c>
      <c r="S2336" s="7" t="s">
        <v>613</v>
      </c>
    </row>
    <row r="2337" spans="17:19" x14ac:dyDescent="0.2">
      <c r="R2337" s="7">
        <v>11181</v>
      </c>
      <c r="S2337" s="7" t="s">
        <v>614</v>
      </c>
    </row>
    <row r="2338" spans="17:19" x14ac:dyDescent="0.2">
      <c r="Q2338" s="7">
        <v>93</v>
      </c>
      <c r="R2338" s="7">
        <v>12447</v>
      </c>
      <c r="S2338" s="7" t="s">
        <v>1047</v>
      </c>
    </row>
    <row r="2339" spans="17:19" x14ac:dyDescent="0.2">
      <c r="R2339" s="7">
        <v>10666</v>
      </c>
      <c r="S2339" s="7" t="s">
        <v>615</v>
      </c>
    </row>
    <row r="2340" spans="17:19" x14ac:dyDescent="0.2">
      <c r="R2340" s="7">
        <v>11288</v>
      </c>
      <c r="S2340" s="7" t="s">
        <v>616</v>
      </c>
    </row>
    <row r="2341" spans="17:19" x14ac:dyDescent="0.2">
      <c r="Q2341" s="7">
        <v>2771</v>
      </c>
      <c r="R2341" s="7">
        <v>13834</v>
      </c>
      <c r="S2341" s="7" t="s">
        <v>1048</v>
      </c>
    </row>
    <row r="2342" spans="17:19" x14ac:dyDescent="0.2">
      <c r="R2342" s="7">
        <v>12495</v>
      </c>
      <c r="S2342" s="7" t="s">
        <v>617</v>
      </c>
    </row>
    <row r="2343" spans="17:19" x14ac:dyDescent="0.2">
      <c r="Q2343" s="7">
        <v>391</v>
      </c>
      <c r="R2343" s="7">
        <v>15054</v>
      </c>
      <c r="S2343" s="7" t="s">
        <v>1049</v>
      </c>
    </row>
    <row r="2344" spans="17:19" x14ac:dyDescent="0.2">
      <c r="Q2344" s="7">
        <v>766</v>
      </c>
      <c r="R2344" s="7">
        <v>15265</v>
      </c>
      <c r="S2344" s="7" t="s">
        <v>1050</v>
      </c>
    </row>
    <row r="2345" spans="17:19" x14ac:dyDescent="0.2">
      <c r="Q2345" s="7">
        <v>4074</v>
      </c>
      <c r="R2345" s="7">
        <v>13681</v>
      </c>
      <c r="S2345" s="7" t="s">
        <v>1051</v>
      </c>
    </row>
    <row r="2346" spans="17:19" x14ac:dyDescent="0.2">
      <c r="R2346" s="7">
        <v>16412</v>
      </c>
      <c r="S2346" s="7" t="s">
        <v>4878</v>
      </c>
    </row>
    <row r="2347" spans="17:19" x14ac:dyDescent="0.2">
      <c r="Q2347" s="7">
        <v>1706</v>
      </c>
      <c r="R2347" s="7">
        <v>12551</v>
      </c>
      <c r="S2347" s="7" t="s">
        <v>118</v>
      </c>
    </row>
    <row r="2348" spans="17:19" x14ac:dyDescent="0.2">
      <c r="R2348" s="7">
        <v>11137</v>
      </c>
      <c r="S2348" s="7" t="s">
        <v>610</v>
      </c>
    </row>
    <row r="2349" spans="17:19" x14ac:dyDescent="0.2">
      <c r="R2349" s="7">
        <v>12449</v>
      </c>
      <c r="S2349" s="7" t="s">
        <v>1272</v>
      </c>
    </row>
    <row r="2350" spans="17:19" x14ac:dyDescent="0.2">
      <c r="Q2350" s="7">
        <v>10</v>
      </c>
      <c r="R2350" s="7">
        <v>12497</v>
      </c>
      <c r="S2350" s="7" t="s">
        <v>1052</v>
      </c>
    </row>
    <row r="2351" spans="17:19" x14ac:dyDescent="0.2">
      <c r="R2351" s="7">
        <v>12498</v>
      </c>
      <c r="S2351" s="7" t="s">
        <v>1053</v>
      </c>
    </row>
    <row r="2352" spans="17:19" x14ac:dyDescent="0.2">
      <c r="Q2352" s="7">
        <v>985</v>
      </c>
      <c r="R2352" s="7">
        <v>15369</v>
      </c>
      <c r="S2352" s="7" t="s">
        <v>1054</v>
      </c>
    </row>
    <row r="2353" spans="17:19" x14ac:dyDescent="0.2">
      <c r="R2353" s="7">
        <v>11055</v>
      </c>
      <c r="S2353" s="7" t="s">
        <v>618</v>
      </c>
    </row>
    <row r="2354" spans="17:19" x14ac:dyDescent="0.2">
      <c r="Q2354" s="7">
        <v>2529</v>
      </c>
      <c r="R2354" s="7">
        <v>13738</v>
      </c>
      <c r="S2354" s="7" t="s">
        <v>1055</v>
      </c>
    </row>
    <row r="2355" spans="17:19" x14ac:dyDescent="0.2">
      <c r="Q2355" s="7">
        <v>2407</v>
      </c>
      <c r="R2355" s="7">
        <v>13709</v>
      </c>
      <c r="S2355" s="7" t="s">
        <v>1056</v>
      </c>
    </row>
    <row r="2356" spans="17:19" x14ac:dyDescent="0.2">
      <c r="R2356" s="7">
        <v>16458</v>
      </c>
      <c r="S2356" s="7" t="s">
        <v>4879</v>
      </c>
    </row>
    <row r="2357" spans="17:19" x14ac:dyDescent="0.2">
      <c r="Q2357" s="7">
        <v>335</v>
      </c>
      <c r="R2357" s="7">
        <v>15019</v>
      </c>
      <c r="S2357" s="7" t="s">
        <v>1078</v>
      </c>
    </row>
    <row r="2358" spans="17:19" x14ac:dyDescent="0.2">
      <c r="Q2358" s="7">
        <v>4175</v>
      </c>
      <c r="R2358" s="7">
        <v>12509</v>
      </c>
      <c r="S2358" s="7" t="s">
        <v>1079</v>
      </c>
    </row>
    <row r="2359" spans="17:19" x14ac:dyDescent="0.2">
      <c r="R2359" s="7">
        <v>16317</v>
      </c>
      <c r="S2359" s="7" t="s">
        <v>4880</v>
      </c>
    </row>
    <row r="2360" spans="17:19" x14ac:dyDescent="0.2">
      <c r="Q2360" s="7">
        <v>157</v>
      </c>
      <c r="R2360" s="7">
        <v>12501</v>
      </c>
      <c r="S2360" s="7" t="s">
        <v>1845</v>
      </c>
    </row>
    <row r="2361" spans="17:19" x14ac:dyDescent="0.2">
      <c r="Q2361" s="7">
        <v>246</v>
      </c>
      <c r="R2361" s="7">
        <v>13694</v>
      </c>
      <c r="S2361" s="7" t="s">
        <v>1846</v>
      </c>
    </row>
    <row r="2362" spans="17:19" x14ac:dyDescent="0.2">
      <c r="R2362" s="7">
        <v>16313</v>
      </c>
      <c r="S2362" s="7" t="s">
        <v>4881</v>
      </c>
    </row>
    <row r="2363" spans="17:19" x14ac:dyDescent="0.2">
      <c r="Q2363" s="7">
        <v>4280</v>
      </c>
      <c r="R2363" s="7">
        <v>12494</v>
      </c>
      <c r="S2363" s="7" t="s">
        <v>1847</v>
      </c>
    </row>
    <row r="2364" spans="17:19" x14ac:dyDescent="0.2">
      <c r="Q2364" s="7">
        <v>5680</v>
      </c>
      <c r="R2364" s="7">
        <v>14665</v>
      </c>
      <c r="S2364" s="7" t="s">
        <v>1848</v>
      </c>
    </row>
    <row r="2365" spans="17:19" x14ac:dyDescent="0.2">
      <c r="R2365" s="7">
        <v>12504</v>
      </c>
      <c r="S2365" s="7" t="s">
        <v>1849</v>
      </c>
    </row>
    <row r="2366" spans="17:19" x14ac:dyDescent="0.2">
      <c r="R2366" s="7">
        <v>12505</v>
      </c>
      <c r="S2366" s="7" t="s">
        <v>1850</v>
      </c>
    </row>
    <row r="2367" spans="17:19" x14ac:dyDescent="0.2">
      <c r="R2367" s="7">
        <v>12506</v>
      </c>
      <c r="S2367" s="7" t="s">
        <v>619</v>
      </c>
    </row>
    <row r="2368" spans="17:19" x14ac:dyDescent="0.2">
      <c r="Q2368" s="7">
        <v>5409</v>
      </c>
      <c r="R2368" s="7">
        <v>14663</v>
      </c>
      <c r="S2368" s="7" t="s">
        <v>1338</v>
      </c>
    </row>
    <row r="2369" spans="17:19" x14ac:dyDescent="0.2">
      <c r="Q2369" s="7">
        <v>4257</v>
      </c>
      <c r="R2369" s="7">
        <v>12508</v>
      </c>
      <c r="S2369" s="7" t="s">
        <v>1851</v>
      </c>
    </row>
    <row r="2370" spans="17:19" x14ac:dyDescent="0.2">
      <c r="R2370" s="7">
        <v>16256</v>
      </c>
      <c r="S2370" s="7" t="s">
        <v>4882</v>
      </c>
    </row>
    <row r="2371" spans="17:19" x14ac:dyDescent="0.2">
      <c r="Q2371" s="7">
        <v>2581</v>
      </c>
      <c r="R2371" s="7">
        <v>12486</v>
      </c>
      <c r="S2371" s="7" t="s">
        <v>1852</v>
      </c>
    </row>
    <row r="2372" spans="17:19" x14ac:dyDescent="0.2">
      <c r="Q2372" s="7">
        <v>2855</v>
      </c>
      <c r="R2372" s="7">
        <v>13794</v>
      </c>
      <c r="S2372" s="7" t="s">
        <v>1853</v>
      </c>
    </row>
    <row r="2373" spans="17:19" x14ac:dyDescent="0.2">
      <c r="Q2373" s="7">
        <v>6631</v>
      </c>
      <c r="R2373" s="7">
        <v>12484</v>
      </c>
      <c r="S2373" s="7" t="s">
        <v>1854</v>
      </c>
    </row>
    <row r="2374" spans="17:19" x14ac:dyDescent="0.2">
      <c r="R2374" s="7">
        <v>16143</v>
      </c>
      <c r="S2374" s="7" t="s">
        <v>4883</v>
      </c>
    </row>
    <row r="2375" spans="17:19" x14ac:dyDescent="0.2">
      <c r="R2375" s="7">
        <v>12500</v>
      </c>
      <c r="S2375" s="7" t="s">
        <v>620</v>
      </c>
    </row>
    <row r="2376" spans="17:19" x14ac:dyDescent="0.2">
      <c r="Q2376" s="7">
        <v>5565</v>
      </c>
      <c r="R2376" s="7">
        <v>14672</v>
      </c>
      <c r="S2376" s="7" t="s">
        <v>1855</v>
      </c>
    </row>
    <row r="2377" spans="17:19" x14ac:dyDescent="0.2">
      <c r="Q2377" s="7">
        <v>5136</v>
      </c>
      <c r="R2377" s="7">
        <v>15686</v>
      </c>
      <c r="S2377" s="7" t="s">
        <v>1856</v>
      </c>
    </row>
    <row r="2378" spans="17:19" x14ac:dyDescent="0.2">
      <c r="R2378" s="7">
        <v>12481</v>
      </c>
      <c r="S2378" s="7" t="s">
        <v>621</v>
      </c>
    </row>
    <row r="2379" spans="17:19" x14ac:dyDescent="0.2">
      <c r="R2379" s="7">
        <v>12482</v>
      </c>
      <c r="S2379" s="7" t="s">
        <v>622</v>
      </c>
    </row>
    <row r="2380" spans="17:19" x14ac:dyDescent="0.2">
      <c r="Q2380" s="7">
        <v>66</v>
      </c>
      <c r="R2380" s="7">
        <v>12483</v>
      </c>
      <c r="S2380" s="7" t="s">
        <v>1857</v>
      </c>
    </row>
    <row r="2381" spans="17:19" x14ac:dyDescent="0.2">
      <c r="Q2381" s="7">
        <v>5923</v>
      </c>
      <c r="R2381" s="7">
        <v>14666</v>
      </c>
      <c r="S2381" s="7" t="s">
        <v>1858</v>
      </c>
    </row>
    <row r="2382" spans="17:19" x14ac:dyDescent="0.2">
      <c r="R2382" s="7">
        <v>12485</v>
      </c>
      <c r="S2382" s="7" t="s">
        <v>623</v>
      </c>
    </row>
    <row r="2383" spans="17:19" x14ac:dyDescent="0.2">
      <c r="Q2383" s="7">
        <v>622</v>
      </c>
      <c r="R2383" s="7">
        <v>15184</v>
      </c>
      <c r="S2383" s="7" t="s">
        <v>1859</v>
      </c>
    </row>
    <row r="2384" spans="17:19" x14ac:dyDescent="0.2">
      <c r="Q2384" s="7">
        <v>5757</v>
      </c>
      <c r="R2384" s="7">
        <v>14673</v>
      </c>
      <c r="S2384" s="7" t="s">
        <v>2339</v>
      </c>
    </row>
    <row r="2385" spans="17:19" x14ac:dyDescent="0.2">
      <c r="Q2385" s="7">
        <v>5924</v>
      </c>
      <c r="R2385" s="7">
        <v>14671</v>
      </c>
      <c r="S2385" s="7" t="s">
        <v>1860</v>
      </c>
    </row>
    <row r="2386" spans="17:19" x14ac:dyDescent="0.2">
      <c r="Q2386" s="7">
        <v>5208</v>
      </c>
      <c r="R2386" s="7">
        <v>12488</v>
      </c>
      <c r="S2386" s="7" t="s">
        <v>3280</v>
      </c>
    </row>
    <row r="2387" spans="17:19" x14ac:dyDescent="0.2">
      <c r="Q2387" s="7">
        <v>2856</v>
      </c>
      <c r="R2387" s="7">
        <v>13795</v>
      </c>
      <c r="S2387" s="7" t="s">
        <v>3281</v>
      </c>
    </row>
    <row r="2388" spans="17:19" x14ac:dyDescent="0.2">
      <c r="Q2388" s="7">
        <v>5410</v>
      </c>
      <c r="R2388" s="7">
        <v>14670</v>
      </c>
      <c r="S2388" s="7" t="s">
        <v>3282</v>
      </c>
    </row>
    <row r="2389" spans="17:19" x14ac:dyDescent="0.2">
      <c r="Q2389" s="7">
        <v>5411</v>
      </c>
      <c r="R2389" s="7">
        <v>14669</v>
      </c>
      <c r="S2389" s="7" t="s">
        <v>1866</v>
      </c>
    </row>
    <row r="2390" spans="17:19" x14ac:dyDescent="0.2">
      <c r="Q2390" s="7">
        <v>5493</v>
      </c>
      <c r="R2390" s="7">
        <v>14668</v>
      </c>
      <c r="S2390" s="7" t="s">
        <v>1867</v>
      </c>
    </row>
    <row r="2391" spans="17:19" x14ac:dyDescent="0.2">
      <c r="Q2391" s="7">
        <v>5805</v>
      </c>
      <c r="R2391" s="7">
        <v>16617</v>
      </c>
      <c r="S2391" s="7" t="s">
        <v>4401</v>
      </c>
    </row>
    <row r="2392" spans="17:19" x14ac:dyDescent="0.2">
      <c r="R2392" s="7">
        <v>12492</v>
      </c>
      <c r="S2392" s="7" t="s">
        <v>1868</v>
      </c>
    </row>
    <row r="2393" spans="17:19" x14ac:dyDescent="0.2">
      <c r="R2393" s="7">
        <v>12399</v>
      </c>
      <c r="S2393" s="7" t="s">
        <v>1869</v>
      </c>
    </row>
    <row r="2394" spans="17:19" x14ac:dyDescent="0.2">
      <c r="Q2394" s="7">
        <v>744</v>
      </c>
      <c r="R2394" s="7">
        <v>15250</v>
      </c>
      <c r="S2394" s="7" t="s">
        <v>1870</v>
      </c>
    </row>
    <row r="2395" spans="17:19" x14ac:dyDescent="0.2">
      <c r="Q2395" s="7">
        <v>5121</v>
      </c>
      <c r="R2395" s="7">
        <v>13135</v>
      </c>
      <c r="S2395" s="7" t="s">
        <v>1871</v>
      </c>
    </row>
    <row r="2396" spans="17:19" x14ac:dyDescent="0.2">
      <c r="Q2396" s="7">
        <v>6034</v>
      </c>
      <c r="R2396" s="7">
        <v>13134</v>
      </c>
      <c r="S2396" s="7" t="s">
        <v>1872</v>
      </c>
    </row>
    <row r="2397" spans="17:19" x14ac:dyDescent="0.2">
      <c r="R2397" s="7">
        <v>13133</v>
      </c>
      <c r="S2397" s="7" t="s">
        <v>624</v>
      </c>
    </row>
    <row r="2398" spans="17:19" x14ac:dyDescent="0.2">
      <c r="Q2398" s="7">
        <v>438</v>
      </c>
      <c r="R2398" s="7">
        <v>15089</v>
      </c>
      <c r="S2398" s="7" t="s">
        <v>2557</v>
      </c>
    </row>
    <row r="2399" spans="17:19" x14ac:dyDescent="0.2">
      <c r="Q2399" s="7">
        <v>5925</v>
      </c>
      <c r="R2399" s="7">
        <v>14563</v>
      </c>
      <c r="S2399" s="7" t="s">
        <v>2558</v>
      </c>
    </row>
    <row r="2400" spans="17:19" x14ac:dyDescent="0.2">
      <c r="R2400" s="7">
        <v>13130</v>
      </c>
      <c r="S2400" s="7" t="s">
        <v>2559</v>
      </c>
    </row>
    <row r="2401" spans="17:19" x14ac:dyDescent="0.2">
      <c r="R2401" s="7">
        <v>13129</v>
      </c>
      <c r="S2401" s="7" t="s">
        <v>2560</v>
      </c>
    </row>
    <row r="2402" spans="17:19" x14ac:dyDescent="0.2">
      <c r="Q2402" s="7">
        <v>37</v>
      </c>
      <c r="R2402" s="7">
        <v>13128</v>
      </c>
      <c r="S2402" s="7" t="s">
        <v>2561</v>
      </c>
    </row>
    <row r="2403" spans="17:19" x14ac:dyDescent="0.2">
      <c r="R2403" s="7">
        <v>13127</v>
      </c>
      <c r="S2403" s="7" t="s">
        <v>625</v>
      </c>
    </row>
    <row r="2404" spans="17:19" x14ac:dyDescent="0.2">
      <c r="Q2404" s="7">
        <v>363</v>
      </c>
      <c r="R2404" s="7">
        <v>15041</v>
      </c>
      <c r="S2404" s="7" t="s">
        <v>2562</v>
      </c>
    </row>
    <row r="2405" spans="17:19" x14ac:dyDescent="0.2">
      <c r="Q2405" s="7">
        <v>94</v>
      </c>
      <c r="R2405" s="7">
        <v>13126</v>
      </c>
      <c r="S2405" s="7" t="s">
        <v>2563</v>
      </c>
    </row>
    <row r="2406" spans="17:19" x14ac:dyDescent="0.2">
      <c r="Q2406" s="7">
        <v>4205</v>
      </c>
      <c r="R2406" s="7">
        <v>13113</v>
      </c>
      <c r="S2406" s="7" t="s">
        <v>2564</v>
      </c>
    </row>
    <row r="2407" spans="17:19" x14ac:dyDescent="0.2">
      <c r="Q2407" s="7">
        <v>11</v>
      </c>
      <c r="R2407" s="7">
        <v>13124</v>
      </c>
      <c r="S2407" s="7" t="s">
        <v>2565</v>
      </c>
    </row>
    <row r="2408" spans="17:19" x14ac:dyDescent="0.2">
      <c r="R2408" s="7">
        <v>16530</v>
      </c>
      <c r="S2408" s="7" t="s">
        <v>4884</v>
      </c>
    </row>
    <row r="2409" spans="17:19" x14ac:dyDescent="0.2">
      <c r="R2409" s="7">
        <v>11203</v>
      </c>
      <c r="S2409" s="7" t="s">
        <v>626</v>
      </c>
    </row>
    <row r="2410" spans="17:19" x14ac:dyDescent="0.2">
      <c r="Q2410" s="7">
        <v>5529</v>
      </c>
      <c r="R2410" s="7">
        <v>14562</v>
      </c>
      <c r="S2410" s="7" t="s">
        <v>1884</v>
      </c>
    </row>
    <row r="2411" spans="17:19" x14ac:dyDescent="0.2">
      <c r="R2411" s="7">
        <v>13122</v>
      </c>
      <c r="S2411" s="7" t="s">
        <v>1885</v>
      </c>
    </row>
    <row r="2412" spans="17:19" x14ac:dyDescent="0.2">
      <c r="R2412" s="7">
        <v>10802</v>
      </c>
      <c r="S2412" s="7" t="s">
        <v>627</v>
      </c>
    </row>
    <row r="2413" spans="17:19" x14ac:dyDescent="0.2">
      <c r="Q2413" s="7">
        <v>5530</v>
      </c>
      <c r="R2413" s="7">
        <v>14565</v>
      </c>
      <c r="S2413" s="7" t="s">
        <v>1886</v>
      </c>
    </row>
    <row r="2414" spans="17:19" x14ac:dyDescent="0.2">
      <c r="R2414" s="7">
        <v>13120</v>
      </c>
      <c r="S2414" s="7" t="s">
        <v>1887</v>
      </c>
    </row>
    <row r="2415" spans="17:19" x14ac:dyDescent="0.2">
      <c r="R2415" s="7">
        <v>13119</v>
      </c>
      <c r="S2415" s="7" t="s">
        <v>2341</v>
      </c>
    </row>
    <row r="2416" spans="17:19" x14ac:dyDescent="0.2">
      <c r="R2416" s="7">
        <v>16341</v>
      </c>
      <c r="S2416" s="7" t="s">
        <v>4885</v>
      </c>
    </row>
    <row r="2417" spans="17:19" x14ac:dyDescent="0.2">
      <c r="R2417" s="7">
        <v>13118</v>
      </c>
      <c r="S2417" s="7" t="s">
        <v>628</v>
      </c>
    </row>
    <row r="2418" spans="17:19" x14ac:dyDescent="0.2">
      <c r="R2418" s="7">
        <v>13117</v>
      </c>
      <c r="S2418" s="7" t="s">
        <v>3061</v>
      </c>
    </row>
    <row r="2419" spans="17:19" x14ac:dyDescent="0.2">
      <c r="R2419" s="7">
        <v>16499</v>
      </c>
      <c r="S2419" s="7" t="s">
        <v>4886</v>
      </c>
    </row>
    <row r="2420" spans="17:19" x14ac:dyDescent="0.2">
      <c r="R2420" s="7">
        <v>16208</v>
      </c>
      <c r="S2420" s="7" t="s">
        <v>4887</v>
      </c>
    </row>
    <row r="2421" spans="17:19" x14ac:dyDescent="0.2">
      <c r="Q2421" s="7">
        <v>5210</v>
      </c>
      <c r="R2421" s="7">
        <v>13116</v>
      </c>
      <c r="S2421" s="7" t="s">
        <v>1888</v>
      </c>
    </row>
    <row r="2422" spans="17:19" x14ac:dyDescent="0.2">
      <c r="R2422" s="7">
        <v>10812</v>
      </c>
      <c r="S2422" s="7" t="s">
        <v>1889</v>
      </c>
    </row>
    <row r="2423" spans="17:19" x14ac:dyDescent="0.2">
      <c r="R2423" s="7">
        <v>11374</v>
      </c>
      <c r="S2423" s="7" t="s">
        <v>629</v>
      </c>
    </row>
    <row r="2424" spans="17:19" x14ac:dyDescent="0.2">
      <c r="R2424" s="7">
        <v>10195</v>
      </c>
      <c r="S2424" s="7" t="s">
        <v>1890</v>
      </c>
    </row>
    <row r="2425" spans="17:19" x14ac:dyDescent="0.2">
      <c r="R2425" s="7">
        <v>10220</v>
      </c>
      <c r="S2425" s="7" t="s">
        <v>630</v>
      </c>
    </row>
    <row r="2426" spans="17:19" x14ac:dyDescent="0.2">
      <c r="Q2426" s="7">
        <v>5588</v>
      </c>
      <c r="R2426" s="7">
        <v>14568</v>
      </c>
      <c r="S2426" s="7" t="s">
        <v>2345</v>
      </c>
    </row>
    <row r="2427" spans="17:19" x14ac:dyDescent="0.2">
      <c r="Q2427" s="7">
        <v>5822</v>
      </c>
      <c r="R2427" s="7">
        <v>14560</v>
      </c>
      <c r="S2427" s="7" t="s">
        <v>2834</v>
      </c>
    </row>
    <row r="2428" spans="17:19" x14ac:dyDescent="0.2">
      <c r="R2428" s="7">
        <v>13123</v>
      </c>
      <c r="S2428" s="7" t="s">
        <v>631</v>
      </c>
    </row>
    <row r="2429" spans="17:19" x14ac:dyDescent="0.2">
      <c r="R2429" s="7">
        <v>13125</v>
      </c>
      <c r="S2429" s="7" t="s">
        <v>632</v>
      </c>
    </row>
    <row r="2430" spans="17:19" x14ac:dyDescent="0.2">
      <c r="R2430" s="7">
        <v>11301</v>
      </c>
      <c r="S2430" s="7" t="s">
        <v>633</v>
      </c>
    </row>
    <row r="2431" spans="17:19" x14ac:dyDescent="0.2">
      <c r="R2431" s="7">
        <v>11231</v>
      </c>
      <c r="S2431" s="7" t="s">
        <v>634</v>
      </c>
    </row>
    <row r="2432" spans="17:19" x14ac:dyDescent="0.2">
      <c r="R2432" s="7">
        <v>10801</v>
      </c>
      <c r="S2432" s="7" t="s">
        <v>1891</v>
      </c>
    </row>
    <row r="2433" spans="17:19" x14ac:dyDescent="0.2">
      <c r="R2433" s="7">
        <v>13159</v>
      </c>
      <c r="S2433" s="7" t="s">
        <v>1892</v>
      </c>
    </row>
    <row r="2434" spans="17:19" x14ac:dyDescent="0.2">
      <c r="Q2434" s="7">
        <v>5495</v>
      </c>
      <c r="R2434" s="7">
        <v>14555</v>
      </c>
      <c r="S2434" s="7" t="s">
        <v>2836</v>
      </c>
    </row>
    <row r="2435" spans="17:19" x14ac:dyDescent="0.2">
      <c r="Q2435" s="7">
        <v>5496</v>
      </c>
      <c r="R2435" s="7">
        <v>14556</v>
      </c>
      <c r="S2435" s="7" t="s">
        <v>1893</v>
      </c>
    </row>
    <row r="2436" spans="17:19" x14ac:dyDescent="0.2">
      <c r="Q2436" s="7">
        <v>5531</v>
      </c>
      <c r="R2436" s="7">
        <v>14557</v>
      </c>
      <c r="S2436" s="7" t="s">
        <v>1717</v>
      </c>
    </row>
    <row r="2437" spans="17:19" x14ac:dyDescent="0.2">
      <c r="Q2437" s="7">
        <v>6632</v>
      </c>
      <c r="R2437" s="7">
        <v>13155</v>
      </c>
      <c r="S2437" s="7" t="s">
        <v>3751</v>
      </c>
    </row>
    <row r="2438" spans="17:19" x14ac:dyDescent="0.2">
      <c r="Q2438" s="7">
        <v>701</v>
      </c>
      <c r="R2438" s="7">
        <v>15219</v>
      </c>
      <c r="S2438" s="7" t="s">
        <v>3752</v>
      </c>
    </row>
    <row r="2439" spans="17:19" x14ac:dyDescent="0.2">
      <c r="Q2439" s="7">
        <v>5860</v>
      </c>
      <c r="R2439" s="7">
        <v>14558</v>
      </c>
      <c r="S2439" s="7" t="s">
        <v>2838</v>
      </c>
    </row>
    <row r="2440" spans="17:19" x14ac:dyDescent="0.2">
      <c r="Q2440" s="7">
        <v>5076</v>
      </c>
      <c r="R2440" s="7">
        <v>13153</v>
      </c>
      <c r="S2440" s="7" t="s">
        <v>3753</v>
      </c>
    </row>
    <row r="2441" spans="17:19" x14ac:dyDescent="0.2">
      <c r="R2441" s="7">
        <v>13151</v>
      </c>
      <c r="S2441" s="7" t="s">
        <v>3755</v>
      </c>
    </row>
    <row r="2442" spans="17:19" x14ac:dyDescent="0.2">
      <c r="Q2442" s="7">
        <v>716</v>
      </c>
      <c r="R2442" s="7">
        <v>15662</v>
      </c>
      <c r="S2442" s="7" t="s">
        <v>4629</v>
      </c>
    </row>
    <row r="2443" spans="17:19" x14ac:dyDescent="0.2">
      <c r="R2443" s="7">
        <v>13150</v>
      </c>
      <c r="S2443" s="7" t="s">
        <v>3756</v>
      </c>
    </row>
    <row r="2444" spans="17:19" x14ac:dyDescent="0.2">
      <c r="Q2444" s="7">
        <v>1139</v>
      </c>
      <c r="R2444" s="7">
        <v>15591</v>
      </c>
      <c r="S2444" s="7" t="s">
        <v>3759</v>
      </c>
    </row>
    <row r="2445" spans="17:19" x14ac:dyDescent="0.2">
      <c r="R2445" s="7">
        <v>13160</v>
      </c>
      <c r="S2445" s="7" t="s">
        <v>3760</v>
      </c>
    </row>
    <row r="2446" spans="17:19" x14ac:dyDescent="0.2">
      <c r="Q2446" s="7">
        <v>2772</v>
      </c>
      <c r="R2446" s="7">
        <v>13835</v>
      </c>
      <c r="S2446" s="7" t="s">
        <v>3761</v>
      </c>
    </row>
    <row r="2447" spans="17:19" x14ac:dyDescent="0.2">
      <c r="Q2447" s="7">
        <v>224</v>
      </c>
      <c r="R2447" s="7">
        <v>13145</v>
      </c>
      <c r="S2447" s="7" t="s">
        <v>3762</v>
      </c>
    </row>
    <row r="2448" spans="17:19" x14ac:dyDescent="0.2">
      <c r="Q2448" s="7">
        <v>4841</v>
      </c>
      <c r="R2448" s="7">
        <v>15465</v>
      </c>
      <c r="S2448" s="7" t="s">
        <v>3763</v>
      </c>
    </row>
    <row r="2449" spans="17:19" x14ac:dyDescent="0.2">
      <c r="Q2449" s="7">
        <v>3294</v>
      </c>
      <c r="R2449" s="7">
        <v>14414</v>
      </c>
      <c r="S2449" s="7" t="s">
        <v>3757</v>
      </c>
    </row>
    <row r="2450" spans="17:19" x14ac:dyDescent="0.2">
      <c r="Q2450" s="7">
        <v>177</v>
      </c>
      <c r="R2450" s="7">
        <v>13137</v>
      </c>
      <c r="S2450" s="7" t="s">
        <v>3758</v>
      </c>
    </row>
    <row r="2451" spans="17:19" x14ac:dyDescent="0.2">
      <c r="R2451" s="7">
        <v>16573</v>
      </c>
      <c r="S2451" s="7" t="s">
        <v>4888</v>
      </c>
    </row>
    <row r="2452" spans="17:19" x14ac:dyDescent="0.2">
      <c r="R2452" s="7">
        <v>13143</v>
      </c>
      <c r="S2452" s="7" t="s">
        <v>3764</v>
      </c>
    </row>
    <row r="2453" spans="17:19" x14ac:dyDescent="0.2">
      <c r="R2453" s="7">
        <v>13142</v>
      </c>
      <c r="S2453" s="7" t="s">
        <v>3765</v>
      </c>
    </row>
    <row r="2454" spans="17:19" x14ac:dyDescent="0.2">
      <c r="Q2454" s="7">
        <v>2216</v>
      </c>
      <c r="R2454" s="7">
        <v>13141</v>
      </c>
      <c r="S2454" s="7" t="s">
        <v>1732</v>
      </c>
    </row>
    <row r="2455" spans="17:19" x14ac:dyDescent="0.2">
      <c r="Q2455" s="7">
        <v>392</v>
      </c>
      <c r="R2455" s="7">
        <v>15055</v>
      </c>
      <c r="S2455" s="7" t="s">
        <v>1733</v>
      </c>
    </row>
    <row r="2456" spans="17:19" x14ac:dyDescent="0.2">
      <c r="R2456" s="7">
        <v>10219</v>
      </c>
      <c r="S2456" s="7" t="s">
        <v>635</v>
      </c>
    </row>
    <row r="2457" spans="17:19" x14ac:dyDescent="0.2">
      <c r="R2457" s="7">
        <v>16547</v>
      </c>
      <c r="S2457" s="7" t="s">
        <v>4889</v>
      </c>
    </row>
    <row r="2458" spans="17:19" x14ac:dyDescent="0.2">
      <c r="R2458" s="7">
        <v>13682</v>
      </c>
      <c r="S2458" s="7" t="s">
        <v>1734</v>
      </c>
    </row>
    <row r="2459" spans="17:19" x14ac:dyDescent="0.2">
      <c r="R2459" s="7">
        <v>11287</v>
      </c>
      <c r="S2459" s="7" t="s">
        <v>636</v>
      </c>
    </row>
    <row r="2460" spans="17:19" x14ac:dyDescent="0.2">
      <c r="R2460" s="7">
        <v>10047</v>
      </c>
      <c r="S2460" s="7" t="s">
        <v>1735</v>
      </c>
    </row>
    <row r="2461" spans="17:19" x14ac:dyDescent="0.2">
      <c r="R2461" s="7">
        <v>13139</v>
      </c>
      <c r="S2461" s="7" t="s">
        <v>1736</v>
      </c>
    </row>
    <row r="2462" spans="17:19" x14ac:dyDescent="0.2">
      <c r="Q2462" s="7">
        <v>2299</v>
      </c>
      <c r="R2462" s="7">
        <v>15694</v>
      </c>
      <c r="S2462" s="7" t="s">
        <v>1737</v>
      </c>
    </row>
    <row r="2463" spans="17:19" x14ac:dyDescent="0.2">
      <c r="R2463" s="7">
        <v>13149</v>
      </c>
      <c r="S2463" s="7" t="s">
        <v>1738</v>
      </c>
    </row>
    <row r="2464" spans="17:19" x14ac:dyDescent="0.2">
      <c r="R2464" s="7">
        <v>16448</v>
      </c>
      <c r="S2464" s="7" t="s">
        <v>4890</v>
      </c>
    </row>
    <row r="2465" spans="17:19" x14ac:dyDescent="0.2">
      <c r="R2465" s="7">
        <v>16240</v>
      </c>
      <c r="S2465" s="7" t="s">
        <v>4891</v>
      </c>
    </row>
    <row r="2466" spans="17:19" x14ac:dyDescent="0.2">
      <c r="Q2466" s="7">
        <v>6633</v>
      </c>
      <c r="R2466" s="7">
        <v>13114</v>
      </c>
      <c r="S2466" s="7" t="s">
        <v>1739</v>
      </c>
    </row>
    <row r="2467" spans="17:19" x14ac:dyDescent="0.2">
      <c r="Q2467" s="7">
        <v>2300</v>
      </c>
      <c r="R2467" s="7">
        <v>13218</v>
      </c>
      <c r="S2467" s="7" t="s">
        <v>1740</v>
      </c>
    </row>
    <row r="2468" spans="17:19" x14ac:dyDescent="0.2">
      <c r="Q2468" s="7">
        <v>726</v>
      </c>
      <c r="R2468" s="7">
        <v>15636</v>
      </c>
      <c r="S2468" s="7" t="s">
        <v>4581</v>
      </c>
    </row>
    <row r="2469" spans="17:19" x14ac:dyDescent="0.2">
      <c r="Q2469" s="7">
        <v>6719</v>
      </c>
      <c r="R2469" s="7">
        <v>13290</v>
      </c>
      <c r="S2469" s="7" t="s">
        <v>1741</v>
      </c>
    </row>
    <row r="2470" spans="17:19" x14ac:dyDescent="0.2">
      <c r="R2470" s="7">
        <v>11056</v>
      </c>
      <c r="S2470" s="7" t="s">
        <v>637</v>
      </c>
    </row>
    <row r="2471" spans="17:19" x14ac:dyDescent="0.2">
      <c r="Q2471" s="7">
        <v>936</v>
      </c>
      <c r="R2471" s="7">
        <v>15333</v>
      </c>
      <c r="S2471" s="7" t="s">
        <v>1742</v>
      </c>
    </row>
    <row r="2472" spans="17:19" x14ac:dyDescent="0.2">
      <c r="Q2472" s="7">
        <v>5533</v>
      </c>
      <c r="R2472" s="7">
        <v>14577</v>
      </c>
      <c r="S2472" s="7" t="s">
        <v>1744</v>
      </c>
    </row>
    <row r="2473" spans="17:19" x14ac:dyDescent="0.2">
      <c r="R2473" s="7">
        <v>13086</v>
      </c>
      <c r="S2473" s="7" t="s">
        <v>1743</v>
      </c>
    </row>
    <row r="2474" spans="17:19" x14ac:dyDescent="0.2">
      <c r="Q2474" s="7">
        <v>5077</v>
      </c>
      <c r="R2474" s="7">
        <v>13084</v>
      </c>
      <c r="S2474" s="7" t="s">
        <v>1745</v>
      </c>
    </row>
    <row r="2475" spans="17:19" x14ac:dyDescent="0.2">
      <c r="Q2475" s="7">
        <v>5497</v>
      </c>
      <c r="R2475" s="7">
        <v>14578</v>
      </c>
      <c r="S2475" s="7" t="s">
        <v>1746</v>
      </c>
    </row>
    <row r="2476" spans="17:19" x14ac:dyDescent="0.2">
      <c r="Q2476" s="7">
        <v>5926</v>
      </c>
      <c r="R2476" s="7">
        <v>14579</v>
      </c>
      <c r="S2476" s="7" t="s">
        <v>1747</v>
      </c>
    </row>
    <row r="2477" spans="17:19" x14ac:dyDescent="0.2">
      <c r="R2477" s="7">
        <v>13081</v>
      </c>
      <c r="S2477" s="7" t="s">
        <v>638</v>
      </c>
    </row>
    <row r="2478" spans="17:19" x14ac:dyDescent="0.2">
      <c r="Q2478" s="7">
        <v>2122</v>
      </c>
      <c r="R2478" s="7">
        <v>14368</v>
      </c>
      <c r="S2478" s="7" t="s">
        <v>1123</v>
      </c>
    </row>
    <row r="2479" spans="17:19" x14ac:dyDescent="0.2">
      <c r="Q2479" s="7">
        <v>2147</v>
      </c>
      <c r="R2479" s="7">
        <v>13080</v>
      </c>
      <c r="S2479" s="7" t="s">
        <v>25</v>
      </c>
    </row>
    <row r="2480" spans="17:19" x14ac:dyDescent="0.2">
      <c r="Q2480" s="7">
        <v>5212</v>
      </c>
      <c r="R2480" s="7">
        <v>13138</v>
      </c>
      <c r="S2480" s="7" t="s">
        <v>1120</v>
      </c>
    </row>
    <row r="2481" spans="17:19" x14ac:dyDescent="0.2">
      <c r="R2481" s="7">
        <v>13066</v>
      </c>
      <c r="S2481" s="7" t="s">
        <v>1121</v>
      </c>
    </row>
    <row r="2482" spans="17:19" x14ac:dyDescent="0.2">
      <c r="R2482" s="7">
        <v>16498</v>
      </c>
      <c r="S2482" s="7" t="s">
        <v>4892</v>
      </c>
    </row>
    <row r="2483" spans="17:19" x14ac:dyDescent="0.2">
      <c r="R2483" s="7">
        <v>10621</v>
      </c>
      <c r="S2483" s="7" t="s">
        <v>1122</v>
      </c>
    </row>
    <row r="2484" spans="17:19" x14ac:dyDescent="0.2">
      <c r="Q2484" s="7">
        <v>2217</v>
      </c>
      <c r="R2484" s="7">
        <v>13662</v>
      </c>
      <c r="S2484" s="7" t="s">
        <v>1124</v>
      </c>
    </row>
    <row r="2485" spans="17:19" x14ac:dyDescent="0.2">
      <c r="R2485" s="7">
        <v>13077</v>
      </c>
      <c r="S2485" s="7" t="s">
        <v>639</v>
      </c>
    </row>
    <row r="2486" spans="17:19" x14ac:dyDescent="0.2">
      <c r="Q2486" s="7">
        <v>3784</v>
      </c>
      <c r="R2486" s="7">
        <v>16004</v>
      </c>
      <c r="S2486" s="7" t="s">
        <v>26</v>
      </c>
    </row>
    <row r="2487" spans="17:19" x14ac:dyDescent="0.2">
      <c r="Q2487" s="7">
        <v>6800</v>
      </c>
      <c r="R2487" s="7">
        <v>13347</v>
      </c>
      <c r="S2487" s="7" t="s">
        <v>27</v>
      </c>
    </row>
    <row r="2488" spans="17:19" x14ac:dyDescent="0.2">
      <c r="R2488" s="7">
        <v>13088</v>
      </c>
      <c r="S2488" s="7" t="s">
        <v>640</v>
      </c>
    </row>
    <row r="2489" spans="17:19" x14ac:dyDescent="0.2">
      <c r="Q2489" s="7">
        <v>745</v>
      </c>
      <c r="R2489" s="7">
        <v>15251</v>
      </c>
      <c r="S2489" s="7" t="s">
        <v>28</v>
      </c>
    </row>
    <row r="2490" spans="17:19" x14ac:dyDescent="0.2">
      <c r="Q2490" s="7">
        <v>6154</v>
      </c>
      <c r="R2490" s="7">
        <v>13075</v>
      </c>
      <c r="S2490" s="7" t="s">
        <v>30</v>
      </c>
    </row>
    <row r="2491" spans="17:19" x14ac:dyDescent="0.2">
      <c r="R2491" s="7">
        <v>13074</v>
      </c>
      <c r="S2491" s="7" t="s">
        <v>641</v>
      </c>
    </row>
    <row r="2492" spans="17:19" x14ac:dyDescent="0.2">
      <c r="R2492" s="7">
        <v>10194</v>
      </c>
      <c r="S2492" s="7" t="s">
        <v>29</v>
      </c>
    </row>
    <row r="2493" spans="17:19" x14ac:dyDescent="0.2">
      <c r="Q2493" s="7">
        <v>5214</v>
      </c>
      <c r="R2493" s="7">
        <v>13073</v>
      </c>
      <c r="S2493" s="7" t="s">
        <v>31</v>
      </c>
    </row>
    <row r="2494" spans="17:19" x14ac:dyDescent="0.2">
      <c r="R2494" s="7">
        <v>13072</v>
      </c>
      <c r="S2494" s="7" t="s">
        <v>642</v>
      </c>
    </row>
    <row r="2495" spans="17:19" x14ac:dyDescent="0.2">
      <c r="Q2495" s="7">
        <v>3561</v>
      </c>
      <c r="R2495" s="7">
        <v>15968</v>
      </c>
      <c r="S2495" s="7" t="s">
        <v>32</v>
      </c>
    </row>
    <row r="2496" spans="17:19" x14ac:dyDescent="0.2">
      <c r="R2496" s="7">
        <v>13071</v>
      </c>
      <c r="S2496" s="7" t="s">
        <v>643</v>
      </c>
    </row>
    <row r="2497" spans="17:19" x14ac:dyDescent="0.2">
      <c r="R2497" s="7">
        <v>10811</v>
      </c>
      <c r="S2497" s="7" t="s">
        <v>644</v>
      </c>
    </row>
    <row r="2498" spans="17:19" x14ac:dyDescent="0.2">
      <c r="R2498" s="7">
        <v>13070</v>
      </c>
      <c r="S2498" s="7" t="s">
        <v>33</v>
      </c>
    </row>
    <row r="2499" spans="17:19" x14ac:dyDescent="0.2">
      <c r="Q2499" s="7">
        <v>5725</v>
      </c>
      <c r="R2499" s="7">
        <v>14582</v>
      </c>
      <c r="S2499" s="7" t="s">
        <v>2026</v>
      </c>
    </row>
    <row r="2500" spans="17:19" x14ac:dyDescent="0.2">
      <c r="R2500" s="7">
        <v>13068</v>
      </c>
      <c r="S2500" s="7" t="s">
        <v>645</v>
      </c>
    </row>
    <row r="2501" spans="17:19" x14ac:dyDescent="0.2">
      <c r="R2501" s="7">
        <v>13067</v>
      </c>
      <c r="S2501" s="7" t="s">
        <v>646</v>
      </c>
    </row>
    <row r="2502" spans="17:19" x14ac:dyDescent="0.2">
      <c r="Q2502" s="7">
        <v>5078</v>
      </c>
      <c r="R2502" s="7">
        <v>13099</v>
      </c>
      <c r="S2502" s="7" t="s">
        <v>34</v>
      </c>
    </row>
    <row r="2503" spans="17:19" x14ac:dyDescent="0.2">
      <c r="R2503" s="7">
        <v>16173</v>
      </c>
      <c r="S2503" s="7" t="s">
        <v>4893</v>
      </c>
    </row>
    <row r="2504" spans="17:19" x14ac:dyDescent="0.2">
      <c r="R2504" s="7">
        <v>16469</v>
      </c>
      <c r="S2504" s="7" t="s">
        <v>4894</v>
      </c>
    </row>
    <row r="2505" spans="17:19" x14ac:dyDescent="0.2">
      <c r="R2505" s="7">
        <v>13101</v>
      </c>
      <c r="S2505" s="7" t="s">
        <v>647</v>
      </c>
    </row>
    <row r="2506" spans="17:19" x14ac:dyDescent="0.2">
      <c r="Q2506" s="7">
        <v>2831</v>
      </c>
      <c r="R2506" s="7">
        <v>13776</v>
      </c>
      <c r="S2506" s="7" t="s">
        <v>35</v>
      </c>
    </row>
    <row r="2507" spans="17:19" x14ac:dyDescent="0.2">
      <c r="R2507" s="7">
        <v>10210</v>
      </c>
      <c r="S2507" s="7" t="s">
        <v>36</v>
      </c>
    </row>
    <row r="2508" spans="17:19" x14ac:dyDescent="0.2">
      <c r="R2508" s="7">
        <v>13078</v>
      </c>
      <c r="S2508" s="7" t="s">
        <v>648</v>
      </c>
    </row>
    <row r="2509" spans="17:19" x14ac:dyDescent="0.2">
      <c r="R2509" s="7">
        <v>16583</v>
      </c>
      <c r="S2509" s="7" t="s">
        <v>4895</v>
      </c>
    </row>
    <row r="2510" spans="17:19" x14ac:dyDescent="0.2">
      <c r="Q2510" s="7">
        <v>6634</v>
      </c>
      <c r="R2510" s="7">
        <v>13110</v>
      </c>
      <c r="S2510" s="7" t="s">
        <v>38</v>
      </c>
    </row>
    <row r="2511" spans="17:19" x14ac:dyDescent="0.2">
      <c r="Q2511" s="7">
        <v>5759</v>
      </c>
      <c r="R2511" s="7">
        <v>14569</v>
      </c>
      <c r="S2511" s="7" t="s">
        <v>222</v>
      </c>
    </row>
    <row r="2512" spans="17:19" x14ac:dyDescent="0.2">
      <c r="R2512" s="7">
        <v>13108</v>
      </c>
      <c r="S2512" s="7" t="s">
        <v>223</v>
      </c>
    </row>
    <row r="2513" spans="17:19" x14ac:dyDescent="0.2">
      <c r="Q2513" s="7">
        <v>6635</v>
      </c>
      <c r="R2513" s="7">
        <v>13107</v>
      </c>
      <c r="S2513" s="7" t="s">
        <v>224</v>
      </c>
    </row>
    <row r="2514" spans="17:19" x14ac:dyDescent="0.2">
      <c r="Q2514" s="7">
        <v>2237</v>
      </c>
      <c r="R2514" s="7">
        <v>16133</v>
      </c>
      <c r="S2514" s="7" t="s">
        <v>4674</v>
      </c>
    </row>
    <row r="2515" spans="17:19" x14ac:dyDescent="0.2">
      <c r="R2515" s="7">
        <v>13103</v>
      </c>
      <c r="S2515" s="7" t="s">
        <v>1424</v>
      </c>
    </row>
    <row r="2516" spans="17:19" x14ac:dyDescent="0.2">
      <c r="R2516" s="7">
        <v>13102</v>
      </c>
      <c r="S2516" s="7" t="s">
        <v>649</v>
      </c>
    </row>
    <row r="2517" spans="17:19" x14ac:dyDescent="0.2">
      <c r="Q2517" s="7">
        <v>5589</v>
      </c>
      <c r="R2517" s="7">
        <v>14575</v>
      </c>
      <c r="S2517" s="7" t="s">
        <v>982</v>
      </c>
    </row>
    <row r="2518" spans="17:19" x14ac:dyDescent="0.2">
      <c r="R2518" s="7">
        <v>13100</v>
      </c>
      <c r="S2518" s="7" t="s">
        <v>650</v>
      </c>
    </row>
    <row r="2519" spans="17:19" x14ac:dyDescent="0.2">
      <c r="R2519" s="7">
        <v>13112</v>
      </c>
      <c r="S2519" s="7" t="s">
        <v>651</v>
      </c>
    </row>
    <row r="2520" spans="17:19" x14ac:dyDescent="0.2">
      <c r="Q2520" s="7">
        <v>5566</v>
      </c>
      <c r="R2520" s="7">
        <v>14572</v>
      </c>
      <c r="S2520" s="7" t="s">
        <v>1425</v>
      </c>
    </row>
    <row r="2521" spans="17:19" x14ac:dyDescent="0.2">
      <c r="R2521" s="7">
        <v>13097</v>
      </c>
      <c r="S2521" s="7" t="s">
        <v>652</v>
      </c>
    </row>
    <row r="2522" spans="17:19" x14ac:dyDescent="0.2">
      <c r="R2522" s="7">
        <v>16497</v>
      </c>
      <c r="S2522" s="7" t="s">
        <v>4896</v>
      </c>
    </row>
    <row r="2523" spans="17:19" x14ac:dyDescent="0.2">
      <c r="R2523" s="7">
        <v>10196</v>
      </c>
      <c r="S2523" s="7" t="s">
        <v>37</v>
      </c>
    </row>
    <row r="2524" spans="17:19" x14ac:dyDescent="0.2">
      <c r="Q2524" s="7">
        <v>5643</v>
      </c>
      <c r="R2524" s="7">
        <v>14570</v>
      </c>
      <c r="S2524" s="7" t="s">
        <v>980</v>
      </c>
    </row>
    <row r="2525" spans="17:19" x14ac:dyDescent="0.2">
      <c r="Q2525" s="7">
        <v>2038</v>
      </c>
      <c r="R2525" s="7">
        <v>13105</v>
      </c>
      <c r="S2525" s="7" t="s">
        <v>225</v>
      </c>
    </row>
    <row r="2526" spans="17:19" x14ac:dyDescent="0.2">
      <c r="Q2526" s="7">
        <v>5683</v>
      </c>
      <c r="R2526" s="7">
        <v>14571</v>
      </c>
      <c r="S2526" s="7" t="s">
        <v>226</v>
      </c>
    </row>
    <row r="2527" spans="17:19" x14ac:dyDescent="0.2">
      <c r="R2527" s="7">
        <v>10605</v>
      </c>
      <c r="S2527" s="7" t="s">
        <v>3935</v>
      </c>
    </row>
    <row r="2528" spans="17:19" x14ac:dyDescent="0.2">
      <c r="Q2528" s="7">
        <v>5607</v>
      </c>
      <c r="R2528" s="7">
        <v>14573</v>
      </c>
      <c r="S2528" s="7" t="s">
        <v>1426</v>
      </c>
    </row>
    <row r="2529" spans="17:19" x14ac:dyDescent="0.2">
      <c r="Q2529" s="7">
        <v>5590</v>
      </c>
      <c r="R2529" s="7">
        <v>14574</v>
      </c>
      <c r="S2529" s="7" t="s">
        <v>2036</v>
      </c>
    </row>
    <row r="2530" spans="17:19" x14ac:dyDescent="0.2">
      <c r="Q2530" s="7">
        <v>6636</v>
      </c>
      <c r="R2530" s="7">
        <v>13094</v>
      </c>
      <c r="S2530" s="7" t="s">
        <v>1427</v>
      </c>
    </row>
    <row r="2531" spans="17:19" x14ac:dyDescent="0.2">
      <c r="Q2531" s="7">
        <v>5216</v>
      </c>
      <c r="R2531" s="7">
        <v>13093</v>
      </c>
      <c r="S2531" s="7" t="s">
        <v>1428</v>
      </c>
    </row>
    <row r="2532" spans="17:19" x14ac:dyDescent="0.2">
      <c r="R2532" s="7">
        <v>16209</v>
      </c>
      <c r="S2532" s="7" t="s">
        <v>4897</v>
      </c>
    </row>
    <row r="2533" spans="17:19" x14ac:dyDescent="0.2">
      <c r="R2533" s="7">
        <v>13152</v>
      </c>
      <c r="S2533" s="7" t="s">
        <v>3754</v>
      </c>
    </row>
    <row r="2534" spans="17:19" x14ac:dyDescent="0.2">
      <c r="Q2534" s="7">
        <v>450</v>
      </c>
      <c r="R2534" s="7">
        <v>15658</v>
      </c>
      <c r="S2534" s="7" t="s">
        <v>4630</v>
      </c>
    </row>
    <row r="2535" spans="17:19" x14ac:dyDescent="0.2">
      <c r="Q2535" s="7">
        <v>3295</v>
      </c>
      <c r="R2535" s="7">
        <v>14415</v>
      </c>
      <c r="S2535" s="7" t="s">
        <v>4043</v>
      </c>
    </row>
    <row r="2536" spans="17:19" x14ac:dyDescent="0.2">
      <c r="Q2536" s="7">
        <v>5079</v>
      </c>
      <c r="R2536" s="7">
        <v>13092</v>
      </c>
      <c r="S2536" s="7" t="s">
        <v>4044</v>
      </c>
    </row>
    <row r="2537" spans="17:19" x14ac:dyDescent="0.2">
      <c r="R2537" s="7">
        <v>16351</v>
      </c>
      <c r="S2537" s="7" t="s">
        <v>4898</v>
      </c>
    </row>
    <row r="2538" spans="17:19" x14ac:dyDescent="0.2">
      <c r="Q2538" s="7">
        <v>309</v>
      </c>
      <c r="R2538" s="7">
        <v>15003</v>
      </c>
      <c r="S2538" s="7" t="s">
        <v>1822</v>
      </c>
    </row>
    <row r="2539" spans="17:19" x14ac:dyDescent="0.2">
      <c r="Q2539" s="7">
        <v>67</v>
      </c>
      <c r="R2539" s="7">
        <v>13090</v>
      </c>
      <c r="S2539" s="7" t="s">
        <v>1823</v>
      </c>
    </row>
    <row r="2540" spans="17:19" x14ac:dyDescent="0.2">
      <c r="R2540" s="7">
        <v>16465</v>
      </c>
      <c r="S2540" s="7" t="s">
        <v>4899</v>
      </c>
    </row>
    <row r="2541" spans="17:19" x14ac:dyDescent="0.2">
      <c r="Q2541" s="7">
        <v>1037</v>
      </c>
      <c r="R2541" s="7">
        <v>15590</v>
      </c>
      <c r="S2541" s="7" t="s">
        <v>1824</v>
      </c>
    </row>
    <row r="2542" spans="17:19" x14ac:dyDescent="0.2">
      <c r="Q2542" s="7">
        <v>2832</v>
      </c>
      <c r="R2542" s="7">
        <v>13777</v>
      </c>
      <c r="S2542" s="7" t="s">
        <v>1825</v>
      </c>
    </row>
    <row r="2543" spans="17:19" x14ac:dyDescent="0.2">
      <c r="R2543" s="7">
        <v>10143</v>
      </c>
      <c r="S2543" s="7" t="s">
        <v>1826</v>
      </c>
    </row>
    <row r="2544" spans="17:19" x14ac:dyDescent="0.2">
      <c r="Q2544" s="7">
        <v>2963</v>
      </c>
      <c r="R2544" s="7">
        <v>13170</v>
      </c>
      <c r="S2544" s="7" t="s">
        <v>1827</v>
      </c>
    </row>
    <row r="2545" spans="17:19" x14ac:dyDescent="0.2">
      <c r="R2545" s="7">
        <v>13173</v>
      </c>
      <c r="S2545" s="7" t="s">
        <v>1828</v>
      </c>
    </row>
    <row r="2546" spans="17:19" x14ac:dyDescent="0.2">
      <c r="Q2546" s="7">
        <v>5760</v>
      </c>
      <c r="R2546" s="7">
        <v>14553</v>
      </c>
      <c r="S2546" s="7" t="s">
        <v>1829</v>
      </c>
    </row>
    <row r="2547" spans="17:19" x14ac:dyDescent="0.2">
      <c r="Q2547" s="7">
        <v>6287</v>
      </c>
      <c r="R2547" s="7">
        <v>13180</v>
      </c>
      <c r="S2547" s="7" t="s">
        <v>1830</v>
      </c>
    </row>
    <row r="2548" spans="17:19" x14ac:dyDescent="0.2">
      <c r="R2548" s="7">
        <v>13179</v>
      </c>
      <c r="S2548" s="7" t="s">
        <v>1831</v>
      </c>
    </row>
    <row r="2549" spans="17:19" x14ac:dyDescent="0.2">
      <c r="Q2549" s="7">
        <v>4846</v>
      </c>
      <c r="R2549" s="7">
        <v>15414</v>
      </c>
      <c r="S2549" s="7" t="s">
        <v>1832</v>
      </c>
    </row>
    <row r="2550" spans="17:19" x14ac:dyDescent="0.2">
      <c r="Q2550" s="7">
        <v>310</v>
      </c>
      <c r="R2550" s="7">
        <v>15672</v>
      </c>
      <c r="S2550" s="7" t="s">
        <v>1833</v>
      </c>
    </row>
    <row r="2551" spans="17:19" x14ac:dyDescent="0.2">
      <c r="R2551" s="7">
        <v>10112</v>
      </c>
      <c r="S2551" s="7" t="s">
        <v>653</v>
      </c>
    </row>
    <row r="2552" spans="17:19" x14ac:dyDescent="0.2">
      <c r="Q2552" s="7">
        <v>3340</v>
      </c>
      <c r="R2552" s="7">
        <v>14925</v>
      </c>
      <c r="S2552" s="7" t="s">
        <v>1834</v>
      </c>
    </row>
    <row r="2553" spans="17:19" x14ac:dyDescent="0.2">
      <c r="Q2553" s="7">
        <v>6199</v>
      </c>
      <c r="R2553" s="7">
        <v>13162</v>
      </c>
      <c r="S2553" s="7" t="s">
        <v>1835</v>
      </c>
    </row>
    <row r="2554" spans="17:19" x14ac:dyDescent="0.2">
      <c r="R2554" s="7">
        <v>11212</v>
      </c>
      <c r="S2554" s="7" t="s">
        <v>654</v>
      </c>
    </row>
    <row r="2555" spans="17:19" x14ac:dyDescent="0.2">
      <c r="R2555" s="7">
        <v>16354</v>
      </c>
      <c r="S2555" s="7" t="s">
        <v>4900</v>
      </c>
    </row>
    <row r="2556" spans="17:19" x14ac:dyDescent="0.2">
      <c r="Q2556" s="7">
        <v>1212</v>
      </c>
      <c r="R2556" s="7">
        <v>13165</v>
      </c>
      <c r="S2556" s="7" t="s">
        <v>1836</v>
      </c>
    </row>
    <row r="2557" spans="17:19" x14ac:dyDescent="0.2">
      <c r="R2557" s="7">
        <v>16496</v>
      </c>
      <c r="S2557" s="7" t="s">
        <v>4901</v>
      </c>
    </row>
    <row r="2558" spans="17:19" x14ac:dyDescent="0.2">
      <c r="R2558" s="7">
        <v>11001</v>
      </c>
      <c r="S2558" s="7" t="s">
        <v>1837</v>
      </c>
    </row>
    <row r="2559" spans="17:19" x14ac:dyDescent="0.2">
      <c r="Q2559" s="7">
        <v>3255</v>
      </c>
      <c r="R2559" s="7">
        <v>14403</v>
      </c>
      <c r="S2559" s="7" t="s">
        <v>1839</v>
      </c>
    </row>
    <row r="2560" spans="17:19" x14ac:dyDescent="0.2">
      <c r="Q2560" s="7">
        <v>715</v>
      </c>
      <c r="R2560" s="7">
        <v>15231</v>
      </c>
      <c r="S2560" s="7" t="s">
        <v>1838</v>
      </c>
    </row>
    <row r="2561" spans="17:19" x14ac:dyDescent="0.2">
      <c r="Q2561" s="7">
        <v>2530</v>
      </c>
      <c r="R2561" s="7">
        <v>13739</v>
      </c>
      <c r="S2561" s="7" t="s">
        <v>1840</v>
      </c>
    </row>
    <row r="2562" spans="17:19" x14ac:dyDescent="0.2">
      <c r="Q2562" s="7">
        <v>2301</v>
      </c>
      <c r="R2562" s="7">
        <v>13175</v>
      </c>
      <c r="S2562" s="7" t="s">
        <v>1841</v>
      </c>
    </row>
    <row r="2563" spans="17:19" x14ac:dyDescent="0.2">
      <c r="R2563" s="7">
        <v>13167</v>
      </c>
      <c r="S2563" s="7" t="s">
        <v>656</v>
      </c>
    </row>
    <row r="2564" spans="17:19" x14ac:dyDescent="0.2">
      <c r="R2564" s="7">
        <v>14503</v>
      </c>
      <c r="S2564" s="7" t="s">
        <v>1842</v>
      </c>
    </row>
    <row r="2565" spans="17:19" x14ac:dyDescent="0.2">
      <c r="Q2565" s="7">
        <v>703</v>
      </c>
      <c r="R2565" s="7">
        <v>15221</v>
      </c>
      <c r="S2565" s="7" t="s">
        <v>1843</v>
      </c>
    </row>
    <row r="2566" spans="17:19" x14ac:dyDescent="0.2">
      <c r="Q2566" s="7">
        <v>95</v>
      </c>
      <c r="R2566" s="7">
        <v>13166</v>
      </c>
      <c r="S2566" s="7" t="s">
        <v>1844</v>
      </c>
    </row>
    <row r="2567" spans="17:19" x14ac:dyDescent="0.2">
      <c r="Q2567" s="7">
        <v>96</v>
      </c>
      <c r="R2567" s="7">
        <v>13168</v>
      </c>
      <c r="S2567" s="7" t="s">
        <v>2313</v>
      </c>
    </row>
    <row r="2568" spans="17:19" x14ac:dyDescent="0.2">
      <c r="Q2568" s="7">
        <v>3034</v>
      </c>
      <c r="R2568" s="7">
        <v>13169</v>
      </c>
      <c r="S2568" s="7" t="s">
        <v>4161</v>
      </c>
    </row>
    <row r="2569" spans="17:19" x14ac:dyDescent="0.2">
      <c r="R2569" s="7">
        <v>16366</v>
      </c>
      <c r="S2569" s="7" t="s">
        <v>4902</v>
      </c>
    </row>
    <row r="2570" spans="17:19" x14ac:dyDescent="0.2">
      <c r="R2570" s="7">
        <v>16578</v>
      </c>
      <c r="S2570" s="7" t="s">
        <v>4903</v>
      </c>
    </row>
    <row r="2571" spans="17:19" x14ac:dyDescent="0.2">
      <c r="Q2571" s="7">
        <v>567</v>
      </c>
      <c r="R2571" s="7">
        <v>15143</v>
      </c>
      <c r="S2571" s="7" t="s">
        <v>4162</v>
      </c>
    </row>
    <row r="2572" spans="17:19" x14ac:dyDescent="0.2">
      <c r="Q2572" s="7">
        <v>1345</v>
      </c>
      <c r="R2572" s="7">
        <v>13181</v>
      </c>
      <c r="S2572" s="7" t="s">
        <v>4163</v>
      </c>
    </row>
    <row r="2573" spans="17:19" x14ac:dyDescent="0.2">
      <c r="Q2573" s="7">
        <v>1140</v>
      </c>
      <c r="R2573" s="7">
        <v>15596</v>
      </c>
      <c r="S2573" s="7" t="s">
        <v>4164</v>
      </c>
    </row>
    <row r="2574" spans="17:19" x14ac:dyDescent="0.2">
      <c r="Q2574" s="7">
        <v>2893</v>
      </c>
      <c r="R2574" s="7">
        <v>13821</v>
      </c>
      <c r="S2574" s="7" t="s">
        <v>4165</v>
      </c>
    </row>
    <row r="2575" spans="17:19" x14ac:dyDescent="0.2">
      <c r="R2575" s="7">
        <v>16302</v>
      </c>
      <c r="S2575" s="7" t="s">
        <v>4904</v>
      </c>
    </row>
    <row r="2576" spans="17:19" x14ac:dyDescent="0.2">
      <c r="Q2576" s="7">
        <v>4141</v>
      </c>
      <c r="R2576" s="7">
        <v>13174</v>
      </c>
      <c r="S2576" s="7" t="s">
        <v>4166</v>
      </c>
    </row>
    <row r="2577" spans="17:19" x14ac:dyDescent="0.2">
      <c r="Q2577" s="7">
        <v>2773</v>
      </c>
      <c r="R2577" s="7">
        <v>13836</v>
      </c>
      <c r="S2577" s="7" t="s">
        <v>4167</v>
      </c>
    </row>
    <row r="2578" spans="17:19" x14ac:dyDescent="0.2">
      <c r="R2578" s="7">
        <v>16226</v>
      </c>
      <c r="S2578" s="7" t="s">
        <v>4905</v>
      </c>
    </row>
    <row r="2579" spans="17:19" x14ac:dyDescent="0.2">
      <c r="Q2579" s="7">
        <v>336</v>
      </c>
      <c r="R2579" s="7">
        <v>15020</v>
      </c>
      <c r="S2579" s="7" t="s">
        <v>4168</v>
      </c>
    </row>
    <row r="2580" spans="17:19" x14ac:dyDescent="0.2">
      <c r="Q2580" s="7">
        <v>4281</v>
      </c>
      <c r="R2580" s="7">
        <v>16126</v>
      </c>
      <c r="S2580" s="7" t="s">
        <v>4169</v>
      </c>
    </row>
    <row r="2581" spans="17:19" x14ac:dyDescent="0.2">
      <c r="R2581" s="7">
        <v>13183</v>
      </c>
      <c r="S2581" s="7" t="s">
        <v>4170</v>
      </c>
    </row>
    <row r="2582" spans="17:19" x14ac:dyDescent="0.2">
      <c r="Q2582" s="7">
        <v>2333</v>
      </c>
      <c r="R2582" s="7">
        <v>13172</v>
      </c>
      <c r="S2582" s="7" t="s">
        <v>1464</v>
      </c>
    </row>
    <row r="2583" spans="17:19" x14ac:dyDescent="0.2">
      <c r="Q2583" s="7">
        <v>4039</v>
      </c>
      <c r="R2583" s="7">
        <v>13164</v>
      </c>
      <c r="S2583" s="7" t="s">
        <v>1465</v>
      </c>
    </row>
    <row r="2584" spans="17:19" x14ac:dyDescent="0.2">
      <c r="Q2584" s="7">
        <v>4110</v>
      </c>
      <c r="R2584" s="7">
        <v>13161</v>
      </c>
      <c r="S2584" s="7" t="s">
        <v>1466</v>
      </c>
    </row>
    <row r="2585" spans="17:19" x14ac:dyDescent="0.2">
      <c r="R2585" s="7">
        <v>16495</v>
      </c>
      <c r="S2585" s="7" t="s">
        <v>4906</v>
      </c>
    </row>
    <row r="2586" spans="17:19" x14ac:dyDescent="0.2">
      <c r="Q2586" s="7">
        <v>441</v>
      </c>
      <c r="R2586" s="7">
        <v>15092</v>
      </c>
      <c r="S2586" s="7" t="s">
        <v>1467</v>
      </c>
    </row>
    <row r="2587" spans="17:19" x14ac:dyDescent="0.2">
      <c r="Q2587" s="7">
        <v>5591</v>
      </c>
      <c r="R2587" s="7">
        <v>14580</v>
      </c>
      <c r="S2587" s="7" t="s">
        <v>1813</v>
      </c>
    </row>
    <row r="2588" spans="17:19" x14ac:dyDescent="0.2">
      <c r="Q2588" s="7">
        <v>5412</v>
      </c>
      <c r="R2588" s="7">
        <v>14616</v>
      </c>
      <c r="S2588" s="7" t="s">
        <v>1468</v>
      </c>
    </row>
    <row r="2589" spans="17:19" x14ac:dyDescent="0.2">
      <c r="R2589" s="7">
        <v>12916</v>
      </c>
      <c r="S2589" s="7" t="s">
        <v>658</v>
      </c>
    </row>
    <row r="2590" spans="17:19" x14ac:dyDescent="0.2">
      <c r="R2590" s="7">
        <v>16308</v>
      </c>
      <c r="S2590" s="7" t="s">
        <v>4907</v>
      </c>
    </row>
    <row r="2591" spans="17:19" x14ac:dyDescent="0.2">
      <c r="Q2591" s="7">
        <v>3035</v>
      </c>
      <c r="R2591" s="7">
        <v>12915</v>
      </c>
      <c r="S2591" s="7" t="s">
        <v>3637</v>
      </c>
    </row>
    <row r="2592" spans="17:19" x14ac:dyDescent="0.2">
      <c r="R2592" s="7">
        <v>12914</v>
      </c>
      <c r="S2592" s="7" t="s">
        <v>659</v>
      </c>
    </row>
    <row r="2593" spans="17:19" x14ac:dyDescent="0.2">
      <c r="Q2593" s="7">
        <v>767</v>
      </c>
      <c r="R2593" s="7">
        <v>15266</v>
      </c>
      <c r="S2593" s="7" t="s">
        <v>3638</v>
      </c>
    </row>
    <row r="2594" spans="17:19" x14ac:dyDescent="0.2">
      <c r="R2594" s="7">
        <v>12913</v>
      </c>
      <c r="S2594" s="7" t="s">
        <v>3639</v>
      </c>
    </row>
    <row r="2595" spans="17:19" x14ac:dyDescent="0.2">
      <c r="Q2595" s="7">
        <v>38</v>
      </c>
      <c r="R2595" s="7">
        <v>12912</v>
      </c>
      <c r="S2595" s="7" t="s">
        <v>3641</v>
      </c>
    </row>
    <row r="2596" spans="17:19" x14ac:dyDescent="0.2">
      <c r="Q2596" s="7">
        <v>3235</v>
      </c>
      <c r="R2596" s="7">
        <v>14395</v>
      </c>
      <c r="S2596" s="7" t="s">
        <v>3642</v>
      </c>
    </row>
    <row r="2597" spans="17:19" x14ac:dyDescent="0.2">
      <c r="Q2597" s="7">
        <v>4258</v>
      </c>
      <c r="R2597" s="7">
        <v>12911</v>
      </c>
      <c r="S2597" s="7" t="s">
        <v>3643</v>
      </c>
    </row>
    <row r="2598" spans="17:19" x14ac:dyDescent="0.2">
      <c r="R2598" s="7">
        <v>12910</v>
      </c>
      <c r="S2598" s="7" t="s">
        <v>660</v>
      </c>
    </row>
    <row r="2599" spans="17:19" x14ac:dyDescent="0.2">
      <c r="Q2599" s="7">
        <v>3714</v>
      </c>
      <c r="R2599" s="7">
        <v>16125</v>
      </c>
      <c r="S2599" s="7" t="s">
        <v>4657</v>
      </c>
    </row>
    <row r="2600" spans="17:19" x14ac:dyDescent="0.2">
      <c r="Q2600" s="7">
        <v>3723</v>
      </c>
      <c r="R2600" s="7">
        <v>15995</v>
      </c>
      <c r="S2600" s="7" t="s">
        <v>3640</v>
      </c>
    </row>
    <row r="2601" spans="17:19" x14ac:dyDescent="0.2">
      <c r="Q2601" s="7">
        <v>2148</v>
      </c>
      <c r="R2601" s="7">
        <v>12909</v>
      </c>
      <c r="S2601" s="7" t="s">
        <v>3644</v>
      </c>
    </row>
    <row r="2602" spans="17:19" x14ac:dyDescent="0.2">
      <c r="R2602" s="7">
        <v>16300</v>
      </c>
      <c r="S2602" s="7" t="s">
        <v>4908</v>
      </c>
    </row>
    <row r="2603" spans="17:19" x14ac:dyDescent="0.2">
      <c r="R2603" s="7">
        <v>12908</v>
      </c>
      <c r="S2603" s="7" t="s">
        <v>661</v>
      </c>
    </row>
    <row r="2604" spans="17:19" x14ac:dyDescent="0.2">
      <c r="Q2604" s="7">
        <v>138</v>
      </c>
      <c r="R2604" s="7">
        <v>12907</v>
      </c>
      <c r="S2604" s="7" t="s">
        <v>3645</v>
      </c>
    </row>
    <row r="2605" spans="17:19" x14ac:dyDescent="0.2">
      <c r="Q2605" s="7">
        <v>2857</v>
      </c>
      <c r="R2605" s="7">
        <v>13796</v>
      </c>
      <c r="S2605" s="7" t="s">
        <v>3646</v>
      </c>
    </row>
    <row r="2606" spans="17:19" x14ac:dyDescent="0.2">
      <c r="Q2606" s="7">
        <v>1097</v>
      </c>
      <c r="R2606" s="7">
        <v>15520</v>
      </c>
      <c r="S2606" s="7" t="s">
        <v>3647</v>
      </c>
    </row>
    <row r="2607" spans="17:19" x14ac:dyDescent="0.2">
      <c r="Q2607" s="7">
        <v>2582</v>
      </c>
      <c r="R2607" s="7">
        <v>12905</v>
      </c>
      <c r="S2607" s="7" t="s">
        <v>1960</v>
      </c>
    </row>
    <row r="2608" spans="17:19" x14ac:dyDescent="0.2">
      <c r="Q2608" s="7">
        <v>4751</v>
      </c>
      <c r="R2608" s="7">
        <v>15463</v>
      </c>
      <c r="S2608" s="7" t="s">
        <v>1961</v>
      </c>
    </row>
    <row r="2609" spans="17:19" x14ac:dyDescent="0.2">
      <c r="Q2609" s="7">
        <v>225</v>
      </c>
      <c r="R2609" s="7">
        <v>12889</v>
      </c>
      <c r="S2609" s="7" t="s">
        <v>3652</v>
      </c>
    </row>
    <row r="2610" spans="17:19" x14ac:dyDescent="0.2">
      <c r="R2610" s="7">
        <v>12903</v>
      </c>
      <c r="S2610" s="7" t="s">
        <v>662</v>
      </c>
    </row>
    <row r="2611" spans="17:19" x14ac:dyDescent="0.2">
      <c r="Q2611" s="7">
        <v>6139</v>
      </c>
      <c r="R2611" s="7">
        <v>12917</v>
      </c>
      <c r="S2611" s="7" t="s">
        <v>3653</v>
      </c>
    </row>
    <row r="2612" spans="17:19" x14ac:dyDescent="0.2">
      <c r="R2612" s="7">
        <v>16368</v>
      </c>
      <c r="S2612" s="7" t="s">
        <v>4909</v>
      </c>
    </row>
    <row r="2613" spans="17:19" x14ac:dyDescent="0.2">
      <c r="R2613" s="7">
        <v>12901</v>
      </c>
      <c r="S2613" s="7" t="s">
        <v>663</v>
      </c>
    </row>
    <row r="2614" spans="17:19" x14ac:dyDescent="0.2">
      <c r="Q2614" s="7">
        <v>2276</v>
      </c>
      <c r="R2614" s="7">
        <v>14529</v>
      </c>
      <c r="S2614" s="7" t="s">
        <v>3654</v>
      </c>
    </row>
    <row r="2615" spans="17:19" x14ac:dyDescent="0.2">
      <c r="R2615" s="7">
        <v>12899</v>
      </c>
      <c r="S2615" s="7" t="s">
        <v>664</v>
      </c>
    </row>
    <row r="2616" spans="17:19" x14ac:dyDescent="0.2">
      <c r="Q2616" s="7">
        <v>6008</v>
      </c>
      <c r="R2616" s="7">
        <v>13759</v>
      </c>
      <c r="S2616" s="7" t="s">
        <v>3655</v>
      </c>
    </row>
    <row r="2617" spans="17:19" x14ac:dyDescent="0.2">
      <c r="R2617" s="7">
        <v>13760</v>
      </c>
      <c r="S2617" s="7" t="s">
        <v>665</v>
      </c>
    </row>
    <row r="2618" spans="17:19" x14ac:dyDescent="0.2">
      <c r="R2618" s="7">
        <v>10076</v>
      </c>
      <c r="S2618" s="7" t="s">
        <v>3656</v>
      </c>
    </row>
    <row r="2619" spans="17:19" x14ac:dyDescent="0.2">
      <c r="R2619" s="7">
        <v>16387</v>
      </c>
      <c r="S2619" s="7" t="s">
        <v>4910</v>
      </c>
    </row>
    <row r="2620" spans="17:19" x14ac:dyDescent="0.2">
      <c r="Q2620" s="7">
        <v>6181</v>
      </c>
      <c r="R2620" s="7">
        <v>14468</v>
      </c>
      <c r="S2620" s="7" t="s">
        <v>3657</v>
      </c>
    </row>
    <row r="2621" spans="17:19" x14ac:dyDescent="0.2">
      <c r="R2621" s="7">
        <v>12898</v>
      </c>
      <c r="S2621" s="7" t="s">
        <v>1971</v>
      </c>
    </row>
    <row r="2622" spans="17:19" x14ac:dyDescent="0.2">
      <c r="Q2622" s="7">
        <v>2554</v>
      </c>
      <c r="R2622" s="7">
        <v>15482</v>
      </c>
      <c r="S2622" s="7" t="s">
        <v>1972</v>
      </c>
    </row>
    <row r="2623" spans="17:19" x14ac:dyDescent="0.2">
      <c r="R2623" s="7">
        <v>12896</v>
      </c>
      <c r="S2623" s="7" t="s">
        <v>666</v>
      </c>
    </row>
    <row r="2624" spans="17:19" x14ac:dyDescent="0.2">
      <c r="Q2624" s="7">
        <v>2703</v>
      </c>
      <c r="R2624" s="7">
        <v>12895</v>
      </c>
      <c r="S2624" s="7" t="s">
        <v>1973</v>
      </c>
    </row>
    <row r="2625" spans="17:19" x14ac:dyDescent="0.2">
      <c r="R2625" s="7">
        <v>10031</v>
      </c>
      <c r="S2625" s="7" t="s">
        <v>1974</v>
      </c>
    </row>
    <row r="2626" spans="17:19" x14ac:dyDescent="0.2">
      <c r="Q2626" s="7">
        <v>1369</v>
      </c>
      <c r="R2626" s="7">
        <v>12894</v>
      </c>
      <c r="S2626" s="7" t="s">
        <v>1975</v>
      </c>
    </row>
    <row r="2627" spans="17:19" x14ac:dyDescent="0.2">
      <c r="R2627" s="7">
        <v>16292</v>
      </c>
      <c r="S2627" s="7" t="s">
        <v>4911</v>
      </c>
    </row>
    <row r="2628" spans="17:19" x14ac:dyDescent="0.2">
      <c r="R2628" s="7">
        <v>12893</v>
      </c>
      <c r="S2628" s="7" t="s">
        <v>1976</v>
      </c>
    </row>
    <row r="2629" spans="17:19" x14ac:dyDescent="0.2">
      <c r="R2629" s="7">
        <v>12892</v>
      </c>
      <c r="S2629" s="7" t="s">
        <v>1977</v>
      </c>
    </row>
    <row r="2630" spans="17:19" x14ac:dyDescent="0.2">
      <c r="Q2630" s="7">
        <v>12</v>
      </c>
      <c r="R2630" s="7">
        <v>12891</v>
      </c>
      <c r="S2630" s="7" t="s">
        <v>1978</v>
      </c>
    </row>
    <row r="2631" spans="17:19" x14ac:dyDescent="0.2">
      <c r="Q2631" s="7">
        <v>879</v>
      </c>
      <c r="R2631" s="7">
        <v>16608</v>
      </c>
      <c r="S2631" s="7" t="s">
        <v>1979</v>
      </c>
    </row>
    <row r="2632" spans="17:19" x14ac:dyDescent="0.2">
      <c r="R2632" s="7">
        <v>16331</v>
      </c>
      <c r="S2632" s="7" t="s">
        <v>4912</v>
      </c>
    </row>
    <row r="2633" spans="17:19" x14ac:dyDescent="0.2">
      <c r="Q2633" s="7">
        <v>590</v>
      </c>
      <c r="R2633" s="7">
        <v>15162</v>
      </c>
      <c r="S2633" s="7" t="s">
        <v>2571</v>
      </c>
    </row>
    <row r="2634" spans="17:19" x14ac:dyDescent="0.2">
      <c r="Q2634" s="7">
        <v>4111</v>
      </c>
      <c r="R2634" s="7">
        <v>12890</v>
      </c>
      <c r="S2634" s="7" t="s">
        <v>2572</v>
      </c>
    </row>
    <row r="2635" spans="17:19" x14ac:dyDescent="0.2">
      <c r="R2635" s="7">
        <v>16216</v>
      </c>
      <c r="S2635" s="7" t="s">
        <v>4913</v>
      </c>
    </row>
    <row r="2636" spans="17:19" x14ac:dyDescent="0.2">
      <c r="R2636" s="7">
        <v>11373</v>
      </c>
      <c r="S2636" s="7" t="s">
        <v>667</v>
      </c>
    </row>
    <row r="2637" spans="17:19" x14ac:dyDescent="0.2">
      <c r="R2637" s="7">
        <v>13271</v>
      </c>
      <c r="S2637" s="7" t="s">
        <v>2573</v>
      </c>
    </row>
    <row r="2638" spans="17:19" x14ac:dyDescent="0.2">
      <c r="Q2638" s="7">
        <v>1707</v>
      </c>
      <c r="R2638" s="7">
        <v>12931</v>
      </c>
      <c r="S2638" s="7" t="s">
        <v>2574</v>
      </c>
    </row>
    <row r="2639" spans="17:19" x14ac:dyDescent="0.2">
      <c r="R2639" s="7">
        <v>12933</v>
      </c>
      <c r="S2639" s="7" t="s">
        <v>668</v>
      </c>
    </row>
    <row r="2640" spans="17:19" x14ac:dyDescent="0.2">
      <c r="Q2640" s="7">
        <v>5263</v>
      </c>
      <c r="R2640" s="7">
        <v>12904</v>
      </c>
      <c r="S2640" s="7" t="s">
        <v>3</v>
      </c>
    </row>
    <row r="2641" spans="17:19" x14ac:dyDescent="0.2">
      <c r="Q2641" s="7">
        <v>5609</v>
      </c>
      <c r="R2641" s="7">
        <v>14602</v>
      </c>
      <c r="S2641" s="7" t="s">
        <v>4</v>
      </c>
    </row>
    <row r="2642" spans="17:19" x14ac:dyDescent="0.2">
      <c r="R2642" s="7">
        <v>12944</v>
      </c>
      <c r="S2642" s="7" t="s">
        <v>5</v>
      </c>
    </row>
    <row r="2643" spans="17:19" x14ac:dyDescent="0.2">
      <c r="Q2643" s="7">
        <v>5287</v>
      </c>
      <c r="R2643" s="7">
        <v>16079</v>
      </c>
      <c r="S2643" s="7" t="s">
        <v>4650</v>
      </c>
    </row>
    <row r="2644" spans="17:19" x14ac:dyDescent="0.2">
      <c r="R2644" s="7">
        <v>12943</v>
      </c>
      <c r="S2644" s="7" t="s">
        <v>669</v>
      </c>
    </row>
    <row r="2645" spans="17:19" x14ac:dyDescent="0.2">
      <c r="Q2645" s="7">
        <v>5413</v>
      </c>
      <c r="R2645" s="7">
        <v>14603</v>
      </c>
      <c r="S2645" s="7" t="s">
        <v>6</v>
      </c>
    </row>
    <row r="2646" spans="17:19" x14ac:dyDescent="0.2">
      <c r="R2646" s="7">
        <v>11059</v>
      </c>
      <c r="S2646" s="7" t="s">
        <v>670</v>
      </c>
    </row>
    <row r="2647" spans="17:19" x14ac:dyDescent="0.2">
      <c r="Q2647" s="7">
        <v>6413</v>
      </c>
      <c r="R2647" s="7">
        <v>16093</v>
      </c>
      <c r="S2647" s="7" t="s">
        <v>7</v>
      </c>
    </row>
    <row r="2648" spans="17:19" x14ac:dyDescent="0.2">
      <c r="Q2648" s="7">
        <v>704</v>
      </c>
      <c r="R2648" s="7">
        <v>15222</v>
      </c>
      <c r="S2648" s="7" t="s">
        <v>8</v>
      </c>
    </row>
    <row r="2649" spans="17:19" x14ac:dyDescent="0.2">
      <c r="R2649" s="7">
        <v>11060</v>
      </c>
      <c r="S2649" s="7" t="s">
        <v>9</v>
      </c>
    </row>
    <row r="2650" spans="17:19" x14ac:dyDescent="0.2">
      <c r="R2650" s="7">
        <v>10193</v>
      </c>
      <c r="S2650" s="7" t="s">
        <v>10</v>
      </c>
    </row>
    <row r="2651" spans="17:19" x14ac:dyDescent="0.2">
      <c r="Q2651" s="7">
        <v>2479</v>
      </c>
      <c r="R2651" s="7">
        <v>12940</v>
      </c>
      <c r="S2651" s="7" t="s">
        <v>1992</v>
      </c>
    </row>
    <row r="2652" spans="17:19" x14ac:dyDescent="0.2">
      <c r="R2652" s="7">
        <v>16494</v>
      </c>
      <c r="S2652" s="7" t="s">
        <v>4914</v>
      </c>
    </row>
    <row r="2653" spans="17:19" x14ac:dyDescent="0.2">
      <c r="Q2653" s="7">
        <v>2790</v>
      </c>
      <c r="R2653" s="7">
        <v>13848</v>
      </c>
      <c r="S2653" s="7" t="s">
        <v>2732</v>
      </c>
    </row>
    <row r="2654" spans="17:19" x14ac:dyDescent="0.2">
      <c r="Q2654" s="7">
        <v>1142</v>
      </c>
      <c r="R2654" s="7">
        <v>15583</v>
      </c>
      <c r="S2654" s="7" t="s">
        <v>2733</v>
      </c>
    </row>
    <row r="2655" spans="17:19" x14ac:dyDescent="0.2">
      <c r="Q2655" s="7">
        <v>337</v>
      </c>
      <c r="R2655" s="7">
        <v>15021</v>
      </c>
      <c r="S2655" s="7" t="s">
        <v>2734</v>
      </c>
    </row>
    <row r="2656" spans="17:19" x14ac:dyDescent="0.2">
      <c r="Q2656" s="7">
        <v>4431</v>
      </c>
      <c r="R2656" s="7">
        <v>15412</v>
      </c>
      <c r="S2656" s="7" t="s">
        <v>2735</v>
      </c>
    </row>
    <row r="2657" spans="17:19" x14ac:dyDescent="0.2">
      <c r="R2657" s="7">
        <v>12936</v>
      </c>
      <c r="S2657" s="7" t="s">
        <v>2736</v>
      </c>
    </row>
    <row r="2658" spans="17:19" x14ac:dyDescent="0.2">
      <c r="R2658" s="7">
        <v>12935</v>
      </c>
      <c r="S2658" s="7" t="s">
        <v>2737</v>
      </c>
    </row>
    <row r="2659" spans="17:19" x14ac:dyDescent="0.2">
      <c r="Q2659" s="7">
        <v>338</v>
      </c>
      <c r="R2659" s="7">
        <v>15022</v>
      </c>
      <c r="S2659" s="7" t="s">
        <v>2738</v>
      </c>
    </row>
    <row r="2660" spans="17:19" x14ac:dyDescent="0.2">
      <c r="Q2660" s="7">
        <v>339</v>
      </c>
      <c r="R2660" s="7">
        <v>15023</v>
      </c>
      <c r="S2660" s="7" t="s">
        <v>3659</v>
      </c>
    </row>
    <row r="2661" spans="17:19" x14ac:dyDescent="0.2">
      <c r="R2661" s="7">
        <v>16159</v>
      </c>
      <c r="S2661" s="7" t="s">
        <v>4915</v>
      </c>
    </row>
    <row r="2662" spans="17:19" x14ac:dyDescent="0.2">
      <c r="Q2662" s="7">
        <v>5861</v>
      </c>
      <c r="R2662" s="7">
        <v>14604</v>
      </c>
      <c r="S2662" s="7" t="s">
        <v>1816</v>
      </c>
    </row>
    <row r="2663" spans="17:19" x14ac:dyDescent="0.2">
      <c r="R2663" s="7">
        <v>11268</v>
      </c>
      <c r="S2663" s="7" t="s">
        <v>671</v>
      </c>
    </row>
    <row r="2664" spans="17:19" x14ac:dyDescent="0.2">
      <c r="Q2664" s="7">
        <v>5761</v>
      </c>
      <c r="R2664" s="7">
        <v>14549</v>
      </c>
      <c r="S2664" s="7" t="s">
        <v>3660</v>
      </c>
    </row>
    <row r="2665" spans="17:19" x14ac:dyDescent="0.2">
      <c r="R2665" s="7">
        <v>12947</v>
      </c>
      <c r="S2665" s="7" t="s">
        <v>3661</v>
      </c>
    </row>
    <row r="2666" spans="17:19" x14ac:dyDescent="0.2">
      <c r="Q2666" s="7">
        <v>5592</v>
      </c>
      <c r="R2666" s="7">
        <v>14605</v>
      </c>
      <c r="S2666" s="7" t="s">
        <v>3662</v>
      </c>
    </row>
    <row r="2667" spans="17:19" x14ac:dyDescent="0.2">
      <c r="Q2667" s="7">
        <v>5645</v>
      </c>
      <c r="R2667" s="7">
        <v>14606</v>
      </c>
      <c r="S2667" s="7" t="s">
        <v>3565</v>
      </c>
    </row>
    <row r="2668" spans="17:19" x14ac:dyDescent="0.2">
      <c r="R2668" s="7">
        <v>12928</v>
      </c>
      <c r="S2668" s="7" t="s">
        <v>672</v>
      </c>
    </row>
    <row r="2669" spans="17:19" x14ac:dyDescent="0.2">
      <c r="Q2669" s="7">
        <v>4436</v>
      </c>
      <c r="R2669" s="7">
        <v>15411</v>
      </c>
      <c r="S2669" s="7" t="s">
        <v>3566</v>
      </c>
    </row>
    <row r="2670" spans="17:19" x14ac:dyDescent="0.2">
      <c r="Q2670" s="7">
        <v>442</v>
      </c>
      <c r="R2670" s="7">
        <v>15093</v>
      </c>
      <c r="S2670" s="7" t="s">
        <v>3568</v>
      </c>
    </row>
    <row r="2671" spans="17:19" x14ac:dyDescent="0.2">
      <c r="Q2671" s="7">
        <v>2096</v>
      </c>
      <c r="R2671" s="7">
        <v>13663</v>
      </c>
      <c r="S2671" s="7" t="s">
        <v>3569</v>
      </c>
    </row>
    <row r="2672" spans="17:19" x14ac:dyDescent="0.2">
      <c r="Q2672" s="7">
        <v>1007</v>
      </c>
      <c r="R2672" s="7">
        <v>15582</v>
      </c>
      <c r="S2672" s="7" t="s">
        <v>3570</v>
      </c>
    </row>
    <row r="2673" spans="17:19" x14ac:dyDescent="0.2">
      <c r="R2673" s="7">
        <v>12923</v>
      </c>
      <c r="S2673" s="7" t="s">
        <v>673</v>
      </c>
    </row>
    <row r="2674" spans="17:19" x14ac:dyDescent="0.2">
      <c r="Q2674" s="7">
        <v>5125</v>
      </c>
      <c r="R2674" s="7">
        <v>12922</v>
      </c>
      <c r="S2674" s="7" t="s">
        <v>2645</v>
      </c>
    </row>
    <row r="2675" spans="17:19" x14ac:dyDescent="0.2">
      <c r="Q2675" s="7">
        <v>3711</v>
      </c>
      <c r="R2675" s="7">
        <v>15991</v>
      </c>
      <c r="S2675" s="7" t="s">
        <v>2646</v>
      </c>
    </row>
    <row r="2676" spans="17:19" x14ac:dyDescent="0.2">
      <c r="Q2676" s="7">
        <v>1065</v>
      </c>
      <c r="R2676" s="7">
        <v>15581</v>
      </c>
      <c r="S2676" s="7" t="s">
        <v>549</v>
      </c>
    </row>
    <row r="2677" spans="17:19" x14ac:dyDescent="0.2">
      <c r="Q2677" s="7">
        <v>5798</v>
      </c>
      <c r="R2677" s="7">
        <v>14607</v>
      </c>
      <c r="S2677" s="7" t="s">
        <v>550</v>
      </c>
    </row>
    <row r="2678" spans="17:19" x14ac:dyDescent="0.2">
      <c r="Q2678" s="7">
        <v>68</v>
      </c>
      <c r="R2678" s="7">
        <v>12919</v>
      </c>
      <c r="S2678" s="7" t="s">
        <v>551</v>
      </c>
    </row>
    <row r="2679" spans="17:19" x14ac:dyDescent="0.2">
      <c r="Q2679" s="7">
        <v>3215</v>
      </c>
      <c r="R2679" s="7">
        <v>14386</v>
      </c>
      <c r="S2679" s="7" t="s">
        <v>552</v>
      </c>
    </row>
    <row r="2680" spans="17:19" x14ac:dyDescent="0.2">
      <c r="Q2680" s="7">
        <v>3216</v>
      </c>
      <c r="R2680" s="7">
        <v>14387</v>
      </c>
      <c r="S2680" s="7" t="s">
        <v>553</v>
      </c>
    </row>
    <row r="2681" spans="17:19" x14ac:dyDescent="0.2">
      <c r="Q2681" s="7">
        <v>3808</v>
      </c>
      <c r="R2681" s="7">
        <v>16014</v>
      </c>
      <c r="S2681" s="7" t="s">
        <v>555</v>
      </c>
    </row>
    <row r="2682" spans="17:19" x14ac:dyDescent="0.2">
      <c r="Q2682" s="7">
        <v>6721</v>
      </c>
      <c r="R2682" s="7">
        <v>13292</v>
      </c>
      <c r="S2682" s="7" t="s">
        <v>556</v>
      </c>
    </row>
    <row r="2683" spans="17:19" x14ac:dyDescent="0.2">
      <c r="Q2683" s="7">
        <v>5684</v>
      </c>
      <c r="R2683" s="7">
        <v>14611</v>
      </c>
      <c r="S2683" s="7" t="s">
        <v>557</v>
      </c>
    </row>
    <row r="2684" spans="17:19" x14ac:dyDescent="0.2">
      <c r="R2684" s="7">
        <v>11224</v>
      </c>
      <c r="S2684" s="7" t="s">
        <v>558</v>
      </c>
    </row>
    <row r="2685" spans="17:19" x14ac:dyDescent="0.2">
      <c r="R2685" s="7">
        <v>12843</v>
      </c>
      <c r="S2685" s="7" t="s">
        <v>674</v>
      </c>
    </row>
    <row r="2686" spans="17:19" x14ac:dyDescent="0.2">
      <c r="Q2686" s="7">
        <v>5842</v>
      </c>
      <c r="R2686" s="7">
        <v>14609</v>
      </c>
      <c r="S2686" s="7" t="s">
        <v>559</v>
      </c>
    </row>
    <row r="2687" spans="17:19" x14ac:dyDescent="0.2">
      <c r="R2687" s="7">
        <v>12856</v>
      </c>
      <c r="S2687" s="7" t="s">
        <v>675</v>
      </c>
    </row>
    <row r="2688" spans="17:19" x14ac:dyDescent="0.2">
      <c r="Q2688" s="7">
        <v>3637</v>
      </c>
      <c r="R2688" s="7">
        <v>15976</v>
      </c>
      <c r="S2688" s="7" t="s">
        <v>561</v>
      </c>
    </row>
    <row r="2689" spans="17:19" x14ac:dyDescent="0.2">
      <c r="Q2689" s="7">
        <v>1040</v>
      </c>
      <c r="R2689" s="7">
        <v>15579</v>
      </c>
      <c r="S2689" s="7" t="s">
        <v>562</v>
      </c>
    </row>
    <row r="2690" spans="17:19" x14ac:dyDescent="0.2">
      <c r="Q2690" s="7">
        <v>2858</v>
      </c>
      <c r="R2690" s="7">
        <v>13797</v>
      </c>
      <c r="S2690" s="7" t="s">
        <v>563</v>
      </c>
    </row>
    <row r="2691" spans="17:19" x14ac:dyDescent="0.2">
      <c r="R2691" s="7">
        <v>12854</v>
      </c>
      <c r="S2691" s="7" t="s">
        <v>676</v>
      </c>
    </row>
    <row r="2692" spans="17:19" x14ac:dyDescent="0.2">
      <c r="Q2692" s="7">
        <v>1370</v>
      </c>
      <c r="R2692" s="7">
        <v>12853</v>
      </c>
      <c r="S2692" s="7" t="s">
        <v>564</v>
      </c>
    </row>
    <row r="2693" spans="17:19" x14ac:dyDescent="0.2">
      <c r="Q2693" s="7">
        <v>4282</v>
      </c>
      <c r="R2693" s="7">
        <v>12852</v>
      </c>
      <c r="S2693" s="7" t="s">
        <v>565</v>
      </c>
    </row>
    <row r="2694" spans="17:19" x14ac:dyDescent="0.2">
      <c r="Q2694" s="7">
        <v>4238</v>
      </c>
      <c r="R2694" s="7">
        <v>12851</v>
      </c>
      <c r="S2694" s="7" t="s">
        <v>566</v>
      </c>
    </row>
    <row r="2695" spans="17:19" x14ac:dyDescent="0.2">
      <c r="Q2695" s="7">
        <v>5843</v>
      </c>
      <c r="R2695" s="7">
        <v>14618</v>
      </c>
      <c r="S2695" s="7" t="s">
        <v>567</v>
      </c>
    </row>
    <row r="2696" spans="17:19" x14ac:dyDescent="0.2">
      <c r="Q2696" s="7">
        <v>3834</v>
      </c>
      <c r="R2696" s="7">
        <v>16020</v>
      </c>
      <c r="S2696" s="7" t="s">
        <v>568</v>
      </c>
    </row>
    <row r="2697" spans="17:19" x14ac:dyDescent="0.2">
      <c r="R2697" s="7">
        <v>12849</v>
      </c>
      <c r="S2697" s="7" t="s">
        <v>677</v>
      </c>
    </row>
    <row r="2698" spans="17:19" x14ac:dyDescent="0.2">
      <c r="R2698" s="7">
        <v>12848</v>
      </c>
      <c r="S2698" s="7" t="s">
        <v>569</v>
      </c>
    </row>
    <row r="2699" spans="17:19" x14ac:dyDescent="0.2">
      <c r="Q2699" s="7">
        <v>5928</v>
      </c>
      <c r="R2699" s="7">
        <v>14544</v>
      </c>
      <c r="S2699" s="7" t="s">
        <v>570</v>
      </c>
    </row>
    <row r="2700" spans="17:19" x14ac:dyDescent="0.2">
      <c r="Q2700" s="7">
        <v>623</v>
      </c>
      <c r="R2700" s="7">
        <v>15185</v>
      </c>
      <c r="S2700" s="7" t="s">
        <v>571</v>
      </c>
    </row>
    <row r="2701" spans="17:19" x14ac:dyDescent="0.2">
      <c r="R2701" s="7">
        <v>16546</v>
      </c>
      <c r="S2701" s="7" t="s">
        <v>4916</v>
      </c>
    </row>
    <row r="2702" spans="17:19" x14ac:dyDescent="0.2">
      <c r="Q2702" s="7">
        <v>4075</v>
      </c>
      <c r="R2702" s="7">
        <v>12830</v>
      </c>
      <c r="S2702" s="7" t="s">
        <v>3936</v>
      </c>
    </row>
    <row r="2703" spans="17:19" x14ac:dyDescent="0.2">
      <c r="Q2703" s="7">
        <v>2097</v>
      </c>
      <c r="R2703" s="7">
        <v>14140</v>
      </c>
      <c r="S2703" s="7" t="s">
        <v>575</v>
      </c>
    </row>
    <row r="2704" spans="17:19" x14ac:dyDescent="0.2">
      <c r="R2704" s="7">
        <v>10201</v>
      </c>
      <c r="S2704" s="7" t="s">
        <v>1261</v>
      </c>
    </row>
    <row r="2705" spans="17:19" x14ac:dyDescent="0.2">
      <c r="Q2705" s="7">
        <v>5534</v>
      </c>
      <c r="R2705" s="7">
        <v>14619</v>
      </c>
      <c r="S2705" s="7" t="s">
        <v>1262</v>
      </c>
    </row>
    <row r="2706" spans="17:19" x14ac:dyDescent="0.2">
      <c r="R2706" s="7">
        <v>12840</v>
      </c>
      <c r="S2706" s="7" t="s">
        <v>678</v>
      </c>
    </row>
    <row r="2707" spans="17:19" x14ac:dyDescent="0.2">
      <c r="R2707" s="7">
        <v>12839</v>
      </c>
      <c r="S2707" s="7" t="s">
        <v>679</v>
      </c>
    </row>
    <row r="2708" spans="17:19" x14ac:dyDescent="0.2">
      <c r="R2708" s="7">
        <v>12841</v>
      </c>
      <c r="S2708" s="7" t="s">
        <v>1263</v>
      </c>
    </row>
    <row r="2709" spans="17:19" x14ac:dyDescent="0.2">
      <c r="R2709" s="7">
        <v>16493</v>
      </c>
      <c r="S2709" s="7" t="s">
        <v>4917</v>
      </c>
    </row>
    <row r="2710" spans="17:19" x14ac:dyDescent="0.2">
      <c r="Q2710" s="7">
        <v>421</v>
      </c>
      <c r="R2710" s="7">
        <v>15078</v>
      </c>
      <c r="S2710" s="7" t="s">
        <v>1265</v>
      </c>
    </row>
    <row r="2711" spans="17:19" x14ac:dyDescent="0.2">
      <c r="Q2711" s="7">
        <v>987</v>
      </c>
      <c r="R2711" s="7">
        <v>15370</v>
      </c>
      <c r="S2711" s="7" t="s">
        <v>1908</v>
      </c>
    </row>
    <row r="2712" spans="17:19" x14ac:dyDescent="0.2">
      <c r="Q2712" s="7">
        <v>4206</v>
      </c>
      <c r="R2712" s="7">
        <v>12833</v>
      </c>
      <c r="S2712" s="7" t="s">
        <v>1913</v>
      </c>
    </row>
    <row r="2713" spans="17:19" x14ac:dyDescent="0.2">
      <c r="R2713" s="7">
        <v>10483</v>
      </c>
      <c r="S2713" s="7" t="s">
        <v>1914</v>
      </c>
    </row>
    <row r="2714" spans="17:19" x14ac:dyDescent="0.2">
      <c r="R2714" s="7">
        <v>10045</v>
      </c>
      <c r="S2714" s="7" t="s">
        <v>1916</v>
      </c>
    </row>
    <row r="2715" spans="17:19" x14ac:dyDescent="0.2">
      <c r="Q2715" s="7">
        <v>178</v>
      </c>
      <c r="R2715" s="7">
        <v>12831</v>
      </c>
      <c r="S2715" s="7" t="s">
        <v>1918</v>
      </c>
    </row>
    <row r="2716" spans="17:19" x14ac:dyDescent="0.2">
      <c r="Q2716" s="7">
        <v>6637</v>
      </c>
      <c r="R2716" s="7">
        <v>12872</v>
      </c>
      <c r="S2716" s="7" t="s">
        <v>1919</v>
      </c>
    </row>
    <row r="2717" spans="17:19" x14ac:dyDescent="0.2">
      <c r="R2717" s="7">
        <v>12874</v>
      </c>
      <c r="S2717" s="7" t="s">
        <v>680</v>
      </c>
    </row>
    <row r="2718" spans="17:19" x14ac:dyDescent="0.2">
      <c r="R2718" s="7">
        <v>12845</v>
      </c>
      <c r="S2718" s="7" t="s">
        <v>1920</v>
      </c>
    </row>
    <row r="2719" spans="17:19" x14ac:dyDescent="0.2">
      <c r="Q2719" s="7">
        <v>1098</v>
      </c>
      <c r="R2719" s="7">
        <v>15580</v>
      </c>
      <c r="S2719" s="7" t="s">
        <v>1921</v>
      </c>
    </row>
    <row r="2720" spans="17:19" x14ac:dyDescent="0.2">
      <c r="R2720" s="7">
        <v>11380</v>
      </c>
      <c r="S2720" s="7" t="s">
        <v>655</v>
      </c>
    </row>
    <row r="2721" spans="17:19" x14ac:dyDescent="0.2">
      <c r="R2721" s="7">
        <v>11058</v>
      </c>
      <c r="S2721" s="7" t="s">
        <v>657</v>
      </c>
    </row>
    <row r="2722" spans="17:19" x14ac:dyDescent="0.2">
      <c r="Q2722" s="7">
        <v>1039</v>
      </c>
      <c r="R2722" s="7">
        <v>15592</v>
      </c>
      <c r="S2722" s="7" t="s">
        <v>3567</v>
      </c>
    </row>
    <row r="2723" spans="17:19" x14ac:dyDescent="0.2">
      <c r="Q2723" s="7">
        <v>2791</v>
      </c>
      <c r="R2723" s="7">
        <v>13849</v>
      </c>
      <c r="S2723" s="7" t="s">
        <v>554</v>
      </c>
    </row>
    <row r="2724" spans="17:19" x14ac:dyDescent="0.2">
      <c r="R2724" s="7">
        <v>11139</v>
      </c>
      <c r="S2724" s="7" t="s">
        <v>3937</v>
      </c>
    </row>
    <row r="2725" spans="17:19" x14ac:dyDescent="0.2">
      <c r="Q2725" s="7">
        <v>904</v>
      </c>
      <c r="R2725" s="7">
        <v>15314</v>
      </c>
      <c r="S2725" s="7" t="s">
        <v>560</v>
      </c>
    </row>
    <row r="2726" spans="17:19" x14ac:dyDescent="0.2">
      <c r="Q2726" s="7">
        <v>905</v>
      </c>
      <c r="R2726" s="7">
        <v>15315</v>
      </c>
      <c r="S2726" s="7" t="s">
        <v>572</v>
      </c>
    </row>
    <row r="2727" spans="17:19" x14ac:dyDescent="0.2">
      <c r="Q2727" s="7">
        <v>2938</v>
      </c>
      <c r="R2727" s="7">
        <v>12846</v>
      </c>
      <c r="S2727" s="7" t="s">
        <v>573</v>
      </c>
    </row>
    <row r="2728" spans="17:19" x14ac:dyDescent="0.2">
      <c r="R2728" s="7">
        <v>16428</v>
      </c>
      <c r="S2728" s="7" t="s">
        <v>4918</v>
      </c>
    </row>
    <row r="2729" spans="17:19" x14ac:dyDescent="0.2">
      <c r="Q2729" s="7">
        <v>420</v>
      </c>
      <c r="R2729" s="7">
        <v>15077</v>
      </c>
      <c r="S2729" s="7" t="s">
        <v>574</v>
      </c>
    </row>
    <row r="2730" spans="17:19" x14ac:dyDescent="0.2">
      <c r="Q2730" s="7">
        <v>880</v>
      </c>
      <c r="R2730" s="7">
        <v>15304</v>
      </c>
      <c r="S2730" s="7" t="s">
        <v>1259</v>
      </c>
    </row>
    <row r="2731" spans="17:19" x14ac:dyDescent="0.2">
      <c r="Q2731" s="7">
        <v>956</v>
      </c>
      <c r="R2731" s="7">
        <v>15351</v>
      </c>
      <c r="S2731" s="7" t="s">
        <v>1260</v>
      </c>
    </row>
    <row r="2732" spans="17:19" x14ac:dyDescent="0.2">
      <c r="Q2732" s="7">
        <v>4112</v>
      </c>
      <c r="R2732" s="7">
        <v>12838</v>
      </c>
      <c r="S2732" s="7" t="s">
        <v>1264</v>
      </c>
    </row>
    <row r="2733" spans="17:19" x14ac:dyDescent="0.2">
      <c r="R2733" s="7">
        <v>12835</v>
      </c>
      <c r="S2733" s="7" t="s">
        <v>1907</v>
      </c>
    </row>
    <row r="2734" spans="17:19" x14ac:dyDescent="0.2">
      <c r="Q2734" s="7">
        <v>97</v>
      </c>
      <c r="R2734" s="7">
        <v>12834</v>
      </c>
      <c r="S2734" s="7" t="s">
        <v>1909</v>
      </c>
    </row>
    <row r="2735" spans="17:19" x14ac:dyDescent="0.2">
      <c r="R2735" s="7">
        <v>11071</v>
      </c>
      <c r="S2735" s="7" t="s">
        <v>1910</v>
      </c>
    </row>
    <row r="2736" spans="17:19" x14ac:dyDescent="0.2">
      <c r="Q2736" s="7">
        <v>2859</v>
      </c>
      <c r="R2736" s="7">
        <v>13798</v>
      </c>
      <c r="S2736" s="7" t="s">
        <v>1911</v>
      </c>
    </row>
    <row r="2737" spans="17:19" x14ac:dyDescent="0.2">
      <c r="Q2737" s="7">
        <v>2860</v>
      </c>
      <c r="R2737" s="7">
        <v>13799</v>
      </c>
      <c r="S2737" s="7" t="s">
        <v>1912</v>
      </c>
    </row>
    <row r="2738" spans="17:19" x14ac:dyDescent="0.2">
      <c r="Q2738" s="7">
        <v>853</v>
      </c>
      <c r="R2738" s="7">
        <v>15284</v>
      </c>
      <c r="S2738" s="7" t="s">
        <v>1915</v>
      </c>
    </row>
    <row r="2739" spans="17:19" x14ac:dyDescent="0.2">
      <c r="Q2739" s="7">
        <v>139</v>
      </c>
      <c r="R2739" s="7">
        <v>12832</v>
      </c>
      <c r="S2739" s="7" t="s">
        <v>1917</v>
      </c>
    </row>
    <row r="2740" spans="17:19" x14ac:dyDescent="0.2">
      <c r="R2740" s="7">
        <v>10837</v>
      </c>
      <c r="S2740" s="7" t="s">
        <v>1922</v>
      </c>
    </row>
    <row r="2741" spans="17:19" x14ac:dyDescent="0.2">
      <c r="R2741" s="7">
        <v>12885</v>
      </c>
      <c r="S2741" s="7" t="s">
        <v>681</v>
      </c>
    </row>
    <row r="2742" spans="17:19" x14ac:dyDescent="0.2">
      <c r="Q2742" s="7">
        <v>3256</v>
      </c>
      <c r="R2742" s="7">
        <v>14404</v>
      </c>
      <c r="S2742" s="7" t="s">
        <v>1923</v>
      </c>
    </row>
    <row r="2743" spans="17:19" x14ac:dyDescent="0.2">
      <c r="R2743" s="7">
        <v>12884</v>
      </c>
      <c r="S2743" s="7" t="s">
        <v>1924</v>
      </c>
    </row>
    <row r="2744" spans="17:19" x14ac:dyDescent="0.2">
      <c r="Q2744" s="7">
        <v>118</v>
      </c>
      <c r="R2744" s="7">
        <v>12883</v>
      </c>
      <c r="S2744" s="7" t="s">
        <v>1925</v>
      </c>
    </row>
    <row r="2745" spans="17:19" x14ac:dyDescent="0.2">
      <c r="Q2745" s="7">
        <v>393</v>
      </c>
      <c r="R2745" s="7">
        <v>15056</v>
      </c>
      <c r="S2745" s="7" t="s">
        <v>1926</v>
      </c>
    </row>
    <row r="2746" spans="17:19" x14ac:dyDescent="0.2">
      <c r="Q2746" s="7">
        <v>422</v>
      </c>
      <c r="R2746" s="7">
        <v>15079</v>
      </c>
      <c r="S2746" s="7" t="s">
        <v>1927</v>
      </c>
    </row>
    <row r="2747" spans="17:19" x14ac:dyDescent="0.2">
      <c r="R2747" s="7">
        <v>11072</v>
      </c>
      <c r="S2747" s="7" t="s">
        <v>682</v>
      </c>
    </row>
    <row r="2748" spans="17:19" x14ac:dyDescent="0.2">
      <c r="R2748" s="7">
        <v>16545</v>
      </c>
      <c r="S2748" s="7" t="s">
        <v>4919</v>
      </c>
    </row>
    <row r="2749" spans="17:19" x14ac:dyDescent="0.2">
      <c r="Q2749" s="7">
        <v>340</v>
      </c>
      <c r="R2749" s="7">
        <v>15024</v>
      </c>
      <c r="S2749" s="7" t="s">
        <v>1928</v>
      </c>
    </row>
    <row r="2750" spans="17:19" x14ac:dyDescent="0.2">
      <c r="Q2750" s="7">
        <v>2555</v>
      </c>
      <c r="R2750" s="7">
        <v>12879</v>
      </c>
      <c r="S2750" s="7" t="s">
        <v>1929</v>
      </c>
    </row>
    <row r="2751" spans="17:19" x14ac:dyDescent="0.2">
      <c r="Q2751" s="7">
        <v>3788</v>
      </c>
      <c r="R2751" s="7">
        <v>16008</v>
      </c>
      <c r="S2751" s="7" t="s">
        <v>3998</v>
      </c>
    </row>
    <row r="2752" spans="17:19" x14ac:dyDescent="0.2">
      <c r="Q2752" s="7">
        <v>843</v>
      </c>
      <c r="R2752" s="7">
        <v>15281</v>
      </c>
      <c r="S2752" s="7" t="s">
        <v>1930</v>
      </c>
    </row>
    <row r="2753" spans="17:19" x14ac:dyDescent="0.2">
      <c r="R2753" s="7">
        <v>10155</v>
      </c>
      <c r="S2753" s="7" t="s">
        <v>1931</v>
      </c>
    </row>
    <row r="2754" spans="17:19" x14ac:dyDescent="0.2">
      <c r="R2754" s="7">
        <v>12878</v>
      </c>
      <c r="S2754" s="7" t="s">
        <v>683</v>
      </c>
    </row>
    <row r="2755" spans="17:19" x14ac:dyDescent="0.2">
      <c r="R2755" s="7">
        <v>12877</v>
      </c>
      <c r="S2755" s="7" t="s">
        <v>684</v>
      </c>
    </row>
    <row r="2756" spans="17:19" x14ac:dyDescent="0.2">
      <c r="R2756" s="7">
        <v>12876</v>
      </c>
      <c r="S2756" s="7" t="s">
        <v>685</v>
      </c>
    </row>
    <row r="2757" spans="17:19" x14ac:dyDescent="0.2">
      <c r="R2757" s="7">
        <v>12875</v>
      </c>
      <c r="S2757" s="7" t="s">
        <v>686</v>
      </c>
    </row>
    <row r="2758" spans="17:19" x14ac:dyDescent="0.2">
      <c r="Q2758" s="7">
        <v>6288</v>
      </c>
      <c r="R2758" s="7">
        <v>14927</v>
      </c>
      <c r="S2758" s="7" t="s">
        <v>1932</v>
      </c>
    </row>
    <row r="2759" spans="17:19" x14ac:dyDescent="0.2">
      <c r="Q2759" s="7">
        <v>6289</v>
      </c>
      <c r="R2759" s="7">
        <v>14928</v>
      </c>
      <c r="S2759" s="7" t="s">
        <v>1933</v>
      </c>
    </row>
    <row r="2760" spans="17:19" x14ac:dyDescent="0.2">
      <c r="Q2760" s="7">
        <v>6290</v>
      </c>
      <c r="R2760" s="7">
        <v>14929</v>
      </c>
      <c r="S2760" s="7" t="s">
        <v>1934</v>
      </c>
    </row>
    <row r="2761" spans="17:19" x14ac:dyDescent="0.2">
      <c r="Q2761" s="7">
        <v>6291</v>
      </c>
      <c r="R2761" s="7">
        <v>14930</v>
      </c>
      <c r="S2761" s="7" t="s">
        <v>1935</v>
      </c>
    </row>
    <row r="2762" spans="17:19" x14ac:dyDescent="0.2">
      <c r="Q2762" s="7">
        <v>1406</v>
      </c>
      <c r="R2762" s="7">
        <v>12859</v>
      </c>
      <c r="S2762" s="7" t="s">
        <v>1936</v>
      </c>
    </row>
    <row r="2763" spans="17:19" x14ac:dyDescent="0.2">
      <c r="Q2763" s="7">
        <v>4283</v>
      </c>
      <c r="R2763" s="7">
        <v>12873</v>
      </c>
      <c r="S2763" s="7" t="s">
        <v>1937</v>
      </c>
    </row>
    <row r="2764" spans="17:19" x14ac:dyDescent="0.2">
      <c r="R2764" s="7">
        <v>10186</v>
      </c>
      <c r="S2764" s="7" t="s">
        <v>1938</v>
      </c>
    </row>
    <row r="2765" spans="17:19" x14ac:dyDescent="0.2">
      <c r="Q2765" s="7">
        <v>3672</v>
      </c>
      <c r="R2765" s="7">
        <v>16057</v>
      </c>
      <c r="S2765" s="7" t="s">
        <v>4442</v>
      </c>
    </row>
    <row r="2766" spans="17:19" x14ac:dyDescent="0.2">
      <c r="Q2766" s="7">
        <v>746</v>
      </c>
      <c r="R2766" s="7">
        <v>15252</v>
      </c>
      <c r="S2766" s="7" t="s">
        <v>1939</v>
      </c>
    </row>
    <row r="2767" spans="17:19" x14ac:dyDescent="0.2">
      <c r="R2767" s="7">
        <v>16492</v>
      </c>
      <c r="S2767" s="7" t="s">
        <v>4920</v>
      </c>
    </row>
    <row r="2768" spans="17:19" x14ac:dyDescent="0.2">
      <c r="R2768" s="7">
        <v>12888</v>
      </c>
      <c r="S2768" s="7" t="s">
        <v>1940</v>
      </c>
    </row>
    <row r="2769" spans="17:19" x14ac:dyDescent="0.2">
      <c r="Q2769" s="7">
        <v>3581</v>
      </c>
      <c r="R2769" s="7">
        <v>15971</v>
      </c>
      <c r="S2769" s="7" t="s">
        <v>1941</v>
      </c>
    </row>
    <row r="2770" spans="17:19" x14ac:dyDescent="0.2">
      <c r="Q2770" s="7">
        <v>706</v>
      </c>
      <c r="R2770" s="7">
        <v>15223</v>
      </c>
      <c r="S2770" s="7" t="s">
        <v>1942</v>
      </c>
    </row>
    <row r="2771" spans="17:19" x14ac:dyDescent="0.2">
      <c r="Q2771" s="7">
        <v>6757</v>
      </c>
      <c r="R2771" s="7">
        <v>14966</v>
      </c>
      <c r="S2771" s="7" t="s">
        <v>1943</v>
      </c>
    </row>
    <row r="2772" spans="17:19" x14ac:dyDescent="0.2">
      <c r="Q2772" s="7">
        <v>6140</v>
      </c>
      <c r="R2772" s="7">
        <v>12871</v>
      </c>
      <c r="S2772" s="7" t="s">
        <v>1944</v>
      </c>
    </row>
    <row r="2773" spans="17:19" x14ac:dyDescent="0.2">
      <c r="Q2773" s="7">
        <v>2041</v>
      </c>
      <c r="R2773" s="7">
        <v>13702</v>
      </c>
      <c r="S2773" s="7" t="s">
        <v>1945</v>
      </c>
    </row>
    <row r="2774" spans="17:19" x14ac:dyDescent="0.2">
      <c r="R2774" s="7">
        <v>16276</v>
      </c>
      <c r="S2774" s="7" t="s">
        <v>4921</v>
      </c>
    </row>
    <row r="2775" spans="17:19" x14ac:dyDescent="0.2">
      <c r="R2775" s="7">
        <v>12869</v>
      </c>
      <c r="S2775" s="7" t="s">
        <v>1057</v>
      </c>
    </row>
    <row r="2776" spans="17:19" x14ac:dyDescent="0.2">
      <c r="Q2776" s="7">
        <v>5535</v>
      </c>
      <c r="R2776" s="7">
        <v>14612</v>
      </c>
      <c r="S2776" s="7" t="s">
        <v>1058</v>
      </c>
    </row>
    <row r="2777" spans="17:19" x14ac:dyDescent="0.2">
      <c r="Q2777" s="7">
        <v>6459</v>
      </c>
      <c r="R2777" s="7">
        <v>16112</v>
      </c>
      <c r="S2777" s="7" t="s">
        <v>1059</v>
      </c>
    </row>
    <row r="2778" spans="17:19" x14ac:dyDescent="0.2">
      <c r="Q2778" s="7">
        <v>6758</v>
      </c>
      <c r="R2778" s="7">
        <v>13316</v>
      </c>
      <c r="S2778" s="7" t="s">
        <v>1060</v>
      </c>
    </row>
    <row r="2779" spans="17:19" x14ac:dyDescent="0.2">
      <c r="Q2779" s="7">
        <v>5727</v>
      </c>
      <c r="R2779" s="7">
        <v>14613</v>
      </c>
      <c r="S2779" s="7" t="s">
        <v>4085</v>
      </c>
    </row>
    <row r="2780" spans="17:19" x14ac:dyDescent="0.2">
      <c r="R2780" s="7">
        <v>12865</v>
      </c>
      <c r="S2780" s="7" t="s">
        <v>1061</v>
      </c>
    </row>
    <row r="2781" spans="17:19" x14ac:dyDescent="0.2">
      <c r="Q2781" s="7">
        <v>5434</v>
      </c>
      <c r="R2781" s="7">
        <v>14615</v>
      </c>
      <c r="S2781" s="7" t="s">
        <v>3274</v>
      </c>
    </row>
    <row r="2782" spans="17:19" x14ac:dyDescent="0.2">
      <c r="Q2782" s="7">
        <v>6155</v>
      </c>
      <c r="R2782" s="7">
        <v>12863</v>
      </c>
      <c r="S2782" s="7" t="s">
        <v>3275</v>
      </c>
    </row>
    <row r="2783" spans="17:19" x14ac:dyDescent="0.2">
      <c r="Q2783" s="7">
        <v>443</v>
      </c>
      <c r="R2783" s="7">
        <v>15094</v>
      </c>
      <c r="S2783" s="7" t="s">
        <v>3276</v>
      </c>
    </row>
    <row r="2784" spans="17:19" x14ac:dyDescent="0.2">
      <c r="R2784" s="7">
        <v>12861</v>
      </c>
      <c r="S2784" s="7" t="s">
        <v>687</v>
      </c>
    </row>
    <row r="2785" spans="17:19" x14ac:dyDescent="0.2">
      <c r="Q2785" s="7">
        <v>5435</v>
      </c>
      <c r="R2785" s="7">
        <v>14601</v>
      </c>
      <c r="S2785" s="7" t="s">
        <v>3278</v>
      </c>
    </row>
    <row r="2786" spans="17:19" x14ac:dyDescent="0.2">
      <c r="R2786" s="7">
        <v>13034</v>
      </c>
      <c r="S2786" s="7" t="s">
        <v>3401</v>
      </c>
    </row>
    <row r="2787" spans="17:19" x14ac:dyDescent="0.2">
      <c r="R2787" s="7">
        <v>12975</v>
      </c>
      <c r="S2787" s="7" t="s">
        <v>4087</v>
      </c>
    </row>
    <row r="2788" spans="17:19" x14ac:dyDescent="0.2">
      <c r="Q2788" s="7">
        <v>6246</v>
      </c>
      <c r="R2788" s="7">
        <v>12857</v>
      </c>
      <c r="S2788" s="7" t="s">
        <v>3277</v>
      </c>
    </row>
    <row r="2789" spans="17:19" x14ac:dyDescent="0.2">
      <c r="Q2789" s="7">
        <v>2335</v>
      </c>
      <c r="R2789" s="7">
        <v>14484</v>
      </c>
      <c r="S2789" s="7" t="s">
        <v>3279</v>
      </c>
    </row>
    <row r="2790" spans="17:19" x14ac:dyDescent="0.2">
      <c r="Q2790" s="7">
        <v>6087</v>
      </c>
      <c r="R2790" s="7">
        <v>13032</v>
      </c>
      <c r="S2790" s="7" t="s">
        <v>4113</v>
      </c>
    </row>
    <row r="2791" spans="17:19" x14ac:dyDescent="0.2">
      <c r="Q2791" s="7">
        <v>6217</v>
      </c>
      <c r="R2791" s="7">
        <v>15620</v>
      </c>
      <c r="S2791" s="7" t="s">
        <v>4114</v>
      </c>
    </row>
    <row r="2792" spans="17:19" x14ac:dyDescent="0.2">
      <c r="Q2792" s="7">
        <v>5436</v>
      </c>
      <c r="R2792" s="7">
        <v>14586</v>
      </c>
      <c r="S2792" s="7" t="s">
        <v>2553</v>
      </c>
    </row>
    <row r="2793" spans="17:19" x14ac:dyDescent="0.2">
      <c r="Q2793" s="7">
        <v>5646</v>
      </c>
      <c r="R2793" s="7">
        <v>14587</v>
      </c>
      <c r="S2793" s="7" t="s">
        <v>4090</v>
      </c>
    </row>
    <row r="2794" spans="17:19" x14ac:dyDescent="0.2">
      <c r="Q2794" s="7">
        <v>5610</v>
      </c>
      <c r="R2794" s="7">
        <v>14588</v>
      </c>
      <c r="S2794" s="7" t="s">
        <v>2554</v>
      </c>
    </row>
    <row r="2795" spans="17:19" x14ac:dyDescent="0.2">
      <c r="R2795" s="7">
        <v>13027</v>
      </c>
      <c r="S2795" s="7" t="s">
        <v>3938</v>
      </c>
    </row>
    <row r="2796" spans="17:19" x14ac:dyDescent="0.2">
      <c r="R2796" s="7">
        <v>13026</v>
      </c>
      <c r="S2796" s="7" t="s">
        <v>3402</v>
      </c>
    </row>
    <row r="2797" spans="17:19" x14ac:dyDescent="0.2">
      <c r="Q2797" s="7">
        <v>5648</v>
      </c>
      <c r="R2797" s="7">
        <v>14590</v>
      </c>
      <c r="S2797" s="7" t="s">
        <v>4093</v>
      </c>
    </row>
    <row r="2798" spans="17:19" x14ac:dyDescent="0.2">
      <c r="R2798" s="7">
        <v>11020</v>
      </c>
      <c r="S2798" s="7" t="s">
        <v>3403</v>
      </c>
    </row>
    <row r="2799" spans="17:19" x14ac:dyDescent="0.2">
      <c r="Q2799" s="7">
        <v>5568</v>
      </c>
      <c r="R2799" s="7">
        <v>14591</v>
      </c>
      <c r="S2799" s="7" t="s">
        <v>1062</v>
      </c>
    </row>
    <row r="2800" spans="17:19" x14ac:dyDescent="0.2">
      <c r="R2800" s="7">
        <v>13023</v>
      </c>
      <c r="S2800" s="7" t="s">
        <v>2606</v>
      </c>
    </row>
    <row r="2801" spans="17:19" x14ac:dyDescent="0.2">
      <c r="R2801" s="7">
        <v>13007</v>
      </c>
      <c r="S2801" s="7" t="s">
        <v>2607</v>
      </c>
    </row>
    <row r="2802" spans="17:19" x14ac:dyDescent="0.2">
      <c r="Q2802" s="7">
        <v>4851</v>
      </c>
      <c r="R2802" s="7">
        <v>15422</v>
      </c>
      <c r="S2802" s="7" t="s">
        <v>2555</v>
      </c>
    </row>
    <row r="2803" spans="17:19" x14ac:dyDescent="0.2">
      <c r="R2803" s="7">
        <v>11333</v>
      </c>
      <c r="S2803" s="7" t="s">
        <v>2609</v>
      </c>
    </row>
    <row r="2804" spans="17:19" x14ac:dyDescent="0.2">
      <c r="Q2804" s="7">
        <v>6113</v>
      </c>
      <c r="R2804" s="7">
        <v>13035</v>
      </c>
      <c r="S2804" s="7" t="s">
        <v>4123</v>
      </c>
    </row>
    <row r="2805" spans="17:19" x14ac:dyDescent="0.2">
      <c r="R2805" s="7">
        <v>13019</v>
      </c>
      <c r="S2805" s="7" t="s">
        <v>4124</v>
      </c>
    </row>
    <row r="2806" spans="17:19" x14ac:dyDescent="0.2">
      <c r="Q2806" s="7">
        <v>4441</v>
      </c>
      <c r="R2806" s="7">
        <v>15413</v>
      </c>
      <c r="S2806" s="7" t="s">
        <v>4125</v>
      </c>
    </row>
    <row r="2807" spans="17:19" x14ac:dyDescent="0.2">
      <c r="R2807" s="7">
        <v>13017</v>
      </c>
      <c r="S2807" s="7" t="s">
        <v>2610</v>
      </c>
    </row>
    <row r="2808" spans="17:19" x14ac:dyDescent="0.2">
      <c r="R2808" s="7">
        <v>10058</v>
      </c>
      <c r="S2808" s="7" t="s">
        <v>4126</v>
      </c>
    </row>
    <row r="2809" spans="17:19" x14ac:dyDescent="0.2">
      <c r="R2809" s="7">
        <v>16491</v>
      </c>
      <c r="S2809" s="7" t="s">
        <v>4922</v>
      </c>
    </row>
    <row r="2810" spans="17:19" x14ac:dyDescent="0.2">
      <c r="Q2810" s="7">
        <v>6218</v>
      </c>
      <c r="R2810" s="7">
        <v>13016</v>
      </c>
      <c r="S2810" s="7" t="s">
        <v>4127</v>
      </c>
    </row>
    <row r="2811" spans="17:19" x14ac:dyDescent="0.2">
      <c r="R2811" s="7">
        <v>13015</v>
      </c>
      <c r="S2811" s="7" t="s">
        <v>4128</v>
      </c>
    </row>
    <row r="2812" spans="17:19" x14ac:dyDescent="0.2">
      <c r="R2812" s="7">
        <v>16490</v>
      </c>
      <c r="S2812" s="7" t="s">
        <v>4923</v>
      </c>
    </row>
    <row r="2813" spans="17:19" x14ac:dyDescent="0.2">
      <c r="Q2813" s="7">
        <v>3786</v>
      </c>
      <c r="R2813" s="7">
        <v>16006</v>
      </c>
      <c r="S2813" s="7" t="s">
        <v>4129</v>
      </c>
    </row>
    <row r="2814" spans="17:19" x14ac:dyDescent="0.2">
      <c r="Q2814" s="7">
        <v>3752</v>
      </c>
      <c r="R2814" s="7">
        <v>16000</v>
      </c>
      <c r="S2814" s="7" t="s">
        <v>4130</v>
      </c>
    </row>
    <row r="2815" spans="17:19" x14ac:dyDescent="0.2">
      <c r="R2815" s="7">
        <v>13014</v>
      </c>
      <c r="S2815" s="7" t="s">
        <v>4131</v>
      </c>
    </row>
    <row r="2816" spans="17:19" x14ac:dyDescent="0.2">
      <c r="Q2816" s="7">
        <v>3835</v>
      </c>
      <c r="R2816" s="7">
        <v>16021</v>
      </c>
      <c r="S2816" s="7" t="s">
        <v>2566</v>
      </c>
    </row>
    <row r="2817" spans="17:19" x14ac:dyDescent="0.2">
      <c r="R2817" s="7">
        <v>13013</v>
      </c>
      <c r="S2817" s="7" t="s">
        <v>3741</v>
      </c>
    </row>
    <row r="2818" spans="17:19" x14ac:dyDescent="0.2">
      <c r="Q2818" s="7">
        <v>5017</v>
      </c>
      <c r="R2818" s="7">
        <v>13012</v>
      </c>
      <c r="S2818" s="7" t="s">
        <v>3742</v>
      </c>
    </row>
    <row r="2819" spans="17:19" x14ac:dyDescent="0.2">
      <c r="R2819" s="7">
        <v>13011</v>
      </c>
      <c r="S2819" s="7" t="s">
        <v>3743</v>
      </c>
    </row>
    <row r="2820" spans="17:19" x14ac:dyDescent="0.2">
      <c r="R2820" s="7">
        <v>11282</v>
      </c>
      <c r="S2820" s="7" t="s">
        <v>2611</v>
      </c>
    </row>
    <row r="2821" spans="17:19" x14ac:dyDescent="0.2">
      <c r="R2821" s="7">
        <v>11321</v>
      </c>
      <c r="S2821" s="7" t="s">
        <v>3939</v>
      </c>
    </row>
    <row r="2822" spans="17:19" x14ac:dyDescent="0.2">
      <c r="Q2822" s="7">
        <v>3810</v>
      </c>
      <c r="R2822" s="7">
        <v>16015</v>
      </c>
      <c r="S2822" s="7" t="s">
        <v>3740</v>
      </c>
    </row>
    <row r="2823" spans="17:19" x14ac:dyDescent="0.2">
      <c r="Q2823" s="7">
        <v>3296</v>
      </c>
      <c r="R2823" s="7">
        <v>14416</v>
      </c>
      <c r="S2823" s="7" t="s">
        <v>3744</v>
      </c>
    </row>
    <row r="2824" spans="17:19" x14ac:dyDescent="0.2">
      <c r="Q2824" s="7">
        <v>4076</v>
      </c>
      <c r="R2824" s="7">
        <v>13010</v>
      </c>
      <c r="S2824" s="7" t="s">
        <v>3745</v>
      </c>
    </row>
    <row r="2825" spans="17:19" x14ac:dyDescent="0.2">
      <c r="R2825" s="7">
        <v>10239</v>
      </c>
      <c r="S2825" s="7" t="s">
        <v>3746</v>
      </c>
    </row>
    <row r="2826" spans="17:19" x14ac:dyDescent="0.2">
      <c r="Q2826" s="7">
        <v>1407</v>
      </c>
      <c r="R2826" s="7">
        <v>13009</v>
      </c>
      <c r="S2826" s="7" t="s">
        <v>3747</v>
      </c>
    </row>
    <row r="2827" spans="17:19" x14ac:dyDescent="0.2">
      <c r="R2827" s="7">
        <v>13008</v>
      </c>
      <c r="S2827" s="7" t="s">
        <v>3748</v>
      </c>
    </row>
    <row r="2828" spans="17:19" x14ac:dyDescent="0.2">
      <c r="R2828" s="7">
        <v>13049</v>
      </c>
      <c r="S2828" s="7" t="s">
        <v>3749</v>
      </c>
    </row>
    <row r="2829" spans="17:19" x14ac:dyDescent="0.2">
      <c r="Q2829" s="7">
        <v>6638</v>
      </c>
      <c r="R2829" s="7">
        <v>13051</v>
      </c>
      <c r="S2829" s="7" t="s">
        <v>3750</v>
      </c>
    </row>
    <row r="2830" spans="17:19" x14ac:dyDescent="0.2">
      <c r="Q2830" s="7">
        <v>1371</v>
      </c>
      <c r="R2830" s="7">
        <v>13022</v>
      </c>
      <c r="S2830" s="7" t="s">
        <v>4145</v>
      </c>
    </row>
    <row r="2831" spans="17:19" x14ac:dyDescent="0.2">
      <c r="Q2831" s="7">
        <v>5437</v>
      </c>
      <c r="R2831" s="7">
        <v>14583</v>
      </c>
      <c r="S2831" s="7" t="s">
        <v>4146</v>
      </c>
    </row>
    <row r="2832" spans="17:19" x14ac:dyDescent="0.2">
      <c r="Q2832" s="7">
        <v>449</v>
      </c>
      <c r="R2832" s="7">
        <v>15632</v>
      </c>
      <c r="S2832" s="7" t="s">
        <v>4582</v>
      </c>
    </row>
    <row r="2833" spans="17:19" x14ac:dyDescent="0.2">
      <c r="R2833" s="7">
        <v>16277</v>
      </c>
      <c r="S2833" s="7" t="s">
        <v>4924</v>
      </c>
    </row>
    <row r="2834" spans="17:19" x14ac:dyDescent="0.2">
      <c r="Q2834" s="7">
        <v>6722</v>
      </c>
      <c r="R2834" s="7">
        <v>13293</v>
      </c>
      <c r="S2834" s="7" t="s">
        <v>4147</v>
      </c>
    </row>
    <row r="2835" spans="17:19" x14ac:dyDescent="0.2">
      <c r="R2835" s="7">
        <v>16235</v>
      </c>
      <c r="S2835" s="7" t="s">
        <v>4925</v>
      </c>
    </row>
    <row r="2836" spans="17:19" x14ac:dyDescent="0.2">
      <c r="Q2836" s="7">
        <v>707</v>
      </c>
      <c r="R2836" s="7">
        <v>15224</v>
      </c>
      <c r="S2836" s="7" t="s">
        <v>4148</v>
      </c>
    </row>
    <row r="2837" spans="17:19" x14ac:dyDescent="0.2">
      <c r="R2837" s="7">
        <v>13062</v>
      </c>
      <c r="S2837" s="7" t="s">
        <v>3989</v>
      </c>
    </row>
    <row r="2838" spans="17:19" x14ac:dyDescent="0.2">
      <c r="Q2838" s="7">
        <v>5611</v>
      </c>
      <c r="R2838" s="7">
        <v>14584</v>
      </c>
      <c r="S2838" s="7" t="s">
        <v>1786</v>
      </c>
    </row>
    <row r="2839" spans="17:19" x14ac:dyDescent="0.2">
      <c r="Q2839" s="7">
        <v>6265</v>
      </c>
      <c r="R2839" s="7">
        <v>13061</v>
      </c>
      <c r="S2839" s="7" t="s">
        <v>3990</v>
      </c>
    </row>
    <row r="2840" spans="17:19" x14ac:dyDescent="0.2">
      <c r="R2840" s="7">
        <v>10057</v>
      </c>
      <c r="S2840" s="7" t="s">
        <v>3991</v>
      </c>
    </row>
    <row r="2841" spans="17:19" x14ac:dyDescent="0.2">
      <c r="Q2841" s="7">
        <v>5221</v>
      </c>
      <c r="R2841" s="7">
        <v>13059</v>
      </c>
      <c r="S2841" s="7" t="s">
        <v>3992</v>
      </c>
    </row>
    <row r="2842" spans="17:19" x14ac:dyDescent="0.2">
      <c r="Q2842" s="7">
        <v>591</v>
      </c>
      <c r="R2842" s="7">
        <v>15163</v>
      </c>
      <c r="S2842" s="7" t="s">
        <v>3993</v>
      </c>
    </row>
    <row r="2843" spans="17:19" x14ac:dyDescent="0.2">
      <c r="Q2843" s="7">
        <v>6141</v>
      </c>
      <c r="R2843" s="7">
        <v>13058</v>
      </c>
      <c r="S2843" s="7" t="s">
        <v>3994</v>
      </c>
    </row>
    <row r="2844" spans="17:19" x14ac:dyDescent="0.2">
      <c r="R2844" s="7">
        <v>10796</v>
      </c>
      <c r="S2844" s="7" t="s">
        <v>2612</v>
      </c>
    </row>
    <row r="2845" spans="17:19" x14ac:dyDescent="0.2">
      <c r="R2845" s="7">
        <v>16489</v>
      </c>
      <c r="S2845" s="7" t="s">
        <v>4926</v>
      </c>
    </row>
    <row r="2846" spans="17:19" x14ac:dyDescent="0.2">
      <c r="R2846" s="7">
        <v>16574</v>
      </c>
      <c r="S2846" s="7" t="s">
        <v>4927</v>
      </c>
    </row>
    <row r="2847" spans="17:19" x14ac:dyDescent="0.2">
      <c r="R2847" s="7">
        <v>16281</v>
      </c>
      <c r="S2847" s="7" t="s">
        <v>4928</v>
      </c>
    </row>
    <row r="2848" spans="17:19" x14ac:dyDescent="0.2">
      <c r="Q2848" s="7">
        <v>2939</v>
      </c>
      <c r="R2848" s="7">
        <v>14949</v>
      </c>
      <c r="S2848" s="7" t="s">
        <v>3995</v>
      </c>
    </row>
    <row r="2849" spans="17:19" x14ac:dyDescent="0.2">
      <c r="Q2849" s="7">
        <v>4207</v>
      </c>
      <c r="R2849" s="7">
        <v>13056</v>
      </c>
      <c r="S2849" s="7" t="s">
        <v>3996</v>
      </c>
    </row>
    <row r="2850" spans="17:19" x14ac:dyDescent="0.2">
      <c r="R2850" s="7">
        <v>10524</v>
      </c>
      <c r="S2850" s="7" t="s">
        <v>3997</v>
      </c>
    </row>
    <row r="2851" spans="17:19" x14ac:dyDescent="0.2">
      <c r="Q2851" s="7">
        <v>906</v>
      </c>
      <c r="R2851" s="7">
        <v>15316</v>
      </c>
      <c r="S2851" s="7" t="s">
        <v>3999</v>
      </c>
    </row>
    <row r="2852" spans="17:19" x14ac:dyDescent="0.2">
      <c r="Q2852" s="7">
        <v>3638</v>
      </c>
      <c r="R2852" s="7">
        <v>15977</v>
      </c>
      <c r="S2852" s="7" t="s">
        <v>3766</v>
      </c>
    </row>
    <row r="2853" spans="17:19" x14ac:dyDescent="0.2">
      <c r="Q2853" s="7">
        <v>1213</v>
      </c>
      <c r="R2853" s="7">
        <v>13055</v>
      </c>
      <c r="S2853" s="7" t="s">
        <v>3767</v>
      </c>
    </row>
    <row r="2854" spans="17:19" x14ac:dyDescent="0.2">
      <c r="Q2854" s="7">
        <v>786</v>
      </c>
      <c r="R2854" s="7">
        <v>15274</v>
      </c>
      <c r="S2854" s="7" t="s">
        <v>3768</v>
      </c>
    </row>
    <row r="2855" spans="17:19" x14ac:dyDescent="0.2">
      <c r="R2855" s="7">
        <v>10190</v>
      </c>
      <c r="S2855" s="7" t="s">
        <v>2613</v>
      </c>
    </row>
    <row r="2856" spans="17:19" x14ac:dyDescent="0.2">
      <c r="Q2856" s="7">
        <v>708</v>
      </c>
      <c r="R2856" s="7">
        <v>15225</v>
      </c>
      <c r="S2856" s="7" t="s">
        <v>3769</v>
      </c>
    </row>
    <row r="2857" spans="17:19" x14ac:dyDescent="0.2">
      <c r="Q2857" s="7">
        <v>1099</v>
      </c>
      <c r="R2857" s="7">
        <v>15664</v>
      </c>
      <c r="S2857" s="7" t="s">
        <v>3770</v>
      </c>
    </row>
    <row r="2858" spans="17:19" x14ac:dyDescent="0.2">
      <c r="R2858" s="7">
        <v>13052</v>
      </c>
      <c r="S2858" s="7" t="s">
        <v>3771</v>
      </c>
    </row>
    <row r="2859" spans="17:19" x14ac:dyDescent="0.2">
      <c r="R2859" s="7">
        <v>13036</v>
      </c>
      <c r="S2859" s="7" t="s">
        <v>2614</v>
      </c>
    </row>
    <row r="2860" spans="17:19" x14ac:dyDescent="0.2">
      <c r="R2860" s="7">
        <v>10494</v>
      </c>
      <c r="S2860" s="7" t="s">
        <v>3772</v>
      </c>
    </row>
    <row r="2861" spans="17:19" x14ac:dyDescent="0.2">
      <c r="Q2861" s="7">
        <v>747</v>
      </c>
      <c r="R2861" s="7">
        <v>15253</v>
      </c>
      <c r="S2861" s="7" t="s">
        <v>3773</v>
      </c>
    </row>
    <row r="2862" spans="17:19" x14ac:dyDescent="0.2">
      <c r="Q2862" s="7">
        <v>3962</v>
      </c>
      <c r="R2862" s="7">
        <v>16036</v>
      </c>
      <c r="S2862" s="7" t="s">
        <v>3774</v>
      </c>
    </row>
    <row r="2863" spans="17:19" x14ac:dyDescent="0.2">
      <c r="Q2863" s="7">
        <v>4125</v>
      </c>
      <c r="R2863" s="7">
        <v>15645</v>
      </c>
      <c r="S2863" s="7" t="s">
        <v>4583</v>
      </c>
    </row>
    <row r="2864" spans="17:19" x14ac:dyDescent="0.2">
      <c r="R2864" s="7">
        <v>13050</v>
      </c>
      <c r="S2864" s="7" t="s">
        <v>2615</v>
      </c>
    </row>
    <row r="2865" spans="17:19" x14ac:dyDescent="0.2">
      <c r="R2865" s="7">
        <v>13065</v>
      </c>
      <c r="S2865" s="7" t="s">
        <v>2616</v>
      </c>
    </row>
    <row r="2866" spans="17:19" x14ac:dyDescent="0.2">
      <c r="R2866" s="7">
        <v>14376</v>
      </c>
      <c r="S2866" s="7" t="s">
        <v>3775</v>
      </c>
    </row>
    <row r="2867" spans="17:19" x14ac:dyDescent="0.2">
      <c r="R2867" s="7">
        <v>14377</v>
      </c>
      <c r="S2867" s="7" t="s">
        <v>3776</v>
      </c>
    </row>
    <row r="2868" spans="17:19" x14ac:dyDescent="0.2">
      <c r="R2868" s="7">
        <v>10842</v>
      </c>
      <c r="S2868" s="7" t="s">
        <v>3777</v>
      </c>
    </row>
    <row r="2869" spans="17:19" x14ac:dyDescent="0.2">
      <c r="R2869" s="7">
        <v>16534</v>
      </c>
      <c r="S2869" s="7" t="s">
        <v>4929</v>
      </c>
    </row>
    <row r="2870" spans="17:19" x14ac:dyDescent="0.2">
      <c r="R2870" s="7">
        <v>13048</v>
      </c>
      <c r="S2870" s="7" t="s">
        <v>2617</v>
      </c>
    </row>
    <row r="2871" spans="17:19" x14ac:dyDescent="0.2">
      <c r="Q2871" s="7">
        <v>4546</v>
      </c>
      <c r="R2871" s="7">
        <v>15467</v>
      </c>
      <c r="S2871" s="7" t="s">
        <v>3778</v>
      </c>
    </row>
    <row r="2872" spans="17:19" x14ac:dyDescent="0.2">
      <c r="Q2872" s="7">
        <v>226</v>
      </c>
      <c r="R2872" s="7">
        <v>14120</v>
      </c>
      <c r="S2872" s="7" t="s">
        <v>928</v>
      </c>
    </row>
    <row r="2873" spans="17:19" x14ac:dyDescent="0.2">
      <c r="Q2873" s="7">
        <v>3104</v>
      </c>
      <c r="R2873" s="7">
        <v>14100</v>
      </c>
      <c r="S2873" s="7" t="s">
        <v>929</v>
      </c>
    </row>
    <row r="2874" spans="17:19" x14ac:dyDescent="0.2">
      <c r="R2874" s="7">
        <v>13047</v>
      </c>
      <c r="S2874" s="7" t="s">
        <v>2618</v>
      </c>
    </row>
    <row r="2875" spans="17:19" x14ac:dyDescent="0.2">
      <c r="Q2875" s="7">
        <v>98</v>
      </c>
      <c r="R2875" s="7">
        <v>13046</v>
      </c>
      <c r="S2875" s="7" t="s">
        <v>930</v>
      </c>
    </row>
    <row r="2876" spans="17:19" x14ac:dyDescent="0.2">
      <c r="R2876" s="7">
        <v>16488</v>
      </c>
      <c r="S2876" s="7" t="s">
        <v>4930</v>
      </c>
    </row>
    <row r="2877" spans="17:19" x14ac:dyDescent="0.2">
      <c r="Q2877" s="7">
        <v>2952</v>
      </c>
      <c r="R2877" s="7">
        <v>13045</v>
      </c>
      <c r="S2877" s="7" t="s">
        <v>931</v>
      </c>
    </row>
    <row r="2878" spans="17:19" x14ac:dyDescent="0.2">
      <c r="R2878" s="7">
        <v>11306</v>
      </c>
      <c r="S2878" s="7" t="s">
        <v>2619</v>
      </c>
    </row>
    <row r="2879" spans="17:19" x14ac:dyDescent="0.2">
      <c r="Q2879" s="7">
        <v>1100</v>
      </c>
      <c r="R2879" s="7">
        <v>15588</v>
      </c>
      <c r="S2879" s="7" t="s">
        <v>932</v>
      </c>
    </row>
    <row r="2880" spans="17:19" x14ac:dyDescent="0.2">
      <c r="Q2880" s="7">
        <v>247</v>
      </c>
      <c r="R2880" s="7">
        <v>13695</v>
      </c>
      <c r="S2880" s="7" t="s">
        <v>933</v>
      </c>
    </row>
    <row r="2881" spans="17:19" x14ac:dyDescent="0.2">
      <c r="Q2881" s="7">
        <v>4142</v>
      </c>
      <c r="R2881" s="7">
        <v>13043</v>
      </c>
      <c r="S2881" s="7" t="s">
        <v>934</v>
      </c>
    </row>
    <row r="2882" spans="17:19" x14ac:dyDescent="0.2">
      <c r="R2882" s="7">
        <v>11370</v>
      </c>
      <c r="S2882" s="7" t="s">
        <v>935</v>
      </c>
    </row>
    <row r="2883" spans="17:19" x14ac:dyDescent="0.2">
      <c r="Q2883" s="7">
        <v>3582</v>
      </c>
      <c r="R2883" s="7">
        <v>15972</v>
      </c>
      <c r="S2883" s="7" t="s">
        <v>936</v>
      </c>
    </row>
    <row r="2884" spans="17:19" x14ac:dyDescent="0.2">
      <c r="Q2884" s="7">
        <v>3338</v>
      </c>
      <c r="R2884" s="7">
        <v>14432</v>
      </c>
      <c r="S2884" s="7" t="s">
        <v>937</v>
      </c>
    </row>
    <row r="2885" spans="17:19" x14ac:dyDescent="0.2">
      <c r="Q2885" s="7">
        <v>4143</v>
      </c>
      <c r="R2885" s="7">
        <v>13042</v>
      </c>
      <c r="S2885" s="7" t="s">
        <v>938</v>
      </c>
    </row>
    <row r="2886" spans="17:19" x14ac:dyDescent="0.2">
      <c r="Q2886" s="7">
        <v>2305</v>
      </c>
      <c r="R2886" s="7">
        <v>13041</v>
      </c>
      <c r="S2886" s="7" t="s">
        <v>939</v>
      </c>
    </row>
    <row r="2887" spans="17:19" x14ac:dyDescent="0.2">
      <c r="Q2887" s="7">
        <v>3514</v>
      </c>
      <c r="R2887" s="7">
        <v>15964</v>
      </c>
      <c r="S2887" s="7" t="s">
        <v>940</v>
      </c>
    </row>
    <row r="2888" spans="17:19" x14ac:dyDescent="0.2">
      <c r="R2888" s="7">
        <v>10042</v>
      </c>
      <c r="S2888" s="7" t="s">
        <v>941</v>
      </c>
    </row>
    <row r="2889" spans="17:19" x14ac:dyDescent="0.2">
      <c r="Q2889" s="7">
        <v>4318</v>
      </c>
      <c r="R2889" s="7">
        <v>13040</v>
      </c>
      <c r="S2889" s="7" t="s">
        <v>942</v>
      </c>
    </row>
    <row r="2890" spans="17:19" x14ac:dyDescent="0.2">
      <c r="Q2890" s="7">
        <v>2461</v>
      </c>
      <c r="R2890" s="7">
        <v>13039</v>
      </c>
      <c r="S2890" s="7" t="s">
        <v>3283</v>
      </c>
    </row>
    <row r="2891" spans="17:19" x14ac:dyDescent="0.2">
      <c r="R2891" s="7">
        <v>13038</v>
      </c>
      <c r="S2891" s="7" t="s">
        <v>2620</v>
      </c>
    </row>
    <row r="2892" spans="17:19" x14ac:dyDescent="0.2">
      <c r="Q2892" s="7">
        <v>1041</v>
      </c>
      <c r="R2892" s="7">
        <v>15586</v>
      </c>
      <c r="S2892" s="7" t="s">
        <v>4037</v>
      </c>
    </row>
    <row r="2893" spans="17:19" x14ac:dyDescent="0.2">
      <c r="R2893" s="7">
        <v>16303</v>
      </c>
      <c r="S2893" s="7" t="s">
        <v>4931</v>
      </c>
    </row>
    <row r="2894" spans="17:19" x14ac:dyDescent="0.2">
      <c r="R2894" s="7">
        <v>16418</v>
      </c>
      <c r="S2894" s="7" t="s">
        <v>4932</v>
      </c>
    </row>
    <row r="2895" spans="17:19" x14ac:dyDescent="0.2">
      <c r="R2895" s="7">
        <v>16168</v>
      </c>
      <c r="S2895" s="7" t="s">
        <v>4933</v>
      </c>
    </row>
    <row r="2896" spans="17:19" x14ac:dyDescent="0.2">
      <c r="R2896" s="7">
        <v>16203</v>
      </c>
      <c r="S2896" s="7" t="s">
        <v>4934</v>
      </c>
    </row>
    <row r="2897" spans="17:19" x14ac:dyDescent="0.2">
      <c r="R2897" s="7">
        <v>16487</v>
      </c>
      <c r="S2897" s="7" t="s">
        <v>4935</v>
      </c>
    </row>
    <row r="2898" spans="17:19" x14ac:dyDescent="0.2">
      <c r="Q2898" s="7">
        <v>4259</v>
      </c>
      <c r="R2898" s="7">
        <v>12967</v>
      </c>
      <c r="S2898" s="7" t="s">
        <v>4041</v>
      </c>
    </row>
    <row r="2899" spans="17:19" x14ac:dyDescent="0.2">
      <c r="Q2899" s="7">
        <v>4176</v>
      </c>
      <c r="R2899" s="7">
        <v>12964</v>
      </c>
      <c r="S2899" s="7" t="s">
        <v>999</v>
      </c>
    </row>
    <row r="2900" spans="17:19" x14ac:dyDescent="0.2">
      <c r="Q2900" s="7">
        <v>748</v>
      </c>
      <c r="R2900" s="7">
        <v>15254</v>
      </c>
      <c r="S2900" s="7" t="s">
        <v>1000</v>
      </c>
    </row>
    <row r="2901" spans="17:19" x14ac:dyDescent="0.2">
      <c r="R2901" s="7">
        <v>16220</v>
      </c>
      <c r="S2901" s="7" t="s">
        <v>4936</v>
      </c>
    </row>
    <row r="2902" spans="17:19" x14ac:dyDescent="0.2">
      <c r="R2902" s="7">
        <v>16367</v>
      </c>
      <c r="S2902" s="7" t="s">
        <v>4937</v>
      </c>
    </row>
    <row r="2903" spans="17:19" x14ac:dyDescent="0.2">
      <c r="R2903" s="7">
        <v>12948</v>
      </c>
      <c r="S2903" s="7" t="s">
        <v>1001</v>
      </c>
    </row>
    <row r="2904" spans="17:19" x14ac:dyDescent="0.2">
      <c r="Q2904" s="7">
        <v>592</v>
      </c>
      <c r="R2904" s="7">
        <v>15164</v>
      </c>
      <c r="S2904" s="7" t="s">
        <v>1002</v>
      </c>
    </row>
    <row r="2905" spans="17:19" x14ac:dyDescent="0.2">
      <c r="R2905" s="7">
        <v>12976</v>
      </c>
      <c r="S2905" s="7" t="s">
        <v>2623</v>
      </c>
    </row>
    <row r="2906" spans="17:19" x14ac:dyDescent="0.2">
      <c r="Q2906" s="7">
        <v>1066</v>
      </c>
      <c r="R2906" s="7">
        <v>15584</v>
      </c>
      <c r="S2906" s="7" t="s">
        <v>1004</v>
      </c>
    </row>
    <row r="2907" spans="17:19" x14ac:dyDescent="0.2">
      <c r="Q2907" s="7">
        <v>855</v>
      </c>
      <c r="R2907" s="7">
        <v>15476</v>
      </c>
      <c r="S2907" s="7" t="s">
        <v>3926</v>
      </c>
    </row>
    <row r="2908" spans="17:19" x14ac:dyDescent="0.2">
      <c r="Q2908" s="7">
        <v>341</v>
      </c>
      <c r="R2908" s="7">
        <v>15025</v>
      </c>
      <c r="S2908" s="7" t="s">
        <v>1005</v>
      </c>
    </row>
    <row r="2909" spans="17:19" x14ac:dyDescent="0.2">
      <c r="R2909" s="7">
        <v>16282</v>
      </c>
      <c r="S2909" s="7" t="s">
        <v>4938</v>
      </c>
    </row>
    <row r="2910" spans="17:19" x14ac:dyDescent="0.2">
      <c r="R2910" s="7">
        <v>12958</v>
      </c>
      <c r="S2910" s="7" t="s">
        <v>2624</v>
      </c>
    </row>
    <row r="2911" spans="17:19" x14ac:dyDescent="0.2">
      <c r="Q2911" s="7">
        <v>3004</v>
      </c>
      <c r="R2911" s="7">
        <v>12957</v>
      </c>
      <c r="S2911" s="7" t="s">
        <v>1006</v>
      </c>
    </row>
    <row r="2912" spans="17:19" x14ac:dyDescent="0.2">
      <c r="R2912" s="7">
        <v>10835</v>
      </c>
      <c r="S2912" s="7" t="s">
        <v>1007</v>
      </c>
    </row>
    <row r="2913" spans="17:19" x14ac:dyDescent="0.2">
      <c r="Q2913" s="7">
        <v>3112</v>
      </c>
      <c r="R2913" s="7">
        <v>16620</v>
      </c>
      <c r="S2913" s="7" t="s">
        <v>5016</v>
      </c>
    </row>
    <row r="2914" spans="17:19" x14ac:dyDescent="0.2">
      <c r="R2914" s="7">
        <v>11159</v>
      </c>
      <c r="S2914" s="7" t="s">
        <v>1008</v>
      </c>
    </row>
    <row r="2915" spans="17:19" x14ac:dyDescent="0.2">
      <c r="Q2915" s="7">
        <v>197</v>
      </c>
      <c r="R2915" s="7">
        <v>12956</v>
      </c>
      <c r="S2915" s="7" t="s">
        <v>1009</v>
      </c>
    </row>
    <row r="2916" spans="17:19" x14ac:dyDescent="0.2">
      <c r="Q2916" s="7">
        <v>1372</v>
      </c>
      <c r="R2916" s="7">
        <v>12955</v>
      </c>
      <c r="S2916" s="7" t="s">
        <v>1010</v>
      </c>
    </row>
    <row r="2917" spans="17:19" x14ac:dyDescent="0.2">
      <c r="R2917" s="7">
        <v>12962</v>
      </c>
      <c r="S2917" s="7" t="s">
        <v>1003</v>
      </c>
    </row>
    <row r="2918" spans="17:19" x14ac:dyDescent="0.2">
      <c r="Q2918" s="7">
        <v>3315</v>
      </c>
      <c r="R2918" s="7">
        <v>14423</v>
      </c>
      <c r="S2918" s="7" t="s">
        <v>4000</v>
      </c>
    </row>
    <row r="2919" spans="17:19" x14ac:dyDescent="0.2">
      <c r="Q2919" s="7">
        <v>99</v>
      </c>
      <c r="R2919" s="7">
        <v>13037</v>
      </c>
      <c r="S2919" s="7" t="s">
        <v>1418</v>
      </c>
    </row>
    <row r="2920" spans="17:19" x14ac:dyDescent="0.2">
      <c r="Q2920" s="7">
        <v>4144</v>
      </c>
      <c r="R2920" s="7">
        <v>13005</v>
      </c>
      <c r="S2920" s="7" t="s">
        <v>1419</v>
      </c>
    </row>
    <row r="2921" spans="17:19" x14ac:dyDescent="0.2">
      <c r="R2921" s="7">
        <v>12961</v>
      </c>
      <c r="S2921" s="7" t="s">
        <v>2621</v>
      </c>
    </row>
    <row r="2922" spans="17:19" x14ac:dyDescent="0.2">
      <c r="R2922" s="7">
        <v>13020</v>
      </c>
      <c r="S2922" s="7" t="s">
        <v>1420</v>
      </c>
    </row>
    <row r="2923" spans="17:19" x14ac:dyDescent="0.2">
      <c r="R2923" s="7">
        <v>12974</v>
      </c>
      <c r="S2923" s="7" t="s">
        <v>2622</v>
      </c>
    </row>
    <row r="2924" spans="17:19" x14ac:dyDescent="0.2">
      <c r="Q2924" s="7">
        <v>2774</v>
      </c>
      <c r="R2924" s="7">
        <v>13837</v>
      </c>
      <c r="S2924" s="7" t="s">
        <v>1421</v>
      </c>
    </row>
    <row r="2925" spans="17:19" x14ac:dyDescent="0.2">
      <c r="Q2925" s="7">
        <v>3003</v>
      </c>
      <c r="R2925" s="7">
        <v>12972</v>
      </c>
      <c r="S2925" s="7" t="s">
        <v>1422</v>
      </c>
    </row>
    <row r="2926" spans="17:19" x14ac:dyDescent="0.2">
      <c r="Q2926" s="7">
        <v>2583</v>
      </c>
      <c r="R2926" s="7">
        <v>12971</v>
      </c>
      <c r="S2926" s="7" t="s">
        <v>1423</v>
      </c>
    </row>
    <row r="2927" spans="17:19" x14ac:dyDescent="0.2">
      <c r="Q2927" s="7">
        <v>4756</v>
      </c>
      <c r="R2927" s="7">
        <v>15415</v>
      </c>
      <c r="S2927" s="7" t="s">
        <v>4038</v>
      </c>
    </row>
    <row r="2928" spans="17:19" x14ac:dyDescent="0.2">
      <c r="R2928" s="7">
        <v>16270</v>
      </c>
      <c r="S2928" s="7" t="s">
        <v>4939</v>
      </c>
    </row>
    <row r="2929" spans="17:19" x14ac:dyDescent="0.2">
      <c r="Q2929" s="7">
        <v>1143</v>
      </c>
      <c r="R2929" s="7">
        <v>15521</v>
      </c>
      <c r="S2929" s="7" t="s">
        <v>4039</v>
      </c>
    </row>
    <row r="2930" spans="17:19" x14ac:dyDescent="0.2">
      <c r="Q2930" s="7">
        <v>1346</v>
      </c>
      <c r="R2930" s="7">
        <v>12968</v>
      </c>
      <c r="S2930" s="7" t="s">
        <v>4040</v>
      </c>
    </row>
    <row r="2931" spans="17:19" x14ac:dyDescent="0.2">
      <c r="Q2931" s="7">
        <v>311</v>
      </c>
      <c r="R2931" s="7">
        <v>15005</v>
      </c>
      <c r="S2931" s="7" t="s">
        <v>4042</v>
      </c>
    </row>
    <row r="2932" spans="17:19" x14ac:dyDescent="0.2">
      <c r="Q2932" s="7">
        <v>1008</v>
      </c>
      <c r="R2932" s="7">
        <v>15585</v>
      </c>
      <c r="S2932" s="7" t="s">
        <v>998</v>
      </c>
    </row>
    <row r="2933" spans="17:19" x14ac:dyDescent="0.2">
      <c r="Q2933" s="7">
        <v>3762</v>
      </c>
      <c r="R2933" s="7">
        <v>16065</v>
      </c>
      <c r="S2933" s="7" t="s">
        <v>1011</v>
      </c>
    </row>
    <row r="2934" spans="17:19" x14ac:dyDescent="0.2">
      <c r="R2934" s="7">
        <v>11196</v>
      </c>
      <c r="S2934" s="7" t="s">
        <v>2625</v>
      </c>
    </row>
    <row r="2935" spans="17:19" x14ac:dyDescent="0.2">
      <c r="R2935" s="7">
        <v>16460</v>
      </c>
      <c r="S2935" s="7" t="s">
        <v>4940</v>
      </c>
    </row>
    <row r="2936" spans="17:19" x14ac:dyDescent="0.2">
      <c r="Q2936" s="7">
        <v>988</v>
      </c>
      <c r="R2936" s="7">
        <v>15674</v>
      </c>
      <c r="S2936" s="7" t="s">
        <v>1012</v>
      </c>
    </row>
    <row r="2937" spans="17:19" x14ac:dyDescent="0.2">
      <c r="Q2937" s="7">
        <v>312</v>
      </c>
      <c r="R2937" s="7">
        <v>15006</v>
      </c>
      <c r="S2937" s="7" t="s">
        <v>1013</v>
      </c>
    </row>
    <row r="2938" spans="17:19" x14ac:dyDescent="0.2">
      <c r="Q2938" s="7">
        <v>1214</v>
      </c>
      <c r="R2938" s="7">
        <v>16592</v>
      </c>
      <c r="S2938" s="7" t="s">
        <v>1014</v>
      </c>
    </row>
    <row r="2939" spans="17:19" x14ac:dyDescent="0.2">
      <c r="Q2939" s="7">
        <v>119</v>
      </c>
      <c r="R2939" s="7">
        <v>12951</v>
      </c>
      <c r="S2939" s="7" t="s">
        <v>1015</v>
      </c>
    </row>
    <row r="2940" spans="17:19" x14ac:dyDescent="0.2">
      <c r="Q2940" s="7">
        <v>709</v>
      </c>
      <c r="R2940" s="7">
        <v>15226</v>
      </c>
      <c r="S2940" s="7" t="s">
        <v>1016</v>
      </c>
    </row>
    <row r="2941" spans="17:19" x14ac:dyDescent="0.2">
      <c r="Q2941" s="7">
        <v>1215</v>
      </c>
      <c r="R2941" s="7">
        <v>12950</v>
      </c>
      <c r="S2941" s="7" t="s">
        <v>1017</v>
      </c>
    </row>
    <row r="2942" spans="17:19" x14ac:dyDescent="0.2">
      <c r="R2942" s="7">
        <v>16413</v>
      </c>
      <c r="S2942" s="7" t="s">
        <v>4941</v>
      </c>
    </row>
    <row r="2943" spans="17:19" x14ac:dyDescent="0.2">
      <c r="Q2943" s="7">
        <v>4208</v>
      </c>
      <c r="R2943" s="7">
        <v>12949</v>
      </c>
      <c r="S2943" s="7" t="s">
        <v>1018</v>
      </c>
    </row>
    <row r="2944" spans="17:19" x14ac:dyDescent="0.2">
      <c r="Q2944" s="7">
        <v>2480</v>
      </c>
      <c r="R2944" s="7">
        <v>12990</v>
      </c>
      <c r="S2944" s="7" t="s">
        <v>1019</v>
      </c>
    </row>
    <row r="2945" spans="17:19" x14ac:dyDescent="0.2">
      <c r="R2945" s="7">
        <v>16486</v>
      </c>
      <c r="S2945" s="7" t="s">
        <v>4942</v>
      </c>
    </row>
    <row r="2946" spans="17:19" x14ac:dyDescent="0.2">
      <c r="R2946" s="7">
        <v>11237</v>
      </c>
      <c r="S2946" s="7" t="s">
        <v>2627</v>
      </c>
    </row>
    <row r="2947" spans="17:19" x14ac:dyDescent="0.2">
      <c r="Q2947" s="7">
        <v>3972</v>
      </c>
      <c r="R2947" s="7">
        <v>16037</v>
      </c>
      <c r="S2947" s="7" t="s">
        <v>1800</v>
      </c>
    </row>
    <row r="2948" spans="17:19" x14ac:dyDescent="0.2">
      <c r="Q2948" s="7">
        <v>883</v>
      </c>
      <c r="R2948" s="7">
        <v>15306</v>
      </c>
      <c r="S2948" s="7" t="s">
        <v>1801</v>
      </c>
    </row>
    <row r="2949" spans="17:19" x14ac:dyDescent="0.2">
      <c r="R2949" s="7">
        <v>12992</v>
      </c>
      <c r="S2949" s="7" t="s">
        <v>1802</v>
      </c>
    </row>
    <row r="2950" spans="17:19" x14ac:dyDescent="0.2">
      <c r="R2950" s="7">
        <v>12963</v>
      </c>
      <c r="S2950" s="7" t="s">
        <v>2628</v>
      </c>
    </row>
    <row r="2951" spans="17:19" x14ac:dyDescent="0.2">
      <c r="R2951" s="7">
        <v>11018</v>
      </c>
      <c r="S2951" s="7" t="s">
        <v>2629</v>
      </c>
    </row>
    <row r="2952" spans="17:19" x14ac:dyDescent="0.2">
      <c r="R2952" s="7">
        <v>13004</v>
      </c>
      <c r="S2952" s="7" t="s">
        <v>2630</v>
      </c>
    </row>
    <row r="2953" spans="17:19" x14ac:dyDescent="0.2">
      <c r="R2953" s="7">
        <v>10177</v>
      </c>
      <c r="S2953" s="7" t="s">
        <v>3285</v>
      </c>
    </row>
    <row r="2954" spans="17:19" x14ac:dyDescent="0.2">
      <c r="Q2954" s="7">
        <v>2833</v>
      </c>
      <c r="R2954" s="7">
        <v>13778</v>
      </c>
      <c r="S2954" s="7" t="s">
        <v>3286</v>
      </c>
    </row>
    <row r="2955" spans="17:19" x14ac:dyDescent="0.2">
      <c r="Q2955" s="7">
        <v>2556</v>
      </c>
      <c r="R2955" s="7">
        <v>13003</v>
      </c>
      <c r="S2955" s="7" t="s">
        <v>3287</v>
      </c>
    </row>
    <row r="2956" spans="17:19" x14ac:dyDescent="0.2">
      <c r="Q2956" s="7">
        <v>6035</v>
      </c>
      <c r="R2956" s="7">
        <v>13002</v>
      </c>
      <c r="S2956" s="7" t="s">
        <v>3288</v>
      </c>
    </row>
    <row r="2957" spans="17:19" x14ac:dyDescent="0.2">
      <c r="R2957" s="7">
        <v>13001</v>
      </c>
      <c r="S2957" s="7" t="s">
        <v>2904</v>
      </c>
    </row>
    <row r="2958" spans="17:19" x14ac:dyDescent="0.2">
      <c r="R2958" s="7">
        <v>13000</v>
      </c>
      <c r="S2958" s="7" t="s">
        <v>2905</v>
      </c>
    </row>
    <row r="2959" spans="17:19" x14ac:dyDescent="0.2">
      <c r="Q2959" s="7">
        <v>1102</v>
      </c>
      <c r="R2959" s="7">
        <v>15587</v>
      </c>
      <c r="S2959" s="7" t="s">
        <v>2906</v>
      </c>
    </row>
    <row r="2960" spans="17:19" x14ac:dyDescent="0.2">
      <c r="Q2960" s="7">
        <v>2336</v>
      </c>
      <c r="R2960" s="7">
        <v>13207</v>
      </c>
      <c r="S2960" s="7" t="s">
        <v>2907</v>
      </c>
    </row>
    <row r="2961" spans="17:19" x14ac:dyDescent="0.2">
      <c r="Q2961" s="7">
        <v>5499</v>
      </c>
      <c r="R2961" s="7">
        <v>14594</v>
      </c>
      <c r="S2961" s="7" t="s">
        <v>1789</v>
      </c>
    </row>
    <row r="2962" spans="17:19" x14ac:dyDescent="0.2">
      <c r="Q2962" s="7">
        <v>3274</v>
      </c>
      <c r="R2962" s="7">
        <v>14408</v>
      </c>
      <c r="S2962" s="7" t="s">
        <v>2909</v>
      </c>
    </row>
    <row r="2963" spans="17:19" x14ac:dyDescent="0.2">
      <c r="R2963" s="7">
        <v>10139</v>
      </c>
      <c r="S2963" s="7" t="s">
        <v>2910</v>
      </c>
    </row>
    <row r="2964" spans="17:19" x14ac:dyDescent="0.2">
      <c r="R2964" s="7">
        <v>12997</v>
      </c>
      <c r="S2964" s="7" t="s">
        <v>2908</v>
      </c>
    </row>
    <row r="2965" spans="17:19" x14ac:dyDescent="0.2">
      <c r="Q2965" s="7">
        <v>4209</v>
      </c>
      <c r="R2965" s="7">
        <v>12996</v>
      </c>
      <c r="S2965" s="7" t="s">
        <v>2911</v>
      </c>
    </row>
    <row r="2966" spans="17:19" x14ac:dyDescent="0.2">
      <c r="Q2966" s="7">
        <v>5762</v>
      </c>
      <c r="R2966" s="7">
        <v>14595</v>
      </c>
      <c r="S2966" s="7" t="s">
        <v>2912</v>
      </c>
    </row>
    <row r="2967" spans="17:19" x14ac:dyDescent="0.2">
      <c r="R2967" s="7">
        <v>16211</v>
      </c>
      <c r="S2967" s="7" t="s">
        <v>4943</v>
      </c>
    </row>
    <row r="2968" spans="17:19" x14ac:dyDescent="0.2">
      <c r="Q2968" s="7">
        <v>5050</v>
      </c>
      <c r="R2968" s="7">
        <v>15509</v>
      </c>
      <c r="S2968" s="7" t="s">
        <v>4402</v>
      </c>
    </row>
    <row r="2969" spans="17:19" x14ac:dyDescent="0.2">
      <c r="Q2969" s="7">
        <v>5799</v>
      </c>
      <c r="R2969" s="7">
        <v>15505</v>
      </c>
      <c r="S2969" s="7" t="s">
        <v>1791</v>
      </c>
    </row>
    <row r="2970" spans="17:19" x14ac:dyDescent="0.2">
      <c r="R2970" s="7">
        <v>12993</v>
      </c>
      <c r="S2970" s="7" t="s">
        <v>4171</v>
      </c>
    </row>
    <row r="2971" spans="17:19" x14ac:dyDescent="0.2">
      <c r="R2971" s="7">
        <v>16485</v>
      </c>
      <c r="S2971" s="7" t="s">
        <v>4944</v>
      </c>
    </row>
    <row r="2972" spans="17:19" x14ac:dyDescent="0.2">
      <c r="Q2972" s="7">
        <v>227</v>
      </c>
      <c r="R2972" s="7">
        <v>12977</v>
      </c>
      <c r="S2972" s="7" t="s">
        <v>4172</v>
      </c>
    </row>
    <row r="2973" spans="17:19" x14ac:dyDescent="0.2">
      <c r="Q2973" s="7">
        <v>3275</v>
      </c>
      <c r="R2973" s="7">
        <v>14409</v>
      </c>
      <c r="S2973" s="7" t="s">
        <v>4174</v>
      </c>
    </row>
    <row r="2974" spans="17:19" x14ac:dyDescent="0.2">
      <c r="R2974" s="7">
        <v>10041</v>
      </c>
      <c r="S2974" s="7" t="s">
        <v>4176</v>
      </c>
    </row>
    <row r="2975" spans="17:19" x14ac:dyDescent="0.2">
      <c r="R2975" s="7">
        <v>10200</v>
      </c>
      <c r="S2975" s="7" t="s">
        <v>4177</v>
      </c>
    </row>
    <row r="2976" spans="17:19" x14ac:dyDescent="0.2">
      <c r="Q2976" s="7">
        <v>2953</v>
      </c>
      <c r="R2976" s="7">
        <v>12989</v>
      </c>
      <c r="S2976" s="7" t="s">
        <v>4178</v>
      </c>
    </row>
    <row r="2977" spans="17:19" x14ac:dyDescent="0.2">
      <c r="R2977" s="7">
        <v>11300</v>
      </c>
      <c r="S2977" s="7" t="s">
        <v>2631</v>
      </c>
    </row>
    <row r="2978" spans="17:19" x14ac:dyDescent="0.2">
      <c r="Q2978" s="7">
        <v>6248</v>
      </c>
      <c r="R2978" s="7">
        <v>13227</v>
      </c>
      <c r="S2978" s="7" t="s">
        <v>1951</v>
      </c>
    </row>
    <row r="2979" spans="17:19" x14ac:dyDescent="0.2">
      <c r="R2979" s="7">
        <v>12988</v>
      </c>
      <c r="S2979" s="7" t="s">
        <v>1952</v>
      </c>
    </row>
    <row r="2980" spans="17:19" x14ac:dyDescent="0.2">
      <c r="Q2980" s="7">
        <v>4319</v>
      </c>
      <c r="R2980" s="7">
        <v>12987</v>
      </c>
      <c r="S2980" s="7" t="s">
        <v>1953</v>
      </c>
    </row>
    <row r="2981" spans="17:19" x14ac:dyDescent="0.2">
      <c r="Q2981" s="7">
        <v>907</v>
      </c>
      <c r="R2981" s="7">
        <v>15317</v>
      </c>
      <c r="S2981" s="7" t="s">
        <v>1954</v>
      </c>
    </row>
    <row r="2982" spans="17:19" x14ac:dyDescent="0.2">
      <c r="Q2982" s="7">
        <v>5728</v>
      </c>
      <c r="R2982" s="7">
        <v>14598</v>
      </c>
      <c r="S2982" s="7" t="s">
        <v>1793</v>
      </c>
    </row>
    <row r="2983" spans="17:19" x14ac:dyDescent="0.2">
      <c r="R2983" s="7">
        <v>16575</v>
      </c>
      <c r="S2983" s="7" t="s">
        <v>4945</v>
      </c>
    </row>
    <row r="2984" spans="17:19" x14ac:dyDescent="0.2">
      <c r="Q2984" s="7">
        <v>938</v>
      </c>
      <c r="R2984" s="7">
        <v>15335</v>
      </c>
      <c r="S2984" s="7" t="s">
        <v>1955</v>
      </c>
    </row>
    <row r="2985" spans="17:19" x14ac:dyDescent="0.2">
      <c r="Q2985" s="7">
        <v>1216</v>
      </c>
      <c r="R2985" s="7">
        <v>12985</v>
      </c>
      <c r="S2985" s="7" t="s">
        <v>1956</v>
      </c>
    </row>
    <row r="2986" spans="17:19" x14ac:dyDescent="0.2">
      <c r="Q2986" s="7">
        <v>3640</v>
      </c>
      <c r="R2986" s="7">
        <v>15978</v>
      </c>
      <c r="S2986" s="7" t="s">
        <v>1957</v>
      </c>
    </row>
    <row r="2987" spans="17:19" x14ac:dyDescent="0.2">
      <c r="R2987" s="7">
        <v>16484</v>
      </c>
      <c r="S2987" s="7" t="s">
        <v>4946</v>
      </c>
    </row>
    <row r="2988" spans="17:19" x14ac:dyDescent="0.2">
      <c r="Q2988" s="7">
        <v>3789</v>
      </c>
      <c r="R2988" s="7">
        <v>16009</v>
      </c>
      <c r="S2988" s="7" t="s">
        <v>1958</v>
      </c>
    </row>
    <row r="2989" spans="17:19" x14ac:dyDescent="0.2">
      <c r="Q2989" s="7">
        <v>3790</v>
      </c>
      <c r="R2989" s="7">
        <v>16010</v>
      </c>
      <c r="S2989" s="7" t="s">
        <v>1959</v>
      </c>
    </row>
    <row r="2990" spans="17:19" x14ac:dyDescent="0.2">
      <c r="Q2990" s="7">
        <v>6009</v>
      </c>
      <c r="R2990" s="7">
        <v>12984</v>
      </c>
      <c r="S2990" s="7" t="s">
        <v>2927</v>
      </c>
    </row>
    <row r="2991" spans="17:19" x14ac:dyDescent="0.2">
      <c r="Q2991" s="7">
        <v>4239</v>
      </c>
      <c r="R2991" s="7">
        <v>12983</v>
      </c>
      <c r="S2991" s="7" t="s">
        <v>2928</v>
      </c>
    </row>
    <row r="2992" spans="17:19" x14ac:dyDescent="0.2">
      <c r="Q2992" s="7">
        <v>6266</v>
      </c>
      <c r="R2992" s="7">
        <v>16076</v>
      </c>
      <c r="S2992" s="7" t="s">
        <v>2929</v>
      </c>
    </row>
    <row r="2993" spans="17:19" x14ac:dyDescent="0.2">
      <c r="Q2993" s="7">
        <v>4761</v>
      </c>
      <c r="R2993" s="7">
        <v>15453</v>
      </c>
      <c r="S2993" s="7" t="s">
        <v>2930</v>
      </c>
    </row>
    <row r="2994" spans="17:19" x14ac:dyDescent="0.2">
      <c r="Q2994" s="7">
        <v>499</v>
      </c>
      <c r="R2994" s="7">
        <v>15108</v>
      </c>
      <c r="S2994" s="7" t="s">
        <v>1962</v>
      </c>
    </row>
    <row r="2995" spans="17:19" x14ac:dyDescent="0.2">
      <c r="Q2995" s="7">
        <v>1217</v>
      </c>
      <c r="R2995" s="7">
        <v>12981</v>
      </c>
      <c r="S2995" s="7" t="s">
        <v>1963</v>
      </c>
    </row>
    <row r="2996" spans="17:19" x14ac:dyDescent="0.2">
      <c r="Q2996" s="7">
        <v>2861</v>
      </c>
      <c r="R2996" s="7">
        <v>13800</v>
      </c>
      <c r="S2996" s="7" t="s">
        <v>1964</v>
      </c>
    </row>
    <row r="2997" spans="17:19" x14ac:dyDescent="0.2">
      <c r="Q2997" s="7">
        <v>4177</v>
      </c>
      <c r="R2997" s="7">
        <v>12980</v>
      </c>
      <c r="S2997" s="7" t="s">
        <v>1965</v>
      </c>
    </row>
    <row r="2998" spans="17:19" x14ac:dyDescent="0.2">
      <c r="R2998" s="7">
        <v>12979</v>
      </c>
      <c r="S2998" s="7" t="s">
        <v>2632</v>
      </c>
    </row>
    <row r="2999" spans="17:19" x14ac:dyDescent="0.2">
      <c r="Q2999" s="7">
        <v>2099</v>
      </c>
      <c r="R2999" s="7">
        <v>14477</v>
      </c>
      <c r="S2999" s="7" t="s">
        <v>1966</v>
      </c>
    </row>
    <row r="3000" spans="17:19" x14ac:dyDescent="0.2">
      <c r="Q3000" s="7">
        <v>3823</v>
      </c>
      <c r="R3000" s="7">
        <v>16018</v>
      </c>
      <c r="S3000" s="7" t="s">
        <v>1967</v>
      </c>
    </row>
    <row r="3001" spans="17:19" x14ac:dyDescent="0.2">
      <c r="R3001" s="7">
        <v>12978</v>
      </c>
      <c r="S3001" s="7" t="s">
        <v>1968</v>
      </c>
    </row>
    <row r="3002" spans="17:19" x14ac:dyDescent="0.2">
      <c r="R3002" s="7">
        <v>10121</v>
      </c>
      <c r="S3002" s="7" t="s">
        <v>1969</v>
      </c>
    </row>
    <row r="3003" spans="17:19" x14ac:dyDescent="0.2">
      <c r="R3003" s="7">
        <v>16436</v>
      </c>
      <c r="S3003" s="7" t="s">
        <v>4947</v>
      </c>
    </row>
    <row r="3004" spans="17:19" x14ac:dyDescent="0.2">
      <c r="Q3004" s="7">
        <v>2601</v>
      </c>
      <c r="R3004" s="7">
        <v>10384</v>
      </c>
      <c r="S3004" s="7" t="s">
        <v>1970</v>
      </c>
    </row>
    <row r="3005" spans="17:19" x14ac:dyDescent="0.2">
      <c r="R3005" s="7">
        <v>10405</v>
      </c>
      <c r="S3005" s="7" t="s">
        <v>2633</v>
      </c>
    </row>
    <row r="3006" spans="17:19" x14ac:dyDescent="0.2">
      <c r="R3006" s="7">
        <v>10391</v>
      </c>
      <c r="S3006" s="7" t="s">
        <v>2634</v>
      </c>
    </row>
    <row r="3007" spans="17:19" x14ac:dyDescent="0.2">
      <c r="Q3007" s="7">
        <v>4446</v>
      </c>
      <c r="R3007" s="7">
        <v>15417</v>
      </c>
      <c r="S3007" s="7" t="s">
        <v>3167</v>
      </c>
    </row>
    <row r="3008" spans="17:19" x14ac:dyDescent="0.2">
      <c r="R3008" s="7">
        <v>10407</v>
      </c>
      <c r="S3008" s="7" t="s">
        <v>2635</v>
      </c>
    </row>
    <row r="3009" spans="17:19" x14ac:dyDescent="0.2">
      <c r="Q3009" s="7">
        <v>444</v>
      </c>
      <c r="R3009" s="7">
        <v>15095</v>
      </c>
      <c r="S3009" s="7" t="s">
        <v>3168</v>
      </c>
    </row>
    <row r="3010" spans="17:19" x14ac:dyDescent="0.2">
      <c r="R3010" s="7">
        <v>10409</v>
      </c>
      <c r="S3010" s="7" t="s">
        <v>3169</v>
      </c>
    </row>
    <row r="3011" spans="17:19" x14ac:dyDescent="0.2">
      <c r="R3011" s="7">
        <v>10410</v>
      </c>
      <c r="S3011" s="7" t="s">
        <v>2636</v>
      </c>
    </row>
    <row r="3012" spans="17:19" x14ac:dyDescent="0.2">
      <c r="R3012" s="7">
        <v>10411</v>
      </c>
      <c r="S3012" s="7" t="s">
        <v>3170</v>
      </c>
    </row>
    <row r="3013" spans="17:19" x14ac:dyDescent="0.2">
      <c r="Q3013" s="7">
        <v>445</v>
      </c>
      <c r="R3013" s="7">
        <v>15096</v>
      </c>
      <c r="S3013" s="7" t="s">
        <v>1369</v>
      </c>
    </row>
    <row r="3014" spans="17:19" x14ac:dyDescent="0.2">
      <c r="R3014" s="7">
        <v>10413</v>
      </c>
      <c r="S3014" s="7" t="s">
        <v>1370</v>
      </c>
    </row>
    <row r="3015" spans="17:19" x14ac:dyDescent="0.2">
      <c r="Q3015" s="7">
        <v>6639</v>
      </c>
      <c r="R3015" s="7">
        <v>10414</v>
      </c>
      <c r="S3015" s="7" t="s">
        <v>1371</v>
      </c>
    </row>
    <row r="3016" spans="17:19" x14ac:dyDescent="0.2">
      <c r="Q3016" s="7">
        <v>5225</v>
      </c>
      <c r="R3016" s="7">
        <v>10415</v>
      </c>
      <c r="S3016" s="7" t="s">
        <v>1372</v>
      </c>
    </row>
    <row r="3017" spans="17:19" x14ac:dyDescent="0.2">
      <c r="Q3017" s="7">
        <v>2153</v>
      </c>
      <c r="R3017" s="7">
        <v>10416</v>
      </c>
      <c r="S3017" s="7" t="s">
        <v>1373</v>
      </c>
    </row>
    <row r="3018" spans="17:19" x14ac:dyDescent="0.2">
      <c r="R3018" s="7">
        <v>10614</v>
      </c>
      <c r="S3018" s="7" t="s">
        <v>1980</v>
      </c>
    </row>
    <row r="3019" spans="17:19" x14ac:dyDescent="0.2">
      <c r="R3019" s="7">
        <v>16172</v>
      </c>
      <c r="S3019" s="7" t="s">
        <v>4948</v>
      </c>
    </row>
    <row r="3020" spans="17:19" x14ac:dyDescent="0.2">
      <c r="Q3020" s="7">
        <v>711</v>
      </c>
      <c r="R3020" s="7">
        <v>15228</v>
      </c>
      <c r="S3020" s="7" t="s">
        <v>1981</v>
      </c>
    </row>
    <row r="3021" spans="17:19" x14ac:dyDescent="0.2">
      <c r="R3021" s="7">
        <v>10418</v>
      </c>
      <c r="S3021" s="7" t="s">
        <v>1982</v>
      </c>
    </row>
    <row r="3022" spans="17:19" x14ac:dyDescent="0.2">
      <c r="Q3022" s="7">
        <v>6759</v>
      </c>
      <c r="R3022" s="7">
        <v>13317</v>
      </c>
      <c r="S3022" s="7" t="s">
        <v>1983</v>
      </c>
    </row>
    <row r="3023" spans="17:19" x14ac:dyDescent="0.2">
      <c r="R3023" s="7">
        <v>10612</v>
      </c>
      <c r="S3023" s="7" t="s">
        <v>1984</v>
      </c>
    </row>
    <row r="3024" spans="17:19" x14ac:dyDescent="0.2">
      <c r="R3024" s="7">
        <v>11004</v>
      </c>
      <c r="S3024" s="7" t="s">
        <v>1985</v>
      </c>
    </row>
    <row r="3025" spans="17:19" x14ac:dyDescent="0.2">
      <c r="Q3025" s="7">
        <v>6724</v>
      </c>
      <c r="R3025" s="7">
        <v>13295</v>
      </c>
      <c r="S3025" s="7" t="s">
        <v>1986</v>
      </c>
    </row>
    <row r="3026" spans="17:19" x14ac:dyDescent="0.2">
      <c r="Q3026" s="7">
        <v>3023</v>
      </c>
      <c r="R3026" s="7">
        <v>10157</v>
      </c>
      <c r="S3026" s="7" t="s">
        <v>1987</v>
      </c>
    </row>
    <row r="3027" spans="17:19" x14ac:dyDescent="0.2">
      <c r="Q3027" s="7">
        <v>768</v>
      </c>
      <c r="R3027" s="7">
        <v>15267</v>
      </c>
      <c r="S3027" s="7" t="s">
        <v>1988</v>
      </c>
    </row>
    <row r="3028" spans="17:19" x14ac:dyDescent="0.2">
      <c r="Q3028" s="7">
        <v>1218</v>
      </c>
      <c r="R3028" s="7">
        <v>10364</v>
      </c>
      <c r="S3028" s="7" t="s">
        <v>1989</v>
      </c>
    </row>
    <row r="3029" spans="17:19" x14ac:dyDescent="0.2">
      <c r="R3029" s="7">
        <v>10230</v>
      </c>
      <c r="S3029" s="7" t="s">
        <v>1990</v>
      </c>
    </row>
    <row r="3030" spans="17:19" x14ac:dyDescent="0.2">
      <c r="Q3030" s="7">
        <v>4040</v>
      </c>
      <c r="R3030" s="7">
        <v>10366</v>
      </c>
      <c r="S3030" s="7" t="s">
        <v>1991</v>
      </c>
    </row>
    <row r="3031" spans="17:19" x14ac:dyDescent="0.2">
      <c r="R3031" s="7">
        <v>10367</v>
      </c>
      <c r="S3031" s="7" t="s">
        <v>4675</v>
      </c>
    </row>
    <row r="3032" spans="17:19" x14ac:dyDescent="0.2">
      <c r="R3032" s="7">
        <v>13270</v>
      </c>
      <c r="S3032" s="7" t="s">
        <v>4676</v>
      </c>
    </row>
    <row r="3033" spans="17:19" x14ac:dyDescent="0.2">
      <c r="R3033" s="7">
        <v>10153</v>
      </c>
      <c r="S3033" s="7" t="s">
        <v>4677</v>
      </c>
    </row>
    <row r="3034" spans="17:19" x14ac:dyDescent="0.2">
      <c r="R3034" s="7">
        <v>11375</v>
      </c>
      <c r="S3034" s="7" t="s">
        <v>4678</v>
      </c>
    </row>
    <row r="3035" spans="17:19" x14ac:dyDescent="0.2">
      <c r="R3035" s="7">
        <v>11376</v>
      </c>
      <c r="S3035" s="7" t="s">
        <v>4679</v>
      </c>
    </row>
    <row r="3036" spans="17:19" x14ac:dyDescent="0.2">
      <c r="Q3036" s="7">
        <v>3203</v>
      </c>
      <c r="R3036" s="7">
        <v>14380</v>
      </c>
      <c r="S3036" s="7" t="s">
        <v>4680</v>
      </c>
    </row>
    <row r="3037" spans="17:19" x14ac:dyDescent="0.2">
      <c r="R3037" s="7">
        <v>10111</v>
      </c>
      <c r="S3037" s="7" t="s">
        <v>4681</v>
      </c>
    </row>
    <row r="3038" spans="17:19" x14ac:dyDescent="0.2">
      <c r="R3038" s="7">
        <v>16536</v>
      </c>
      <c r="S3038" s="7" t="s">
        <v>4949</v>
      </c>
    </row>
    <row r="3039" spans="17:19" x14ac:dyDescent="0.2">
      <c r="Q3039" s="7">
        <v>3236</v>
      </c>
      <c r="R3039" s="7">
        <v>14396</v>
      </c>
      <c r="S3039" s="7" t="s">
        <v>4682</v>
      </c>
    </row>
    <row r="3040" spans="17:19" x14ac:dyDescent="0.2">
      <c r="R3040" s="7">
        <v>10149</v>
      </c>
      <c r="S3040" s="7" t="s">
        <v>4683</v>
      </c>
    </row>
    <row r="3041" spans="17:19" x14ac:dyDescent="0.2">
      <c r="Q3041" s="7">
        <v>3787</v>
      </c>
      <c r="R3041" s="7">
        <v>16007</v>
      </c>
      <c r="S3041" s="7" t="s">
        <v>4684</v>
      </c>
    </row>
    <row r="3042" spans="17:19" x14ac:dyDescent="0.2">
      <c r="Q3042" s="7">
        <v>6292</v>
      </c>
      <c r="R3042" s="7">
        <v>10375</v>
      </c>
      <c r="S3042" s="7" t="s">
        <v>4685</v>
      </c>
    </row>
    <row r="3043" spans="17:19" x14ac:dyDescent="0.2">
      <c r="R3043" s="7">
        <v>16176</v>
      </c>
      <c r="S3043" s="7" t="s">
        <v>4950</v>
      </c>
    </row>
    <row r="3044" spans="17:19" x14ac:dyDescent="0.2">
      <c r="R3044" s="7">
        <v>16177</v>
      </c>
      <c r="S3044" s="7" t="s">
        <v>4951</v>
      </c>
    </row>
    <row r="3045" spans="17:19" x14ac:dyDescent="0.2">
      <c r="R3045" s="7">
        <v>10800</v>
      </c>
      <c r="S3045" s="7" t="s">
        <v>4686</v>
      </c>
    </row>
    <row r="3046" spans="17:19" x14ac:dyDescent="0.2">
      <c r="R3046" s="7">
        <v>14933</v>
      </c>
      <c r="S3046" s="7" t="s">
        <v>4687</v>
      </c>
    </row>
    <row r="3047" spans="17:19" x14ac:dyDescent="0.2">
      <c r="R3047" s="7">
        <v>10098</v>
      </c>
      <c r="S3047" s="7" t="s">
        <v>4688</v>
      </c>
    </row>
    <row r="3048" spans="17:19" x14ac:dyDescent="0.2">
      <c r="Q3048" s="7">
        <v>2303</v>
      </c>
      <c r="R3048" s="7">
        <v>10378</v>
      </c>
      <c r="S3048" s="7" t="s">
        <v>4689</v>
      </c>
    </row>
    <row r="3049" spans="17:19" x14ac:dyDescent="0.2">
      <c r="Q3049" s="7">
        <v>793</v>
      </c>
      <c r="R3049" s="7">
        <v>15277</v>
      </c>
      <c r="S3049" s="7" t="s">
        <v>4690</v>
      </c>
    </row>
    <row r="3050" spans="17:19" x14ac:dyDescent="0.2">
      <c r="Q3050" s="7">
        <v>2304</v>
      </c>
      <c r="R3050" s="7">
        <v>10380</v>
      </c>
      <c r="S3050" s="7" t="s">
        <v>4691</v>
      </c>
    </row>
    <row r="3051" spans="17:19" x14ac:dyDescent="0.2">
      <c r="R3051" s="7">
        <v>14046</v>
      </c>
      <c r="S3051" s="7" t="s">
        <v>4692</v>
      </c>
    </row>
    <row r="3052" spans="17:19" x14ac:dyDescent="0.2">
      <c r="Q3052" s="7">
        <v>5266</v>
      </c>
      <c r="R3052" s="7">
        <v>10381</v>
      </c>
      <c r="S3052" s="7" t="s">
        <v>2078</v>
      </c>
    </row>
    <row r="3053" spans="17:19" x14ac:dyDescent="0.2">
      <c r="Q3053" s="7">
        <v>100</v>
      </c>
      <c r="R3053" s="7">
        <v>10383</v>
      </c>
      <c r="S3053" s="7" t="s">
        <v>2079</v>
      </c>
    </row>
    <row r="3054" spans="17:19" x14ac:dyDescent="0.2">
      <c r="Q3054" s="7">
        <v>4284</v>
      </c>
      <c r="R3054" s="7">
        <v>10707</v>
      </c>
      <c r="S3054" s="7" t="s">
        <v>1221</v>
      </c>
    </row>
    <row r="3055" spans="17:19" x14ac:dyDescent="0.2">
      <c r="Q3055" s="7">
        <v>6293</v>
      </c>
      <c r="R3055" s="7">
        <v>10573</v>
      </c>
      <c r="S3055" s="7" t="s">
        <v>1222</v>
      </c>
    </row>
    <row r="3056" spans="17:19" x14ac:dyDescent="0.2">
      <c r="R3056" s="7">
        <v>16452</v>
      </c>
      <c r="S3056" s="7" t="s">
        <v>4952</v>
      </c>
    </row>
    <row r="3057" spans="17:19" x14ac:dyDescent="0.2">
      <c r="Q3057" s="7">
        <v>6294</v>
      </c>
      <c r="R3057" s="7">
        <v>10574</v>
      </c>
      <c r="S3057" s="7" t="s">
        <v>1223</v>
      </c>
    </row>
    <row r="3058" spans="17:19" x14ac:dyDescent="0.2">
      <c r="R3058" s="7">
        <v>16333</v>
      </c>
      <c r="S3058" s="7" t="s">
        <v>4953</v>
      </c>
    </row>
    <row r="3059" spans="17:19" x14ac:dyDescent="0.2">
      <c r="Q3059" s="7">
        <v>13</v>
      </c>
      <c r="R3059" s="7">
        <v>10575</v>
      </c>
      <c r="S3059" s="7" t="s">
        <v>1224</v>
      </c>
    </row>
    <row r="3060" spans="17:19" x14ac:dyDescent="0.2">
      <c r="Q3060" s="7">
        <v>292</v>
      </c>
      <c r="R3060" s="7">
        <v>16122</v>
      </c>
      <c r="S3060" s="7" t="s">
        <v>4658</v>
      </c>
    </row>
    <row r="3061" spans="17:19" x14ac:dyDescent="0.2">
      <c r="R3061" s="7">
        <v>10135</v>
      </c>
      <c r="S3061" s="7" t="s">
        <v>1225</v>
      </c>
    </row>
    <row r="3062" spans="17:19" x14ac:dyDescent="0.2">
      <c r="Q3062" s="7">
        <v>1509</v>
      </c>
      <c r="R3062" s="7">
        <v>10576</v>
      </c>
      <c r="S3062" s="7" t="s">
        <v>1226</v>
      </c>
    </row>
    <row r="3063" spans="17:19" x14ac:dyDescent="0.2">
      <c r="Q3063" s="7">
        <v>1510</v>
      </c>
      <c r="R3063" s="7">
        <v>10577</v>
      </c>
      <c r="S3063" s="7" t="s">
        <v>1227</v>
      </c>
    </row>
    <row r="3064" spans="17:19" x14ac:dyDescent="0.2">
      <c r="Q3064" s="7">
        <v>2584</v>
      </c>
      <c r="R3064" s="7">
        <v>10578</v>
      </c>
      <c r="S3064" s="7" t="s">
        <v>1228</v>
      </c>
    </row>
    <row r="3065" spans="17:19" x14ac:dyDescent="0.2">
      <c r="Q3065" s="7">
        <v>4210</v>
      </c>
      <c r="R3065" s="7">
        <v>10579</v>
      </c>
      <c r="S3065" s="7" t="s">
        <v>1229</v>
      </c>
    </row>
    <row r="3066" spans="17:19" x14ac:dyDescent="0.2">
      <c r="R3066" s="7">
        <v>16213</v>
      </c>
      <c r="S3066" s="7" t="s">
        <v>4954</v>
      </c>
    </row>
    <row r="3067" spans="17:19" x14ac:dyDescent="0.2">
      <c r="Q3067" s="7">
        <v>4864</v>
      </c>
      <c r="R3067" s="7">
        <v>15395</v>
      </c>
      <c r="S3067" s="7" t="s">
        <v>1230</v>
      </c>
    </row>
    <row r="3068" spans="17:19" x14ac:dyDescent="0.2">
      <c r="Q3068" s="7">
        <v>939</v>
      </c>
      <c r="R3068" s="7">
        <v>16129</v>
      </c>
      <c r="S3068" s="7" t="s">
        <v>1231</v>
      </c>
    </row>
    <row r="3069" spans="17:19" x14ac:dyDescent="0.2">
      <c r="R3069" s="7">
        <v>10581</v>
      </c>
      <c r="S3069" s="7" t="s">
        <v>2637</v>
      </c>
    </row>
    <row r="3070" spans="17:19" x14ac:dyDescent="0.2">
      <c r="Q3070" s="7">
        <v>6204</v>
      </c>
      <c r="R3070" s="7">
        <v>14961</v>
      </c>
      <c r="S3070" s="7" t="s">
        <v>1232</v>
      </c>
    </row>
    <row r="3071" spans="17:19" x14ac:dyDescent="0.2">
      <c r="Q3071" s="7">
        <v>4260</v>
      </c>
      <c r="R3071" s="7">
        <v>10582</v>
      </c>
      <c r="S3071" s="7" t="s">
        <v>1233</v>
      </c>
    </row>
    <row r="3072" spans="17:19" x14ac:dyDescent="0.2">
      <c r="Q3072" s="7">
        <v>3005</v>
      </c>
      <c r="R3072" s="7">
        <v>10583</v>
      </c>
      <c r="S3072" s="7" t="s">
        <v>1234</v>
      </c>
    </row>
    <row r="3073" spans="17:19" x14ac:dyDescent="0.2">
      <c r="R3073" s="7">
        <v>13762</v>
      </c>
      <c r="S3073" s="7" t="s">
        <v>1235</v>
      </c>
    </row>
    <row r="3074" spans="17:19" x14ac:dyDescent="0.2">
      <c r="R3074" s="7">
        <v>10584</v>
      </c>
      <c r="S3074" s="7" t="s">
        <v>2638</v>
      </c>
    </row>
    <row r="3075" spans="17:19" x14ac:dyDescent="0.2">
      <c r="Q3075" s="7">
        <v>2964</v>
      </c>
      <c r="R3075" s="7">
        <v>10592</v>
      </c>
      <c r="S3075" s="7" t="s">
        <v>1236</v>
      </c>
    </row>
    <row r="3076" spans="17:19" x14ac:dyDescent="0.2">
      <c r="Q3076" s="7">
        <v>3217</v>
      </c>
      <c r="R3076" s="7">
        <v>14388</v>
      </c>
      <c r="S3076" s="7" t="s">
        <v>1237</v>
      </c>
    </row>
    <row r="3077" spans="17:19" x14ac:dyDescent="0.2">
      <c r="Q3077" s="7">
        <v>1373</v>
      </c>
      <c r="R3077" s="7">
        <v>10594</v>
      </c>
      <c r="S3077" s="7" t="s">
        <v>1238</v>
      </c>
    </row>
    <row r="3078" spans="17:19" x14ac:dyDescent="0.2">
      <c r="Q3078" s="7">
        <v>1374</v>
      </c>
      <c r="R3078" s="7">
        <v>10571</v>
      </c>
      <c r="S3078" s="7" t="s">
        <v>1239</v>
      </c>
    </row>
    <row r="3079" spans="17:19" x14ac:dyDescent="0.2">
      <c r="R3079" s="7">
        <v>10599</v>
      </c>
      <c r="S3079" s="7" t="s">
        <v>2639</v>
      </c>
    </row>
    <row r="3080" spans="17:19" x14ac:dyDescent="0.2">
      <c r="Q3080" s="7">
        <v>1708</v>
      </c>
      <c r="R3080" s="7">
        <v>10598</v>
      </c>
      <c r="S3080" s="7" t="s">
        <v>1240</v>
      </c>
    </row>
    <row r="3081" spans="17:19" x14ac:dyDescent="0.2">
      <c r="R3081" s="7">
        <v>11317</v>
      </c>
      <c r="S3081" s="7" t="s">
        <v>1241</v>
      </c>
    </row>
    <row r="3082" spans="17:19" x14ac:dyDescent="0.2">
      <c r="Q3082" s="7">
        <v>101</v>
      </c>
      <c r="R3082" s="7">
        <v>10597</v>
      </c>
      <c r="S3082" s="7" t="s">
        <v>1242</v>
      </c>
    </row>
    <row r="3083" spans="17:19" x14ac:dyDescent="0.2">
      <c r="R3083" s="7">
        <v>10596</v>
      </c>
      <c r="S3083" s="7" t="s">
        <v>1243</v>
      </c>
    </row>
    <row r="3084" spans="17:19" x14ac:dyDescent="0.2">
      <c r="Q3084" s="7">
        <v>4041</v>
      </c>
      <c r="R3084" s="7">
        <v>10595</v>
      </c>
      <c r="S3084" s="7" t="s">
        <v>1244</v>
      </c>
    </row>
    <row r="3085" spans="17:19" x14ac:dyDescent="0.2">
      <c r="Q3085" s="7">
        <v>2919</v>
      </c>
      <c r="R3085" s="7">
        <v>10586</v>
      </c>
      <c r="S3085" s="7" t="s">
        <v>1245</v>
      </c>
    </row>
    <row r="3086" spans="17:19" x14ac:dyDescent="0.2">
      <c r="Q3086" s="7">
        <v>4606</v>
      </c>
      <c r="R3086" s="7">
        <v>15396</v>
      </c>
      <c r="S3086" s="7" t="s">
        <v>1246</v>
      </c>
    </row>
    <row r="3087" spans="17:19" x14ac:dyDescent="0.2">
      <c r="Q3087" s="7">
        <v>358</v>
      </c>
      <c r="R3087" s="7">
        <v>15036</v>
      </c>
      <c r="S3087" s="7" t="s">
        <v>1247</v>
      </c>
    </row>
    <row r="3088" spans="17:19" x14ac:dyDescent="0.2">
      <c r="R3088" s="7">
        <v>10013</v>
      </c>
      <c r="S3088" s="7" t="s">
        <v>1248</v>
      </c>
    </row>
    <row r="3089" spans="17:19" x14ac:dyDescent="0.2">
      <c r="R3089" s="7">
        <v>10591</v>
      </c>
      <c r="S3089" s="7" t="s">
        <v>2760</v>
      </c>
    </row>
    <row r="3090" spans="17:19" x14ac:dyDescent="0.2">
      <c r="Q3090" s="7">
        <v>770</v>
      </c>
      <c r="R3090" s="7">
        <v>15637</v>
      </c>
      <c r="S3090" s="7" t="s">
        <v>4584</v>
      </c>
    </row>
    <row r="3091" spans="17:19" x14ac:dyDescent="0.2">
      <c r="R3091" s="7">
        <v>11340</v>
      </c>
      <c r="S3091" s="7" t="s">
        <v>2761</v>
      </c>
    </row>
    <row r="3092" spans="17:19" x14ac:dyDescent="0.2">
      <c r="R3092" s="7">
        <v>16393</v>
      </c>
      <c r="S3092" s="7" t="s">
        <v>4955</v>
      </c>
    </row>
    <row r="3093" spans="17:19" x14ac:dyDescent="0.2">
      <c r="Q3093" s="7">
        <v>4285</v>
      </c>
      <c r="R3093" s="7">
        <v>10590</v>
      </c>
      <c r="S3093" s="7" t="s">
        <v>1249</v>
      </c>
    </row>
    <row r="3094" spans="17:19" x14ac:dyDescent="0.2">
      <c r="R3094" s="7">
        <v>10589</v>
      </c>
      <c r="S3094" s="7" t="s">
        <v>2762</v>
      </c>
    </row>
    <row r="3095" spans="17:19" x14ac:dyDescent="0.2">
      <c r="R3095" s="7">
        <v>16404</v>
      </c>
      <c r="S3095" s="7" t="s">
        <v>4956</v>
      </c>
    </row>
    <row r="3096" spans="17:19" x14ac:dyDescent="0.2">
      <c r="R3096" s="7">
        <v>10655</v>
      </c>
      <c r="S3096" s="7" t="s">
        <v>2763</v>
      </c>
    </row>
    <row r="3097" spans="17:19" x14ac:dyDescent="0.2">
      <c r="Q3097" s="7">
        <v>749</v>
      </c>
      <c r="R3097" s="7">
        <v>15255</v>
      </c>
      <c r="S3097" s="7" t="s">
        <v>1250</v>
      </c>
    </row>
    <row r="3098" spans="17:19" x14ac:dyDescent="0.2">
      <c r="R3098" s="7">
        <v>16409</v>
      </c>
      <c r="S3098" s="7" t="s">
        <v>4957</v>
      </c>
    </row>
    <row r="3099" spans="17:19" x14ac:dyDescent="0.2">
      <c r="Q3099" s="7">
        <v>158</v>
      </c>
      <c r="R3099" s="7">
        <v>10363</v>
      </c>
      <c r="S3099" s="7" t="s">
        <v>2080</v>
      </c>
    </row>
    <row r="3100" spans="17:19" x14ac:dyDescent="0.2">
      <c r="R3100" s="7">
        <v>16483</v>
      </c>
      <c r="S3100" s="7" t="s">
        <v>4958</v>
      </c>
    </row>
    <row r="3101" spans="17:19" x14ac:dyDescent="0.2">
      <c r="Q3101" s="7">
        <v>2499</v>
      </c>
      <c r="R3101" s="7">
        <v>16597</v>
      </c>
      <c r="S3101" s="7" t="s">
        <v>1251</v>
      </c>
    </row>
    <row r="3102" spans="17:19" x14ac:dyDescent="0.2">
      <c r="Q3102" s="7">
        <v>2532</v>
      </c>
      <c r="R3102" s="7">
        <v>13741</v>
      </c>
      <c r="S3102" s="7" t="s">
        <v>1252</v>
      </c>
    </row>
    <row r="3103" spans="17:19" x14ac:dyDescent="0.2">
      <c r="Q3103" s="7">
        <v>5929</v>
      </c>
      <c r="R3103" s="7">
        <v>14896</v>
      </c>
      <c r="S3103" s="7" t="s">
        <v>1253</v>
      </c>
    </row>
    <row r="3104" spans="17:19" x14ac:dyDescent="0.2">
      <c r="Q3104" s="7">
        <v>3695</v>
      </c>
      <c r="R3104" s="7">
        <v>15987</v>
      </c>
      <c r="S3104" s="7" t="s">
        <v>1254</v>
      </c>
    </row>
    <row r="3105" spans="17:19" x14ac:dyDescent="0.2">
      <c r="R3105" s="7">
        <v>10600</v>
      </c>
      <c r="S3105" s="7" t="s">
        <v>1255</v>
      </c>
    </row>
    <row r="3106" spans="17:19" x14ac:dyDescent="0.2">
      <c r="Q3106" s="7">
        <v>4012</v>
      </c>
      <c r="R3106" s="7">
        <v>10585</v>
      </c>
      <c r="S3106" s="7" t="s">
        <v>1256</v>
      </c>
    </row>
    <row r="3107" spans="17:19" x14ac:dyDescent="0.2">
      <c r="Q3107" s="7">
        <v>4506</v>
      </c>
      <c r="R3107" s="7">
        <v>15450</v>
      </c>
      <c r="S3107" s="7" t="s">
        <v>1257</v>
      </c>
    </row>
    <row r="3108" spans="17:19" x14ac:dyDescent="0.2">
      <c r="Q3108" s="7">
        <v>5501</v>
      </c>
      <c r="R3108" s="7">
        <v>14900</v>
      </c>
      <c r="S3108" s="7" t="s">
        <v>2801</v>
      </c>
    </row>
    <row r="3109" spans="17:19" x14ac:dyDescent="0.2">
      <c r="R3109" s="7">
        <v>10543</v>
      </c>
      <c r="S3109" s="7" t="s">
        <v>1258</v>
      </c>
    </row>
    <row r="3110" spans="17:19" x14ac:dyDescent="0.2">
      <c r="R3110" s="7">
        <v>10544</v>
      </c>
      <c r="S3110" s="7" t="s">
        <v>2764</v>
      </c>
    </row>
    <row r="3111" spans="17:19" x14ac:dyDescent="0.2">
      <c r="Q3111" s="7">
        <v>957</v>
      </c>
      <c r="R3111" s="7">
        <v>15352</v>
      </c>
      <c r="S3111" s="7" t="s">
        <v>1901</v>
      </c>
    </row>
    <row r="3112" spans="17:19" x14ac:dyDescent="0.2">
      <c r="Q3112" s="7">
        <v>3985</v>
      </c>
      <c r="R3112" s="7">
        <v>16041</v>
      </c>
      <c r="S3112" s="7" t="s">
        <v>1902</v>
      </c>
    </row>
    <row r="3113" spans="17:19" x14ac:dyDescent="0.2">
      <c r="R3113" s="7">
        <v>10056</v>
      </c>
      <c r="S3113" s="7" t="s">
        <v>1903</v>
      </c>
    </row>
    <row r="3114" spans="17:19" x14ac:dyDescent="0.2">
      <c r="R3114" s="7">
        <v>14363</v>
      </c>
      <c r="S3114" s="7" t="s">
        <v>1904</v>
      </c>
    </row>
    <row r="3115" spans="17:19" x14ac:dyDescent="0.2">
      <c r="R3115" s="7">
        <v>10006</v>
      </c>
      <c r="S3115" s="7" t="s">
        <v>1905</v>
      </c>
    </row>
    <row r="3116" spans="17:19" x14ac:dyDescent="0.2">
      <c r="R3116" s="7">
        <v>10029</v>
      </c>
      <c r="S3116" s="7" t="s">
        <v>2765</v>
      </c>
    </row>
    <row r="3117" spans="17:19" x14ac:dyDescent="0.2">
      <c r="R3117" s="7">
        <v>10106</v>
      </c>
      <c r="S3117" s="7" t="s">
        <v>2766</v>
      </c>
    </row>
    <row r="3118" spans="17:19" x14ac:dyDescent="0.2">
      <c r="Q3118" s="7">
        <v>2044</v>
      </c>
      <c r="R3118" s="7">
        <v>16593</v>
      </c>
      <c r="S3118" s="7" t="s">
        <v>1906</v>
      </c>
    </row>
    <row r="3119" spans="17:19" x14ac:dyDescent="0.2">
      <c r="Q3119" s="7">
        <v>1103</v>
      </c>
      <c r="R3119" s="7">
        <v>15529</v>
      </c>
      <c r="S3119" s="7" t="s">
        <v>813</v>
      </c>
    </row>
    <row r="3120" spans="17:19" x14ac:dyDescent="0.2">
      <c r="Q3120" s="7">
        <v>3543</v>
      </c>
      <c r="R3120" s="7">
        <v>16068</v>
      </c>
      <c r="S3120" s="7" t="s">
        <v>4644</v>
      </c>
    </row>
    <row r="3121" spans="17:19" x14ac:dyDescent="0.2">
      <c r="R3121" s="7">
        <v>10146</v>
      </c>
      <c r="S3121" s="7" t="s">
        <v>815</v>
      </c>
    </row>
    <row r="3122" spans="17:19" x14ac:dyDescent="0.2">
      <c r="Q3122" s="7">
        <v>5930</v>
      </c>
      <c r="R3122" s="7">
        <v>14899</v>
      </c>
      <c r="S3122" s="7" t="s">
        <v>814</v>
      </c>
    </row>
    <row r="3123" spans="17:19" x14ac:dyDescent="0.2">
      <c r="Q3123" s="7">
        <v>750</v>
      </c>
      <c r="R3123" s="7">
        <v>15256</v>
      </c>
      <c r="S3123" s="7" t="s">
        <v>816</v>
      </c>
    </row>
    <row r="3124" spans="17:19" x14ac:dyDescent="0.2">
      <c r="Q3124" s="7">
        <v>5688</v>
      </c>
      <c r="R3124" s="7">
        <v>14898</v>
      </c>
      <c r="S3124" s="7" t="s">
        <v>817</v>
      </c>
    </row>
    <row r="3125" spans="17:19" x14ac:dyDescent="0.2">
      <c r="Q3125" s="7">
        <v>2152</v>
      </c>
      <c r="R3125" s="7">
        <v>14138</v>
      </c>
      <c r="S3125" s="7" t="s">
        <v>2556</v>
      </c>
    </row>
    <row r="3126" spans="17:19" x14ac:dyDescent="0.2">
      <c r="R3126" s="7">
        <v>13021</v>
      </c>
      <c r="S3126" s="7" t="s">
        <v>2608</v>
      </c>
    </row>
    <row r="3127" spans="17:19" x14ac:dyDescent="0.2">
      <c r="R3127" s="7">
        <v>12954</v>
      </c>
      <c r="S3127" s="7" t="s">
        <v>2626</v>
      </c>
    </row>
    <row r="3128" spans="17:19" x14ac:dyDescent="0.2">
      <c r="Q3128" s="7">
        <v>2043</v>
      </c>
      <c r="R3128" s="7">
        <v>12991</v>
      </c>
      <c r="S3128" s="7" t="s">
        <v>4173</v>
      </c>
    </row>
    <row r="3129" spans="17:19" x14ac:dyDescent="0.2">
      <c r="R3129" s="7">
        <v>13006</v>
      </c>
      <c r="S3129" s="7" t="s">
        <v>4175</v>
      </c>
    </row>
    <row r="3130" spans="17:19" x14ac:dyDescent="0.2">
      <c r="R3130" s="7">
        <v>16482</v>
      </c>
      <c r="S3130" s="7" t="s">
        <v>4959</v>
      </c>
    </row>
    <row r="3131" spans="17:19" x14ac:dyDescent="0.2">
      <c r="R3131" s="7">
        <v>16394</v>
      </c>
      <c r="S3131" s="7" t="s">
        <v>4960</v>
      </c>
    </row>
    <row r="3132" spans="17:19" x14ac:dyDescent="0.2">
      <c r="Q3132" s="7">
        <v>2306</v>
      </c>
      <c r="R3132" s="7">
        <v>16595</v>
      </c>
      <c r="S3132" s="7" t="s">
        <v>818</v>
      </c>
    </row>
    <row r="3133" spans="17:19" x14ac:dyDescent="0.2">
      <c r="Q3133" s="7">
        <v>3733</v>
      </c>
      <c r="R3133" s="7">
        <v>15998</v>
      </c>
      <c r="S3133" s="7" t="s">
        <v>2162</v>
      </c>
    </row>
    <row r="3134" spans="17:19" x14ac:dyDescent="0.2">
      <c r="Q3134" s="7">
        <v>5729</v>
      </c>
      <c r="R3134" s="7">
        <v>14897</v>
      </c>
      <c r="S3134" s="7" t="s">
        <v>2163</v>
      </c>
    </row>
    <row r="3135" spans="17:19" x14ac:dyDescent="0.2">
      <c r="R3135" s="7">
        <v>11182</v>
      </c>
      <c r="S3135" s="7" t="s">
        <v>2768</v>
      </c>
    </row>
    <row r="3136" spans="17:19" x14ac:dyDescent="0.2">
      <c r="R3136" s="7">
        <v>16166</v>
      </c>
      <c r="S3136" s="7" t="s">
        <v>4961</v>
      </c>
    </row>
    <row r="3137" spans="17:19" x14ac:dyDescent="0.2">
      <c r="R3137" s="7">
        <v>10145</v>
      </c>
      <c r="S3137" s="7" t="s">
        <v>2164</v>
      </c>
    </row>
    <row r="3138" spans="17:19" x14ac:dyDescent="0.2">
      <c r="R3138" s="7">
        <v>10238</v>
      </c>
      <c r="S3138" s="7" t="s">
        <v>2165</v>
      </c>
    </row>
    <row r="3139" spans="17:19" x14ac:dyDescent="0.2">
      <c r="Q3139" s="7">
        <v>5862</v>
      </c>
      <c r="R3139" s="7">
        <v>14894</v>
      </c>
      <c r="S3139" s="7" t="s">
        <v>2166</v>
      </c>
    </row>
    <row r="3140" spans="17:19" x14ac:dyDescent="0.2">
      <c r="Q3140" s="7">
        <v>713</v>
      </c>
      <c r="R3140" s="7">
        <v>15230</v>
      </c>
      <c r="S3140" s="7" t="s">
        <v>2169</v>
      </c>
    </row>
    <row r="3141" spans="17:19" x14ac:dyDescent="0.2">
      <c r="R3141" s="7">
        <v>11351</v>
      </c>
      <c r="S3141" s="7" t="s">
        <v>2769</v>
      </c>
    </row>
    <row r="3142" spans="17:19" x14ac:dyDescent="0.2">
      <c r="Q3142" s="7">
        <v>2862</v>
      </c>
      <c r="R3142" s="7">
        <v>13801</v>
      </c>
      <c r="S3142" s="7" t="s">
        <v>2170</v>
      </c>
    </row>
    <row r="3143" spans="17:19" x14ac:dyDescent="0.2">
      <c r="Q3143" s="7">
        <v>4320</v>
      </c>
      <c r="R3143" s="7">
        <v>10541</v>
      </c>
      <c r="S3143" s="7" t="s">
        <v>2171</v>
      </c>
    </row>
    <row r="3144" spans="17:19" x14ac:dyDescent="0.2">
      <c r="R3144" s="7">
        <v>10557</v>
      </c>
      <c r="S3144" s="7" t="s">
        <v>2172</v>
      </c>
    </row>
    <row r="3145" spans="17:19" x14ac:dyDescent="0.2">
      <c r="Q3145" s="7">
        <v>5131</v>
      </c>
      <c r="R3145" s="7">
        <v>10558</v>
      </c>
      <c r="S3145" s="7" t="s">
        <v>2173</v>
      </c>
    </row>
    <row r="3146" spans="17:19" x14ac:dyDescent="0.2">
      <c r="R3146" s="7">
        <v>10185</v>
      </c>
      <c r="S3146" s="7" t="s">
        <v>2174</v>
      </c>
    </row>
    <row r="3147" spans="17:19" x14ac:dyDescent="0.2">
      <c r="Q3147" s="7">
        <v>2863</v>
      </c>
      <c r="R3147" s="7">
        <v>13802</v>
      </c>
      <c r="S3147" s="7" t="s">
        <v>2175</v>
      </c>
    </row>
    <row r="3148" spans="17:19" x14ac:dyDescent="0.2">
      <c r="R3148" s="7">
        <v>16319</v>
      </c>
      <c r="S3148" s="7" t="s">
        <v>4962</v>
      </c>
    </row>
    <row r="3149" spans="17:19" x14ac:dyDescent="0.2">
      <c r="Q3149" s="7">
        <v>2307</v>
      </c>
      <c r="R3149" s="7">
        <v>10559</v>
      </c>
      <c r="S3149" s="7" t="s">
        <v>2176</v>
      </c>
    </row>
    <row r="3150" spans="17:19" x14ac:dyDescent="0.2">
      <c r="Q3150" s="7">
        <v>6010</v>
      </c>
      <c r="R3150" s="7">
        <v>10560</v>
      </c>
      <c r="S3150" s="7" t="s">
        <v>2177</v>
      </c>
    </row>
    <row r="3151" spans="17:19" x14ac:dyDescent="0.2">
      <c r="Q3151" s="7">
        <v>5396</v>
      </c>
      <c r="R3151" s="7">
        <v>15627</v>
      </c>
      <c r="S3151" s="7" t="s">
        <v>4443</v>
      </c>
    </row>
    <row r="3152" spans="17:19" x14ac:dyDescent="0.2">
      <c r="R3152" s="7">
        <v>10209</v>
      </c>
      <c r="S3152" s="7" t="s">
        <v>2770</v>
      </c>
    </row>
    <row r="3153" spans="17:19" x14ac:dyDescent="0.2">
      <c r="R3153" s="7">
        <v>11355</v>
      </c>
      <c r="S3153" s="7" t="s">
        <v>2771</v>
      </c>
    </row>
    <row r="3154" spans="17:19" x14ac:dyDescent="0.2">
      <c r="Q3154" s="7">
        <v>3024</v>
      </c>
      <c r="R3154" s="7">
        <v>10561</v>
      </c>
      <c r="S3154" s="7" t="s">
        <v>2178</v>
      </c>
    </row>
    <row r="3155" spans="17:19" x14ac:dyDescent="0.2">
      <c r="Q3155" s="7">
        <v>4145</v>
      </c>
      <c r="R3155" s="7">
        <v>10562</v>
      </c>
      <c r="S3155" s="7" t="s">
        <v>2179</v>
      </c>
    </row>
    <row r="3156" spans="17:19" x14ac:dyDescent="0.2">
      <c r="Q3156" s="7">
        <v>940</v>
      </c>
      <c r="R3156" s="7">
        <v>15337</v>
      </c>
      <c r="S3156" s="7" t="s">
        <v>2180</v>
      </c>
    </row>
    <row r="3157" spans="17:19" x14ac:dyDescent="0.2">
      <c r="Q3157" s="7">
        <v>3237</v>
      </c>
      <c r="R3157" s="7">
        <v>14397</v>
      </c>
      <c r="S3157" s="7" t="s">
        <v>2181</v>
      </c>
    </row>
    <row r="3158" spans="17:19" x14ac:dyDescent="0.2">
      <c r="Q3158" s="7">
        <v>4117</v>
      </c>
      <c r="R3158" s="7">
        <v>10760</v>
      </c>
      <c r="S3158" s="7" t="s">
        <v>2182</v>
      </c>
    </row>
    <row r="3159" spans="17:19" x14ac:dyDescent="0.2">
      <c r="Q3159" s="7">
        <v>39</v>
      </c>
      <c r="R3159" s="7">
        <v>10563</v>
      </c>
      <c r="S3159" s="7" t="s">
        <v>2183</v>
      </c>
    </row>
    <row r="3160" spans="17:19" x14ac:dyDescent="0.2">
      <c r="Q3160" s="7">
        <v>141</v>
      </c>
      <c r="R3160" s="7">
        <v>10691</v>
      </c>
      <c r="S3160" s="7" t="s">
        <v>2184</v>
      </c>
    </row>
    <row r="3161" spans="17:19" x14ac:dyDescent="0.2">
      <c r="Q3161" s="7">
        <v>2920</v>
      </c>
      <c r="R3161" s="7">
        <v>14948</v>
      </c>
      <c r="S3161" s="7" t="s">
        <v>2185</v>
      </c>
    </row>
    <row r="3162" spans="17:19" x14ac:dyDescent="0.2">
      <c r="Q3162" s="7">
        <v>2775</v>
      </c>
      <c r="R3162" s="7">
        <v>13838</v>
      </c>
      <c r="S3162" s="7" t="s">
        <v>2186</v>
      </c>
    </row>
    <row r="3163" spans="17:19" x14ac:dyDescent="0.2">
      <c r="R3163" s="7">
        <v>16274</v>
      </c>
      <c r="S3163" s="7" t="s">
        <v>4963</v>
      </c>
    </row>
    <row r="3164" spans="17:19" x14ac:dyDescent="0.2">
      <c r="R3164" s="7">
        <v>10567</v>
      </c>
      <c r="S3164" s="7" t="s">
        <v>2772</v>
      </c>
    </row>
    <row r="3165" spans="17:19" x14ac:dyDescent="0.2">
      <c r="Q3165" s="7">
        <v>941</v>
      </c>
      <c r="R3165" s="7">
        <v>15338</v>
      </c>
      <c r="S3165" s="7" t="s">
        <v>2187</v>
      </c>
    </row>
    <row r="3166" spans="17:19" x14ac:dyDescent="0.2">
      <c r="R3166" s="7">
        <v>10568</v>
      </c>
      <c r="S3166" s="7" t="s">
        <v>2188</v>
      </c>
    </row>
    <row r="3167" spans="17:19" x14ac:dyDescent="0.2">
      <c r="Q3167" s="7">
        <v>942</v>
      </c>
      <c r="R3167" s="7">
        <v>15339</v>
      </c>
      <c r="S3167" s="7" t="s">
        <v>2191</v>
      </c>
    </row>
    <row r="3168" spans="17:19" x14ac:dyDescent="0.2">
      <c r="Q3168" s="7">
        <v>4611</v>
      </c>
      <c r="R3168" s="7">
        <v>15429</v>
      </c>
      <c r="S3168" s="7" t="s">
        <v>2192</v>
      </c>
    </row>
    <row r="3169" spans="17:19" x14ac:dyDescent="0.2">
      <c r="R3169" s="7">
        <v>16187</v>
      </c>
      <c r="S3169" s="7" t="s">
        <v>4964</v>
      </c>
    </row>
    <row r="3170" spans="17:19" x14ac:dyDescent="0.2">
      <c r="Q3170" s="7">
        <v>342</v>
      </c>
      <c r="R3170" s="7">
        <v>15026</v>
      </c>
      <c r="S3170" s="7" t="s">
        <v>1946</v>
      </c>
    </row>
    <row r="3171" spans="17:19" x14ac:dyDescent="0.2">
      <c r="Q3171" s="7">
        <v>889</v>
      </c>
      <c r="R3171" s="7">
        <v>16128</v>
      </c>
      <c r="S3171" s="7" t="s">
        <v>4693</v>
      </c>
    </row>
    <row r="3172" spans="17:19" x14ac:dyDescent="0.2">
      <c r="Q3172" s="7">
        <v>3668</v>
      </c>
      <c r="R3172" s="7">
        <v>16084</v>
      </c>
      <c r="S3172" s="7" t="s">
        <v>1948</v>
      </c>
    </row>
    <row r="3173" spans="17:19" x14ac:dyDescent="0.2">
      <c r="Q3173" s="7">
        <v>6640</v>
      </c>
      <c r="R3173" s="7">
        <v>10569</v>
      </c>
      <c r="S3173" s="7" t="s">
        <v>2189</v>
      </c>
    </row>
    <row r="3174" spans="17:19" x14ac:dyDescent="0.2">
      <c r="Q3174" s="7">
        <v>989</v>
      </c>
      <c r="R3174" s="7">
        <v>15372</v>
      </c>
      <c r="S3174" s="7" t="s">
        <v>2190</v>
      </c>
    </row>
    <row r="3175" spans="17:19" x14ac:dyDescent="0.2">
      <c r="Q3175" s="7">
        <v>2864</v>
      </c>
      <c r="R3175" s="7">
        <v>13803</v>
      </c>
      <c r="S3175" s="7" t="s">
        <v>1947</v>
      </c>
    </row>
    <row r="3176" spans="17:19" x14ac:dyDescent="0.2">
      <c r="R3176" s="7">
        <v>10012</v>
      </c>
      <c r="S3176" s="7" t="s">
        <v>1949</v>
      </c>
    </row>
    <row r="3177" spans="17:19" x14ac:dyDescent="0.2">
      <c r="R3177" s="7">
        <v>10874</v>
      </c>
      <c r="S3177" s="7" t="s">
        <v>2773</v>
      </c>
    </row>
    <row r="3178" spans="17:19" x14ac:dyDescent="0.2">
      <c r="R3178" s="7">
        <v>14117</v>
      </c>
      <c r="S3178" s="7" t="s">
        <v>1950</v>
      </c>
    </row>
    <row r="3179" spans="17:19" x14ac:dyDescent="0.2">
      <c r="R3179" s="7">
        <v>16524</v>
      </c>
      <c r="S3179" s="7" t="s">
        <v>4965</v>
      </c>
    </row>
    <row r="3180" spans="17:19" x14ac:dyDescent="0.2">
      <c r="R3180" s="7">
        <v>16481</v>
      </c>
      <c r="S3180" s="7" t="s">
        <v>4966</v>
      </c>
    </row>
    <row r="3181" spans="17:19" x14ac:dyDescent="0.2">
      <c r="Q3181" s="7">
        <v>2894</v>
      </c>
      <c r="R3181" s="7">
        <v>13822</v>
      </c>
      <c r="S3181" s="7" t="s">
        <v>3585</v>
      </c>
    </row>
    <row r="3182" spans="17:19" x14ac:dyDescent="0.2">
      <c r="R3182" s="7">
        <v>10875</v>
      </c>
      <c r="S3182" s="7" t="s">
        <v>2774</v>
      </c>
    </row>
    <row r="3183" spans="17:19" x14ac:dyDescent="0.2">
      <c r="Q3183" s="7">
        <v>4776</v>
      </c>
      <c r="R3183" s="7">
        <v>15471</v>
      </c>
      <c r="S3183" s="7" t="s">
        <v>2314</v>
      </c>
    </row>
    <row r="3184" spans="17:19" x14ac:dyDescent="0.2">
      <c r="Q3184" s="7">
        <v>884</v>
      </c>
      <c r="R3184" s="7">
        <v>15307</v>
      </c>
      <c r="S3184" s="7" t="s">
        <v>2315</v>
      </c>
    </row>
    <row r="3185" spans="17:19" x14ac:dyDescent="0.2">
      <c r="Q3185" s="7">
        <v>5649</v>
      </c>
      <c r="R3185" s="7">
        <v>14880</v>
      </c>
      <c r="S3185" s="7" t="s">
        <v>2316</v>
      </c>
    </row>
    <row r="3186" spans="17:19" x14ac:dyDescent="0.2">
      <c r="R3186" s="7">
        <v>14953</v>
      </c>
      <c r="S3186" s="7" t="s">
        <v>64</v>
      </c>
    </row>
    <row r="3187" spans="17:19" x14ac:dyDescent="0.2">
      <c r="R3187" s="7">
        <v>11266</v>
      </c>
      <c r="S3187" s="7" t="s">
        <v>2775</v>
      </c>
    </row>
    <row r="3188" spans="17:19" x14ac:dyDescent="0.2">
      <c r="Q3188" s="7">
        <v>2115</v>
      </c>
      <c r="R3188" s="7">
        <v>14478</v>
      </c>
      <c r="S3188" s="7" t="s">
        <v>4108</v>
      </c>
    </row>
    <row r="3189" spans="17:19" x14ac:dyDescent="0.2">
      <c r="R3189" s="7">
        <v>10878</v>
      </c>
      <c r="S3189" s="7" t="s">
        <v>2776</v>
      </c>
    </row>
    <row r="3190" spans="17:19" x14ac:dyDescent="0.2">
      <c r="R3190" s="7">
        <v>10879</v>
      </c>
      <c r="S3190" s="7" t="s">
        <v>2777</v>
      </c>
    </row>
    <row r="3191" spans="17:19" x14ac:dyDescent="0.2">
      <c r="Q3191" s="7">
        <v>5227</v>
      </c>
      <c r="R3191" s="7">
        <v>10880</v>
      </c>
      <c r="S3191" s="7" t="s">
        <v>4109</v>
      </c>
    </row>
    <row r="3192" spans="17:19" x14ac:dyDescent="0.2">
      <c r="Q3192" s="7">
        <v>958</v>
      </c>
      <c r="R3192" s="7">
        <v>15353</v>
      </c>
      <c r="S3192" s="7" t="s">
        <v>4110</v>
      </c>
    </row>
    <row r="3193" spans="17:19" x14ac:dyDescent="0.2">
      <c r="Q3193" s="7">
        <v>446</v>
      </c>
      <c r="R3193" s="7">
        <v>15097</v>
      </c>
      <c r="S3193" s="7" t="s">
        <v>4111</v>
      </c>
    </row>
    <row r="3194" spans="17:19" x14ac:dyDescent="0.2">
      <c r="R3194" s="7">
        <v>16543</v>
      </c>
      <c r="S3194" s="7" t="s">
        <v>4967</v>
      </c>
    </row>
    <row r="3195" spans="17:19" x14ac:dyDescent="0.2">
      <c r="R3195" s="7">
        <v>16542</v>
      </c>
      <c r="S3195" s="7" t="s">
        <v>4968</v>
      </c>
    </row>
    <row r="3196" spans="17:19" x14ac:dyDescent="0.2">
      <c r="R3196" s="7">
        <v>10188</v>
      </c>
      <c r="S3196" s="7" t="s">
        <v>2778</v>
      </c>
    </row>
    <row r="3197" spans="17:19" x14ac:dyDescent="0.2">
      <c r="Q3197" s="7">
        <v>2973</v>
      </c>
      <c r="R3197" s="7">
        <v>10882</v>
      </c>
      <c r="S3197" s="7" t="s">
        <v>4112</v>
      </c>
    </row>
    <row r="3198" spans="17:19" x14ac:dyDescent="0.2">
      <c r="R3198" s="7">
        <v>10883</v>
      </c>
      <c r="S3198" s="7" t="s">
        <v>2779</v>
      </c>
    </row>
    <row r="3199" spans="17:19" x14ac:dyDescent="0.2">
      <c r="Q3199" s="7">
        <v>500</v>
      </c>
      <c r="R3199" s="7">
        <v>15109</v>
      </c>
      <c r="S3199" s="7" t="s">
        <v>2208</v>
      </c>
    </row>
    <row r="3200" spans="17:19" x14ac:dyDescent="0.2">
      <c r="R3200" s="7">
        <v>10885</v>
      </c>
      <c r="S3200" s="7" t="s">
        <v>2210</v>
      </c>
    </row>
    <row r="3201" spans="17:19" x14ac:dyDescent="0.2">
      <c r="Q3201" s="7">
        <v>5239</v>
      </c>
      <c r="R3201" s="7">
        <v>16611</v>
      </c>
      <c r="S3201" s="7" t="s">
        <v>5009</v>
      </c>
    </row>
    <row r="3202" spans="17:19" x14ac:dyDescent="0.2">
      <c r="Q3202" s="7">
        <v>5827</v>
      </c>
      <c r="R3202" s="7">
        <v>14877</v>
      </c>
      <c r="S3202" s="7" t="s">
        <v>2806</v>
      </c>
    </row>
    <row r="3203" spans="17:19" x14ac:dyDescent="0.2">
      <c r="Q3203" s="7">
        <v>5931</v>
      </c>
      <c r="R3203" s="7">
        <v>14878</v>
      </c>
      <c r="S3203" s="7" t="s">
        <v>4115</v>
      </c>
    </row>
    <row r="3204" spans="17:19" x14ac:dyDescent="0.2">
      <c r="Q3204" s="7">
        <v>5828</v>
      </c>
      <c r="R3204" s="7">
        <v>14881</v>
      </c>
      <c r="S3204" s="7" t="s">
        <v>4116</v>
      </c>
    </row>
    <row r="3205" spans="17:19" x14ac:dyDescent="0.2">
      <c r="Q3205" s="7">
        <v>2226</v>
      </c>
      <c r="R3205" s="7">
        <v>10889</v>
      </c>
      <c r="S3205" s="7" t="s">
        <v>4117</v>
      </c>
    </row>
    <row r="3206" spans="17:19" x14ac:dyDescent="0.2">
      <c r="R3206" s="7">
        <v>11201</v>
      </c>
      <c r="S3206" s="7" t="s">
        <v>279</v>
      </c>
    </row>
    <row r="3207" spans="17:19" x14ac:dyDescent="0.2">
      <c r="Q3207" s="7">
        <v>1104</v>
      </c>
      <c r="R3207" s="7">
        <v>15599</v>
      </c>
      <c r="S3207" s="7" t="s">
        <v>4118</v>
      </c>
    </row>
    <row r="3208" spans="17:19" x14ac:dyDescent="0.2">
      <c r="Q3208" s="7">
        <v>6142</v>
      </c>
      <c r="R3208" s="7">
        <v>10891</v>
      </c>
      <c r="S3208" s="7" t="s">
        <v>4119</v>
      </c>
    </row>
    <row r="3209" spans="17:19" x14ac:dyDescent="0.2">
      <c r="Q3209" s="7">
        <v>2500</v>
      </c>
      <c r="R3209" s="7">
        <v>10894</v>
      </c>
      <c r="S3209" s="7" t="s">
        <v>4120</v>
      </c>
    </row>
    <row r="3210" spans="17:19" x14ac:dyDescent="0.2">
      <c r="Q3210" s="7">
        <v>3945</v>
      </c>
      <c r="R3210" s="7">
        <v>16046</v>
      </c>
      <c r="S3210" s="7" t="s">
        <v>4121</v>
      </c>
    </row>
    <row r="3211" spans="17:19" x14ac:dyDescent="0.2">
      <c r="R3211" s="7">
        <v>13755</v>
      </c>
      <c r="S3211" s="7" t="s">
        <v>4122</v>
      </c>
    </row>
    <row r="3212" spans="17:19" x14ac:dyDescent="0.2">
      <c r="Q3212" s="7">
        <v>3734</v>
      </c>
      <c r="R3212" s="7">
        <v>15999</v>
      </c>
      <c r="S3212" s="7" t="s">
        <v>1638</v>
      </c>
    </row>
    <row r="3213" spans="17:19" x14ac:dyDescent="0.2">
      <c r="R3213" s="7">
        <v>16479</v>
      </c>
      <c r="S3213" s="7" t="s">
        <v>4969</v>
      </c>
    </row>
    <row r="3214" spans="17:19" x14ac:dyDescent="0.2">
      <c r="Q3214" s="7">
        <v>3025</v>
      </c>
      <c r="R3214" s="7">
        <v>10895</v>
      </c>
      <c r="S3214" s="7" t="s">
        <v>1639</v>
      </c>
    </row>
    <row r="3215" spans="17:19" x14ac:dyDescent="0.2">
      <c r="Q3215" s="7">
        <v>6641</v>
      </c>
      <c r="R3215" s="7">
        <v>10896</v>
      </c>
      <c r="S3215" s="7" t="s">
        <v>1640</v>
      </c>
    </row>
    <row r="3216" spans="17:19" x14ac:dyDescent="0.2">
      <c r="Q3216" s="7">
        <v>6156</v>
      </c>
      <c r="R3216" s="7">
        <v>10897</v>
      </c>
      <c r="S3216" s="7" t="s">
        <v>1641</v>
      </c>
    </row>
    <row r="3217" spans="17:19" x14ac:dyDescent="0.2">
      <c r="Q3217" s="7">
        <v>908</v>
      </c>
      <c r="R3217" s="7">
        <v>15318</v>
      </c>
      <c r="S3217" s="7" t="s">
        <v>1642</v>
      </c>
    </row>
    <row r="3218" spans="17:19" x14ac:dyDescent="0.2">
      <c r="Q3218" s="7">
        <v>909</v>
      </c>
      <c r="R3218" s="7">
        <v>15319</v>
      </c>
      <c r="S3218" s="7" t="s">
        <v>1643</v>
      </c>
    </row>
    <row r="3219" spans="17:19" x14ac:dyDescent="0.2">
      <c r="Q3219" s="7">
        <v>3987</v>
      </c>
      <c r="R3219" s="7">
        <v>16056</v>
      </c>
      <c r="S3219" s="7" t="s">
        <v>1645</v>
      </c>
    </row>
    <row r="3220" spans="17:19" x14ac:dyDescent="0.2">
      <c r="R3220" s="7">
        <v>16478</v>
      </c>
      <c r="S3220" s="7" t="s">
        <v>4970</v>
      </c>
    </row>
    <row r="3221" spans="17:19" x14ac:dyDescent="0.2">
      <c r="Q3221" s="7">
        <v>41</v>
      </c>
      <c r="R3221" s="7">
        <v>10899</v>
      </c>
      <c r="S3221" s="7" t="s">
        <v>1646</v>
      </c>
    </row>
    <row r="3222" spans="17:19" x14ac:dyDescent="0.2">
      <c r="Q3222" s="7">
        <v>5730</v>
      </c>
      <c r="R3222" s="7">
        <v>14879</v>
      </c>
      <c r="S3222" s="7" t="s">
        <v>2209</v>
      </c>
    </row>
    <row r="3223" spans="17:19" x14ac:dyDescent="0.2">
      <c r="Q3223" s="7">
        <v>40</v>
      </c>
      <c r="R3223" s="7">
        <v>10898</v>
      </c>
      <c r="S3223" s="7" t="s">
        <v>1644</v>
      </c>
    </row>
    <row r="3224" spans="17:19" x14ac:dyDescent="0.2">
      <c r="Q3224" s="7">
        <v>3669</v>
      </c>
      <c r="R3224" s="7">
        <v>15982</v>
      </c>
      <c r="S3224" s="7" t="s">
        <v>1647</v>
      </c>
    </row>
    <row r="3225" spans="17:19" x14ac:dyDescent="0.2">
      <c r="R3225" s="7">
        <v>10900</v>
      </c>
      <c r="S3225" s="7" t="s">
        <v>4132</v>
      </c>
    </row>
    <row r="3226" spans="17:19" x14ac:dyDescent="0.2">
      <c r="R3226" s="7">
        <v>10810</v>
      </c>
      <c r="S3226" s="7" t="s">
        <v>280</v>
      </c>
    </row>
    <row r="3227" spans="17:19" x14ac:dyDescent="0.2">
      <c r="Q3227" s="7">
        <v>3932</v>
      </c>
      <c r="R3227" s="7">
        <v>16050</v>
      </c>
      <c r="S3227" s="7" t="s">
        <v>4133</v>
      </c>
    </row>
    <row r="3228" spans="17:19" x14ac:dyDescent="0.2">
      <c r="R3228" s="7">
        <v>11325</v>
      </c>
      <c r="S3228" s="7" t="s">
        <v>281</v>
      </c>
    </row>
    <row r="3229" spans="17:19" x14ac:dyDescent="0.2">
      <c r="R3229" s="7">
        <v>10141</v>
      </c>
      <c r="S3229" s="7" t="s">
        <v>4134</v>
      </c>
    </row>
    <row r="3230" spans="17:19" x14ac:dyDescent="0.2">
      <c r="Q3230" s="7">
        <v>501</v>
      </c>
      <c r="R3230" s="7">
        <v>15110</v>
      </c>
      <c r="S3230" s="7" t="s">
        <v>4135</v>
      </c>
    </row>
    <row r="3231" spans="17:19" x14ac:dyDescent="0.2">
      <c r="Q3231" s="7">
        <v>1347</v>
      </c>
      <c r="R3231" s="7">
        <v>10859</v>
      </c>
      <c r="S3231" s="7" t="s">
        <v>4137</v>
      </c>
    </row>
    <row r="3232" spans="17:19" x14ac:dyDescent="0.2">
      <c r="Q3232" s="7">
        <v>3986</v>
      </c>
      <c r="R3232" s="7">
        <v>16042</v>
      </c>
      <c r="S3232" s="7" t="s">
        <v>4138</v>
      </c>
    </row>
    <row r="3233" spans="17:19" x14ac:dyDescent="0.2">
      <c r="R3233" s="7">
        <v>10187</v>
      </c>
      <c r="S3233" s="7" t="s">
        <v>282</v>
      </c>
    </row>
    <row r="3234" spans="17:19" x14ac:dyDescent="0.2">
      <c r="Q3234" s="7">
        <v>228</v>
      </c>
      <c r="R3234" s="7">
        <v>10857</v>
      </c>
      <c r="S3234" s="7" t="s">
        <v>4139</v>
      </c>
    </row>
    <row r="3235" spans="17:19" x14ac:dyDescent="0.2">
      <c r="Q3235" s="7">
        <v>4042</v>
      </c>
      <c r="R3235" s="7">
        <v>10886</v>
      </c>
      <c r="S3235" s="7" t="s">
        <v>4140</v>
      </c>
    </row>
    <row r="3236" spans="17:19" x14ac:dyDescent="0.2">
      <c r="R3236" s="7">
        <v>10846</v>
      </c>
      <c r="S3236" s="7" t="s">
        <v>4141</v>
      </c>
    </row>
    <row r="3237" spans="17:19" x14ac:dyDescent="0.2">
      <c r="Q3237" s="7">
        <v>6119</v>
      </c>
      <c r="R3237" s="7">
        <v>15619</v>
      </c>
      <c r="S3237" s="7" t="s">
        <v>4444</v>
      </c>
    </row>
    <row r="3238" spans="17:19" x14ac:dyDescent="0.2">
      <c r="R3238" s="7">
        <v>11263</v>
      </c>
      <c r="S3238" s="7" t="s">
        <v>283</v>
      </c>
    </row>
    <row r="3239" spans="17:19" x14ac:dyDescent="0.2">
      <c r="R3239" s="7">
        <v>10643</v>
      </c>
      <c r="S3239" s="7" t="s">
        <v>4143</v>
      </c>
    </row>
    <row r="3240" spans="17:19" x14ac:dyDescent="0.2">
      <c r="Q3240" s="7">
        <v>756</v>
      </c>
      <c r="R3240" s="7">
        <v>14978</v>
      </c>
      <c r="S3240" s="7" t="s">
        <v>844</v>
      </c>
    </row>
    <row r="3241" spans="17:19" x14ac:dyDescent="0.2">
      <c r="Q3241" s="7">
        <v>4077</v>
      </c>
      <c r="R3241" s="7">
        <v>10550</v>
      </c>
      <c r="S3241" s="7" t="s">
        <v>2159</v>
      </c>
    </row>
    <row r="3242" spans="17:19" x14ac:dyDescent="0.2">
      <c r="R3242" s="7">
        <v>10551</v>
      </c>
      <c r="S3242" s="7" t="s">
        <v>2767</v>
      </c>
    </row>
    <row r="3243" spans="17:19" x14ac:dyDescent="0.2">
      <c r="R3243" s="7">
        <v>10722</v>
      </c>
      <c r="S3243" s="7" t="s">
        <v>2160</v>
      </c>
    </row>
    <row r="3244" spans="17:19" x14ac:dyDescent="0.2">
      <c r="Q3244" s="7">
        <v>4696</v>
      </c>
      <c r="R3244" s="7">
        <v>15394</v>
      </c>
      <c r="S3244" s="7" t="s">
        <v>2161</v>
      </c>
    </row>
    <row r="3245" spans="17:19" x14ac:dyDescent="0.2">
      <c r="Q3245" s="7">
        <v>6295</v>
      </c>
      <c r="R3245" s="7">
        <v>10555</v>
      </c>
      <c r="S3245" s="7" t="s">
        <v>2167</v>
      </c>
    </row>
    <row r="3246" spans="17:19" x14ac:dyDescent="0.2">
      <c r="Q3246" s="7">
        <v>751</v>
      </c>
      <c r="R3246" s="7">
        <v>15257</v>
      </c>
      <c r="S3246" s="7" t="s">
        <v>2168</v>
      </c>
    </row>
    <row r="3247" spans="17:19" x14ac:dyDescent="0.2">
      <c r="Q3247" s="7">
        <v>5571</v>
      </c>
      <c r="R3247" s="7">
        <v>15492</v>
      </c>
      <c r="S3247" s="7" t="s">
        <v>3927</v>
      </c>
    </row>
    <row r="3248" spans="17:19" x14ac:dyDescent="0.2">
      <c r="Q3248" s="7">
        <v>6296</v>
      </c>
      <c r="R3248" s="7">
        <v>10877</v>
      </c>
      <c r="S3248" s="7" t="s">
        <v>65</v>
      </c>
    </row>
    <row r="3249" spans="17:19" x14ac:dyDescent="0.2">
      <c r="R3249" s="7">
        <v>16414</v>
      </c>
      <c r="S3249" s="7" t="s">
        <v>4971</v>
      </c>
    </row>
    <row r="3250" spans="17:19" x14ac:dyDescent="0.2">
      <c r="Q3250" s="7">
        <v>3218</v>
      </c>
      <c r="R3250" s="7">
        <v>14389</v>
      </c>
      <c r="S3250" s="7" t="s">
        <v>4136</v>
      </c>
    </row>
    <row r="3251" spans="17:19" x14ac:dyDescent="0.2">
      <c r="R3251" s="7">
        <v>10644</v>
      </c>
      <c r="S3251" s="7" t="s">
        <v>4142</v>
      </c>
    </row>
    <row r="3252" spans="17:19" x14ac:dyDescent="0.2">
      <c r="Q3252" s="7">
        <v>1067</v>
      </c>
      <c r="R3252" s="7">
        <v>15530</v>
      </c>
      <c r="S3252" s="7" t="s">
        <v>4144</v>
      </c>
    </row>
    <row r="3253" spans="17:19" x14ac:dyDescent="0.2">
      <c r="Q3253" s="7">
        <v>2308</v>
      </c>
      <c r="R3253" s="7">
        <v>10848</v>
      </c>
      <c r="S3253" s="7" t="s">
        <v>3177</v>
      </c>
    </row>
    <row r="3254" spans="17:19" x14ac:dyDescent="0.2">
      <c r="Q3254" s="7">
        <v>943</v>
      </c>
      <c r="R3254" s="7">
        <v>15340</v>
      </c>
      <c r="S3254" s="7" t="s">
        <v>3178</v>
      </c>
    </row>
    <row r="3255" spans="17:19" x14ac:dyDescent="0.2">
      <c r="R3255" s="7">
        <v>10849</v>
      </c>
      <c r="S3255" s="7" t="s">
        <v>3179</v>
      </c>
    </row>
    <row r="3256" spans="17:19" x14ac:dyDescent="0.2">
      <c r="Q3256" s="7">
        <v>4286</v>
      </c>
      <c r="R3256" s="7">
        <v>10850</v>
      </c>
      <c r="S3256" s="7" t="s">
        <v>3180</v>
      </c>
    </row>
    <row r="3257" spans="17:19" x14ac:dyDescent="0.2">
      <c r="R3257" s="7">
        <v>10851</v>
      </c>
      <c r="S3257" s="7" t="s">
        <v>284</v>
      </c>
    </row>
    <row r="3258" spans="17:19" x14ac:dyDescent="0.2">
      <c r="R3258" s="7">
        <v>10852</v>
      </c>
      <c r="S3258" s="7" t="s">
        <v>285</v>
      </c>
    </row>
    <row r="3259" spans="17:19" x14ac:dyDescent="0.2">
      <c r="Q3259" s="7">
        <v>4616</v>
      </c>
      <c r="R3259" s="7">
        <v>15431</v>
      </c>
      <c r="S3259" s="7" t="s">
        <v>3181</v>
      </c>
    </row>
    <row r="3260" spans="17:19" x14ac:dyDescent="0.2">
      <c r="Q3260" s="7">
        <v>944</v>
      </c>
      <c r="R3260" s="7">
        <v>15341</v>
      </c>
      <c r="S3260" s="7" t="s">
        <v>3182</v>
      </c>
    </row>
    <row r="3261" spans="17:19" x14ac:dyDescent="0.2">
      <c r="R3261" s="7">
        <v>11342</v>
      </c>
      <c r="S3261" s="7" t="s">
        <v>286</v>
      </c>
    </row>
    <row r="3262" spans="17:19" x14ac:dyDescent="0.2">
      <c r="Q3262" s="7">
        <v>159</v>
      </c>
      <c r="R3262" s="7">
        <v>13259</v>
      </c>
      <c r="S3262" s="7" t="s">
        <v>3543</v>
      </c>
    </row>
    <row r="3263" spans="17:19" x14ac:dyDescent="0.2">
      <c r="Q3263" s="7">
        <v>4078</v>
      </c>
      <c r="R3263" s="7">
        <v>10853</v>
      </c>
      <c r="S3263" s="7" t="s">
        <v>3544</v>
      </c>
    </row>
    <row r="3264" spans="17:19" x14ac:dyDescent="0.2">
      <c r="R3264" s="7">
        <v>10854</v>
      </c>
      <c r="S3264" s="7" t="s">
        <v>287</v>
      </c>
    </row>
    <row r="3265" spans="17:19" x14ac:dyDescent="0.2">
      <c r="Q3265" s="7">
        <v>1145</v>
      </c>
      <c r="R3265" s="7">
        <v>15531</v>
      </c>
      <c r="S3265" s="7" t="s">
        <v>3545</v>
      </c>
    </row>
    <row r="3266" spans="17:19" x14ac:dyDescent="0.2">
      <c r="Q3266" s="7">
        <v>248</v>
      </c>
      <c r="R3266" s="7">
        <v>13696</v>
      </c>
      <c r="S3266" s="7" t="s">
        <v>3546</v>
      </c>
    </row>
    <row r="3267" spans="17:19" x14ac:dyDescent="0.2">
      <c r="Q3267" s="7">
        <v>2278</v>
      </c>
      <c r="R3267" s="7">
        <v>10856</v>
      </c>
      <c r="S3267" s="7" t="s">
        <v>3547</v>
      </c>
    </row>
    <row r="3268" spans="17:19" x14ac:dyDescent="0.2">
      <c r="R3268" s="7">
        <v>10872</v>
      </c>
      <c r="S3268" s="7" t="s">
        <v>288</v>
      </c>
    </row>
    <row r="3269" spans="17:19" x14ac:dyDescent="0.2">
      <c r="R3269" s="7">
        <v>10858</v>
      </c>
      <c r="S3269" s="7" t="s">
        <v>3548</v>
      </c>
    </row>
    <row r="3270" spans="17:19" x14ac:dyDescent="0.2">
      <c r="R3270" s="7">
        <v>10962</v>
      </c>
      <c r="S3270" s="7" t="s">
        <v>3549</v>
      </c>
    </row>
    <row r="3271" spans="17:19" x14ac:dyDescent="0.2">
      <c r="Q3271" s="7">
        <v>6201</v>
      </c>
      <c r="R3271" s="7">
        <v>10860</v>
      </c>
      <c r="S3271" s="7" t="s">
        <v>4001</v>
      </c>
    </row>
    <row r="3272" spans="17:19" x14ac:dyDescent="0.2">
      <c r="R3272" s="7">
        <v>10861</v>
      </c>
      <c r="S3272" s="7" t="s">
        <v>4002</v>
      </c>
    </row>
    <row r="3273" spans="17:19" x14ac:dyDescent="0.2">
      <c r="Q3273" s="7">
        <v>3219</v>
      </c>
      <c r="R3273" s="7">
        <v>14390</v>
      </c>
      <c r="S3273" s="7" t="s">
        <v>4003</v>
      </c>
    </row>
    <row r="3274" spans="17:19" x14ac:dyDescent="0.2">
      <c r="R3274" s="7">
        <v>10862</v>
      </c>
      <c r="S3274" s="7" t="s">
        <v>289</v>
      </c>
    </row>
    <row r="3275" spans="17:19" x14ac:dyDescent="0.2">
      <c r="R3275" s="7">
        <v>16442</v>
      </c>
      <c r="S3275" s="7" t="s">
        <v>4972</v>
      </c>
    </row>
    <row r="3276" spans="17:19" x14ac:dyDescent="0.2">
      <c r="R3276" s="7">
        <v>10908</v>
      </c>
      <c r="S3276" s="7" t="s">
        <v>4004</v>
      </c>
    </row>
    <row r="3277" spans="17:19" x14ac:dyDescent="0.2">
      <c r="R3277" s="7">
        <v>10863</v>
      </c>
      <c r="S3277" s="7" t="s">
        <v>4005</v>
      </c>
    </row>
    <row r="3278" spans="17:19" x14ac:dyDescent="0.2">
      <c r="Q3278" s="7">
        <v>249</v>
      </c>
      <c r="R3278" s="7">
        <v>13697</v>
      </c>
      <c r="S3278" s="7" t="s">
        <v>4006</v>
      </c>
    </row>
    <row r="3279" spans="17:19" x14ac:dyDescent="0.2">
      <c r="Q3279" s="7">
        <v>4013</v>
      </c>
      <c r="R3279" s="7">
        <v>10888</v>
      </c>
      <c r="S3279" s="7" t="s">
        <v>4007</v>
      </c>
    </row>
    <row r="3280" spans="17:19" x14ac:dyDescent="0.2">
      <c r="R3280" s="7">
        <v>16462</v>
      </c>
      <c r="S3280" s="7" t="s">
        <v>4973</v>
      </c>
    </row>
    <row r="3281" spans="17:19" x14ac:dyDescent="0.2">
      <c r="Q3281" s="7">
        <v>1375</v>
      </c>
      <c r="R3281" s="7">
        <v>10865</v>
      </c>
      <c r="S3281" s="7" t="s">
        <v>4008</v>
      </c>
    </row>
    <row r="3282" spans="17:19" x14ac:dyDescent="0.2">
      <c r="Q3282" s="7">
        <v>4146</v>
      </c>
      <c r="R3282" s="7">
        <v>10866</v>
      </c>
      <c r="S3282" s="7" t="s">
        <v>4009</v>
      </c>
    </row>
    <row r="3283" spans="17:19" x14ac:dyDescent="0.2">
      <c r="Q3283" s="7">
        <v>945</v>
      </c>
      <c r="R3283" s="7">
        <v>15342</v>
      </c>
      <c r="S3283" s="7" t="s">
        <v>4010</v>
      </c>
    </row>
    <row r="3284" spans="17:19" x14ac:dyDescent="0.2">
      <c r="R3284" s="7">
        <v>16178</v>
      </c>
      <c r="S3284" s="7" t="s">
        <v>4974</v>
      </c>
    </row>
    <row r="3285" spans="17:19" x14ac:dyDescent="0.2">
      <c r="Q3285" s="7">
        <v>4079</v>
      </c>
      <c r="R3285" s="7">
        <v>10867</v>
      </c>
      <c r="S3285" s="7" t="s">
        <v>4011</v>
      </c>
    </row>
    <row r="3286" spans="17:19" x14ac:dyDescent="0.2">
      <c r="Q3286" s="7">
        <v>2463</v>
      </c>
      <c r="R3286" s="7">
        <v>10868</v>
      </c>
      <c r="S3286" s="7" t="s">
        <v>4012</v>
      </c>
    </row>
    <row r="3287" spans="17:19" x14ac:dyDescent="0.2">
      <c r="R3287" s="7">
        <v>10870</v>
      </c>
      <c r="S3287" s="7" t="s">
        <v>290</v>
      </c>
    </row>
    <row r="3288" spans="17:19" x14ac:dyDescent="0.2">
      <c r="Q3288" s="7">
        <v>1219</v>
      </c>
      <c r="R3288" s="7">
        <v>10869</v>
      </c>
      <c r="S3288" s="7" t="s">
        <v>4013</v>
      </c>
    </row>
    <row r="3289" spans="17:19" x14ac:dyDescent="0.2">
      <c r="Q3289" s="7">
        <v>593</v>
      </c>
      <c r="R3289" s="7">
        <v>15165</v>
      </c>
      <c r="S3289" s="7" t="s">
        <v>4014</v>
      </c>
    </row>
    <row r="3290" spans="17:19" x14ac:dyDescent="0.2">
      <c r="Q3290" s="7">
        <v>4044</v>
      </c>
      <c r="R3290" s="7">
        <v>10871</v>
      </c>
      <c r="S3290" s="7" t="s">
        <v>4015</v>
      </c>
    </row>
    <row r="3291" spans="17:19" x14ac:dyDescent="0.2">
      <c r="R3291" s="7">
        <v>10845</v>
      </c>
      <c r="S3291" s="7" t="s">
        <v>4016</v>
      </c>
    </row>
    <row r="3292" spans="17:19" x14ac:dyDescent="0.2">
      <c r="R3292" s="7">
        <v>10948</v>
      </c>
      <c r="S3292" s="7" t="s">
        <v>4017</v>
      </c>
    </row>
    <row r="3293" spans="17:19" x14ac:dyDescent="0.2">
      <c r="R3293" s="7">
        <v>16291</v>
      </c>
      <c r="S3293" s="7" t="s">
        <v>4975</v>
      </c>
    </row>
    <row r="3294" spans="17:19" x14ac:dyDescent="0.2">
      <c r="Q3294" s="7">
        <v>3946</v>
      </c>
      <c r="R3294" s="7">
        <v>16030</v>
      </c>
      <c r="S3294" s="7" t="s">
        <v>4018</v>
      </c>
    </row>
    <row r="3295" spans="17:19" x14ac:dyDescent="0.2">
      <c r="Q3295" s="7">
        <v>1709</v>
      </c>
      <c r="R3295" s="7">
        <v>10844</v>
      </c>
      <c r="S3295" s="7" t="s">
        <v>3550</v>
      </c>
    </row>
    <row r="3296" spans="17:19" x14ac:dyDescent="0.2">
      <c r="R3296" s="7">
        <v>11230</v>
      </c>
      <c r="S3296" s="7" t="s">
        <v>291</v>
      </c>
    </row>
    <row r="3297" spans="17:19" x14ac:dyDescent="0.2">
      <c r="R3297" s="7">
        <v>13195</v>
      </c>
      <c r="S3297" s="7" t="s">
        <v>292</v>
      </c>
    </row>
    <row r="3298" spans="17:19" x14ac:dyDescent="0.2">
      <c r="Q3298" s="7">
        <v>250</v>
      </c>
      <c r="R3298" s="7">
        <v>13698</v>
      </c>
      <c r="S3298" s="7" t="s">
        <v>4019</v>
      </c>
    </row>
    <row r="3299" spans="17:19" x14ac:dyDescent="0.2">
      <c r="Q3299" s="7">
        <v>3670</v>
      </c>
      <c r="R3299" s="7">
        <v>15983</v>
      </c>
      <c r="S3299" s="7" t="s">
        <v>4020</v>
      </c>
    </row>
    <row r="3300" spans="17:19" x14ac:dyDescent="0.2">
      <c r="Q3300" s="7">
        <v>3006</v>
      </c>
      <c r="R3300" s="7">
        <v>10946</v>
      </c>
      <c r="S3300" s="7" t="s">
        <v>4021</v>
      </c>
    </row>
    <row r="3301" spans="17:19" x14ac:dyDescent="0.2">
      <c r="Q3301" s="7">
        <v>344</v>
      </c>
      <c r="R3301" s="7">
        <v>15027</v>
      </c>
      <c r="S3301" s="7" t="s">
        <v>4022</v>
      </c>
    </row>
    <row r="3302" spans="17:19" x14ac:dyDescent="0.2">
      <c r="Q3302" s="7">
        <v>5932</v>
      </c>
      <c r="R3302" s="7">
        <v>14870</v>
      </c>
      <c r="S3302" s="7" t="s">
        <v>4023</v>
      </c>
    </row>
    <row r="3303" spans="17:19" x14ac:dyDescent="0.2">
      <c r="Q3303" s="7">
        <v>2102</v>
      </c>
      <c r="R3303" s="7">
        <v>15500</v>
      </c>
      <c r="S3303" s="7" t="s">
        <v>4024</v>
      </c>
    </row>
    <row r="3304" spans="17:19" x14ac:dyDescent="0.2">
      <c r="R3304" s="7">
        <v>10496</v>
      </c>
      <c r="S3304" s="7" t="s">
        <v>293</v>
      </c>
    </row>
    <row r="3305" spans="17:19" x14ac:dyDescent="0.2">
      <c r="Q3305" s="7">
        <v>551</v>
      </c>
      <c r="R3305" s="7">
        <v>15130</v>
      </c>
      <c r="S3305" s="7" t="s">
        <v>4025</v>
      </c>
    </row>
    <row r="3306" spans="17:19" x14ac:dyDescent="0.2">
      <c r="Q3306" s="7">
        <v>198</v>
      </c>
      <c r="R3306" s="7">
        <v>10940</v>
      </c>
      <c r="S3306" s="7" t="s">
        <v>4026</v>
      </c>
    </row>
    <row r="3307" spans="17:19" x14ac:dyDescent="0.2">
      <c r="Q3307" s="7">
        <v>885</v>
      </c>
      <c r="R3307" s="7">
        <v>15639</v>
      </c>
      <c r="S3307" s="7" t="s">
        <v>4027</v>
      </c>
    </row>
    <row r="3308" spans="17:19" x14ac:dyDescent="0.2">
      <c r="Q3308" s="7">
        <v>4451</v>
      </c>
      <c r="R3308" s="7">
        <v>15397</v>
      </c>
      <c r="S3308" s="7" t="s">
        <v>4028</v>
      </c>
    </row>
    <row r="3309" spans="17:19" x14ac:dyDescent="0.2">
      <c r="Q3309" s="7">
        <v>552</v>
      </c>
      <c r="R3309" s="7">
        <v>15131</v>
      </c>
      <c r="S3309" s="7" t="s">
        <v>4029</v>
      </c>
    </row>
    <row r="3310" spans="17:19" x14ac:dyDescent="0.2">
      <c r="Q3310" s="7">
        <v>3339</v>
      </c>
      <c r="R3310" s="7">
        <v>14433</v>
      </c>
      <c r="S3310" s="7" t="s">
        <v>4030</v>
      </c>
    </row>
    <row r="3311" spans="17:19" x14ac:dyDescent="0.2">
      <c r="Q3311" s="7">
        <v>3408</v>
      </c>
      <c r="R3311" s="7">
        <v>14457</v>
      </c>
      <c r="S3311" s="7" t="s">
        <v>4031</v>
      </c>
    </row>
    <row r="3312" spans="17:19" x14ac:dyDescent="0.2">
      <c r="Q3312" s="7">
        <v>5268</v>
      </c>
      <c r="R3312" s="7">
        <v>10930</v>
      </c>
      <c r="S3312" s="7" t="s">
        <v>4032</v>
      </c>
    </row>
    <row r="3313" spans="17:19" x14ac:dyDescent="0.2">
      <c r="R3313" s="7">
        <v>10932</v>
      </c>
      <c r="S3313" s="7" t="s">
        <v>294</v>
      </c>
    </row>
    <row r="3314" spans="17:19" x14ac:dyDescent="0.2">
      <c r="R3314" s="7">
        <v>16439</v>
      </c>
      <c r="S3314" s="7" t="s">
        <v>4976</v>
      </c>
    </row>
    <row r="3315" spans="17:19" x14ac:dyDescent="0.2">
      <c r="Q3315" s="7">
        <v>5240</v>
      </c>
      <c r="R3315" s="7">
        <v>16619</v>
      </c>
      <c r="S3315" s="7" t="s">
        <v>5010</v>
      </c>
    </row>
    <row r="3316" spans="17:19" x14ac:dyDescent="0.2">
      <c r="Q3316" s="7">
        <v>3847</v>
      </c>
      <c r="R3316" s="7">
        <v>16049</v>
      </c>
      <c r="S3316" s="7" t="s">
        <v>4033</v>
      </c>
    </row>
    <row r="3317" spans="17:19" x14ac:dyDescent="0.2">
      <c r="Q3317" s="7">
        <v>6730</v>
      </c>
      <c r="R3317" s="7">
        <v>16119</v>
      </c>
      <c r="S3317" s="222" t="s">
        <v>4445</v>
      </c>
    </row>
    <row r="3318" spans="17:19" x14ac:dyDescent="0.2">
      <c r="Q3318" s="7">
        <v>6037</v>
      </c>
      <c r="R3318" s="7">
        <v>16601</v>
      </c>
      <c r="S3318" s="7" t="s">
        <v>4977</v>
      </c>
    </row>
    <row r="3319" spans="17:19" x14ac:dyDescent="0.2">
      <c r="Q3319" s="7">
        <v>6157</v>
      </c>
      <c r="R3319" s="7">
        <v>10933</v>
      </c>
      <c r="S3319" s="7" t="s">
        <v>995</v>
      </c>
    </row>
    <row r="3320" spans="17:19" x14ac:dyDescent="0.2">
      <c r="Q3320" s="7">
        <v>2163</v>
      </c>
      <c r="R3320" s="7">
        <v>15640</v>
      </c>
      <c r="S3320" s="7" t="s">
        <v>4585</v>
      </c>
    </row>
    <row r="3321" spans="17:19" x14ac:dyDescent="0.2">
      <c r="Q3321" s="7">
        <v>6487</v>
      </c>
      <c r="R3321" s="7">
        <v>16115</v>
      </c>
      <c r="S3321" s="7" t="s">
        <v>4446</v>
      </c>
    </row>
    <row r="3322" spans="17:19" x14ac:dyDescent="0.2">
      <c r="Q3322" s="7">
        <v>6512</v>
      </c>
      <c r="R3322" s="7">
        <v>16118</v>
      </c>
      <c r="S3322" s="7" t="s">
        <v>4036</v>
      </c>
    </row>
    <row r="3323" spans="17:19" x14ac:dyDescent="0.2">
      <c r="R3323" s="7">
        <v>10934</v>
      </c>
      <c r="S3323" s="7" t="s">
        <v>4034</v>
      </c>
    </row>
    <row r="3324" spans="17:19" x14ac:dyDescent="0.2">
      <c r="Q3324" s="7">
        <v>717</v>
      </c>
      <c r="R3324" s="7">
        <v>15661</v>
      </c>
      <c r="S3324" s="7" t="s">
        <v>4631</v>
      </c>
    </row>
    <row r="3325" spans="17:19" x14ac:dyDescent="0.2">
      <c r="Q3325" s="7">
        <v>5831</v>
      </c>
      <c r="R3325" s="7">
        <v>15496</v>
      </c>
      <c r="S3325" s="7" t="s">
        <v>3928</v>
      </c>
    </row>
    <row r="3326" spans="17:19" x14ac:dyDescent="0.2">
      <c r="R3326" s="7">
        <v>16247</v>
      </c>
      <c r="S3326" s="7" t="s">
        <v>4978</v>
      </c>
    </row>
    <row r="3327" spans="17:19" x14ac:dyDescent="0.2">
      <c r="R3327" s="7">
        <v>11326</v>
      </c>
      <c r="S3327" s="7" t="s">
        <v>295</v>
      </c>
    </row>
    <row r="3328" spans="17:19" x14ac:dyDescent="0.2">
      <c r="R3328" s="7">
        <v>10936</v>
      </c>
      <c r="S3328" s="7" t="s">
        <v>4035</v>
      </c>
    </row>
    <row r="3329" spans="17:19" x14ac:dyDescent="0.2">
      <c r="R3329" s="7">
        <v>10040</v>
      </c>
      <c r="S3329" s="7" t="s">
        <v>996</v>
      </c>
    </row>
    <row r="3330" spans="17:19" x14ac:dyDescent="0.2">
      <c r="Q3330" s="7">
        <v>5933</v>
      </c>
      <c r="R3330" s="7">
        <v>14869</v>
      </c>
      <c r="S3330" s="7" t="s">
        <v>997</v>
      </c>
    </row>
    <row r="3331" spans="17:19" x14ac:dyDescent="0.2">
      <c r="Q3331" s="7">
        <v>5763</v>
      </c>
      <c r="R3331" s="7">
        <v>14868</v>
      </c>
      <c r="S3331" s="7" t="s">
        <v>992</v>
      </c>
    </row>
    <row r="3332" spans="17:19" x14ac:dyDescent="0.2">
      <c r="Q3332" s="7">
        <v>5934</v>
      </c>
      <c r="R3332" s="7">
        <v>14871</v>
      </c>
      <c r="S3332" s="7" t="s">
        <v>993</v>
      </c>
    </row>
    <row r="3333" spans="17:19" x14ac:dyDescent="0.2">
      <c r="R3333" s="7">
        <v>10947</v>
      </c>
      <c r="S3333" s="7" t="s">
        <v>994</v>
      </c>
    </row>
    <row r="3334" spans="17:19" x14ac:dyDescent="0.2">
      <c r="R3334" s="7">
        <v>16182</v>
      </c>
      <c r="S3334" s="7" t="s">
        <v>4979</v>
      </c>
    </row>
    <row r="3335" spans="17:19" x14ac:dyDescent="0.2">
      <c r="Q3335" s="7">
        <v>2045</v>
      </c>
      <c r="R3335" s="7">
        <v>10944</v>
      </c>
      <c r="S3335" s="7" t="s">
        <v>3107</v>
      </c>
    </row>
    <row r="3336" spans="17:19" x14ac:dyDescent="0.2">
      <c r="Q3336" s="7">
        <v>5764</v>
      </c>
      <c r="R3336" s="7">
        <v>14866</v>
      </c>
      <c r="S3336" s="7" t="s">
        <v>3108</v>
      </c>
    </row>
    <row r="3337" spans="17:19" x14ac:dyDescent="0.2">
      <c r="R3337" s="7">
        <v>16248</v>
      </c>
      <c r="S3337" s="7" t="s">
        <v>4980</v>
      </c>
    </row>
    <row r="3338" spans="17:19" x14ac:dyDescent="0.2">
      <c r="Q3338" s="7">
        <v>3603</v>
      </c>
      <c r="R3338" s="7">
        <v>16063</v>
      </c>
      <c r="S3338" s="7" t="s">
        <v>3109</v>
      </c>
    </row>
    <row r="3339" spans="17:19" x14ac:dyDescent="0.2">
      <c r="Q3339" s="7">
        <v>3764</v>
      </c>
      <c r="R3339" s="7">
        <v>16059</v>
      </c>
      <c r="S3339" s="7" t="s">
        <v>4447</v>
      </c>
    </row>
    <row r="3340" spans="17:19" x14ac:dyDescent="0.2">
      <c r="R3340" s="7">
        <v>10827</v>
      </c>
      <c r="S3340" s="7" t="s">
        <v>3110</v>
      </c>
    </row>
    <row r="3341" spans="17:19" x14ac:dyDescent="0.2">
      <c r="Q3341" s="7">
        <v>6642</v>
      </c>
      <c r="R3341" s="7">
        <v>10942</v>
      </c>
      <c r="S3341" s="7" t="s">
        <v>3111</v>
      </c>
    </row>
    <row r="3342" spans="17:19" x14ac:dyDescent="0.2">
      <c r="Q3342" s="7">
        <v>6116</v>
      </c>
      <c r="R3342" s="7">
        <v>10938</v>
      </c>
      <c r="S3342" s="7" t="s">
        <v>3112</v>
      </c>
    </row>
    <row r="3343" spans="17:19" x14ac:dyDescent="0.2">
      <c r="R3343" s="7">
        <v>10913</v>
      </c>
      <c r="S3343" s="7" t="s">
        <v>296</v>
      </c>
    </row>
    <row r="3344" spans="17:19" x14ac:dyDescent="0.2">
      <c r="R3344" s="7">
        <v>10904</v>
      </c>
      <c r="S3344" s="7" t="s">
        <v>3113</v>
      </c>
    </row>
    <row r="3345" spans="17:19" x14ac:dyDescent="0.2">
      <c r="R3345" s="7">
        <v>10905</v>
      </c>
      <c r="S3345" s="7" t="s">
        <v>3495</v>
      </c>
    </row>
    <row r="3346" spans="17:19" x14ac:dyDescent="0.2">
      <c r="Q3346" s="7">
        <v>5765</v>
      </c>
      <c r="R3346" s="7">
        <v>14873</v>
      </c>
      <c r="S3346" s="7" t="s">
        <v>3496</v>
      </c>
    </row>
    <row r="3347" spans="17:19" x14ac:dyDescent="0.2">
      <c r="Q3347" s="7">
        <v>2155</v>
      </c>
      <c r="R3347" s="7">
        <v>10906</v>
      </c>
      <c r="S3347" s="7" t="s">
        <v>3497</v>
      </c>
    </row>
    <row r="3348" spans="17:19" x14ac:dyDescent="0.2">
      <c r="R3348" s="7">
        <v>13203</v>
      </c>
      <c r="S3348" s="7" t="s">
        <v>3498</v>
      </c>
    </row>
    <row r="3349" spans="17:19" x14ac:dyDescent="0.2">
      <c r="R3349" s="7">
        <v>11273</v>
      </c>
      <c r="S3349" s="7" t="s">
        <v>297</v>
      </c>
    </row>
    <row r="3350" spans="17:19" x14ac:dyDescent="0.2">
      <c r="Q3350" s="7">
        <v>5650</v>
      </c>
      <c r="R3350" s="7">
        <v>14874</v>
      </c>
      <c r="S3350" s="7" t="s">
        <v>3499</v>
      </c>
    </row>
    <row r="3351" spans="17:19" x14ac:dyDescent="0.2">
      <c r="Q3351" s="7">
        <v>3506</v>
      </c>
      <c r="R3351" s="7">
        <v>15962</v>
      </c>
      <c r="S3351" s="7" t="s">
        <v>3500</v>
      </c>
    </row>
    <row r="3352" spans="17:19" x14ac:dyDescent="0.2">
      <c r="Q3352" s="7">
        <v>359</v>
      </c>
      <c r="R3352" s="7">
        <v>15037</v>
      </c>
      <c r="S3352" s="7" t="s">
        <v>3501</v>
      </c>
    </row>
    <row r="3353" spans="17:19" x14ac:dyDescent="0.2">
      <c r="R3353" s="7">
        <v>13686</v>
      </c>
      <c r="S3353" s="7" t="s">
        <v>3502</v>
      </c>
    </row>
    <row r="3354" spans="17:19" x14ac:dyDescent="0.2">
      <c r="R3354" s="7">
        <v>10610</v>
      </c>
      <c r="S3354" s="7" t="s">
        <v>3503</v>
      </c>
    </row>
    <row r="3355" spans="17:19" x14ac:dyDescent="0.2">
      <c r="Q3355" s="7">
        <v>4120</v>
      </c>
      <c r="R3355" s="7">
        <v>10911</v>
      </c>
      <c r="S3355" s="7" t="s">
        <v>3504</v>
      </c>
    </row>
    <row r="3356" spans="17:19" x14ac:dyDescent="0.2">
      <c r="R3356" s="7">
        <v>16415</v>
      </c>
      <c r="S3356" s="7" t="s">
        <v>4981</v>
      </c>
    </row>
    <row r="3357" spans="17:19" x14ac:dyDescent="0.2">
      <c r="Q3357" s="7">
        <v>6806</v>
      </c>
      <c r="R3357" s="7">
        <v>13353</v>
      </c>
      <c r="S3357" s="7" t="s">
        <v>3505</v>
      </c>
    </row>
    <row r="3358" spans="17:19" x14ac:dyDescent="0.2">
      <c r="R3358" s="7">
        <v>10912</v>
      </c>
      <c r="S3358" s="7" t="s">
        <v>3506</v>
      </c>
    </row>
    <row r="3359" spans="17:19" x14ac:dyDescent="0.2">
      <c r="R3359" s="7">
        <v>10168</v>
      </c>
      <c r="S3359" s="7" t="s">
        <v>11</v>
      </c>
    </row>
    <row r="3360" spans="17:19" x14ac:dyDescent="0.2">
      <c r="R3360" s="7">
        <v>10927</v>
      </c>
      <c r="S3360" s="7" t="s">
        <v>12</v>
      </c>
    </row>
    <row r="3361" spans="17:19" x14ac:dyDescent="0.2">
      <c r="R3361" s="7">
        <v>10990</v>
      </c>
      <c r="S3361" s="7" t="s">
        <v>13</v>
      </c>
    </row>
    <row r="3362" spans="17:19" x14ac:dyDescent="0.2">
      <c r="R3362" s="7">
        <v>10914</v>
      </c>
      <c r="S3362" s="7" t="s">
        <v>14</v>
      </c>
    </row>
    <row r="3363" spans="17:19" x14ac:dyDescent="0.2">
      <c r="Q3363" s="7">
        <v>5230</v>
      </c>
      <c r="R3363" s="7">
        <v>10916</v>
      </c>
      <c r="S3363" s="7" t="s">
        <v>15</v>
      </c>
    </row>
    <row r="3364" spans="17:19" x14ac:dyDescent="0.2">
      <c r="R3364" s="7">
        <v>14525</v>
      </c>
      <c r="S3364" s="7" t="s">
        <v>16</v>
      </c>
    </row>
    <row r="3365" spans="17:19" x14ac:dyDescent="0.2">
      <c r="Q3365" s="7">
        <v>6219</v>
      </c>
      <c r="R3365" s="7">
        <v>10917</v>
      </c>
      <c r="S3365" s="7" t="s">
        <v>17</v>
      </c>
    </row>
    <row r="3366" spans="17:19" x14ac:dyDescent="0.2">
      <c r="Q3366" s="7">
        <v>6643</v>
      </c>
      <c r="R3366" s="7">
        <v>10918</v>
      </c>
      <c r="S3366" s="7" t="s">
        <v>18</v>
      </c>
    </row>
    <row r="3367" spans="17:19" x14ac:dyDescent="0.2">
      <c r="R3367" s="7">
        <v>16230</v>
      </c>
      <c r="S3367" s="7" t="s">
        <v>4982</v>
      </c>
    </row>
    <row r="3368" spans="17:19" x14ac:dyDescent="0.2">
      <c r="R3368" s="7">
        <v>10039</v>
      </c>
      <c r="S3368" s="7" t="s">
        <v>20</v>
      </c>
    </row>
    <row r="3369" spans="17:19" x14ac:dyDescent="0.2">
      <c r="R3369" s="7">
        <v>10920</v>
      </c>
      <c r="S3369" s="7" t="s">
        <v>21</v>
      </c>
    </row>
    <row r="3370" spans="17:19" x14ac:dyDescent="0.2">
      <c r="Q3370" s="7">
        <v>6644</v>
      </c>
      <c r="R3370" s="7">
        <v>10921</v>
      </c>
      <c r="S3370" s="7" t="s">
        <v>22</v>
      </c>
    </row>
    <row r="3371" spans="17:19" x14ac:dyDescent="0.2">
      <c r="Q3371" s="7">
        <v>5399</v>
      </c>
      <c r="R3371" s="7">
        <v>16589</v>
      </c>
      <c r="S3371" s="7" t="s">
        <v>4983</v>
      </c>
    </row>
    <row r="3372" spans="17:19" x14ac:dyDescent="0.2">
      <c r="R3372" s="7">
        <v>10922</v>
      </c>
      <c r="S3372" s="7" t="s">
        <v>298</v>
      </c>
    </row>
    <row r="3373" spans="17:19" x14ac:dyDescent="0.2">
      <c r="Q3373" s="7">
        <v>5890</v>
      </c>
      <c r="R3373" s="7">
        <v>14872</v>
      </c>
      <c r="S3373" s="7" t="s">
        <v>3044</v>
      </c>
    </row>
    <row r="3374" spans="17:19" x14ac:dyDescent="0.2">
      <c r="Q3374" s="7">
        <v>6089</v>
      </c>
      <c r="R3374" s="7">
        <v>10925</v>
      </c>
      <c r="S3374" s="7" t="s">
        <v>24</v>
      </c>
    </row>
    <row r="3375" spans="17:19" x14ac:dyDescent="0.2">
      <c r="R3375" s="7">
        <v>10926</v>
      </c>
      <c r="S3375" s="7" t="s">
        <v>4228</v>
      </c>
    </row>
    <row r="3376" spans="17:19" x14ac:dyDescent="0.2">
      <c r="Q3376" s="7">
        <v>6645</v>
      </c>
      <c r="R3376" s="7">
        <v>10902</v>
      </c>
      <c r="S3376" s="7" t="s">
        <v>4229</v>
      </c>
    </row>
    <row r="3377" spans="17:19" x14ac:dyDescent="0.2">
      <c r="Q3377" s="7">
        <v>6267</v>
      </c>
      <c r="R3377" s="7">
        <v>10907</v>
      </c>
      <c r="S3377" s="7" t="s">
        <v>4230</v>
      </c>
    </row>
    <row r="3378" spans="17:19" x14ac:dyDescent="0.2">
      <c r="Q3378" s="7">
        <v>5891</v>
      </c>
      <c r="R3378" s="7">
        <v>14876</v>
      </c>
      <c r="S3378" s="7" t="s">
        <v>2913</v>
      </c>
    </row>
    <row r="3379" spans="17:19" x14ac:dyDescent="0.2">
      <c r="Q3379" s="7">
        <v>5231</v>
      </c>
      <c r="R3379" s="7">
        <v>10943</v>
      </c>
      <c r="S3379" s="7" t="s">
        <v>2914</v>
      </c>
    </row>
    <row r="3380" spans="17:19" x14ac:dyDescent="0.2">
      <c r="R3380" s="7">
        <v>10864</v>
      </c>
      <c r="S3380" s="7" t="s">
        <v>299</v>
      </c>
    </row>
    <row r="3381" spans="17:19" x14ac:dyDescent="0.2">
      <c r="Q3381" s="7">
        <v>5732</v>
      </c>
      <c r="R3381" s="7">
        <v>14892</v>
      </c>
      <c r="S3381" s="7" t="s">
        <v>2915</v>
      </c>
    </row>
    <row r="3382" spans="17:19" x14ac:dyDescent="0.2">
      <c r="Q3382" s="7">
        <v>5233</v>
      </c>
      <c r="R3382" s="7">
        <v>10755</v>
      </c>
      <c r="S3382" s="7" t="s">
        <v>2916</v>
      </c>
    </row>
    <row r="3383" spans="17:19" x14ac:dyDescent="0.2">
      <c r="R3383" s="7">
        <v>11174</v>
      </c>
      <c r="S3383" s="7" t="s">
        <v>2917</v>
      </c>
    </row>
    <row r="3384" spans="17:19" x14ac:dyDescent="0.2">
      <c r="R3384" s="7">
        <v>10952</v>
      </c>
      <c r="S3384" s="7" t="s">
        <v>2918</v>
      </c>
    </row>
    <row r="3385" spans="17:19" x14ac:dyDescent="0.2">
      <c r="R3385" s="7">
        <v>10756</v>
      </c>
      <c r="S3385" s="7" t="s">
        <v>300</v>
      </c>
    </row>
    <row r="3386" spans="17:19" x14ac:dyDescent="0.2">
      <c r="R3386" s="7">
        <v>11293</v>
      </c>
      <c r="S3386" s="7" t="s">
        <v>301</v>
      </c>
    </row>
    <row r="3387" spans="17:19" x14ac:dyDescent="0.2">
      <c r="R3387" s="7">
        <v>13674</v>
      </c>
      <c r="S3387" s="7" t="s">
        <v>2919</v>
      </c>
    </row>
    <row r="3388" spans="17:19" x14ac:dyDescent="0.2">
      <c r="R3388" s="7">
        <v>16236</v>
      </c>
      <c r="S3388" s="7" t="s">
        <v>4984</v>
      </c>
    </row>
    <row r="3389" spans="17:19" x14ac:dyDescent="0.2">
      <c r="R3389" s="7">
        <v>10757</v>
      </c>
      <c r="S3389" s="7" t="s">
        <v>302</v>
      </c>
    </row>
    <row r="3390" spans="17:19" x14ac:dyDescent="0.2">
      <c r="R3390" s="7">
        <v>10829</v>
      </c>
      <c r="S3390" s="7" t="s">
        <v>303</v>
      </c>
    </row>
    <row r="3391" spans="17:19" x14ac:dyDescent="0.2">
      <c r="R3391" s="7">
        <v>11259</v>
      </c>
      <c r="S3391" s="7" t="s">
        <v>304</v>
      </c>
    </row>
    <row r="3392" spans="17:19" x14ac:dyDescent="0.2">
      <c r="R3392" s="7">
        <v>10759</v>
      </c>
      <c r="S3392" s="7" t="s">
        <v>305</v>
      </c>
    </row>
    <row r="3393" spans="17:19" x14ac:dyDescent="0.2">
      <c r="R3393" s="7">
        <v>11334</v>
      </c>
      <c r="S3393" s="7" t="s">
        <v>306</v>
      </c>
    </row>
    <row r="3394" spans="17:19" x14ac:dyDescent="0.2">
      <c r="R3394" s="7">
        <v>10761</v>
      </c>
      <c r="S3394" s="7" t="s">
        <v>307</v>
      </c>
    </row>
    <row r="3395" spans="17:19" x14ac:dyDescent="0.2">
      <c r="R3395" s="7">
        <v>11298</v>
      </c>
      <c r="S3395" s="7" t="s">
        <v>2920</v>
      </c>
    </row>
    <row r="3396" spans="17:19" x14ac:dyDescent="0.2">
      <c r="R3396" s="7">
        <v>10762</v>
      </c>
      <c r="S3396" s="7" t="s">
        <v>308</v>
      </c>
    </row>
    <row r="3397" spans="17:19" x14ac:dyDescent="0.2">
      <c r="R3397" s="7">
        <v>10763</v>
      </c>
      <c r="S3397" s="7" t="s">
        <v>309</v>
      </c>
    </row>
    <row r="3398" spans="17:19" x14ac:dyDescent="0.2">
      <c r="R3398" s="7">
        <v>11215</v>
      </c>
      <c r="S3398" s="7" t="s">
        <v>310</v>
      </c>
    </row>
    <row r="3399" spans="17:19" x14ac:dyDescent="0.2">
      <c r="R3399" s="7">
        <v>10764</v>
      </c>
      <c r="S3399" s="7" t="s">
        <v>311</v>
      </c>
    </row>
    <row r="3400" spans="17:19" x14ac:dyDescent="0.2">
      <c r="R3400" s="7">
        <v>10765</v>
      </c>
      <c r="S3400" s="7" t="s">
        <v>2921</v>
      </c>
    </row>
    <row r="3401" spans="17:19" x14ac:dyDescent="0.2">
      <c r="R3401" s="7">
        <v>10766</v>
      </c>
      <c r="S3401" s="7" t="s">
        <v>2922</v>
      </c>
    </row>
    <row r="3402" spans="17:19" x14ac:dyDescent="0.2">
      <c r="Q3402" s="7">
        <v>5935</v>
      </c>
      <c r="R3402" s="7">
        <v>14883</v>
      </c>
      <c r="S3402" s="7" t="s">
        <v>2924</v>
      </c>
    </row>
    <row r="3403" spans="17:19" x14ac:dyDescent="0.2">
      <c r="R3403" s="7">
        <v>10771</v>
      </c>
      <c r="S3403" s="7" t="s">
        <v>315</v>
      </c>
    </row>
    <row r="3404" spans="17:19" x14ac:dyDescent="0.2">
      <c r="R3404" s="7">
        <v>10772</v>
      </c>
      <c r="S3404" s="7" t="s">
        <v>4235</v>
      </c>
    </row>
    <row r="3405" spans="17:19" x14ac:dyDescent="0.2">
      <c r="Q3405" s="7">
        <v>5651</v>
      </c>
      <c r="R3405" s="7">
        <v>14885</v>
      </c>
      <c r="S3405" s="7" t="s">
        <v>415</v>
      </c>
    </row>
    <row r="3406" spans="17:19" x14ac:dyDescent="0.2">
      <c r="R3406" s="7">
        <v>10163</v>
      </c>
      <c r="S3406" s="7" t="s">
        <v>3163</v>
      </c>
    </row>
    <row r="3407" spans="17:19" x14ac:dyDescent="0.2">
      <c r="R3407" s="7">
        <v>11195</v>
      </c>
      <c r="S3407" s="7" t="s">
        <v>312</v>
      </c>
    </row>
    <row r="3408" spans="17:19" x14ac:dyDescent="0.2">
      <c r="Q3408" s="7">
        <v>5690</v>
      </c>
      <c r="R3408" s="7">
        <v>14888</v>
      </c>
      <c r="S3408" s="7" t="s">
        <v>2925</v>
      </c>
    </row>
    <row r="3409" spans="17:19" x14ac:dyDescent="0.2">
      <c r="R3409" s="7">
        <v>10754</v>
      </c>
      <c r="S3409" s="7" t="s">
        <v>2926</v>
      </c>
    </row>
    <row r="3410" spans="17:19" x14ac:dyDescent="0.2">
      <c r="Q3410" s="7">
        <v>5537</v>
      </c>
      <c r="R3410" s="7">
        <v>14887</v>
      </c>
      <c r="S3410" s="7" t="s">
        <v>3051</v>
      </c>
    </row>
    <row r="3411" spans="17:19" x14ac:dyDescent="0.2">
      <c r="R3411" s="7">
        <v>10774</v>
      </c>
      <c r="S3411" s="7" t="s">
        <v>4236</v>
      </c>
    </row>
    <row r="3412" spans="17:19" x14ac:dyDescent="0.2">
      <c r="R3412" s="7">
        <v>10775</v>
      </c>
      <c r="S3412" s="7" t="s">
        <v>316</v>
      </c>
    </row>
    <row r="3413" spans="17:19" x14ac:dyDescent="0.2">
      <c r="Q3413" s="7">
        <v>5652</v>
      </c>
      <c r="R3413" s="7">
        <v>14882</v>
      </c>
      <c r="S3413" s="7" t="s">
        <v>2931</v>
      </c>
    </row>
    <row r="3414" spans="17:19" x14ac:dyDescent="0.2">
      <c r="Q3414" s="7">
        <v>2228</v>
      </c>
      <c r="R3414" s="7">
        <v>10162</v>
      </c>
      <c r="S3414" s="7" t="s">
        <v>3162</v>
      </c>
    </row>
    <row r="3415" spans="17:19" x14ac:dyDescent="0.2">
      <c r="R3415" s="7">
        <v>10180</v>
      </c>
      <c r="S3415" s="7" t="s">
        <v>313</v>
      </c>
    </row>
    <row r="3416" spans="17:19" x14ac:dyDescent="0.2">
      <c r="Q3416" s="7">
        <v>2230</v>
      </c>
      <c r="R3416" s="7">
        <v>10165</v>
      </c>
      <c r="S3416" s="7" t="s">
        <v>2923</v>
      </c>
    </row>
    <row r="3417" spans="17:19" x14ac:dyDescent="0.2">
      <c r="R3417" s="7">
        <v>10151</v>
      </c>
      <c r="S3417" s="7" t="s">
        <v>314</v>
      </c>
    </row>
    <row r="3418" spans="17:19" x14ac:dyDescent="0.2">
      <c r="R3418" s="7">
        <v>10167</v>
      </c>
      <c r="S3418" s="7" t="s">
        <v>3164</v>
      </c>
    </row>
    <row r="3419" spans="17:19" x14ac:dyDescent="0.2">
      <c r="Q3419" s="7">
        <v>5830</v>
      </c>
      <c r="R3419" s="7">
        <v>14542</v>
      </c>
      <c r="S3419" s="7" t="s">
        <v>3165</v>
      </c>
    </row>
    <row r="3420" spans="17:19" x14ac:dyDescent="0.2">
      <c r="Q3420" s="7">
        <v>2117</v>
      </c>
      <c r="R3420" s="7">
        <v>16132</v>
      </c>
      <c r="S3420" s="7" t="s">
        <v>4694</v>
      </c>
    </row>
    <row r="3421" spans="17:19" x14ac:dyDescent="0.2">
      <c r="R3421" s="7">
        <v>11379</v>
      </c>
      <c r="S3421" s="7" t="s">
        <v>3166</v>
      </c>
    </row>
    <row r="3422" spans="17:19" x14ac:dyDescent="0.2">
      <c r="R3422" s="7">
        <v>10202</v>
      </c>
      <c r="S3422" s="7" t="s">
        <v>4238</v>
      </c>
    </row>
    <row r="3423" spans="17:19" x14ac:dyDescent="0.2">
      <c r="Q3423" s="7">
        <v>5414</v>
      </c>
      <c r="R3423" s="7">
        <v>14914</v>
      </c>
      <c r="S3423" s="7" t="s">
        <v>4239</v>
      </c>
    </row>
    <row r="3424" spans="17:19" x14ac:dyDescent="0.2">
      <c r="Q3424" s="7">
        <v>448</v>
      </c>
      <c r="R3424" s="7">
        <v>15099</v>
      </c>
      <c r="S3424" s="7" t="s">
        <v>4240</v>
      </c>
    </row>
    <row r="3425" spans="17:19" x14ac:dyDescent="0.2">
      <c r="R3425" s="7">
        <v>10035</v>
      </c>
      <c r="S3425" s="7" t="s">
        <v>4241</v>
      </c>
    </row>
    <row r="3426" spans="17:19" x14ac:dyDescent="0.2">
      <c r="R3426" s="7">
        <v>10037</v>
      </c>
      <c r="S3426" s="7" t="s">
        <v>4242</v>
      </c>
    </row>
    <row r="3427" spans="17:19" x14ac:dyDescent="0.2">
      <c r="Q3427" s="7">
        <v>4121</v>
      </c>
      <c r="R3427" s="7">
        <v>14535</v>
      </c>
      <c r="S3427" s="7" t="s">
        <v>4243</v>
      </c>
    </row>
    <row r="3428" spans="17:19" x14ac:dyDescent="0.2">
      <c r="Q3428" s="7">
        <v>4080</v>
      </c>
      <c r="R3428" s="7">
        <v>15386</v>
      </c>
      <c r="S3428" s="7" t="s">
        <v>4244</v>
      </c>
    </row>
    <row r="3429" spans="17:19" x14ac:dyDescent="0.2">
      <c r="Q3429" s="7">
        <v>4122</v>
      </c>
      <c r="R3429" s="7">
        <v>10009</v>
      </c>
      <c r="S3429" s="7" t="s">
        <v>4245</v>
      </c>
    </row>
    <row r="3430" spans="17:19" x14ac:dyDescent="0.2">
      <c r="Q3430" s="7">
        <v>2114</v>
      </c>
      <c r="R3430" s="7">
        <v>14137</v>
      </c>
      <c r="S3430" s="7" t="s">
        <v>4246</v>
      </c>
    </row>
    <row r="3431" spans="17:19" x14ac:dyDescent="0.2">
      <c r="R3431" s="7">
        <v>10105</v>
      </c>
      <c r="S3431" s="7" t="s">
        <v>317</v>
      </c>
    </row>
    <row r="3432" spans="17:19" x14ac:dyDescent="0.2">
      <c r="Q3432" s="7">
        <v>3297</v>
      </c>
      <c r="R3432" s="7">
        <v>14417</v>
      </c>
      <c r="S3432" s="7" t="s">
        <v>1374</v>
      </c>
    </row>
    <row r="3433" spans="17:19" x14ac:dyDescent="0.2">
      <c r="Q3433" s="7">
        <v>502</v>
      </c>
      <c r="R3433" s="7">
        <v>15111</v>
      </c>
      <c r="S3433" s="7" t="s">
        <v>1375</v>
      </c>
    </row>
    <row r="3434" spans="17:19" x14ac:dyDescent="0.2">
      <c r="R3434" s="7">
        <v>16321</v>
      </c>
      <c r="S3434" s="7" t="s">
        <v>4985</v>
      </c>
    </row>
    <row r="3435" spans="17:19" x14ac:dyDescent="0.2">
      <c r="Q3435" s="7">
        <v>5863</v>
      </c>
      <c r="R3435" s="7">
        <v>14916</v>
      </c>
      <c r="S3435" s="7" t="s">
        <v>1376</v>
      </c>
    </row>
    <row r="3436" spans="17:19" x14ac:dyDescent="0.2">
      <c r="Q3436" s="7">
        <v>6158</v>
      </c>
      <c r="R3436" s="7">
        <v>10078</v>
      </c>
      <c r="S3436" s="7" t="s">
        <v>1377</v>
      </c>
    </row>
    <row r="3437" spans="17:19" x14ac:dyDescent="0.2">
      <c r="R3437" s="7">
        <v>10417</v>
      </c>
      <c r="S3437" s="7" t="s">
        <v>1378</v>
      </c>
    </row>
    <row r="3438" spans="17:19" x14ac:dyDescent="0.2">
      <c r="Q3438" s="7">
        <v>6297</v>
      </c>
      <c r="R3438" s="7">
        <v>13226</v>
      </c>
      <c r="S3438" s="7" t="s">
        <v>1379</v>
      </c>
    </row>
    <row r="3439" spans="17:19" x14ac:dyDescent="0.2">
      <c r="Q3439" s="7">
        <v>6298</v>
      </c>
      <c r="R3439" s="7">
        <v>10419</v>
      </c>
      <c r="S3439" s="7" t="s">
        <v>1380</v>
      </c>
    </row>
    <row r="3440" spans="17:19" x14ac:dyDescent="0.2">
      <c r="R3440" s="7">
        <v>10376</v>
      </c>
      <c r="S3440" s="7" t="s">
        <v>318</v>
      </c>
    </row>
    <row r="3441" spans="17:19" x14ac:dyDescent="0.2">
      <c r="Q3441" s="7">
        <v>1068</v>
      </c>
      <c r="R3441" s="7">
        <v>15526</v>
      </c>
      <c r="S3441" s="7" t="s">
        <v>1381</v>
      </c>
    </row>
    <row r="3442" spans="17:19" x14ac:dyDescent="0.2">
      <c r="R3442" s="7">
        <v>10404</v>
      </c>
      <c r="S3442" s="7" t="s">
        <v>1382</v>
      </c>
    </row>
    <row r="3443" spans="17:19" x14ac:dyDescent="0.2">
      <c r="Q3443" s="7">
        <v>43</v>
      </c>
      <c r="R3443" s="7">
        <v>10365</v>
      </c>
      <c r="S3443" s="7" t="s">
        <v>1383</v>
      </c>
    </row>
    <row r="3444" spans="17:19" x14ac:dyDescent="0.2">
      <c r="Q3444" s="7">
        <v>199</v>
      </c>
      <c r="R3444" s="7">
        <v>10368</v>
      </c>
      <c r="S3444" s="7" t="s">
        <v>1384</v>
      </c>
    </row>
    <row r="3445" spans="17:19" x14ac:dyDescent="0.2">
      <c r="R3445" s="7">
        <v>10369</v>
      </c>
      <c r="S3445" s="7" t="s">
        <v>1385</v>
      </c>
    </row>
    <row r="3446" spans="17:19" x14ac:dyDescent="0.2">
      <c r="Q3446" s="7">
        <v>4287</v>
      </c>
      <c r="R3446" s="7">
        <v>10370</v>
      </c>
      <c r="S3446" s="7" t="s">
        <v>1386</v>
      </c>
    </row>
    <row r="3447" spans="17:19" x14ac:dyDescent="0.2">
      <c r="Q3447" s="7">
        <v>1348</v>
      </c>
      <c r="R3447" s="7">
        <v>10371</v>
      </c>
      <c r="S3447" s="7" t="s">
        <v>4249</v>
      </c>
    </row>
    <row r="3448" spans="17:19" x14ac:dyDescent="0.2">
      <c r="Q3448" s="7">
        <v>6159</v>
      </c>
      <c r="R3448" s="7">
        <v>10372</v>
      </c>
      <c r="S3448" s="7" t="s">
        <v>4250</v>
      </c>
    </row>
    <row r="3449" spans="17:19" x14ac:dyDescent="0.2">
      <c r="R3449" s="7">
        <v>16233</v>
      </c>
      <c r="S3449" s="7" t="s">
        <v>4986</v>
      </c>
    </row>
    <row r="3450" spans="17:19" x14ac:dyDescent="0.2">
      <c r="R3450" s="7">
        <v>10205</v>
      </c>
      <c r="S3450" s="7" t="s">
        <v>4251</v>
      </c>
    </row>
    <row r="3451" spans="17:19" x14ac:dyDescent="0.2">
      <c r="Q3451" s="7">
        <v>2160</v>
      </c>
      <c r="R3451" s="7">
        <v>10373</v>
      </c>
      <c r="S3451" s="7" t="s">
        <v>4252</v>
      </c>
    </row>
    <row r="3452" spans="17:19" x14ac:dyDescent="0.2">
      <c r="R3452" s="7">
        <v>10390</v>
      </c>
      <c r="S3452" s="7" t="s">
        <v>4253</v>
      </c>
    </row>
    <row r="3453" spans="17:19" x14ac:dyDescent="0.2">
      <c r="Q3453" s="7">
        <v>5539</v>
      </c>
      <c r="R3453" s="7">
        <v>14910</v>
      </c>
      <c r="S3453" s="7" t="s">
        <v>4254</v>
      </c>
    </row>
    <row r="3454" spans="17:19" x14ac:dyDescent="0.2">
      <c r="Q3454" s="7">
        <v>5692</v>
      </c>
      <c r="R3454" s="7">
        <v>14909</v>
      </c>
      <c r="S3454" s="7" t="s">
        <v>4255</v>
      </c>
    </row>
    <row r="3455" spans="17:19" x14ac:dyDescent="0.2">
      <c r="Q3455" s="7">
        <v>5503</v>
      </c>
      <c r="R3455" s="7">
        <v>14908</v>
      </c>
      <c r="S3455" s="7" t="s">
        <v>2317</v>
      </c>
    </row>
    <row r="3456" spans="17:19" x14ac:dyDescent="0.2">
      <c r="Q3456" s="7">
        <v>5653</v>
      </c>
      <c r="R3456" s="7">
        <v>14907</v>
      </c>
      <c r="S3456" s="7" t="s">
        <v>2318</v>
      </c>
    </row>
    <row r="3457" spans="17:19" x14ac:dyDescent="0.2">
      <c r="Q3457" s="7">
        <v>5937</v>
      </c>
      <c r="R3457" s="7">
        <v>14906</v>
      </c>
      <c r="S3457" s="7" t="s">
        <v>2319</v>
      </c>
    </row>
    <row r="3458" spans="17:19" x14ac:dyDescent="0.2">
      <c r="R3458" s="7">
        <v>10387</v>
      </c>
      <c r="S3458" s="7" t="s">
        <v>2320</v>
      </c>
    </row>
    <row r="3459" spans="17:19" x14ac:dyDescent="0.2">
      <c r="R3459" s="7">
        <v>10388</v>
      </c>
      <c r="S3459" s="7" t="s">
        <v>319</v>
      </c>
    </row>
    <row r="3460" spans="17:19" x14ac:dyDescent="0.2">
      <c r="R3460" s="7">
        <v>10422</v>
      </c>
      <c r="S3460" s="7" t="s">
        <v>2321</v>
      </c>
    </row>
    <row r="3461" spans="17:19" x14ac:dyDescent="0.2">
      <c r="Q3461" s="7">
        <v>2113</v>
      </c>
      <c r="R3461" s="7">
        <v>14480</v>
      </c>
      <c r="S3461" s="7" t="s">
        <v>3940</v>
      </c>
    </row>
    <row r="3462" spans="17:19" x14ac:dyDescent="0.2">
      <c r="R3462" s="7">
        <v>10406</v>
      </c>
      <c r="S3462" s="7" t="s">
        <v>2081</v>
      </c>
    </row>
    <row r="3463" spans="17:19" x14ac:dyDescent="0.2">
      <c r="Q3463" s="7">
        <v>5766</v>
      </c>
      <c r="R3463" s="7">
        <v>14903</v>
      </c>
      <c r="S3463" s="7" t="s">
        <v>2082</v>
      </c>
    </row>
    <row r="3464" spans="17:19" x14ac:dyDescent="0.2">
      <c r="Q3464" s="7">
        <v>5803</v>
      </c>
      <c r="R3464" s="7">
        <v>14902</v>
      </c>
      <c r="S3464" s="7" t="s">
        <v>2083</v>
      </c>
    </row>
    <row r="3465" spans="17:19" x14ac:dyDescent="0.2">
      <c r="Q3465" s="7">
        <v>5654</v>
      </c>
      <c r="R3465" s="7">
        <v>14901</v>
      </c>
      <c r="S3465" s="7" t="s">
        <v>2084</v>
      </c>
    </row>
    <row r="3466" spans="17:19" x14ac:dyDescent="0.2">
      <c r="R3466" s="7">
        <v>11365</v>
      </c>
      <c r="S3466" s="7" t="s">
        <v>320</v>
      </c>
    </row>
    <row r="3467" spans="17:19" x14ac:dyDescent="0.2">
      <c r="R3467" s="7">
        <v>11341</v>
      </c>
      <c r="S3467" s="7" t="s">
        <v>321</v>
      </c>
    </row>
    <row r="3468" spans="17:19" x14ac:dyDescent="0.2">
      <c r="Q3468" s="7">
        <v>5464</v>
      </c>
      <c r="R3468" s="7">
        <v>15488</v>
      </c>
      <c r="S3468" s="7" t="s">
        <v>3929</v>
      </c>
    </row>
    <row r="3469" spans="17:19" x14ac:dyDescent="0.2">
      <c r="Q3469" s="7">
        <v>6220</v>
      </c>
      <c r="R3469" s="7">
        <v>10919</v>
      </c>
      <c r="S3469" s="7" t="s">
        <v>19</v>
      </c>
    </row>
    <row r="3470" spans="17:19" x14ac:dyDescent="0.2">
      <c r="Q3470" s="7">
        <v>6025</v>
      </c>
      <c r="R3470" s="7">
        <v>10923</v>
      </c>
      <c r="S3470" s="7" t="s">
        <v>23</v>
      </c>
    </row>
    <row r="3471" spans="17:19" x14ac:dyDescent="0.2">
      <c r="Q3471" s="7">
        <v>946</v>
      </c>
      <c r="R3471" s="7">
        <v>15343</v>
      </c>
      <c r="S3471" s="7" t="s">
        <v>2085</v>
      </c>
    </row>
    <row r="3472" spans="17:19" x14ac:dyDescent="0.2">
      <c r="Q3472" s="7">
        <v>4871</v>
      </c>
      <c r="R3472" s="7">
        <v>15440</v>
      </c>
      <c r="S3472" s="7" t="s">
        <v>2087</v>
      </c>
    </row>
    <row r="3473" spans="17:19" x14ac:dyDescent="0.2">
      <c r="Q3473" s="7">
        <v>2792</v>
      </c>
      <c r="R3473" s="7">
        <v>13850</v>
      </c>
      <c r="S3473" s="7" t="s">
        <v>2088</v>
      </c>
    </row>
    <row r="3474" spans="17:19" x14ac:dyDescent="0.2">
      <c r="R3474" s="7">
        <v>11106</v>
      </c>
      <c r="S3474" s="7" t="s">
        <v>2089</v>
      </c>
    </row>
    <row r="3475" spans="17:19" x14ac:dyDescent="0.2">
      <c r="Q3475" s="7">
        <v>1710</v>
      </c>
      <c r="R3475" s="7">
        <v>10457</v>
      </c>
      <c r="S3475" s="7" t="s">
        <v>2090</v>
      </c>
    </row>
    <row r="3476" spans="17:19" x14ac:dyDescent="0.2">
      <c r="Q3476" s="7">
        <v>3036</v>
      </c>
      <c r="R3476" s="7">
        <v>10458</v>
      </c>
      <c r="S3476" s="7" t="s">
        <v>2091</v>
      </c>
    </row>
    <row r="3477" spans="17:19" x14ac:dyDescent="0.2">
      <c r="Q3477" s="7">
        <v>888</v>
      </c>
      <c r="R3477" s="7">
        <v>15310</v>
      </c>
      <c r="S3477" s="7" t="s">
        <v>2092</v>
      </c>
    </row>
    <row r="3478" spans="17:19" x14ac:dyDescent="0.2">
      <c r="Q3478" s="7">
        <v>120</v>
      </c>
      <c r="R3478" s="7">
        <v>10459</v>
      </c>
      <c r="S3478" s="7" t="s">
        <v>2093</v>
      </c>
    </row>
    <row r="3479" spans="17:19" x14ac:dyDescent="0.2">
      <c r="Q3479" s="7">
        <v>2895</v>
      </c>
      <c r="R3479" s="7">
        <v>13823</v>
      </c>
      <c r="S3479" s="7" t="s">
        <v>2094</v>
      </c>
    </row>
    <row r="3480" spans="17:19" x14ac:dyDescent="0.2">
      <c r="R3480" s="7">
        <v>16472</v>
      </c>
      <c r="S3480" s="7" t="s">
        <v>4987</v>
      </c>
    </row>
    <row r="3481" spans="17:19" x14ac:dyDescent="0.2">
      <c r="Q3481" s="7">
        <v>3444</v>
      </c>
      <c r="R3481" s="7">
        <v>14467</v>
      </c>
      <c r="S3481" s="7" t="s">
        <v>2096</v>
      </c>
    </row>
    <row r="3482" spans="17:19" x14ac:dyDescent="0.2">
      <c r="Q3482" s="7">
        <v>3007</v>
      </c>
      <c r="R3482" s="7">
        <v>10461</v>
      </c>
      <c r="S3482" s="7" t="s">
        <v>2097</v>
      </c>
    </row>
    <row r="3483" spans="17:19" x14ac:dyDescent="0.2">
      <c r="Q3483" s="7">
        <v>3298</v>
      </c>
      <c r="R3483" s="7">
        <v>14418</v>
      </c>
      <c r="S3483" s="7" t="s">
        <v>2098</v>
      </c>
    </row>
    <row r="3484" spans="17:19" x14ac:dyDescent="0.2">
      <c r="Q3484" s="7">
        <v>626</v>
      </c>
      <c r="R3484" s="7">
        <v>15188</v>
      </c>
      <c r="S3484" s="7" t="s">
        <v>2099</v>
      </c>
    </row>
    <row r="3485" spans="17:19" x14ac:dyDescent="0.2">
      <c r="Q3485" s="7">
        <v>4261</v>
      </c>
      <c r="R3485" s="7">
        <v>10462</v>
      </c>
      <c r="S3485" s="7" t="s">
        <v>2100</v>
      </c>
    </row>
    <row r="3486" spans="17:19" x14ac:dyDescent="0.2">
      <c r="R3486" s="7">
        <v>10463</v>
      </c>
      <c r="S3486" s="7" t="s">
        <v>322</v>
      </c>
    </row>
    <row r="3487" spans="17:19" x14ac:dyDescent="0.2">
      <c r="R3487" s="7">
        <v>10480</v>
      </c>
      <c r="S3487" s="7" t="s">
        <v>2101</v>
      </c>
    </row>
    <row r="3488" spans="17:19" x14ac:dyDescent="0.2">
      <c r="R3488" s="7">
        <v>16544</v>
      </c>
      <c r="S3488" s="7" t="s">
        <v>4988</v>
      </c>
    </row>
    <row r="3489" spans="17:19" x14ac:dyDescent="0.2">
      <c r="R3489" s="7">
        <v>10465</v>
      </c>
      <c r="S3489" s="7" t="s">
        <v>323</v>
      </c>
    </row>
    <row r="3490" spans="17:19" x14ac:dyDescent="0.2">
      <c r="Q3490" s="7">
        <v>69</v>
      </c>
      <c r="R3490" s="7">
        <v>10451</v>
      </c>
      <c r="S3490" s="7" t="s">
        <v>2102</v>
      </c>
    </row>
    <row r="3491" spans="17:19" x14ac:dyDescent="0.2">
      <c r="Q3491" s="7">
        <v>990</v>
      </c>
      <c r="R3491" s="7">
        <v>15373</v>
      </c>
      <c r="S3491" s="7" t="s">
        <v>2103</v>
      </c>
    </row>
    <row r="3492" spans="17:19" x14ac:dyDescent="0.2">
      <c r="Q3492" s="7">
        <v>991</v>
      </c>
      <c r="R3492" s="7">
        <v>15374</v>
      </c>
      <c r="S3492" s="7" t="s">
        <v>2104</v>
      </c>
    </row>
    <row r="3493" spans="17:19" x14ac:dyDescent="0.2">
      <c r="Q3493" s="7">
        <v>754</v>
      </c>
      <c r="R3493" s="7">
        <v>15258</v>
      </c>
      <c r="S3493" s="7" t="s">
        <v>2105</v>
      </c>
    </row>
    <row r="3494" spans="17:19" x14ac:dyDescent="0.2">
      <c r="R3494" s="7">
        <v>10467</v>
      </c>
      <c r="S3494" s="7" t="s">
        <v>1894</v>
      </c>
    </row>
    <row r="3495" spans="17:19" x14ac:dyDescent="0.2">
      <c r="R3495" s="7">
        <v>16476</v>
      </c>
      <c r="S3495" s="7" t="s">
        <v>4989</v>
      </c>
    </row>
    <row r="3496" spans="17:19" x14ac:dyDescent="0.2">
      <c r="R3496" s="7">
        <v>10199</v>
      </c>
      <c r="S3496" s="7" t="s">
        <v>1895</v>
      </c>
    </row>
    <row r="3497" spans="17:19" x14ac:dyDescent="0.2">
      <c r="Q3497" s="7">
        <v>4240</v>
      </c>
      <c r="R3497" s="7">
        <v>10468</v>
      </c>
      <c r="S3497" s="7" t="s">
        <v>1896</v>
      </c>
    </row>
    <row r="3498" spans="17:19" x14ac:dyDescent="0.2">
      <c r="Q3498" s="7">
        <v>959</v>
      </c>
      <c r="R3498" s="7">
        <v>15354</v>
      </c>
      <c r="S3498" s="7" t="s">
        <v>1897</v>
      </c>
    </row>
    <row r="3499" spans="17:19" x14ac:dyDescent="0.2">
      <c r="Q3499" s="7">
        <v>2585</v>
      </c>
      <c r="R3499" s="7">
        <v>10469</v>
      </c>
      <c r="S3499" s="7" t="s">
        <v>1898</v>
      </c>
    </row>
    <row r="3500" spans="17:19" x14ac:dyDescent="0.2">
      <c r="Q3500" s="7">
        <v>3037</v>
      </c>
      <c r="R3500" s="7">
        <v>10470</v>
      </c>
      <c r="S3500" s="7" t="s">
        <v>1899</v>
      </c>
    </row>
    <row r="3501" spans="17:19" x14ac:dyDescent="0.2">
      <c r="Q3501" s="7">
        <v>1349</v>
      </c>
      <c r="R3501" s="7">
        <v>10471</v>
      </c>
      <c r="S3501" s="7" t="s">
        <v>1900</v>
      </c>
    </row>
    <row r="3502" spans="17:19" x14ac:dyDescent="0.2">
      <c r="R3502" s="7">
        <v>11350</v>
      </c>
      <c r="S3502" s="7" t="s">
        <v>324</v>
      </c>
    </row>
    <row r="3503" spans="17:19" x14ac:dyDescent="0.2">
      <c r="Q3503" s="7">
        <v>992</v>
      </c>
      <c r="R3503" s="7">
        <v>15375</v>
      </c>
      <c r="S3503" s="7" t="s">
        <v>811</v>
      </c>
    </row>
    <row r="3504" spans="17:19" x14ac:dyDescent="0.2">
      <c r="Q3504" s="7">
        <v>2586</v>
      </c>
      <c r="R3504" s="7">
        <v>10472</v>
      </c>
      <c r="S3504" s="7" t="s">
        <v>812</v>
      </c>
    </row>
    <row r="3505" spans="17:19" x14ac:dyDescent="0.2">
      <c r="Q3505" s="7">
        <v>200</v>
      </c>
      <c r="R3505" s="7">
        <v>13250</v>
      </c>
      <c r="S3505" s="7" t="s">
        <v>806</v>
      </c>
    </row>
    <row r="3506" spans="17:19" x14ac:dyDescent="0.2">
      <c r="Q3506" s="7">
        <v>993</v>
      </c>
      <c r="R3506" s="7">
        <v>15376</v>
      </c>
      <c r="S3506" s="7" t="s">
        <v>807</v>
      </c>
    </row>
    <row r="3507" spans="17:19" x14ac:dyDescent="0.2">
      <c r="R3507" s="7">
        <v>11088</v>
      </c>
      <c r="S3507" s="7" t="s">
        <v>325</v>
      </c>
    </row>
    <row r="3508" spans="17:19" x14ac:dyDescent="0.2">
      <c r="Q3508" s="7">
        <v>3276</v>
      </c>
      <c r="R3508" s="7">
        <v>14410</v>
      </c>
      <c r="S3508" s="7" t="s">
        <v>809</v>
      </c>
    </row>
    <row r="3509" spans="17:19" x14ac:dyDescent="0.2">
      <c r="R3509" s="7">
        <v>10441</v>
      </c>
      <c r="S3509" s="7" t="s">
        <v>326</v>
      </c>
    </row>
    <row r="3510" spans="17:19" x14ac:dyDescent="0.2">
      <c r="Q3510" s="7">
        <v>4621</v>
      </c>
      <c r="R3510" s="7">
        <v>15430</v>
      </c>
      <c r="S3510" s="7" t="s">
        <v>810</v>
      </c>
    </row>
    <row r="3511" spans="17:19" x14ac:dyDescent="0.2">
      <c r="Q3511" s="7">
        <v>1220</v>
      </c>
      <c r="R3511" s="7">
        <v>10442</v>
      </c>
      <c r="S3511" s="7" t="s">
        <v>2241</v>
      </c>
    </row>
    <row r="3512" spans="17:19" x14ac:dyDescent="0.2">
      <c r="Q3512" s="7">
        <v>70</v>
      </c>
      <c r="R3512" s="7">
        <v>10443</v>
      </c>
      <c r="S3512" s="7" t="s">
        <v>2242</v>
      </c>
    </row>
    <row r="3513" spans="17:19" x14ac:dyDescent="0.2">
      <c r="Q3513" s="7">
        <v>886</v>
      </c>
      <c r="R3513" s="7">
        <v>15309</v>
      </c>
      <c r="S3513" s="7" t="s">
        <v>2243</v>
      </c>
    </row>
    <row r="3514" spans="17:19" x14ac:dyDescent="0.2">
      <c r="Q3514" s="7">
        <v>3379</v>
      </c>
      <c r="R3514" s="7">
        <v>15608</v>
      </c>
      <c r="S3514" s="7" t="s">
        <v>2244</v>
      </c>
    </row>
    <row r="3515" spans="17:19" x14ac:dyDescent="0.2">
      <c r="Q3515" s="7">
        <v>1146</v>
      </c>
      <c r="R3515" s="7">
        <v>15527</v>
      </c>
      <c r="S3515" s="7" t="s">
        <v>2245</v>
      </c>
    </row>
    <row r="3516" spans="17:19" x14ac:dyDescent="0.2">
      <c r="R3516" s="7">
        <v>16275</v>
      </c>
      <c r="S3516" s="7" t="s">
        <v>4990</v>
      </c>
    </row>
    <row r="3517" spans="17:19" x14ac:dyDescent="0.2">
      <c r="R3517" s="7">
        <v>10445</v>
      </c>
      <c r="S3517" s="7" t="s">
        <v>327</v>
      </c>
    </row>
    <row r="3518" spans="17:19" x14ac:dyDescent="0.2">
      <c r="Q3518" s="7">
        <v>3316</v>
      </c>
      <c r="R3518" s="7">
        <v>14424</v>
      </c>
      <c r="S3518" s="7" t="s">
        <v>2246</v>
      </c>
    </row>
    <row r="3519" spans="17:19" x14ac:dyDescent="0.2">
      <c r="Q3519" s="7">
        <v>4262</v>
      </c>
      <c r="R3519" s="7">
        <v>10446</v>
      </c>
      <c r="S3519" s="7" t="s">
        <v>2247</v>
      </c>
    </row>
    <row r="3520" spans="17:19" x14ac:dyDescent="0.2">
      <c r="Q3520" s="7">
        <v>1069</v>
      </c>
      <c r="R3520" s="7">
        <v>15528</v>
      </c>
      <c r="S3520" s="7" t="s">
        <v>2248</v>
      </c>
    </row>
    <row r="3521" spans="17:19" x14ac:dyDescent="0.2">
      <c r="Q3521" s="7">
        <v>102</v>
      </c>
      <c r="R3521" s="7">
        <v>10448</v>
      </c>
      <c r="S3521" s="7" t="s">
        <v>2249</v>
      </c>
    </row>
    <row r="3522" spans="17:19" x14ac:dyDescent="0.2">
      <c r="Q3522" s="7">
        <v>4946</v>
      </c>
      <c r="R3522" s="7">
        <v>15437</v>
      </c>
      <c r="S3522" s="7" t="s">
        <v>2250</v>
      </c>
    </row>
    <row r="3523" spans="17:19" x14ac:dyDescent="0.2">
      <c r="R3523" s="7">
        <v>10346</v>
      </c>
      <c r="S3523" s="7" t="s">
        <v>328</v>
      </c>
    </row>
    <row r="3524" spans="17:19" x14ac:dyDescent="0.2">
      <c r="R3524" s="7">
        <v>10269</v>
      </c>
      <c r="S3524" s="7" t="s">
        <v>329</v>
      </c>
    </row>
    <row r="3525" spans="17:19" x14ac:dyDescent="0.2">
      <c r="Q3525" s="7">
        <v>251</v>
      </c>
      <c r="R3525" s="7">
        <v>13699</v>
      </c>
      <c r="S3525" s="7" t="s">
        <v>2251</v>
      </c>
    </row>
    <row r="3526" spans="17:19" x14ac:dyDescent="0.2">
      <c r="Q3526" s="7">
        <v>180</v>
      </c>
      <c r="R3526" s="7">
        <v>10389</v>
      </c>
      <c r="S3526" s="7" t="s">
        <v>2252</v>
      </c>
    </row>
    <row r="3527" spans="17:19" x14ac:dyDescent="0.2">
      <c r="R3527" s="7">
        <v>11295</v>
      </c>
      <c r="S3527" s="7" t="s">
        <v>330</v>
      </c>
    </row>
    <row r="3528" spans="17:19" x14ac:dyDescent="0.2">
      <c r="R3528" s="7">
        <v>11024</v>
      </c>
      <c r="S3528" s="7" t="s">
        <v>2253</v>
      </c>
    </row>
    <row r="3529" spans="17:19" x14ac:dyDescent="0.2">
      <c r="Q3529" s="7">
        <v>2430</v>
      </c>
      <c r="R3529" s="7">
        <v>16596</v>
      </c>
      <c r="S3529" s="7" t="s">
        <v>4991</v>
      </c>
    </row>
    <row r="3530" spans="17:19" x14ac:dyDescent="0.2">
      <c r="Q3530" s="7">
        <v>394</v>
      </c>
      <c r="R3530" s="7">
        <v>15057</v>
      </c>
      <c r="S3530" s="7" t="s">
        <v>2254</v>
      </c>
    </row>
    <row r="3531" spans="17:19" x14ac:dyDescent="0.2">
      <c r="Q3531" s="7">
        <v>2865</v>
      </c>
      <c r="R3531" s="7">
        <v>13804</v>
      </c>
      <c r="S3531" s="7" t="s">
        <v>2255</v>
      </c>
    </row>
    <row r="3532" spans="17:19" x14ac:dyDescent="0.2">
      <c r="R3532" s="7">
        <v>16310</v>
      </c>
      <c r="S3532" s="7" t="s">
        <v>4992</v>
      </c>
    </row>
    <row r="3533" spans="17:19" x14ac:dyDescent="0.2">
      <c r="R3533" s="7">
        <v>16420</v>
      </c>
      <c r="S3533" s="7" t="s">
        <v>4993</v>
      </c>
    </row>
    <row r="3534" spans="17:19" x14ac:dyDescent="0.2">
      <c r="Q3534" s="7">
        <v>1009</v>
      </c>
      <c r="R3534" s="7">
        <v>15522</v>
      </c>
      <c r="S3534" s="7" t="s">
        <v>2256</v>
      </c>
    </row>
    <row r="3535" spans="17:19" x14ac:dyDescent="0.2">
      <c r="Q3535" s="7">
        <v>4045</v>
      </c>
      <c r="R3535" s="7">
        <v>10275</v>
      </c>
      <c r="S3535" s="7" t="s">
        <v>2257</v>
      </c>
    </row>
    <row r="3536" spans="17:19" x14ac:dyDescent="0.2">
      <c r="R3536" s="7">
        <v>11349</v>
      </c>
      <c r="S3536" s="7" t="s">
        <v>331</v>
      </c>
    </row>
    <row r="3537" spans="17:19" x14ac:dyDescent="0.2">
      <c r="Q3537" s="7">
        <v>14</v>
      </c>
      <c r="R3537" s="7">
        <v>13255</v>
      </c>
      <c r="S3537" s="7" t="s">
        <v>2258</v>
      </c>
    </row>
    <row r="3538" spans="17:19" x14ac:dyDescent="0.2">
      <c r="R3538" s="7">
        <v>10276</v>
      </c>
      <c r="S3538" s="7" t="s">
        <v>332</v>
      </c>
    </row>
    <row r="3539" spans="17:19" x14ac:dyDescent="0.2">
      <c r="Q3539" s="7">
        <v>121</v>
      </c>
      <c r="R3539" s="7">
        <v>10277</v>
      </c>
      <c r="S3539" s="7" t="s">
        <v>2259</v>
      </c>
    </row>
    <row r="3540" spans="17:19" x14ac:dyDescent="0.2">
      <c r="Q3540" s="7">
        <v>632</v>
      </c>
      <c r="R3540" s="7">
        <v>15194</v>
      </c>
      <c r="S3540" s="7" t="s">
        <v>3779</v>
      </c>
    </row>
    <row r="3541" spans="17:19" x14ac:dyDescent="0.2">
      <c r="Q3541" s="7">
        <v>4081</v>
      </c>
      <c r="R3541" s="7">
        <v>10278</v>
      </c>
      <c r="S3541" s="7" t="s">
        <v>3780</v>
      </c>
    </row>
    <row r="3542" spans="17:19" x14ac:dyDescent="0.2">
      <c r="Q3542" s="7">
        <v>3238</v>
      </c>
      <c r="R3542" s="7">
        <v>14398</v>
      </c>
      <c r="S3542" s="7" t="s">
        <v>3781</v>
      </c>
    </row>
    <row r="3543" spans="17:19" x14ac:dyDescent="0.2">
      <c r="R3543" s="7">
        <v>16290</v>
      </c>
      <c r="S3543" s="7" t="s">
        <v>4994</v>
      </c>
    </row>
    <row r="3544" spans="17:19" x14ac:dyDescent="0.2">
      <c r="Q3544" s="7">
        <v>995</v>
      </c>
      <c r="R3544" s="7">
        <v>15377</v>
      </c>
      <c r="S3544" s="7" t="s">
        <v>3782</v>
      </c>
    </row>
    <row r="3545" spans="17:19" x14ac:dyDescent="0.2">
      <c r="R3545" s="7">
        <v>10003</v>
      </c>
      <c r="S3545" s="7" t="s">
        <v>333</v>
      </c>
    </row>
    <row r="3546" spans="17:19" x14ac:dyDescent="0.2">
      <c r="Q3546" s="7">
        <v>298</v>
      </c>
      <c r="R3546" s="7">
        <v>15631</v>
      </c>
      <c r="S3546" s="7" t="s">
        <v>3783</v>
      </c>
    </row>
    <row r="3547" spans="17:19" x14ac:dyDescent="0.2">
      <c r="R3547" s="7">
        <v>10280</v>
      </c>
      <c r="S3547" s="7" t="s">
        <v>334</v>
      </c>
    </row>
    <row r="3548" spans="17:19" x14ac:dyDescent="0.2">
      <c r="Q3548" s="7">
        <v>553</v>
      </c>
      <c r="R3548" s="7">
        <v>15132</v>
      </c>
      <c r="S3548" s="7" t="s">
        <v>3784</v>
      </c>
    </row>
    <row r="3549" spans="17:19" x14ac:dyDescent="0.2">
      <c r="Q3549" s="7">
        <v>4951</v>
      </c>
      <c r="R3549" s="7">
        <v>15439</v>
      </c>
      <c r="S3549" s="7" t="s">
        <v>3785</v>
      </c>
    </row>
    <row r="3550" spans="17:19" x14ac:dyDescent="0.2">
      <c r="Q3550" s="7">
        <v>1147</v>
      </c>
      <c r="R3550" s="7">
        <v>15523</v>
      </c>
      <c r="S3550" s="7" t="s">
        <v>3786</v>
      </c>
    </row>
    <row r="3551" spans="17:19" x14ac:dyDescent="0.2">
      <c r="R3551" s="7">
        <v>10283</v>
      </c>
      <c r="S3551" s="7" t="s">
        <v>3787</v>
      </c>
    </row>
    <row r="3552" spans="17:19" x14ac:dyDescent="0.2">
      <c r="R3552" s="7">
        <v>16332</v>
      </c>
      <c r="S3552" s="7" t="s">
        <v>4995</v>
      </c>
    </row>
    <row r="3553" spans="17:19" x14ac:dyDescent="0.2">
      <c r="Q3553" s="7">
        <v>3427</v>
      </c>
      <c r="R3553" s="7">
        <v>15610</v>
      </c>
      <c r="S3553" s="7" t="s">
        <v>3788</v>
      </c>
    </row>
    <row r="3554" spans="17:19" x14ac:dyDescent="0.2">
      <c r="Q3554" s="7">
        <v>71</v>
      </c>
      <c r="R3554" s="7">
        <v>10268</v>
      </c>
      <c r="S3554" s="7" t="s">
        <v>3789</v>
      </c>
    </row>
    <row r="3555" spans="17:19" x14ac:dyDescent="0.2">
      <c r="R3555" s="7">
        <v>16273</v>
      </c>
      <c r="S3555" s="7" t="s">
        <v>4996</v>
      </c>
    </row>
    <row r="3556" spans="17:19" x14ac:dyDescent="0.2">
      <c r="Q3556" s="7">
        <v>181</v>
      </c>
      <c r="R3556" s="7">
        <v>10242</v>
      </c>
      <c r="S3556" s="7" t="s">
        <v>3790</v>
      </c>
    </row>
    <row r="3557" spans="17:19" x14ac:dyDescent="0.2">
      <c r="Q3557" s="7">
        <v>2974</v>
      </c>
      <c r="R3557" s="7">
        <v>14515</v>
      </c>
      <c r="S3557" s="7" t="s">
        <v>3791</v>
      </c>
    </row>
    <row r="3558" spans="17:19" x14ac:dyDescent="0.2">
      <c r="Q3558" s="7">
        <v>182</v>
      </c>
      <c r="R3558" s="7">
        <v>10334</v>
      </c>
      <c r="S3558" s="7" t="s">
        <v>2193</v>
      </c>
    </row>
    <row r="3559" spans="17:19" x14ac:dyDescent="0.2">
      <c r="Q3559" s="7">
        <v>594</v>
      </c>
      <c r="R3559" s="7">
        <v>15166</v>
      </c>
      <c r="S3559" s="7" t="s">
        <v>2194</v>
      </c>
    </row>
    <row r="3560" spans="17:19" x14ac:dyDescent="0.2">
      <c r="R3560" s="7">
        <v>10120</v>
      </c>
      <c r="S3560" s="7" t="s">
        <v>2195</v>
      </c>
    </row>
    <row r="3561" spans="17:19" x14ac:dyDescent="0.2">
      <c r="Q3561" s="7">
        <v>3359</v>
      </c>
      <c r="R3561" s="7">
        <v>15381</v>
      </c>
      <c r="S3561" s="7" t="s">
        <v>4695</v>
      </c>
    </row>
    <row r="3562" spans="17:19" x14ac:dyDescent="0.2">
      <c r="Q3562" s="7">
        <v>4786</v>
      </c>
      <c r="R3562" s="7">
        <v>15462</v>
      </c>
      <c r="S3562" s="7" t="s">
        <v>2196</v>
      </c>
    </row>
    <row r="3563" spans="17:19" x14ac:dyDescent="0.2">
      <c r="R3563" s="7">
        <v>10335</v>
      </c>
      <c r="S3563" s="7" t="s">
        <v>335</v>
      </c>
    </row>
    <row r="3564" spans="17:19" x14ac:dyDescent="0.2">
      <c r="R3564" s="7">
        <v>10336</v>
      </c>
      <c r="S3564" s="7" t="s">
        <v>336</v>
      </c>
    </row>
    <row r="3565" spans="17:19" x14ac:dyDescent="0.2">
      <c r="Q3565" s="7">
        <v>6202</v>
      </c>
      <c r="R3565" s="7">
        <v>10337</v>
      </c>
      <c r="S3565" s="7" t="s">
        <v>2197</v>
      </c>
    </row>
    <row r="3566" spans="17:19" x14ac:dyDescent="0.2">
      <c r="Q3566" s="7">
        <v>554</v>
      </c>
      <c r="R3566" s="7">
        <v>15133</v>
      </c>
      <c r="S3566" s="7" t="s">
        <v>2198</v>
      </c>
    </row>
    <row r="3567" spans="17:19" x14ac:dyDescent="0.2">
      <c r="Q3567" s="7">
        <v>671</v>
      </c>
      <c r="R3567" s="7">
        <v>15205</v>
      </c>
      <c r="S3567" s="7" t="s">
        <v>2199</v>
      </c>
    </row>
    <row r="3568" spans="17:19" x14ac:dyDescent="0.2">
      <c r="Q3568" s="7">
        <v>4288</v>
      </c>
      <c r="R3568" s="7">
        <v>10338</v>
      </c>
      <c r="S3568" s="7" t="s">
        <v>2200</v>
      </c>
    </row>
    <row r="3569" spans="17:19" x14ac:dyDescent="0.2">
      <c r="R3569" s="7">
        <v>10339</v>
      </c>
      <c r="S3569" s="7" t="s">
        <v>337</v>
      </c>
    </row>
    <row r="3570" spans="17:19" x14ac:dyDescent="0.2">
      <c r="Q3570" s="7">
        <v>423</v>
      </c>
      <c r="R3570" s="7">
        <v>15080</v>
      </c>
      <c r="S3570" s="7" t="s">
        <v>2201</v>
      </c>
    </row>
    <row r="3571" spans="17:19" x14ac:dyDescent="0.2">
      <c r="Q3571" s="7">
        <v>1151</v>
      </c>
      <c r="R3571" s="7">
        <v>16591</v>
      </c>
      <c r="S3571" s="7" t="s">
        <v>2202</v>
      </c>
    </row>
    <row r="3572" spans="17:19" x14ac:dyDescent="0.2">
      <c r="R3572" s="7">
        <v>10341</v>
      </c>
      <c r="S3572" s="7" t="s">
        <v>338</v>
      </c>
    </row>
    <row r="3573" spans="17:19" x14ac:dyDescent="0.2">
      <c r="R3573" s="7">
        <v>10342</v>
      </c>
      <c r="S3573" s="7" t="s">
        <v>339</v>
      </c>
    </row>
    <row r="3574" spans="17:19" x14ac:dyDescent="0.2">
      <c r="R3574" s="7">
        <v>10343</v>
      </c>
      <c r="S3574" s="7" t="s">
        <v>340</v>
      </c>
    </row>
    <row r="3575" spans="17:19" x14ac:dyDescent="0.2">
      <c r="Q3575" s="7">
        <v>769</v>
      </c>
      <c r="R3575" s="7">
        <v>15268</v>
      </c>
      <c r="S3575" s="7" t="s">
        <v>2203</v>
      </c>
    </row>
    <row r="3576" spans="17:19" x14ac:dyDescent="0.2">
      <c r="Q3576" s="7">
        <v>4123</v>
      </c>
      <c r="R3576" s="7">
        <v>10360</v>
      </c>
      <c r="S3576" s="7" t="s">
        <v>2204</v>
      </c>
    </row>
    <row r="3577" spans="17:19" x14ac:dyDescent="0.2">
      <c r="R3577" s="7">
        <v>16352</v>
      </c>
      <c r="S3577" s="7" t="s">
        <v>4997</v>
      </c>
    </row>
    <row r="3578" spans="17:19" x14ac:dyDescent="0.2">
      <c r="R3578" s="7">
        <v>10345</v>
      </c>
      <c r="S3578" s="7" t="s">
        <v>341</v>
      </c>
    </row>
    <row r="3579" spans="17:19" x14ac:dyDescent="0.2">
      <c r="R3579" s="7">
        <v>11319</v>
      </c>
      <c r="S3579" s="7" t="s">
        <v>342</v>
      </c>
    </row>
    <row r="3580" spans="17:19" x14ac:dyDescent="0.2">
      <c r="Q3580" s="7">
        <v>72</v>
      </c>
      <c r="R3580" s="7">
        <v>10331</v>
      </c>
      <c r="S3580" s="7" t="s">
        <v>2205</v>
      </c>
    </row>
    <row r="3581" spans="17:19" x14ac:dyDescent="0.2">
      <c r="Q3581" s="7">
        <v>2866</v>
      </c>
      <c r="R3581" s="7">
        <v>13805</v>
      </c>
      <c r="S3581" s="7" t="s">
        <v>2206</v>
      </c>
    </row>
    <row r="3582" spans="17:19" x14ac:dyDescent="0.2">
      <c r="Q3582" s="7">
        <v>230</v>
      </c>
      <c r="R3582" s="7">
        <v>10347</v>
      </c>
      <c r="S3582" s="7" t="s">
        <v>2207</v>
      </c>
    </row>
    <row r="3583" spans="17:19" x14ac:dyDescent="0.2">
      <c r="Q3583" s="7">
        <v>2501</v>
      </c>
      <c r="R3583" s="7">
        <v>10348</v>
      </c>
      <c r="S3583" s="7" t="s">
        <v>3796</v>
      </c>
    </row>
    <row r="3584" spans="17:19" x14ac:dyDescent="0.2">
      <c r="R3584" s="7">
        <v>16289</v>
      </c>
      <c r="S3584" s="7" t="s">
        <v>4998</v>
      </c>
    </row>
    <row r="3585" spans="17:19" x14ac:dyDescent="0.2">
      <c r="Q3585" s="7">
        <v>2502</v>
      </c>
      <c r="R3585" s="7">
        <v>10349</v>
      </c>
      <c r="S3585" s="7" t="s">
        <v>3797</v>
      </c>
    </row>
    <row r="3586" spans="17:19" x14ac:dyDescent="0.2">
      <c r="R3586" s="7">
        <v>16305</v>
      </c>
      <c r="S3586" s="7" t="s">
        <v>3798</v>
      </c>
    </row>
    <row r="3587" spans="17:19" x14ac:dyDescent="0.2">
      <c r="R3587" s="7">
        <v>16461</v>
      </c>
      <c r="S3587" s="7" t="s">
        <v>4999</v>
      </c>
    </row>
    <row r="3588" spans="17:19" x14ac:dyDescent="0.2">
      <c r="Q3588" s="7">
        <v>3204</v>
      </c>
      <c r="R3588" s="7">
        <v>14381</v>
      </c>
      <c r="S3588" s="7" t="s">
        <v>3799</v>
      </c>
    </row>
    <row r="3589" spans="17:19" x14ac:dyDescent="0.2">
      <c r="R3589" s="7">
        <v>10351</v>
      </c>
      <c r="S3589" s="7" t="s">
        <v>343</v>
      </c>
    </row>
    <row r="3590" spans="17:19" x14ac:dyDescent="0.2">
      <c r="Q3590" s="7">
        <v>2481</v>
      </c>
      <c r="R3590" s="7">
        <v>10352</v>
      </c>
      <c r="S3590" s="7" t="s">
        <v>2211</v>
      </c>
    </row>
    <row r="3591" spans="17:19" x14ac:dyDescent="0.2">
      <c r="Q3591" s="7">
        <v>2867</v>
      </c>
      <c r="R3591" s="7">
        <v>13806</v>
      </c>
      <c r="S3591" s="7" t="s">
        <v>2212</v>
      </c>
    </row>
    <row r="3592" spans="17:19" x14ac:dyDescent="0.2">
      <c r="Q3592" s="7">
        <v>4181</v>
      </c>
      <c r="R3592" s="7">
        <v>10353</v>
      </c>
      <c r="S3592" s="7" t="s">
        <v>2213</v>
      </c>
    </row>
    <row r="3593" spans="17:19" x14ac:dyDescent="0.2">
      <c r="R3593" s="7">
        <v>16325</v>
      </c>
      <c r="S3593" s="7" t="s">
        <v>5000</v>
      </c>
    </row>
    <row r="3594" spans="17:19" x14ac:dyDescent="0.2">
      <c r="Q3594" s="7">
        <v>4082</v>
      </c>
      <c r="R3594" s="7">
        <v>10354</v>
      </c>
      <c r="S3594" s="7" t="s">
        <v>2214</v>
      </c>
    </row>
    <row r="3595" spans="17:19" x14ac:dyDescent="0.2">
      <c r="Q3595" s="7">
        <v>360</v>
      </c>
      <c r="R3595" s="7">
        <v>15038</v>
      </c>
      <c r="S3595" s="7" t="s">
        <v>2215</v>
      </c>
    </row>
    <row r="3596" spans="17:19" x14ac:dyDescent="0.2">
      <c r="Q3596" s="7">
        <v>4046</v>
      </c>
      <c r="R3596" s="7">
        <v>10356</v>
      </c>
      <c r="S3596" s="7" t="s">
        <v>2216</v>
      </c>
    </row>
    <row r="3597" spans="17:19" x14ac:dyDescent="0.2">
      <c r="Q3597" s="7">
        <v>1511</v>
      </c>
      <c r="R3597" s="7">
        <v>10357</v>
      </c>
      <c r="S3597" s="7" t="s">
        <v>2217</v>
      </c>
    </row>
    <row r="3598" spans="17:19" x14ac:dyDescent="0.2">
      <c r="Q3598" s="7">
        <v>3038</v>
      </c>
      <c r="R3598" s="7">
        <v>10358</v>
      </c>
      <c r="S3598" s="7" t="s">
        <v>1637</v>
      </c>
    </row>
    <row r="3599" spans="17:19" x14ac:dyDescent="0.2">
      <c r="R3599" s="7">
        <v>10981</v>
      </c>
      <c r="S3599" s="7" t="s">
        <v>3069</v>
      </c>
    </row>
    <row r="3600" spans="17:19" x14ac:dyDescent="0.2">
      <c r="Q3600" s="7">
        <v>2408</v>
      </c>
      <c r="R3600" s="7">
        <v>13710</v>
      </c>
      <c r="S3600" s="7" t="s">
        <v>3071</v>
      </c>
    </row>
    <row r="3601" spans="17:19" x14ac:dyDescent="0.2">
      <c r="Q3601" s="7">
        <v>1107</v>
      </c>
      <c r="R3601" s="7">
        <v>15525</v>
      </c>
      <c r="S3601" s="7" t="s">
        <v>3072</v>
      </c>
    </row>
    <row r="3602" spans="17:19" x14ac:dyDescent="0.2">
      <c r="R3602" s="7">
        <v>16154</v>
      </c>
      <c r="S3602" s="7" t="s">
        <v>5001</v>
      </c>
    </row>
    <row r="3603" spans="17:19" x14ac:dyDescent="0.2">
      <c r="Q3603" s="7">
        <v>1323</v>
      </c>
      <c r="R3603" s="7">
        <v>10314</v>
      </c>
      <c r="S3603" s="7" t="s">
        <v>3073</v>
      </c>
    </row>
    <row r="3604" spans="17:19" x14ac:dyDescent="0.2">
      <c r="R3604" s="7">
        <v>16288</v>
      </c>
      <c r="S3604" s="7" t="s">
        <v>5002</v>
      </c>
    </row>
    <row r="3605" spans="17:19" x14ac:dyDescent="0.2">
      <c r="Q3605" s="7">
        <v>627</v>
      </c>
      <c r="R3605" s="7">
        <v>15189</v>
      </c>
      <c r="S3605" s="7" t="s">
        <v>3074</v>
      </c>
    </row>
    <row r="3606" spans="17:19" x14ac:dyDescent="0.2">
      <c r="Q3606" s="7">
        <v>755</v>
      </c>
      <c r="R3606" s="7">
        <v>15259</v>
      </c>
      <c r="S3606" s="7" t="s">
        <v>3075</v>
      </c>
    </row>
    <row r="3607" spans="17:19" x14ac:dyDescent="0.2">
      <c r="Q3607" s="7">
        <v>4791</v>
      </c>
      <c r="R3607" s="7">
        <v>15418</v>
      </c>
      <c r="S3607" s="7" t="s">
        <v>3077</v>
      </c>
    </row>
    <row r="3608" spans="17:19" x14ac:dyDescent="0.2">
      <c r="Q3608" s="7">
        <v>345</v>
      </c>
      <c r="R3608" s="7">
        <v>15028</v>
      </c>
      <c r="S3608" s="7" t="s">
        <v>3080</v>
      </c>
    </row>
    <row r="3609" spans="17:19" x14ac:dyDescent="0.2">
      <c r="Q3609" s="7">
        <v>424</v>
      </c>
      <c r="R3609" s="7">
        <v>15081</v>
      </c>
      <c r="S3609" s="7" t="s">
        <v>3081</v>
      </c>
    </row>
    <row r="3610" spans="17:19" x14ac:dyDescent="0.2">
      <c r="Q3610" s="7">
        <v>960</v>
      </c>
      <c r="R3610" s="7">
        <v>15355</v>
      </c>
      <c r="S3610" s="7" t="s">
        <v>1648</v>
      </c>
    </row>
    <row r="3611" spans="17:19" x14ac:dyDescent="0.2">
      <c r="R3611" s="7">
        <v>16357</v>
      </c>
      <c r="S3611" s="7" t="s">
        <v>5003</v>
      </c>
    </row>
    <row r="3612" spans="17:19" x14ac:dyDescent="0.2">
      <c r="Q3612" s="7">
        <v>293</v>
      </c>
      <c r="R3612" s="7">
        <v>16123</v>
      </c>
      <c r="S3612" s="7" t="s">
        <v>2086</v>
      </c>
    </row>
    <row r="3613" spans="17:19" x14ac:dyDescent="0.2">
      <c r="Q3613" s="7">
        <v>4701</v>
      </c>
      <c r="R3613" s="7">
        <v>15432</v>
      </c>
      <c r="S3613" s="7" t="s">
        <v>2095</v>
      </c>
    </row>
    <row r="3614" spans="17:19" x14ac:dyDescent="0.2">
      <c r="Q3614" s="7">
        <v>4781</v>
      </c>
      <c r="R3614" s="7">
        <v>15441</v>
      </c>
      <c r="S3614" s="7" t="s">
        <v>808</v>
      </c>
    </row>
    <row r="3615" spans="17:19" x14ac:dyDescent="0.2">
      <c r="Q3615" s="7">
        <v>4182</v>
      </c>
      <c r="R3615" s="7">
        <v>10359</v>
      </c>
      <c r="S3615" s="7" t="s">
        <v>3070</v>
      </c>
    </row>
    <row r="3616" spans="17:19" x14ac:dyDescent="0.2">
      <c r="R3616" s="7">
        <v>16416</v>
      </c>
      <c r="S3616" s="7" t="s">
        <v>5004</v>
      </c>
    </row>
    <row r="3617" spans="17:19" x14ac:dyDescent="0.2">
      <c r="R3617" s="7">
        <v>11207</v>
      </c>
      <c r="S3617" s="7" t="s">
        <v>344</v>
      </c>
    </row>
    <row r="3618" spans="17:19" x14ac:dyDescent="0.2">
      <c r="Q3618" s="7">
        <v>2309</v>
      </c>
      <c r="R3618" s="7">
        <v>13232</v>
      </c>
      <c r="S3618" s="7" t="s">
        <v>3076</v>
      </c>
    </row>
    <row r="3619" spans="17:19" x14ac:dyDescent="0.2">
      <c r="Q3619" s="7">
        <v>4047</v>
      </c>
      <c r="R3619" s="7">
        <v>10344</v>
      </c>
      <c r="S3619" s="7" t="s">
        <v>3078</v>
      </c>
    </row>
    <row r="3620" spans="17:19" x14ac:dyDescent="0.2">
      <c r="Q3620" s="7">
        <v>4048</v>
      </c>
      <c r="R3620" s="7">
        <v>10303</v>
      </c>
      <c r="S3620" s="7" t="s">
        <v>3079</v>
      </c>
    </row>
    <row r="3621" spans="17:19" x14ac:dyDescent="0.2">
      <c r="Q3621" s="7">
        <v>5655</v>
      </c>
      <c r="R3621" s="7">
        <v>14913</v>
      </c>
      <c r="S3621" s="7" t="s">
        <v>1649</v>
      </c>
    </row>
    <row r="3622" spans="17:19" x14ac:dyDescent="0.2">
      <c r="R3622" s="7">
        <v>11339</v>
      </c>
      <c r="S3622" s="7" t="s">
        <v>345</v>
      </c>
    </row>
    <row r="3623" spans="17:19" x14ac:dyDescent="0.2">
      <c r="Q3623" s="7">
        <v>5938</v>
      </c>
      <c r="R3623" s="7">
        <v>15497</v>
      </c>
      <c r="S3623" s="7" t="s">
        <v>3052</v>
      </c>
    </row>
    <row r="3624" spans="17:19" x14ac:dyDescent="0.2">
      <c r="Q3624" s="7">
        <v>5939</v>
      </c>
      <c r="R3624" s="7">
        <v>14912</v>
      </c>
      <c r="S3624" s="7" t="s">
        <v>1650</v>
      </c>
    </row>
    <row r="3625" spans="17:19" x14ac:dyDescent="0.2">
      <c r="Q3625" s="7">
        <v>5415</v>
      </c>
      <c r="R3625" s="7">
        <v>14911</v>
      </c>
      <c r="S3625" s="7" t="s">
        <v>1651</v>
      </c>
    </row>
    <row r="3626" spans="17:19" x14ac:dyDescent="0.2">
      <c r="R3626" s="7">
        <v>10536</v>
      </c>
      <c r="S3626" s="7" t="s">
        <v>1652</v>
      </c>
    </row>
    <row r="3627" spans="17:19" x14ac:dyDescent="0.2">
      <c r="Q3627" s="7">
        <v>2868</v>
      </c>
      <c r="R3627" s="7">
        <v>13807</v>
      </c>
      <c r="S3627" s="7" t="s">
        <v>1654</v>
      </c>
    </row>
    <row r="3628" spans="17:19" x14ac:dyDescent="0.2">
      <c r="Q3628" s="7">
        <v>4183</v>
      </c>
      <c r="R3628" s="7">
        <v>10309</v>
      </c>
      <c r="S3628" s="7" t="s">
        <v>1655</v>
      </c>
    </row>
    <row r="3629" spans="17:19" x14ac:dyDescent="0.2">
      <c r="Q3629" s="7">
        <v>4263</v>
      </c>
      <c r="R3629" s="7">
        <v>10310</v>
      </c>
      <c r="S3629" s="7" t="s">
        <v>3171</v>
      </c>
    </row>
    <row r="3630" spans="17:19" x14ac:dyDescent="0.2">
      <c r="Q3630" s="7">
        <v>1150</v>
      </c>
      <c r="R3630" s="7">
        <v>15524</v>
      </c>
      <c r="S3630" s="7" t="s">
        <v>3172</v>
      </c>
    </row>
    <row r="3631" spans="17:19" x14ac:dyDescent="0.2">
      <c r="Q3631" s="7">
        <v>231</v>
      </c>
      <c r="R3631" s="7">
        <v>10312</v>
      </c>
      <c r="S3631" s="7" t="s">
        <v>3173</v>
      </c>
    </row>
    <row r="3632" spans="17:19" x14ac:dyDescent="0.2">
      <c r="Q3632" s="7">
        <v>6299</v>
      </c>
      <c r="R3632" s="7">
        <v>10330</v>
      </c>
      <c r="S3632" s="7" t="s">
        <v>3174</v>
      </c>
    </row>
    <row r="3633" spans="17:19" x14ac:dyDescent="0.2">
      <c r="Q3633" s="7">
        <v>6300</v>
      </c>
      <c r="R3633" s="7">
        <v>10315</v>
      </c>
      <c r="S3633" s="7" t="s">
        <v>3175</v>
      </c>
    </row>
    <row r="3634" spans="17:19" x14ac:dyDescent="0.2">
      <c r="Q3634" s="7">
        <v>3746</v>
      </c>
      <c r="R3634" s="7">
        <v>16066</v>
      </c>
      <c r="S3634" s="7" t="s">
        <v>3176</v>
      </c>
    </row>
    <row r="3635" spans="17:19" x14ac:dyDescent="0.2">
      <c r="Q3635" s="7">
        <v>4147</v>
      </c>
      <c r="R3635" s="7">
        <v>10301</v>
      </c>
      <c r="S3635" s="7" t="s">
        <v>3084</v>
      </c>
    </row>
    <row r="3636" spans="17:19" x14ac:dyDescent="0.2">
      <c r="R3636" s="7">
        <v>10317</v>
      </c>
      <c r="S3636" s="7" t="s">
        <v>347</v>
      </c>
    </row>
    <row r="3637" spans="17:19" x14ac:dyDescent="0.2">
      <c r="Q3637" s="7">
        <v>2834</v>
      </c>
      <c r="R3637" s="7">
        <v>13779</v>
      </c>
      <c r="S3637" s="7" t="s">
        <v>3085</v>
      </c>
    </row>
    <row r="3638" spans="17:19" x14ac:dyDescent="0.2">
      <c r="Q3638" s="7">
        <v>556</v>
      </c>
      <c r="R3638" s="7">
        <v>15135</v>
      </c>
      <c r="S3638" s="7" t="s">
        <v>3086</v>
      </c>
    </row>
    <row r="3639" spans="17:19" x14ac:dyDescent="0.2">
      <c r="R3639" s="7">
        <v>10318</v>
      </c>
      <c r="S3639" s="7" t="s">
        <v>348</v>
      </c>
    </row>
    <row r="3640" spans="17:19" x14ac:dyDescent="0.2">
      <c r="Q3640" s="7">
        <v>4511</v>
      </c>
      <c r="R3640" s="7">
        <v>15452</v>
      </c>
      <c r="S3640" s="7" t="s">
        <v>3087</v>
      </c>
    </row>
    <row r="3641" spans="17:19" x14ac:dyDescent="0.2">
      <c r="R3641" s="7">
        <v>16225</v>
      </c>
      <c r="S3641" s="7" t="s">
        <v>5005</v>
      </c>
    </row>
    <row r="3642" spans="17:19" x14ac:dyDescent="0.2">
      <c r="Q3642" s="7">
        <v>3712</v>
      </c>
      <c r="R3642" s="7">
        <v>15992</v>
      </c>
      <c r="S3642" s="7" t="s">
        <v>3088</v>
      </c>
    </row>
    <row r="3643" spans="17:19" x14ac:dyDescent="0.2">
      <c r="R3643" s="7">
        <v>11077</v>
      </c>
      <c r="S3643" s="7" t="s">
        <v>349</v>
      </c>
    </row>
    <row r="3644" spans="17:19" x14ac:dyDescent="0.2">
      <c r="Q3644" s="7">
        <v>3947</v>
      </c>
      <c r="R3644" s="7">
        <v>16031</v>
      </c>
      <c r="S3644" s="7" t="s">
        <v>3089</v>
      </c>
    </row>
    <row r="3645" spans="17:19" x14ac:dyDescent="0.2">
      <c r="Q3645" s="7">
        <v>4289</v>
      </c>
      <c r="R3645" s="7">
        <v>14361</v>
      </c>
      <c r="S3645" s="7" t="s">
        <v>3090</v>
      </c>
    </row>
    <row r="3646" spans="17:19" x14ac:dyDescent="0.2">
      <c r="Q3646" s="7">
        <v>361</v>
      </c>
      <c r="R3646" s="7">
        <v>15039</v>
      </c>
      <c r="S3646" s="7" t="s">
        <v>3091</v>
      </c>
    </row>
    <row r="3647" spans="17:19" x14ac:dyDescent="0.2">
      <c r="Q3647" s="7">
        <v>161</v>
      </c>
      <c r="R3647" s="7">
        <v>13683</v>
      </c>
      <c r="S3647" s="7" t="s">
        <v>3092</v>
      </c>
    </row>
    <row r="3648" spans="17:19" x14ac:dyDescent="0.2">
      <c r="R3648" s="7">
        <v>10321</v>
      </c>
      <c r="S3648" s="7" t="s">
        <v>350</v>
      </c>
    </row>
    <row r="3649" spans="17:19" x14ac:dyDescent="0.2">
      <c r="Q3649" s="7">
        <v>2534</v>
      </c>
      <c r="R3649" s="7">
        <v>13743</v>
      </c>
      <c r="S3649" s="7" t="s">
        <v>3093</v>
      </c>
    </row>
    <row r="3650" spans="17:19" x14ac:dyDescent="0.2">
      <c r="Q3650" s="7">
        <v>4083</v>
      </c>
      <c r="R3650" s="7">
        <v>10322</v>
      </c>
      <c r="S3650" s="7" t="s">
        <v>3094</v>
      </c>
    </row>
    <row r="3651" spans="17:19" x14ac:dyDescent="0.2">
      <c r="Q3651" s="7">
        <v>1711</v>
      </c>
      <c r="R3651" s="7">
        <v>10323</v>
      </c>
      <c r="S3651" s="7" t="s">
        <v>3095</v>
      </c>
    </row>
    <row r="3652" spans="17:19" x14ac:dyDescent="0.2">
      <c r="Q3652" s="7">
        <v>2622</v>
      </c>
      <c r="R3652" s="7">
        <v>10324</v>
      </c>
      <c r="S3652" s="7" t="s">
        <v>3096</v>
      </c>
    </row>
    <row r="3653" spans="17:19" x14ac:dyDescent="0.2">
      <c r="R3653" s="7">
        <v>10325</v>
      </c>
      <c r="S3653" s="7" t="s">
        <v>3551</v>
      </c>
    </row>
    <row r="3654" spans="17:19" x14ac:dyDescent="0.2">
      <c r="Q3654" s="7">
        <v>160</v>
      </c>
      <c r="R3654" s="7">
        <v>10326</v>
      </c>
      <c r="S3654" s="7" t="s">
        <v>3552</v>
      </c>
    </row>
    <row r="3655" spans="17:19" x14ac:dyDescent="0.2">
      <c r="Q3655" s="7">
        <v>2869</v>
      </c>
      <c r="R3655" s="7">
        <v>13808</v>
      </c>
      <c r="S3655" s="7" t="s">
        <v>3553</v>
      </c>
    </row>
    <row r="3656" spans="17:19" x14ac:dyDescent="0.2">
      <c r="Q3656" s="7">
        <v>3791</v>
      </c>
      <c r="R3656" s="7">
        <v>16011</v>
      </c>
      <c r="S3656" s="7" t="s">
        <v>3554</v>
      </c>
    </row>
    <row r="3657" spans="17:19" x14ac:dyDescent="0.2">
      <c r="Q3657" s="7">
        <v>4324</v>
      </c>
      <c r="R3657" s="7">
        <v>16616</v>
      </c>
      <c r="S3657" s="7" t="s">
        <v>351</v>
      </c>
    </row>
    <row r="3658" spans="17:19" x14ac:dyDescent="0.2">
      <c r="Q3658" s="7">
        <v>4264</v>
      </c>
      <c r="R3658" s="7">
        <v>10329</v>
      </c>
      <c r="S3658" s="7" t="s">
        <v>3555</v>
      </c>
    </row>
    <row r="3659" spans="17:19" x14ac:dyDescent="0.2">
      <c r="Q3659" s="7">
        <v>557</v>
      </c>
      <c r="R3659" s="7">
        <v>15136</v>
      </c>
      <c r="S3659" s="7" t="s">
        <v>3556</v>
      </c>
    </row>
    <row r="3660" spans="17:19" x14ac:dyDescent="0.2">
      <c r="Q3660" s="7">
        <v>3426</v>
      </c>
      <c r="R3660" s="7">
        <v>14463</v>
      </c>
      <c r="S3660" s="7" t="s">
        <v>3557</v>
      </c>
    </row>
    <row r="3661" spans="17:19" x14ac:dyDescent="0.2">
      <c r="Q3661" s="7">
        <v>794</v>
      </c>
      <c r="R3661" s="7">
        <v>15278</v>
      </c>
      <c r="S3661" s="7" t="s">
        <v>984</v>
      </c>
    </row>
    <row r="3662" spans="17:19" x14ac:dyDescent="0.2">
      <c r="Q3662" s="7">
        <v>947</v>
      </c>
      <c r="R3662" s="7">
        <v>15344</v>
      </c>
      <c r="S3662" s="7" t="s">
        <v>985</v>
      </c>
    </row>
    <row r="3663" spans="17:19" x14ac:dyDescent="0.2">
      <c r="Q3663" s="7">
        <v>2793</v>
      </c>
      <c r="R3663" s="7">
        <v>13851</v>
      </c>
      <c r="S3663" s="7" t="s">
        <v>986</v>
      </c>
    </row>
    <row r="3664" spans="17:19" x14ac:dyDescent="0.2">
      <c r="Q3664" s="7">
        <v>6011</v>
      </c>
      <c r="R3664" s="7">
        <v>10159</v>
      </c>
      <c r="S3664" s="7" t="s">
        <v>987</v>
      </c>
    </row>
    <row r="3665" spans="17:19" x14ac:dyDescent="0.2">
      <c r="Q3665" s="7">
        <v>628</v>
      </c>
      <c r="R3665" s="7">
        <v>15190</v>
      </c>
      <c r="S3665" s="7" t="s">
        <v>1653</v>
      </c>
    </row>
    <row r="3666" spans="17:19" x14ac:dyDescent="0.2">
      <c r="R3666" s="7">
        <v>10313</v>
      </c>
      <c r="S3666" s="7" t="s">
        <v>346</v>
      </c>
    </row>
    <row r="3667" spans="17:19" x14ac:dyDescent="0.2">
      <c r="Q3667" s="7">
        <v>261</v>
      </c>
      <c r="R3667" s="7">
        <v>13688</v>
      </c>
      <c r="S3667" s="7" t="s">
        <v>2792</v>
      </c>
    </row>
    <row r="3668" spans="17:19" x14ac:dyDescent="0.2">
      <c r="Q3668" s="7">
        <v>9950</v>
      </c>
      <c r="S3668" s="7" t="s">
        <v>4448</v>
      </c>
    </row>
    <row r="3669" spans="17:19" x14ac:dyDescent="0.2">
      <c r="Q3669" s="7">
        <v>9990</v>
      </c>
      <c r="S3669" s="7" t="s">
        <v>988</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indexed="51"/>
  </sheetPr>
  <dimension ref="A1:AV310"/>
  <sheetViews>
    <sheetView showGridLines="0" showRowColHeaders="0" zoomScale="115" workbookViewId="0">
      <pane ySplit="10" topLeftCell="A11" activePane="bottomLeft" state="frozen"/>
      <selection pane="bottomLeft" activeCell="D4" sqref="D4"/>
    </sheetView>
  </sheetViews>
  <sheetFormatPr baseColWidth="10" defaultRowHeight="12.75" x14ac:dyDescent="0.2"/>
  <cols>
    <col min="1" max="1" width="11.28515625" style="75" customWidth="1"/>
    <col min="2" max="2" width="15.42578125" style="88" bestFit="1" customWidth="1"/>
    <col min="3" max="3" width="20.140625" style="75" customWidth="1"/>
    <col min="4" max="4" width="63.85546875" style="75" customWidth="1"/>
    <col min="5" max="5" width="16.7109375" style="75" hidden="1" customWidth="1"/>
    <col min="6" max="6" width="14.42578125" style="109" hidden="1" customWidth="1"/>
    <col min="7" max="7" width="13.85546875" style="75" hidden="1" customWidth="1"/>
    <col min="8" max="8" width="11.42578125" style="75" hidden="1" customWidth="1"/>
    <col min="9" max="16384" width="11.42578125" style="75"/>
  </cols>
  <sheetData>
    <row r="1" spans="1:48" s="20" customFormat="1" ht="90" customHeight="1" x14ac:dyDescent="0.2">
      <c r="A1" s="31"/>
      <c r="B1" s="31"/>
      <c r="C1" s="32"/>
      <c r="D1" s="33"/>
      <c r="E1" s="31"/>
      <c r="F1" s="34"/>
      <c r="G1" s="34"/>
      <c r="H1" s="35"/>
      <c r="I1" s="35"/>
      <c r="J1" s="33"/>
      <c r="K1" s="36"/>
      <c r="L1" s="31"/>
      <c r="M1" s="31"/>
      <c r="N1" s="36"/>
      <c r="O1" s="31"/>
      <c r="P1" s="33"/>
      <c r="Q1" s="31"/>
      <c r="R1" s="31"/>
      <c r="S1" s="36"/>
      <c r="T1" s="31"/>
      <c r="U1" s="37"/>
      <c r="V1" s="37"/>
      <c r="W1" s="37"/>
      <c r="X1" s="37"/>
      <c r="Y1" s="37"/>
      <c r="Z1" s="37"/>
      <c r="AA1" s="31"/>
      <c r="AB1" s="31"/>
      <c r="AC1" s="31"/>
      <c r="AD1" s="31"/>
      <c r="AE1" s="31"/>
      <c r="AF1" s="31"/>
      <c r="AG1" s="31"/>
      <c r="AH1" s="31"/>
      <c r="AI1" s="31"/>
      <c r="AJ1" s="31"/>
      <c r="AK1" s="31"/>
      <c r="AL1" s="31"/>
      <c r="AM1" s="31"/>
      <c r="AN1" s="31"/>
      <c r="AO1" s="31"/>
      <c r="AP1" s="31"/>
      <c r="AQ1" s="31"/>
      <c r="AR1" s="31"/>
      <c r="AS1" s="31"/>
      <c r="AT1" s="31"/>
      <c r="AU1" s="31"/>
      <c r="AV1" s="31"/>
    </row>
    <row r="2" spans="1:48" ht="26.25" x14ac:dyDescent="0.4">
      <c r="A2" s="86" t="s">
        <v>3509</v>
      </c>
      <c r="B2" s="1"/>
      <c r="C2" s="92"/>
      <c r="D2" s="85"/>
      <c r="E2" s="1"/>
    </row>
    <row r="3" spans="1:48" ht="23.25" x14ac:dyDescent="0.35">
      <c r="A3" s="87"/>
      <c r="B3" s="1"/>
      <c r="C3" s="92"/>
      <c r="D3" s="85"/>
      <c r="E3" s="1"/>
    </row>
    <row r="4" spans="1:48" ht="34.5" customHeight="1" x14ac:dyDescent="0.2">
      <c r="B4" s="26"/>
      <c r="C4" s="94" t="s">
        <v>3510</v>
      </c>
      <c r="D4" s="152" t="s">
        <v>6309</v>
      </c>
      <c r="E4" s="113"/>
      <c r="F4" s="109">
        <f>IF(ISBLANK(D4),IF(ISBLANK(D6),"",MATCH(D6,codeinstit,0)),MATCH(D4,libinstit,0))</f>
        <v>1</v>
      </c>
    </row>
    <row r="5" spans="1:48" ht="15" x14ac:dyDescent="0.2">
      <c r="A5" s="85"/>
      <c r="B5" s="85"/>
      <c r="C5" s="85"/>
      <c r="D5" s="154" t="s">
        <v>2576</v>
      </c>
      <c r="E5" s="20"/>
    </row>
    <row r="6" spans="1:48" ht="15.75" x14ac:dyDescent="0.25">
      <c r="B6" s="95"/>
      <c r="C6" s="59" t="s">
        <v>1126</v>
      </c>
      <c r="D6" s="153"/>
      <c r="E6" s="114"/>
    </row>
    <row r="7" spans="1:48" ht="18" x14ac:dyDescent="0.25">
      <c r="A7" s="85"/>
      <c r="B7" s="85"/>
      <c r="C7" s="59"/>
      <c r="D7" s="73"/>
      <c r="E7" s="20"/>
    </row>
    <row r="8" spans="1:48" ht="18" x14ac:dyDescent="0.25">
      <c r="B8" s="59" t="s">
        <v>2575</v>
      </c>
      <c r="C8" s="144">
        <v>0</v>
      </c>
      <c r="D8" s="90" t="str">
        <f>IF(AND(ISBLANK(D4),ISBLANK(D6)),"Bitte Institution / Schule wählen (via Name oder Nr.)","")</f>
        <v/>
      </c>
      <c r="E8" s="89"/>
    </row>
    <row r="9" spans="1:48" ht="15" x14ac:dyDescent="0.2">
      <c r="A9" s="60"/>
      <c r="B9" s="61" t="str">
        <f>IF(COUNTIF(E$11:E$310,FALSE)&gt;=1,"ID. doppelt","")</f>
        <v/>
      </c>
      <c r="C9" s="61" t="str">
        <f>IF(COUNTIF(F$11:F$310,FALSE)&gt;=1,"Nr. doppelt","")</f>
        <v/>
      </c>
      <c r="D9" s="2"/>
      <c r="E9" s="2"/>
    </row>
    <row r="10" spans="1:48" ht="12.75" customHeight="1" x14ac:dyDescent="0.2">
      <c r="A10" s="200" t="s">
        <v>2577</v>
      </c>
      <c r="B10" s="91" t="s">
        <v>93</v>
      </c>
      <c r="C10" s="91" t="s">
        <v>94</v>
      </c>
      <c r="D10" s="93" t="s">
        <v>95</v>
      </c>
      <c r="E10" s="110" t="s">
        <v>2158</v>
      </c>
      <c r="F10" s="110" t="s">
        <v>2157</v>
      </c>
      <c r="G10" s="145" t="s">
        <v>1177</v>
      </c>
      <c r="H10" s="193" t="s">
        <v>1417</v>
      </c>
    </row>
    <row r="11" spans="1:48" x14ac:dyDescent="0.2">
      <c r="A11" s="199" t="str">
        <f t="shared" ref="A11:A74" si="0">IF(B11&lt;&gt;"",IF(COUNTA(C11:D11)&lt;&gt;2,"Incomplet",IF(OR(COUNTIF(E11:F11,FALSE)&gt;0,COUNTIF(E11:F11,#N/A)&gt;0),"Erreur","OK")),"")</f>
        <v/>
      </c>
      <c r="B11" s="215"/>
      <c r="C11" s="215"/>
      <c r="D11" s="227" t="str">
        <f>IF(AND(B11&lt;&gt;"",C11&lt;&gt;""),"Type d'enseignement de la classe non livré (SdL)","")</f>
        <v/>
      </c>
      <c r="E11" s="111" t="str">
        <f t="shared" ref="E11:E74" si="1">IF(ISBLANK(B11),"",NOT(COUNTIF($B$11:$B$310,B11)&gt;1))</f>
        <v/>
      </c>
      <c r="F11" s="111" t="str">
        <f t="shared" ref="F11:F74" si="2">IF(ISBLANK(C11),"",NOT(COUNTIF($C$11:$C$310,C11)&gt;1))</f>
        <v/>
      </c>
      <c r="G11" s="112" t="str">
        <f t="shared" ref="G11:G74" si="3">IF(ISBLANK(B11),"-",TRIM(B11))</f>
        <v>-</v>
      </c>
      <c r="H11" s="194" t="str">
        <f t="shared" ref="H11:H74" si="4">IF(B11="","",1)</f>
        <v/>
      </c>
    </row>
    <row r="12" spans="1:48" x14ac:dyDescent="0.2">
      <c r="A12" s="199" t="str">
        <f t="shared" si="0"/>
        <v/>
      </c>
      <c r="B12" s="115"/>
      <c r="C12" s="215"/>
      <c r="D12" s="227" t="str">
        <f t="shared" ref="D12:D75" si="5">IF(AND(B12&lt;&gt;"",C12&lt;&gt;""),"Type d'enseignement de la classe non livré (SdL)","")</f>
        <v/>
      </c>
      <c r="E12" s="111" t="str">
        <f t="shared" si="1"/>
        <v/>
      </c>
      <c r="F12" s="111" t="str">
        <f t="shared" si="2"/>
        <v/>
      </c>
      <c r="G12" s="112" t="str">
        <f t="shared" si="3"/>
        <v>-</v>
      </c>
      <c r="H12" s="194" t="str">
        <f t="shared" si="4"/>
        <v/>
      </c>
    </row>
    <row r="13" spans="1:48" x14ac:dyDescent="0.2">
      <c r="A13" s="199" t="str">
        <f t="shared" si="0"/>
        <v/>
      </c>
      <c r="B13" s="115"/>
      <c r="C13" s="215"/>
      <c r="D13" s="227" t="str">
        <f t="shared" si="5"/>
        <v/>
      </c>
      <c r="E13" s="111" t="str">
        <f t="shared" si="1"/>
        <v/>
      </c>
      <c r="F13" s="111" t="str">
        <f t="shared" si="2"/>
        <v/>
      </c>
      <c r="G13" s="112" t="str">
        <f t="shared" si="3"/>
        <v>-</v>
      </c>
      <c r="H13" s="194" t="str">
        <f t="shared" si="4"/>
        <v/>
      </c>
    </row>
    <row r="14" spans="1:48" x14ac:dyDescent="0.2">
      <c r="A14" s="199" t="str">
        <f t="shared" si="0"/>
        <v/>
      </c>
      <c r="B14" s="115"/>
      <c r="C14" s="215"/>
      <c r="D14" s="227" t="str">
        <f t="shared" si="5"/>
        <v/>
      </c>
      <c r="E14" s="111" t="str">
        <f t="shared" si="1"/>
        <v/>
      </c>
      <c r="F14" s="111" t="str">
        <f t="shared" si="2"/>
        <v/>
      </c>
      <c r="G14" s="112" t="str">
        <f t="shared" si="3"/>
        <v>-</v>
      </c>
      <c r="H14" s="194" t="str">
        <f t="shared" si="4"/>
        <v/>
      </c>
    </row>
    <row r="15" spans="1:48" x14ac:dyDescent="0.2">
      <c r="A15" s="199" t="str">
        <f t="shared" si="0"/>
        <v/>
      </c>
      <c r="B15" s="115"/>
      <c r="C15" s="215"/>
      <c r="D15" s="227" t="str">
        <f t="shared" si="5"/>
        <v/>
      </c>
      <c r="E15" s="111" t="str">
        <f t="shared" si="1"/>
        <v/>
      </c>
      <c r="F15" s="111" t="str">
        <f t="shared" si="2"/>
        <v/>
      </c>
      <c r="G15" s="112" t="str">
        <f t="shared" si="3"/>
        <v>-</v>
      </c>
      <c r="H15" s="194" t="str">
        <f t="shared" si="4"/>
        <v/>
      </c>
    </row>
    <row r="16" spans="1:48" x14ac:dyDescent="0.2">
      <c r="A16" s="199" t="str">
        <f t="shared" si="0"/>
        <v/>
      </c>
      <c r="B16" s="115"/>
      <c r="C16" s="215"/>
      <c r="D16" s="227" t="str">
        <f t="shared" si="5"/>
        <v/>
      </c>
      <c r="E16" s="111" t="str">
        <f t="shared" si="1"/>
        <v/>
      </c>
      <c r="F16" s="111" t="str">
        <f t="shared" si="2"/>
        <v/>
      </c>
      <c r="G16" s="112" t="str">
        <f t="shared" si="3"/>
        <v>-</v>
      </c>
      <c r="H16" s="194" t="str">
        <f t="shared" si="4"/>
        <v/>
      </c>
    </row>
    <row r="17" spans="1:8" x14ac:dyDescent="0.2">
      <c r="A17" s="199" t="str">
        <f t="shared" si="0"/>
        <v/>
      </c>
      <c r="B17" s="115"/>
      <c r="C17" s="215"/>
      <c r="D17" s="227" t="str">
        <f t="shared" si="5"/>
        <v/>
      </c>
      <c r="E17" s="111" t="str">
        <f t="shared" si="1"/>
        <v/>
      </c>
      <c r="F17" s="111" t="str">
        <f t="shared" si="2"/>
        <v/>
      </c>
      <c r="G17" s="112" t="str">
        <f t="shared" si="3"/>
        <v>-</v>
      </c>
      <c r="H17" s="194" t="str">
        <f t="shared" si="4"/>
        <v/>
      </c>
    </row>
    <row r="18" spans="1:8" x14ac:dyDescent="0.2">
      <c r="A18" s="199" t="str">
        <f t="shared" si="0"/>
        <v/>
      </c>
      <c r="B18" s="115"/>
      <c r="C18" s="215"/>
      <c r="D18" s="227" t="str">
        <f t="shared" si="5"/>
        <v/>
      </c>
      <c r="E18" s="111" t="str">
        <f t="shared" si="1"/>
        <v/>
      </c>
      <c r="F18" s="111" t="str">
        <f t="shared" si="2"/>
        <v/>
      </c>
      <c r="G18" s="112" t="str">
        <f t="shared" si="3"/>
        <v>-</v>
      </c>
      <c r="H18" s="194" t="str">
        <f t="shared" si="4"/>
        <v/>
      </c>
    </row>
    <row r="19" spans="1:8" x14ac:dyDescent="0.2">
      <c r="A19" s="199" t="str">
        <f t="shared" si="0"/>
        <v/>
      </c>
      <c r="B19" s="115"/>
      <c r="C19" s="215"/>
      <c r="D19" s="227" t="str">
        <f t="shared" si="5"/>
        <v/>
      </c>
      <c r="E19" s="111" t="str">
        <f t="shared" si="1"/>
        <v/>
      </c>
      <c r="F19" s="111" t="str">
        <f t="shared" si="2"/>
        <v/>
      </c>
      <c r="G19" s="112" t="str">
        <f t="shared" si="3"/>
        <v>-</v>
      </c>
      <c r="H19" s="194" t="str">
        <f t="shared" si="4"/>
        <v/>
      </c>
    </row>
    <row r="20" spans="1:8" x14ac:dyDescent="0.2">
      <c r="A20" s="199" t="str">
        <f t="shared" si="0"/>
        <v/>
      </c>
      <c r="B20" s="115"/>
      <c r="C20" s="215"/>
      <c r="D20" s="227" t="str">
        <f t="shared" si="5"/>
        <v/>
      </c>
      <c r="E20" s="111" t="str">
        <f t="shared" si="1"/>
        <v/>
      </c>
      <c r="F20" s="111" t="str">
        <f t="shared" si="2"/>
        <v/>
      </c>
      <c r="G20" s="112" t="str">
        <f t="shared" si="3"/>
        <v>-</v>
      </c>
      <c r="H20" s="194" t="str">
        <f t="shared" si="4"/>
        <v/>
      </c>
    </row>
    <row r="21" spans="1:8" x14ac:dyDescent="0.2">
      <c r="A21" s="199" t="str">
        <f t="shared" si="0"/>
        <v/>
      </c>
      <c r="B21" s="115"/>
      <c r="C21" s="215"/>
      <c r="D21" s="227" t="str">
        <f t="shared" si="5"/>
        <v/>
      </c>
      <c r="E21" s="111" t="str">
        <f t="shared" si="1"/>
        <v/>
      </c>
      <c r="F21" s="111" t="str">
        <f t="shared" si="2"/>
        <v/>
      </c>
      <c r="G21" s="112" t="str">
        <f t="shared" si="3"/>
        <v>-</v>
      </c>
      <c r="H21" s="194" t="str">
        <f t="shared" si="4"/>
        <v/>
      </c>
    </row>
    <row r="22" spans="1:8" x14ac:dyDescent="0.2">
      <c r="A22" s="199" t="str">
        <f t="shared" si="0"/>
        <v/>
      </c>
      <c r="B22" s="115"/>
      <c r="C22" s="215"/>
      <c r="D22" s="227" t="str">
        <f t="shared" si="5"/>
        <v/>
      </c>
      <c r="E22" s="111" t="str">
        <f t="shared" si="1"/>
        <v/>
      </c>
      <c r="F22" s="111" t="str">
        <f t="shared" si="2"/>
        <v/>
      </c>
      <c r="G22" s="112" t="str">
        <f t="shared" si="3"/>
        <v>-</v>
      </c>
      <c r="H22" s="194" t="str">
        <f t="shared" si="4"/>
        <v/>
      </c>
    </row>
    <row r="23" spans="1:8" x14ac:dyDescent="0.2">
      <c r="A23" s="199" t="str">
        <f t="shared" si="0"/>
        <v/>
      </c>
      <c r="B23" s="115"/>
      <c r="C23" s="215"/>
      <c r="D23" s="227" t="str">
        <f t="shared" si="5"/>
        <v/>
      </c>
      <c r="E23" s="111" t="str">
        <f t="shared" si="1"/>
        <v/>
      </c>
      <c r="F23" s="111" t="str">
        <f t="shared" si="2"/>
        <v/>
      </c>
      <c r="G23" s="112" t="str">
        <f t="shared" si="3"/>
        <v>-</v>
      </c>
      <c r="H23" s="194" t="str">
        <f t="shared" si="4"/>
        <v/>
      </c>
    </row>
    <row r="24" spans="1:8" x14ac:dyDescent="0.2">
      <c r="A24" s="199" t="str">
        <f t="shared" si="0"/>
        <v/>
      </c>
      <c r="B24" s="115"/>
      <c r="C24" s="215"/>
      <c r="D24" s="227" t="str">
        <f t="shared" si="5"/>
        <v/>
      </c>
      <c r="E24" s="111" t="str">
        <f t="shared" si="1"/>
        <v/>
      </c>
      <c r="F24" s="111" t="str">
        <f t="shared" si="2"/>
        <v/>
      </c>
      <c r="G24" s="112" t="str">
        <f t="shared" si="3"/>
        <v>-</v>
      </c>
      <c r="H24" s="194" t="str">
        <f t="shared" si="4"/>
        <v/>
      </c>
    </row>
    <row r="25" spans="1:8" x14ac:dyDescent="0.2">
      <c r="A25" s="199" t="str">
        <f t="shared" si="0"/>
        <v/>
      </c>
      <c r="B25" s="115"/>
      <c r="C25" s="215"/>
      <c r="D25" s="227" t="str">
        <f t="shared" si="5"/>
        <v/>
      </c>
      <c r="E25" s="111" t="str">
        <f t="shared" si="1"/>
        <v/>
      </c>
      <c r="F25" s="111" t="str">
        <f t="shared" si="2"/>
        <v/>
      </c>
      <c r="G25" s="112" t="str">
        <f t="shared" si="3"/>
        <v>-</v>
      </c>
      <c r="H25" s="194" t="str">
        <f t="shared" si="4"/>
        <v/>
      </c>
    </row>
    <row r="26" spans="1:8" x14ac:dyDescent="0.2">
      <c r="A26" s="199" t="str">
        <f t="shared" si="0"/>
        <v/>
      </c>
      <c r="B26" s="115"/>
      <c r="C26" s="215"/>
      <c r="D26" s="227" t="str">
        <f t="shared" si="5"/>
        <v/>
      </c>
      <c r="E26" s="111" t="str">
        <f t="shared" si="1"/>
        <v/>
      </c>
      <c r="F26" s="111" t="str">
        <f t="shared" si="2"/>
        <v/>
      </c>
      <c r="G26" s="112" t="str">
        <f t="shared" si="3"/>
        <v>-</v>
      </c>
      <c r="H26" s="194" t="str">
        <f t="shared" si="4"/>
        <v/>
      </c>
    </row>
    <row r="27" spans="1:8" x14ac:dyDescent="0.2">
      <c r="A27" s="199" t="str">
        <f t="shared" si="0"/>
        <v/>
      </c>
      <c r="B27" s="115"/>
      <c r="C27" s="215"/>
      <c r="D27" s="227" t="str">
        <f t="shared" si="5"/>
        <v/>
      </c>
      <c r="E27" s="111" t="str">
        <f t="shared" si="1"/>
        <v/>
      </c>
      <c r="F27" s="111" t="str">
        <f t="shared" si="2"/>
        <v/>
      </c>
      <c r="G27" s="112" t="str">
        <f t="shared" si="3"/>
        <v>-</v>
      </c>
      <c r="H27" s="194" t="str">
        <f t="shared" si="4"/>
        <v/>
      </c>
    </row>
    <row r="28" spans="1:8" x14ac:dyDescent="0.2">
      <c r="A28" s="199" t="str">
        <f t="shared" si="0"/>
        <v/>
      </c>
      <c r="B28" s="115"/>
      <c r="C28" s="215"/>
      <c r="D28" s="227" t="str">
        <f t="shared" si="5"/>
        <v/>
      </c>
      <c r="E28" s="111" t="str">
        <f t="shared" si="1"/>
        <v/>
      </c>
      <c r="F28" s="111" t="str">
        <f t="shared" si="2"/>
        <v/>
      </c>
      <c r="G28" s="112" t="str">
        <f t="shared" si="3"/>
        <v>-</v>
      </c>
      <c r="H28" s="194" t="str">
        <f t="shared" si="4"/>
        <v/>
      </c>
    </row>
    <row r="29" spans="1:8" x14ac:dyDescent="0.2">
      <c r="A29" s="199" t="str">
        <f t="shared" si="0"/>
        <v/>
      </c>
      <c r="B29" s="115"/>
      <c r="C29" s="215"/>
      <c r="D29" s="227" t="str">
        <f t="shared" si="5"/>
        <v/>
      </c>
      <c r="E29" s="111" t="str">
        <f t="shared" si="1"/>
        <v/>
      </c>
      <c r="F29" s="111" t="str">
        <f t="shared" si="2"/>
        <v/>
      </c>
      <c r="G29" s="112" t="str">
        <f t="shared" si="3"/>
        <v>-</v>
      </c>
      <c r="H29" s="194" t="str">
        <f t="shared" si="4"/>
        <v/>
      </c>
    </row>
    <row r="30" spans="1:8" x14ac:dyDescent="0.2">
      <c r="A30" s="199" t="str">
        <f t="shared" si="0"/>
        <v/>
      </c>
      <c r="B30" s="115"/>
      <c r="C30" s="215"/>
      <c r="D30" s="227" t="str">
        <f t="shared" si="5"/>
        <v/>
      </c>
      <c r="E30" s="111" t="str">
        <f t="shared" si="1"/>
        <v/>
      </c>
      <c r="F30" s="111" t="str">
        <f t="shared" si="2"/>
        <v/>
      </c>
      <c r="G30" s="112" t="str">
        <f t="shared" si="3"/>
        <v>-</v>
      </c>
      <c r="H30" s="194" t="str">
        <f t="shared" si="4"/>
        <v/>
      </c>
    </row>
    <row r="31" spans="1:8" x14ac:dyDescent="0.2">
      <c r="A31" s="199" t="str">
        <f t="shared" si="0"/>
        <v/>
      </c>
      <c r="B31" s="115"/>
      <c r="C31" s="215"/>
      <c r="D31" s="227" t="str">
        <f t="shared" si="5"/>
        <v/>
      </c>
      <c r="E31" s="111" t="str">
        <f t="shared" si="1"/>
        <v/>
      </c>
      <c r="F31" s="111" t="str">
        <f t="shared" si="2"/>
        <v/>
      </c>
      <c r="G31" s="112" t="str">
        <f t="shared" si="3"/>
        <v>-</v>
      </c>
      <c r="H31" s="194" t="str">
        <f t="shared" si="4"/>
        <v/>
      </c>
    </row>
    <row r="32" spans="1:8" x14ac:dyDescent="0.2">
      <c r="A32" s="199" t="str">
        <f t="shared" si="0"/>
        <v/>
      </c>
      <c r="B32" s="115"/>
      <c r="C32" s="215"/>
      <c r="D32" s="227" t="str">
        <f t="shared" si="5"/>
        <v/>
      </c>
      <c r="E32" s="111" t="str">
        <f t="shared" si="1"/>
        <v/>
      </c>
      <c r="F32" s="111" t="str">
        <f t="shared" si="2"/>
        <v/>
      </c>
      <c r="G32" s="112" t="str">
        <f t="shared" si="3"/>
        <v>-</v>
      </c>
      <c r="H32" s="194" t="str">
        <f t="shared" si="4"/>
        <v/>
      </c>
    </row>
    <row r="33" spans="1:8" x14ac:dyDescent="0.2">
      <c r="A33" s="199" t="str">
        <f t="shared" si="0"/>
        <v/>
      </c>
      <c r="B33" s="115"/>
      <c r="C33" s="215"/>
      <c r="D33" s="227" t="str">
        <f t="shared" si="5"/>
        <v/>
      </c>
      <c r="E33" s="111" t="str">
        <f t="shared" si="1"/>
        <v/>
      </c>
      <c r="F33" s="111" t="str">
        <f t="shared" si="2"/>
        <v/>
      </c>
      <c r="G33" s="112" t="str">
        <f t="shared" si="3"/>
        <v>-</v>
      </c>
      <c r="H33" s="194" t="str">
        <f t="shared" si="4"/>
        <v/>
      </c>
    </row>
    <row r="34" spans="1:8" x14ac:dyDescent="0.2">
      <c r="A34" s="199" t="str">
        <f t="shared" si="0"/>
        <v/>
      </c>
      <c r="B34" s="115"/>
      <c r="C34" s="215"/>
      <c r="D34" s="227" t="str">
        <f t="shared" si="5"/>
        <v/>
      </c>
      <c r="E34" s="111" t="str">
        <f t="shared" si="1"/>
        <v/>
      </c>
      <c r="F34" s="111" t="str">
        <f t="shared" si="2"/>
        <v/>
      </c>
      <c r="G34" s="112" t="str">
        <f t="shared" si="3"/>
        <v>-</v>
      </c>
      <c r="H34" s="194" t="str">
        <f t="shared" si="4"/>
        <v/>
      </c>
    </row>
    <row r="35" spans="1:8" x14ac:dyDescent="0.2">
      <c r="A35" s="199" t="str">
        <f t="shared" si="0"/>
        <v/>
      </c>
      <c r="B35" s="115"/>
      <c r="C35" s="215"/>
      <c r="D35" s="227" t="str">
        <f t="shared" si="5"/>
        <v/>
      </c>
      <c r="E35" s="111" t="str">
        <f t="shared" si="1"/>
        <v/>
      </c>
      <c r="F35" s="111" t="str">
        <f t="shared" si="2"/>
        <v/>
      </c>
      <c r="G35" s="112" t="str">
        <f t="shared" si="3"/>
        <v>-</v>
      </c>
      <c r="H35" s="194" t="str">
        <f t="shared" si="4"/>
        <v/>
      </c>
    </row>
    <row r="36" spans="1:8" x14ac:dyDescent="0.2">
      <c r="A36" s="199" t="str">
        <f t="shared" si="0"/>
        <v/>
      </c>
      <c r="B36" s="115"/>
      <c r="C36" s="215"/>
      <c r="D36" s="227" t="str">
        <f t="shared" si="5"/>
        <v/>
      </c>
      <c r="E36" s="111" t="str">
        <f t="shared" si="1"/>
        <v/>
      </c>
      <c r="F36" s="111" t="str">
        <f t="shared" si="2"/>
        <v/>
      </c>
      <c r="G36" s="112" t="str">
        <f t="shared" si="3"/>
        <v>-</v>
      </c>
      <c r="H36" s="194" t="str">
        <f t="shared" si="4"/>
        <v/>
      </c>
    </row>
    <row r="37" spans="1:8" x14ac:dyDescent="0.2">
      <c r="A37" s="199" t="str">
        <f t="shared" si="0"/>
        <v/>
      </c>
      <c r="B37" s="115"/>
      <c r="C37" s="215"/>
      <c r="D37" s="227" t="str">
        <f t="shared" si="5"/>
        <v/>
      </c>
      <c r="E37" s="111" t="str">
        <f t="shared" si="1"/>
        <v/>
      </c>
      <c r="F37" s="111" t="str">
        <f t="shared" si="2"/>
        <v/>
      </c>
      <c r="G37" s="112" t="str">
        <f t="shared" si="3"/>
        <v>-</v>
      </c>
      <c r="H37" s="194" t="str">
        <f t="shared" si="4"/>
        <v/>
      </c>
    </row>
    <row r="38" spans="1:8" x14ac:dyDescent="0.2">
      <c r="A38" s="199" t="str">
        <f t="shared" si="0"/>
        <v/>
      </c>
      <c r="B38" s="115"/>
      <c r="C38" s="215"/>
      <c r="D38" s="227" t="str">
        <f t="shared" si="5"/>
        <v/>
      </c>
      <c r="E38" s="111" t="str">
        <f t="shared" si="1"/>
        <v/>
      </c>
      <c r="F38" s="111" t="str">
        <f t="shared" si="2"/>
        <v/>
      </c>
      <c r="G38" s="112" t="str">
        <f t="shared" si="3"/>
        <v>-</v>
      </c>
      <c r="H38" s="194" t="str">
        <f t="shared" si="4"/>
        <v/>
      </c>
    </row>
    <row r="39" spans="1:8" x14ac:dyDescent="0.2">
      <c r="A39" s="199" t="str">
        <f t="shared" si="0"/>
        <v/>
      </c>
      <c r="B39" s="115"/>
      <c r="C39" s="215"/>
      <c r="D39" s="227" t="str">
        <f t="shared" si="5"/>
        <v/>
      </c>
      <c r="E39" s="111" t="str">
        <f t="shared" si="1"/>
        <v/>
      </c>
      <c r="F39" s="111" t="str">
        <f t="shared" si="2"/>
        <v/>
      </c>
      <c r="G39" s="112" t="str">
        <f t="shared" si="3"/>
        <v>-</v>
      </c>
      <c r="H39" s="194" t="str">
        <f t="shared" si="4"/>
        <v/>
      </c>
    </row>
    <row r="40" spans="1:8" x14ac:dyDescent="0.2">
      <c r="A40" s="199" t="str">
        <f t="shared" si="0"/>
        <v/>
      </c>
      <c r="B40" s="115"/>
      <c r="C40" s="215"/>
      <c r="D40" s="227" t="str">
        <f t="shared" si="5"/>
        <v/>
      </c>
      <c r="E40" s="111" t="str">
        <f t="shared" si="1"/>
        <v/>
      </c>
      <c r="F40" s="111" t="str">
        <f t="shared" si="2"/>
        <v/>
      </c>
      <c r="G40" s="112" t="str">
        <f t="shared" si="3"/>
        <v>-</v>
      </c>
      <c r="H40" s="194" t="str">
        <f t="shared" si="4"/>
        <v/>
      </c>
    </row>
    <row r="41" spans="1:8" x14ac:dyDescent="0.2">
      <c r="A41" s="199" t="str">
        <f t="shared" si="0"/>
        <v/>
      </c>
      <c r="B41" s="115"/>
      <c r="C41" s="215"/>
      <c r="D41" s="227" t="str">
        <f t="shared" si="5"/>
        <v/>
      </c>
      <c r="E41" s="111" t="str">
        <f t="shared" si="1"/>
        <v/>
      </c>
      <c r="F41" s="111" t="str">
        <f t="shared" si="2"/>
        <v/>
      </c>
      <c r="G41" s="112" t="str">
        <f t="shared" si="3"/>
        <v>-</v>
      </c>
      <c r="H41" s="194" t="str">
        <f t="shared" si="4"/>
        <v/>
      </c>
    </row>
    <row r="42" spans="1:8" x14ac:dyDescent="0.2">
      <c r="A42" s="199" t="str">
        <f t="shared" si="0"/>
        <v/>
      </c>
      <c r="B42" s="115"/>
      <c r="C42" s="215"/>
      <c r="D42" s="227" t="str">
        <f t="shared" si="5"/>
        <v/>
      </c>
      <c r="E42" s="111" t="str">
        <f t="shared" si="1"/>
        <v/>
      </c>
      <c r="F42" s="111" t="str">
        <f t="shared" si="2"/>
        <v/>
      </c>
      <c r="G42" s="112" t="str">
        <f t="shared" si="3"/>
        <v>-</v>
      </c>
      <c r="H42" s="194" t="str">
        <f t="shared" si="4"/>
        <v/>
      </c>
    </row>
    <row r="43" spans="1:8" x14ac:dyDescent="0.2">
      <c r="A43" s="199" t="str">
        <f t="shared" si="0"/>
        <v/>
      </c>
      <c r="B43" s="115"/>
      <c r="C43" s="215"/>
      <c r="D43" s="227" t="str">
        <f t="shared" si="5"/>
        <v/>
      </c>
      <c r="E43" s="111" t="str">
        <f t="shared" si="1"/>
        <v/>
      </c>
      <c r="F43" s="111" t="str">
        <f t="shared" si="2"/>
        <v/>
      </c>
      <c r="G43" s="112" t="str">
        <f t="shared" si="3"/>
        <v>-</v>
      </c>
      <c r="H43" s="194" t="str">
        <f t="shared" si="4"/>
        <v/>
      </c>
    </row>
    <row r="44" spans="1:8" x14ac:dyDescent="0.2">
      <c r="A44" s="199" t="str">
        <f t="shared" si="0"/>
        <v/>
      </c>
      <c r="B44" s="115"/>
      <c r="C44" s="215"/>
      <c r="D44" s="227" t="str">
        <f t="shared" si="5"/>
        <v/>
      </c>
      <c r="E44" s="111" t="str">
        <f t="shared" si="1"/>
        <v/>
      </c>
      <c r="F44" s="111" t="str">
        <f t="shared" si="2"/>
        <v/>
      </c>
      <c r="G44" s="112" t="str">
        <f t="shared" si="3"/>
        <v>-</v>
      </c>
      <c r="H44" s="194" t="str">
        <f t="shared" si="4"/>
        <v/>
      </c>
    </row>
    <row r="45" spans="1:8" x14ac:dyDescent="0.2">
      <c r="A45" s="199" t="str">
        <f t="shared" si="0"/>
        <v/>
      </c>
      <c r="B45" s="115"/>
      <c r="C45" s="215"/>
      <c r="D45" s="227" t="str">
        <f t="shared" si="5"/>
        <v/>
      </c>
      <c r="E45" s="111" t="str">
        <f t="shared" si="1"/>
        <v/>
      </c>
      <c r="F45" s="111" t="str">
        <f t="shared" si="2"/>
        <v/>
      </c>
      <c r="G45" s="112" t="str">
        <f t="shared" si="3"/>
        <v>-</v>
      </c>
      <c r="H45" s="194" t="str">
        <f t="shared" si="4"/>
        <v/>
      </c>
    </row>
    <row r="46" spans="1:8" x14ac:dyDescent="0.2">
      <c r="A46" s="199" t="str">
        <f t="shared" si="0"/>
        <v/>
      </c>
      <c r="B46" s="115"/>
      <c r="C46" s="215"/>
      <c r="D46" s="227" t="str">
        <f t="shared" si="5"/>
        <v/>
      </c>
      <c r="E46" s="111" t="str">
        <f t="shared" si="1"/>
        <v/>
      </c>
      <c r="F46" s="111" t="str">
        <f t="shared" si="2"/>
        <v/>
      </c>
      <c r="G46" s="112" t="str">
        <f t="shared" si="3"/>
        <v>-</v>
      </c>
      <c r="H46" s="194" t="str">
        <f t="shared" si="4"/>
        <v/>
      </c>
    </row>
    <row r="47" spans="1:8" x14ac:dyDescent="0.2">
      <c r="A47" s="199" t="str">
        <f t="shared" si="0"/>
        <v/>
      </c>
      <c r="B47" s="115"/>
      <c r="C47" s="215"/>
      <c r="D47" s="227" t="str">
        <f t="shared" si="5"/>
        <v/>
      </c>
      <c r="E47" s="111" t="str">
        <f t="shared" si="1"/>
        <v/>
      </c>
      <c r="F47" s="111" t="str">
        <f t="shared" si="2"/>
        <v/>
      </c>
      <c r="G47" s="112" t="str">
        <f t="shared" si="3"/>
        <v>-</v>
      </c>
      <c r="H47" s="194" t="str">
        <f t="shared" si="4"/>
        <v/>
      </c>
    </row>
    <row r="48" spans="1:8" x14ac:dyDescent="0.2">
      <c r="A48" s="199" t="str">
        <f t="shared" si="0"/>
        <v/>
      </c>
      <c r="B48" s="115"/>
      <c r="C48" s="215"/>
      <c r="D48" s="227" t="str">
        <f t="shared" si="5"/>
        <v/>
      </c>
      <c r="E48" s="111" t="str">
        <f t="shared" si="1"/>
        <v/>
      </c>
      <c r="F48" s="111" t="str">
        <f t="shared" si="2"/>
        <v/>
      </c>
      <c r="G48" s="112" t="str">
        <f t="shared" si="3"/>
        <v>-</v>
      </c>
      <c r="H48" s="194" t="str">
        <f t="shared" si="4"/>
        <v/>
      </c>
    </row>
    <row r="49" spans="1:8" x14ac:dyDescent="0.2">
      <c r="A49" s="199" t="str">
        <f t="shared" si="0"/>
        <v/>
      </c>
      <c r="B49" s="115"/>
      <c r="C49" s="215"/>
      <c r="D49" s="227" t="str">
        <f t="shared" si="5"/>
        <v/>
      </c>
      <c r="E49" s="111" t="str">
        <f t="shared" si="1"/>
        <v/>
      </c>
      <c r="F49" s="111" t="str">
        <f t="shared" si="2"/>
        <v/>
      </c>
      <c r="G49" s="112" t="str">
        <f t="shared" si="3"/>
        <v>-</v>
      </c>
      <c r="H49" s="194" t="str">
        <f t="shared" si="4"/>
        <v/>
      </c>
    </row>
    <row r="50" spans="1:8" x14ac:dyDescent="0.2">
      <c r="A50" s="199" t="str">
        <f t="shared" si="0"/>
        <v/>
      </c>
      <c r="B50" s="115"/>
      <c r="C50" s="215"/>
      <c r="D50" s="227" t="str">
        <f t="shared" si="5"/>
        <v/>
      </c>
      <c r="E50" s="111" t="str">
        <f t="shared" si="1"/>
        <v/>
      </c>
      <c r="F50" s="111" t="str">
        <f t="shared" si="2"/>
        <v/>
      </c>
      <c r="G50" s="112" t="str">
        <f t="shared" si="3"/>
        <v>-</v>
      </c>
      <c r="H50" s="194" t="str">
        <f t="shared" si="4"/>
        <v/>
      </c>
    </row>
    <row r="51" spans="1:8" x14ac:dyDescent="0.2">
      <c r="A51" s="199" t="str">
        <f t="shared" si="0"/>
        <v/>
      </c>
      <c r="B51" s="115"/>
      <c r="C51" s="215"/>
      <c r="D51" s="227" t="str">
        <f t="shared" si="5"/>
        <v/>
      </c>
      <c r="E51" s="111" t="str">
        <f t="shared" si="1"/>
        <v/>
      </c>
      <c r="F51" s="111" t="str">
        <f t="shared" si="2"/>
        <v/>
      </c>
      <c r="G51" s="112" t="str">
        <f t="shared" si="3"/>
        <v>-</v>
      </c>
      <c r="H51" s="194" t="str">
        <f t="shared" si="4"/>
        <v/>
      </c>
    </row>
    <row r="52" spans="1:8" x14ac:dyDescent="0.2">
      <c r="A52" s="199" t="str">
        <f t="shared" si="0"/>
        <v/>
      </c>
      <c r="B52" s="115"/>
      <c r="C52" s="215"/>
      <c r="D52" s="227" t="str">
        <f t="shared" si="5"/>
        <v/>
      </c>
      <c r="E52" s="111" t="str">
        <f t="shared" si="1"/>
        <v/>
      </c>
      <c r="F52" s="111" t="str">
        <f t="shared" si="2"/>
        <v/>
      </c>
      <c r="G52" s="112" t="str">
        <f t="shared" si="3"/>
        <v>-</v>
      </c>
      <c r="H52" s="194" t="str">
        <f t="shared" si="4"/>
        <v/>
      </c>
    </row>
    <row r="53" spans="1:8" x14ac:dyDescent="0.2">
      <c r="A53" s="199" t="str">
        <f t="shared" si="0"/>
        <v/>
      </c>
      <c r="B53" s="115"/>
      <c r="C53" s="215"/>
      <c r="D53" s="227" t="str">
        <f t="shared" si="5"/>
        <v/>
      </c>
      <c r="E53" s="111" t="str">
        <f t="shared" si="1"/>
        <v/>
      </c>
      <c r="F53" s="111" t="str">
        <f t="shared" si="2"/>
        <v/>
      </c>
      <c r="G53" s="112" t="str">
        <f t="shared" si="3"/>
        <v>-</v>
      </c>
      <c r="H53" s="194" t="str">
        <f t="shared" si="4"/>
        <v/>
      </c>
    </row>
    <row r="54" spans="1:8" x14ac:dyDescent="0.2">
      <c r="A54" s="199" t="str">
        <f t="shared" si="0"/>
        <v/>
      </c>
      <c r="B54" s="115"/>
      <c r="C54" s="215"/>
      <c r="D54" s="227" t="str">
        <f t="shared" si="5"/>
        <v/>
      </c>
      <c r="E54" s="111" t="str">
        <f t="shared" si="1"/>
        <v/>
      </c>
      <c r="F54" s="111" t="str">
        <f t="shared" si="2"/>
        <v/>
      </c>
      <c r="G54" s="112" t="str">
        <f t="shared" si="3"/>
        <v>-</v>
      </c>
      <c r="H54" s="194" t="str">
        <f t="shared" si="4"/>
        <v/>
      </c>
    </row>
    <row r="55" spans="1:8" x14ac:dyDescent="0.2">
      <c r="A55" s="199" t="str">
        <f t="shared" si="0"/>
        <v/>
      </c>
      <c r="B55" s="115"/>
      <c r="C55" s="215"/>
      <c r="D55" s="227" t="str">
        <f t="shared" si="5"/>
        <v/>
      </c>
      <c r="E55" s="111" t="str">
        <f t="shared" si="1"/>
        <v/>
      </c>
      <c r="F55" s="111" t="str">
        <f t="shared" si="2"/>
        <v/>
      </c>
      <c r="G55" s="112" t="str">
        <f t="shared" si="3"/>
        <v>-</v>
      </c>
      <c r="H55" s="194" t="str">
        <f t="shared" si="4"/>
        <v/>
      </c>
    </row>
    <row r="56" spans="1:8" x14ac:dyDescent="0.2">
      <c r="A56" s="199" t="str">
        <f t="shared" si="0"/>
        <v/>
      </c>
      <c r="B56" s="115"/>
      <c r="C56" s="215"/>
      <c r="D56" s="227" t="str">
        <f t="shared" si="5"/>
        <v/>
      </c>
      <c r="E56" s="111" t="str">
        <f t="shared" si="1"/>
        <v/>
      </c>
      <c r="F56" s="111" t="str">
        <f t="shared" si="2"/>
        <v/>
      </c>
      <c r="G56" s="112" t="str">
        <f t="shared" si="3"/>
        <v>-</v>
      </c>
      <c r="H56" s="194" t="str">
        <f t="shared" si="4"/>
        <v/>
      </c>
    </row>
    <row r="57" spans="1:8" x14ac:dyDescent="0.2">
      <c r="A57" s="199" t="str">
        <f t="shared" si="0"/>
        <v/>
      </c>
      <c r="B57" s="115"/>
      <c r="C57" s="215"/>
      <c r="D57" s="227" t="str">
        <f t="shared" si="5"/>
        <v/>
      </c>
      <c r="E57" s="111" t="str">
        <f t="shared" si="1"/>
        <v/>
      </c>
      <c r="F57" s="111" t="str">
        <f t="shared" si="2"/>
        <v/>
      </c>
      <c r="G57" s="112" t="str">
        <f t="shared" si="3"/>
        <v>-</v>
      </c>
      <c r="H57" s="194" t="str">
        <f t="shared" si="4"/>
        <v/>
      </c>
    </row>
    <row r="58" spans="1:8" x14ac:dyDescent="0.2">
      <c r="A58" s="199" t="str">
        <f t="shared" si="0"/>
        <v/>
      </c>
      <c r="B58" s="115"/>
      <c r="C58" s="215"/>
      <c r="D58" s="227" t="str">
        <f t="shared" si="5"/>
        <v/>
      </c>
      <c r="E58" s="111" t="str">
        <f t="shared" si="1"/>
        <v/>
      </c>
      <c r="F58" s="111" t="str">
        <f t="shared" si="2"/>
        <v/>
      </c>
      <c r="G58" s="112" t="str">
        <f t="shared" si="3"/>
        <v>-</v>
      </c>
      <c r="H58" s="194" t="str">
        <f t="shared" si="4"/>
        <v/>
      </c>
    </row>
    <row r="59" spans="1:8" x14ac:dyDescent="0.2">
      <c r="A59" s="199" t="str">
        <f t="shared" si="0"/>
        <v/>
      </c>
      <c r="B59" s="115"/>
      <c r="C59" s="215"/>
      <c r="D59" s="227" t="str">
        <f t="shared" si="5"/>
        <v/>
      </c>
      <c r="E59" s="111" t="str">
        <f t="shared" si="1"/>
        <v/>
      </c>
      <c r="F59" s="111" t="str">
        <f t="shared" si="2"/>
        <v/>
      </c>
      <c r="G59" s="112" t="str">
        <f t="shared" si="3"/>
        <v>-</v>
      </c>
      <c r="H59" s="194" t="str">
        <f t="shared" si="4"/>
        <v/>
      </c>
    </row>
    <row r="60" spans="1:8" x14ac:dyDescent="0.2">
      <c r="A60" s="199" t="str">
        <f t="shared" si="0"/>
        <v/>
      </c>
      <c r="B60" s="115"/>
      <c r="C60" s="215"/>
      <c r="D60" s="227" t="str">
        <f t="shared" si="5"/>
        <v/>
      </c>
      <c r="E60" s="111" t="str">
        <f t="shared" si="1"/>
        <v/>
      </c>
      <c r="F60" s="111" t="str">
        <f t="shared" si="2"/>
        <v/>
      </c>
      <c r="G60" s="112" t="str">
        <f t="shared" si="3"/>
        <v>-</v>
      </c>
      <c r="H60" s="194" t="str">
        <f t="shared" si="4"/>
        <v/>
      </c>
    </row>
    <row r="61" spans="1:8" x14ac:dyDescent="0.2">
      <c r="A61" s="199" t="str">
        <f t="shared" si="0"/>
        <v/>
      </c>
      <c r="B61" s="115"/>
      <c r="C61" s="215"/>
      <c r="D61" s="227" t="str">
        <f t="shared" si="5"/>
        <v/>
      </c>
      <c r="E61" s="111" t="str">
        <f t="shared" si="1"/>
        <v/>
      </c>
      <c r="F61" s="111" t="str">
        <f t="shared" si="2"/>
        <v/>
      </c>
      <c r="G61" s="112" t="str">
        <f t="shared" si="3"/>
        <v>-</v>
      </c>
      <c r="H61" s="194" t="str">
        <f t="shared" si="4"/>
        <v/>
      </c>
    </row>
    <row r="62" spans="1:8" x14ac:dyDescent="0.2">
      <c r="A62" s="199" t="str">
        <f t="shared" si="0"/>
        <v/>
      </c>
      <c r="B62" s="115"/>
      <c r="C62" s="215"/>
      <c r="D62" s="227" t="str">
        <f t="shared" si="5"/>
        <v/>
      </c>
      <c r="E62" s="111" t="str">
        <f t="shared" si="1"/>
        <v/>
      </c>
      <c r="F62" s="111" t="str">
        <f t="shared" si="2"/>
        <v/>
      </c>
      <c r="G62" s="112" t="str">
        <f t="shared" si="3"/>
        <v>-</v>
      </c>
      <c r="H62" s="194" t="str">
        <f t="shared" si="4"/>
        <v/>
      </c>
    </row>
    <row r="63" spans="1:8" x14ac:dyDescent="0.2">
      <c r="A63" s="199" t="str">
        <f t="shared" si="0"/>
        <v/>
      </c>
      <c r="B63" s="115"/>
      <c r="C63" s="215"/>
      <c r="D63" s="227" t="str">
        <f t="shared" si="5"/>
        <v/>
      </c>
      <c r="E63" s="111" t="str">
        <f t="shared" si="1"/>
        <v/>
      </c>
      <c r="F63" s="111" t="str">
        <f t="shared" si="2"/>
        <v/>
      </c>
      <c r="G63" s="112" t="str">
        <f t="shared" si="3"/>
        <v>-</v>
      </c>
      <c r="H63" s="194" t="str">
        <f t="shared" si="4"/>
        <v/>
      </c>
    </row>
    <row r="64" spans="1:8" x14ac:dyDescent="0.2">
      <c r="A64" s="199" t="str">
        <f t="shared" si="0"/>
        <v/>
      </c>
      <c r="B64" s="115"/>
      <c r="C64" s="215"/>
      <c r="D64" s="227" t="str">
        <f t="shared" si="5"/>
        <v/>
      </c>
      <c r="E64" s="111" t="str">
        <f t="shared" si="1"/>
        <v/>
      </c>
      <c r="F64" s="111" t="str">
        <f t="shared" si="2"/>
        <v/>
      </c>
      <c r="G64" s="112" t="str">
        <f t="shared" si="3"/>
        <v>-</v>
      </c>
      <c r="H64" s="194" t="str">
        <f t="shared" si="4"/>
        <v/>
      </c>
    </row>
    <row r="65" spans="1:8" x14ac:dyDescent="0.2">
      <c r="A65" s="199" t="str">
        <f t="shared" si="0"/>
        <v/>
      </c>
      <c r="B65" s="115"/>
      <c r="C65" s="215"/>
      <c r="D65" s="227" t="str">
        <f t="shared" si="5"/>
        <v/>
      </c>
      <c r="E65" s="111" t="str">
        <f t="shared" si="1"/>
        <v/>
      </c>
      <c r="F65" s="111" t="str">
        <f t="shared" si="2"/>
        <v/>
      </c>
      <c r="G65" s="112" t="str">
        <f t="shared" si="3"/>
        <v>-</v>
      </c>
      <c r="H65" s="194" t="str">
        <f t="shared" si="4"/>
        <v/>
      </c>
    </row>
    <row r="66" spans="1:8" x14ac:dyDescent="0.2">
      <c r="A66" s="199" t="str">
        <f t="shared" si="0"/>
        <v/>
      </c>
      <c r="B66" s="115"/>
      <c r="C66" s="215"/>
      <c r="D66" s="227" t="str">
        <f t="shared" si="5"/>
        <v/>
      </c>
      <c r="E66" s="111" t="str">
        <f t="shared" si="1"/>
        <v/>
      </c>
      <c r="F66" s="111" t="str">
        <f t="shared" si="2"/>
        <v/>
      </c>
      <c r="G66" s="112" t="str">
        <f t="shared" si="3"/>
        <v>-</v>
      </c>
      <c r="H66" s="194" t="str">
        <f t="shared" si="4"/>
        <v/>
      </c>
    </row>
    <row r="67" spans="1:8" x14ac:dyDescent="0.2">
      <c r="A67" s="199" t="str">
        <f t="shared" si="0"/>
        <v/>
      </c>
      <c r="B67" s="115"/>
      <c r="C67" s="215"/>
      <c r="D67" s="227" t="str">
        <f t="shared" si="5"/>
        <v/>
      </c>
      <c r="E67" s="111" t="str">
        <f t="shared" si="1"/>
        <v/>
      </c>
      <c r="F67" s="111" t="str">
        <f t="shared" si="2"/>
        <v/>
      </c>
      <c r="G67" s="112" t="str">
        <f t="shared" si="3"/>
        <v>-</v>
      </c>
      <c r="H67" s="194" t="str">
        <f t="shared" si="4"/>
        <v/>
      </c>
    </row>
    <row r="68" spans="1:8" x14ac:dyDescent="0.2">
      <c r="A68" s="199" t="str">
        <f t="shared" si="0"/>
        <v/>
      </c>
      <c r="B68" s="115"/>
      <c r="C68" s="215"/>
      <c r="D68" s="227" t="str">
        <f t="shared" si="5"/>
        <v/>
      </c>
      <c r="E68" s="111" t="str">
        <f t="shared" si="1"/>
        <v/>
      </c>
      <c r="F68" s="111" t="str">
        <f t="shared" si="2"/>
        <v/>
      </c>
      <c r="G68" s="112" t="str">
        <f t="shared" si="3"/>
        <v>-</v>
      </c>
      <c r="H68" s="194" t="str">
        <f t="shared" si="4"/>
        <v/>
      </c>
    </row>
    <row r="69" spans="1:8" x14ac:dyDescent="0.2">
      <c r="A69" s="199" t="str">
        <f t="shared" si="0"/>
        <v/>
      </c>
      <c r="B69" s="115"/>
      <c r="C69" s="215"/>
      <c r="D69" s="227" t="str">
        <f t="shared" si="5"/>
        <v/>
      </c>
      <c r="E69" s="111" t="str">
        <f t="shared" si="1"/>
        <v/>
      </c>
      <c r="F69" s="111" t="str">
        <f t="shared" si="2"/>
        <v/>
      </c>
      <c r="G69" s="112" t="str">
        <f t="shared" si="3"/>
        <v>-</v>
      </c>
      <c r="H69" s="194" t="str">
        <f t="shared" si="4"/>
        <v/>
      </c>
    </row>
    <row r="70" spans="1:8" x14ac:dyDescent="0.2">
      <c r="A70" s="199" t="str">
        <f t="shared" si="0"/>
        <v/>
      </c>
      <c r="B70" s="115"/>
      <c r="C70" s="215"/>
      <c r="D70" s="227" t="str">
        <f t="shared" si="5"/>
        <v/>
      </c>
      <c r="E70" s="111" t="str">
        <f t="shared" si="1"/>
        <v/>
      </c>
      <c r="F70" s="111" t="str">
        <f t="shared" si="2"/>
        <v/>
      </c>
      <c r="G70" s="112" t="str">
        <f t="shared" si="3"/>
        <v>-</v>
      </c>
      <c r="H70" s="194" t="str">
        <f t="shared" si="4"/>
        <v/>
      </c>
    </row>
    <row r="71" spans="1:8" x14ac:dyDescent="0.2">
      <c r="A71" s="199" t="str">
        <f t="shared" si="0"/>
        <v/>
      </c>
      <c r="B71" s="115"/>
      <c r="C71" s="215"/>
      <c r="D71" s="227" t="str">
        <f t="shared" si="5"/>
        <v/>
      </c>
      <c r="E71" s="111" t="str">
        <f t="shared" si="1"/>
        <v/>
      </c>
      <c r="F71" s="111" t="str">
        <f t="shared" si="2"/>
        <v/>
      </c>
      <c r="G71" s="112" t="str">
        <f t="shared" si="3"/>
        <v>-</v>
      </c>
      <c r="H71" s="194" t="str">
        <f t="shared" si="4"/>
        <v/>
      </c>
    </row>
    <row r="72" spans="1:8" x14ac:dyDescent="0.2">
      <c r="A72" s="199" t="str">
        <f t="shared" si="0"/>
        <v/>
      </c>
      <c r="B72" s="115"/>
      <c r="C72" s="215"/>
      <c r="D72" s="227" t="str">
        <f t="shared" si="5"/>
        <v/>
      </c>
      <c r="E72" s="111" t="str">
        <f t="shared" si="1"/>
        <v/>
      </c>
      <c r="F72" s="111" t="str">
        <f t="shared" si="2"/>
        <v/>
      </c>
      <c r="G72" s="112" t="str">
        <f t="shared" si="3"/>
        <v>-</v>
      </c>
      <c r="H72" s="194" t="str">
        <f t="shared" si="4"/>
        <v/>
      </c>
    </row>
    <row r="73" spans="1:8" x14ac:dyDescent="0.2">
      <c r="A73" s="199" t="str">
        <f t="shared" si="0"/>
        <v/>
      </c>
      <c r="B73" s="115"/>
      <c r="C73" s="215"/>
      <c r="D73" s="227" t="str">
        <f t="shared" si="5"/>
        <v/>
      </c>
      <c r="E73" s="111" t="str">
        <f t="shared" si="1"/>
        <v/>
      </c>
      <c r="F73" s="111" t="str">
        <f t="shared" si="2"/>
        <v/>
      </c>
      <c r="G73" s="112" t="str">
        <f t="shared" si="3"/>
        <v>-</v>
      </c>
      <c r="H73" s="194" t="str">
        <f t="shared" si="4"/>
        <v/>
      </c>
    </row>
    <row r="74" spans="1:8" x14ac:dyDescent="0.2">
      <c r="A74" s="199" t="str">
        <f t="shared" si="0"/>
        <v/>
      </c>
      <c r="B74" s="115"/>
      <c r="C74" s="215"/>
      <c r="D74" s="227" t="str">
        <f t="shared" si="5"/>
        <v/>
      </c>
      <c r="E74" s="111" t="str">
        <f t="shared" si="1"/>
        <v/>
      </c>
      <c r="F74" s="111" t="str">
        <f t="shared" si="2"/>
        <v/>
      </c>
      <c r="G74" s="112" t="str">
        <f t="shared" si="3"/>
        <v>-</v>
      </c>
      <c r="H74" s="194" t="str">
        <f t="shared" si="4"/>
        <v/>
      </c>
    </row>
    <row r="75" spans="1:8" x14ac:dyDescent="0.2">
      <c r="A75" s="199" t="str">
        <f t="shared" ref="A75:A138" si="6">IF(B75&lt;&gt;"",IF(COUNTA(C75:D75)&lt;&gt;2,"Incomplet",IF(OR(COUNTIF(E75:F75,FALSE)&gt;0,COUNTIF(E75:F75,#N/A)&gt;0),"Erreur","OK")),"")</f>
        <v/>
      </c>
      <c r="B75" s="115"/>
      <c r="C75" s="215"/>
      <c r="D75" s="227" t="str">
        <f t="shared" si="5"/>
        <v/>
      </c>
      <c r="E75" s="111" t="str">
        <f t="shared" ref="E75:E138" si="7">IF(ISBLANK(B75),"",NOT(COUNTIF($B$11:$B$310,B75)&gt;1))</f>
        <v/>
      </c>
      <c r="F75" s="111" t="str">
        <f t="shared" ref="F75:F138" si="8">IF(ISBLANK(C75),"",NOT(COUNTIF($C$11:$C$310,C75)&gt;1))</f>
        <v/>
      </c>
      <c r="G75" s="112" t="str">
        <f t="shared" ref="G75:G138" si="9">IF(ISBLANK(B75),"-",TRIM(B75))</f>
        <v>-</v>
      </c>
      <c r="H75" s="194" t="str">
        <f t="shared" ref="H75:H138" si="10">IF(B75="","",1)</f>
        <v/>
      </c>
    </row>
    <row r="76" spans="1:8" x14ac:dyDescent="0.2">
      <c r="A76" s="199" t="str">
        <f t="shared" si="6"/>
        <v/>
      </c>
      <c r="B76" s="115"/>
      <c r="C76" s="215"/>
      <c r="D76" s="227" t="str">
        <f t="shared" ref="D76:D139" si="11">IF(AND(B76&lt;&gt;"",C76&lt;&gt;""),"Type d'enseignement de la classe non livré (SdL)","")</f>
        <v/>
      </c>
      <c r="E76" s="111" t="str">
        <f t="shared" si="7"/>
        <v/>
      </c>
      <c r="F76" s="111" t="str">
        <f t="shared" si="8"/>
        <v/>
      </c>
      <c r="G76" s="112" t="str">
        <f t="shared" si="9"/>
        <v>-</v>
      </c>
      <c r="H76" s="194" t="str">
        <f t="shared" si="10"/>
        <v/>
      </c>
    </row>
    <row r="77" spans="1:8" x14ac:dyDescent="0.2">
      <c r="A77" s="199" t="str">
        <f t="shared" si="6"/>
        <v/>
      </c>
      <c r="B77" s="115"/>
      <c r="C77" s="215"/>
      <c r="D77" s="227" t="str">
        <f t="shared" si="11"/>
        <v/>
      </c>
      <c r="E77" s="111" t="str">
        <f t="shared" si="7"/>
        <v/>
      </c>
      <c r="F77" s="111" t="str">
        <f t="shared" si="8"/>
        <v/>
      </c>
      <c r="G77" s="112" t="str">
        <f t="shared" si="9"/>
        <v>-</v>
      </c>
      <c r="H77" s="194" t="str">
        <f t="shared" si="10"/>
        <v/>
      </c>
    </row>
    <row r="78" spans="1:8" x14ac:dyDescent="0.2">
      <c r="A78" s="199" t="str">
        <f t="shared" si="6"/>
        <v/>
      </c>
      <c r="B78" s="115"/>
      <c r="C78" s="215"/>
      <c r="D78" s="227" t="str">
        <f t="shared" si="11"/>
        <v/>
      </c>
      <c r="E78" s="111" t="str">
        <f t="shared" si="7"/>
        <v/>
      </c>
      <c r="F78" s="111" t="str">
        <f t="shared" si="8"/>
        <v/>
      </c>
      <c r="G78" s="112" t="str">
        <f t="shared" si="9"/>
        <v>-</v>
      </c>
      <c r="H78" s="194" t="str">
        <f t="shared" si="10"/>
        <v/>
      </c>
    </row>
    <row r="79" spans="1:8" x14ac:dyDescent="0.2">
      <c r="A79" s="199" t="str">
        <f t="shared" si="6"/>
        <v/>
      </c>
      <c r="B79" s="115"/>
      <c r="C79" s="215"/>
      <c r="D79" s="227" t="str">
        <f t="shared" si="11"/>
        <v/>
      </c>
      <c r="E79" s="111" t="str">
        <f t="shared" si="7"/>
        <v/>
      </c>
      <c r="F79" s="111" t="str">
        <f t="shared" si="8"/>
        <v/>
      </c>
      <c r="G79" s="112" t="str">
        <f t="shared" si="9"/>
        <v>-</v>
      </c>
      <c r="H79" s="194" t="str">
        <f t="shared" si="10"/>
        <v/>
      </c>
    </row>
    <row r="80" spans="1:8" x14ac:dyDescent="0.2">
      <c r="A80" s="199" t="str">
        <f t="shared" si="6"/>
        <v/>
      </c>
      <c r="B80" s="115"/>
      <c r="C80" s="215"/>
      <c r="D80" s="227" t="str">
        <f t="shared" si="11"/>
        <v/>
      </c>
      <c r="E80" s="111" t="str">
        <f t="shared" si="7"/>
        <v/>
      </c>
      <c r="F80" s="111" t="str">
        <f t="shared" si="8"/>
        <v/>
      </c>
      <c r="G80" s="112" t="str">
        <f t="shared" si="9"/>
        <v>-</v>
      </c>
      <c r="H80" s="194" t="str">
        <f t="shared" si="10"/>
        <v/>
      </c>
    </row>
    <row r="81" spans="1:8" x14ac:dyDescent="0.2">
      <c r="A81" s="199" t="str">
        <f t="shared" si="6"/>
        <v/>
      </c>
      <c r="B81" s="115"/>
      <c r="C81" s="215"/>
      <c r="D81" s="227" t="str">
        <f t="shared" si="11"/>
        <v/>
      </c>
      <c r="E81" s="111" t="str">
        <f t="shared" si="7"/>
        <v/>
      </c>
      <c r="F81" s="111" t="str">
        <f t="shared" si="8"/>
        <v/>
      </c>
      <c r="G81" s="112" t="str">
        <f t="shared" si="9"/>
        <v>-</v>
      </c>
      <c r="H81" s="194" t="str">
        <f t="shared" si="10"/>
        <v/>
      </c>
    </row>
    <row r="82" spans="1:8" x14ac:dyDescent="0.2">
      <c r="A82" s="199" t="str">
        <f t="shared" si="6"/>
        <v/>
      </c>
      <c r="B82" s="115"/>
      <c r="C82" s="215"/>
      <c r="D82" s="227" t="str">
        <f t="shared" si="11"/>
        <v/>
      </c>
      <c r="E82" s="111" t="str">
        <f t="shared" si="7"/>
        <v/>
      </c>
      <c r="F82" s="111" t="str">
        <f t="shared" si="8"/>
        <v/>
      </c>
      <c r="G82" s="112" t="str">
        <f t="shared" si="9"/>
        <v>-</v>
      </c>
      <c r="H82" s="194" t="str">
        <f t="shared" si="10"/>
        <v/>
      </c>
    </row>
    <row r="83" spans="1:8" x14ac:dyDescent="0.2">
      <c r="A83" s="199" t="str">
        <f t="shared" si="6"/>
        <v/>
      </c>
      <c r="B83" s="115"/>
      <c r="C83" s="215"/>
      <c r="D83" s="227" t="str">
        <f t="shared" si="11"/>
        <v/>
      </c>
      <c r="E83" s="111" t="str">
        <f t="shared" si="7"/>
        <v/>
      </c>
      <c r="F83" s="111" t="str">
        <f t="shared" si="8"/>
        <v/>
      </c>
      <c r="G83" s="112" t="str">
        <f t="shared" si="9"/>
        <v>-</v>
      </c>
      <c r="H83" s="194" t="str">
        <f t="shared" si="10"/>
        <v/>
      </c>
    </row>
    <row r="84" spans="1:8" x14ac:dyDescent="0.2">
      <c r="A84" s="199" t="str">
        <f t="shared" si="6"/>
        <v/>
      </c>
      <c r="B84" s="115"/>
      <c r="C84" s="215"/>
      <c r="D84" s="227" t="str">
        <f t="shared" si="11"/>
        <v/>
      </c>
      <c r="E84" s="111" t="str">
        <f t="shared" si="7"/>
        <v/>
      </c>
      <c r="F84" s="111" t="str">
        <f t="shared" si="8"/>
        <v/>
      </c>
      <c r="G84" s="112" t="str">
        <f t="shared" si="9"/>
        <v>-</v>
      </c>
      <c r="H84" s="194" t="str">
        <f t="shared" si="10"/>
        <v/>
      </c>
    </row>
    <row r="85" spans="1:8" x14ac:dyDescent="0.2">
      <c r="A85" s="199" t="str">
        <f t="shared" si="6"/>
        <v/>
      </c>
      <c r="B85" s="115"/>
      <c r="C85" s="215"/>
      <c r="D85" s="227" t="str">
        <f t="shared" si="11"/>
        <v/>
      </c>
      <c r="E85" s="111" t="str">
        <f t="shared" si="7"/>
        <v/>
      </c>
      <c r="F85" s="111" t="str">
        <f t="shared" si="8"/>
        <v/>
      </c>
      <c r="G85" s="112" t="str">
        <f t="shared" si="9"/>
        <v>-</v>
      </c>
      <c r="H85" s="194" t="str">
        <f t="shared" si="10"/>
        <v/>
      </c>
    </row>
    <row r="86" spans="1:8" x14ac:dyDescent="0.2">
      <c r="A86" s="199" t="str">
        <f t="shared" si="6"/>
        <v/>
      </c>
      <c r="B86" s="115"/>
      <c r="C86" s="215"/>
      <c r="D86" s="227" t="str">
        <f t="shared" si="11"/>
        <v/>
      </c>
      <c r="E86" s="111" t="str">
        <f t="shared" si="7"/>
        <v/>
      </c>
      <c r="F86" s="111" t="str">
        <f t="shared" si="8"/>
        <v/>
      </c>
      <c r="G86" s="112" t="str">
        <f t="shared" si="9"/>
        <v>-</v>
      </c>
      <c r="H86" s="194" t="str">
        <f t="shared" si="10"/>
        <v/>
      </c>
    </row>
    <row r="87" spans="1:8" x14ac:dyDescent="0.2">
      <c r="A87" s="199" t="str">
        <f t="shared" si="6"/>
        <v/>
      </c>
      <c r="B87" s="115"/>
      <c r="C87" s="215"/>
      <c r="D87" s="227" t="str">
        <f t="shared" si="11"/>
        <v/>
      </c>
      <c r="E87" s="111" t="str">
        <f t="shared" si="7"/>
        <v/>
      </c>
      <c r="F87" s="111" t="str">
        <f t="shared" si="8"/>
        <v/>
      </c>
      <c r="G87" s="112" t="str">
        <f t="shared" si="9"/>
        <v>-</v>
      </c>
      <c r="H87" s="194" t="str">
        <f t="shared" si="10"/>
        <v/>
      </c>
    </row>
    <row r="88" spans="1:8" x14ac:dyDescent="0.2">
      <c r="A88" s="199" t="str">
        <f t="shared" si="6"/>
        <v/>
      </c>
      <c r="B88" s="115"/>
      <c r="C88" s="215"/>
      <c r="D88" s="227" t="str">
        <f t="shared" si="11"/>
        <v/>
      </c>
      <c r="E88" s="111" t="str">
        <f t="shared" si="7"/>
        <v/>
      </c>
      <c r="F88" s="111" t="str">
        <f t="shared" si="8"/>
        <v/>
      </c>
      <c r="G88" s="112" t="str">
        <f t="shared" si="9"/>
        <v>-</v>
      </c>
      <c r="H88" s="194" t="str">
        <f t="shared" si="10"/>
        <v/>
      </c>
    </row>
    <row r="89" spans="1:8" x14ac:dyDescent="0.2">
      <c r="A89" s="199" t="str">
        <f t="shared" si="6"/>
        <v/>
      </c>
      <c r="B89" s="115"/>
      <c r="C89" s="215"/>
      <c r="D89" s="227" t="str">
        <f t="shared" si="11"/>
        <v/>
      </c>
      <c r="E89" s="111" t="str">
        <f t="shared" si="7"/>
        <v/>
      </c>
      <c r="F89" s="111" t="str">
        <f t="shared" si="8"/>
        <v/>
      </c>
      <c r="G89" s="112" t="str">
        <f t="shared" si="9"/>
        <v>-</v>
      </c>
      <c r="H89" s="194" t="str">
        <f t="shared" si="10"/>
        <v/>
      </c>
    </row>
    <row r="90" spans="1:8" x14ac:dyDescent="0.2">
      <c r="A90" s="199" t="str">
        <f t="shared" si="6"/>
        <v/>
      </c>
      <c r="B90" s="115"/>
      <c r="C90" s="215"/>
      <c r="D90" s="227" t="str">
        <f t="shared" si="11"/>
        <v/>
      </c>
      <c r="E90" s="111" t="str">
        <f t="shared" si="7"/>
        <v/>
      </c>
      <c r="F90" s="111" t="str">
        <f t="shared" si="8"/>
        <v/>
      </c>
      <c r="G90" s="112" t="str">
        <f t="shared" si="9"/>
        <v>-</v>
      </c>
      <c r="H90" s="194" t="str">
        <f t="shared" si="10"/>
        <v/>
      </c>
    </row>
    <row r="91" spans="1:8" x14ac:dyDescent="0.2">
      <c r="A91" s="199" t="str">
        <f t="shared" si="6"/>
        <v/>
      </c>
      <c r="B91" s="115"/>
      <c r="C91" s="215"/>
      <c r="D91" s="227" t="str">
        <f t="shared" si="11"/>
        <v/>
      </c>
      <c r="E91" s="111" t="str">
        <f t="shared" si="7"/>
        <v/>
      </c>
      <c r="F91" s="111" t="str">
        <f t="shared" si="8"/>
        <v/>
      </c>
      <c r="G91" s="112" t="str">
        <f t="shared" si="9"/>
        <v>-</v>
      </c>
      <c r="H91" s="194" t="str">
        <f t="shared" si="10"/>
        <v/>
      </c>
    </row>
    <row r="92" spans="1:8" x14ac:dyDescent="0.2">
      <c r="A92" s="199" t="str">
        <f t="shared" si="6"/>
        <v/>
      </c>
      <c r="B92" s="115"/>
      <c r="C92" s="215"/>
      <c r="D92" s="227" t="str">
        <f t="shared" si="11"/>
        <v/>
      </c>
      <c r="E92" s="111" t="str">
        <f t="shared" si="7"/>
        <v/>
      </c>
      <c r="F92" s="111" t="str">
        <f t="shared" si="8"/>
        <v/>
      </c>
      <c r="G92" s="112" t="str">
        <f t="shared" si="9"/>
        <v>-</v>
      </c>
      <c r="H92" s="194" t="str">
        <f t="shared" si="10"/>
        <v/>
      </c>
    </row>
    <row r="93" spans="1:8" x14ac:dyDescent="0.2">
      <c r="A93" s="199" t="str">
        <f t="shared" si="6"/>
        <v/>
      </c>
      <c r="B93" s="115"/>
      <c r="C93" s="215"/>
      <c r="D93" s="227" t="str">
        <f t="shared" si="11"/>
        <v/>
      </c>
      <c r="E93" s="111" t="str">
        <f t="shared" si="7"/>
        <v/>
      </c>
      <c r="F93" s="111" t="str">
        <f t="shared" si="8"/>
        <v/>
      </c>
      <c r="G93" s="112" t="str">
        <f t="shared" si="9"/>
        <v>-</v>
      </c>
      <c r="H93" s="194" t="str">
        <f t="shared" si="10"/>
        <v/>
      </c>
    </row>
    <row r="94" spans="1:8" x14ac:dyDescent="0.2">
      <c r="A94" s="199" t="str">
        <f t="shared" si="6"/>
        <v/>
      </c>
      <c r="B94" s="115"/>
      <c r="C94" s="215"/>
      <c r="D94" s="227" t="str">
        <f t="shared" si="11"/>
        <v/>
      </c>
      <c r="E94" s="111" t="str">
        <f t="shared" si="7"/>
        <v/>
      </c>
      <c r="F94" s="111" t="str">
        <f t="shared" si="8"/>
        <v/>
      </c>
      <c r="G94" s="112" t="str">
        <f t="shared" si="9"/>
        <v>-</v>
      </c>
      <c r="H94" s="194" t="str">
        <f t="shared" si="10"/>
        <v/>
      </c>
    </row>
    <row r="95" spans="1:8" x14ac:dyDescent="0.2">
      <c r="A95" s="199" t="str">
        <f t="shared" si="6"/>
        <v/>
      </c>
      <c r="B95" s="115"/>
      <c r="C95" s="215"/>
      <c r="D95" s="227" t="str">
        <f t="shared" si="11"/>
        <v/>
      </c>
      <c r="E95" s="111" t="str">
        <f t="shared" si="7"/>
        <v/>
      </c>
      <c r="F95" s="111" t="str">
        <f t="shared" si="8"/>
        <v/>
      </c>
      <c r="G95" s="112" t="str">
        <f t="shared" si="9"/>
        <v>-</v>
      </c>
      <c r="H95" s="194" t="str">
        <f t="shared" si="10"/>
        <v/>
      </c>
    </row>
    <row r="96" spans="1:8" x14ac:dyDescent="0.2">
      <c r="A96" s="199" t="str">
        <f t="shared" si="6"/>
        <v/>
      </c>
      <c r="B96" s="115"/>
      <c r="C96" s="215"/>
      <c r="D96" s="227" t="str">
        <f t="shared" si="11"/>
        <v/>
      </c>
      <c r="E96" s="111" t="str">
        <f t="shared" si="7"/>
        <v/>
      </c>
      <c r="F96" s="111" t="str">
        <f t="shared" si="8"/>
        <v/>
      </c>
      <c r="G96" s="112" t="str">
        <f t="shared" si="9"/>
        <v>-</v>
      </c>
      <c r="H96" s="194" t="str">
        <f t="shared" si="10"/>
        <v/>
      </c>
    </row>
    <row r="97" spans="1:8" x14ac:dyDescent="0.2">
      <c r="A97" s="199" t="str">
        <f t="shared" si="6"/>
        <v/>
      </c>
      <c r="B97" s="115"/>
      <c r="C97" s="215"/>
      <c r="D97" s="227" t="str">
        <f t="shared" si="11"/>
        <v/>
      </c>
      <c r="E97" s="111" t="str">
        <f t="shared" si="7"/>
        <v/>
      </c>
      <c r="F97" s="111" t="str">
        <f t="shared" si="8"/>
        <v/>
      </c>
      <c r="G97" s="112" t="str">
        <f t="shared" si="9"/>
        <v>-</v>
      </c>
      <c r="H97" s="194" t="str">
        <f t="shared" si="10"/>
        <v/>
      </c>
    </row>
    <row r="98" spans="1:8" x14ac:dyDescent="0.2">
      <c r="A98" s="199" t="str">
        <f t="shared" si="6"/>
        <v/>
      </c>
      <c r="B98" s="115"/>
      <c r="C98" s="215"/>
      <c r="D98" s="227" t="str">
        <f t="shared" si="11"/>
        <v/>
      </c>
      <c r="E98" s="111" t="str">
        <f t="shared" si="7"/>
        <v/>
      </c>
      <c r="F98" s="111" t="str">
        <f t="shared" si="8"/>
        <v/>
      </c>
      <c r="G98" s="112" t="str">
        <f t="shared" si="9"/>
        <v>-</v>
      </c>
      <c r="H98" s="194" t="str">
        <f t="shared" si="10"/>
        <v/>
      </c>
    </row>
    <row r="99" spans="1:8" x14ac:dyDescent="0.2">
      <c r="A99" s="199" t="str">
        <f t="shared" si="6"/>
        <v/>
      </c>
      <c r="B99" s="115"/>
      <c r="C99" s="215"/>
      <c r="D99" s="227" t="str">
        <f t="shared" si="11"/>
        <v/>
      </c>
      <c r="E99" s="111" t="str">
        <f t="shared" si="7"/>
        <v/>
      </c>
      <c r="F99" s="111" t="str">
        <f t="shared" si="8"/>
        <v/>
      </c>
      <c r="G99" s="112" t="str">
        <f t="shared" si="9"/>
        <v>-</v>
      </c>
      <c r="H99" s="194" t="str">
        <f t="shared" si="10"/>
        <v/>
      </c>
    </row>
    <row r="100" spans="1:8" x14ac:dyDescent="0.2">
      <c r="A100" s="199" t="str">
        <f t="shared" si="6"/>
        <v/>
      </c>
      <c r="B100" s="115"/>
      <c r="C100" s="215"/>
      <c r="D100" s="227" t="str">
        <f t="shared" si="11"/>
        <v/>
      </c>
      <c r="E100" s="111" t="str">
        <f t="shared" si="7"/>
        <v/>
      </c>
      <c r="F100" s="111" t="str">
        <f t="shared" si="8"/>
        <v/>
      </c>
      <c r="G100" s="112" t="str">
        <f t="shared" si="9"/>
        <v>-</v>
      </c>
      <c r="H100" s="194" t="str">
        <f t="shared" si="10"/>
        <v/>
      </c>
    </row>
    <row r="101" spans="1:8" x14ac:dyDescent="0.2">
      <c r="A101" s="199" t="str">
        <f t="shared" si="6"/>
        <v/>
      </c>
      <c r="B101" s="115"/>
      <c r="C101" s="215"/>
      <c r="D101" s="227" t="str">
        <f t="shared" si="11"/>
        <v/>
      </c>
      <c r="E101" s="111" t="str">
        <f t="shared" si="7"/>
        <v/>
      </c>
      <c r="F101" s="111" t="str">
        <f t="shared" si="8"/>
        <v/>
      </c>
      <c r="G101" s="112" t="str">
        <f t="shared" si="9"/>
        <v>-</v>
      </c>
      <c r="H101" s="194" t="str">
        <f t="shared" si="10"/>
        <v/>
      </c>
    </row>
    <row r="102" spans="1:8" x14ac:dyDescent="0.2">
      <c r="A102" s="199" t="str">
        <f t="shared" si="6"/>
        <v/>
      </c>
      <c r="B102" s="115"/>
      <c r="C102" s="215"/>
      <c r="D102" s="227" t="str">
        <f t="shared" si="11"/>
        <v/>
      </c>
      <c r="E102" s="111" t="str">
        <f t="shared" si="7"/>
        <v/>
      </c>
      <c r="F102" s="111" t="str">
        <f t="shared" si="8"/>
        <v/>
      </c>
      <c r="G102" s="112" t="str">
        <f t="shared" si="9"/>
        <v>-</v>
      </c>
      <c r="H102" s="194" t="str">
        <f t="shared" si="10"/>
        <v/>
      </c>
    </row>
    <row r="103" spans="1:8" x14ac:dyDescent="0.2">
      <c r="A103" s="199" t="str">
        <f t="shared" si="6"/>
        <v/>
      </c>
      <c r="B103" s="115"/>
      <c r="C103" s="215"/>
      <c r="D103" s="227" t="str">
        <f t="shared" si="11"/>
        <v/>
      </c>
      <c r="E103" s="111" t="str">
        <f t="shared" si="7"/>
        <v/>
      </c>
      <c r="F103" s="111" t="str">
        <f t="shared" si="8"/>
        <v/>
      </c>
      <c r="G103" s="112" t="str">
        <f t="shared" si="9"/>
        <v>-</v>
      </c>
      <c r="H103" s="194" t="str">
        <f t="shared" si="10"/>
        <v/>
      </c>
    </row>
    <row r="104" spans="1:8" x14ac:dyDescent="0.2">
      <c r="A104" s="199" t="str">
        <f t="shared" si="6"/>
        <v/>
      </c>
      <c r="B104" s="115"/>
      <c r="C104" s="215"/>
      <c r="D104" s="227" t="str">
        <f t="shared" si="11"/>
        <v/>
      </c>
      <c r="E104" s="111" t="str">
        <f t="shared" si="7"/>
        <v/>
      </c>
      <c r="F104" s="111" t="str">
        <f t="shared" si="8"/>
        <v/>
      </c>
      <c r="G104" s="112" t="str">
        <f t="shared" si="9"/>
        <v>-</v>
      </c>
      <c r="H104" s="194" t="str">
        <f t="shared" si="10"/>
        <v/>
      </c>
    </row>
    <row r="105" spans="1:8" x14ac:dyDescent="0.2">
      <c r="A105" s="199" t="str">
        <f t="shared" si="6"/>
        <v/>
      </c>
      <c r="B105" s="115"/>
      <c r="C105" s="215"/>
      <c r="D105" s="227" t="str">
        <f t="shared" si="11"/>
        <v/>
      </c>
      <c r="E105" s="111" t="str">
        <f t="shared" si="7"/>
        <v/>
      </c>
      <c r="F105" s="111" t="str">
        <f t="shared" si="8"/>
        <v/>
      </c>
      <c r="G105" s="112" t="str">
        <f t="shared" si="9"/>
        <v>-</v>
      </c>
      <c r="H105" s="194" t="str">
        <f t="shared" si="10"/>
        <v/>
      </c>
    </row>
    <row r="106" spans="1:8" x14ac:dyDescent="0.2">
      <c r="A106" s="199" t="str">
        <f t="shared" si="6"/>
        <v/>
      </c>
      <c r="B106" s="115"/>
      <c r="C106" s="215"/>
      <c r="D106" s="227" t="str">
        <f t="shared" si="11"/>
        <v/>
      </c>
      <c r="E106" s="111" t="str">
        <f t="shared" si="7"/>
        <v/>
      </c>
      <c r="F106" s="111" t="str">
        <f t="shared" si="8"/>
        <v/>
      </c>
      <c r="G106" s="112" t="str">
        <f t="shared" si="9"/>
        <v>-</v>
      </c>
      <c r="H106" s="194" t="str">
        <f t="shared" si="10"/>
        <v/>
      </c>
    </row>
    <row r="107" spans="1:8" x14ac:dyDescent="0.2">
      <c r="A107" s="199" t="str">
        <f t="shared" si="6"/>
        <v/>
      </c>
      <c r="B107" s="115"/>
      <c r="C107" s="215"/>
      <c r="D107" s="227" t="str">
        <f t="shared" si="11"/>
        <v/>
      </c>
      <c r="E107" s="111" t="str">
        <f t="shared" si="7"/>
        <v/>
      </c>
      <c r="F107" s="111" t="str">
        <f t="shared" si="8"/>
        <v/>
      </c>
      <c r="G107" s="112" t="str">
        <f t="shared" si="9"/>
        <v>-</v>
      </c>
      <c r="H107" s="194" t="str">
        <f t="shared" si="10"/>
        <v/>
      </c>
    </row>
    <row r="108" spans="1:8" x14ac:dyDescent="0.2">
      <c r="A108" s="199" t="str">
        <f t="shared" si="6"/>
        <v/>
      </c>
      <c r="B108" s="115"/>
      <c r="C108" s="215"/>
      <c r="D108" s="227" t="str">
        <f t="shared" si="11"/>
        <v/>
      </c>
      <c r="E108" s="111" t="str">
        <f t="shared" si="7"/>
        <v/>
      </c>
      <c r="F108" s="111" t="str">
        <f t="shared" si="8"/>
        <v/>
      </c>
      <c r="G108" s="112" t="str">
        <f t="shared" si="9"/>
        <v>-</v>
      </c>
      <c r="H108" s="194" t="str">
        <f t="shared" si="10"/>
        <v/>
      </c>
    </row>
    <row r="109" spans="1:8" x14ac:dyDescent="0.2">
      <c r="A109" s="199" t="str">
        <f t="shared" si="6"/>
        <v/>
      </c>
      <c r="B109" s="115"/>
      <c r="C109" s="215"/>
      <c r="D109" s="227" t="str">
        <f t="shared" si="11"/>
        <v/>
      </c>
      <c r="E109" s="111" t="str">
        <f t="shared" si="7"/>
        <v/>
      </c>
      <c r="F109" s="111" t="str">
        <f t="shared" si="8"/>
        <v/>
      </c>
      <c r="G109" s="112" t="str">
        <f t="shared" si="9"/>
        <v>-</v>
      </c>
      <c r="H109" s="194" t="str">
        <f t="shared" si="10"/>
        <v/>
      </c>
    </row>
    <row r="110" spans="1:8" x14ac:dyDescent="0.2">
      <c r="A110" s="199" t="str">
        <f t="shared" si="6"/>
        <v/>
      </c>
      <c r="B110" s="115"/>
      <c r="C110" s="215"/>
      <c r="D110" s="227" t="str">
        <f t="shared" si="11"/>
        <v/>
      </c>
      <c r="E110" s="111" t="str">
        <f t="shared" si="7"/>
        <v/>
      </c>
      <c r="F110" s="111" t="str">
        <f t="shared" si="8"/>
        <v/>
      </c>
      <c r="G110" s="112" t="str">
        <f t="shared" si="9"/>
        <v>-</v>
      </c>
      <c r="H110" s="194" t="str">
        <f t="shared" si="10"/>
        <v/>
      </c>
    </row>
    <row r="111" spans="1:8" x14ac:dyDescent="0.2">
      <c r="A111" s="199" t="str">
        <f t="shared" si="6"/>
        <v/>
      </c>
      <c r="B111" s="115"/>
      <c r="C111" s="215"/>
      <c r="D111" s="227" t="str">
        <f t="shared" si="11"/>
        <v/>
      </c>
      <c r="E111" s="111" t="str">
        <f t="shared" si="7"/>
        <v/>
      </c>
      <c r="F111" s="111" t="str">
        <f t="shared" si="8"/>
        <v/>
      </c>
      <c r="G111" s="112" t="str">
        <f t="shared" si="9"/>
        <v>-</v>
      </c>
      <c r="H111" s="194" t="str">
        <f t="shared" si="10"/>
        <v/>
      </c>
    </row>
    <row r="112" spans="1:8" x14ac:dyDescent="0.2">
      <c r="A112" s="199" t="str">
        <f t="shared" si="6"/>
        <v/>
      </c>
      <c r="B112" s="115"/>
      <c r="C112" s="215"/>
      <c r="D112" s="227" t="str">
        <f t="shared" si="11"/>
        <v/>
      </c>
      <c r="E112" s="111" t="str">
        <f t="shared" si="7"/>
        <v/>
      </c>
      <c r="F112" s="111" t="str">
        <f t="shared" si="8"/>
        <v/>
      </c>
      <c r="G112" s="112" t="str">
        <f t="shared" si="9"/>
        <v>-</v>
      </c>
      <c r="H112" s="194" t="str">
        <f t="shared" si="10"/>
        <v/>
      </c>
    </row>
    <row r="113" spans="1:8" x14ac:dyDescent="0.2">
      <c r="A113" s="199" t="str">
        <f t="shared" si="6"/>
        <v/>
      </c>
      <c r="B113" s="115"/>
      <c r="C113" s="215"/>
      <c r="D113" s="227" t="str">
        <f t="shared" si="11"/>
        <v/>
      </c>
      <c r="E113" s="111" t="str">
        <f t="shared" si="7"/>
        <v/>
      </c>
      <c r="F113" s="111" t="str">
        <f t="shared" si="8"/>
        <v/>
      </c>
      <c r="G113" s="112" t="str">
        <f t="shared" si="9"/>
        <v>-</v>
      </c>
      <c r="H113" s="194" t="str">
        <f t="shared" si="10"/>
        <v/>
      </c>
    </row>
    <row r="114" spans="1:8" x14ac:dyDescent="0.2">
      <c r="A114" s="199" t="str">
        <f t="shared" si="6"/>
        <v/>
      </c>
      <c r="B114" s="115"/>
      <c r="C114" s="215"/>
      <c r="D114" s="227" t="str">
        <f t="shared" si="11"/>
        <v/>
      </c>
      <c r="E114" s="111" t="str">
        <f t="shared" si="7"/>
        <v/>
      </c>
      <c r="F114" s="111" t="str">
        <f t="shared" si="8"/>
        <v/>
      </c>
      <c r="G114" s="112" t="str">
        <f t="shared" si="9"/>
        <v>-</v>
      </c>
      <c r="H114" s="194" t="str">
        <f t="shared" si="10"/>
        <v/>
      </c>
    </row>
    <row r="115" spans="1:8" x14ac:dyDescent="0.2">
      <c r="A115" s="199" t="str">
        <f t="shared" si="6"/>
        <v/>
      </c>
      <c r="B115" s="115"/>
      <c r="C115" s="215"/>
      <c r="D115" s="227" t="str">
        <f t="shared" si="11"/>
        <v/>
      </c>
      <c r="E115" s="111" t="str">
        <f t="shared" si="7"/>
        <v/>
      </c>
      <c r="F115" s="111" t="str">
        <f t="shared" si="8"/>
        <v/>
      </c>
      <c r="G115" s="112" t="str">
        <f t="shared" si="9"/>
        <v>-</v>
      </c>
      <c r="H115" s="194" t="str">
        <f t="shared" si="10"/>
        <v/>
      </c>
    </row>
    <row r="116" spans="1:8" x14ac:dyDescent="0.2">
      <c r="A116" s="199" t="str">
        <f t="shared" si="6"/>
        <v/>
      </c>
      <c r="B116" s="115"/>
      <c r="C116" s="215"/>
      <c r="D116" s="227" t="str">
        <f t="shared" si="11"/>
        <v/>
      </c>
      <c r="E116" s="111" t="str">
        <f t="shared" si="7"/>
        <v/>
      </c>
      <c r="F116" s="111" t="str">
        <f t="shared" si="8"/>
        <v/>
      </c>
      <c r="G116" s="112" t="str">
        <f t="shared" si="9"/>
        <v>-</v>
      </c>
      <c r="H116" s="194" t="str">
        <f t="shared" si="10"/>
        <v/>
      </c>
    </row>
    <row r="117" spans="1:8" x14ac:dyDescent="0.2">
      <c r="A117" s="199" t="str">
        <f t="shared" si="6"/>
        <v/>
      </c>
      <c r="B117" s="115"/>
      <c r="C117" s="215"/>
      <c r="D117" s="227" t="str">
        <f t="shared" si="11"/>
        <v/>
      </c>
      <c r="E117" s="111" t="str">
        <f t="shared" si="7"/>
        <v/>
      </c>
      <c r="F117" s="111" t="str">
        <f t="shared" si="8"/>
        <v/>
      </c>
      <c r="G117" s="112" t="str">
        <f t="shared" si="9"/>
        <v>-</v>
      </c>
      <c r="H117" s="194" t="str">
        <f t="shared" si="10"/>
        <v/>
      </c>
    </row>
    <row r="118" spans="1:8" x14ac:dyDescent="0.2">
      <c r="A118" s="199" t="str">
        <f t="shared" si="6"/>
        <v/>
      </c>
      <c r="B118" s="115"/>
      <c r="C118" s="215"/>
      <c r="D118" s="227" t="str">
        <f t="shared" si="11"/>
        <v/>
      </c>
      <c r="E118" s="111" t="str">
        <f t="shared" si="7"/>
        <v/>
      </c>
      <c r="F118" s="111" t="str">
        <f t="shared" si="8"/>
        <v/>
      </c>
      <c r="G118" s="112" t="str">
        <f t="shared" si="9"/>
        <v>-</v>
      </c>
      <c r="H118" s="194" t="str">
        <f t="shared" si="10"/>
        <v/>
      </c>
    </row>
    <row r="119" spans="1:8" x14ac:dyDescent="0.2">
      <c r="A119" s="199" t="str">
        <f t="shared" si="6"/>
        <v/>
      </c>
      <c r="B119" s="115"/>
      <c r="C119" s="215"/>
      <c r="D119" s="227" t="str">
        <f t="shared" si="11"/>
        <v/>
      </c>
      <c r="E119" s="111" t="str">
        <f t="shared" si="7"/>
        <v/>
      </c>
      <c r="F119" s="111" t="str">
        <f t="shared" si="8"/>
        <v/>
      </c>
      <c r="G119" s="112" t="str">
        <f t="shared" si="9"/>
        <v>-</v>
      </c>
      <c r="H119" s="194" t="str">
        <f t="shared" si="10"/>
        <v/>
      </c>
    </row>
    <row r="120" spans="1:8" x14ac:dyDescent="0.2">
      <c r="A120" s="199" t="str">
        <f t="shared" si="6"/>
        <v/>
      </c>
      <c r="B120" s="115"/>
      <c r="C120" s="215"/>
      <c r="D120" s="227" t="str">
        <f t="shared" si="11"/>
        <v/>
      </c>
      <c r="E120" s="111" t="str">
        <f t="shared" si="7"/>
        <v/>
      </c>
      <c r="F120" s="111" t="str">
        <f t="shared" si="8"/>
        <v/>
      </c>
      <c r="G120" s="112" t="str">
        <f t="shared" si="9"/>
        <v>-</v>
      </c>
      <c r="H120" s="194" t="str">
        <f t="shared" si="10"/>
        <v/>
      </c>
    </row>
    <row r="121" spans="1:8" x14ac:dyDescent="0.2">
      <c r="A121" s="199" t="str">
        <f t="shared" si="6"/>
        <v/>
      </c>
      <c r="B121" s="115"/>
      <c r="C121" s="215"/>
      <c r="D121" s="227" t="str">
        <f t="shared" si="11"/>
        <v/>
      </c>
      <c r="E121" s="111" t="str">
        <f t="shared" si="7"/>
        <v/>
      </c>
      <c r="F121" s="111" t="str">
        <f t="shared" si="8"/>
        <v/>
      </c>
      <c r="G121" s="112" t="str">
        <f t="shared" si="9"/>
        <v>-</v>
      </c>
      <c r="H121" s="194" t="str">
        <f t="shared" si="10"/>
        <v/>
      </c>
    </row>
    <row r="122" spans="1:8" x14ac:dyDescent="0.2">
      <c r="A122" s="199" t="str">
        <f t="shared" si="6"/>
        <v/>
      </c>
      <c r="B122" s="115"/>
      <c r="C122" s="215"/>
      <c r="D122" s="227" t="str">
        <f t="shared" si="11"/>
        <v/>
      </c>
      <c r="E122" s="111" t="str">
        <f t="shared" si="7"/>
        <v/>
      </c>
      <c r="F122" s="111" t="str">
        <f t="shared" si="8"/>
        <v/>
      </c>
      <c r="G122" s="112" t="str">
        <f t="shared" si="9"/>
        <v>-</v>
      </c>
      <c r="H122" s="194" t="str">
        <f t="shared" si="10"/>
        <v/>
      </c>
    </row>
    <row r="123" spans="1:8" x14ac:dyDescent="0.2">
      <c r="A123" s="199" t="str">
        <f t="shared" si="6"/>
        <v/>
      </c>
      <c r="B123" s="115"/>
      <c r="C123" s="215"/>
      <c r="D123" s="227" t="str">
        <f t="shared" si="11"/>
        <v/>
      </c>
      <c r="E123" s="111" t="str">
        <f t="shared" si="7"/>
        <v/>
      </c>
      <c r="F123" s="111" t="str">
        <f t="shared" si="8"/>
        <v/>
      </c>
      <c r="G123" s="112" t="str">
        <f t="shared" si="9"/>
        <v>-</v>
      </c>
      <c r="H123" s="194" t="str">
        <f t="shared" si="10"/>
        <v/>
      </c>
    </row>
    <row r="124" spans="1:8" x14ac:dyDescent="0.2">
      <c r="A124" s="199" t="str">
        <f t="shared" si="6"/>
        <v/>
      </c>
      <c r="B124" s="115"/>
      <c r="C124" s="215"/>
      <c r="D124" s="227" t="str">
        <f t="shared" si="11"/>
        <v/>
      </c>
      <c r="E124" s="111" t="str">
        <f t="shared" si="7"/>
        <v/>
      </c>
      <c r="F124" s="111" t="str">
        <f t="shared" si="8"/>
        <v/>
      </c>
      <c r="G124" s="112" t="str">
        <f t="shared" si="9"/>
        <v>-</v>
      </c>
      <c r="H124" s="194" t="str">
        <f t="shared" si="10"/>
        <v/>
      </c>
    </row>
    <row r="125" spans="1:8" x14ac:dyDescent="0.2">
      <c r="A125" s="199" t="str">
        <f t="shared" si="6"/>
        <v/>
      </c>
      <c r="B125" s="115"/>
      <c r="C125" s="215"/>
      <c r="D125" s="227" t="str">
        <f t="shared" si="11"/>
        <v/>
      </c>
      <c r="E125" s="111" t="str">
        <f t="shared" si="7"/>
        <v/>
      </c>
      <c r="F125" s="111" t="str">
        <f t="shared" si="8"/>
        <v/>
      </c>
      <c r="G125" s="112" t="str">
        <f t="shared" si="9"/>
        <v>-</v>
      </c>
      <c r="H125" s="194" t="str">
        <f t="shared" si="10"/>
        <v/>
      </c>
    </row>
    <row r="126" spans="1:8" x14ac:dyDescent="0.2">
      <c r="A126" s="199" t="str">
        <f t="shared" si="6"/>
        <v/>
      </c>
      <c r="B126" s="115"/>
      <c r="C126" s="215"/>
      <c r="D126" s="227" t="str">
        <f t="shared" si="11"/>
        <v/>
      </c>
      <c r="E126" s="111" t="str">
        <f t="shared" si="7"/>
        <v/>
      </c>
      <c r="F126" s="111" t="str">
        <f t="shared" si="8"/>
        <v/>
      </c>
      <c r="G126" s="112" t="str">
        <f t="shared" si="9"/>
        <v>-</v>
      </c>
      <c r="H126" s="194" t="str">
        <f t="shared" si="10"/>
        <v/>
      </c>
    </row>
    <row r="127" spans="1:8" x14ac:dyDescent="0.2">
      <c r="A127" s="199" t="str">
        <f t="shared" si="6"/>
        <v/>
      </c>
      <c r="B127" s="115"/>
      <c r="C127" s="215"/>
      <c r="D127" s="227" t="str">
        <f t="shared" si="11"/>
        <v/>
      </c>
      <c r="E127" s="111" t="str">
        <f t="shared" si="7"/>
        <v/>
      </c>
      <c r="F127" s="111" t="str">
        <f t="shared" si="8"/>
        <v/>
      </c>
      <c r="G127" s="112" t="str">
        <f t="shared" si="9"/>
        <v>-</v>
      </c>
      <c r="H127" s="194" t="str">
        <f t="shared" si="10"/>
        <v/>
      </c>
    </row>
    <row r="128" spans="1:8" x14ac:dyDescent="0.2">
      <c r="A128" s="199" t="str">
        <f t="shared" si="6"/>
        <v/>
      </c>
      <c r="B128" s="115"/>
      <c r="C128" s="215"/>
      <c r="D128" s="227" t="str">
        <f t="shared" si="11"/>
        <v/>
      </c>
      <c r="E128" s="111" t="str">
        <f t="shared" si="7"/>
        <v/>
      </c>
      <c r="F128" s="111" t="str">
        <f t="shared" si="8"/>
        <v/>
      </c>
      <c r="G128" s="112" t="str">
        <f t="shared" si="9"/>
        <v>-</v>
      </c>
      <c r="H128" s="194" t="str">
        <f t="shared" si="10"/>
        <v/>
      </c>
    </row>
    <row r="129" spans="1:8" x14ac:dyDescent="0.2">
      <c r="A129" s="199" t="str">
        <f t="shared" si="6"/>
        <v/>
      </c>
      <c r="B129" s="115"/>
      <c r="C129" s="215"/>
      <c r="D129" s="227" t="str">
        <f t="shared" si="11"/>
        <v/>
      </c>
      <c r="E129" s="111" t="str">
        <f t="shared" si="7"/>
        <v/>
      </c>
      <c r="F129" s="111" t="str">
        <f t="shared" si="8"/>
        <v/>
      </c>
      <c r="G129" s="112" t="str">
        <f t="shared" si="9"/>
        <v>-</v>
      </c>
      <c r="H129" s="194" t="str">
        <f t="shared" si="10"/>
        <v/>
      </c>
    </row>
    <row r="130" spans="1:8" x14ac:dyDescent="0.2">
      <c r="A130" s="199" t="str">
        <f t="shared" si="6"/>
        <v/>
      </c>
      <c r="B130" s="115"/>
      <c r="C130" s="215"/>
      <c r="D130" s="227" t="str">
        <f t="shared" si="11"/>
        <v/>
      </c>
      <c r="E130" s="111" t="str">
        <f t="shared" si="7"/>
        <v/>
      </c>
      <c r="F130" s="111" t="str">
        <f t="shared" si="8"/>
        <v/>
      </c>
      <c r="G130" s="112" t="str">
        <f t="shared" si="9"/>
        <v>-</v>
      </c>
      <c r="H130" s="194" t="str">
        <f t="shared" si="10"/>
        <v/>
      </c>
    </row>
    <row r="131" spans="1:8" x14ac:dyDescent="0.2">
      <c r="A131" s="199" t="str">
        <f t="shared" si="6"/>
        <v/>
      </c>
      <c r="B131" s="115"/>
      <c r="C131" s="215"/>
      <c r="D131" s="227" t="str">
        <f t="shared" si="11"/>
        <v/>
      </c>
      <c r="E131" s="111" t="str">
        <f t="shared" si="7"/>
        <v/>
      </c>
      <c r="F131" s="111" t="str">
        <f t="shared" si="8"/>
        <v/>
      </c>
      <c r="G131" s="112" t="str">
        <f t="shared" si="9"/>
        <v>-</v>
      </c>
      <c r="H131" s="194" t="str">
        <f t="shared" si="10"/>
        <v/>
      </c>
    </row>
    <row r="132" spans="1:8" x14ac:dyDescent="0.2">
      <c r="A132" s="199" t="str">
        <f t="shared" si="6"/>
        <v/>
      </c>
      <c r="B132" s="115"/>
      <c r="C132" s="215"/>
      <c r="D132" s="227" t="str">
        <f t="shared" si="11"/>
        <v/>
      </c>
      <c r="E132" s="111" t="str">
        <f t="shared" si="7"/>
        <v/>
      </c>
      <c r="F132" s="111" t="str">
        <f t="shared" si="8"/>
        <v/>
      </c>
      <c r="G132" s="112" t="str">
        <f t="shared" si="9"/>
        <v>-</v>
      </c>
      <c r="H132" s="194" t="str">
        <f t="shared" si="10"/>
        <v/>
      </c>
    </row>
    <row r="133" spans="1:8" x14ac:dyDescent="0.2">
      <c r="A133" s="199" t="str">
        <f t="shared" si="6"/>
        <v/>
      </c>
      <c r="B133" s="115"/>
      <c r="C133" s="215"/>
      <c r="D133" s="227" t="str">
        <f t="shared" si="11"/>
        <v/>
      </c>
      <c r="E133" s="111" t="str">
        <f t="shared" si="7"/>
        <v/>
      </c>
      <c r="F133" s="111" t="str">
        <f t="shared" si="8"/>
        <v/>
      </c>
      <c r="G133" s="112" t="str">
        <f t="shared" si="9"/>
        <v>-</v>
      </c>
      <c r="H133" s="194" t="str">
        <f t="shared" si="10"/>
        <v/>
      </c>
    </row>
    <row r="134" spans="1:8" x14ac:dyDescent="0.2">
      <c r="A134" s="199" t="str">
        <f t="shared" si="6"/>
        <v/>
      </c>
      <c r="B134" s="115"/>
      <c r="C134" s="215"/>
      <c r="D134" s="227" t="str">
        <f t="shared" si="11"/>
        <v/>
      </c>
      <c r="E134" s="111" t="str">
        <f t="shared" si="7"/>
        <v/>
      </c>
      <c r="F134" s="111" t="str">
        <f t="shared" si="8"/>
        <v/>
      </c>
      <c r="G134" s="112" t="str">
        <f t="shared" si="9"/>
        <v>-</v>
      </c>
      <c r="H134" s="194" t="str">
        <f t="shared" si="10"/>
        <v/>
      </c>
    </row>
    <row r="135" spans="1:8" x14ac:dyDescent="0.2">
      <c r="A135" s="199" t="str">
        <f t="shared" si="6"/>
        <v/>
      </c>
      <c r="B135" s="115"/>
      <c r="C135" s="215"/>
      <c r="D135" s="227" t="str">
        <f t="shared" si="11"/>
        <v/>
      </c>
      <c r="E135" s="111" t="str">
        <f t="shared" si="7"/>
        <v/>
      </c>
      <c r="F135" s="111" t="str">
        <f t="shared" si="8"/>
        <v/>
      </c>
      <c r="G135" s="112" t="str">
        <f t="shared" si="9"/>
        <v>-</v>
      </c>
      <c r="H135" s="194" t="str">
        <f t="shared" si="10"/>
        <v/>
      </c>
    </row>
    <row r="136" spans="1:8" x14ac:dyDescent="0.2">
      <c r="A136" s="199" t="str">
        <f t="shared" si="6"/>
        <v/>
      </c>
      <c r="B136" s="115"/>
      <c r="C136" s="215"/>
      <c r="D136" s="227" t="str">
        <f t="shared" si="11"/>
        <v/>
      </c>
      <c r="E136" s="111" t="str">
        <f t="shared" si="7"/>
        <v/>
      </c>
      <c r="F136" s="111" t="str">
        <f t="shared" si="8"/>
        <v/>
      </c>
      <c r="G136" s="112" t="str">
        <f t="shared" si="9"/>
        <v>-</v>
      </c>
      <c r="H136" s="194" t="str">
        <f t="shared" si="10"/>
        <v/>
      </c>
    </row>
    <row r="137" spans="1:8" x14ac:dyDescent="0.2">
      <c r="A137" s="199" t="str">
        <f t="shared" si="6"/>
        <v/>
      </c>
      <c r="B137" s="115"/>
      <c r="C137" s="215"/>
      <c r="D137" s="227" t="str">
        <f t="shared" si="11"/>
        <v/>
      </c>
      <c r="E137" s="111" t="str">
        <f t="shared" si="7"/>
        <v/>
      </c>
      <c r="F137" s="111" t="str">
        <f t="shared" si="8"/>
        <v/>
      </c>
      <c r="G137" s="112" t="str">
        <f t="shared" si="9"/>
        <v>-</v>
      </c>
      <c r="H137" s="194" t="str">
        <f t="shared" si="10"/>
        <v/>
      </c>
    </row>
    <row r="138" spans="1:8" x14ac:dyDescent="0.2">
      <c r="A138" s="199" t="str">
        <f t="shared" si="6"/>
        <v/>
      </c>
      <c r="B138" s="115"/>
      <c r="C138" s="215"/>
      <c r="D138" s="227" t="str">
        <f t="shared" si="11"/>
        <v/>
      </c>
      <c r="E138" s="111" t="str">
        <f t="shared" si="7"/>
        <v/>
      </c>
      <c r="F138" s="111" t="str">
        <f t="shared" si="8"/>
        <v/>
      </c>
      <c r="G138" s="112" t="str">
        <f t="shared" si="9"/>
        <v>-</v>
      </c>
      <c r="H138" s="194" t="str">
        <f t="shared" si="10"/>
        <v/>
      </c>
    </row>
    <row r="139" spans="1:8" x14ac:dyDescent="0.2">
      <c r="A139" s="199" t="str">
        <f t="shared" ref="A139:A202" si="12">IF(B139&lt;&gt;"",IF(COUNTA(C139:D139)&lt;&gt;2,"Incomplet",IF(OR(COUNTIF(E139:F139,FALSE)&gt;0,COUNTIF(E139:F139,#N/A)&gt;0),"Erreur","OK")),"")</f>
        <v/>
      </c>
      <c r="B139" s="115"/>
      <c r="C139" s="215"/>
      <c r="D139" s="227" t="str">
        <f t="shared" si="11"/>
        <v/>
      </c>
      <c r="E139" s="111" t="str">
        <f t="shared" ref="E139:E202" si="13">IF(ISBLANK(B139),"",NOT(COUNTIF($B$11:$B$310,B139)&gt;1))</f>
        <v/>
      </c>
      <c r="F139" s="111" t="str">
        <f t="shared" ref="F139:F202" si="14">IF(ISBLANK(C139),"",NOT(COUNTIF($C$11:$C$310,C139)&gt;1))</f>
        <v/>
      </c>
      <c r="G139" s="112" t="str">
        <f t="shared" ref="G139:G202" si="15">IF(ISBLANK(B139),"-",TRIM(B139))</f>
        <v>-</v>
      </c>
      <c r="H139" s="194" t="str">
        <f t="shared" ref="H139:H202" si="16">IF(B139="","",1)</f>
        <v/>
      </c>
    </row>
    <row r="140" spans="1:8" x14ac:dyDescent="0.2">
      <c r="A140" s="199" t="str">
        <f t="shared" si="12"/>
        <v/>
      </c>
      <c r="B140" s="115"/>
      <c r="C140" s="215"/>
      <c r="D140" s="227" t="str">
        <f t="shared" ref="D140:D203" si="17">IF(AND(B140&lt;&gt;"",C140&lt;&gt;""),"Type d'enseignement de la classe non livré (SdL)","")</f>
        <v/>
      </c>
      <c r="E140" s="111" t="str">
        <f t="shared" si="13"/>
        <v/>
      </c>
      <c r="F140" s="111" t="str">
        <f t="shared" si="14"/>
        <v/>
      </c>
      <c r="G140" s="112" t="str">
        <f t="shared" si="15"/>
        <v>-</v>
      </c>
      <c r="H140" s="194" t="str">
        <f t="shared" si="16"/>
        <v/>
      </c>
    </row>
    <row r="141" spans="1:8" x14ac:dyDescent="0.2">
      <c r="A141" s="199" t="str">
        <f t="shared" si="12"/>
        <v/>
      </c>
      <c r="B141" s="115"/>
      <c r="C141" s="215"/>
      <c r="D141" s="227" t="str">
        <f t="shared" si="17"/>
        <v/>
      </c>
      <c r="E141" s="111" t="str">
        <f t="shared" si="13"/>
        <v/>
      </c>
      <c r="F141" s="111" t="str">
        <f t="shared" si="14"/>
        <v/>
      </c>
      <c r="G141" s="112" t="str">
        <f t="shared" si="15"/>
        <v>-</v>
      </c>
      <c r="H141" s="194" t="str">
        <f t="shared" si="16"/>
        <v/>
      </c>
    </row>
    <row r="142" spans="1:8" x14ac:dyDescent="0.2">
      <c r="A142" s="199" t="str">
        <f t="shared" si="12"/>
        <v/>
      </c>
      <c r="B142" s="115"/>
      <c r="C142" s="215"/>
      <c r="D142" s="227" t="str">
        <f t="shared" si="17"/>
        <v/>
      </c>
      <c r="E142" s="111" t="str">
        <f t="shared" si="13"/>
        <v/>
      </c>
      <c r="F142" s="111" t="str">
        <f t="shared" si="14"/>
        <v/>
      </c>
      <c r="G142" s="112" t="str">
        <f t="shared" si="15"/>
        <v>-</v>
      </c>
      <c r="H142" s="194" t="str">
        <f t="shared" si="16"/>
        <v/>
      </c>
    </row>
    <row r="143" spans="1:8" x14ac:dyDescent="0.2">
      <c r="A143" s="199" t="str">
        <f t="shared" si="12"/>
        <v/>
      </c>
      <c r="B143" s="115"/>
      <c r="C143" s="215"/>
      <c r="D143" s="227" t="str">
        <f t="shared" si="17"/>
        <v/>
      </c>
      <c r="E143" s="111" t="str">
        <f t="shared" si="13"/>
        <v/>
      </c>
      <c r="F143" s="111" t="str">
        <f t="shared" si="14"/>
        <v/>
      </c>
      <c r="G143" s="112" t="str">
        <f t="shared" si="15"/>
        <v>-</v>
      </c>
      <c r="H143" s="194" t="str">
        <f t="shared" si="16"/>
        <v/>
      </c>
    </row>
    <row r="144" spans="1:8" x14ac:dyDescent="0.2">
      <c r="A144" s="199" t="str">
        <f t="shared" si="12"/>
        <v/>
      </c>
      <c r="B144" s="115"/>
      <c r="C144" s="215"/>
      <c r="D144" s="227" t="str">
        <f t="shared" si="17"/>
        <v/>
      </c>
      <c r="E144" s="111" t="str">
        <f t="shared" si="13"/>
        <v/>
      </c>
      <c r="F144" s="111" t="str">
        <f t="shared" si="14"/>
        <v/>
      </c>
      <c r="G144" s="112" t="str">
        <f t="shared" si="15"/>
        <v>-</v>
      </c>
      <c r="H144" s="194" t="str">
        <f t="shared" si="16"/>
        <v/>
      </c>
    </row>
    <row r="145" spans="1:8" x14ac:dyDescent="0.2">
      <c r="A145" s="199" t="str">
        <f t="shared" si="12"/>
        <v/>
      </c>
      <c r="B145" s="115"/>
      <c r="C145" s="215"/>
      <c r="D145" s="227" t="str">
        <f t="shared" si="17"/>
        <v/>
      </c>
      <c r="E145" s="111" t="str">
        <f t="shared" si="13"/>
        <v/>
      </c>
      <c r="F145" s="111" t="str">
        <f t="shared" si="14"/>
        <v/>
      </c>
      <c r="G145" s="112" t="str">
        <f t="shared" si="15"/>
        <v>-</v>
      </c>
      <c r="H145" s="194" t="str">
        <f t="shared" si="16"/>
        <v/>
      </c>
    </row>
    <row r="146" spans="1:8" x14ac:dyDescent="0.2">
      <c r="A146" s="199" t="str">
        <f t="shared" si="12"/>
        <v/>
      </c>
      <c r="B146" s="115"/>
      <c r="C146" s="215"/>
      <c r="D146" s="227" t="str">
        <f t="shared" si="17"/>
        <v/>
      </c>
      <c r="E146" s="111" t="str">
        <f t="shared" si="13"/>
        <v/>
      </c>
      <c r="F146" s="111" t="str">
        <f t="shared" si="14"/>
        <v/>
      </c>
      <c r="G146" s="112" t="str">
        <f t="shared" si="15"/>
        <v>-</v>
      </c>
      <c r="H146" s="194" t="str">
        <f t="shared" si="16"/>
        <v/>
      </c>
    </row>
    <row r="147" spans="1:8" x14ac:dyDescent="0.2">
      <c r="A147" s="199" t="str">
        <f t="shared" si="12"/>
        <v/>
      </c>
      <c r="B147" s="115"/>
      <c r="C147" s="215"/>
      <c r="D147" s="227" t="str">
        <f t="shared" si="17"/>
        <v/>
      </c>
      <c r="E147" s="111" t="str">
        <f t="shared" si="13"/>
        <v/>
      </c>
      <c r="F147" s="111" t="str">
        <f t="shared" si="14"/>
        <v/>
      </c>
      <c r="G147" s="112" t="str">
        <f t="shared" si="15"/>
        <v>-</v>
      </c>
      <c r="H147" s="194" t="str">
        <f t="shared" si="16"/>
        <v/>
      </c>
    </row>
    <row r="148" spans="1:8" x14ac:dyDescent="0.2">
      <c r="A148" s="199" t="str">
        <f t="shared" si="12"/>
        <v/>
      </c>
      <c r="B148" s="115"/>
      <c r="C148" s="215"/>
      <c r="D148" s="227" t="str">
        <f t="shared" si="17"/>
        <v/>
      </c>
      <c r="E148" s="111" t="str">
        <f t="shared" si="13"/>
        <v/>
      </c>
      <c r="F148" s="111" t="str">
        <f t="shared" si="14"/>
        <v/>
      </c>
      <c r="G148" s="112" t="str">
        <f t="shared" si="15"/>
        <v>-</v>
      </c>
      <c r="H148" s="194" t="str">
        <f t="shared" si="16"/>
        <v/>
      </c>
    </row>
    <row r="149" spans="1:8" x14ac:dyDescent="0.2">
      <c r="A149" s="199" t="str">
        <f t="shared" si="12"/>
        <v/>
      </c>
      <c r="B149" s="115"/>
      <c r="C149" s="215"/>
      <c r="D149" s="227" t="str">
        <f t="shared" si="17"/>
        <v/>
      </c>
      <c r="E149" s="111" t="str">
        <f t="shared" si="13"/>
        <v/>
      </c>
      <c r="F149" s="111" t="str">
        <f t="shared" si="14"/>
        <v/>
      </c>
      <c r="G149" s="112" t="str">
        <f t="shared" si="15"/>
        <v>-</v>
      </c>
      <c r="H149" s="194" t="str">
        <f t="shared" si="16"/>
        <v/>
      </c>
    </row>
    <row r="150" spans="1:8" x14ac:dyDescent="0.2">
      <c r="A150" s="199" t="str">
        <f t="shared" si="12"/>
        <v/>
      </c>
      <c r="B150" s="115"/>
      <c r="C150" s="215"/>
      <c r="D150" s="227" t="str">
        <f t="shared" si="17"/>
        <v/>
      </c>
      <c r="E150" s="111" t="str">
        <f t="shared" si="13"/>
        <v/>
      </c>
      <c r="F150" s="111" t="str">
        <f t="shared" si="14"/>
        <v/>
      </c>
      <c r="G150" s="112" t="str">
        <f t="shared" si="15"/>
        <v>-</v>
      </c>
      <c r="H150" s="194" t="str">
        <f t="shared" si="16"/>
        <v/>
      </c>
    </row>
    <row r="151" spans="1:8" x14ac:dyDescent="0.2">
      <c r="A151" s="199" t="str">
        <f t="shared" si="12"/>
        <v/>
      </c>
      <c r="B151" s="115"/>
      <c r="C151" s="215"/>
      <c r="D151" s="227" t="str">
        <f t="shared" si="17"/>
        <v/>
      </c>
      <c r="E151" s="111" t="str">
        <f t="shared" si="13"/>
        <v/>
      </c>
      <c r="F151" s="111" t="str">
        <f t="shared" si="14"/>
        <v/>
      </c>
      <c r="G151" s="112" t="str">
        <f t="shared" si="15"/>
        <v>-</v>
      </c>
      <c r="H151" s="194" t="str">
        <f t="shared" si="16"/>
        <v/>
      </c>
    </row>
    <row r="152" spans="1:8" x14ac:dyDescent="0.2">
      <c r="A152" s="199" t="str">
        <f t="shared" si="12"/>
        <v/>
      </c>
      <c r="B152" s="115"/>
      <c r="C152" s="215"/>
      <c r="D152" s="227" t="str">
        <f t="shared" si="17"/>
        <v/>
      </c>
      <c r="E152" s="111" t="str">
        <f t="shared" si="13"/>
        <v/>
      </c>
      <c r="F152" s="111" t="str">
        <f t="shared" si="14"/>
        <v/>
      </c>
      <c r="G152" s="112" t="str">
        <f t="shared" si="15"/>
        <v>-</v>
      </c>
      <c r="H152" s="194" t="str">
        <f t="shared" si="16"/>
        <v/>
      </c>
    </row>
    <row r="153" spans="1:8" x14ac:dyDescent="0.2">
      <c r="A153" s="199" t="str">
        <f t="shared" si="12"/>
        <v/>
      </c>
      <c r="B153" s="115"/>
      <c r="C153" s="215"/>
      <c r="D153" s="227" t="str">
        <f t="shared" si="17"/>
        <v/>
      </c>
      <c r="E153" s="111" t="str">
        <f t="shared" si="13"/>
        <v/>
      </c>
      <c r="F153" s="111" t="str">
        <f t="shared" si="14"/>
        <v/>
      </c>
      <c r="G153" s="112" t="str">
        <f t="shared" si="15"/>
        <v>-</v>
      </c>
      <c r="H153" s="194" t="str">
        <f t="shared" si="16"/>
        <v/>
      </c>
    </row>
    <row r="154" spans="1:8" x14ac:dyDescent="0.2">
      <c r="A154" s="199" t="str">
        <f t="shared" si="12"/>
        <v/>
      </c>
      <c r="B154" s="115"/>
      <c r="C154" s="215"/>
      <c r="D154" s="227" t="str">
        <f t="shared" si="17"/>
        <v/>
      </c>
      <c r="E154" s="111" t="str">
        <f t="shared" si="13"/>
        <v/>
      </c>
      <c r="F154" s="111" t="str">
        <f t="shared" si="14"/>
        <v/>
      </c>
      <c r="G154" s="112" t="str">
        <f t="shared" si="15"/>
        <v>-</v>
      </c>
      <c r="H154" s="194" t="str">
        <f t="shared" si="16"/>
        <v/>
      </c>
    </row>
    <row r="155" spans="1:8" x14ac:dyDescent="0.2">
      <c r="A155" s="199" t="str">
        <f t="shared" si="12"/>
        <v/>
      </c>
      <c r="B155" s="115"/>
      <c r="C155" s="215"/>
      <c r="D155" s="227" t="str">
        <f t="shared" si="17"/>
        <v/>
      </c>
      <c r="E155" s="111" t="str">
        <f t="shared" si="13"/>
        <v/>
      </c>
      <c r="F155" s="111" t="str">
        <f t="shared" si="14"/>
        <v/>
      </c>
      <c r="G155" s="112" t="str">
        <f t="shared" si="15"/>
        <v>-</v>
      </c>
      <c r="H155" s="194" t="str">
        <f t="shared" si="16"/>
        <v/>
      </c>
    </row>
    <row r="156" spans="1:8" x14ac:dyDescent="0.2">
      <c r="A156" s="199" t="str">
        <f t="shared" si="12"/>
        <v/>
      </c>
      <c r="B156" s="115"/>
      <c r="C156" s="215"/>
      <c r="D156" s="227" t="str">
        <f t="shared" si="17"/>
        <v/>
      </c>
      <c r="E156" s="111" t="str">
        <f t="shared" si="13"/>
        <v/>
      </c>
      <c r="F156" s="111" t="str">
        <f t="shared" si="14"/>
        <v/>
      </c>
      <c r="G156" s="112" t="str">
        <f t="shared" si="15"/>
        <v>-</v>
      </c>
      <c r="H156" s="194" t="str">
        <f t="shared" si="16"/>
        <v/>
      </c>
    </row>
    <row r="157" spans="1:8" x14ac:dyDescent="0.2">
      <c r="A157" s="199" t="str">
        <f t="shared" si="12"/>
        <v/>
      </c>
      <c r="B157" s="115"/>
      <c r="C157" s="215"/>
      <c r="D157" s="227" t="str">
        <f t="shared" si="17"/>
        <v/>
      </c>
      <c r="E157" s="111" t="str">
        <f t="shared" si="13"/>
        <v/>
      </c>
      <c r="F157" s="111" t="str">
        <f t="shared" si="14"/>
        <v/>
      </c>
      <c r="G157" s="112" t="str">
        <f t="shared" si="15"/>
        <v>-</v>
      </c>
      <c r="H157" s="194" t="str">
        <f t="shared" si="16"/>
        <v/>
      </c>
    </row>
    <row r="158" spans="1:8" x14ac:dyDescent="0.2">
      <c r="A158" s="199" t="str">
        <f t="shared" si="12"/>
        <v/>
      </c>
      <c r="B158" s="115"/>
      <c r="C158" s="215"/>
      <c r="D158" s="227" t="str">
        <f t="shared" si="17"/>
        <v/>
      </c>
      <c r="E158" s="111" t="str">
        <f t="shared" si="13"/>
        <v/>
      </c>
      <c r="F158" s="111" t="str">
        <f t="shared" si="14"/>
        <v/>
      </c>
      <c r="G158" s="112" t="str">
        <f t="shared" si="15"/>
        <v>-</v>
      </c>
      <c r="H158" s="194" t="str">
        <f t="shared" si="16"/>
        <v/>
      </c>
    </row>
    <row r="159" spans="1:8" x14ac:dyDescent="0.2">
      <c r="A159" s="199" t="str">
        <f t="shared" si="12"/>
        <v/>
      </c>
      <c r="B159" s="115"/>
      <c r="C159" s="215"/>
      <c r="D159" s="227" t="str">
        <f t="shared" si="17"/>
        <v/>
      </c>
      <c r="E159" s="111" t="str">
        <f t="shared" si="13"/>
        <v/>
      </c>
      <c r="F159" s="111" t="str">
        <f t="shared" si="14"/>
        <v/>
      </c>
      <c r="G159" s="112" t="str">
        <f t="shared" si="15"/>
        <v>-</v>
      </c>
      <c r="H159" s="194" t="str">
        <f t="shared" si="16"/>
        <v/>
      </c>
    </row>
    <row r="160" spans="1:8" x14ac:dyDescent="0.2">
      <c r="A160" s="199" t="str">
        <f t="shared" si="12"/>
        <v/>
      </c>
      <c r="B160" s="115"/>
      <c r="C160" s="215"/>
      <c r="D160" s="227" t="str">
        <f t="shared" si="17"/>
        <v/>
      </c>
      <c r="E160" s="111" t="str">
        <f t="shared" si="13"/>
        <v/>
      </c>
      <c r="F160" s="111" t="str">
        <f t="shared" si="14"/>
        <v/>
      </c>
      <c r="G160" s="112" t="str">
        <f t="shared" si="15"/>
        <v>-</v>
      </c>
      <c r="H160" s="194" t="str">
        <f t="shared" si="16"/>
        <v/>
      </c>
    </row>
    <row r="161" spans="1:8" x14ac:dyDescent="0.2">
      <c r="A161" s="199" t="str">
        <f t="shared" si="12"/>
        <v/>
      </c>
      <c r="B161" s="115"/>
      <c r="C161" s="215"/>
      <c r="D161" s="227" t="str">
        <f t="shared" si="17"/>
        <v/>
      </c>
      <c r="E161" s="111" t="str">
        <f t="shared" si="13"/>
        <v/>
      </c>
      <c r="F161" s="111" t="str">
        <f t="shared" si="14"/>
        <v/>
      </c>
      <c r="G161" s="112" t="str">
        <f t="shared" si="15"/>
        <v>-</v>
      </c>
      <c r="H161" s="194" t="str">
        <f t="shared" si="16"/>
        <v/>
      </c>
    </row>
    <row r="162" spans="1:8" x14ac:dyDescent="0.2">
      <c r="A162" s="199" t="str">
        <f t="shared" si="12"/>
        <v/>
      </c>
      <c r="B162" s="115"/>
      <c r="C162" s="215"/>
      <c r="D162" s="227" t="str">
        <f t="shared" si="17"/>
        <v/>
      </c>
      <c r="E162" s="111" t="str">
        <f t="shared" si="13"/>
        <v/>
      </c>
      <c r="F162" s="111" t="str">
        <f t="shared" si="14"/>
        <v/>
      </c>
      <c r="G162" s="112" t="str">
        <f t="shared" si="15"/>
        <v>-</v>
      </c>
      <c r="H162" s="194" t="str">
        <f t="shared" si="16"/>
        <v/>
      </c>
    </row>
    <row r="163" spans="1:8" x14ac:dyDescent="0.2">
      <c r="A163" s="199" t="str">
        <f t="shared" si="12"/>
        <v/>
      </c>
      <c r="B163" s="115"/>
      <c r="C163" s="215"/>
      <c r="D163" s="227" t="str">
        <f t="shared" si="17"/>
        <v/>
      </c>
      <c r="E163" s="111" t="str">
        <f t="shared" si="13"/>
        <v/>
      </c>
      <c r="F163" s="111" t="str">
        <f t="shared" si="14"/>
        <v/>
      </c>
      <c r="G163" s="112" t="str">
        <f t="shared" si="15"/>
        <v>-</v>
      </c>
      <c r="H163" s="194" t="str">
        <f t="shared" si="16"/>
        <v/>
      </c>
    </row>
    <row r="164" spans="1:8" x14ac:dyDescent="0.2">
      <c r="A164" s="199" t="str">
        <f t="shared" si="12"/>
        <v/>
      </c>
      <c r="B164" s="115"/>
      <c r="C164" s="215"/>
      <c r="D164" s="227" t="str">
        <f t="shared" si="17"/>
        <v/>
      </c>
      <c r="E164" s="111" t="str">
        <f t="shared" si="13"/>
        <v/>
      </c>
      <c r="F164" s="111" t="str">
        <f t="shared" si="14"/>
        <v/>
      </c>
      <c r="G164" s="112" t="str">
        <f t="shared" si="15"/>
        <v>-</v>
      </c>
      <c r="H164" s="194" t="str">
        <f t="shared" si="16"/>
        <v/>
      </c>
    </row>
    <row r="165" spans="1:8" x14ac:dyDescent="0.2">
      <c r="A165" s="199" t="str">
        <f t="shared" si="12"/>
        <v/>
      </c>
      <c r="B165" s="115"/>
      <c r="C165" s="215"/>
      <c r="D165" s="227" t="str">
        <f t="shared" si="17"/>
        <v/>
      </c>
      <c r="E165" s="111" t="str">
        <f t="shared" si="13"/>
        <v/>
      </c>
      <c r="F165" s="111" t="str">
        <f t="shared" si="14"/>
        <v/>
      </c>
      <c r="G165" s="112" t="str">
        <f t="shared" si="15"/>
        <v>-</v>
      </c>
      <c r="H165" s="194" t="str">
        <f t="shared" si="16"/>
        <v/>
      </c>
    </row>
    <row r="166" spans="1:8" x14ac:dyDescent="0.2">
      <c r="A166" s="199" t="str">
        <f t="shared" si="12"/>
        <v/>
      </c>
      <c r="B166" s="115"/>
      <c r="C166" s="215"/>
      <c r="D166" s="227" t="str">
        <f t="shared" si="17"/>
        <v/>
      </c>
      <c r="E166" s="111" t="str">
        <f t="shared" si="13"/>
        <v/>
      </c>
      <c r="F166" s="111" t="str">
        <f t="shared" si="14"/>
        <v/>
      </c>
      <c r="G166" s="112" t="str">
        <f t="shared" si="15"/>
        <v>-</v>
      </c>
      <c r="H166" s="194" t="str">
        <f t="shared" si="16"/>
        <v/>
      </c>
    </row>
    <row r="167" spans="1:8" x14ac:dyDescent="0.2">
      <c r="A167" s="199" t="str">
        <f t="shared" si="12"/>
        <v/>
      </c>
      <c r="B167" s="115"/>
      <c r="C167" s="215"/>
      <c r="D167" s="227" t="str">
        <f t="shared" si="17"/>
        <v/>
      </c>
      <c r="E167" s="111" t="str">
        <f t="shared" si="13"/>
        <v/>
      </c>
      <c r="F167" s="111" t="str">
        <f t="shared" si="14"/>
        <v/>
      </c>
      <c r="G167" s="112" t="str">
        <f t="shared" si="15"/>
        <v>-</v>
      </c>
      <c r="H167" s="194" t="str">
        <f t="shared" si="16"/>
        <v/>
      </c>
    </row>
    <row r="168" spans="1:8" x14ac:dyDescent="0.2">
      <c r="A168" s="199" t="str">
        <f t="shared" si="12"/>
        <v/>
      </c>
      <c r="B168" s="115"/>
      <c r="C168" s="215"/>
      <c r="D168" s="227" t="str">
        <f t="shared" si="17"/>
        <v/>
      </c>
      <c r="E168" s="111" t="str">
        <f t="shared" si="13"/>
        <v/>
      </c>
      <c r="F168" s="111" t="str">
        <f t="shared" si="14"/>
        <v/>
      </c>
      <c r="G168" s="112" t="str">
        <f t="shared" si="15"/>
        <v>-</v>
      </c>
      <c r="H168" s="194" t="str">
        <f t="shared" si="16"/>
        <v/>
      </c>
    </row>
    <row r="169" spans="1:8" x14ac:dyDescent="0.2">
      <c r="A169" s="199" t="str">
        <f t="shared" si="12"/>
        <v/>
      </c>
      <c r="B169" s="115"/>
      <c r="C169" s="215"/>
      <c r="D169" s="227" t="str">
        <f t="shared" si="17"/>
        <v/>
      </c>
      <c r="E169" s="111" t="str">
        <f t="shared" si="13"/>
        <v/>
      </c>
      <c r="F169" s="111" t="str">
        <f t="shared" si="14"/>
        <v/>
      </c>
      <c r="G169" s="112" t="str">
        <f t="shared" si="15"/>
        <v>-</v>
      </c>
      <c r="H169" s="194" t="str">
        <f t="shared" si="16"/>
        <v/>
      </c>
    </row>
    <row r="170" spans="1:8" x14ac:dyDescent="0.2">
      <c r="A170" s="199" t="str">
        <f t="shared" si="12"/>
        <v/>
      </c>
      <c r="B170" s="115"/>
      <c r="C170" s="215"/>
      <c r="D170" s="227" t="str">
        <f t="shared" si="17"/>
        <v/>
      </c>
      <c r="E170" s="111" t="str">
        <f t="shared" si="13"/>
        <v/>
      </c>
      <c r="F170" s="111" t="str">
        <f t="shared" si="14"/>
        <v/>
      </c>
      <c r="G170" s="112" t="str">
        <f t="shared" si="15"/>
        <v>-</v>
      </c>
      <c r="H170" s="194" t="str">
        <f t="shared" si="16"/>
        <v/>
      </c>
    </row>
    <row r="171" spans="1:8" x14ac:dyDescent="0.2">
      <c r="A171" s="199" t="str">
        <f t="shared" si="12"/>
        <v/>
      </c>
      <c r="B171" s="115"/>
      <c r="C171" s="215"/>
      <c r="D171" s="227" t="str">
        <f t="shared" si="17"/>
        <v/>
      </c>
      <c r="E171" s="111" t="str">
        <f t="shared" si="13"/>
        <v/>
      </c>
      <c r="F171" s="111" t="str">
        <f t="shared" si="14"/>
        <v/>
      </c>
      <c r="G171" s="112" t="str">
        <f t="shared" si="15"/>
        <v>-</v>
      </c>
      <c r="H171" s="194" t="str">
        <f t="shared" si="16"/>
        <v/>
      </c>
    </row>
    <row r="172" spans="1:8" x14ac:dyDescent="0.2">
      <c r="A172" s="199" t="str">
        <f t="shared" si="12"/>
        <v/>
      </c>
      <c r="B172" s="115"/>
      <c r="C172" s="215"/>
      <c r="D172" s="227" t="str">
        <f t="shared" si="17"/>
        <v/>
      </c>
      <c r="E172" s="111" t="str">
        <f t="shared" si="13"/>
        <v/>
      </c>
      <c r="F172" s="111" t="str">
        <f t="shared" si="14"/>
        <v/>
      </c>
      <c r="G172" s="112" t="str">
        <f t="shared" si="15"/>
        <v>-</v>
      </c>
      <c r="H172" s="194" t="str">
        <f t="shared" si="16"/>
        <v/>
      </c>
    </row>
    <row r="173" spans="1:8" x14ac:dyDescent="0.2">
      <c r="A173" s="199" t="str">
        <f t="shared" si="12"/>
        <v/>
      </c>
      <c r="B173" s="115"/>
      <c r="C173" s="215"/>
      <c r="D173" s="227" t="str">
        <f t="shared" si="17"/>
        <v/>
      </c>
      <c r="E173" s="111" t="str">
        <f t="shared" si="13"/>
        <v/>
      </c>
      <c r="F173" s="111" t="str">
        <f t="shared" si="14"/>
        <v/>
      </c>
      <c r="G173" s="112" t="str">
        <f t="shared" si="15"/>
        <v>-</v>
      </c>
      <c r="H173" s="194" t="str">
        <f t="shared" si="16"/>
        <v/>
      </c>
    </row>
    <row r="174" spans="1:8" x14ac:dyDescent="0.2">
      <c r="A174" s="199" t="str">
        <f t="shared" si="12"/>
        <v/>
      </c>
      <c r="B174" s="115"/>
      <c r="C174" s="215"/>
      <c r="D174" s="227" t="str">
        <f t="shared" si="17"/>
        <v/>
      </c>
      <c r="E174" s="111" t="str">
        <f t="shared" si="13"/>
        <v/>
      </c>
      <c r="F174" s="111" t="str">
        <f t="shared" si="14"/>
        <v/>
      </c>
      <c r="G174" s="112" t="str">
        <f t="shared" si="15"/>
        <v>-</v>
      </c>
      <c r="H174" s="194" t="str">
        <f t="shared" si="16"/>
        <v/>
      </c>
    </row>
    <row r="175" spans="1:8" x14ac:dyDescent="0.2">
      <c r="A175" s="199" t="str">
        <f t="shared" si="12"/>
        <v/>
      </c>
      <c r="B175" s="115"/>
      <c r="C175" s="215"/>
      <c r="D175" s="227" t="str">
        <f t="shared" si="17"/>
        <v/>
      </c>
      <c r="E175" s="111" t="str">
        <f t="shared" si="13"/>
        <v/>
      </c>
      <c r="F175" s="111" t="str">
        <f t="shared" si="14"/>
        <v/>
      </c>
      <c r="G175" s="112" t="str">
        <f t="shared" si="15"/>
        <v>-</v>
      </c>
      <c r="H175" s="194" t="str">
        <f t="shared" si="16"/>
        <v/>
      </c>
    </row>
    <row r="176" spans="1:8" x14ac:dyDescent="0.2">
      <c r="A176" s="199" t="str">
        <f t="shared" si="12"/>
        <v/>
      </c>
      <c r="B176" s="115"/>
      <c r="C176" s="215"/>
      <c r="D176" s="227" t="str">
        <f t="shared" si="17"/>
        <v/>
      </c>
      <c r="E176" s="111" t="str">
        <f t="shared" si="13"/>
        <v/>
      </c>
      <c r="F176" s="111" t="str">
        <f t="shared" si="14"/>
        <v/>
      </c>
      <c r="G176" s="112" t="str">
        <f t="shared" si="15"/>
        <v>-</v>
      </c>
      <c r="H176" s="194" t="str">
        <f t="shared" si="16"/>
        <v/>
      </c>
    </row>
    <row r="177" spans="1:8" x14ac:dyDescent="0.2">
      <c r="A177" s="199" t="str">
        <f t="shared" si="12"/>
        <v/>
      </c>
      <c r="B177" s="115"/>
      <c r="C177" s="215"/>
      <c r="D177" s="227" t="str">
        <f t="shared" si="17"/>
        <v/>
      </c>
      <c r="E177" s="111" t="str">
        <f t="shared" si="13"/>
        <v/>
      </c>
      <c r="F177" s="111" t="str">
        <f t="shared" si="14"/>
        <v/>
      </c>
      <c r="G177" s="112" t="str">
        <f t="shared" si="15"/>
        <v>-</v>
      </c>
      <c r="H177" s="194" t="str">
        <f t="shared" si="16"/>
        <v/>
      </c>
    </row>
    <row r="178" spans="1:8" x14ac:dyDescent="0.2">
      <c r="A178" s="199" t="str">
        <f t="shared" si="12"/>
        <v/>
      </c>
      <c r="B178" s="115"/>
      <c r="C178" s="215"/>
      <c r="D178" s="227" t="str">
        <f t="shared" si="17"/>
        <v/>
      </c>
      <c r="E178" s="111" t="str">
        <f t="shared" si="13"/>
        <v/>
      </c>
      <c r="F178" s="111" t="str">
        <f t="shared" si="14"/>
        <v/>
      </c>
      <c r="G178" s="112" t="str">
        <f t="shared" si="15"/>
        <v>-</v>
      </c>
      <c r="H178" s="194" t="str">
        <f t="shared" si="16"/>
        <v/>
      </c>
    </row>
    <row r="179" spans="1:8" x14ac:dyDescent="0.2">
      <c r="A179" s="199" t="str">
        <f t="shared" si="12"/>
        <v/>
      </c>
      <c r="B179" s="115"/>
      <c r="C179" s="215"/>
      <c r="D179" s="227" t="str">
        <f t="shared" si="17"/>
        <v/>
      </c>
      <c r="E179" s="111" t="str">
        <f t="shared" si="13"/>
        <v/>
      </c>
      <c r="F179" s="111" t="str">
        <f t="shared" si="14"/>
        <v/>
      </c>
      <c r="G179" s="112" t="str">
        <f t="shared" si="15"/>
        <v>-</v>
      </c>
      <c r="H179" s="194" t="str">
        <f t="shared" si="16"/>
        <v/>
      </c>
    </row>
    <row r="180" spans="1:8" x14ac:dyDescent="0.2">
      <c r="A180" s="199" t="str">
        <f t="shared" si="12"/>
        <v/>
      </c>
      <c r="B180" s="115"/>
      <c r="C180" s="215"/>
      <c r="D180" s="227" t="str">
        <f t="shared" si="17"/>
        <v/>
      </c>
      <c r="E180" s="111" t="str">
        <f t="shared" si="13"/>
        <v/>
      </c>
      <c r="F180" s="111" t="str">
        <f t="shared" si="14"/>
        <v/>
      </c>
      <c r="G180" s="112" t="str">
        <f t="shared" si="15"/>
        <v>-</v>
      </c>
      <c r="H180" s="194" t="str">
        <f t="shared" si="16"/>
        <v/>
      </c>
    </row>
    <row r="181" spans="1:8" x14ac:dyDescent="0.2">
      <c r="A181" s="199" t="str">
        <f t="shared" si="12"/>
        <v/>
      </c>
      <c r="B181" s="115"/>
      <c r="C181" s="215"/>
      <c r="D181" s="227" t="str">
        <f t="shared" si="17"/>
        <v/>
      </c>
      <c r="E181" s="111" t="str">
        <f t="shared" si="13"/>
        <v/>
      </c>
      <c r="F181" s="111" t="str">
        <f t="shared" si="14"/>
        <v/>
      </c>
      <c r="G181" s="112" t="str">
        <f t="shared" si="15"/>
        <v>-</v>
      </c>
      <c r="H181" s="194" t="str">
        <f t="shared" si="16"/>
        <v/>
      </c>
    </row>
    <row r="182" spans="1:8" x14ac:dyDescent="0.2">
      <c r="A182" s="199" t="str">
        <f t="shared" si="12"/>
        <v/>
      </c>
      <c r="B182" s="115"/>
      <c r="C182" s="215"/>
      <c r="D182" s="227" t="str">
        <f t="shared" si="17"/>
        <v/>
      </c>
      <c r="E182" s="111" t="str">
        <f t="shared" si="13"/>
        <v/>
      </c>
      <c r="F182" s="111" t="str">
        <f t="shared" si="14"/>
        <v/>
      </c>
      <c r="G182" s="112" t="str">
        <f t="shared" si="15"/>
        <v>-</v>
      </c>
      <c r="H182" s="194" t="str">
        <f t="shared" si="16"/>
        <v/>
      </c>
    </row>
    <row r="183" spans="1:8" x14ac:dyDescent="0.2">
      <c r="A183" s="199" t="str">
        <f t="shared" si="12"/>
        <v/>
      </c>
      <c r="B183" s="115"/>
      <c r="C183" s="215"/>
      <c r="D183" s="227" t="str">
        <f t="shared" si="17"/>
        <v/>
      </c>
      <c r="E183" s="111" t="str">
        <f t="shared" si="13"/>
        <v/>
      </c>
      <c r="F183" s="111" t="str">
        <f t="shared" si="14"/>
        <v/>
      </c>
      <c r="G183" s="112" t="str">
        <f t="shared" si="15"/>
        <v>-</v>
      </c>
      <c r="H183" s="194" t="str">
        <f t="shared" si="16"/>
        <v/>
      </c>
    </row>
    <row r="184" spans="1:8" x14ac:dyDescent="0.2">
      <c r="A184" s="199" t="str">
        <f t="shared" si="12"/>
        <v/>
      </c>
      <c r="B184" s="115"/>
      <c r="C184" s="215"/>
      <c r="D184" s="227" t="str">
        <f t="shared" si="17"/>
        <v/>
      </c>
      <c r="E184" s="111" t="str">
        <f t="shared" si="13"/>
        <v/>
      </c>
      <c r="F184" s="111" t="str">
        <f t="shared" si="14"/>
        <v/>
      </c>
      <c r="G184" s="112" t="str">
        <f t="shared" si="15"/>
        <v>-</v>
      </c>
      <c r="H184" s="194" t="str">
        <f t="shared" si="16"/>
        <v/>
      </c>
    </row>
    <row r="185" spans="1:8" x14ac:dyDescent="0.2">
      <c r="A185" s="199" t="str">
        <f t="shared" si="12"/>
        <v/>
      </c>
      <c r="B185" s="115"/>
      <c r="C185" s="215"/>
      <c r="D185" s="227" t="str">
        <f t="shared" si="17"/>
        <v/>
      </c>
      <c r="E185" s="111" t="str">
        <f t="shared" si="13"/>
        <v/>
      </c>
      <c r="F185" s="111" t="str">
        <f t="shared" si="14"/>
        <v/>
      </c>
      <c r="G185" s="112" t="str">
        <f t="shared" si="15"/>
        <v>-</v>
      </c>
      <c r="H185" s="194" t="str">
        <f t="shared" si="16"/>
        <v/>
      </c>
    </row>
    <row r="186" spans="1:8" x14ac:dyDescent="0.2">
      <c r="A186" s="199" t="str">
        <f t="shared" si="12"/>
        <v/>
      </c>
      <c r="B186" s="115"/>
      <c r="C186" s="215"/>
      <c r="D186" s="227" t="str">
        <f t="shared" si="17"/>
        <v/>
      </c>
      <c r="E186" s="111" t="str">
        <f t="shared" si="13"/>
        <v/>
      </c>
      <c r="F186" s="111" t="str">
        <f t="shared" si="14"/>
        <v/>
      </c>
      <c r="G186" s="112" t="str">
        <f t="shared" si="15"/>
        <v>-</v>
      </c>
      <c r="H186" s="194" t="str">
        <f t="shared" si="16"/>
        <v/>
      </c>
    </row>
    <row r="187" spans="1:8" x14ac:dyDescent="0.2">
      <c r="A187" s="199" t="str">
        <f t="shared" si="12"/>
        <v/>
      </c>
      <c r="B187" s="115"/>
      <c r="C187" s="215"/>
      <c r="D187" s="227" t="str">
        <f t="shared" si="17"/>
        <v/>
      </c>
      <c r="E187" s="111" t="str">
        <f t="shared" si="13"/>
        <v/>
      </c>
      <c r="F187" s="111" t="str">
        <f t="shared" si="14"/>
        <v/>
      </c>
      <c r="G187" s="112" t="str">
        <f t="shared" si="15"/>
        <v>-</v>
      </c>
      <c r="H187" s="194" t="str">
        <f t="shared" si="16"/>
        <v/>
      </c>
    </row>
    <row r="188" spans="1:8" x14ac:dyDescent="0.2">
      <c r="A188" s="199" t="str">
        <f t="shared" si="12"/>
        <v/>
      </c>
      <c r="B188" s="115"/>
      <c r="C188" s="215"/>
      <c r="D188" s="227" t="str">
        <f t="shared" si="17"/>
        <v/>
      </c>
      <c r="E188" s="111" t="str">
        <f t="shared" si="13"/>
        <v/>
      </c>
      <c r="F188" s="111" t="str">
        <f t="shared" si="14"/>
        <v/>
      </c>
      <c r="G188" s="112" t="str">
        <f t="shared" si="15"/>
        <v>-</v>
      </c>
      <c r="H188" s="194" t="str">
        <f t="shared" si="16"/>
        <v/>
      </c>
    </row>
    <row r="189" spans="1:8" x14ac:dyDescent="0.2">
      <c r="A189" s="199" t="str">
        <f t="shared" si="12"/>
        <v/>
      </c>
      <c r="B189" s="115"/>
      <c r="C189" s="215"/>
      <c r="D189" s="227" t="str">
        <f t="shared" si="17"/>
        <v/>
      </c>
      <c r="E189" s="111" t="str">
        <f t="shared" si="13"/>
        <v/>
      </c>
      <c r="F189" s="111" t="str">
        <f t="shared" si="14"/>
        <v/>
      </c>
      <c r="G189" s="112" t="str">
        <f t="shared" si="15"/>
        <v>-</v>
      </c>
      <c r="H189" s="194" t="str">
        <f t="shared" si="16"/>
        <v/>
      </c>
    </row>
    <row r="190" spans="1:8" x14ac:dyDescent="0.2">
      <c r="A190" s="199" t="str">
        <f t="shared" si="12"/>
        <v/>
      </c>
      <c r="B190" s="115"/>
      <c r="C190" s="215"/>
      <c r="D190" s="227" t="str">
        <f t="shared" si="17"/>
        <v/>
      </c>
      <c r="E190" s="111" t="str">
        <f t="shared" si="13"/>
        <v/>
      </c>
      <c r="F190" s="111" t="str">
        <f t="shared" si="14"/>
        <v/>
      </c>
      <c r="G190" s="112" t="str">
        <f t="shared" si="15"/>
        <v>-</v>
      </c>
      <c r="H190" s="194" t="str">
        <f t="shared" si="16"/>
        <v/>
      </c>
    </row>
    <row r="191" spans="1:8" x14ac:dyDescent="0.2">
      <c r="A191" s="199" t="str">
        <f t="shared" si="12"/>
        <v/>
      </c>
      <c r="B191" s="115"/>
      <c r="C191" s="215"/>
      <c r="D191" s="227" t="str">
        <f t="shared" si="17"/>
        <v/>
      </c>
      <c r="E191" s="111" t="str">
        <f t="shared" si="13"/>
        <v/>
      </c>
      <c r="F191" s="111" t="str">
        <f t="shared" si="14"/>
        <v/>
      </c>
      <c r="G191" s="112" t="str">
        <f t="shared" si="15"/>
        <v>-</v>
      </c>
      <c r="H191" s="194" t="str">
        <f t="shared" si="16"/>
        <v/>
      </c>
    </row>
    <row r="192" spans="1:8" x14ac:dyDescent="0.2">
      <c r="A192" s="199" t="str">
        <f t="shared" si="12"/>
        <v/>
      </c>
      <c r="B192" s="115"/>
      <c r="C192" s="215"/>
      <c r="D192" s="227" t="str">
        <f t="shared" si="17"/>
        <v/>
      </c>
      <c r="E192" s="111" t="str">
        <f t="shared" si="13"/>
        <v/>
      </c>
      <c r="F192" s="111" t="str">
        <f t="shared" si="14"/>
        <v/>
      </c>
      <c r="G192" s="112" t="str">
        <f t="shared" si="15"/>
        <v>-</v>
      </c>
      <c r="H192" s="194" t="str">
        <f t="shared" si="16"/>
        <v/>
      </c>
    </row>
    <row r="193" spans="1:8" x14ac:dyDescent="0.2">
      <c r="A193" s="199" t="str">
        <f t="shared" si="12"/>
        <v/>
      </c>
      <c r="B193" s="115"/>
      <c r="C193" s="215"/>
      <c r="D193" s="227" t="str">
        <f t="shared" si="17"/>
        <v/>
      </c>
      <c r="E193" s="111" t="str">
        <f t="shared" si="13"/>
        <v/>
      </c>
      <c r="F193" s="111" t="str">
        <f t="shared" si="14"/>
        <v/>
      </c>
      <c r="G193" s="112" t="str">
        <f t="shared" si="15"/>
        <v>-</v>
      </c>
      <c r="H193" s="194" t="str">
        <f t="shared" si="16"/>
        <v/>
      </c>
    </row>
    <row r="194" spans="1:8" x14ac:dyDescent="0.2">
      <c r="A194" s="199" t="str">
        <f t="shared" si="12"/>
        <v/>
      </c>
      <c r="B194" s="115"/>
      <c r="C194" s="215"/>
      <c r="D194" s="227" t="str">
        <f t="shared" si="17"/>
        <v/>
      </c>
      <c r="E194" s="111" t="str">
        <f t="shared" si="13"/>
        <v/>
      </c>
      <c r="F194" s="111" t="str">
        <f t="shared" si="14"/>
        <v/>
      </c>
      <c r="G194" s="112" t="str">
        <f t="shared" si="15"/>
        <v>-</v>
      </c>
      <c r="H194" s="194" t="str">
        <f t="shared" si="16"/>
        <v/>
      </c>
    </row>
    <row r="195" spans="1:8" x14ac:dyDescent="0.2">
      <c r="A195" s="199" t="str">
        <f t="shared" si="12"/>
        <v/>
      </c>
      <c r="B195" s="115"/>
      <c r="C195" s="215"/>
      <c r="D195" s="227" t="str">
        <f t="shared" si="17"/>
        <v/>
      </c>
      <c r="E195" s="111" t="str">
        <f t="shared" si="13"/>
        <v/>
      </c>
      <c r="F195" s="111" t="str">
        <f t="shared" si="14"/>
        <v/>
      </c>
      <c r="G195" s="112" t="str">
        <f t="shared" si="15"/>
        <v>-</v>
      </c>
      <c r="H195" s="194" t="str">
        <f t="shared" si="16"/>
        <v/>
      </c>
    </row>
    <row r="196" spans="1:8" x14ac:dyDescent="0.2">
      <c r="A196" s="199" t="str">
        <f t="shared" si="12"/>
        <v/>
      </c>
      <c r="B196" s="115"/>
      <c r="C196" s="215"/>
      <c r="D196" s="227" t="str">
        <f t="shared" si="17"/>
        <v/>
      </c>
      <c r="E196" s="111" t="str">
        <f t="shared" si="13"/>
        <v/>
      </c>
      <c r="F196" s="111" t="str">
        <f t="shared" si="14"/>
        <v/>
      </c>
      <c r="G196" s="112" t="str">
        <f t="shared" si="15"/>
        <v>-</v>
      </c>
      <c r="H196" s="194" t="str">
        <f t="shared" si="16"/>
        <v/>
      </c>
    </row>
    <row r="197" spans="1:8" x14ac:dyDescent="0.2">
      <c r="A197" s="199" t="str">
        <f t="shared" si="12"/>
        <v/>
      </c>
      <c r="B197" s="115"/>
      <c r="C197" s="215"/>
      <c r="D197" s="227" t="str">
        <f t="shared" si="17"/>
        <v/>
      </c>
      <c r="E197" s="111" t="str">
        <f t="shared" si="13"/>
        <v/>
      </c>
      <c r="F197" s="111" t="str">
        <f t="shared" si="14"/>
        <v/>
      </c>
      <c r="G197" s="112" t="str">
        <f t="shared" si="15"/>
        <v>-</v>
      </c>
      <c r="H197" s="194" t="str">
        <f t="shared" si="16"/>
        <v/>
      </c>
    </row>
    <row r="198" spans="1:8" x14ac:dyDescent="0.2">
      <c r="A198" s="199" t="str">
        <f t="shared" si="12"/>
        <v/>
      </c>
      <c r="B198" s="115"/>
      <c r="C198" s="215"/>
      <c r="D198" s="227" t="str">
        <f t="shared" si="17"/>
        <v/>
      </c>
      <c r="E198" s="111" t="str">
        <f t="shared" si="13"/>
        <v/>
      </c>
      <c r="F198" s="111" t="str">
        <f t="shared" si="14"/>
        <v/>
      </c>
      <c r="G198" s="112" t="str">
        <f t="shared" si="15"/>
        <v>-</v>
      </c>
      <c r="H198" s="194" t="str">
        <f t="shared" si="16"/>
        <v/>
      </c>
    </row>
    <row r="199" spans="1:8" x14ac:dyDescent="0.2">
      <c r="A199" s="199" t="str">
        <f t="shared" si="12"/>
        <v/>
      </c>
      <c r="B199" s="115"/>
      <c r="C199" s="215"/>
      <c r="D199" s="227" t="str">
        <f t="shared" si="17"/>
        <v/>
      </c>
      <c r="E199" s="111" t="str">
        <f t="shared" si="13"/>
        <v/>
      </c>
      <c r="F199" s="111" t="str">
        <f t="shared" si="14"/>
        <v/>
      </c>
      <c r="G199" s="112" t="str">
        <f t="shared" si="15"/>
        <v>-</v>
      </c>
      <c r="H199" s="194" t="str">
        <f t="shared" si="16"/>
        <v/>
      </c>
    </row>
    <row r="200" spans="1:8" x14ac:dyDescent="0.2">
      <c r="A200" s="199" t="str">
        <f t="shared" si="12"/>
        <v/>
      </c>
      <c r="B200" s="115"/>
      <c r="C200" s="215"/>
      <c r="D200" s="227" t="str">
        <f t="shared" si="17"/>
        <v/>
      </c>
      <c r="E200" s="111" t="str">
        <f t="shared" si="13"/>
        <v/>
      </c>
      <c r="F200" s="111" t="str">
        <f t="shared" si="14"/>
        <v/>
      </c>
      <c r="G200" s="112" t="str">
        <f t="shared" si="15"/>
        <v>-</v>
      </c>
      <c r="H200" s="194" t="str">
        <f t="shared" si="16"/>
        <v/>
      </c>
    </row>
    <row r="201" spans="1:8" x14ac:dyDescent="0.2">
      <c r="A201" s="199" t="str">
        <f t="shared" si="12"/>
        <v/>
      </c>
      <c r="B201" s="115"/>
      <c r="C201" s="215"/>
      <c r="D201" s="227" t="str">
        <f t="shared" si="17"/>
        <v/>
      </c>
      <c r="E201" s="111" t="str">
        <f t="shared" si="13"/>
        <v/>
      </c>
      <c r="F201" s="111" t="str">
        <f t="shared" si="14"/>
        <v/>
      </c>
      <c r="G201" s="112" t="str">
        <f t="shared" si="15"/>
        <v>-</v>
      </c>
      <c r="H201" s="194" t="str">
        <f t="shared" si="16"/>
        <v/>
      </c>
    </row>
    <row r="202" spans="1:8" x14ac:dyDescent="0.2">
      <c r="A202" s="199" t="str">
        <f t="shared" si="12"/>
        <v/>
      </c>
      <c r="B202" s="115"/>
      <c r="C202" s="215"/>
      <c r="D202" s="227" t="str">
        <f t="shared" si="17"/>
        <v/>
      </c>
      <c r="E202" s="111" t="str">
        <f t="shared" si="13"/>
        <v/>
      </c>
      <c r="F202" s="111" t="str">
        <f t="shared" si="14"/>
        <v/>
      </c>
      <c r="G202" s="112" t="str">
        <f t="shared" si="15"/>
        <v>-</v>
      </c>
      <c r="H202" s="194" t="str">
        <f t="shared" si="16"/>
        <v/>
      </c>
    </row>
    <row r="203" spans="1:8" x14ac:dyDescent="0.2">
      <c r="A203" s="199" t="str">
        <f t="shared" ref="A203:A266" si="18">IF(B203&lt;&gt;"",IF(COUNTA(C203:D203)&lt;&gt;2,"Incomplet",IF(OR(COUNTIF(E203:F203,FALSE)&gt;0,COUNTIF(E203:F203,#N/A)&gt;0),"Erreur","OK")),"")</f>
        <v/>
      </c>
      <c r="B203" s="115"/>
      <c r="C203" s="215"/>
      <c r="D203" s="227" t="str">
        <f t="shared" si="17"/>
        <v/>
      </c>
      <c r="E203" s="111" t="str">
        <f t="shared" ref="E203:E267" si="19">IF(ISBLANK(B203),"",NOT(COUNTIF($B$11:$B$310,B203)&gt;1))</f>
        <v/>
      </c>
      <c r="F203" s="111" t="str">
        <f t="shared" ref="F203:F267" si="20">IF(ISBLANK(C203),"",NOT(COUNTIF($C$11:$C$310,C203)&gt;1))</f>
        <v/>
      </c>
      <c r="G203" s="112" t="str">
        <f t="shared" ref="G203:G267" si="21">IF(ISBLANK(B203),"-",TRIM(B203))</f>
        <v>-</v>
      </c>
      <c r="H203" s="194" t="str">
        <f t="shared" ref="H203:H267" si="22">IF(B203="","",1)</f>
        <v/>
      </c>
    </row>
    <row r="204" spans="1:8" x14ac:dyDescent="0.2">
      <c r="A204" s="199" t="str">
        <f t="shared" si="18"/>
        <v/>
      </c>
      <c r="B204" s="115"/>
      <c r="C204" s="215"/>
      <c r="D204" s="227" t="str">
        <f t="shared" ref="D204:D267" si="23">IF(AND(B204&lt;&gt;"",C204&lt;&gt;""),"Type d'enseignement de la classe non livré (SdL)","")</f>
        <v/>
      </c>
      <c r="E204" s="111" t="str">
        <f t="shared" si="19"/>
        <v/>
      </c>
      <c r="F204" s="111" t="str">
        <f t="shared" si="20"/>
        <v/>
      </c>
      <c r="G204" s="112" t="str">
        <f t="shared" si="21"/>
        <v>-</v>
      </c>
      <c r="H204" s="194" t="str">
        <f t="shared" si="22"/>
        <v/>
      </c>
    </row>
    <row r="205" spans="1:8" x14ac:dyDescent="0.2">
      <c r="A205" s="199" t="str">
        <f t="shared" si="18"/>
        <v/>
      </c>
      <c r="B205" s="115"/>
      <c r="C205" s="215"/>
      <c r="D205" s="227" t="str">
        <f t="shared" si="23"/>
        <v/>
      </c>
      <c r="E205" s="111" t="str">
        <f t="shared" si="19"/>
        <v/>
      </c>
      <c r="F205" s="111" t="str">
        <f t="shared" si="20"/>
        <v/>
      </c>
      <c r="G205" s="112" t="str">
        <f t="shared" si="21"/>
        <v>-</v>
      </c>
      <c r="H205" s="194" t="str">
        <f t="shared" si="22"/>
        <v/>
      </c>
    </row>
    <row r="206" spans="1:8" x14ac:dyDescent="0.2">
      <c r="A206" s="199" t="str">
        <f t="shared" si="18"/>
        <v/>
      </c>
      <c r="B206" s="115"/>
      <c r="C206" s="215"/>
      <c r="D206" s="227" t="str">
        <f t="shared" si="23"/>
        <v/>
      </c>
      <c r="E206" s="111" t="str">
        <f t="shared" si="19"/>
        <v/>
      </c>
      <c r="F206" s="111" t="str">
        <f t="shared" si="20"/>
        <v/>
      </c>
      <c r="G206" s="112" t="str">
        <f t="shared" si="21"/>
        <v>-</v>
      </c>
      <c r="H206" s="194" t="str">
        <f t="shared" si="22"/>
        <v/>
      </c>
    </row>
    <row r="207" spans="1:8" x14ac:dyDescent="0.2">
      <c r="A207" s="199" t="str">
        <f t="shared" si="18"/>
        <v/>
      </c>
      <c r="B207" s="115"/>
      <c r="C207" s="215"/>
      <c r="D207" s="227" t="str">
        <f t="shared" si="23"/>
        <v/>
      </c>
      <c r="E207" s="111" t="str">
        <f t="shared" si="19"/>
        <v/>
      </c>
      <c r="F207" s="111" t="str">
        <f t="shared" si="20"/>
        <v/>
      </c>
      <c r="G207" s="112" t="str">
        <f t="shared" si="21"/>
        <v>-</v>
      </c>
      <c r="H207" s="194" t="str">
        <f t="shared" si="22"/>
        <v/>
      </c>
    </row>
    <row r="208" spans="1:8" x14ac:dyDescent="0.2">
      <c r="A208" s="199" t="str">
        <f t="shared" si="18"/>
        <v/>
      </c>
      <c r="B208" s="115"/>
      <c r="C208" s="215"/>
      <c r="D208" s="227" t="str">
        <f t="shared" si="23"/>
        <v/>
      </c>
      <c r="E208" s="111" t="str">
        <f t="shared" si="19"/>
        <v/>
      </c>
      <c r="F208" s="111" t="str">
        <f t="shared" si="20"/>
        <v/>
      </c>
      <c r="G208" s="112" t="str">
        <f t="shared" si="21"/>
        <v>-</v>
      </c>
      <c r="H208" s="194" t="str">
        <f t="shared" si="22"/>
        <v/>
      </c>
    </row>
    <row r="209" spans="1:8" x14ac:dyDescent="0.2">
      <c r="A209" s="199" t="str">
        <f t="shared" si="18"/>
        <v/>
      </c>
      <c r="B209" s="115"/>
      <c r="C209" s="215"/>
      <c r="D209" s="227" t="str">
        <f t="shared" si="23"/>
        <v/>
      </c>
      <c r="E209" s="111" t="str">
        <f t="shared" si="19"/>
        <v/>
      </c>
      <c r="F209" s="111" t="str">
        <f t="shared" si="20"/>
        <v/>
      </c>
      <c r="G209" s="112" t="str">
        <f t="shared" si="21"/>
        <v>-</v>
      </c>
      <c r="H209" s="194" t="str">
        <f t="shared" si="22"/>
        <v/>
      </c>
    </row>
    <row r="210" spans="1:8" x14ac:dyDescent="0.2">
      <c r="A210" s="199" t="str">
        <f t="shared" si="18"/>
        <v/>
      </c>
      <c r="B210" s="115"/>
      <c r="C210" s="215"/>
      <c r="D210" s="227" t="str">
        <f t="shared" si="23"/>
        <v/>
      </c>
      <c r="E210" s="111" t="str">
        <f t="shared" si="19"/>
        <v/>
      </c>
      <c r="F210" s="111" t="str">
        <f t="shared" si="20"/>
        <v/>
      </c>
      <c r="G210" s="112" t="str">
        <f t="shared" si="21"/>
        <v>-</v>
      </c>
      <c r="H210" s="194" t="str">
        <f t="shared" si="22"/>
        <v/>
      </c>
    </row>
    <row r="211" spans="1:8" x14ac:dyDescent="0.2">
      <c r="A211" s="199" t="str">
        <f t="shared" si="18"/>
        <v/>
      </c>
      <c r="B211" s="115"/>
      <c r="C211" s="215"/>
      <c r="D211" s="227" t="str">
        <f t="shared" si="23"/>
        <v/>
      </c>
      <c r="E211" s="111" t="str">
        <f t="shared" si="19"/>
        <v/>
      </c>
      <c r="F211" s="111" t="str">
        <f t="shared" si="20"/>
        <v/>
      </c>
      <c r="G211" s="112" t="str">
        <f t="shared" si="21"/>
        <v>-</v>
      </c>
      <c r="H211" s="194" t="str">
        <f t="shared" si="22"/>
        <v/>
      </c>
    </row>
    <row r="212" spans="1:8" x14ac:dyDescent="0.2">
      <c r="A212" s="199" t="str">
        <f t="shared" si="18"/>
        <v/>
      </c>
      <c r="B212" s="115"/>
      <c r="C212" s="215"/>
      <c r="D212" s="227" t="str">
        <f t="shared" si="23"/>
        <v/>
      </c>
      <c r="E212" s="111" t="str">
        <f t="shared" si="19"/>
        <v/>
      </c>
      <c r="F212" s="111" t="str">
        <f t="shared" si="20"/>
        <v/>
      </c>
      <c r="G212" s="112" t="str">
        <f t="shared" si="21"/>
        <v>-</v>
      </c>
      <c r="H212" s="194" t="str">
        <f t="shared" si="22"/>
        <v/>
      </c>
    </row>
    <row r="213" spans="1:8" x14ac:dyDescent="0.2">
      <c r="A213" s="199" t="str">
        <f t="shared" si="18"/>
        <v/>
      </c>
      <c r="B213" s="115"/>
      <c r="C213" s="215"/>
      <c r="D213" s="227" t="str">
        <f t="shared" si="23"/>
        <v/>
      </c>
      <c r="E213" s="111" t="str">
        <f t="shared" si="19"/>
        <v/>
      </c>
      <c r="F213" s="111" t="str">
        <f t="shared" si="20"/>
        <v/>
      </c>
      <c r="G213" s="112" t="str">
        <f t="shared" si="21"/>
        <v>-</v>
      </c>
      <c r="H213" s="194" t="str">
        <f t="shared" si="22"/>
        <v/>
      </c>
    </row>
    <row r="214" spans="1:8" x14ac:dyDescent="0.2">
      <c r="A214" s="199" t="str">
        <f t="shared" si="18"/>
        <v/>
      </c>
      <c r="B214" s="115"/>
      <c r="C214" s="215"/>
      <c r="D214" s="227" t="str">
        <f t="shared" si="23"/>
        <v/>
      </c>
      <c r="E214" s="111" t="str">
        <f t="shared" si="19"/>
        <v/>
      </c>
      <c r="F214" s="111" t="str">
        <f t="shared" si="20"/>
        <v/>
      </c>
      <c r="G214" s="112" t="str">
        <f t="shared" si="21"/>
        <v>-</v>
      </c>
      <c r="H214" s="194" t="str">
        <f t="shared" si="22"/>
        <v/>
      </c>
    </row>
    <row r="215" spans="1:8" x14ac:dyDescent="0.2">
      <c r="A215" s="199" t="str">
        <f t="shared" si="18"/>
        <v/>
      </c>
      <c r="B215" s="115"/>
      <c r="C215" s="215"/>
      <c r="D215" s="227" t="str">
        <f t="shared" si="23"/>
        <v/>
      </c>
      <c r="E215" s="111" t="str">
        <f t="shared" si="19"/>
        <v/>
      </c>
      <c r="F215" s="111" t="str">
        <f t="shared" si="20"/>
        <v/>
      </c>
      <c r="G215" s="112" t="str">
        <f t="shared" si="21"/>
        <v>-</v>
      </c>
      <c r="H215" s="194" t="str">
        <f t="shared" si="22"/>
        <v/>
      </c>
    </row>
    <row r="216" spans="1:8" x14ac:dyDescent="0.2">
      <c r="A216" s="199" t="str">
        <f t="shared" si="18"/>
        <v/>
      </c>
      <c r="B216" s="115"/>
      <c r="C216" s="215"/>
      <c r="D216" s="227" t="str">
        <f t="shared" si="23"/>
        <v/>
      </c>
      <c r="E216" s="111" t="str">
        <f t="shared" si="19"/>
        <v/>
      </c>
      <c r="F216" s="111" t="str">
        <f t="shared" si="20"/>
        <v/>
      </c>
      <c r="G216" s="112" t="str">
        <f t="shared" si="21"/>
        <v>-</v>
      </c>
      <c r="H216" s="194" t="str">
        <f t="shared" si="22"/>
        <v/>
      </c>
    </row>
    <row r="217" spans="1:8" x14ac:dyDescent="0.2">
      <c r="A217" s="199" t="str">
        <f t="shared" si="18"/>
        <v/>
      </c>
      <c r="B217" s="115"/>
      <c r="C217" s="215"/>
      <c r="D217" s="227" t="str">
        <f t="shared" si="23"/>
        <v/>
      </c>
      <c r="E217" s="111" t="str">
        <f t="shared" si="19"/>
        <v/>
      </c>
      <c r="F217" s="111" t="str">
        <f t="shared" si="20"/>
        <v/>
      </c>
      <c r="G217" s="112" t="str">
        <f t="shared" si="21"/>
        <v>-</v>
      </c>
      <c r="H217" s="194" t="str">
        <f t="shared" si="22"/>
        <v/>
      </c>
    </row>
    <row r="218" spans="1:8" x14ac:dyDescent="0.2">
      <c r="A218" s="199" t="str">
        <f t="shared" si="18"/>
        <v/>
      </c>
      <c r="B218" s="115"/>
      <c r="C218" s="215"/>
      <c r="D218" s="227" t="str">
        <f t="shared" si="23"/>
        <v/>
      </c>
      <c r="E218" s="111" t="str">
        <f t="shared" si="19"/>
        <v/>
      </c>
      <c r="F218" s="111" t="str">
        <f t="shared" si="20"/>
        <v/>
      </c>
      <c r="G218" s="112" t="str">
        <f t="shared" si="21"/>
        <v>-</v>
      </c>
      <c r="H218" s="194" t="str">
        <f t="shared" si="22"/>
        <v/>
      </c>
    </row>
    <row r="219" spans="1:8" x14ac:dyDescent="0.2">
      <c r="A219" s="199" t="str">
        <f t="shared" si="18"/>
        <v/>
      </c>
      <c r="B219" s="115"/>
      <c r="C219" s="215"/>
      <c r="D219" s="227" t="str">
        <f t="shared" si="23"/>
        <v/>
      </c>
      <c r="E219" s="111" t="str">
        <f t="shared" si="19"/>
        <v/>
      </c>
      <c r="F219" s="111" t="str">
        <f t="shared" si="20"/>
        <v/>
      </c>
      <c r="G219" s="112" t="str">
        <f t="shared" si="21"/>
        <v>-</v>
      </c>
      <c r="H219" s="194" t="str">
        <f t="shared" si="22"/>
        <v/>
      </c>
    </row>
    <row r="220" spans="1:8" x14ac:dyDescent="0.2">
      <c r="A220" s="199" t="str">
        <f t="shared" si="18"/>
        <v/>
      </c>
      <c r="B220" s="115"/>
      <c r="C220" s="215"/>
      <c r="D220" s="227" t="str">
        <f t="shared" si="23"/>
        <v/>
      </c>
      <c r="E220" s="111" t="str">
        <f t="shared" si="19"/>
        <v/>
      </c>
      <c r="F220" s="111" t="str">
        <f t="shared" si="20"/>
        <v/>
      </c>
      <c r="G220" s="112" t="str">
        <f t="shared" si="21"/>
        <v>-</v>
      </c>
      <c r="H220" s="194" t="str">
        <f t="shared" si="22"/>
        <v/>
      </c>
    </row>
    <row r="221" spans="1:8" x14ac:dyDescent="0.2">
      <c r="A221" s="199" t="str">
        <f t="shared" si="18"/>
        <v/>
      </c>
      <c r="B221" s="115"/>
      <c r="C221" s="215"/>
      <c r="D221" s="227" t="str">
        <f t="shared" si="23"/>
        <v/>
      </c>
      <c r="E221" s="111" t="str">
        <f t="shared" si="19"/>
        <v/>
      </c>
      <c r="F221" s="111" t="str">
        <f t="shared" si="20"/>
        <v/>
      </c>
      <c r="G221" s="112" t="str">
        <f t="shared" si="21"/>
        <v>-</v>
      </c>
      <c r="H221" s="194" t="str">
        <f t="shared" si="22"/>
        <v/>
      </c>
    </row>
    <row r="222" spans="1:8" x14ac:dyDescent="0.2">
      <c r="A222" s="199" t="str">
        <f t="shared" si="18"/>
        <v/>
      </c>
      <c r="B222" s="115"/>
      <c r="C222" s="215"/>
      <c r="D222" s="227" t="str">
        <f t="shared" si="23"/>
        <v/>
      </c>
      <c r="E222" s="111" t="str">
        <f t="shared" si="19"/>
        <v/>
      </c>
      <c r="F222" s="111" t="str">
        <f t="shared" si="20"/>
        <v/>
      </c>
      <c r="G222" s="112" t="str">
        <f t="shared" si="21"/>
        <v>-</v>
      </c>
      <c r="H222" s="194" t="str">
        <f t="shared" si="22"/>
        <v/>
      </c>
    </row>
    <row r="223" spans="1:8" x14ac:dyDescent="0.2">
      <c r="A223" s="199" t="str">
        <f t="shared" si="18"/>
        <v/>
      </c>
      <c r="B223" s="115"/>
      <c r="C223" s="215"/>
      <c r="D223" s="227" t="str">
        <f t="shared" si="23"/>
        <v/>
      </c>
      <c r="E223" s="111" t="str">
        <f t="shared" si="19"/>
        <v/>
      </c>
      <c r="F223" s="111" t="str">
        <f t="shared" si="20"/>
        <v/>
      </c>
      <c r="G223" s="112" t="str">
        <f t="shared" si="21"/>
        <v>-</v>
      </c>
      <c r="H223" s="194" t="str">
        <f t="shared" si="22"/>
        <v/>
      </c>
    </row>
    <row r="224" spans="1:8" x14ac:dyDescent="0.2">
      <c r="A224" s="199" t="str">
        <f t="shared" si="18"/>
        <v/>
      </c>
      <c r="B224" s="115"/>
      <c r="C224" s="215"/>
      <c r="D224" s="227" t="str">
        <f t="shared" si="23"/>
        <v/>
      </c>
      <c r="E224" s="111" t="str">
        <f t="shared" si="19"/>
        <v/>
      </c>
      <c r="F224" s="111" t="str">
        <f t="shared" si="20"/>
        <v/>
      </c>
      <c r="G224" s="112" t="str">
        <f t="shared" si="21"/>
        <v>-</v>
      </c>
      <c r="H224" s="194" t="str">
        <f t="shared" si="22"/>
        <v/>
      </c>
    </row>
    <row r="225" spans="1:8" x14ac:dyDescent="0.2">
      <c r="A225" s="199" t="str">
        <f t="shared" si="18"/>
        <v/>
      </c>
      <c r="B225" s="115"/>
      <c r="C225" s="215"/>
      <c r="D225" s="227" t="str">
        <f t="shared" si="23"/>
        <v/>
      </c>
      <c r="E225" s="111" t="str">
        <f t="shared" si="19"/>
        <v/>
      </c>
      <c r="F225" s="111" t="str">
        <f t="shared" si="20"/>
        <v/>
      </c>
      <c r="G225" s="112" t="str">
        <f t="shared" si="21"/>
        <v>-</v>
      </c>
      <c r="H225" s="194" t="str">
        <f t="shared" si="22"/>
        <v/>
      </c>
    </row>
    <row r="226" spans="1:8" x14ac:dyDescent="0.2">
      <c r="A226" s="199" t="str">
        <f t="shared" si="18"/>
        <v/>
      </c>
      <c r="B226" s="115"/>
      <c r="C226" s="215"/>
      <c r="D226" s="227" t="str">
        <f t="shared" si="23"/>
        <v/>
      </c>
      <c r="E226" s="111" t="str">
        <f t="shared" si="19"/>
        <v/>
      </c>
      <c r="F226" s="111" t="str">
        <f t="shared" si="20"/>
        <v/>
      </c>
      <c r="G226" s="112" t="str">
        <f t="shared" si="21"/>
        <v>-</v>
      </c>
      <c r="H226" s="194" t="str">
        <f t="shared" si="22"/>
        <v/>
      </c>
    </row>
    <row r="227" spans="1:8" x14ac:dyDescent="0.2">
      <c r="A227" s="199" t="str">
        <f t="shared" si="18"/>
        <v/>
      </c>
      <c r="B227" s="115"/>
      <c r="C227" s="215"/>
      <c r="D227" s="227" t="str">
        <f t="shared" si="23"/>
        <v/>
      </c>
      <c r="E227" s="111" t="str">
        <f t="shared" si="19"/>
        <v/>
      </c>
      <c r="F227" s="111" t="str">
        <f t="shared" si="20"/>
        <v/>
      </c>
      <c r="G227" s="112" t="str">
        <f t="shared" si="21"/>
        <v>-</v>
      </c>
      <c r="H227" s="194" t="str">
        <f t="shared" si="22"/>
        <v/>
      </c>
    </row>
    <row r="228" spans="1:8" x14ac:dyDescent="0.2">
      <c r="A228" s="199" t="str">
        <f t="shared" si="18"/>
        <v/>
      </c>
      <c r="B228" s="115"/>
      <c r="C228" s="215"/>
      <c r="D228" s="227" t="str">
        <f t="shared" si="23"/>
        <v/>
      </c>
      <c r="E228" s="111" t="str">
        <f t="shared" si="19"/>
        <v/>
      </c>
      <c r="F228" s="111" t="str">
        <f t="shared" si="20"/>
        <v/>
      </c>
      <c r="G228" s="112" t="str">
        <f t="shared" si="21"/>
        <v>-</v>
      </c>
      <c r="H228" s="194" t="str">
        <f t="shared" si="22"/>
        <v/>
      </c>
    </row>
    <row r="229" spans="1:8" x14ac:dyDescent="0.2">
      <c r="A229" s="199" t="str">
        <f t="shared" si="18"/>
        <v/>
      </c>
      <c r="B229" s="115"/>
      <c r="C229" s="215"/>
      <c r="D229" s="227" t="str">
        <f t="shared" si="23"/>
        <v/>
      </c>
      <c r="E229" s="111" t="str">
        <f t="shared" si="19"/>
        <v/>
      </c>
      <c r="F229" s="111" t="str">
        <f t="shared" si="20"/>
        <v/>
      </c>
      <c r="G229" s="112" t="str">
        <f t="shared" si="21"/>
        <v>-</v>
      </c>
      <c r="H229" s="194" t="str">
        <f t="shared" si="22"/>
        <v/>
      </c>
    </row>
    <row r="230" spans="1:8" x14ac:dyDescent="0.2">
      <c r="A230" s="199" t="str">
        <f t="shared" si="18"/>
        <v/>
      </c>
      <c r="B230" s="115"/>
      <c r="C230" s="215"/>
      <c r="D230" s="227" t="str">
        <f t="shared" si="23"/>
        <v/>
      </c>
      <c r="E230" s="111" t="str">
        <f t="shared" si="19"/>
        <v/>
      </c>
      <c r="F230" s="111" t="str">
        <f t="shared" si="20"/>
        <v/>
      </c>
      <c r="G230" s="112" t="str">
        <f t="shared" si="21"/>
        <v>-</v>
      </c>
      <c r="H230" s="194" t="str">
        <f t="shared" si="22"/>
        <v/>
      </c>
    </row>
    <row r="231" spans="1:8" x14ac:dyDescent="0.2">
      <c r="A231" s="199" t="str">
        <f t="shared" si="18"/>
        <v/>
      </c>
      <c r="B231" s="115"/>
      <c r="C231" s="215"/>
      <c r="D231" s="227" t="str">
        <f t="shared" si="23"/>
        <v/>
      </c>
      <c r="E231" s="111" t="str">
        <f t="shared" si="19"/>
        <v/>
      </c>
      <c r="F231" s="111" t="str">
        <f t="shared" si="20"/>
        <v/>
      </c>
      <c r="G231" s="112" t="str">
        <f t="shared" si="21"/>
        <v>-</v>
      </c>
      <c r="H231" s="194" t="str">
        <f t="shared" si="22"/>
        <v/>
      </c>
    </row>
    <row r="232" spans="1:8" x14ac:dyDescent="0.2">
      <c r="A232" s="199" t="str">
        <f t="shared" si="18"/>
        <v/>
      </c>
      <c r="B232" s="115"/>
      <c r="C232" s="215"/>
      <c r="D232" s="227" t="str">
        <f t="shared" si="23"/>
        <v/>
      </c>
      <c r="E232" s="111" t="str">
        <f t="shared" si="19"/>
        <v/>
      </c>
      <c r="F232" s="111" t="str">
        <f t="shared" si="20"/>
        <v/>
      </c>
      <c r="G232" s="112" t="str">
        <f t="shared" si="21"/>
        <v>-</v>
      </c>
      <c r="H232" s="194" t="str">
        <f t="shared" si="22"/>
        <v/>
      </c>
    </row>
    <row r="233" spans="1:8" x14ac:dyDescent="0.2">
      <c r="A233" s="199" t="str">
        <f t="shared" si="18"/>
        <v/>
      </c>
      <c r="B233" s="115"/>
      <c r="C233" s="215"/>
      <c r="D233" s="227" t="str">
        <f t="shared" si="23"/>
        <v/>
      </c>
      <c r="E233" s="111" t="str">
        <f t="shared" si="19"/>
        <v/>
      </c>
      <c r="F233" s="111" t="str">
        <f t="shared" si="20"/>
        <v/>
      </c>
      <c r="G233" s="112" t="str">
        <f t="shared" si="21"/>
        <v>-</v>
      </c>
      <c r="H233" s="194" t="str">
        <f t="shared" si="22"/>
        <v/>
      </c>
    </row>
    <row r="234" spans="1:8" x14ac:dyDescent="0.2">
      <c r="A234" s="199" t="str">
        <f t="shared" si="18"/>
        <v/>
      </c>
      <c r="B234" s="115"/>
      <c r="C234" s="215"/>
      <c r="D234" s="227" t="str">
        <f t="shared" si="23"/>
        <v/>
      </c>
      <c r="E234" s="111" t="str">
        <f t="shared" si="19"/>
        <v/>
      </c>
      <c r="F234" s="111" t="str">
        <f t="shared" si="20"/>
        <v/>
      </c>
      <c r="G234" s="112" t="str">
        <f t="shared" si="21"/>
        <v>-</v>
      </c>
      <c r="H234" s="194" t="str">
        <f t="shared" si="22"/>
        <v/>
      </c>
    </row>
    <row r="235" spans="1:8" x14ac:dyDescent="0.2">
      <c r="A235" s="199" t="str">
        <f t="shared" si="18"/>
        <v/>
      </c>
      <c r="B235" s="115"/>
      <c r="C235" s="215"/>
      <c r="D235" s="227" t="str">
        <f t="shared" si="23"/>
        <v/>
      </c>
      <c r="E235" s="111" t="str">
        <f t="shared" si="19"/>
        <v/>
      </c>
      <c r="F235" s="111" t="str">
        <f t="shared" si="20"/>
        <v/>
      </c>
      <c r="G235" s="112" t="str">
        <f t="shared" si="21"/>
        <v>-</v>
      </c>
      <c r="H235" s="194" t="str">
        <f t="shared" si="22"/>
        <v/>
      </c>
    </row>
    <row r="236" spans="1:8" x14ac:dyDescent="0.2">
      <c r="A236" s="199" t="str">
        <f t="shared" si="18"/>
        <v/>
      </c>
      <c r="B236" s="115"/>
      <c r="C236" s="215"/>
      <c r="D236" s="227" t="str">
        <f t="shared" si="23"/>
        <v/>
      </c>
      <c r="E236" s="111" t="str">
        <f t="shared" si="19"/>
        <v/>
      </c>
      <c r="F236" s="111" t="str">
        <f t="shared" si="20"/>
        <v/>
      </c>
      <c r="G236" s="112" t="str">
        <f t="shared" si="21"/>
        <v>-</v>
      </c>
      <c r="H236" s="194" t="str">
        <f t="shared" si="22"/>
        <v/>
      </c>
    </row>
    <row r="237" spans="1:8" x14ac:dyDescent="0.2">
      <c r="A237" s="199" t="str">
        <f t="shared" si="18"/>
        <v/>
      </c>
      <c r="B237" s="115"/>
      <c r="C237" s="215"/>
      <c r="D237" s="227" t="str">
        <f t="shared" si="23"/>
        <v/>
      </c>
      <c r="E237" s="111" t="str">
        <f t="shared" si="19"/>
        <v/>
      </c>
      <c r="F237" s="111" t="str">
        <f t="shared" si="20"/>
        <v/>
      </c>
      <c r="G237" s="112" t="str">
        <f t="shared" si="21"/>
        <v>-</v>
      </c>
      <c r="H237" s="194" t="str">
        <f t="shared" si="22"/>
        <v/>
      </c>
    </row>
    <row r="238" spans="1:8" x14ac:dyDescent="0.2">
      <c r="A238" s="199" t="str">
        <f t="shared" si="18"/>
        <v/>
      </c>
      <c r="B238" s="115"/>
      <c r="C238" s="215"/>
      <c r="D238" s="227" t="str">
        <f t="shared" si="23"/>
        <v/>
      </c>
      <c r="E238" s="111" t="str">
        <f t="shared" si="19"/>
        <v/>
      </c>
      <c r="F238" s="111" t="str">
        <f t="shared" si="20"/>
        <v/>
      </c>
      <c r="G238" s="112" t="str">
        <f t="shared" si="21"/>
        <v>-</v>
      </c>
      <c r="H238" s="194" t="str">
        <f t="shared" si="22"/>
        <v/>
      </c>
    </row>
    <row r="239" spans="1:8" x14ac:dyDescent="0.2">
      <c r="A239" s="199" t="str">
        <f t="shared" si="18"/>
        <v/>
      </c>
      <c r="B239" s="115"/>
      <c r="C239" s="215"/>
      <c r="D239" s="227" t="str">
        <f t="shared" si="23"/>
        <v/>
      </c>
      <c r="E239" s="111" t="str">
        <f t="shared" si="19"/>
        <v/>
      </c>
      <c r="F239" s="111" t="str">
        <f t="shared" si="20"/>
        <v/>
      </c>
      <c r="G239" s="112" t="str">
        <f t="shared" si="21"/>
        <v>-</v>
      </c>
      <c r="H239" s="194" t="str">
        <f t="shared" si="22"/>
        <v/>
      </c>
    </row>
    <row r="240" spans="1:8" x14ac:dyDescent="0.2">
      <c r="A240" s="199" t="str">
        <f t="shared" si="18"/>
        <v/>
      </c>
      <c r="B240" s="115"/>
      <c r="C240" s="215"/>
      <c r="D240" s="227" t="str">
        <f t="shared" si="23"/>
        <v/>
      </c>
      <c r="E240" s="111" t="str">
        <f t="shared" si="19"/>
        <v/>
      </c>
      <c r="F240" s="111" t="str">
        <f t="shared" si="20"/>
        <v/>
      </c>
      <c r="G240" s="112" t="str">
        <f t="shared" si="21"/>
        <v>-</v>
      </c>
      <c r="H240" s="194" t="str">
        <f t="shared" si="22"/>
        <v/>
      </c>
    </row>
    <row r="241" spans="1:8" x14ac:dyDescent="0.2">
      <c r="A241" s="199" t="str">
        <f t="shared" si="18"/>
        <v/>
      </c>
      <c r="B241" s="115"/>
      <c r="C241" s="215"/>
      <c r="D241" s="227" t="str">
        <f t="shared" si="23"/>
        <v/>
      </c>
      <c r="E241" s="111" t="str">
        <f t="shared" si="19"/>
        <v/>
      </c>
      <c r="F241" s="111" t="str">
        <f t="shared" si="20"/>
        <v/>
      </c>
      <c r="G241" s="112" t="str">
        <f t="shared" si="21"/>
        <v>-</v>
      </c>
      <c r="H241" s="194" t="str">
        <f t="shared" si="22"/>
        <v/>
      </c>
    </row>
    <row r="242" spans="1:8" x14ac:dyDescent="0.2">
      <c r="A242" s="199" t="str">
        <f t="shared" si="18"/>
        <v/>
      </c>
      <c r="B242" s="115"/>
      <c r="C242" s="215"/>
      <c r="D242" s="227" t="str">
        <f t="shared" si="23"/>
        <v/>
      </c>
      <c r="E242" s="111" t="str">
        <f t="shared" si="19"/>
        <v/>
      </c>
      <c r="F242" s="111" t="str">
        <f t="shared" si="20"/>
        <v/>
      </c>
      <c r="G242" s="112" t="str">
        <f t="shared" si="21"/>
        <v>-</v>
      </c>
      <c r="H242" s="194" t="str">
        <f t="shared" si="22"/>
        <v/>
      </c>
    </row>
    <row r="243" spans="1:8" x14ac:dyDescent="0.2">
      <c r="A243" s="199" t="str">
        <f t="shared" si="18"/>
        <v/>
      </c>
      <c r="B243" s="115"/>
      <c r="C243" s="215"/>
      <c r="D243" s="227" t="str">
        <f t="shared" si="23"/>
        <v/>
      </c>
      <c r="E243" s="111" t="str">
        <f t="shared" si="19"/>
        <v/>
      </c>
      <c r="F243" s="111" t="str">
        <f t="shared" si="20"/>
        <v/>
      </c>
      <c r="G243" s="112" t="str">
        <f t="shared" si="21"/>
        <v>-</v>
      </c>
      <c r="H243" s="194" t="str">
        <f t="shared" si="22"/>
        <v/>
      </c>
    </row>
    <row r="244" spans="1:8" x14ac:dyDescent="0.2">
      <c r="A244" s="199" t="str">
        <f t="shared" si="18"/>
        <v/>
      </c>
      <c r="B244" s="115"/>
      <c r="C244" s="215"/>
      <c r="D244" s="227" t="str">
        <f t="shared" si="23"/>
        <v/>
      </c>
      <c r="E244" s="111" t="str">
        <f t="shared" si="19"/>
        <v/>
      </c>
      <c r="F244" s="111" t="str">
        <f t="shared" si="20"/>
        <v/>
      </c>
      <c r="G244" s="112" t="str">
        <f t="shared" si="21"/>
        <v>-</v>
      </c>
      <c r="H244" s="194" t="str">
        <f t="shared" si="22"/>
        <v/>
      </c>
    </row>
    <row r="245" spans="1:8" x14ac:dyDescent="0.2">
      <c r="A245" s="199" t="str">
        <f t="shared" si="18"/>
        <v/>
      </c>
      <c r="B245" s="115"/>
      <c r="C245" s="215"/>
      <c r="D245" s="227" t="str">
        <f t="shared" si="23"/>
        <v/>
      </c>
      <c r="E245" s="111" t="str">
        <f t="shared" si="19"/>
        <v/>
      </c>
      <c r="F245" s="111" t="str">
        <f t="shared" si="20"/>
        <v/>
      </c>
      <c r="G245" s="112" t="str">
        <f t="shared" si="21"/>
        <v>-</v>
      </c>
      <c r="H245" s="194" t="str">
        <f t="shared" si="22"/>
        <v/>
      </c>
    </row>
    <row r="246" spans="1:8" x14ac:dyDescent="0.2">
      <c r="A246" s="199" t="str">
        <f t="shared" si="18"/>
        <v/>
      </c>
      <c r="B246" s="115"/>
      <c r="C246" s="215"/>
      <c r="D246" s="227" t="str">
        <f t="shared" si="23"/>
        <v/>
      </c>
      <c r="E246" s="111" t="str">
        <f t="shared" si="19"/>
        <v/>
      </c>
      <c r="F246" s="111" t="str">
        <f t="shared" si="20"/>
        <v/>
      </c>
      <c r="G246" s="112" t="str">
        <f t="shared" si="21"/>
        <v>-</v>
      </c>
      <c r="H246" s="194" t="str">
        <f t="shared" si="22"/>
        <v/>
      </c>
    </row>
    <row r="247" spans="1:8" x14ac:dyDescent="0.2">
      <c r="A247" s="199" t="str">
        <f t="shared" si="18"/>
        <v/>
      </c>
      <c r="B247" s="115"/>
      <c r="C247" s="215"/>
      <c r="D247" s="227" t="str">
        <f t="shared" si="23"/>
        <v/>
      </c>
      <c r="E247" s="111" t="str">
        <f t="shared" si="19"/>
        <v/>
      </c>
      <c r="F247" s="111" t="str">
        <f t="shared" si="20"/>
        <v/>
      </c>
      <c r="G247" s="112" t="str">
        <f t="shared" si="21"/>
        <v>-</v>
      </c>
      <c r="H247" s="194" t="str">
        <f t="shared" si="22"/>
        <v/>
      </c>
    </row>
    <row r="248" spans="1:8" x14ac:dyDescent="0.2">
      <c r="A248" s="199" t="str">
        <f t="shared" si="18"/>
        <v/>
      </c>
      <c r="B248" s="115"/>
      <c r="C248" s="215"/>
      <c r="D248" s="227" t="str">
        <f t="shared" si="23"/>
        <v/>
      </c>
      <c r="E248" s="111" t="str">
        <f t="shared" si="19"/>
        <v/>
      </c>
      <c r="F248" s="111" t="str">
        <f t="shared" si="20"/>
        <v/>
      </c>
      <c r="G248" s="112" t="str">
        <f t="shared" si="21"/>
        <v>-</v>
      </c>
      <c r="H248" s="194" t="str">
        <f t="shared" si="22"/>
        <v/>
      </c>
    </row>
    <row r="249" spans="1:8" x14ac:dyDescent="0.2">
      <c r="A249" s="199" t="str">
        <f t="shared" si="18"/>
        <v/>
      </c>
      <c r="B249" s="115"/>
      <c r="C249" s="215"/>
      <c r="D249" s="227" t="str">
        <f t="shared" si="23"/>
        <v/>
      </c>
      <c r="E249" s="111" t="str">
        <f t="shared" si="19"/>
        <v/>
      </c>
      <c r="F249" s="111" t="str">
        <f t="shared" si="20"/>
        <v/>
      </c>
      <c r="G249" s="112" t="str">
        <f t="shared" si="21"/>
        <v>-</v>
      </c>
      <c r="H249" s="194" t="str">
        <f t="shared" si="22"/>
        <v/>
      </c>
    </row>
    <row r="250" spans="1:8" x14ac:dyDescent="0.2">
      <c r="A250" s="199" t="str">
        <f t="shared" si="18"/>
        <v/>
      </c>
      <c r="B250" s="115"/>
      <c r="C250" s="215"/>
      <c r="D250" s="227" t="str">
        <f t="shared" si="23"/>
        <v/>
      </c>
      <c r="E250" s="111" t="str">
        <f t="shared" si="19"/>
        <v/>
      </c>
      <c r="F250" s="111" t="str">
        <f t="shared" si="20"/>
        <v/>
      </c>
      <c r="G250" s="112" t="str">
        <f t="shared" si="21"/>
        <v>-</v>
      </c>
      <c r="H250" s="194" t="str">
        <f t="shared" si="22"/>
        <v/>
      </c>
    </row>
    <row r="251" spans="1:8" x14ac:dyDescent="0.2">
      <c r="A251" s="199" t="str">
        <f t="shared" si="18"/>
        <v/>
      </c>
      <c r="B251" s="115"/>
      <c r="C251" s="215"/>
      <c r="D251" s="227" t="str">
        <f t="shared" si="23"/>
        <v/>
      </c>
      <c r="E251" s="111" t="str">
        <f t="shared" si="19"/>
        <v/>
      </c>
      <c r="F251" s="111" t="str">
        <f t="shared" si="20"/>
        <v/>
      </c>
      <c r="G251" s="112" t="str">
        <f t="shared" si="21"/>
        <v>-</v>
      </c>
      <c r="H251" s="194" t="str">
        <f t="shared" si="22"/>
        <v/>
      </c>
    </row>
    <row r="252" spans="1:8" x14ac:dyDescent="0.2">
      <c r="A252" s="199" t="str">
        <f t="shared" si="18"/>
        <v/>
      </c>
      <c r="B252" s="115"/>
      <c r="C252" s="215"/>
      <c r="D252" s="227" t="str">
        <f t="shared" si="23"/>
        <v/>
      </c>
      <c r="E252" s="111" t="str">
        <f t="shared" si="19"/>
        <v/>
      </c>
      <c r="F252" s="111" t="str">
        <f t="shared" si="20"/>
        <v/>
      </c>
      <c r="G252" s="112" t="str">
        <f t="shared" si="21"/>
        <v>-</v>
      </c>
      <c r="H252" s="194" t="str">
        <f t="shared" si="22"/>
        <v/>
      </c>
    </row>
    <row r="253" spans="1:8" x14ac:dyDescent="0.2">
      <c r="A253" s="199" t="str">
        <f t="shared" si="18"/>
        <v/>
      </c>
      <c r="B253" s="115"/>
      <c r="C253" s="215"/>
      <c r="D253" s="227" t="str">
        <f t="shared" si="23"/>
        <v/>
      </c>
      <c r="E253" s="111" t="str">
        <f t="shared" si="19"/>
        <v/>
      </c>
      <c r="F253" s="111" t="str">
        <f t="shared" si="20"/>
        <v/>
      </c>
      <c r="G253" s="112" t="str">
        <f t="shared" si="21"/>
        <v>-</v>
      </c>
      <c r="H253" s="194" t="str">
        <f t="shared" si="22"/>
        <v/>
      </c>
    </row>
    <row r="254" spans="1:8" x14ac:dyDescent="0.2">
      <c r="A254" s="199" t="str">
        <f t="shared" si="18"/>
        <v/>
      </c>
      <c r="B254" s="115"/>
      <c r="C254" s="215"/>
      <c r="D254" s="227" t="str">
        <f t="shared" si="23"/>
        <v/>
      </c>
      <c r="E254" s="111" t="str">
        <f t="shared" si="19"/>
        <v/>
      </c>
      <c r="F254" s="111" t="str">
        <f t="shared" si="20"/>
        <v/>
      </c>
      <c r="G254" s="112" t="str">
        <f t="shared" si="21"/>
        <v>-</v>
      </c>
      <c r="H254" s="194" t="str">
        <f t="shared" si="22"/>
        <v/>
      </c>
    </row>
    <row r="255" spans="1:8" x14ac:dyDescent="0.2">
      <c r="A255" s="199" t="str">
        <f t="shared" si="18"/>
        <v/>
      </c>
      <c r="B255" s="115"/>
      <c r="C255" s="215"/>
      <c r="D255" s="227" t="str">
        <f t="shared" si="23"/>
        <v/>
      </c>
      <c r="E255" s="111" t="str">
        <f t="shared" si="19"/>
        <v/>
      </c>
      <c r="F255" s="111" t="str">
        <f t="shared" si="20"/>
        <v/>
      </c>
      <c r="G255" s="112" t="str">
        <f t="shared" si="21"/>
        <v>-</v>
      </c>
      <c r="H255" s="194" t="str">
        <f t="shared" si="22"/>
        <v/>
      </c>
    </row>
    <row r="256" spans="1:8" x14ac:dyDescent="0.2">
      <c r="A256" s="199" t="str">
        <f t="shared" si="18"/>
        <v/>
      </c>
      <c r="B256" s="115"/>
      <c r="C256" s="215"/>
      <c r="D256" s="227" t="str">
        <f t="shared" si="23"/>
        <v/>
      </c>
      <c r="E256" s="111" t="str">
        <f t="shared" si="19"/>
        <v/>
      </c>
      <c r="F256" s="111" t="str">
        <f t="shared" si="20"/>
        <v/>
      </c>
      <c r="G256" s="112" t="str">
        <f t="shared" si="21"/>
        <v>-</v>
      </c>
      <c r="H256" s="194" t="str">
        <f t="shared" si="22"/>
        <v/>
      </c>
    </row>
    <row r="257" spans="1:8" x14ac:dyDescent="0.2">
      <c r="A257" s="199" t="str">
        <f t="shared" si="18"/>
        <v/>
      </c>
      <c r="B257" s="115"/>
      <c r="C257" s="215"/>
      <c r="D257" s="227" t="str">
        <f t="shared" si="23"/>
        <v/>
      </c>
      <c r="E257" s="111" t="str">
        <f t="shared" si="19"/>
        <v/>
      </c>
      <c r="F257" s="111" t="str">
        <f t="shared" si="20"/>
        <v/>
      </c>
      <c r="G257" s="112" t="str">
        <f t="shared" si="21"/>
        <v>-</v>
      </c>
      <c r="H257" s="194" t="str">
        <f t="shared" si="22"/>
        <v/>
      </c>
    </row>
    <row r="258" spans="1:8" x14ac:dyDescent="0.2">
      <c r="A258" s="199" t="str">
        <f t="shared" si="18"/>
        <v/>
      </c>
      <c r="B258" s="115"/>
      <c r="C258" s="215"/>
      <c r="D258" s="227" t="str">
        <f t="shared" si="23"/>
        <v/>
      </c>
      <c r="E258" s="111" t="str">
        <f t="shared" si="19"/>
        <v/>
      </c>
      <c r="F258" s="111" t="str">
        <f t="shared" si="20"/>
        <v/>
      </c>
      <c r="G258" s="112" t="str">
        <f t="shared" si="21"/>
        <v>-</v>
      </c>
      <c r="H258" s="194" t="str">
        <f t="shared" si="22"/>
        <v/>
      </c>
    </row>
    <row r="259" spans="1:8" x14ac:dyDescent="0.2">
      <c r="A259" s="199" t="str">
        <f t="shared" si="18"/>
        <v/>
      </c>
      <c r="B259" s="115"/>
      <c r="C259" s="215"/>
      <c r="D259" s="227" t="str">
        <f t="shared" si="23"/>
        <v/>
      </c>
      <c r="E259" s="111" t="str">
        <f t="shared" si="19"/>
        <v/>
      </c>
      <c r="F259" s="111" t="str">
        <f t="shared" si="20"/>
        <v/>
      </c>
      <c r="G259" s="112" t="str">
        <f t="shared" si="21"/>
        <v>-</v>
      </c>
      <c r="H259" s="194" t="str">
        <f t="shared" si="22"/>
        <v/>
      </c>
    </row>
    <row r="260" spans="1:8" x14ac:dyDescent="0.2">
      <c r="A260" s="199" t="str">
        <f t="shared" si="18"/>
        <v/>
      </c>
      <c r="B260" s="115"/>
      <c r="C260" s="215"/>
      <c r="D260" s="227" t="str">
        <f t="shared" si="23"/>
        <v/>
      </c>
      <c r="E260" s="111" t="str">
        <f t="shared" si="19"/>
        <v/>
      </c>
      <c r="F260" s="111" t="str">
        <f t="shared" si="20"/>
        <v/>
      </c>
      <c r="G260" s="112" t="str">
        <f t="shared" si="21"/>
        <v>-</v>
      </c>
      <c r="H260" s="194" t="str">
        <f t="shared" si="22"/>
        <v/>
      </c>
    </row>
    <row r="261" spans="1:8" x14ac:dyDescent="0.2">
      <c r="A261" s="199" t="str">
        <f t="shared" si="18"/>
        <v/>
      </c>
      <c r="B261" s="115"/>
      <c r="C261" s="215"/>
      <c r="D261" s="227" t="str">
        <f t="shared" si="23"/>
        <v/>
      </c>
      <c r="E261" s="111" t="str">
        <f t="shared" si="19"/>
        <v/>
      </c>
      <c r="F261" s="111" t="str">
        <f t="shared" si="20"/>
        <v/>
      </c>
      <c r="G261" s="112" t="str">
        <f t="shared" si="21"/>
        <v>-</v>
      </c>
      <c r="H261" s="194" t="str">
        <f t="shared" si="22"/>
        <v/>
      </c>
    </row>
    <row r="262" spans="1:8" x14ac:dyDescent="0.2">
      <c r="A262" s="199" t="str">
        <f t="shared" si="18"/>
        <v/>
      </c>
      <c r="B262" s="115"/>
      <c r="C262" s="215"/>
      <c r="D262" s="227" t="str">
        <f t="shared" si="23"/>
        <v/>
      </c>
      <c r="E262" s="111" t="str">
        <f t="shared" si="19"/>
        <v/>
      </c>
      <c r="F262" s="111" t="str">
        <f t="shared" si="20"/>
        <v/>
      </c>
      <c r="G262" s="112" t="str">
        <f t="shared" si="21"/>
        <v>-</v>
      </c>
      <c r="H262" s="194" t="str">
        <f t="shared" si="22"/>
        <v/>
      </c>
    </row>
    <row r="263" spans="1:8" x14ac:dyDescent="0.2">
      <c r="A263" s="199" t="str">
        <f t="shared" si="18"/>
        <v/>
      </c>
      <c r="B263" s="115"/>
      <c r="C263" s="215"/>
      <c r="D263" s="227" t="str">
        <f t="shared" si="23"/>
        <v/>
      </c>
      <c r="E263" s="111" t="str">
        <f t="shared" si="19"/>
        <v/>
      </c>
      <c r="F263" s="111" t="str">
        <f t="shared" si="20"/>
        <v/>
      </c>
      <c r="G263" s="112" t="str">
        <f t="shared" si="21"/>
        <v>-</v>
      </c>
      <c r="H263" s="194" t="str">
        <f t="shared" si="22"/>
        <v/>
      </c>
    </row>
    <row r="264" spans="1:8" x14ac:dyDescent="0.2">
      <c r="A264" s="199" t="str">
        <f t="shared" si="18"/>
        <v/>
      </c>
      <c r="B264" s="115"/>
      <c r="C264" s="215"/>
      <c r="D264" s="227" t="str">
        <f t="shared" si="23"/>
        <v/>
      </c>
      <c r="E264" s="111" t="str">
        <f t="shared" si="19"/>
        <v/>
      </c>
      <c r="F264" s="111" t="str">
        <f t="shared" si="20"/>
        <v/>
      </c>
      <c r="G264" s="112" t="str">
        <f t="shared" si="21"/>
        <v>-</v>
      </c>
      <c r="H264" s="194" t="str">
        <f t="shared" si="22"/>
        <v/>
      </c>
    </row>
    <row r="265" spans="1:8" x14ac:dyDescent="0.2">
      <c r="A265" s="199" t="str">
        <f t="shared" si="18"/>
        <v/>
      </c>
      <c r="B265" s="115"/>
      <c r="C265" s="215"/>
      <c r="D265" s="227" t="str">
        <f t="shared" si="23"/>
        <v/>
      </c>
      <c r="E265" s="111" t="str">
        <f t="shared" si="19"/>
        <v/>
      </c>
      <c r="F265" s="111" t="str">
        <f t="shared" si="20"/>
        <v/>
      </c>
      <c r="G265" s="112" t="str">
        <f t="shared" si="21"/>
        <v>-</v>
      </c>
      <c r="H265" s="194" t="str">
        <f t="shared" si="22"/>
        <v/>
      </c>
    </row>
    <row r="266" spans="1:8" x14ac:dyDescent="0.2">
      <c r="A266" s="199" t="str">
        <f t="shared" si="18"/>
        <v/>
      </c>
      <c r="B266" s="115"/>
      <c r="C266" s="215"/>
      <c r="D266" s="227" t="str">
        <f t="shared" si="23"/>
        <v/>
      </c>
      <c r="E266" s="111" t="str">
        <f t="shared" si="19"/>
        <v/>
      </c>
      <c r="F266" s="111" t="str">
        <f t="shared" si="20"/>
        <v/>
      </c>
      <c r="G266" s="112" t="str">
        <f t="shared" si="21"/>
        <v>-</v>
      </c>
      <c r="H266" s="194" t="str">
        <f t="shared" si="22"/>
        <v/>
      </c>
    </row>
    <row r="267" spans="1:8" x14ac:dyDescent="0.2">
      <c r="A267" s="199" t="str">
        <f t="shared" ref="A267:A310" si="24">IF(B267&lt;&gt;"",IF(COUNTA(C267:D267)&lt;&gt;2,"Incomplet",IF(OR(COUNTIF(E267:F267,FALSE)&gt;0,COUNTIF(E267:F267,#N/A)&gt;0),"Erreur","OK")),"")</f>
        <v/>
      </c>
      <c r="B267" s="115"/>
      <c r="C267" s="215"/>
      <c r="D267" s="227" t="str">
        <f t="shared" si="23"/>
        <v/>
      </c>
      <c r="E267" s="111" t="str">
        <f t="shared" si="19"/>
        <v/>
      </c>
      <c r="F267" s="111" t="str">
        <f t="shared" si="20"/>
        <v/>
      </c>
      <c r="G267" s="112" t="str">
        <f t="shared" si="21"/>
        <v>-</v>
      </c>
      <c r="H267" s="194" t="str">
        <f t="shared" si="22"/>
        <v/>
      </c>
    </row>
    <row r="268" spans="1:8" x14ac:dyDescent="0.2">
      <c r="A268" s="199" t="str">
        <f t="shared" si="24"/>
        <v/>
      </c>
      <c r="B268" s="115"/>
      <c r="C268" s="215"/>
      <c r="D268" s="227" t="str">
        <f t="shared" ref="D268:D310" si="25">IF(AND(B268&lt;&gt;"",C268&lt;&gt;""),"Type d'enseignement de la classe non livré (SdL)","")</f>
        <v/>
      </c>
      <c r="E268" s="111" t="str">
        <f t="shared" ref="E268:E310" si="26">IF(ISBLANK(B268),"",NOT(COUNTIF($B$11:$B$310,B268)&gt;1))</f>
        <v/>
      </c>
      <c r="F268" s="111" t="str">
        <f t="shared" ref="F268:F310" si="27">IF(ISBLANK(C268),"",NOT(COUNTIF($C$11:$C$310,C268)&gt;1))</f>
        <v/>
      </c>
      <c r="G268" s="112" t="str">
        <f t="shared" ref="G268:G310" si="28">IF(ISBLANK(B268),"-",TRIM(B268))</f>
        <v>-</v>
      </c>
      <c r="H268" s="194" t="str">
        <f t="shared" ref="H268:H310" si="29">IF(B268="","",1)</f>
        <v/>
      </c>
    </row>
    <row r="269" spans="1:8" x14ac:dyDescent="0.2">
      <c r="A269" s="199" t="str">
        <f t="shared" si="24"/>
        <v/>
      </c>
      <c r="B269" s="115"/>
      <c r="C269" s="215"/>
      <c r="D269" s="227" t="str">
        <f t="shared" si="25"/>
        <v/>
      </c>
      <c r="E269" s="111" t="str">
        <f t="shared" si="26"/>
        <v/>
      </c>
      <c r="F269" s="111" t="str">
        <f t="shared" si="27"/>
        <v/>
      </c>
      <c r="G269" s="112" t="str">
        <f t="shared" si="28"/>
        <v>-</v>
      </c>
      <c r="H269" s="194" t="str">
        <f t="shared" si="29"/>
        <v/>
      </c>
    </row>
    <row r="270" spans="1:8" x14ac:dyDescent="0.2">
      <c r="A270" s="199" t="str">
        <f t="shared" si="24"/>
        <v/>
      </c>
      <c r="B270" s="115"/>
      <c r="C270" s="215"/>
      <c r="D270" s="227" t="str">
        <f t="shared" si="25"/>
        <v/>
      </c>
      <c r="E270" s="111" t="str">
        <f t="shared" si="26"/>
        <v/>
      </c>
      <c r="F270" s="111" t="str">
        <f t="shared" si="27"/>
        <v/>
      </c>
      <c r="G270" s="112" t="str">
        <f t="shared" si="28"/>
        <v>-</v>
      </c>
      <c r="H270" s="194" t="str">
        <f t="shared" si="29"/>
        <v/>
      </c>
    </row>
    <row r="271" spans="1:8" x14ac:dyDescent="0.2">
      <c r="A271" s="199" t="str">
        <f t="shared" si="24"/>
        <v/>
      </c>
      <c r="B271" s="115"/>
      <c r="C271" s="215"/>
      <c r="D271" s="227" t="str">
        <f t="shared" si="25"/>
        <v/>
      </c>
      <c r="E271" s="111" t="str">
        <f t="shared" si="26"/>
        <v/>
      </c>
      <c r="F271" s="111" t="str">
        <f t="shared" si="27"/>
        <v/>
      </c>
      <c r="G271" s="112" t="str">
        <f t="shared" si="28"/>
        <v>-</v>
      </c>
      <c r="H271" s="194" t="str">
        <f t="shared" si="29"/>
        <v/>
      </c>
    </row>
    <row r="272" spans="1:8" x14ac:dyDescent="0.2">
      <c r="A272" s="199" t="str">
        <f t="shared" si="24"/>
        <v/>
      </c>
      <c r="B272" s="115"/>
      <c r="C272" s="215"/>
      <c r="D272" s="227" t="str">
        <f t="shared" si="25"/>
        <v/>
      </c>
      <c r="E272" s="111" t="str">
        <f t="shared" si="26"/>
        <v/>
      </c>
      <c r="F272" s="111" t="str">
        <f t="shared" si="27"/>
        <v/>
      </c>
      <c r="G272" s="112" t="str">
        <f t="shared" si="28"/>
        <v>-</v>
      </c>
      <c r="H272" s="194" t="str">
        <f t="shared" si="29"/>
        <v/>
      </c>
    </row>
    <row r="273" spans="1:8" x14ac:dyDescent="0.2">
      <c r="A273" s="199" t="str">
        <f t="shared" si="24"/>
        <v/>
      </c>
      <c r="B273" s="115"/>
      <c r="C273" s="215"/>
      <c r="D273" s="227" t="str">
        <f t="shared" si="25"/>
        <v/>
      </c>
      <c r="E273" s="111" t="str">
        <f t="shared" si="26"/>
        <v/>
      </c>
      <c r="F273" s="111" t="str">
        <f t="shared" si="27"/>
        <v/>
      </c>
      <c r="G273" s="112" t="str">
        <f t="shared" si="28"/>
        <v>-</v>
      </c>
      <c r="H273" s="194" t="str">
        <f t="shared" si="29"/>
        <v/>
      </c>
    </row>
    <row r="274" spans="1:8" x14ac:dyDescent="0.2">
      <c r="A274" s="199" t="str">
        <f t="shared" si="24"/>
        <v/>
      </c>
      <c r="B274" s="115"/>
      <c r="C274" s="215"/>
      <c r="D274" s="227" t="str">
        <f t="shared" si="25"/>
        <v/>
      </c>
      <c r="E274" s="111" t="str">
        <f t="shared" si="26"/>
        <v/>
      </c>
      <c r="F274" s="111" t="str">
        <f t="shared" si="27"/>
        <v/>
      </c>
      <c r="G274" s="112" t="str">
        <f t="shared" si="28"/>
        <v>-</v>
      </c>
      <c r="H274" s="194" t="str">
        <f t="shared" si="29"/>
        <v/>
      </c>
    </row>
    <row r="275" spans="1:8" x14ac:dyDescent="0.2">
      <c r="A275" s="199" t="str">
        <f t="shared" si="24"/>
        <v/>
      </c>
      <c r="B275" s="115"/>
      <c r="C275" s="215"/>
      <c r="D275" s="227" t="str">
        <f t="shared" si="25"/>
        <v/>
      </c>
      <c r="E275" s="111" t="str">
        <f t="shared" si="26"/>
        <v/>
      </c>
      <c r="F275" s="111" t="str">
        <f t="shared" si="27"/>
        <v/>
      </c>
      <c r="G275" s="112" t="str">
        <f t="shared" si="28"/>
        <v>-</v>
      </c>
      <c r="H275" s="194" t="str">
        <f t="shared" si="29"/>
        <v/>
      </c>
    </row>
    <row r="276" spans="1:8" x14ac:dyDescent="0.2">
      <c r="A276" s="199" t="str">
        <f t="shared" si="24"/>
        <v/>
      </c>
      <c r="B276" s="115"/>
      <c r="C276" s="215"/>
      <c r="D276" s="227" t="str">
        <f t="shared" si="25"/>
        <v/>
      </c>
      <c r="E276" s="111" t="str">
        <f t="shared" si="26"/>
        <v/>
      </c>
      <c r="F276" s="111" t="str">
        <f t="shared" si="27"/>
        <v/>
      </c>
      <c r="G276" s="112" t="str">
        <f t="shared" si="28"/>
        <v>-</v>
      </c>
      <c r="H276" s="194" t="str">
        <f t="shared" si="29"/>
        <v/>
      </c>
    </row>
    <row r="277" spans="1:8" x14ac:dyDescent="0.2">
      <c r="A277" s="199" t="str">
        <f t="shared" si="24"/>
        <v/>
      </c>
      <c r="B277" s="115"/>
      <c r="C277" s="215"/>
      <c r="D277" s="227" t="str">
        <f t="shared" si="25"/>
        <v/>
      </c>
      <c r="E277" s="111" t="str">
        <f t="shared" si="26"/>
        <v/>
      </c>
      <c r="F277" s="111" t="str">
        <f t="shared" si="27"/>
        <v/>
      </c>
      <c r="G277" s="112" t="str">
        <f t="shared" si="28"/>
        <v>-</v>
      </c>
      <c r="H277" s="194" t="str">
        <f t="shared" si="29"/>
        <v/>
      </c>
    </row>
    <row r="278" spans="1:8" x14ac:dyDescent="0.2">
      <c r="A278" s="199" t="str">
        <f t="shared" si="24"/>
        <v/>
      </c>
      <c r="B278" s="115"/>
      <c r="C278" s="215"/>
      <c r="D278" s="227" t="str">
        <f t="shared" si="25"/>
        <v/>
      </c>
      <c r="E278" s="111" t="str">
        <f t="shared" si="26"/>
        <v/>
      </c>
      <c r="F278" s="111" t="str">
        <f t="shared" si="27"/>
        <v/>
      </c>
      <c r="G278" s="112" t="str">
        <f t="shared" si="28"/>
        <v>-</v>
      </c>
      <c r="H278" s="194" t="str">
        <f t="shared" si="29"/>
        <v/>
      </c>
    </row>
    <row r="279" spans="1:8" x14ac:dyDescent="0.2">
      <c r="A279" s="199" t="str">
        <f t="shared" si="24"/>
        <v/>
      </c>
      <c r="B279" s="115"/>
      <c r="C279" s="215"/>
      <c r="D279" s="227" t="str">
        <f t="shared" si="25"/>
        <v/>
      </c>
      <c r="E279" s="111" t="str">
        <f t="shared" si="26"/>
        <v/>
      </c>
      <c r="F279" s="111" t="str">
        <f t="shared" si="27"/>
        <v/>
      </c>
      <c r="G279" s="112" t="str">
        <f t="shared" si="28"/>
        <v>-</v>
      </c>
      <c r="H279" s="194" t="str">
        <f t="shared" si="29"/>
        <v/>
      </c>
    </row>
    <row r="280" spans="1:8" x14ac:dyDescent="0.2">
      <c r="A280" s="199" t="str">
        <f t="shared" si="24"/>
        <v/>
      </c>
      <c r="B280" s="115"/>
      <c r="C280" s="215"/>
      <c r="D280" s="227" t="str">
        <f t="shared" si="25"/>
        <v/>
      </c>
      <c r="E280" s="111" t="str">
        <f t="shared" si="26"/>
        <v/>
      </c>
      <c r="F280" s="111" t="str">
        <f t="shared" si="27"/>
        <v/>
      </c>
      <c r="G280" s="112" t="str">
        <f t="shared" si="28"/>
        <v>-</v>
      </c>
      <c r="H280" s="194" t="str">
        <f t="shared" si="29"/>
        <v/>
      </c>
    </row>
    <row r="281" spans="1:8" x14ac:dyDescent="0.2">
      <c r="A281" s="199" t="str">
        <f t="shared" si="24"/>
        <v/>
      </c>
      <c r="B281" s="115"/>
      <c r="C281" s="215"/>
      <c r="D281" s="227" t="str">
        <f t="shared" si="25"/>
        <v/>
      </c>
      <c r="E281" s="111" t="str">
        <f t="shared" si="26"/>
        <v/>
      </c>
      <c r="F281" s="111" t="str">
        <f t="shared" si="27"/>
        <v/>
      </c>
      <c r="G281" s="112" t="str">
        <f t="shared" si="28"/>
        <v>-</v>
      </c>
      <c r="H281" s="194" t="str">
        <f t="shared" si="29"/>
        <v/>
      </c>
    </row>
    <row r="282" spans="1:8" x14ac:dyDescent="0.2">
      <c r="A282" s="199" t="str">
        <f t="shared" si="24"/>
        <v/>
      </c>
      <c r="B282" s="115"/>
      <c r="C282" s="215"/>
      <c r="D282" s="227" t="str">
        <f t="shared" si="25"/>
        <v/>
      </c>
      <c r="E282" s="111" t="str">
        <f t="shared" si="26"/>
        <v/>
      </c>
      <c r="F282" s="111" t="str">
        <f t="shared" si="27"/>
        <v/>
      </c>
      <c r="G282" s="112" t="str">
        <f t="shared" si="28"/>
        <v>-</v>
      </c>
      <c r="H282" s="194" t="str">
        <f t="shared" si="29"/>
        <v/>
      </c>
    </row>
    <row r="283" spans="1:8" x14ac:dyDescent="0.2">
      <c r="A283" s="199" t="str">
        <f t="shared" si="24"/>
        <v/>
      </c>
      <c r="B283" s="115"/>
      <c r="C283" s="215"/>
      <c r="D283" s="227" t="str">
        <f t="shared" si="25"/>
        <v/>
      </c>
      <c r="E283" s="111" t="str">
        <f t="shared" si="26"/>
        <v/>
      </c>
      <c r="F283" s="111" t="str">
        <f t="shared" si="27"/>
        <v/>
      </c>
      <c r="G283" s="112" t="str">
        <f t="shared" si="28"/>
        <v>-</v>
      </c>
      <c r="H283" s="194" t="str">
        <f t="shared" si="29"/>
        <v/>
      </c>
    </row>
    <row r="284" spans="1:8" x14ac:dyDescent="0.2">
      <c r="A284" s="199" t="str">
        <f t="shared" si="24"/>
        <v/>
      </c>
      <c r="B284" s="115"/>
      <c r="C284" s="215"/>
      <c r="D284" s="227" t="str">
        <f t="shared" si="25"/>
        <v/>
      </c>
      <c r="E284" s="111" t="str">
        <f t="shared" si="26"/>
        <v/>
      </c>
      <c r="F284" s="111" t="str">
        <f t="shared" si="27"/>
        <v/>
      </c>
      <c r="G284" s="112" t="str">
        <f t="shared" si="28"/>
        <v>-</v>
      </c>
      <c r="H284" s="194" t="str">
        <f t="shared" si="29"/>
        <v/>
      </c>
    </row>
    <row r="285" spans="1:8" x14ac:dyDescent="0.2">
      <c r="A285" s="199" t="str">
        <f t="shared" si="24"/>
        <v/>
      </c>
      <c r="B285" s="115"/>
      <c r="C285" s="215"/>
      <c r="D285" s="227" t="str">
        <f t="shared" si="25"/>
        <v/>
      </c>
      <c r="E285" s="111" t="str">
        <f t="shared" si="26"/>
        <v/>
      </c>
      <c r="F285" s="111" t="str">
        <f t="shared" si="27"/>
        <v/>
      </c>
      <c r="G285" s="112" t="str">
        <f t="shared" si="28"/>
        <v>-</v>
      </c>
      <c r="H285" s="194" t="str">
        <f t="shared" si="29"/>
        <v/>
      </c>
    </row>
    <row r="286" spans="1:8" x14ac:dyDescent="0.2">
      <c r="A286" s="199" t="str">
        <f t="shared" si="24"/>
        <v/>
      </c>
      <c r="B286" s="115"/>
      <c r="C286" s="215"/>
      <c r="D286" s="227" t="str">
        <f t="shared" si="25"/>
        <v/>
      </c>
      <c r="E286" s="111" t="str">
        <f t="shared" si="26"/>
        <v/>
      </c>
      <c r="F286" s="111" t="str">
        <f t="shared" si="27"/>
        <v/>
      </c>
      <c r="G286" s="112" t="str">
        <f t="shared" si="28"/>
        <v>-</v>
      </c>
      <c r="H286" s="194" t="str">
        <f t="shared" si="29"/>
        <v/>
      </c>
    </row>
    <row r="287" spans="1:8" x14ac:dyDescent="0.2">
      <c r="A287" s="199" t="str">
        <f t="shared" si="24"/>
        <v/>
      </c>
      <c r="B287" s="115"/>
      <c r="C287" s="215"/>
      <c r="D287" s="227" t="str">
        <f t="shared" si="25"/>
        <v/>
      </c>
      <c r="E287" s="111" t="str">
        <f t="shared" si="26"/>
        <v/>
      </c>
      <c r="F287" s="111" t="str">
        <f t="shared" si="27"/>
        <v/>
      </c>
      <c r="G287" s="112" t="str">
        <f t="shared" si="28"/>
        <v>-</v>
      </c>
      <c r="H287" s="194" t="str">
        <f t="shared" si="29"/>
        <v/>
      </c>
    </row>
    <row r="288" spans="1:8" x14ac:dyDescent="0.2">
      <c r="A288" s="199" t="str">
        <f t="shared" si="24"/>
        <v/>
      </c>
      <c r="B288" s="115"/>
      <c r="C288" s="215"/>
      <c r="D288" s="227" t="str">
        <f t="shared" si="25"/>
        <v/>
      </c>
      <c r="E288" s="111" t="str">
        <f t="shared" si="26"/>
        <v/>
      </c>
      <c r="F288" s="111" t="str">
        <f t="shared" si="27"/>
        <v/>
      </c>
      <c r="G288" s="112" t="str">
        <f t="shared" si="28"/>
        <v>-</v>
      </c>
      <c r="H288" s="194" t="str">
        <f t="shared" si="29"/>
        <v/>
      </c>
    </row>
    <row r="289" spans="1:8" x14ac:dyDescent="0.2">
      <c r="A289" s="199" t="str">
        <f t="shared" si="24"/>
        <v/>
      </c>
      <c r="B289" s="115"/>
      <c r="C289" s="215"/>
      <c r="D289" s="227" t="str">
        <f t="shared" si="25"/>
        <v/>
      </c>
      <c r="E289" s="111" t="str">
        <f t="shared" si="26"/>
        <v/>
      </c>
      <c r="F289" s="111" t="str">
        <f t="shared" si="27"/>
        <v/>
      </c>
      <c r="G289" s="112" t="str">
        <f t="shared" si="28"/>
        <v>-</v>
      </c>
      <c r="H289" s="194" t="str">
        <f t="shared" si="29"/>
        <v/>
      </c>
    </row>
    <row r="290" spans="1:8" x14ac:dyDescent="0.2">
      <c r="A290" s="199" t="str">
        <f t="shared" si="24"/>
        <v/>
      </c>
      <c r="B290" s="115"/>
      <c r="C290" s="215"/>
      <c r="D290" s="227" t="str">
        <f t="shared" si="25"/>
        <v/>
      </c>
      <c r="E290" s="111" t="str">
        <f t="shared" si="26"/>
        <v/>
      </c>
      <c r="F290" s="111" t="str">
        <f t="shared" si="27"/>
        <v/>
      </c>
      <c r="G290" s="112" t="str">
        <f t="shared" si="28"/>
        <v>-</v>
      </c>
      <c r="H290" s="194" t="str">
        <f t="shared" si="29"/>
        <v/>
      </c>
    </row>
    <row r="291" spans="1:8" x14ac:dyDescent="0.2">
      <c r="A291" s="199" t="str">
        <f t="shared" si="24"/>
        <v/>
      </c>
      <c r="B291" s="115"/>
      <c r="C291" s="215"/>
      <c r="D291" s="227" t="str">
        <f t="shared" si="25"/>
        <v/>
      </c>
      <c r="E291" s="111" t="str">
        <f t="shared" si="26"/>
        <v/>
      </c>
      <c r="F291" s="111" t="str">
        <f t="shared" si="27"/>
        <v/>
      </c>
      <c r="G291" s="112" t="str">
        <f t="shared" si="28"/>
        <v>-</v>
      </c>
      <c r="H291" s="194" t="str">
        <f t="shared" si="29"/>
        <v/>
      </c>
    </row>
    <row r="292" spans="1:8" x14ac:dyDescent="0.2">
      <c r="A292" s="199" t="str">
        <f t="shared" si="24"/>
        <v/>
      </c>
      <c r="B292" s="115"/>
      <c r="C292" s="215"/>
      <c r="D292" s="227" t="str">
        <f t="shared" si="25"/>
        <v/>
      </c>
      <c r="E292" s="111" t="str">
        <f t="shared" si="26"/>
        <v/>
      </c>
      <c r="F292" s="111" t="str">
        <f t="shared" si="27"/>
        <v/>
      </c>
      <c r="G292" s="112" t="str">
        <f t="shared" si="28"/>
        <v>-</v>
      </c>
      <c r="H292" s="194" t="str">
        <f t="shared" si="29"/>
        <v/>
      </c>
    </row>
    <row r="293" spans="1:8" x14ac:dyDescent="0.2">
      <c r="A293" s="199" t="str">
        <f t="shared" si="24"/>
        <v/>
      </c>
      <c r="B293" s="115"/>
      <c r="C293" s="215"/>
      <c r="D293" s="227" t="str">
        <f t="shared" si="25"/>
        <v/>
      </c>
      <c r="E293" s="111" t="str">
        <f t="shared" si="26"/>
        <v/>
      </c>
      <c r="F293" s="111" t="str">
        <f t="shared" si="27"/>
        <v/>
      </c>
      <c r="G293" s="112" t="str">
        <f t="shared" si="28"/>
        <v>-</v>
      </c>
      <c r="H293" s="194" t="str">
        <f t="shared" si="29"/>
        <v/>
      </c>
    </row>
    <row r="294" spans="1:8" x14ac:dyDescent="0.2">
      <c r="A294" s="199" t="str">
        <f t="shared" si="24"/>
        <v/>
      </c>
      <c r="B294" s="115"/>
      <c r="C294" s="215"/>
      <c r="D294" s="227" t="str">
        <f t="shared" si="25"/>
        <v/>
      </c>
      <c r="E294" s="111" t="str">
        <f t="shared" si="26"/>
        <v/>
      </c>
      <c r="F294" s="111" t="str">
        <f t="shared" si="27"/>
        <v/>
      </c>
      <c r="G294" s="112" t="str">
        <f t="shared" si="28"/>
        <v>-</v>
      </c>
      <c r="H294" s="194" t="str">
        <f t="shared" si="29"/>
        <v/>
      </c>
    </row>
    <row r="295" spans="1:8" x14ac:dyDescent="0.2">
      <c r="A295" s="199" t="str">
        <f t="shared" si="24"/>
        <v/>
      </c>
      <c r="B295" s="115"/>
      <c r="C295" s="215"/>
      <c r="D295" s="227" t="str">
        <f t="shared" si="25"/>
        <v/>
      </c>
      <c r="E295" s="111" t="str">
        <f t="shared" si="26"/>
        <v/>
      </c>
      <c r="F295" s="111" t="str">
        <f t="shared" si="27"/>
        <v/>
      </c>
      <c r="G295" s="112" t="str">
        <f t="shared" si="28"/>
        <v>-</v>
      </c>
      <c r="H295" s="194" t="str">
        <f t="shared" si="29"/>
        <v/>
      </c>
    </row>
    <row r="296" spans="1:8" x14ac:dyDescent="0.2">
      <c r="A296" s="199" t="str">
        <f t="shared" si="24"/>
        <v/>
      </c>
      <c r="B296" s="115"/>
      <c r="C296" s="215"/>
      <c r="D296" s="227" t="str">
        <f t="shared" si="25"/>
        <v/>
      </c>
      <c r="E296" s="111" t="str">
        <f t="shared" si="26"/>
        <v/>
      </c>
      <c r="F296" s="111" t="str">
        <f t="shared" si="27"/>
        <v/>
      </c>
      <c r="G296" s="112" t="str">
        <f t="shared" si="28"/>
        <v>-</v>
      </c>
      <c r="H296" s="194" t="str">
        <f t="shared" si="29"/>
        <v/>
      </c>
    </row>
    <row r="297" spans="1:8" x14ac:dyDescent="0.2">
      <c r="A297" s="199" t="str">
        <f t="shared" si="24"/>
        <v/>
      </c>
      <c r="B297" s="115"/>
      <c r="C297" s="215"/>
      <c r="D297" s="227" t="str">
        <f t="shared" si="25"/>
        <v/>
      </c>
      <c r="E297" s="111" t="str">
        <f t="shared" si="26"/>
        <v/>
      </c>
      <c r="F297" s="111" t="str">
        <f t="shared" si="27"/>
        <v/>
      </c>
      <c r="G297" s="112" t="str">
        <f t="shared" si="28"/>
        <v>-</v>
      </c>
      <c r="H297" s="194" t="str">
        <f t="shared" si="29"/>
        <v/>
      </c>
    </row>
    <row r="298" spans="1:8" x14ac:dyDescent="0.2">
      <c r="A298" s="199" t="str">
        <f t="shared" si="24"/>
        <v/>
      </c>
      <c r="B298" s="115"/>
      <c r="C298" s="215"/>
      <c r="D298" s="227" t="str">
        <f t="shared" si="25"/>
        <v/>
      </c>
      <c r="E298" s="111" t="str">
        <f t="shared" si="26"/>
        <v/>
      </c>
      <c r="F298" s="111" t="str">
        <f t="shared" si="27"/>
        <v/>
      </c>
      <c r="G298" s="112" t="str">
        <f t="shared" si="28"/>
        <v>-</v>
      </c>
      <c r="H298" s="194" t="str">
        <f t="shared" si="29"/>
        <v/>
      </c>
    </row>
    <row r="299" spans="1:8" x14ac:dyDescent="0.2">
      <c r="A299" s="199" t="str">
        <f t="shared" si="24"/>
        <v/>
      </c>
      <c r="B299" s="115"/>
      <c r="C299" s="215"/>
      <c r="D299" s="227" t="str">
        <f t="shared" si="25"/>
        <v/>
      </c>
      <c r="E299" s="111" t="str">
        <f t="shared" si="26"/>
        <v/>
      </c>
      <c r="F299" s="111" t="str">
        <f t="shared" si="27"/>
        <v/>
      </c>
      <c r="G299" s="112" t="str">
        <f t="shared" si="28"/>
        <v>-</v>
      </c>
      <c r="H299" s="194" t="str">
        <f t="shared" si="29"/>
        <v/>
      </c>
    </row>
    <row r="300" spans="1:8" x14ac:dyDescent="0.2">
      <c r="A300" s="199" t="str">
        <f t="shared" si="24"/>
        <v/>
      </c>
      <c r="B300" s="115"/>
      <c r="C300" s="215"/>
      <c r="D300" s="227" t="str">
        <f t="shared" si="25"/>
        <v/>
      </c>
      <c r="E300" s="111" t="str">
        <f t="shared" si="26"/>
        <v/>
      </c>
      <c r="F300" s="111" t="str">
        <f t="shared" si="27"/>
        <v/>
      </c>
      <c r="G300" s="112" t="str">
        <f t="shared" si="28"/>
        <v>-</v>
      </c>
      <c r="H300" s="194" t="str">
        <f t="shared" si="29"/>
        <v/>
      </c>
    </row>
    <row r="301" spans="1:8" x14ac:dyDescent="0.2">
      <c r="A301" s="199" t="str">
        <f t="shared" si="24"/>
        <v/>
      </c>
      <c r="B301" s="115"/>
      <c r="C301" s="215"/>
      <c r="D301" s="227" t="str">
        <f t="shared" si="25"/>
        <v/>
      </c>
      <c r="E301" s="111" t="str">
        <f t="shared" si="26"/>
        <v/>
      </c>
      <c r="F301" s="111" t="str">
        <f t="shared" si="27"/>
        <v/>
      </c>
      <c r="G301" s="112" t="str">
        <f t="shared" si="28"/>
        <v>-</v>
      </c>
      <c r="H301" s="194" t="str">
        <f t="shared" si="29"/>
        <v/>
      </c>
    </row>
    <row r="302" spans="1:8" x14ac:dyDescent="0.2">
      <c r="A302" s="199" t="str">
        <f t="shared" si="24"/>
        <v/>
      </c>
      <c r="B302" s="115"/>
      <c r="C302" s="215"/>
      <c r="D302" s="227" t="str">
        <f t="shared" si="25"/>
        <v/>
      </c>
      <c r="E302" s="111" t="str">
        <f t="shared" si="26"/>
        <v/>
      </c>
      <c r="F302" s="111" t="str">
        <f t="shared" si="27"/>
        <v/>
      </c>
      <c r="G302" s="112" t="str">
        <f t="shared" si="28"/>
        <v>-</v>
      </c>
      <c r="H302" s="194" t="str">
        <f t="shared" si="29"/>
        <v/>
      </c>
    </row>
    <row r="303" spans="1:8" x14ac:dyDescent="0.2">
      <c r="A303" s="199" t="str">
        <f t="shared" si="24"/>
        <v/>
      </c>
      <c r="B303" s="115"/>
      <c r="C303" s="215"/>
      <c r="D303" s="227" t="str">
        <f t="shared" si="25"/>
        <v/>
      </c>
      <c r="E303" s="111" t="str">
        <f t="shared" si="26"/>
        <v/>
      </c>
      <c r="F303" s="111" t="str">
        <f t="shared" si="27"/>
        <v/>
      </c>
      <c r="G303" s="112" t="str">
        <f t="shared" si="28"/>
        <v>-</v>
      </c>
      <c r="H303" s="194" t="str">
        <f t="shared" si="29"/>
        <v/>
      </c>
    </row>
    <row r="304" spans="1:8" x14ac:dyDescent="0.2">
      <c r="A304" s="199" t="str">
        <f t="shared" si="24"/>
        <v/>
      </c>
      <c r="B304" s="115"/>
      <c r="C304" s="215"/>
      <c r="D304" s="227" t="str">
        <f t="shared" si="25"/>
        <v/>
      </c>
      <c r="E304" s="111" t="str">
        <f t="shared" si="26"/>
        <v/>
      </c>
      <c r="F304" s="111" t="str">
        <f t="shared" si="27"/>
        <v/>
      </c>
      <c r="G304" s="112" t="str">
        <f t="shared" si="28"/>
        <v>-</v>
      </c>
      <c r="H304" s="194" t="str">
        <f t="shared" si="29"/>
        <v/>
      </c>
    </row>
    <row r="305" spans="1:8" x14ac:dyDescent="0.2">
      <c r="A305" s="199" t="str">
        <f t="shared" si="24"/>
        <v/>
      </c>
      <c r="B305" s="115"/>
      <c r="C305" s="215"/>
      <c r="D305" s="227" t="str">
        <f t="shared" si="25"/>
        <v/>
      </c>
      <c r="E305" s="111" t="str">
        <f t="shared" si="26"/>
        <v/>
      </c>
      <c r="F305" s="111" t="str">
        <f t="shared" si="27"/>
        <v/>
      </c>
      <c r="G305" s="112" t="str">
        <f t="shared" si="28"/>
        <v>-</v>
      </c>
      <c r="H305" s="194" t="str">
        <f t="shared" si="29"/>
        <v/>
      </c>
    </row>
    <row r="306" spans="1:8" x14ac:dyDescent="0.2">
      <c r="A306" s="199" t="str">
        <f t="shared" si="24"/>
        <v/>
      </c>
      <c r="B306" s="115"/>
      <c r="C306" s="215"/>
      <c r="D306" s="227" t="str">
        <f t="shared" si="25"/>
        <v/>
      </c>
      <c r="E306" s="111" t="str">
        <f t="shared" si="26"/>
        <v/>
      </c>
      <c r="F306" s="111" t="str">
        <f t="shared" si="27"/>
        <v/>
      </c>
      <c r="G306" s="112" t="str">
        <f t="shared" si="28"/>
        <v>-</v>
      </c>
      <c r="H306" s="194" t="str">
        <f t="shared" si="29"/>
        <v/>
      </c>
    </row>
    <row r="307" spans="1:8" x14ac:dyDescent="0.2">
      <c r="A307" s="199" t="str">
        <f t="shared" si="24"/>
        <v/>
      </c>
      <c r="B307" s="115"/>
      <c r="C307" s="215"/>
      <c r="D307" s="227" t="str">
        <f t="shared" si="25"/>
        <v/>
      </c>
      <c r="E307" s="111" t="str">
        <f t="shared" si="26"/>
        <v/>
      </c>
      <c r="F307" s="111" t="str">
        <f t="shared" si="27"/>
        <v/>
      </c>
      <c r="G307" s="112" t="str">
        <f t="shared" si="28"/>
        <v>-</v>
      </c>
      <c r="H307" s="194" t="str">
        <f t="shared" si="29"/>
        <v/>
      </c>
    </row>
    <row r="308" spans="1:8" x14ac:dyDescent="0.2">
      <c r="A308" s="199" t="str">
        <f t="shared" si="24"/>
        <v/>
      </c>
      <c r="B308" s="115"/>
      <c r="C308" s="215"/>
      <c r="D308" s="227" t="str">
        <f t="shared" si="25"/>
        <v/>
      </c>
      <c r="E308" s="111" t="str">
        <f t="shared" si="26"/>
        <v/>
      </c>
      <c r="F308" s="111" t="str">
        <f t="shared" si="27"/>
        <v/>
      </c>
      <c r="G308" s="112" t="str">
        <f t="shared" si="28"/>
        <v>-</v>
      </c>
      <c r="H308" s="194" t="str">
        <f t="shared" si="29"/>
        <v/>
      </c>
    </row>
    <row r="309" spans="1:8" x14ac:dyDescent="0.2">
      <c r="A309" s="199" t="str">
        <f t="shared" si="24"/>
        <v/>
      </c>
      <c r="B309" s="115"/>
      <c r="C309" s="215"/>
      <c r="D309" s="227" t="str">
        <f t="shared" si="25"/>
        <v/>
      </c>
      <c r="E309" s="111" t="str">
        <f t="shared" si="26"/>
        <v/>
      </c>
      <c r="F309" s="111" t="str">
        <f t="shared" si="27"/>
        <v/>
      </c>
      <c r="G309" s="112" t="str">
        <f t="shared" si="28"/>
        <v>-</v>
      </c>
      <c r="H309" s="194" t="str">
        <f t="shared" si="29"/>
        <v/>
      </c>
    </row>
    <row r="310" spans="1:8" x14ac:dyDescent="0.2">
      <c r="A310" s="199" t="str">
        <f t="shared" si="24"/>
        <v/>
      </c>
      <c r="B310" s="115"/>
      <c r="C310" s="215"/>
      <c r="D310" s="227" t="str">
        <f t="shared" si="25"/>
        <v/>
      </c>
      <c r="E310" s="111" t="str">
        <f t="shared" si="26"/>
        <v/>
      </c>
      <c r="F310" s="111" t="str">
        <f t="shared" si="27"/>
        <v/>
      </c>
      <c r="G310" s="112" t="str">
        <f t="shared" si="28"/>
        <v>-</v>
      </c>
      <c r="H310" s="194" t="str">
        <f t="shared" si="29"/>
        <v/>
      </c>
    </row>
  </sheetData>
  <sheetProtection sheet="1"/>
  <phoneticPr fontId="0" type="noConversion"/>
  <conditionalFormatting sqref="D8">
    <cfRule type="cellIs" dxfId="36" priority="2" stopIfTrue="1" operator="greaterThan">
      <formula>"&gt;0"</formula>
    </cfRule>
  </conditionalFormatting>
  <conditionalFormatting sqref="C1 A10">
    <cfRule type="cellIs" dxfId="35" priority="3" stopIfTrue="1" operator="equal">
      <formula>"OK"</formula>
    </cfRule>
    <cfRule type="cellIs" dxfId="34" priority="4" stopIfTrue="1" operator="equal">
      <formula>"x"</formula>
    </cfRule>
  </conditionalFormatting>
  <conditionalFormatting sqref="B9:C9">
    <cfRule type="expression" dxfId="33" priority="5" stopIfTrue="1">
      <formula>(COUNTIF(E$11:E$999,FALSE)&gt;0)</formula>
    </cfRule>
  </conditionalFormatting>
  <conditionalFormatting sqref="B11:B310">
    <cfRule type="expression" dxfId="32" priority="6" stopIfTrue="1">
      <formula>NOT(E11)</formula>
    </cfRule>
  </conditionalFormatting>
  <conditionalFormatting sqref="A11:A310">
    <cfRule type="cellIs" dxfId="31" priority="8" stopIfTrue="1" operator="equal">
      <formula>"OK"</formula>
    </cfRule>
    <cfRule type="expression" dxfId="30" priority="9" stopIfTrue="1">
      <formula>OR(A11="Incomplet",A11="Erreur")</formula>
    </cfRule>
  </conditionalFormatting>
  <conditionalFormatting sqref="C11:C310">
    <cfRule type="expression" dxfId="29" priority="1" stopIfTrue="1">
      <formula>NOT(F11)</formula>
    </cfRule>
  </conditionalFormatting>
  <conditionalFormatting sqref="D11:D310">
    <cfRule type="expression" dxfId="28" priority="42" stopIfTrue="1">
      <formula>NOT(#REF!)</formula>
    </cfRule>
  </conditionalFormatting>
  <dataValidations xWindow="652" yWindow="243" count="8">
    <dataValidation type="list" allowBlank="1" showDropDown="1" showErrorMessage="1" error="La valeur saisie n'est pas valide, veuillez consulter la liste des valeurs possibles dans l'onglet &quot;Inst&quot;" promptTitle="Institution / Schule" prompt="Nummer eingeben" sqref="D6" xr:uid="{00000000-0002-0000-0200-000000000000}">
      <formula1>codeinstit</formula1>
    </dataValidation>
    <dataValidation type="list" allowBlank="1" showErrorMessage="1" error="La valeur saisie n'est pas valide, veuillez consulter la liste des valeurs possibles dans l'onglet &quot;Inst&quot;" promptTitle="Institution / Schule" prompt="Name eingeben" sqref="D4" xr:uid="{00000000-0002-0000-0200-000001000000}">
      <formula1>libinstit</formula1>
    </dataValidation>
    <dataValidation allowBlank="1" showInputMessage="1" showErrorMessage="1" prompt="Nom ou numéro de classe interne à l'institution (20 caract. max.)" sqref="B10" xr:uid="{00000000-0002-0000-0200-000002000000}"/>
    <dataValidation allowBlank="1" showInputMessage="1" showErrorMessage="1" prompt="Identificateur cantonal unique de la classe" sqref="C10" xr:uid="{00000000-0002-0000-0200-000003000000}"/>
    <dataValidation type="whole" allowBlank="1" showInputMessage="1" showErrorMessage="1" error="Valeur incorrecte" sqref="C8" xr:uid="{00000000-0002-0000-0200-000004000000}">
      <formula1>0</formula1>
      <formula2>1000</formula2>
    </dataValidation>
    <dataValidation allowBlank="1" showInputMessage="1" showErrorMessage="1" prompt="Type d'enseignement de la classe" sqref="D10" xr:uid="{00000000-0002-0000-0200-000005000000}"/>
    <dataValidation type="textLength" allowBlank="1" showInputMessage="1" showErrorMessage="1" error="Le format de la valeur saisie n'est pas correct" sqref="B11:C310" xr:uid="{00000000-0002-0000-0200-000006000000}">
      <formula1>1</formula1>
      <formula2>20</formula2>
    </dataValidation>
    <dataValidation allowBlank="1" showInputMessage="1" showErrorMessage="1" prompt="Cet indicateur peut prendre 3 valeurs: _x000a_OK: l'enreg. (ligne) semble correct_x000a_INCOMPLET: des valeurs manquent_x000a_ERREUR: une valeur (en rouge) n'est pas correcte" sqref="A10" xr:uid="{00000000-0002-0000-0200-000007000000}"/>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indexed="8"/>
  </sheetPr>
  <dimension ref="A1:AU1004"/>
  <sheetViews>
    <sheetView showGridLines="0" showRowColHeaders="0" workbookViewId="0">
      <pane xSplit="5" ySplit="4" topLeftCell="F5" activePane="bottomRight" state="frozen"/>
      <selection pane="topRight" activeCell="G1" sqref="G1"/>
      <selection pane="bottomLeft" activeCell="A5" sqref="A5"/>
      <selection pane="bottomRight" activeCell="D5" sqref="D5"/>
    </sheetView>
  </sheetViews>
  <sheetFormatPr baseColWidth="10" defaultColWidth="2.140625" defaultRowHeight="12.75" x14ac:dyDescent="0.2"/>
  <cols>
    <col min="1" max="1" width="11.140625" style="53" hidden="1" customWidth="1"/>
    <col min="2" max="2" width="9" style="53" hidden="1" customWidth="1"/>
    <col min="3" max="3" width="11" style="54" customWidth="1"/>
    <col min="4" max="4" width="14.85546875" style="99" customWidth="1"/>
    <col min="5" max="5" width="12.85546875" style="99" customWidth="1"/>
    <col min="6" max="6" width="12.7109375" style="99" customWidth="1"/>
    <col min="7" max="7" width="8.42578125" style="99" customWidth="1"/>
    <col min="8" max="8" width="17.7109375" style="100" customWidth="1"/>
    <col min="9" max="9" width="7" style="100" customWidth="1"/>
    <col min="10" max="10" width="10.140625" style="101" customWidth="1"/>
    <col min="11" max="11" width="37" style="102" customWidth="1"/>
    <col min="12" max="12" width="29.42578125" style="103" customWidth="1"/>
    <col min="13" max="13" width="16.140625" style="103" customWidth="1"/>
    <col min="14" max="14" width="69.140625" style="102" customWidth="1"/>
    <col min="15" max="15" width="7.28515625" style="104" customWidth="1"/>
    <col min="16" max="16" width="24.140625" style="104" customWidth="1"/>
    <col min="17" max="17" width="64" style="103" customWidth="1"/>
    <col min="18" max="18" width="57.42578125" style="103" customWidth="1"/>
    <col min="19" max="19" width="29.28515625" style="105" customWidth="1"/>
    <col min="20" max="24" width="17.28515625" style="106" customWidth="1"/>
    <col min="25" max="25" width="10.7109375" style="33" hidden="1" customWidth="1"/>
    <col min="26" max="39" width="10.140625" style="33" hidden="1" customWidth="1"/>
    <col min="40" max="40" width="10.28515625" style="33" hidden="1" customWidth="1"/>
    <col min="41" max="41" width="5.7109375" style="33" hidden="1" customWidth="1"/>
    <col min="42" max="42" width="2.5703125" style="33" hidden="1" customWidth="1"/>
    <col min="43" max="44" width="2.140625" style="33" hidden="1" customWidth="1"/>
    <col min="45" max="45" width="2.140625" style="20" hidden="1" customWidth="1"/>
    <col min="46" max="46" width="5.5703125" style="206" hidden="1" customWidth="1"/>
    <col min="47" max="47" width="9" style="20" hidden="1" customWidth="1"/>
    <col min="48" max="48" width="11.42578125" style="20" customWidth="1"/>
    <col min="49" max="16384" width="2.140625" style="20"/>
  </cols>
  <sheetData>
    <row r="1" spans="1:47" ht="107.25" customHeight="1" x14ac:dyDescent="0.2">
      <c r="A1" s="31"/>
      <c r="B1" s="31"/>
      <c r="C1" s="32"/>
      <c r="D1" s="34"/>
      <c r="E1" s="34"/>
      <c r="F1" s="31"/>
      <c r="G1" s="34"/>
      <c r="H1" s="35"/>
      <c r="I1" s="35"/>
      <c r="J1" s="33"/>
      <c r="K1" s="36"/>
      <c r="L1" s="31"/>
      <c r="M1" s="31"/>
      <c r="N1" s="36"/>
      <c r="O1" s="31"/>
      <c r="P1" s="33"/>
      <c r="Q1" s="31"/>
      <c r="R1" s="31"/>
      <c r="S1" s="37"/>
      <c r="T1" s="37"/>
      <c r="U1" s="37"/>
      <c r="V1" s="37"/>
      <c r="W1" s="37"/>
      <c r="X1" s="37"/>
      <c r="Y1" s="31"/>
      <c r="Z1" s="31"/>
      <c r="AA1" s="31"/>
      <c r="AB1" s="31"/>
      <c r="AC1" s="31"/>
      <c r="AD1" s="31"/>
      <c r="AE1" s="31"/>
      <c r="AF1" s="31"/>
      <c r="AG1" s="31"/>
      <c r="AH1" s="31"/>
      <c r="AI1" s="31"/>
      <c r="AJ1" s="31"/>
      <c r="AK1" s="31"/>
      <c r="AL1" s="31"/>
      <c r="AM1" s="31"/>
      <c r="AN1" s="31"/>
      <c r="AO1" s="31"/>
      <c r="AP1" s="31"/>
      <c r="AQ1" s="31"/>
      <c r="AR1" s="31"/>
    </row>
    <row r="2" spans="1:47" s="38" customFormat="1" x14ac:dyDescent="0.2">
      <c r="C2" s="39"/>
      <c r="D2" s="96"/>
      <c r="E2" s="97"/>
      <c r="G2" s="96"/>
      <c r="H2" s="155">
        <f>COUNTA(H5:H1004)</f>
        <v>0</v>
      </c>
      <c r="I2" s="41" t="str">
        <f>IF(OR(H2='Institut - Classes'!C8,'Institut - Classes'!C8=0)," OK"," Faux")</f>
        <v xml:space="preserve"> OK</v>
      </c>
      <c r="J2" s="40"/>
      <c r="K2" s="64"/>
      <c r="N2" s="64"/>
      <c r="P2" s="40"/>
      <c r="S2" s="98"/>
      <c r="T2" s="98"/>
      <c r="U2" s="98"/>
      <c r="V2" s="98"/>
      <c r="W2" s="98"/>
      <c r="X2" s="98"/>
      <c r="AT2" s="207"/>
    </row>
    <row r="3" spans="1:47" ht="12.75" customHeight="1" x14ac:dyDescent="0.2">
      <c r="A3" s="31"/>
      <c r="B3" s="31"/>
      <c r="C3" s="32"/>
      <c r="D3" s="20"/>
      <c r="E3" s="20"/>
      <c r="F3" s="31"/>
      <c r="G3" s="34"/>
      <c r="H3" s="40"/>
      <c r="I3" s="35"/>
      <c r="J3" s="33"/>
      <c r="K3" s="36"/>
      <c r="L3" s="31"/>
      <c r="M3" s="31"/>
      <c r="N3" s="36"/>
      <c r="O3" s="31"/>
      <c r="P3" s="36"/>
      <c r="Q3" s="31"/>
      <c r="R3" s="31"/>
      <c r="S3" s="37"/>
      <c r="T3" s="240" t="s">
        <v>3361</v>
      </c>
      <c r="U3" s="240"/>
      <c r="V3" s="37"/>
      <c r="W3" s="37"/>
      <c r="X3" s="37"/>
      <c r="Y3" s="31"/>
      <c r="Z3" s="31"/>
      <c r="AA3" s="31"/>
      <c r="AB3" s="31"/>
      <c r="AC3" s="31"/>
      <c r="AD3" s="31"/>
      <c r="AE3" s="31"/>
      <c r="AF3" s="31"/>
      <c r="AG3" s="31"/>
      <c r="AH3" s="31"/>
      <c r="AI3" s="31"/>
      <c r="AJ3" s="31"/>
      <c r="AK3" s="31"/>
      <c r="AL3" s="31"/>
      <c r="AM3" s="31"/>
      <c r="AN3" s="31"/>
      <c r="AO3" s="31"/>
      <c r="AP3" s="31"/>
      <c r="AQ3" s="31"/>
      <c r="AR3" s="31"/>
    </row>
    <row r="4" spans="1:47" s="47" customFormat="1" ht="36" customHeight="1" x14ac:dyDescent="0.2">
      <c r="A4" s="42" t="s">
        <v>2500</v>
      </c>
      <c r="B4" s="42" t="s">
        <v>2501</v>
      </c>
      <c r="C4" s="43" t="s">
        <v>2577</v>
      </c>
      <c r="D4" s="44" t="s">
        <v>3363</v>
      </c>
      <c r="E4" s="45" t="s">
        <v>3364</v>
      </c>
      <c r="F4" s="62" t="s">
        <v>3362</v>
      </c>
      <c r="G4" s="157" t="s">
        <v>3365</v>
      </c>
      <c r="H4" s="158" t="s">
        <v>3366</v>
      </c>
      <c r="I4" s="158" t="s">
        <v>3367</v>
      </c>
      <c r="J4" s="159" t="s">
        <v>3368</v>
      </c>
      <c r="K4" s="160" t="s">
        <v>3369</v>
      </c>
      <c r="L4" s="160" t="s">
        <v>3370</v>
      </c>
      <c r="M4" s="160" t="s">
        <v>3371</v>
      </c>
      <c r="N4" s="160" t="s">
        <v>848</v>
      </c>
      <c r="O4" s="160" t="s">
        <v>3372</v>
      </c>
      <c r="P4" s="160" t="s">
        <v>86</v>
      </c>
      <c r="Q4" s="160" t="s">
        <v>3284</v>
      </c>
      <c r="R4" s="160" t="s">
        <v>849</v>
      </c>
      <c r="S4" s="160" t="s">
        <v>87</v>
      </c>
      <c r="T4" s="160" t="s">
        <v>88</v>
      </c>
      <c r="U4" s="160" t="s">
        <v>89</v>
      </c>
      <c r="V4" s="160" t="s">
        <v>90</v>
      </c>
      <c r="W4" s="160" t="s">
        <v>91</v>
      </c>
      <c r="X4" s="161" t="s">
        <v>92</v>
      </c>
      <c r="Y4" s="46" t="s">
        <v>3146</v>
      </c>
      <c r="Z4" s="46" t="s">
        <v>2514</v>
      </c>
      <c r="AA4" s="46" t="s">
        <v>2822</v>
      </c>
      <c r="AB4" s="46" t="s">
        <v>2824</v>
      </c>
      <c r="AC4" s="46" t="s">
        <v>2821</v>
      </c>
      <c r="AD4" s="46" t="s">
        <v>2719</v>
      </c>
      <c r="AE4" s="46" t="s">
        <v>2820</v>
      </c>
      <c r="AF4" s="46" t="s">
        <v>2687</v>
      </c>
      <c r="AG4" s="46" t="s">
        <v>2260</v>
      </c>
      <c r="AH4" s="46" t="s">
        <v>171</v>
      </c>
      <c r="AI4" s="46" t="s">
        <v>2823</v>
      </c>
      <c r="AJ4" s="46" t="s">
        <v>1500</v>
      </c>
      <c r="AK4" s="46" t="s">
        <v>2825</v>
      </c>
      <c r="AL4" s="46" t="s">
        <v>2826</v>
      </c>
      <c r="AM4" s="46" t="s">
        <v>2827</v>
      </c>
      <c r="AN4" s="63" t="s">
        <v>2515</v>
      </c>
      <c r="AO4" s="63" t="s">
        <v>2516</v>
      </c>
      <c r="AP4" s="63" t="s">
        <v>1501</v>
      </c>
      <c r="AQ4" s="63" t="s">
        <v>1501</v>
      </c>
      <c r="AR4" s="63" t="s">
        <v>1501</v>
      </c>
      <c r="AS4" s="195" t="s">
        <v>1417</v>
      </c>
      <c r="AT4" s="208" t="s">
        <v>1080</v>
      </c>
      <c r="AU4" s="214" t="s">
        <v>850</v>
      </c>
    </row>
    <row r="5" spans="1:47" x14ac:dyDescent="0.2">
      <c r="A5" s="48" t="str">
        <f>IF(AND(F5&lt;&gt;"",'Institut - Classes'!$F$4&lt;&gt;""),INDEX(libcatidinstit,'Institut - Classes'!$F$4),"")</f>
        <v/>
      </c>
      <c r="B5" s="48" t="str">
        <f>IF(A5&lt;&gt;"",INDEX(codeinstit,'Institut - Classes'!$F$4),"")</f>
        <v/>
      </c>
      <c r="C5" s="49" t="str">
        <f>IF(COUNTA(F5:X5)=0,"",IF(AT5=TRUE,"Incomplet",IF(OR(Y5=FALSE,COUNTIF(AA5:AM5,FALSE)&gt;0,COUNTIF(F5:AR5,#N/A)&gt;0),"Erreur",IF(AND(Z5,AN5,AO5),"OK","Attention"))))</f>
        <v/>
      </c>
      <c r="D5" s="138"/>
      <c r="E5" s="138"/>
      <c r="F5" s="137"/>
      <c r="G5" s="137"/>
      <c r="H5" s="224"/>
      <c r="I5" s="226"/>
      <c r="J5" s="139"/>
      <c r="K5" s="137"/>
      <c r="L5" s="141"/>
      <c r="M5" s="225"/>
      <c r="N5" s="140"/>
      <c r="O5" s="142"/>
      <c r="P5" s="141"/>
      <c r="Q5" s="141"/>
      <c r="R5" s="141"/>
      <c r="S5" s="156"/>
      <c r="T5" s="156"/>
      <c r="U5" s="156"/>
      <c r="V5" s="156"/>
      <c r="W5" s="156"/>
      <c r="X5" s="156"/>
      <c r="Y5" s="50" t="str">
        <f t="shared" ref="Y5:Y68" si="0">IF(G5="CH.AHV",IF(LEN(H5)=13,IF((MID(H5,13,1)+1-1)=MOD(10-(MID(H5,1,1)+3*MID(H5,2,1)+MID(H5,3,1)+3*MID(H5,4,1)+MID(H5,5,1)+3*MID(H5,6,1)+MID(H5,7,1)+3*MID(H5,8,1)+MID(H5,9,1)+3*MID(H5,10,1)+MID(H5,11,1)+3*MID(H5,12,1)),10),TRUE,FALSE),FALSE),"")</f>
        <v/>
      </c>
      <c r="Z5" s="50" t="str">
        <f t="shared" ref="Z5:Z68" si="1">IF(OR(ISBLANK(H5)),"",NOT(COUNTIF($H$5:$H$1004,$H5)&gt;1))</f>
        <v/>
      </c>
      <c r="AA5" s="50" t="str">
        <f t="shared" ref="AA5:AA68" si="2">IF(ISBLANK(F5),"",IF(ISNA(MATCH(TRIM(F5),libclint,0)),FALSE,TRUE))</f>
        <v/>
      </c>
      <c r="AB5" s="50" t="str">
        <f t="shared" ref="AB5:AB68" si="3">IF(ISBLANK(G5),"",IF(ISNA(MATCH(G5,codecatidlern,0)),FALSE,TRUE))</f>
        <v/>
      </c>
      <c r="AC5" s="50" t="str">
        <f t="shared" ref="AC5:AC68" si="4">IF(ISBLANK(I5),"",IF(ISNA(MATCH(I5,libsex,0)),FALSE,TRUE))</f>
        <v/>
      </c>
      <c r="AD5" s="50" t="str">
        <f t="shared" ref="AD5:AD68" si="5">IF(ISBLANK(J5),"",IF(AND(J5 &gt; DATE(1925,1,1),J5 &lt; DATE(2100,1,1)),TRUE,FALSE))</f>
        <v/>
      </c>
      <c r="AE5" s="50" t="str">
        <f t="shared" ref="AE5:AE68" si="6">IF(ISBLANK(K5),"",IF(ISNA(MATCH(K5,libnat,0)),FALSE,TRUE))</f>
        <v/>
      </c>
      <c r="AF5" s="50" t="str">
        <f t="shared" ref="AF5:AF68" si="7">IF(ISBLANK(L5),"",IF(ISNA(MATCH(L5,liblangue,0)),FALSE,TRUE))</f>
        <v/>
      </c>
      <c r="AG5" s="50" t="str">
        <f t="shared" ref="AG5:AG68" si="8">IF(OR(AF5&lt;&gt;TRUE,ISNA(MATCH(N5,libschart,0))),"",IF(AND(INDEX(codeschart,MATCH(N5,libschart,0))&lt;55000000,INDEX(codelangue,MATCH(L5,liblangue,0))=999),FALSE,TRUE))</f>
        <v/>
      </c>
      <c r="AH5" s="50" t="str">
        <f t="shared" ref="AH5:AH68" si="9">IF(ISBLANK(M5),"",IF(ISNA(MATCH(M5,libgem,0)),FALSE,TRUE))</f>
        <v/>
      </c>
      <c r="AI5" s="50" t="str">
        <f t="shared" ref="AI5:AI68" si="10">IF(ISBLANK(N5),"",IF(ISNA(MATCH(N5,libschart,0)),FALSE,IF(INDEX(codeschart,MATCH(N5,libschart,0))=0,FALSE,TRUE)))</f>
        <v/>
      </c>
      <c r="AJ5" s="50" t="str">
        <f t="shared" ref="AJ5:AJ68" si="11">IF(ISBLANK(O5),"",IF(ISNA(MATCH(O5,codektbj,0)),FALSE,TRUE))</f>
        <v/>
      </c>
      <c r="AK5" s="50" t="str">
        <f t="shared" ref="AK5:AK68" si="12">IF(ISBLANK(P5),"",IF(ISNA(MATCH(P5,libform,0)),FALSE,TRUE))</f>
        <v/>
      </c>
      <c r="AL5" s="50" t="str">
        <f t="shared" ref="AL5:AL68" si="13">IF(ISBLANK(Q5),"",IF(ISNA(MATCH(Q5,libspe,0)),FALSE,TRUE))</f>
        <v/>
      </c>
      <c r="AM5" s="50" t="str">
        <f t="shared" ref="AM5:AM68" si="14">IF(ISBLANK(R5),"",IF(ISNA(MATCH(R5,libmp1,0)),FALSE,TRUE))</f>
        <v/>
      </c>
      <c r="AN5" s="50" t="str">
        <f>IF(OR(AD5&lt;&gt;TRUE,AI5&lt;&gt;TRUE),"",IF(OR('Info livraison'!$B$12-(YEAR(J5))&gt;INDEX(valschartmaxalt,MATCH(N5,libschart,0)),'Info livraison'!$B$12-(YEAR(J5))&lt;INDEX(valschartminalt,MATCH(N5,libschart,0))),FALSE,TRUE))</f>
        <v/>
      </c>
      <c r="AO5" s="50" t="str">
        <f t="shared" ref="AO5:AO68" si="15">IF(ISBLANK(N5),"",IF(AND(AI5=TRUE,AJ5=TRUE),IF(OR(AND(O5&gt;=INDEX(valschartktbjmin,MATCH(N5,libschart,0)),O5&lt;=INDEX(valschartktbjmax,MATCH(N5,libschart,0))),AND(O5=90,INDEX(valschartktbj90,MATCH(N5,libschart,0))=90),AND(O5=99,INDEX(valschartktbj99,MATCH(N5,libschart,0))=99)),TRUE,FALSE),""))</f>
        <v/>
      </c>
      <c r="AP5" s="50"/>
      <c r="AQ5" s="50"/>
      <c r="AR5" s="50"/>
      <c r="AS5" s="196" t="str">
        <f t="shared" ref="AS5:AS68" si="16">IF(C5="","",1)</f>
        <v/>
      </c>
      <c r="AT5" s="209" t="str">
        <f t="shared" ref="AT5:AT68" si="17">IF(COUNTA(F5:X5)=0,"",IF(COUNTA(F5:Q5)=12,IF(OR(R5&lt;&gt;"",AI5=FALSE),FALSE,IF(OR(INDEX(codeschart,MATCH(N5,libschart,0))&lt;11000000,INDEX(codeschart,MATCH(N5,libschart,0))&gt;=52000000),FALSE,TRUE)),TRUE))</f>
        <v/>
      </c>
      <c r="AU5" s="20" t="str">
        <f>IF(AND(B5&lt;&gt;"-",B5&lt;&gt;""),B5,IF(AND(B6&lt;&gt;"-",B6&lt;&gt;""),B6,IF(AND(B7&lt;&gt;"-",B7&lt;&gt;""),B7,"ID")))</f>
        <v>ID</v>
      </c>
    </row>
    <row r="6" spans="1:47" x14ac:dyDescent="0.2">
      <c r="A6" s="51" t="str">
        <f>IF(AND(F6&lt;&gt;"",'Institut - Classes'!$F$4&lt;&gt;""),INDEX(libcatidinstit,'Institut - Classes'!$F$4),"")</f>
        <v/>
      </c>
      <c r="B6" s="51" t="str">
        <f>IF(A6&lt;&gt;"",INDEX(codeinstit,'Institut - Classes'!$F$4),"")</f>
        <v/>
      </c>
      <c r="C6" s="49" t="str">
        <f t="shared" ref="C6:C69" si="18">IF(COUNTA(F6:X6)=0,"",IF(AT6=TRUE,"Incomplet",IF(OR(Y6=FALSE,COUNTIF(AA6:AM6,FALSE)&gt;0,COUNTIF(F6:AR6,#N/A)&gt;0),"Erreur",IF(AND(Z6,AN6,AO6),"OK","Attention"))))</f>
        <v/>
      </c>
      <c r="D6" s="138"/>
      <c r="E6" s="138"/>
      <c r="F6" s="137"/>
      <c r="G6" s="137"/>
      <c r="H6" s="137"/>
      <c r="I6" s="137"/>
      <c r="J6" s="139"/>
      <c r="K6" s="137"/>
      <c r="L6" s="141"/>
      <c r="M6" s="141"/>
      <c r="N6" s="140"/>
      <c r="O6" s="142"/>
      <c r="P6" s="141"/>
      <c r="Q6" s="141"/>
      <c r="R6" s="141"/>
      <c r="S6" s="156"/>
      <c r="T6" s="156"/>
      <c r="U6" s="156"/>
      <c r="V6" s="156"/>
      <c r="W6" s="156"/>
      <c r="X6" s="156"/>
      <c r="Y6" s="52" t="str">
        <f t="shared" si="0"/>
        <v/>
      </c>
      <c r="Z6" s="50" t="str">
        <f t="shared" si="1"/>
        <v/>
      </c>
      <c r="AA6" s="50" t="str">
        <f t="shared" si="2"/>
        <v/>
      </c>
      <c r="AB6" s="50" t="str">
        <f t="shared" si="3"/>
        <v/>
      </c>
      <c r="AC6" s="50" t="str">
        <f t="shared" si="4"/>
        <v/>
      </c>
      <c r="AD6" s="50" t="str">
        <f t="shared" si="5"/>
        <v/>
      </c>
      <c r="AE6" s="50" t="str">
        <f t="shared" si="6"/>
        <v/>
      </c>
      <c r="AF6" s="50" t="str">
        <f t="shared" si="7"/>
        <v/>
      </c>
      <c r="AG6" s="50" t="str">
        <f t="shared" si="8"/>
        <v/>
      </c>
      <c r="AH6" s="50" t="str">
        <f t="shared" si="9"/>
        <v/>
      </c>
      <c r="AI6" s="50" t="str">
        <f t="shared" si="10"/>
        <v/>
      </c>
      <c r="AJ6" s="50" t="str">
        <f t="shared" si="11"/>
        <v/>
      </c>
      <c r="AK6" s="50" t="str">
        <f t="shared" si="12"/>
        <v/>
      </c>
      <c r="AL6" s="50" t="str">
        <f t="shared" si="13"/>
        <v/>
      </c>
      <c r="AM6" s="50" t="str">
        <f t="shared" si="14"/>
        <v/>
      </c>
      <c r="AN6" s="50" t="str">
        <f>IF(OR(AD6&lt;&gt;TRUE,AI6&lt;&gt;TRUE),"",IF(OR('Info livraison'!$B$12-(YEAR(J6))&gt;INDEX(valschartmaxalt,MATCH(N6,libschart,0)),'Info livraison'!$B$12-(YEAR(J6))&lt;INDEX(valschartminalt,MATCH(N6,libschart,0))),FALSE,TRUE))</f>
        <v/>
      </c>
      <c r="AO6" s="50" t="str">
        <f t="shared" si="15"/>
        <v/>
      </c>
      <c r="AP6" s="50"/>
      <c r="AQ6" s="50"/>
      <c r="AR6" s="50"/>
      <c r="AS6" s="197" t="str">
        <f t="shared" si="16"/>
        <v/>
      </c>
      <c r="AT6" s="210" t="str">
        <f t="shared" si="17"/>
        <v/>
      </c>
    </row>
    <row r="7" spans="1:47" x14ac:dyDescent="0.2">
      <c r="A7" s="51" t="str">
        <f>IF(AND(F7&lt;&gt;"",'Institut - Classes'!$F$4&lt;&gt;""),INDEX(libcatidinstit,'Institut - Classes'!$F$4),"")</f>
        <v/>
      </c>
      <c r="B7" s="51" t="str">
        <f>IF(A7&lt;&gt;"",INDEX(codeinstit,'Institut - Classes'!$F$4),"")</f>
        <v/>
      </c>
      <c r="C7" s="49" t="str">
        <f t="shared" si="18"/>
        <v/>
      </c>
      <c r="D7" s="138"/>
      <c r="E7" s="138"/>
      <c r="F7" s="137"/>
      <c r="G7" s="137"/>
      <c r="H7" s="137"/>
      <c r="I7" s="137"/>
      <c r="J7" s="139"/>
      <c r="K7" s="137"/>
      <c r="L7" s="141"/>
      <c r="M7" s="141"/>
      <c r="N7" s="140"/>
      <c r="O7" s="142"/>
      <c r="P7" s="141"/>
      <c r="Q7" s="141"/>
      <c r="R7" s="141"/>
      <c r="S7" s="156"/>
      <c r="T7" s="156"/>
      <c r="U7" s="156"/>
      <c r="V7" s="156"/>
      <c r="W7" s="156"/>
      <c r="X7" s="156"/>
      <c r="Y7" s="52" t="str">
        <f t="shared" si="0"/>
        <v/>
      </c>
      <c r="Z7" s="50" t="str">
        <f t="shared" si="1"/>
        <v/>
      </c>
      <c r="AA7" s="50" t="str">
        <f t="shared" si="2"/>
        <v/>
      </c>
      <c r="AB7" s="50" t="str">
        <f t="shared" si="3"/>
        <v/>
      </c>
      <c r="AC7" s="50" t="str">
        <f t="shared" si="4"/>
        <v/>
      </c>
      <c r="AD7" s="50" t="str">
        <f t="shared" si="5"/>
        <v/>
      </c>
      <c r="AE7" s="50" t="str">
        <f t="shared" si="6"/>
        <v/>
      </c>
      <c r="AF7" s="50" t="str">
        <f t="shared" si="7"/>
        <v/>
      </c>
      <c r="AG7" s="50" t="str">
        <f t="shared" si="8"/>
        <v/>
      </c>
      <c r="AH7" s="50" t="str">
        <f t="shared" si="9"/>
        <v/>
      </c>
      <c r="AI7" s="50" t="str">
        <f t="shared" si="10"/>
        <v/>
      </c>
      <c r="AJ7" s="50" t="str">
        <f t="shared" si="11"/>
        <v/>
      </c>
      <c r="AK7" s="50" t="str">
        <f t="shared" si="12"/>
        <v/>
      </c>
      <c r="AL7" s="50" t="str">
        <f t="shared" si="13"/>
        <v/>
      </c>
      <c r="AM7" s="50" t="str">
        <f t="shared" si="14"/>
        <v/>
      </c>
      <c r="AN7" s="50" t="str">
        <f>IF(OR(AD7&lt;&gt;TRUE,AI7&lt;&gt;TRUE),"",IF(OR('Info livraison'!$B$12-(YEAR(J7))&gt;INDEX(valschartmaxalt,MATCH(N7,libschart,0)),'Info livraison'!$B$12-(YEAR(J7))&lt;INDEX(valschartminalt,MATCH(N7,libschart,0))),FALSE,TRUE))</f>
        <v/>
      </c>
      <c r="AO7" s="50" t="str">
        <f t="shared" si="15"/>
        <v/>
      </c>
      <c r="AP7" s="50"/>
      <c r="AQ7" s="50"/>
      <c r="AR7" s="50"/>
      <c r="AS7" s="197" t="str">
        <f t="shared" si="16"/>
        <v/>
      </c>
      <c r="AT7" s="210" t="str">
        <f t="shared" si="17"/>
        <v/>
      </c>
    </row>
    <row r="8" spans="1:47" x14ac:dyDescent="0.2">
      <c r="A8" s="51" t="str">
        <f>IF(AND(F8&lt;&gt;"",'Institut - Classes'!$F$4&lt;&gt;""),INDEX(libcatidinstit,'Institut - Classes'!$F$4),"")</f>
        <v/>
      </c>
      <c r="B8" s="51" t="str">
        <f>IF(A8&lt;&gt;"",INDEX(codeinstit,'Institut - Classes'!$F$4),"")</f>
        <v/>
      </c>
      <c r="C8" s="49" t="str">
        <f t="shared" si="18"/>
        <v/>
      </c>
      <c r="D8" s="138"/>
      <c r="E8" s="138"/>
      <c r="F8" s="137"/>
      <c r="G8" s="137"/>
      <c r="H8" s="137"/>
      <c r="I8" s="137"/>
      <c r="J8" s="139"/>
      <c r="K8" s="137"/>
      <c r="L8" s="141"/>
      <c r="M8" s="141"/>
      <c r="N8" s="140"/>
      <c r="O8" s="142"/>
      <c r="P8" s="141"/>
      <c r="Q8" s="141"/>
      <c r="R8" s="141"/>
      <c r="S8" s="156"/>
      <c r="T8" s="156"/>
      <c r="U8" s="156"/>
      <c r="V8" s="156"/>
      <c r="W8" s="156"/>
      <c r="X8" s="156"/>
      <c r="Y8" s="52" t="str">
        <f t="shared" si="0"/>
        <v/>
      </c>
      <c r="Z8" s="50" t="str">
        <f t="shared" si="1"/>
        <v/>
      </c>
      <c r="AA8" s="50" t="str">
        <f t="shared" si="2"/>
        <v/>
      </c>
      <c r="AB8" s="50" t="str">
        <f t="shared" si="3"/>
        <v/>
      </c>
      <c r="AC8" s="50" t="str">
        <f t="shared" si="4"/>
        <v/>
      </c>
      <c r="AD8" s="50" t="str">
        <f t="shared" si="5"/>
        <v/>
      </c>
      <c r="AE8" s="50" t="str">
        <f t="shared" si="6"/>
        <v/>
      </c>
      <c r="AF8" s="50" t="str">
        <f t="shared" si="7"/>
        <v/>
      </c>
      <c r="AG8" s="50" t="str">
        <f t="shared" si="8"/>
        <v/>
      </c>
      <c r="AH8" s="50" t="str">
        <f t="shared" si="9"/>
        <v/>
      </c>
      <c r="AI8" s="50" t="str">
        <f t="shared" si="10"/>
        <v/>
      </c>
      <c r="AJ8" s="50" t="str">
        <f t="shared" si="11"/>
        <v/>
      </c>
      <c r="AK8" s="50" t="str">
        <f t="shared" si="12"/>
        <v/>
      </c>
      <c r="AL8" s="50" t="str">
        <f t="shared" si="13"/>
        <v/>
      </c>
      <c r="AM8" s="50" t="str">
        <f t="shared" si="14"/>
        <v/>
      </c>
      <c r="AN8" s="50" t="str">
        <f>IF(OR(AD8&lt;&gt;TRUE,AI8&lt;&gt;TRUE),"",IF(OR('Info livraison'!$B$12-(YEAR(J8))&gt;INDEX(valschartmaxalt,MATCH(N8,libschart,0)),'Info livraison'!$B$12-(YEAR(J8))&lt;INDEX(valschartminalt,MATCH(N8,libschart,0))),FALSE,TRUE))</f>
        <v/>
      </c>
      <c r="AO8" s="50" t="str">
        <f t="shared" si="15"/>
        <v/>
      </c>
      <c r="AP8" s="50"/>
      <c r="AQ8" s="50"/>
      <c r="AR8" s="50"/>
      <c r="AS8" s="197" t="str">
        <f t="shared" si="16"/>
        <v/>
      </c>
      <c r="AT8" s="210" t="str">
        <f t="shared" si="17"/>
        <v/>
      </c>
    </row>
    <row r="9" spans="1:47" x14ac:dyDescent="0.2">
      <c r="A9" s="51" t="str">
        <f>IF(AND(F9&lt;&gt;"",'Institut - Classes'!$F$4&lt;&gt;""),INDEX(libcatidinstit,'Institut - Classes'!$F$4),"")</f>
        <v/>
      </c>
      <c r="B9" s="51" t="str">
        <f>IF(A9&lt;&gt;"",INDEX(codeinstit,'Institut - Classes'!$F$4),"")</f>
        <v/>
      </c>
      <c r="C9" s="49" t="str">
        <f t="shared" si="18"/>
        <v/>
      </c>
      <c r="D9" s="138"/>
      <c r="E9" s="138"/>
      <c r="F9" s="137"/>
      <c r="G9" s="137"/>
      <c r="H9" s="137"/>
      <c r="I9" s="137"/>
      <c r="J9" s="139"/>
      <c r="K9" s="137"/>
      <c r="L9" s="141"/>
      <c r="M9" s="141"/>
      <c r="N9" s="140"/>
      <c r="O9" s="142"/>
      <c r="P9" s="141"/>
      <c r="Q9" s="141"/>
      <c r="R9" s="141"/>
      <c r="S9" s="156"/>
      <c r="T9" s="156"/>
      <c r="U9" s="156"/>
      <c r="V9" s="156"/>
      <c r="W9" s="156"/>
      <c r="X9" s="156"/>
      <c r="Y9" s="52" t="str">
        <f t="shared" si="0"/>
        <v/>
      </c>
      <c r="Z9" s="50" t="str">
        <f t="shared" si="1"/>
        <v/>
      </c>
      <c r="AA9" s="50" t="str">
        <f t="shared" si="2"/>
        <v/>
      </c>
      <c r="AB9" s="50" t="str">
        <f t="shared" si="3"/>
        <v/>
      </c>
      <c r="AC9" s="50" t="str">
        <f t="shared" si="4"/>
        <v/>
      </c>
      <c r="AD9" s="50" t="str">
        <f t="shared" si="5"/>
        <v/>
      </c>
      <c r="AE9" s="50" t="str">
        <f t="shared" si="6"/>
        <v/>
      </c>
      <c r="AF9" s="50" t="str">
        <f t="shared" si="7"/>
        <v/>
      </c>
      <c r="AG9" s="50" t="str">
        <f t="shared" si="8"/>
        <v/>
      </c>
      <c r="AH9" s="50" t="str">
        <f t="shared" si="9"/>
        <v/>
      </c>
      <c r="AI9" s="50" t="str">
        <f t="shared" si="10"/>
        <v/>
      </c>
      <c r="AJ9" s="50" t="str">
        <f t="shared" si="11"/>
        <v/>
      </c>
      <c r="AK9" s="50" t="str">
        <f t="shared" si="12"/>
        <v/>
      </c>
      <c r="AL9" s="50" t="str">
        <f t="shared" si="13"/>
        <v/>
      </c>
      <c r="AM9" s="50" t="str">
        <f t="shared" si="14"/>
        <v/>
      </c>
      <c r="AN9" s="50" t="str">
        <f>IF(OR(AD9&lt;&gt;TRUE,AI9&lt;&gt;TRUE),"",IF(OR('Info livraison'!$B$12-(YEAR(J9))&gt;INDEX(valschartmaxalt,MATCH(N9,libschart,0)),'Info livraison'!$B$12-(YEAR(J9))&lt;INDEX(valschartminalt,MATCH(N9,libschart,0))),FALSE,TRUE))</f>
        <v/>
      </c>
      <c r="AO9" s="50" t="str">
        <f t="shared" si="15"/>
        <v/>
      </c>
      <c r="AP9" s="50"/>
      <c r="AQ9" s="50"/>
      <c r="AR9" s="50"/>
      <c r="AS9" s="197" t="str">
        <f t="shared" si="16"/>
        <v/>
      </c>
      <c r="AT9" s="210" t="str">
        <f t="shared" si="17"/>
        <v/>
      </c>
    </row>
    <row r="10" spans="1:47" x14ac:dyDescent="0.2">
      <c r="A10" s="51" t="str">
        <f>IF(AND(F10&lt;&gt;"",'Institut - Classes'!$F$4&lt;&gt;""),INDEX(libcatidinstit,'Institut - Classes'!$F$4),"")</f>
        <v/>
      </c>
      <c r="B10" s="51" t="str">
        <f>IF(A10&lt;&gt;"",INDEX(codeinstit,'Institut - Classes'!$F$4),"")</f>
        <v/>
      </c>
      <c r="C10" s="49" t="str">
        <f t="shared" si="18"/>
        <v/>
      </c>
      <c r="D10" s="143"/>
      <c r="E10" s="143"/>
      <c r="F10" s="137"/>
      <c r="G10" s="137"/>
      <c r="H10" s="137"/>
      <c r="I10" s="137"/>
      <c r="J10" s="139"/>
      <c r="K10" s="137"/>
      <c r="L10" s="141"/>
      <c r="M10" s="141"/>
      <c r="N10" s="140"/>
      <c r="O10" s="142"/>
      <c r="P10" s="141"/>
      <c r="Q10" s="141"/>
      <c r="R10" s="141"/>
      <c r="S10" s="156"/>
      <c r="T10" s="156"/>
      <c r="U10" s="156"/>
      <c r="V10" s="156"/>
      <c r="W10" s="156"/>
      <c r="X10" s="156"/>
      <c r="Y10" s="52" t="str">
        <f t="shared" si="0"/>
        <v/>
      </c>
      <c r="Z10" s="50" t="str">
        <f t="shared" si="1"/>
        <v/>
      </c>
      <c r="AA10" s="50" t="str">
        <f t="shared" si="2"/>
        <v/>
      </c>
      <c r="AB10" s="50" t="str">
        <f t="shared" si="3"/>
        <v/>
      </c>
      <c r="AC10" s="50" t="str">
        <f t="shared" si="4"/>
        <v/>
      </c>
      <c r="AD10" s="50" t="str">
        <f t="shared" si="5"/>
        <v/>
      </c>
      <c r="AE10" s="50" t="str">
        <f t="shared" si="6"/>
        <v/>
      </c>
      <c r="AF10" s="50" t="str">
        <f t="shared" si="7"/>
        <v/>
      </c>
      <c r="AG10" s="50" t="str">
        <f t="shared" si="8"/>
        <v/>
      </c>
      <c r="AH10" s="50" t="str">
        <f t="shared" si="9"/>
        <v/>
      </c>
      <c r="AI10" s="50" t="str">
        <f t="shared" si="10"/>
        <v/>
      </c>
      <c r="AJ10" s="50" t="str">
        <f t="shared" si="11"/>
        <v/>
      </c>
      <c r="AK10" s="50" t="str">
        <f t="shared" si="12"/>
        <v/>
      </c>
      <c r="AL10" s="50" t="str">
        <f t="shared" si="13"/>
        <v/>
      </c>
      <c r="AM10" s="50" t="str">
        <f t="shared" si="14"/>
        <v/>
      </c>
      <c r="AN10" s="50" t="str">
        <f>IF(OR(AD10&lt;&gt;TRUE,AI10&lt;&gt;TRUE),"",IF(OR('Info livraison'!$B$12-(YEAR(J10))&gt;INDEX(valschartmaxalt,MATCH(N10,libschart,0)),'Info livraison'!$B$12-(YEAR(J10))&lt;INDEX(valschartminalt,MATCH(N10,libschart,0))),FALSE,TRUE))</f>
        <v/>
      </c>
      <c r="AO10" s="50" t="str">
        <f t="shared" si="15"/>
        <v/>
      </c>
      <c r="AP10" s="50"/>
      <c r="AQ10" s="50"/>
      <c r="AR10" s="50"/>
      <c r="AS10" s="197" t="str">
        <f t="shared" si="16"/>
        <v/>
      </c>
      <c r="AT10" s="210" t="str">
        <f t="shared" si="17"/>
        <v/>
      </c>
    </row>
    <row r="11" spans="1:47" x14ac:dyDescent="0.2">
      <c r="A11" s="51" t="str">
        <f>IF(AND(F11&lt;&gt;"",'Institut - Classes'!$F$4&lt;&gt;""),INDEX(libcatidinstit,'Institut - Classes'!$F$4),"")</f>
        <v/>
      </c>
      <c r="B11" s="51" t="str">
        <f>IF(A11&lt;&gt;"",INDEX(codeinstit,'Institut - Classes'!$F$4),"")</f>
        <v/>
      </c>
      <c r="C11" s="49" t="str">
        <f t="shared" si="18"/>
        <v/>
      </c>
      <c r="D11" s="143"/>
      <c r="E11" s="143"/>
      <c r="F11" s="137"/>
      <c r="G11" s="137"/>
      <c r="H11" s="137"/>
      <c r="I11" s="137"/>
      <c r="J11" s="139"/>
      <c r="K11" s="137"/>
      <c r="L11" s="141"/>
      <c r="M11" s="141"/>
      <c r="N11" s="140"/>
      <c r="O11" s="142"/>
      <c r="P11" s="141"/>
      <c r="Q11" s="141"/>
      <c r="R11" s="141"/>
      <c r="S11" s="156"/>
      <c r="T11" s="156"/>
      <c r="U11" s="156"/>
      <c r="V11" s="156"/>
      <c r="W11" s="156"/>
      <c r="X11" s="156"/>
      <c r="Y11" s="52" t="str">
        <f t="shared" si="0"/>
        <v/>
      </c>
      <c r="Z11" s="50" t="str">
        <f t="shared" si="1"/>
        <v/>
      </c>
      <c r="AA11" s="50" t="str">
        <f t="shared" si="2"/>
        <v/>
      </c>
      <c r="AB11" s="50" t="str">
        <f t="shared" si="3"/>
        <v/>
      </c>
      <c r="AC11" s="50" t="str">
        <f t="shared" si="4"/>
        <v/>
      </c>
      <c r="AD11" s="50" t="str">
        <f t="shared" si="5"/>
        <v/>
      </c>
      <c r="AE11" s="50" t="str">
        <f t="shared" si="6"/>
        <v/>
      </c>
      <c r="AF11" s="50" t="str">
        <f t="shared" si="7"/>
        <v/>
      </c>
      <c r="AG11" s="50" t="str">
        <f t="shared" si="8"/>
        <v/>
      </c>
      <c r="AH11" s="50" t="str">
        <f t="shared" si="9"/>
        <v/>
      </c>
      <c r="AI11" s="50" t="str">
        <f t="shared" si="10"/>
        <v/>
      </c>
      <c r="AJ11" s="50" t="str">
        <f t="shared" si="11"/>
        <v/>
      </c>
      <c r="AK11" s="50" t="str">
        <f t="shared" si="12"/>
        <v/>
      </c>
      <c r="AL11" s="50" t="str">
        <f t="shared" si="13"/>
        <v/>
      </c>
      <c r="AM11" s="50" t="str">
        <f t="shared" si="14"/>
        <v/>
      </c>
      <c r="AN11" s="50" t="str">
        <f>IF(OR(AD11&lt;&gt;TRUE,AI11&lt;&gt;TRUE),"",IF(OR('Info livraison'!$B$12-(YEAR(J11))&gt;INDEX(valschartmaxalt,MATCH(N11,libschart,0)),'Info livraison'!$B$12-(YEAR(J11))&lt;INDEX(valschartminalt,MATCH(N11,libschart,0))),FALSE,TRUE))</f>
        <v/>
      </c>
      <c r="AO11" s="50" t="str">
        <f t="shared" si="15"/>
        <v/>
      </c>
      <c r="AP11" s="50"/>
      <c r="AQ11" s="50"/>
      <c r="AR11" s="50"/>
      <c r="AS11" s="197" t="str">
        <f t="shared" si="16"/>
        <v/>
      </c>
      <c r="AT11" s="210" t="str">
        <f t="shared" si="17"/>
        <v/>
      </c>
    </row>
    <row r="12" spans="1:47" x14ac:dyDescent="0.2">
      <c r="A12" s="51" t="str">
        <f>IF(AND(F12&lt;&gt;"",'Institut - Classes'!$F$4&lt;&gt;""),INDEX(libcatidinstit,'Institut - Classes'!$F$4),"")</f>
        <v/>
      </c>
      <c r="B12" s="51" t="str">
        <f>IF(A12&lt;&gt;"",INDEX(codeinstit,'Institut - Classes'!$F$4),"")</f>
        <v/>
      </c>
      <c r="C12" s="49" t="str">
        <f t="shared" si="18"/>
        <v/>
      </c>
      <c r="D12" s="143"/>
      <c r="E12" s="143"/>
      <c r="F12" s="137"/>
      <c r="G12" s="137"/>
      <c r="H12" s="137"/>
      <c r="I12" s="137"/>
      <c r="J12" s="139"/>
      <c r="K12" s="137"/>
      <c r="L12" s="141"/>
      <c r="M12" s="141"/>
      <c r="N12" s="140"/>
      <c r="O12" s="142"/>
      <c r="P12" s="141"/>
      <c r="Q12" s="141"/>
      <c r="R12" s="141"/>
      <c r="S12" s="156"/>
      <c r="T12" s="156"/>
      <c r="U12" s="156"/>
      <c r="V12" s="156"/>
      <c r="W12" s="156"/>
      <c r="X12" s="156"/>
      <c r="Y12" s="52" t="str">
        <f t="shared" si="0"/>
        <v/>
      </c>
      <c r="Z12" s="50" t="str">
        <f t="shared" si="1"/>
        <v/>
      </c>
      <c r="AA12" s="50" t="str">
        <f t="shared" si="2"/>
        <v/>
      </c>
      <c r="AB12" s="50" t="str">
        <f t="shared" si="3"/>
        <v/>
      </c>
      <c r="AC12" s="50" t="str">
        <f t="shared" si="4"/>
        <v/>
      </c>
      <c r="AD12" s="50" t="str">
        <f t="shared" si="5"/>
        <v/>
      </c>
      <c r="AE12" s="50" t="str">
        <f t="shared" si="6"/>
        <v/>
      </c>
      <c r="AF12" s="50" t="str">
        <f t="shared" si="7"/>
        <v/>
      </c>
      <c r="AG12" s="50" t="str">
        <f t="shared" si="8"/>
        <v/>
      </c>
      <c r="AH12" s="50" t="str">
        <f t="shared" si="9"/>
        <v/>
      </c>
      <c r="AI12" s="50" t="str">
        <f t="shared" si="10"/>
        <v/>
      </c>
      <c r="AJ12" s="50" t="str">
        <f t="shared" si="11"/>
        <v/>
      </c>
      <c r="AK12" s="50" t="str">
        <f t="shared" si="12"/>
        <v/>
      </c>
      <c r="AL12" s="50" t="str">
        <f t="shared" si="13"/>
        <v/>
      </c>
      <c r="AM12" s="50" t="str">
        <f t="shared" si="14"/>
        <v/>
      </c>
      <c r="AN12" s="50" t="str">
        <f>IF(OR(AD12&lt;&gt;TRUE,AI12&lt;&gt;TRUE),"",IF(OR('Info livraison'!$B$12-(YEAR(J12))&gt;INDEX(valschartmaxalt,MATCH(N12,libschart,0)),'Info livraison'!$B$12-(YEAR(J12))&lt;INDEX(valschartminalt,MATCH(N12,libschart,0))),FALSE,TRUE))</f>
        <v/>
      </c>
      <c r="AO12" s="50" t="str">
        <f t="shared" si="15"/>
        <v/>
      </c>
      <c r="AP12" s="50"/>
      <c r="AQ12" s="50"/>
      <c r="AR12" s="50"/>
      <c r="AS12" s="197" t="str">
        <f t="shared" si="16"/>
        <v/>
      </c>
      <c r="AT12" s="210" t="str">
        <f t="shared" si="17"/>
        <v/>
      </c>
    </row>
    <row r="13" spans="1:47" x14ac:dyDescent="0.2">
      <c r="A13" s="51" t="str">
        <f>IF(AND(F13&lt;&gt;"",'Institut - Classes'!$F$4&lt;&gt;""),INDEX(libcatidinstit,'Institut - Classes'!$F$4),"")</f>
        <v/>
      </c>
      <c r="B13" s="51" t="str">
        <f>IF(A13&lt;&gt;"",INDEX(codeinstit,'Institut - Classes'!$F$4),"")</f>
        <v/>
      </c>
      <c r="C13" s="49" t="str">
        <f t="shared" si="18"/>
        <v/>
      </c>
      <c r="D13" s="143"/>
      <c r="E13" s="143"/>
      <c r="F13" s="137"/>
      <c r="G13" s="137"/>
      <c r="H13" s="137"/>
      <c r="I13" s="137"/>
      <c r="J13" s="139"/>
      <c r="K13" s="137"/>
      <c r="L13" s="141"/>
      <c r="M13" s="141"/>
      <c r="N13" s="140"/>
      <c r="O13" s="142"/>
      <c r="P13" s="141"/>
      <c r="Q13" s="141"/>
      <c r="R13" s="141"/>
      <c r="S13" s="156"/>
      <c r="T13" s="156"/>
      <c r="U13" s="156"/>
      <c r="V13" s="156"/>
      <c r="W13" s="156"/>
      <c r="X13" s="156"/>
      <c r="Y13" s="52" t="str">
        <f t="shared" si="0"/>
        <v/>
      </c>
      <c r="Z13" s="50" t="str">
        <f t="shared" si="1"/>
        <v/>
      </c>
      <c r="AA13" s="50" t="str">
        <f t="shared" si="2"/>
        <v/>
      </c>
      <c r="AB13" s="50" t="str">
        <f t="shared" si="3"/>
        <v/>
      </c>
      <c r="AC13" s="50" t="str">
        <f t="shared" si="4"/>
        <v/>
      </c>
      <c r="AD13" s="50" t="str">
        <f t="shared" si="5"/>
        <v/>
      </c>
      <c r="AE13" s="50" t="str">
        <f t="shared" si="6"/>
        <v/>
      </c>
      <c r="AF13" s="50" t="str">
        <f t="shared" si="7"/>
        <v/>
      </c>
      <c r="AG13" s="50" t="str">
        <f t="shared" si="8"/>
        <v/>
      </c>
      <c r="AH13" s="50" t="str">
        <f t="shared" si="9"/>
        <v/>
      </c>
      <c r="AI13" s="50" t="str">
        <f t="shared" si="10"/>
        <v/>
      </c>
      <c r="AJ13" s="50" t="str">
        <f t="shared" si="11"/>
        <v/>
      </c>
      <c r="AK13" s="50" t="str">
        <f t="shared" si="12"/>
        <v/>
      </c>
      <c r="AL13" s="50" t="str">
        <f t="shared" si="13"/>
        <v/>
      </c>
      <c r="AM13" s="50" t="str">
        <f t="shared" si="14"/>
        <v/>
      </c>
      <c r="AN13" s="50" t="str">
        <f>IF(OR(AD13&lt;&gt;TRUE,AI13&lt;&gt;TRUE),"",IF(OR('Info livraison'!$B$12-(YEAR(J13))&gt;INDEX(valschartmaxalt,MATCH(N13,libschart,0)),'Info livraison'!$B$12-(YEAR(J13))&lt;INDEX(valschartminalt,MATCH(N13,libschart,0))),FALSE,TRUE))</f>
        <v/>
      </c>
      <c r="AO13" s="50" t="str">
        <f t="shared" si="15"/>
        <v/>
      </c>
      <c r="AP13" s="50"/>
      <c r="AQ13" s="50"/>
      <c r="AR13" s="50"/>
      <c r="AS13" s="197" t="str">
        <f t="shared" si="16"/>
        <v/>
      </c>
      <c r="AT13" s="210" t="str">
        <f t="shared" si="17"/>
        <v/>
      </c>
    </row>
    <row r="14" spans="1:47" x14ac:dyDescent="0.2">
      <c r="A14" s="51" t="str">
        <f>IF(AND(F14&lt;&gt;"",'Institut - Classes'!$F$4&lt;&gt;""),INDEX(libcatidinstit,'Institut - Classes'!$F$4),"")</f>
        <v/>
      </c>
      <c r="B14" s="51" t="str">
        <f>IF(A14&lt;&gt;"",INDEX(codeinstit,'Institut - Classes'!$F$4),"")</f>
        <v/>
      </c>
      <c r="C14" s="49" t="str">
        <f t="shared" si="18"/>
        <v/>
      </c>
      <c r="D14" s="143"/>
      <c r="E14" s="143"/>
      <c r="F14" s="137"/>
      <c r="G14" s="137"/>
      <c r="H14" s="137"/>
      <c r="I14" s="137"/>
      <c r="J14" s="139"/>
      <c r="K14" s="137"/>
      <c r="L14" s="141"/>
      <c r="M14" s="141"/>
      <c r="N14" s="140"/>
      <c r="O14" s="142"/>
      <c r="P14" s="141"/>
      <c r="Q14" s="141"/>
      <c r="R14" s="141"/>
      <c r="S14" s="156"/>
      <c r="T14" s="156"/>
      <c r="U14" s="156"/>
      <c r="V14" s="156"/>
      <c r="W14" s="156"/>
      <c r="X14" s="156"/>
      <c r="Y14" s="52" t="str">
        <f t="shared" si="0"/>
        <v/>
      </c>
      <c r="Z14" s="50" t="str">
        <f t="shared" si="1"/>
        <v/>
      </c>
      <c r="AA14" s="50" t="str">
        <f t="shared" si="2"/>
        <v/>
      </c>
      <c r="AB14" s="50" t="str">
        <f t="shared" si="3"/>
        <v/>
      </c>
      <c r="AC14" s="50" t="str">
        <f t="shared" si="4"/>
        <v/>
      </c>
      <c r="AD14" s="50" t="str">
        <f t="shared" si="5"/>
        <v/>
      </c>
      <c r="AE14" s="50" t="str">
        <f t="shared" si="6"/>
        <v/>
      </c>
      <c r="AF14" s="50" t="str">
        <f t="shared" si="7"/>
        <v/>
      </c>
      <c r="AG14" s="50" t="str">
        <f t="shared" si="8"/>
        <v/>
      </c>
      <c r="AH14" s="50" t="str">
        <f t="shared" si="9"/>
        <v/>
      </c>
      <c r="AI14" s="50" t="str">
        <f t="shared" si="10"/>
        <v/>
      </c>
      <c r="AJ14" s="50" t="str">
        <f t="shared" si="11"/>
        <v/>
      </c>
      <c r="AK14" s="50" t="str">
        <f t="shared" si="12"/>
        <v/>
      </c>
      <c r="AL14" s="50" t="str">
        <f t="shared" si="13"/>
        <v/>
      </c>
      <c r="AM14" s="50" t="str">
        <f t="shared" si="14"/>
        <v/>
      </c>
      <c r="AN14" s="50" t="str">
        <f>IF(OR(AD14&lt;&gt;TRUE,AI14&lt;&gt;TRUE),"",IF(OR('Info livraison'!$B$12-(YEAR(J14))&gt;INDEX(valschartmaxalt,MATCH(N14,libschart,0)),'Info livraison'!$B$12-(YEAR(J14))&lt;INDEX(valschartminalt,MATCH(N14,libschart,0))),FALSE,TRUE))</f>
        <v/>
      </c>
      <c r="AO14" s="50" t="str">
        <f t="shared" si="15"/>
        <v/>
      </c>
      <c r="AP14" s="50"/>
      <c r="AQ14" s="50"/>
      <c r="AR14" s="50"/>
      <c r="AS14" s="197" t="str">
        <f t="shared" si="16"/>
        <v/>
      </c>
      <c r="AT14" s="210" t="str">
        <f t="shared" si="17"/>
        <v/>
      </c>
    </row>
    <row r="15" spans="1:47" x14ac:dyDescent="0.2">
      <c r="A15" s="51" t="str">
        <f>IF(AND(F15&lt;&gt;"",'Institut - Classes'!$F$4&lt;&gt;""),INDEX(libcatidinstit,'Institut - Classes'!$F$4),"")</f>
        <v/>
      </c>
      <c r="B15" s="51" t="str">
        <f>IF(A15&lt;&gt;"",INDEX(codeinstit,'Institut - Classes'!$F$4),"")</f>
        <v/>
      </c>
      <c r="C15" s="49" t="str">
        <f t="shared" si="18"/>
        <v/>
      </c>
      <c r="D15" s="143"/>
      <c r="E15" s="143"/>
      <c r="F15" s="137"/>
      <c r="G15" s="137"/>
      <c r="H15" s="137"/>
      <c r="I15" s="137"/>
      <c r="J15" s="139"/>
      <c r="K15" s="137"/>
      <c r="L15" s="141"/>
      <c r="M15" s="141"/>
      <c r="N15" s="140"/>
      <c r="O15" s="142"/>
      <c r="P15" s="141"/>
      <c r="Q15" s="141"/>
      <c r="R15" s="141"/>
      <c r="S15" s="156"/>
      <c r="T15" s="156"/>
      <c r="U15" s="156"/>
      <c r="V15" s="156"/>
      <c r="W15" s="156"/>
      <c r="X15" s="156"/>
      <c r="Y15" s="52" t="str">
        <f t="shared" si="0"/>
        <v/>
      </c>
      <c r="Z15" s="50" t="str">
        <f t="shared" si="1"/>
        <v/>
      </c>
      <c r="AA15" s="50" t="str">
        <f t="shared" si="2"/>
        <v/>
      </c>
      <c r="AB15" s="50" t="str">
        <f t="shared" si="3"/>
        <v/>
      </c>
      <c r="AC15" s="50" t="str">
        <f t="shared" si="4"/>
        <v/>
      </c>
      <c r="AD15" s="50" t="str">
        <f t="shared" si="5"/>
        <v/>
      </c>
      <c r="AE15" s="50" t="str">
        <f t="shared" si="6"/>
        <v/>
      </c>
      <c r="AF15" s="50" t="str">
        <f t="shared" si="7"/>
        <v/>
      </c>
      <c r="AG15" s="50" t="str">
        <f t="shared" si="8"/>
        <v/>
      </c>
      <c r="AH15" s="50" t="str">
        <f t="shared" si="9"/>
        <v/>
      </c>
      <c r="AI15" s="50" t="str">
        <f t="shared" si="10"/>
        <v/>
      </c>
      <c r="AJ15" s="50" t="str">
        <f t="shared" si="11"/>
        <v/>
      </c>
      <c r="AK15" s="50" t="str">
        <f t="shared" si="12"/>
        <v/>
      </c>
      <c r="AL15" s="50" t="str">
        <f t="shared" si="13"/>
        <v/>
      </c>
      <c r="AM15" s="50" t="str">
        <f t="shared" si="14"/>
        <v/>
      </c>
      <c r="AN15" s="50" t="str">
        <f>IF(OR(AD15&lt;&gt;TRUE,AI15&lt;&gt;TRUE),"",IF(OR('Info livraison'!$B$12-(YEAR(J15))&gt;INDEX(valschartmaxalt,MATCH(N15,libschart,0)),'Info livraison'!$B$12-(YEAR(J15))&lt;INDEX(valschartminalt,MATCH(N15,libschart,0))),FALSE,TRUE))</f>
        <v/>
      </c>
      <c r="AO15" s="50" t="str">
        <f t="shared" si="15"/>
        <v/>
      </c>
      <c r="AP15" s="50"/>
      <c r="AQ15" s="50"/>
      <c r="AR15" s="50"/>
      <c r="AS15" s="197" t="str">
        <f t="shared" si="16"/>
        <v/>
      </c>
      <c r="AT15" s="210" t="str">
        <f t="shared" si="17"/>
        <v/>
      </c>
    </row>
    <row r="16" spans="1:47" x14ac:dyDescent="0.2">
      <c r="A16" s="51" t="str">
        <f>IF(AND(F16&lt;&gt;"",'Institut - Classes'!$F$4&lt;&gt;""),INDEX(libcatidinstit,'Institut - Classes'!$F$4),"")</f>
        <v/>
      </c>
      <c r="B16" s="51" t="str">
        <f>IF(A16&lt;&gt;"",INDEX(codeinstit,'Institut - Classes'!$F$4),"")</f>
        <v/>
      </c>
      <c r="C16" s="49" t="str">
        <f t="shared" si="18"/>
        <v/>
      </c>
      <c r="D16" s="143"/>
      <c r="E16" s="143"/>
      <c r="F16" s="137"/>
      <c r="G16" s="137"/>
      <c r="H16" s="137"/>
      <c r="I16" s="137"/>
      <c r="J16" s="139"/>
      <c r="K16" s="137"/>
      <c r="L16" s="141"/>
      <c r="M16" s="141"/>
      <c r="N16" s="140"/>
      <c r="O16" s="142"/>
      <c r="P16" s="141"/>
      <c r="Q16" s="141"/>
      <c r="R16" s="141"/>
      <c r="S16" s="156"/>
      <c r="T16" s="156"/>
      <c r="U16" s="156"/>
      <c r="V16" s="156"/>
      <c r="W16" s="156"/>
      <c r="X16" s="156"/>
      <c r="Y16" s="52" t="str">
        <f t="shared" si="0"/>
        <v/>
      </c>
      <c r="Z16" s="50" t="str">
        <f t="shared" si="1"/>
        <v/>
      </c>
      <c r="AA16" s="50" t="str">
        <f t="shared" si="2"/>
        <v/>
      </c>
      <c r="AB16" s="50" t="str">
        <f t="shared" si="3"/>
        <v/>
      </c>
      <c r="AC16" s="50" t="str">
        <f t="shared" si="4"/>
        <v/>
      </c>
      <c r="AD16" s="50" t="str">
        <f t="shared" si="5"/>
        <v/>
      </c>
      <c r="AE16" s="50" t="str">
        <f t="shared" si="6"/>
        <v/>
      </c>
      <c r="AF16" s="50" t="str">
        <f t="shared" si="7"/>
        <v/>
      </c>
      <c r="AG16" s="50" t="str">
        <f t="shared" si="8"/>
        <v/>
      </c>
      <c r="AH16" s="50" t="str">
        <f t="shared" si="9"/>
        <v/>
      </c>
      <c r="AI16" s="50" t="str">
        <f t="shared" si="10"/>
        <v/>
      </c>
      <c r="AJ16" s="50" t="str">
        <f t="shared" si="11"/>
        <v/>
      </c>
      <c r="AK16" s="50" t="str">
        <f t="shared" si="12"/>
        <v/>
      </c>
      <c r="AL16" s="50" t="str">
        <f t="shared" si="13"/>
        <v/>
      </c>
      <c r="AM16" s="50" t="str">
        <f t="shared" si="14"/>
        <v/>
      </c>
      <c r="AN16" s="50" t="str">
        <f>IF(OR(AD16&lt;&gt;TRUE,AI16&lt;&gt;TRUE),"",IF(OR('Info livraison'!$B$12-(YEAR(J16))&gt;INDEX(valschartmaxalt,MATCH(N16,libschart,0)),'Info livraison'!$B$12-(YEAR(J16))&lt;INDEX(valschartminalt,MATCH(N16,libschart,0))),FALSE,TRUE))</f>
        <v/>
      </c>
      <c r="AO16" s="50" t="str">
        <f t="shared" si="15"/>
        <v/>
      </c>
      <c r="AP16" s="50"/>
      <c r="AQ16" s="50"/>
      <c r="AR16" s="50"/>
      <c r="AS16" s="197" t="str">
        <f t="shared" si="16"/>
        <v/>
      </c>
      <c r="AT16" s="210" t="str">
        <f t="shared" si="17"/>
        <v/>
      </c>
    </row>
    <row r="17" spans="1:46" x14ac:dyDescent="0.2">
      <c r="A17" s="51" t="str">
        <f>IF(AND(F17&lt;&gt;"",'Institut - Classes'!$F$4&lt;&gt;""),INDEX(libcatidinstit,'Institut - Classes'!$F$4),"")</f>
        <v/>
      </c>
      <c r="B17" s="51" t="str">
        <f>IF(A17&lt;&gt;"",INDEX(codeinstit,'Institut - Classes'!$F$4),"")</f>
        <v/>
      </c>
      <c r="C17" s="49" t="str">
        <f t="shared" si="18"/>
        <v/>
      </c>
      <c r="D17" s="143"/>
      <c r="E17" s="143"/>
      <c r="F17" s="137"/>
      <c r="G17" s="137"/>
      <c r="H17" s="137"/>
      <c r="I17" s="137"/>
      <c r="J17" s="139"/>
      <c r="K17" s="137"/>
      <c r="L17" s="141"/>
      <c r="M17" s="141"/>
      <c r="N17" s="140"/>
      <c r="O17" s="142"/>
      <c r="P17" s="141"/>
      <c r="Q17" s="141"/>
      <c r="R17" s="141"/>
      <c r="S17" s="156"/>
      <c r="T17" s="156"/>
      <c r="U17" s="156"/>
      <c r="V17" s="156"/>
      <c r="W17" s="156"/>
      <c r="X17" s="156"/>
      <c r="Y17" s="52" t="str">
        <f t="shared" si="0"/>
        <v/>
      </c>
      <c r="Z17" s="50" t="str">
        <f t="shared" si="1"/>
        <v/>
      </c>
      <c r="AA17" s="50" t="str">
        <f t="shared" si="2"/>
        <v/>
      </c>
      <c r="AB17" s="50" t="str">
        <f t="shared" si="3"/>
        <v/>
      </c>
      <c r="AC17" s="50" t="str">
        <f t="shared" si="4"/>
        <v/>
      </c>
      <c r="AD17" s="50" t="str">
        <f t="shared" si="5"/>
        <v/>
      </c>
      <c r="AE17" s="50" t="str">
        <f t="shared" si="6"/>
        <v/>
      </c>
      <c r="AF17" s="50" t="str">
        <f t="shared" si="7"/>
        <v/>
      </c>
      <c r="AG17" s="50" t="str">
        <f t="shared" si="8"/>
        <v/>
      </c>
      <c r="AH17" s="50" t="str">
        <f t="shared" si="9"/>
        <v/>
      </c>
      <c r="AI17" s="50" t="str">
        <f t="shared" si="10"/>
        <v/>
      </c>
      <c r="AJ17" s="50" t="str">
        <f t="shared" si="11"/>
        <v/>
      </c>
      <c r="AK17" s="50" t="str">
        <f t="shared" si="12"/>
        <v/>
      </c>
      <c r="AL17" s="50" t="str">
        <f t="shared" si="13"/>
        <v/>
      </c>
      <c r="AM17" s="50" t="str">
        <f t="shared" si="14"/>
        <v/>
      </c>
      <c r="AN17" s="50" t="str">
        <f>IF(OR(AD17&lt;&gt;TRUE,AI17&lt;&gt;TRUE),"",IF(OR('Info livraison'!$B$12-(YEAR(J17))&gt;INDEX(valschartmaxalt,MATCH(N17,libschart,0)),'Info livraison'!$B$12-(YEAR(J17))&lt;INDEX(valschartminalt,MATCH(N17,libschart,0))),FALSE,TRUE))</f>
        <v/>
      </c>
      <c r="AO17" s="50" t="str">
        <f t="shared" si="15"/>
        <v/>
      </c>
      <c r="AP17" s="50"/>
      <c r="AQ17" s="50"/>
      <c r="AR17" s="50"/>
      <c r="AS17" s="197" t="str">
        <f t="shared" si="16"/>
        <v/>
      </c>
      <c r="AT17" s="210" t="str">
        <f t="shared" si="17"/>
        <v/>
      </c>
    </row>
    <row r="18" spans="1:46" x14ac:dyDescent="0.2">
      <c r="A18" s="51" t="str">
        <f>IF(AND(F18&lt;&gt;"",'Institut - Classes'!$F$4&lt;&gt;""),INDEX(libcatidinstit,'Institut - Classes'!$F$4),"")</f>
        <v/>
      </c>
      <c r="B18" s="51" t="str">
        <f>IF(A18&lt;&gt;"",INDEX(codeinstit,'Institut - Classes'!$F$4),"")</f>
        <v/>
      </c>
      <c r="C18" s="49" t="str">
        <f t="shared" si="18"/>
        <v/>
      </c>
      <c r="D18" s="143"/>
      <c r="E18" s="143"/>
      <c r="F18" s="137"/>
      <c r="G18" s="137"/>
      <c r="H18" s="137"/>
      <c r="I18" s="137"/>
      <c r="J18" s="139"/>
      <c r="K18" s="137"/>
      <c r="L18" s="141"/>
      <c r="M18" s="141"/>
      <c r="N18" s="140"/>
      <c r="O18" s="142"/>
      <c r="P18" s="141"/>
      <c r="Q18" s="141"/>
      <c r="R18" s="141"/>
      <c r="S18" s="156"/>
      <c r="T18" s="156"/>
      <c r="U18" s="156"/>
      <c r="V18" s="156"/>
      <c r="W18" s="156"/>
      <c r="X18" s="156"/>
      <c r="Y18" s="52" t="str">
        <f t="shared" si="0"/>
        <v/>
      </c>
      <c r="Z18" s="50" t="str">
        <f t="shared" si="1"/>
        <v/>
      </c>
      <c r="AA18" s="50" t="str">
        <f t="shared" si="2"/>
        <v/>
      </c>
      <c r="AB18" s="50" t="str">
        <f t="shared" si="3"/>
        <v/>
      </c>
      <c r="AC18" s="50" t="str">
        <f t="shared" si="4"/>
        <v/>
      </c>
      <c r="AD18" s="50" t="str">
        <f t="shared" si="5"/>
        <v/>
      </c>
      <c r="AE18" s="50" t="str">
        <f t="shared" si="6"/>
        <v/>
      </c>
      <c r="AF18" s="50" t="str">
        <f t="shared" si="7"/>
        <v/>
      </c>
      <c r="AG18" s="50" t="str">
        <f t="shared" si="8"/>
        <v/>
      </c>
      <c r="AH18" s="50" t="str">
        <f t="shared" si="9"/>
        <v/>
      </c>
      <c r="AI18" s="50" t="str">
        <f t="shared" si="10"/>
        <v/>
      </c>
      <c r="AJ18" s="50" t="str">
        <f t="shared" si="11"/>
        <v/>
      </c>
      <c r="AK18" s="50" t="str">
        <f t="shared" si="12"/>
        <v/>
      </c>
      <c r="AL18" s="50" t="str">
        <f t="shared" si="13"/>
        <v/>
      </c>
      <c r="AM18" s="50" t="str">
        <f t="shared" si="14"/>
        <v/>
      </c>
      <c r="AN18" s="50" t="str">
        <f>IF(OR(AD18&lt;&gt;TRUE,AI18&lt;&gt;TRUE),"",IF(OR('Info livraison'!$B$12-(YEAR(J18))&gt;INDEX(valschartmaxalt,MATCH(N18,libschart,0)),'Info livraison'!$B$12-(YEAR(J18))&lt;INDEX(valschartminalt,MATCH(N18,libschart,0))),FALSE,TRUE))</f>
        <v/>
      </c>
      <c r="AO18" s="50" t="str">
        <f t="shared" si="15"/>
        <v/>
      </c>
      <c r="AP18" s="50"/>
      <c r="AQ18" s="50"/>
      <c r="AR18" s="50"/>
      <c r="AS18" s="197" t="str">
        <f t="shared" si="16"/>
        <v/>
      </c>
      <c r="AT18" s="210" t="str">
        <f t="shared" si="17"/>
        <v/>
      </c>
    </row>
    <row r="19" spans="1:46" x14ac:dyDescent="0.2">
      <c r="A19" s="51" t="str">
        <f>IF(AND(F19&lt;&gt;"",'Institut - Classes'!$F$4&lt;&gt;""),INDEX(libcatidinstit,'Institut - Classes'!$F$4),"")</f>
        <v/>
      </c>
      <c r="B19" s="51" t="str">
        <f>IF(A19&lt;&gt;"",INDEX(codeinstit,'Institut - Classes'!$F$4),"")</f>
        <v/>
      </c>
      <c r="C19" s="49" t="str">
        <f t="shared" si="18"/>
        <v/>
      </c>
      <c r="D19" s="143"/>
      <c r="E19" s="143"/>
      <c r="F19" s="137"/>
      <c r="G19" s="137"/>
      <c r="H19" s="137"/>
      <c r="I19" s="137"/>
      <c r="J19" s="139"/>
      <c r="K19" s="137"/>
      <c r="L19" s="141"/>
      <c r="M19" s="141"/>
      <c r="N19" s="140"/>
      <c r="O19" s="142"/>
      <c r="P19" s="141"/>
      <c r="Q19" s="141"/>
      <c r="R19" s="141"/>
      <c r="S19" s="156"/>
      <c r="T19" s="156"/>
      <c r="U19" s="156"/>
      <c r="V19" s="156"/>
      <c r="W19" s="156"/>
      <c r="X19" s="156"/>
      <c r="Y19" s="52" t="str">
        <f t="shared" si="0"/>
        <v/>
      </c>
      <c r="Z19" s="50" t="str">
        <f t="shared" si="1"/>
        <v/>
      </c>
      <c r="AA19" s="50" t="str">
        <f t="shared" si="2"/>
        <v/>
      </c>
      <c r="AB19" s="50" t="str">
        <f t="shared" si="3"/>
        <v/>
      </c>
      <c r="AC19" s="50" t="str">
        <f t="shared" si="4"/>
        <v/>
      </c>
      <c r="AD19" s="50" t="str">
        <f t="shared" si="5"/>
        <v/>
      </c>
      <c r="AE19" s="50" t="str">
        <f t="shared" si="6"/>
        <v/>
      </c>
      <c r="AF19" s="50" t="str">
        <f t="shared" si="7"/>
        <v/>
      </c>
      <c r="AG19" s="50" t="str">
        <f t="shared" si="8"/>
        <v/>
      </c>
      <c r="AH19" s="50" t="str">
        <f t="shared" si="9"/>
        <v/>
      </c>
      <c r="AI19" s="50" t="str">
        <f t="shared" si="10"/>
        <v/>
      </c>
      <c r="AJ19" s="50" t="str">
        <f t="shared" si="11"/>
        <v/>
      </c>
      <c r="AK19" s="50" t="str">
        <f t="shared" si="12"/>
        <v/>
      </c>
      <c r="AL19" s="50" t="str">
        <f t="shared" si="13"/>
        <v/>
      </c>
      <c r="AM19" s="50" t="str">
        <f t="shared" si="14"/>
        <v/>
      </c>
      <c r="AN19" s="50" t="str">
        <f>IF(OR(AD19&lt;&gt;TRUE,AI19&lt;&gt;TRUE),"",IF(OR('Info livraison'!$B$12-(YEAR(J19))&gt;INDEX(valschartmaxalt,MATCH(N19,libschart,0)),'Info livraison'!$B$12-(YEAR(J19))&lt;INDEX(valschartminalt,MATCH(N19,libschart,0))),FALSE,TRUE))</f>
        <v/>
      </c>
      <c r="AO19" s="50" t="str">
        <f t="shared" si="15"/>
        <v/>
      </c>
      <c r="AP19" s="50"/>
      <c r="AQ19" s="50"/>
      <c r="AR19" s="50"/>
      <c r="AS19" s="197" t="str">
        <f t="shared" si="16"/>
        <v/>
      </c>
      <c r="AT19" s="210" t="str">
        <f t="shared" si="17"/>
        <v/>
      </c>
    </row>
    <row r="20" spans="1:46" x14ac:dyDescent="0.2">
      <c r="A20" s="51" t="str">
        <f>IF(AND(F20&lt;&gt;"",'Institut - Classes'!$F$4&lt;&gt;""),INDEX(libcatidinstit,'Institut - Classes'!$F$4),"")</f>
        <v/>
      </c>
      <c r="B20" s="51" t="str">
        <f>IF(A20&lt;&gt;"",INDEX(codeinstit,'Institut - Classes'!$F$4),"")</f>
        <v/>
      </c>
      <c r="C20" s="49" t="str">
        <f t="shared" si="18"/>
        <v/>
      </c>
      <c r="D20" s="143"/>
      <c r="E20" s="143"/>
      <c r="F20" s="137"/>
      <c r="G20" s="137"/>
      <c r="H20" s="137"/>
      <c r="I20" s="137"/>
      <c r="J20" s="139"/>
      <c r="K20" s="137"/>
      <c r="L20" s="141"/>
      <c r="M20" s="141"/>
      <c r="N20" s="140"/>
      <c r="O20" s="142"/>
      <c r="P20" s="141"/>
      <c r="Q20" s="141"/>
      <c r="R20" s="141"/>
      <c r="S20" s="156"/>
      <c r="T20" s="156"/>
      <c r="U20" s="156"/>
      <c r="V20" s="156"/>
      <c r="W20" s="156"/>
      <c r="X20" s="156"/>
      <c r="Y20" s="52" t="str">
        <f t="shared" si="0"/>
        <v/>
      </c>
      <c r="Z20" s="50" t="str">
        <f t="shared" si="1"/>
        <v/>
      </c>
      <c r="AA20" s="50" t="str">
        <f t="shared" si="2"/>
        <v/>
      </c>
      <c r="AB20" s="50" t="str">
        <f t="shared" si="3"/>
        <v/>
      </c>
      <c r="AC20" s="50" t="str">
        <f t="shared" si="4"/>
        <v/>
      </c>
      <c r="AD20" s="50" t="str">
        <f t="shared" si="5"/>
        <v/>
      </c>
      <c r="AE20" s="50" t="str">
        <f t="shared" si="6"/>
        <v/>
      </c>
      <c r="AF20" s="50" t="str">
        <f t="shared" si="7"/>
        <v/>
      </c>
      <c r="AG20" s="50" t="str">
        <f t="shared" si="8"/>
        <v/>
      </c>
      <c r="AH20" s="50" t="str">
        <f t="shared" si="9"/>
        <v/>
      </c>
      <c r="AI20" s="50" t="str">
        <f t="shared" si="10"/>
        <v/>
      </c>
      <c r="AJ20" s="50" t="str">
        <f t="shared" si="11"/>
        <v/>
      </c>
      <c r="AK20" s="50" t="str">
        <f t="shared" si="12"/>
        <v/>
      </c>
      <c r="AL20" s="50" t="str">
        <f t="shared" si="13"/>
        <v/>
      </c>
      <c r="AM20" s="50" t="str">
        <f t="shared" si="14"/>
        <v/>
      </c>
      <c r="AN20" s="50" t="str">
        <f>IF(OR(AD20&lt;&gt;TRUE,AI20&lt;&gt;TRUE),"",IF(OR('Info livraison'!$B$12-(YEAR(J20))&gt;INDEX(valschartmaxalt,MATCH(N20,libschart,0)),'Info livraison'!$B$12-(YEAR(J20))&lt;INDEX(valschartminalt,MATCH(N20,libschart,0))),FALSE,TRUE))</f>
        <v/>
      </c>
      <c r="AO20" s="50" t="str">
        <f t="shared" si="15"/>
        <v/>
      </c>
      <c r="AP20" s="50"/>
      <c r="AQ20" s="50"/>
      <c r="AR20" s="50"/>
      <c r="AS20" s="197" t="str">
        <f t="shared" si="16"/>
        <v/>
      </c>
      <c r="AT20" s="210" t="str">
        <f t="shared" si="17"/>
        <v/>
      </c>
    </row>
    <row r="21" spans="1:46" x14ac:dyDescent="0.2">
      <c r="A21" s="51" t="str">
        <f>IF(AND(F21&lt;&gt;"",'Institut - Classes'!$F$4&lt;&gt;""),INDEX(libcatidinstit,'Institut - Classes'!$F$4),"")</f>
        <v/>
      </c>
      <c r="B21" s="51" t="str">
        <f>IF(A21&lt;&gt;"",INDEX(codeinstit,'Institut - Classes'!$F$4),"")</f>
        <v/>
      </c>
      <c r="C21" s="49" t="str">
        <f t="shared" si="18"/>
        <v/>
      </c>
      <c r="D21" s="143"/>
      <c r="E21" s="143"/>
      <c r="F21" s="137"/>
      <c r="G21" s="137"/>
      <c r="H21" s="137"/>
      <c r="I21" s="137"/>
      <c r="J21" s="139"/>
      <c r="K21" s="137"/>
      <c r="L21" s="141"/>
      <c r="M21" s="141"/>
      <c r="N21" s="140"/>
      <c r="O21" s="142"/>
      <c r="P21" s="141"/>
      <c r="Q21" s="141"/>
      <c r="R21" s="141"/>
      <c r="S21" s="156"/>
      <c r="T21" s="156"/>
      <c r="U21" s="156"/>
      <c r="V21" s="156"/>
      <c r="W21" s="156"/>
      <c r="X21" s="156"/>
      <c r="Y21" s="52" t="str">
        <f t="shared" si="0"/>
        <v/>
      </c>
      <c r="Z21" s="50" t="str">
        <f t="shared" si="1"/>
        <v/>
      </c>
      <c r="AA21" s="50" t="str">
        <f t="shared" si="2"/>
        <v/>
      </c>
      <c r="AB21" s="50" t="str">
        <f t="shared" si="3"/>
        <v/>
      </c>
      <c r="AC21" s="50" t="str">
        <f t="shared" si="4"/>
        <v/>
      </c>
      <c r="AD21" s="50" t="str">
        <f t="shared" si="5"/>
        <v/>
      </c>
      <c r="AE21" s="50" t="str">
        <f t="shared" si="6"/>
        <v/>
      </c>
      <c r="AF21" s="50" t="str">
        <f t="shared" si="7"/>
        <v/>
      </c>
      <c r="AG21" s="50" t="str">
        <f t="shared" si="8"/>
        <v/>
      </c>
      <c r="AH21" s="50" t="str">
        <f t="shared" si="9"/>
        <v/>
      </c>
      <c r="AI21" s="50" t="str">
        <f t="shared" si="10"/>
        <v/>
      </c>
      <c r="AJ21" s="50" t="str">
        <f t="shared" si="11"/>
        <v/>
      </c>
      <c r="AK21" s="50" t="str">
        <f t="shared" si="12"/>
        <v/>
      </c>
      <c r="AL21" s="50" t="str">
        <f t="shared" si="13"/>
        <v/>
      </c>
      <c r="AM21" s="50" t="str">
        <f t="shared" si="14"/>
        <v/>
      </c>
      <c r="AN21" s="50" t="str">
        <f>IF(OR(AD21&lt;&gt;TRUE,AI21&lt;&gt;TRUE),"",IF(OR('Info livraison'!$B$12-(YEAR(J21))&gt;INDEX(valschartmaxalt,MATCH(N21,libschart,0)),'Info livraison'!$B$12-(YEAR(J21))&lt;INDEX(valschartminalt,MATCH(N21,libschart,0))),FALSE,TRUE))</f>
        <v/>
      </c>
      <c r="AO21" s="50" t="str">
        <f t="shared" si="15"/>
        <v/>
      </c>
      <c r="AP21" s="50"/>
      <c r="AQ21" s="50"/>
      <c r="AR21" s="50"/>
      <c r="AS21" s="197" t="str">
        <f t="shared" si="16"/>
        <v/>
      </c>
      <c r="AT21" s="210" t="str">
        <f t="shared" si="17"/>
        <v/>
      </c>
    </row>
    <row r="22" spans="1:46" x14ac:dyDescent="0.2">
      <c r="A22" s="51" t="str">
        <f>IF(AND(F22&lt;&gt;"",'Institut - Classes'!$F$4&lt;&gt;""),INDEX(libcatidinstit,'Institut - Classes'!$F$4),"")</f>
        <v/>
      </c>
      <c r="B22" s="51" t="str">
        <f>IF(A22&lt;&gt;"",INDEX(codeinstit,'Institut - Classes'!$F$4),"")</f>
        <v/>
      </c>
      <c r="C22" s="49" t="str">
        <f t="shared" si="18"/>
        <v/>
      </c>
      <c r="D22" s="143"/>
      <c r="E22" s="143"/>
      <c r="F22" s="137"/>
      <c r="G22" s="137"/>
      <c r="H22" s="137"/>
      <c r="I22" s="137"/>
      <c r="J22" s="139"/>
      <c r="K22" s="137"/>
      <c r="L22" s="141"/>
      <c r="M22" s="141"/>
      <c r="N22" s="140"/>
      <c r="O22" s="142"/>
      <c r="P22" s="141"/>
      <c r="Q22" s="141"/>
      <c r="R22" s="141"/>
      <c r="S22" s="156"/>
      <c r="T22" s="156"/>
      <c r="U22" s="156"/>
      <c r="V22" s="156"/>
      <c r="W22" s="156"/>
      <c r="X22" s="156"/>
      <c r="Y22" s="52" t="str">
        <f t="shared" si="0"/>
        <v/>
      </c>
      <c r="Z22" s="50" t="str">
        <f t="shared" si="1"/>
        <v/>
      </c>
      <c r="AA22" s="50" t="str">
        <f t="shared" si="2"/>
        <v/>
      </c>
      <c r="AB22" s="50" t="str">
        <f t="shared" si="3"/>
        <v/>
      </c>
      <c r="AC22" s="50" t="str">
        <f t="shared" si="4"/>
        <v/>
      </c>
      <c r="AD22" s="50" t="str">
        <f t="shared" si="5"/>
        <v/>
      </c>
      <c r="AE22" s="50" t="str">
        <f t="shared" si="6"/>
        <v/>
      </c>
      <c r="AF22" s="50" t="str">
        <f t="shared" si="7"/>
        <v/>
      </c>
      <c r="AG22" s="50" t="str">
        <f t="shared" si="8"/>
        <v/>
      </c>
      <c r="AH22" s="50" t="str">
        <f t="shared" si="9"/>
        <v/>
      </c>
      <c r="AI22" s="50" t="str">
        <f t="shared" si="10"/>
        <v/>
      </c>
      <c r="AJ22" s="50" t="str">
        <f t="shared" si="11"/>
        <v/>
      </c>
      <c r="AK22" s="50" t="str">
        <f t="shared" si="12"/>
        <v/>
      </c>
      <c r="AL22" s="50" t="str">
        <f t="shared" si="13"/>
        <v/>
      </c>
      <c r="AM22" s="50" t="str">
        <f t="shared" si="14"/>
        <v/>
      </c>
      <c r="AN22" s="50" t="str">
        <f>IF(OR(AD22&lt;&gt;TRUE,AI22&lt;&gt;TRUE),"",IF(OR('Info livraison'!$B$12-(YEAR(J22))&gt;INDEX(valschartmaxalt,MATCH(N22,libschart,0)),'Info livraison'!$B$12-(YEAR(J22))&lt;INDEX(valschartminalt,MATCH(N22,libschart,0))),FALSE,TRUE))</f>
        <v/>
      </c>
      <c r="AO22" s="50" t="str">
        <f t="shared" si="15"/>
        <v/>
      </c>
      <c r="AP22" s="50"/>
      <c r="AQ22" s="50"/>
      <c r="AR22" s="50"/>
      <c r="AS22" s="197" t="str">
        <f t="shared" si="16"/>
        <v/>
      </c>
      <c r="AT22" s="210" t="str">
        <f t="shared" si="17"/>
        <v/>
      </c>
    </row>
    <row r="23" spans="1:46" x14ac:dyDescent="0.2">
      <c r="A23" s="51" t="str">
        <f>IF(AND(F23&lt;&gt;"",'Institut - Classes'!$F$4&lt;&gt;""),INDEX(libcatidinstit,'Institut - Classes'!$F$4),"")</f>
        <v/>
      </c>
      <c r="B23" s="51" t="str">
        <f>IF(A23&lt;&gt;"",INDEX(codeinstit,'Institut - Classes'!$F$4),"")</f>
        <v/>
      </c>
      <c r="C23" s="49" t="str">
        <f t="shared" si="18"/>
        <v/>
      </c>
      <c r="D23" s="143"/>
      <c r="E23" s="143"/>
      <c r="F23" s="137"/>
      <c r="G23" s="137"/>
      <c r="H23" s="137"/>
      <c r="I23" s="137"/>
      <c r="J23" s="139"/>
      <c r="K23" s="137"/>
      <c r="L23" s="141"/>
      <c r="M23" s="141"/>
      <c r="N23" s="140"/>
      <c r="O23" s="142"/>
      <c r="P23" s="141"/>
      <c r="Q23" s="141"/>
      <c r="R23" s="141"/>
      <c r="S23" s="156"/>
      <c r="T23" s="156"/>
      <c r="U23" s="156"/>
      <c r="V23" s="156"/>
      <c r="W23" s="156"/>
      <c r="X23" s="156"/>
      <c r="Y23" s="52" t="str">
        <f t="shared" si="0"/>
        <v/>
      </c>
      <c r="Z23" s="50" t="str">
        <f t="shared" si="1"/>
        <v/>
      </c>
      <c r="AA23" s="50" t="str">
        <f t="shared" si="2"/>
        <v/>
      </c>
      <c r="AB23" s="50" t="str">
        <f t="shared" si="3"/>
        <v/>
      </c>
      <c r="AC23" s="50" t="str">
        <f t="shared" si="4"/>
        <v/>
      </c>
      <c r="AD23" s="50" t="str">
        <f t="shared" si="5"/>
        <v/>
      </c>
      <c r="AE23" s="50" t="str">
        <f t="shared" si="6"/>
        <v/>
      </c>
      <c r="AF23" s="50" t="str">
        <f t="shared" si="7"/>
        <v/>
      </c>
      <c r="AG23" s="50" t="str">
        <f t="shared" si="8"/>
        <v/>
      </c>
      <c r="AH23" s="50" t="str">
        <f t="shared" si="9"/>
        <v/>
      </c>
      <c r="AI23" s="50" t="str">
        <f t="shared" si="10"/>
        <v/>
      </c>
      <c r="AJ23" s="50" t="str">
        <f t="shared" si="11"/>
        <v/>
      </c>
      <c r="AK23" s="50" t="str">
        <f t="shared" si="12"/>
        <v/>
      </c>
      <c r="AL23" s="50" t="str">
        <f t="shared" si="13"/>
        <v/>
      </c>
      <c r="AM23" s="50" t="str">
        <f t="shared" si="14"/>
        <v/>
      </c>
      <c r="AN23" s="50" t="str">
        <f>IF(OR(AD23&lt;&gt;TRUE,AI23&lt;&gt;TRUE),"",IF(OR('Info livraison'!$B$12-(YEAR(J23))&gt;INDEX(valschartmaxalt,MATCH(N23,libschart,0)),'Info livraison'!$B$12-(YEAR(J23))&lt;INDEX(valschartminalt,MATCH(N23,libschart,0))),FALSE,TRUE))</f>
        <v/>
      </c>
      <c r="AO23" s="50" t="str">
        <f t="shared" si="15"/>
        <v/>
      </c>
      <c r="AP23" s="50"/>
      <c r="AQ23" s="50"/>
      <c r="AR23" s="50"/>
      <c r="AS23" s="197" t="str">
        <f t="shared" si="16"/>
        <v/>
      </c>
      <c r="AT23" s="210" t="str">
        <f t="shared" si="17"/>
        <v/>
      </c>
    </row>
    <row r="24" spans="1:46" x14ac:dyDescent="0.2">
      <c r="A24" s="51" t="str">
        <f>IF(AND(F24&lt;&gt;"",'Institut - Classes'!$F$4&lt;&gt;""),INDEX(libcatidinstit,'Institut - Classes'!$F$4),"")</f>
        <v/>
      </c>
      <c r="B24" s="51" t="str">
        <f>IF(A24&lt;&gt;"",INDEX(codeinstit,'Institut - Classes'!$F$4),"")</f>
        <v/>
      </c>
      <c r="C24" s="49" t="str">
        <f t="shared" si="18"/>
        <v/>
      </c>
      <c r="D24" s="143"/>
      <c r="E24" s="143"/>
      <c r="F24" s="137"/>
      <c r="G24" s="137"/>
      <c r="H24" s="137"/>
      <c r="I24" s="137"/>
      <c r="J24" s="139"/>
      <c r="K24" s="137"/>
      <c r="L24" s="141"/>
      <c r="M24" s="141"/>
      <c r="N24" s="140"/>
      <c r="O24" s="142"/>
      <c r="P24" s="141"/>
      <c r="Q24" s="141"/>
      <c r="R24" s="141"/>
      <c r="S24" s="156"/>
      <c r="T24" s="156"/>
      <c r="U24" s="156"/>
      <c r="V24" s="156"/>
      <c r="W24" s="156"/>
      <c r="X24" s="156"/>
      <c r="Y24" s="52" t="str">
        <f t="shared" si="0"/>
        <v/>
      </c>
      <c r="Z24" s="50" t="str">
        <f t="shared" si="1"/>
        <v/>
      </c>
      <c r="AA24" s="50" t="str">
        <f t="shared" si="2"/>
        <v/>
      </c>
      <c r="AB24" s="50" t="str">
        <f t="shared" si="3"/>
        <v/>
      </c>
      <c r="AC24" s="50" t="str">
        <f t="shared" si="4"/>
        <v/>
      </c>
      <c r="AD24" s="50" t="str">
        <f t="shared" si="5"/>
        <v/>
      </c>
      <c r="AE24" s="50" t="str">
        <f t="shared" si="6"/>
        <v/>
      </c>
      <c r="AF24" s="50" t="str">
        <f t="shared" si="7"/>
        <v/>
      </c>
      <c r="AG24" s="50" t="str">
        <f t="shared" si="8"/>
        <v/>
      </c>
      <c r="AH24" s="50" t="str">
        <f t="shared" si="9"/>
        <v/>
      </c>
      <c r="AI24" s="50" t="str">
        <f t="shared" si="10"/>
        <v/>
      </c>
      <c r="AJ24" s="50" t="str">
        <f t="shared" si="11"/>
        <v/>
      </c>
      <c r="AK24" s="50" t="str">
        <f t="shared" si="12"/>
        <v/>
      </c>
      <c r="AL24" s="50" t="str">
        <f t="shared" si="13"/>
        <v/>
      </c>
      <c r="AM24" s="50" t="str">
        <f t="shared" si="14"/>
        <v/>
      </c>
      <c r="AN24" s="50" t="str">
        <f>IF(OR(AD24&lt;&gt;TRUE,AI24&lt;&gt;TRUE),"",IF(OR('Info livraison'!$B$12-(YEAR(J24))&gt;INDEX(valschartmaxalt,MATCH(N24,libschart,0)),'Info livraison'!$B$12-(YEAR(J24))&lt;INDEX(valschartminalt,MATCH(N24,libschart,0))),FALSE,TRUE))</f>
        <v/>
      </c>
      <c r="AO24" s="50" t="str">
        <f t="shared" si="15"/>
        <v/>
      </c>
      <c r="AP24" s="50"/>
      <c r="AQ24" s="50"/>
      <c r="AR24" s="50"/>
      <c r="AS24" s="197" t="str">
        <f t="shared" si="16"/>
        <v/>
      </c>
      <c r="AT24" s="210" t="str">
        <f t="shared" si="17"/>
        <v/>
      </c>
    </row>
    <row r="25" spans="1:46" x14ac:dyDescent="0.2">
      <c r="A25" s="51" t="str">
        <f>IF(AND(F25&lt;&gt;"",'Institut - Classes'!$F$4&lt;&gt;""),INDEX(libcatidinstit,'Institut - Classes'!$F$4),"")</f>
        <v/>
      </c>
      <c r="B25" s="51" t="str">
        <f>IF(A25&lt;&gt;"",INDEX(codeinstit,'Institut - Classes'!$F$4),"")</f>
        <v/>
      </c>
      <c r="C25" s="49" t="str">
        <f t="shared" si="18"/>
        <v/>
      </c>
      <c r="D25" s="143"/>
      <c r="E25" s="143"/>
      <c r="F25" s="137"/>
      <c r="G25" s="137"/>
      <c r="H25" s="137"/>
      <c r="I25" s="137"/>
      <c r="J25" s="139"/>
      <c r="K25" s="137"/>
      <c r="L25" s="141"/>
      <c r="M25" s="141"/>
      <c r="N25" s="140"/>
      <c r="O25" s="142"/>
      <c r="P25" s="141"/>
      <c r="Q25" s="141"/>
      <c r="R25" s="141"/>
      <c r="S25" s="156"/>
      <c r="T25" s="156"/>
      <c r="U25" s="156"/>
      <c r="V25" s="156"/>
      <c r="W25" s="156"/>
      <c r="X25" s="156"/>
      <c r="Y25" s="52" t="str">
        <f t="shared" si="0"/>
        <v/>
      </c>
      <c r="Z25" s="50" t="str">
        <f t="shared" si="1"/>
        <v/>
      </c>
      <c r="AA25" s="50" t="str">
        <f t="shared" si="2"/>
        <v/>
      </c>
      <c r="AB25" s="50" t="str">
        <f t="shared" si="3"/>
        <v/>
      </c>
      <c r="AC25" s="50" t="str">
        <f t="shared" si="4"/>
        <v/>
      </c>
      <c r="AD25" s="50" t="str">
        <f t="shared" si="5"/>
        <v/>
      </c>
      <c r="AE25" s="50" t="str">
        <f t="shared" si="6"/>
        <v/>
      </c>
      <c r="AF25" s="50" t="str">
        <f t="shared" si="7"/>
        <v/>
      </c>
      <c r="AG25" s="50" t="str">
        <f t="shared" si="8"/>
        <v/>
      </c>
      <c r="AH25" s="50" t="str">
        <f t="shared" si="9"/>
        <v/>
      </c>
      <c r="AI25" s="50" t="str">
        <f t="shared" si="10"/>
        <v/>
      </c>
      <c r="AJ25" s="50" t="str">
        <f t="shared" si="11"/>
        <v/>
      </c>
      <c r="AK25" s="50" t="str">
        <f t="shared" si="12"/>
        <v/>
      </c>
      <c r="AL25" s="50" t="str">
        <f t="shared" si="13"/>
        <v/>
      </c>
      <c r="AM25" s="50" t="str">
        <f t="shared" si="14"/>
        <v/>
      </c>
      <c r="AN25" s="50" t="str">
        <f>IF(OR(AD25&lt;&gt;TRUE,AI25&lt;&gt;TRUE),"",IF(OR('Info livraison'!$B$12-(YEAR(J25))&gt;INDEX(valschartmaxalt,MATCH(N25,libschart,0)),'Info livraison'!$B$12-(YEAR(J25))&lt;INDEX(valschartminalt,MATCH(N25,libschart,0))),FALSE,TRUE))</f>
        <v/>
      </c>
      <c r="AO25" s="50" t="str">
        <f t="shared" si="15"/>
        <v/>
      </c>
      <c r="AP25" s="50"/>
      <c r="AQ25" s="50"/>
      <c r="AR25" s="50"/>
      <c r="AS25" s="197" t="str">
        <f t="shared" si="16"/>
        <v/>
      </c>
      <c r="AT25" s="210" t="str">
        <f t="shared" si="17"/>
        <v/>
      </c>
    </row>
    <row r="26" spans="1:46" x14ac:dyDescent="0.2">
      <c r="A26" s="51" t="str">
        <f>IF(AND(F26&lt;&gt;"",'Institut - Classes'!$F$4&lt;&gt;""),INDEX(libcatidinstit,'Institut - Classes'!$F$4),"")</f>
        <v/>
      </c>
      <c r="B26" s="51" t="str">
        <f>IF(A26&lt;&gt;"",INDEX(codeinstit,'Institut - Classes'!$F$4),"")</f>
        <v/>
      </c>
      <c r="C26" s="49" t="str">
        <f t="shared" si="18"/>
        <v/>
      </c>
      <c r="D26" s="143"/>
      <c r="E26" s="143"/>
      <c r="F26" s="137"/>
      <c r="G26" s="137"/>
      <c r="H26" s="137"/>
      <c r="I26" s="137"/>
      <c r="J26" s="139"/>
      <c r="K26" s="137"/>
      <c r="L26" s="141"/>
      <c r="M26" s="141"/>
      <c r="N26" s="140"/>
      <c r="O26" s="142"/>
      <c r="P26" s="141"/>
      <c r="Q26" s="141"/>
      <c r="R26" s="141"/>
      <c r="S26" s="156"/>
      <c r="T26" s="156"/>
      <c r="U26" s="156"/>
      <c r="V26" s="156"/>
      <c r="W26" s="156"/>
      <c r="X26" s="156"/>
      <c r="Y26" s="52" t="str">
        <f t="shared" si="0"/>
        <v/>
      </c>
      <c r="Z26" s="50" t="str">
        <f t="shared" si="1"/>
        <v/>
      </c>
      <c r="AA26" s="50" t="str">
        <f t="shared" si="2"/>
        <v/>
      </c>
      <c r="AB26" s="50" t="str">
        <f t="shared" si="3"/>
        <v/>
      </c>
      <c r="AC26" s="50" t="str">
        <f t="shared" si="4"/>
        <v/>
      </c>
      <c r="AD26" s="50" t="str">
        <f t="shared" si="5"/>
        <v/>
      </c>
      <c r="AE26" s="50" t="str">
        <f t="shared" si="6"/>
        <v/>
      </c>
      <c r="AF26" s="50" t="str">
        <f t="shared" si="7"/>
        <v/>
      </c>
      <c r="AG26" s="50" t="str">
        <f t="shared" si="8"/>
        <v/>
      </c>
      <c r="AH26" s="50" t="str">
        <f t="shared" si="9"/>
        <v/>
      </c>
      <c r="AI26" s="50" t="str">
        <f t="shared" si="10"/>
        <v/>
      </c>
      <c r="AJ26" s="50" t="str">
        <f t="shared" si="11"/>
        <v/>
      </c>
      <c r="AK26" s="50" t="str">
        <f t="shared" si="12"/>
        <v/>
      </c>
      <c r="AL26" s="50" t="str">
        <f t="shared" si="13"/>
        <v/>
      </c>
      <c r="AM26" s="50" t="str">
        <f t="shared" si="14"/>
        <v/>
      </c>
      <c r="AN26" s="50" t="str">
        <f>IF(OR(AD26&lt;&gt;TRUE,AI26&lt;&gt;TRUE),"",IF(OR('Info livraison'!$B$12-(YEAR(J26))&gt;INDEX(valschartmaxalt,MATCH(N26,libschart,0)),'Info livraison'!$B$12-(YEAR(J26))&lt;INDEX(valschartminalt,MATCH(N26,libschart,0))),FALSE,TRUE))</f>
        <v/>
      </c>
      <c r="AO26" s="50" t="str">
        <f t="shared" si="15"/>
        <v/>
      </c>
      <c r="AP26" s="50"/>
      <c r="AQ26" s="50"/>
      <c r="AR26" s="50"/>
      <c r="AS26" s="197" t="str">
        <f t="shared" si="16"/>
        <v/>
      </c>
      <c r="AT26" s="210" t="str">
        <f t="shared" si="17"/>
        <v/>
      </c>
    </row>
    <row r="27" spans="1:46" x14ac:dyDescent="0.2">
      <c r="A27" s="51" t="str">
        <f>IF(AND(F27&lt;&gt;"",'Institut - Classes'!$F$4&lt;&gt;""),INDEX(libcatidinstit,'Institut - Classes'!$F$4),"")</f>
        <v/>
      </c>
      <c r="B27" s="51" t="str">
        <f>IF(A27&lt;&gt;"",INDEX(codeinstit,'Institut - Classes'!$F$4),"")</f>
        <v/>
      </c>
      <c r="C27" s="49" t="str">
        <f t="shared" si="18"/>
        <v/>
      </c>
      <c r="D27" s="143"/>
      <c r="E27" s="143"/>
      <c r="F27" s="137"/>
      <c r="G27" s="137"/>
      <c r="H27" s="137"/>
      <c r="I27" s="137"/>
      <c r="J27" s="139"/>
      <c r="K27" s="137"/>
      <c r="L27" s="141"/>
      <c r="M27" s="141"/>
      <c r="N27" s="140"/>
      <c r="O27" s="142"/>
      <c r="P27" s="141"/>
      <c r="Q27" s="141"/>
      <c r="R27" s="141"/>
      <c r="S27" s="156"/>
      <c r="T27" s="156"/>
      <c r="U27" s="156"/>
      <c r="V27" s="156"/>
      <c r="W27" s="156"/>
      <c r="X27" s="156"/>
      <c r="Y27" s="52" t="str">
        <f t="shared" si="0"/>
        <v/>
      </c>
      <c r="Z27" s="50" t="str">
        <f t="shared" si="1"/>
        <v/>
      </c>
      <c r="AA27" s="50" t="str">
        <f t="shared" si="2"/>
        <v/>
      </c>
      <c r="AB27" s="50" t="str">
        <f t="shared" si="3"/>
        <v/>
      </c>
      <c r="AC27" s="50" t="str">
        <f t="shared" si="4"/>
        <v/>
      </c>
      <c r="AD27" s="50" t="str">
        <f t="shared" si="5"/>
        <v/>
      </c>
      <c r="AE27" s="50" t="str">
        <f t="shared" si="6"/>
        <v/>
      </c>
      <c r="AF27" s="50" t="str">
        <f t="shared" si="7"/>
        <v/>
      </c>
      <c r="AG27" s="50" t="str">
        <f t="shared" si="8"/>
        <v/>
      </c>
      <c r="AH27" s="50" t="str">
        <f t="shared" si="9"/>
        <v/>
      </c>
      <c r="AI27" s="50" t="str">
        <f t="shared" si="10"/>
        <v/>
      </c>
      <c r="AJ27" s="50" t="str">
        <f t="shared" si="11"/>
        <v/>
      </c>
      <c r="AK27" s="50" t="str">
        <f t="shared" si="12"/>
        <v/>
      </c>
      <c r="AL27" s="50" t="str">
        <f t="shared" si="13"/>
        <v/>
      </c>
      <c r="AM27" s="50" t="str">
        <f t="shared" si="14"/>
        <v/>
      </c>
      <c r="AN27" s="50" t="str">
        <f>IF(OR(AD27&lt;&gt;TRUE,AI27&lt;&gt;TRUE),"",IF(OR('Info livraison'!$B$12-(YEAR(J27))&gt;INDEX(valschartmaxalt,MATCH(N27,libschart,0)),'Info livraison'!$B$12-(YEAR(J27))&lt;INDEX(valschartminalt,MATCH(N27,libschart,0))),FALSE,TRUE))</f>
        <v/>
      </c>
      <c r="AO27" s="50" t="str">
        <f t="shared" si="15"/>
        <v/>
      </c>
      <c r="AP27" s="50"/>
      <c r="AQ27" s="50"/>
      <c r="AR27" s="50"/>
      <c r="AS27" s="197" t="str">
        <f t="shared" si="16"/>
        <v/>
      </c>
      <c r="AT27" s="210" t="str">
        <f t="shared" si="17"/>
        <v/>
      </c>
    </row>
    <row r="28" spans="1:46" x14ac:dyDescent="0.2">
      <c r="A28" s="51" t="str">
        <f>IF(AND(F28&lt;&gt;"",'Institut - Classes'!$F$4&lt;&gt;""),INDEX(libcatidinstit,'Institut - Classes'!$F$4),"")</f>
        <v/>
      </c>
      <c r="B28" s="51" t="str">
        <f>IF(A28&lt;&gt;"",INDEX(codeinstit,'Institut - Classes'!$F$4),"")</f>
        <v/>
      </c>
      <c r="C28" s="49" t="str">
        <f t="shared" si="18"/>
        <v/>
      </c>
      <c r="D28" s="143"/>
      <c r="E28" s="143"/>
      <c r="F28" s="137"/>
      <c r="G28" s="137"/>
      <c r="H28" s="137"/>
      <c r="I28" s="137"/>
      <c r="J28" s="139"/>
      <c r="K28" s="137"/>
      <c r="L28" s="141"/>
      <c r="M28" s="141"/>
      <c r="N28" s="140"/>
      <c r="O28" s="142"/>
      <c r="P28" s="141"/>
      <c r="Q28" s="141"/>
      <c r="R28" s="141"/>
      <c r="S28" s="156"/>
      <c r="T28" s="156"/>
      <c r="U28" s="156"/>
      <c r="V28" s="156"/>
      <c r="W28" s="156"/>
      <c r="X28" s="156"/>
      <c r="Y28" s="52" t="str">
        <f t="shared" si="0"/>
        <v/>
      </c>
      <c r="Z28" s="50" t="str">
        <f t="shared" si="1"/>
        <v/>
      </c>
      <c r="AA28" s="50" t="str">
        <f t="shared" si="2"/>
        <v/>
      </c>
      <c r="AB28" s="50" t="str">
        <f t="shared" si="3"/>
        <v/>
      </c>
      <c r="AC28" s="50" t="str">
        <f t="shared" si="4"/>
        <v/>
      </c>
      <c r="AD28" s="50" t="str">
        <f t="shared" si="5"/>
        <v/>
      </c>
      <c r="AE28" s="50" t="str">
        <f t="shared" si="6"/>
        <v/>
      </c>
      <c r="AF28" s="50" t="str">
        <f t="shared" si="7"/>
        <v/>
      </c>
      <c r="AG28" s="50" t="str">
        <f t="shared" si="8"/>
        <v/>
      </c>
      <c r="AH28" s="50" t="str">
        <f t="shared" si="9"/>
        <v/>
      </c>
      <c r="AI28" s="50" t="str">
        <f t="shared" si="10"/>
        <v/>
      </c>
      <c r="AJ28" s="50" t="str">
        <f t="shared" si="11"/>
        <v/>
      </c>
      <c r="AK28" s="50" t="str">
        <f t="shared" si="12"/>
        <v/>
      </c>
      <c r="AL28" s="50" t="str">
        <f t="shared" si="13"/>
        <v/>
      </c>
      <c r="AM28" s="50" t="str">
        <f t="shared" si="14"/>
        <v/>
      </c>
      <c r="AN28" s="50" t="str">
        <f>IF(OR(AD28&lt;&gt;TRUE,AI28&lt;&gt;TRUE),"",IF(OR('Info livraison'!$B$12-(YEAR(J28))&gt;INDEX(valschartmaxalt,MATCH(N28,libschart,0)),'Info livraison'!$B$12-(YEAR(J28))&lt;INDEX(valschartminalt,MATCH(N28,libschart,0))),FALSE,TRUE))</f>
        <v/>
      </c>
      <c r="AO28" s="50" t="str">
        <f t="shared" si="15"/>
        <v/>
      </c>
      <c r="AP28" s="50"/>
      <c r="AQ28" s="50"/>
      <c r="AR28" s="50"/>
      <c r="AS28" s="197" t="str">
        <f t="shared" si="16"/>
        <v/>
      </c>
      <c r="AT28" s="210" t="str">
        <f t="shared" si="17"/>
        <v/>
      </c>
    </row>
    <row r="29" spans="1:46" x14ac:dyDescent="0.2">
      <c r="A29" s="51" t="str">
        <f>IF(AND(F29&lt;&gt;"",'Institut - Classes'!$F$4&lt;&gt;""),INDEX(libcatidinstit,'Institut - Classes'!$F$4),"")</f>
        <v/>
      </c>
      <c r="B29" s="51" t="str">
        <f>IF(A29&lt;&gt;"",INDEX(codeinstit,'Institut - Classes'!$F$4),"")</f>
        <v/>
      </c>
      <c r="C29" s="49" t="str">
        <f t="shared" si="18"/>
        <v/>
      </c>
      <c r="D29" s="143"/>
      <c r="E29" s="143"/>
      <c r="F29" s="137"/>
      <c r="G29" s="137"/>
      <c r="H29" s="137"/>
      <c r="I29" s="137"/>
      <c r="J29" s="139"/>
      <c r="K29" s="137"/>
      <c r="L29" s="141"/>
      <c r="M29" s="141"/>
      <c r="N29" s="140"/>
      <c r="O29" s="142"/>
      <c r="P29" s="141"/>
      <c r="Q29" s="141"/>
      <c r="R29" s="141"/>
      <c r="S29" s="156"/>
      <c r="T29" s="156"/>
      <c r="U29" s="156"/>
      <c r="V29" s="156"/>
      <c r="W29" s="156"/>
      <c r="X29" s="156"/>
      <c r="Y29" s="52" t="str">
        <f t="shared" si="0"/>
        <v/>
      </c>
      <c r="Z29" s="50" t="str">
        <f t="shared" si="1"/>
        <v/>
      </c>
      <c r="AA29" s="50" t="str">
        <f t="shared" si="2"/>
        <v/>
      </c>
      <c r="AB29" s="50" t="str">
        <f t="shared" si="3"/>
        <v/>
      </c>
      <c r="AC29" s="50" t="str">
        <f t="shared" si="4"/>
        <v/>
      </c>
      <c r="AD29" s="50" t="str">
        <f t="shared" si="5"/>
        <v/>
      </c>
      <c r="AE29" s="50" t="str">
        <f t="shared" si="6"/>
        <v/>
      </c>
      <c r="AF29" s="50" t="str">
        <f t="shared" si="7"/>
        <v/>
      </c>
      <c r="AG29" s="50" t="str">
        <f t="shared" si="8"/>
        <v/>
      </c>
      <c r="AH29" s="50" t="str">
        <f t="shared" si="9"/>
        <v/>
      </c>
      <c r="AI29" s="50" t="str">
        <f t="shared" si="10"/>
        <v/>
      </c>
      <c r="AJ29" s="50" t="str">
        <f t="shared" si="11"/>
        <v/>
      </c>
      <c r="AK29" s="50" t="str">
        <f t="shared" si="12"/>
        <v/>
      </c>
      <c r="AL29" s="50" t="str">
        <f t="shared" si="13"/>
        <v/>
      </c>
      <c r="AM29" s="50" t="str">
        <f t="shared" si="14"/>
        <v/>
      </c>
      <c r="AN29" s="50" t="str">
        <f>IF(OR(AD29&lt;&gt;TRUE,AI29&lt;&gt;TRUE),"",IF(OR('Info livraison'!$B$12-(YEAR(J29))&gt;INDEX(valschartmaxalt,MATCH(N29,libschart,0)),'Info livraison'!$B$12-(YEAR(J29))&lt;INDEX(valschartminalt,MATCH(N29,libschart,0))),FALSE,TRUE))</f>
        <v/>
      </c>
      <c r="AO29" s="50" t="str">
        <f t="shared" si="15"/>
        <v/>
      </c>
      <c r="AP29" s="50"/>
      <c r="AQ29" s="50"/>
      <c r="AR29" s="50"/>
      <c r="AS29" s="197" t="str">
        <f t="shared" si="16"/>
        <v/>
      </c>
      <c r="AT29" s="210" t="str">
        <f t="shared" si="17"/>
        <v/>
      </c>
    </row>
    <row r="30" spans="1:46" x14ac:dyDescent="0.2">
      <c r="A30" s="51" t="str">
        <f>IF(AND(F30&lt;&gt;"",'Institut - Classes'!$F$4&lt;&gt;""),INDEX(libcatidinstit,'Institut - Classes'!$F$4),"")</f>
        <v/>
      </c>
      <c r="B30" s="51" t="str">
        <f>IF(A30&lt;&gt;"",INDEX(codeinstit,'Institut - Classes'!$F$4),"")</f>
        <v/>
      </c>
      <c r="C30" s="49" t="str">
        <f t="shared" si="18"/>
        <v/>
      </c>
      <c r="D30" s="143"/>
      <c r="E30" s="143"/>
      <c r="F30" s="137"/>
      <c r="G30" s="137"/>
      <c r="H30" s="137"/>
      <c r="I30" s="137"/>
      <c r="J30" s="139"/>
      <c r="K30" s="137"/>
      <c r="L30" s="141"/>
      <c r="M30" s="141"/>
      <c r="N30" s="140"/>
      <c r="O30" s="142"/>
      <c r="P30" s="141"/>
      <c r="Q30" s="141"/>
      <c r="R30" s="141"/>
      <c r="S30" s="156"/>
      <c r="T30" s="156"/>
      <c r="U30" s="156"/>
      <c r="V30" s="156"/>
      <c r="W30" s="156"/>
      <c r="X30" s="156"/>
      <c r="Y30" s="52" t="str">
        <f t="shared" si="0"/>
        <v/>
      </c>
      <c r="Z30" s="50" t="str">
        <f t="shared" si="1"/>
        <v/>
      </c>
      <c r="AA30" s="50" t="str">
        <f t="shared" si="2"/>
        <v/>
      </c>
      <c r="AB30" s="50" t="str">
        <f t="shared" si="3"/>
        <v/>
      </c>
      <c r="AC30" s="50" t="str">
        <f t="shared" si="4"/>
        <v/>
      </c>
      <c r="AD30" s="50" t="str">
        <f t="shared" si="5"/>
        <v/>
      </c>
      <c r="AE30" s="50" t="str">
        <f t="shared" si="6"/>
        <v/>
      </c>
      <c r="AF30" s="50" t="str">
        <f t="shared" si="7"/>
        <v/>
      </c>
      <c r="AG30" s="50" t="str">
        <f t="shared" si="8"/>
        <v/>
      </c>
      <c r="AH30" s="50" t="str">
        <f t="shared" si="9"/>
        <v/>
      </c>
      <c r="AI30" s="50" t="str">
        <f t="shared" si="10"/>
        <v/>
      </c>
      <c r="AJ30" s="50" t="str">
        <f t="shared" si="11"/>
        <v/>
      </c>
      <c r="AK30" s="50" t="str">
        <f t="shared" si="12"/>
        <v/>
      </c>
      <c r="AL30" s="50" t="str">
        <f t="shared" si="13"/>
        <v/>
      </c>
      <c r="AM30" s="50" t="str">
        <f t="shared" si="14"/>
        <v/>
      </c>
      <c r="AN30" s="50" t="str">
        <f>IF(OR(AD30&lt;&gt;TRUE,AI30&lt;&gt;TRUE),"",IF(OR('Info livraison'!$B$12-(YEAR(J30))&gt;INDEX(valschartmaxalt,MATCH(N30,libschart,0)),'Info livraison'!$B$12-(YEAR(J30))&lt;INDEX(valschartminalt,MATCH(N30,libschart,0))),FALSE,TRUE))</f>
        <v/>
      </c>
      <c r="AO30" s="50" t="str">
        <f t="shared" si="15"/>
        <v/>
      </c>
      <c r="AP30" s="50"/>
      <c r="AQ30" s="50"/>
      <c r="AR30" s="50"/>
      <c r="AS30" s="197" t="str">
        <f t="shared" si="16"/>
        <v/>
      </c>
      <c r="AT30" s="210" t="str">
        <f t="shared" si="17"/>
        <v/>
      </c>
    </row>
    <row r="31" spans="1:46" x14ac:dyDescent="0.2">
      <c r="A31" s="51" t="str">
        <f>IF(AND(F31&lt;&gt;"",'Institut - Classes'!$F$4&lt;&gt;""),INDEX(libcatidinstit,'Institut - Classes'!$F$4),"")</f>
        <v/>
      </c>
      <c r="B31" s="51" t="str">
        <f>IF(A31&lt;&gt;"",INDEX(codeinstit,'Institut - Classes'!$F$4),"")</f>
        <v/>
      </c>
      <c r="C31" s="49" t="str">
        <f t="shared" si="18"/>
        <v/>
      </c>
      <c r="D31" s="143"/>
      <c r="E31" s="143"/>
      <c r="F31" s="137"/>
      <c r="G31" s="137"/>
      <c r="H31" s="137"/>
      <c r="I31" s="137"/>
      <c r="J31" s="139"/>
      <c r="K31" s="137"/>
      <c r="L31" s="141"/>
      <c r="M31" s="141"/>
      <c r="N31" s="140"/>
      <c r="O31" s="142"/>
      <c r="P31" s="141"/>
      <c r="Q31" s="141"/>
      <c r="R31" s="141"/>
      <c r="S31" s="156"/>
      <c r="T31" s="156"/>
      <c r="U31" s="156"/>
      <c r="V31" s="156"/>
      <c r="W31" s="156"/>
      <c r="X31" s="156"/>
      <c r="Y31" s="52" t="str">
        <f t="shared" si="0"/>
        <v/>
      </c>
      <c r="Z31" s="50" t="str">
        <f t="shared" si="1"/>
        <v/>
      </c>
      <c r="AA31" s="50" t="str">
        <f t="shared" si="2"/>
        <v/>
      </c>
      <c r="AB31" s="50" t="str">
        <f t="shared" si="3"/>
        <v/>
      </c>
      <c r="AC31" s="50" t="str">
        <f t="shared" si="4"/>
        <v/>
      </c>
      <c r="AD31" s="50" t="str">
        <f t="shared" si="5"/>
        <v/>
      </c>
      <c r="AE31" s="50" t="str">
        <f t="shared" si="6"/>
        <v/>
      </c>
      <c r="AF31" s="50" t="str">
        <f t="shared" si="7"/>
        <v/>
      </c>
      <c r="AG31" s="50" t="str">
        <f t="shared" si="8"/>
        <v/>
      </c>
      <c r="AH31" s="50" t="str">
        <f t="shared" si="9"/>
        <v/>
      </c>
      <c r="AI31" s="50" t="str">
        <f t="shared" si="10"/>
        <v/>
      </c>
      <c r="AJ31" s="50" t="str">
        <f t="shared" si="11"/>
        <v/>
      </c>
      <c r="AK31" s="50" t="str">
        <f t="shared" si="12"/>
        <v/>
      </c>
      <c r="AL31" s="50" t="str">
        <f t="shared" si="13"/>
        <v/>
      </c>
      <c r="AM31" s="50" t="str">
        <f t="shared" si="14"/>
        <v/>
      </c>
      <c r="AN31" s="50" t="str">
        <f>IF(OR(AD31&lt;&gt;TRUE,AI31&lt;&gt;TRUE),"",IF(OR('Info livraison'!$B$12-(YEAR(J31))&gt;INDEX(valschartmaxalt,MATCH(N31,libschart,0)),'Info livraison'!$B$12-(YEAR(J31))&lt;INDEX(valschartminalt,MATCH(N31,libschart,0))),FALSE,TRUE))</f>
        <v/>
      </c>
      <c r="AO31" s="50" t="str">
        <f t="shared" si="15"/>
        <v/>
      </c>
      <c r="AP31" s="50"/>
      <c r="AQ31" s="50"/>
      <c r="AR31" s="50"/>
      <c r="AS31" s="197" t="str">
        <f t="shared" si="16"/>
        <v/>
      </c>
      <c r="AT31" s="210" t="str">
        <f t="shared" si="17"/>
        <v/>
      </c>
    </row>
    <row r="32" spans="1:46" x14ac:dyDescent="0.2">
      <c r="A32" s="51" t="str">
        <f>IF(AND(F32&lt;&gt;"",'Institut - Classes'!$F$4&lt;&gt;""),INDEX(libcatidinstit,'Institut - Classes'!$F$4),"")</f>
        <v/>
      </c>
      <c r="B32" s="51" t="str">
        <f>IF(A32&lt;&gt;"",INDEX(codeinstit,'Institut - Classes'!$F$4),"")</f>
        <v/>
      </c>
      <c r="C32" s="49" t="str">
        <f t="shared" si="18"/>
        <v/>
      </c>
      <c r="D32" s="143"/>
      <c r="E32" s="143"/>
      <c r="F32" s="137"/>
      <c r="G32" s="137"/>
      <c r="H32" s="137"/>
      <c r="I32" s="137"/>
      <c r="J32" s="139"/>
      <c r="K32" s="137"/>
      <c r="L32" s="141"/>
      <c r="M32" s="141"/>
      <c r="N32" s="140"/>
      <c r="O32" s="142"/>
      <c r="P32" s="141"/>
      <c r="Q32" s="141"/>
      <c r="R32" s="141"/>
      <c r="S32" s="156"/>
      <c r="T32" s="156"/>
      <c r="U32" s="156"/>
      <c r="V32" s="156"/>
      <c r="W32" s="156"/>
      <c r="X32" s="156"/>
      <c r="Y32" s="52" t="str">
        <f t="shared" si="0"/>
        <v/>
      </c>
      <c r="Z32" s="50" t="str">
        <f t="shared" si="1"/>
        <v/>
      </c>
      <c r="AA32" s="50" t="str">
        <f t="shared" si="2"/>
        <v/>
      </c>
      <c r="AB32" s="50" t="str">
        <f t="shared" si="3"/>
        <v/>
      </c>
      <c r="AC32" s="50" t="str">
        <f t="shared" si="4"/>
        <v/>
      </c>
      <c r="AD32" s="50" t="str">
        <f t="shared" si="5"/>
        <v/>
      </c>
      <c r="AE32" s="50" t="str">
        <f t="shared" si="6"/>
        <v/>
      </c>
      <c r="AF32" s="50" t="str">
        <f t="shared" si="7"/>
        <v/>
      </c>
      <c r="AG32" s="50" t="str">
        <f t="shared" si="8"/>
        <v/>
      </c>
      <c r="AH32" s="50" t="str">
        <f t="shared" si="9"/>
        <v/>
      </c>
      <c r="AI32" s="50" t="str">
        <f t="shared" si="10"/>
        <v/>
      </c>
      <c r="AJ32" s="50" t="str">
        <f t="shared" si="11"/>
        <v/>
      </c>
      <c r="AK32" s="50" t="str">
        <f t="shared" si="12"/>
        <v/>
      </c>
      <c r="AL32" s="50" t="str">
        <f t="shared" si="13"/>
        <v/>
      </c>
      <c r="AM32" s="50" t="str">
        <f t="shared" si="14"/>
        <v/>
      </c>
      <c r="AN32" s="50" t="str">
        <f>IF(OR(AD32&lt;&gt;TRUE,AI32&lt;&gt;TRUE),"",IF(OR('Info livraison'!$B$12-(YEAR(J32))&gt;INDEX(valschartmaxalt,MATCH(N32,libschart,0)),'Info livraison'!$B$12-(YEAR(J32))&lt;INDEX(valschartminalt,MATCH(N32,libschart,0))),FALSE,TRUE))</f>
        <v/>
      </c>
      <c r="AO32" s="50" t="str">
        <f t="shared" si="15"/>
        <v/>
      </c>
      <c r="AP32" s="50"/>
      <c r="AQ32" s="50"/>
      <c r="AR32" s="50"/>
      <c r="AS32" s="197" t="str">
        <f t="shared" si="16"/>
        <v/>
      </c>
      <c r="AT32" s="210" t="str">
        <f t="shared" si="17"/>
        <v/>
      </c>
    </row>
    <row r="33" spans="1:46" x14ac:dyDescent="0.2">
      <c r="A33" s="51" t="str">
        <f>IF(AND(F33&lt;&gt;"",'Institut - Classes'!$F$4&lt;&gt;""),INDEX(libcatidinstit,'Institut - Classes'!$F$4),"")</f>
        <v/>
      </c>
      <c r="B33" s="51" t="str">
        <f>IF(A33&lt;&gt;"",INDEX(codeinstit,'Institut - Classes'!$F$4),"")</f>
        <v/>
      </c>
      <c r="C33" s="49" t="str">
        <f t="shared" si="18"/>
        <v/>
      </c>
      <c r="D33" s="143"/>
      <c r="E33" s="143"/>
      <c r="F33" s="137"/>
      <c r="G33" s="137"/>
      <c r="H33" s="137"/>
      <c r="I33" s="137"/>
      <c r="J33" s="139"/>
      <c r="K33" s="137"/>
      <c r="L33" s="141"/>
      <c r="M33" s="141"/>
      <c r="N33" s="140"/>
      <c r="O33" s="142"/>
      <c r="P33" s="141"/>
      <c r="Q33" s="141"/>
      <c r="R33" s="141"/>
      <c r="S33" s="156"/>
      <c r="T33" s="156"/>
      <c r="U33" s="156"/>
      <c r="V33" s="156"/>
      <c r="W33" s="156"/>
      <c r="X33" s="156"/>
      <c r="Y33" s="52" t="str">
        <f t="shared" si="0"/>
        <v/>
      </c>
      <c r="Z33" s="50" t="str">
        <f t="shared" si="1"/>
        <v/>
      </c>
      <c r="AA33" s="50" t="str">
        <f t="shared" si="2"/>
        <v/>
      </c>
      <c r="AB33" s="50" t="str">
        <f t="shared" si="3"/>
        <v/>
      </c>
      <c r="AC33" s="50" t="str">
        <f t="shared" si="4"/>
        <v/>
      </c>
      <c r="AD33" s="50" t="str">
        <f t="shared" si="5"/>
        <v/>
      </c>
      <c r="AE33" s="50" t="str">
        <f t="shared" si="6"/>
        <v/>
      </c>
      <c r="AF33" s="50" t="str">
        <f t="shared" si="7"/>
        <v/>
      </c>
      <c r="AG33" s="50" t="str">
        <f t="shared" si="8"/>
        <v/>
      </c>
      <c r="AH33" s="50" t="str">
        <f t="shared" si="9"/>
        <v/>
      </c>
      <c r="AI33" s="50" t="str">
        <f t="shared" si="10"/>
        <v/>
      </c>
      <c r="AJ33" s="50" t="str">
        <f t="shared" si="11"/>
        <v/>
      </c>
      <c r="AK33" s="50" t="str">
        <f t="shared" si="12"/>
        <v/>
      </c>
      <c r="AL33" s="50" t="str">
        <f t="shared" si="13"/>
        <v/>
      </c>
      <c r="AM33" s="50" t="str">
        <f t="shared" si="14"/>
        <v/>
      </c>
      <c r="AN33" s="50" t="str">
        <f>IF(OR(AD33&lt;&gt;TRUE,AI33&lt;&gt;TRUE),"",IF(OR('Info livraison'!$B$12-(YEAR(J33))&gt;INDEX(valschartmaxalt,MATCH(N33,libschart,0)),'Info livraison'!$B$12-(YEAR(J33))&lt;INDEX(valschartminalt,MATCH(N33,libschart,0))),FALSE,TRUE))</f>
        <v/>
      </c>
      <c r="AO33" s="50" t="str">
        <f t="shared" si="15"/>
        <v/>
      </c>
      <c r="AP33" s="50"/>
      <c r="AQ33" s="50"/>
      <c r="AR33" s="50"/>
      <c r="AS33" s="197" t="str">
        <f t="shared" si="16"/>
        <v/>
      </c>
      <c r="AT33" s="210" t="str">
        <f t="shared" si="17"/>
        <v/>
      </c>
    </row>
    <row r="34" spans="1:46" x14ac:dyDescent="0.2">
      <c r="A34" s="51" t="str">
        <f>IF(AND(F34&lt;&gt;"",'Institut - Classes'!$F$4&lt;&gt;""),INDEX(libcatidinstit,'Institut - Classes'!$F$4),"")</f>
        <v/>
      </c>
      <c r="B34" s="51" t="str">
        <f>IF(A34&lt;&gt;"",INDEX(codeinstit,'Institut - Classes'!$F$4),"")</f>
        <v/>
      </c>
      <c r="C34" s="49" t="str">
        <f t="shared" si="18"/>
        <v/>
      </c>
      <c r="D34" s="143"/>
      <c r="E34" s="143"/>
      <c r="F34" s="137"/>
      <c r="G34" s="137"/>
      <c r="H34" s="137"/>
      <c r="I34" s="137"/>
      <c r="J34" s="139"/>
      <c r="K34" s="137"/>
      <c r="L34" s="141"/>
      <c r="M34" s="141"/>
      <c r="N34" s="140"/>
      <c r="O34" s="142"/>
      <c r="P34" s="141"/>
      <c r="Q34" s="141"/>
      <c r="R34" s="141"/>
      <c r="S34" s="156"/>
      <c r="T34" s="156"/>
      <c r="U34" s="156"/>
      <c r="V34" s="156"/>
      <c r="W34" s="156"/>
      <c r="X34" s="156"/>
      <c r="Y34" s="52" t="str">
        <f t="shared" si="0"/>
        <v/>
      </c>
      <c r="Z34" s="50" t="str">
        <f t="shared" si="1"/>
        <v/>
      </c>
      <c r="AA34" s="50" t="str">
        <f t="shared" si="2"/>
        <v/>
      </c>
      <c r="AB34" s="50" t="str">
        <f t="shared" si="3"/>
        <v/>
      </c>
      <c r="AC34" s="50" t="str">
        <f t="shared" si="4"/>
        <v/>
      </c>
      <c r="AD34" s="50" t="str">
        <f t="shared" si="5"/>
        <v/>
      </c>
      <c r="AE34" s="50" t="str">
        <f t="shared" si="6"/>
        <v/>
      </c>
      <c r="AF34" s="50" t="str">
        <f t="shared" si="7"/>
        <v/>
      </c>
      <c r="AG34" s="50" t="str">
        <f t="shared" si="8"/>
        <v/>
      </c>
      <c r="AH34" s="50" t="str">
        <f t="shared" si="9"/>
        <v/>
      </c>
      <c r="AI34" s="50" t="str">
        <f t="shared" si="10"/>
        <v/>
      </c>
      <c r="AJ34" s="50" t="str">
        <f t="shared" si="11"/>
        <v/>
      </c>
      <c r="AK34" s="50" t="str">
        <f t="shared" si="12"/>
        <v/>
      </c>
      <c r="AL34" s="50" t="str">
        <f t="shared" si="13"/>
        <v/>
      </c>
      <c r="AM34" s="50" t="str">
        <f t="shared" si="14"/>
        <v/>
      </c>
      <c r="AN34" s="50" t="str">
        <f>IF(OR(AD34&lt;&gt;TRUE,AI34&lt;&gt;TRUE),"",IF(OR('Info livraison'!$B$12-(YEAR(J34))&gt;INDEX(valschartmaxalt,MATCH(N34,libschart,0)),'Info livraison'!$B$12-(YEAR(J34))&lt;INDEX(valschartminalt,MATCH(N34,libschart,0))),FALSE,TRUE))</f>
        <v/>
      </c>
      <c r="AO34" s="50" t="str">
        <f t="shared" si="15"/>
        <v/>
      </c>
      <c r="AP34" s="50"/>
      <c r="AQ34" s="50"/>
      <c r="AR34" s="50"/>
      <c r="AS34" s="197" t="str">
        <f t="shared" si="16"/>
        <v/>
      </c>
      <c r="AT34" s="210" t="str">
        <f t="shared" si="17"/>
        <v/>
      </c>
    </row>
    <row r="35" spans="1:46" x14ac:dyDescent="0.2">
      <c r="A35" s="51" t="str">
        <f>IF(AND(F35&lt;&gt;"",'Institut - Classes'!$F$4&lt;&gt;""),INDEX(libcatidinstit,'Institut - Classes'!$F$4),"")</f>
        <v/>
      </c>
      <c r="B35" s="51" t="str">
        <f>IF(A35&lt;&gt;"",INDEX(codeinstit,'Institut - Classes'!$F$4),"")</f>
        <v/>
      </c>
      <c r="C35" s="49" t="str">
        <f t="shared" si="18"/>
        <v/>
      </c>
      <c r="D35" s="143"/>
      <c r="E35" s="143"/>
      <c r="F35" s="137"/>
      <c r="G35" s="137"/>
      <c r="H35" s="137"/>
      <c r="I35" s="137"/>
      <c r="J35" s="139"/>
      <c r="K35" s="137"/>
      <c r="L35" s="141"/>
      <c r="M35" s="141"/>
      <c r="N35" s="140"/>
      <c r="O35" s="142"/>
      <c r="P35" s="141"/>
      <c r="Q35" s="141"/>
      <c r="R35" s="141"/>
      <c r="S35" s="156"/>
      <c r="T35" s="156"/>
      <c r="U35" s="156"/>
      <c r="V35" s="156"/>
      <c r="W35" s="156"/>
      <c r="X35" s="156"/>
      <c r="Y35" s="52" t="str">
        <f t="shared" si="0"/>
        <v/>
      </c>
      <c r="Z35" s="50" t="str">
        <f t="shared" si="1"/>
        <v/>
      </c>
      <c r="AA35" s="50" t="str">
        <f t="shared" si="2"/>
        <v/>
      </c>
      <c r="AB35" s="50" t="str">
        <f t="shared" si="3"/>
        <v/>
      </c>
      <c r="AC35" s="50" t="str">
        <f t="shared" si="4"/>
        <v/>
      </c>
      <c r="AD35" s="50" t="str">
        <f t="shared" si="5"/>
        <v/>
      </c>
      <c r="AE35" s="50" t="str">
        <f t="shared" si="6"/>
        <v/>
      </c>
      <c r="AF35" s="50" t="str">
        <f t="shared" si="7"/>
        <v/>
      </c>
      <c r="AG35" s="50" t="str">
        <f t="shared" si="8"/>
        <v/>
      </c>
      <c r="AH35" s="50" t="str">
        <f t="shared" si="9"/>
        <v/>
      </c>
      <c r="AI35" s="50" t="str">
        <f t="shared" si="10"/>
        <v/>
      </c>
      <c r="AJ35" s="50" t="str">
        <f t="shared" si="11"/>
        <v/>
      </c>
      <c r="AK35" s="50" t="str">
        <f t="shared" si="12"/>
        <v/>
      </c>
      <c r="AL35" s="50" t="str">
        <f t="shared" si="13"/>
        <v/>
      </c>
      <c r="AM35" s="50" t="str">
        <f t="shared" si="14"/>
        <v/>
      </c>
      <c r="AN35" s="50" t="str">
        <f>IF(OR(AD35&lt;&gt;TRUE,AI35&lt;&gt;TRUE),"",IF(OR('Info livraison'!$B$12-(YEAR(J35))&gt;INDEX(valschartmaxalt,MATCH(N35,libschart,0)),'Info livraison'!$B$12-(YEAR(J35))&lt;INDEX(valschartminalt,MATCH(N35,libschart,0))),FALSE,TRUE))</f>
        <v/>
      </c>
      <c r="AO35" s="50" t="str">
        <f t="shared" si="15"/>
        <v/>
      </c>
      <c r="AP35" s="50"/>
      <c r="AQ35" s="50"/>
      <c r="AR35" s="50"/>
      <c r="AS35" s="197" t="str">
        <f t="shared" si="16"/>
        <v/>
      </c>
      <c r="AT35" s="210" t="str">
        <f t="shared" si="17"/>
        <v/>
      </c>
    </row>
    <row r="36" spans="1:46" x14ac:dyDescent="0.2">
      <c r="A36" s="51" t="str">
        <f>IF(AND(F36&lt;&gt;"",'Institut - Classes'!$F$4&lt;&gt;""),INDEX(libcatidinstit,'Institut - Classes'!$F$4),"")</f>
        <v/>
      </c>
      <c r="B36" s="51" t="str">
        <f>IF(A36&lt;&gt;"",INDEX(codeinstit,'Institut - Classes'!$F$4),"")</f>
        <v/>
      </c>
      <c r="C36" s="49" t="str">
        <f t="shared" si="18"/>
        <v/>
      </c>
      <c r="D36" s="143"/>
      <c r="E36" s="143"/>
      <c r="F36" s="137"/>
      <c r="G36" s="137"/>
      <c r="H36" s="137"/>
      <c r="I36" s="137"/>
      <c r="J36" s="139"/>
      <c r="K36" s="137"/>
      <c r="L36" s="141"/>
      <c r="M36" s="141"/>
      <c r="N36" s="140"/>
      <c r="O36" s="142"/>
      <c r="P36" s="141"/>
      <c r="Q36" s="141"/>
      <c r="R36" s="141"/>
      <c r="S36" s="156"/>
      <c r="T36" s="156"/>
      <c r="U36" s="156"/>
      <c r="V36" s="156"/>
      <c r="W36" s="156"/>
      <c r="X36" s="156"/>
      <c r="Y36" s="52" t="str">
        <f t="shared" si="0"/>
        <v/>
      </c>
      <c r="Z36" s="50" t="str">
        <f t="shared" si="1"/>
        <v/>
      </c>
      <c r="AA36" s="50" t="str">
        <f t="shared" si="2"/>
        <v/>
      </c>
      <c r="AB36" s="50" t="str">
        <f t="shared" si="3"/>
        <v/>
      </c>
      <c r="AC36" s="50" t="str">
        <f t="shared" si="4"/>
        <v/>
      </c>
      <c r="AD36" s="50" t="str">
        <f t="shared" si="5"/>
        <v/>
      </c>
      <c r="AE36" s="50" t="str">
        <f t="shared" si="6"/>
        <v/>
      </c>
      <c r="AF36" s="50" t="str">
        <f t="shared" si="7"/>
        <v/>
      </c>
      <c r="AG36" s="50" t="str">
        <f t="shared" si="8"/>
        <v/>
      </c>
      <c r="AH36" s="50" t="str">
        <f t="shared" si="9"/>
        <v/>
      </c>
      <c r="AI36" s="50" t="str">
        <f t="shared" si="10"/>
        <v/>
      </c>
      <c r="AJ36" s="50" t="str">
        <f t="shared" si="11"/>
        <v/>
      </c>
      <c r="AK36" s="50" t="str">
        <f t="shared" si="12"/>
        <v/>
      </c>
      <c r="AL36" s="50" t="str">
        <f t="shared" si="13"/>
        <v/>
      </c>
      <c r="AM36" s="50" t="str">
        <f t="shared" si="14"/>
        <v/>
      </c>
      <c r="AN36" s="50" t="str">
        <f>IF(OR(AD36&lt;&gt;TRUE,AI36&lt;&gt;TRUE),"",IF(OR('Info livraison'!$B$12-(YEAR(J36))&gt;INDEX(valschartmaxalt,MATCH(N36,libschart,0)),'Info livraison'!$B$12-(YEAR(J36))&lt;INDEX(valschartminalt,MATCH(N36,libschart,0))),FALSE,TRUE))</f>
        <v/>
      </c>
      <c r="AO36" s="50" t="str">
        <f t="shared" si="15"/>
        <v/>
      </c>
      <c r="AP36" s="50"/>
      <c r="AQ36" s="50"/>
      <c r="AR36" s="50"/>
      <c r="AS36" s="197" t="str">
        <f t="shared" si="16"/>
        <v/>
      </c>
      <c r="AT36" s="210" t="str">
        <f t="shared" si="17"/>
        <v/>
      </c>
    </row>
    <row r="37" spans="1:46" x14ac:dyDescent="0.2">
      <c r="A37" s="51" t="str">
        <f>IF(AND(F37&lt;&gt;"",'Institut - Classes'!$F$4&lt;&gt;""),INDEX(libcatidinstit,'Institut - Classes'!$F$4),"")</f>
        <v/>
      </c>
      <c r="B37" s="51" t="str">
        <f>IF(A37&lt;&gt;"",INDEX(codeinstit,'Institut - Classes'!$F$4),"")</f>
        <v/>
      </c>
      <c r="C37" s="49" t="str">
        <f t="shared" si="18"/>
        <v/>
      </c>
      <c r="D37" s="143"/>
      <c r="E37" s="143"/>
      <c r="F37" s="137"/>
      <c r="G37" s="137"/>
      <c r="H37" s="137"/>
      <c r="I37" s="137"/>
      <c r="J37" s="139"/>
      <c r="K37" s="137"/>
      <c r="L37" s="141"/>
      <c r="M37" s="141"/>
      <c r="N37" s="140"/>
      <c r="O37" s="142"/>
      <c r="P37" s="141"/>
      <c r="Q37" s="141"/>
      <c r="R37" s="141"/>
      <c r="S37" s="156"/>
      <c r="T37" s="156"/>
      <c r="U37" s="156"/>
      <c r="V37" s="156"/>
      <c r="W37" s="156"/>
      <c r="X37" s="156"/>
      <c r="Y37" s="52" t="str">
        <f t="shared" si="0"/>
        <v/>
      </c>
      <c r="Z37" s="50" t="str">
        <f t="shared" si="1"/>
        <v/>
      </c>
      <c r="AA37" s="50" t="str">
        <f t="shared" si="2"/>
        <v/>
      </c>
      <c r="AB37" s="50" t="str">
        <f t="shared" si="3"/>
        <v/>
      </c>
      <c r="AC37" s="50" t="str">
        <f t="shared" si="4"/>
        <v/>
      </c>
      <c r="AD37" s="50" t="str">
        <f t="shared" si="5"/>
        <v/>
      </c>
      <c r="AE37" s="50" t="str">
        <f t="shared" si="6"/>
        <v/>
      </c>
      <c r="AF37" s="50" t="str">
        <f t="shared" si="7"/>
        <v/>
      </c>
      <c r="AG37" s="50" t="str">
        <f t="shared" si="8"/>
        <v/>
      </c>
      <c r="AH37" s="50" t="str">
        <f t="shared" si="9"/>
        <v/>
      </c>
      <c r="AI37" s="50" t="str">
        <f t="shared" si="10"/>
        <v/>
      </c>
      <c r="AJ37" s="50" t="str">
        <f t="shared" si="11"/>
        <v/>
      </c>
      <c r="AK37" s="50" t="str">
        <f t="shared" si="12"/>
        <v/>
      </c>
      <c r="AL37" s="50" t="str">
        <f t="shared" si="13"/>
        <v/>
      </c>
      <c r="AM37" s="50" t="str">
        <f t="shared" si="14"/>
        <v/>
      </c>
      <c r="AN37" s="50" t="str">
        <f>IF(OR(AD37&lt;&gt;TRUE,AI37&lt;&gt;TRUE),"",IF(OR('Info livraison'!$B$12-(YEAR(J37))&gt;INDEX(valschartmaxalt,MATCH(N37,libschart,0)),'Info livraison'!$B$12-(YEAR(J37))&lt;INDEX(valschartminalt,MATCH(N37,libschart,0))),FALSE,TRUE))</f>
        <v/>
      </c>
      <c r="AO37" s="50" t="str">
        <f t="shared" si="15"/>
        <v/>
      </c>
      <c r="AP37" s="50"/>
      <c r="AQ37" s="50"/>
      <c r="AR37" s="50"/>
      <c r="AS37" s="197" t="str">
        <f t="shared" si="16"/>
        <v/>
      </c>
      <c r="AT37" s="210" t="str">
        <f t="shared" si="17"/>
        <v/>
      </c>
    </row>
    <row r="38" spans="1:46" x14ac:dyDescent="0.2">
      <c r="A38" s="51" t="str">
        <f>IF(AND(F38&lt;&gt;"",'Institut - Classes'!$F$4&lt;&gt;""),INDEX(libcatidinstit,'Institut - Classes'!$F$4),"")</f>
        <v/>
      </c>
      <c r="B38" s="51" t="str">
        <f>IF(A38&lt;&gt;"",INDEX(codeinstit,'Institut - Classes'!$F$4),"")</f>
        <v/>
      </c>
      <c r="C38" s="49" t="str">
        <f t="shared" si="18"/>
        <v/>
      </c>
      <c r="D38" s="143"/>
      <c r="E38" s="143"/>
      <c r="F38" s="137"/>
      <c r="G38" s="137"/>
      <c r="H38" s="137"/>
      <c r="I38" s="137"/>
      <c r="J38" s="139"/>
      <c r="K38" s="137"/>
      <c r="L38" s="141"/>
      <c r="M38" s="141"/>
      <c r="N38" s="140"/>
      <c r="O38" s="142"/>
      <c r="P38" s="141"/>
      <c r="Q38" s="141"/>
      <c r="R38" s="141"/>
      <c r="S38" s="156"/>
      <c r="T38" s="156"/>
      <c r="U38" s="156"/>
      <c r="V38" s="156"/>
      <c r="W38" s="156"/>
      <c r="X38" s="156"/>
      <c r="Y38" s="52" t="str">
        <f t="shared" si="0"/>
        <v/>
      </c>
      <c r="Z38" s="50" t="str">
        <f t="shared" si="1"/>
        <v/>
      </c>
      <c r="AA38" s="50" t="str">
        <f t="shared" si="2"/>
        <v/>
      </c>
      <c r="AB38" s="50" t="str">
        <f t="shared" si="3"/>
        <v/>
      </c>
      <c r="AC38" s="50" t="str">
        <f t="shared" si="4"/>
        <v/>
      </c>
      <c r="AD38" s="50" t="str">
        <f t="shared" si="5"/>
        <v/>
      </c>
      <c r="AE38" s="50" t="str">
        <f t="shared" si="6"/>
        <v/>
      </c>
      <c r="AF38" s="50" t="str">
        <f t="shared" si="7"/>
        <v/>
      </c>
      <c r="AG38" s="50" t="str">
        <f t="shared" si="8"/>
        <v/>
      </c>
      <c r="AH38" s="50" t="str">
        <f t="shared" si="9"/>
        <v/>
      </c>
      <c r="AI38" s="50" t="str">
        <f t="shared" si="10"/>
        <v/>
      </c>
      <c r="AJ38" s="50" t="str">
        <f t="shared" si="11"/>
        <v/>
      </c>
      <c r="AK38" s="50" t="str">
        <f t="shared" si="12"/>
        <v/>
      </c>
      <c r="AL38" s="50" t="str">
        <f t="shared" si="13"/>
        <v/>
      </c>
      <c r="AM38" s="50" t="str">
        <f t="shared" si="14"/>
        <v/>
      </c>
      <c r="AN38" s="50" t="str">
        <f>IF(OR(AD38&lt;&gt;TRUE,AI38&lt;&gt;TRUE),"",IF(OR('Info livraison'!$B$12-(YEAR(J38))&gt;INDEX(valschartmaxalt,MATCH(N38,libschart,0)),'Info livraison'!$B$12-(YEAR(J38))&lt;INDEX(valschartminalt,MATCH(N38,libschart,0))),FALSE,TRUE))</f>
        <v/>
      </c>
      <c r="AO38" s="50" t="str">
        <f t="shared" si="15"/>
        <v/>
      </c>
      <c r="AP38" s="50"/>
      <c r="AQ38" s="50"/>
      <c r="AR38" s="50"/>
      <c r="AS38" s="197" t="str">
        <f t="shared" si="16"/>
        <v/>
      </c>
      <c r="AT38" s="210" t="str">
        <f t="shared" si="17"/>
        <v/>
      </c>
    </row>
    <row r="39" spans="1:46" x14ac:dyDescent="0.2">
      <c r="A39" s="51" t="str">
        <f>IF(AND(F39&lt;&gt;"",'Institut - Classes'!$F$4&lt;&gt;""),INDEX(libcatidinstit,'Institut - Classes'!$F$4),"")</f>
        <v/>
      </c>
      <c r="B39" s="51" t="str">
        <f>IF(A39&lt;&gt;"",INDEX(codeinstit,'Institut - Classes'!$F$4),"")</f>
        <v/>
      </c>
      <c r="C39" s="49" t="str">
        <f t="shared" si="18"/>
        <v/>
      </c>
      <c r="D39" s="143"/>
      <c r="E39" s="143"/>
      <c r="F39" s="137"/>
      <c r="G39" s="137"/>
      <c r="H39" s="137"/>
      <c r="I39" s="137"/>
      <c r="J39" s="139"/>
      <c r="K39" s="137"/>
      <c r="L39" s="141"/>
      <c r="M39" s="141"/>
      <c r="N39" s="140"/>
      <c r="O39" s="142"/>
      <c r="P39" s="141"/>
      <c r="Q39" s="141"/>
      <c r="R39" s="141"/>
      <c r="S39" s="156"/>
      <c r="T39" s="156"/>
      <c r="U39" s="156"/>
      <c r="V39" s="156"/>
      <c r="W39" s="156"/>
      <c r="X39" s="156"/>
      <c r="Y39" s="52" t="str">
        <f t="shared" si="0"/>
        <v/>
      </c>
      <c r="Z39" s="50" t="str">
        <f t="shared" si="1"/>
        <v/>
      </c>
      <c r="AA39" s="50" t="str">
        <f t="shared" si="2"/>
        <v/>
      </c>
      <c r="AB39" s="50" t="str">
        <f t="shared" si="3"/>
        <v/>
      </c>
      <c r="AC39" s="50" t="str">
        <f t="shared" si="4"/>
        <v/>
      </c>
      <c r="AD39" s="50" t="str">
        <f t="shared" si="5"/>
        <v/>
      </c>
      <c r="AE39" s="50" t="str">
        <f t="shared" si="6"/>
        <v/>
      </c>
      <c r="AF39" s="50" t="str">
        <f t="shared" si="7"/>
        <v/>
      </c>
      <c r="AG39" s="50" t="str">
        <f t="shared" si="8"/>
        <v/>
      </c>
      <c r="AH39" s="50" t="str">
        <f t="shared" si="9"/>
        <v/>
      </c>
      <c r="AI39" s="50" t="str">
        <f t="shared" si="10"/>
        <v/>
      </c>
      <c r="AJ39" s="50" t="str">
        <f t="shared" si="11"/>
        <v/>
      </c>
      <c r="AK39" s="50" t="str">
        <f t="shared" si="12"/>
        <v/>
      </c>
      <c r="AL39" s="50" t="str">
        <f t="shared" si="13"/>
        <v/>
      </c>
      <c r="AM39" s="50" t="str">
        <f t="shared" si="14"/>
        <v/>
      </c>
      <c r="AN39" s="50" t="str">
        <f>IF(OR(AD39&lt;&gt;TRUE,AI39&lt;&gt;TRUE),"",IF(OR('Info livraison'!$B$12-(YEAR(J39))&gt;INDEX(valschartmaxalt,MATCH(N39,libschart,0)),'Info livraison'!$B$12-(YEAR(J39))&lt;INDEX(valschartminalt,MATCH(N39,libschart,0))),FALSE,TRUE))</f>
        <v/>
      </c>
      <c r="AO39" s="50" t="str">
        <f t="shared" si="15"/>
        <v/>
      </c>
      <c r="AP39" s="50"/>
      <c r="AQ39" s="50"/>
      <c r="AR39" s="50"/>
      <c r="AS39" s="197" t="str">
        <f t="shared" si="16"/>
        <v/>
      </c>
      <c r="AT39" s="210" t="str">
        <f t="shared" si="17"/>
        <v/>
      </c>
    </row>
    <row r="40" spans="1:46" x14ac:dyDescent="0.2">
      <c r="A40" s="51" t="str">
        <f>IF(AND(F40&lt;&gt;"",'Institut - Classes'!$F$4&lt;&gt;""),INDEX(libcatidinstit,'Institut - Classes'!$F$4),"")</f>
        <v/>
      </c>
      <c r="B40" s="51" t="str">
        <f>IF(A40&lt;&gt;"",INDEX(codeinstit,'Institut - Classes'!$F$4),"")</f>
        <v/>
      </c>
      <c r="C40" s="49" t="str">
        <f t="shared" si="18"/>
        <v/>
      </c>
      <c r="D40" s="143"/>
      <c r="E40" s="143"/>
      <c r="F40" s="137"/>
      <c r="G40" s="137"/>
      <c r="H40" s="137"/>
      <c r="I40" s="137"/>
      <c r="J40" s="139"/>
      <c r="K40" s="137"/>
      <c r="L40" s="141"/>
      <c r="M40" s="141"/>
      <c r="N40" s="140"/>
      <c r="O40" s="142"/>
      <c r="P40" s="141"/>
      <c r="Q40" s="141"/>
      <c r="R40" s="141"/>
      <c r="S40" s="156"/>
      <c r="T40" s="156"/>
      <c r="U40" s="156"/>
      <c r="V40" s="156"/>
      <c r="W40" s="156"/>
      <c r="X40" s="156"/>
      <c r="Y40" s="52" t="str">
        <f t="shared" si="0"/>
        <v/>
      </c>
      <c r="Z40" s="50" t="str">
        <f t="shared" si="1"/>
        <v/>
      </c>
      <c r="AA40" s="50" t="str">
        <f t="shared" si="2"/>
        <v/>
      </c>
      <c r="AB40" s="50" t="str">
        <f t="shared" si="3"/>
        <v/>
      </c>
      <c r="AC40" s="50" t="str">
        <f t="shared" si="4"/>
        <v/>
      </c>
      <c r="AD40" s="50" t="str">
        <f t="shared" si="5"/>
        <v/>
      </c>
      <c r="AE40" s="50" t="str">
        <f t="shared" si="6"/>
        <v/>
      </c>
      <c r="AF40" s="50" t="str">
        <f t="shared" si="7"/>
        <v/>
      </c>
      <c r="AG40" s="50" t="str">
        <f t="shared" si="8"/>
        <v/>
      </c>
      <c r="AH40" s="50" t="str">
        <f t="shared" si="9"/>
        <v/>
      </c>
      <c r="AI40" s="50" t="str">
        <f t="shared" si="10"/>
        <v/>
      </c>
      <c r="AJ40" s="50" t="str">
        <f t="shared" si="11"/>
        <v/>
      </c>
      <c r="AK40" s="50" t="str">
        <f t="shared" si="12"/>
        <v/>
      </c>
      <c r="AL40" s="50" t="str">
        <f t="shared" si="13"/>
        <v/>
      </c>
      <c r="AM40" s="50" t="str">
        <f t="shared" si="14"/>
        <v/>
      </c>
      <c r="AN40" s="50" t="str">
        <f>IF(OR(AD40&lt;&gt;TRUE,AI40&lt;&gt;TRUE),"",IF(OR('Info livraison'!$B$12-(YEAR(J40))&gt;INDEX(valschartmaxalt,MATCH(N40,libschart,0)),'Info livraison'!$B$12-(YEAR(J40))&lt;INDEX(valschartminalt,MATCH(N40,libschart,0))),FALSE,TRUE))</f>
        <v/>
      </c>
      <c r="AO40" s="50" t="str">
        <f t="shared" si="15"/>
        <v/>
      </c>
      <c r="AP40" s="50"/>
      <c r="AQ40" s="50"/>
      <c r="AR40" s="50"/>
      <c r="AS40" s="197" t="str">
        <f t="shared" si="16"/>
        <v/>
      </c>
      <c r="AT40" s="210" t="str">
        <f t="shared" si="17"/>
        <v/>
      </c>
    </row>
    <row r="41" spans="1:46" x14ac:dyDescent="0.2">
      <c r="A41" s="51" t="str">
        <f>IF(AND(F41&lt;&gt;"",'Institut - Classes'!$F$4&lt;&gt;""),INDEX(libcatidinstit,'Institut - Classes'!$F$4),"")</f>
        <v/>
      </c>
      <c r="B41" s="51" t="str">
        <f>IF(A41&lt;&gt;"",INDEX(codeinstit,'Institut - Classes'!$F$4),"")</f>
        <v/>
      </c>
      <c r="C41" s="49" t="str">
        <f t="shared" si="18"/>
        <v/>
      </c>
      <c r="D41" s="143"/>
      <c r="E41" s="143"/>
      <c r="F41" s="137"/>
      <c r="G41" s="137"/>
      <c r="H41" s="137"/>
      <c r="I41" s="137"/>
      <c r="J41" s="139"/>
      <c r="K41" s="137"/>
      <c r="L41" s="141"/>
      <c r="M41" s="141"/>
      <c r="N41" s="140"/>
      <c r="O41" s="142"/>
      <c r="P41" s="141"/>
      <c r="Q41" s="141"/>
      <c r="R41" s="141"/>
      <c r="S41" s="156"/>
      <c r="T41" s="156"/>
      <c r="U41" s="156"/>
      <c r="V41" s="156"/>
      <c r="W41" s="156"/>
      <c r="X41" s="156"/>
      <c r="Y41" s="52" t="str">
        <f t="shared" si="0"/>
        <v/>
      </c>
      <c r="Z41" s="50" t="str">
        <f t="shared" si="1"/>
        <v/>
      </c>
      <c r="AA41" s="50" t="str">
        <f t="shared" si="2"/>
        <v/>
      </c>
      <c r="AB41" s="50" t="str">
        <f t="shared" si="3"/>
        <v/>
      </c>
      <c r="AC41" s="50" t="str">
        <f t="shared" si="4"/>
        <v/>
      </c>
      <c r="AD41" s="50" t="str">
        <f t="shared" si="5"/>
        <v/>
      </c>
      <c r="AE41" s="50" t="str">
        <f t="shared" si="6"/>
        <v/>
      </c>
      <c r="AF41" s="50" t="str">
        <f t="shared" si="7"/>
        <v/>
      </c>
      <c r="AG41" s="50" t="str">
        <f t="shared" si="8"/>
        <v/>
      </c>
      <c r="AH41" s="50" t="str">
        <f t="shared" si="9"/>
        <v/>
      </c>
      <c r="AI41" s="50" t="str">
        <f t="shared" si="10"/>
        <v/>
      </c>
      <c r="AJ41" s="50" t="str">
        <f t="shared" si="11"/>
        <v/>
      </c>
      <c r="AK41" s="50" t="str">
        <f t="shared" si="12"/>
        <v/>
      </c>
      <c r="AL41" s="50" t="str">
        <f t="shared" si="13"/>
        <v/>
      </c>
      <c r="AM41" s="50" t="str">
        <f t="shared" si="14"/>
        <v/>
      </c>
      <c r="AN41" s="50" t="str">
        <f>IF(OR(AD41&lt;&gt;TRUE,AI41&lt;&gt;TRUE),"",IF(OR('Info livraison'!$B$12-(YEAR(J41))&gt;INDEX(valschartmaxalt,MATCH(N41,libschart,0)),'Info livraison'!$B$12-(YEAR(J41))&lt;INDEX(valschartminalt,MATCH(N41,libschart,0))),FALSE,TRUE))</f>
        <v/>
      </c>
      <c r="AO41" s="50" t="str">
        <f t="shared" si="15"/>
        <v/>
      </c>
      <c r="AP41" s="50"/>
      <c r="AQ41" s="50"/>
      <c r="AR41" s="50"/>
      <c r="AS41" s="197" t="str">
        <f t="shared" si="16"/>
        <v/>
      </c>
      <c r="AT41" s="210" t="str">
        <f t="shared" si="17"/>
        <v/>
      </c>
    </row>
    <row r="42" spans="1:46" x14ac:dyDescent="0.2">
      <c r="A42" s="51" t="str">
        <f>IF(AND(F42&lt;&gt;"",'Institut - Classes'!$F$4&lt;&gt;""),INDEX(libcatidinstit,'Institut - Classes'!$F$4),"")</f>
        <v/>
      </c>
      <c r="B42" s="51" t="str">
        <f>IF(A42&lt;&gt;"",INDEX(codeinstit,'Institut - Classes'!$F$4),"")</f>
        <v/>
      </c>
      <c r="C42" s="49" t="str">
        <f t="shared" si="18"/>
        <v/>
      </c>
      <c r="D42" s="143"/>
      <c r="E42" s="143"/>
      <c r="F42" s="137"/>
      <c r="G42" s="137"/>
      <c r="H42" s="137"/>
      <c r="I42" s="137"/>
      <c r="J42" s="139"/>
      <c r="K42" s="137"/>
      <c r="L42" s="141"/>
      <c r="M42" s="141"/>
      <c r="N42" s="140"/>
      <c r="O42" s="142"/>
      <c r="P42" s="141"/>
      <c r="Q42" s="141"/>
      <c r="R42" s="141"/>
      <c r="S42" s="156"/>
      <c r="T42" s="156"/>
      <c r="U42" s="156"/>
      <c r="V42" s="156"/>
      <c r="W42" s="156"/>
      <c r="X42" s="156"/>
      <c r="Y42" s="52" t="str">
        <f t="shared" si="0"/>
        <v/>
      </c>
      <c r="Z42" s="50" t="str">
        <f t="shared" si="1"/>
        <v/>
      </c>
      <c r="AA42" s="50" t="str">
        <f t="shared" si="2"/>
        <v/>
      </c>
      <c r="AB42" s="50" t="str">
        <f t="shared" si="3"/>
        <v/>
      </c>
      <c r="AC42" s="50" t="str">
        <f t="shared" si="4"/>
        <v/>
      </c>
      <c r="AD42" s="50" t="str">
        <f t="shared" si="5"/>
        <v/>
      </c>
      <c r="AE42" s="50" t="str">
        <f t="shared" si="6"/>
        <v/>
      </c>
      <c r="AF42" s="50" t="str">
        <f t="shared" si="7"/>
        <v/>
      </c>
      <c r="AG42" s="50" t="str">
        <f t="shared" si="8"/>
        <v/>
      </c>
      <c r="AH42" s="50" t="str">
        <f t="shared" si="9"/>
        <v/>
      </c>
      <c r="AI42" s="50" t="str">
        <f t="shared" si="10"/>
        <v/>
      </c>
      <c r="AJ42" s="50" t="str">
        <f t="shared" si="11"/>
        <v/>
      </c>
      <c r="AK42" s="50" t="str">
        <f t="shared" si="12"/>
        <v/>
      </c>
      <c r="AL42" s="50" t="str">
        <f t="shared" si="13"/>
        <v/>
      </c>
      <c r="AM42" s="50" t="str">
        <f t="shared" si="14"/>
        <v/>
      </c>
      <c r="AN42" s="50" t="str">
        <f>IF(OR(AD42&lt;&gt;TRUE,AI42&lt;&gt;TRUE),"",IF(OR('Info livraison'!$B$12-(YEAR(J42))&gt;INDEX(valschartmaxalt,MATCH(N42,libschart,0)),'Info livraison'!$B$12-(YEAR(J42))&lt;INDEX(valschartminalt,MATCH(N42,libschart,0))),FALSE,TRUE))</f>
        <v/>
      </c>
      <c r="AO42" s="50" t="str">
        <f t="shared" si="15"/>
        <v/>
      </c>
      <c r="AP42" s="50"/>
      <c r="AQ42" s="50"/>
      <c r="AR42" s="50"/>
      <c r="AS42" s="197" t="str">
        <f t="shared" si="16"/>
        <v/>
      </c>
      <c r="AT42" s="210" t="str">
        <f t="shared" si="17"/>
        <v/>
      </c>
    </row>
    <row r="43" spans="1:46" x14ac:dyDescent="0.2">
      <c r="A43" s="51" t="str">
        <f>IF(AND(F43&lt;&gt;"",'Institut - Classes'!$F$4&lt;&gt;""),INDEX(libcatidinstit,'Institut - Classes'!$F$4),"")</f>
        <v/>
      </c>
      <c r="B43" s="51" t="str">
        <f>IF(A43&lt;&gt;"",INDEX(codeinstit,'Institut - Classes'!$F$4),"")</f>
        <v/>
      </c>
      <c r="C43" s="49" t="str">
        <f t="shared" si="18"/>
        <v/>
      </c>
      <c r="D43" s="143"/>
      <c r="E43" s="143"/>
      <c r="F43" s="137"/>
      <c r="G43" s="137"/>
      <c r="H43" s="137"/>
      <c r="I43" s="137"/>
      <c r="J43" s="139"/>
      <c r="K43" s="137"/>
      <c r="L43" s="141"/>
      <c r="M43" s="141"/>
      <c r="N43" s="140"/>
      <c r="O43" s="142"/>
      <c r="P43" s="141"/>
      <c r="Q43" s="141"/>
      <c r="R43" s="141"/>
      <c r="S43" s="156"/>
      <c r="T43" s="156"/>
      <c r="U43" s="156"/>
      <c r="V43" s="156"/>
      <c r="W43" s="156"/>
      <c r="X43" s="156"/>
      <c r="Y43" s="52" t="str">
        <f t="shared" si="0"/>
        <v/>
      </c>
      <c r="Z43" s="50" t="str">
        <f t="shared" si="1"/>
        <v/>
      </c>
      <c r="AA43" s="50" t="str">
        <f t="shared" si="2"/>
        <v/>
      </c>
      <c r="AB43" s="50" t="str">
        <f t="shared" si="3"/>
        <v/>
      </c>
      <c r="AC43" s="50" t="str">
        <f t="shared" si="4"/>
        <v/>
      </c>
      <c r="AD43" s="50" t="str">
        <f t="shared" si="5"/>
        <v/>
      </c>
      <c r="AE43" s="50" t="str">
        <f t="shared" si="6"/>
        <v/>
      </c>
      <c r="AF43" s="50" t="str">
        <f t="shared" si="7"/>
        <v/>
      </c>
      <c r="AG43" s="50" t="str">
        <f t="shared" si="8"/>
        <v/>
      </c>
      <c r="AH43" s="50" t="str">
        <f t="shared" si="9"/>
        <v/>
      </c>
      <c r="AI43" s="50" t="str">
        <f t="shared" si="10"/>
        <v/>
      </c>
      <c r="AJ43" s="50" t="str">
        <f t="shared" si="11"/>
        <v/>
      </c>
      <c r="AK43" s="50" t="str">
        <f t="shared" si="12"/>
        <v/>
      </c>
      <c r="AL43" s="50" t="str">
        <f t="shared" si="13"/>
        <v/>
      </c>
      <c r="AM43" s="50" t="str">
        <f t="shared" si="14"/>
        <v/>
      </c>
      <c r="AN43" s="50" t="str">
        <f>IF(OR(AD43&lt;&gt;TRUE,AI43&lt;&gt;TRUE),"",IF(OR('Info livraison'!$B$12-(YEAR(J43))&gt;INDEX(valschartmaxalt,MATCH(N43,libschart,0)),'Info livraison'!$B$12-(YEAR(J43))&lt;INDEX(valschartminalt,MATCH(N43,libschart,0))),FALSE,TRUE))</f>
        <v/>
      </c>
      <c r="AO43" s="50" t="str">
        <f t="shared" si="15"/>
        <v/>
      </c>
      <c r="AP43" s="50"/>
      <c r="AQ43" s="50"/>
      <c r="AR43" s="50"/>
      <c r="AS43" s="197" t="str">
        <f t="shared" si="16"/>
        <v/>
      </c>
      <c r="AT43" s="210" t="str">
        <f t="shared" si="17"/>
        <v/>
      </c>
    </row>
    <row r="44" spans="1:46" x14ac:dyDescent="0.2">
      <c r="A44" s="51" t="str">
        <f>IF(AND(F44&lt;&gt;"",'Institut - Classes'!$F$4&lt;&gt;""),INDEX(libcatidinstit,'Institut - Classes'!$F$4),"")</f>
        <v/>
      </c>
      <c r="B44" s="51" t="str">
        <f>IF(A44&lt;&gt;"",INDEX(codeinstit,'Institut - Classes'!$F$4),"")</f>
        <v/>
      </c>
      <c r="C44" s="49" t="str">
        <f t="shared" si="18"/>
        <v/>
      </c>
      <c r="D44" s="143"/>
      <c r="E44" s="143"/>
      <c r="F44" s="137"/>
      <c r="G44" s="137"/>
      <c r="H44" s="137"/>
      <c r="I44" s="137"/>
      <c r="J44" s="139"/>
      <c r="K44" s="137"/>
      <c r="L44" s="141"/>
      <c r="M44" s="141"/>
      <c r="N44" s="140"/>
      <c r="O44" s="142"/>
      <c r="P44" s="141"/>
      <c r="Q44" s="141"/>
      <c r="R44" s="141"/>
      <c r="S44" s="156"/>
      <c r="T44" s="156"/>
      <c r="U44" s="156"/>
      <c r="V44" s="156"/>
      <c r="W44" s="156"/>
      <c r="X44" s="156"/>
      <c r="Y44" s="52" t="str">
        <f t="shared" si="0"/>
        <v/>
      </c>
      <c r="Z44" s="50" t="str">
        <f t="shared" si="1"/>
        <v/>
      </c>
      <c r="AA44" s="50" t="str">
        <f t="shared" si="2"/>
        <v/>
      </c>
      <c r="AB44" s="50" t="str">
        <f t="shared" si="3"/>
        <v/>
      </c>
      <c r="AC44" s="50" t="str">
        <f t="shared" si="4"/>
        <v/>
      </c>
      <c r="AD44" s="50" t="str">
        <f t="shared" si="5"/>
        <v/>
      </c>
      <c r="AE44" s="50" t="str">
        <f t="shared" si="6"/>
        <v/>
      </c>
      <c r="AF44" s="50" t="str">
        <f t="shared" si="7"/>
        <v/>
      </c>
      <c r="AG44" s="50" t="str">
        <f t="shared" si="8"/>
        <v/>
      </c>
      <c r="AH44" s="50" t="str">
        <f t="shared" si="9"/>
        <v/>
      </c>
      <c r="AI44" s="50" t="str">
        <f t="shared" si="10"/>
        <v/>
      </c>
      <c r="AJ44" s="50" t="str">
        <f t="shared" si="11"/>
        <v/>
      </c>
      <c r="AK44" s="50" t="str">
        <f t="shared" si="12"/>
        <v/>
      </c>
      <c r="AL44" s="50" t="str">
        <f t="shared" si="13"/>
        <v/>
      </c>
      <c r="AM44" s="50" t="str">
        <f t="shared" si="14"/>
        <v/>
      </c>
      <c r="AN44" s="50" t="str">
        <f>IF(OR(AD44&lt;&gt;TRUE,AI44&lt;&gt;TRUE),"",IF(OR('Info livraison'!$B$12-(YEAR(J44))&gt;INDEX(valschartmaxalt,MATCH(N44,libschart,0)),'Info livraison'!$B$12-(YEAR(J44))&lt;INDEX(valschartminalt,MATCH(N44,libschart,0))),FALSE,TRUE))</f>
        <v/>
      </c>
      <c r="AO44" s="50" t="str">
        <f t="shared" si="15"/>
        <v/>
      </c>
      <c r="AP44" s="50"/>
      <c r="AQ44" s="50"/>
      <c r="AR44" s="50"/>
      <c r="AS44" s="197" t="str">
        <f t="shared" si="16"/>
        <v/>
      </c>
      <c r="AT44" s="210" t="str">
        <f t="shared" si="17"/>
        <v/>
      </c>
    </row>
    <row r="45" spans="1:46" x14ac:dyDescent="0.2">
      <c r="A45" s="51" t="str">
        <f>IF(AND(F45&lt;&gt;"",'Institut - Classes'!$F$4&lt;&gt;""),INDEX(libcatidinstit,'Institut - Classes'!$F$4),"")</f>
        <v/>
      </c>
      <c r="B45" s="51" t="str">
        <f>IF(A45&lt;&gt;"",INDEX(codeinstit,'Institut - Classes'!$F$4),"")</f>
        <v/>
      </c>
      <c r="C45" s="49" t="str">
        <f t="shared" si="18"/>
        <v/>
      </c>
      <c r="D45" s="143"/>
      <c r="E45" s="143"/>
      <c r="F45" s="137"/>
      <c r="G45" s="137"/>
      <c r="H45" s="137"/>
      <c r="I45" s="137"/>
      <c r="J45" s="139"/>
      <c r="K45" s="137"/>
      <c r="L45" s="141"/>
      <c r="M45" s="141"/>
      <c r="N45" s="140"/>
      <c r="O45" s="142"/>
      <c r="P45" s="141"/>
      <c r="Q45" s="141"/>
      <c r="R45" s="141"/>
      <c r="S45" s="156"/>
      <c r="T45" s="156"/>
      <c r="U45" s="156"/>
      <c r="V45" s="156"/>
      <c r="W45" s="156"/>
      <c r="X45" s="156"/>
      <c r="Y45" s="52" t="str">
        <f t="shared" si="0"/>
        <v/>
      </c>
      <c r="Z45" s="50" t="str">
        <f t="shared" si="1"/>
        <v/>
      </c>
      <c r="AA45" s="50" t="str">
        <f t="shared" si="2"/>
        <v/>
      </c>
      <c r="AB45" s="50" t="str">
        <f t="shared" si="3"/>
        <v/>
      </c>
      <c r="AC45" s="50" t="str">
        <f t="shared" si="4"/>
        <v/>
      </c>
      <c r="AD45" s="50" t="str">
        <f t="shared" si="5"/>
        <v/>
      </c>
      <c r="AE45" s="50" t="str">
        <f t="shared" si="6"/>
        <v/>
      </c>
      <c r="AF45" s="50" t="str">
        <f t="shared" si="7"/>
        <v/>
      </c>
      <c r="AG45" s="50" t="str">
        <f t="shared" si="8"/>
        <v/>
      </c>
      <c r="AH45" s="50" t="str">
        <f t="shared" si="9"/>
        <v/>
      </c>
      <c r="AI45" s="50" t="str">
        <f t="shared" si="10"/>
        <v/>
      </c>
      <c r="AJ45" s="50" t="str">
        <f t="shared" si="11"/>
        <v/>
      </c>
      <c r="AK45" s="50" t="str">
        <f t="shared" si="12"/>
        <v/>
      </c>
      <c r="AL45" s="50" t="str">
        <f t="shared" si="13"/>
        <v/>
      </c>
      <c r="AM45" s="50" t="str">
        <f t="shared" si="14"/>
        <v/>
      </c>
      <c r="AN45" s="50" t="str">
        <f>IF(OR(AD45&lt;&gt;TRUE,AI45&lt;&gt;TRUE),"",IF(OR('Info livraison'!$B$12-(YEAR(J45))&gt;INDEX(valschartmaxalt,MATCH(N45,libschart,0)),'Info livraison'!$B$12-(YEAR(J45))&lt;INDEX(valschartminalt,MATCH(N45,libschart,0))),FALSE,TRUE))</f>
        <v/>
      </c>
      <c r="AO45" s="50" t="str">
        <f t="shared" si="15"/>
        <v/>
      </c>
      <c r="AP45" s="50"/>
      <c r="AQ45" s="50"/>
      <c r="AR45" s="50"/>
      <c r="AS45" s="197" t="str">
        <f t="shared" si="16"/>
        <v/>
      </c>
      <c r="AT45" s="210" t="str">
        <f t="shared" si="17"/>
        <v/>
      </c>
    </row>
    <row r="46" spans="1:46" x14ac:dyDescent="0.2">
      <c r="A46" s="51" t="str">
        <f>IF(AND(F46&lt;&gt;"",'Institut - Classes'!$F$4&lt;&gt;""),INDEX(libcatidinstit,'Institut - Classes'!$F$4),"")</f>
        <v/>
      </c>
      <c r="B46" s="51" t="str">
        <f>IF(A46&lt;&gt;"",INDEX(codeinstit,'Institut - Classes'!$F$4),"")</f>
        <v/>
      </c>
      <c r="C46" s="49" t="str">
        <f t="shared" si="18"/>
        <v/>
      </c>
      <c r="D46" s="143"/>
      <c r="E46" s="143"/>
      <c r="F46" s="137"/>
      <c r="G46" s="137"/>
      <c r="H46" s="137"/>
      <c r="I46" s="137"/>
      <c r="J46" s="139"/>
      <c r="K46" s="137"/>
      <c r="L46" s="141"/>
      <c r="M46" s="141"/>
      <c r="N46" s="140"/>
      <c r="O46" s="142"/>
      <c r="P46" s="141"/>
      <c r="Q46" s="141"/>
      <c r="R46" s="141"/>
      <c r="S46" s="156"/>
      <c r="T46" s="156"/>
      <c r="U46" s="156"/>
      <c r="V46" s="156"/>
      <c r="W46" s="156"/>
      <c r="X46" s="156"/>
      <c r="Y46" s="52" t="str">
        <f t="shared" si="0"/>
        <v/>
      </c>
      <c r="Z46" s="50" t="str">
        <f t="shared" si="1"/>
        <v/>
      </c>
      <c r="AA46" s="50" t="str">
        <f t="shared" si="2"/>
        <v/>
      </c>
      <c r="AB46" s="50" t="str">
        <f t="shared" si="3"/>
        <v/>
      </c>
      <c r="AC46" s="50" t="str">
        <f t="shared" si="4"/>
        <v/>
      </c>
      <c r="AD46" s="50" t="str">
        <f t="shared" si="5"/>
        <v/>
      </c>
      <c r="AE46" s="50" t="str">
        <f t="shared" si="6"/>
        <v/>
      </c>
      <c r="AF46" s="50" t="str">
        <f t="shared" si="7"/>
        <v/>
      </c>
      <c r="AG46" s="50" t="str">
        <f t="shared" si="8"/>
        <v/>
      </c>
      <c r="AH46" s="50" t="str">
        <f t="shared" si="9"/>
        <v/>
      </c>
      <c r="AI46" s="50" t="str">
        <f t="shared" si="10"/>
        <v/>
      </c>
      <c r="AJ46" s="50" t="str">
        <f t="shared" si="11"/>
        <v/>
      </c>
      <c r="AK46" s="50" t="str">
        <f t="shared" si="12"/>
        <v/>
      </c>
      <c r="AL46" s="50" t="str">
        <f t="shared" si="13"/>
        <v/>
      </c>
      <c r="AM46" s="50" t="str">
        <f t="shared" si="14"/>
        <v/>
      </c>
      <c r="AN46" s="50" t="str">
        <f>IF(OR(AD46&lt;&gt;TRUE,AI46&lt;&gt;TRUE),"",IF(OR('Info livraison'!$B$12-(YEAR(J46))&gt;INDEX(valschartmaxalt,MATCH(N46,libschart,0)),'Info livraison'!$B$12-(YEAR(J46))&lt;INDEX(valschartminalt,MATCH(N46,libschart,0))),FALSE,TRUE))</f>
        <v/>
      </c>
      <c r="AO46" s="50" t="str">
        <f t="shared" si="15"/>
        <v/>
      </c>
      <c r="AP46" s="50"/>
      <c r="AQ46" s="50"/>
      <c r="AR46" s="50"/>
      <c r="AS46" s="197" t="str">
        <f t="shared" si="16"/>
        <v/>
      </c>
      <c r="AT46" s="210" t="str">
        <f t="shared" si="17"/>
        <v/>
      </c>
    </row>
    <row r="47" spans="1:46" x14ac:dyDescent="0.2">
      <c r="A47" s="51" t="str">
        <f>IF(AND(F47&lt;&gt;"",'Institut - Classes'!$F$4&lt;&gt;""),INDEX(libcatidinstit,'Institut - Classes'!$F$4),"")</f>
        <v/>
      </c>
      <c r="B47" s="51" t="str">
        <f>IF(A47&lt;&gt;"",INDEX(codeinstit,'Institut - Classes'!$F$4),"")</f>
        <v/>
      </c>
      <c r="C47" s="49" t="str">
        <f t="shared" si="18"/>
        <v/>
      </c>
      <c r="D47" s="143"/>
      <c r="E47" s="143"/>
      <c r="F47" s="137"/>
      <c r="G47" s="137"/>
      <c r="H47" s="137"/>
      <c r="I47" s="137"/>
      <c r="J47" s="139"/>
      <c r="K47" s="137"/>
      <c r="L47" s="141"/>
      <c r="M47" s="141"/>
      <c r="N47" s="140"/>
      <c r="O47" s="142"/>
      <c r="P47" s="141"/>
      <c r="Q47" s="141"/>
      <c r="R47" s="141"/>
      <c r="S47" s="156"/>
      <c r="T47" s="156"/>
      <c r="U47" s="156"/>
      <c r="V47" s="156"/>
      <c r="W47" s="156"/>
      <c r="X47" s="156"/>
      <c r="Y47" s="52" t="str">
        <f t="shared" si="0"/>
        <v/>
      </c>
      <c r="Z47" s="50" t="str">
        <f t="shared" si="1"/>
        <v/>
      </c>
      <c r="AA47" s="50" t="str">
        <f t="shared" si="2"/>
        <v/>
      </c>
      <c r="AB47" s="50" t="str">
        <f t="shared" si="3"/>
        <v/>
      </c>
      <c r="AC47" s="50" t="str">
        <f t="shared" si="4"/>
        <v/>
      </c>
      <c r="AD47" s="50" t="str">
        <f t="shared" si="5"/>
        <v/>
      </c>
      <c r="AE47" s="50" t="str">
        <f t="shared" si="6"/>
        <v/>
      </c>
      <c r="AF47" s="50" t="str">
        <f t="shared" si="7"/>
        <v/>
      </c>
      <c r="AG47" s="50" t="str">
        <f t="shared" si="8"/>
        <v/>
      </c>
      <c r="AH47" s="50" t="str">
        <f t="shared" si="9"/>
        <v/>
      </c>
      <c r="AI47" s="50" t="str">
        <f t="shared" si="10"/>
        <v/>
      </c>
      <c r="AJ47" s="50" t="str">
        <f t="shared" si="11"/>
        <v/>
      </c>
      <c r="AK47" s="50" t="str">
        <f t="shared" si="12"/>
        <v/>
      </c>
      <c r="AL47" s="50" t="str">
        <f t="shared" si="13"/>
        <v/>
      </c>
      <c r="AM47" s="50" t="str">
        <f t="shared" si="14"/>
        <v/>
      </c>
      <c r="AN47" s="50" t="str">
        <f>IF(OR(AD47&lt;&gt;TRUE,AI47&lt;&gt;TRUE),"",IF(OR('Info livraison'!$B$12-(YEAR(J47))&gt;INDEX(valschartmaxalt,MATCH(N47,libschart,0)),'Info livraison'!$B$12-(YEAR(J47))&lt;INDEX(valschartminalt,MATCH(N47,libschart,0))),FALSE,TRUE))</f>
        <v/>
      </c>
      <c r="AO47" s="50" t="str">
        <f t="shared" si="15"/>
        <v/>
      </c>
      <c r="AP47" s="50"/>
      <c r="AQ47" s="50"/>
      <c r="AR47" s="50"/>
      <c r="AS47" s="197" t="str">
        <f t="shared" si="16"/>
        <v/>
      </c>
      <c r="AT47" s="210" t="str">
        <f t="shared" si="17"/>
        <v/>
      </c>
    </row>
    <row r="48" spans="1:46" x14ac:dyDescent="0.2">
      <c r="A48" s="51" t="str">
        <f>IF(AND(F48&lt;&gt;"",'Institut - Classes'!$F$4&lt;&gt;""),INDEX(libcatidinstit,'Institut - Classes'!$F$4),"")</f>
        <v/>
      </c>
      <c r="B48" s="51" t="str">
        <f>IF(A48&lt;&gt;"",INDEX(codeinstit,'Institut - Classes'!$F$4),"")</f>
        <v/>
      </c>
      <c r="C48" s="49" t="str">
        <f t="shared" si="18"/>
        <v/>
      </c>
      <c r="D48" s="143"/>
      <c r="E48" s="143"/>
      <c r="F48" s="137"/>
      <c r="G48" s="137"/>
      <c r="H48" s="137"/>
      <c r="I48" s="137"/>
      <c r="J48" s="139"/>
      <c r="K48" s="137"/>
      <c r="L48" s="141"/>
      <c r="M48" s="141"/>
      <c r="N48" s="140"/>
      <c r="O48" s="142"/>
      <c r="P48" s="141"/>
      <c r="Q48" s="141"/>
      <c r="R48" s="141"/>
      <c r="S48" s="156"/>
      <c r="T48" s="156"/>
      <c r="U48" s="156"/>
      <c r="V48" s="156"/>
      <c r="W48" s="156"/>
      <c r="X48" s="156"/>
      <c r="Y48" s="52" t="str">
        <f t="shared" si="0"/>
        <v/>
      </c>
      <c r="Z48" s="50" t="str">
        <f t="shared" si="1"/>
        <v/>
      </c>
      <c r="AA48" s="50" t="str">
        <f t="shared" si="2"/>
        <v/>
      </c>
      <c r="AB48" s="50" t="str">
        <f t="shared" si="3"/>
        <v/>
      </c>
      <c r="AC48" s="50" t="str">
        <f t="shared" si="4"/>
        <v/>
      </c>
      <c r="AD48" s="50" t="str">
        <f t="shared" si="5"/>
        <v/>
      </c>
      <c r="AE48" s="50" t="str">
        <f t="shared" si="6"/>
        <v/>
      </c>
      <c r="AF48" s="50" t="str">
        <f t="shared" si="7"/>
        <v/>
      </c>
      <c r="AG48" s="50" t="str">
        <f t="shared" si="8"/>
        <v/>
      </c>
      <c r="AH48" s="50" t="str">
        <f t="shared" si="9"/>
        <v/>
      </c>
      <c r="AI48" s="50" t="str">
        <f t="shared" si="10"/>
        <v/>
      </c>
      <c r="AJ48" s="50" t="str">
        <f t="shared" si="11"/>
        <v/>
      </c>
      <c r="AK48" s="50" t="str">
        <f t="shared" si="12"/>
        <v/>
      </c>
      <c r="AL48" s="50" t="str">
        <f t="shared" si="13"/>
        <v/>
      </c>
      <c r="AM48" s="50" t="str">
        <f t="shared" si="14"/>
        <v/>
      </c>
      <c r="AN48" s="50" t="str">
        <f>IF(OR(AD48&lt;&gt;TRUE,AI48&lt;&gt;TRUE),"",IF(OR('Info livraison'!$B$12-(YEAR(J48))&gt;INDEX(valschartmaxalt,MATCH(N48,libschart,0)),'Info livraison'!$B$12-(YEAR(J48))&lt;INDEX(valschartminalt,MATCH(N48,libschart,0))),FALSE,TRUE))</f>
        <v/>
      </c>
      <c r="AO48" s="50" t="str">
        <f t="shared" si="15"/>
        <v/>
      </c>
      <c r="AP48" s="50"/>
      <c r="AQ48" s="50"/>
      <c r="AR48" s="50"/>
      <c r="AS48" s="197" t="str">
        <f t="shared" si="16"/>
        <v/>
      </c>
      <c r="AT48" s="210" t="str">
        <f t="shared" si="17"/>
        <v/>
      </c>
    </row>
    <row r="49" spans="1:46" x14ac:dyDescent="0.2">
      <c r="A49" s="51" t="str">
        <f>IF(AND(F49&lt;&gt;"",'Institut - Classes'!$F$4&lt;&gt;""),INDEX(libcatidinstit,'Institut - Classes'!$F$4),"")</f>
        <v/>
      </c>
      <c r="B49" s="51" t="str">
        <f>IF(A49&lt;&gt;"",INDEX(codeinstit,'Institut - Classes'!$F$4),"")</f>
        <v/>
      </c>
      <c r="C49" s="49" t="str">
        <f t="shared" si="18"/>
        <v/>
      </c>
      <c r="D49" s="143"/>
      <c r="E49" s="143"/>
      <c r="F49" s="137"/>
      <c r="G49" s="137"/>
      <c r="H49" s="137"/>
      <c r="I49" s="137"/>
      <c r="J49" s="139"/>
      <c r="K49" s="137"/>
      <c r="L49" s="141"/>
      <c r="M49" s="141"/>
      <c r="N49" s="140"/>
      <c r="O49" s="142"/>
      <c r="P49" s="141"/>
      <c r="Q49" s="141"/>
      <c r="R49" s="141"/>
      <c r="S49" s="156"/>
      <c r="T49" s="156"/>
      <c r="U49" s="156"/>
      <c r="V49" s="156"/>
      <c r="W49" s="156"/>
      <c r="X49" s="156"/>
      <c r="Y49" s="52" t="str">
        <f t="shared" si="0"/>
        <v/>
      </c>
      <c r="Z49" s="50" t="str">
        <f t="shared" si="1"/>
        <v/>
      </c>
      <c r="AA49" s="50" t="str">
        <f t="shared" si="2"/>
        <v/>
      </c>
      <c r="AB49" s="50" t="str">
        <f t="shared" si="3"/>
        <v/>
      </c>
      <c r="AC49" s="50" t="str">
        <f t="shared" si="4"/>
        <v/>
      </c>
      <c r="AD49" s="50" t="str">
        <f t="shared" si="5"/>
        <v/>
      </c>
      <c r="AE49" s="50" t="str">
        <f t="shared" si="6"/>
        <v/>
      </c>
      <c r="AF49" s="50" t="str">
        <f t="shared" si="7"/>
        <v/>
      </c>
      <c r="AG49" s="50" t="str">
        <f t="shared" si="8"/>
        <v/>
      </c>
      <c r="AH49" s="50" t="str">
        <f t="shared" si="9"/>
        <v/>
      </c>
      <c r="AI49" s="50" t="str">
        <f t="shared" si="10"/>
        <v/>
      </c>
      <c r="AJ49" s="50" t="str">
        <f t="shared" si="11"/>
        <v/>
      </c>
      <c r="AK49" s="50" t="str">
        <f t="shared" si="12"/>
        <v/>
      </c>
      <c r="AL49" s="50" t="str">
        <f t="shared" si="13"/>
        <v/>
      </c>
      <c r="AM49" s="50" t="str">
        <f t="shared" si="14"/>
        <v/>
      </c>
      <c r="AN49" s="50" t="str">
        <f>IF(OR(AD49&lt;&gt;TRUE,AI49&lt;&gt;TRUE),"",IF(OR('Info livraison'!$B$12-(YEAR(J49))&gt;INDEX(valschartmaxalt,MATCH(N49,libschart,0)),'Info livraison'!$B$12-(YEAR(J49))&lt;INDEX(valschartminalt,MATCH(N49,libschart,0))),FALSE,TRUE))</f>
        <v/>
      </c>
      <c r="AO49" s="50" t="str">
        <f t="shared" si="15"/>
        <v/>
      </c>
      <c r="AP49" s="50"/>
      <c r="AQ49" s="50"/>
      <c r="AR49" s="50"/>
      <c r="AS49" s="197" t="str">
        <f t="shared" si="16"/>
        <v/>
      </c>
      <c r="AT49" s="210" t="str">
        <f t="shared" si="17"/>
        <v/>
      </c>
    </row>
    <row r="50" spans="1:46" x14ac:dyDescent="0.2">
      <c r="A50" s="51" t="str">
        <f>IF(AND(F50&lt;&gt;"",'Institut - Classes'!$F$4&lt;&gt;""),INDEX(libcatidinstit,'Institut - Classes'!$F$4),"")</f>
        <v/>
      </c>
      <c r="B50" s="51" t="str">
        <f>IF(A50&lt;&gt;"",INDEX(codeinstit,'Institut - Classes'!$F$4),"")</f>
        <v/>
      </c>
      <c r="C50" s="49" t="str">
        <f t="shared" si="18"/>
        <v/>
      </c>
      <c r="D50" s="143"/>
      <c r="E50" s="143"/>
      <c r="F50" s="137"/>
      <c r="G50" s="137"/>
      <c r="H50" s="137"/>
      <c r="I50" s="137"/>
      <c r="J50" s="139"/>
      <c r="K50" s="137"/>
      <c r="L50" s="141"/>
      <c r="M50" s="141"/>
      <c r="N50" s="140"/>
      <c r="O50" s="142"/>
      <c r="P50" s="141"/>
      <c r="Q50" s="141"/>
      <c r="R50" s="141"/>
      <c r="S50" s="156"/>
      <c r="T50" s="156"/>
      <c r="U50" s="156"/>
      <c r="V50" s="156"/>
      <c r="W50" s="156"/>
      <c r="X50" s="156"/>
      <c r="Y50" s="52" t="str">
        <f t="shared" si="0"/>
        <v/>
      </c>
      <c r="Z50" s="50" t="str">
        <f t="shared" si="1"/>
        <v/>
      </c>
      <c r="AA50" s="50" t="str">
        <f t="shared" si="2"/>
        <v/>
      </c>
      <c r="AB50" s="50" t="str">
        <f t="shared" si="3"/>
        <v/>
      </c>
      <c r="AC50" s="50" t="str">
        <f t="shared" si="4"/>
        <v/>
      </c>
      <c r="AD50" s="50" t="str">
        <f t="shared" si="5"/>
        <v/>
      </c>
      <c r="AE50" s="50" t="str">
        <f t="shared" si="6"/>
        <v/>
      </c>
      <c r="AF50" s="50" t="str">
        <f t="shared" si="7"/>
        <v/>
      </c>
      <c r="AG50" s="50" t="str">
        <f t="shared" si="8"/>
        <v/>
      </c>
      <c r="AH50" s="50" t="str">
        <f t="shared" si="9"/>
        <v/>
      </c>
      <c r="AI50" s="50" t="str">
        <f t="shared" si="10"/>
        <v/>
      </c>
      <c r="AJ50" s="50" t="str">
        <f t="shared" si="11"/>
        <v/>
      </c>
      <c r="AK50" s="50" t="str">
        <f t="shared" si="12"/>
        <v/>
      </c>
      <c r="AL50" s="50" t="str">
        <f t="shared" si="13"/>
        <v/>
      </c>
      <c r="AM50" s="50" t="str">
        <f t="shared" si="14"/>
        <v/>
      </c>
      <c r="AN50" s="50" t="str">
        <f>IF(OR(AD50&lt;&gt;TRUE,AI50&lt;&gt;TRUE),"",IF(OR('Info livraison'!$B$12-(YEAR(J50))&gt;INDEX(valschartmaxalt,MATCH(N50,libschart,0)),'Info livraison'!$B$12-(YEAR(J50))&lt;INDEX(valschartminalt,MATCH(N50,libschart,0))),FALSE,TRUE))</f>
        <v/>
      </c>
      <c r="AO50" s="50" t="str">
        <f t="shared" si="15"/>
        <v/>
      </c>
      <c r="AP50" s="50"/>
      <c r="AQ50" s="50"/>
      <c r="AR50" s="50"/>
      <c r="AS50" s="197" t="str">
        <f t="shared" si="16"/>
        <v/>
      </c>
      <c r="AT50" s="210" t="str">
        <f t="shared" si="17"/>
        <v/>
      </c>
    </row>
    <row r="51" spans="1:46" x14ac:dyDescent="0.2">
      <c r="A51" s="51" t="str">
        <f>IF(AND(F51&lt;&gt;"",'Institut - Classes'!$F$4&lt;&gt;""),INDEX(libcatidinstit,'Institut - Classes'!$F$4),"")</f>
        <v/>
      </c>
      <c r="B51" s="51" t="str">
        <f>IF(A51&lt;&gt;"",INDEX(codeinstit,'Institut - Classes'!$F$4),"")</f>
        <v/>
      </c>
      <c r="C51" s="49" t="str">
        <f t="shared" si="18"/>
        <v/>
      </c>
      <c r="D51" s="143"/>
      <c r="E51" s="143"/>
      <c r="F51" s="137"/>
      <c r="G51" s="137"/>
      <c r="H51" s="137"/>
      <c r="I51" s="137"/>
      <c r="J51" s="139"/>
      <c r="K51" s="137"/>
      <c r="L51" s="141"/>
      <c r="M51" s="141"/>
      <c r="N51" s="140"/>
      <c r="O51" s="142"/>
      <c r="P51" s="141"/>
      <c r="Q51" s="141"/>
      <c r="R51" s="141"/>
      <c r="S51" s="156"/>
      <c r="T51" s="156"/>
      <c r="U51" s="156"/>
      <c r="V51" s="156"/>
      <c r="W51" s="156"/>
      <c r="X51" s="156"/>
      <c r="Y51" s="52" t="str">
        <f t="shared" si="0"/>
        <v/>
      </c>
      <c r="Z51" s="50" t="str">
        <f t="shared" si="1"/>
        <v/>
      </c>
      <c r="AA51" s="50" t="str">
        <f t="shared" si="2"/>
        <v/>
      </c>
      <c r="AB51" s="50" t="str">
        <f t="shared" si="3"/>
        <v/>
      </c>
      <c r="AC51" s="50" t="str">
        <f t="shared" si="4"/>
        <v/>
      </c>
      <c r="AD51" s="50" t="str">
        <f t="shared" si="5"/>
        <v/>
      </c>
      <c r="AE51" s="50" t="str">
        <f t="shared" si="6"/>
        <v/>
      </c>
      <c r="AF51" s="50" t="str">
        <f t="shared" si="7"/>
        <v/>
      </c>
      <c r="AG51" s="50" t="str">
        <f t="shared" si="8"/>
        <v/>
      </c>
      <c r="AH51" s="50" t="str">
        <f t="shared" si="9"/>
        <v/>
      </c>
      <c r="AI51" s="50" t="str">
        <f t="shared" si="10"/>
        <v/>
      </c>
      <c r="AJ51" s="50" t="str">
        <f t="shared" si="11"/>
        <v/>
      </c>
      <c r="AK51" s="50" t="str">
        <f t="shared" si="12"/>
        <v/>
      </c>
      <c r="AL51" s="50" t="str">
        <f t="shared" si="13"/>
        <v/>
      </c>
      <c r="AM51" s="50" t="str">
        <f t="shared" si="14"/>
        <v/>
      </c>
      <c r="AN51" s="50" t="str">
        <f>IF(OR(AD51&lt;&gt;TRUE,AI51&lt;&gt;TRUE),"",IF(OR('Info livraison'!$B$12-(YEAR(J51))&gt;INDEX(valschartmaxalt,MATCH(N51,libschart,0)),'Info livraison'!$B$12-(YEAR(J51))&lt;INDEX(valschartminalt,MATCH(N51,libschart,0))),FALSE,TRUE))</f>
        <v/>
      </c>
      <c r="AO51" s="50" t="str">
        <f t="shared" si="15"/>
        <v/>
      </c>
      <c r="AP51" s="50"/>
      <c r="AQ51" s="50"/>
      <c r="AR51" s="50"/>
      <c r="AS51" s="197" t="str">
        <f t="shared" si="16"/>
        <v/>
      </c>
      <c r="AT51" s="210" t="str">
        <f t="shared" si="17"/>
        <v/>
      </c>
    </row>
    <row r="52" spans="1:46" x14ac:dyDescent="0.2">
      <c r="A52" s="51" t="str">
        <f>IF(AND(F52&lt;&gt;"",'Institut - Classes'!$F$4&lt;&gt;""),INDEX(libcatidinstit,'Institut - Classes'!$F$4),"")</f>
        <v/>
      </c>
      <c r="B52" s="51" t="str">
        <f>IF(A52&lt;&gt;"",INDEX(codeinstit,'Institut - Classes'!$F$4),"")</f>
        <v/>
      </c>
      <c r="C52" s="49" t="str">
        <f t="shared" si="18"/>
        <v/>
      </c>
      <c r="D52" s="143"/>
      <c r="E52" s="143"/>
      <c r="F52" s="137"/>
      <c r="G52" s="137"/>
      <c r="H52" s="137"/>
      <c r="I52" s="137"/>
      <c r="J52" s="139"/>
      <c r="K52" s="137"/>
      <c r="L52" s="141"/>
      <c r="M52" s="141"/>
      <c r="N52" s="140"/>
      <c r="O52" s="142"/>
      <c r="P52" s="141"/>
      <c r="Q52" s="141"/>
      <c r="R52" s="141"/>
      <c r="S52" s="156"/>
      <c r="T52" s="156"/>
      <c r="U52" s="156"/>
      <c r="V52" s="156"/>
      <c r="W52" s="156"/>
      <c r="X52" s="156"/>
      <c r="Y52" s="52" t="str">
        <f t="shared" si="0"/>
        <v/>
      </c>
      <c r="Z52" s="50" t="str">
        <f t="shared" si="1"/>
        <v/>
      </c>
      <c r="AA52" s="50" t="str">
        <f t="shared" si="2"/>
        <v/>
      </c>
      <c r="AB52" s="50" t="str">
        <f t="shared" si="3"/>
        <v/>
      </c>
      <c r="AC52" s="50" t="str">
        <f t="shared" si="4"/>
        <v/>
      </c>
      <c r="AD52" s="50" t="str">
        <f t="shared" si="5"/>
        <v/>
      </c>
      <c r="AE52" s="50" t="str">
        <f t="shared" si="6"/>
        <v/>
      </c>
      <c r="AF52" s="50" t="str">
        <f t="shared" si="7"/>
        <v/>
      </c>
      <c r="AG52" s="50" t="str">
        <f t="shared" si="8"/>
        <v/>
      </c>
      <c r="AH52" s="50" t="str">
        <f t="shared" si="9"/>
        <v/>
      </c>
      <c r="AI52" s="50" t="str">
        <f t="shared" si="10"/>
        <v/>
      </c>
      <c r="AJ52" s="50" t="str">
        <f t="shared" si="11"/>
        <v/>
      </c>
      <c r="AK52" s="50" t="str">
        <f t="shared" si="12"/>
        <v/>
      </c>
      <c r="AL52" s="50" t="str">
        <f t="shared" si="13"/>
        <v/>
      </c>
      <c r="AM52" s="50" t="str">
        <f t="shared" si="14"/>
        <v/>
      </c>
      <c r="AN52" s="50" t="str">
        <f>IF(OR(AD52&lt;&gt;TRUE,AI52&lt;&gt;TRUE),"",IF(OR('Info livraison'!$B$12-(YEAR(J52))&gt;INDEX(valschartmaxalt,MATCH(N52,libschart,0)),'Info livraison'!$B$12-(YEAR(J52))&lt;INDEX(valschartminalt,MATCH(N52,libschart,0))),FALSE,TRUE))</f>
        <v/>
      </c>
      <c r="AO52" s="50" t="str">
        <f t="shared" si="15"/>
        <v/>
      </c>
      <c r="AP52" s="50"/>
      <c r="AQ52" s="50"/>
      <c r="AR52" s="50"/>
      <c r="AS52" s="197" t="str">
        <f t="shared" si="16"/>
        <v/>
      </c>
      <c r="AT52" s="210" t="str">
        <f t="shared" si="17"/>
        <v/>
      </c>
    </row>
    <row r="53" spans="1:46" x14ac:dyDescent="0.2">
      <c r="A53" s="51" t="str">
        <f>IF(AND(F53&lt;&gt;"",'Institut - Classes'!$F$4&lt;&gt;""),INDEX(libcatidinstit,'Institut - Classes'!$F$4),"")</f>
        <v/>
      </c>
      <c r="B53" s="51" t="str">
        <f>IF(A53&lt;&gt;"",INDEX(codeinstit,'Institut - Classes'!$F$4),"")</f>
        <v/>
      </c>
      <c r="C53" s="49" t="str">
        <f t="shared" si="18"/>
        <v/>
      </c>
      <c r="D53" s="143"/>
      <c r="E53" s="143"/>
      <c r="F53" s="137"/>
      <c r="G53" s="137"/>
      <c r="H53" s="137"/>
      <c r="I53" s="137"/>
      <c r="J53" s="139"/>
      <c r="K53" s="137"/>
      <c r="L53" s="141"/>
      <c r="M53" s="141"/>
      <c r="N53" s="140"/>
      <c r="O53" s="142"/>
      <c r="P53" s="141"/>
      <c r="Q53" s="141"/>
      <c r="R53" s="141"/>
      <c r="S53" s="156"/>
      <c r="T53" s="156"/>
      <c r="U53" s="156"/>
      <c r="V53" s="156"/>
      <c r="W53" s="156"/>
      <c r="X53" s="156"/>
      <c r="Y53" s="52" t="str">
        <f t="shared" si="0"/>
        <v/>
      </c>
      <c r="Z53" s="50" t="str">
        <f t="shared" si="1"/>
        <v/>
      </c>
      <c r="AA53" s="50" t="str">
        <f t="shared" si="2"/>
        <v/>
      </c>
      <c r="AB53" s="50" t="str">
        <f t="shared" si="3"/>
        <v/>
      </c>
      <c r="AC53" s="50" t="str">
        <f t="shared" si="4"/>
        <v/>
      </c>
      <c r="AD53" s="50" t="str">
        <f t="shared" si="5"/>
        <v/>
      </c>
      <c r="AE53" s="50" t="str">
        <f t="shared" si="6"/>
        <v/>
      </c>
      <c r="AF53" s="50" t="str">
        <f t="shared" si="7"/>
        <v/>
      </c>
      <c r="AG53" s="50" t="str">
        <f t="shared" si="8"/>
        <v/>
      </c>
      <c r="AH53" s="50" t="str">
        <f t="shared" si="9"/>
        <v/>
      </c>
      <c r="AI53" s="50" t="str">
        <f t="shared" si="10"/>
        <v/>
      </c>
      <c r="AJ53" s="50" t="str">
        <f t="shared" si="11"/>
        <v/>
      </c>
      <c r="AK53" s="50" t="str">
        <f t="shared" si="12"/>
        <v/>
      </c>
      <c r="AL53" s="50" t="str">
        <f t="shared" si="13"/>
        <v/>
      </c>
      <c r="AM53" s="50" t="str">
        <f t="shared" si="14"/>
        <v/>
      </c>
      <c r="AN53" s="50" t="str">
        <f>IF(OR(AD53&lt;&gt;TRUE,AI53&lt;&gt;TRUE),"",IF(OR('Info livraison'!$B$12-(YEAR(J53))&gt;INDEX(valschartmaxalt,MATCH(N53,libschart,0)),'Info livraison'!$B$12-(YEAR(J53))&lt;INDEX(valschartminalt,MATCH(N53,libschart,0))),FALSE,TRUE))</f>
        <v/>
      </c>
      <c r="AO53" s="50" t="str">
        <f t="shared" si="15"/>
        <v/>
      </c>
      <c r="AP53" s="50"/>
      <c r="AQ53" s="50"/>
      <c r="AR53" s="50"/>
      <c r="AS53" s="197" t="str">
        <f t="shared" si="16"/>
        <v/>
      </c>
      <c r="AT53" s="210" t="str">
        <f t="shared" si="17"/>
        <v/>
      </c>
    </row>
    <row r="54" spans="1:46" x14ac:dyDescent="0.2">
      <c r="A54" s="51" t="str">
        <f>IF(AND(F54&lt;&gt;"",'Institut - Classes'!$F$4&lt;&gt;""),INDEX(libcatidinstit,'Institut - Classes'!$F$4),"")</f>
        <v/>
      </c>
      <c r="B54" s="51" t="str">
        <f>IF(A54&lt;&gt;"",INDEX(codeinstit,'Institut - Classes'!$F$4),"")</f>
        <v/>
      </c>
      <c r="C54" s="49" t="str">
        <f t="shared" si="18"/>
        <v/>
      </c>
      <c r="D54" s="143"/>
      <c r="E54" s="143"/>
      <c r="F54" s="137"/>
      <c r="G54" s="137"/>
      <c r="H54" s="137"/>
      <c r="I54" s="137"/>
      <c r="J54" s="139"/>
      <c r="K54" s="137"/>
      <c r="L54" s="141"/>
      <c r="M54" s="141"/>
      <c r="N54" s="140"/>
      <c r="O54" s="142"/>
      <c r="P54" s="141"/>
      <c r="Q54" s="141"/>
      <c r="R54" s="141"/>
      <c r="S54" s="156"/>
      <c r="T54" s="156"/>
      <c r="U54" s="156"/>
      <c r="V54" s="156"/>
      <c r="W54" s="156"/>
      <c r="X54" s="156"/>
      <c r="Y54" s="52" t="str">
        <f t="shared" si="0"/>
        <v/>
      </c>
      <c r="Z54" s="50" t="str">
        <f t="shared" si="1"/>
        <v/>
      </c>
      <c r="AA54" s="50" t="str">
        <f t="shared" si="2"/>
        <v/>
      </c>
      <c r="AB54" s="50" t="str">
        <f t="shared" si="3"/>
        <v/>
      </c>
      <c r="AC54" s="50" t="str">
        <f t="shared" si="4"/>
        <v/>
      </c>
      <c r="AD54" s="50" t="str">
        <f t="shared" si="5"/>
        <v/>
      </c>
      <c r="AE54" s="50" t="str">
        <f t="shared" si="6"/>
        <v/>
      </c>
      <c r="AF54" s="50" t="str">
        <f t="shared" si="7"/>
        <v/>
      </c>
      <c r="AG54" s="50" t="str">
        <f t="shared" si="8"/>
        <v/>
      </c>
      <c r="AH54" s="50" t="str">
        <f t="shared" si="9"/>
        <v/>
      </c>
      <c r="AI54" s="50" t="str">
        <f t="shared" si="10"/>
        <v/>
      </c>
      <c r="AJ54" s="50" t="str">
        <f t="shared" si="11"/>
        <v/>
      </c>
      <c r="AK54" s="50" t="str">
        <f t="shared" si="12"/>
        <v/>
      </c>
      <c r="AL54" s="50" t="str">
        <f t="shared" si="13"/>
        <v/>
      </c>
      <c r="AM54" s="50" t="str">
        <f t="shared" si="14"/>
        <v/>
      </c>
      <c r="AN54" s="50" t="str">
        <f>IF(OR(AD54&lt;&gt;TRUE,AI54&lt;&gt;TRUE),"",IF(OR('Info livraison'!$B$12-(YEAR(J54))&gt;INDEX(valschartmaxalt,MATCH(N54,libschart,0)),'Info livraison'!$B$12-(YEAR(J54))&lt;INDEX(valschartminalt,MATCH(N54,libschart,0))),FALSE,TRUE))</f>
        <v/>
      </c>
      <c r="AO54" s="50" t="str">
        <f t="shared" si="15"/>
        <v/>
      </c>
      <c r="AP54" s="50"/>
      <c r="AQ54" s="50"/>
      <c r="AR54" s="50"/>
      <c r="AS54" s="197" t="str">
        <f t="shared" si="16"/>
        <v/>
      </c>
      <c r="AT54" s="210" t="str">
        <f t="shared" si="17"/>
        <v/>
      </c>
    </row>
    <row r="55" spans="1:46" x14ac:dyDescent="0.2">
      <c r="A55" s="51" t="str">
        <f>IF(AND(F55&lt;&gt;"",'Institut - Classes'!$F$4&lt;&gt;""),INDEX(libcatidinstit,'Institut - Classes'!$F$4),"")</f>
        <v/>
      </c>
      <c r="B55" s="51" t="str">
        <f>IF(A55&lt;&gt;"",INDEX(codeinstit,'Institut - Classes'!$F$4),"")</f>
        <v/>
      </c>
      <c r="C55" s="49" t="str">
        <f t="shared" si="18"/>
        <v/>
      </c>
      <c r="D55" s="143"/>
      <c r="E55" s="143"/>
      <c r="F55" s="137"/>
      <c r="G55" s="137"/>
      <c r="H55" s="137"/>
      <c r="I55" s="137"/>
      <c r="J55" s="139"/>
      <c r="K55" s="137"/>
      <c r="L55" s="141"/>
      <c r="M55" s="141"/>
      <c r="N55" s="140"/>
      <c r="O55" s="142"/>
      <c r="P55" s="141"/>
      <c r="Q55" s="141"/>
      <c r="R55" s="141"/>
      <c r="S55" s="156"/>
      <c r="T55" s="156"/>
      <c r="U55" s="156"/>
      <c r="V55" s="156"/>
      <c r="W55" s="156"/>
      <c r="X55" s="156"/>
      <c r="Y55" s="52" t="str">
        <f t="shared" si="0"/>
        <v/>
      </c>
      <c r="Z55" s="50" t="str">
        <f t="shared" si="1"/>
        <v/>
      </c>
      <c r="AA55" s="50" t="str">
        <f t="shared" si="2"/>
        <v/>
      </c>
      <c r="AB55" s="50" t="str">
        <f t="shared" si="3"/>
        <v/>
      </c>
      <c r="AC55" s="50" t="str">
        <f t="shared" si="4"/>
        <v/>
      </c>
      <c r="AD55" s="50" t="str">
        <f t="shared" si="5"/>
        <v/>
      </c>
      <c r="AE55" s="50" t="str">
        <f t="shared" si="6"/>
        <v/>
      </c>
      <c r="AF55" s="50" t="str">
        <f t="shared" si="7"/>
        <v/>
      </c>
      <c r="AG55" s="50" t="str">
        <f t="shared" si="8"/>
        <v/>
      </c>
      <c r="AH55" s="50" t="str">
        <f t="shared" si="9"/>
        <v/>
      </c>
      <c r="AI55" s="50" t="str">
        <f t="shared" si="10"/>
        <v/>
      </c>
      <c r="AJ55" s="50" t="str">
        <f t="shared" si="11"/>
        <v/>
      </c>
      <c r="AK55" s="50" t="str">
        <f t="shared" si="12"/>
        <v/>
      </c>
      <c r="AL55" s="50" t="str">
        <f t="shared" si="13"/>
        <v/>
      </c>
      <c r="AM55" s="50" t="str">
        <f t="shared" si="14"/>
        <v/>
      </c>
      <c r="AN55" s="50" t="str">
        <f>IF(OR(AD55&lt;&gt;TRUE,AI55&lt;&gt;TRUE),"",IF(OR('Info livraison'!$B$12-(YEAR(J55))&gt;INDEX(valschartmaxalt,MATCH(N55,libschart,0)),'Info livraison'!$B$12-(YEAR(J55))&lt;INDEX(valschartminalt,MATCH(N55,libschart,0))),FALSE,TRUE))</f>
        <v/>
      </c>
      <c r="AO55" s="50" t="str">
        <f t="shared" si="15"/>
        <v/>
      </c>
      <c r="AP55" s="50"/>
      <c r="AQ55" s="50"/>
      <c r="AR55" s="50"/>
      <c r="AS55" s="197" t="str">
        <f t="shared" si="16"/>
        <v/>
      </c>
      <c r="AT55" s="210" t="str">
        <f t="shared" si="17"/>
        <v/>
      </c>
    </row>
    <row r="56" spans="1:46" x14ac:dyDescent="0.2">
      <c r="A56" s="51" t="str">
        <f>IF(AND(F56&lt;&gt;"",'Institut - Classes'!$F$4&lt;&gt;""),INDEX(libcatidinstit,'Institut - Classes'!$F$4),"")</f>
        <v/>
      </c>
      <c r="B56" s="51" t="str">
        <f>IF(A56&lt;&gt;"",INDEX(codeinstit,'Institut - Classes'!$F$4),"")</f>
        <v/>
      </c>
      <c r="C56" s="49" t="str">
        <f t="shared" si="18"/>
        <v/>
      </c>
      <c r="D56" s="143"/>
      <c r="E56" s="143"/>
      <c r="F56" s="137"/>
      <c r="G56" s="137"/>
      <c r="H56" s="137"/>
      <c r="I56" s="137"/>
      <c r="J56" s="139"/>
      <c r="K56" s="137"/>
      <c r="L56" s="141"/>
      <c r="M56" s="141"/>
      <c r="N56" s="140"/>
      <c r="O56" s="142"/>
      <c r="P56" s="141"/>
      <c r="Q56" s="141"/>
      <c r="R56" s="141"/>
      <c r="S56" s="156"/>
      <c r="T56" s="156"/>
      <c r="U56" s="156"/>
      <c r="V56" s="156"/>
      <c r="W56" s="156"/>
      <c r="X56" s="156"/>
      <c r="Y56" s="52" t="str">
        <f t="shared" si="0"/>
        <v/>
      </c>
      <c r="Z56" s="50" t="str">
        <f t="shared" si="1"/>
        <v/>
      </c>
      <c r="AA56" s="50" t="str">
        <f t="shared" si="2"/>
        <v/>
      </c>
      <c r="AB56" s="50" t="str">
        <f t="shared" si="3"/>
        <v/>
      </c>
      <c r="AC56" s="50" t="str">
        <f t="shared" si="4"/>
        <v/>
      </c>
      <c r="AD56" s="50" t="str">
        <f t="shared" si="5"/>
        <v/>
      </c>
      <c r="AE56" s="50" t="str">
        <f t="shared" si="6"/>
        <v/>
      </c>
      <c r="AF56" s="50" t="str">
        <f t="shared" si="7"/>
        <v/>
      </c>
      <c r="AG56" s="50" t="str">
        <f t="shared" si="8"/>
        <v/>
      </c>
      <c r="AH56" s="50" t="str">
        <f t="shared" si="9"/>
        <v/>
      </c>
      <c r="AI56" s="50" t="str">
        <f t="shared" si="10"/>
        <v/>
      </c>
      <c r="AJ56" s="50" t="str">
        <f t="shared" si="11"/>
        <v/>
      </c>
      <c r="AK56" s="50" t="str">
        <f t="shared" si="12"/>
        <v/>
      </c>
      <c r="AL56" s="50" t="str">
        <f t="shared" si="13"/>
        <v/>
      </c>
      <c r="AM56" s="50" t="str">
        <f t="shared" si="14"/>
        <v/>
      </c>
      <c r="AN56" s="50" t="str">
        <f>IF(OR(AD56&lt;&gt;TRUE,AI56&lt;&gt;TRUE),"",IF(OR('Info livraison'!$B$12-(YEAR(J56))&gt;INDEX(valschartmaxalt,MATCH(N56,libschart,0)),'Info livraison'!$B$12-(YEAR(J56))&lt;INDEX(valschartminalt,MATCH(N56,libschart,0))),FALSE,TRUE))</f>
        <v/>
      </c>
      <c r="AO56" s="50" t="str">
        <f t="shared" si="15"/>
        <v/>
      </c>
      <c r="AP56" s="50"/>
      <c r="AQ56" s="50"/>
      <c r="AR56" s="50"/>
      <c r="AS56" s="197" t="str">
        <f t="shared" si="16"/>
        <v/>
      </c>
      <c r="AT56" s="210" t="str">
        <f t="shared" si="17"/>
        <v/>
      </c>
    </row>
    <row r="57" spans="1:46" x14ac:dyDescent="0.2">
      <c r="A57" s="51" t="str">
        <f>IF(AND(F57&lt;&gt;"",'Institut - Classes'!$F$4&lt;&gt;""),INDEX(libcatidinstit,'Institut - Classes'!$F$4),"")</f>
        <v/>
      </c>
      <c r="B57" s="51" t="str">
        <f>IF(A57&lt;&gt;"",INDEX(codeinstit,'Institut - Classes'!$F$4),"")</f>
        <v/>
      </c>
      <c r="C57" s="49" t="str">
        <f t="shared" si="18"/>
        <v/>
      </c>
      <c r="D57" s="143"/>
      <c r="E57" s="143"/>
      <c r="F57" s="137"/>
      <c r="G57" s="137"/>
      <c r="H57" s="137"/>
      <c r="I57" s="137"/>
      <c r="J57" s="139"/>
      <c r="K57" s="137"/>
      <c r="L57" s="141"/>
      <c r="M57" s="141"/>
      <c r="N57" s="140"/>
      <c r="O57" s="142"/>
      <c r="P57" s="141"/>
      <c r="Q57" s="141"/>
      <c r="R57" s="141"/>
      <c r="S57" s="156"/>
      <c r="T57" s="156"/>
      <c r="U57" s="156"/>
      <c r="V57" s="156"/>
      <c r="W57" s="156"/>
      <c r="X57" s="156"/>
      <c r="Y57" s="52" t="str">
        <f t="shared" si="0"/>
        <v/>
      </c>
      <c r="Z57" s="50" t="str">
        <f t="shared" si="1"/>
        <v/>
      </c>
      <c r="AA57" s="50" t="str">
        <f t="shared" si="2"/>
        <v/>
      </c>
      <c r="AB57" s="50" t="str">
        <f t="shared" si="3"/>
        <v/>
      </c>
      <c r="AC57" s="50" t="str">
        <f t="shared" si="4"/>
        <v/>
      </c>
      <c r="AD57" s="50" t="str">
        <f t="shared" si="5"/>
        <v/>
      </c>
      <c r="AE57" s="50" t="str">
        <f t="shared" si="6"/>
        <v/>
      </c>
      <c r="AF57" s="50" t="str">
        <f t="shared" si="7"/>
        <v/>
      </c>
      <c r="AG57" s="50" t="str">
        <f t="shared" si="8"/>
        <v/>
      </c>
      <c r="AH57" s="50" t="str">
        <f t="shared" si="9"/>
        <v/>
      </c>
      <c r="AI57" s="50" t="str">
        <f t="shared" si="10"/>
        <v/>
      </c>
      <c r="AJ57" s="50" t="str">
        <f t="shared" si="11"/>
        <v/>
      </c>
      <c r="AK57" s="50" t="str">
        <f t="shared" si="12"/>
        <v/>
      </c>
      <c r="AL57" s="50" t="str">
        <f t="shared" si="13"/>
        <v/>
      </c>
      <c r="AM57" s="50" t="str">
        <f t="shared" si="14"/>
        <v/>
      </c>
      <c r="AN57" s="50" t="str">
        <f>IF(OR(AD57&lt;&gt;TRUE,AI57&lt;&gt;TRUE),"",IF(OR('Info livraison'!$B$12-(YEAR(J57))&gt;INDEX(valschartmaxalt,MATCH(N57,libschart,0)),'Info livraison'!$B$12-(YEAR(J57))&lt;INDEX(valschartminalt,MATCH(N57,libschart,0))),FALSE,TRUE))</f>
        <v/>
      </c>
      <c r="AO57" s="50" t="str">
        <f t="shared" si="15"/>
        <v/>
      </c>
      <c r="AP57" s="50"/>
      <c r="AQ57" s="50"/>
      <c r="AR57" s="50"/>
      <c r="AS57" s="197" t="str">
        <f t="shared" si="16"/>
        <v/>
      </c>
      <c r="AT57" s="210" t="str">
        <f t="shared" si="17"/>
        <v/>
      </c>
    </row>
    <row r="58" spans="1:46" x14ac:dyDescent="0.2">
      <c r="A58" s="51" t="str">
        <f>IF(AND(F58&lt;&gt;"",'Institut - Classes'!$F$4&lt;&gt;""),INDEX(libcatidinstit,'Institut - Classes'!$F$4),"")</f>
        <v/>
      </c>
      <c r="B58" s="51" t="str">
        <f>IF(A58&lt;&gt;"",INDEX(codeinstit,'Institut - Classes'!$F$4),"")</f>
        <v/>
      </c>
      <c r="C58" s="49" t="str">
        <f t="shared" si="18"/>
        <v/>
      </c>
      <c r="D58" s="143"/>
      <c r="E58" s="143"/>
      <c r="F58" s="137"/>
      <c r="G58" s="137"/>
      <c r="H58" s="137"/>
      <c r="I58" s="137"/>
      <c r="J58" s="139"/>
      <c r="K58" s="137"/>
      <c r="L58" s="141"/>
      <c r="M58" s="141"/>
      <c r="N58" s="140"/>
      <c r="O58" s="142"/>
      <c r="P58" s="141"/>
      <c r="Q58" s="141"/>
      <c r="R58" s="141"/>
      <c r="S58" s="156"/>
      <c r="T58" s="156"/>
      <c r="U58" s="156"/>
      <c r="V58" s="156"/>
      <c r="W58" s="156"/>
      <c r="X58" s="156"/>
      <c r="Y58" s="52" t="str">
        <f t="shared" si="0"/>
        <v/>
      </c>
      <c r="Z58" s="50" t="str">
        <f t="shared" si="1"/>
        <v/>
      </c>
      <c r="AA58" s="50" t="str">
        <f t="shared" si="2"/>
        <v/>
      </c>
      <c r="AB58" s="50" t="str">
        <f t="shared" si="3"/>
        <v/>
      </c>
      <c r="AC58" s="50" t="str">
        <f t="shared" si="4"/>
        <v/>
      </c>
      <c r="AD58" s="50" t="str">
        <f t="shared" si="5"/>
        <v/>
      </c>
      <c r="AE58" s="50" t="str">
        <f t="shared" si="6"/>
        <v/>
      </c>
      <c r="AF58" s="50" t="str">
        <f t="shared" si="7"/>
        <v/>
      </c>
      <c r="AG58" s="50" t="str">
        <f t="shared" si="8"/>
        <v/>
      </c>
      <c r="AH58" s="50" t="str">
        <f t="shared" si="9"/>
        <v/>
      </c>
      <c r="AI58" s="50" t="str">
        <f t="shared" si="10"/>
        <v/>
      </c>
      <c r="AJ58" s="50" t="str">
        <f t="shared" si="11"/>
        <v/>
      </c>
      <c r="AK58" s="50" t="str">
        <f t="shared" si="12"/>
        <v/>
      </c>
      <c r="AL58" s="50" t="str">
        <f t="shared" si="13"/>
        <v/>
      </c>
      <c r="AM58" s="50" t="str">
        <f t="shared" si="14"/>
        <v/>
      </c>
      <c r="AN58" s="50" t="str">
        <f>IF(OR(AD58&lt;&gt;TRUE,AI58&lt;&gt;TRUE),"",IF(OR('Info livraison'!$B$12-(YEAR(J58))&gt;INDEX(valschartmaxalt,MATCH(N58,libschart,0)),'Info livraison'!$B$12-(YEAR(J58))&lt;INDEX(valschartminalt,MATCH(N58,libschart,0))),FALSE,TRUE))</f>
        <v/>
      </c>
      <c r="AO58" s="50" t="str">
        <f t="shared" si="15"/>
        <v/>
      </c>
      <c r="AP58" s="50"/>
      <c r="AQ58" s="50"/>
      <c r="AR58" s="50"/>
      <c r="AS58" s="197" t="str">
        <f t="shared" si="16"/>
        <v/>
      </c>
      <c r="AT58" s="210" t="str">
        <f t="shared" si="17"/>
        <v/>
      </c>
    </row>
    <row r="59" spans="1:46" x14ac:dyDescent="0.2">
      <c r="A59" s="51" t="str">
        <f>IF(AND(F59&lt;&gt;"",'Institut - Classes'!$F$4&lt;&gt;""),INDEX(libcatidinstit,'Institut - Classes'!$F$4),"")</f>
        <v/>
      </c>
      <c r="B59" s="51" t="str">
        <f>IF(A59&lt;&gt;"",INDEX(codeinstit,'Institut - Classes'!$F$4),"")</f>
        <v/>
      </c>
      <c r="C59" s="49" t="str">
        <f t="shared" si="18"/>
        <v/>
      </c>
      <c r="D59" s="143"/>
      <c r="E59" s="143"/>
      <c r="F59" s="137"/>
      <c r="G59" s="137"/>
      <c r="H59" s="137"/>
      <c r="I59" s="137"/>
      <c r="J59" s="139"/>
      <c r="K59" s="137"/>
      <c r="L59" s="141"/>
      <c r="M59" s="141"/>
      <c r="N59" s="140"/>
      <c r="O59" s="142"/>
      <c r="P59" s="141"/>
      <c r="Q59" s="141"/>
      <c r="R59" s="141"/>
      <c r="S59" s="156"/>
      <c r="T59" s="156"/>
      <c r="U59" s="156"/>
      <c r="V59" s="156"/>
      <c r="W59" s="156"/>
      <c r="X59" s="156"/>
      <c r="Y59" s="52" t="str">
        <f t="shared" si="0"/>
        <v/>
      </c>
      <c r="Z59" s="50" t="str">
        <f t="shared" si="1"/>
        <v/>
      </c>
      <c r="AA59" s="50" t="str">
        <f t="shared" si="2"/>
        <v/>
      </c>
      <c r="AB59" s="50" t="str">
        <f t="shared" si="3"/>
        <v/>
      </c>
      <c r="AC59" s="50" t="str">
        <f t="shared" si="4"/>
        <v/>
      </c>
      <c r="AD59" s="50" t="str">
        <f t="shared" si="5"/>
        <v/>
      </c>
      <c r="AE59" s="50" t="str">
        <f t="shared" si="6"/>
        <v/>
      </c>
      <c r="AF59" s="50" t="str">
        <f t="shared" si="7"/>
        <v/>
      </c>
      <c r="AG59" s="50" t="str">
        <f t="shared" si="8"/>
        <v/>
      </c>
      <c r="AH59" s="50" t="str">
        <f t="shared" si="9"/>
        <v/>
      </c>
      <c r="AI59" s="50" t="str">
        <f t="shared" si="10"/>
        <v/>
      </c>
      <c r="AJ59" s="50" t="str">
        <f t="shared" si="11"/>
        <v/>
      </c>
      <c r="AK59" s="50" t="str">
        <f t="shared" si="12"/>
        <v/>
      </c>
      <c r="AL59" s="50" t="str">
        <f t="shared" si="13"/>
        <v/>
      </c>
      <c r="AM59" s="50" t="str">
        <f t="shared" si="14"/>
        <v/>
      </c>
      <c r="AN59" s="50" t="str">
        <f>IF(OR(AD59&lt;&gt;TRUE,AI59&lt;&gt;TRUE),"",IF(OR('Info livraison'!$B$12-(YEAR(J59))&gt;INDEX(valschartmaxalt,MATCH(N59,libschart,0)),'Info livraison'!$B$12-(YEAR(J59))&lt;INDEX(valschartminalt,MATCH(N59,libschart,0))),FALSE,TRUE))</f>
        <v/>
      </c>
      <c r="AO59" s="50" t="str">
        <f t="shared" si="15"/>
        <v/>
      </c>
      <c r="AP59" s="50"/>
      <c r="AQ59" s="50"/>
      <c r="AR59" s="50"/>
      <c r="AS59" s="197" t="str">
        <f t="shared" si="16"/>
        <v/>
      </c>
      <c r="AT59" s="210" t="str">
        <f t="shared" si="17"/>
        <v/>
      </c>
    </row>
    <row r="60" spans="1:46" x14ac:dyDescent="0.2">
      <c r="A60" s="51" t="str">
        <f>IF(AND(F60&lt;&gt;"",'Institut - Classes'!$F$4&lt;&gt;""),INDEX(libcatidinstit,'Institut - Classes'!$F$4),"")</f>
        <v/>
      </c>
      <c r="B60" s="51" t="str">
        <f>IF(A60&lt;&gt;"",INDEX(codeinstit,'Institut - Classes'!$F$4),"")</f>
        <v/>
      </c>
      <c r="C60" s="49" t="str">
        <f t="shared" si="18"/>
        <v/>
      </c>
      <c r="D60" s="143"/>
      <c r="E60" s="143"/>
      <c r="F60" s="137"/>
      <c r="G60" s="137"/>
      <c r="H60" s="137"/>
      <c r="I60" s="137"/>
      <c r="J60" s="139"/>
      <c r="K60" s="137"/>
      <c r="L60" s="141"/>
      <c r="M60" s="141"/>
      <c r="N60" s="140"/>
      <c r="O60" s="142"/>
      <c r="P60" s="141"/>
      <c r="Q60" s="141"/>
      <c r="R60" s="141"/>
      <c r="S60" s="156"/>
      <c r="T60" s="156"/>
      <c r="U60" s="156"/>
      <c r="V60" s="156"/>
      <c r="W60" s="156"/>
      <c r="X60" s="156"/>
      <c r="Y60" s="52" t="str">
        <f t="shared" si="0"/>
        <v/>
      </c>
      <c r="Z60" s="50" t="str">
        <f t="shared" si="1"/>
        <v/>
      </c>
      <c r="AA60" s="50" t="str">
        <f t="shared" si="2"/>
        <v/>
      </c>
      <c r="AB60" s="50" t="str">
        <f t="shared" si="3"/>
        <v/>
      </c>
      <c r="AC60" s="50" t="str">
        <f t="shared" si="4"/>
        <v/>
      </c>
      <c r="AD60" s="50" t="str">
        <f t="shared" si="5"/>
        <v/>
      </c>
      <c r="AE60" s="50" t="str">
        <f t="shared" si="6"/>
        <v/>
      </c>
      <c r="AF60" s="50" t="str">
        <f t="shared" si="7"/>
        <v/>
      </c>
      <c r="AG60" s="50" t="str">
        <f t="shared" si="8"/>
        <v/>
      </c>
      <c r="AH60" s="50" t="str">
        <f t="shared" si="9"/>
        <v/>
      </c>
      <c r="AI60" s="50" t="str">
        <f t="shared" si="10"/>
        <v/>
      </c>
      <c r="AJ60" s="50" t="str">
        <f t="shared" si="11"/>
        <v/>
      </c>
      <c r="AK60" s="50" t="str">
        <f t="shared" si="12"/>
        <v/>
      </c>
      <c r="AL60" s="50" t="str">
        <f t="shared" si="13"/>
        <v/>
      </c>
      <c r="AM60" s="50" t="str">
        <f t="shared" si="14"/>
        <v/>
      </c>
      <c r="AN60" s="50" t="str">
        <f>IF(OR(AD60&lt;&gt;TRUE,AI60&lt;&gt;TRUE),"",IF(OR('Info livraison'!$B$12-(YEAR(J60))&gt;INDEX(valschartmaxalt,MATCH(N60,libschart,0)),'Info livraison'!$B$12-(YEAR(J60))&lt;INDEX(valschartminalt,MATCH(N60,libschart,0))),FALSE,TRUE))</f>
        <v/>
      </c>
      <c r="AO60" s="50" t="str">
        <f t="shared" si="15"/>
        <v/>
      </c>
      <c r="AP60" s="50"/>
      <c r="AQ60" s="50"/>
      <c r="AR60" s="50"/>
      <c r="AS60" s="197" t="str">
        <f t="shared" si="16"/>
        <v/>
      </c>
      <c r="AT60" s="210" t="str">
        <f t="shared" si="17"/>
        <v/>
      </c>
    </row>
    <row r="61" spans="1:46" x14ac:dyDescent="0.2">
      <c r="A61" s="51" t="str">
        <f>IF(AND(F61&lt;&gt;"",'Institut - Classes'!$F$4&lt;&gt;""),INDEX(libcatidinstit,'Institut - Classes'!$F$4),"")</f>
        <v/>
      </c>
      <c r="B61" s="51" t="str">
        <f>IF(A61&lt;&gt;"",INDEX(codeinstit,'Institut - Classes'!$F$4),"")</f>
        <v/>
      </c>
      <c r="C61" s="49" t="str">
        <f t="shared" si="18"/>
        <v/>
      </c>
      <c r="D61" s="143"/>
      <c r="E61" s="143"/>
      <c r="F61" s="137"/>
      <c r="G61" s="137"/>
      <c r="H61" s="137"/>
      <c r="I61" s="137"/>
      <c r="J61" s="139"/>
      <c r="K61" s="137"/>
      <c r="L61" s="141"/>
      <c r="M61" s="141"/>
      <c r="N61" s="140"/>
      <c r="O61" s="142"/>
      <c r="P61" s="141"/>
      <c r="Q61" s="141"/>
      <c r="R61" s="141"/>
      <c r="S61" s="156"/>
      <c r="T61" s="156"/>
      <c r="U61" s="156"/>
      <c r="V61" s="156"/>
      <c r="W61" s="156"/>
      <c r="X61" s="156"/>
      <c r="Y61" s="52" t="str">
        <f t="shared" si="0"/>
        <v/>
      </c>
      <c r="Z61" s="50" t="str">
        <f t="shared" si="1"/>
        <v/>
      </c>
      <c r="AA61" s="50" t="str">
        <f t="shared" si="2"/>
        <v/>
      </c>
      <c r="AB61" s="50" t="str">
        <f t="shared" si="3"/>
        <v/>
      </c>
      <c r="AC61" s="50" t="str">
        <f t="shared" si="4"/>
        <v/>
      </c>
      <c r="AD61" s="50" t="str">
        <f t="shared" si="5"/>
        <v/>
      </c>
      <c r="AE61" s="50" t="str">
        <f t="shared" si="6"/>
        <v/>
      </c>
      <c r="AF61" s="50" t="str">
        <f t="shared" si="7"/>
        <v/>
      </c>
      <c r="AG61" s="50" t="str">
        <f t="shared" si="8"/>
        <v/>
      </c>
      <c r="AH61" s="50" t="str">
        <f t="shared" si="9"/>
        <v/>
      </c>
      <c r="AI61" s="50" t="str">
        <f t="shared" si="10"/>
        <v/>
      </c>
      <c r="AJ61" s="50" t="str">
        <f t="shared" si="11"/>
        <v/>
      </c>
      <c r="AK61" s="50" t="str">
        <f t="shared" si="12"/>
        <v/>
      </c>
      <c r="AL61" s="50" t="str">
        <f t="shared" si="13"/>
        <v/>
      </c>
      <c r="AM61" s="50" t="str">
        <f t="shared" si="14"/>
        <v/>
      </c>
      <c r="AN61" s="50" t="str">
        <f>IF(OR(AD61&lt;&gt;TRUE,AI61&lt;&gt;TRUE),"",IF(OR('Info livraison'!$B$12-(YEAR(J61))&gt;INDEX(valschartmaxalt,MATCH(N61,libschart,0)),'Info livraison'!$B$12-(YEAR(J61))&lt;INDEX(valschartminalt,MATCH(N61,libschart,0))),FALSE,TRUE))</f>
        <v/>
      </c>
      <c r="AO61" s="50" t="str">
        <f t="shared" si="15"/>
        <v/>
      </c>
      <c r="AP61" s="50"/>
      <c r="AQ61" s="50"/>
      <c r="AR61" s="50"/>
      <c r="AS61" s="197" t="str">
        <f t="shared" si="16"/>
        <v/>
      </c>
      <c r="AT61" s="210" t="str">
        <f t="shared" si="17"/>
        <v/>
      </c>
    </row>
    <row r="62" spans="1:46" x14ac:dyDescent="0.2">
      <c r="A62" s="51" t="str">
        <f>IF(AND(F62&lt;&gt;"",'Institut - Classes'!$F$4&lt;&gt;""),INDEX(libcatidinstit,'Institut - Classes'!$F$4),"")</f>
        <v/>
      </c>
      <c r="B62" s="51" t="str">
        <f>IF(A62&lt;&gt;"",INDEX(codeinstit,'Institut - Classes'!$F$4),"")</f>
        <v/>
      </c>
      <c r="C62" s="49" t="str">
        <f t="shared" si="18"/>
        <v/>
      </c>
      <c r="D62" s="143"/>
      <c r="E62" s="143"/>
      <c r="F62" s="137"/>
      <c r="G62" s="137"/>
      <c r="H62" s="137"/>
      <c r="I62" s="137"/>
      <c r="J62" s="139"/>
      <c r="K62" s="137"/>
      <c r="L62" s="141"/>
      <c r="M62" s="141"/>
      <c r="N62" s="140"/>
      <c r="O62" s="142"/>
      <c r="P62" s="141"/>
      <c r="Q62" s="141"/>
      <c r="R62" s="141"/>
      <c r="S62" s="156"/>
      <c r="T62" s="156"/>
      <c r="U62" s="156"/>
      <c r="V62" s="156"/>
      <c r="W62" s="156"/>
      <c r="X62" s="156"/>
      <c r="Y62" s="52" t="str">
        <f t="shared" si="0"/>
        <v/>
      </c>
      <c r="Z62" s="50" t="str">
        <f t="shared" si="1"/>
        <v/>
      </c>
      <c r="AA62" s="50" t="str">
        <f t="shared" si="2"/>
        <v/>
      </c>
      <c r="AB62" s="50" t="str">
        <f t="shared" si="3"/>
        <v/>
      </c>
      <c r="AC62" s="50" t="str">
        <f t="shared" si="4"/>
        <v/>
      </c>
      <c r="AD62" s="50" t="str">
        <f t="shared" si="5"/>
        <v/>
      </c>
      <c r="AE62" s="50" t="str">
        <f t="shared" si="6"/>
        <v/>
      </c>
      <c r="AF62" s="50" t="str">
        <f t="shared" si="7"/>
        <v/>
      </c>
      <c r="AG62" s="50" t="str">
        <f t="shared" si="8"/>
        <v/>
      </c>
      <c r="AH62" s="50" t="str">
        <f t="shared" si="9"/>
        <v/>
      </c>
      <c r="AI62" s="50" t="str">
        <f t="shared" si="10"/>
        <v/>
      </c>
      <c r="AJ62" s="50" t="str">
        <f t="shared" si="11"/>
        <v/>
      </c>
      <c r="AK62" s="50" t="str">
        <f t="shared" si="12"/>
        <v/>
      </c>
      <c r="AL62" s="50" t="str">
        <f t="shared" si="13"/>
        <v/>
      </c>
      <c r="AM62" s="50" t="str">
        <f t="shared" si="14"/>
        <v/>
      </c>
      <c r="AN62" s="50" t="str">
        <f>IF(OR(AD62&lt;&gt;TRUE,AI62&lt;&gt;TRUE),"",IF(OR('Info livraison'!$B$12-(YEAR(J62))&gt;INDEX(valschartmaxalt,MATCH(N62,libschart,0)),'Info livraison'!$B$12-(YEAR(J62))&lt;INDEX(valschartminalt,MATCH(N62,libschart,0))),FALSE,TRUE))</f>
        <v/>
      </c>
      <c r="AO62" s="50" t="str">
        <f t="shared" si="15"/>
        <v/>
      </c>
      <c r="AP62" s="50"/>
      <c r="AQ62" s="50"/>
      <c r="AR62" s="50"/>
      <c r="AS62" s="197" t="str">
        <f t="shared" si="16"/>
        <v/>
      </c>
      <c r="AT62" s="210" t="str">
        <f t="shared" si="17"/>
        <v/>
      </c>
    </row>
    <row r="63" spans="1:46" x14ac:dyDescent="0.2">
      <c r="A63" s="51" t="str">
        <f>IF(AND(F63&lt;&gt;"",'Institut - Classes'!$F$4&lt;&gt;""),INDEX(libcatidinstit,'Institut - Classes'!$F$4),"")</f>
        <v/>
      </c>
      <c r="B63" s="51" t="str">
        <f>IF(A63&lt;&gt;"",INDEX(codeinstit,'Institut - Classes'!$F$4),"")</f>
        <v/>
      </c>
      <c r="C63" s="49" t="str">
        <f t="shared" si="18"/>
        <v/>
      </c>
      <c r="D63" s="143"/>
      <c r="E63" s="143"/>
      <c r="F63" s="137"/>
      <c r="G63" s="137"/>
      <c r="H63" s="137"/>
      <c r="I63" s="137"/>
      <c r="J63" s="139"/>
      <c r="K63" s="137"/>
      <c r="L63" s="141"/>
      <c r="M63" s="141"/>
      <c r="N63" s="140"/>
      <c r="O63" s="142"/>
      <c r="P63" s="141"/>
      <c r="Q63" s="141"/>
      <c r="R63" s="141"/>
      <c r="S63" s="156"/>
      <c r="T63" s="156"/>
      <c r="U63" s="156"/>
      <c r="V63" s="156"/>
      <c r="W63" s="156"/>
      <c r="X63" s="156"/>
      <c r="Y63" s="52" t="str">
        <f t="shared" si="0"/>
        <v/>
      </c>
      <c r="Z63" s="50" t="str">
        <f t="shared" si="1"/>
        <v/>
      </c>
      <c r="AA63" s="50" t="str">
        <f t="shared" si="2"/>
        <v/>
      </c>
      <c r="AB63" s="50" t="str">
        <f t="shared" si="3"/>
        <v/>
      </c>
      <c r="AC63" s="50" t="str">
        <f t="shared" si="4"/>
        <v/>
      </c>
      <c r="AD63" s="50" t="str">
        <f t="shared" si="5"/>
        <v/>
      </c>
      <c r="AE63" s="50" t="str">
        <f t="shared" si="6"/>
        <v/>
      </c>
      <c r="AF63" s="50" t="str">
        <f t="shared" si="7"/>
        <v/>
      </c>
      <c r="AG63" s="50" t="str">
        <f t="shared" si="8"/>
        <v/>
      </c>
      <c r="AH63" s="50" t="str">
        <f t="shared" si="9"/>
        <v/>
      </c>
      <c r="AI63" s="50" t="str">
        <f t="shared" si="10"/>
        <v/>
      </c>
      <c r="AJ63" s="50" t="str">
        <f t="shared" si="11"/>
        <v/>
      </c>
      <c r="AK63" s="50" t="str">
        <f t="shared" si="12"/>
        <v/>
      </c>
      <c r="AL63" s="50" t="str">
        <f t="shared" si="13"/>
        <v/>
      </c>
      <c r="AM63" s="50" t="str">
        <f t="shared" si="14"/>
        <v/>
      </c>
      <c r="AN63" s="50" t="str">
        <f>IF(OR(AD63&lt;&gt;TRUE,AI63&lt;&gt;TRUE),"",IF(OR('Info livraison'!$B$12-(YEAR(J63))&gt;INDEX(valschartmaxalt,MATCH(N63,libschart,0)),'Info livraison'!$B$12-(YEAR(J63))&lt;INDEX(valschartminalt,MATCH(N63,libschart,0))),FALSE,TRUE))</f>
        <v/>
      </c>
      <c r="AO63" s="50" t="str">
        <f t="shared" si="15"/>
        <v/>
      </c>
      <c r="AP63" s="50"/>
      <c r="AQ63" s="50"/>
      <c r="AR63" s="50"/>
      <c r="AS63" s="197" t="str">
        <f t="shared" si="16"/>
        <v/>
      </c>
      <c r="AT63" s="210" t="str">
        <f t="shared" si="17"/>
        <v/>
      </c>
    </row>
    <row r="64" spans="1:46" x14ac:dyDescent="0.2">
      <c r="A64" s="51" t="str">
        <f>IF(AND(F64&lt;&gt;"",'Institut - Classes'!$F$4&lt;&gt;""),INDEX(libcatidinstit,'Institut - Classes'!$F$4),"")</f>
        <v/>
      </c>
      <c r="B64" s="51" t="str">
        <f>IF(A64&lt;&gt;"",INDEX(codeinstit,'Institut - Classes'!$F$4),"")</f>
        <v/>
      </c>
      <c r="C64" s="49" t="str">
        <f t="shared" si="18"/>
        <v/>
      </c>
      <c r="D64" s="143"/>
      <c r="E64" s="143"/>
      <c r="F64" s="137"/>
      <c r="G64" s="137"/>
      <c r="H64" s="137"/>
      <c r="I64" s="137"/>
      <c r="J64" s="139"/>
      <c r="K64" s="137"/>
      <c r="L64" s="141"/>
      <c r="M64" s="141"/>
      <c r="N64" s="140"/>
      <c r="O64" s="142"/>
      <c r="P64" s="141"/>
      <c r="Q64" s="141"/>
      <c r="R64" s="141"/>
      <c r="S64" s="156"/>
      <c r="T64" s="156"/>
      <c r="U64" s="156"/>
      <c r="V64" s="156"/>
      <c r="W64" s="156"/>
      <c r="X64" s="156"/>
      <c r="Y64" s="52" t="str">
        <f t="shared" si="0"/>
        <v/>
      </c>
      <c r="Z64" s="50" t="str">
        <f t="shared" si="1"/>
        <v/>
      </c>
      <c r="AA64" s="50" t="str">
        <f t="shared" si="2"/>
        <v/>
      </c>
      <c r="AB64" s="50" t="str">
        <f t="shared" si="3"/>
        <v/>
      </c>
      <c r="AC64" s="50" t="str">
        <f t="shared" si="4"/>
        <v/>
      </c>
      <c r="AD64" s="50" t="str">
        <f t="shared" si="5"/>
        <v/>
      </c>
      <c r="AE64" s="50" t="str">
        <f t="shared" si="6"/>
        <v/>
      </c>
      <c r="AF64" s="50" t="str">
        <f t="shared" si="7"/>
        <v/>
      </c>
      <c r="AG64" s="50" t="str">
        <f t="shared" si="8"/>
        <v/>
      </c>
      <c r="AH64" s="50" t="str">
        <f t="shared" si="9"/>
        <v/>
      </c>
      <c r="AI64" s="50" t="str">
        <f t="shared" si="10"/>
        <v/>
      </c>
      <c r="AJ64" s="50" t="str">
        <f t="shared" si="11"/>
        <v/>
      </c>
      <c r="AK64" s="50" t="str">
        <f t="shared" si="12"/>
        <v/>
      </c>
      <c r="AL64" s="50" t="str">
        <f t="shared" si="13"/>
        <v/>
      </c>
      <c r="AM64" s="50" t="str">
        <f t="shared" si="14"/>
        <v/>
      </c>
      <c r="AN64" s="50" t="str">
        <f>IF(OR(AD64&lt;&gt;TRUE,AI64&lt;&gt;TRUE),"",IF(OR('Info livraison'!$B$12-(YEAR(J64))&gt;INDEX(valschartmaxalt,MATCH(N64,libschart,0)),'Info livraison'!$B$12-(YEAR(J64))&lt;INDEX(valschartminalt,MATCH(N64,libschart,0))),FALSE,TRUE))</f>
        <v/>
      </c>
      <c r="AO64" s="50" t="str">
        <f t="shared" si="15"/>
        <v/>
      </c>
      <c r="AP64" s="50"/>
      <c r="AQ64" s="50"/>
      <c r="AR64" s="50"/>
      <c r="AS64" s="197" t="str">
        <f t="shared" si="16"/>
        <v/>
      </c>
      <c r="AT64" s="210" t="str">
        <f t="shared" si="17"/>
        <v/>
      </c>
    </row>
    <row r="65" spans="1:46" x14ac:dyDescent="0.2">
      <c r="A65" s="51" t="str">
        <f>IF(AND(F65&lt;&gt;"",'Institut - Classes'!$F$4&lt;&gt;""),INDEX(libcatidinstit,'Institut - Classes'!$F$4),"")</f>
        <v/>
      </c>
      <c r="B65" s="51" t="str">
        <f>IF(A65&lt;&gt;"",INDEX(codeinstit,'Institut - Classes'!$F$4),"")</f>
        <v/>
      </c>
      <c r="C65" s="49" t="str">
        <f t="shared" si="18"/>
        <v/>
      </c>
      <c r="D65" s="143"/>
      <c r="E65" s="143"/>
      <c r="F65" s="137"/>
      <c r="G65" s="137"/>
      <c r="H65" s="137"/>
      <c r="I65" s="137"/>
      <c r="J65" s="139"/>
      <c r="K65" s="137"/>
      <c r="L65" s="141"/>
      <c r="M65" s="141"/>
      <c r="N65" s="140"/>
      <c r="O65" s="142"/>
      <c r="P65" s="141"/>
      <c r="Q65" s="141"/>
      <c r="R65" s="141"/>
      <c r="S65" s="156"/>
      <c r="T65" s="156"/>
      <c r="U65" s="156"/>
      <c r="V65" s="156"/>
      <c r="W65" s="156"/>
      <c r="X65" s="156"/>
      <c r="Y65" s="52" t="str">
        <f t="shared" si="0"/>
        <v/>
      </c>
      <c r="Z65" s="50" t="str">
        <f t="shared" si="1"/>
        <v/>
      </c>
      <c r="AA65" s="50" t="str">
        <f t="shared" si="2"/>
        <v/>
      </c>
      <c r="AB65" s="50" t="str">
        <f t="shared" si="3"/>
        <v/>
      </c>
      <c r="AC65" s="50" t="str">
        <f t="shared" si="4"/>
        <v/>
      </c>
      <c r="AD65" s="50" t="str">
        <f t="shared" si="5"/>
        <v/>
      </c>
      <c r="AE65" s="50" t="str">
        <f t="shared" si="6"/>
        <v/>
      </c>
      <c r="AF65" s="50" t="str">
        <f t="shared" si="7"/>
        <v/>
      </c>
      <c r="AG65" s="50" t="str">
        <f t="shared" si="8"/>
        <v/>
      </c>
      <c r="AH65" s="50" t="str">
        <f t="shared" si="9"/>
        <v/>
      </c>
      <c r="AI65" s="50" t="str">
        <f t="shared" si="10"/>
        <v/>
      </c>
      <c r="AJ65" s="50" t="str">
        <f t="shared" si="11"/>
        <v/>
      </c>
      <c r="AK65" s="50" t="str">
        <f t="shared" si="12"/>
        <v/>
      </c>
      <c r="AL65" s="50" t="str">
        <f t="shared" si="13"/>
        <v/>
      </c>
      <c r="AM65" s="50" t="str">
        <f t="shared" si="14"/>
        <v/>
      </c>
      <c r="AN65" s="50" t="str">
        <f>IF(OR(AD65&lt;&gt;TRUE,AI65&lt;&gt;TRUE),"",IF(OR('Info livraison'!$B$12-(YEAR(J65))&gt;INDEX(valschartmaxalt,MATCH(N65,libschart,0)),'Info livraison'!$B$12-(YEAR(J65))&lt;INDEX(valschartminalt,MATCH(N65,libschart,0))),FALSE,TRUE))</f>
        <v/>
      </c>
      <c r="AO65" s="50" t="str">
        <f t="shared" si="15"/>
        <v/>
      </c>
      <c r="AP65" s="50"/>
      <c r="AQ65" s="50"/>
      <c r="AR65" s="50"/>
      <c r="AS65" s="197" t="str">
        <f t="shared" si="16"/>
        <v/>
      </c>
      <c r="AT65" s="210" t="str">
        <f t="shared" si="17"/>
        <v/>
      </c>
    </row>
    <row r="66" spans="1:46" x14ac:dyDescent="0.2">
      <c r="A66" s="51" t="str">
        <f>IF(AND(F66&lt;&gt;"",'Institut - Classes'!$F$4&lt;&gt;""),INDEX(libcatidinstit,'Institut - Classes'!$F$4),"")</f>
        <v/>
      </c>
      <c r="B66" s="51" t="str">
        <f>IF(A66&lt;&gt;"",INDEX(codeinstit,'Institut - Classes'!$F$4),"")</f>
        <v/>
      </c>
      <c r="C66" s="49" t="str">
        <f t="shared" si="18"/>
        <v/>
      </c>
      <c r="D66" s="143"/>
      <c r="E66" s="143"/>
      <c r="F66" s="137"/>
      <c r="G66" s="137"/>
      <c r="H66" s="137"/>
      <c r="I66" s="137"/>
      <c r="J66" s="139"/>
      <c r="K66" s="137"/>
      <c r="L66" s="141"/>
      <c r="M66" s="141"/>
      <c r="N66" s="140"/>
      <c r="O66" s="142"/>
      <c r="P66" s="141"/>
      <c r="Q66" s="141"/>
      <c r="R66" s="141"/>
      <c r="S66" s="156"/>
      <c r="T66" s="156"/>
      <c r="U66" s="156"/>
      <c r="V66" s="156"/>
      <c r="W66" s="156"/>
      <c r="X66" s="156"/>
      <c r="Y66" s="52" t="str">
        <f t="shared" si="0"/>
        <v/>
      </c>
      <c r="Z66" s="50" t="str">
        <f t="shared" si="1"/>
        <v/>
      </c>
      <c r="AA66" s="50" t="str">
        <f t="shared" si="2"/>
        <v/>
      </c>
      <c r="AB66" s="50" t="str">
        <f t="shared" si="3"/>
        <v/>
      </c>
      <c r="AC66" s="50" t="str">
        <f t="shared" si="4"/>
        <v/>
      </c>
      <c r="AD66" s="50" t="str">
        <f t="shared" si="5"/>
        <v/>
      </c>
      <c r="AE66" s="50" t="str">
        <f t="shared" si="6"/>
        <v/>
      </c>
      <c r="AF66" s="50" t="str">
        <f t="shared" si="7"/>
        <v/>
      </c>
      <c r="AG66" s="50" t="str">
        <f t="shared" si="8"/>
        <v/>
      </c>
      <c r="AH66" s="50" t="str">
        <f t="shared" si="9"/>
        <v/>
      </c>
      <c r="AI66" s="50" t="str">
        <f t="shared" si="10"/>
        <v/>
      </c>
      <c r="AJ66" s="50" t="str">
        <f t="shared" si="11"/>
        <v/>
      </c>
      <c r="AK66" s="50" t="str">
        <f t="shared" si="12"/>
        <v/>
      </c>
      <c r="AL66" s="50" t="str">
        <f t="shared" si="13"/>
        <v/>
      </c>
      <c r="AM66" s="50" t="str">
        <f t="shared" si="14"/>
        <v/>
      </c>
      <c r="AN66" s="50" t="str">
        <f>IF(OR(AD66&lt;&gt;TRUE,AI66&lt;&gt;TRUE),"",IF(OR('Info livraison'!$B$12-(YEAR(J66))&gt;INDEX(valschartmaxalt,MATCH(N66,libschart,0)),'Info livraison'!$B$12-(YEAR(J66))&lt;INDEX(valschartminalt,MATCH(N66,libschart,0))),FALSE,TRUE))</f>
        <v/>
      </c>
      <c r="AO66" s="50" t="str">
        <f t="shared" si="15"/>
        <v/>
      </c>
      <c r="AP66" s="50"/>
      <c r="AQ66" s="50"/>
      <c r="AR66" s="50"/>
      <c r="AS66" s="197" t="str">
        <f t="shared" si="16"/>
        <v/>
      </c>
      <c r="AT66" s="210" t="str">
        <f t="shared" si="17"/>
        <v/>
      </c>
    </row>
    <row r="67" spans="1:46" x14ac:dyDescent="0.2">
      <c r="A67" s="51" t="str">
        <f>IF(AND(F67&lt;&gt;"",'Institut - Classes'!$F$4&lt;&gt;""),INDEX(libcatidinstit,'Institut - Classes'!$F$4),"")</f>
        <v/>
      </c>
      <c r="B67" s="51" t="str">
        <f>IF(A67&lt;&gt;"",INDEX(codeinstit,'Institut - Classes'!$F$4),"")</f>
        <v/>
      </c>
      <c r="C67" s="49" t="str">
        <f t="shared" si="18"/>
        <v/>
      </c>
      <c r="D67" s="143"/>
      <c r="E67" s="143"/>
      <c r="F67" s="137"/>
      <c r="G67" s="137"/>
      <c r="H67" s="137"/>
      <c r="I67" s="137"/>
      <c r="J67" s="139"/>
      <c r="K67" s="137"/>
      <c r="L67" s="141"/>
      <c r="M67" s="141"/>
      <c r="N67" s="140"/>
      <c r="O67" s="142"/>
      <c r="P67" s="141"/>
      <c r="Q67" s="141"/>
      <c r="R67" s="141"/>
      <c r="S67" s="156"/>
      <c r="T67" s="156"/>
      <c r="U67" s="156"/>
      <c r="V67" s="156"/>
      <c r="W67" s="156"/>
      <c r="X67" s="156"/>
      <c r="Y67" s="52" t="str">
        <f t="shared" si="0"/>
        <v/>
      </c>
      <c r="Z67" s="50" t="str">
        <f t="shared" si="1"/>
        <v/>
      </c>
      <c r="AA67" s="50" t="str">
        <f t="shared" si="2"/>
        <v/>
      </c>
      <c r="AB67" s="50" t="str">
        <f t="shared" si="3"/>
        <v/>
      </c>
      <c r="AC67" s="50" t="str">
        <f t="shared" si="4"/>
        <v/>
      </c>
      <c r="AD67" s="50" t="str">
        <f t="shared" si="5"/>
        <v/>
      </c>
      <c r="AE67" s="50" t="str">
        <f t="shared" si="6"/>
        <v/>
      </c>
      <c r="AF67" s="50" t="str">
        <f t="shared" si="7"/>
        <v/>
      </c>
      <c r="AG67" s="50" t="str">
        <f t="shared" si="8"/>
        <v/>
      </c>
      <c r="AH67" s="50" t="str">
        <f t="shared" si="9"/>
        <v/>
      </c>
      <c r="AI67" s="50" t="str">
        <f t="shared" si="10"/>
        <v/>
      </c>
      <c r="AJ67" s="50" t="str">
        <f t="shared" si="11"/>
        <v/>
      </c>
      <c r="AK67" s="50" t="str">
        <f t="shared" si="12"/>
        <v/>
      </c>
      <c r="AL67" s="50" t="str">
        <f t="shared" si="13"/>
        <v/>
      </c>
      <c r="AM67" s="50" t="str">
        <f t="shared" si="14"/>
        <v/>
      </c>
      <c r="AN67" s="50" t="str">
        <f>IF(OR(AD67&lt;&gt;TRUE,AI67&lt;&gt;TRUE),"",IF(OR('Info livraison'!$B$12-(YEAR(J67))&gt;INDEX(valschartmaxalt,MATCH(N67,libschart,0)),'Info livraison'!$B$12-(YEAR(J67))&lt;INDEX(valschartminalt,MATCH(N67,libschart,0))),FALSE,TRUE))</f>
        <v/>
      </c>
      <c r="AO67" s="50" t="str">
        <f t="shared" si="15"/>
        <v/>
      </c>
      <c r="AP67" s="50"/>
      <c r="AQ67" s="50"/>
      <c r="AR67" s="50"/>
      <c r="AS67" s="197" t="str">
        <f t="shared" si="16"/>
        <v/>
      </c>
      <c r="AT67" s="210" t="str">
        <f t="shared" si="17"/>
        <v/>
      </c>
    </row>
    <row r="68" spans="1:46" x14ac:dyDescent="0.2">
      <c r="A68" s="51" t="str">
        <f>IF(AND(F68&lt;&gt;"",'Institut - Classes'!$F$4&lt;&gt;""),INDEX(libcatidinstit,'Institut - Classes'!$F$4),"")</f>
        <v/>
      </c>
      <c r="B68" s="51" t="str">
        <f>IF(A68&lt;&gt;"",INDEX(codeinstit,'Institut - Classes'!$F$4),"")</f>
        <v/>
      </c>
      <c r="C68" s="49" t="str">
        <f t="shared" si="18"/>
        <v/>
      </c>
      <c r="D68" s="143"/>
      <c r="E68" s="143"/>
      <c r="F68" s="137"/>
      <c r="G68" s="137"/>
      <c r="H68" s="137"/>
      <c r="I68" s="137"/>
      <c r="J68" s="139"/>
      <c r="K68" s="137"/>
      <c r="L68" s="141"/>
      <c r="M68" s="141"/>
      <c r="N68" s="140"/>
      <c r="O68" s="142"/>
      <c r="P68" s="141"/>
      <c r="Q68" s="141"/>
      <c r="R68" s="141"/>
      <c r="S68" s="156"/>
      <c r="T68" s="156"/>
      <c r="U68" s="156"/>
      <c r="V68" s="156"/>
      <c r="W68" s="156"/>
      <c r="X68" s="156"/>
      <c r="Y68" s="52" t="str">
        <f t="shared" si="0"/>
        <v/>
      </c>
      <c r="Z68" s="50" t="str">
        <f t="shared" si="1"/>
        <v/>
      </c>
      <c r="AA68" s="50" t="str">
        <f t="shared" si="2"/>
        <v/>
      </c>
      <c r="AB68" s="50" t="str">
        <f t="shared" si="3"/>
        <v/>
      </c>
      <c r="AC68" s="50" t="str">
        <f t="shared" si="4"/>
        <v/>
      </c>
      <c r="AD68" s="50" t="str">
        <f t="shared" si="5"/>
        <v/>
      </c>
      <c r="AE68" s="50" t="str">
        <f t="shared" si="6"/>
        <v/>
      </c>
      <c r="AF68" s="50" t="str">
        <f t="shared" si="7"/>
        <v/>
      </c>
      <c r="AG68" s="50" t="str">
        <f t="shared" si="8"/>
        <v/>
      </c>
      <c r="AH68" s="50" t="str">
        <f t="shared" si="9"/>
        <v/>
      </c>
      <c r="AI68" s="50" t="str">
        <f t="shared" si="10"/>
        <v/>
      </c>
      <c r="AJ68" s="50" t="str">
        <f t="shared" si="11"/>
        <v/>
      </c>
      <c r="AK68" s="50" t="str">
        <f t="shared" si="12"/>
        <v/>
      </c>
      <c r="AL68" s="50" t="str">
        <f t="shared" si="13"/>
        <v/>
      </c>
      <c r="AM68" s="50" t="str">
        <f t="shared" si="14"/>
        <v/>
      </c>
      <c r="AN68" s="50" t="str">
        <f>IF(OR(AD68&lt;&gt;TRUE,AI68&lt;&gt;TRUE),"",IF(OR('Info livraison'!$B$12-(YEAR(J68))&gt;INDEX(valschartmaxalt,MATCH(N68,libschart,0)),'Info livraison'!$B$12-(YEAR(J68))&lt;INDEX(valschartminalt,MATCH(N68,libschart,0))),FALSE,TRUE))</f>
        <v/>
      </c>
      <c r="AO68" s="50" t="str">
        <f t="shared" si="15"/>
        <v/>
      </c>
      <c r="AP68" s="50"/>
      <c r="AQ68" s="50"/>
      <c r="AR68" s="50"/>
      <c r="AS68" s="197" t="str">
        <f t="shared" si="16"/>
        <v/>
      </c>
      <c r="AT68" s="210" t="str">
        <f t="shared" si="17"/>
        <v/>
      </c>
    </row>
    <row r="69" spans="1:46" x14ac:dyDescent="0.2">
      <c r="A69" s="51" t="str">
        <f>IF(AND(F69&lt;&gt;"",'Institut - Classes'!$F$4&lt;&gt;""),INDEX(libcatidinstit,'Institut - Classes'!$F$4),"")</f>
        <v/>
      </c>
      <c r="B69" s="51" t="str">
        <f>IF(A69&lt;&gt;"",INDEX(codeinstit,'Institut - Classes'!$F$4),"")</f>
        <v/>
      </c>
      <c r="C69" s="49" t="str">
        <f t="shared" si="18"/>
        <v/>
      </c>
      <c r="D69" s="143"/>
      <c r="E69" s="143"/>
      <c r="F69" s="137"/>
      <c r="G69" s="137"/>
      <c r="H69" s="137"/>
      <c r="I69" s="137"/>
      <c r="J69" s="139"/>
      <c r="K69" s="137"/>
      <c r="L69" s="141"/>
      <c r="M69" s="141"/>
      <c r="N69" s="140"/>
      <c r="O69" s="142"/>
      <c r="P69" s="141"/>
      <c r="Q69" s="141"/>
      <c r="R69" s="141"/>
      <c r="S69" s="156"/>
      <c r="T69" s="156"/>
      <c r="U69" s="156"/>
      <c r="V69" s="156"/>
      <c r="W69" s="156"/>
      <c r="X69" s="156"/>
      <c r="Y69" s="52" t="str">
        <f t="shared" ref="Y69:Y132" si="19">IF(G69="CH.AHV",IF(LEN(H69)=13,IF((MID(H69,13,1)+1-1)=MOD(10-(MID(H69,1,1)+3*MID(H69,2,1)+MID(H69,3,1)+3*MID(H69,4,1)+MID(H69,5,1)+3*MID(H69,6,1)+MID(H69,7,1)+3*MID(H69,8,1)+MID(H69,9,1)+3*MID(H69,10,1)+MID(H69,11,1)+3*MID(H69,12,1)),10),TRUE,FALSE),FALSE),"")</f>
        <v/>
      </c>
      <c r="Z69" s="50" t="str">
        <f t="shared" ref="Z69:Z132" si="20">IF(OR(ISBLANK(H69)),"",NOT(COUNTIF($H$5:$H$1004,$H69)&gt;1))</f>
        <v/>
      </c>
      <c r="AA69" s="50" t="str">
        <f t="shared" ref="AA69:AA132" si="21">IF(ISBLANK(F69),"",IF(ISNA(MATCH(TRIM(F69),libclint,0)),FALSE,TRUE))</f>
        <v/>
      </c>
      <c r="AB69" s="50" t="str">
        <f t="shared" ref="AB69:AB132" si="22">IF(ISBLANK(G69),"",IF(ISNA(MATCH(G69,codecatidlern,0)),FALSE,TRUE))</f>
        <v/>
      </c>
      <c r="AC69" s="50" t="str">
        <f t="shared" ref="AC69:AC132" si="23">IF(ISBLANK(I69),"",IF(ISNA(MATCH(I69,libsex,0)),FALSE,TRUE))</f>
        <v/>
      </c>
      <c r="AD69" s="50" t="str">
        <f t="shared" ref="AD69:AD132" si="24">IF(ISBLANK(J69),"",IF(AND(J69 &gt; DATE(1925,1,1),J69 &lt; DATE(2100,1,1)),TRUE,FALSE))</f>
        <v/>
      </c>
      <c r="AE69" s="50" t="str">
        <f t="shared" ref="AE69:AE132" si="25">IF(ISBLANK(K69),"",IF(ISNA(MATCH(K69,libnat,0)),FALSE,TRUE))</f>
        <v/>
      </c>
      <c r="AF69" s="50" t="str">
        <f t="shared" ref="AF69:AF132" si="26">IF(ISBLANK(L69),"",IF(ISNA(MATCH(L69,liblangue,0)),FALSE,TRUE))</f>
        <v/>
      </c>
      <c r="AG69" s="50" t="str">
        <f t="shared" ref="AG69:AG132" si="27">IF(OR(AF69&lt;&gt;TRUE,ISNA(MATCH(N69,libschart,0))),"",IF(AND(INDEX(codeschart,MATCH(N69,libschart,0))&lt;55000000,INDEX(codelangue,MATCH(L69,liblangue,0))=999),FALSE,TRUE))</f>
        <v/>
      </c>
      <c r="AH69" s="50" t="str">
        <f t="shared" ref="AH69:AH132" si="28">IF(ISBLANK(M69),"",IF(ISNA(MATCH(M69,libgem,0)),FALSE,TRUE))</f>
        <v/>
      </c>
      <c r="AI69" s="50" t="str">
        <f t="shared" ref="AI69:AI132" si="29">IF(ISBLANK(N69),"",IF(ISNA(MATCH(N69,libschart,0)),FALSE,IF(INDEX(codeschart,MATCH(N69,libschart,0))=0,FALSE,TRUE)))</f>
        <v/>
      </c>
      <c r="AJ69" s="50" t="str">
        <f t="shared" ref="AJ69:AJ132" si="30">IF(ISBLANK(O69),"",IF(ISNA(MATCH(O69,codektbj,0)),FALSE,TRUE))</f>
        <v/>
      </c>
      <c r="AK69" s="50" t="str">
        <f t="shared" ref="AK69:AK132" si="31">IF(ISBLANK(P69),"",IF(ISNA(MATCH(P69,libform,0)),FALSE,TRUE))</f>
        <v/>
      </c>
      <c r="AL69" s="50" t="str">
        <f t="shared" ref="AL69:AL132" si="32">IF(ISBLANK(Q69),"",IF(ISNA(MATCH(Q69,libspe,0)),FALSE,TRUE))</f>
        <v/>
      </c>
      <c r="AM69" s="50" t="str">
        <f t="shared" ref="AM69:AM132" si="33">IF(ISBLANK(R69),"",IF(ISNA(MATCH(R69,libmp1,0)),FALSE,TRUE))</f>
        <v/>
      </c>
      <c r="AN69" s="50" t="str">
        <f>IF(OR(AD69&lt;&gt;TRUE,AI69&lt;&gt;TRUE),"",IF(OR('Info livraison'!$B$12-(YEAR(J69))&gt;INDEX(valschartmaxalt,MATCH(N69,libschart,0)),'Info livraison'!$B$12-(YEAR(J69))&lt;INDEX(valschartminalt,MATCH(N69,libschart,0))),FALSE,TRUE))</f>
        <v/>
      </c>
      <c r="AO69" s="50" t="str">
        <f t="shared" ref="AO69:AO132" si="34">IF(ISBLANK(N69),"",IF(AND(AI69=TRUE,AJ69=TRUE),IF(OR(AND(O69&gt;=INDEX(valschartktbjmin,MATCH(N69,libschart,0)),O69&lt;=INDEX(valschartktbjmax,MATCH(N69,libschart,0))),AND(O69=90,INDEX(valschartktbj90,MATCH(N69,libschart,0))=90),AND(O69=99,INDEX(valschartktbj99,MATCH(N69,libschart,0))=99)),TRUE,FALSE),""))</f>
        <v/>
      </c>
      <c r="AP69" s="50"/>
      <c r="AQ69" s="50"/>
      <c r="AR69" s="50"/>
      <c r="AS69" s="197" t="str">
        <f t="shared" ref="AS69:AS132" si="35">IF(C69="","",1)</f>
        <v/>
      </c>
      <c r="AT69" s="210" t="str">
        <f t="shared" ref="AT69:AT132" si="36">IF(COUNTA(F69:X69)=0,"",IF(COUNTA(F69:Q69)=12,IF(OR(R69&lt;&gt;"",AI69=FALSE),FALSE,IF(OR(INDEX(codeschart,MATCH(N69,libschart,0))&lt;11000000,INDEX(codeschart,MATCH(N69,libschart,0))&gt;=52000000),FALSE,TRUE)),TRUE))</f>
        <v/>
      </c>
    </row>
    <row r="70" spans="1:46" x14ac:dyDescent="0.2">
      <c r="A70" s="51" t="str">
        <f>IF(AND(F70&lt;&gt;"",'Institut - Classes'!$F$4&lt;&gt;""),INDEX(libcatidinstit,'Institut - Classes'!$F$4),"")</f>
        <v/>
      </c>
      <c r="B70" s="51" t="str">
        <f>IF(A70&lt;&gt;"",INDEX(codeinstit,'Institut - Classes'!$F$4),"")</f>
        <v/>
      </c>
      <c r="C70" s="49" t="str">
        <f t="shared" ref="C70:C133" si="37">IF(COUNTA(F70:X70)=0,"",IF(AT70=TRUE,"Incomplet",IF(OR(Y70=FALSE,COUNTIF(AA70:AM70,FALSE)&gt;0,COUNTIF(F70:AR70,#N/A)&gt;0),"Erreur",IF(AND(Z70,AN70,AO70),"OK","Attention"))))</f>
        <v/>
      </c>
      <c r="D70" s="143"/>
      <c r="E70" s="143"/>
      <c r="F70" s="137"/>
      <c r="G70" s="137"/>
      <c r="H70" s="137"/>
      <c r="I70" s="137"/>
      <c r="J70" s="139"/>
      <c r="K70" s="137"/>
      <c r="L70" s="141"/>
      <c r="M70" s="141"/>
      <c r="N70" s="140"/>
      <c r="O70" s="142"/>
      <c r="P70" s="141"/>
      <c r="Q70" s="141"/>
      <c r="R70" s="141"/>
      <c r="S70" s="156"/>
      <c r="T70" s="156"/>
      <c r="U70" s="156"/>
      <c r="V70" s="156"/>
      <c r="W70" s="156"/>
      <c r="X70" s="156"/>
      <c r="Y70" s="52" t="str">
        <f t="shared" si="19"/>
        <v/>
      </c>
      <c r="Z70" s="50" t="str">
        <f t="shared" si="20"/>
        <v/>
      </c>
      <c r="AA70" s="50" t="str">
        <f t="shared" si="21"/>
        <v/>
      </c>
      <c r="AB70" s="50" t="str">
        <f t="shared" si="22"/>
        <v/>
      </c>
      <c r="AC70" s="50" t="str">
        <f t="shared" si="23"/>
        <v/>
      </c>
      <c r="AD70" s="50" t="str">
        <f t="shared" si="24"/>
        <v/>
      </c>
      <c r="AE70" s="50" t="str">
        <f t="shared" si="25"/>
        <v/>
      </c>
      <c r="AF70" s="50" t="str">
        <f t="shared" si="26"/>
        <v/>
      </c>
      <c r="AG70" s="50" t="str">
        <f t="shared" si="27"/>
        <v/>
      </c>
      <c r="AH70" s="50" t="str">
        <f t="shared" si="28"/>
        <v/>
      </c>
      <c r="AI70" s="50" t="str">
        <f t="shared" si="29"/>
        <v/>
      </c>
      <c r="AJ70" s="50" t="str">
        <f t="shared" si="30"/>
        <v/>
      </c>
      <c r="AK70" s="50" t="str">
        <f t="shared" si="31"/>
        <v/>
      </c>
      <c r="AL70" s="50" t="str">
        <f t="shared" si="32"/>
        <v/>
      </c>
      <c r="AM70" s="50" t="str">
        <f t="shared" si="33"/>
        <v/>
      </c>
      <c r="AN70" s="50" t="str">
        <f>IF(OR(AD70&lt;&gt;TRUE,AI70&lt;&gt;TRUE),"",IF(OR('Info livraison'!$B$12-(YEAR(J70))&gt;INDEX(valschartmaxalt,MATCH(N70,libschart,0)),'Info livraison'!$B$12-(YEAR(J70))&lt;INDEX(valschartminalt,MATCH(N70,libschart,0))),FALSE,TRUE))</f>
        <v/>
      </c>
      <c r="AO70" s="50" t="str">
        <f t="shared" si="34"/>
        <v/>
      </c>
      <c r="AP70" s="50"/>
      <c r="AQ70" s="50"/>
      <c r="AR70" s="50"/>
      <c r="AS70" s="197" t="str">
        <f t="shared" si="35"/>
        <v/>
      </c>
      <c r="AT70" s="210" t="str">
        <f t="shared" si="36"/>
        <v/>
      </c>
    </row>
    <row r="71" spans="1:46" x14ac:dyDescent="0.2">
      <c r="A71" s="51" t="str">
        <f>IF(AND(F71&lt;&gt;"",'Institut - Classes'!$F$4&lt;&gt;""),INDEX(libcatidinstit,'Institut - Classes'!$F$4),"")</f>
        <v/>
      </c>
      <c r="B71" s="51" t="str">
        <f>IF(A71&lt;&gt;"",INDEX(codeinstit,'Institut - Classes'!$F$4),"")</f>
        <v/>
      </c>
      <c r="C71" s="49" t="str">
        <f t="shared" si="37"/>
        <v/>
      </c>
      <c r="D71" s="143"/>
      <c r="E71" s="143"/>
      <c r="F71" s="137"/>
      <c r="G71" s="137"/>
      <c r="H71" s="137"/>
      <c r="I71" s="137"/>
      <c r="J71" s="139"/>
      <c r="K71" s="137"/>
      <c r="L71" s="141"/>
      <c r="M71" s="141"/>
      <c r="N71" s="140"/>
      <c r="O71" s="142"/>
      <c r="P71" s="141"/>
      <c r="Q71" s="141"/>
      <c r="R71" s="141"/>
      <c r="S71" s="156"/>
      <c r="T71" s="156"/>
      <c r="U71" s="156"/>
      <c r="V71" s="156"/>
      <c r="W71" s="156"/>
      <c r="X71" s="156"/>
      <c r="Y71" s="52" t="str">
        <f t="shared" si="19"/>
        <v/>
      </c>
      <c r="Z71" s="50" t="str">
        <f t="shared" si="20"/>
        <v/>
      </c>
      <c r="AA71" s="50" t="str">
        <f t="shared" si="21"/>
        <v/>
      </c>
      <c r="AB71" s="50" t="str">
        <f t="shared" si="22"/>
        <v/>
      </c>
      <c r="AC71" s="50" t="str">
        <f t="shared" si="23"/>
        <v/>
      </c>
      <c r="AD71" s="50" t="str">
        <f t="shared" si="24"/>
        <v/>
      </c>
      <c r="AE71" s="50" t="str">
        <f t="shared" si="25"/>
        <v/>
      </c>
      <c r="AF71" s="50" t="str">
        <f t="shared" si="26"/>
        <v/>
      </c>
      <c r="AG71" s="50" t="str">
        <f t="shared" si="27"/>
        <v/>
      </c>
      <c r="AH71" s="50" t="str">
        <f t="shared" si="28"/>
        <v/>
      </c>
      <c r="AI71" s="50" t="str">
        <f t="shared" si="29"/>
        <v/>
      </c>
      <c r="AJ71" s="50" t="str">
        <f t="shared" si="30"/>
        <v/>
      </c>
      <c r="AK71" s="50" t="str">
        <f t="shared" si="31"/>
        <v/>
      </c>
      <c r="AL71" s="50" t="str">
        <f t="shared" si="32"/>
        <v/>
      </c>
      <c r="AM71" s="50" t="str">
        <f t="shared" si="33"/>
        <v/>
      </c>
      <c r="AN71" s="50" t="str">
        <f>IF(OR(AD71&lt;&gt;TRUE,AI71&lt;&gt;TRUE),"",IF(OR('Info livraison'!$B$12-(YEAR(J71))&gt;INDEX(valschartmaxalt,MATCH(N71,libschart,0)),'Info livraison'!$B$12-(YEAR(J71))&lt;INDEX(valschartminalt,MATCH(N71,libschart,0))),FALSE,TRUE))</f>
        <v/>
      </c>
      <c r="AO71" s="50" t="str">
        <f t="shared" si="34"/>
        <v/>
      </c>
      <c r="AP71" s="50"/>
      <c r="AQ71" s="50"/>
      <c r="AR71" s="50"/>
      <c r="AS71" s="197" t="str">
        <f t="shared" si="35"/>
        <v/>
      </c>
      <c r="AT71" s="210" t="str">
        <f t="shared" si="36"/>
        <v/>
      </c>
    </row>
    <row r="72" spans="1:46" x14ac:dyDescent="0.2">
      <c r="A72" s="51" t="str">
        <f>IF(AND(F72&lt;&gt;"",'Institut - Classes'!$F$4&lt;&gt;""),INDEX(libcatidinstit,'Institut - Classes'!$F$4),"")</f>
        <v/>
      </c>
      <c r="B72" s="51" t="str">
        <f>IF(A72&lt;&gt;"",INDEX(codeinstit,'Institut - Classes'!$F$4),"")</f>
        <v/>
      </c>
      <c r="C72" s="49" t="str">
        <f t="shared" si="37"/>
        <v/>
      </c>
      <c r="D72" s="143"/>
      <c r="E72" s="143"/>
      <c r="F72" s="137"/>
      <c r="G72" s="137"/>
      <c r="H72" s="137"/>
      <c r="I72" s="137"/>
      <c r="J72" s="139"/>
      <c r="K72" s="137"/>
      <c r="L72" s="141"/>
      <c r="M72" s="141"/>
      <c r="N72" s="140"/>
      <c r="O72" s="142"/>
      <c r="P72" s="141"/>
      <c r="Q72" s="141"/>
      <c r="R72" s="141"/>
      <c r="S72" s="156"/>
      <c r="T72" s="156"/>
      <c r="U72" s="156"/>
      <c r="V72" s="156"/>
      <c r="W72" s="156"/>
      <c r="X72" s="156"/>
      <c r="Y72" s="52" t="str">
        <f t="shared" si="19"/>
        <v/>
      </c>
      <c r="Z72" s="50" t="str">
        <f t="shared" si="20"/>
        <v/>
      </c>
      <c r="AA72" s="50" t="str">
        <f t="shared" si="21"/>
        <v/>
      </c>
      <c r="AB72" s="50" t="str">
        <f t="shared" si="22"/>
        <v/>
      </c>
      <c r="AC72" s="50" t="str">
        <f t="shared" si="23"/>
        <v/>
      </c>
      <c r="AD72" s="50" t="str">
        <f t="shared" si="24"/>
        <v/>
      </c>
      <c r="AE72" s="50" t="str">
        <f t="shared" si="25"/>
        <v/>
      </c>
      <c r="AF72" s="50" t="str">
        <f t="shared" si="26"/>
        <v/>
      </c>
      <c r="AG72" s="50" t="str">
        <f t="shared" si="27"/>
        <v/>
      </c>
      <c r="AH72" s="50" t="str">
        <f t="shared" si="28"/>
        <v/>
      </c>
      <c r="AI72" s="50" t="str">
        <f t="shared" si="29"/>
        <v/>
      </c>
      <c r="AJ72" s="50" t="str">
        <f t="shared" si="30"/>
        <v/>
      </c>
      <c r="AK72" s="50" t="str">
        <f t="shared" si="31"/>
        <v/>
      </c>
      <c r="AL72" s="50" t="str">
        <f t="shared" si="32"/>
        <v/>
      </c>
      <c r="AM72" s="50" t="str">
        <f t="shared" si="33"/>
        <v/>
      </c>
      <c r="AN72" s="50" t="str">
        <f>IF(OR(AD72&lt;&gt;TRUE,AI72&lt;&gt;TRUE),"",IF(OR('Info livraison'!$B$12-(YEAR(J72))&gt;INDEX(valschartmaxalt,MATCH(N72,libschart,0)),'Info livraison'!$B$12-(YEAR(J72))&lt;INDEX(valschartminalt,MATCH(N72,libschart,0))),FALSE,TRUE))</f>
        <v/>
      </c>
      <c r="AO72" s="50" t="str">
        <f t="shared" si="34"/>
        <v/>
      </c>
      <c r="AP72" s="50"/>
      <c r="AQ72" s="50"/>
      <c r="AR72" s="50"/>
      <c r="AS72" s="197" t="str">
        <f t="shared" si="35"/>
        <v/>
      </c>
      <c r="AT72" s="210" t="str">
        <f t="shared" si="36"/>
        <v/>
      </c>
    </row>
    <row r="73" spans="1:46" x14ac:dyDescent="0.2">
      <c r="A73" s="51" t="str">
        <f>IF(AND(F73&lt;&gt;"",'Institut - Classes'!$F$4&lt;&gt;""),INDEX(libcatidinstit,'Institut - Classes'!$F$4),"")</f>
        <v/>
      </c>
      <c r="B73" s="51" t="str">
        <f>IF(A73&lt;&gt;"",INDEX(codeinstit,'Institut - Classes'!$F$4),"")</f>
        <v/>
      </c>
      <c r="C73" s="49" t="str">
        <f t="shared" si="37"/>
        <v/>
      </c>
      <c r="D73" s="143"/>
      <c r="E73" s="143"/>
      <c r="F73" s="137"/>
      <c r="G73" s="137"/>
      <c r="H73" s="137"/>
      <c r="I73" s="137"/>
      <c r="J73" s="139"/>
      <c r="K73" s="137"/>
      <c r="L73" s="141"/>
      <c r="M73" s="141"/>
      <c r="N73" s="140"/>
      <c r="O73" s="142"/>
      <c r="P73" s="141"/>
      <c r="Q73" s="141"/>
      <c r="R73" s="141"/>
      <c r="S73" s="156"/>
      <c r="T73" s="156"/>
      <c r="U73" s="156"/>
      <c r="V73" s="156"/>
      <c r="W73" s="156"/>
      <c r="X73" s="156"/>
      <c r="Y73" s="52" t="str">
        <f t="shared" si="19"/>
        <v/>
      </c>
      <c r="Z73" s="50" t="str">
        <f t="shared" si="20"/>
        <v/>
      </c>
      <c r="AA73" s="50" t="str">
        <f t="shared" si="21"/>
        <v/>
      </c>
      <c r="AB73" s="50" t="str">
        <f t="shared" si="22"/>
        <v/>
      </c>
      <c r="AC73" s="50" t="str">
        <f t="shared" si="23"/>
        <v/>
      </c>
      <c r="AD73" s="50" t="str">
        <f t="shared" si="24"/>
        <v/>
      </c>
      <c r="AE73" s="50" t="str">
        <f t="shared" si="25"/>
        <v/>
      </c>
      <c r="AF73" s="50" t="str">
        <f t="shared" si="26"/>
        <v/>
      </c>
      <c r="AG73" s="50" t="str">
        <f t="shared" si="27"/>
        <v/>
      </c>
      <c r="AH73" s="50" t="str">
        <f t="shared" si="28"/>
        <v/>
      </c>
      <c r="AI73" s="50" t="str">
        <f t="shared" si="29"/>
        <v/>
      </c>
      <c r="AJ73" s="50" t="str">
        <f t="shared" si="30"/>
        <v/>
      </c>
      <c r="AK73" s="50" t="str">
        <f t="shared" si="31"/>
        <v/>
      </c>
      <c r="AL73" s="50" t="str">
        <f t="shared" si="32"/>
        <v/>
      </c>
      <c r="AM73" s="50" t="str">
        <f t="shared" si="33"/>
        <v/>
      </c>
      <c r="AN73" s="50" t="str">
        <f>IF(OR(AD73&lt;&gt;TRUE,AI73&lt;&gt;TRUE),"",IF(OR('Info livraison'!$B$12-(YEAR(J73))&gt;INDEX(valschartmaxalt,MATCH(N73,libschart,0)),'Info livraison'!$B$12-(YEAR(J73))&lt;INDEX(valschartminalt,MATCH(N73,libschart,0))),FALSE,TRUE))</f>
        <v/>
      </c>
      <c r="AO73" s="50" t="str">
        <f t="shared" si="34"/>
        <v/>
      </c>
      <c r="AP73" s="50"/>
      <c r="AQ73" s="50"/>
      <c r="AR73" s="50"/>
      <c r="AS73" s="197" t="str">
        <f t="shared" si="35"/>
        <v/>
      </c>
      <c r="AT73" s="210" t="str">
        <f t="shared" si="36"/>
        <v/>
      </c>
    </row>
    <row r="74" spans="1:46" x14ac:dyDescent="0.2">
      <c r="A74" s="51" t="str">
        <f>IF(AND(F74&lt;&gt;"",'Institut - Classes'!$F$4&lt;&gt;""),INDEX(libcatidinstit,'Institut - Classes'!$F$4),"")</f>
        <v/>
      </c>
      <c r="B74" s="51" t="str">
        <f>IF(A74&lt;&gt;"",INDEX(codeinstit,'Institut - Classes'!$F$4),"")</f>
        <v/>
      </c>
      <c r="C74" s="49" t="str">
        <f t="shared" si="37"/>
        <v/>
      </c>
      <c r="D74" s="143"/>
      <c r="E74" s="143"/>
      <c r="F74" s="137"/>
      <c r="G74" s="137"/>
      <c r="H74" s="137"/>
      <c r="I74" s="137"/>
      <c r="J74" s="139"/>
      <c r="K74" s="137"/>
      <c r="L74" s="141"/>
      <c r="M74" s="141"/>
      <c r="N74" s="140"/>
      <c r="O74" s="142"/>
      <c r="P74" s="141"/>
      <c r="Q74" s="141"/>
      <c r="R74" s="141"/>
      <c r="S74" s="156"/>
      <c r="T74" s="156"/>
      <c r="U74" s="156"/>
      <c r="V74" s="156"/>
      <c r="W74" s="156"/>
      <c r="X74" s="156"/>
      <c r="Y74" s="52" t="str">
        <f t="shared" si="19"/>
        <v/>
      </c>
      <c r="Z74" s="50" t="str">
        <f t="shared" si="20"/>
        <v/>
      </c>
      <c r="AA74" s="50" t="str">
        <f t="shared" si="21"/>
        <v/>
      </c>
      <c r="AB74" s="50" t="str">
        <f t="shared" si="22"/>
        <v/>
      </c>
      <c r="AC74" s="50" t="str">
        <f t="shared" si="23"/>
        <v/>
      </c>
      <c r="AD74" s="50" t="str">
        <f t="shared" si="24"/>
        <v/>
      </c>
      <c r="AE74" s="50" t="str">
        <f t="shared" si="25"/>
        <v/>
      </c>
      <c r="AF74" s="50" t="str">
        <f t="shared" si="26"/>
        <v/>
      </c>
      <c r="AG74" s="50" t="str">
        <f t="shared" si="27"/>
        <v/>
      </c>
      <c r="AH74" s="50" t="str">
        <f t="shared" si="28"/>
        <v/>
      </c>
      <c r="AI74" s="50" t="str">
        <f t="shared" si="29"/>
        <v/>
      </c>
      <c r="AJ74" s="50" t="str">
        <f t="shared" si="30"/>
        <v/>
      </c>
      <c r="AK74" s="50" t="str">
        <f t="shared" si="31"/>
        <v/>
      </c>
      <c r="AL74" s="50" t="str">
        <f t="shared" si="32"/>
        <v/>
      </c>
      <c r="AM74" s="50" t="str">
        <f t="shared" si="33"/>
        <v/>
      </c>
      <c r="AN74" s="50" t="str">
        <f>IF(OR(AD74&lt;&gt;TRUE,AI74&lt;&gt;TRUE),"",IF(OR('Info livraison'!$B$12-(YEAR(J74))&gt;INDEX(valschartmaxalt,MATCH(N74,libschart,0)),'Info livraison'!$B$12-(YEAR(J74))&lt;INDEX(valschartminalt,MATCH(N74,libschart,0))),FALSE,TRUE))</f>
        <v/>
      </c>
      <c r="AO74" s="50" t="str">
        <f t="shared" si="34"/>
        <v/>
      </c>
      <c r="AP74" s="50"/>
      <c r="AQ74" s="50"/>
      <c r="AR74" s="50"/>
      <c r="AS74" s="197" t="str">
        <f t="shared" si="35"/>
        <v/>
      </c>
      <c r="AT74" s="210" t="str">
        <f t="shared" si="36"/>
        <v/>
      </c>
    </row>
    <row r="75" spans="1:46" x14ac:dyDescent="0.2">
      <c r="A75" s="51" t="str">
        <f>IF(AND(F75&lt;&gt;"",'Institut - Classes'!$F$4&lt;&gt;""),INDEX(libcatidinstit,'Institut - Classes'!$F$4),"")</f>
        <v/>
      </c>
      <c r="B75" s="51" t="str">
        <f>IF(A75&lt;&gt;"",INDEX(codeinstit,'Institut - Classes'!$F$4),"")</f>
        <v/>
      </c>
      <c r="C75" s="49" t="str">
        <f t="shared" si="37"/>
        <v/>
      </c>
      <c r="D75" s="143"/>
      <c r="E75" s="143"/>
      <c r="F75" s="137"/>
      <c r="G75" s="137"/>
      <c r="H75" s="137"/>
      <c r="I75" s="137"/>
      <c r="J75" s="139"/>
      <c r="K75" s="137"/>
      <c r="L75" s="141"/>
      <c r="M75" s="141"/>
      <c r="N75" s="140"/>
      <c r="O75" s="142"/>
      <c r="P75" s="141"/>
      <c r="Q75" s="141"/>
      <c r="R75" s="141"/>
      <c r="S75" s="156"/>
      <c r="T75" s="156"/>
      <c r="U75" s="156"/>
      <c r="V75" s="156"/>
      <c r="W75" s="156"/>
      <c r="X75" s="156"/>
      <c r="Y75" s="52" t="str">
        <f t="shared" si="19"/>
        <v/>
      </c>
      <c r="Z75" s="50" t="str">
        <f t="shared" si="20"/>
        <v/>
      </c>
      <c r="AA75" s="50" t="str">
        <f t="shared" si="21"/>
        <v/>
      </c>
      <c r="AB75" s="50" t="str">
        <f t="shared" si="22"/>
        <v/>
      </c>
      <c r="AC75" s="50" t="str">
        <f t="shared" si="23"/>
        <v/>
      </c>
      <c r="AD75" s="50" t="str">
        <f t="shared" si="24"/>
        <v/>
      </c>
      <c r="AE75" s="50" t="str">
        <f t="shared" si="25"/>
        <v/>
      </c>
      <c r="AF75" s="50" t="str">
        <f t="shared" si="26"/>
        <v/>
      </c>
      <c r="AG75" s="50" t="str">
        <f t="shared" si="27"/>
        <v/>
      </c>
      <c r="AH75" s="50" t="str">
        <f t="shared" si="28"/>
        <v/>
      </c>
      <c r="AI75" s="50" t="str">
        <f t="shared" si="29"/>
        <v/>
      </c>
      <c r="AJ75" s="50" t="str">
        <f t="shared" si="30"/>
        <v/>
      </c>
      <c r="AK75" s="50" t="str">
        <f t="shared" si="31"/>
        <v/>
      </c>
      <c r="AL75" s="50" t="str">
        <f t="shared" si="32"/>
        <v/>
      </c>
      <c r="AM75" s="50" t="str">
        <f t="shared" si="33"/>
        <v/>
      </c>
      <c r="AN75" s="50" t="str">
        <f>IF(OR(AD75&lt;&gt;TRUE,AI75&lt;&gt;TRUE),"",IF(OR('Info livraison'!$B$12-(YEAR(J75))&gt;INDEX(valschartmaxalt,MATCH(N75,libschart,0)),'Info livraison'!$B$12-(YEAR(J75))&lt;INDEX(valschartminalt,MATCH(N75,libschart,0))),FALSE,TRUE))</f>
        <v/>
      </c>
      <c r="AO75" s="50" t="str">
        <f t="shared" si="34"/>
        <v/>
      </c>
      <c r="AP75" s="50"/>
      <c r="AQ75" s="50"/>
      <c r="AR75" s="50"/>
      <c r="AS75" s="197" t="str">
        <f t="shared" si="35"/>
        <v/>
      </c>
      <c r="AT75" s="210" t="str">
        <f t="shared" si="36"/>
        <v/>
      </c>
    </row>
    <row r="76" spans="1:46" x14ac:dyDescent="0.2">
      <c r="A76" s="51" t="str">
        <f>IF(AND(F76&lt;&gt;"",'Institut - Classes'!$F$4&lt;&gt;""),INDEX(libcatidinstit,'Institut - Classes'!$F$4),"")</f>
        <v/>
      </c>
      <c r="B76" s="51" t="str">
        <f>IF(A76&lt;&gt;"",INDEX(codeinstit,'Institut - Classes'!$F$4),"")</f>
        <v/>
      </c>
      <c r="C76" s="49" t="str">
        <f t="shared" si="37"/>
        <v/>
      </c>
      <c r="D76" s="143"/>
      <c r="E76" s="143"/>
      <c r="F76" s="137"/>
      <c r="G76" s="137"/>
      <c r="H76" s="137"/>
      <c r="I76" s="137"/>
      <c r="J76" s="139"/>
      <c r="K76" s="137"/>
      <c r="L76" s="141"/>
      <c r="M76" s="141"/>
      <c r="N76" s="140"/>
      <c r="O76" s="142"/>
      <c r="P76" s="141"/>
      <c r="Q76" s="141"/>
      <c r="R76" s="141"/>
      <c r="S76" s="156"/>
      <c r="T76" s="156"/>
      <c r="U76" s="156"/>
      <c r="V76" s="156"/>
      <c r="W76" s="156"/>
      <c r="X76" s="156"/>
      <c r="Y76" s="52" t="str">
        <f t="shared" si="19"/>
        <v/>
      </c>
      <c r="Z76" s="50" t="str">
        <f t="shared" si="20"/>
        <v/>
      </c>
      <c r="AA76" s="50" t="str">
        <f t="shared" si="21"/>
        <v/>
      </c>
      <c r="AB76" s="50" t="str">
        <f t="shared" si="22"/>
        <v/>
      </c>
      <c r="AC76" s="50" t="str">
        <f t="shared" si="23"/>
        <v/>
      </c>
      <c r="AD76" s="50" t="str">
        <f t="shared" si="24"/>
        <v/>
      </c>
      <c r="AE76" s="50" t="str">
        <f t="shared" si="25"/>
        <v/>
      </c>
      <c r="AF76" s="50" t="str">
        <f t="shared" si="26"/>
        <v/>
      </c>
      <c r="AG76" s="50" t="str">
        <f t="shared" si="27"/>
        <v/>
      </c>
      <c r="AH76" s="50" t="str">
        <f t="shared" si="28"/>
        <v/>
      </c>
      <c r="AI76" s="50" t="str">
        <f t="shared" si="29"/>
        <v/>
      </c>
      <c r="AJ76" s="50" t="str">
        <f t="shared" si="30"/>
        <v/>
      </c>
      <c r="AK76" s="50" t="str">
        <f t="shared" si="31"/>
        <v/>
      </c>
      <c r="AL76" s="50" t="str">
        <f t="shared" si="32"/>
        <v/>
      </c>
      <c r="AM76" s="50" t="str">
        <f t="shared" si="33"/>
        <v/>
      </c>
      <c r="AN76" s="50" t="str">
        <f>IF(OR(AD76&lt;&gt;TRUE,AI76&lt;&gt;TRUE),"",IF(OR('Info livraison'!$B$12-(YEAR(J76))&gt;INDEX(valschartmaxalt,MATCH(N76,libschart,0)),'Info livraison'!$B$12-(YEAR(J76))&lt;INDEX(valschartminalt,MATCH(N76,libschart,0))),FALSE,TRUE))</f>
        <v/>
      </c>
      <c r="AO76" s="50" t="str">
        <f t="shared" si="34"/>
        <v/>
      </c>
      <c r="AP76" s="50"/>
      <c r="AQ76" s="50"/>
      <c r="AR76" s="50"/>
      <c r="AS76" s="197" t="str">
        <f t="shared" si="35"/>
        <v/>
      </c>
      <c r="AT76" s="210" t="str">
        <f t="shared" si="36"/>
        <v/>
      </c>
    </row>
    <row r="77" spans="1:46" x14ac:dyDescent="0.2">
      <c r="A77" s="51" t="str">
        <f>IF(AND(F77&lt;&gt;"",'Institut - Classes'!$F$4&lt;&gt;""),INDEX(libcatidinstit,'Institut - Classes'!$F$4),"")</f>
        <v/>
      </c>
      <c r="B77" s="51" t="str">
        <f>IF(A77&lt;&gt;"",INDEX(codeinstit,'Institut - Classes'!$F$4),"")</f>
        <v/>
      </c>
      <c r="C77" s="49" t="str">
        <f t="shared" si="37"/>
        <v/>
      </c>
      <c r="D77" s="143"/>
      <c r="E77" s="143"/>
      <c r="F77" s="137"/>
      <c r="G77" s="137"/>
      <c r="H77" s="137"/>
      <c r="I77" s="137"/>
      <c r="J77" s="139"/>
      <c r="K77" s="137"/>
      <c r="L77" s="141"/>
      <c r="M77" s="141"/>
      <c r="N77" s="140"/>
      <c r="O77" s="142"/>
      <c r="P77" s="141"/>
      <c r="Q77" s="141"/>
      <c r="R77" s="141"/>
      <c r="S77" s="156"/>
      <c r="T77" s="156"/>
      <c r="U77" s="156"/>
      <c r="V77" s="156"/>
      <c r="W77" s="156"/>
      <c r="X77" s="156"/>
      <c r="Y77" s="52" t="str">
        <f t="shared" si="19"/>
        <v/>
      </c>
      <c r="Z77" s="50" t="str">
        <f t="shared" si="20"/>
        <v/>
      </c>
      <c r="AA77" s="50" t="str">
        <f t="shared" si="21"/>
        <v/>
      </c>
      <c r="AB77" s="50" t="str">
        <f t="shared" si="22"/>
        <v/>
      </c>
      <c r="AC77" s="50" t="str">
        <f t="shared" si="23"/>
        <v/>
      </c>
      <c r="AD77" s="50" t="str">
        <f t="shared" si="24"/>
        <v/>
      </c>
      <c r="AE77" s="50" t="str">
        <f t="shared" si="25"/>
        <v/>
      </c>
      <c r="AF77" s="50" t="str">
        <f t="shared" si="26"/>
        <v/>
      </c>
      <c r="AG77" s="50" t="str">
        <f t="shared" si="27"/>
        <v/>
      </c>
      <c r="AH77" s="50" t="str">
        <f t="shared" si="28"/>
        <v/>
      </c>
      <c r="AI77" s="50" t="str">
        <f t="shared" si="29"/>
        <v/>
      </c>
      <c r="AJ77" s="50" t="str">
        <f t="shared" si="30"/>
        <v/>
      </c>
      <c r="AK77" s="50" t="str">
        <f t="shared" si="31"/>
        <v/>
      </c>
      <c r="AL77" s="50" t="str">
        <f t="shared" si="32"/>
        <v/>
      </c>
      <c r="AM77" s="50" t="str">
        <f t="shared" si="33"/>
        <v/>
      </c>
      <c r="AN77" s="50" t="str">
        <f>IF(OR(AD77&lt;&gt;TRUE,AI77&lt;&gt;TRUE),"",IF(OR('Info livraison'!$B$12-(YEAR(J77))&gt;INDEX(valschartmaxalt,MATCH(N77,libschart,0)),'Info livraison'!$B$12-(YEAR(J77))&lt;INDEX(valschartminalt,MATCH(N77,libschart,0))),FALSE,TRUE))</f>
        <v/>
      </c>
      <c r="AO77" s="50" t="str">
        <f t="shared" si="34"/>
        <v/>
      </c>
      <c r="AP77" s="50"/>
      <c r="AQ77" s="50"/>
      <c r="AR77" s="50"/>
      <c r="AS77" s="197" t="str">
        <f t="shared" si="35"/>
        <v/>
      </c>
      <c r="AT77" s="210" t="str">
        <f t="shared" si="36"/>
        <v/>
      </c>
    </row>
    <row r="78" spans="1:46" x14ac:dyDescent="0.2">
      <c r="A78" s="51" t="str">
        <f>IF(AND(F78&lt;&gt;"",'Institut - Classes'!$F$4&lt;&gt;""),INDEX(libcatidinstit,'Institut - Classes'!$F$4),"")</f>
        <v/>
      </c>
      <c r="B78" s="51" t="str">
        <f>IF(A78&lt;&gt;"",INDEX(codeinstit,'Institut - Classes'!$F$4),"")</f>
        <v/>
      </c>
      <c r="C78" s="49" t="str">
        <f t="shared" si="37"/>
        <v/>
      </c>
      <c r="D78" s="143"/>
      <c r="E78" s="143"/>
      <c r="F78" s="137"/>
      <c r="G78" s="137"/>
      <c r="H78" s="137"/>
      <c r="I78" s="137"/>
      <c r="J78" s="139"/>
      <c r="K78" s="137"/>
      <c r="L78" s="141"/>
      <c r="M78" s="141"/>
      <c r="N78" s="140"/>
      <c r="O78" s="142"/>
      <c r="P78" s="141"/>
      <c r="Q78" s="141"/>
      <c r="R78" s="141"/>
      <c r="S78" s="156"/>
      <c r="T78" s="156"/>
      <c r="U78" s="156"/>
      <c r="V78" s="156"/>
      <c r="W78" s="156"/>
      <c r="X78" s="156"/>
      <c r="Y78" s="52" t="str">
        <f t="shared" si="19"/>
        <v/>
      </c>
      <c r="Z78" s="50" t="str">
        <f t="shared" si="20"/>
        <v/>
      </c>
      <c r="AA78" s="50" t="str">
        <f t="shared" si="21"/>
        <v/>
      </c>
      <c r="AB78" s="50" t="str">
        <f t="shared" si="22"/>
        <v/>
      </c>
      <c r="AC78" s="50" t="str">
        <f t="shared" si="23"/>
        <v/>
      </c>
      <c r="AD78" s="50" t="str">
        <f t="shared" si="24"/>
        <v/>
      </c>
      <c r="AE78" s="50" t="str">
        <f t="shared" si="25"/>
        <v/>
      </c>
      <c r="AF78" s="50" t="str">
        <f t="shared" si="26"/>
        <v/>
      </c>
      <c r="AG78" s="50" t="str">
        <f t="shared" si="27"/>
        <v/>
      </c>
      <c r="AH78" s="50" t="str">
        <f t="shared" si="28"/>
        <v/>
      </c>
      <c r="AI78" s="50" t="str">
        <f t="shared" si="29"/>
        <v/>
      </c>
      <c r="AJ78" s="50" t="str">
        <f t="shared" si="30"/>
        <v/>
      </c>
      <c r="AK78" s="50" t="str">
        <f t="shared" si="31"/>
        <v/>
      </c>
      <c r="AL78" s="50" t="str">
        <f t="shared" si="32"/>
        <v/>
      </c>
      <c r="AM78" s="50" t="str">
        <f t="shared" si="33"/>
        <v/>
      </c>
      <c r="AN78" s="50" t="str">
        <f>IF(OR(AD78&lt;&gt;TRUE,AI78&lt;&gt;TRUE),"",IF(OR('Info livraison'!$B$12-(YEAR(J78))&gt;INDEX(valschartmaxalt,MATCH(N78,libschart,0)),'Info livraison'!$B$12-(YEAR(J78))&lt;INDEX(valschartminalt,MATCH(N78,libschart,0))),FALSE,TRUE))</f>
        <v/>
      </c>
      <c r="AO78" s="50" t="str">
        <f t="shared" si="34"/>
        <v/>
      </c>
      <c r="AP78" s="50"/>
      <c r="AQ78" s="50"/>
      <c r="AR78" s="50"/>
      <c r="AS78" s="197" t="str">
        <f t="shared" si="35"/>
        <v/>
      </c>
      <c r="AT78" s="210" t="str">
        <f t="shared" si="36"/>
        <v/>
      </c>
    </row>
    <row r="79" spans="1:46" x14ac:dyDescent="0.2">
      <c r="A79" s="51" t="str">
        <f>IF(AND(F79&lt;&gt;"",'Institut - Classes'!$F$4&lt;&gt;""),INDEX(libcatidinstit,'Institut - Classes'!$F$4),"")</f>
        <v/>
      </c>
      <c r="B79" s="51" t="str">
        <f>IF(A79&lt;&gt;"",INDEX(codeinstit,'Institut - Classes'!$F$4),"")</f>
        <v/>
      </c>
      <c r="C79" s="49" t="str">
        <f t="shared" si="37"/>
        <v/>
      </c>
      <c r="D79" s="143"/>
      <c r="E79" s="143"/>
      <c r="F79" s="137"/>
      <c r="G79" s="137"/>
      <c r="H79" s="137"/>
      <c r="I79" s="137"/>
      <c r="J79" s="139"/>
      <c r="K79" s="137"/>
      <c r="L79" s="141"/>
      <c r="M79" s="141"/>
      <c r="N79" s="140"/>
      <c r="O79" s="142"/>
      <c r="P79" s="141"/>
      <c r="Q79" s="141"/>
      <c r="R79" s="141"/>
      <c r="S79" s="156"/>
      <c r="T79" s="156"/>
      <c r="U79" s="156"/>
      <c r="V79" s="156"/>
      <c r="W79" s="156"/>
      <c r="X79" s="156"/>
      <c r="Y79" s="52" t="str">
        <f t="shared" si="19"/>
        <v/>
      </c>
      <c r="Z79" s="50" t="str">
        <f t="shared" si="20"/>
        <v/>
      </c>
      <c r="AA79" s="50" t="str">
        <f t="shared" si="21"/>
        <v/>
      </c>
      <c r="AB79" s="50" t="str">
        <f t="shared" si="22"/>
        <v/>
      </c>
      <c r="AC79" s="50" t="str">
        <f t="shared" si="23"/>
        <v/>
      </c>
      <c r="AD79" s="50" t="str">
        <f t="shared" si="24"/>
        <v/>
      </c>
      <c r="AE79" s="50" t="str">
        <f t="shared" si="25"/>
        <v/>
      </c>
      <c r="AF79" s="50" t="str">
        <f t="shared" si="26"/>
        <v/>
      </c>
      <c r="AG79" s="50" t="str">
        <f t="shared" si="27"/>
        <v/>
      </c>
      <c r="AH79" s="50" t="str">
        <f t="shared" si="28"/>
        <v/>
      </c>
      <c r="AI79" s="50" t="str">
        <f t="shared" si="29"/>
        <v/>
      </c>
      <c r="AJ79" s="50" t="str">
        <f t="shared" si="30"/>
        <v/>
      </c>
      <c r="AK79" s="50" t="str">
        <f t="shared" si="31"/>
        <v/>
      </c>
      <c r="AL79" s="50" t="str">
        <f t="shared" si="32"/>
        <v/>
      </c>
      <c r="AM79" s="50" t="str">
        <f t="shared" si="33"/>
        <v/>
      </c>
      <c r="AN79" s="50" t="str">
        <f>IF(OR(AD79&lt;&gt;TRUE,AI79&lt;&gt;TRUE),"",IF(OR('Info livraison'!$B$12-(YEAR(J79))&gt;INDEX(valschartmaxalt,MATCH(N79,libschart,0)),'Info livraison'!$B$12-(YEAR(J79))&lt;INDEX(valschartminalt,MATCH(N79,libschart,0))),FALSE,TRUE))</f>
        <v/>
      </c>
      <c r="AO79" s="50" t="str">
        <f t="shared" si="34"/>
        <v/>
      </c>
      <c r="AP79" s="50"/>
      <c r="AQ79" s="50"/>
      <c r="AR79" s="50"/>
      <c r="AS79" s="197" t="str">
        <f t="shared" si="35"/>
        <v/>
      </c>
      <c r="AT79" s="210" t="str">
        <f t="shared" si="36"/>
        <v/>
      </c>
    </row>
    <row r="80" spans="1:46" x14ac:dyDescent="0.2">
      <c r="A80" s="51" t="str">
        <f>IF(AND(F80&lt;&gt;"",'Institut - Classes'!$F$4&lt;&gt;""),INDEX(libcatidinstit,'Institut - Classes'!$F$4),"")</f>
        <v/>
      </c>
      <c r="B80" s="51" t="str">
        <f>IF(A80&lt;&gt;"",INDEX(codeinstit,'Institut - Classes'!$F$4),"")</f>
        <v/>
      </c>
      <c r="C80" s="49" t="str">
        <f t="shared" si="37"/>
        <v/>
      </c>
      <c r="D80" s="143"/>
      <c r="E80" s="143"/>
      <c r="F80" s="137"/>
      <c r="G80" s="137"/>
      <c r="H80" s="137"/>
      <c r="I80" s="137"/>
      <c r="J80" s="139"/>
      <c r="K80" s="137"/>
      <c r="L80" s="141"/>
      <c r="M80" s="141"/>
      <c r="N80" s="140"/>
      <c r="O80" s="142"/>
      <c r="P80" s="141"/>
      <c r="Q80" s="141"/>
      <c r="R80" s="141"/>
      <c r="S80" s="156"/>
      <c r="T80" s="156"/>
      <c r="U80" s="156"/>
      <c r="V80" s="156"/>
      <c r="W80" s="156"/>
      <c r="X80" s="156"/>
      <c r="Y80" s="52" t="str">
        <f t="shared" si="19"/>
        <v/>
      </c>
      <c r="Z80" s="50" t="str">
        <f t="shared" si="20"/>
        <v/>
      </c>
      <c r="AA80" s="50" t="str">
        <f t="shared" si="21"/>
        <v/>
      </c>
      <c r="AB80" s="50" t="str">
        <f t="shared" si="22"/>
        <v/>
      </c>
      <c r="AC80" s="50" t="str">
        <f t="shared" si="23"/>
        <v/>
      </c>
      <c r="AD80" s="50" t="str">
        <f t="shared" si="24"/>
        <v/>
      </c>
      <c r="AE80" s="50" t="str">
        <f t="shared" si="25"/>
        <v/>
      </c>
      <c r="AF80" s="50" t="str">
        <f t="shared" si="26"/>
        <v/>
      </c>
      <c r="AG80" s="50" t="str">
        <f t="shared" si="27"/>
        <v/>
      </c>
      <c r="AH80" s="50" t="str">
        <f t="shared" si="28"/>
        <v/>
      </c>
      <c r="AI80" s="50" t="str">
        <f t="shared" si="29"/>
        <v/>
      </c>
      <c r="AJ80" s="50" t="str">
        <f t="shared" si="30"/>
        <v/>
      </c>
      <c r="AK80" s="50" t="str">
        <f t="shared" si="31"/>
        <v/>
      </c>
      <c r="AL80" s="50" t="str">
        <f t="shared" si="32"/>
        <v/>
      </c>
      <c r="AM80" s="50" t="str">
        <f t="shared" si="33"/>
        <v/>
      </c>
      <c r="AN80" s="50" t="str">
        <f>IF(OR(AD80&lt;&gt;TRUE,AI80&lt;&gt;TRUE),"",IF(OR('Info livraison'!$B$12-(YEAR(J80))&gt;INDEX(valschartmaxalt,MATCH(N80,libschart,0)),'Info livraison'!$B$12-(YEAR(J80))&lt;INDEX(valschartminalt,MATCH(N80,libschart,0))),FALSE,TRUE))</f>
        <v/>
      </c>
      <c r="AO80" s="50" t="str">
        <f t="shared" si="34"/>
        <v/>
      </c>
      <c r="AP80" s="50"/>
      <c r="AQ80" s="50"/>
      <c r="AR80" s="50"/>
      <c r="AS80" s="197" t="str">
        <f t="shared" si="35"/>
        <v/>
      </c>
      <c r="AT80" s="210" t="str">
        <f t="shared" si="36"/>
        <v/>
      </c>
    </row>
    <row r="81" spans="1:46" x14ac:dyDescent="0.2">
      <c r="A81" s="51" t="str">
        <f>IF(AND(F81&lt;&gt;"",'Institut - Classes'!$F$4&lt;&gt;""),INDEX(libcatidinstit,'Institut - Classes'!$F$4),"")</f>
        <v/>
      </c>
      <c r="B81" s="51" t="str">
        <f>IF(A81&lt;&gt;"",INDEX(codeinstit,'Institut - Classes'!$F$4),"")</f>
        <v/>
      </c>
      <c r="C81" s="49" t="str">
        <f t="shared" si="37"/>
        <v/>
      </c>
      <c r="D81" s="143"/>
      <c r="E81" s="143"/>
      <c r="F81" s="137"/>
      <c r="G81" s="137"/>
      <c r="H81" s="137"/>
      <c r="I81" s="137"/>
      <c r="J81" s="139"/>
      <c r="K81" s="137"/>
      <c r="L81" s="141"/>
      <c r="M81" s="141"/>
      <c r="N81" s="140"/>
      <c r="O81" s="142"/>
      <c r="P81" s="141"/>
      <c r="Q81" s="141"/>
      <c r="R81" s="141"/>
      <c r="S81" s="156"/>
      <c r="T81" s="156"/>
      <c r="U81" s="156"/>
      <c r="V81" s="156"/>
      <c r="W81" s="156"/>
      <c r="X81" s="156"/>
      <c r="Y81" s="52" t="str">
        <f t="shared" si="19"/>
        <v/>
      </c>
      <c r="Z81" s="50" t="str">
        <f t="shared" si="20"/>
        <v/>
      </c>
      <c r="AA81" s="50" t="str">
        <f t="shared" si="21"/>
        <v/>
      </c>
      <c r="AB81" s="50" t="str">
        <f t="shared" si="22"/>
        <v/>
      </c>
      <c r="AC81" s="50" t="str">
        <f t="shared" si="23"/>
        <v/>
      </c>
      <c r="AD81" s="50" t="str">
        <f t="shared" si="24"/>
        <v/>
      </c>
      <c r="AE81" s="50" t="str">
        <f t="shared" si="25"/>
        <v/>
      </c>
      <c r="AF81" s="50" t="str">
        <f t="shared" si="26"/>
        <v/>
      </c>
      <c r="AG81" s="50" t="str">
        <f t="shared" si="27"/>
        <v/>
      </c>
      <c r="AH81" s="50" t="str">
        <f t="shared" si="28"/>
        <v/>
      </c>
      <c r="AI81" s="50" t="str">
        <f t="shared" si="29"/>
        <v/>
      </c>
      <c r="AJ81" s="50" t="str">
        <f t="shared" si="30"/>
        <v/>
      </c>
      <c r="AK81" s="50" t="str">
        <f t="shared" si="31"/>
        <v/>
      </c>
      <c r="AL81" s="50" t="str">
        <f t="shared" si="32"/>
        <v/>
      </c>
      <c r="AM81" s="50" t="str">
        <f t="shared" si="33"/>
        <v/>
      </c>
      <c r="AN81" s="50" t="str">
        <f>IF(OR(AD81&lt;&gt;TRUE,AI81&lt;&gt;TRUE),"",IF(OR('Info livraison'!$B$12-(YEAR(J81))&gt;INDEX(valschartmaxalt,MATCH(N81,libschart,0)),'Info livraison'!$B$12-(YEAR(J81))&lt;INDEX(valschartminalt,MATCH(N81,libschart,0))),FALSE,TRUE))</f>
        <v/>
      </c>
      <c r="AO81" s="50" t="str">
        <f t="shared" si="34"/>
        <v/>
      </c>
      <c r="AP81" s="50"/>
      <c r="AQ81" s="50"/>
      <c r="AR81" s="50"/>
      <c r="AS81" s="197" t="str">
        <f t="shared" si="35"/>
        <v/>
      </c>
      <c r="AT81" s="210" t="str">
        <f t="shared" si="36"/>
        <v/>
      </c>
    </row>
    <row r="82" spans="1:46" x14ac:dyDescent="0.2">
      <c r="A82" s="51" t="str">
        <f>IF(AND(F82&lt;&gt;"",'Institut - Classes'!$F$4&lt;&gt;""),INDEX(libcatidinstit,'Institut - Classes'!$F$4),"")</f>
        <v/>
      </c>
      <c r="B82" s="51" t="str">
        <f>IF(A82&lt;&gt;"",INDEX(codeinstit,'Institut - Classes'!$F$4),"")</f>
        <v/>
      </c>
      <c r="C82" s="49" t="str">
        <f t="shared" si="37"/>
        <v/>
      </c>
      <c r="D82" s="143"/>
      <c r="E82" s="143"/>
      <c r="F82" s="137"/>
      <c r="G82" s="137"/>
      <c r="H82" s="137"/>
      <c r="I82" s="137"/>
      <c r="J82" s="139"/>
      <c r="K82" s="137"/>
      <c r="L82" s="141"/>
      <c r="M82" s="141"/>
      <c r="N82" s="140"/>
      <c r="O82" s="142"/>
      <c r="P82" s="141"/>
      <c r="Q82" s="141"/>
      <c r="R82" s="141"/>
      <c r="S82" s="156"/>
      <c r="T82" s="156"/>
      <c r="U82" s="156"/>
      <c r="V82" s="156"/>
      <c r="W82" s="156"/>
      <c r="X82" s="156"/>
      <c r="Y82" s="52" t="str">
        <f t="shared" si="19"/>
        <v/>
      </c>
      <c r="Z82" s="50" t="str">
        <f t="shared" si="20"/>
        <v/>
      </c>
      <c r="AA82" s="50" t="str">
        <f t="shared" si="21"/>
        <v/>
      </c>
      <c r="AB82" s="50" t="str">
        <f t="shared" si="22"/>
        <v/>
      </c>
      <c r="AC82" s="50" t="str">
        <f t="shared" si="23"/>
        <v/>
      </c>
      <c r="AD82" s="50" t="str">
        <f t="shared" si="24"/>
        <v/>
      </c>
      <c r="AE82" s="50" t="str">
        <f t="shared" si="25"/>
        <v/>
      </c>
      <c r="AF82" s="50" t="str">
        <f t="shared" si="26"/>
        <v/>
      </c>
      <c r="AG82" s="50" t="str">
        <f t="shared" si="27"/>
        <v/>
      </c>
      <c r="AH82" s="50" t="str">
        <f t="shared" si="28"/>
        <v/>
      </c>
      <c r="AI82" s="50" t="str">
        <f t="shared" si="29"/>
        <v/>
      </c>
      <c r="AJ82" s="50" t="str">
        <f t="shared" si="30"/>
        <v/>
      </c>
      <c r="AK82" s="50" t="str">
        <f t="shared" si="31"/>
        <v/>
      </c>
      <c r="AL82" s="50" t="str">
        <f t="shared" si="32"/>
        <v/>
      </c>
      <c r="AM82" s="50" t="str">
        <f t="shared" si="33"/>
        <v/>
      </c>
      <c r="AN82" s="50" t="str">
        <f>IF(OR(AD82&lt;&gt;TRUE,AI82&lt;&gt;TRUE),"",IF(OR('Info livraison'!$B$12-(YEAR(J82))&gt;INDEX(valschartmaxalt,MATCH(N82,libschart,0)),'Info livraison'!$B$12-(YEAR(J82))&lt;INDEX(valschartminalt,MATCH(N82,libschart,0))),FALSE,TRUE))</f>
        <v/>
      </c>
      <c r="AO82" s="50" t="str">
        <f t="shared" si="34"/>
        <v/>
      </c>
      <c r="AP82" s="50"/>
      <c r="AQ82" s="50"/>
      <c r="AR82" s="50"/>
      <c r="AS82" s="197" t="str">
        <f t="shared" si="35"/>
        <v/>
      </c>
      <c r="AT82" s="210" t="str">
        <f t="shared" si="36"/>
        <v/>
      </c>
    </row>
    <row r="83" spans="1:46" x14ac:dyDescent="0.2">
      <c r="A83" s="51" t="str">
        <f>IF(AND(F83&lt;&gt;"",'Institut - Classes'!$F$4&lt;&gt;""),INDEX(libcatidinstit,'Institut - Classes'!$F$4),"")</f>
        <v/>
      </c>
      <c r="B83" s="51" t="str">
        <f>IF(A83&lt;&gt;"",INDEX(codeinstit,'Institut - Classes'!$F$4),"")</f>
        <v/>
      </c>
      <c r="C83" s="49" t="str">
        <f t="shared" si="37"/>
        <v/>
      </c>
      <c r="D83" s="143"/>
      <c r="E83" s="143"/>
      <c r="F83" s="137"/>
      <c r="G83" s="137"/>
      <c r="H83" s="137"/>
      <c r="I83" s="137"/>
      <c r="J83" s="139"/>
      <c r="K83" s="137"/>
      <c r="L83" s="141"/>
      <c r="M83" s="141"/>
      <c r="N83" s="140"/>
      <c r="O83" s="142"/>
      <c r="P83" s="141"/>
      <c r="Q83" s="141"/>
      <c r="R83" s="141"/>
      <c r="S83" s="156"/>
      <c r="T83" s="156"/>
      <c r="U83" s="156"/>
      <c r="V83" s="156"/>
      <c r="W83" s="156"/>
      <c r="X83" s="156"/>
      <c r="Y83" s="52" t="str">
        <f t="shared" si="19"/>
        <v/>
      </c>
      <c r="Z83" s="50" t="str">
        <f t="shared" si="20"/>
        <v/>
      </c>
      <c r="AA83" s="50" t="str">
        <f t="shared" si="21"/>
        <v/>
      </c>
      <c r="AB83" s="50" t="str">
        <f t="shared" si="22"/>
        <v/>
      </c>
      <c r="AC83" s="50" t="str">
        <f t="shared" si="23"/>
        <v/>
      </c>
      <c r="AD83" s="50" t="str">
        <f t="shared" si="24"/>
        <v/>
      </c>
      <c r="AE83" s="50" t="str">
        <f t="shared" si="25"/>
        <v/>
      </c>
      <c r="AF83" s="50" t="str">
        <f t="shared" si="26"/>
        <v/>
      </c>
      <c r="AG83" s="50" t="str">
        <f t="shared" si="27"/>
        <v/>
      </c>
      <c r="AH83" s="50" t="str">
        <f t="shared" si="28"/>
        <v/>
      </c>
      <c r="AI83" s="50" t="str">
        <f t="shared" si="29"/>
        <v/>
      </c>
      <c r="AJ83" s="50" t="str">
        <f t="shared" si="30"/>
        <v/>
      </c>
      <c r="AK83" s="50" t="str">
        <f t="shared" si="31"/>
        <v/>
      </c>
      <c r="AL83" s="50" t="str">
        <f t="shared" si="32"/>
        <v/>
      </c>
      <c r="AM83" s="50" t="str">
        <f t="shared" si="33"/>
        <v/>
      </c>
      <c r="AN83" s="50" t="str">
        <f>IF(OR(AD83&lt;&gt;TRUE,AI83&lt;&gt;TRUE),"",IF(OR('Info livraison'!$B$12-(YEAR(J83))&gt;INDEX(valschartmaxalt,MATCH(N83,libschart,0)),'Info livraison'!$B$12-(YEAR(J83))&lt;INDEX(valschartminalt,MATCH(N83,libschart,0))),FALSE,TRUE))</f>
        <v/>
      </c>
      <c r="AO83" s="50" t="str">
        <f t="shared" si="34"/>
        <v/>
      </c>
      <c r="AP83" s="50"/>
      <c r="AQ83" s="50"/>
      <c r="AR83" s="50"/>
      <c r="AS83" s="197" t="str">
        <f t="shared" si="35"/>
        <v/>
      </c>
      <c r="AT83" s="210" t="str">
        <f t="shared" si="36"/>
        <v/>
      </c>
    </row>
    <row r="84" spans="1:46" x14ac:dyDescent="0.2">
      <c r="A84" s="51" t="str">
        <f>IF(AND(F84&lt;&gt;"",'Institut - Classes'!$F$4&lt;&gt;""),INDEX(libcatidinstit,'Institut - Classes'!$F$4),"")</f>
        <v/>
      </c>
      <c r="B84" s="51" t="str">
        <f>IF(A84&lt;&gt;"",INDEX(codeinstit,'Institut - Classes'!$F$4),"")</f>
        <v/>
      </c>
      <c r="C84" s="49" t="str">
        <f t="shared" si="37"/>
        <v/>
      </c>
      <c r="D84" s="143"/>
      <c r="E84" s="143"/>
      <c r="F84" s="137"/>
      <c r="G84" s="137"/>
      <c r="H84" s="137"/>
      <c r="I84" s="137"/>
      <c r="J84" s="139"/>
      <c r="K84" s="137"/>
      <c r="L84" s="141"/>
      <c r="M84" s="141"/>
      <c r="N84" s="140"/>
      <c r="O84" s="142"/>
      <c r="P84" s="141"/>
      <c r="Q84" s="141"/>
      <c r="R84" s="141"/>
      <c r="S84" s="156"/>
      <c r="T84" s="156"/>
      <c r="U84" s="156"/>
      <c r="V84" s="156"/>
      <c r="W84" s="156"/>
      <c r="X84" s="156"/>
      <c r="Y84" s="52" t="str">
        <f t="shared" si="19"/>
        <v/>
      </c>
      <c r="Z84" s="50" t="str">
        <f t="shared" si="20"/>
        <v/>
      </c>
      <c r="AA84" s="50" t="str">
        <f t="shared" si="21"/>
        <v/>
      </c>
      <c r="AB84" s="50" t="str">
        <f t="shared" si="22"/>
        <v/>
      </c>
      <c r="AC84" s="50" t="str">
        <f t="shared" si="23"/>
        <v/>
      </c>
      <c r="AD84" s="50" t="str">
        <f t="shared" si="24"/>
        <v/>
      </c>
      <c r="AE84" s="50" t="str">
        <f t="shared" si="25"/>
        <v/>
      </c>
      <c r="AF84" s="50" t="str">
        <f t="shared" si="26"/>
        <v/>
      </c>
      <c r="AG84" s="50" t="str">
        <f t="shared" si="27"/>
        <v/>
      </c>
      <c r="AH84" s="50" t="str">
        <f t="shared" si="28"/>
        <v/>
      </c>
      <c r="AI84" s="50" t="str">
        <f t="shared" si="29"/>
        <v/>
      </c>
      <c r="AJ84" s="50" t="str">
        <f t="shared" si="30"/>
        <v/>
      </c>
      <c r="AK84" s="50" t="str">
        <f t="shared" si="31"/>
        <v/>
      </c>
      <c r="AL84" s="50" t="str">
        <f t="shared" si="32"/>
        <v/>
      </c>
      <c r="AM84" s="50" t="str">
        <f t="shared" si="33"/>
        <v/>
      </c>
      <c r="AN84" s="50" t="str">
        <f>IF(OR(AD84&lt;&gt;TRUE,AI84&lt;&gt;TRUE),"",IF(OR('Info livraison'!$B$12-(YEAR(J84))&gt;INDEX(valschartmaxalt,MATCH(N84,libschart,0)),'Info livraison'!$B$12-(YEAR(J84))&lt;INDEX(valschartminalt,MATCH(N84,libschart,0))),FALSE,TRUE))</f>
        <v/>
      </c>
      <c r="AO84" s="50" t="str">
        <f t="shared" si="34"/>
        <v/>
      </c>
      <c r="AP84" s="50"/>
      <c r="AQ84" s="50"/>
      <c r="AR84" s="50"/>
      <c r="AS84" s="197" t="str">
        <f t="shared" si="35"/>
        <v/>
      </c>
      <c r="AT84" s="210" t="str">
        <f t="shared" si="36"/>
        <v/>
      </c>
    </row>
    <row r="85" spans="1:46" x14ac:dyDescent="0.2">
      <c r="A85" s="51" t="str">
        <f>IF(AND(F85&lt;&gt;"",'Institut - Classes'!$F$4&lt;&gt;""),INDEX(libcatidinstit,'Institut - Classes'!$F$4),"")</f>
        <v/>
      </c>
      <c r="B85" s="51" t="str">
        <f>IF(A85&lt;&gt;"",INDEX(codeinstit,'Institut - Classes'!$F$4),"")</f>
        <v/>
      </c>
      <c r="C85" s="49" t="str">
        <f t="shared" si="37"/>
        <v/>
      </c>
      <c r="D85" s="143"/>
      <c r="E85" s="143"/>
      <c r="F85" s="137"/>
      <c r="G85" s="137"/>
      <c r="H85" s="137"/>
      <c r="I85" s="137"/>
      <c r="J85" s="139"/>
      <c r="K85" s="137"/>
      <c r="L85" s="141"/>
      <c r="M85" s="141"/>
      <c r="N85" s="140"/>
      <c r="O85" s="142"/>
      <c r="P85" s="141"/>
      <c r="Q85" s="141"/>
      <c r="R85" s="141"/>
      <c r="S85" s="156"/>
      <c r="T85" s="156"/>
      <c r="U85" s="156"/>
      <c r="V85" s="156"/>
      <c r="W85" s="156"/>
      <c r="X85" s="156"/>
      <c r="Y85" s="52" t="str">
        <f t="shared" si="19"/>
        <v/>
      </c>
      <c r="Z85" s="50" t="str">
        <f t="shared" si="20"/>
        <v/>
      </c>
      <c r="AA85" s="50" t="str">
        <f t="shared" si="21"/>
        <v/>
      </c>
      <c r="AB85" s="50" t="str">
        <f t="shared" si="22"/>
        <v/>
      </c>
      <c r="AC85" s="50" t="str">
        <f t="shared" si="23"/>
        <v/>
      </c>
      <c r="AD85" s="50" t="str">
        <f t="shared" si="24"/>
        <v/>
      </c>
      <c r="AE85" s="50" t="str">
        <f t="shared" si="25"/>
        <v/>
      </c>
      <c r="AF85" s="50" t="str">
        <f t="shared" si="26"/>
        <v/>
      </c>
      <c r="AG85" s="50" t="str">
        <f t="shared" si="27"/>
        <v/>
      </c>
      <c r="AH85" s="50" t="str">
        <f t="shared" si="28"/>
        <v/>
      </c>
      <c r="AI85" s="50" t="str">
        <f t="shared" si="29"/>
        <v/>
      </c>
      <c r="AJ85" s="50" t="str">
        <f t="shared" si="30"/>
        <v/>
      </c>
      <c r="AK85" s="50" t="str">
        <f t="shared" si="31"/>
        <v/>
      </c>
      <c r="AL85" s="50" t="str">
        <f t="shared" si="32"/>
        <v/>
      </c>
      <c r="AM85" s="50" t="str">
        <f t="shared" si="33"/>
        <v/>
      </c>
      <c r="AN85" s="50" t="str">
        <f>IF(OR(AD85&lt;&gt;TRUE,AI85&lt;&gt;TRUE),"",IF(OR('Info livraison'!$B$12-(YEAR(J85))&gt;INDEX(valschartmaxalt,MATCH(N85,libschart,0)),'Info livraison'!$B$12-(YEAR(J85))&lt;INDEX(valschartminalt,MATCH(N85,libschart,0))),FALSE,TRUE))</f>
        <v/>
      </c>
      <c r="AO85" s="50" t="str">
        <f t="shared" si="34"/>
        <v/>
      </c>
      <c r="AP85" s="50"/>
      <c r="AQ85" s="50"/>
      <c r="AR85" s="50"/>
      <c r="AS85" s="197" t="str">
        <f t="shared" si="35"/>
        <v/>
      </c>
      <c r="AT85" s="210" t="str">
        <f t="shared" si="36"/>
        <v/>
      </c>
    </row>
    <row r="86" spans="1:46" x14ac:dyDescent="0.2">
      <c r="A86" s="51" t="str">
        <f>IF(AND(F86&lt;&gt;"",'Institut - Classes'!$F$4&lt;&gt;""),INDEX(libcatidinstit,'Institut - Classes'!$F$4),"")</f>
        <v/>
      </c>
      <c r="B86" s="51" t="str">
        <f>IF(A86&lt;&gt;"",INDEX(codeinstit,'Institut - Classes'!$F$4),"")</f>
        <v/>
      </c>
      <c r="C86" s="49" t="str">
        <f t="shared" si="37"/>
        <v/>
      </c>
      <c r="D86" s="143"/>
      <c r="E86" s="143"/>
      <c r="F86" s="137"/>
      <c r="G86" s="137"/>
      <c r="H86" s="137"/>
      <c r="I86" s="137"/>
      <c r="J86" s="139"/>
      <c r="K86" s="137"/>
      <c r="L86" s="141"/>
      <c r="M86" s="141"/>
      <c r="N86" s="140"/>
      <c r="O86" s="142"/>
      <c r="P86" s="141"/>
      <c r="Q86" s="141"/>
      <c r="R86" s="141"/>
      <c r="S86" s="156"/>
      <c r="T86" s="156"/>
      <c r="U86" s="156"/>
      <c r="V86" s="156"/>
      <c r="W86" s="156"/>
      <c r="X86" s="156"/>
      <c r="Y86" s="52" t="str">
        <f t="shared" si="19"/>
        <v/>
      </c>
      <c r="Z86" s="50" t="str">
        <f t="shared" si="20"/>
        <v/>
      </c>
      <c r="AA86" s="50" t="str">
        <f t="shared" si="21"/>
        <v/>
      </c>
      <c r="AB86" s="50" t="str">
        <f t="shared" si="22"/>
        <v/>
      </c>
      <c r="AC86" s="50" t="str">
        <f t="shared" si="23"/>
        <v/>
      </c>
      <c r="AD86" s="50" t="str">
        <f t="shared" si="24"/>
        <v/>
      </c>
      <c r="AE86" s="50" t="str">
        <f t="shared" si="25"/>
        <v/>
      </c>
      <c r="AF86" s="50" t="str">
        <f t="shared" si="26"/>
        <v/>
      </c>
      <c r="AG86" s="50" t="str">
        <f t="shared" si="27"/>
        <v/>
      </c>
      <c r="AH86" s="50" t="str">
        <f t="shared" si="28"/>
        <v/>
      </c>
      <c r="AI86" s="50" t="str">
        <f t="shared" si="29"/>
        <v/>
      </c>
      <c r="AJ86" s="50" t="str">
        <f t="shared" si="30"/>
        <v/>
      </c>
      <c r="AK86" s="50" t="str">
        <f t="shared" si="31"/>
        <v/>
      </c>
      <c r="AL86" s="50" t="str">
        <f t="shared" si="32"/>
        <v/>
      </c>
      <c r="AM86" s="50" t="str">
        <f t="shared" si="33"/>
        <v/>
      </c>
      <c r="AN86" s="50" t="str">
        <f>IF(OR(AD86&lt;&gt;TRUE,AI86&lt;&gt;TRUE),"",IF(OR('Info livraison'!$B$12-(YEAR(J86))&gt;INDEX(valschartmaxalt,MATCH(N86,libschart,0)),'Info livraison'!$B$12-(YEAR(J86))&lt;INDEX(valschartminalt,MATCH(N86,libschart,0))),FALSE,TRUE))</f>
        <v/>
      </c>
      <c r="AO86" s="50" t="str">
        <f t="shared" si="34"/>
        <v/>
      </c>
      <c r="AP86" s="50"/>
      <c r="AQ86" s="50"/>
      <c r="AR86" s="50"/>
      <c r="AS86" s="197" t="str">
        <f t="shared" si="35"/>
        <v/>
      </c>
      <c r="AT86" s="210" t="str">
        <f t="shared" si="36"/>
        <v/>
      </c>
    </row>
    <row r="87" spans="1:46" x14ac:dyDescent="0.2">
      <c r="A87" s="51" t="str">
        <f>IF(AND(F87&lt;&gt;"",'Institut - Classes'!$F$4&lt;&gt;""),INDEX(libcatidinstit,'Institut - Classes'!$F$4),"")</f>
        <v/>
      </c>
      <c r="B87" s="51" t="str">
        <f>IF(A87&lt;&gt;"",INDEX(codeinstit,'Institut - Classes'!$F$4),"")</f>
        <v/>
      </c>
      <c r="C87" s="49" t="str">
        <f t="shared" si="37"/>
        <v/>
      </c>
      <c r="D87" s="143"/>
      <c r="E87" s="143"/>
      <c r="F87" s="137"/>
      <c r="G87" s="137"/>
      <c r="H87" s="137"/>
      <c r="I87" s="137"/>
      <c r="J87" s="139"/>
      <c r="K87" s="137"/>
      <c r="L87" s="141"/>
      <c r="M87" s="141"/>
      <c r="N87" s="140"/>
      <c r="O87" s="142"/>
      <c r="P87" s="141"/>
      <c r="Q87" s="141"/>
      <c r="R87" s="141"/>
      <c r="S87" s="156"/>
      <c r="T87" s="156"/>
      <c r="U87" s="156"/>
      <c r="V87" s="156"/>
      <c r="W87" s="156"/>
      <c r="X87" s="156"/>
      <c r="Y87" s="52" t="str">
        <f t="shared" si="19"/>
        <v/>
      </c>
      <c r="Z87" s="50" t="str">
        <f t="shared" si="20"/>
        <v/>
      </c>
      <c r="AA87" s="50" t="str">
        <f t="shared" si="21"/>
        <v/>
      </c>
      <c r="AB87" s="50" t="str">
        <f t="shared" si="22"/>
        <v/>
      </c>
      <c r="AC87" s="50" t="str">
        <f t="shared" si="23"/>
        <v/>
      </c>
      <c r="AD87" s="50" t="str">
        <f t="shared" si="24"/>
        <v/>
      </c>
      <c r="AE87" s="50" t="str">
        <f t="shared" si="25"/>
        <v/>
      </c>
      <c r="AF87" s="50" t="str">
        <f t="shared" si="26"/>
        <v/>
      </c>
      <c r="AG87" s="50" t="str">
        <f t="shared" si="27"/>
        <v/>
      </c>
      <c r="AH87" s="50" t="str">
        <f t="shared" si="28"/>
        <v/>
      </c>
      <c r="AI87" s="50" t="str">
        <f t="shared" si="29"/>
        <v/>
      </c>
      <c r="AJ87" s="50" t="str">
        <f t="shared" si="30"/>
        <v/>
      </c>
      <c r="AK87" s="50" t="str">
        <f t="shared" si="31"/>
        <v/>
      </c>
      <c r="AL87" s="50" t="str">
        <f t="shared" si="32"/>
        <v/>
      </c>
      <c r="AM87" s="50" t="str">
        <f t="shared" si="33"/>
        <v/>
      </c>
      <c r="AN87" s="50" t="str">
        <f>IF(OR(AD87&lt;&gt;TRUE,AI87&lt;&gt;TRUE),"",IF(OR('Info livraison'!$B$12-(YEAR(J87))&gt;INDEX(valschartmaxalt,MATCH(N87,libschart,0)),'Info livraison'!$B$12-(YEAR(J87))&lt;INDEX(valschartminalt,MATCH(N87,libschart,0))),FALSE,TRUE))</f>
        <v/>
      </c>
      <c r="AO87" s="50" t="str">
        <f t="shared" si="34"/>
        <v/>
      </c>
      <c r="AP87" s="50"/>
      <c r="AQ87" s="50"/>
      <c r="AR87" s="50"/>
      <c r="AS87" s="197" t="str">
        <f t="shared" si="35"/>
        <v/>
      </c>
      <c r="AT87" s="210" t="str">
        <f t="shared" si="36"/>
        <v/>
      </c>
    </row>
    <row r="88" spans="1:46" x14ac:dyDescent="0.2">
      <c r="A88" s="51" t="str">
        <f>IF(AND(F88&lt;&gt;"",'Institut - Classes'!$F$4&lt;&gt;""),INDEX(libcatidinstit,'Institut - Classes'!$F$4),"")</f>
        <v/>
      </c>
      <c r="B88" s="51" t="str">
        <f>IF(A88&lt;&gt;"",INDEX(codeinstit,'Institut - Classes'!$F$4),"")</f>
        <v/>
      </c>
      <c r="C88" s="49" t="str">
        <f t="shared" si="37"/>
        <v/>
      </c>
      <c r="D88" s="143"/>
      <c r="E88" s="143"/>
      <c r="F88" s="137"/>
      <c r="G88" s="137"/>
      <c r="H88" s="137"/>
      <c r="I88" s="137"/>
      <c r="J88" s="139"/>
      <c r="K88" s="137"/>
      <c r="L88" s="141"/>
      <c r="M88" s="141"/>
      <c r="N88" s="140"/>
      <c r="O88" s="142"/>
      <c r="P88" s="141"/>
      <c r="Q88" s="141"/>
      <c r="R88" s="141"/>
      <c r="S88" s="156"/>
      <c r="T88" s="156"/>
      <c r="U88" s="156"/>
      <c r="V88" s="156"/>
      <c r="W88" s="156"/>
      <c r="X88" s="156"/>
      <c r="Y88" s="52" t="str">
        <f t="shared" si="19"/>
        <v/>
      </c>
      <c r="Z88" s="50" t="str">
        <f t="shared" si="20"/>
        <v/>
      </c>
      <c r="AA88" s="50" t="str">
        <f t="shared" si="21"/>
        <v/>
      </c>
      <c r="AB88" s="50" t="str">
        <f t="shared" si="22"/>
        <v/>
      </c>
      <c r="AC88" s="50" t="str">
        <f t="shared" si="23"/>
        <v/>
      </c>
      <c r="AD88" s="50" t="str">
        <f t="shared" si="24"/>
        <v/>
      </c>
      <c r="AE88" s="50" t="str">
        <f t="shared" si="25"/>
        <v/>
      </c>
      <c r="AF88" s="50" t="str">
        <f t="shared" si="26"/>
        <v/>
      </c>
      <c r="AG88" s="50" t="str">
        <f t="shared" si="27"/>
        <v/>
      </c>
      <c r="AH88" s="50" t="str">
        <f t="shared" si="28"/>
        <v/>
      </c>
      <c r="AI88" s="50" t="str">
        <f t="shared" si="29"/>
        <v/>
      </c>
      <c r="AJ88" s="50" t="str">
        <f t="shared" si="30"/>
        <v/>
      </c>
      <c r="AK88" s="50" t="str">
        <f t="shared" si="31"/>
        <v/>
      </c>
      <c r="AL88" s="50" t="str">
        <f t="shared" si="32"/>
        <v/>
      </c>
      <c r="AM88" s="50" t="str">
        <f t="shared" si="33"/>
        <v/>
      </c>
      <c r="AN88" s="50" t="str">
        <f>IF(OR(AD88&lt;&gt;TRUE,AI88&lt;&gt;TRUE),"",IF(OR('Info livraison'!$B$12-(YEAR(J88))&gt;INDEX(valschartmaxalt,MATCH(N88,libschart,0)),'Info livraison'!$B$12-(YEAR(J88))&lt;INDEX(valschartminalt,MATCH(N88,libschart,0))),FALSE,TRUE))</f>
        <v/>
      </c>
      <c r="AO88" s="50" t="str">
        <f t="shared" si="34"/>
        <v/>
      </c>
      <c r="AP88" s="50"/>
      <c r="AQ88" s="50"/>
      <c r="AR88" s="50"/>
      <c r="AS88" s="197" t="str">
        <f t="shared" si="35"/>
        <v/>
      </c>
      <c r="AT88" s="210" t="str">
        <f t="shared" si="36"/>
        <v/>
      </c>
    </row>
    <row r="89" spans="1:46" x14ac:dyDescent="0.2">
      <c r="A89" s="51" t="str">
        <f>IF(AND(F89&lt;&gt;"",'Institut - Classes'!$F$4&lt;&gt;""),INDEX(libcatidinstit,'Institut - Classes'!$F$4),"")</f>
        <v/>
      </c>
      <c r="B89" s="51" t="str">
        <f>IF(A89&lt;&gt;"",INDEX(codeinstit,'Institut - Classes'!$F$4),"")</f>
        <v/>
      </c>
      <c r="C89" s="49" t="str">
        <f t="shared" si="37"/>
        <v/>
      </c>
      <c r="D89" s="143"/>
      <c r="E89" s="143"/>
      <c r="F89" s="137"/>
      <c r="G89" s="137"/>
      <c r="H89" s="137"/>
      <c r="I89" s="137"/>
      <c r="J89" s="139"/>
      <c r="K89" s="137"/>
      <c r="L89" s="141"/>
      <c r="M89" s="141"/>
      <c r="N89" s="140"/>
      <c r="O89" s="142"/>
      <c r="P89" s="141"/>
      <c r="Q89" s="141"/>
      <c r="R89" s="141"/>
      <c r="S89" s="156"/>
      <c r="T89" s="156"/>
      <c r="U89" s="156"/>
      <c r="V89" s="156"/>
      <c r="W89" s="156"/>
      <c r="X89" s="156"/>
      <c r="Y89" s="52" t="str">
        <f t="shared" si="19"/>
        <v/>
      </c>
      <c r="Z89" s="50" t="str">
        <f t="shared" si="20"/>
        <v/>
      </c>
      <c r="AA89" s="50" t="str">
        <f t="shared" si="21"/>
        <v/>
      </c>
      <c r="AB89" s="50" t="str">
        <f t="shared" si="22"/>
        <v/>
      </c>
      <c r="AC89" s="50" t="str">
        <f t="shared" si="23"/>
        <v/>
      </c>
      <c r="AD89" s="50" t="str">
        <f t="shared" si="24"/>
        <v/>
      </c>
      <c r="AE89" s="50" t="str">
        <f t="shared" si="25"/>
        <v/>
      </c>
      <c r="AF89" s="50" t="str">
        <f t="shared" si="26"/>
        <v/>
      </c>
      <c r="AG89" s="50" t="str">
        <f t="shared" si="27"/>
        <v/>
      </c>
      <c r="AH89" s="50" t="str">
        <f t="shared" si="28"/>
        <v/>
      </c>
      <c r="AI89" s="50" t="str">
        <f t="shared" si="29"/>
        <v/>
      </c>
      <c r="AJ89" s="50" t="str">
        <f t="shared" si="30"/>
        <v/>
      </c>
      <c r="AK89" s="50" t="str">
        <f t="shared" si="31"/>
        <v/>
      </c>
      <c r="AL89" s="50" t="str">
        <f t="shared" si="32"/>
        <v/>
      </c>
      <c r="AM89" s="50" t="str">
        <f t="shared" si="33"/>
        <v/>
      </c>
      <c r="AN89" s="50" t="str">
        <f>IF(OR(AD89&lt;&gt;TRUE,AI89&lt;&gt;TRUE),"",IF(OR('Info livraison'!$B$12-(YEAR(J89))&gt;INDEX(valschartmaxalt,MATCH(N89,libschart,0)),'Info livraison'!$B$12-(YEAR(J89))&lt;INDEX(valschartminalt,MATCH(N89,libschart,0))),FALSE,TRUE))</f>
        <v/>
      </c>
      <c r="AO89" s="50" t="str">
        <f t="shared" si="34"/>
        <v/>
      </c>
      <c r="AP89" s="50"/>
      <c r="AQ89" s="50"/>
      <c r="AR89" s="50"/>
      <c r="AS89" s="197" t="str">
        <f t="shared" si="35"/>
        <v/>
      </c>
      <c r="AT89" s="210" t="str">
        <f t="shared" si="36"/>
        <v/>
      </c>
    </row>
    <row r="90" spans="1:46" x14ac:dyDescent="0.2">
      <c r="A90" s="51" t="str">
        <f>IF(AND(F90&lt;&gt;"",'Institut - Classes'!$F$4&lt;&gt;""),INDEX(libcatidinstit,'Institut - Classes'!$F$4),"")</f>
        <v/>
      </c>
      <c r="B90" s="51" t="str">
        <f>IF(A90&lt;&gt;"",INDEX(codeinstit,'Institut - Classes'!$F$4),"")</f>
        <v/>
      </c>
      <c r="C90" s="49" t="str">
        <f t="shared" si="37"/>
        <v/>
      </c>
      <c r="D90" s="143"/>
      <c r="E90" s="143"/>
      <c r="F90" s="137"/>
      <c r="G90" s="137"/>
      <c r="H90" s="137"/>
      <c r="I90" s="137"/>
      <c r="J90" s="139"/>
      <c r="K90" s="137"/>
      <c r="L90" s="141"/>
      <c r="M90" s="141"/>
      <c r="N90" s="140"/>
      <c r="O90" s="142"/>
      <c r="P90" s="141"/>
      <c r="Q90" s="141"/>
      <c r="R90" s="141"/>
      <c r="S90" s="156"/>
      <c r="T90" s="156"/>
      <c r="U90" s="156"/>
      <c r="V90" s="156"/>
      <c r="W90" s="156"/>
      <c r="X90" s="156"/>
      <c r="Y90" s="52" t="str">
        <f t="shared" si="19"/>
        <v/>
      </c>
      <c r="Z90" s="50" t="str">
        <f t="shared" si="20"/>
        <v/>
      </c>
      <c r="AA90" s="50" t="str">
        <f t="shared" si="21"/>
        <v/>
      </c>
      <c r="AB90" s="50" t="str">
        <f t="shared" si="22"/>
        <v/>
      </c>
      <c r="AC90" s="50" t="str">
        <f t="shared" si="23"/>
        <v/>
      </c>
      <c r="AD90" s="50" t="str">
        <f t="shared" si="24"/>
        <v/>
      </c>
      <c r="AE90" s="50" t="str">
        <f t="shared" si="25"/>
        <v/>
      </c>
      <c r="AF90" s="50" t="str">
        <f t="shared" si="26"/>
        <v/>
      </c>
      <c r="AG90" s="50" t="str">
        <f t="shared" si="27"/>
        <v/>
      </c>
      <c r="AH90" s="50" t="str">
        <f t="shared" si="28"/>
        <v/>
      </c>
      <c r="AI90" s="50" t="str">
        <f t="shared" si="29"/>
        <v/>
      </c>
      <c r="AJ90" s="50" t="str">
        <f t="shared" si="30"/>
        <v/>
      </c>
      <c r="AK90" s="50" t="str">
        <f t="shared" si="31"/>
        <v/>
      </c>
      <c r="AL90" s="50" t="str">
        <f t="shared" si="32"/>
        <v/>
      </c>
      <c r="AM90" s="50" t="str">
        <f t="shared" si="33"/>
        <v/>
      </c>
      <c r="AN90" s="50" t="str">
        <f>IF(OR(AD90&lt;&gt;TRUE,AI90&lt;&gt;TRUE),"",IF(OR('Info livraison'!$B$12-(YEAR(J90))&gt;INDEX(valschartmaxalt,MATCH(N90,libschart,0)),'Info livraison'!$B$12-(YEAR(J90))&lt;INDEX(valschartminalt,MATCH(N90,libschart,0))),FALSE,TRUE))</f>
        <v/>
      </c>
      <c r="AO90" s="50" t="str">
        <f t="shared" si="34"/>
        <v/>
      </c>
      <c r="AP90" s="50"/>
      <c r="AQ90" s="50"/>
      <c r="AR90" s="50"/>
      <c r="AS90" s="197" t="str">
        <f t="shared" si="35"/>
        <v/>
      </c>
      <c r="AT90" s="210" t="str">
        <f t="shared" si="36"/>
        <v/>
      </c>
    </row>
    <row r="91" spans="1:46" x14ac:dyDescent="0.2">
      <c r="A91" s="51" t="str">
        <f>IF(AND(F91&lt;&gt;"",'Institut - Classes'!$F$4&lt;&gt;""),INDEX(libcatidinstit,'Institut - Classes'!$F$4),"")</f>
        <v/>
      </c>
      <c r="B91" s="51" t="str">
        <f>IF(A91&lt;&gt;"",INDEX(codeinstit,'Institut - Classes'!$F$4),"")</f>
        <v/>
      </c>
      <c r="C91" s="49" t="str">
        <f t="shared" si="37"/>
        <v/>
      </c>
      <c r="D91" s="143"/>
      <c r="E91" s="143"/>
      <c r="F91" s="137"/>
      <c r="G91" s="137"/>
      <c r="H91" s="137"/>
      <c r="I91" s="137"/>
      <c r="J91" s="139"/>
      <c r="K91" s="137"/>
      <c r="L91" s="141"/>
      <c r="M91" s="141"/>
      <c r="N91" s="140"/>
      <c r="O91" s="142"/>
      <c r="P91" s="141"/>
      <c r="Q91" s="141"/>
      <c r="R91" s="141"/>
      <c r="S91" s="156"/>
      <c r="T91" s="156"/>
      <c r="U91" s="156"/>
      <c r="V91" s="156"/>
      <c r="W91" s="156"/>
      <c r="X91" s="156"/>
      <c r="Y91" s="52" t="str">
        <f t="shared" si="19"/>
        <v/>
      </c>
      <c r="Z91" s="50" t="str">
        <f t="shared" si="20"/>
        <v/>
      </c>
      <c r="AA91" s="50" t="str">
        <f t="shared" si="21"/>
        <v/>
      </c>
      <c r="AB91" s="50" t="str">
        <f t="shared" si="22"/>
        <v/>
      </c>
      <c r="AC91" s="50" t="str">
        <f t="shared" si="23"/>
        <v/>
      </c>
      <c r="AD91" s="50" t="str">
        <f t="shared" si="24"/>
        <v/>
      </c>
      <c r="AE91" s="50" t="str">
        <f t="shared" si="25"/>
        <v/>
      </c>
      <c r="AF91" s="50" t="str">
        <f t="shared" si="26"/>
        <v/>
      </c>
      <c r="AG91" s="50" t="str">
        <f t="shared" si="27"/>
        <v/>
      </c>
      <c r="AH91" s="50" t="str">
        <f t="shared" si="28"/>
        <v/>
      </c>
      <c r="AI91" s="50" t="str">
        <f t="shared" si="29"/>
        <v/>
      </c>
      <c r="AJ91" s="50" t="str">
        <f t="shared" si="30"/>
        <v/>
      </c>
      <c r="AK91" s="50" t="str">
        <f t="shared" si="31"/>
        <v/>
      </c>
      <c r="AL91" s="50" t="str">
        <f t="shared" si="32"/>
        <v/>
      </c>
      <c r="AM91" s="50" t="str">
        <f t="shared" si="33"/>
        <v/>
      </c>
      <c r="AN91" s="50" t="str">
        <f>IF(OR(AD91&lt;&gt;TRUE,AI91&lt;&gt;TRUE),"",IF(OR('Info livraison'!$B$12-(YEAR(J91))&gt;INDEX(valschartmaxalt,MATCH(N91,libschart,0)),'Info livraison'!$B$12-(YEAR(J91))&lt;INDEX(valschartminalt,MATCH(N91,libschart,0))),FALSE,TRUE))</f>
        <v/>
      </c>
      <c r="AO91" s="50" t="str">
        <f t="shared" si="34"/>
        <v/>
      </c>
      <c r="AP91" s="50"/>
      <c r="AQ91" s="50"/>
      <c r="AR91" s="50"/>
      <c r="AS91" s="197" t="str">
        <f t="shared" si="35"/>
        <v/>
      </c>
      <c r="AT91" s="210" t="str">
        <f t="shared" si="36"/>
        <v/>
      </c>
    </row>
    <row r="92" spans="1:46" x14ac:dyDescent="0.2">
      <c r="A92" s="51" t="str">
        <f>IF(AND(F92&lt;&gt;"",'Institut - Classes'!$F$4&lt;&gt;""),INDEX(libcatidinstit,'Institut - Classes'!$F$4),"")</f>
        <v/>
      </c>
      <c r="B92" s="51" t="str">
        <f>IF(A92&lt;&gt;"",INDEX(codeinstit,'Institut - Classes'!$F$4),"")</f>
        <v/>
      </c>
      <c r="C92" s="49" t="str">
        <f t="shared" si="37"/>
        <v/>
      </c>
      <c r="D92" s="143"/>
      <c r="E92" s="143"/>
      <c r="F92" s="137"/>
      <c r="G92" s="137"/>
      <c r="H92" s="137"/>
      <c r="I92" s="137"/>
      <c r="J92" s="139"/>
      <c r="K92" s="137"/>
      <c r="L92" s="141"/>
      <c r="M92" s="141"/>
      <c r="N92" s="140"/>
      <c r="O92" s="142"/>
      <c r="P92" s="141"/>
      <c r="Q92" s="141"/>
      <c r="R92" s="141"/>
      <c r="S92" s="156"/>
      <c r="T92" s="156"/>
      <c r="U92" s="156"/>
      <c r="V92" s="156"/>
      <c r="W92" s="156"/>
      <c r="X92" s="156"/>
      <c r="Y92" s="52" t="str">
        <f t="shared" si="19"/>
        <v/>
      </c>
      <c r="Z92" s="50" t="str">
        <f t="shared" si="20"/>
        <v/>
      </c>
      <c r="AA92" s="50" t="str">
        <f t="shared" si="21"/>
        <v/>
      </c>
      <c r="AB92" s="50" t="str">
        <f t="shared" si="22"/>
        <v/>
      </c>
      <c r="AC92" s="50" t="str">
        <f t="shared" si="23"/>
        <v/>
      </c>
      <c r="AD92" s="50" t="str">
        <f t="shared" si="24"/>
        <v/>
      </c>
      <c r="AE92" s="50" t="str">
        <f t="shared" si="25"/>
        <v/>
      </c>
      <c r="AF92" s="50" t="str">
        <f t="shared" si="26"/>
        <v/>
      </c>
      <c r="AG92" s="50" t="str">
        <f t="shared" si="27"/>
        <v/>
      </c>
      <c r="AH92" s="50" t="str">
        <f t="shared" si="28"/>
        <v/>
      </c>
      <c r="AI92" s="50" t="str">
        <f t="shared" si="29"/>
        <v/>
      </c>
      <c r="AJ92" s="50" t="str">
        <f t="shared" si="30"/>
        <v/>
      </c>
      <c r="AK92" s="50" t="str">
        <f t="shared" si="31"/>
        <v/>
      </c>
      <c r="AL92" s="50" t="str">
        <f t="shared" si="32"/>
        <v/>
      </c>
      <c r="AM92" s="50" t="str">
        <f t="shared" si="33"/>
        <v/>
      </c>
      <c r="AN92" s="50" t="str">
        <f>IF(OR(AD92&lt;&gt;TRUE,AI92&lt;&gt;TRUE),"",IF(OR('Info livraison'!$B$12-(YEAR(J92))&gt;INDEX(valschartmaxalt,MATCH(N92,libschart,0)),'Info livraison'!$B$12-(YEAR(J92))&lt;INDEX(valschartminalt,MATCH(N92,libschart,0))),FALSE,TRUE))</f>
        <v/>
      </c>
      <c r="AO92" s="50" t="str">
        <f t="shared" si="34"/>
        <v/>
      </c>
      <c r="AP92" s="50"/>
      <c r="AQ92" s="50"/>
      <c r="AR92" s="50"/>
      <c r="AS92" s="197" t="str">
        <f t="shared" si="35"/>
        <v/>
      </c>
      <c r="AT92" s="210" t="str">
        <f t="shared" si="36"/>
        <v/>
      </c>
    </row>
    <row r="93" spans="1:46" x14ac:dyDescent="0.2">
      <c r="A93" s="51" t="str">
        <f>IF(AND(F93&lt;&gt;"",'Institut - Classes'!$F$4&lt;&gt;""),INDEX(libcatidinstit,'Institut - Classes'!$F$4),"")</f>
        <v/>
      </c>
      <c r="B93" s="51" t="str">
        <f>IF(A93&lt;&gt;"",INDEX(codeinstit,'Institut - Classes'!$F$4),"")</f>
        <v/>
      </c>
      <c r="C93" s="49" t="str">
        <f t="shared" si="37"/>
        <v/>
      </c>
      <c r="D93" s="143"/>
      <c r="E93" s="143"/>
      <c r="F93" s="137"/>
      <c r="G93" s="137"/>
      <c r="H93" s="137"/>
      <c r="I93" s="137"/>
      <c r="J93" s="139"/>
      <c r="K93" s="137"/>
      <c r="L93" s="141"/>
      <c r="M93" s="141"/>
      <c r="N93" s="140"/>
      <c r="O93" s="142"/>
      <c r="P93" s="141"/>
      <c r="Q93" s="141"/>
      <c r="R93" s="141"/>
      <c r="S93" s="156"/>
      <c r="T93" s="156"/>
      <c r="U93" s="156"/>
      <c r="V93" s="156"/>
      <c r="W93" s="156"/>
      <c r="X93" s="156"/>
      <c r="Y93" s="52" t="str">
        <f t="shared" si="19"/>
        <v/>
      </c>
      <c r="Z93" s="50" t="str">
        <f t="shared" si="20"/>
        <v/>
      </c>
      <c r="AA93" s="50" t="str">
        <f t="shared" si="21"/>
        <v/>
      </c>
      <c r="AB93" s="50" t="str">
        <f t="shared" si="22"/>
        <v/>
      </c>
      <c r="AC93" s="50" t="str">
        <f t="shared" si="23"/>
        <v/>
      </c>
      <c r="AD93" s="50" t="str">
        <f t="shared" si="24"/>
        <v/>
      </c>
      <c r="AE93" s="50" t="str">
        <f t="shared" si="25"/>
        <v/>
      </c>
      <c r="AF93" s="50" t="str">
        <f t="shared" si="26"/>
        <v/>
      </c>
      <c r="AG93" s="50" t="str">
        <f t="shared" si="27"/>
        <v/>
      </c>
      <c r="AH93" s="50" t="str">
        <f t="shared" si="28"/>
        <v/>
      </c>
      <c r="AI93" s="50" t="str">
        <f t="shared" si="29"/>
        <v/>
      </c>
      <c r="AJ93" s="50" t="str">
        <f t="shared" si="30"/>
        <v/>
      </c>
      <c r="AK93" s="50" t="str">
        <f t="shared" si="31"/>
        <v/>
      </c>
      <c r="AL93" s="50" t="str">
        <f t="shared" si="32"/>
        <v/>
      </c>
      <c r="AM93" s="50" t="str">
        <f t="shared" si="33"/>
        <v/>
      </c>
      <c r="AN93" s="50" t="str">
        <f>IF(OR(AD93&lt;&gt;TRUE,AI93&lt;&gt;TRUE),"",IF(OR('Info livraison'!$B$12-(YEAR(J93))&gt;INDEX(valschartmaxalt,MATCH(N93,libschart,0)),'Info livraison'!$B$12-(YEAR(J93))&lt;INDEX(valschartminalt,MATCH(N93,libschart,0))),FALSE,TRUE))</f>
        <v/>
      </c>
      <c r="AO93" s="50" t="str">
        <f t="shared" si="34"/>
        <v/>
      </c>
      <c r="AP93" s="50"/>
      <c r="AQ93" s="50"/>
      <c r="AR93" s="50"/>
      <c r="AS93" s="197" t="str">
        <f t="shared" si="35"/>
        <v/>
      </c>
      <c r="AT93" s="210" t="str">
        <f t="shared" si="36"/>
        <v/>
      </c>
    </row>
    <row r="94" spans="1:46" x14ac:dyDescent="0.2">
      <c r="A94" s="51" t="str">
        <f>IF(AND(F94&lt;&gt;"",'Institut - Classes'!$F$4&lt;&gt;""),INDEX(libcatidinstit,'Institut - Classes'!$F$4),"")</f>
        <v/>
      </c>
      <c r="B94" s="51" t="str">
        <f>IF(A94&lt;&gt;"",INDEX(codeinstit,'Institut - Classes'!$F$4),"")</f>
        <v/>
      </c>
      <c r="C94" s="49" t="str">
        <f t="shared" si="37"/>
        <v/>
      </c>
      <c r="D94" s="143"/>
      <c r="E94" s="143"/>
      <c r="F94" s="137"/>
      <c r="G94" s="137"/>
      <c r="H94" s="137"/>
      <c r="I94" s="137"/>
      <c r="J94" s="139"/>
      <c r="K94" s="137"/>
      <c r="L94" s="141"/>
      <c r="M94" s="141"/>
      <c r="N94" s="140"/>
      <c r="O94" s="142"/>
      <c r="P94" s="141"/>
      <c r="Q94" s="141"/>
      <c r="R94" s="141"/>
      <c r="S94" s="156"/>
      <c r="T94" s="156"/>
      <c r="U94" s="156"/>
      <c r="V94" s="156"/>
      <c r="W94" s="156"/>
      <c r="X94" s="156"/>
      <c r="Y94" s="52" t="str">
        <f t="shared" si="19"/>
        <v/>
      </c>
      <c r="Z94" s="50" t="str">
        <f t="shared" si="20"/>
        <v/>
      </c>
      <c r="AA94" s="50" t="str">
        <f t="shared" si="21"/>
        <v/>
      </c>
      <c r="AB94" s="50" t="str">
        <f t="shared" si="22"/>
        <v/>
      </c>
      <c r="AC94" s="50" t="str">
        <f t="shared" si="23"/>
        <v/>
      </c>
      <c r="AD94" s="50" t="str">
        <f t="shared" si="24"/>
        <v/>
      </c>
      <c r="AE94" s="50" t="str">
        <f t="shared" si="25"/>
        <v/>
      </c>
      <c r="AF94" s="50" t="str">
        <f t="shared" si="26"/>
        <v/>
      </c>
      <c r="AG94" s="50" t="str">
        <f t="shared" si="27"/>
        <v/>
      </c>
      <c r="AH94" s="50" t="str">
        <f t="shared" si="28"/>
        <v/>
      </c>
      <c r="AI94" s="50" t="str">
        <f t="shared" si="29"/>
        <v/>
      </c>
      <c r="AJ94" s="50" t="str">
        <f t="shared" si="30"/>
        <v/>
      </c>
      <c r="AK94" s="50" t="str">
        <f t="shared" si="31"/>
        <v/>
      </c>
      <c r="AL94" s="50" t="str">
        <f t="shared" si="32"/>
        <v/>
      </c>
      <c r="AM94" s="50" t="str">
        <f t="shared" si="33"/>
        <v/>
      </c>
      <c r="AN94" s="50" t="str">
        <f>IF(OR(AD94&lt;&gt;TRUE,AI94&lt;&gt;TRUE),"",IF(OR('Info livraison'!$B$12-(YEAR(J94))&gt;INDEX(valschartmaxalt,MATCH(N94,libschart,0)),'Info livraison'!$B$12-(YEAR(J94))&lt;INDEX(valschartminalt,MATCH(N94,libschart,0))),FALSE,TRUE))</f>
        <v/>
      </c>
      <c r="AO94" s="50" t="str">
        <f t="shared" si="34"/>
        <v/>
      </c>
      <c r="AP94" s="50"/>
      <c r="AQ94" s="50"/>
      <c r="AR94" s="50"/>
      <c r="AS94" s="197" t="str">
        <f t="shared" si="35"/>
        <v/>
      </c>
      <c r="AT94" s="210" t="str">
        <f t="shared" si="36"/>
        <v/>
      </c>
    </row>
    <row r="95" spans="1:46" x14ac:dyDescent="0.2">
      <c r="A95" s="51" t="str">
        <f>IF(AND(F95&lt;&gt;"",'Institut - Classes'!$F$4&lt;&gt;""),INDEX(libcatidinstit,'Institut - Classes'!$F$4),"")</f>
        <v/>
      </c>
      <c r="B95" s="51" t="str">
        <f>IF(A95&lt;&gt;"",INDEX(codeinstit,'Institut - Classes'!$F$4),"")</f>
        <v/>
      </c>
      <c r="C95" s="49" t="str">
        <f t="shared" si="37"/>
        <v/>
      </c>
      <c r="D95" s="143"/>
      <c r="E95" s="143"/>
      <c r="F95" s="137"/>
      <c r="G95" s="137"/>
      <c r="H95" s="137"/>
      <c r="I95" s="137"/>
      <c r="J95" s="139"/>
      <c r="K95" s="137"/>
      <c r="L95" s="141"/>
      <c r="M95" s="141"/>
      <c r="N95" s="140"/>
      <c r="O95" s="142"/>
      <c r="P95" s="141"/>
      <c r="Q95" s="141"/>
      <c r="R95" s="141"/>
      <c r="S95" s="156"/>
      <c r="T95" s="156"/>
      <c r="U95" s="156"/>
      <c r="V95" s="156"/>
      <c r="W95" s="156"/>
      <c r="X95" s="156"/>
      <c r="Y95" s="52" t="str">
        <f t="shared" si="19"/>
        <v/>
      </c>
      <c r="Z95" s="50" t="str">
        <f t="shared" si="20"/>
        <v/>
      </c>
      <c r="AA95" s="50" t="str">
        <f t="shared" si="21"/>
        <v/>
      </c>
      <c r="AB95" s="50" t="str">
        <f t="shared" si="22"/>
        <v/>
      </c>
      <c r="AC95" s="50" t="str">
        <f t="shared" si="23"/>
        <v/>
      </c>
      <c r="AD95" s="50" t="str">
        <f t="shared" si="24"/>
        <v/>
      </c>
      <c r="AE95" s="50" t="str">
        <f t="shared" si="25"/>
        <v/>
      </c>
      <c r="AF95" s="50" t="str">
        <f t="shared" si="26"/>
        <v/>
      </c>
      <c r="AG95" s="50" t="str">
        <f t="shared" si="27"/>
        <v/>
      </c>
      <c r="AH95" s="50" t="str">
        <f t="shared" si="28"/>
        <v/>
      </c>
      <c r="AI95" s="50" t="str">
        <f t="shared" si="29"/>
        <v/>
      </c>
      <c r="AJ95" s="50" t="str">
        <f t="shared" si="30"/>
        <v/>
      </c>
      <c r="AK95" s="50" t="str">
        <f t="shared" si="31"/>
        <v/>
      </c>
      <c r="AL95" s="50" t="str">
        <f t="shared" si="32"/>
        <v/>
      </c>
      <c r="AM95" s="50" t="str">
        <f t="shared" si="33"/>
        <v/>
      </c>
      <c r="AN95" s="50" t="str">
        <f>IF(OR(AD95&lt;&gt;TRUE,AI95&lt;&gt;TRUE),"",IF(OR('Info livraison'!$B$12-(YEAR(J95))&gt;INDEX(valschartmaxalt,MATCH(N95,libschart,0)),'Info livraison'!$B$12-(YEAR(J95))&lt;INDEX(valschartminalt,MATCH(N95,libschart,0))),FALSE,TRUE))</f>
        <v/>
      </c>
      <c r="AO95" s="50" t="str">
        <f t="shared" si="34"/>
        <v/>
      </c>
      <c r="AP95" s="50"/>
      <c r="AQ95" s="50"/>
      <c r="AR95" s="50"/>
      <c r="AS95" s="197" t="str">
        <f t="shared" si="35"/>
        <v/>
      </c>
      <c r="AT95" s="210" t="str">
        <f t="shared" si="36"/>
        <v/>
      </c>
    </row>
    <row r="96" spans="1:46" x14ac:dyDescent="0.2">
      <c r="A96" s="51" t="str">
        <f>IF(AND(F96&lt;&gt;"",'Institut - Classes'!$F$4&lt;&gt;""),INDEX(libcatidinstit,'Institut - Classes'!$F$4),"")</f>
        <v/>
      </c>
      <c r="B96" s="51" t="str">
        <f>IF(A96&lt;&gt;"",INDEX(codeinstit,'Institut - Classes'!$F$4),"")</f>
        <v/>
      </c>
      <c r="C96" s="49" t="str">
        <f t="shared" si="37"/>
        <v/>
      </c>
      <c r="D96" s="143"/>
      <c r="E96" s="143"/>
      <c r="F96" s="137"/>
      <c r="G96" s="137"/>
      <c r="H96" s="137"/>
      <c r="I96" s="137"/>
      <c r="J96" s="139"/>
      <c r="K96" s="137"/>
      <c r="L96" s="141"/>
      <c r="M96" s="141"/>
      <c r="N96" s="140"/>
      <c r="O96" s="142"/>
      <c r="P96" s="141"/>
      <c r="Q96" s="141"/>
      <c r="R96" s="141"/>
      <c r="S96" s="156"/>
      <c r="T96" s="156"/>
      <c r="U96" s="156"/>
      <c r="V96" s="156"/>
      <c r="W96" s="156"/>
      <c r="X96" s="156"/>
      <c r="Y96" s="52" t="str">
        <f t="shared" si="19"/>
        <v/>
      </c>
      <c r="Z96" s="50" t="str">
        <f t="shared" si="20"/>
        <v/>
      </c>
      <c r="AA96" s="50" t="str">
        <f t="shared" si="21"/>
        <v/>
      </c>
      <c r="AB96" s="50" t="str">
        <f t="shared" si="22"/>
        <v/>
      </c>
      <c r="AC96" s="50" t="str">
        <f t="shared" si="23"/>
        <v/>
      </c>
      <c r="AD96" s="50" t="str">
        <f t="shared" si="24"/>
        <v/>
      </c>
      <c r="AE96" s="50" t="str">
        <f t="shared" si="25"/>
        <v/>
      </c>
      <c r="AF96" s="50" t="str">
        <f t="shared" si="26"/>
        <v/>
      </c>
      <c r="AG96" s="50" t="str">
        <f t="shared" si="27"/>
        <v/>
      </c>
      <c r="AH96" s="50" t="str">
        <f t="shared" si="28"/>
        <v/>
      </c>
      <c r="AI96" s="50" t="str">
        <f t="shared" si="29"/>
        <v/>
      </c>
      <c r="AJ96" s="50" t="str">
        <f t="shared" si="30"/>
        <v/>
      </c>
      <c r="AK96" s="50" t="str">
        <f t="shared" si="31"/>
        <v/>
      </c>
      <c r="AL96" s="50" t="str">
        <f t="shared" si="32"/>
        <v/>
      </c>
      <c r="AM96" s="50" t="str">
        <f t="shared" si="33"/>
        <v/>
      </c>
      <c r="AN96" s="50" t="str">
        <f>IF(OR(AD96&lt;&gt;TRUE,AI96&lt;&gt;TRUE),"",IF(OR('Info livraison'!$B$12-(YEAR(J96))&gt;INDEX(valschartmaxalt,MATCH(N96,libschart,0)),'Info livraison'!$B$12-(YEAR(J96))&lt;INDEX(valschartminalt,MATCH(N96,libschart,0))),FALSE,TRUE))</f>
        <v/>
      </c>
      <c r="AO96" s="50" t="str">
        <f t="shared" si="34"/>
        <v/>
      </c>
      <c r="AP96" s="50"/>
      <c r="AQ96" s="50"/>
      <c r="AR96" s="50"/>
      <c r="AS96" s="197" t="str">
        <f t="shared" si="35"/>
        <v/>
      </c>
      <c r="AT96" s="210" t="str">
        <f t="shared" si="36"/>
        <v/>
      </c>
    </row>
    <row r="97" spans="1:46" x14ac:dyDescent="0.2">
      <c r="A97" s="51" t="str">
        <f>IF(AND(F97&lt;&gt;"",'Institut - Classes'!$F$4&lt;&gt;""),INDEX(libcatidinstit,'Institut - Classes'!$F$4),"")</f>
        <v/>
      </c>
      <c r="B97" s="51" t="str">
        <f>IF(A97&lt;&gt;"",INDEX(codeinstit,'Institut - Classes'!$F$4),"")</f>
        <v/>
      </c>
      <c r="C97" s="49" t="str">
        <f t="shared" si="37"/>
        <v/>
      </c>
      <c r="D97" s="143"/>
      <c r="E97" s="143"/>
      <c r="F97" s="137"/>
      <c r="G97" s="137"/>
      <c r="H97" s="137"/>
      <c r="I97" s="137"/>
      <c r="J97" s="139"/>
      <c r="K97" s="137"/>
      <c r="L97" s="141"/>
      <c r="M97" s="141"/>
      <c r="N97" s="140"/>
      <c r="O97" s="142"/>
      <c r="P97" s="141"/>
      <c r="Q97" s="141"/>
      <c r="R97" s="141"/>
      <c r="S97" s="156"/>
      <c r="T97" s="156"/>
      <c r="U97" s="156"/>
      <c r="V97" s="156"/>
      <c r="W97" s="156"/>
      <c r="X97" s="156"/>
      <c r="Y97" s="52" t="str">
        <f t="shared" si="19"/>
        <v/>
      </c>
      <c r="Z97" s="50" t="str">
        <f t="shared" si="20"/>
        <v/>
      </c>
      <c r="AA97" s="50" t="str">
        <f t="shared" si="21"/>
        <v/>
      </c>
      <c r="AB97" s="50" t="str">
        <f t="shared" si="22"/>
        <v/>
      </c>
      <c r="AC97" s="50" t="str">
        <f t="shared" si="23"/>
        <v/>
      </c>
      <c r="AD97" s="50" t="str">
        <f t="shared" si="24"/>
        <v/>
      </c>
      <c r="AE97" s="50" t="str">
        <f t="shared" si="25"/>
        <v/>
      </c>
      <c r="AF97" s="50" t="str">
        <f t="shared" si="26"/>
        <v/>
      </c>
      <c r="AG97" s="50" t="str">
        <f t="shared" si="27"/>
        <v/>
      </c>
      <c r="AH97" s="50" t="str">
        <f t="shared" si="28"/>
        <v/>
      </c>
      <c r="AI97" s="50" t="str">
        <f t="shared" si="29"/>
        <v/>
      </c>
      <c r="AJ97" s="50" t="str">
        <f t="shared" si="30"/>
        <v/>
      </c>
      <c r="AK97" s="50" t="str">
        <f t="shared" si="31"/>
        <v/>
      </c>
      <c r="AL97" s="50" t="str">
        <f t="shared" si="32"/>
        <v/>
      </c>
      <c r="AM97" s="50" t="str">
        <f t="shared" si="33"/>
        <v/>
      </c>
      <c r="AN97" s="50" t="str">
        <f>IF(OR(AD97&lt;&gt;TRUE,AI97&lt;&gt;TRUE),"",IF(OR('Info livraison'!$B$12-(YEAR(J97))&gt;INDEX(valschartmaxalt,MATCH(N97,libschart,0)),'Info livraison'!$B$12-(YEAR(J97))&lt;INDEX(valschartminalt,MATCH(N97,libschart,0))),FALSE,TRUE))</f>
        <v/>
      </c>
      <c r="AO97" s="50" t="str">
        <f t="shared" si="34"/>
        <v/>
      </c>
      <c r="AP97" s="50"/>
      <c r="AQ97" s="50"/>
      <c r="AR97" s="50"/>
      <c r="AS97" s="197" t="str">
        <f t="shared" si="35"/>
        <v/>
      </c>
      <c r="AT97" s="210" t="str">
        <f t="shared" si="36"/>
        <v/>
      </c>
    </row>
    <row r="98" spans="1:46" x14ac:dyDescent="0.2">
      <c r="A98" s="51" t="str">
        <f>IF(AND(F98&lt;&gt;"",'Institut - Classes'!$F$4&lt;&gt;""),INDEX(libcatidinstit,'Institut - Classes'!$F$4),"")</f>
        <v/>
      </c>
      <c r="B98" s="51" t="str">
        <f>IF(A98&lt;&gt;"",INDEX(codeinstit,'Institut - Classes'!$F$4),"")</f>
        <v/>
      </c>
      <c r="C98" s="49" t="str">
        <f t="shared" si="37"/>
        <v/>
      </c>
      <c r="D98" s="143"/>
      <c r="E98" s="143"/>
      <c r="F98" s="137"/>
      <c r="G98" s="137"/>
      <c r="H98" s="137"/>
      <c r="I98" s="137"/>
      <c r="J98" s="139"/>
      <c r="K98" s="137"/>
      <c r="L98" s="141"/>
      <c r="M98" s="141"/>
      <c r="N98" s="140"/>
      <c r="O98" s="142"/>
      <c r="P98" s="141"/>
      <c r="Q98" s="141"/>
      <c r="R98" s="141"/>
      <c r="S98" s="156"/>
      <c r="T98" s="156"/>
      <c r="U98" s="156"/>
      <c r="V98" s="156"/>
      <c r="W98" s="156"/>
      <c r="X98" s="156"/>
      <c r="Y98" s="52" t="str">
        <f t="shared" si="19"/>
        <v/>
      </c>
      <c r="Z98" s="50" t="str">
        <f t="shared" si="20"/>
        <v/>
      </c>
      <c r="AA98" s="50" t="str">
        <f t="shared" si="21"/>
        <v/>
      </c>
      <c r="AB98" s="50" t="str">
        <f t="shared" si="22"/>
        <v/>
      </c>
      <c r="AC98" s="50" t="str">
        <f t="shared" si="23"/>
        <v/>
      </c>
      <c r="AD98" s="50" t="str">
        <f t="shared" si="24"/>
        <v/>
      </c>
      <c r="AE98" s="50" t="str">
        <f t="shared" si="25"/>
        <v/>
      </c>
      <c r="AF98" s="50" t="str">
        <f t="shared" si="26"/>
        <v/>
      </c>
      <c r="AG98" s="50" t="str">
        <f t="shared" si="27"/>
        <v/>
      </c>
      <c r="AH98" s="50" t="str">
        <f t="shared" si="28"/>
        <v/>
      </c>
      <c r="AI98" s="50" t="str">
        <f t="shared" si="29"/>
        <v/>
      </c>
      <c r="AJ98" s="50" t="str">
        <f t="shared" si="30"/>
        <v/>
      </c>
      <c r="AK98" s="50" t="str">
        <f t="shared" si="31"/>
        <v/>
      </c>
      <c r="AL98" s="50" t="str">
        <f t="shared" si="32"/>
        <v/>
      </c>
      <c r="AM98" s="50" t="str">
        <f t="shared" si="33"/>
        <v/>
      </c>
      <c r="AN98" s="50" t="str">
        <f>IF(OR(AD98&lt;&gt;TRUE,AI98&lt;&gt;TRUE),"",IF(OR('Info livraison'!$B$12-(YEAR(J98))&gt;INDEX(valschartmaxalt,MATCH(N98,libschart,0)),'Info livraison'!$B$12-(YEAR(J98))&lt;INDEX(valschartminalt,MATCH(N98,libschart,0))),FALSE,TRUE))</f>
        <v/>
      </c>
      <c r="AO98" s="50" t="str">
        <f t="shared" si="34"/>
        <v/>
      </c>
      <c r="AP98" s="50"/>
      <c r="AQ98" s="50"/>
      <c r="AR98" s="50"/>
      <c r="AS98" s="197" t="str">
        <f t="shared" si="35"/>
        <v/>
      </c>
      <c r="AT98" s="210" t="str">
        <f t="shared" si="36"/>
        <v/>
      </c>
    </row>
    <row r="99" spans="1:46" x14ac:dyDescent="0.2">
      <c r="A99" s="51" t="str">
        <f>IF(AND(F99&lt;&gt;"",'Institut - Classes'!$F$4&lt;&gt;""),INDEX(libcatidinstit,'Institut - Classes'!$F$4),"")</f>
        <v/>
      </c>
      <c r="B99" s="51" t="str">
        <f>IF(A99&lt;&gt;"",INDEX(codeinstit,'Institut - Classes'!$F$4),"")</f>
        <v/>
      </c>
      <c r="C99" s="49" t="str">
        <f t="shared" si="37"/>
        <v/>
      </c>
      <c r="D99" s="143"/>
      <c r="E99" s="143"/>
      <c r="F99" s="137"/>
      <c r="G99" s="137"/>
      <c r="H99" s="137"/>
      <c r="I99" s="137"/>
      <c r="J99" s="139"/>
      <c r="K99" s="137"/>
      <c r="L99" s="141"/>
      <c r="M99" s="141"/>
      <c r="N99" s="140"/>
      <c r="O99" s="142"/>
      <c r="P99" s="141"/>
      <c r="Q99" s="141"/>
      <c r="R99" s="141"/>
      <c r="S99" s="156"/>
      <c r="T99" s="156"/>
      <c r="U99" s="156"/>
      <c r="V99" s="156"/>
      <c r="W99" s="156"/>
      <c r="X99" s="156"/>
      <c r="Y99" s="52" t="str">
        <f t="shared" si="19"/>
        <v/>
      </c>
      <c r="Z99" s="50" t="str">
        <f t="shared" si="20"/>
        <v/>
      </c>
      <c r="AA99" s="50" t="str">
        <f t="shared" si="21"/>
        <v/>
      </c>
      <c r="AB99" s="50" t="str">
        <f t="shared" si="22"/>
        <v/>
      </c>
      <c r="AC99" s="50" t="str">
        <f t="shared" si="23"/>
        <v/>
      </c>
      <c r="AD99" s="50" t="str">
        <f t="shared" si="24"/>
        <v/>
      </c>
      <c r="AE99" s="50" t="str">
        <f t="shared" si="25"/>
        <v/>
      </c>
      <c r="AF99" s="50" t="str">
        <f t="shared" si="26"/>
        <v/>
      </c>
      <c r="AG99" s="50" t="str">
        <f t="shared" si="27"/>
        <v/>
      </c>
      <c r="AH99" s="50" t="str">
        <f t="shared" si="28"/>
        <v/>
      </c>
      <c r="AI99" s="50" t="str">
        <f t="shared" si="29"/>
        <v/>
      </c>
      <c r="AJ99" s="50" t="str">
        <f t="shared" si="30"/>
        <v/>
      </c>
      <c r="AK99" s="50" t="str">
        <f t="shared" si="31"/>
        <v/>
      </c>
      <c r="AL99" s="50" t="str">
        <f t="shared" si="32"/>
        <v/>
      </c>
      <c r="AM99" s="50" t="str">
        <f t="shared" si="33"/>
        <v/>
      </c>
      <c r="AN99" s="50" t="str">
        <f>IF(OR(AD99&lt;&gt;TRUE,AI99&lt;&gt;TRUE),"",IF(OR('Info livraison'!$B$12-(YEAR(J99))&gt;INDEX(valschartmaxalt,MATCH(N99,libschart,0)),'Info livraison'!$B$12-(YEAR(J99))&lt;INDEX(valschartminalt,MATCH(N99,libschart,0))),FALSE,TRUE))</f>
        <v/>
      </c>
      <c r="AO99" s="50" t="str">
        <f t="shared" si="34"/>
        <v/>
      </c>
      <c r="AP99" s="50"/>
      <c r="AQ99" s="50"/>
      <c r="AR99" s="50"/>
      <c r="AS99" s="197" t="str">
        <f t="shared" si="35"/>
        <v/>
      </c>
      <c r="AT99" s="210" t="str">
        <f t="shared" si="36"/>
        <v/>
      </c>
    </row>
    <row r="100" spans="1:46" x14ac:dyDescent="0.2">
      <c r="A100" s="51" t="str">
        <f>IF(AND(F100&lt;&gt;"",'Institut - Classes'!$F$4&lt;&gt;""),INDEX(libcatidinstit,'Institut - Classes'!$F$4),"")</f>
        <v/>
      </c>
      <c r="B100" s="51" t="str">
        <f>IF(A100&lt;&gt;"",INDEX(codeinstit,'Institut - Classes'!$F$4),"")</f>
        <v/>
      </c>
      <c r="C100" s="49" t="str">
        <f t="shared" si="37"/>
        <v/>
      </c>
      <c r="D100" s="143"/>
      <c r="E100" s="143"/>
      <c r="F100" s="137"/>
      <c r="G100" s="137"/>
      <c r="H100" s="137"/>
      <c r="I100" s="137"/>
      <c r="J100" s="139"/>
      <c r="K100" s="137"/>
      <c r="L100" s="141"/>
      <c r="M100" s="141"/>
      <c r="N100" s="140"/>
      <c r="O100" s="142"/>
      <c r="P100" s="141"/>
      <c r="Q100" s="141"/>
      <c r="R100" s="141"/>
      <c r="S100" s="156"/>
      <c r="T100" s="156"/>
      <c r="U100" s="156"/>
      <c r="V100" s="156"/>
      <c r="W100" s="156"/>
      <c r="X100" s="156"/>
      <c r="Y100" s="52" t="str">
        <f t="shared" si="19"/>
        <v/>
      </c>
      <c r="Z100" s="50" t="str">
        <f t="shared" si="20"/>
        <v/>
      </c>
      <c r="AA100" s="50" t="str">
        <f t="shared" si="21"/>
        <v/>
      </c>
      <c r="AB100" s="50" t="str">
        <f t="shared" si="22"/>
        <v/>
      </c>
      <c r="AC100" s="50" t="str">
        <f t="shared" si="23"/>
        <v/>
      </c>
      <c r="AD100" s="50" t="str">
        <f t="shared" si="24"/>
        <v/>
      </c>
      <c r="AE100" s="50" t="str">
        <f t="shared" si="25"/>
        <v/>
      </c>
      <c r="AF100" s="50" t="str">
        <f t="shared" si="26"/>
        <v/>
      </c>
      <c r="AG100" s="50" t="str">
        <f t="shared" si="27"/>
        <v/>
      </c>
      <c r="AH100" s="50" t="str">
        <f t="shared" si="28"/>
        <v/>
      </c>
      <c r="AI100" s="50" t="str">
        <f t="shared" si="29"/>
        <v/>
      </c>
      <c r="AJ100" s="50" t="str">
        <f t="shared" si="30"/>
        <v/>
      </c>
      <c r="AK100" s="50" t="str">
        <f t="shared" si="31"/>
        <v/>
      </c>
      <c r="AL100" s="50" t="str">
        <f t="shared" si="32"/>
        <v/>
      </c>
      <c r="AM100" s="50" t="str">
        <f t="shared" si="33"/>
        <v/>
      </c>
      <c r="AN100" s="50" t="str">
        <f>IF(OR(AD100&lt;&gt;TRUE,AI100&lt;&gt;TRUE),"",IF(OR('Info livraison'!$B$12-(YEAR(J100))&gt;INDEX(valschartmaxalt,MATCH(N100,libschart,0)),'Info livraison'!$B$12-(YEAR(J100))&lt;INDEX(valschartminalt,MATCH(N100,libschart,0))),FALSE,TRUE))</f>
        <v/>
      </c>
      <c r="AO100" s="50" t="str">
        <f t="shared" si="34"/>
        <v/>
      </c>
      <c r="AP100" s="50"/>
      <c r="AQ100" s="50"/>
      <c r="AR100" s="50"/>
      <c r="AS100" s="197" t="str">
        <f t="shared" si="35"/>
        <v/>
      </c>
      <c r="AT100" s="210" t="str">
        <f t="shared" si="36"/>
        <v/>
      </c>
    </row>
    <row r="101" spans="1:46" x14ac:dyDescent="0.2">
      <c r="A101" s="51" t="str">
        <f>IF(AND(F101&lt;&gt;"",'Institut - Classes'!$F$4&lt;&gt;""),INDEX(libcatidinstit,'Institut - Classes'!$F$4),"")</f>
        <v/>
      </c>
      <c r="B101" s="51" t="str">
        <f>IF(A101&lt;&gt;"",INDEX(codeinstit,'Institut - Classes'!$F$4),"")</f>
        <v/>
      </c>
      <c r="C101" s="49" t="str">
        <f t="shared" si="37"/>
        <v/>
      </c>
      <c r="D101" s="143"/>
      <c r="E101" s="143"/>
      <c r="F101" s="137"/>
      <c r="G101" s="137"/>
      <c r="H101" s="137"/>
      <c r="I101" s="137"/>
      <c r="J101" s="139"/>
      <c r="K101" s="137"/>
      <c r="L101" s="141"/>
      <c r="M101" s="141"/>
      <c r="N101" s="140"/>
      <c r="O101" s="142"/>
      <c r="P101" s="141"/>
      <c r="Q101" s="141"/>
      <c r="R101" s="141"/>
      <c r="S101" s="156"/>
      <c r="T101" s="156"/>
      <c r="U101" s="156"/>
      <c r="V101" s="156"/>
      <c r="W101" s="156"/>
      <c r="X101" s="156"/>
      <c r="Y101" s="52" t="str">
        <f t="shared" si="19"/>
        <v/>
      </c>
      <c r="Z101" s="50" t="str">
        <f t="shared" si="20"/>
        <v/>
      </c>
      <c r="AA101" s="50" t="str">
        <f t="shared" si="21"/>
        <v/>
      </c>
      <c r="AB101" s="50" t="str">
        <f t="shared" si="22"/>
        <v/>
      </c>
      <c r="AC101" s="50" t="str">
        <f t="shared" si="23"/>
        <v/>
      </c>
      <c r="AD101" s="50" t="str">
        <f t="shared" si="24"/>
        <v/>
      </c>
      <c r="AE101" s="50" t="str">
        <f t="shared" si="25"/>
        <v/>
      </c>
      <c r="AF101" s="50" t="str">
        <f t="shared" si="26"/>
        <v/>
      </c>
      <c r="AG101" s="50" t="str">
        <f t="shared" si="27"/>
        <v/>
      </c>
      <c r="AH101" s="50" t="str">
        <f t="shared" si="28"/>
        <v/>
      </c>
      <c r="AI101" s="50" t="str">
        <f t="shared" si="29"/>
        <v/>
      </c>
      <c r="AJ101" s="50" t="str">
        <f t="shared" si="30"/>
        <v/>
      </c>
      <c r="AK101" s="50" t="str">
        <f t="shared" si="31"/>
        <v/>
      </c>
      <c r="AL101" s="50" t="str">
        <f t="shared" si="32"/>
        <v/>
      </c>
      <c r="AM101" s="50" t="str">
        <f t="shared" si="33"/>
        <v/>
      </c>
      <c r="AN101" s="50" t="str">
        <f>IF(OR(AD101&lt;&gt;TRUE,AI101&lt;&gt;TRUE),"",IF(OR('Info livraison'!$B$12-(YEAR(J101))&gt;INDEX(valschartmaxalt,MATCH(N101,libschart,0)),'Info livraison'!$B$12-(YEAR(J101))&lt;INDEX(valschartminalt,MATCH(N101,libschart,0))),FALSE,TRUE))</f>
        <v/>
      </c>
      <c r="AO101" s="50" t="str">
        <f t="shared" si="34"/>
        <v/>
      </c>
      <c r="AP101" s="50"/>
      <c r="AQ101" s="50"/>
      <c r="AR101" s="50"/>
      <c r="AS101" s="197" t="str">
        <f t="shared" si="35"/>
        <v/>
      </c>
      <c r="AT101" s="210" t="str">
        <f t="shared" si="36"/>
        <v/>
      </c>
    </row>
    <row r="102" spans="1:46" x14ac:dyDescent="0.2">
      <c r="A102" s="51" t="str">
        <f>IF(AND(F102&lt;&gt;"",'Institut - Classes'!$F$4&lt;&gt;""),INDEX(libcatidinstit,'Institut - Classes'!$F$4),"")</f>
        <v/>
      </c>
      <c r="B102" s="51" t="str">
        <f>IF(A102&lt;&gt;"",INDEX(codeinstit,'Institut - Classes'!$F$4),"")</f>
        <v/>
      </c>
      <c r="C102" s="49" t="str">
        <f t="shared" si="37"/>
        <v/>
      </c>
      <c r="D102" s="143"/>
      <c r="E102" s="143"/>
      <c r="F102" s="137"/>
      <c r="G102" s="137"/>
      <c r="H102" s="137"/>
      <c r="I102" s="137"/>
      <c r="J102" s="139"/>
      <c r="K102" s="137"/>
      <c r="L102" s="141"/>
      <c r="M102" s="141"/>
      <c r="N102" s="140"/>
      <c r="O102" s="142"/>
      <c r="P102" s="141"/>
      <c r="Q102" s="141"/>
      <c r="R102" s="141"/>
      <c r="S102" s="156"/>
      <c r="T102" s="156"/>
      <c r="U102" s="156"/>
      <c r="V102" s="156"/>
      <c r="W102" s="156"/>
      <c r="X102" s="156"/>
      <c r="Y102" s="52" t="str">
        <f t="shared" si="19"/>
        <v/>
      </c>
      <c r="Z102" s="50" t="str">
        <f t="shared" si="20"/>
        <v/>
      </c>
      <c r="AA102" s="50" t="str">
        <f t="shared" si="21"/>
        <v/>
      </c>
      <c r="AB102" s="50" t="str">
        <f t="shared" si="22"/>
        <v/>
      </c>
      <c r="AC102" s="50" t="str">
        <f t="shared" si="23"/>
        <v/>
      </c>
      <c r="AD102" s="50" t="str">
        <f t="shared" si="24"/>
        <v/>
      </c>
      <c r="AE102" s="50" t="str">
        <f t="shared" si="25"/>
        <v/>
      </c>
      <c r="AF102" s="50" t="str">
        <f t="shared" si="26"/>
        <v/>
      </c>
      <c r="AG102" s="50" t="str">
        <f t="shared" si="27"/>
        <v/>
      </c>
      <c r="AH102" s="50" t="str">
        <f t="shared" si="28"/>
        <v/>
      </c>
      <c r="AI102" s="50" t="str">
        <f t="shared" si="29"/>
        <v/>
      </c>
      <c r="AJ102" s="50" t="str">
        <f t="shared" si="30"/>
        <v/>
      </c>
      <c r="AK102" s="50" t="str">
        <f t="shared" si="31"/>
        <v/>
      </c>
      <c r="AL102" s="50" t="str">
        <f t="shared" si="32"/>
        <v/>
      </c>
      <c r="AM102" s="50" t="str">
        <f t="shared" si="33"/>
        <v/>
      </c>
      <c r="AN102" s="50" t="str">
        <f>IF(OR(AD102&lt;&gt;TRUE,AI102&lt;&gt;TRUE),"",IF(OR('Info livraison'!$B$12-(YEAR(J102))&gt;INDEX(valschartmaxalt,MATCH(N102,libschart,0)),'Info livraison'!$B$12-(YEAR(J102))&lt;INDEX(valschartminalt,MATCH(N102,libschart,0))),FALSE,TRUE))</f>
        <v/>
      </c>
      <c r="AO102" s="50" t="str">
        <f t="shared" si="34"/>
        <v/>
      </c>
      <c r="AP102" s="50"/>
      <c r="AQ102" s="50"/>
      <c r="AR102" s="50"/>
      <c r="AS102" s="197" t="str">
        <f t="shared" si="35"/>
        <v/>
      </c>
      <c r="AT102" s="210" t="str">
        <f t="shared" si="36"/>
        <v/>
      </c>
    </row>
    <row r="103" spans="1:46" x14ac:dyDescent="0.2">
      <c r="A103" s="51" t="str">
        <f>IF(AND(F103&lt;&gt;"",'Institut - Classes'!$F$4&lt;&gt;""),INDEX(libcatidinstit,'Institut - Classes'!$F$4),"")</f>
        <v/>
      </c>
      <c r="B103" s="51" t="str">
        <f>IF(A103&lt;&gt;"",INDEX(codeinstit,'Institut - Classes'!$F$4),"")</f>
        <v/>
      </c>
      <c r="C103" s="49" t="str">
        <f t="shared" si="37"/>
        <v/>
      </c>
      <c r="D103" s="143"/>
      <c r="E103" s="143"/>
      <c r="F103" s="137"/>
      <c r="G103" s="137"/>
      <c r="H103" s="137"/>
      <c r="I103" s="137"/>
      <c r="J103" s="139"/>
      <c r="K103" s="137"/>
      <c r="L103" s="141"/>
      <c r="M103" s="141"/>
      <c r="N103" s="140"/>
      <c r="O103" s="142"/>
      <c r="P103" s="141"/>
      <c r="Q103" s="141"/>
      <c r="R103" s="141"/>
      <c r="S103" s="156"/>
      <c r="T103" s="156"/>
      <c r="U103" s="156"/>
      <c r="V103" s="156"/>
      <c r="W103" s="156"/>
      <c r="X103" s="156"/>
      <c r="Y103" s="52" t="str">
        <f t="shared" si="19"/>
        <v/>
      </c>
      <c r="Z103" s="50" t="str">
        <f t="shared" si="20"/>
        <v/>
      </c>
      <c r="AA103" s="50" t="str">
        <f t="shared" si="21"/>
        <v/>
      </c>
      <c r="AB103" s="50" t="str">
        <f t="shared" si="22"/>
        <v/>
      </c>
      <c r="AC103" s="50" t="str">
        <f t="shared" si="23"/>
        <v/>
      </c>
      <c r="AD103" s="50" t="str">
        <f t="shared" si="24"/>
        <v/>
      </c>
      <c r="AE103" s="50" t="str">
        <f t="shared" si="25"/>
        <v/>
      </c>
      <c r="AF103" s="50" t="str">
        <f t="shared" si="26"/>
        <v/>
      </c>
      <c r="AG103" s="50" t="str">
        <f t="shared" si="27"/>
        <v/>
      </c>
      <c r="AH103" s="50" t="str">
        <f t="shared" si="28"/>
        <v/>
      </c>
      <c r="AI103" s="50" t="str">
        <f t="shared" si="29"/>
        <v/>
      </c>
      <c r="AJ103" s="50" t="str">
        <f t="shared" si="30"/>
        <v/>
      </c>
      <c r="AK103" s="50" t="str">
        <f t="shared" si="31"/>
        <v/>
      </c>
      <c r="AL103" s="50" t="str">
        <f t="shared" si="32"/>
        <v/>
      </c>
      <c r="AM103" s="50" t="str">
        <f t="shared" si="33"/>
        <v/>
      </c>
      <c r="AN103" s="50" t="str">
        <f>IF(OR(AD103&lt;&gt;TRUE,AI103&lt;&gt;TRUE),"",IF(OR('Info livraison'!$B$12-(YEAR(J103))&gt;INDEX(valschartmaxalt,MATCH(N103,libschart,0)),'Info livraison'!$B$12-(YEAR(J103))&lt;INDEX(valschartminalt,MATCH(N103,libschart,0))),FALSE,TRUE))</f>
        <v/>
      </c>
      <c r="AO103" s="50" t="str">
        <f t="shared" si="34"/>
        <v/>
      </c>
      <c r="AP103" s="50"/>
      <c r="AQ103" s="50"/>
      <c r="AR103" s="50"/>
      <c r="AS103" s="197" t="str">
        <f t="shared" si="35"/>
        <v/>
      </c>
      <c r="AT103" s="210" t="str">
        <f t="shared" si="36"/>
        <v/>
      </c>
    </row>
    <row r="104" spans="1:46" x14ac:dyDescent="0.2">
      <c r="A104" s="51" t="str">
        <f>IF(AND(F104&lt;&gt;"",'Institut - Classes'!$F$4&lt;&gt;""),INDEX(libcatidinstit,'Institut - Classes'!$F$4),"")</f>
        <v/>
      </c>
      <c r="B104" s="51" t="str">
        <f>IF(A104&lt;&gt;"",INDEX(codeinstit,'Institut - Classes'!$F$4),"")</f>
        <v/>
      </c>
      <c r="C104" s="49" t="str">
        <f t="shared" si="37"/>
        <v/>
      </c>
      <c r="D104" s="143"/>
      <c r="E104" s="143"/>
      <c r="F104" s="137"/>
      <c r="G104" s="137"/>
      <c r="H104" s="137"/>
      <c r="I104" s="137"/>
      <c r="J104" s="139"/>
      <c r="K104" s="137"/>
      <c r="L104" s="141"/>
      <c r="M104" s="141"/>
      <c r="N104" s="140"/>
      <c r="O104" s="142"/>
      <c r="P104" s="141"/>
      <c r="Q104" s="141"/>
      <c r="R104" s="141"/>
      <c r="S104" s="156"/>
      <c r="T104" s="156"/>
      <c r="U104" s="156"/>
      <c r="V104" s="156"/>
      <c r="W104" s="156"/>
      <c r="X104" s="156"/>
      <c r="Y104" s="52" t="str">
        <f t="shared" si="19"/>
        <v/>
      </c>
      <c r="Z104" s="50" t="str">
        <f t="shared" si="20"/>
        <v/>
      </c>
      <c r="AA104" s="50" t="str">
        <f t="shared" si="21"/>
        <v/>
      </c>
      <c r="AB104" s="50" t="str">
        <f t="shared" si="22"/>
        <v/>
      </c>
      <c r="AC104" s="50" t="str">
        <f t="shared" si="23"/>
        <v/>
      </c>
      <c r="AD104" s="50" t="str">
        <f t="shared" si="24"/>
        <v/>
      </c>
      <c r="AE104" s="50" t="str">
        <f t="shared" si="25"/>
        <v/>
      </c>
      <c r="AF104" s="50" t="str">
        <f t="shared" si="26"/>
        <v/>
      </c>
      <c r="AG104" s="50" t="str">
        <f t="shared" si="27"/>
        <v/>
      </c>
      <c r="AH104" s="50" t="str">
        <f t="shared" si="28"/>
        <v/>
      </c>
      <c r="AI104" s="50" t="str">
        <f t="shared" si="29"/>
        <v/>
      </c>
      <c r="AJ104" s="50" t="str">
        <f t="shared" si="30"/>
        <v/>
      </c>
      <c r="AK104" s="50" t="str">
        <f t="shared" si="31"/>
        <v/>
      </c>
      <c r="AL104" s="50" t="str">
        <f t="shared" si="32"/>
        <v/>
      </c>
      <c r="AM104" s="50" t="str">
        <f t="shared" si="33"/>
        <v/>
      </c>
      <c r="AN104" s="50" t="str">
        <f>IF(OR(AD104&lt;&gt;TRUE,AI104&lt;&gt;TRUE),"",IF(OR('Info livraison'!$B$12-(YEAR(J104))&gt;INDEX(valschartmaxalt,MATCH(N104,libschart,0)),'Info livraison'!$B$12-(YEAR(J104))&lt;INDEX(valschartminalt,MATCH(N104,libschart,0))),FALSE,TRUE))</f>
        <v/>
      </c>
      <c r="AO104" s="50" t="str">
        <f t="shared" si="34"/>
        <v/>
      </c>
      <c r="AP104" s="50"/>
      <c r="AQ104" s="50"/>
      <c r="AR104" s="50"/>
      <c r="AS104" s="197" t="str">
        <f t="shared" si="35"/>
        <v/>
      </c>
      <c r="AT104" s="210" t="str">
        <f t="shared" si="36"/>
        <v/>
      </c>
    </row>
    <row r="105" spans="1:46" x14ac:dyDescent="0.2">
      <c r="A105" s="51" t="str">
        <f>IF(AND(F105&lt;&gt;"",'Institut - Classes'!$F$4&lt;&gt;""),INDEX(libcatidinstit,'Institut - Classes'!$F$4),"")</f>
        <v/>
      </c>
      <c r="B105" s="51" t="str">
        <f>IF(A105&lt;&gt;"",INDEX(codeinstit,'Institut - Classes'!$F$4),"")</f>
        <v/>
      </c>
      <c r="C105" s="49" t="str">
        <f t="shared" si="37"/>
        <v/>
      </c>
      <c r="D105" s="143"/>
      <c r="E105" s="143"/>
      <c r="F105" s="137"/>
      <c r="G105" s="137"/>
      <c r="H105" s="137"/>
      <c r="I105" s="137"/>
      <c r="J105" s="139"/>
      <c r="K105" s="137"/>
      <c r="L105" s="141"/>
      <c r="M105" s="141"/>
      <c r="N105" s="140"/>
      <c r="O105" s="142"/>
      <c r="P105" s="141"/>
      <c r="Q105" s="141"/>
      <c r="R105" s="141"/>
      <c r="S105" s="156"/>
      <c r="T105" s="156"/>
      <c r="U105" s="156"/>
      <c r="V105" s="156"/>
      <c r="W105" s="156"/>
      <c r="X105" s="156"/>
      <c r="Y105" s="52" t="str">
        <f t="shared" si="19"/>
        <v/>
      </c>
      <c r="Z105" s="50" t="str">
        <f t="shared" si="20"/>
        <v/>
      </c>
      <c r="AA105" s="50" t="str">
        <f t="shared" si="21"/>
        <v/>
      </c>
      <c r="AB105" s="50" t="str">
        <f t="shared" si="22"/>
        <v/>
      </c>
      <c r="AC105" s="50" t="str">
        <f t="shared" si="23"/>
        <v/>
      </c>
      <c r="AD105" s="50" t="str">
        <f t="shared" si="24"/>
        <v/>
      </c>
      <c r="AE105" s="50" t="str">
        <f t="shared" si="25"/>
        <v/>
      </c>
      <c r="AF105" s="50" t="str">
        <f t="shared" si="26"/>
        <v/>
      </c>
      <c r="AG105" s="50" t="str">
        <f t="shared" si="27"/>
        <v/>
      </c>
      <c r="AH105" s="50" t="str">
        <f t="shared" si="28"/>
        <v/>
      </c>
      <c r="AI105" s="50" t="str">
        <f t="shared" si="29"/>
        <v/>
      </c>
      <c r="AJ105" s="50" t="str">
        <f t="shared" si="30"/>
        <v/>
      </c>
      <c r="AK105" s="50" t="str">
        <f t="shared" si="31"/>
        <v/>
      </c>
      <c r="AL105" s="50" t="str">
        <f t="shared" si="32"/>
        <v/>
      </c>
      <c r="AM105" s="50" t="str">
        <f t="shared" si="33"/>
        <v/>
      </c>
      <c r="AN105" s="50" t="str">
        <f>IF(OR(AD105&lt;&gt;TRUE,AI105&lt;&gt;TRUE),"",IF(OR('Info livraison'!$B$12-(YEAR(J105))&gt;INDEX(valschartmaxalt,MATCH(N105,libschart,0)),'Info livraison'!$B$12-(YEAR(J105))&lt;INDEX(valschartminalt,MATCH(N105,libschart,0))),FALSE,TRUE))</f>
        <v/>
      </c>
      <c r="AO105" s="50" t="str">
        <f t="shared" si="34"/>
        <v/>
      </c>
      <c r="AP105" s="50"/>
      <c r="AQ105" s="50"/>
      <c r="AR105" s="50"/>
      <c r="AS105" s="197" t="str">
        <f t="shared" si="35"/>
        <v/>
      </c>
      <c r="AT105" s="210" t="str">
        <f t="shared" si="36"/>
        <v/>
      </c>
    </row>
    <row r="106" spans="1:46" x14ac:dyDescent="0.2">
      <c r="A106" s="51" t="str">
        <f>IF(AND(F106&lt;&gt;"",'Institut - Classes'!$F$4&lt;&gt;""),INDEX(libcatidinstit,'Institut - Classes'!$F$4),"")</f>
        <v/>
      </c>
      <c r="B106" s="51" t="str">
        <f>IF(A106&lt;&gt;"",INDEX(codeinstit,'Institut - Classes'!$F$4),"")</f>
        <v/>
      </c>
      <c r="C106" s="49" t="str">
        <f t="shared" si="37"/>
        <v/>
      </c>
      <c r="D106" s="143"/>
      <c r="E106" s="143"/>
      <c r="F106" s="137"/>
      <c r="G106" s="137"/>
      <c r="H106" s="137"/>
      <c r="I106" s="137"/>
      <c r="J106" s="139"/>
      <c r="K106" s="137"/>
      <c r="L106" s="141"/>
      <c r="M106" s="141"/>
      <c r="N106" s="140"/>
      <c r="O106" s="142"/>
      <c r="P106" s="141"/>
      <c r="Q106" s="141"/>
      <c r="R106" s="141"/>
      <c r="S106" s="156"/>
      <c r="T106" s="156"/>
      <c r="U106" s="156"/>
      <c r="V106" s="156"/>
      <c r="W106" s="156"/>
      <c r="X106" s="156"/>
      <c r="Y106" s="52" t="str">
        <f t="shared" si="19"/>
        <v/>
      </c>
      <c r="Z106" s="50" t="str">
        <f t="shared" si="20"/>
        <v/>
      </c>
      <c r="AA106" s="50" t="str">
        <f t="shared" si="21"/>
        <v/>
      </c>
      <c r="AB106" s="50" t="str">
        <f t="shared" si="22"/>
        <v/>
      </c>
      <c r="AC106" s="50" t="str">
        <f t="shared" si="23"/>
        <v/>
      </c>
      <c r="AD106" s="50" t="str">
        <f t="shared" si="24"/>
        <v/>
      </c>
      <c r="AE106" s="50" t="str">
        <f t="shared" si="25"/>
        <v/>
      </c>
      <c r="AF106" s="50" t="str">
        <f t="shared" si="26"/>
        <v/>
      </c>
      <c r="AG106" s="50" t="str">
        <f t="shared" si="27"/>
        <v/>
      </c>
      <c r="AH106" s="50" t="str">
        <f t="shared" si="28"/>
        <v/>
      </c>
      <c r="AI106" s="50" t="str">
        <f t="shared" si="29"/>
        <v/>
      </c>
      <c r="AJ106" s="50" t="str">
        <f t="shared" si="30"/>
        <v/>
      </c>
      <c r="AK106" s="50" t="str">
        <f t="shared" si="31"/>
        <v/>
      </c>
      <c r="AL106" s="50" t="str">
        <f t="shared" si="32"/>
        <v/>
      </c>
      <c r="AM106" s="50" t="str">
        <f t="shared" si="33"/>
        <v/>
      </c>
      <c r="AN106" s="50" t="str">
        <f>IF(OR(AD106&lt;&gt;TRUE,AI106&lt;&gt;TRUE),"",IF(OR('Info livraison'!$B$12-(YEAR(J106))&gt;INDEX(valschartmaxalt,MATCH(N106,libschart,0)),'Info livraison'!$B$12-(YEAR(J106))&lt;INDEX(valschartminalt,MATCH(N106,libschart,0))),FALSE,TRUE))</f>
        <v/>
      </c>
      <c r="AO106" s="50" t="str">
        <f t="shared" si="34"/>
        <v/>
      </c>
      <c r="AP106" s="50"/>
      <c r="AQ106" s="50"/>
      <c r="AR106" s="50"/>
      <c r="AS106" s="197" t="str">
        <f t="shared" si="35"/>
        <v/>
      </c>
      <c r="AT106" s="210" t="str">
        <f t="shared" si="36"/>
        <v/>
      </c>
    </row>
    <row r="107" spans="1:46" x14ac:dyDescent="0.2">
      <c r="A107" s="51" t="str">
        <f>IF(AND(F107&lt;&gt;"",'Institut - Classes'!$F$4&lt;&gt;""),INDEX(libcatidinstit,'Institut - Classes'!$F$4),"")</f>
        <v/>
      </c>
      <c r="B107" s="51" t="str">
        <f>IF(A107&lt;&gt;"",INDEX(codeinstit,'Institut - Classes'!$F$4),"")</f>
        <v/>
      </c>
      <c r="C107" s="49" t="str">
        <f t="shared" si="37"/>
        <v/>
      </c>
      <c r="D107" s="143"/>
      <c r="E107" s="143"/>
      <c r="F107" s="137"/>
      <c r="G107" s="137"/>
      <c r="H107" s="137"/>
      <c r="I107" s="137"/>
      <c r="J107" s="139"/>
      <c r="K107" s="137"/>
      <c r="L107" s="141"/>
      <c r="M107" s="141"/>
      <c r="N107" s="140"/>
      <c r="O107" s="142"/>
      <c r="P107" s="141"/>
      <c r="Q107" s="141"/>
      <c r="R107" s="141"/>
      <c r="S107" s="156"/>
      <c r="T107" s="156"/>
      <c r="U107" s="156"/>
      <c r="V107" s="156"/>
      <c r="W107" s="156"/>
      <c r="X107" s="156"/>
      <c r="Y107" s="52" t="str">
        <f t="shared" si="19"/>
        <v/>
      </c>
      <c r="Z107" s="50" t="str">
        <f t="shared" si="20"/>
        <v/>
      </c>
      <c r="AA107" s="50" t="str">
        <f t="shared" si="21"/>
        <v/>
      </c>
      <c r="AB107" s="50" t="str">
        <f t="shared" si="22"/>
        <v/>
      </c>
      <c r="AC107" s="50" t="str">
        <f t="shared" si="23"/>
        <v/>
      </c>
      <c r="AD107" s="50" t="str">
        <f t="shared" si="24"/>
        <v/>
      </c>
      <c r="AE107" s="50" t="str">
        <f t="shared" si="25"/>
        <v/>
      </c>
      <c r="AF107" s="50" t="str">
        <f t="shared" si="26"/>
        <v/>
      </c>
      <c r="AG107" s="50" t="str">
        <f t="shared" si="27"/>
        <v/>
      </c>
      <c r="AH107" s="50" t="str">
        <f t="shared" si="28"/>
        <v/>
      </c>
      <c r="AI107" s="50" t="str">
        <f t="shared" si="29"/>
        <v/>
      </c>
      <c r="AJ107" s="50" t="str">
        <f t="shared" si="30"/>
        <v/>
      </c>
      <c r="AK107" s="50" t="str">
        <f t="shared" si="31"/>
        <v/>
      </c>
      <c r="AL107" s="50" t="str">
        <f t="shared" si="32"/>
        <v/>
      </c>
      <c r="AM107" s="50" t="str">
        <f t="shared" si="33"/>
        <v/>
      </c>
      <c r="AN107" s="50" t="str">
        <f>IF(OR(AD107&lt;&gt;TRUE,AI107&lt;&gt;TRUE),"",IF(OR('Info livraison'!$B$12-(YEAR(J107))&gt;INDEX(valschartmaxalt,MATCH(N107,libschart,0)),'Info livraison'!$B$12-(YEAR(J107))&lt;INDEX(valschartminalt,MATCH(N107,libschart,0))),FALSE,TRUE))</f>
        <v/>
      </c>
      <c r="AO107" s="50" t="str">
        <f t="shared" si="34"/>
        <v/>
      </c>
      <c r="AP107" s="50"/>
      <c r="AQ107" s="50"/>
      <c r="AR107" s="50"/>
      <c r="AS107" s="197" t="str">
        <f t="shared" si="35"/>
        <v/>
      </c>
      <c r="AT107" s="210" t="str">
        <f t="shared" si="36"/>
        <v/>
      </c>
    </row>
    <row r="108" spans="1:46" x14ac:dyDescent="0.2">
      <c r="A108" s="51" t="str">
        <f>IF(AND(F108&lt;&gt;"",'Institut - Classes'!$F$4&lt;&gt;""),INDEX(libcatidinstit,'Institut - Classes'!$F$4),"")</f>
        <v/>
      </c>
      <c r="B108" s="51" t="str">
        <f>IF(A108&lt;&gt;"",INDEX(codeinstit,'Institut - Classes'!$F$4),"")</f>
        <v/>
      </c>
      <c r="C108" s="49" t="str">
        <f t="shared" si="37"/>
        <v/>
      </c>
      <c r="D108" s="143"/>
      <c r="E108" s="143"/>
      <c r="F108" s="137"/>
      <c r="G108" s="137"/>
      <c r="H108" s="137"/>
      <c r="I108" s="137"/>
      <c r="J108" s="139"/>
      <c r="K108" s="137"/>
      <c r="L108" s="141"/>
      <c r="M108" s="141"/>
      <c r="N108" s="140"/>
      <c r="O108" s="142"/>
      <c r="P108" s="141"/>
      <c r="Q108" s="141"/>
      <c r="R108" s="141"/>
      <c r="S108" s="156"/>
      <c r="T108" s="156"/>
      <c r="U108" s="156"/>
      <c r="V108" s="156"/>
      <c r="W108" s="156"/>
      <c r="X108" s="156"/>
      <c r="Y108" s="52" t="str">
        <f t="shared" si="19"/>
        <v/>
      </c>
      <c r="Z108" s="50" t="str">
        <f t="shared" si="20"/>
        <v/>
      </c>
      <c r="AA108" s="50" t="str">
        <f t="shared" si="21"/>
        <v/>
      </c>
      <c r="AB108" s="50" t="str">
        <f t="shared" si="22"/>
        <v/>
      </c>
      <c r="AC108" s="50" t="str">
        <f t="shared" si="23"/>
        <v/>
      </c>
      <c r="AD108" s="50" t="str">
        <f t="shared" si="24"/>
        <v/>
      </c>
      <c r="AE108" s="50" t="str">
        <f t="shared" si="25"/>
        <v/>
      </c>
      <c r="AF108" s="50" t="str">
        <f t="shared" si="26"/>
        <v/>
      </c>
      <c r="AG108" s="50" t="str">
        <f t="shared" si="27"/>
        <v/>
      </c>
      <c r="AH108" s="50" t="str">
        <f t="shared" si="28"/>
        <v/>
      </c>
      <c r="AI108" s="50" t="str">
        <f t="shared" si="29"/>
        <v/>
      </c>
      <c r="AJ108" s="50" t="str">
        <f t="shared" si="30"/>
        <v/>
      </c>
      <c r="AK108" s="50" t="str">
        <f t="shared" si="31"/>
        <v/>
      </c>
      <c r="AL108" s="50" t="str">
        <f t="shared" si="32"/>
        <v/>
      </c>
      <c r="AM108" s="50" t="str">
        <f t="shared" si="33"/>
        <v/>
      </c>
      <c r="AN108" s="50" t="str">
        <f>IF(OR(AD108&lt;&gt;TRUE,AI108&lt;&gt;TRUE),"",IF(OR('Info livraison'!$B$12-(YEAR(J108))&gt;INDEX(valschartmaxalt,MATCH(N108,libschart,0)),'Info livraison'!$B$12-(YEAR(J108))&lt;INDEX(valschartminalt,MATCH(N108,libschart,0))),FALSE,TRUE))</f>
        <v/>
      </c>
      <c r="AO108" s="50" t="str">
        <f t="shared" si="34"/>
        <v/>
      </c>
      <c r="AP108" s="50"/>
      <c r="AQ108" s="50"/>
      <c r="AR108" s="50"/>
      <c r="AS108" s="197" t="str">
        <f t="shared" si="35"/>
        <v/>
      </c>
      <c r="AT108" s="210" t="str">
        <f t="shared" si="36"/>
        <v/>
      </c>
    </row>
    <row r="109" spans="1:46" x14ac:dyDescent="0.2">
      <c r="A109" s="51" t="str">
        <f>IF(AND(F109&lt;&gt;"",'Institut - Classes'!$F$4&lt;&gt;""),INDEX(libcatidinstit,'Institut - Classes'!$F$4),"")</f>
        <v/>
      </c>
      <c r="B109" s="51" t="str">
        <f>IF(A109&lt;&gt;"",INDEX(codeinstit,'Institut - Classes'!$F$4),"")</f>
        <v/>
      </c>
      <c r="C109" s="49" t="str">
        <f t="shared" si="37"/>
        <v/>
      </c>
      <c r="D109" s="143"/>
      <c r="E109" s="143"/>
      <c r="F109" s="137"/>
      <c r="G109" s="137"/>
      <c r="H109" s="137"/>
      <c r="I109" s="137"/>
      <c r="J109" s="139"/>
      <c r="K109" s="137"/>
      <c r="L109" s="141"/>
      <c r="M109" s="141"/>
      <c r="N109" s="140"/>
      <c r="O109" s="142"/>
      <c r="P109" s="141"/>
      <c r="Q109" s="141"/>
      <c r="R109" s="141"/>
      <c r="S109" s="156"/>
      <c r="T109" s="156"/>
      <c r="U109" s="156"/>
      <c r="V109" s="156"/>
      <c r="W109" s="156"/>
      <c r="X109" s="156"/>
      <c r="Y109" s="52" t="str">
        <f t="shared" si="19"/>
        <v/>
      </c>
      <c r="Z109" s="50" t="str">
        <f t="shared" si="20"/>
        <v/>
      </c>
      <c r="AA109" s="50" t="str">
        <f t="shared" si="21"/>
        <v/>
      </c>
      <c r="AB109" s="50" t="str">
        <f t="shared" si="22"/>
        <v/>
      </c>
      <c r="AC109" s="50" t="str">
        <f t="shared" si="23"/>
        <v/>
      </c>
      <c r="AD109" s="50" t="str">
        <f t="shared" si="24"/>
        <v/>
      </c>
      <c r="AE109" s="50" t="str">
        <f t="shared" si="25"/>
        <v/>
      </c>
      <c r="AF109" s="50" t="str">
        <f t="shared" si="26"/>
        <v/>
      </c>
      <c r="AG109" s="50" t="str">
        <f t="shared" si="27"/>
        <v/>
      </c>
      <c r="AH109" s="50" t="str">
        <f t="shared" si="28"/>
        <v/>
      </c>
      <c r="AI109" s="50" t="str">
        <f t="shared" si="29"/>
        <v/>
      </c>
      <c r="AJ109" s="50" t="str">
        <f t="shared" si="30"/>
        <v/>
      </c>
      <c r="AK109" s="50" t="str">
        <f t="shared" si="31"/>
        <v/>
      </c>
      <c r="AL109" s="50" t="str">
        <f t="shared" si="32"/>
        <v/>
      </c>
      <c r="AM109" s="50" t="str">
        <f t="shared" si="33"/>
        <v/>
      </c>
      <c r="AN109" s="50" t="str">
        <f>IF(OR(AD109&lt;&gt;TRUE,AI109&lt;&gt;TRUE),"",IF(OR('Info livraison'!$B$12-(YEAR(J109))&gt;INDEX(valschartmaxalt,MATCH(N109,libschart,0)),'Info livraison'!$B$12-(YEAR(J109))&lt;INDEX(valschartminalt,MATCH(N109,libschart,0))),FALSE,TRUE))</f>
        <v/>
      </c>
      <c r="AO109" s="50" t="str">
        <f t="shared" si="34"/>
        <v/>
      </c>
      <c r="AP109" s="50"/>
      <c r="AQ109" s="50"/>
      <c r="AR109" s="50"/>
      <c r="AS109" s="197" t="str">
        <f t="shared" si="35"/>
        <v/>
      </c>
      <c r="AT109" s="210" t="str">
        <f t="shared" si="36"/>
        <v/>
      </c>
    </row>
    <row r="110" spans="1:46" x14ac:dyDescent="0.2">
      <c r="A110" s="51" t="str">
        <f>IF(AND(F110&lt;&gt;"",'Institut - Classes'!$F$4&lt;&gt;""),INDEX(libcatidinstit,'Institut - Classes'!$F$4),"")</f>
        <v/>
      </c>
      <c r="B110" s="51" t="str">
        <f>IF(A110&lt;&gt;"",INDEX(codeinstit,'Institut - Classes'!$F$4),"")</f>
        <v/>
      </c>
      <c r="C110" s="49" t="str">
        <f t="shared" si="37"/>
        <v/>
      </c>
      <c r="D110" s="143"/>
      <c r="E110" s="143"/>
      <c r="F110" s="137"/>
      <c r="G110" s="137"/>
      <c r="H110" s="137"/>
      <c r="I110" s="137"/>
      <c r="J110" s="139"/>
      <c r="K110" s="137"/>
      <c r="L110" s="141"/>
      <c r="M110" s="141"/>
      <c r="N110" s="140"/>
      <c r="O110" s="142"/>
      <c r="P110" s="141"/>
      <c r="Q110" s="141"/>
      <c r="R110" s="141"/>
      <c r="S110" s="156"/>
      <c r="T110" s="156"/>
      <c r="U110" s="156"/>
      <c r="V110" s="156"/>
      <c r="W110" s="156"/>
      <c r="X110" s="156"/>
      <c r="Y110" s="52" t="str">
        <f t="shared" si="19"/>
        <v/>
      </c>
      <c r="Z110" s="50" t="str">
        <f t="shared" si="20"/>
        <v/>
      </c>
      <c r="AA110" s="50" t="str">
        <f t="shared" si="21"/>
        <v/>
      </c>
      <c r="AB110" s="50" t="str">
        <f t="shared" si="22"/>
        <v/>
      </c>
      <c r="AC110" s="50" t="str">
        <f t="shared" si="23"/>
        <v/>
      </c>
      <c r="AD110" s="50" t="str">
        <f t="shared" si="24"/>
        <v/>
      </c>
      <c r="AE110" s="50" t="str">
        <f t="shared" si="25"/>
        <v/>
      </c>
      <c r="AF110" s="50" t="str">
        <f t="shared" si="26"/>
        <v/>
      </c>
      <c r="AG110" s="50" t="str">
        <f t="shared" si="27"/>
        <v/>
      </c>
      <c r="AH110" s="50" t="str">
        <f t="shared" si="28"/>
        <v/>
      </c>
      <c r="AI110" s="50" t="str">
        <f t="shared" si="29"/>
        <v/>
      </c>
      <c r="AJ110" s="50" t="str">
        <f t="shared" si="30"/>
        <v/>
      </c>
      <c r="AK110" s="50" t="str">
        <f t="shared" si="31"/>
        <v/>
      </c>
      <c r="AL110" s="50" t="str">
        <f t="shared" si="32"/>
        <v/>
      </c>
      <c r="AM110" s="50" t="str">
        <f t="shared" si="33"/>
        <v/>
      </c>
      <c r="AN110" s="50" t="str">
        <f>IF(OR(AD110&lt;&gt;TRUE,AI110&lt;&gt;TRUE),"",IF(OR('Info livraison'!$B$12-(YEAR(J110))&gt;INDEX(valschartmaxalt,MATCH(N110,libschart,0)),'Info livraison'!$B$12-(YEAR(J110))&lt;INDEX(valschartminalt,MATCH(N110,libschart,0))),FALSE,TRUE))</f>
        <v/>
      </c>
      <c r="AO110" s="50" t="str">
        <f t="shared" si="34"/>
        <v/>
      </c>
      <c r="AP110" s="50"/>
      <c r="AQ110" s="50"/>
      <c r="AR110" s="50"/>
      <c r="AS110" s="197" t="str">
        <f t="shared" si="35"/>
        <v/>
      </c>
      <c r="AT110" s="210" t="str">
        <f t="shared" si="36"/>
        <v/>
      </c>
    </row>
    <row r="111" spans="1:46" x14ac:dyDescent="0.2">
      <c r="A111" s="51" t="str">
        <f>IF(AND(F111&lt;&gt;"",'Institut - Classes'!$F$4&lt;&gt;""),INDEX(libcatidinstit,'Institut - Classes'!$F$4),"")</f>
        <v/>
      </c>
      <c r="B111" s="51" t="str">
        <f>IF(A111&lt;&gt;"",INDEX(codeinstit,'Institut - Classes'!$F$4),"")</f>
        <v/>
      </c>
      <c r="C111" s="49" t="str">
        <f t="shared" si="37"/>
        <v/>
      </c>
      <c r="D111" s="143"/>
      <c r="E111" s="143"/>
      <c r="F111" s="137"/>
      <c r="G111" s="137"/>
      <c r="H111" s="137"/>
      <c r="I111" s="137"/>
      <c r="J111" s="139"/>
      <c r="K111" s="137"/>
      <c r="L111" s="141"/>
      <c r="M111" s="141"/>
      <c r="N111" s="140"/>
      <c r="O111" s="142"/>
      <c r="P111" s="141"/>
      <c r="Q111" s="141"/>
      <c r="R111" s="141"/>
      <c r="S111" s="156"/>
      <c r="T111" s="156"/>
      <c r="U111" s="156"/>
      <c r="V111" s="156"/>
      <c r="W111" s="156"/>
      <c r="X111" s="156"/>
      <c r="Y111" s="52" t="str">
        <f t="shared" si="19"/>
        <v/>
      </c>
      <c r="Z111" s="50" t="str">
        <f t="shared" si="20"/>
        <v/>
      </c>
      <c r="AA111" s="50" t="str">
        <f t="shared" si="21"/>
        <v/>
      </c>
      <c r="AB111" s="50" t="str">
        <f t="shared" si="22"/>
        <v/>
      </c>
      <c r="AC111" s="50" t="str">
        <f t="shared" si="23"/>
        <v/>
      </c>
      <c r="AD111" s="50" t="str">
        <f t="shared" si="24"/>
        <v/>
      </c>
      <c r="AE111" s="50" t="str">
        <f t="shared" si="25"/>
        <v/>
      </c>
      <c r="AF111" s="50" t="str">
        <f t="shared" si="26"/>
        <v/>
      </c>
      <c r="AG111" s="50" t="str">
        <f t="shared" si="27"/>
        <v/>
      </c>
      <c r="AH111" s="50" t="str">
        <f t="shared" si="28"/>
        <v/>
      </c>
      <c r="AI111" s="50" t="str">
        <f t="shared" si="29"/>
        <v/>
      </c>
      <c r="AJ111" s="50" t="str">
        <f t="shared" si="30"/>
        <v/>
      </c>
      <c r="AK111" s="50" t="str">
        <f t="shared" si="31"/>
        <v/>
      </c>
      <c r="AL111" s="50" t="str">
        <f t="shared" si="32"/>
        <v/>
      </c>
      <c r="AM111" s="50" t="str">
        <f t="shared" si="33"/>
        <v/>
      </c>
      <c r="AN111" s="50" t="str">
        <f>IF(OR(AD111&lt;&gt;TRUE,AI111&lt;&gt;TRUE),"",IF(OR('Info livraison'!$B$12-(YEAR(J111))&gt;INDEX(valschartmaxalt,MATCH(N111,libschart,0)),'Info livraison'!$B$12-(YEAR(J111))&lt;INDEX(valschartminalt,MATCH(N111,libschart,0))),FALSE,TRUE))</f>
        <v/>
      </c>
      <c r="AO111" s="50" t="str">
        <f t="shared" si="34"/>
        <v/>
      </c>
      <c r="AP111" s="50"/>
      <c r="AQ111" s="50"/>
      <c r="AR111" s="50"/>
      <c r="AS111" s="197" t="str">
        <f t="shared" si="35"/>
        <v/>
      </c>
      <c r="AT111" s="210" t="str">
        <f t="shared" si="36"/>
        <v/>
      </c>
    </row>
    <row r="112" spans="1:46" x14ac:dyDescent="0.2">
      <c r="A112" s="51" t="str">
        <f>IF(AND(F112&lt;&gt;"",'Institut - Classes'!$F$4&lt;&gt;""),INDEX(libcatidinstit,'Institut - Classes'!$F$4),"")</f>
        <v/>
      </c>
      <c r="B112" s="51" t="str">
        <f>IF(A112&lt;&gt;"",INDEX(codeinstit,'Institut - Classes'!$F$4),"")</f>
        <v/>
      </c>
      <c r="C112" s="49" t="str">
        <f t="shared" si="37"/>
        <v/>
      </c>
      <c r="D112" s="143"/>
      <c r="E112" s="143"/>
      <c r="F112" s="137"/>
      <c r="G112" s="137"/>
      <c r="H112" s="137"/>
      <c r="I112" s="137"/>
      <c r="J112" s="139"/>
      <c r="K112" s="137"/>
      <c r="L112" s="141"/>
      <c r="M112" s="141"/>
      <c r="N112" s="140"/>
      <c r="O112" s="142"/>
      <c r="P112" s="141"/>
      <c r="Q112" s="141"/>
      <c r="R112" s="141"/>
      <c r="S112" s="156"/>
      <c r="T112" s="156"/>
      <c r="U112" s="156"/>
      <c r="V112" s="156"/>
      <c r="W112" s="156"/>
      <c r="X112" s="156"/>
      <c r="Y112" s="52" t="str">
        <f t="shared" si="19"/>
        <v/>
      </c>
      <c r="Z112" s="50" t="str">
        <f t="shared" si="20"/>
        <v/>
      </c>
      <c r="AA112" s="50" t="str">
        <f t="shared" si="21"/>
        <v/>
      </c>
      <c r="AB112" s="50" t="str">
        <f t="shared" si="22"/>
        <v/>
      </c>
      <c r="AC112" s="50" t="str">
        <f t="shared" si="23"/>
        <v/>
      </c>
      <c r="AD112" s="50" t="str">
        <f t="shared" si="24"/>
        <v/>
      </c>
      <c r="AE112" s="50" t="str">
        <f t="shared" si="25"/>
        <v/>
      </c>
      <c r="AF112" s="50" t="str">
        <f t="shared" si="26"/>
        <v/>
      </c>
      <c r="AG112" s="50" t="str">
        <f t="shared" si="27"/>
        <v/>
      </c>
      <c r="AH112" s="50" t="str">
        <f t="shared" si="28"/>
        <v/>
      </c>
      <c r="AI112" s="50" t="str">
        <f t="shared" si="29"/>
        <v/>
      </c>
      <c r="AJ112" s="50" t="str">
        <f t="shared" si="30"/>
        <v/>
      </c>
      <c r="AK112" s="50" t="str">
        <f t="shared" si="31"/>
        <v/>
      </c>
      <c r="AL112" s="50" t="str">
        <f t="shared" si="32"/>
        <v/>
      </c>
      <c r="AM112" s="50" t="str">
        <f t="shared" si="33"/>
        <v/>
      </c>
      <c r="AN112" s="50" t="str">
        <f>IF(OR(AD112&lt;&gt;TRUE,AI112&lt;&gt;TRUE),"",IF(OR('Info livraison'!$B$12-(YEAR(J112))&gt;INDEX(valschartmaxalt,MATCH(N112,libschart,0)),'Info livraison'!$B$12-(YEAR(J112))&lt;INDEX(valschartminalt,MATCH(N112,libschart,0))),FALSE,TRUE))</f>
        <v/>
      </c>
      <c r="AO112" s="50" t="str">
        <f t="shared" si="34"/>
        <v/>
      </c>
      <c r="AP112" s="50"/>
      <c r="AQ112" s="50"/>
      <c r="AR112" s="50"/>
      <c r="AS112" s="197" t="str">
        <f t="shared" si="35"/>
        <v/>
      </c>
      <c r="AT112" s="210" t="str">
        <f t="shared" si="36"/>
        <v/>
      </c>
    </row>
    <row r="113" spans="1:46" x14ac:dyDescent="0.2">
      <c r="A113" s="51" t="str">
        <f>IF(AND(F113&lt;&gt;"",'Institut - Classes'!$F$4&lt;&gt;""),INDEX(libcatidinstit,'Institut - Classes'!$F$4),"")</f>
        <v/>
      </c>
      <c r="B113" s="51" t="str">
        <f>IF(A113&lt;&gt;"",INDEX(codeinstit,'Institut - Classes'!$F$4),"")</f>
        <v/>
      </c>
      <c r="C113" s="49" t="str">
        <f t="shared" si="37"/>
        <v/>
      </c>
      <c r="D113" s="143"/>
      <c r="E113" s="143"/>
      <c r="F113" s="137"/>
      <c r="G113" s="137"/>
      <c r="H113" s="137"/>
      <c r="I113" s="137"/>
      <c r="J113" s="139"/>
      <c r="K113" s="137"/>
      <c r="L113" s="141"/>
      <c r="M113" s="141"/>
      <c r="N113" s="140"/>
      <c r="O113" s="142"/>
      <c r="P113" s="141"/>
      <c r="Q113" s="141"/>
      <c r="R113" s="141"/>
      <c r="S113" s="156"/>
      <c r="T113" s="156"/>
      <c r="U113" s="156"/>
      <c r="V113" s="156"/>
      <c r="W113" s="156"/>
      <c r="X113" s="156"/>
      <c r="Y113" s="52" t="str">
        <f t="shared" si="19"/>
        <v/>
      </c>
      <c r="Z113" s="50" t="str">
        <f t="shared" si="20"/>
        <v/>
      </c>
      <c r="AA113" s="50" t="str">
        <f t="shared" si="21"/>
        <v/>
      </c>
      <c r="AB113" s="50" t="str">
        <f t="shared" si="22"/>
        <v/>
      </c>
      <c r="AC113" s="50" t="str">
        <f t="shared" si="23"/>
        <v/>
      </c>
      <c r="AD113" s="50" t="str">
        <f t="shared" si="24"/>
        <v/>
      </c>
      <c r="AE113" s="50" t="str">
        <f t="shared" si="25"/>
        <v/>
      </c>
      <c r="AF113" s="50" t="str">
        <f t="shared" si="26"/>
        <v/>
      </c>
      <c r="AG113" s="50" t="str">
        <f t="shared" si="27"/>
        <v/>
      </c>
      <c r="AH113" s="50" t="str">
        <f t="shared" si="28"/>
        <v/>
      </c>
      <c r="AI113" s="50" t="str">
        <f t="shared" si="29"/>
        <v/>
      </c>
      <c r="AJ113" s="50" t="str">
        <f t="shared" si="30"/>
        <v/>
      </c>
      <c r="AK113" s="50" t="str">
        <f t="shared" si="31"/>
        <v/>
      </c>
      <c r="AL113" s="50" t="str">
        <f t="shared" si="32"/>
        <v/>
      </c>
      <c r="AM113" s="50" t="str">
        <f t="shared" si="33"/>
        <v/>
      </c>
      <c r="AN113" s="50" t="str">
        <f>IF(OR(AD113&lt;&gt;TRUE,AI113&lt;&gt;TRUE),"",IF(OR('Info livraison'!$B$12-(YEAR(J113))&gt;INDEX(valschartmaxalt,MATCH(N113,libschart,0)),'Info livraison'!$B$12-(YEAR(J113))&lt;INDEX(valschartminalt,MATCH(N113,libschart,0))),FALSE,TRUE))</f>
        <v/>
      </c>
      <c r="AO113" s="50" t="str">
        <f t="shared" si="34"/>
        <v/>
      </c>
      <c r="AP113" s="50"/>
      <c r="AQ113" s="50"/>
      <c r="AR113" s="50"/>
      <c r="AS113" s="197" t="str">
        <f t="shared" si="35"/>
        <v/>
      </c>
      <c r="AT113" s="210" t="str">
        <f t="shared" si="36"/>
        <v/>
      </c>
    </row>
    <row r="114" spans="1:46" x14ac:dyDescent="0.2">
      <c r="A114" s="51" t="str">
        <f>IF(AND(F114&lt;&gt;"",'Institut - Classes'!$F$4&lt;&gt;""),INDEX(libcatidinstit,'Institut - Classes'!$F$4),"")</f>
        <v/>
      </c>
      <c r="B114" s="51" t="str">
        <f>IF(A114&lt;&gt;"",INDEX(codeinstit,'Institut - Classes'!$F$4),"")</f>
        <v/>
      </c>
      <c r="C114" s="49" t="str">
        <f t="shared" si="37"/>
        <v/>
      </c>
      <c r="D114" s="143"/>
      <c r="E114" s="143"/>
      <c r="F114" s="137"/>
      <c r="G114" s="137"/>
      <c r="H114" s="137"/>
      <c r="I114" s="137"/>
      <c r="J114" s="139"/>
      <c r="K114" s="137"/>
      <c r="L114" s="141"/>
      <c r="M114" s="141"/>
      <c r="N114" s="140"/>
      <c r="O114" s="142"/>
      <c r="P114" s="141"/>
      <c r="Q114" s="141"/>
      <c r="R114" s="141"/>
      <c r="S114" s="156"/>
      <c r="T114" s="156"/>
      <c r="U114" s="156"/>
      <c r="V114" s="156"/>
      <c r="W114" s="156"/>
      <c r="X114" s="156"/>
      <c r="Y114" s="52" t="str">
        <f t="shared" si="19"/>
        <v/>
      </c>
      <c r="Z114" s="50" t="str">
        <f t="shared" si="20"/>
        <v/>
      </c>
      <c r="AA114" s="50" t="str">
        <f t="shared" si="21"/>
        <v/>
      </c>
      <c r="AB114" s="50" t="str">
        <f t="shared" si="22"/>
        <v/>
      </c>
      <c r="AC114" s="50" t="str">
        <f t="shared" si="23"/>
        <v/>
      </c>
      <c r="AD114" s="50" t="str">
        <f t="shared" si="24"/>
        <v/>
      </c>
      <c r="AE114" s="50" t="str">
        <f t="shared" si="25"/>
        <v/>
      </c>
      <c r="AF114" s="50" t="str">
        <f t="shared" si="26"/>
        <v/>
      </c>
      <c r="AG114" s="50" t="str">
        <f t="shared" si="27"/>
        <v/>
      </c>
      <c r="AH114" s="50" t="str">
        <f t="shared" si="28"/>
        <v/>
      </c>
      <c r="AI114" s="50" t="str">
        <f t="shared" si="29"/>
        <v/>
      </c>
      <c r="AJ114" s="50" t="str">
        <f t="shared" si="30"/>
        <v/>
      </c>
      <c r="AK114" s="50" t="str">
        <f t="shared" si="31"/>
        <v/>
      </c>
      <c r="AL114" s="50" t="str">
        <f t="shared" si="32"/>
        <v/>
      </c>
      <c r="AM114" s="50" t="str">
        <f t="shared" si="33"/>
        <v/>
      </c>
      <c r="AN114" s="50" t="str">
        <f>IF(OR(AD114&lt;&gt;TRUE,AI114&lt;&gt;TRUE),"",IF(OR('Info livraison'!$B$12-(YEAR(J114))&gt;INDEX(valschartmaxalt,MATCH(N114,libschart,0)),'Info livraison'!$B$12-(YEAR(J114))&lt;INDEX(valschartminalt,MATCH(N114,libschart,0))),FALSE,TRUE))</f>
        <v/>
      </c>
      <c r="AO114" s="50" t="str">
        <f t="shared" si="34"/>
        <v/>
      </c>
      <c r="AP114" s="50"/>
      <c r="AQ114" s="50"/>
      <c r="AR114" s="50"/>
      <c r="AS114" s="197" t="str">
        <f t="shared" si="35"/>
        <v/>
      </c>
      <c r="AT114" s="210" t="str">
        <f t="shared" si="36"/>
        <v/>
      </c>
    </row>
    <row r="115" spans="1:46" x14ac:dyDescent="0.2">
      <c r="A115" s="51" t="str">
        <f>IF(AND(F115&lt;&gt;"",'Institut - Classes'!$F$4&lt;&gt;""),INDEX(libcatidinstit,'Institut - Classes'!$F$4),"")</f>
        <v/>
      </c>
      <c r="B115" s="51" t="str">
        <f>IF(A115&lt;&gt;"",INDEX(codeinstit,'Institut - Classes'!$F$4),"")</f>
        <v/>
      </c>
      <c r="C115" s="49" t="str">
        <f t="shared" si="37"/>
        <v/>
      </c>
      <c r="D115" s="143"/>
      <c r="E115" s="143"/>
      <c r="F115" s="137"/>
      <c r="G115" s="137"/>
      <c r="H115" s="137"/>
      <c r="I115" s="137"/>
      <c r="J115" s="139"/>
      <c r="K115" s="137"/>
      <c r="L115" s="141"/>
      <c r="M115" s="141"/>
      <c r="N115" s="140"/>
      <c r="O115" s="142"/>
      <c r="P115" s="141"/>
      <c r="Q115" s="141"/>
      <c r="R115" s="141"/>
      <c r="S115" s="156"/>
      <c r="T115" s="156"/>
      <c r="U115" s="156"/>
      <c r="V115" s="156"/>
      <c r="W115" s="156"/>
      <c r="X115" s="156"/>
      <c r="Y115" s="52" t="str">
        <f t="shared" si="19"/>
        <v/>
      </c>
      <c r="Z115" s="50" t="str">
        <f t="shared" si="20"/>
        <v/>
      </c>
      <c r="AA115" s="50" t="str">
        <f t="shared" si="21"/>
        <v/>
      </c>
      <c r="AB115" s="50" t="str">
        <f t="shared" si="22"/>
        <v/>
      </c>
      <c r="AC115" s="50" t="str">
        <f t="shared" si="23"/>
        <v/>
      </c>
      <c r="AD115" s="50" t="str">
        <f t="shared" si="24"/>
        <v/>
      </c>
      <c r="AE115" s="50" t="str">
        <f t="shared" si="25"/>
        <v/>
      </c>
      <c r="AF115" s="50" t="str">
        <f t="shared" si="26"/>
        <v/>
      </c>
      <c r="AG115" s="50" t="str">
        <f t="shared" si="27"/>
        <v/>
      </c>
      <c r="AH115" s="50" t="str">
        <f t="shared" si="28"/>
        <v/>
      </c>
      <c r="AI115" s="50" t="str">
        <f t="shared" si="29"/>
        <v/>
      </c>
      <c r="AJ115" s="50" t="str">
        <f t="shared" si="30"/>
        <v/>
      </c>
      <c r="AK115" s="50" t="str">
        <f t="shared" si="31"/>
        <v/>
      </c>
      <c r="AL115" s="50" t="str">
        <f t="shared" si="32"/>
        <v/>
      </c>
      <c r="AM115" s="50" t="str">
        <f t="shared" si="33"/>
        <v/>
      </c>
      <c r="AN115" s="50" t="str">
        <f>IF(OR(AD115&lt;&gt;TRUE,AI115&lt;&gt;TRUE),"",IF(OR('Info livraison'!$B$12-(YEAR(J115))&gt;INDEX(valschartmaxalt,MATCH(N115,libschart,0)),'Info livraison'!$B$12-(YEAR(J115))&lt;INDEX(valschartminalt,MATCH(N115,libschart,0))),FALSE,TRUE))</f>
        <v/>
      </c>
      <c r="AO115" s="50" t="str">
        <f t="shared" si="34"/>
        <v/>
      </c>
      <c r="AP115" s="50"/>
      <c r="AQ115" s="50"/>
      <c r="AR115" s="50"/>
      <c r="AS115" s="197" t="str">
        <f t="shared" si="35"/>
        <v/>
      </c>
      <c r="AT115" s="210" t="str">
        <f t="shared" si="36"/>
        <v/>
      </c>
    </row>
    <row r="116" spans="1:46" x14ac:dyDescent="0.2">
      <c r="A116" s="51" t="str">
        <f>IF(AND(F116&lt;&gt;"",'Institut - Classes'!$F$4&lt;&gt;""),INDEX(libcatidinstit,'Institut - Classes'!$F$4),"")</f>
        <v/>
      </c>
      <c r="B116" s="51" t="str">
        <f>IF(A116&lt;&gt;"",INDEX(codeinstit,'Institut - Classes'!$F$4),"")</f>
        <v/>
      </c>
      <c r="C116" s="49" t="str">
        <f t="shared" si="37"/>
        <v/>
      </c>
      <c r="D116" s="143"/>
      <c r="E116" s="143"/>
      <c r="F116" s="137"/>
      <c r="G116" s="137"/>
      <c r="H116" s="137"/>
      <c r="I116" s="137"/>
      <c r="J116" s="139"/>
      <c r="K116" s="137"/>
      <c r="L116" s="141"/>
      <c r="M116" s="141"/>
      <c r="N116" s="140"/>
      <c r="O116" s="142"/>
      <c r="P116" s="141"/>
      <c r="Q116" s="141"/>
      <c r="R116" s="141"/>
      <c r="S116" s="156"/>
      <c r="T116" s="156"/>
      <c r="U116" s="156"/>
      <c r="V116" s="156"/>
      <c r="W116" s="156"/>
      <c r="X116" s="156"/>
      <c r="Y116" s="52" t="str">
        <f t="shared" si="19"/>
        <v/>
      </c>
      <c r="Z116" s="50" t="str">
        <f t="shared" si="20"/>
        <v/>
      </c>
      <c r="AA116" s="50" t="str">
        <f t="shared" si="21"/>
        <v/>
      </c>
      <c r="AB116" s="50" t="str">
        <f t="shared" si="22"/>
        <v/>
      </c>
      <c r="AC116" s="50" t="str">
        <f t="shared" si="23"/>
        <v/>
      </c>
      <c r="AD116" s="50" t="str">
        <f t="shared" si="24"/>
        <v/>
      </c>
      <c r="AE116" s="50" t="str">
        <f t="shared" si="25"/>
        <v/>
      </c>
      <c r="AF116" s="50" t="str">
        <f t="shared" si="26"/>
        <v/>
      </c>
      <c r="AG116" s="50" t="str">
        <f t="shared" si="27"/>
        <v/>
      </c>
      <c r="AH116" s="50" t="str">
        <f t="shared" si="28"/>
        <v/>
      </c>
      <c r="AI116" s="50" t="str">
        <f t="shared" si="29"/>
        <v/>
      </c>
      <c r="AJ116" s="50" t="str">
        <f t="shared" si="30"/>
        <v/>
      </c>
      <c r="AK116" s="50" t="str">
        <f t="shared" si="31"/>
        <v/>
      </c>
      <c r="AL116" s="50" t="str">
        <f t="shared" si="32"/>
        <v/>
      </c>
      <c r="AM116" s="50" t="str">
        <f t="shared" si="33"/>
        <v/>
      </c>
      <c r="AN116" s="50" t="str">
        <f>IF(OR(AD116&lt;&gt;TRUE,AI116&lt;&gt;TRUE),"",IF(OR('Info livraison'!$B$12-(YEAR(J116))&gt;INDEX(valschartmaxalt,MATCH(N116,libschart,0)),'Info livraison'!$B$12-(YEAR(J116))&lt;INDEX(valschartminalt,MATCH(N116,libschart,0))),FALSE,TRUE))</f>
        <v/>
      </c>
      <c r="AO116" s="50" t="str">
        <f t="shared" si="34"/>
        <v/>
      </c>
      <c r="AP116" s="50"/>
      <c r="AQ116" s="50"/>
      <c r="AR116" s="50"/>
      <c r="AS116" s="197" t="str">
        <f t="shared" si="35"/>
        <v/>
      </c>
      <c r="AT116" s="210" t="str">
        <f t="shared" si="36"/>
        <v/>
      </c>
    </row>
    <row r="117" spans="1:46" x14ac:dyDescent="0.2">
      <c r="A117" s="51" t="str">
        <f>IF(AND(F117&lt;&gt;"",'Institut - Classes'!$F$4&lt;&gt;""),INDEX(libcatidinstit,'Institut - Classes'!$F$4),"")</f>
        <v/>
      </c>
      <c r="B117" s="51" t="str">
        <f>IF(A117&lt;&gt;"",INDEX(codeinstit,'Institut - Classes'!$F$4),"")</f>
        <v/>
      </c>
      <c r="C117" s="49" t="str">
        <f t="shared" si="37"/>
        <v/>
      </c>
      <c r="D117" s="143"/>
      <c r="E117" s="143"/>
      <c r="F117" s="137"/>
      <c r="G117" s="137"/>
      <c r="H117" s="137"/>
      <c r="I117" s="137"/>
      <c r="J117" s="139"/>
      <c r="K117" s="137"/>
      <c r="L117" s="141"/>
      <c r="M117" s="141"/>
      <c r="N117" s="140"/>
      <c r="O117" s="142"/>
      <c r="P117" s="141"/>
      <c r="Q117" s="141"/>
      <c r="R117" s="141"/>
      <c r="S117" s="156"/>
      <c r="T117" s="156"/>
      <c r="U117" s="156"/>
      <c r="V117" s="156"/>
      <c r="W117" s="156"/>
      <c r="X117" s="156"/>
      <c r="Y117" s="52" t="str">
        <f t="shared" si="19"/>
        <v/>
      </c>
      <c r="Z117" s="50" t="str">
        <f t="shared" si="20"/>
        <v/>
      </c>
      <c r="AA117" s="50" t="str">
        <f t="shared" si="21"/>
        <v/>
      </c>
      <c r="AB117" s="50" t="str">
        <f t="shared" si="22"/>
        <v/>
      </c>
      <c r="AC117" s="50" t="str">
        <f t="shared" si="23"/>
        <v/>
      </c>
      <c r="AD117" s="50" t="str">
        <f t="shared" si="24"/>
        <v/>
      </c>
      <c r="AE117" s="50" t="str">
        <f t="shared" si="25"/>
        <v/>
      </c>
      <c r="AF117" s="50" t="str">
        <f t="shared" si="26"/>
        <v/>
      </c>
      <c r="AG117" s="50" t="str">
        <f t="shared" si="27"/>
        <v/>
      </c>
      <c r="AH117" s="50" t="str">
        <f t="shared" si="28"/>
        <v/>
      </c>
      <c r="AI117" s="50" t="str">
        <f t="shared" si="29"/>
        <v/>
      </c>
      <c r="AJ117" s="50" t="str">
        <f t="shared" si="30"/>
        <v/>
      </c>
      <c r="AK117" s="50" t="str">
        <f t="shared" si="31"/>
        <v/>
      </c>
      <c r="AL117" s="50" t="str">
        <f t="shared" si="32"/>
        <v/>
      </c>
      <c r="AM117" s="50" t="str">
        <f t="shared" si="33"/>
        <v/>
      </c>
      <c r="AN117" s="50" t="str">
        <f>IF(OR(AD117&lt;&gt;TRUE,AI117&lt;&gt;TRUE),"",IF(OR('Info livraison'!$B$12-(YEAR(J117))&gt;INDEX(valschartmaxalt,MATCH(N117,libschart,0)),'Info livraison'!$B$12-(YEAR(J117))&lt;INDEX(valschartminalt,MATCH(N117,libschart,0))),FALSE,TRUE))</f>
        <v/>
      </c>
      <c r="AO117" s="50" t="str">
        <f t="shared" si="34"/>
        <v/>
      </c>
      <c r="AP117" s="50"/>
      <c r="AQ117" s="50"/>
      <c r="AR117" s="50"/>
      <c r="AS117" s="197" t="str">
        <f t="shared" si="35"/>
        <v/>
      </c>
      <c r="AT117" s="210" t="str">
        <f t="shared" si="36"/>
        <v/>
      </c>
    </row>
    <row r="118" spans="1:46" x14ac:dyDescent="0.2">
      <c r="A118" s="51" t="str">
        <f>IF(AND(F118&lt;&gt;"",'Institut - Classes'!$F$4&lt;&gt;""),INDEX(libcatidinstit,'Institut - Classes'!$F$4),"")</f>
        <v/>
      </c>
      <c r="B118" s="51" t="str">
        <f>IF(A118&lt;&gt;"",INDEX(codeinstit,'Institut - Classes'!$F$4),"")</f>
        <v/>
      </c>
      <c r="C118" s="49" t="str">
        <f t="shared" si="37"/>
        <v/>
      </c>
      <c r="D118" s="143"/>
      <c r="E118" s="143"/>
      <c r="F118" s="137"/>
      <c r="G118" s="137"/>
      <c r="H118" s="137"/>
      <c r="I118" s="137"/>
      <c r="J118" s="139"/>
      <c r="K118" s="137"/>
      <c r="L118" s="141"/>
      <c r="M118" s="141"/>
      <c r="N118" s="140"/>
      <c r="O118" s="142"/>
      <c r="P118" s="141"/>
      <c r="Q118" s="141"/>
      <c r="R118" s="141"/>
      <c r="S118" s="156"/>
      <c r="T118" s="156"/>
      <c r="U118" s="156"/>
      <c r="V118" s="156"/>
      <c r="W118" s="156"/>
      <c r="X118" s="156"/>
      <c r="Y118" s="52" t="str">
        <f t="shared" si="19"/>
        <v/>
      </c>
      <c r="Z118" s="50" t="str">
        <f t="shared" si="20"/>
        <v/>
      </c>
      <c r="AA118" s="50" t="str">
        <f t="shared" si="21"/>
        <v/>
      </c>
      <c r="AB118" s="50" t="str">
        <f t="shared" si="22"/>
        <v/>
      </c>
      <c r="AC118" s="50" t="str">
        <f t="shared" si="23"/>
        <v/>
      </c>
      <c r="AD118" s="50" t="str">
        <f t="shared" si="24"/>
        <v/>
      </c>
      <c r="AE118" s="50" t="str">
        <f t="shared" si="25"/>
        <v/>
      </c>
      <c r="AF118" s="50" t="str">
        <f t="shared" si="26"/>
        <v/>
      </c>
      <c r="AG118" s="50" t="str">
        <f t="shared" si="27"/>
        <v/>
      </c>
      <c r="AH118" s="50" t="str">
        <f t="shared" si="28"/>
        <v/>
      </c>
      <c r="AI118" s="50" t="str">
        <f t="shared" si="29"/>
        <v/>
      </c>
      <c r="AJ118" s="50" t="str">
        <f t="shared" si="30"/>
        <v/>
      </c>
      <c r="AK118" s="50" t="str">
        <f t="shared" si="31"/>
        <v/>
      </c>
      <c r="AL118" s="50" t="str">
        <f t="shared" si="32"/>
        <v/>
      </c>
      <c r="AM118" s="50" t="str">
        <f t="shared" si="33"/>
        <v/>
      </c>
      <c r="AN118" s="50" t="str">
        <f>IF(OR(AD118&lt;&gt;TRUE,AI118&lt;&gt;TRUE),"",IF(OR('Info livraison'!$B$12-(YEAR(J118))&gt;INDEX(valschartmaxalt,MATCH(N118,libschart,0)),'Info livraison'!$B$12-(YEAR(J118))&lt;INDEX(valschartminalt,MATCH(N118,libschart,0))),FALSE,TRUE))</f>
        <v/>
      </c>
      <c r="AO118" s="50" t="str">
        <f t="shared" si="34"/>
        <v/>
      </c>
      <c r="AP118" s="50"/>
      <c r="AQ118" s="50"/>
      <c r="AR118" s="50"/>
      <c r="AS118" s="197" t="str">
        <f t="shared" si="35"/>
        <v/>
      </c>
      <c r="AT118" s="210" t="str">
        <f t="shared" si="36"/>
        <v/>
      </c>
    </row>
    <row r="119" spans="1:46" x14ac:dyDescent="0.2">
      <c r="A119" s="51" t="str">
        <f>IF(AND(F119&lt;&gt;"",'Institut - Classes'!$F$4&lt;&gt;""),INDEX(libcatidinstit,'Institut - Classes'!$F$4),"")</f>
        <v/>
      </c>
      <c r="B119" s="51" t="str">
        <f>IF(A119&lt;&gt;"",INDEX(codeinstit,'Institut - Classes'!$F$4),"")</f>
        <v/>
      </c>
      <c r="C119" s="49" t="str">
        <f t="shared" si="37"/>
        <v/>
      </c>
      <c r="D119" s="143"/>
      <c r="E119" s="143"/>
      <c r="F119" s="137"/>
      <c r="G119" s="137"/>
      <c r="H119" s="137"/>
      <c r="I119" s="137"/>
      <c r="J119" s="139"/>
      <c r="K119" s="137"/>
      <c r="L119" s="141"/>
      <c r="M119" s="141"/>
      <c r="N119" s="140"/>
      <c r="O119" s="142"/>
      <c r="P119" s="141"/>
      <c r="Q119" s="141"/>
      <c r="R119" s="141"/>
      <c r="S119" s="156"/>
      <c r="T119" s="156"/>
      <c r="U119" s="156"/>
      <c r="V119" s="156"/>
      <c r="W119" s="156"/>
      <c r="X119" s="156"/>
      <c r="Y119" s="52" t="str">
        <f t="shared" si="19"/>
        <v/>
      </c>
      <c r="Z119" s="50" t="str">
        <f t="shared" si="20"/>
        <v/>
      </c>
      <c r="AA119" s="50" t="str">
        <f t="shared" si="21"/>
        <v/>
      </c>
      <c r="AB119" s="50" t="str">
        <f t="shared" si="22"/>
        <v/>
      </c>
      <c r="AC119" s="50" t="str">
        <f t="shared" si="23"/>
        <v/>
      </c>
      <c r="AD119" s="50" t="str">
        <f t="shared" si="24"/>
        <v/>
      </c>
      <c r="AE119" s="50" t="str">
        <f t="shared" si="25"/>
        <v/>
      </c>
      <c r="AF119" s="50" t="str">
        <f t="shared" si="26"/>
        <v/>
      </c>
      <c r="AG119" s="50" t="str">
        <f t="shared" si="27"/>
        <v/>
      </c>
      <c r="AH119" s="50" t="str">
        <f t="shared" si="28"/>
        <v/>
      </c>
      <c r="AI119" s="50" t="str">
        <f t="shared" si="29"/>
        <v/>
      </c>
      <c r="AJ119" s="50" t="str">
        <f t="shared" si="30"/>
        <v/>
      </c>
      <c r="AK119" s="50" t="str">
        <f t="shared" si="31"/>
        <v/>
      </c>
      <c r="AL119" s="50" t="str">
        <f t="shared" si="32"/>
        <v/>
      </c>
      <c r="AM119" s="50" t="str">
        <f t="shared" si="33"/>
        <v/>
      </c>
      <c r="AN119" s="50" t="str">
        <f>IF(OR(AD119&lt;&gt;TRUE,AI119&lt;&gt;TRUE),"",IF(OR('Info livraison'!$B$12-(YEAR(J119))&gt;INDEX(valschartmaxalt,MATCH(N119,libschart,0)),'Info livraison'!$B$12-(YEAR(J119))&lt;INDEX(valschartminalt,MATCH(N119,libschart,0))),FALSE,TRUE))</f>
        <v/>
      </c>
      <c r="AO119" s="50" t="str">
        <f t="shared" si="34"/>
        <v/>
      </c>
      <c r="AP119" s="50"/>
      <c r="AQ119" s="50"/>
      <c r="AR119" s="50"/>
      <c r="AS119" s="197" t="str">
        <f t="shared" si="35"/>
        <v/>
      </c>
      <c r="AT119" s="210" t="str">
        <f t="shared" si="36"/>
        <v/>
      </c>
    </row>
    <row r="120" spans="1:46" x14ac:dyDescent="0.2">
      <c r="A120" s="51" t="str">
        <f>IF(AND(F120&lt;&gt;"",'Institut - Classes'!$F$4&lt;&gt;""),INDEX(libcatidinstit,'Institut - Classes'!$F$4),"")</f>
        <v/>
      </c>
      <c r="B120" s="51" t="str">
        <f>IF(A120&lt;&gt;"",INDEX(codeinstit,'Institut - Classes'!$F$4),"")</f>
        <v/>
      </c>
      <c r="C120" s="49" t="str">
        <f t="shared" si="37"/>
        <v/>
      </c>
      <c r="D120" s="143"/>
      <c r="E120" s="143"/>
      <c r="F120" s="137"/>
      <c r="G120" s="137"/>
      <c r="H120" s="137"/>
      <c r="I120" s="137"/>
      <c r="J120" s="139"/>
      <c r="K120" s="137"/>
      <c r="L120" s="141"/>
      <c r="M120" s="141"/>
      <c r="N120" s="140"/>
      <c r="O120" s="142"/>
      <c r="P120" s="141"/>
      <c r="Q120" s="141"/>
      <c r="R120" s="141"/>
      <c r="S120" s="156"/>
      <c r="T120" s="156"/>
      <c r="U120" s="156"/>
      <c r="V120" s="156"/>
      <c r="W120" s="156"/>
      <c r="X120" s="156"/>
      <c r="Y120" s="52" t="str">
        <f t="shared" si="19"/>
        <v/>
      </c>
      <c r="Z120" s="50" t="str">
        <f t="shared" si="20"/>
        <v/>
      </c>
      <c r="AA120" s="50" t="str">
        <f t="shared" si="21"/>
        <v/>
      </c>
      <c r="AB120" s="50" t="str">
        <f t="shared" si="22"/>
        <v/>
      </c>
      <c r="AC120" s="50" t="str">
        <f t="shared" si="23"/>
        <v/>
      </c>
      <c r="AD120" s="50" t="str">
        <f t="shared" si="24"/>
        <v/>
      </c>
      <c r="AE120" s="50" t="str">
        <f t="shared" si="25"/>
        <v/>
      </c>
      <c r="AF120" s="50" t="str">
        <f t="shared" si="26"/>
        <v/>
      </c>
      <c r="AG120" s="50" t="str">
        <f t="shared" si="27"/>
        <v/>
      </c>
      <c r="AH120" s="50" t="str">
        <f t="shared" si="28"/>
        <v/>
      </c>
      <c r="AI120" s="50" t="str">
        <f t="shared" si="29"/>
        <v/>
      </c>
      <c r="AJ120" s="50" t="str">
        <f t="shared" si="30"/>
        <v/>
      </c>
      <c r="AK120" s="50" t="str">
        <f t="shared" si="31"/>
        <v/>
      </c>
      <c r="AL120" s="50" t="str">
        <f t="shared" si="32"/>
        <v/>
      </c>
      <c r="AM120" s="50" t="str">
        <f t="shared" si="33"/>
        <v/>
      </c>
      <c r="AN120" s="50" t="str">
        <f>IF(OR(AD120&lt;&gt;TRUE,AI120&lt;&gt;TRUE),"",IF(OR('Info livraison'!$B$12-(YEAR(J120))&gt;INDEX(valschartmaxalt,MATCH(N120,libschart,0)),'Info livraison'!$B$12-(YEAR(J120))&lt;INDEX(valschartminalt,MATCH(N120,libschart,0))),FALSE,TRUE))</f>
        <v/>
      </c>
      <c r="AO120" s="50" t="str">
        <f t="shared" si="34"/>
        <v/>
      </c>
      <c r="AP120" s="50"/>
      <c r="AQ120" s="50"/>
      <c r="AR120" s="50"/>
      <c r="AS120" s="197" t="str">
        <f t="shared" si="35"/>
        <v/>
      </c>
      <c r="AT120" s="210" t="str">
        <f t="shared" si="36"/>
        <v/>
      </c>
    </row>
    <row r="121" spans="1:46" x14ac:dyDescent="0.2">
      <c r="A121" s="51" t="str">
        <f>IF(AND(F121&lt;&gt;"",'Institut - Classes'!$F$4&lt;&gt;""),INDEX(libcatidinstit,'Institut - Classes'!$F$4),"")</f>
        <v/>
      </c>
      <c r="B121" s="51" t="str">
        <f>IF(A121&lt;&gt;"",INDEX(codeinstit,'Institut - Classes'!$F$4),"")</f>
        <v/>
      </c>
      <c r="C121" s="49" t="str">
        <f t="shared" si="37"/>
        <v/>
      </c>
      <c r="D121" s="143"/>
      <c r="E121" s="143"/>
      <c r="F121" s="137"/>
      <c r="G121" s="137"/>
      <c r="H121" s="137"/>
      <c r="I121" s="137"/>
      <c r="J121" s="139"/>
      <c r="K121" s="137"/>
      <c r="L121" s="141"/>
      <c r="M121" s="141"/>
      <c r="N121" s="140"/>
      <c r="O121" s="142"/>
      <c r="P121" s="141"/>
      <c r="Q121" s="141"/>
      <c r="R121" s="141"/>
      <c r="S121" s="156"/>
      <c r="T121" s="156"/>
      <c r="U121" s="156"/>
      <c r="V121" s="156"/>
      <c r="W121" s="156"/>
      <c r="X121" s="156"/>
      <c r="Y121" s="52" t="str">
        <f t="shared" si="19"/>
        <v/>
      </c>
      <c r="Z121" s="50" t="str">
        <f t="shared" si="20"/>
        <v/>
      </c>
      <c r="AA121" s="50" t="str">
        <f t="shared" si="21"/>
        <v/>
      </c>
      <c r="AB121" s="50" t="str">
        <f t="shared" si="22"/>
        <v/>
      </c>
      <c r="AC121" s="50" t="str">
        <f t="shared" si="23"/>
        <v/>
      </c>
      <c r="AD121" s="50" t="str">
        <f t="shared" si="24"/>
        <v/>
      </c>
      <c r="AE121" s="50" t="str">
        <f t="shared" si="25"/>
        <v/>
      </c>
      <c r="AF121" s="50" t="str">
        <f t="shared" si="26"/>
        <v/>
      </c>
      <c r="AG121" s="50" t="str">
        <f t="shared" si="27"/>
        <v/>
      </c>
      <c r="AH121" s="50" t="str">
        <f t="shared" si="28"/>
        <v/>
      </c>
      <c r="AI121" s="50" t="str">
        <f t="shared" si="29"/>
        <v/>
      </c>
      <c r="AJ121" s="50" t="str">
        <f t="shared" si="30"/>
        <v/>
      </c>
      <c r="AK121" s="50" t="str">
        <f t="shared" si="31"/>
        <v/>
      </c>
      <c r="AL121" s="50" t="str">
        <f t="shared" si="32"/>
        <v/>
      </c>
      <c r="AM121" s="50" t="str">
        <f t="shared" si="33"/>
        <v/>
      </c>
      <c r="AN121" s="50" t="str">
        <f>IF(OR(AD121&lt;&gt;TRUE,AI121&lt;&gt;TRUE),"",IF(OR('Info livraison'!$B$12-(YEAR(J121))&gt;INDEX(valschartmaxalt,MATCH(N121,libschart,0)),'Info livraison'!$B$12-(YEAR(J121))&lt;INDEX(valschartminalt,MATCH(N121,libschart,0))),FALSE,TRUE))</f>
        <v/>
      </c>
      <c r="AO121" s="50" t="str">
        <f t="shared" si="34"/>
        <v/>
      </c>
      <c r="AP121" s="50"/>
      <c r="AQ121" s="50"/>
      <c r="AR121" s="50"/>
      <c r="AS121" s="197" t="str">
        <f t="shared" si="35"/>
        <v/>
      </c>
      <c r="AT121" s="210" t="str">
        <f t="shared" si="36"/>
        <v/>
      </c>
    </row>
    <row r="122" spans="1:46" x14ac:dyDescent="0.2">
      <c r="A122" s="51" t="str">
        <f>IF(AND(F122&lt;&gt;"",'Institut - Classes'!$F$4&lt;&gt;""),INDEX(libcatidinstit,'Institut - Classes'!$F$4),"")</f>
        <v/>
      </c>
      <c r="B122" s="51" t="str">
        <f>IF(A122&lt;&gt;"",INDEX(codeinstit,'Institut - Classes'!$F$4),"")</f>
        <v/>
      </c>
      <c r="C122" s="49" t="str">
        <f t="shared" si="37"/>
        <v/>
      </c>
      <c r="D122" s="143"/>
      <c r="E122" s="143"/>
      <c r="F122" s="137"/>
      <c r="G122" s="137"/>
      <c r="H122" s="137"/>
      <c r="I122" s="137"/>
      <c r="J122" s="139"/>
      <c r="K122" s="137"/>
      <c r="L122" s="141"/>
      <c r="M122" s="141"/>
      <c r="N122" s="140"/>
      <c r="O122" s="142"/>
      <c r="P122" s="141"/>
      <c r="Q122" s="141"/>
      <c r="R122" s="141"/>
      <c r="S122" s="156"/>
      <c r="T122" s="156"/>
      <c r="U122" s="156"/>
      <c r="V122" s="156"/>
      <c r="W122" s="156"/>
      <c r="X122" s="156"/>
      <c r="Y122" s="52" t="str">
        <f t="shared" si="19"/>
        <v/>
      </c>
      <c r="Z122" s="50" t="str">
        <f t="shared" si="20"/>
        <v/>
      </c>
      <c r="AA122" s="50" t="str">
        <f t="shared" si="21"/>
        <v/>
      </c>
      <c r="AB122" s="50" t="str">
        <f t="shared" si="22"/>
        <v/>
      </c>
      <c r="AC122" s="50" t="str">
        <f t="shared" si="23"/>
        <v/>
      </c>
      <c r="AD122" s="50" t="str">
        <f t="shared" si="24"/>
        <v/>
      </c>
      <c r="AE122" s="50" t="str">
        <f t="shared" si="25"/>
        <v/>
      </c>
      <c r="AF122" s="50" t="str">
        <f t="shared" si="26"/>
        <v/>
      </c>
      <c r="AG122" s="50" t="str">
        <f t="shared" si="27"/>
        <v/>
      </c>
      <c r="AH122" s="50" t="str">
        <f t="shared" si="28"/>
        <v/>
      </c>
      <c r="AI122" s="50" t="str">
        <f t="shared" si="29"/>
        <v/>
      </c>
      <c r="AJ122" s="50" t="str">
        <f t="shared" si="30"/>
        <v/>
      </c>
      <c r="AK122" s="50" t="str">
        <f t="shared" si="31"/>
        <v/>
      </c>
      <c r="AL122" s="50" t="str">
        <f t="shared" si="32"/>
        <v/>
      </c>
      <c r="AM122" s="50" t="str">
        <f t="shared" si="33"/>
        <v/>
      </c>
      <c r="AN122" s="50" t="str">
        <f>IF(OR(AD122&lt;&gt;TRUE,AI122&lt;&gt;TRUE),"",IF(OR('Info livraison'!$B$12-(YEAR(J122))&gt;INDEX(valschartmaxalt,MATCH(N122,libschart,0)),'Info livraison'!$B$12-(YEAR(J122))&lt;INDEX(valschartminalt,MATCH(N122,libschart,0))),FALSE,TRUE))</f>
        <v/>
      </c>
      <c r="AO122" s="50" t="str">
        <f t="shared" si="34"/>
        <v/>
      </c>
      <c r="AP122" s="50"/>
      <c r="AQ122" s="50"/>
      <c r="AR122" s="50"/>
      <c r="AS122" s="197" t="str">
        <f t="shared" si="35"/>
        <v/>
      </c>
      <c r="AT122" s="210" t="str">
        <f t="shared" si="36"/>
        <v/>
      </c>
    </row>
    <row r="123" spans="1:46" x14ac:dyDescent="0.2">
      <c r="A123" s="51" t="str">
        <f>IF(AND(F123&lt;&gt;"",'Institut - Classes'!$F$4&lt;&gt;""),INDEX(libcatidinstit,'Institut - Classes'!$F$4),"")</f>
        <v/>
      </c>
      <c r="B123" s="51" t="str">
        <f>IF(A123&lt;&gt;"",INDEX(codeinstit,'Institut - Classes'!$F$4),"")</f>
        <v/>
      </c>
      <c r="C123" s="49" t="str">
        <f t="shared" si="37"/>
        <v/>
      </c>
      <c r="D123" s="143"/>
      <c r="E123" s="143"/>
      <c r="F123" s="137"/>
      <c r="G123" s="137"/>
      <c r="H123" s="137"/>
      <c r="I123" s="137"/>
      <c r="J123" s="139"/>
      <c r="K123" s="137"/>
      <c r="L123" s="141"/>
      <c r="M123" s="141"/>
      <c r="N123" s="140"/>
      <c r="O123" s="142"/>
      <c r="P123" s="141"/>
      <c r="Q123" s="141"/>
      <c r="R123" s="141"/>
      <c r="S123" s="156"/>
      <c r="T123" s="156"/>
      <c r="U123" s="156"/>
      <c r="V123" s="156"/>
      <c r="W123" s="156"/>
      <c r="X123" s="156"/>
      <c r="Y123" s="52" t="str">
        <f t="shared" si="19"/>
        <v/>
      </c>
      <c r="Z123" s="50" t="str">
        <f t="shared" si="20"/>
        <v/>
      </c>
      <c r="AA123" s="50" t="str">
        <f t="shared" si="21"/>
        <v/>
      </c>
      <c r="AB123" s="50" t="str">
        <f t="shared" si="22"/>
        <v/>
      </c>
      <c r="AC123" s="50" t="str">
        <f t="shared" si="23"/>
        <v/>
      </c>
      <c r="AD123" s="50" t="str">
        <f t="shared" si="24"/>
        <v/>
      </c>
      <c r="AE123" s="50" t="str">
        <f t="shared" si="25"/>
        <v/>
      </c>
      <c r="AF123" s="50" t="str">
        <f t="shared" si="26"/>
        <v/>
      </c>
      <c r="AG123" s="50" t="str">
        <f t="shared" si="27"/>
        <v/>
      </c>
      <c r="AH123" s="50" t="str">
        <f t="shared" si="28"/>
        <v/>
      </c>
      <c r="AI123" s="50" t="str">
        <f t="shared" si="29"/>
        <v/>
      </c>
      <c r="AJ123" s="50" t="str">
        <f t="shared" si="30"/>
        <v/>
      </c>
      <c r="AK123" s="50" t="str">
        <f t="shared" si="31"/>
        <v/>
      </c>
      <c r="AL123" s="50" t="str">
        <f t="shared" si="32"/>
        <v/>
      </c>
      <c r="AM123" s="50" t="str">
        <f t="shared" si="33"/>
        <v/>
      </c>
      <c r="AN123" s="50" t="str">
        <f>IF(OR(AD123&lt;&gt;TRUE,AI123&lt;&gt;TRUE),"",IF(OR('Info livraison'!$B$12-(YEAR(J123))&gt;INDEX(valschartmaxalt,MATCH(N123,libschart,0)),'Info livraison'!$B$12-(YEAR(J123))&lt;INDEX(valschartminalt,MATCH(N123,libschart,0))),FALSE,TRUE))</f>
        <v/>
      </c>
      <c r="AO123" s="50" t="str">
        <f t="shared" si="34"/>
        <v/>
      </c>
      <c r="AP123" s="50"/>
      <c r="AQ123" s="50"/>
      <c r="AR123" s="50"/>
      <c r="AS123" s="197" t="str">
        <f t="shared" si="35"/>
        <v/>
      </c>
      <c r="AT123" s="210" t="str">
        <f t="shared" si="36"/>
        <v/>
      </c>
    </row>
    <row r="124" spans="1:46" x14ac:dyDescent="0.2">
      <c r="A124" s="51" t="str">
        <f>IF(AND(F124&lt;&gt;"",'Institut - Classes'!$F$4&lt;&gt;""),INDEX(libcatidinstit,'Institut - Classes'!$F$4),"")</f>
        <v/>
      </c>
      <c r="B124" s="51" t="str">
        <f>IF(A124&lt;&gt;"",INDEX(codeinstit,'Institut - Classes'!$F$4),"")</f>
        <v/>
      </c>
      <c r="C124" s="49" t="str">
        <f t="shared" si="37"/>
        <v/>
      </c>
      <c r="D124" s="143"/>
      <c r="E124" s="143"/>
      <c r="F124" s="137"/>
      <c r="G124" s="137"/>
      <c r="H124" s="137"/>
      <c r="I124" s="137"/>
      <c r="J124" s="139"/>
      <c r="K124" s="137"/>
      <c r="L124" s="141"/>
      <c r="M124" s="141"/>
      <c r="N124" s="140"/>
      <c r="O124" s="142"/>
      <c r="P124" s="141"/>
      <c r="Q124" s="141"/>
      <c r="R124" s="141"/>
      <c r="S124" s="156"/>
      <c r="T124" s="156"/>
      <c r="U124" s="156"/>
      <c r="V124" s="156"/>
      <c r="W124" s="156"/>
      <c r="X124" s="156"/>
      <c r="Y124" s="52" t="str">
        <f t="shared" si="19"/>
        <v/>
      </c>
      <c r="Z124" s="50" t="str">
        <f t="shared" si="20"/>
        <v/>
      </c>
      <c r="AA124" s="50" t="str">
        <f t="shared" si="21"/>
        <v/>
      </c>
      <c r="AB124" s="50" t="str">
        <f t="shared" si="22"/>
        <v/>
      </c>
      <c r="AC124" s="50" t="str">
        <f t="shared" si="23"/>
        <v/>
      </c>
      <c r="AD124" s="50" t="str">
        <f t="shared" si="24"/>
        <v/>
      </c>
      <c r="AE124" s="50" t="str">
        <f t="shared" si="25"/>
        <v/>
      </c>
      <c r="AF124" s="50" t="str">
        <f t="shared" si="26"/>
        <v/>
      </c>
      <c r="AG124" s="50" t="str">
        <f t="shared" si="27"/>
        <v/>
      </c>
      <c r="AH124" s="50" t="str">
        <f t="shared" si="28"/>
        <v/>
      </c>
      <c r="AI124" s="50" t="str">
        <f t="shared" si="29"/>
        <v/>
      </c>
      <c r="AJ124" s="50" t="str">
        <f t="shared" si="30"/>
        <v/>
      </c>
      <c r="AK124" s="50" t="str">
        <f t="shared" si="31"/>
        <v/>
      </c>
      <c r="AL124" s="50" t="str">
        <f t="shared" si="32"/>
        <v/>
      </c>
      <c r="AM124" s="50" t="str">
        <f t="shared" si="33"/>
        <v/>
      </c>
      <c r="AN124" s="50" t="str">
        <f>IF(OR(AD124&lt;&gt;TRUE,AI124&lt;&gt;TRUE),"",IF(OR('Info livraison'!$B$12-(YEAR(J124))&gt;INDEX(valschartmaxalt,MATCH(N124,libschart,0)),'Info livraison'!$B$12-(YEAR(J124))&lt;INDEX(valschartminalt,MATCH(N124,libschart,0))),FALSE,TRUE))</f>
        <v/>
      </c>
      <c r="AO124" s="50" t="str">
        <f t="shared" si="34"/>
        <v/>
      </c>
      <c r="AP124" s="50"/>
      <c r="AQ124" s="50"/>
      <c r="AR124" s="50"/>
      <c r="AS124" s="197" t="str">
        <f t="shared" si="35"/>
        <v/>
      </c>
      <c r="AT124" s="210" t="str">
        <f t="shared" si="36"/>
        <v/>
      </c>
    </row>
    <row r="125" spans="1:46" x14ac:dyDescent="0.2">
      <c r="A125" s="51" t="str">
        <f>IF(AND(F125&lt;&gt;"",'Institut - Classes'!$F$4&lt;&gt;""),INDEX(libcatidinstit,'Institut - Classes'!$F$4),"")</f>
        <v/>
      </c>
      <c r="B125" s="51" t="str">
        <f>IF(A125&lt;&gt;"",INDEX(codeinstit,'Institut - Classes'!$F$4),"")</f>
        <v/>
      </c>
      <c r="C125" s="49" t="str">
        <f t="shared" si="37"/>
        <v/>
      </c>
      <c r="D125" s="143"/>
      <c r="E125" s="143"/>
      <c r="F125" s="137"/>
      <c r="G125" s="137"/>
      <c r="H125" s="137"/>
      <c r="I125" s="137"/>
      <c r="J125" s="139"/>
      <c r="K125" s="137"/>
      <c r="L125" s="141"/>
      <c r="M125" s="141"/>
      <c r="N125" s="140"/>
      <c r="O125" s="142"/>
      <c r="P125" s="141"/>
      <c r="Q125" s="141"/>
      <c r="R125" s="141"/>
      <c r="S125" s="156"/>
      <c r="T125" s="156"/>
      <c r="U125" s="156"/>
      <c r="V125" s="156"/>
      <c r="W125" s="156"/>
      <c r="X125" s="156"/>
      <c r="Y125" s="52" t="str">
        <f t="shared" si="19"/>
        <v/>
      </c>
      <c r="Z125" s="50" t="str">
        <f t="shared" si="20"/>
        <v/>
      </c>
      <c r="AA125" s="50" t="str">
        <f t="shared" si="21"/>
        <v/>
      </c>
      <c r="AB125" s="50" t="str">
        <f t="shared" si="22"/>
        <v/>
      </c>
      <c r="AC125" s="50" t="str">
        <f t="shared" si="23"/>
        <v/>
      </c>
      <c r="AD125" s="50" t="str">
        <f t="shared" si="24"/>
        <v/>
      </c>
      <c r="AE125" s="50" t="str">
        <f t="shared" si="25"/>
        <v/>
      </c>
      <c r="AF125" s="50" t="str">
        <f t="shared" si="26"/>
        <v/>
      </c>
      <c r="AG125" s="50" t="str">
        <f t="shared" si="27"/>
        <v/>
      </c>
      <c r="AH125" s="50" t="str">
        <f t="shared" si="28"/>
        <v/>
      </c>
      <c r="AI125" s="50" t="str">
        <f t="shared" si="29"/>
        <v/>
      </c>
      <c r="AJ125" s="50" t="str">
        <f t="shared" si="30"/>
        <v/>
      </c>
      <c r="AK125" s="50" t="str">
        <f t="shared" si="31"/>
        <v/>
      </c>
      <c r="AL125" s="50" t="str">
        <f t="shared" si="32"/>
        <v/>
      </c>
      <c r="AM125" s="50" t="str">
        <f t="shared" si="33"/>
        <v/>
      </c>
      <c r="AN125" s="50" t="str">
        <f>IF(OR(AD125&lt;&gt;TRUE,AI125&lt;&gt;TRUE),"",IF(OR('Info livraison'!$B$12-(YEAR(J125))&gt;INDEX(valschartmaxalt,MATCH(N125,libschart,0)),'Info livraison'!$B$12-(YEAR(J125))&lt;INDEX(valschartminalt,MATCH(N125,libschart,0))),FALSE,TRUE))</f>
        <v/>
      </c>
      <c r="AO125" s="50" t="str">
        <f t="shared" si="34"/>
        <v/>
      </c>
      <c r="AP125" s="50"/>
      <c r="AQ125" s="50"/>
      <c r="AR125" s="50"/>
      <c r="AS125" s="197" t="str">
        <f t="shared" si="35"/>
        <v/>
      </c>
      <c r="AT125" s="210" t="str">
        <f t="shared" si="36"/>
        <v/>
      </c>
    </row>
    <row r="126" spans="1:46" x14ac:dyDescent="0.2">
      <c r="A126" s="51" t="str">
        <f>IF(AND(F126&lt;&gt;"",'Institut - Classes'!$F$4&lt;&gt;""),INDEX(libcatidinstit,'Institut - Classes'!$F$4),"")</f>
        <v/>
      </c>
      <c r="B126" s="51" t="str">
        <f>IF(A126&lt;&gt;"",INDEX(codeinstit,'Institut - Classes'!$F$4),"")</f>
        <v/>
      </c>
      <c r="C126" s="49" t="str">
        <f t="shared" si="37"/>
        <v/>
      </c>
      <c r="D126" s="143"/>
      <c r="E126" s="143"/>
      <c r="F126" s="137"/>
      <c r="G126" s="137"/>
      <c r="H126" s="137"/>
      <c r="I126" s="137"/>
      <c r="J126" s="139"/>
      <c r="K126" s="137"/>
      <c r="L126" s="141"/>
      <c r="M126" s="141"/>
      <c r="N126" s="140"/>
      <c r="O126" s="142"/>
      <c r="P126" s="141"/>
      <c r="Q126" s="141"/>
      <c r="R126" s="141"/>
      <c r="S126" s="156"/>
      <c r="T126" s="156"/>
      <c r="U126" s="156"/>
      <c r="V126" s="156"/>
      <c r="W126" s="156"/>
      <c r="X126" s="156"/>
      <c r="Y126" s="52" t="str">
        <f t="shared" si="19"/>
        <v/>
      </c>
      <c r="Z126" s="50" t="str">
        <f t="shared" si="20"/>
        <v/>
      </c>
      <c r="AA126" s="50" t="str">
        <f t="shared" si="21"/>
        <v/>
      </c>
      <c r="AB126" s="50" t="str">
        <f t="shared" si="22"/>
        <v/>
      </c>
      <c r="AC126" s="50" t="str">
        <f t="shared" si="23"/>
        <v/>
      </c>
      <c r="AD126" s="50" t="str">
        <f t="shared" si="24"/>
        <v/>
      </c>
      <c r="AE126" s="50" t="str">
        <f t="shared" si="25"/>
        <v/>
      </c>
      <c r="AF126" s="50" t="str">
        <f t="shared" si="26"/>
        <v/>
      </c>
      <c r="AG126" s="50" t="str">
        <f t="shared" si="27"/>
        <v/>
      </c>
      <c r="AH126" s="50" t="str">
        <f t="shared" si="28"/>
        <v/>
      </c>
      <c r="AI126" s="50" t="str">
        <f t="shared" si="29"/>
        <v/>
      </c>
      <c r="AJ126" s="50" t="str">
        <f t="shared" si="30"/>
        <v/>
      </c>
      <c r="AK126" s="50" t="str">
        <f t="shared" si="31"/>
        <v/>
      </c>
      <c r="AL126" s="50" t="str">
        <f t="shared" si="32"/>
        <v/>
      </c>
      <c r="AM126" s="50" t="str">
        <f t="shared" si="33"/>
        <v/>
      </c>
      <c r="AN126" s="50" t="str">
        <f>IF(OR(AD126&lt;&gt;TRUE,AI126&lt;&gt;TRUE),"",IF(OR('Info livraison'!$B$12-(YEAR(J126))&gt;INDEX(valschartmaxalt,MATCH(N126,libschart,0)),'Info livraison'!$B$12-(YEAR(J126))&lt;INDEX(valschartminalt,MATCH(N126,libschart,0))),FALSE,TRUE))</f>
        <v/>
      </c>
      <c r="AO126" s="50" t="str">
        <f t="shared" si="34"/>
        <v/>
      </c>
      <c r="AP126" s="50"/>
      <c r="AQ126" s="50"/>
      <c r="AR126" s="50"/>
      <c r="AS126" s="197" t="str">
        <f t="shared" si="35"/>
        <v/>
      </c>
      <c r="AT126" s="210" t="str">
        <f t="shared" si="36"/>
        <v/>
      </c>
    </row>
    <row r="127" spans="1:46" x14ac:dyDescent="0.2">
      <c r="A127" s="51" t="str">
        <f>IF(AND(F127&lt;&gt;"",'Institut - Classes'!$F$4&lt;&gt;""),INDEX(libcatidinstit,'Institut - Classes'!$F$4),"")</f>
        <v/>
      </c>
      <c r="B127" s="51" t="str">
        <f>IF(A127&lt;&gt;"",INDEX(codeinstit,'Institut - Classes'!$F$4),"")</f>
        <v/>
      </c>
      <c r="C127" s="49" t="str">
        <f t="shared" si="37"/>
        <v/>
      </c>
      <c r="D127" s="143"/>
      <c r="E127" s="143"/>
      <c r="F127" s="137"/>
      <c r="G127" s="137"/>
      <c r="H127" s="137"/>
      <c r="I127" s="137"/>
      <c r="J127" s="139"/>
      <c r="K127" s="137"/>
      <c r="L127" s="141"/>
      <c r="M127" s="141"/>
      <c r="N127" s="140"/>
      <c r="O127" s="142"/>
      <c r="P127" s="141"/>
      <c r="Q127" s="141"/>
      <c r="R127" s="141"/>
      <c r="S127" s="156"/>
      <c r="T127" s="156"/>
      <c r="U127" s="156"/>
      <c r="V127" s="156"/>
      <c r="W127" s="156"/>
      <c r="X127" s="156"/>
      <c r="Y127" s="52" t="str">
        <f t="shared" si="19"/>
        <v/>
      </c>
      <c r="Z127" s="50" t="str">
        <f t="shared" si="20"/>
        <v/>
      </c>
      <c r="AA127" s="50" t="str">
        <f t="shared" si="21"/>
        <v/>
      </c>
      <c r="AB127" s="50" t="str">
        <f t="shared" si="22"/>
        <v/>
      </c>
      <c r="AC127" s="50" t="str">
        <f t="shared" si="23"/>
        <v/>
      </c>
      <c r="AD127" s="50" t="str">
        <f t="shared" si="24"/>
        <v/>
      </c>
      <c r="AE127" s="50" t="str">
        <f t="shared" si="25"/>
        <v/>
      </c>
      <c r="AF127" s="50" t="str">
        <f t="shared" si="26"/>
        <v/>
      </c>
      <c r="AG127" s="50" t="str">
        <f t="shared" si="27"/>
        <v/>
      </c>
      <c r="AH127" s="50" t="str">
        <f t="shared" si="28"/>
        <v/>
      </c>
      <c r="AI127" s="50" t="str">
        <f t="shared" si="29"/>
        <v/>
      </c>
      <c r="AJ127" s="50" t="str">
        <f t="shared" si="30"/>
        <v/>
      </c>
      <c r="AK127" s="50" t="str">
        <f t="shared" si="31"/>
        <v/>
      </c>
      <c r="AL127" s="50" t="str">
        <f t="shared" si="32"/>
        <v/>
      </c>
      <c r="AM127" s="50" t="str">
        <f t="shared" si="33"/>
        <v/>
      </c>
      <c r="AN127" s="50" t="str">
        <f>IF(OR(AD127&lt;&gt;TRUE,AI127&lt;&gt;TRUE),"",IF(OR('Info livraison'!$B$12-(YEAR(J127))&gt;INDEX(valschartmaxalt,MATCH(N127,libschart,0)),'Info livraison'!$B$12-(YEAR(J127))&lt;INDEX(valschartminalt,MATCH(N127,libschart,0))),FALSE,TRUE))</f>
        <v/>
      </c>
      <c r="AO127" s="50" t="str">
        <f t="shared" si="34"/>
        <v/>
      </c>
      <c r="AP127" s="50"/>
      <c r="AQ127" s="50"/>
      <c r="AR127" s="50"/>
      <c r="AS127" s="197" t="str">
        <f t="shared" si="35"/>
        <v/>
      </c>
      <c r="AT127" s="210" t="str">
        <f t="shared" si="36"/>
        <v/>
      </c>
    </row>
    <row r="128" spans="1:46" x14ac:dyDescent="0.2">
      <c r="A128" s="51" t="str">
        <f>IF(AND(F128&lt;&gt;"",'Institut - Classes'!$F$4&lt;&gt;""),INDEX(libcatidinstit,'Institut - Classes'!$F$4),"")</f>
        <v/>
      </c>
      <c r="B128" s="51" t="str">
        <f>IF(A128&lt;&gt;"",INDEX(codeinstit,'Institut - Classes'!$F$4),"")</f>
        <v/>
      </c>
      <c r="C128" s="49" t="str">
        <f t="shared" si="37"/>
        <v/>
      </c>
      <c r="D128" s="143"/>
      <c r="E128" s="143"/>
      <c r="F128" s="137"/>
      <c r="G128" s="137"/>
      <c r="H128" s="137"/>
      <c r="I128" s="137"/>
      <c r="J128" s="139"/>
      <c r="K128" s="137"/>
      <c r="L128" s="141"/>
      <c r="M128" s="141"/>
      <c r="N128" s="140"/>
      <c r="O128" s="142"/>
      <c r="P128" s="141"/>
      <c r="Q128" s="141"/>
      <c r="R128" s="141"/>
      <c r="S128" s="156"/>
      <c r="T128" s="156"/>
      <c r="U128" s="156"/>
      <c r="V128" s="156"/>
      <c r="W128" s="156"/>
      <c r="X128" s="156"/>
      <c r="Y128" s="52" t="str">
        <f t="shared" si="19"/>
        <v/>
      </c>
      <c r="Z128" s="50" t="str">
        <f t="shared" si="20"/>
        <v/>
      </c>
      <c r="AA128" s="50" t="str">
        <f t="shared" si="21"/>
        <v/>
      </c>
      <c r="AB128" s="50" t="str">
        <f t="shared" si="22"/>
        <v/>
      </c>
      <c r="AC128" s="50" t="str">
        <f t="shared" si="23"/>
        <v/>
      </c>
      <c r="AD128" s="50" t="str">
        <f t="shared" si="24"/>
        <v/>
      </c>
      <c r="AE128" s="50" t="str">
        <f t="shared" si="25"/>
        <v/>
      </c>
      <c r="AF128" s="50" t="str">
        <f t="shared" si="26"/>
        <v/>
      </c>
      <c r="AG128" s="50" t="str">
        <f t="shared" si="27"/>
        <v/>
      </c>
      <c r="AH128" s="50" t="str">
        <f t="shared" si="28"/>
        <v/>
      </c>
      <c r="AI128" s="50" t="str">
        <f t="shared" si="29"/>
        <v/>
      </c>
      <c r="AJ128" s="50" t="str">
        <f t="shared" si="30"/>
        <v/>
      </c>
      <c r="AK128" s="50" t="str">
        <f t="shared" si="31"/>
        <v/>
      </c>
      <c r="AL128" s="50" t="str">
        <f t="shared" si="32"/>
        <v/>
      </c>
      <c r="AM128" s="50" t="str">
        <f t="shared" si="33"/>
        <v/>
      </c>
      <c r="AN128" s="50" t="str">
        <f>IF(OR(AD128&lt;&gt;TRUE,AI128&lt;&gt;TRUE),"",IF(OR('Info livraison'!$B$12-(YEAR(J128))&gt;INDEX(valschartmaxalt,MATCH(N128,libschart,0)),'Info livraison'!$B$12-(YEAR(J128))&lt;INDEX(valschartminalt,MATCH(N128,libschart,0))),FALSE,TRUE))</f>
        <v/>
      </c>
      <c r="AO128" s="50" t="str">
        <f t="shared" si="34"/>
        <v/>
      </c>
      <c r="AP128" s="50"/>
      <c r="AQ128" s="50"/>
      <c r="AR128" s="50"/>
      <c r="AS128" s="197" t="str">
        <f t="shared" si="35"/>
        <v/>
      </c>
      <c r="AT128" s="210" t="str">
        <f t="shared" si="36"/>
        <v/>
      </c>
    </row>
    <row r="129" spans="1:46" x14ac:dyDescent="0.2">
      <c r="A129" s="51" t="str">
        <f>IF(AND(F129&lt;&gt;"",'Institut - Classes'!$F$4&lt;&gt;""),INDEX(libcatidinstit,'Institut - Classes'!$F$4),"")</f>
        <v/>
      </c>
      <c r="B129" s="51" t="str">
        <f>IF(A129&lt;&gt;"",INDEX(codeinstit,'Institut - Classes'!$F$4),"")</f>
        <v/>
      </c>
      <c r="C129" s="49" t="str">
        <f t="shared" si="37"/>
        <v/>
      </c>
      <c r="D129" s="143"/>
      <c r="E129" s="143"/>
      <c r="F129" s="137"/>
      <c r="G129" s="137"/>
      <c r="H129" s="137"/>
      <c r="I129" s="137"/>
      <c r="J129" s="139"/>
      <c r="K129" s="137"/>
      <c r="L129" s="141"/>
      <c r="M129" s="141"/>
      <c r="N129" s="140"/>
      <c r="O129" s="142"/>
      <c r="P129" s="141"/>
      <c r="Q129" s="141"/>
      <c r="R129" s="141"/>
      <c r="S129" s="156"/>
      <c r="T129" s="156"/>
      <c r="U129" s="156"/>
      <c r="V129" s="156"/>
      <c r="W129" s="156"/>
      <c r="X129" s="156"/>
      <c r="Y129" s="52" t="str">
        <f t="shared" si="19"/>
        <v/>
      </c>
      <c r="Z129" s="50" t="str">
        <f t="shared" si="20"/>
        <v/>
      </c>
      <c r="AA129" s="50" t="str">
        <f t="shared" si="21"/>
        <v/>
      </c>
      <c r="AB129" s="50" t="str">
        <f t="shared" si="22"/>
        <v/>
      </c>
      <c r="AC129" s="50" t="str">
        <f t="shared" si="23"/>
        <v/>
      </c>
      <c r="AD129" s="50" t="str">
        <f t="shared" si="24"/>
        <v/>
      </c>
      <c r="AE129" s="50" t="str">
        <f t="shared" si="25"/>
        <v/>
      </c>
      <c r="AF129" s="50" t="str">
        <f t="shared" si="26"/>
        <v/>
      </c>
      <c r="AG129" s="50" t="str">
        <f t="shared" si="27"/>
        <v/>
      </c>
      <c r="AH129" s="50" t="str">
        <f t="shared" si="28"/>
        <v/>
      </c>
      <c r="AI129" s="50" t="str">
        <f t="shared" si="29"/>
        <v/>
      </c>
      <c r="AJ129" s="50" t="str">
        <f t="shared" si="30"/>
        <v/>
      </c>
      <c r="AK129" s="50" t="str">
        <f t="shared" si="31"/>
        <v/>
      </c>
      <c r="AL129" s="50" t="str">
        <f t="shared" si="32"/>
        <v/>
      </c>
      <c r="AM129" s="50" t="str">
        <f t="shared" si="33"/>
        <v/>
      </c>
      <c r="AN129" s="50" t="str">
        <f>IF(OR(AD129&lt;&gt;TRUE,AI129&lt;&gt;TRUE),"",IF(OR('Info livraison'!$B$12-(YEAR(J129))&gt;INDEX(valschartmaxalt,MATCH(N129,libschart,0)),'Info livraison'!$B$12-(YEAR(J129))&lt;INDEX(valschartminalt,MATCH(N129,libschart,0))),FALSE,TRUE))</f>
        <v/>
      </c>
      <c r="AO129" s="50" t="str">
        <f t="shared" si="34"/>
        <v/>
      </c>
      <c r="AP129" s="50"/>
      <c r="AQ129" s="50"/>
      <c r="AR129" s="50"/>
      <c r="AS129" s="197" t="str">
        <f t="shared" si="35"/>
        <v/>
      </c>
      <c r="AT129" s="210" t="str">
        <f t="shared" si="36"/>
        <v/>
      </c>
    </row>
    <row r="130" spans="1:46" x14ac:dyDescent="0.2">
      <c r="A130" s="51" t="str">
        <f>IF(AND(F130&lt;&gt;"",'Institut - Classes'!$F$4&lt;&gt;""),INDEX(libcatidinstit,'Institut - Classes'!$F$4),"")</f>
        <v/>
      </c>
      <c r="B130" s="51" t="str">
        <f>IF(A130&lt;&gt;"",INDEX(codeinstit,'Institut - Classes'!$F$4),"")</f>
        <v/>
      </c>
      <c r="C130" s="49" t="str">
        <f t="shared" si="37"/>
        <v/>
      </c>
      <c r="D130" s="143"/>
      <c r="E130" s="143"/>
      <c r="F130" s="137"/>
      <c r="G130" s="137"/>
      <c r="H130" s="137"/>
      <c r="I130" s="137"/>
      <c r="J130" s="139"/>
      <c r="K130" s="137"/>
      <c r="L130" s="141"/>
      <c r="M130" s="141"/>
      <c r="N130" s="140"/>
      <c r="O130" s="142"/>
      <c r="P130" s="141"/>
      <c r="Q130" s="141"/>
      <c r="R130" s="141"/>
      <c r="S130" s="156"/>
      <c r="T130" s="156"/>
      <c r="U130" s="156"/>
      <c r="V130" s="156"/>
      <c r="W130" s="156"/>
      <c r="X130" s="156"/>
      <c r="Y130" s="52" t="str">
        <f t="shared" si="19"/>
        <v/>
      </c>
      <c r="Z130" s="50" t="str">
        <f t="shared" si="20"/>
        <v/>
      </c>
      <c r="AA130" s="50" t="str">
        <f t="shared" si="21"/>
        <v/>
      </c>
      <c r="AB130" s="50" t="str">
        <f t="shared" si="22"/>
        <v/>
      </c>
      <c r="AC130" s="50" t="str">
        <f t="shared" si="23"/>
        <v/>
      </c>
      <c r="AD130" s="50" t="str">
        <f t="shared" si="24"/>
        <v/>
      </c>
      <c r="AE130" s="50" t="str">
        <f t="shared" si="25"/>
        <v/>
      </c>
      <c r="AF130" s="50" t="str">
        <f t="shared" si="26"/>
        <v/>
      </c>
      <c r="AG130" s="50" t="str">
        <f t="shared" si="27"/>
        <v/>
      </c>
      <c r="AH130" s="50" t="str">
        <f t="shared" si="28"/>
        <v/>
      </c>
      <c r="AI130" s="50" t="str">
        <f t="shared" si="29"/>
        <v/>
      </c>
      <c r="AJ130" s="50" t="str">
        <f t="shared" si="30"/>
        <v/>
      </c>
      <c r="AK130" s="50" t="str">
        <f t="shared" si="31"/>
        <v/>
      </c>
      <c r="AL130" s="50" t="str">
        <f t="shared" si="32"/>
        <v/>
      </c>
      <c r="AM130" s="50" t="str">
        <f t="shared" si="33"/>
        <v/>
      </c>
      <c r="AN130" s="50" t="str">
        <f>IF(OR(AD130&lt;&gt;TRUE,AI130&lt;&gt;TRUE),"",IF(OR('Info livraison'!$B$12-(YEAR(J130))&gt;INDEX(valschartmaxalt,MATCH(N130,libschart,0)),'Info livraison'!$B$12-(YEAR(J130))&lt;INDEX(valschartminalt,MATCH(N130,libschart,0))),FALSE,TRUE))</f>
        <v/>
      </c>
      <c r="AO130" s="50" t="str">
        <f t="shared" si="34"/>
        <v/>
      </c>
      <c r="AP130" s="50"/>
      <c r="AQ130" s="50"/>
      <c r="AR130" s="50"/>
      <c r="AS130" s="197" t="str">
        <f t="shared" si="35"/>
        <v/>
      </c>
      <c r="AT130" s="210" t="str">
        <f t="shared" si="36"/>
        <v/>
      </c>
    </row>
    <row r="131" spans="1:46" x14ac:dyDescent="0.2">
      <c r="A131" s="51" t="str">
        <f>IF(AND(F131&lt;&gt;"",'Institut - Classes'!$F$4&lt;&gt;""),INDEX(libcatidinstit,'Institut - Classes'!$F$4),"")</f>
        <v/>
      </c>
      <c r="B131" s="51" t="str">
        <f>IF(A131&lt;&gt;"",INDEX(codeinstit,'Institut - Classes'!$F$4),"")</f>
        <v/>
      </c>
      <c r="C131" s="49" t="str">
        <f t="shared" si="37"/>
        <v/>
      </c>
      <c r="D131" s="143"/>
      <c r="E131" s="143"/>
      <c r="F131" s="137"/>
      <c r="G131" s="137"/>
      <c r="H131" s="137"/>
      <c r="I131" s="137"/>
      <c r="J131" s="139"/>
      <c r="K131" s="137"/>
      <c r="L131" s="141"/>
      <c r="M131" s="141"/>
      <c r="N131" s="140"/>
      <c r="O131" s="142"/>
      <c r="P131" s="141"/>
      <c r="Q131" s="141"/>
      <c r="R131" s="141"/>
      <c r="S131" s="156"/>
      <c r="T131" s="156"/>
      <c r="U131" s="156"/>
      <c r="V131" s="156"/>
      <c r="W131" s="156"/>
      <c r="X131" s="156"/>
      <c r="Y131" s="52" t="str">
        <f t="shared" si="19"/>
        <v/>
      </c>
      <c r="Z131" s="50" t="str">
        <f t="shared" si="20"/>
        <v/>
      </c>
      <c r="AA131" s="50" t="str">
        <f t="shared" si="21"/>
        <v/>
      </c>
      <c r="AB131" s="50" t="str">
        <f t="shared" si="22"/>
        <v/>
      </c>
      <c r="AC131" s="50" t="str">
        <f t="shared" si="23"/>
        <v/>
      </c>
      <c r="AD131" s="50" t="str">
        <f t="shared" si="24"/>
        <v/>
      </c>
      <c r="AE131" s="50" t="str">
        <f t="shared" si="25"/>
        <v/>
      </c>
      <c r="AF131" s="50" t="str">
        <f t="shared" si="26"/>
        <v/>
      </c>
      <c r="AG131" s="50" t="str">
        <f t="shared" si="27"/>
        <v/>
      </c>
      <c r="AH131" s="50" t="str">
        <f t="shared" si="28"/>
        <v/>
      </c>
      <c r="AI131" s="50" t="str">
        <f t="shared" si="29"/>
        <v/>
      </c>
      <c r="AJ131" s="50" t="str">
        <f t="shared" si="30"/>
        <v/>
      </c>
      <c r="AK131" s="50" t="str">
        <f t="shared" si="31"/>
        <v/>
      </c>
      <c r="AL131" s="50" t="str">
        <f t="shared" si="32"/>
        <v/>
      </c>
      <c r="AM131" s="50" t="str">
        <f t="shared" si="33"/>
        <v/>
      </c>
      <c r="AN131" s="50" t="str">
        <f>IF(OR(AD131&lt;&gt;TRUE,AI131&lt;&gt;TRUE),"",IF(OR('Info livraison'!$B$12-(YEAR(J131))&gt;INDEX(valschartmaxalt,MATCH(N131,libschart,0)),'Info livraison'!$B$12-(YEAR(J131))&lt;INDEX(valschartminalt,MATCH(N131,libschart,0))),FALSE,TRUE))</f>
        <v/>
      </c>
      <c r="AO131" s="50" t="str">
        <f t="shared" si="34"/>
        <v/>
      </c>
      <c r="AP131" s="50"/>
      <c r="AQ131" s="50"/>
      <c r="AR131" s="50"/>
      <c r="AS131" s="197" t="str">
        <f t="shared" si="35"/>
        <v/>
      </c>
      <c r="AT131" s="210" t="str">
        <f t="shared" si="36"/>
        <v/>
      </c>
    </row>
    <row r="132" spans="1:46" x14ac:dyDescent="0.2">
      <c r="A132" s="51" t="str">
        <f>IF(AND(F132&lt;&gt;"",'Institut - Classes'!$F$4&lt;&gt;""),INDEX(libcatidinstit,'Institut - Classes'!$F$4),"")</f>
        <v/>
      </c>
      <c r="B132" s="51" t="str">
        <f>IF(A132&lt;&gt;"",INDEX(codeinstit,'Institut - Classes'!$F$4),"")</f>
        <v/>
      </c>
      <c r="C132" s="49" t="str">
        <f t="shared" si="37"/>
        <v/>
      </c>
      <c r="D132" s="143"/>
      <c r="E132" s="143"/>
      <c r="F132" s="137"/>
      <c r="G132" s="137"/>
      <c r="H132" s="137"/>
      <c r="I132" s="137"/>
      <c r="J132" s="139"/>
      <c r="K132" s="137"/>
      <c r="L132" s="141"/>
      <c r="M132" s="141"/>
      <c r="N132" s="140"/>
      <c r="O132" s="142"/>
      <c r="P132" s="141"/>
      <c r="Q132" s="141"/>
      <c r="R132" s="141"/>
      <c r="S132" s="156"/>
      <c r="T132" s="156"/>
      <c r="U132" s="156"/>
      <c r="V132" s="156"/>
      <c r="W132" s="156"/>
      <c r="X132" s="156"/>
      <c r="Y132" s="52" t="str">
        <f t="shared" si="19"/>
        <v/>
      </c>
      <c r="Z132" s="50" t="str">
        <f t="shared" si="20"/>
        <v/>
      </c>
      <c r="AA132" s="50" t="str">
        <f t="shared" si="21"/>
        <v/>
      </c>
      <c r="AB132" s="50" t="str">
        <f t="shared" si="22"/>
        <v/>
      </c>
      <c r="AC132" s="50" t="str">
        <f t="shared" si="23"/>
        <v/>
      </c>
      <c r="AD132" s="50" t="str">
        <f t="shared" si="24"/>
        <v/>
      </c>
      <c r="AE132" s="50" t="str">
        <f t="shared" si="25"/>
        <v/>
      </c>
      <c r="AF132" s="50" t="str">
        <f t="shared" si="26"/>
        <v/>
      </c>
      <c r="AG132" s="50" t="str">
        <f t="shared" si="27"/>
        <v/>
      </c>
      <c r="AH132" s="50" t="str">
        <f t="shared" si="28"/>
        <v/>
      </c>
      <c r="AI132" s="50" t="str">
        <f t="shared" si="29"/>
        <v/>
      </c>
      <c r="AJ132" s="50" t="str">
        <f t="shared" si="30"/>
        <v/>
      </c>
      <c r="AK132" s="50" t="str">
        <f t="shared" si="31"/>
        <v/>
      </c>
      <c r="AL132" s="50" t="str">
        <f t="shared" si="32"/>
        <v/>
      </c>
      <c r="AM132" s="50" t="str">
        <f t="shared" si="33"/>
        <v/>
      </c>
      <c r="AN132" s="50" t="str">
        <f>IF(OR(AD132&lt;&gt;TRUE,AI132&lt;&gt;TRUE),"",IF(OR('Info livraison'!$B$12-(YEAR(J132))&gt;INDEX(valschartmaxalt,MATCH(N132,libschart,0)),'Info livraison'!$B$12-(YEAR(J132))&lt;INDEX(valschartminalt,MATCH(N132,libschart,0))),FALSE,TRUE))</f>
        <v/>
      </c>
      <c r="AO132" s="50" t="str">
        <f t="shared" si="34"/>
        <v/>
      </c>
      <c r="AP132" s="50"/>
      <c r="AQ132" s="50"/>
      <c r="AR132" s="50"/>
      <c r="AS132" s="197" t="str">
        <f t="shared" si="35"/>
        <v/>
      </c>
      <c r="AT132" s="210" t="str">
        <f t="shared" si="36"/>
        <v/>
      </c>
    </row>
    <row r="133" spans="1:46" x14ac:dyDescent="0.2">
      <c r="A133" s="51" t="str">
        <f>IF(AND(F133&lt;&gt;"",'Institut - Classes'!$F$4&lt;&gt;""),INDEX(libcatidinstit,'Institut - Classes'!$F$4),"")</f>
        <v/>
      </c>
      <c r="B133" s="51" t="str">
        <f>IF(A133&lt;&gt;"",INDEX(codeinstit,'Institut - Classes'!$F$4),"")</f>
        <v/>
      </c>
      <c r="C133" s="49" t="str">
        <f t="shared" si="37"/>
        <v/>
      </c>
      <c r="D133" s="143"/>
      <c r="E133" s="143"/>
      <c r="F133" s="137"/>
      <c r="G133" s="137"/>
      <c r="H133" s="137"/>
      <c r="I133" s="137"/>
      <c r="J133" s="139"/>
      <c r="K133" s="137"/>
      <c r="L133" s="141"/>
      <c r="M133" s="141"/>
      <c r="N133" s="140"/>
      <c r="O133" s="142"/>
      <c r="P133" s="141"/>
      <c r="Q133" s="141"/>
      <c r="R133" s="141"/>
      <c r="S133" s="156"/>
      <c r="T133" s="156"/>
      <c r="U133" s="156"/>
      <c r="V133" s="156"/>
      <c r="W133" s="156"/>
      <c r="X133" s="156"/>
      <c r="Y133" s="52" t="str">
        <f t="shared" ref="Y133:Y196" si="38">IF(G133="CH.AHV",IF(LEN(H133)=13,IF((MID(H133,13,1)+1-1)=MOD(10-(MID(H133,1,1)+3*MID(H133,2,1)+MID(H133,3,1)+3*MID(H133,4,1)+MID(H133,5,1)+3*MID(H133,6,1)+MID(H133,7,1)+3*MID(H133,8,1)+MID(H133,9,1)+3*MID(H133,10,1)+MID(H133,11,1)+3*MID(H133,12,1)),10),TRUE,FALSE),FALSE),"")</f>
        <v/>
      </c>
      <c r="Z133" s="50" t="str">
        <f t="shared" ref="Z133:Z196" si="39">IF(OR(ISBLANK(H133)),"",NOT(COUNTIF($H$5:$H$1004,$H133)&gt;1))</f>
        <v/>
      </c>
      <c r="AA133" s="50" t="str">
        <f t="shared" ref="AA133:AA196" si="40">IF(ISBLANK(F133),"",IF(ISNA(MATCH(TRIM(F133),libclint,0)),FALSE,TRUE))</f>
        <v/>
      </c>
      <c r="AB133" s="50" t="str">
        <f t="shared" ref="AB133:AB196" si="41">IF(ISBLANK(G133),"",IF(ISNA(MATCH(G133,codecatidlern,0)),FALSE,TRUE))</f>
        <v/>
      </c>
      <c r="AC133" s="50" t="str">
        <f t="shared" ref="AC133:AC196" si="42">IF(ISBLANK(I133),"",IF(ISNA(MATCH(I133,libsex,0)),FALSE,TRUE))</f>
        <v/>
      </c>
      <c r="AD133" s="50" t="str">
        <f t="shared" ref="AD133:AD196" si="43">IF(ISBLANK(J133),"",IF(AND(J133 &gt; DATE(1925,1,1),J133 &lt; DATE(2100,1,1)),TRUE,FALSE))</f>
        <v/>
      </c>
      <c r="AE133" s="50" t="str">
        <f t="shared" ref="AE133:AE196" si="44">IF(ISBLANK(K133),"",IF(ISNA(MATCH(K133,libnat,0)),FALSE,TRUE))</f>
        <v/>
      </c>
      <c r="AF133" s="50" t="str">
        <f t="shared" ref="AF133:AF196" si="45">IF(ISBLANK(L133),"",IF(ISNA(MATCH(L133,liblangue,0)),FALSE,TRUE))</f>
        <v/>
      </c>
      <c r="AG133" s="50" t="str">
        <f t="shared" ref="AG133:AG196" si="46">IF(OR(AF133&lt;&gt;TRUE,ISNA(MATCH(N133,libschart,0))),"",IF(AND(INDEX(codeschart,MATCH(N133,libschart,0))&lt;55000000,INDEX(codelangue,MATCH(L133,liblangue,0))=999),FALSE,TRUE))</f>
        <v/>
      </c>
      <c r="AH133" s="50" t="str">
        <f t="shared" ref="AH133:AH196" si="47">IF(ISBLANK(M133),"",IF(ISNA(MATCH(M133,libgem,0)),FALSE,TRUE))</f>
        <v/>
      </c>
      <c r="AI133" s="50" t="str">
        <f t="shared" ref="AI133:AI196" si="48">IF(ISBLANK(N133),"",IF(ISNA(MATCH(N133,libschart,0)),FALSE,IF(INDEX(codeschart,MATCH(N133,libschart,0))=0,FALSE,TRUE)))</f>
        <v/>
      </c>
      <c r="AJ133" s="50" t="str">
        <f t="shared" ref="AJ133:AJ196" si="49">IF(ISBLANK(O133),"",IF(ISNA(MATCH(O133,codektbj,0)),FALSE,TRUE))</f>
        <v/>
      </c>
      <c r="AK133" s="50" t="str">
        <f t="shared" ref="AK133:AK196" si="50">IF(ISBLANK(P133),"",IF(ISNA(MATCH(P133,libform,0)),FALSE,TRUE))</f>
        <v/>
      </c>
      <c r="AL133" s="50" t="str">
        <f t="shared" ref="AL133:AL196" si="51">IF(ISBLANK(Q133),"",IF(ISNA(MATCH(Q133,libspe,0)),FALSE,TRUE))</f>
        <v/>
      </c>
      <c r="AM133" s="50" t="str">
        <f t="shared" ref="AM133:AM196" si="52">IF(ISBLANK(R133),"",IF(ISNA(MATCH(R133,libmp1,0)),FALSE,TRUE))</f>
        <v/>
      </c>
      <c r="AN133" s="50" t="str">
        <f>IF(OR(AD133&lt;&gt;TRUE,AI133&lt;&gt;TRUE),"",IF(OR('Info livraison'!$B$12-(YEAR(J133))&gt;INDEX(valschartmaxalt,MATCH(N133,libschart,0)),'Info livraison'!$B$12-(YEAR(J133))&lt;INDEX(valschartminalt,MATCH(N133,libschart,0))),FALSE,TRUE))</f>
        <v/>
      </c>
      <c r="AO133" s="50" t="str">
        <f t="shared" ref="AO133:AO196" si="53">IF(ISBLANK(N133),"",IF(AND(AI133=TRUE,AJ133=TRUE),IF(OR(AND(O133&gt;=INDEX(valschartktbjmin,MATCH(N133,libschart,0)),O133&lt;=INDEX(valschartktbjmax,MATCH(N133,libschart,0))),AND(O133=90,INDEX(valschartktbj90,MATCH(N133,libschart,0))=90),AND(O133=99,INDEX(valschartktbj99,MATCH(N133,libschart,0))=99)),TRUE,FALSE),""))</f>
        <v/>
      </c>
      <c r="AP133" s="50"/>
      <c r="AQ133" s="50"/>
      <c r="AR133" s="50"/>
      <c r="AS133" s="197" t="str">
        <f t="shared" ref="AS133:AS196" si="54">IF(C133="","",1)</f>
        <v/>
      </c>
      <c r="AT133" s="210" t="str">
        <f t="shared" ref="AT133:AT196" si="55">IF(COUNTA(F133:X133)=0,"",IF(COUNTA(F133:Q133)=12,IF(OR(R133&lt;&gt;"",AI133=FALSE),FALSE,IF(OR(INDEX(codeschart,MATCH(N133,libschart,0))&lt;11000000,INDEX(codeschart,MATCH(N133,libschart,0))&gt;=52000000),FALSE,TRUE)),TRUE))</f>
        <v/>
      </c>
    </row>
    <row r="134" spans="1:46" x14ac:dyDescent="0.2">
      <c r="A134" s="51" t="str">
        <f>IF(AND(F134&lt;&gt;"",'Institut - Classes'!$F$4&lt;&gt;""),INDEX(libcatidinstit,'Institut - Classes'!$F$4),"")</f>
        <v/>
      </c>
      <c r="B134" s="51" t="str">
        <f>IF(A134&lt;&gt;"",INDEX(codeinstit,'Institut - Classes'!$F$4),"")</f>
        <v/>
      </c>
      <c r="C134" s="49" t="str">
        <f t="shared" ref="C134:C197" si="56">IF(COUNTA(F134:X134)=0,"",IF(AT134=TRUE,"Incomplet",IF(OR(Y134=FALSE,COUNTIF(AA134:AM134,FALSE)&gt;0,COUNTIF(F134:AR134,#N/A)&gt;0),"Erreur",IF(AND(Z134,AN134,AO134),"OK","Attention"))))</f>
        <v/>
      </c>
      <c r="D134" s="143"/>
      <c r="E134" s="143"/>
      <c r="F134" s="137"/>
      <c r="G134" s="137"/>
      <c r="H134" s="137"/>
      <c r="I134" s="137"/>
      <c r="J134" s="139"/>
      <c r="K134" s="137"/>
      <c r="L134" s="141"/>
      <c r="M134" s="141"/>
      <c r="N134" s="140"/>
      <c r="O134" s="142"/>
      <c r="P134" s="141"/>
      <c r="Q134" s="141"/>
      <c r="R134" s="141"/>
      <c r="S134" s="156"/>
      <c r="T134" s="156"/>
      <c r="U134" s="156"/>
      <c r="V134" s="156"/>
      <c r="W134" s="156"/>
      <c r="X134" s="156"/>
      <c r="Y134" s="52" t="str">
        <f t="shared" si="38"/>
        <v/>
      </c>
      <c r="Z134" s="50" t="str">
        <f t="shared" si="39"/>
        <v/>
      </c>
      <c r="AA134" s="50" t="str">
        <f t="shared" si="40"/>
        <v/>
      </c>
      <c r="AB134" s="50" t="str">
        <f t="shared" si="41"/>
        <v/>
      </c>
      <c r="AC134" s="50" t="str">
        <f t="shared" si="42"/>
        <v/>
      </c>
      <c r="AD134" s="50" t="str">
        <f t="shared" si="43"/>
        <v/>
      </c>
      <c r="AE134" s="50" t="str">
        <f t="shared" si="44"/>
        <v/>
      </c>
      <c r="AF134" s="50" t="str">
        <f t="shared" si="45"/>
        <v/>
      </c>
      <c r="AG134" s="50" t="str">
        <f t="shared" si="46"/>
        <v/>
      </c>
      <c r="AH134" s="50" t="str">
        <f t="shared" si="47"/>
        <v/>
      </c>
      <c r="AI134" s="50" t="str">
        <f t="shared" si="48"/>
        <v/>
      </c>
      <c r="AJ134" s="50" t="str">
        <f t="shared" si="49"/>
        <v/>
      </c>
      <c r="AK134" s="50" t="str">
        <f t="shared" si="50"/>
        <v/>
      </c>
      <c r="AL134" s="50" t="str">
        <f t="shared" si="51"/>
        <v/>
      </c>
      <c r="AM134" s="50" t="str">
        <f t="shared" si="52"/>
        <v/>
      </c>
      <c r="AN134" s="50" t="str">
        <f>IF(OR(AD134&lt;&gt;TRUE,AI134&lt;&gt;TRUE),"",IF(OR('Info livraison'!$B$12-(YEAR(J134))&gt;INDEX(valschartmaxalt,MATCH(N134,libschart,0)),'Info livraison'!$B$12-(YEAR(J134))&lt;INDEX(valschartminalt,MATCH(N134,libschart,0))),FALSE,TRUE))</f>
        <v/>
      </c>
      <c r="AO134" s="50" t="str">
        <f t="shared" si="53"/>
        <v/>
      </c>
      <c r="AP134" s="50"/>
      <c r="AQ134" s="50"/>
      <c r="AR134" s="50"/>
      <c r="AS134" s="197" t="str">
        <f t="shared" si="54"/>
        <v/>
      </c>
      <c r="AT134" s="210" t="str">
        <f t="shared" si="55"/>
        <v/>
      </c>
    </row>
    <row r="135" spans="1:46" x14ac:dyDescent="0.2">
      <c r="A135" s="51" t="str">
        <f>IF(AND(F135&lt;&gt;"",'Institut - Classes'!$F$4&lt;&gt;""),INDEX(libcatidinstit,'Institut - Classes'!$F$4),"")</f>
        <v/>
      </c>
      <c r="B135" s="51" t="str">
        <f>IF(A135&lt;&gt;"",INDEX(codeinstit,'Institut - Classes'!$F$4),"")</f>
        <v/>
      </c>
      <c r="C135" s="49" t="str">
        <f t="shared" si="56"/>
        <v/>
      </c>
      <c r="D135" s="143"/>
      <c r="E135" s="143"/>
      <c r="F135" s="137"/>
      <c r="G135" s="137"/>
      <c r="H135" s="137"/>
      <c r="I135" s="137"/>
      <c r="J135" s="139"/>
      <c r="K135" s="137"/>
      <c r="L135" s="141"/>
      <c r="M135" s="141"/>
      <c r="N135" s="140"/>
      <c r="O135" s="142"/>
      <c r="P135" s="141"/>
      <c r="Q135" s="141"/>
      <c r="R135" s="141"/>
      <c r="S135" s="156"/>
      <c r="T135" s="156"/>
      <c r="U135" s="156"/>
      <c r="V135" s="156"/>
      <c r="W135" s="156"/>
      <c r="X135" s="156"/>
      <c r="Y135" s="52" t="str">
        <f t="shared" si="38"/>
        <v/>
      </c>
      <c r="Z135" s="50" t="str">
        <f t="shared" si="39"/>
        <v/>
      </c>
      <c r="AA135" s="50" t="str">
        <f t="shared" si="40"/>
        <v/>
      </c>
      <c r="AB135" s="50" t="str">
        <f t="shared" si="41"/>
        <v/>
      </c>
      <c r="AC135" s="50" t="str">
        <f t="shared" si="42"/>
        <v/>
      </c>
      <c r="AD135" s="50" t="str">
        <f t="shared" si="43"/>
        <v/>
      </c>
      <c r="AE135" s="50" t="str">
        <f t="shared" si="44"/>
        <v/>
      </c>
      <c r="AF135" s="50" t="str">
        <f t="shared" si="45"/>
        <v/>
      </c>
      <c r="AG135" s="50" t="str">
        <f t="shared" si="46"/>
        <v/>
      </c>
      <c r="AH135" s="50" t="str">
        <f t="shared" si="47"/>
        <v/>
      </c>
      <c r="AI135" s="50" t="str">
        <f t="shared" si="48"/>
        <v/>
      </c>
      <c r="AJ135" s="50" t="str">
        <f t="shared" si="49"/>
        <v/>
      </c>
      <c r="AK135" s="50" t="str">
        <f t="shared" si="50"/>
        <v/>
      </c>
      <c r="AL135" s="50" t="str">
        <f t="shared" si="51"/>
        <v/>
      </c>
      <c r="AM135" s="50" t="str">
        <f t="shared" si="52"/>
        <v/>
      </c>
      <c r="AN135" s="50" t="str">
        <f>IF(OR(AD135&lt;&gt;TRUE,AI135&lt;&gt;TRUE),"",IF(OR('Info livraison'!$B$12-(YEAR(J135))&gt;INDEX(valschartmaxalt,MATCH(N135,libschart,0)),'Info livraison'!$B$12-(YEAR(J135))&lt;INDEX(valschartminalt,MATCH(N135,libschart,0))),FALSE,TRUE))</f>
        <v/>
      </c>
      <c r="AO135" s="50" t="str">
        <f t="shared" si="53"/>
        <v/>
      </c>
      <c r="AP135" s="50"/>
      <c r="AQ135" s="50"/>
      <c r="AR135" s="50"/>
      <c r="AS135" s="197" t="str">
        <f t="shared" si="54"/>
        <v/>
      </c>
      <c r="AT135" s="210" t="str">
        <f t="shared" si="55"/>
        <v/>
      </c>
    </row>
    <row r="136" spans="1:46" x14ac:dyDescent="0.2">
      <c r="A136" s="51" t="str">
        <f>IF(AND(F136&lt;&gt;"",'Institut - Classes'!$F$4&lt;&gt;""),INDEX(libcatidinstit,'Institut - Classes'!$F$4),"")</f>
        <v/>
      </c>
      <c r="B136" s="51" t="str">
        <f>IF(A136&lt;&gt;"",INDEX(codeinstit,'Institut - Classes'!$F$4),"")</f>
        <v/>
      </c>
      <c r="C136" s="49" t="str">
        <f t="shared" si="56"/>
        <v/>
      </c>
      <c r="D136" s="143"/>
      <c r="E136" s="143"/>
      <c r="F136" s="137"/>
      <c r="G136" s="137"/>
      <c r="H136" s="137"/>
      <c r="I136" s="137"/>
      <c r="J136" s="139"/>
      <c r="K136" s="137"/>
      <c r="L136" s="141"/>
      <c r="M136" s="141"/>
      <c r="N136" s="140"/>
      <c r="O136" s="142"/>
      <c r="P136" s="141"/>
      <c r="Q136" s="141"/>
      <c r="R136" s="141"/>
      <c r="S136" s="156"/>
      <c r="T136" s="156"/>
      <c r="U136" s="156"/>
      <c r="V136" s="156"/>
      <c r="W136" s="156"/>
      <c r="X136" s="156"/>
      <c r="Y136" s="52" t="str">
        <f t="shared" si="38"/>
        <v/>
      </c>
      <c r="Z136" s="50" t="str">
        <f t="shared" si="39"/>
        <v/>
      </c>
      <c r="AA136" s="50" t="str">
        <f t="shared" si="40"/>
        <v/>
      </c>
      <c r="AB136" s="50" t="str">
        <f t="shared" si="41"/>
        <v/>
      </c>
      <c r="AC136" s="50" t="str">
        <f t="shared" si="42"/>
        <v/>
      </c>
      <c r="AD136" s="50" t="str">
        <f t="shared" si="43"/>
        <v/>
      </c>
      <c r="AE136" s="50" t="str">
        <f t="shared" si="44"/>
        <v/>
      </c>
      <c r="AF136" s="50" t="str">
        <f t="shared" si="45"/>
        <v/>
      </c>
      <c r="AG136" s="50" t="str">
        <f t="shared" si="46"/>
        <v/>
      </c>
      <c r="AH136" s="50" t="str">
        <f t="shared" si="47"/>
        <v/>
      </c>
      <c r="AI136" s="50" t="str">
        <f t="shared" si="48"/>
        <v/>
      </c>
      <c r="AJ136" s="50" t="str">
        <f t="shared" si="49"/>
        <v/>
      </c>
      <c r="AK136" s="50" t="str">
        <f t="shared" si="50"/>
        <v/>
      </c>
      <c r="AL136" s="50" t="str">
        <f t="shared" si="51"/>
        <v/>
      </c>
      <c r="AM136" s="50" t="str">
        <f t="shared" si="52"/>
        <v/>
      </c>
      <c r="AN136" s="50" t="str">
        <f>IF(OR(AD136&lt;&gt;TRUE,AI136&lt;&gt;TRUE),"",IF(OR('Info livraison'!$B$12-(YEAR(J136))&gt;INDEX(valschartmaxalt,MATCH(N136,libschart,0)),'Info livraison'!$B$12-(YEAR(J136))&lt;INDEX(valschartminalt,MATCH(N136,libschart,0))),FALSE,TRUE))</f>
        <v/>
      </c>
      <c r="AO136" s="50" t="str">
        <f t="shared" si="53"/>
        <v/>
      </c>
      <c r="AP136" s="50"/>
      <c r="AQ136" s="50"/>
      <c r="AR136" s="50"/>
      <c r="AS136" s="197" t="str">
        <f t="shared" si="54"/>
        <v/>
      </c>
      <c r="AT136" s="210" t="str">
        <f t="shared" si="55"/>
        <v/>
      </c>
    </row>
    <row r="137" spans="1:46" x14ac:dyDescent="0.2">
      <c r="A137" s="51" t="str">
        <f>IF(AND(F137&lt;&gt;"",'Institut - Classes'!$F$4&lt;&gt;""),INDEX(libcatidinstit,'Institut - Classes'!$F$4),"")</f>
        <v/>
      </c>
      <c r="B137" s="51" t="str">
        <f>IF(A137&lt;&gt;"",INDEX(codeinstit,'Institut - Classes'!$F$4),"")</f>
        <v/>
      </c>
      <c r="C137" s="49" t="str">
        <f t="shared" si="56"/>
        <v/>
      </c>
      <c r="D137" s="143"/>
      <c r="E137" s="143"/>
      <c r="F137" s="137"/>
      <c r="G137" s="137"/>
      <c r="H137" s="137"/>
      <c r="I137" s="137"/>
      <c r="J137" s="139"/>
      <c r="K137" s="137"/>
      <c r="L137" s="141"/>
      <c r="M137" s="141"/>
      <c r="N137" s="140"/>
      <c r="O137" s="142"/>
      <c r="P137" s="141"/>
      <c r="Q137" s="141"/>
      <c r="R137" s="141"/>
      <c r="S137" s="156"/>
      <c r="T137" s="156"/>
      <c r="U137" s="156"/>
      <c r="V137" s="156"/>
      <c r="W137" s="156"/>
      <c r="X137" s="156"/>
      <c r="Y137" s="52" t="str">
        <f t="shared" si="38"/>
        <v/>
      </c>
      <c r="Z137" s="50" t="str">
        <f t="shared" si="39"/>
        <v/>
      </c>
      <c r="AA137" s="50" t="str">
        <f t="shared" si="40"/>
        <v/>
      </c>
      <c r="AB137" s="50" t="str">
        <f t="shared" si="41"/>
        <v/>
      </c>
      <c r="AC137" s="50" t="str">
        <f t="shared" si="42"/>
        <v/>
      </c>
      <c r="AD137" s="50" t="str">
        <f t="shared" si="43"/>
        <v/>
      </c>
      <c r="AE137" s="50" t="str">
        <f t="shared" si="44"/>
        <v/>
      </c>
      <c r="AF137" s="50" t="str">
        <f t="shared" si="45"/>
        <v/>
      </c>
      <c r="AG137" s="50" t="str">
        <f t="shared" si="46"/>
        <v/>
      </c>
      <c r="AH137" s="50" t="str">
        <f t="shared" si="47"/>
        <v/>
      </c>
      <c r="AI137" s="50" t="str">
        <f t="shared" si="48"/>
        <v/>
      </c>
      <c r="AJ137" s="50" t="str">
        <f t="shared" si="49"/>
        <v/>
      </c>
      <c r="AK137" s="50" t="str">
        <f t="shared" si="50"/>
        <v/>
      </c>
      <c r="AL137" s="50" t="str">
        <f t="shared" si="51"/>
        <v/>
      </c>
      <c r="AM137" s="50" t="str">
        <f t="shared" si="52"/>
        <v/>
      </c>
      <c r="AN137" s="50" t="str">
        <f>IF(OR(AD137&lt;&gt;TRUE,AI137&lt;&gt;TRUE),"",IF(OR('Info livraison'!$B$12-(YEAR(J137))&gt;INDEX(valschartmaxalt,MATCH(N137,libschart,0)),'Info livraison'!$B$12-(YEAR(J137))&lt;INDEX(valschartminalt,MATCH(N137,libschart,0))),FALSE,TRUE))</f>
        <v/>
      </c>
      <c r="AO137" s="50" t="str">
        <f t="shared" si="53"/>
        <v/>
      </c>
      <c r="AP137" s="50"/>
      <c r="AQ137" s="50"/>
      <c r="AR137" s="50"/>
      <c r="AS137" s="197" t="str">
        <f t="shared" si="54"/>
        <v/>
      </c>
      <c r="AT137" s="210" t="str">
        <f t="shared" si="55"/>
        <v/>
      </c>
    </row>
    <row r="138" spans="1:46" x14ac:dyDescent="0.2">
      <c r="A138" s="51" t="str">
        <f>IF(AND(F138&lt;&gt;"",'Institut - Classes'!$F$4&lt;&gt;""),INDEX(libcatidinstit,'Institut - Classes'!$F$4),"")</f>
        <v/>
      </c>
      <c r="B138" s="51" t="str">
        <f>IF(A138&lt;&gt;"",INDEX(codeinstit,'Institut - Classes'!$F$4),"")</f>
        <v/>
      </c>
      <c r="C138" s="49" t="str">
        <f t="shared" si="56"/>
        <v/>
      </c>
      <c r="D138" s="143"/>
      <c r="E138" s="143"/>
      <c r="F138" s="137"/>
      <c r="G138" s="137"/>
      <c r="H138" s="137"/>
      <c r="I138" s="137"/>
      <c r="J138" s="139"/>
      <c r="K138" s="137"/>
      <c r="L138" s="141"/>
      <c r="M138" s="141"/>
      <c r="N138" s="140"/>
      <c r="O138" s="142"/>
      <c r="P138" s="141"/>
      <c r="Q138" s="141"/>
      <c r="R138" s="141"/>
      <c r="S138" s="156"/>
      <c r="T138" s="156"/>
      <c r="U138" s="156"/>
      <c r="V138" s="156"/>
      <c r="W138" s="156"/>
      <c r="X138" s="156"/>
      <c r="Y138" s="52" t="str">
        <f t="shared" si="38"/>
        <v/>
      </c>
      <c r="Z138" s="50" t="str">
        <f t="shared" si="39"/>
        <v/>
      </c>
      <c r="AA138" s="50" t="str">
        <f t="shared" si="40"/>
        <v/>
      </c>
      <c r="AB138" s="50" t="str">
        <f t="shared" si="41"/>
        <v/>
      </c>
      <c r="AC138" s="50" t="str">
        <f t="shared" si="42"/>
        <v/>
      </c>
      <c r="AD138" s="50" t="str">
        <f t="shared" si="43"/>
        <v/>
      </c>
      <c r="AE138" s="50" t="str">
        <f t="shared" si="44"/>
        <v/>
      </c>
      <c r="AF138" s="50" t="str">
        <f t="shared" si="45"/>
        <v/>
      </c>
      <c r="AG138" s="50" t="str">
        <f t="shared" si="46"/>
        <v/>
      </c>
      <c r="AH138" s="50" t="str">
        <f t="shared" si="47"/>
        <v/>
      </c>
      <c r="AI138" s="50" t="str">
        <f t="shared" si="48"/>
        <v/>
      </c>
      <c r="AJ138" s="50" t="str">
        <f t="shared" si="49"/>
        <v/>
      </c>
      <c r="AK138" s="50" t="str">
        <f t="shared" si="50"/>
        <v/>
      </c>
      <c r="AL138" s="50" t="str">
        <f t="shared" si="51"/>
        <v/>
      </c>
      <c r="AM138" s="50" t="str">
        <f t="shared" si="52"/>
        <v/>
      </c>
      <c r="AN138" s="50" t="str">
        <f>IF(OR(AD138&lt;&gt;TRUE,AI138&lt;&gt;TRUE),"",IF(OR('Info livraison'!$B$12-(YEAR(J138))&gt;INDEX(valschartmaxalt,MATCH(N138,libschart,0)),'Info livraison'!$B$12-(YEAR(J138))&lt;INDEX(valschartminalt,MATCH(N138,libschart,0))),FALSE,TRUE))</f>
        <v/>
      </c>
      <c r="AO138" s="50" t="str">
        <f t="shared" si="53"/>
        <v/>
      </c>
      <c r="AP138" s="50"/>
      <c r="AQ138" s="50"/>
      <c r="AR138" s="50"/>
      <c r="AS138" s="197" t="str">
        <f t="shared" si="54"/>
        <v/>
      </c>
      <c r="AT138" s="210" t="str">
        <f t="shared" si="55"/>
        <v/>
      </c>
    </row>
    <row r="139" spans="1:46" x14ac:dyDescent="0.2">
      <c r="A139" s="51" t="str">
        <f>IF(AND(F139&lt;&gt;"",'Institut - Classes'!$F$4&lt;&gt;""),INDEX(libcatidinstit,'Institut - Classes'!$F$4),"")</f>
        <v/>
      </c>
      <c r="B139" s="51" t="str">
        <f>IF(A139&lt;&gt;"",INDEX(codeinstit,'Institut - Classes'!$F$4),"")</f>
        <v/>
      </c>
      <c r="C139" s="49" t="str">
        <f t="shared" si="56"/>
        <v/>
      </c>
      <c r="D139" s="143"/>
      <c r="E139" s="143"/>
      <c r="F139" s="137"/>
      <c r="G139" s="137"/>
      <c r="H139" s="137"/>
      <c r="I139" s="137"/>
      <c r="J139" s="139"/>
      <c r="K139" s="137"/>
      <c r="L139" s="141"/>
      <c r="M139" s="141"/>
      <c r="N139" s="140"/>
      <c r="O139" s="142"/>
      <c r="P139" s="141"/>
      <c r="Q139" s="141"/>
      <c r="R139" s="141"/>
      <c r="S139" s="156"/>
      <c r="T139" s="156"/>
      <c r="U139" s="156"/>
      <c r="V139" s="156"/>
      <c r="W139" s="156"/>
      <c r="X139" s="156"/>
      <c r="Y139" s="52" t="str">
        <f t="shared" si="38"/>
        <v/>
      </c>
      <c r="Z139" s="50" t="str">
        <f t="shared" si="39"/>
        <v/>
      </c>
      <c r="AA139" s="50" t="str">
        <f t="shared" si="40"/>
        <v/>
      </c>
      <c r="AB139" s="50" t="str">
        <f t="shared" si="41"/>
        <v/>
      </c>
      <c r="AC139" s="50" t="str">
        <f t="shared" si="42"/>
        <v/>
      </c>
      <c r="AD139" s="50" t="str">
        <f t="shared" si="43"/>
        <v/>
      </c>
      <c r="AE139" s="50" t="str">
        <f t="shared" si="44"/>
        <v/>
      </c>
      <c r="AF139" s="50" t="str">
        <f t="shared" si="45"/>
        <v/>
      </c>
      <c r="AG139" s="50" t="str">
        <f t="shared" si="46"/>
        <v/>
      </c>
      <c r="AH139" s="50" t="str">
        <f t="shared" si="47"/>
        <v/>
      </c>
      <c r="AI139" s="50" t="str">
        <f t="shared" si="48"/>
        <v/>
      </c>
      <c r="AJ139" s="50" t="str">
        <f t="shared" si="49"/>
        <v/>
      </c>
      <c r="AK139" s="50" t="str">
        <f t="shared" si="50"/>
        <v/>
      </c>
      <c r="AL139" s="50" t="str">
        <f t="shared" si="51"/>
        <v/>
      </c>
      <c r="AM139" s="50" t="str">
        <f t="shared" si="52"/>
        <v/>
      </c>
      <c r="AN139" s="50" t="str">
        <f>IF(OR(AD139&lt;&gt;TRUE,AI139&lt;&gt;TRUE),"",IF(OR('Info livraison'!$B$12-(YEAR(J139))&gt;INDEX(valschartmaxalt,MATCH(N139,libschart,0)),'Info livraison'!$B$12-(YEAR(J139))&lt;INDEX(valschartminalt,MATCH(N139,libschart,0))),FALSE,TRUE))</f>
        <v/>
      </c>
      <c r="AO139" s="50" t="str">
        <f t="shared" si="53"/>
        <v/>
      </c>
      <c r="AP139" s="50"/>
      <c r="AQ139" s="50"/>
      <c r="AR139" s="50"/>
      <c r="AS139" s="197" t="str">
        <f t="shared" si="54"/>
        <v/>
      </c>
      <c r="AT139" s="210" t="str">
        <f t="shared" si="55"/>
        <v/>
      </c>
    </row>
    <row r="140" spans="1:46" x14ac:dyDescent="0.2">
      <c r="A140" s="51" t="str">
        <f>IF(AND(F140&lt;&gt;"",'Institut - Classes'!$F$4&lt;&gt;""),INDEX(libcatidinstit,'Institut - Classes'!$F$4),"")</f>
        <v/>
      </c>
      <c r="B140" s="51" t="str">
        <f>IF(A140&lt;&gt;"",INDEX(codeinstit,'Institut - Classes'!$F$4),"")</f>
        <v/>
      </c>
      <c r="C140" s="49" t="str">
        <f t="shared" si="56"/>
        <v/>
      </c>
      <c r="D140" s="143"/>
      <c r="E140" s="143"/>
      <c r="F140" s="137"/>
      <c r="G140" s="137"/>
      <c r="H140" s="137"/>
      <c r="I140" s="137"/>
      <c r="J140" s="139"/>
      <c r="K140" s="137"/>
      <c r="L140" s="141"/>
      <c r="M140" s="141"/>
      <c r="N140" s="140"/>
      <c r="O140" s="142"/>
      <c r="P140" s="141"/>
      <c r="Q140" s="141"/>
      <c r="R140" s="141"/>
      <c r="S140" s="156"/>
      <c r="T140" s="156"/>
      <c r="U140" s="156"/>
      <c r="V140" s="156"/>
      <c r="W140" s="156"/>
      <c r="X140" s="156"/>
      <c r="Y140" s="52" t="str">
        <f t="shared" si="38"/>
        <v/>
      </c>
      <c r="Z140" s="50" t="str">
        <f t="shared" si="39"/>
        <v/>
      </c>
      <c r="AA140" s="50" t="str">
        <f t="shared" si="40"/>
        <v/>
      </c>
      <c r="AB140" s="50" t="str">
        <f t="shared" si="41"/>
        <v/>
      </c>
      <c r="AC140" s="50" t="str">
        <f t="shared" si="42"/>
        <v/>
      </c>
      <c r="AD140" s="50" t="str">
        <f t="shared" si="43"/>
        <v/>
      </c>
      <c r="AE140" s="50" t="str">
        <f t="shared" si="44"/>
        <v/>
      </c>
      <c r="AF140" s="50" t="str">
        <f t="shared" si="45"/>
        <v/>
      </c>
      <c r="AG140" s="50" t="str">
        <f t="shared" si="46"/>
        <v/>
      </c>
      <c r="AH140" s="50" t="str">
        <f t="shared" si="47"/>
        <v/>
      </c>
      <c r="AI140" s="50" t="str">
        <f t="shared" si="48"/>
        <v/>
      </c>
      <c r="AJ140" s="50" t="str">
        <f t="shared" si="49"/>
        <v/>
      </c>
      <c r="AK140" s="50" t="str">
        <f t="shared" si="50"/>
        <v/>
      </c>
      <c r="AL140" s="50" t="str">
        <f t="shared" si="51"/>
        <v/>
      </c>
      <c r="AM140" s="50" t="str">
        <f t="shared" si="52"/>
        <v/>
      </c>
      <c r="AN140" s="50" t="str">
        <f>IF(OR(AD140&lt;&gt;TRUE,AI140&lt;&gt;TRUE),"",IF(OR('Info livraison'!$B$12-(YEAR(J140))&gt;INDEX(valschartmaxalt,MATCH(N140,libschart,0)),'Info livraison'!$B$12-(YEAR(J140))&lt;INDEX(valschartminalt,MATCH(N140,libschart,0))),FALSE,TRUE))</f>
        <v/>
      </c>
      <c r="AO140" s="50" t="str">
        <f t="shared" si="53"/>
        <v/>
      </c>
      <c r="AP140" s="50"/>
      <c r="AQ140" s="50"/>
      <c r="AR140" s="50"/>
      <c r="AS140" s="197" t="str">
        <f t="shared" si="54"/>
        <v/>
      </c>
      <c r="AT140" s="210" t="str">
        <f t="shared" si="55"/>
        <v/>
      </c>
    </row>
    <row r="141" spans="1:46" x14ac:dyDescent="0.2">
      <c r="A141" s="51" t="str">
        <f>IF(AND(F141&lt;&gt;"",'Institut - Classes'!$F$4&lt;&gt;""),INDEX(libcatidinstit,'Institut - Classes'!$F$4),"")</f>
        <v/>
      </c>
      <c r="B141" s="51" t="str">
        <f>IF(A141&lt;&gt;"",INDEX(codeinstit,'Institut - Classes'!$F$4),"")</f>
        <v/>
      </c>
      <c r="C141" s="49" t="str">
        <f t="shared" si="56"/>
        <v/>
      </c>
      <c r="D141" s="143"/>
      <c r="E141" s="143"/>
      <c r="F141" s="137"/>
      <c r="G141" s="137"/>
      <c r="H141" s="137"/>
      <c r="I141" s="137"/>
      <c r="J141" s="139"/>
      <c r="K141" s="137"/>
      <c r="L141" s="141"/>
      <c r="M141" s="141"/>
      <c r="N141" s="140"/>
      <c r="O141" s="142"/>
      <c r="P141" s="141"/>
      <c r="Q141" s="141"/>
      <c r="R141" s="141"/>
      <c r="S141" s="156"/>
      <c r="T141" s="156"/>
      <c r="U141" s="156"/>
      <c r="V141" s="156"/>
      <c r="W141" s="156"/>
      <c r="X141" s="156"/>
      <c r="Y141" s="52" t="str">
        <f t="shared" si="38"/>
        <v/>
      </c>
      <c r="Z141" s="50" t="str">
        <f t="shared" si="39"/>
        <v/>
      </c>
      <c r="AA141" s="50" t="str">
        <f t="shared" si="40"/>
        <v/>
      </c>
      <c r="AB141" s="50" t="str">
        <f t="shared" si="41"/>
        <v/>
      </c>
      <c r="AC141" s="50" t="str">
        <f t="shared" si="42"/>
        <v/>
      </c>
      <c r="AD141" s="50" t="str">
        <f t="shared" si="43"/>
        <v/>
      </c>
      <c r="AE141" s="50" t="str">
        <f t="shared" si="44"/>
        <v/>
      </c>
      <c r="AF141" s="50" t="str">
        <f t="shared" si="45"/>
        <v/>
      </c>
      <c r="AG141" s="50" t="str">
        <f t="shared" si="46"/>
        <v/>
      </c>
      <c r="AH141" s="50" t="str">
        <f t="shared" si="47"/>
        <v/>
      </c>
      <c r="AI141" s="50" t="str">
        <f t="shared" si="48"/>
        <v/>
      </c>
      <c r="AJ141" s="50" t="str">
        <f t="shared" si="49"/>
        <v/>
      </c>
      <c r="AK141" s="50" t="str">
        <f t="shared" si="50"/>
        <v/>
      </c>
      <c r="AL141" s="50" t="str">
        <f t="shared" si="51"/>
        <v/>
      </c>
      <c r="AM141" s="50" t="str">
        <f t="shared" si="52"/>
        <v/>
      </c>
      <c r="AN141" s="50" t="str">
        <f>IF(OR(AD141&lt;&gt;TRUE,AI141&lt;&gt;TRUE),"",IF(OR('Info livraison'!$B$12-(YEAR(J141))&gt;INDEX(valschartmaxalt,MATCH(N141,libschart,0)),'Info livraison'!$B$12-(YEAR(J141))&lt;INDEX(valschartminalt,MATCH(N141,libschart,0))),FALSE,TRUE))</f>
        <v/>
      </c>
      <c r="AO141" s="50" t="str">
        <f t="shared" si="53"/>
        <v/>
      </c>
      <c r="AP141" s="50"/>
      <c r="AQ141" s="50"/>
      <c r="AR141" s="50"/>
      <c r="AS141" s="197" t="str">
        <f t="shared" si="54"/>
        <v/>
      </c>
      <c r="AT141" s="210" t="str">
        <f t="shared" si="55"/>
        <v/>
      </c>
    </row>
    <row r="142" spans="1:46" x14ac:dyDescent="0.2">
      <c r="A142" s="51" t="str">
        <f>IF(AND(F142&lt;&gt;"",'Institut - Classes'!$F$4&lt;&gt;""),INDEX(libcatidinstit,'Institut - Classes'!$F$4),"")</f>
        <v/>
      </c>
      <c r="B142" s="51" t="str">
        <f>IF(A142&lt;&gt;"",INDEX(codeinstit,'Institut - Classes'!$F$4),"")</f>
        <v/>
      </c>
      <c r="C142" s="49" t="str">
        <f t="shared" si="56"/>
        <v/>
      </c>
      <c r="D142" s="143"/>
      <c r="E142" s="143"/>
      <c r="F142" s="137"/>
      <c r="G142" s="137"/>
      <c r="H142" s="137"/>
      <c r="I142" s="137"/>
      <c r="J142" s="139"/>
      <c r="K142" s="137"/>
      <c r="L142" s="141"/>
      <c r="M142" s="141"/>
      <c r="N142" s="140"/>
      <c r="O142" s="142"/>
      <c r="P142" s="141"/>
      <c r="Q142" s="141"/>
      <c r="R142" s="141"/>
      <c r="S142" s="156"/>
      <c r="T142" s="156"/>
      <c r="U142" s="156"/>
      <c r="V142" s="156"/>
      <c r="W142" s="156"/>
      <c r="X142" s="156"/>
      <c r="Y142" s="52" t="str">
        <f t="shared" si="38"/>
        <v/>
      </c>
      <c r="Z142" s="50" t="str">
        <f t="shared" si="39"/>
        <v/>
      </c>
      <c r="AA142" s="50" t="str">
        <f t="shared" si="40"/>
        <v/>
      </c>
      <c r="AB142" s="50" t="str">
        <f t="shared" si="41"/>
        <v/>
      </c>
      <c r="AC142" s="50" t="str">
        <f t="shared" si="42"/>
        <v/>
      </c>
      <c r="AD142" s="50" t="str">
        <f t="shared" si="43"/>
        <v/>
      </c>
      <c r="AE142" s="50" t="str">
        <f t="shared" si="44"/>
        <v/>
      </c>
      <c r="AF142" s="50" t="str">
        <f t="shared" si="45"/>
        <v/>
      </c>
      <c r="AG142" s="50" t="str">
        <f t="shared" si="46"/>
        <v/>
      </c>
      <c r="AH142" s="50" t="str">
        <f t="shared" si="47"/>
        <v/>
      </c>
      <c r="AI142" s="50" t="str">
        <f t="shared" si="48"/>
        <v/>
      </c>
      <c r="AJ142" s="50" t="str">
        <f t="shared" si="49"/>
        <v/>
      </c>
      <c r="AK142" s="50" t="str">
        <f t="shared" si="50"/>
        <v/>
      </c>
      <c r="AL142" s="50" t="str">
        <f t="shared" si="51"/>
        <v/>
      </c>
      <c r="AM142" s="50" t="str">
        <f t="shared" si="52"/>
        <v/>
      </c>
      <c r="AN142" s="50" t="str">
        <f>IF(OR(AD142&lt;&gt;TRUE,AI142&lt;&gt;TRUE),"",IF(OR('Info livraison'!$B$12-(YEAR(J142))&gt;INDEX(valschartmaxalt,MATCH(N142,libschart,0)),'Info livraison'!$B$12-(YEAR(J142))&lt;INDEX(valschartminalt,MATCH(N142,libschart,0))),FALSE,TRUE))</f>
        <v/>
      </c>
      <c r="AO142" s="50" t="str">
        <f t="shared" si="53"/>
        <v/>
      </c>
      <c r="AP142" s="50"/>
      <c r="AQ142" s="50"/>
      <c r="AR142" s="50"/>
      <c r="AS142" s="197" t="str">
        <f t="shared" si="54"/>
        <v/>
      </c>
      <c r="AT142" s="210" t="str">
        <f t="shared" si="55"/>
        <v/>
      </c>
    </row>
    <row r="143" spans="1:46" x14ac:dyDescent="0.2">
      <c r="A143" s="51" t="str">
        <f>IF(AND(F143&lt;&gt;"",'Institut - Classes'!$F$4&lt;&gt;""),INDEX(libcatidinstit,'Institut - Classes'!$F$4),"")</f>
        <v/>
      </c>
      <c r="B143" s="51" t="str">
        <f>IF(A143&lt;&gt;"",INDEX(codeinstit,'Institut - Classes'!$F$4),"")</f>
        <v/>
      </c>
      <c r="C143" s="49" t="str">
        <f t="shared" si="56"/>
        <v/>
      </c>
      <c r="D143" s="143"/>
      <c r="E143" s="143"/>
      <c r="F143" s="137"/>
      <c r="G143" s="137"/>
      <c r="H143" s="137"/>
      <c r="I143" s="137"/>
      <c r="J143" s="139"/>
      <c r="K143" s="137"/>
      <c r="L143" s="141"/>
      <c r="M143" s="141"/>
      <c r="N143" s="140"/>
      <c r="O143" s="142"/>
      <c r="P143" s="141"/>
      <c r="Q143" s="141"/>
      <c r="R143" s="141"/>
      <c r="S143" s="156"/>
      <c r="T143" s="156"/>
      <c r="U143" s="156"/>
      <c r="V143" s="156"/>
      <c r="W143" s="156"/>
      <c r="X143" s="156"/>
      <c r="Y143" s="52" t="str">
        <f t="shared" si="38"/>
        <v/>
      </c>
      <c r="Z143" s="50" t="str">
        <f t="shared" si="39"/>
        <v/>
      </c>
      <c r="AA143" s="50" t="str">
        <f t="shared" si="40"/>
        <v/>
      </c>
      <c r="AB143" s="50" t="str">
        <f t="shared" si="41"/>
        <v/>
      </c>
      <c r="AC143" s="50" t="str">
        <f t="shared" si="42"/>
        <v/>
      </c>
      <c r="AD143" s="50" t="str">
        <f t="shared" si="43"/>
        <v/>
      </c>
      <c r="AE143" s="50" t="str">
        <f t="shared" si="44"/>
        <v/>
      </c>
      <c r="AF143" s="50" t="str">
        <f t="shared" si="45"/>
        <v/>
      </c>
      <c r="AG143" s="50" t="str">
        <f t="shared" si="46"/>
        <v/>
      </c>
      <c r="AH143" s="50" t="str">
        <f t="shared" si="47"/>
        <v/>
      </c>
      <c r="AI143" s="50" t="str">
        <f t="shared" si="48"/>
        <v/>
      </c>
      <c r="AJ143" s="50" t="str">
        <f t="shared" si="49"/>
        <v/>
      </c>
      <c r="AK143" s="50" t="str">
        <f t="shared" si="50"/>
        <v/>
      </c>
      <c r="AL143" s="50" t="str">
        <f t="shared" si="51"/>
        <v/>
      </c>
      <c r="AM143" s="50" t="str">
        <f t="shared" si="52"/>
        <v/>
      </c>
      <c r="AN143" s="50" t="str">
        <f>IF(OR(AD143&lt;&gt;TRUE,AI143&lt;&gt;TRUE),"",IF(OR('Info livraison'!$B$12-(YEAR(J143))&gt;INDEX(valschartmaxalt,MATCH(N143,libschart,0)),'Info livraison'!$B$12-(YEAR(J143))&lt;INDEX(valschartminalt,MATCH(N143,libschart,0))),FALSE,TRUE))</f>
        <v/>
      </c>
      <c r="AO143" s="50" t="str">
        <f t="shared" si="53"/>
        <v/>
      </c>
      <c r="AP143" s="50"/>
      <c r="AQ143" s="50"/>
      <c r="AR143" s="50"/>
      <c r="AS143" s="197" t="str">
        <f t="shared" si="54"/>
        <v/>
      </c>
      <c r="AT143" s="210" t="str">
        <f t="shared" si="55"/>
        <v/>
      </c>
    </row>
    <row r="144" spans="1:46" x14ac:dyDescent="0.2">
      <c r="A144" s="51" t="str">
        <f>IF(AND(F144&lt;&gt;"",'Institut - Classes'!$F$4&lt;&gt;""),INDEX(libcatidinstit,'Institut - Classes'!$F$4),"")</f>
        <v/>
      </c>
      <c r="B144" s="51" t="str">
        <f>IF(A144&lt;&gt;"",INDEX(codeinstit,'Institut - Classes'!$F$4),"")</f>
        <v/>
      </c>
      <c r="C144" s="49" t="str">
        <f t="shared" si="56"/>
        <v/>
      </c>
      <c r="D144" s="143"/>
      <c r="E144" s="143"/>
      <c r="F144" s="137"/>
      <c r="G144" s="137"/>
      <c r="H144" s="137"/>
      <c r="I144" s="137"/>
      <c r="J144" s="139"/>
      <c r="K144" s="137"/>
      <c r="L144" s="141"/>
      <c r="M144" s="141"/>
      <c r="N144" s="140"/>
      <c r="O144" s="142"/>
      <c r="P144" s="141"/>
      <c r="Q144" s="141"/>
      <c r="R144" s="141"/>
      <c r="S144" s="156"/>
      <c r="T144" s="156"/>
      <c r="U144" s="156"/>
      <c r="V144" s="156"/>
      <c r="W144" s="156"/>
      <c r="X144" s="156"/>
      <c r="Y144" s="52" t="str">
        <f t="shared" si="38"/>
        <v/>
      </c>
      <c r="Z144" s="50" t="str">
        <f t="shared" si="39"/>
        <v/>
      </c>
      <c r="AA144" s="50" t="str">
        <f t="shared" si="40"/>
        <v/>
      </c>
      <c r="AB144" s="50" t="str">
        <f t="shared" si="41"/>
        <v/>
      </c>
      <c r="AC144" s="50" t="str">
        <f t="shared" si="42"/>
        <v/>
      </c>
      <c r="AD144" s="50" t="str">
        <f t="shared" si="43"/>
        <v/>
      </c>
      <c r="AE144" s="50" t="str">
        <f t="shared" si="44"/>
        <v/>
      </c>
      <c r="AF144" s="50" t="str">
        <f t="shared" si="45"/>
        <v/>
      </c>
      <c r="AG144" s="50" t="str">
        <f t="shared" si="46"/>
        <v/>
      </c>
      <c r="AH144" s="50" t="str">
        <f t="shared" si="47"/>
        <v/>
      </c>
      <c r="AI144" s="50" t="str">
        <f t="shared" si="48"/>
        <v/>
      </c>
      <c r="AJ144" s="50" t="str">
        <f t="shared" si="49"/>
        <v/>
      </c>
      <c r="AK144" s="50" t="str">
        <f t="shared" si="50"/>
        <v/>
      </c>
      <c r="AL144" s="50" t="str">
        <f t="shared" si="51"/>
        <v/>
      </c>
      <c r="AM144" s="50" t="str">
        <f t="shared" si="52"/>
        <v/>
      </c>
      <c r="AN144" s="50" t="str">
        <f>IF(OR(AD144&lt;&gt;TRUE,AI144&lt;&gt;TRUE),"",IF(OR('Info livraison'!$B$12-(YEAR(J144))&gt;INDEX(valschartmaxalt,MATCH(N144,libschart,0)),'Info livraison'!$B$12-(YEAR(J144))&lt;INDEX(valschartminalt,MATCH(N144,libschart,0))),FALSE,TRUE))</f>
        <v/>
      </c>
      <c r="AO144" s="50" t="str">
        <f t="shared" si="53"/>
        <v/>
      </c>
      <c r="AP144" s="50"/>
      <c r="AQ144" s="50"/>
      <c r="AR144" s="50"/>
      <c r="AS144" s="197" t="str">
        <f t="shared" si="54"/>
        <v/>
      </c>
      <c r="AT144" s="210" t="str">
        <f t="shared" si="55"/>
        <v/>
      </c>
    </row>
    <row r="145" spans="1:46" x14ac:dyDescent="0.2">
      <c r="A145" s="51" t="str">
        <f>IF(AND(F145&lt;&gt;"",'Institut - Classes'!$F$4&lt;&gt;""),INDEX(libcatidinstit,'Institut - Classes'!$F$4),"")</f>
        <v/>
      </c>
      <c r="B145" s="51" t="str">
        <f>IF(A145&lt;&gt;"",INDEX(codeinstit,'Institut - Classes'!$F$4),"")</f>
        <v/>
      </c>
      <c r="C145" s="49" t="str">
        <f t="shared" si="56"/>
        <v/>
      </c>
      <c r="D145" s="143"/>
      <c r="E145" s="143"/>
      <c r="F145" s="137"/>
      <c r="G145" s="137"/>
      <c r="H145" s="137"/>
      <c r="I145" s="137"/>
      <c r="J145" s="139"/>
      <c r="K145" s="137"/>
      <c r="L145" s="141"/>
      <c r="M145" s="141"/>
      <c r="N145" s="140"/>
      <c r="O145" s="142"/>
      <c r="P145" s="141"/>
      <c r="Q145" s="141"/>
      <c r="R145" s="141"/>
      <c r="S145" s="156"/>
      <c r="T145" s="156"/>
      <c r="U145" s="156"/>
      <c r="V145" s="156"/>
      <c r="W145" s="156"/>
      <c r="X145" s="156"/>
      <c r="Y145" s="52" t="str">
        <f t="shared" si="38"/>
        <v/>
      </c>
      <c r="Z145" s="50" t="str">
        <f t="shared" si="39"/>
        <v/>
      </c>
      <c r="AA145" s="50" t="str">
        <f t="shared" si="40"/>
        <v/>
      </c>
      <c r="AB145" s="50" t="str">
        <f t="shared" si="41"/>
        <v/>
      </c>
      <c r="AC145" s="50" t="str">
        <f t="shared" si="42"/>
        <v/>
      </c>
      <c r="AD145" s="50" t="str">
        <f t="shared" si="43"/>
        <v/>
      </c>
      <c r="AE145" s="50" t="str">
        <f t="shared" si="44"/>
        <v/>
      </c>
      <c r="AF145" s="50" t="str">
        <f t="shared" si="45"/>
        <v/>
      </c>
      <c r="AG145" s="50" t="str">
        <f t="shared" si="46"/>
        <v/>
      </c>
      <c r="AH145" s="50" t="str">
        <f t="shared" si="47"/>
        <v/>
      </c>
      <c r="AI145" s="50" t="str">
        <f t="shared" si="48"/>
        <v/>
      </c>
      <c r="AJ145" s="50" t="str">
        <f t="shared" si="49"/>
        <v/>
      </c>
      <c r="AK145" s="50" t="str">
        <f t="shared" si="50"/>
        <v/>
      </c>
      <c r="AL145" s="50" t="str">
        <f t="shared" si="51"/>
        <v/>
      </c>
      <c r="AM145" s="50" t="str">
        <f t="shared" si="52"/>
        <v/>
      </c>
      <c r="AN145" s="50" t="str">
        <f>IF(OR(AD145&lt;&gt;TRUE,AI145&lt;&gt;TRUE),"",IF(OR('Info livraison'!$B$12-(YEAR(J145))&gt;INDEX(valschartmaxalt,MATCH(N145,libschart,0)),'Info livraison'!$B$12-(YEAR(J145))&lt;INDEX(valschartminalt,MATCH(N145,libschart,0))),FALSE,TRUE))</f>
        <v/>
      </c>
      <c r="AO145" s="50" t="str">
        <f t="shared" si="53"/>
        <v/>
      </c>
      <c r="AP145" s="50"/>
      <c r="AQ145" s="50"/>
      <c r="AR145" s="50"/>
      <c r="AS145" s="197" t="str">
        <f t="shared" si="54"/>
        <v/>
      </c>
      <c r="AT145" s="210" t="str">
        <f t="shared" si="55"/>
        <v/>
      </c>
    </row>
    <row r="146" spans="1:46" x14ac:dyDescent="0.2">
      <c r="A146" s="51" t="str">
        <f>IF(AND(F146&lt;&gt;"",'Institut - Classes'!$F$4&lt;&gt;""),INDEX(libcatidinstit,'Institut - Classes'!$F$4),"")</f>
        <v/>
      </c>
      <c r="B146" s="51" t="str">
        <f>IF(A146&lt;&gt;"",INDEX(codeinstit,'Institut - Classes'!$F$4),"")</f>
        <v/>
      </c>
      <c r="C146" s="49" t="str">
        <f t="shared" si="56"/>
        <v/>
      </c>
      <c r="D146" s="143"/>
      <c r="E146" s="143"/>
      <c r="F146" s="137"/>
      <c r="G146" s="137"/>
      <c r="H146" s="137"/>
      <c r="I146" s="137"/>
      <c r="J146" s="139"/>
      <c r="K146" s="137"/>
      <c r="L146" s="141"/>
      <c r="M146" s="141"/>
      <c r="N146" s="140"/>
      <c r="O146" s="142"/>
      <c r="P146" s="141"/>
      <c r="Q146" s="141"/>
      <c r="R146" s="141"/>
      <c r="S146" s="156"/>
      <c r="T146" s="156"/>
      <c r="U146" s="156"/>
      <c r="V146" s="156"/>
      <c r="W146" s="156"/>
      <c r="X146" s="156"/>
      <c r="Y146" s="52" t="str">
        <f t="shared" si="38"/>
        <v/>
      </c>
      <c r="Z146" s="50" t="str">
        <f t="shared" si="39"/>
        <v/>
      </c>
      <c r="AA146" s="50" t="str">
        <f t="shared" si="40"/>
        <v/>
      </c>
      <c r="AB146" s="50" t="str">
        <f t="shared" si="41"/>
        <v/>
      </c>
      <c r="AC146" s="50" t="str">
        <f t="shared" si="42"/>
        <v/>
      </c>
      <c r="AD146" s="50" t="str">
        <f t="shared" si="43"/>
        <v/>
      </c>
      <c r="AE146" s="50" t="str">
        <f t="shared" si="44"/>
        <v/>
      </c>
      <c r="AF146" s="50" t="str">
        <f t="shared" si="45"/>
        <v/>
      </c>
      <c r="AG146" s="50" t="str">
        <f t="shared" si="46"/>
        <v/>
      </c>
      <c r="AH146" s="50" t="str">
        <f t="shared" si="47"/>
        <v/>
      </c>
      <c r="AI146" s="50" t="str">
        <f t="shared" si="48"/>
        <v/>
      </c>
      <c r="AJ146" s="50" t="str">
        <f t="shared" si="49"/>
        <v/>
      </c>
      <c r="AK146" s="50" t="str">
        <f t="shared" si="50"/>
        <v/>
      </c>
      <c r="AL146" s="50" t="str">
        <f t="shared" si="51"/>
        <v/>
      </c>
      <c r="AM146" s="50" t="str">
        <f t="shared" si="52"/>
        <v/>
      </c>
      <c r="AN146" s="50" t="str">
        <f>IF(OR(AD146&lt;&gt;TRUE,AI146&lt;&gt;TRUE),"",IF(OR('Info livraison'!$B$12-(YEAR(J146))&gt;INDEX(valschartmaxalt,MATCH(N146,libschart,0)),'Info livraison'!$B$12-(YEAR(J146))&lt;INDEX(valschartminalt,MATCH(N146,libschart,0))),FALSE,TRUE))</f>
        <v/>
      </c>
      <c r="AO146" s="50" t="str">
        <f t="shared" si="53"/>
        <v/>
      </c>
      <c r="AP146" s="50"/>
      <c r="AQ146" s="50"/>
      <c r="AR146" s="50"/>
      <c r="AS146" s="197" t="str">
        <f t="shared" si="54"/>
        <v/>
      </c>
      <c r="AT146" s="210" t="str">
        <f t="shared" si="55"/>
        <v/>
      </c>
    </row>
    <row r="147" spans="1:46" x14ac:dyDescent="0.2">
      <c r="A147" s="51" t="str">
        <f>IF(AND(F147&lt;&gt;"",'Institut - Classes'!$F$4&lt;&gt;""),INDEX(libcatidinstit,'Institut - Classes'!$F$4),"")</f>
        <v/>
      </c>
      <c r="B147" s="51" t="str">
        <f>IF(A147&lt;&gt;"",INDEX(codeinstit,'Institut - Classes'!$F$4),"")</f>
        <v/>
      </c>
      <c r="C147" s="49" t="str">
        <f t="shared" si="56"/>
        <v/>
      </c>
      <c r="D147" s="143"/>
      <c r="E147" s="143"/>
      <c r="F147" s="137"/>
      <c r="G147" s="137"/>
      <c r="H147" s="137"/>
      <c r="I147" s="137"/>
      <c r="J147" s="139"/>
      <c r="K147" s="137"/>
      <c r="L147" s="141"/>
      <c r="M147" s="141"/>
      <c r="N147" s="140"/>
      <c r="O147" s="142"/>
      <c r="P147" s="141"/>
      <c r="Q147" s="141"/>
      <c r="R147" s="141"/>
      <c r="S147" s="156"/>
      <c r="T147" s="156"/>
      <c r="U147" s="156"/>
      <c r="V147" s="156"/>
      <c r="W147" s="156"/>
      <c r="X147" s="156"/>
      <c r="Y147" s="52" t="str">
        <f t="shared" si="38"/>
        <v/>
      </c>
      <c r="Z147" s="50" t="str">
        <f t="shared" si="39"/>
        <v/>
      </c>
      <c r="AA147" s="50" t="str">
        <f t="shared" si="40"/>
        <v/>
      </c>
      <c r="AB147" s="50" t="str">
        <f t="shared" si="41"/>
        <v/>
      </c>
      <c r="AC147" s="50" t="str">
        <f t="shared" si="42"/>
        <v/>
      </c>
      <c r="AD147" s="50" t="str">
        <f t="shared" si="43"/>
        <v/>
      </c>
      <c r="AE147" s="50" t="str">
        <f t="shared" si="44"/>
        <v/>
      </c>
      <c r="AF147" s="50" t="str">
        <f t="shared" si="45"/>
        <v/>
      </c>
      <c r="AG147" s="50" t="str">
        <f t="shared" si="46"/>
        <v/>
      </c>
      <c r="AH147" s="50" t="str">
        <f t="shared" si="47"/>
        <v/>
      </c>
      <c r="AI147" s="50" t="str">
        <f t="shared" si="48"/>
        <v/>
      </c>
      <c r="AJ147" s="50" t="str">
        <f t="shared" si="49"/>
        <v/>
      </c>
      <c r="AK147" s="50" t="str">
        <f t="shared" si="50"/>
        <v/>
      </c>
      <c r="AL147" s="50" t="str">
        <f t="shared" si="51"/>
        <v/>
      </c>
      <c r="AM147" s="50" t="str">
        <f t="shared" si="52"/>
        <v/>
      </c>
      <c r="AN147" s="50" t="str">
        <f>IF(OR(AD147&lt;&gt;TRUE,AI147&lt;&gt;TRUE),"",IF(OR('Info livraison'!$B$12-(YEAR(J147))&gt;INDEX(valschartmaxalt,MATCH(N147,libschart,0)),'Info livraison'!$B$12-(YEAR(J147))&lt;INDEX(valschartminalt,MATCH(N147,libschart,0))),FALSE,TRUE))</f>
        <v/>
      </c>
      <c r="AO147" s="50" t="str">
        <f t="shared" si="53"/>
        <v/>
      </c>
      <c r="AP147" s="50"/>
      <c r="AQ147" s="50"/>
      <c r="AR147" s="50"/>
      <c r="AS147" s="197" t="str">
        <f t="shared" si="54"/>
        <v/>
      </c>
      <c r="AT147" s="210" t="str">
        <f t="shared" si="55"/>
        <v/>
      </c>
    </row>
    <row r="148" spans="1:46" x14ac:dyDescent="0.2">
      <c r="A148" s="51" t="str">
        <f>IF(AND(F148&lt;&gt;"",'Institut - Classes'!$F$4&lt;&gt;""),INDEX(libcatidinstit,'Institut - Classes'!$F$4),"")</f>
        <v/>
      </c>
      <c r="B148" s="51" t="str">
        <f>IF(A148&lt;&gt;"",INDEX(codeinstit,'Institut - Classes'!$F$4),"")</f>
        <v/>
      </c>
      <c r="C148" s="49" t="str">
        <f t="shared" si="56"/>
        <v/>
      </c>
      <c r="D148" s="143"/>
      <c r="E148" s="143"/>
      <c r="F148" s="137"/>
      <c r="G148" s="137"/>
      <c r="H148" s="137"/>
      <c r="I148" s="137"/>
      <c r="J148" s="139"/>
      <c r="K148" s="137"/>
      <c r="L148" s="141"/>
      <c r="M148" s="141"/>
      <c r="N148" s="140"/>
      <c r="O148" s="142"/>
      <c r="P148" s="141"/>
      <c r="Q148" s="141"/>
      <c r="R148" s="141"/>
      <c r="S148" s="156"/>
      <c r="T148" s="156"/>
      <c r="U148" s="156"/>
      <c r="V148" s="156"/>
      <c r="W148" s="156"/>
      <c r="X148" s="156"/>
      <c r="Y148" s="52" t="str">
        <f t="shared" si="38"/>
        <v/>
      </c>
      <c r="Z148" s="50" t="str">
        <f t="shared" si="39"/>
        <v/>
      </c>
      <c r="AA148" s="50" t="str">
        <f t="shared" si="40"/>
        <v/>
      </c>
      <c r="AB148" s="50" t="str">
        <f t="shared" si="41"/>
        <v/>
      </c>
      <c r="AC148" s="50" t="str">
        <f t="shared" si="42"/>
        <v/>
      </c>
      <c r="AD148" s="50" t="str">
        <f t="shared" si="43"/>
        <v/>
      </c>
      <c r="AE148" s="50" t="str">
        <f t="shared" si="44"/>
        <v/>
      </c>
      <c r="AF148" s="50" t="str">
        <f t="shared" si="45"/>
        <v/>
      </c>
      <c r="AG148" s="50" t="str">
        <f t="shared" si="46"/>
        <v/>
      </c>
      <c r="AH148" s="50" t="str">
        <f t="shared" si="47"/>
        <v/>
      </c>
      <c r="AI148" s="50" t="str">
        <f t="shared" si="48"/>
        <v/>
      </c>
      <c r="AJ148" s="50" t="str">
        <f t="shared" si="49"/>
        <v/>
      </c>
      <c r="AK148" s="50" t="str">
        <f t="shared" si="50"/>
        <v/>
      </c>
      <c r="AL148" s="50" t="str">
        <f t="shared" si="51"/>
        <v/>
      </c>
      <c r="AM148" s="50" t="str">
        <f t="shared" si="52"/>
        <v/>
      </c>
      <c r="AN148" s="50" t="str">
        <f>IF(OR(AD148&lt;&gt;TRUE,AI148&lt;&gt;TRUE),"",IF(OR('Info livraison'!$B$12-(YEAR(J148))&gt;INDEX(valschartmaxalt,MATCH(N148,libschart,0)),'Info livraison'!$B$12-(YEAR(J148))&lt;INDEX(valschartminalt,MATCH(N148,libschart,0))),FALSE,TRUE))</f>
        <v/>
      </c>
      <c r="AO148" s="50" t="str">
        <f t="shared" si="53"/>
        <v/>
      </c>
      <c r="AP148" s="50"/>
      <c r="AQ148" s="50"/>
      <c r="AR148" s="50"/>
      <c r="AS148" s="197" t="str">
        <f t="shared" si="54"/>
        <v/>
      </c>
      <c r="AT148" s="210" t="str">
        <f t="shared" si="55"/>
        <v/>
      </c>
    </row>
    <row r="149" spans="1:46" x14ac:dyDescent="0.2">
      <c r="A149" s="51" t="str">
        <f>IF(AND(F149&lt;&gt;"",'Institut - Classes'!$F$4&lt;&gt;""),INDEX(libcatidinstit,'Institut - Classes'!$F$4),"")</f>
        <v/>
      </c>
      <c r="B149" s="51" t="str">
        <f>IF(A149&lt;&gt;"",INDEX(codeinstit,'Institut - Classes'!$F$4),"")</f>
        <v/>
      </c>
      <c r="C149" s="49" t="str">
        <f t="shared" si="56"/>
        <v/>
      </c>
      <c r="D149" s="143"/>
      <c r="E149" s="143"/>
      <c r="F149" s="137"/>
      <c r="G149" s="137"/>
      <c r="H149" s="137"/>
      <c r="I149" s="137"/>
      <c r="J149" s="139"/>
      <c r="K149" s="137"/>
      <c r="L149" s="141"/>
      <c r="M149" s="141"/>
      <c r="N149" s="140"/>
      <c r="O149" s="142"/>
      <c r="P149" s="141"/>
      <c r="Q149" s="141"/>
      <c r="R149" s="141"/>
      <c r="S149" s="156"/>
      <c r="T149" s="156"/>
      <c r="U149" s="156"/>
      <c r="V149" s="156"/>
      <c r="W149" s="156"/>
      <c r="X149" s="156"/>
      <c r="Y149" s="52" t="str">
        <f t="shared" si="38"/>
        <v/>
      </c>
      <c r="Z149" s="50" t="str">
        <f t="shared" si="39"/>
        <v/>
      </c>
      <c r="AA149" s="50" t="str">
        <f t="shared" si="40"/>
        <v/>
      </c>
      <c r="AB149" s="50" t="str">
        <f t="shared" si="41"/>
        <v/>
      </c>
      <c r="AC149" s="50" t="str">
        <f t="shared" si="42"/>
        <v/>
      </c>
      <c r="AD149" s="50" t="str">
        <f t="shared" si="43"/>
        <v/>
      </c>
      <c r="AE149" s="50" t="str">
        <f t="shared" si="44"/>
        <v/>
      </c>
      <c r="AF149" s="50" t="str">
        <f t="shared" si="45"/>
        <v/>
      </c>
      <c r="AG149" s="50" t="str">
        <f t="shared" si="46"/>
        <v/>
      </c>
      <c r="AH149" s="50" t="str">
        <f t="shared" si="47"/>
        <v/>
      </c>
      <c r="AI149" s="50" t="str">
        <f t="shared" si="48"/>
        <v/>
      </c>
      <c r="AJ149" s="50" t="str">
        <f t="shared" si="49"/>
        <v/>
      </c>
      <c r="AK149" s="50" t="str">
        <f t="shared" si="50"/>
        <v/>
      </c>
      <c r="AL149" s="50" t="str">
        <f t="shared" si="51"/>
        <v/>
      </c>
      <c r="AM149" s="50" t="str">
        <f t="shared" si="52"/>
        <v/>
      </c>
      <c r="AN149" s="50" t="str">
        <f>IF(OR(AD149&lt;&gt;TRUE,AI149&lt;&gt;TRUE),"",IF(OR('Info livraison'!$B$12-(YEAR(J149))&gt;INDEX(valschartmaxalt,MATCH(N149,libschart,0)),'Info livraison'!$B$12-(YEAR(J149))&lt;INDEX(valschartminalt,MATCH(N149,libschart,0))),FALSE,TRUE))</f>
        <v/>
      </c>
      <c r="AO149" s="50" t="str">
        <f t="shared" si="53"/>
        <v/>
      </c>
      <c r="AP149" s="50"/>
      <c r="AQ149" s="50"/>
      <c r="AR149" s="50"/>
      <c r="AS149" s="197" t="str">
        <f t="shared" si="54"/>
        <v/>
      </c>
      <c r="AT149" s="210" t="str">
        <f t="shared" si="55"/>
        <v/>
      </c>
    </row>
    <row r="150" spans="1:46" x14ac:dyDescent="0.2">
      <c r="A150" s="51" t="str">
        <f>IF(AND(F150&lt;&gt;"",'Institut - Classes'!$F$4&lt;&gt;""),INDEX(libcatidinstit,'Institut - Classes'!$F$4),"")</f>
        <v/>
      </c>
      <c r="B150" s="51" t="str">
        <f>IF(A150&lt;&gt;"",INDEX(codeinstit,'Institut - Classes'!$F$4),"")</f>
        <v/>
      </c>
      <c r="C150" s="49" t="str">
        <f t="shared" si="56"/>
        <v/>
      </c>
      <c r="D150" s="143"/>
      <c r="E150" s="143"/>
      <c r="F150" s="137"/>
      <c r="G150" s="137"/>
      <c r="H150" s="137"/>
      <c r="I150" s="137"/>
      <c r="J150" s="139"/>
      <c r="K150" s="137"/>
      <c r="L150" s="141"/>
      <c r="M150" s="141"/>
      <c r="N150" s="140"/>
      <c r="O150" s="142"/>
      <c r="P150" s="141"/>
      <c r="Q150" s="141"/>
      <c r="R150" s="141"/>
      <c r="S150" s="156"/>
      <c r="T150" s="156"/>
      <c r="U150" s="156"/>
      <c r="V150" s="156"/>
      <c r="W150" s="156"/>
      <c r="X150" s="156"/>
      <c r="Y150" s="52" t="str">
        <f t="shared" si="38"/>
        <v/>
      </c>
      <c r="Z150" s="50" t="str">
        <f t="shared" si="39"/>
        <v/>
      </c>
      <c r="AA150" s="50" t="str">
        <f t="shared" si="40"/>
        <v/>
      </c>
      <c r="AB150" s="50" t="str">
        <f t="shared" si="41"/>
        <v/>
      </c>
      <c r="AC150" s="50" t="str">
        <f t="shared" si="42"/>
        <v/>
      </c>
      <c r="AD150" s="50" t="str">
        <f t="shared" si="43"/>
        <v/>
      </c>
      <c r="AE150" s="50" t="str">
        <f t="shared" si="44"/>
        <v/>
      </c>
      <c r="AF150" s="50" t="str">
        <f t="shared" si="45"/>
        <v/>
      </c>
      <c r="AG150" s="50" t="str">
        <f t="shared" si="46"/>
        <v/>
      </c>
      <c r="AH150" s="50" t="str">
        <f t="shared" si="47"/>
        <v/>
      </c>
      <c r="AI150" s="50" t="str">
        <f t="shared" si="48"/>
        <v/>
      </c>
      <c r="AJ150" s="50" t="str">
        <f t="shared" si="49"/>
        <v/>
      </c>
      <c r="AK150" s="50" t="str">
        <f t="shared" si="50"/>
        <v/>
      </c>
      <c r="AL150" s="50" t="str">
        <f t="shared" si="51"/>
        <v/>
      </c>
      <c r="AM150" s="50" t="str">
        <f t="shared" si="52"/>
        <v/>
      </c>
      <c r="AN150" s="50" t="str">
        <f>IF(OR(AD150&lt;&gt;TRUE,AI150&lt;&gt;TRUE),"",IF(OR('Info livraison'!$B$12-(YEAR(J150))&gt;INDEX(valschartmaxalt,MATCH(N150,libschart,0)),'Info livraison'!$B$12-(YEAR(J150))&lt;INDEX(valschartminalt,MATCH(N150,libschart,0))),FALSE,TRUE))</f>
        <v/>
      </c>
      <c r="AO150" s="50" t="str">
        <f t="shared" si="53"/>
        <v/>
      </c>
      <c r="AP150" s="50"/>
      <c r="AQ150" s="50"/>
      <c r="AR150" s="50"/>
      <c r="AS150" s="197" t="str">
        <f t="shared" si="54"/>
        <v/>
      </c>
      <c r="AT150" s="210" t="str">
        <f t="shared" si="55"/>
        <v/>
      </c>
    </row>
    <row r="151" spans="1:46" x14ac:dyDescent="0.2">
      <c r="A151" s="51" t="str">
        <f>IF(AND(F151&lt;&gt;"",'Institut - Classes'!$F$4&lt;&gt;""),INDEX(libcatidinstit,'Institut - Classes'!$F$4),"")</f>
        <v/>
      </c>
      <c r="B151" s="51" t="str">
        <f>IF(A151&lt;&gt;"",INDEX(codeinstit,'Institut - Classes'!$F$4),"")</f>
        <v/>
      </c>
      <c r="C151" s="49" t="str">
        <f t="shared" si="56"/>
        <v/>
      </c>
      <c r="D151" s="143"/>
      <c r="E151" s="143"/>
      <c r="F151" s="137"/>
      <c r="G151" s="137"/>
      <c r="H151" s="137"/>
      <c r="I151" s="137"/>
      <c r="J151" s="139"/>
      <c r="K151" s="137"/>
      <c r="L151" s="141"/>
      <c r="M151" s="141"/>
      <c r="N151" s="140"/>
      <c r="O151" s="142"/>
      <c r="P151" s="141"/>
      <c r="Q151" s="141"/>
      <c r="R151" s="141"/>
      <c r="S151" s="156"/>
      <c r="T151" s="156"/>
      <c r="U151" s="156"/>
      <c r="V151" s="156"/>
      <c r="W151" s="156"/>
      <c r="X151" s="156"/>
      <c r="Y151" s="52" t="str">
        <f t="shared" si="38"/>
        <v/>
      </c>
      <c r="Z151" s="50" t="str">
        <f t="shared" si="39"/>
        <v/>
      </c>
      <c r="AA151" s="50" t="str">
        <f t="shared" si="40"/>
        <v/>
      </c>
      <c r="AB151" s="50" t="str">
        <f t="shared" si="41"/>
        <v/>
      </c>
      <c r="AC151" s="50" t="str">
        <f t="shared" si="42"/>
        <v/>
      </c>
      <c r="AD151" s="50" t="str">
        <f t="shared" si="43"/>
        <v/>
      </c>
      <c r="AE151" s="50" t="str">
        <f t="shared" si="44"/>
        <v/>
      </c>
      <c r="AF151" s="50" t="str">
        <f t="shared" si="45"/>
        <v/>
      </c>
      <c r="AG151" s="50" t="str">
        <f t="shared" si="46"/>
        <v/>
      </c>
      <c r="AH151" s="50" t="str">
        <f t="shared" si="47"/>
        <v/>
      </c>
      <c r="AI151" s="50" t="str">
        <f t="shared" si="48"/>
        <v/>
      </c>
      <c r="AJ151" s="50" t="str">
        <f t="shared" si="49"/>
        <v/>
      </c>
      <c r="AK151" s="50" t="str">
        <f t="shared" si="50"/>
        <v/>
      </c>
      <c r="AL151" s="50" t="str">
        <f t="shared" si="51"/>
        <v/>
      </c>
      <c r="AM151" s="50" t="str">
        <f t="shared" si="52"/>
        <v/>
      </c>
      <c r="AN151" s="50" t="str">
        <f>IF(OR(AD151&lt;&gt;TRUE,AI151&lt;&gt;TRUE),"",IF(OR('Info livraison'!$B$12-(YEAR(J151))&gt;INDEX(valschartmaxalt,MATCH(N151,libschart,0)),'Info livraison'!$B$12-(YEAR(J151))&lt;INDEX(valschartminalt,MATCH(N151,libschart,0))),FALSE,TRUE))</f>
        <v/>
      </c>
      <c r="AO151" s="50" t="str">
        <f t="shared" si="53"/>
        <v/>
      </c>
      <c r="AP151" s="50"/>
      <c r="AQ151" s="50"/>
      <c r="AR151" s="50"/>
      <c r="AS151" s="197" t="str">
        <f t="shared" si="54"/>
        <v/>
      </c>
      <c r="AT151" s="210" t="str">
        <f t="shared" si="55"/>
        <v/>
      </c>
    </row>
    <row r="152" spans="1:46" x14ac:dyDescent="0.2">
      <c r="A152" s="51" t="str">
        <f>IF(AND(F152&lt;&gt;"",'Institut - Classes'!$F$4&lt;&gt;""),INDEX(libcatidinstit,'Institut - Classes'!$F$4),"")</f>
        <v/>
      </c>
      <c r="B152" s="51" t="str">
        <f>IF(A152&lt;&gt;"",INDEX(codeinstit,'Institut - Classes'!$F$4),"")</f>
        <v/>
      </c>
      <c r="C152" s="49" t="str">
        <f t="shared" si="56"/>
        <v/>
      </c>
      <c r="D152" s="143"/>
      <c r="E152" s="143"/>
      <c r="F152" s="137"/>
      <c r="G152" s="137"/>
      <c r="H152" s="137"/>
      <c r="I152" s="137"/>
      <c r="J152" s="139"/>
      <c r="K152" s="137"/>
      <c r="L152" s="141"/>
      <c r="M152" s="141"/>
      <c r="N152" s="140"/>
      <c r="O152" s="142"/>
      <c r="P152" s="141"/>
      <c r="Q152" s="141"/>
      <c r="R152" s="141"/>
      <c r="S152" s="156"/>
      <c r="T152" s="156"/>
      <c r="U152" s="156"/>
      <c r="V152" s="156"/>
      <c r="W152" s="156"/>
      <c r="X152" s="156"/>
      <c r="Y152" s="52" t="str">
        <f t="shared" si="38"/>
        <v/>
      </c>
      <c r="Z152" s="50" t="str">
        <f t="shared" si="39"/>
        <v/>
      </c>
      <c r="AA152" s="50" t="str">
        <f t="shared" si="40"/>
        <v/>
      </c>
      <c r="AB152" s="50" t="str">
        <f t="shared" si="41"/>
        <v/>
      </c>
      <c r="AC152" s="50" t="str">
        <f t="shared" si="42"/>
        <v/>
      </c>
      <c r="AD152" s="50" t="str">
        <f t="shared" si="43"/>
        <v/>
      </c>
      <c r="AE152" s="50" t="str">
        <f t="shared" si="44"/>
        <v/>
      </c>
      <c r="AF152" s="50" t="str">
        <f t="shared" si="45"/>
        <v/>
      </c>
      <c r="AG152" s="50" t="str">
        <f t="shared" si="46"/>
        <v/>
      </c>
      <c r="AH152" s="50" t="str">
        <f t="shared" si="47"/>
        <v/>
      </c>
      <c r="AI152" s="50" t="str">
        <f t="shared" si="48"/>
        <v/>
      </c>
      <c r="AJ152" s="50" t="str">
        <f t="shared" si="49"/>
        <v/>
      </c>
      <c r="AK152" s="50" t="str">
        <f t="shared" si="50"/>
        <v/>
      </c>
      <c r="AL152" s="50" t="str">
        <f t="shared" si="51"/>
        <v/>
      </c>
      <c r="AM152" s="50" t="str">
        <f t="shared" si="52"/>
        <v/>
      </c>
      <c r="AN152" s="50" t="str">
        <f>IF(OR(AD152&lt;&gt;TRUE,AI152&lt;&gt;TRUE),"",IF(OR('Info livraison'!$B$12-(YEAR(J152))&gt;INDEX(valschartmaxalt,MATCH(N152,libschart,0)),'Info livraison'!$B$12-(YEAR(J152))&lt;INDEX(valschartminalt,MATCH(N152,libschart,0))),FALSE,TRUE))</f>
        <v/>
      </c>
      <c r="AO152" s="50" t="str">
        <f t="shared" si="53"/>
        <v/>
      </c>
      <c r="AP152" s="50"/>
      <c r="AQ152" s="50"/>
      <c r="AR152" s="50"/>
      <c r="AS152" s="197" t="str">
        <f t="shared" si="54"/>
        <v/>
      </c>
      <c r="AT152" s="210" t="str">
        <f t="shared" si="55"/>
        <v/>
      </c>
    </row>
    <row r="153" spans="1:46" x14ac:dyDescent="0.2">
      <c r="A153" s="51" t="str">
        <f>IF(AND(F153&lt;&gt;"",'Institut - Classes'!$F$4&lt;&gt;""),INDEX(libcatidinstit,'Institut - Classes'!$F$4),"")</f>
        <v/>
      </c>
      <c r="B153" s="51" t="str">
        <f>IF(A153&lt;&gt;"",INDEX(codeinstit,'Institut - Classes'!$F$4),"")</f>
        <v/>
      </c>
      <c r="C153" s="49" t="str">
        <f t="shared" si="56"/>
        <v/>
      </c>
      <c r="D153" s="143"/>
      <c r="E153" s="143"/>
      <c r="F153" s="137"/>
      <c r="G153" s="137"/>
      <c r="H153" s="137"/>
      <c r="I153" s="137"/>
      <c r="J153" s="139"/>
      <c r="K153" s="137"/>
      <c r="L153" s="141"/>
      <c r="M153" s="141"/>
      <c r="N153" s="140"/>
      <c r="O153" s="142"/>
      <c r="P153" s="141"/>
      <c r="Q153" s="141"/>
      <c r="R153" s="141"/>
      <c r="S153" s="156"/>
      <c r="T153" s="156"/>
      <c r="U153" s="156"/>
      <c r="V153" s="156"/>
      <c r="W153" s="156"/>
      <c r="X153" s="156"/>
      <c r="Y153" s="52" t="str">
        <f t="shared" si="38"/>
        <v/>
      </c>
      <c r="Z153" s="50" t="str">
        <f t="shared" si="39"/>
        <v/>
      </c>
      <c r="AA153" s="50" t="str">
        <f t="shared" si="40"/>
        <v/>
      </c>
      <c r="AB153" s="50" t="str">
        <f t="shared" si="41"/>
        <v/>
      </c>
      <c r="AC153" s="50" t="str">
        <f t="shared" si="42"/>
        <v/>
      </c>
      <c r="AD153" s="50" t="str">
        <f t="shared" si="43"/>
        <v/>
      </c>
      <c r="AE153" s="50" t="str">
        <f t="shared" si="44"/>
        <v/>
      </c>
      <c r="AF153" s="50" t="str">
        <f t="shared" si="45"/>
        <v/>
      </c>
      <c r="AG153" s="50" t="str">
        <f t="shared" si="46"/>
        <v/>
      </c>
      <c r="AH153" s="50" t="str">
        <f t="shared" si="47"/>
        <v/>
      </c>
      <c r="AI153" s="50" t="str">
        <f t="shared" si="48"/>
        <v/>
      </c>
      <c r="AJ153" s="50" t="str">
        <f t="shared" si="49"/>
        <v/>
      </c>
      <c r="AK153" s="50" t="str">
        <f t="shared" si="50"/>
        <v/>
      </c>
      <c r="AL153" s="50" t="str">
        <f t="shared" si="51"/>
        <v/>
      </c>
      <c r="AM153" s="50" t="str">
        <f t="shared" si="52"/>
        <v/>
      </c>
      <c r="AN153" s="50" t="str">
        <f>IF(OR(AD153&lt;&gt;TRUE,AI153&lt;&gt;TRUE),"",IF(OR('Info livraison'!$B$12-(YEAR(J153))&gt;INDEX(valschartmaxalt,MATCH(N153,libschart,0)),'Info livraison'!$B$12-(YEAR(J153))&lt;INDEX(valschartminalt,MATCH(N153,libschart,0))),FALSE,TRUE))</f>
        <v/>
      </c>
      <c r="AO153" s="50" t="str">
        <f t="shared" si="53"/>
        <v/>
      </c>
      <c r="AP153" s="50"/>
      <c r="AQ153" s="50"/>
      <c r="AR153" s="50"/>
      <c r="AS153" s="197" t="str">
        <f t="shared" si="54"/>
        <v/>
      </c>
      <c r="AT153" s="210" t="str">
        <f t="shared" si="55"/>
        <v/>
      </c>
    </row>
    <row r="154" spans="1:46" x14ac:dyDescent="0.2">
      <c r="A154" s="51" t="str">
        <f>IF(AND(F154&lt;&gt;"",'Institut - Classes'!$F$4&lt;&gt;""),INDEX(libcatidinstit,'Institut - Classes'!$F$4),"")</f>
        <v/>
      </c>
      <c r="B154" s="51" t="str">
        <f>IF(A154&lt;&gt;"",INDEX(codeinstit,'Institut - Classes'!$F$4),"")</f>
        <v/>
      </c>
      <c r="C154" s="49" t="str">
        <f t="shared" si="56"/>
        <v/>
      </c>
      <c r="D154" s="143"/>
      <c r="E154" s="143"/>
      <c r="F154" s="137"/>
      <c r="G154" s="137"/>
      <c r="H154" s="137"/>
      <c r="I154" s="137"/>
      <c r="J154" s="139"/>
      <c r="K154" s="137"/>
      <c r="L154" s="141"/>
      <c r="M154" s="141"/>
      <c r="N154" s="140"/>
      <c r="O154" s="142"/>
      <c r="P154" s="141"/>
      <c r="Q154" s="141"/>
      <c r="R154" s="141"/>
      <c r="S154" s="156"/>
      <c r="T154" s="156"/>
      <c r="U154" s="156"/>
      <c r="V154" s="156"/>
      <c r="W154" s="156"/>
      <c r="X154" s="156"/>
      <c r="Y154" s="52" t="str">
        <f t="shared" si="38"/>
        <v/>
      </c>
      <c r="Z154" s="50" t="str">
        <f t="shared" si="39"/>
        <v/>
      </c>
      <c r="AA154" s="50" t="str">
        <f t="shared" si="40"/>
        <v/>
      </c>
      <c r="AB154" s="50" t="str">
        <f t="shared" si="41"/>
        <v/>
      </c>
      <c r="AC154" s="50" t="str">
        <f t="shared" si="42"/>
        <v/>
      </c>
      <c r="AD154" s="50" t="str">
        <f t="shared" si="43"/>
        <v/>
      </c>
      <c r="AE154" s="50" t="str">
        <f t="shared" si="44"/>
        <v/>
      </c>
      <c r="AF154" s="50" t="str">
        <f t="shared" si="45"/>
        <v/>
      </c>
      <c r="AG154" s="50" t="str">
        <f t="shared" si="46"/>
        <v/>
      </c>
      <c r="AH154" s="50" t="str">
        <f t="shared" si="47"/>
        <v/>
      </c>
      <c r="AI154" s="50" t="str">
        <f t="shared" si="48"/>
        <v/>
      </c>
      <c r="AJ154" s="50" t="str">
        <f t="shared" si="49"/>
        <v/>
      </c>
      <c r="AK154" s="50" t="str">
        <f t="shared" si="50"/>
        <v/>
      </c>
      <c r="AL154" s="50" t="str">
        <f t="shared" si="51"/>
        <v/>
      </c>
      <c r="AM154" s="50" t="str">
        <f t="shared" si="52"/>
        <v/>
      </c>
      <c r="AN154" s="50" t="str">
        <f>IF(OR(AD154&lt;&gt;TRUE,AI154&lt;&gt;TRUE),"",IF(OR('Info livraison'!$B$12-(YEAR(J154))&gt;INDEX(valschartmaxalt,MATCH(N154,libschart,0)),'Info livraison'!$B$12-(YEAR(J154))&lt;INDEX(valschartminalt,MATCH(N154,libschart,0))),FALSE,TRUE))</f>
        <v/>
      </c>
      <c r="AO154" s="50" t="str">
        <f t="shared" si="53"/>
        <v/>
      </c>
      <c r="AP154" s="50"/>
      <c r="AQ154" s="50"/>
      <c r="AR154" s="50"/>
      <c r="AS154" s="197" t="str">
        <f t="shared" si="54"/>
        <v/>
      </c>
      <c r="AT154" s="210" t="str">
        <f t="shared" si="55"/>
        <v/>
      </c>
    </row>
    <row r="155" spans="1:46" x14ac:dyDescent="0.2">
      <c r="A155" s="51" t="str">
        <f>IF(AND(F155&lt;&gt;"",'Institut - Classes'!$F$4&lt;&gt;""),INDEX(libcatidinstit,'Institut - Classes'!$F$4),"")</f>
        <v/>
      </c>
      <c r="B155" s="51" t="str">
        <f>IF(A155&lt;&gt;"",INDEX(codeinstit,'Institut - Classes'!$F$4),"")</f>
        <v/>
      </c>
      <c r="C155" s="49" t="str">
        <f t="shared" si="56"/>
        <v/>
      </c>
      <c r="D155" s="143"/>
      <c r="E155" s="143"/>
      <c r="F155" s="137"/>
      <c r="G155" s="137"/>
      <c r="H155" s="137"/>
      <c r="I155" s="137"/>
      <c r="J155" s="139"/>
      <c r="K155" s="137"/>
      <c r="L155" s="141"/>
      <c r="M155" s="141"/>
      <c r="N155" s="140"/>
      <c r="O155" s="142"/>
      <c r="P155" s="141"/>
      <c r="Q155" s="141"/>
      <c r="R155" s="141"/>
      <c r="S155" s="156"/>
      <c r="T155" s="156"/>
      <c r="U155" s="156"/>
      <c r="V155" s="156"/>
      <c r="W155" s="156"/>
      <c r="X155" s="156"/>
      <c r="Y155" s="52" t="str">
        <f t="shared" si="38"/>
        <v/>
      </c>
      <c r="Z155" s="50" t="str">
        <f t="shared" si="39"/>
        <v/>
      </c>
      <c r="AA155" s="50" t="str">
        <f t="shared" si="40"/>
        <v/>
      </c>
      <c r="AB155" s="50" t="str">
        <f t="shared" si="41"/>
        <v/>
      </c>
      <c r="AC155" s="50" t="str">
        <f t="shared" si="42"/>
        <v/>
      </c>
      <c r="AD155" s="50" t="str">
        <f t="shared" si="43"/>
        <v/>
      </c>
      <c r="AE155" s="50" t="str">
        <f t="shared" si="44"/>
        <v/>
      </c>
      <c r="AF155" s="50" t="str">
        <f t="shared" si="45"/>
        <v/>
      </c>
      <c r="AG155" s="50" t="str">
        <f t="shared" si="46"/>
        <v/>
      </c>
      <c r="AH155" s="50" t="str">
        <f t="shared" si="47"/>
        <v/>
      </c>
      <c r="AI155" s="50" t="str">
        <f t="shared" si="48"/>
        <v/>
      </c>
      <c r="AJ155" s="50" t="str">
        <f t="shared" si="49"/>
        <v/>
      </c>
      <c r="AK155" s="50" t="str">
        <f t="shared" si="50"/>
        <v/>
      </c>
      <c r="AL155" s="50" t="str">
        <f t="shared" si="51"/>
        <v/>
      </c>
      <c r="AM155" s="50" t="str">
        <f t="shared" si="52"/>
        <v/>
      </c>
      <c r="AN155" s="50" t="str">
        <f>IF(OR(AD155&lt;&gt;TRUE,AI155&lt;&gt;TRUE),"",IF(OR('Info livraison'!$B$12-(YEAR(J155))&gt;INDEX(valschartmaxalt,MATCH(N155,libschart,0)),'Info livraison'!$B$12-(YEAR(J155))&lt;INDEX(valschartminalt,MATCH(N155,libschart,0))),FALSE,TRUE))</f>
        <v/>
      </c>
      <c r="AO155" s="50" t="str">
        <f t="shared" si="53"/>
        <v/>
      </c>
      <c r="AP155" s="50"/>
      <c r="AQ155" s="50"/>
      <c r="AR155" s="50"/>
      <c r="AS155" s="197" t="str">
        <f t="shared" si="54"/>
        <v/>
      </c>
      <c r="AT155" s="210" t="str">
        <f t="shared" si="55"/>
        <v/>
      </c>
    </row>
    <row r="156" spans="1:46" x14ac:dyDescent="0.2">
      <c r="A156" s="51" t="str">
        <f>IF(AND(F156&lt;&gt;"",'Institut - Classes'!$F$4&lt;&gt;""),INDEX(libcatidinstit,'Institut - Classes'!$F$4),"")</f>
        <v/>
      </c>
      <c r="B156" s="51" t="str">
        <f>IF(A156&lt;&gt;"",INDEX(codeinstit,'Institut - Classes'!$F$4),"")</f>
        <v/>
      </c>
      <c r="C156" s="49" t="str">
        <f t="shared" si="56"/>
        <v/>
      </c>
      <c r="D156" s="143"/>
      <c r="E156" s="143"/>
      <c r="F156" s="137"/>
      <c r="G156" s="137"/>
      <c r="H156" s="137"/>
      <c r="I156" s="137"/>
      <c r="J156" s="139"/>
      <c r="K156" s="137"/>
      <c r="L156" s="141"/>
      <c r="M156" s="141"/>
      <c r="N156" s="140"/>
      <c r="O156" s="142"/>
      <c r="P156" s="141"/>
      <c r="Q156" s="141"/>
      <c r="R156" s="141"/>
      <c r="S156" s="156"/>
      <c r="T156" s="156"/>
      <c r="U156" s="156"/>
      <c r="V156" s="156"/>
      <c r="W156" s="156"/>
      <c r="X156" s="156"/>
      <c r="Y156" s="52" t="str">
        <f t="shared" si="38"/>
        <v/>
      </c>
      <c r="Z156" s="50" t="str">
        <f t="shared" si="39"/>
        <v/>
      </c>
      <c r="AA156" s="50" t="str">
        <f t="shared" si="40"/>
        <v/>
      </c>
      <c r="AB156" s="50" t="str">
        <f t="shared" si="41"/>
        <v/>
      </c>
      <c r="AC156" s="50" t="str">
        <f t="shared" si="42"/>
        <v/>
      </c>
      <c r="AD156" s="50" t="str">
        <f t="shared" si="43"/>
        <v/>
      </c>
      <c r="AE156" s="50" t="str">
        <f t="shared" si="44"/>
        <v/>
      </c>
      <c r="AF156" s="50" t="str">
        <f t="shared" si="45"/>
        <v/>
      </c>
      <c r="AG156" s="50" t="str">
        <f t="shared" si="46"/>
        <v/>
      </c>
      <c r="AH156" s="50" t="str">
        <f t="shared" si="47"/>
        <v/>
      </c>
      <c r="AI156" s="50" t="str">
        <f t="shared" si="48"/>
        <v/>
      </c>
      <c r="AJ156" s="50" t="str">
        <f t="shared" si="49"/>
        <v/>
      </c>
      <c r="AK156" s="50" t="str">
        <f t="shared" si="50"/>
        <v/>
      </c>
      <c r="AL156" s="50" t="str">
        <f t="shared" si="51"/>
        <v/>
      </c>
      <c r="AM156" s="50" t="str">
        <f t="shared" si="52"/>
        <v/>
      </c>
      <c r="AN156" s="50" t="str">
        <f>IF(OR(AD156&lt;&gt;TRUE,AI156&lt;&gt;TRUE),"",IF(OR('Info livraison'!$B$12-(YEAR(J156))&gt;INDEX(valschartmaxalt,MATCH(N156,libschart,0)),'Info livraison'!$B$12-(YEAR(J156))&lt;INDEX(valschartminalt,MATCH(N156,libschart,0))),FALSE,TRUE))</f>
        <v/>
      </c>
      <c r="AO156" s="50" t="str">
        <f t="shared" si="53"/>
        <v/>
      </c>
      <c r="AP156" s="50"/>
      <c r="AQ156" s="50"/>
      <c r="AR156" s="50"/>
      <c r="AS156" s="197" t="str">
        <f t="shared" si="54"/>
        <v/>
      </c>
      <c r="AT156" s="210" t="str">
        <f t="shared" si="55"/>
        <v/>
      </c>
    </row>
    <row r="157" spans="1:46" x14ac:dyDescent="0.2">
      <c r="A157" s="51" t="str">
        <f>IF(AND(F157&lt;&gt;"",'Institut - Classes'!$F$4&lt;&gt;""),INDEX(libcatidinstit,'Institut - Classes'!$F$4),"")</f>
        <v/>
      </c>
      <c r="B157" s="51" t="str">
        <f>IF(A157&lt;&gt;"",INDEX(codeinstit,'Institut - Classes'!$F$4),"")</f>
        <v/>
      </c>
      <c r="C157" s="49" t="str">
        <f t="shared" si="56"/>
        <v/>
      </c>
      <c r="D157" s="143"/>
      <c r="E157" s="143"/>
      <c r="F157" s="137"/>
      <c r="G157" s="137"/>
      <c r="H157" s="137"/>
      <c r="I157" s="137"/>
      <c r="J157" s="139"/>
      <c r="K157" s="137"/>
      <c r="L157" s="141"/>
      <c r="M157" s="141"/>
      <c r="N157" s="140"/>
      <c r="O157" s="142"/>
      <c r="P157" s="141"/>
      <c r="Q157" s="141"/>
      <c r="R157" s="141"/>
      <c r="S157" s="156"/>
      <c r="T157" s="156"/>
      <c r="U157" s="156"/>
      <c r="V157" s="156"/>
      <c r="W157" s="156"/>
      <c r="X157" s="156"/>
      <c r="Y157" s="52" t="str">
        <f t="shared" si="38"/>
        <v/>
      </c>
      <c r="Z157" s="50" t="str">
        <f t="shared" si="39"/>
        <v/>
      </c>
      <c r="AA157" s="50" t="str">
        <f t="shared" si="40"/>
        <v/>
      </c>
      <c r="AB157" s="50" t="str">
        <f t="shared" si="41"/>
        <v/>
      </c>
      <c r="AC157" s="50" t="str">
        <f t="shared" si="42"/>
        <v/>
      </c>
      <c r="AD157" s="50" t="str">
        <f t="shared" si="43"/>
        <v/>
      </c>
      <c r="AE157" s="50" t="str">
        <f t="shared" si="44"/>
        <v/>
      </c>
      <c r="AF157" s="50" t="str">
        <f t="shared" si="45"/>
        <v/>
      </c>
      <c r="AG157" s="50" t="str">
        <f t="shared" si="46"/>
        <v/>
      </c>
      <c r="AH157" s="50" t="str">
        <f t="shared" si="47"/>
        <v/>
      </c>
      <c r="AI157" s="50" t="str">
        <f t="shared" si="48"/>
        <v/>
      </c>
      <c r="AJ157" s="50" t="str">
        <f t="shared" si="49"/>
        <v/>
      </c>
      <c r="AK157" s="50" t="str">
        <f t="shared" si="50"/>
        <v/>
      </c>
      <c r="AL157" s="50" t="str">
        <f t="shared" si="51"/>
        <v/>
      </c>
      <c r="AM157" s="50" t="str">
        <f t="shared" si="52"/>
        <v/>
      </c>
      <c r="AN157" s="50" t="str">
        <f>IF(OR(AD157&lt;&gt;TRUE,AI157&lt;&gt;TRUE),"",IF(OR('Info livraison'!$B$12-(YEAR(J157))&gt;INDEX(valschartmaxalt,MATCH(N157,libschart,0)),'Info livraison'!$B$12-(YEAR(J157))&lt;INDEX(valschartminalt,MATCH(N157,libschart,0))),FALSE,TRUE))</f>
        <v/>
      </c>
      <c r="AO157" s="50" t="str">
        <f t="shared" si="53"/>
        <v/>
      </c>
      <c r="AP157" s="50"/>
      <c r="AQ157" s="50"/>
      <c r="AR157" s="50"/>
      <c r="AS157" s="197" t="str">
        <f t="shared" si="54"/>
        <v/>
      </c>
      <c r="AT157" s="210" t="str">
        <f t="shared" si="55"/>
        <v/>
      </c>
    </row>
    <row r="158" spans="1:46" x14ac:dyDescent="0.2">
      <c r="A158" s="51" t="str">
        <f>IF(AND(F158&lt;&gt;"",'Institut - Classes'!$F$4&lt;&gt;""),INDEX(libcatidinstit,'Institut - Classes'!$F$4),"")</f>
        <v/>
      </c>
      <c r="B158" s="51" t="str">
        <f>IF(A158&lt;&gt;"",INDEX(codeinstit,'Institut - Classes'!$F$4),"")</f>
        <v/>
      </c>
      <c r="C158" s="49" t="str">
        <f t="shared" si="56"/>
        <v/>
      </c>
      <c r="D158" s="143"/>
      <c r="E158" s="143"/>
      <c r="F158" s="137"/>
      <c r="G158" s="137"/>
      <c r="H158" s="137"/>
      <c r="I158" s="137"/>
      <c r="J158" s="139"/>
      <c r="K158" s="137"/>
      <c r="L158" s="141"/>
      <c r="M158" s="141"/>
      <c r="N158" s="140"/>
      <c r="O158" s="142"/>
      <c r="P158" s="141"/>
      <c r="Q158" s="141"/>
      <c r="R158" s="141"/>
      <c r="S158" s="156"/>
      <c r="T158" s="156"/>
      <c r="U158" s="156"/>
      <c r="V158" s="156"/>
      <c r="W158" s="156"/>
      <c r="X158" s="156"/>
      <c r="Y158" s="52" t="str">
        <f t="shared" si="38"/>
        <v/>
      </c>
      <c r="Z158" s="50" t="str">
        <f t="shared" si="39"/>
        <v/>
      </c>
      <c r="AA158" s="50" t="str">
        <f t="shared" si="40"/>
        <v/>
      </c>
      <c r="AB158" s="50" t="str">
        <f t="shared" si="41"/>
        <v/>
      </c>
      <c r="AC158" s="50" t="str">
        <f t="shared" si="42"/>
        <v/>
      </c>
      <c r="AD158" s="50" t="str">
        <f t="shared" si="43"/>
        <v/>
      </c>
      <c r="AE158" s="50" t="str">
        <f t="shared" si="44"/>
        <v/>
      </c>
      <c r="AF158" s="50" t="str">
        <f t="shared" si="45"/>
        <v/>
      </c>
      <c r="AG158" s="50" t="str">
        <f t="shared" si="46"/>
        <v/>
      </c>
      <c r="AH158" s="50" t="str">
        <f t="shared" si="47"/>
        <v/>
      </c>
      <c r="AI158" s="50" t="str">
        <f t="shared" si="48"/>
        <v/>
      </c>
      <c r="AJ158" s="50" t="str">
        <f t="shared" si="49"/>
        <v/>
      </c>
      <c r="AK158" s="50" t="str">
        <f t="shared" si="50"/>
        <v/>
      </c>
      <c r="AL158" s="50" t="str">
        <f t="shared" si="51"/>
        <v/>
      </c>
      <c r="AM158" s="50" t="str">
        <f t="shared" si="52"/>
        <v/>
      </c>
      <c r="AN158" s="50" t="str">
        <f>IF(OR(AD158&lt;&gt;TRUE,AI158&lt;&gt;TRUE),"",IF(OR('Info livraison'!$B$12-(YEAR(J158))&gt;INDEX(valschartmaxalt,MATCH(N158,libschart,0)),'Info livraison'!$B$12-(YEAR(J158))&lt;INDEX(valschartminalt,MATCH(N158,libschart,0))),FALSE,TRUE))</f>
        <v/>
      </c>
      <c r="AO158" s="50" t="str">
        <f t="shared" si="53"/>
        <v/>
      </c>
      <c r="AP158" s="50"/>
      <c r="AQ158" s="50"/>
      <c r="AR158" s="50"/>
      <c r="AS158" s="197" t="str">
        <f t="shared" si="54"/>
        <v/>
      </c>
      <c r="AT158" s="210" t="str">
        <f t="shared" si="55"/>
        <v/>
      </c>
    </row>
    <row r="159" spans="1:46" x14ac:dyDescent="0.2">
      <c r="A159" s="51" t="str">
        <f>IF(AND(F159&lt;&gt;"",'Institut - Classes'!$F$4&lt;&gt;""),INDEX(libcatidinstit,'Institut - Classes'!$F$4),"")</f>
        <v/>
      </c>
      <c r="B159" s="51" t="str">
        <f>IF(A159&lt;&gt;"",INDEX(codeinstit,'Institut - Classes'!$F$4),"")</f>
        <v/>
      </c>
      <c r="C159" s="49" t="str">
        <f t="shared" si="56"/>
        <v/>
      </c>
      <c r="D159" s="143"/>
      <c r="E159" s="143"/>
      <c r="F159" s="137"/>
      <c r="G159" s="137"/>
      <c r="H159" s="137"/>
      <c r="I159" s="137"/>
      <c r="J159" s="139"/>
      <c r="K159" s="137"/>
      <c r="L159" s="141"/>
      <c r="M159" s="141"/>
      <c r="N159" s="140"/>
      <c r="O159" s="142"/>
      <c r="P159" s="141"/>
      <c r="Q159" s="141"/>
      <c r="R159" s="141"/>
      <c r="S159" s="156"/>
      <c r="T159" s="156"/>
      <c r="U159" s="156"/>
      <c r="V159" s="156"/>
      <c r="W159" s="156"/>
      <c r="X159" s="156"/>
      <c r="Y159" s="52" t="str">
        <f t="shared" si="38"/>
        <v/>
      </c>
      <c r="Z159" s="50" t="str">
        <f t="shared" si="39"/>
        <v/>
      </c>
      <c r="AA159" s="50" t="str">
        <f t="shared" si="40"/>
        <v/>
      </c>
      <c r="AB159" s="50" t="str">
        <f t="shared" si="41"/>
        <v/>
      </c>
      <c r="AC159" s="50" t="str">
        <f t="shared" si="42"/>
        <v/>
      </c>
      <c r="AD159" s="50" t="str">
        <f t="shared" si="43"/>
        <v/>
      </c>
      <c r="AE159" s="50" t="str">
        <f t="shared" si="44"/>
        <v/>
      </c>
      <c r="AF159" s="50" t="str">
        <f t="shared" si="45"/>
        <v/>
      </c>
      <c r="AG159" s="50" t="str">
        <f t="shared" si="46"/>
        <v/>
      </c>
      <c r="AH159" s="50" t="str">
        <f t="shared" si="47"/>
        <v/>
      </c>
      <c r="AI159" s="50" t="str">
        <f t="shared" si="48"/>
        <v/>
      </c>
      <c r="AJ159" s="50" t="str">
        <f t="shared" si="49"/>
        <v/>
      </c>
      <c r="AK159" s="50" t="str">
        <f t="shared" si="50"/>
        <v/>
      </c>
      <c r="AL159" s="50" t="str">
        <f t="shared" si="51"/>
        <v/>
      </c>
      <c r="AM159" s="50" t="str">
        <f t="shared" si="52"/>
        <v/>
      </c>
      <c r="AN159" s="50" t="str">
        <f>IF(OR(AD159&lt;&gt;TRUE,AI159&lt;&gt;TRUE),"",IF(OR('Info livraison'!$B$12-(YEAR(J159))&gt;INDEX(valschartmaxalt,MATCH(N159,libschart,0)),'Info livraison'!$B$12-(YEAR(J159))&lt;INDEX(valschartminalt,MATCH(N159,libschart,0))),FALSE,TRUE))</f>
        <v/>
      </c>
      <c r="AO159" s="50" t="str">
        <f t="shared" si="53"/>
        <v/>
      </c>
      <c r="AP159" s="50"/>
      <c r="AQ159" s="50"/>
      <c r="AR159" s="50"/>
      <c r="AS159" s="197" t="str">
        <f t="shared" si="54"/>
        <v/>
      </c>
      <c r="AT159" s="210" t="str">
        <f t="shared" si="55"/>
        <v/>
      </c>
    </row>
    <row r="160" spans="1:46" x14ac:dyDescent="0.2">
      <c r="A160" s="51" t="str">
        <f>IF(AND(F160&lt;&gt;"",'Institut - Classes'!$F$4&lt;&gt;""),INDEX(libcatidinstit,'Institut - Classes'!$F$4),"")</f>
        <v/>
      </c>
      <c r="B160" s="51" t="str">
        <f>IF(A160&lt;&gt;"",INDEX(codeinstit,'Institut - Classes'!$F$4),"")</f>
        <v/>
      </c>
      <c r="C160" s="49" t="str">
        <f t="shared" si="56"/>
        <v/>
      </c>
      <c r="D160" s="143"/>
      <c r="E160" s="143"/>
      <c r="F160" s="137"/>
      <c r="G160" s="137"/>
      <c r="H160" s="137"/>
      <c r="I160" s="137"/>
      <c r="J160" s="139"/>
      <c r="K160" s="137"/>
      <c r="L160" s="141"/>
      <c r="M160" s="141"/>
      <c r="N160" s="140"/>
      <c r="O160" s="142"/>
      <c r="P160" s="141"/>
      <c r="Q160" s="141"/>
      <c r="R160" s="141"/>
      <c r="S160" s="156"/>
      <c r="T160" s="156"/>
      <c r="U160" s="156"/>
      <c r="V160" s="156"/>
      <c r="W160" s="156"/>
      <c r="X160" s="156"/>
      <c r="Y160" s="52" t="str">
        <f t="shared" si="38"/>
        <v/>
      </c>
      <c r="Z160" s="50" t="str">
        <f t="shared" si="39"/>
        <v/>
      </c>
      <c r="AA160" s="50" t="str">
        <f t="shared" si="40"/>
        <v/>
      </c>
      <c r="AB160" s="50" t="str">
        <f t="shared" si="41"/>
        <v/>
      </c>
      <c r="AC160" s="50" t="str">
        <f t="shared" si="42"/>
        <v/>
      </c>
      <c r="AD160" s="50" t="str">
        <f t="shared" si="43"/>
        <v/>
      </c>
      <c r="AE160" s="50" t="str">
        <f t="shared" si="44"/>
        <v/>
      </c>
      <c r="AF160" s="50" t="str">
        <f t="shared" si="45"/>
        <v/>
      </c>
      <c r="AG160" s="50" t="str">
        <f t="shared" si="46"/>
        <v/>
      </c>
      <c r="AH160" s="50" t="str">
        <f t="shared" si="47"/>
        <v/>
      </c>
      <c r="AI160" s="50" t="str">
        <f t="shared" si="48"/>
        <v/>
      </c>
      <c r="AJ160" s="50" t="str">
        <f t="shared" si="49"/>
        <v/>
      </c>
      <c r="AK160" s="50" t="str">
        <f t="shared" si="50"/>
        <v/>
      </c>
      <c r="AL160" s="50" t="str">
        <f t="shared" si="51"/>
        <v/>
      </c>
      <c r="AM160" s="50" t="str">
        <f t="shared" si="52"/>
        <v/>
      </c>
      <c r="AN160" s="50" t="str">
        <f>IF(OR(AD160&lt;&gt;TRUE,AI160&lt;&gt;TRUE),"",IF(OR('Info livraison'!$B$12-(YEAR(J160))&gt;INDEX(valschartmaxalt,MATCH(N160,libschart,0)),'Info livraison'!$B$12-(YEAR(J160))&lt;INDEX(valschartminalt,MATCH(N160,libschart,0))),FALSE,TRUE))</f>
        <v/>
      </c>
      <c r="AO160" s="50" t="str">
        <f t="shared" si="53"/>
        <v/>
      </c>
      <c r="AP160" s="50"/>
      <c r="AQ160" s="50"/>
      <c r="AR160" s="50"/>
      <c r="AS160" s="197" t="str">
        <f t="shared" si="54"/>
        <v/>
      </c>
      <c r="AT160" s="210" t="str">
        <f t="shared" si="55"/>
        <v/>
      </c>
    </row>
    <row r="161" spans="1:46" x14ac:dyDescent="0.2">
      <c r="A161" s="51" t="str">
        <f>IF(AND(F161&lt;&gt;"",'Institut - Classes'!$F$4&lt;&gt;""),INDEX(libcatidinstit,'Institut - Classes'!$F$4),"")</f>
        <v/>
      </c>
      <c r="B161" s="51" t="str">
        <f>IF(A161&lt;&gt;"",INDEX(codeinstit,'Institut - Classes'!$F$4),"")</f>
        <v/>
      </c>
      <c r="C161" s="49" t="str">
        <f t="shared" si="56"/>
        <v/>
      </c>
      <c r="D161" s="143"/>
      <c r="E161" s="143"/>
      <c r="F161" s="137"/>
      <c r="G161" s="137"/>
      <c r="H161" s="137"/>
      <c r="I161" s="137"/>
      <c r="J161" s="139"/>
      <c r="K161" s="137"/>
      <c r="L161" s="141"/>
      <c r="M161" s="141"/>
      <c r="N161" s="140"/>
      <c r="O161" s="142"/>
      <c r="P161" s="141"/>
      <c r="Q161" s="141"/>
      <c r="R161" s="141"/>
      <c r="S161" s="156"/>
      <c r="T161" s="156"/>
      <c r="U161" s="156"/>
      <c r="V161" s="156"/>
      <c r="W161" s="156"/>
      <c r="X161" s="156"/>
      <c r="Y161" s="52" t="str">
        <f t="shared" si="38"/>
        <v/>
      </c>
      <c r="Z161" s="50" t="str">
        <f t="shared" si="39"/>
        <v/>
      </c>
      <c r="AA161" s="50" t="str">
        <f t="shared" si="40"/>
        <v/>
      </c>
      <c r="AB161" s="50" t="str">
        <f t="shared" si="41"/>
        <v/>
      </c>
      <c r="AC161" s="50" t="str">
        <f t="shared" si="42"/>
        <v/>
      </c>
      <c r="AD161" s="50" t="str">
        <f t="shared" si="43"/>
        <v/>
      </c>
      <c r="AE161" s="50" t="str">
        <f t="shared" si="44"/>
        <v/>
      </c>
      <c r="AF161" s="50" t="str">
        <f t="shared" si="45"/>
        <v/>
      </c>
      <c r="AG161" s="50" t="str">
        <f t="shared" si="46"/>
        <v/>
      </c>
      <c r="AH161" s="50" t="str">
        <f t="shared" si="47"/>
        <v/>
      </c>
      <c r="AI161" s="50" t="str">
        <f t="shared" si="48"/>
        <v/>
      </c>
      <c r="AJ161" s="50" t="str">
        <f t="shared" si="49"/>
        <v/>
      </c>
      <c r="AK161" s="50" t="str">
        <f t="shared" si="50"/>
        <v/>
      </c>
      <c r="AL161" s="50" t="str">
        <f t="shared" si="51"/>
        <v/>
      </c>
      <c r="AM161" s="50" t="str">
        <f t="shared" si="52"/>
        <v/>
      </c>
      <c r="AN161" s="50" t="str">
        <f>IF(OR(AD161&lt;&gt;TRUE,AI161&lt;&gt;TRUE),"",IF(OR('Info livraison'!$B$12-(YEAR(J161))&gt;INDEX(valschartmaxalt,MATCH(N161,libschart,0)),'Info livraison'!$B$12-(YEAR(J161))&lt;INDEX(valschartminalt,MATCH(N161,libschart,0))),FALSE,TRUE))</f>
        <v/>
      </c>
      <c r="AO161" s="50" t="str">
        <f t="shared" si="53"/>
        <v/>
      </c>
      <c r="AP161" s="50"/>
      <c r="AQ161" s="50"/>
      <c r="AR161" s="50"/>
      <c r="AS161" s="197" t="str">
        <f t="shared" si="54"/>
        <v/>
      </c>
      <c r="AT161" s="210" t="str">
        <f t="shared" si="55"/>
        <v/>
      </c>
    </row>
    <row r="162" spans="1:46" x14ac:dyDescent="0.2">
      <c r="A162" s="51" t="str">
        <f>IF(AND(F162&lt;&gt;"",'Institut - Classes'!$F$4&lt;&gt;""),INDEX(libcatidinstit,'Institut - Classes'!$F$4),"")</f>
        <v/>
      </c>
      <c r="B162" s="51" t="str">
        <f>IF(A162&lt;&gt;"",INDEX(codeinstit,'Institut - Classes'!$F$4),"")</f>
        <v/>
      </c>
      <c r="C162" s="49" t="str">
        <f t="shared" si="56"/>
        <v/>
      </c>
      <c r="D162" s="143"/>
      <c r="E162" s="143"/>
      <c r="F162" s="137"/>
      <c r="G162" s="137"/>
      <c r="H162" s="137"/>
      <c r="I162" s="137"/>
      <c r="J162" s="139"/>
      <c r="K162" s="137"/>
      <c r="L162" s="141"/>
      <c r="M162" s="141"/>
      <c r="N162" s="140"/>
      <c r="O162" s="142"/>
      <c r="P162" s="141"/>
      <c r="Q162" s="141"/>
      <c r="R162" s="141"/>
      <c r="S162" s="156"/>
      <c r="T162" s="156"/>
      <c r="U162" s="156"/>
      <c r="V162" s="156"/>
      <c r="W162" s="156"/>
      <c r="X162" s="156"/>
      <c r="Y162" s="52" t="str">
        <f t="shared" si="38"/>
        <v/>
      </c>
      <c r="Z162" s="50" t="str">
        <f t="shared" si="39"/>
        <v/>
      </c>
      <c r="AA162" s="50" t="str">
        <f t="shared" si="40"/>
        <v/>
      </c>
      <c r="AB162" s="50" t="str">
        <f t="shared" si="41"/>
        <v/>
      </c>
      <c r="AC162" s="50" t="str">
        <f t="shared" si="42"/>
        <v/>
      </c>
      <c r="AD162" s="50" t="str">
        <f t="shared" si="43"/>
        <v/>
      </c>
      <c r="AE162" s="50" t="str">
        <f t="shared" si="44"/>
        <v/>
      </c>
      <c r="AF162" s="50" t="str">
        <f t="shared" si="45"/>
        <v/>
      </c>
      <c r="AG162" s="50" t="str">
        <f t="shared" si="46"/>
        <v/>
      </c>
      <c r="AH162" s="50" t="str">
        <f t="shared" si="47"/>
        <v/>
      </c>
      <c r="AI162" s="50" t="str">
        <f t="shared" si="48"/>
        <v/>
      </c>
      <c r="AJ162" s="50" t="str">
        <f t="shared" si="49"/>
        <v/>
      </c>
      <c r="AK162" s="50" t="str">
        <f t="shared" si="50"/>
        <v/>
      </c>
      <c r="AL162" s="50" t="str">
        <f t="shared" si="51"/>
        <v/>
      </c>
      <c r="AM162" s="50" t="str">
        <f t="shared" si="52"/>
        <v/>
      </c>
      <c r="AN162" s="50" t="str">
        <f>IF(OR(AD162&lt;&gt;TRUE,AI162&lt;&gt;TRUE),"",IF(OR('Info livraison'!$B$12-(YEAR(J162))&gt;INDEX(valschartmaxalt,MATCH(N162,libschart,0)),'Info livraison'!$B$12-(YEAR(J162))&lt;INDEX(valschartminalt,MATCH(N162,libschart,0))),FALSE,TRUE))</f>
        <v/>
      </c>
      <c r="AO162" s="50" t="str">
        <f t="shared" si="53"/>
        <v/>
      </c>
      <c r="AP162" s="50"/>
      <c r="AQ162" s="50"/>
      <c r="AR162" s="50"/>
      <c r="AS162" s="197" t="str">
        <f t="shared" si="54"/>
        <v/>
      </c>
      <c r="AT162" s="210" t="str">
        <f t="shared" si="55"/>
        <v/>
      </c>
    </row>
    <row r="163" spans="1:46" x14ac:dyDescent="0.2">
      <c r="A163" s="51" t="str">
        <f>IF(AND(F163&lt;&gt;"",'Institut - Classes'!$F$4&lt;&gt;""),INDEX(libcatidinstit,'Institut - Classes'!$F$4),"")</f>
        <v/>
      </c>
      <c r="B163" s="51" t="str">
        <f>IF(A163&lt;&gt;"",INDEX(codeinstit,'Institut - Classes'!$F$4),"")</f>
        <v/>
      </c>
      <c r="C163" s="49" t="str">
        <f t="shared" si="56"/>
        <v/>
      </c>
      <c r="D163" s="143"/>
      <c r="E163" s="143"/>
      <c r="F163" s="137"/>
      <c r="G163" s="137"/>
      <c r="H163" s="137"/>
      <c r="I163" s="137"/>
      <c r="J163" s="139"/>
      <c r="K163" s="137"/>
      <c r="L163" s="141"/>
      <c r="M163" s="141"/>
      <c r="N163" s="140"/>
      <c r="O163" s="142"/>
      <c r="P163" s="141"/>
      <c r="Q163" s="141"/>
      <c r="R163" s="141"/>
      <c r="S163" s="156"/>
      <c r="T163" s="156"/>
      <c r="U163" s="156"/>
      <c r="V163" s="156"/>
      <c r="W163" s="156"/>
      <c r="X163" s="156"/>
      <c r="Y163" s="52" t="str">
        <f t="shared" si="38"/>
        <v/>
      </c>
      <c r="Z163" s="50" t="str">
        <f t="shared" si="39"/>
        <v/>
      </c>
      <c r="AA163" s="50" t="str">
        <f t="shared" si="40"/>
        <v/>
      </c>
      <c r="AB163" s="50" t="str">
        <f t="shared" si="41"/>
        <v/>
      </c>
      <c r="AC163" s="50" t="str">
        <f t="shared" si="42"/>
        <v/>
      </c>
      <c r="AD163" s="50" t="str">
        <f t="shared" si="43"/>
        <v/>
      </c>
      <c r="AE163" s="50" t="str">
        <f t="shared" si="44"/>
        <v/>
      </c>
      <c r="AF163" s="50" t="str">
        <f t="shared" si="45"/>
        <v/>
      </c>
      <c r="AG163" s="50" t="str">
        <f t="shared" si="46"/>
        <v/>
      </c>
      <c r="AH163" s="50" t="str">
        <f t="shared" si="47"/>
        <v/>
      </c>
      <c r="AI163" s="50" t="str">
        <f t="shared" si="48"/>
        <v/>
      </c>
      <c r="AJ163" s="50" t="str">
        <f t="shared" si="49"/>
        <v/>
      </c>
      <c r="AK163" s="50" t="str">
        <f t="shared" si="50"/>
        <v/>
      </c>
      <c r="AL163" s="50" t="str">
        <f t="shared" si="51"/>
        <v/>
      </c>
      <c r="AM163" s="50" t="str">
        <f t="shared" si="52"/>
        <v/>
      </c>
      <c r="AN163" s="50" t="str">
        <f>IF(OR(AD163&lt;&gt;TRUE,AI163&lt;&gt;TRUE),"",IF(OR('Info livraison'!$B$12-(YEAR(J163))&gt;INDEX(valschartmaxalt,MATCH(N163,libschart,0)),'Info livraison'!$B$12-(YEAR(J163))&lt;INDEX(valschartminalt,MATCH(N163,libschart,0))),FALSE,TRUE))</f>
        <v/>
      </c>
      <c r="AO163" s="50" t="str">
        <f t="shared" si="53"/>
        <v/>
      </c>
      <c r="AP163" s="50"/>
      <c r="AQ163" s="50"/>
      <c r="AR163" s="50"/>
      <c r="AS163" s="197" t="str">
        <f t="shared" si="54"/>
        <v/>
      </c>
      <c r="AT163" s="210" t="str">
        <f t="shared" si="55"/>
        <v/>
      </c>
    </row>
    <row r="164" spans="1:46" x14ac:dyDescent="0.2">
      <c r="A164" s="51" t="str">
        <f>IF(AND(F164&lt;&gt;"",'Institut - Classes'!$F$4&lt;&gt;""),INDEX(libcatidinstit,'Institut - Classes'!$F$4),"")</f>
        <v/>
      </c>
      <c r="B164" s="51" t="str">
        <f>IF(A164&lt;&gt;"",INDEX(codeinstit,'Institut - Classes'!$F$4),"")</f>
        <v/>
      </c>
      <c r="C164" s="49" t="str">
        <f t="shared" si="56"/>
        <v/>
      </c>
      <c r="D164" s="143"/>
      <c r="E164" s="143"/>
      <c r="F164" s="137"/>
      <c r="G164" s="137"/>
      <c r="H164" s="137"/>
      <c r="I164" s="137"/>
      <c r="J164" s="139"/>
      <c r="K164" s="137"/>
      <c r="L164" s="141"/>
      <c r="M164" s="141"/>
      <c r="N164" s="140"/>
      <c r="O164" s="142"/>
      <c r="P164" s="141"/>
      <c r="Q164" s="141"/>
      <c r="R164" s="141"/>
      <c r="S164" s="156"/>
      <c r="T164" s="156"/>
      <c r="U164" s="156"/>
      <c r="V164" s="156"/>
      <c r="W164" s="156"/>
      <c r="X164" s="156"/>
      <c r="Y164" s="52" t="str">
        <f t="shared" si="38"/>
        <v/>
      </c>
      <c r="Z164" s="50" t="str">
        <f t="shared" si="39"/>
        <v/>
      </c>
      <c r="AA164" s="50" t="str">
        <f t="shared" si="40"/>
        <v/>
      </c>
      <c r="AB164" s="50" t="str">
        <f t="shared" si="41"/>
        <v/>
      </c>
      <c r="AC164" s="50" t="str">
        <f t="shared" si="42"/>
        <v/>
      </c>
      <c r="AD164" s="50" t="str">
        <f t="shared" si="43"/>
        <v/>
      </c>
      <c r="AE164" s="50" t="str">
        <f t="shared" si="44"/>
        <v/>
      </c>
      <c r="AF164" s="50" t="str">
        <f t="shared" si="45"/>
        <v/>
      </c>
      <c r="AG164" s="50" t="str">
        <f t="shared" si="46"/>
        <v/>
      </c>
      <c r="AH164" s="50" t="str">
        <f t="shared" si="47"/>
        <v/>
      </c>
      <c r="AI164" s="50" t="str">
        <f t="shared" si="48"/>
        <v/>
      </c>
      <c r="AJ164" s="50" t="str">
        <f t="shared" si="49"/>
        <v/>
      </c>
      <c r="AK164" s="50" t="str">
        <f t="shared" si="50"/>
        <v/>
      </c>
      <c r="AL164" s="50" t="str">
        <f t="shared" si="51"/>
        <v/>
      </c>
      <c r="AM164" s="50" t="str">
        <f t="shared" si="52"/>
        <v/>
      </c>
      <c r="AN164" s="50" t="str">
        <f>IF(OR(AD164&lt;&gt;TRUE,AI164&lt;&gt;TRUE),"",IF(OR('Info livraison'!$B$12-(YEAR(J164))&gt;INDEX(valschartmaxalt,MATCH(N164,libschart,0)),'Info livraison'!$B$12-(YEAR(J164))&lt;INDEX(valschartminalt,MATCH(N164,libschart,0))),FALSE,TRUE))</f>
        <v/>
      </c>
      <c r="AO164" s="50" t="str">
        <f t="shared" si="53"/>
        <v/>
      </c>
      <c r="AP164" s="50"/>
      <c r="AQ164" s="50"/>
      <c r="AR164" s="50"/>
      <c r="AS164" s="197" t="str">
        <f t="shared" si="54"/>
        <v/>
      </c>
      <c r="AT164" s="210" t="str">
        <f t="shared" si="55"/>
        <v/>
      </c>
    </row>
    <row r="165" spans="1:46" x14ac:dyDescent="0.2">
      <c r="A165" s="51" t="str">
        <f>IF(AND(F165&lt;&gt;"",'Institut - Classes'!$F$4&lt;&gt;""),INDEX(libcatidinstit,'Institut - Classes'!$F$4),"")</f>
        <v/>
      </c>
      <c r="B165" s="51" t="str">
        <f>IF(A165&lt;&gt;"",INDEX(codeinstit,'Institut - Classes'!$F$4),"")</f>
        <v/>
      </c>
      <c r="C165" s="49" t="str">
        <f t="shared" si="56"/>
        <v/>
      </c>
      <c r="D165" s="143"/>
      <c r="E165" s="143"/>
      <c r="F165" s="137"/>
      <c r="G165" s="137"/>
      <c r="H165" s="137"/>
      <c r="I165" s="137"/>
      <c r="J165" s="139"/>
      <c r="K165" s="137"/>
      <c r="L165" s="141"/>
      <c r="M165" s="141"/>
      <c r="N165" s="140"/>
      <c r="O165" s="142"/>
      <c r="P165" s="141"/>
      <c r="Q165" s="141"/>
      <c r="R165" s="141"/>
      <c r="S165" s="156"/>
      <c r="T165" s="156"/>
      <c r="U165" s="156"/>
      <c r="V165" s="156"/>
      <c r="W165" s="156"/>
      <c r="X165" s="156"/>
      <c r="Y165" s="52" t="str">
        <f t="shared" si="38"/>
        <v/>
      </c>
      <c r="Z165" s="50" t="str">
        <f t="shared" si="39"/>
        <v/>
      </c>
      <c r="AA165" s="50" t="str">
        <f t="shared" si="40"/>
        <v/>
      </c>
      <c r="AB165" s="50" t="str">
        <f t="shared" si="41"/>
        <v/>
      </c>
      <c r="AC165" s="50" t="str">
        <f t="shared" si="42"/>
        <v/>
      </c>
      <c r="AD165" s="50" t="str">
        <f t="shared" si="43"/>
        <v/>
      </c>
      <c r="AE165" s="50" t="str">
        <f t="shared" si="44"/>
        <v/>
      </c>
      <c r="AF165" s="50" t="str">
        <f t="shared" si="45"/>
        <v/>
      </c>
      <c r="AG165" s="50" t="str">
        <f t="shared" si="46"/>
        <v/>
      </c>
      <c r="AH165" s="50" t="str">
        <f t="shared" si="47"/>
        <v/>
      </c>
      <c r="AI165" s="50" t="str">
        <f t="shared" si="48"/>
        <v/>
      </c>
      <c r="AJ165" s="50" t="str">
        <f t="shared" si="49"/>
        <v/>
      </c>
      <c r="AK165" s="50" t="str">
        <f t="shared" si="50"/>
        <v/>
      </c>
      <c r="AL165" s="50" t="str">
        <f t="shared" si="51"/>
        <v/>
      </c>
      <c r="AM165" s="50" t="str">
        <f t="shared" si="52"/>
        <v/>
      </c>
      <c r="AN165" s="50" t="str">
        <f>IF(OR(AD165&lt;&gt;TRUE,AI165&lt;&gt;TRUE),"",IF(OR('Info livraison'!$B$12-(YEAR(J165))&gt;INDEX(valschartmaxalt,MATCH(N165,libschart,0)),'Info livraison'!$B$12-(YEAR(J165))&lt;INDEX(valschartminalt,MATCH(N165,libschart,0))),FALSE,TRUE))</f>
        <v/>
      </c>
      <c r="AO165" s="50" t="str">
        <f t="shared" si="53"/>
        <v/>
      </c>
      <c r="AP165" s="50"/>
      <c r="AQ165" s="50"/>
      <c r="AR165" s="50"/>
      <c r="AS165" s="197" t="str">
        <f t="shared" si="54"/>
        <v/>
      </c>
      <c r="AT165" s="210" t="str">
        <f t="shared" si="55"/>
        <v/>
      </c>
    </row>
    <row r="166" spans="1:46" x14ac:dyDescent="0.2">
      <c r="A166" s="51" t="str">
        <f>IF(AND(F166&lt;&gt;"",'Institut - Classes'!$F$4&lt;&gt;""),INDEX(libcatidinstit,'Institut - Classes'!$F$4),"")</f>
        <v/>
      </c>
      <c r="B166" s="51" t="str">
        <f>IF(A166&lt;&gt;"",INDEX(codeinstit,'Institut - Classes'!$F$4),"")</f>
        <v/>
      </c>
      <c r="C166" s="49" t="str">
        <f t="shared" si="56"/>
        <v/>
      </c>
      <c r="D166" s="143"/>
      <c r="E166" s="143"/>
      <c r="F166" s="137"/>
      <c r="G166" s="137"/>
      <c r="H166" s="137"/>
      <c r="I166" s="137"/>
      <c r="J166" s="139"/>
      <c r="K166" s="137"/>
      <c r="L166" s="141"/>
      <c r="M166" s="141"/>
      <c r="N166" s="140"/>
      <c r="O166" s="142"/>
      <c r="P166" s="141"/>
      <c r="Q166" s="141"/>
      <c r="R166" s="141"/>
      <c r="S166" s="156"/>
      <c r="T166" s="156"/>
      <c r="U166" s="156"/>
      <c r="V166" s="156"/>
      <c r="W166" s="156"/>
      <c r="X166" s="156"/>
      <c r="Y166" s="52" t="str">
        <f t="shared" si="38"/>
        <v/>
      </c>
      <c r="Z166" s="50" t="str">
        <f t="shared" si="39"/>
        <v/>
      </c>
      <c r="AA166" s="50" t="str">
        <f t="shared" si="40"/>
        <v/>
      </c>
      <c r="AB166" s="50" t="str">
        <f t="shared" si="41"/>
        <v/>
      </c>
      <c r="AC166" s="50" t="str">
        <f t="shared" si="42"/>
        <v/>
      </c>
      <c r="AD166" s="50" t="str">
        <f t="shared" si="43"/>
        <v/>
      </c>
      <c r="AE166" s="50" t="str">
        <f t="shared" si="44"/>
        <v/>
      </c>
      <c r="AF166" s="50" t="str">
        <f t="shared" si="45"/>
        <v/>
      </c>
      <c r="AG166" s="50" t="str">
        <f t="shared" si="46"/>
        <v/>
      </c>
      <c r="AH166" s="50" t="str">
        <f t="shared" si="47"/>
        <v/>
      </c>
      <c r="AI166" s="50" t="str">
        <f t="shared" si="48"/>
        <v/>
      </c>
      <c r="AJ166" s="50" t="str">
        <f t="shared" si="49"/>
        <v/>
      </c>
      <c r="AK166" s="50" t="str">
        <f t="shared" si="50"/>
        <v/>
      </c>
      <c r="AL166" s="50" t="str">
        <f t="shared" si="51"/>
        <v/>
      </c>
      <c r="AM166" s="50" t="str">
        <f t="shared" si="52"/>
        <v/>
      </c>
      <c r="AN166" s="50" t="str">
        <f>IF(OR(AD166&lt;&gt;TRUE,AI166&lt;&gt;TRUE),"",IF(OR('Info livraison'!$B$12-(YEAR(J166))&gt;INDEX(valschartmaxalt,MATCH(N166,libschart,0)),'Info livraison'!$B$12-(YEAR(J166))&lt;INDEX(valschartminalt,MATCH(N166,libschart,0))),FALSE,TRUE))</f>
        <v/>
      </c>
      <c r="AO166" s="50" t="str">
        <f t="shared" si="53"/>
        <v/>
      </c>
      <c r="AP166" s="50"/>
      <c r="AQ166" s="50"/>
      <c r="AR166" s="50"/>
      <c r="AS166" s="197" t="str">
        <f t="shared" si="54"/>
        <v/>
      </c>
      <c r="AT166" s="210" t="str">
        <f t="shared" si="55"/>
        <v/>
      </c>
    </row>
    <row r="167" spans="1:46" x14ac:dyDescent="0.2">
      <c r="A167" s="51" t="str">
        <f>IF(AND(F167&lt;&gt;"",'Institut - Classes'!$F$4&lt;&gt;""),INDEX(libcatidinstit,'Institut - Classes'!$F$4),"")</f>
        <v/>
      </c>
      <c r="B167" s="51" t="str">
        <f>IF(A167&lt;&gt;"",INDEX(codeinstit,'Institut - Classes'!$F$4),"")</f>
        <v/>
      </c>
      <c r="C167" s="49" t="str">
        <f t="shared" si="56"/>
        <v/>
      </c>
      <c r="D167" s="143"/>
      <c r="E167" s="143"/>
      <c r="F167" s="137"/>
      <c r="G167" s="137"/>
      <c r="H167" s="137"/>
      <c r="I167" s="137"/>
      <c r="J167" s="139"/>
      <c r="K167" s="137"/>
      <c r="L167" s="141"/>
      <c r="M167" s="141"/>
      <c r="N167" s="140"/>
      <c r="O167" s="142"/>
      <c r="P167" s="141"/>
      <c r="Q167" s="141"/>
      <c r="R167" s="141"/>
      <c r="S167" s="156"/>
      <c r="T167" s="156"/>
      <c r="U167" s="156"/>
      <c r="V167" s="156"/>
      <c r="W167" s="156"/>
      <c r="X167" s="156"/>
      <c r="Y167" s="52" t="str">
        <f t="shared" si="38"/>
        <v/>
      </c>
      <c r="Z167" s="50" t="str">
        <f t="shared" si="39"/>
        <v/>
      </c>
      <c r="AA167" s="50" t="str">
        <f t="shared" si="40"/>
        <v/>
      </c>
      <c r="AB167" s="50" t="str">
        <f t="shared" si="41"/>
        <v/>
      </c>
      <c r="AC167" s="50" t="str">
        <f t="shared" si="42"/>
        <v/>
      </c>
      <c r="AD167" s="50" t="str">
        <f t="shared" si="43"/>
        <v/>
      </c>
      <c r="AE167" s="50" t="str">
        <f t="shared" si="44"/>
        <v/>
      </c>
      <c r="AF167" s="50" t="str">
        <f t="shared" si="45"/>
        <v/>
      </c>
      <c r="AG167" s="50" t="str">
        <f t="shared" si="46"/>
        <v/>
      </c>
      <c r="AH167" s="50" t="str">
        <f t="shared" si="47"/>
        <v/>
      </c>
      <c r="AI167" s="50" t="str">
        <f t="shared" si="48"/>
        <v/>
      </c>
      <c r="AJ167" s="50" t="str">
        <f t="shared" si="49"/>
        <v/>
      </c>
      <c r="AK167" s="50" t="str">
        <f t="shared" si="50"/>
        <v/>
      </c>
      <c r="AL167" s="50" t="str">
        <f t="shared" si="51"/>
        <v/>
      </c>
      <c r="AM167" s="50" t="str">
        <f t="shared" si="52"/>
        <v/>
      </c>
      <c r="AN167" s="50" t="str">
        <f>IF(OR(AD167&lt;&gt;TRUE,AI167&lt;&gt;TRUE),"",IF(OR('Info livraison'!$B$12-(YEAR(J167))&gt;INDEX(valschartmaxalt,MATCH(N167,libschart,0)),'Info livraison'!$B$12-(YEAR(J167))&lt;INDEX(valschartminalt,MATCH(N167,libschart,0))),FALSE,TRUE))</f>
        <v/>
      </c>
      <c r="AO167" s="50" t="str">
        <f t="shared" si="53"/>
        <v/>
      </c>
      <c r="AP167" s="50"/>
      <c r="AQ167" s="50"/>
      <c r="AR167" s="50"/>
      <c r="AS167" s="197" t="str">
        <f t="shared" si="54"/>
        <v/>
      </c>
      <c r="AT167" s="210" t="str">
        <f t="shared" si="55"/>
        <v/>
      </c>
    </row>
    <row r="168" spans="1:46" x14ac:dyDescent="0.2">
      <c r="A168" s="51" t="str">
        <f>IF(AND(F168&lt;&gt;"",'Institut - Classes'!$F$4&lt;&gt;""),INDEX(libcatidinstit,'Institut - Classes'!$F$4),"")</f>
        <v/>
      </c>
      <c r="B168" s="51" t="str">
        <f>IF(A168&lt;&gt;"",INDEX(codeinstit,'Institut - Classes'!$F$4),"")</f>
        <v/>
      </c>
      <c r="C168" s="49" t="str">
        <f t="shared" si="56"/>
        <v/>
      </c>
      <c r="D168" s="143"/>
      <c r="E168" s="143"/>
      <c r="F168" s="137"/>
      <c r="G168" s="137"/>
      <c r="H168" s="137"/>
      <c r="I168" s="137"/>
      <c r="J168" s="139"/>
      <c r="K168" s="137"/>
      <c r="L168" s="141"/>
      <c r="M168" s="141"/>
      <c r="N168" s="140"/>
      <c r="O168" s="142"/>
      <c r="P168" s="141"/>
      <c r="Q168" s="141"/>
      <c r="R168" s="141"/>
      <c r="S168" s="156"/>
      <c r="T168" s="156"/>
      <c r="U168" s="156"/>
      <c r="V168" s="156"/>
      <c r="W168" s="156"/>
      <c r="X168" s="156"/>
      <c r="Y168" s="52" t="str">
        <f t="shared" si="38"/>
        <v/>
      </c>
      <c r="Z168" s="50" t="str">
        <f t="shared" si="39"/>
        <v/>
      </c>
      <c r="AA168" s="50" t="str">
        <f t="shared" si="40"/>
        <v/>
      </c>
      <c r="AB168" s="50" t="str">
        <f t="shared" si="41"/>
        <v/>
      </c>
      <c r="AC168" s="50" t="str">
        <f t="shared" si="42"/>
        <v/>
      </c>
      <c r="AD168" s="50" t="str">
        <f t="shared" si="43"/>
        <v/>
      </c>
      <c r="AE168" s="50" t="str">
        <f t="shared" si="44"/>
        <v/>
      </c>
      <c r="AF168" s="50" t="str">
        <f t="shared" si="45"/>
        <v/>
      </c>
      <c r="AG168" s="50" t="str">
        <f t="shared" si="46"/>
        <v/>
      </c>
      <c r="AH168" s="50" t="str">
        <f t="shared" si="47"/>
        <v/>
      </c>
      <c r="AI168" s="50" t="str">
        <f t="shared" si="48"/>
        <v/>
      </c>
      <c r="AJ168" s="50" t="str">
        <f t="shared" si="49"/>
        <v/>
      </c>
      <c r="AK168" s="50" t="str">
        <f t="shared" si="50"/>
        <v/>
      </c>
      <c r="AL168" s="50" t="str">
        <f t="shared" si="51"/>
        <v/>
      </c>
      <c r="AM168" s="50" t="str">
        <f t="shared" si="52"/>
        <v/>
      </c>
      <c r="AN168" s="50" t="str">
        <f>IF(OR(AD168&lt;&gt;TRUE,AI168&lt;&gt;TRUE),"",IF(OR('Info livraison'!$B$12-(YEAR(J168))&gt;INDEX(valschartmaxalt,MATCH(N168,libschart,0)),'Info livraison'!$B$12-(YEAR(J168))&lt;INDEX(valschartminalt,MATCH(N168,libschart,0))),FALSE,TRUE))</f>
        <v/>
      </c>
      <c r="AO168" s="50" t="str">
        <f t="shared" si="53"/>
        <v/>
      </c>
      <c r="AP168" s="50"/>
      <c r="AQ168" s="50"/>
      <c r="AR168" s="50"/>
      <c r="AS168" s="197" t="str">
        <f t="shared" si="54"/>
        <v/>
      </c>
      <c r="AT168" s="210" t="str">
        <f t="shared" si="55"/>
        <v/>
      </c>
    </row>
    <row r="169" spans="1:46" x14ac:dyDescent="0.2">
      <c r="A169" s="51" t="str">
        <f>IF(AND(F169&lt;&gt;"",'Institut - Classes'!$F$4&lt;&gt;""),INDEX(libcatidinstit,'Institut - Classes'!$F$4),"")</f>
        <v/>
      </c>
      <c r="B169" s="51" t="str">
        <f>IF(A169&lt;&gt;"",INDEX(codeinstit,'Institut - Classes'!$F$4),"")</f>
        <v/>
      </c>
      <c r="C169" s="49" t="str">
        <f t="shared" si="56"/>
        <v/>
      </c>
      <c r="D169" s="143"/>
      <c r="E169" s="143"/>
      <c r="F169" s="137"/>
      <c r="G169" s="137"/>
      <c r="H169" s="137"/>
      <c r="I169" s="137"/>
      <c r="J169" s="139"/>
      <c r="K169" s="137"/>
      <c r="L169" s="141"/>
      <c r="M169" s="141"/>
      <c r="N169" s="140"/>
      <c r="O169" s="142"/>
      <c r="P169" s="141"/>
      <c r="Q169" s="141"/>
      <c r="R169" s="141"/>
      <c r="S169" s="156"/>
      <c r="T169" s="156"/>
      <c r="U169" s="156"/>
      <c r="V169" s="156"/>
      <c r="W169" s="156"/>
      <c r="X169" s="156"/>
      <c r="Y169" s="52" t="str">
        <f t="shared" si="38"/>
        <v/>
      </c>
      <c r="Z169" s="50" t="str">
        <f t="shared" si="39"/>
        <v/>
      </c>
      <c r="AA169" s="50" t="str">
        <f t="shared" si="40"/>
        <v/>
      </c>
      <c r="AB169" s="50" t="str">
        <f t="shared" si="41"/>
        <v/>
      </c>
      <c r="AC169" s="50" t="str">
        <f t="shared" si="42"/>
        <v/>
      </c>
      <c r="AD169" s="50" t="str">
        <f t="shared" si="43"/>
        <v/>
      </c>
      <c r="AE169" s="50" t="str">
        <f t="shared" si="44"/>
        <v/>
      </c>
      <c r="AF169" s="50" t="str">
        <f t="shared" si="45"/>
        <v/>
      </c>
      <c r="AG169" s="50" t="str">
        <f t="shared" si="46"/>
        <v/>
      </c>
      <c r="AH169" s="50" t="str">
        <f t="shared" si="47"/>
        <v/>
      </c>
      <c r="AI169" s="50" t="str">
        <f t="shared" si="48"/>
        <v/>
      </c>
      <c r="AJ169" s="50" t="str">
        <f t="shared" si="49"/>
        <v/>
      </c>
      <c r="AK169" s="50" t="str">
        <f t="shared" si="50"/>
        <v/>
      </c>
      <c r="AL169" s="50" t="str">
        <f t="shared" si="51"/>
        <v/>
      </c>
      <c r="AM169" s="50" t="str">
        <f t="shared" si="52"/>
        <v/>
      </c>
      <c r="AN169" s="50" t="str">
        <f>IF(OR(AD169&lt;&gt;TRUE,AI169&lt;&gt;TRUE),"",IF(OR('Info livraison'!$B$12-(YEAR(J169))&gt;INDEX(valschartmaxalt,MATCH(N169,libschart,0)),'Info livraison'!$B$12-(YEAR(J169))&lt;INDEX(valschartminalt,MATCH(N169,libschart,0))),FALSE,TRUE))</f>
        <v/>
      </c>
      <c r="AO169" s="50" t="str">
        <f t="shared" si="53"/>
        <v/>
      </c>
      <c r="AP169" s="50"/>
      <c r="AQ169" s="50"/>
      <c r="AR169" s="50"/>
      <c r="AS169" s="197" t="str">
        <f t="shared" si="54"/>
        <v/>
      </c>
      <c r="AT169" s="210" t="str">
        <f t="shared" si="55"/>
        <v/>
      </c>
    </row>
    <row r="170" spans="1:46" x14ac:dyDescent="0.2">
      <c r="A170" s="51" t="str">
        <f>IF(AND(F170&lt;&gt;"",'Institut - Classes'!$F$4&lt;&gt;""),INDEX(libcatidinstit,'Institut - Classes'!$F$4),"")</f>
        <v/>
      </c>
      <c r="B170" s="51" t="str">
        <f>IF(A170&lt;&gt;"",INDEX(codeinstit,'Institut - Classes'!$F$4),"")</f>
        <v/>
      </c>
      <c r="C170" s="49" t="str">
        <f t="shared" si="56"/>
        <v/>
      </c>
      <c r="D170" s="143"/>
      <c r="E170" s="143"/>
      <c r="F170" s="137"/>
      <c r="G170" s="137"/>
      <c r="H170" s="137"/>
      <c r="I170" s="137"/>
      <c r="J170" s="139"/>
      <c r="K170" s="137"/>
      <c r="L170" s="141"/>
      <c r="M170" s="141"/>
      <c r="N170" s="140"/>
      <c r="O170" s="142"/>
      <c r="P170" s="141"/>
      <c r="Q170" s="141"/>
      <c r="R170" s="141"/>
      <c r="S170" s="156"/>
      <c r="T170" s="156"/>
      <c r="U170" s="156"/>
      <c r="V170" s="156"/>
      <c r="W170" s="156"/>
      <c r="X170" s="156"/>
      <c r="Y170" s="52" t="str">
        <f t="shared" si="38"/>
        <v/>
      </c>
      <c r="Z170" s="50" t="str">
        <f t="shared" si="39"/>
        <v/>
      </c>
      <c r="AA170" s="50" t="str">
        <f t="shared" si="40"/>
        <v/>
      </c>
      <c r="AB170" s="50" t="str">
        <f t="shared" si="41"/>
        <v/>
      </c>
      <c r="AC170" s="50" t="str">
        <f t="shared" si="42"/>
        <v/>
      </c>
      <c r="AD170" s="50" t="str">
        <f t="shared" si="43"/>
        <v/>
      </c>
      <c r="AE170" s="50" t="str">
        <f t="shared" si="44"/>
        <v/>
      </c>
      <c r="AF170" s="50" t="str">
        <f t="shared" si="45"/>
        <v/>
      </c>
      <c r="AG170" s="50" t="str">
        <f t="shared" si="46"/>
        <v/>
      </c>
      <c r="AH170" s="50" t="str">
        <f t="shared" si="47"/>
        <v/>
      </c>
      <c r="AI170" s="50" t="str">
        <f t="shared" si="48"/>
        <v/>
      </c>
      <c r="AJ170" s="50" t="str">
        <f t="shared" si="49"/>
        <v/>
      </c>
      <c r="AK170" s="50" t="str">
        <f t="shared" si="50"/>
        <v/>
      </c>
      <c r="AL170" s="50" t="str">
        <f t="shared" si="51"/>
        <v/>
      </c>
      <c r="AM170" s="50" t="str">
        <f t="shared" si="52"/>
        <v/>
      </c>
      <c r="AN170" s="50" t="str">
        <f>IF(OR(AD170&lt;&gt;TRUE,AI170&lt;&gt;TRUE),"",IF(OR('Info livraison'!$B$12-(YEAR(J170))&gt;INDEX(valschartmaxalt,MATCH(N170,libschart,0)),'Info livraison'!$B$12-(YEAR(J170))&lt;INDEX(valschartminalt,MATCH(N170,libschart,0))),FALSE,TRUE))</f>
        <v/>
      </c>
      <c r="AO170" s="50" t="str">
        <f t="shared" si="53"/>
        <v/>
      </c>
      <c r="AP170" s="50"/>
      <c r="AQ170" s="50"/>
      <c r="AR170" s="50"/>
      <c r="AS170" s="197" t="str">
        <f t="shared" si="54"/>
        <v/>
      </c>
      <c r="AT170" s="210" t="str">
        <f t="shared" si="55"/>
        <v/>
      </c>
    </row>
    <row r="171" spans="1:46" x14ac:dyDescent="0.2">
      <c r="A171" s="51" t="str">
        <f>IF(AND(F171&lt;&gt;"",'Institut - Classes'!$F$4&lt;&gt;""),INDEX(libcatidinstit,'Institut - Classes'!$F$4),"")</f>
        <v/>
      </c>
      <c r="B171" s="51" t="str">
        <f>IF(A171&lt;&gt;"",INDEX(codeinstit,'Institut - Classes'!$F$4),"")</f>
        <v/>
      </c>
      <c r="C171" s="49" t="str">
        <f t="shared" si="56"/>
        <v/>
      </c>
      <c r="D171" s="143"/>
      <c r="E171" s="143"/>
      <c r="F171" s="137"/>
      <c r="G171" s="137"/>
      <c r="H171" s="137"/>
      <c r="I171" s="137"/>
      <c r="J171" s="139"/>
      <c r="K171" s="137"/>
      <c r="L171" s="141"/>
      <c r="M171" s="141"/>
      <c r="N171" s="140"/>
      <c r="O171" s="142"/>
      <c r="P171" s="141"/>
      <c r="Q171" s="141"/>
      <c r="R171" s="141"/>
      <c r="S171" s="156"/>
      <c r="T171" s="156"/>
      <c r="U171" s="156"/>
      <c r="V171" s="156"/>
      <c r="W171" s="156"/>
      <c r="X171" s="156"/>
      <c r="Y171" s="52" t="str">
        <f t="shared" si="38"/>
        <v/>
      </c>
      <c r="Z171" s="50" t="str">
        <f t="shared" si="39"/>
        <v/>
      </c>
      <c r="AA171" s="50" t="str">
        <f t="shared" si="40"/>
        <v/>
      </c>
      <c r="AB171" s="50" t="str">
        <f t="shared" si="41"/>
        <v/>
      </c>
      <c r="AC171" s="50" t="str">
        <f t="shared" si="42"/>
        <v/>
      </c>
      <c r="AD171" s="50" t="str">
        <f t="shared" si="43"/>
        <v/>
      </c>
      <c r="AE171" s="50" t="str">
        <f t="shared" si="44"/>
        <v/>
      </c>
      <c r="AF171" s="50" t="str">
        <f t="shared" si="45"/>
        <v/>
      </c>
      <c r="AG171" s="50" t="str">
        <f t="shared" si="46"/>
        <v/>
      </c>
      <c r="AH171" s="50" t="str">
        <f t="shared" si="47"/>
        <v/>
      </c>
      <c r="AI171" s="50" t="str">
        <f t="shared" si="48"/>
        <v/>
      </c>
      <c r="AJ171" s="50" t="str">
        <f t="shared" si="49"/>
        <v/>
      </c>
      <c r="AK171" s="50" t="str">
        <f t="shared" si="50"/>
        <v/>
      </c>
      <c r="AL171" s="50" t="str">
        <f t="shared" si="51"/>
        <v/>
      </c>
      <c r="AM171" s="50" t="str">
        <f t="shared" si="52"/>
        <v/>
      </c>
      <c r="AN171" s="50" t="str">
        <f>IF(OR(AD171&lt;&gt;TRUE,AI171&lt;&gt;TRUE),"",IF(OR('Info livraison'!$B$12-(YEAR(J171))&gt;INDEX(valschartmaxalt,MATCH(N171,libschart,0)),'Info livraison'!$B$12-(YEAR(J171))&lt;INDEX(valschartminalt,MATCH(N171,libschart,0))),FALSE,TRUE))</f>
        <v/>
      </c>
      <c r="AO171" s="50" t="str">
        <f t="shared" si="53"/>
        <v/>
      </c>
      <c r="AP171" s="50"/>
      <c r="AQ171" s="50"/>
      <c r="AR171" s="50"/>
      <c r="AS171" s="197" t="str">
        <f t="shared" si="54"/>
        <v/>
      </c>
      <c r="AT171" s="210" t="str">
        <f t="shared" si="55"/>
        <v/>
      </c>
    </row>
    <row r="172" spans="1:46" x14ac:dyDescent="0.2">
      <c r="A172" s="51" t="str">
        <f>IF(AND(F172&lt;&gt;"",'Institut - Classes'!$F$4&lt;&gt;""),INDEX(libcatidinstit,'Institut - Classes'!$F$4),"")</f>
        <v/>
      </c>
      <c r="B172" s="51" t="str">
        <f>IF(A172&lt;&gt;"",INDEX(codeinstit,'Institut - Classes'!$F$4),"")</f>
        <v/>
      </c>
      <c r="C172" s="49" t="str">
        <f t="shared" si="56"/>
        <v/>
      </c>
      <c r="D172" s="143"/>
      <c r="E172" s="143"/>
      <c r="F172" s="137"/>
      <c r="G172" s="137"/>
      <c r="H172" s="137"/>
      <c r="I172" s="137"/>
      <c r="J172" s="139"/>
      <c r="K172" s="137"/>
      <c r="L172" s="141"/>
      <c r="M172" s="141"/>
      <c r="N172" s="140"/>
      <c r="O172" s="142"/>
      <c r="P172" s="141"/>
      <c r="Q172" s="141"/>
      <c r="R172" s="141"/>
      <c r="S172" s="156"/>
      <c r="T172" s="156"/>
      <c r="U172" s="156"/>
      <c r="V172" s="156"/>
      <c r="W172" s="156"/>
      <c r="X172" s="156"/>
      <c r="Y172" s="52" t="str">
        <f t="shared" si="38"/>
        <v/>
      </c>
      <c r="Z172" s="50" t="str">
        <f t="shared" si="39"/>
        <v/>
      </c>
      <c r="AA172" s="50" t="str">
        <f t="shared" si="40"/>
        <v/>
      </c>
      <c r="AB172" s="50" t="str">
        <f t="shared" si="41"/>
        <v/>
      </c>
      <c r="AC172" s="50" t="str">
        <f t="shared" si="42"/>
        <v/>
      </c>
      <c r="AD172" s="50" t="str">
        <f t="shared" si="43"/>
        <v/>
      </c>
      <c r="AE172" s="50" t="str">
        <f t="shared" si="44"/>
        <v/>
      </c>
      <c r="AF172" s="50" t="str">
        <f t="shared" si="45"/>
        <v/>
      </c>
      <c r="AG172" s="50" t="str">
        <f t="shared" si="46"/>
        <v/>
      </c>
      <c r="AH172" s="50" t="str">
        <f t="shared" si="47"/>
        <v/>
      </c>
      <c r="AI172" s="50" t="str">
        <f t="shared" si="48"/>
        <v/>
      </c>
      <c r="AJ172" s="50" t="str">
        <f t="shared" si="49"/>
        <v/>
      </c>
      <c r="AK172" s="50" t="str">
        <f t="shared" si="50"/>
        <v/>
      </c>
      <c r="AL172" s="50" t="str">
        <f t="shared" si="51"/>
        <v/>
      </c>
      <c r="AM172" s="50" t="str">
        <f t="shared" si="52"/>
        <v/>
      </c>
      <c r="AN172" s="50" t="str">
        <f>IF(OR(AD172&lt;&gt;TRUE,AI172&lt;&gt;TRUE),"",IF(OR('Info livraison'!$B$12-(YEAR(J172))&gt;INDEX(valschartmaxalt,MATCH(N172,libschart,0)),'Info livraison'!$B$12-(YEAR(J172))&lt;INDEX(valschartminalt,MATCH(N172,libschart,0))),FALSE,TRUE))</f>
        <v/>
      </c>
      <c r="AO172" s="50" t="str">
        <f t="shared" si="53"/>
        <v/>
      </c>
      <c r="AP172" s="50"/>
      <c r="AQ172" s="50"/>
      <c r="AR172" s="50"/>
      <c r="AS172" s="197" t="str">
        <f t="shared" si="54"/>
        <v/>
      </c>
      <c r="AT172" s="210" t="str">
        <f t="shared" si="55"/>
        <v/>
      </c>
    </row>
    <row r="173" spans="1:46" x14ac:dyDescent="0.2">
      <c r="A173" s="51" t="str">
        <f>IF(AND(F173&lt;&gt;"",'Institut - Classes'!$F$4&lt;&gt;""),INDEX(libcatidinstit,'Institut - Classes'!$F$4),"")</f>
        <v/>
      </c>
      <c r="B173" s="51" t="str">
        <f>IF(A173&lt;&gt;"",INDEX(codeinstit,'Institut - Classes'!$F$4),"")</f>
        <v/>
      </c>
      <c r="C173" s="49" t="str">
        <f t="shared" si="56"/>
        <v/>
      </c>
      <c r="D173" s="143"/>
      <c r="E173" s="143"/>
      <c r="F173" s="137"/>
      <c r="G173" s="137"/>
      <c r="H173" s="137"/>
      <c r="I173" s="137"/>
      <c r="J173" s="139"/>
      <c r="K173" s="137"/>
      <c r="L173" s="141"/>
      <c r="M173" s="141"/>
      <c r="N173" s="140"/>
      <c r="O173" s="142"/>
      <c r="P173" s="141"/>
      <c r="Q173" s="141"/>
      <c r="R173" s="141"/>
      <c r="S173" s="156"/>
      <c r="T173" s="156"/>
      <c r="U173" s="156"/>
      <c r="V173" s="156"/>
      <c r="W173" s="156"/>
      <c r="X173" s="156"/>
      <c r="Y173" s="52" t="str">
        <f t="shared" si="38"/>
        <v/>
      </c>
      <c r="Z173" s="50" t="str">
        <f t="shared" si="39"/>
        <v/>
      </c>
      <c r="AA173" s="50" t="str">
        <f t="shared" si="40"/>
        <v/>
      </c>
      <c r="AB173" s="50" t="str">
        <f t="shared" si="41"/>
        <v/>
      </c>
      <c r="AC173" s="50" t="str">
        <f t="shared" si="42"/>
        <v/>
      </c>
      <c r="AD173" s="50" t="str">
        <f t="shared" si="43"/>
        <v/>
      </c>
      <c r="AE173" s="50" t="str">
        <f t="shared" si="44"/>
        <v/>
      </c>
      <c r="AF173" s="50" t="str">
        <f t="shared" si="45"/>
        <v/>
      </c>
      <c r="AG173" s="50" t="str">
        <f t="shared" si="46"/>
        <v/>
      </c>
      <c r="AH173" s="50" t="str">
        <f t="shared" si="47"/>
        <v/>
      </c>
      <c r="AI173" s="50" t="str">
        <f t="shared" si="48"/>
        <v/>
      </c>
      <c r="AJ173" s="50" t="str">
        <f t="shared" si="49"/>
        <v/>
      </c>
      <c r="AK173" s="50" t="str">
        <f t="shared" si="50"/>
        <v/>
      </c>
      <c r="AL173" s="50" t="str">
        <f t="shared" si="51"/>
        <v/>
      </c>
      <c r="AM173" s="50" t="str">
        <f t="shared" si="52"/>
        <v/>
      </c>
      <c r="AN173" s="50" t="str">
        <f>IF(OR(AD173&lt;&gt;TRUE,AI173&lt;&gt;TRUE),"",IF(OR('Info livraison'!$B$12-(YEAR(J173))&gt;INDEX(valschartmaxalt,MATCH(N173,libschart,0)),'Info livraison'!$B$12-(YEAR(J173))&lt;INDEX(valschartminalt,MATCH(N173,libschart,0))),FALSE,TRUE))</f>
        <v/>
      </c>
      <c r="AO173" s="50" t="str">
        <f t="shared" si="53"/>
        <v/>
      </c>
      <c r="AP173" s="50"/>
      <c r="AQ173" s="50"/>
      <c r="AR173" s="50"/>
      <c r="AS173" s="197" t="str">
        <f t="shared" si="54"/>
        <v/>
      </c>
      <c r="AT173" s="210" t="str">
        <f t="shared" si="55"/>
        <v/>
      </c>
    </row>
    <row r="174" spans="1:46" x14ac:dyDescent="0.2">
      <c r="A174" s="51" t="str">
        <f>IF(AND(F174&lt;&gt;"",'Institut - Classes'!$F$4&lt;&gt;""),INDEX(libcatidinstit,'Institut - Classes'!$F$4),"")</f>
        <v/>
      </c>
      <c r="B174" s="51" t="str">
        <f>IF(A174&lt;&gt;"",INDEX(codeinstit,'Institut - Classes'!$F$4),"")</f>
        <v/>
      </c>
      <c r="C174" s="49" t="str">
        <f t="shared" si="56"/>
        <v/>
      </c>
      <c r="D174" s="143"/>
      <c r="E174" s="143"/>
      <c r="F174" s="137"/>
      <c r="G174" s="137"/>
      <c r="H174" s="137"/>
      <c r="I174" s="137"/>
      <c r="J174" s="139"/>
      <c r="K174" s="137"/>
      <c r="L174" s="141"/>
      <c r="M174" s="141"/>
      <c r="N174" s="140"/>
      <c r="O174" s="142"/>
      <c r="P174" s="141"/>
      <c r="Q174" s="141"/>
      <c r="R174" s="141"/>
      <c r="S174" s="156"/>
      <c r="T174" s="156"/>
      <c r="U174" s="156"/>
      <c r="V174" s="156"/>
      <c r="W174" s="156"/>
      <c r="X174" s="156"/>
      <c r="Y174" s="52" t="str">
        <f t="shared" si="38"/>
        <v/>
      </c>
      <c r="Z174" s="50" t="str">
        <f t="shared" si="39"/>
        <v/>
      </c>
      <c r="AA174" s="50" t="str">
        <f t="shared" si="40"/>
        <v/>
      </c>
      <c r="AB174" s="50" t="str">
        <f t="shared" si="41"/>
        <v/>
      </c>
      <c r="AC174" s="50" t="str">
        <f t="shared" si="42"/>
        <v/>
      </c>
      <c r="AD174" s="50" t="str">
        <f t="shared" si="43"/>
        <v/>
      </c>
      <c r="AE174" s="50" t="str">
        <f t="shared" si="44"/>
        <v/>
      </c>
      <c r="AF174" s="50" t="str">
        <f t="shared" si="45"/>
        <v/>
      </c>
      <c r="AG174" s="50" t="str">
        <f t="shared" si="46"/>
        <v/>
      </c>
      <c r="AH174" s="50" t="str">
        <f t="shared" si="47"/>
        <v/>
      </c>
      <c r="AI174" s="50" t="str">
        <f t="shared" si="48"/>
        <v/>
      </c>
      <c r="AJ174" s="50" t="str">
        <f t="shared" si="49"/>
        <v/>
      </c>
      <c r="AK174" s="50" t="str">
        <f t="shared" si="50"/>
        <v/>
      </c>
      <c r="AL174" s="50" t="str">
        <f t="shared" si="51"/>
        <v/>
      </c>
      <c r="AM174" s="50" t="str">
        <f t="shared" si="52"/>
        <v/>
      </c>
      <c r="AN174" s="50" t="str">
        <f>IF(OR(AD174&lt;&gt;TRUE,AI174&lt;&gt;TRUE),"",IF(OR('Info livraison'!$B$12-(YEAR(J174))&gt;INDEX(valschartmaxalt,MATCH(N174,libschart,0)),'Info livraison'!$B$12-(YEAR(J174))&lt;INDEX(valschartminalt,MATCH(N174,libschart,0))),FALSE,TRUE))</f>
        <v/>
      </c>
      <c r="AO174" s="50" t="str">
        <f t="shared" si="53"/>
        <v/>
      </c>
      <c r="AP174" s="50"/>
      <c r="AQ174" s="50"/>
      <c r="AR174" s="50"/>
      <c r="AS174" s="197" t="str">
        <f t="shared" si="54"/>
        <v/>
      </c>
      <c r="AT174" s="210" t="str">
        <f t="shared" si="55"/>
        <v/>
      </c>
    </row>
    <row r="175" spans="1:46" x14ac:dyDescent="0.2">
      <c r="A175" s="51" t="str">
        <f>IF(AND(F175&lt;&gt;"",'Institut - Classes'!$F$4&lt;&gt;""),INDEX(libcatidinstit,'Institut - Classes'!$F$4),"")</f>
        <v/>
      </c>
      <c r="B175" s="51" t="str">
        <f>IF(A175&lt;&gt;"",INDEX(codeinstit,'Institut - Classes'!$F$4),"")</f>
        <v/>
      </c>
      <c r="C175" s="49" t="str">
        <f t="shared" si="56"/>
        <v/>
      </c>
      <c r="D175" s="143"/>
      <c r="E175" s="143"/>
      <c r="F175" s="137"/>
      <c r="G175" s="137"/>
      <c r="H175" s="137"/>
      <c r="I175" s="137"/>
      <c r="J175" s="139"/>
      <c r="K175" s="137"/>
      <c r="L175" s="141"/>
      <c r="M175" s="141"/>
      <c r="N175" s="140"/>
      <c r="O175" s="142"/>
      <c r="P175" s="141"/>
      <c r="Q175" s="141"/>
      <c r="R175" s="141"/>
      <c r="S175" s="156"/>
      <c r="T175" s="156"/>
      <c r="U175" s="156"/>
      <c r="V175" s="156"/>
      <c r="W175" s="156"/>
      <c r="X175" s="156"/>
      <c r="Y175" s="52" t="str">
        <f t="shared" si="38"/>
        <v/>
      </c>
      <c r="Z175" s="50" t="str">
        <f t="shared" si="39"/>
        <v/>
      </c>
      <c r="AA175" s="50" t="str">
        <f t="shared" si="40"/>
        <v/>
      </c>
      <c r="AB175" s="50" t="str">
        <f t="shared" si="41"/>
        <v/>
      </c>
      <c r="AC175" s="50" t="str">
        <f t="shared" si="42"/>
        <v/>
      </c>
      <c r="AD175" s="50" t="str">
        <f t="shared" si="43"/>
        <v/>
      </c>
      <c r="AE175" s="50" t="str">
        <f t="shared" si="44"/>
        <v/>
      </c>
      <c r="AF175" s="50" t="str">
        <f t="shared" si="45"/>
        <v/>
      </c>
      <c r="AG175" s="50" t="str">
        <f t="shared" si="46"/>
        <v/>
      </c>
      <c r="AH175" s="50" t="str">
        <f t="shared" si="47"/>
        <v/>
      </c>
      <c r="AI175" s="50" t="str">
        <f t="shared" si="48"/>
        <v/>
      </c>
      <c r="AJ175" s="50" t="str">
        <f t="shared" si="49"/>
        <v/>
      </c>
      <c r="AK175" s="50" t="str">
        <f t="shared" si="50"/>
        <v/>
      </c>
      <c r="AL175" s="50" t="str">
        <f t="shared" si="51"/>
        <v/>
      </c>
      <c r="AM175" s="50" t="str">
        <f t="shared" si="52"/>
        <v/>
      </c>
      <c r="AN175" s="50" t="str">
        <f>IF(OR(AD175&lt;&gt;TRUE,AI175&lt;&gt;TRUE),"",IF(OR('Info livraison'!$B$12-(YEAR(J175))&gt;INDEX(valschartmaxalt,MATCH(N175,libschart,0)),'Info livraison'!$B$12-(YEAR(J175))&lt;INDEX(valschartminalt,MATCH(N175,libschart,0))),FALSE,TRUE))</f>
        <v/>
      </c>
      <c r="AO175" s="50" t="str">
        <f t="shared" si="53"/>
        <v/>
      </c>
      <c r="AP175" s="50"/>
      <c r="AQ175" s="50"/>
      <c r="AR175" s="50"/>
      <c r="AS175" s="197" t="str">
        <f t="shared" si="54"/>
        <v/>
      </c>
      <c r="AT175" s="210" t="str">
        <f t="shared" si="55"/>
        <v/>
      </c>
    </row>
    <row r="176" spans="1:46" x14ac:dyDescent="0.2">
      <c r="A176" s="51" t="str">
        <f>IF(AND(F176&lt;&gt;"",'Institut - Classes'!$F$4&lt;&gt;""),INDEX(libcatidinstit,'Institut - Classes'!$F$4),"")</f>
        <v/>
      </c>
      <c r="B176" s="51" t="str">
        <f>IF(A176&lt;&gt;"",INDEX(codeinstit,'Institut - Classes'!$F$4),"")</f>
        <v/>
      </c>
      <c r="C176" s="49" t="str">
        <f t="shared" si="56"/>
        <v/>
      </c>
      <c r="D176" s="143"/>
      <c r="E176" s="143"/>
      <c r="F176" s="137"/>
      <c r="G176" s="137"/>
      <c r="H176" s="137"/>
      <c r="I176" s="137"/>
      <c r="J176" s="139"/>
      <c r="K176" s="137"/>
      <c r="L176" s="141"/>
      <c r="M176" s="141"/>
      <c r="N176" s="140"/>
      <c r="O176" s="142"/>
      <c r="P176" s="141"/>
      <c r="Q176" s="141"/>
      <c r="R176" s="141"/>
      <c r="S176" s="156"/>
      <c r="T176" s="156"/>
      <c r="U176" s="156"/>
      <c r="V176" s="156"/>
      <c r="W176" s="156"/>
      <c r="X176" s="156"/>
      <c r="Y176" s="52" t="str">
        <f t="shared" si="38"/>
        <v/>
      </c>
      <c r="Z176" s="50" t="str">
        <f t="shared" si="39"/>
        <v/>
      </c>
      <c r="AA176" s="50" t="str">
        <f t="shared" si="40"/>
        <v/>
      </c>
      <c r="AB176" s="50" t="str">
        <f t="shared" si="41"/>
        <v/>
      </c>
      <c r="AC176" s="50" t="str">
        <f t="shared" si="42"/>
        <v/>
      </c>
      <c r="AD176" s="50" t="str">
        <f t="shared" si="43"/>
        <v/>
      </c>
      <c r="AE176" s="50" t="str">
        <f t="shared" si="44"/>
        <v/>
      </c>
      <c r="AF176" s="50" t="str">
        <f t="shared" si="45"/>
        <v/>
      </c>
      <c r="AG176" s="50" t="str">
        <f t="shared" si="46"/>
        <v/>
      </c>
      <c r="AH176" s="50" t="str">
        <f t="shared" si="47"/>
        <v/>
      </c>
      <c r="AI176" s="50" t="str">
        <f t="shared" si="48"/>
        <v/>
      </c>
      <c r="AJ176" s="50" t="str">
        <f t="shared" si="49"/>
        <v/>
      </c>
      <c r="AK176" s="50" t="str">
        <f t="shared" si="50"/>
        <v/>
      </c>
      <c r="AL176" s="50" t="str">
        <f t="shared" si="51"/>
        <v/>
      </c>
      <c r="AM176" s="50" t="str">
        <f t="shared" si="52"/>
        <v/>
      </c>
      <c r="AN176" s="50" t="str">
        <f>IF(OR(AD176&lt;&gt;TRUE,AI176&lt;&gt;TRUE),"",IF(OR('Info livraison'!$B$12-(YEAR(J176))&gt;INDEX(valschartmaxalt,MATCH(N176,libschart,0)),'Info livraison'!$B$12-(YEAR(J176))&lt;INDEX(valschartminalt,MATCH(N176,libschart,0))),FALSE,TRUE))</f>
        <v/>
      </c>
      <c r="AO176" s="50" t="str">
        <f t="shared" si="53"/>
        <v/>
      </c>
      <c r="AP176" s="50"/>
      <c r="AQ176" s="50"/>
      <c r="AR176" s="50"/>
      <c r="AS176" s="197" t="str">
        <f t="shared" si="54"/>
        <v/>
      </c>
      <c r="AT176" s="210" t="str">
        <f t="shared" si="55"/>
        <v/>
      </c>
    </row>
    <row r="177" spans="1:46" x14ac:dyDescent="0.2">
      <c r="A177" s="51" t="str">
        <f>IF(AND(F177&lt;&gt;"",'Institut - Classes'!$F$4&lt;&gt;""),INDEX(libcatidinstit,'Institut - Classes'!$F$4),"")</f>
        <v/>
      </c>
      <c r="B177" s="51" t="str">
        <f>IF(A177&lt;&gt;"",INDEX(codeinstit,'Institut - Classes'!$F$4),"")</f>
        <v/>
      </c>
      <c r="C177" s="49" t="str">
        <f t="shared" si="56"/>
        <v/>
      </c>
      <c r="D177" s="143"/>
      <c r="E177" s="143"/>
      <c r="F177" s="137"/>
      <c r="G177" s="137"/>
      <c r="H177" s="137"/>
      <c r="I177" s="137"/>
      <c r="J177" s="139"/>
      <c r="K177" s="137"/>
      <c r="L177" s="141"/>
      <c r="M177" s="141"/>
      <c r="N177" s="140"/>
      <c r="O177" s="142"/>
      <c r="P177" s="141"/>
      <c r="Q177" s="141"/>
      <c r="R177" s="141"/>
      <c r="S177" s="156"/>
      <c r="T177" s="156"/>
      <c r="U177" s="156"/>
      <c r="V177" s="156"/>
      <c r="W177" s="156"/>
      <c r="X177" s="156"/>
      <c r="Y177" s="52" t="str">
        <f t="shared" si="38"/>
        <v/>
      </c>
      <c r="Z177" s="50" t="str">
        <f t="shared" si="39"/>
        <v/>
      </c>
      <c r="AA177" s="50" t="str">
        <f t="shared" si="40"/>
        <v/>
      </c>
      <c r="AB177" s="50" t="str">
        <f t="shared" si="41"/>
        <v/>
      </c>
      <c r="AC177" s="50" t="str">
        <f t="shared" si="42"/>
        <v/>
      </c>
      <c r="AD177" s="50" t="str">
        <f t="shared" si="43"/>
        <v/>
      </c>
      <c r="AE177" s="50" t="str">
        <f t="shared" si="44"/>
        <v/>
      </c>
      <c r="AF177" s="50" t="str">
        <f t="shared" si="45"/>
        <v/>
      </c>
      <c r="AG177" s="50" t="str">
        <f t="shared" si="46"/>
        <v/>
      </c>
      <c r="AH177" s="50" t="str">
        <f t="shared" si="47"/>
        <v/>
      </c>
      <c r="AI177" s="50" t="str">
        <f t="shared" si="48"/>
        <v/>
      </c>
      <c r="AJ177" s="50" t="str">
        <f t="shared" si="49"/>
        <v/>
      </c>
      <c r="AK177" s="50" t="str">
        <f t="shared" si="50"/>
        <v/>
      </c>
      <c r="AL177" s="50" t="str">
        <f t="shared" si="51"/>
        <v/>
      </c>
      <c r="AM177" s="50" t="str">
        <f t="shared" si="52"/>
        <v/>
      </c>
      <c r="AN177" s="50" t="str">
        <f>IF(OR(AD177&lt;&gt;TRUE,AI177&lt;&gt;TRUE),"",IF(OR('Info livraison'!$B$12-(YEAR(J177))&gt;INDEX(valschartmaxalt,MATCH(N177,libschart,0)),'Info livraison'!$B$12-(YEAR(J177))&lt;INDEX(valschartminalt,MATCH(N177,libschart,0))),FALSE,TRUE))</f>
        <v/>
      </c>
      <c r="AO177" s="50" t="str">
        <f t="shared" si="53"/>
        <v/>
      </c>
      <c r="AP177" s="50"/>
      <c r="AQ177" s="50"/>
      <c r="AR177" s="50"/>
      <c r="AS177" s="197" t="str">
        <f t="shared" si="54"/>
        <v/>
      </c>
      <c r="AT177" s="210" t="str">
        <f t="shared" si="55"/>
        <v/>
      </c>
    </row>
    <row r="178" spans="1:46" x14ac:dyDescent="0.2">
      <c r="A178" s="51" t="str">
        <f>IF(AND(F178&lt;&gt;"",'Institut - Classes'!$F$4&lt;&gt;""),INDEX(libcatidinstit,'Institut - Classes'!$F$4),"")</f>
        <v/>
      </c>
      <c r="B178" s="51" t="str">
        <f>IF(A178&lt;&gt;"",INDEX(codeinstit,'Institut - Classes'!$F$4),"")</f>
        <v/>
      </c>
      <c r="C178" s="49" t="str">
        <f t="shared" si="56"/>
        <v/>
      </c>
      <c r="D178" s="143"/>
      <c r="E178" s="143"/>
      <c r="F178" s="137"/>
      <c r="G178" s="137"/>
      <c r="H178" s="137"/>
      <c r="I178" s="137"/>
      <c r="J178" s="139"/>
      <c r="K178" s="137"/>
      <c r="L178" s="141"/>
      <c r="M178" s="141"/>
      <c r="N178" s="140"/>
      <c r="O178" s="142"/>
      <c r="P178" s="141"/>
      <c r="Q178" s="141"/>
      <c r="R178" s="141"/>
      <c r="S178" s="156"/>
      <c r="T178" s="156"/>
      <c r="U178" s="156"/>
      <c r="V178" s="156"/>
      <c r="W178" s="156"/>
      <c r="X178" s="156"/>
      <c r="Y178" s="52" t="str">
        <f t="shared" si="38"/>
        <v/>
      </c>
      <c r="Z178" s="50" t="str">
        <f t="shared" si="39"/>
        <v/>
      </c>
      <c r="AA178" s="50" t="str">
        <f t="shared" si="40"/>
        <v/>
      </c>
      <c r="AB178" s="50" t="str">
        <f t="shared" si="41"/>
        <v/>
      </c>
      <c r="AC178" s="50" t="str">
        <f t="shared" si="42"/>
        <v/>
      </c>
      <c r="AD178" s="50" t="str">
        <f t="shared" si="43"/>
        <v/>
      </c>
      <c r="AE178" s="50" t="str">
        <f t="shared" si="44"/>
        <v/>
      </c>
      <c r="AF178" s="50" t="str">
        <f t="shared" si="45"/>
        <v/>
      </c>
      <c r="AG178" s="50" t="str">
        <f t="shared" si="46"/>
        <v/>
      </c>
      <c r="AH178" s="50" t="str">
        <f t="shared" si="47"/>
        <v/>
      </c>
      <c r="AI178" s="50" t="str">
        <f t="shared" si="48"/>
        <v/>
      </c>
      <c r="AJ178" s="50" t="str">
        <f t="shared" si="49"/>
        <v/>
      </c>
      <c r="AK178" s="50" t="str">
        <f t="shared" si="50"/>
        <v/>
      </c>
      <c r="AL178" s="50" t="str">
        <f t="shared" si="51"/>
        <v/>
      </c>
      <c r="AM178" s="50" t="str">
        <f t="shared" si="52"/>
        <v/>
      </c>
      <c r="AN178" s="50" t="str">
        <f>IF(OR(AD178&lt;&gt;TRUE,AI178&lt;&gt;TRUE),"",IF(OR('Info livraison'!$B$12-(YEAR(J178))&gt;INDEX(valschartmaxalt,MATCH(N178,libschart,0)),'Info livraison'!$B$12-(YEAR(J178))&lt;INDEX(valschartminalt,MATCH(N178,libschart,0))),FALSE,TRUE))</f>
        <v/>
      </c>
      <c r="AO178" s="50" t="str">
        <f t="shared" si="53"/>
        <v/>
      </c>
      <c r="AP178" s="50"/>
      <c r="AQ178" s="50"/>
      <c r="AR178" s="50"/>
      <c r="AS178" s="197" t="str">
        <f t="shared" si="54"/>
        <v/>
      </c>
      <c r="AT178" s="210" t="str">
        <f t="shared" si="55"/>
        <v/>
      </c>
    </row>
    <row r="179" spans="1:46" x14ac:dyDescent="0.2">
      <c r="A179" s="51" t="str">
        <f>IF(AND(F179&lt;&gt;"",'Institut - Classes'!$F$4&lt;&gt;""),INDEX(libcatidinstit,'Institut - Classes'!$F$4),"")</f>
        <v/>
      </c>
      <c r="B179" s="51" t="str">
        <f>IF(A179&lt;&gt;"",INDEX(codeinstit,'Institut - Classes'!$F$4),"")</f>
        <v/>
      </c>
      <c r="C179" s="49" t="str">
        <f t="shared" si="56"/>
        <v/>
      </c>
      <c r="D179" s="143"/>
      <c r="E179" s="143"/>
      <c r="F179" s="137"/>
      <c r="G179" s="137"/>
      <c r="H179" s="137"/>
      <c r="I179" s="137"/>
      <c r="J179" s="139"/>
      <c r="K179" s="137"/>
      <c r="L179" s="141"/>
      <c r="M179" s="141"/>
      <c r="N179" s="140"/>
      <c r="O179" s="142"/>
      <c r="P179" s="141"/>
      <c r="Q179" s="141"/>
      <c r="R179" s="141"/>
      <c r="S179" s="156"/>
      <c r="T179" s="156"/>
      <c r="U179" s="156"/>
      <c r="V179" s="156"/>
      <c r="W179" s="156"/>
      <c r="X179" s="156"/>
      <c r="Y179" s="52" t="str">
        <f t="shared" si="38"/>
        <v/>
      </c>
      <c r="Z179" s="50" t="str">
        <f t="shared" si="39"/>
        <v/>
      </c>
      <c r="AA179" s="50" t="str">
        <f t="shared" si="40"/>
        <v/>
      </c>
      <c r="AB179" s="50" t="str">
        <f t="shared" si="41"/>
        <v/>
      </c>
      <c r="AC179" s="50" t="str">
        <f t="shared" si="42"/>
        <v/>
      </c>
      <c r="AD179" s="50" t="str">
        <f t="shared" si="43"/>
        <v/>
      </c>
      <c r="AE179" s="50" t="str">
        <f t="shared" si="44"/>
        <v/>
      </c>
      <c r="AF179" s="50" t="str">
        <f t="shared" si="45"/>
        <v/>
      </c>
      <c r="AG179" s="50" t="str">
        <f t="shared" si="46"/>
        <v/>
      </c>
      <c r="AH179" s="50" t="str">
        <f t="shared" si="47"/>
        <v/>
      </c>
      <c r="AI179" s="50" t="str">
        <f t="shared" si="48"/>
        <v/>
      </c>
      <c r="AJ179" s="50" t="str">
        <f t="shared" si="49"/>
        <v/>
      </c>
      <c r="AK179" s="50" t="str">
        <f t="shared" si="50"/>
        <v/>
      </c>
      <c r="AL179" s="50" t="str">
        <f t="shared" si="51"/>
        <v/>
      </c>
      <c r="AM179" s="50" t="str">
        <f t="shared" si="52"/>
        <v/>
      </c>
      <c r="AN179" s="50" t="str">
        <f>IF(OR(AD179&lt;&gt;TRUE,AI179&lt;&gt;TRUE),"",IF(OR('Info livraison'!$B$12-(YEAR(J179))&gt;INDEX(valschartmaxalt,MATCH(N179,libschart,0)),'Info livraison'!$B$12-(YEAR(J179))&lt;INDEX(valschartminalt,MATCH(N179,libschart,0))),FALSE,TRUE))</f>
        <v/>
      </c>
      <c r="AO179" s="50" t="str">
        <f t="shared" si="53"/>
        <v/>
      </c>
      <c r="AP179" s="50"/>
      <c r="AQ179" s="50"/>
      <c r="AR179" s="50"/>
      <c r="AS179" s="197" t="str">
        <f t="shared" si="54"/>
        <v/>
      </c>
      <c r="AT179" s="210" t="str">
        <f t="shared" si="55"/>
        <v/>
      </c>
    </row>
    <row r="180" spans="1:46" x14ac:dyDescent="0.2">
      <c r="A180" s="51" t="str">
        <f>IF(AND(F180&lt;&gt;"",'Institut - Classes'!$F$4&lt;&gt;""),INDEX(libcatidinstit,'Institut - Classes'!$F$4),"")</f>
        <v/>
      </c>
      <c r="B180" s="51" t="str">
        <f>IF(A180&lt;&gt;"",INDEX(codeinstit,'Institut - Classes'!$F$4),"")</f>
        <v/>
      </c>
      <c r="C180" s="49" t="str">
        <f t="shared" si="56"/>
        <v/>
      </c>
      <c r="D180" s="143"/>
      <c r="E180" s="143"/>
      <c r="F180" s="137"/>
      <c r="G180" s="137"/>
      <c r="H180" s="137"/>
      <c r="I180" s="137"/>
      <c r="J180" s="139"/>
      <c r="K180" s="137"/>
      <c r="L180" s="141"/>
      <c r="M180" s="141"/>
      <c r="N180" s="140"/>
      <c r="O180" s="142"/>
      <c r="P180" s="141"/>
      <c r="Q180" s="141"/>
      <c r="R180" s="141"/>
      <c r="S180" s="156"/>
      <c r="T180" s="156"/>
      <c r="U180" s="156"/>
      <c r="V180" s="156"/>
      <c r="W180" s="156"/>
      <c r="X180" s="156"/>
      <c r="Y180" s="52" t="str">
        <f t="shared" si="38"/>
        <v/>
      </c>
      <c r="Z180" s="50" t="str">
        <f t="shared" si="39"/>
        <v/>
      </c>
      <c r="AA180" s="50" t="str">
        <f t="shared" si="40"/>
        <v/>
      </c>
      <c r="AB180" s="50" t="str">
        <f t="shared" si="41"/>
        <v/>
      </c>
      <c r="AC180" s="50" t="str">
        <f t="shared" si="42"/>
        <v/>
      </c>
      <c r="AD180" s="50" t="str">
        <f t="shared" si="43"/>
        <v/>
      </c>
      <c r="AE180" s="50" t="str">
        <f t="shared" si="44"/>
        <v/>
      </c>
      <c r="AF180" s="50" t="str">
        <f t="shared" si="45"/>
        <v/>
      </c>
      <c r="AG180" s="50" t="str">
        <f t="shared" si="46"/>
        <v/>
      </c>
      <c r="AH180" s="50" t="str">
        <f t="shared" si="47"/>
        <v/>
      </c>
      <c r="AI180" s="50" t="str">
        <f t="shared" si="48"/>
        <v/>
      </c>
      <c r="AJ180" s="50" t="str">
        <f t="shared" si="49"/>
        <v/>
      </c>
      <c r="AK180" s="50" t="str">
        <f t="shared" si="50"/>
        <v/>
      </c>
      <c r="AL180" s="50" t="str">
        <f t="shared" si="51"/>
        <v/>
      </c>
      <c r="AM180" s="50" t="str">
        <f t="shared" si="52"/>
        <v/>
      </c>
      <c r="AN180" s="50" t="str">
        <f>IF(OR(AD180&lt;&gt;TRUE,AI180&lt;&gt;TRUE),"",IF(OR('Info livraison'!$B$12-(YEAR(J180))&gt;INDEX(valschartmaxalt,MATCH(N180,libschart,0)),'Info livraison'!$B$12-(YEAR(J180))&lt;INDEX(valschartminalt,MATCH(N180,libschart,0))),FALSE,TRUE))</f>
        <v/>
      </c>
      <c r="AO180" s="50" t="str">
        <f t="shared" si="53"/>
        <v/>
      </c>
      <c r="AP180" s="50"/>
      <c r="AQ180" s="50"/>
      <c r="AR180" s="50"/>
      <c r="AS180" s="197" t="str">
        <f t="shared" si="54"/>
        <v/>
      </c>
      <c r="AT180" s="210" t="str">
        <f t="shared" si="55"/>
        <v/>
      </c>
    </row>
    <row r="181" spans="1:46" x14ac:dyDescent="0.2">
      <c r="A181" s="51" t="str">
        <f>IF(AND(F181&lt;&gt;"",'Institut - Classes'!$F$4&lt;&gt;""),INDEX(libcatidinstit,'Institut - Classes'!$F$4),"")</f>
        <v/>
      </c>
      <c r="B181" s="51" t="str">
        <f>IF(A181&lt;&gt;"",INDEX(codeinstit,'Institut - Classes'!$F$4),"")</f>
        <v/>
      </c>
      <c r="C181" s="49" t="str">
        <f t="shared" si="56"/>
        <v/>
      </c>
      <c r="D181" s="143"/>
      <c r="E181" s="143"/>
      <c r="F181" s="137"/>
      <c r="G181" s="137"/>
      <c r="H181" s="137"/>
      <c r="I181" s="137"/>
      <c r="J181" s="139"/>
      <c r="K181" s="137"/>
      <c r="L181" s="141"/>
      <c r="M181" s="141"/>
      <c r="N181" s="140"/>
      <c r="O181" s="142"/>
      <c r="P181" s="141"/>
      <c r="Q181" s="141"/>
      <c r="R181" s="141"/>
      <c r="S181" s="156"/>
      <c r="T181" s="156"/>
      <c r="U181" s="156"/>
      <c r="V181" s="156"/>
      <c r="W181" s="156"/>
      <c r="X181" s="156"/>
      <c r="Y181" s="52" t="str">
        <f t="shared" si="38"/>
        <v/>
      </c>
      <c r="Z181" s="50" t="str">
        <f t="shared" si="39"/>
        <v/>
      </c>
      <c r="AA181" s="50" t="str">
        <f t="shared" si="40"/>
        <v/>
      </c>
      <c r="AB181" s="50" t="str">
        <f t="shared" si="41"/>
        <v/>
      </c>
      <c r="AC181" s="50" t="str">
        <f t="shared" si="42"/>
        <v/>
      </c>
      <c r="AD181" s="50" t="str">
        <f t="shared" si="43"/>
        <v/>
      </c>
      <c r="AE181" s="50" t="str">
        <f t="shared" si="44"/>
        <v/>
      </c>
      <c r="AF181" s="50" t="str">
        <f t="shared" si="45"/>
        <v/>
      </c>
      <c r="AG181" s="50" t="str">
        <f t="shared" si="46"/>
        <v/>
      </c>
      <c r="AH181" s="50" t="str">
        <f t="shared" si="47"/>
        <v/>
      </c>
      <c r="AI181" s="50" t="str">
        <f t="shared" si="48"/>
        <v/>
      </c>
      <c r="AJ181" s="50" t="str">
        <f t="shared" si="49"/>
        <v/>
      </c>
      <c r="AK181" s="50" t="str">
        <f t="shared" si="50"/>
        <v/>
      </c>
      <c r="AL181" s="50" t="str">
        <f t="shared" si="51"/>
        <v/>
      </c>
      <c r="AM181" s="50" t="str">
        <f t="shared" si="52"/>
        <v/>
      </c>
      <c r="AN181" s="50" t="str">
        <f>IF(OR(AD181&lt;&gt;TRUE,AI181&lt;&gt;TRUE),"",IF(OR('Info livraison'!$B$12-(YEAR(J181))&gt;INDEX(valschartmaxalt,MATCH(N181,libschart,0)),'Info livraison'!$B$12-(YEAR(J181))&lt;INDEX(valschartminalt,MATCH(N181,libschart,0))),FALSE,TRUE))</f>
        <v/>
      </c>
      <c r="AO181" s="50" t="str">
        <f t="shared" si="53"/>
        <v/>
      </c>
      <c r="AP181" s="50"/>
      <c r="AQ181" s="50"/>
      <c r="AR181" s="50"/>
      <c r="AS181" s="197" t="str">
        <f t="shared" si="54"/>
        <v/>
      </c>
      <c r="AT181" s="210" t="str">
        <f t="shared" si="55"/>
        <v/>
      </c>
    </row>
    <row r="182" spans="1:46" x14ac:dyDescent="0.2">
      <c r="A182" s="51" t="str">
        <f>IF(AND(F182&lt;&gt;"",'Institut - Classes'!$F$4&lt;&gt;""),INDEX(libcatidinstit,'Institut - Classes'!$F$4),"")</f>
        <v/>
      </c>
      <c r="B182" s="51" t="str">
        <f>IF(A182&lt;&gt;"",INDEX(codeinstit,'Institut - Classes'!$F$4),"")</f>
        <v/>
      </c>
      <c r="C182" s="49" t="str">
        <f t="shared" si="56"/>
        <v/>
      </c>
      <c r="D182" s="143"/>
      <c r="E182" s="143"/>
      <c r="F182" s="137"/>
      <c r="G182" s="137"/>
      <c r="H182" s="137"/>
      <c r="I182" s="137"/>
      <c r="J182" s="139"/>
      <c r="K182" s="137"/>
      <c r="L182" s="141"/>
      <c r="M182" s="141"/>
      <c r="N182" s="140"/>
      <c r="O182" s="142"/>
      <c r="P182" s="141"/>
      <c r="Q182" s="141"/>
      <c r="R182" s="141"/>
      <c r="S182" s="156"/>
      <c r="T182" s="156"/>
      <c r="U182" s="156"/>
      <c r="V182" s="156"/>
      <c r="W182" s="156"/>
      <c r="X182" s="156"/>
      <c r="Y182" s="52" t="str">
        <f t="shared" si="38"/>
        <v/>
      </c>
      <c r="Z182" s="50" t="str">
        <f t="shared" si="39"/>
        <v/>
      </c>
      <c r="AA182" s="50" t="str">
        <f t="shared" si="40"/>
        <v/>
      </c>
      <c r="AB182" s="50" t="str">
        <f t="shared" si="41"/>
        <v/>
      </c>
      <c r="AC182" s="50" t="str">
        <f t="shared" si="42"/>
        <v/>
      </c>
      <c r="AD182" s="50" t="str">
        <f t="shared" si="43"/>
        <v/>
      </c>
      <c r="AE182" s="50" t="str">
        <f t="shared" si="44"/>
        <v/>
      </c>
      <c r="AF182" s="50" t="str">
        <f t="shared" si="45"/>
        <v/>
      </c>
      <c r="AG182" s="50" t="str">
        <f t="shared" si="46"/>
        <v/>
      </c>
      <c r="AH182" s="50" t="str">
        <f t="shared" si="47"/>
        <v/>
      </c>
      <c r="AI182" s="50" t="str">
        <f t="shared" si="48"/>
        <v/>
      </c>
      <c r="AJ182" s="50" t="str">
        <f t="shared" si="49"/>
        <v/>
      </c>
      <c r="AK182" s="50" t="str">
        <f t="shared" si="50"/>
        <v/>
      </c>
      <c r="AL182" s="50" t="str">
        <f t="shared" si="51"/>
        <v/>
      </c>
      <c r="AM182" s="50" t="str">
        <f t="shared" si="52"/>
        <v/>
      </c>
      <c r="AN182" s="50" t="str">
        <f>IF(OR(AD182&lt;&gt;TRUE,AI182&lt;&gt;TRUE),"",IF(OR('Info livraison'!$B$12-(YEAR(J182))&gt;INDEX(valschartmaxalt,MATCH(N182,libschart,0)),'Info livraison'!$B$12-(YEAR(J182))&lt;INDEX(valschartminalt,MATCH(N182,libschart,0))),FALSE,TRUE))</f>
        <v/>
      </c>
      <c r="AO182" s="50" t="str">
        <f t="shared" si="53"/>
        <v/>
      </c>
      <c r="AP182" s="50"/>
      <c r="AQ182" s="50"/>
      <c r="AR182" s="50"/>
      <c r="AS182" s="197" t="str">
        <f t="shared" si="54"/>
        <v/>
      </c>
      <c r="AT182" s="210" t="str">
        <f t="shared" si="55"/>
        <v/>
      </c>
    </row>
    <row r="183" spans="1:46" x14ac:dyDescent="0.2">
      <c r="A183" s="51" t="str">
        <f>IF(AND(F183&lt;&gt;"",'Institut - Classes'!$F$4&lt;&gt;""),INDEX(libcatidinstit,'Institut - Classes'!$F$4),"")</f>
        <v/>
      </c>
      <c r="B183" s="51" t="str">
        <f>IF(A183&lt;&gt;"",INDEX(codeinstit,'Institut - Classes'!$F$4),"")</f>
        <v/>
      </c>
      <c r="C183" s="49" t="str">
        <f t="shared" si="56"/>
        <v/>
      </c>
      <c r="D183" s="143"/>
      <c r="E183" s="143"/>
      <c r="F183" s="137"/>
      <c r="G183" s="137"/>
      <c r="H183" s="137"/>
      <c r="I183" s="137"/>
      <c r="J183" s="139"/>
      <c r="K183" s="137"/>
      <c r="L183" s="141"/>
      <c r="M183" s="141"/>
      <c r="N183" s="140"/>
      <c r="O183" s="142"/>
      <c r="P183" s="141"/>
      <c r="Q183" s="141"/>
      <c r="R183" s="141"/>
      <c r="S183" s="156"/>
      <c r="T183" s="156"/>
      <c r="U183" s="156"/>
      <c r="V183" s="156"/>
      <c r="W183" s="156"/>
      <c r="X183" s="156"/>
      <c r="Y183" s="52" t="str">
        <f t="shared" si="38"/>
        <v/>
      </c>
      <c r="Z183" s="50" t="str">
        <f t="shared" si="39"/>
        <v/>
      </c>
      <c r="AA183" s="50" t="str">
        <f t="shared" si="40"/>
        <v/>
      </c>
      <c r="AB183" s="50" t="str">
        <f t="shared" si="41"/>
        <v/>
      </c>
      <c r="AC183" s="50" t="str">
        <f t="shared" si="42"/>
        <v/>
      </c>
      <c r="AD183" s="50" t="str">
        <f t="shared" si="43"/>
        <v/>
      </c>
      <c r="AE183" s="50" t="str">
        <f t="shared" si="44"/>
        <v/>
      </c>
      <c r="AF183" s="50" t="str">
        <f t="shared" si="45"/>
        <v/>
      </c>
      <c r="AG183" s="50" t="str">
        <f t="shared" si="46"/>
        <v/>
      </c>
      <c r="AH183" s="50" t="str">
        <f t="shared" si="47"/>
        <v/>
      </c>
      <c r="AI183" s="50" t="str">
        <f t="shared" si="48"/>
        <v/>
      </c>
      <c r="AJ183" s="50" t="str">
        <f t="shared" si="49"/>
        <v/>
      </c>
      <c r="AK183" s="50" t="str">
        <f t="shared" si="50"/>
        <v/>
      </c>
      <c r="AL183" s="50" t="str">
        <f t="shared" si="51"/>
        <v/>
      </c>
      <c r="AM183" s="50" t="str">
        <f t="shared" si="52"/>
        <v/>
      </c>
      <c r="AN183" s="50" t="str">
        <f>IF(OR(AD183&lt;&gt;TRUE,AI183&lt;&gt;TRUE),"",IF(OR('Info livraison'!$B$12-(YEAR(J183))&gt;INDEX(valschartmaxalt,MATCH(N183,libschart,0)),'Info livraison'!$B$12-(YEAR(J183))&lt;INDEX(valschartminalt,MATCH(N183,libschart,0))),FALSE,TRUE))</f>
        <v/>
      </c>
      <c r="AO183" s="50" t="str">
        <f t="shared" si="53"/>
        <v/>
      </c>
      <c r="AP183" s="50"/>
      <c r="AQ183" s="50"/>
      <c r="AR183" s="50"/>
      <c r="AS183" s="197" t="str">
        <f t="shared" si="54"/>
        <v/>
      </c>
      <c r="AT183" s="210" t="str">
        <f t="shared" si="55"/>
        <v/>
      </c>
    </row>
    <row r="184" spans="1:46" x14ac:dyDescent="0.2">
      <c r="A184" s="51" t="str">
        <f>IF(AND(F184&lt;&gt;"",'Institut - Classes'!$F$4&lt;&gt;""),INDEX(libcatidinstit,'Institut - Classes'!$F$4),"")</f>
        <v/>
      </c>
      <c r="B184" s="51" t="str">
        <f>IF(A184&lt;&gt;"",INDEX(codeinstit,'Institut - Classes'!$F$4),"")</f>
        <v/>
      </c>
      <c r="C184" s="49" t="str">
        <f t="shared" si="56"/>
        <v/>
      </c>
      <c r="D184" s="143"/>
      <c r="E184" s="143"/>
      <c r="F184" s="137"/>
      <c r="G184" s="137"/>
      <c r="H184" s="137"/>
      <c r="I184" s="137"/>
      <c r="J184" s="139"/>
      <c r="K184" s="137"/>
      <c r="L184" s="141"/>
      <c r="M184" s="141"/>
      <c r="N184" s="140"/>
      <c r="O184" s="142"/>
      <c r="P184" s="141"/>
      <c r="Q184" s="141"/>
      <c r="R184" s="141"/>
      <c r="S184" s="156"/>
      <c r="T184" s="156"/>
      <c r="U184" s="156"/>
      <c r="V184" s="156"/>
      <c r="W184" s="156"/>
      <c r="X184" s="156"/>
      <c r="Y184" s="52" t="str">
        <f t="shared" si="38"/>
        <v/>
      </c>
      <c r="Z184" s="50" t="str">
        <f t="shared" si="39"/>
        <v/>
      </c>
      <c r="AA184" s="50" t="str">
        <f t="shared" si="40"/>
        <v/>
      </c>
      <c r="AB184" s="50" t="str">
        <f t="shared" si="41"/>
        <v/>
      </c>
      <c r="AC184" s="50" t="str">
        <f t="shared" si="42"/>
        <v/>
      </c>
      <c r="AD184" s="50" t="str">
        <f t="shared" si="43"/>
        <v/>
      </c>
      <c r="AE184" s="50" t="str">
        <f t="shared" si="44"/>
        <v/>
      </c>
      <c r="AF184" s="50" t="str">
        <f t="shared" si="45"/>
        <v/>
      </c>
      <c r="AG184" s="50" t="str">
        <f t="shared" si="46"/>
        <v/>
      </c>
      <c r="AH184" s="50" t="str">
        <f t="shared" si="47"/>
        <v/>
      </c>
      <c r="AI184" s="50" t="str">
        <f t="shared" si="48"/>
        <v/>
      </c>
      <c r="AJ184" s="50" t="str">
        <f t="shared" si="49"/>
        <v/>
      </c>
      <c r="AK184" s="50" t="str">
        <f t="shared" si="50"/>
        <v/>
      </c>
      <c r="AL184" s="50" t="str">
        <f t="shared" si="51"/>
        <v/>
      </c>
      <c r="AM184" s="50" t="str">
        <f t="shared" si="52"/>
        <v/>
      </c>
      <c r="AN184" s="50" t="str">
        <f>IF(OR(AD184&lt;&gt;TRUE,AI184&lt;&gt;TRUE),"",IF(OR('Info livraison'!$B$12-(YEAR(J184))&gt;INDEX(valschartmaxalt,MATCH(N184,libschart,0)),'Info livraison'!$B$12-(YEAR(J184))&lt;INDEX(valschartminalt,MATCH(N184,libschart,0))),FALSE,TRUE))</f>
        <v/>
      </c>
      <c r="AO184" s="50" t="str">
        <f t="shared" si="53"/>
        <v/>
      </c>
      <c r="AP184" s="50"/>
      <c r="AQ184" s="50"/>
      <c r="AR184" s="50"/>
      <c r="AS184" s="197" t="str">
        <f t="shared" si="54"/>
        <v/>
      </c>
      <c r="AT184" s="210" t="str">
        <f t="shared" si="55"/>
        <v/>
      </c>
    </row>
    <row r="185" spans="1:46" x14ac:dyDescent="0.2">
      <c r="A185" s="51" t="str">
        <f>IF(AND(F185&lt;&gt;"",'Institut - Classes'!$F$4&lt;&gt;""),INDEX(libcatidinstit,'Institut - Classes'!$F$4),"")</f>
        <v/>
      </c>
      <c r="B185" s="51" t="str">
        <f>IF(A185&lt;&gt;"",INDEX(codeinstit,'Institut - Classes'!$F$4),"")</f>
        <v/>
      </c>
      <c r="C185" s="49" t="str">
        <f t="shared" si="56"/>
        <v/>
      </c>
      <c r="D185" s="143"/>
      <c r="E185" s="143"/>
      <c r="F185" s="137"/>
      <c r="G185" s="137"/>
      <c r="H185" s="137"/>
      <c r="I185" s="137"/>
      <c r="J185" s="139"/>
      <c r="K185" s="137"/>
      <c r="L185" s="141"/>
      <c r="M185" s="141"/>
      <c r="N185" s="140"/>
      <c r="O185" s="142"/>
      <c r="P185" s="141"/>
      <c r="Q185" s="141"/>
      <c r="R185" s="141"/>
      <c r="S185" s="156"/>
      <c r="T185" s="156"/>
      <c r="U185" s="156"/>
      <c r="V185" s="156"/>
      <c r="W185" s="156"/>
      <c r="X185" s="156"/>
      <c r="Y185" s="52" t="str">
        <f t="shared" si="38"/>
        <v/>
      </c>
      <c r="Z185" s="50" t="str">
        <f t="shared" si="39"/>
        <v/>
      </c>
      <c r="AA185" s="50" t="str">
        <f t="shared" si="40"/>
        <v/>
      </c>
      <c r="AB185" s="50" t="str">
        <f t="shared" si="41"/>
        <v/>
      </c>
      <c r="AC185" s="50" t="str">
        <f t="shared" si="42"/>
        <v/>
      </c>
      <c r="AD185" s="50" t="str">
        <f t="shared" si="43"/>
        <v/>
      </c>
      <c r="AE185" s="50" t="str">
        <f t="shared" si="44"/>
        <v/>
      </c>
      <c r="AF185" s="50" t="str">
        <f t="shared" si="45"/>
        <v/>
      </c>
      <c r="AG185" s="50" t="str">
        <f t="shared" si="46"/>
        <v/>
      </c>
      <c r="AH185" s="50" t="str">
        <f t="shared" si="47"/>
        <v/>
      </c>
      <c r="AI185" s="50" t="str">
        <f t="shared" si="48"/>
        <v/>
      </c>
      <c r="AJ185" s="50" t="str">
        <f t="shared" si="49"/>
        <v/>
      </c>
      <c r="AK185" s="50" t="str">
        <f t="shared" si="50"/>
        <v/>
      </c>
      <c r="AL185" s="50" t="str">
        <f t="shared" si="51"/>
        <v/>
      </c>
      <c r="AM185" s="50" t="str">
        <f t="shared" si="52"/>
        <v/>
      </c>
      <c r="AN185" s="50" t="str">
        <f>IF(OR(AD185&lt;&gt;TRUE,AI185&lt;&gt;TRUE),"",IF(OR('Info livraison'!$B$12-(YEAR(J185))&gt;INDEX(valschartmaxalt,MATCH(N185,libschart,0)),'Info livraison'!$B$12-(YEAR(J185))&lt;INDEX(valschartminalt,MATCH(N185,libschart,0))),FALSE,TRUE))</f>
        <v/>
      </c>
      <c r="AO185" s="50" t="str">
        <f t="shared" si="53"/>
        <v/>
      </c>
      <c r="AP185" s="50"/>
      <c r="AQ185" s="50"/>
      <c r="AR185" s="50"/>
      <c r="AS185" s="197" t="str">
        <f t="shared" si="54"/>
        <v/>
      </c>
      <c r="AT185" s="210" t="str">
        <f t="shared" si="55"/>
        <v/>
      </c>
    </row>
    <row r="186" spans="1:46" x14ac:dyDescent="0.2">
      <c r="A186" s="51" t="str">
        <f>IF(AND(F186&lt;&gt;"",'Institut - Classes'!$F$4&lt;&gt;""),INDEX(libcatidinstit,'Institut - Classes'!$F$4),"")</f>
        <v/>
      </c>
      <c r="B186" s="51" t="str">
        <f>IF(A186&lt;&gt;"",INDEX(codeinstit,'Institut - Classes'!$F$4),"")</f>
        <v/>
      </c>
      <c r="C186" s="49" t="str">
        <f t="shared" si="56"/>
        <v/>
      </c>
      <c r="D186" s="143"/>
      <c r="E186" s="143"/>
      <c r="F186" s="137"/>
      <c r="G186" s="137"/>
      <c r="H186" s="137"/>
      <c r="I186" s="137"/>
      <c r="J186" s="139"/>
      <c r="K186" s="137"/>
      <c r="L186" s="141"/>
      <c r="M186" s="141"/>
      <c r="N186" s="140"/>
      <c r="O186" s="142"/>
      <c r="P186" s="141"/>
      <c r="Q186" s="141"/>
      <c r="R186" s="141"/>
      <c r="S186" s="156"/>
      <c r="T186" s="156"/>
      <c r="U186" s="156"/>
      <c r="V186" s="156"/>
      <c r="W186" s="156"/>
      <c r="X186" s="156"/>
      <c r="Y186" s="52" t="str">
        <f t="shared" si="38"/>
        <v/>
      </c>
      <c r="Z186" s="50" t="str">
        <f t="shared" si="39"/>
        <v/>
      </c>
      <c r="AA186" s="50" t="str">
        <f t="shared" si="40"/>
        <v/>
      </c>
      <c r="AB186" s="50" t="str">
        <f t="shared" si="41"/>
        <v/>
      </c>
      <c r="AC186" s="50" t="str">
        <f t="shared" si="42"/>
        <v/>
      </c>
      <c r="AD186" s="50" t="str">
        <f t="shared" si="43"/>
        <v/>
      </c>
      <c r="AE186" s="50" t="str">
        <f t="shared" si="44"/>
        <v/>
      </c>
      <c r="AF186" s="50" t="str">
        <f t="shared" si="45"/>
        <v/>
      </c>
      <c r="AG186" s="50" t="str">
        <f t="shared" si="46"/>
        <v/>
      </c>
      <c r="AH186" s="50" t="str">
        <f t="shared" si="47"/>
        <v/>
      </c>
      <c r="AI186" s="50" t="str">
        <f t="shared" si="48"/>
        <v/>
      </c>
      <c r="AJ186" s="50" t="str">
        <f t="shared" si="49"/>
        <v/>
      </c>
      <c r="AK186" s="50" t="str">
        <f t="shared" si="50"/>
        <v/>
      </c>
      <c r="AL186" s="50" t="str">
        <f t="shared" si="51"/>
        <v/>
      </c>
      <c r="AM186" s="50" t="str">
        <f t="shared" si="52"/>
        <v/>
      </c>
      <c r="AN186" s="50" t="str">
        <f>IF(OR(AD186&lt;&gt;TRUE,AI186&lt;&gt;TRUE),"",IF(OR('Info livraison'!$B$12-(YEAR(J186))&gt;INDEX(valschartmaxalt,MATCH(N186,libschart,0)),'Info livraison'!$B$12-(YEAR(J186))&lt;INDEX(valschartminalt,MATCH(N186,libschart,0))),FALSE,TRUE))</f>
        <v/>
      </c>
      <c r="AO186" s="50" t="str">
        <f t="shared" si="53"/>
        <v/>
      </c>
      <c r="AP186" s="50"/>
      <c r="AQ186" s="50"/>
      <c r="AR186" s="50"/>
      <c r="AS186" s="197" t="str">
        <f t="shared" si="54"/>
        <v/>
      </c>
      <c r="AT186" s="210" t="str">
        <f t="shared" si="55"/>
        <v/>
      </c>
    </row>
    <row r="187" spans="1:46" x14ac:dyDescent="0.2">
      <c r="A187" s="51" t="str">
        <f>IF(AND(F187&lt;&gt;"",'Institut - Classes'!$F$4&lt;&gt;""),INDEX(libcatidinstit,'Institut - Classes'!$F$4),"")</f>
        <v/>
      </c>
      <c r="B187" s="51" t="str">
        <f>IF(A187&lt;&gt;"",INDEX(codeinstit,'Institut - Classes'!$F$4),"")</f>
        <v/>
      </c>
      <c r="C187" s="49" t="str">
        <f t="shared" si="56"/>
        <v/>
      </c>
      <c r="D187" s="143"/>
      <c r="E187" s="143"/>
      <c r="F187" s="137"/>
      <c r="G187" s="137"/>
      <c r="H187" s="137"/>
      <c r="I187" s="137"/>
      <c r="J187" s="139"/>
      <c r="K187" s="137"/>
      <c r="L187" s="141"/>
      <c r="M187" s="141"/>
      <c r="N187" s="140"/>
      <c r="O187" s="142"/>
      <c r="P187" s="141"/>
      <c r="Q187" s="141"/>
      <c r="R187" s="141"/>
      <c r="S187" s="156"/>
      <c r="T187" s="156"/>
      <c r="U187" s="156"/>
      <c r="V187" s="156"/>
      <c r="W187" s="156"/>
      <c r="X187" s="156"/>
      <c r="Y187" s="52" t="str">
        <f t="shared" si="38"/>
        <v/>
      </c>
      <c r="Z187" s="50" t="str">
        <f t="shared" si="39"/>
        <v/>
      </c>
      <c r="AA187" s="50" t="str">
        <f t="shared" si="40"/>
        <v/>
      </c>
      <c r="AB187" s="50" t="str">
        <f t="shared" si="41"/>
        <v/>
      </c>
      <c r="AC187" s="50" t="str">
        <f t="shared" si="42"/>
        <v/>
      </c>
      <c r="AD187" s="50" t="str">
        <f t="shared" si="43"/>
        <v/>
      </c>
      <c r="AE187" s="50" t="str">
        <f t="shared" si="44"/>
        <v/>
      </c>
      <c r="AF187" s="50" t="str">
        <f t="shared" si="45"/>
        <v/>
      </c>
      <c r="AG187" s="50" t="str">
        <f t="shared" si="46"/>
        <v/>
      </c>
      <c r="AH187" s="50" t="str">
        <f t="shared" si="47"/>
        <v/>
      </c>
      <c r="AI187" s="50" t="str">
        <f t="shared" si="48"/>
        <v/>
      </c>
      <c r="AJ187" s="50" t="str">
        <f t="shared" si="49"/>
        <v/>
      </c>
      <c r="AK187" s="50" t="str">
        <f t="shared" si="50"/>
        <v/>
      </c>
      <c r="AL187" s="50" t="str">
        <f t="shared" si="51"/>
        <v/>
      </c>
      <c r="AM187" s="50" t="str">
        <f t="shared" si="52"/>
        <v/>
      </c>
      <c r="AN187" s="50" t="str">
        <f>IF(OR(AD187&lt;&gt;TRUE,AI187&lt;&gt;TRUE),"",IF(OR('Info livraison'!$B$12-(YEAR(J187))&gt;INDEX(valschartmaxalt,MATCH(N187,libschart,0)),'Info livraison'!$B$12-(YEAR(J187))&lt;INDEX(valschartminalt,MATCH(N187,libschart,0))),FALSE,TRUE))</f>
        <v/>
      </c>
      <c r="AO187" s="50" t="str">
        <f t="shared" si="53"/>
        <v/>
      </c>
      <c r="AP187" s="50"/>
      <c r="AQ187" s="50"/>
      <c r="AR187" s="50"/>
      <c r="AS187" s="197" t="str">
        <f t="shared" si="54"/>
        <v/>
      </c>
      <c r="AT187" s="210" t="str">
        <f t="shared" si="55"/>
        <v/>
      </c>
    </row>
    <row r="188" spans="1:46" x14ac:dyDescent="0.2">
      <c r="A188" s="51" t="str">
        <f>IF(AND(F188&lt;&gt;"",'Institut - Classes'!$F$4&lt;&gt;""),INDEX(libcatidinstit,'Institut - Classes'!$F$4),"")</f>
        <v/>
      </c>
      <c r="B188" s="51" t="str">
        <f>IF(A188&lt;&gt;"",INDEX(codeinstit,'Institut - Classes'!$F$4),"")</f>
        <v/>
      </c>
      <c r="C188" s="49" t="str">
        <f t="shared" si="56"/>
        <v/>
      </c>
      <c r="D188" s="143"/>
      <c r="E188" s="143"/>
      <c r="F188" s="137"/>
      <c r="G188" s="137"/>
      <c r="H188" s="137"/>
      <c r="I188" s="137"/>
      <c r="J188" s="139"/>
      <c r="K188" s="137"/>
      <c r="L188" s="141"/>
      <c r="M188" s="141"/>
      <c r="N188" s="140"/>
      <c r="O188" s="142"/>
      <c r="P188" s="141"/>
      <c r="Q188" s="141"/>
      <c r="R188" s="141"/>
      <c r="S188" s="156"/>
      <c r="T188" s="156"/>
      <c r="U188" s="156"/>
      <c r="V188" s="156"/>
      <c r="W188" s="156"/>
      <c r="X188" s="156"/>
      <c r="Y188" s="52" t="str">
        <f t="shared" si="38"/>
        <v/>
      </c>
      <c r="Z188" s="50" t="str">
        <f t="shared" si="39"/>
        <v/>
      </c>
      <c r="AA188" s="50" t="str">
        <f t="shared" si="40"/>
        <v/>
      </c>
      <c r="AB188" s="50" t="str">
        <f t="shared" si="41"/>
        <v/>
      </c>
      <c r="AC188" s="50" t="str">
        <f t="shared" si="42"/>
        <v/>
      </c>
      <c r="AD188" s="50" t="str">
        <f t="shared" si="43"/>
        <v/>
      </c>
      <c r="AE188" s="50" t="str">
        <f t="shared" si="44"/>
        <v/>
      </c>
      <c r="AF188" s="50" t="str">
        <f t="shared" si="45"/>
        <v/>
      </c>
      <c r="AG188" s="50" t="str">
        <f t="shared" si="46"/>
        <v/>
      </c>
      <c r="AH188" s="50" t="str">
        <f t="shared" si="47"/>
        <v/>
      </c>
      <c r="AI188" s="50" t="str">
        <f t="shared" si="48"/>
        <v/>
      </c>
      <c r="AJ188" s="50" t="str">
        <f t="shared" si="49"/>
        <v/>
      </c>
      <c r="AK188" s="50" t="str">
        <f t="shared" si="50"/>
        <v/>
      </c>
      <c r="AL188" s="50" t="str">
        <f t="shared" si="51"/>
        <v/>
      </c>
      <c r="AM188" s="50" t="str">
        <f t="shared" si="52"/>
        <v/>
      </c>
      <c r="AN188" s="50" t="str">
        <f>IF(OR(AD188&lt;&gt;TRUE,AI188&lt;&gt;TRUE),"",IF(OR('Info livraison'!$B$12-(YEAR(J188))&gt;INDEX(valschartmaxalt,MATCH(N188,libschart,0)),'Info livraison'!$B$12-(YEAR(J188))&lt;INDEX(valschartminalt,MATCH(N188,libschart,0))),FALSE,TRUE))</f>
        <v/>
      </c>
      <c r="AO188" s="50" t="str">
        <f t="shared" si="53"/>
        <v/>
      </c>
      <c r="AP188" s="50"/>
      <c r="AQ188" s="50"/>
      <c r="AR188" s="50"/>
      <c r="AS188" s="197" t="str">
        <f t="shared" si="54"/>
        <v/>
      </c>
      <c r="AT188" s="210" t="str">
        <f t="shared" si="55"/>
        <v/>
      </c>
    </row>
    <row r="189" spans="1:46" x14ac:dyDescent="0.2">
      <c r="A189" s="51" t="str">
        <f>IF(AND(F189&lt;&gt;"",'Institut - Classes'!$F$4&lt;&gt;""),INDEX(libcatidinstit,'Institut - Classes'!$F$4),"")</f>
        <v/>
      </c>
      <c r="B189" s="51" t="str">
        <f>IF(A189&lt;&gt;"",INDEX(codeinstit,'Institut - Classes'!$F$4),"")</f>
        <v/>
      </c>
      <c r="C189" s="49" t="str">
        <f t="shared" si="56"/>
        <v/>
      </c>
      <c r="D189" s="143"/>
      <c r="E189" s="143"/>
      <c r="F189" s="137"/>
      <c r="G189" s="137"/>
      <c r="H189" s="137"/>
      <c r="I189" s="137"/>
      <c r="J189" s="139"/>
      <c r="K189" s="137"/>
      <c r="L189" s="141"/>
      <c r="M189" s="141"/>
      <c r="N189" s="140"/>
      <c r="O189" s="142"/>
      <c r="P189" s="141"/>
      <c r="Q189" s="141"/>
      <c r="R189" s="141"/>
      <c r="S189" s="156"/>
      <c r="T189" s="156"/>
      <c r="U189" s="156"/>
      <c r="V189" s="156"/>
      <c r="W189" s="156"/>
      <c r="X189" s="156"/>
      <c r="Y189" s="52" t="str">
        <f t="shared" si="38"/>
        <v/>
      </c>
      <c r="Z189" s="50" t="str">
        <f t="shared" si="39"/>
        <v/>
      </c>
      <c r="AA189" s="50" t="str">
        <f t="shared" si="40"/>
        <v/>
      </c>
      <c r="AB189" s="50" t="str">
        <f t="shared" si="41"/>
        <v/>
      </c>
      <c r="AC189" s="50" t="str">
        <f t="shared" si="42"/>
        <v/>
      </c>
      <c r="AD189" s="50" t="str">
        <f t="shared" si="43"/>
        <v/>
      </c>
      <c r="AE189" s="50" t="str">
        <f t="shared" si="44"/>
        <v/>
      </c>
      <c r="AF189" s="50" t="str">
        <f t="shared" si="45"/>
        <v/>
      </c>
      <c r="AG189" s="50" t="str">
        <f t="shared" si="46"/>
        <v/>
      </c>
      <c r="AH189" s="50" t="str">
        <f t="shared" si="47"/>
        <v/>
      </c>
      <c r="AI189" s="50" t="str">
        <f t="shared" si="48"/>
        <v/>
      </c>
      <c r="AJ189" s="50" t="str">
        <f t="shared" si="49"/>
        <v/>
      </c>
      <c r="AK189" s="50" t="str">
        <f t="shared" si="50"/>
        <v/>
      </c>
      <c r="AL189" s="50" t="str">
        <f t="shared" si="51"/>
        <v/>
      </c>
      <c r="AM189" s="50" t="str">
        <f t="shared" si="52"/>
        <v/>
      </c>
      <c r="AN189" s="50" t="str">
        <f>IF(OR(AD189&lt;&gt;TRUE,AI189&lt;&gt;TRUE),"",IF(OR('Info livraison'!$B$12-(YEAR(J189))&gt;INDEX(valschartmaxalt,MATCH(N189,libschart,0)),'Info livraison'!$B$12-(YEAR(J189))&lt;INDEX(valschartminalt,MATCH(N189,libschart,0))),FALSE,TRUE))</f>
        <v/>
      </c>
      <c r="AO189" s="50" t="str">
        <f t="shared" si="53"/>
        <v/>
      </c>
      <c r="AP189" s="50"/>
      <c r="AQ189" s="50"/>
      <c r="AR189" s="50"/>
      <c r="AS189" s="197" t="str">
        <f t="shared" si="54"/>
        <v/>
      </c>
      <c r="AT189" s="210" t="str">
        <f t="shared" si="55"/>
        <v/>
      </c>
    </row>
    <row r="190" spans="1:46" x14ac:dyDescent="0.2">
      <c r="A190" s="51" t="str">
        <f>IF(AND(F190&lt;&gt;"",'Institut - Classes'!$F$4&lt;&gt;""),INDEX(libcatidinstit,'Institut - Classes'!$F$4),"")</f>
        <v/>
      </c>
      <c r="B190" s="51" t="str">
        <f>IF(A190&lt;&gt;"",INDEX(codeinstit,'Institut - Classes'!$F$4),"")</f>
        <v/>
      </c>
      <c r="C190" s="49" t="str">
        <f t="shared" si="56"/>
        <v/>
      </c>
      <c r="D190" s="143"/>
      <c r="E190" s="143"/>
      <c r="F190" s="137"/>
      <c r="G190" s="137"/>
      <c r="H190" s="137"/>
      <c r="I190" s="137"/>
      <c r="J190" s="139"/>
      <c r="K190" s="137"/>
      <c r="L190" s="141"/>
      <c r="M190" s="141"/>
      <c r="N190" s="140"/>
      <c r="O190" s="142"/>
      <c r="P190" s="141"/>
      <c r="Q190" s="141"/>
      <c r="R190" s="141"/>
      <c r="S190" s="156"/>
      <c r="T190" s="156"/>
      <c r="U190" s="156"/>
      <c r="V190" s="156"/>
      <c r="W190" s="156"/>
      <c r="X190" s="156"/>
      <c r="Y190" s="52" t="str">
        <f t="shared" si="38"/>
        <v/>
      </c>
      <c r="Z190" s="50" t="str">
        <f t="shared" si="39"/>
        <v/>
      </c>
      <c r="AA190" s="50" t="str">
        <f t="shared" si="40"/>
        <v/>
      </c>
      <c r="AB190" s="50" t="str">
        <f t="shared" si="41"/>
        <v/>
      </c>
      <c r="AC190" s="50" t="str">
        <f t="shared" si="42"/>
        <v/>
      </c>
      <c r="AD190" s="50" t="str">
        <f t="shared" si="43"/>
        <v/>
      </c>
      <c r="AE190" s="50" t="str">
        <f t="shared" si="44"/>
        <v/>
      </c>
      <c r="AF190" s="50" t="str">
        <f t="shared" si="45"/>
        <v/>
      </c>
      <c r="AG190" s="50" t="str">
        <f t="shared" si="46"/>
        <v/>
      </c>
      <c r="AH190" s="50" t="str">
        <f t="shared" si="47"/>
        <v/>
      </c>
      <c r="AI190" s="50" t="str">
        <f t="shared" si="48"/>
        <v/>
      </c>
      <c r="AJ190" s="50" t="str">
        <f t="shared" si="49"/>
        <v/>
      </c>
      <c r="AK190" s="50" t="str">
        <f t="shared" si="50"/>
        <v/>
      </c>
      <c r="AL190" s="50" t="str">
        <f t="shared" si="51"/>
        <v/>
      </c>
      <c r="AM190" s="50" t="str">
        <f t="shared" si="52"/>
        <v/>
      </c>
      <c r="AN190" s="50" t="str">
        <f>IF(OR(AD190&lt;&gt;TRUE,AI190&lt;&gt;TRUE),"",IF(OR('Info livraison'!$B$12-(YEAR(J190))&gt;INDEX(valschartmaxalt,MATCH(N190,libschart,0)),'Info livraison'!$B$12-(YEAR(J190))&lt;INDEX(valschartminalt,MATCH(N190,libschart,0))),FALSE,TRUE))</f>
        <v/>
      </c>
      <c r="AO190" s="50" t="str">
        <f t="shared" si="53"/>
        <v/>
      </c>
      <c r="AP190" s="50"/>
      <c r="AQ190" s="50"/>
      <c r="AR190" s="50"/>
      <c r="AS190" s="197" t="str">
        <f t="shared" si="54"/>
        <v/>
      </c>
      <c r="AT190" s="210" t="str">
        <f t="shared" si="55"/>
        <v/>
      </c>
    </row>
    <row r="191" spans="1:46" x14ac:dyDescent="0.2">
      <c r="A191" s="51" t="str">
        <f>IF(AND(F191&lt;&gt;"",'Institut - Classes'!$F$4&lt;&gt;""),INDEX(libcatidinstit,'Institut - Classes'!$F$4),"")</f>
        <v/>
      </c>
      <c r="B191" s="51" t="str">
        <f>IF(A191&lt;&gt;"",INDEX(codeinstit,'Institut - Classes'!$F$4),"")</f>
        <v/>
      </c>
      <c r="C191" s="49" t="str">
        <f t="shared" si="56"/>
        <v/>
      </c>
      <c r="D191" s="143"/>
      <c r="E191" s="143"/>
      <c r="F191" s="137"/>
      <c r="G191" s="137"/>
      <c r="H191" s="137"/>
      <c r="I191" s="137"/>
      <c r="J191" s="139"/>
      <c r="K191" s="137"/>
      <c r="L191" s="141"/>
      <c r="M191" s="141"/>
      <c r="N191" s="140"/>
      <c r="O191" s="142"/>
      <c r="P191" s="141"/>
      <c r="Q191" s="141"/>
      <c r="R191" s="141"/>
      <c r="S191" s="156"/>
      <c r="T191" s="156"/>
      <c r="U191" s="156"/>
      <c r="V191" s="156"/>
      <c r="W191" s="156"/>
      <c r="X191" s="156"/>
      <c r="Y191" s="52" t="str">
        <f t="shared" si="38"/>
        <v/>
      </c>
      <c r="Z191" s="50" t="str">
        <f t="shared" si="39"/>
        <v/>
      </c>
      <c r="AA191" s="50" t="str">
        <f t="shared" si="40"/>
        <v/>
      </c>
      <c r="AB191" s="50" t="str">
        <f t="shared" si="41"/>
        <v/>
      </c>
      <c r="AC191" s="50" t="str">
        <f t="shared" si="42"/>
        <v/>
      </c>
      <c r="AD191" s="50" t="str">
        <f t="shared" si="43"/>
        <v/>
      </c>
      <c r="AE191" s="50" t="str">
        <f t="shared" si="44"/>
        <v/>
      </c>
      <c r="AF191" s="50" t="str">
        <f t="shared" si="45"/>
        <v/>
      </c>
      <c r="AG191" s="50" t="str">
        <f t="shared" si="46"/>
        <v/>
      </c>
      <c r="AH191" s="50" t="str">
        <f t="shared" si="47"/>
        <v/>
      </c>
      <c r="AI191" s="50" t="str">
        <f t="shared" si="48"/>
        <v/>
      </c>
      <c r="AJ191" s="50" t="str">
        <f t="shared" si="49"/>
        <v/>
      </c>
      <c r="AK191" s="50" t="str">
        <f t="shared" si="50"/>
        <v/>
      </c>
      <c r="AL191" s="50" t="str">
        <f t="shared" si="51"/>
        <v/>
      </c>
      <c r="AM191" s="50" t="str">
        <f t="shared" si="52"/>
        <v/>
      </c>
      <c r="AN191" s="50" t="str">
        <f>IF(OR(AD191&lt;&gt;TRUE,AI191&lt;&gt;TRUE),"",IF(OR('Info livraison'!$B$12-(YEAR(J191))&gt;INDEX(valschartmaxalt,MATCH(N191,libschart,0)),'Info livraison'!$B$12-(YEAR(J191))&lt;INDEX(valschartminalt,MATCH(N191,libschart,0))),FALSE,TRUE))</f>
        <v/>
      </c>
      <c r="AO191" s="50" t="str">
        <f t="shared" si="53"/>
        <v/>
      </c>
      <c r="AP191" s="50"/>
      <c r="AQ191" s="50"/>
      <c r="AR191" s="50"/>
      <c r="AS191" s="197" t="str">
        <f t="shared" si="54"/>
        <v/>
      </c>
      <c r="AT191" s="210" t="str">
        <f t="shared" si="55"/>
        <v/>
      </c>
    </row>
    <row r="192" spans="1:46" x14ac:dyDescent="0.2">
      <c r="A192" s="51" t="str">
        <f>IF(AND(F192&lt;&gt;"",'Institut - Classes'!$F$4&lt;&gt;""),INDEX(libcatidinstit,'Institut - Classes'!$F$4),"")</f>
        <v/>
      </c>
      <c r="B192" s="51" t="str">
        <f>IF(A192&lt;&gt;"",INDEX(codeinstit,'Institut - Classes'!$F$4),"")</f>
        <v/>
      </c>
      <c r="C192" s="49" t="str">
        <f t="shared" si="56"/>
        <v/>
      </c>
      <c r="D192" s="143"/>
      <c r="E192" s="143"/>
      <c r="F192" s="137"/>
      <c r="G192" s="137"/>
      <c r="H192" s="137"/>
      <c r="I192" s="137"/>
      <c r="J192" s="139"/>
      <c r="K192" s="137"/>
      <c r="L192" s="141"/>
      <c r="M192" s="141"/>
      <c r="N192" s="140"/>
      <c r="O192" s="142"/>
      <c r="P192" s="141"/>
      <c r="Q192" s="141"/>
      <c r="R192" s="141"/>
      <c r="S192" s="156"/>
      <c r="T192" s="156"/>
      <c r="U192" s="156"/>
      <c r="V192" s="156"/>
      <c r="W192" s="156"/>
      <c r="X192" s="156"/>
      <c r="Y192" s="52" t="str">
        <f t="shared" si="38"/>
        <v/>
      </c>
      <c r="Z192" s="50" t="str">
        <f t="shared" si="39"/>
        <v/>
      </c>
      <c r="AA192" s="50" t="str">
        <f t="shared" si="40"/>
        <v/>
      </c>
      <c r="AB192" s="50" t="str">
        <f t="shared" si="41"/>
        <v/>
      </c>
      <c r="AC192" s="50" t="str">
        <f t="shared" si="42"/>
        <v/>
      </c>
      <c r="AD192" s="50" t="str">
        <f t="shared" si="43"/>
        <v/>
      </c>
      <c r="AE192" s="50" t="str">
        <f t="shared" si="44"/>
        <v/>
      </c>
      <c r="AF192" s="50" t="str">
        <f t="shared" si="45"/>
        <v/>
      </c>
      <c r="AG192" s="50" t="str">
        <f t="shared" si="46"/>
        <v/>
      </c>
      <c r="AH192" s="50" t="str">
        <f t="shared" si="47"/>
        <v/>
      </c>
      <c r="AI192" s="50" t="str">
        <f t="shared" si="48"/>
        <v/>
      </c>
      <c r="AJ192" s="50" t="str">
        <f t="shared" si="49"/>
        <v/>
      </c>
      <c r="AK192" s="50" t="str">
        <f t="shared" si="50"/>
        <v/>
      </c>
      <c r="AL192" s="50" t="str">
        <f t="shared" si="51"/>
        <v/>
      </c>
      <c r="AM192" s="50" t="str">
        <f t="shared" si="52"/>
        <v/>
      </c>
      <c r="AN192" s="50" t="str">
        <f>IF(OR(AD192&lt;&gt;TRUE,AI192&lt;&gt;TRUE),"",IF(OR('Info livraison'!$B$12-(YEAR(J192))&gt;INDEX(valschartmaxalt,MATCH(N192,libschart,0)),'Info livraison'!$B$12-(YEAR(J192))&lt;INDEX(valschartminalt,MATCH(N192,libschart,0))),FALSE,TRUE))</f>
        <v/>
      </c>
      <c r="AO192" s="50" t="str">
        <f t="shared" si="53"/>
        <v/>
      </c>
      <c r="AP192" s="50"/>
      <c r="AQ192" s="50"/>
      <c r="AR192" s="50"/>
      <c r="AS192" s="197" t="str">
        <f t="shared" si="54"/>
        <v/>
      </c>
      <c r="AT192" s="210" t="str">
        <f t="shared" si="55"/>
        <v/>
      </c>
    </row>
    <row r="193" spans="1:46" x14ac:dyDescent="0.2">
      <c r="A193" s="51" t="str">
        <f>IF(AND(F193&lt;&gt;"",'Institut - Classes'!$F$4&lt;&gt;""),INDEX(libcatidinstit,'Institut - Classes'!$F$4),"")</f>
        <v/>
      </c>
      <c r="B193" s="51" t="str">
        <f>IF(A193&lt;&gt;"",INDEX(codeinstit,'Institut - Classes'!$F$4),"")</f>
        <v/>
      </c>
      <c r="C193" s="49" t="str">
        <f t="shared" si="56"/>
        <v/>
      </c>
      <c r="D193" s="143"/>
      <c r="E193" s="143"/>
      <c r="F193" s="137"/>
      <c r="G193" s="137"/>
      <c r="H193" s="137"/>
      <c r="I193" s="137"/>
      <c r="J193" s="139"/>
      <c r="K193" s="137"/>
      <c r="L193" s="141"/>
      <c r="M193" s="141"/>
      <c r="N193" s="140"/>
      <c r="O193" s="142"/>
      <c r="P193" s="141"/>
      <c r="Q193" s="141"/>
      <c r="R193" s="141"/>
      <c r="S193" s="156"/>
      <c r="T193" s="156"/>
      <c r="U193" s="156"/>
      <c r="V193" s="156"/>
      <c r="W193" s="156"/>
      <c r="X193" s="156"/>
      <c r="Y193" s="52" t="str">
        <f t="shared" si="38"/>
        <v/>
      </c>
      <c r="Z193" s="50" t="str">
        <f t="shared" si="39"/>
        <v/>
      </c>
      <c r="AA193" s="50" t="str">
        <f t="shared" si="40"/>
        <v/>
      </c>
      <c r="AB193" s="50" t="str">
        <f t="shared" si="41"/>
        <v/>
      </c>
      <c r="AC193" s="50" t="str">
        <f t="shared" si="42"/>
        <v/>
      </c>
      <c r="AD193" s="50" t="str">
        <f t="shared" si="43"/>
        <v/>
      </c>
      <c r="AE193" s="50" t="str">
        <f t="shared" si="44"/>
        <v/>
      </c>
      <c r="AF193" s="50" t="str">
        <f t="shared" si="45"/>
        <v/>
      </c>
      <c r="AG193" s="50" t="str">
        <f t="shared" si="46"/>
        <v/>
      </c>
      <c r="AH193" s="50" t="str">
        <f t="shared" si="47"/>
        <v/>
      </c>
      <c r="AI193" s="50" t="str">
        <f t="shared" si="48"/>
        <v/>
      </c>
      <c r="AJ193" s="50" t="str">
        <f t="shared" si="49"/>
        <v/>
      </c>
      <c r="AK193" s="50" t="str">
        <f t="shared" si="50"/>
        <v/>
      </c>
      <c r="AL193" s="50" t="str">
        <f t="shared" si="51"/>
        <v/>
      </c>
      <c r="AM193" s="50" t="str">
        <f t="shared" si="52"/>
        <v/>
      </c>
      <c r="AN193" s="50" t="str">
        <f>IF(OR(AD193&lt;&gt;TRUE,AI193&lt;&gt;TRUE),"",IF(OR('Info livraison'!$B$12-(YEAR(J193))&gt;INDEX(valschartmaxalt,MATCH(N193,libschart,0)),'Info livraison'!$B$12-(YEAR(J193))&lt;INDEX(valschartminalt,MATCH(N193,libschart,0))),FALSE,TRUE))</f>
        <v/>
      </c>
      <c r="AO193" s="50" t="str">
        <f t="shared" si="53"/>
        <v/>
      </c>
      <c r="AP193" s="50"/>
      <c r="AQ193" s="50"/>
      <c r="AR193" s="50"/>
      <c r="AS193" s="197" t="str">
        <f t="shared" si="54"/>
        <v/>
      </c>
      <c r="AT193" s="210" t="str">
        <f t="shared" si="55"/>
        <v/>
      </c>
    </row>
    <row r="194" spans="1:46" x14ac:dyDescent="0.2">
      <c r="A194" s="51" t="str">
        <f>IF(AND(F194&lt;&gt;"",'Institut - Classes'!$F$4&lt;&gt;""),INDEX(libcatidinstit,'Institut - Classes'!$F$4),"")</f>
        <v/>
      </c>
      <c r="B194" s="51" t="str">
        <f>IF(A194&lt;&gt;"",INDEX(codeinstit,'Institut - Classes'!$F$4),"")</f>
        <v/>
      </c>
      <c r="C194" s="49" t="str">
        <f t="shared" si="56"/>
        <v/>
      </c>
      <c r="D194" s="143"/>
      <c r="E194" s="143"/>
      <c r="F194" s="137"/>
      <c r="G194" s="137"/>
      <c r="H194" s="137"/>
      <c r="I194" s="137"/>
      <c r="J194" s="139"/>
      <c r="K194" s="137"/>
      <c r="L194" s="141"/>
      <c r="M194" s="141"/>
      <c r="N194" s="140"/>
      <c r="O194" s="142"/>
      <c r="P194" s="141"/>
      <c r="Q194" s="141"/>
      <c r="R194" s="141"/>
      <c r="S194" s="156"/>
      <c r="T194" s="156"/>
      <c r="U194" s="156"/>
      <c r="V194" s="156"/>
      <c r="W194" s="156"/>
      <c r="X194" s="156"/>
      <c r="Y194" s="52" t="str">
        <f t="shared" si="38"/>
        <v/>
      </c>
      <c r="Z194" s="50" t="str">
        <f t="shared" si="39"/>
        <v/>
      </c>
      <c r="AA194" s="50" t="str">
        <f t="shared" si="40"/>
        <v/>
      </c>
      <c r="AB194" s="50" t="str">
        <f t="shared" si="41"/>
        <v/>
      </c>
      <c r="AC194" s="50" t="str">
        <f t="shared" si="42"/>
        <v/>
      </c>
      <c r="AD194" s="50" t="str">
        <f t="shared" si="43"/>
        <v/>
      </c>
      <c r="AE194" s="50" t="str">
        <f t="shared" si="44"/>
        <v/>
      </c>
      <c r="AF194" s="50" t="str">
        <f t="shared" si="45"/>
        <v/>
      </c>
      <c r="AG194" s="50" t="str">
        <f t="shared" si="46"/>
        <v/>
      </c>
      <c r="AH194" s="50" t="str">
        <f t="shared" si="47"/>
        <v/>
      </c>
      <c r="AI194" s="50" t="str">
        <f t="shared" si="48"/>
        <v/>
      </c>
      <c r="AJ194" s="50" t="str">
        <f t="shared" si="49"/>
        <v/>
      </c>
      <c r="AK194" s="50" t="str">
        <f t="shared" si="50"/>
        <v/>
      </c>
      <c r="AL194" s="50" t="str">
        <f t="shared" si="51"/>
        <v/>
      </c>
      <c r="AM194" s="50" t="str">
        <f t="shared" si="52"/>
        <v/>
      </c>
      <c r="AN194" s="50" t="str">
        <f>IF(OR(AD194&lt;&gt;TRUE,AI194&lt;&gt;TRUE),"",IF(OR('Info livraison'!$B$12-(YEAR(J194))&gt;INDEX(valschartmaxalt,MATCH(N194,libschart,0)),'Info livraison'!$B$12-(YEAR(J194))&lt;INDEX(valschartminalt,MATCH(N194,libschart,0))),FALSE,TRUE))</f>
        <v/>
      </c>
      <c r="AO194" s="50" t="str">
        <f t="shared" si="53"/>
        <v/>
      </c>
      <c r="AP194" s="50"/>
      <c r="AQ194" s="50"/>
      <c r="AR194" s="50"/>
      <c r="AS194" s="197" t="str">
        <f t="shared" si="54"/>
        <v/>
      </c>
      <c r="AT194" s="210" t="str">
        <f t="shared" si="55"/>
        <v/>
      </c>
    </row>
    <row r="195" spans="1:46" x14ac:dyDescent="0.2">
      <c r="A195" s="51" t="str">
        <f>IF(AND(F195&lt;&gt;"",'Institut - Classes'!$F$4&lt;&gt;""),INDEX(libcatidinstit,'Institut - Classes'!$F$4),"")</f>
        <v/>
      </c>
      <c r="B195" s="51" t="str">
        <f>IF(A195&lt;&gt;"",INDEX(codeinstit,'Institut - Classes'!$F$4),"")</f>
        <v/>
      </c>
      <c r="C195" s="49" t="str">
        <f t="shared" si="56"/>
        <v/>
      </c>
      <c r="D195" s="143"/>
      <c r="E195" s="143"/>
      <c r="F195" s="137"/>
      <c r="G195" s="137"/>
      <c r="H195" s="137"/>
      <c r="I195" s="137"/>
      <c r="J195" s="139"/>
      <c r="K195" s="137"/>
      <c r="L195" s="141"/>
      <c r="M195" s="141"/>
      <c r="N195" s="140"/>
      <c r="O195" s="142"/>
      <c r="P195" s="141"/>
      <c r="Q195" s="141"/>
      <c r="R195" s="141"/>
      <c r="S195" s="156"/>
      <c r="T195" s="156"/>
      <c r="U195" s="156"/>
      <c r="V195" s="156"/>
      <c r="W195" s="156"/>
      <c r="X195" s="156"/>
      <c r="Y195" s="52" t="str">
        <f t="shared" si="38"/>
        <v/>
      </c>
      <c r="Z195" s="50" t="str">
        <f t="shared" si="39"/>
        <v/>
      </c>
      <c r="AA195" s="50" t="str">
        <f t="shared" si="40"/>
        <v/>
      </c>
      <c r="AB195" s="50" t="str">
        <f t="shared" si="41"/>
        <v/>
      </c>
      <c r="AC195" s="50" t="str">
        <f t="shared" si="42"/>
        <v/>
      </c>
      <c r="AD195" s="50" t="str">
        <f t="shared" si="43"/>
        <v/>
      </c>
      <c r="AE195" s="50" t="str">
        <f t="shared" si="44"/>
        <v/>
      </c>
      <c r="AF195" s="50" t="str">
        <f t="shared" si="45"/>
        <v/>
      </c>
      <c r="AG195" s="50" t="str">
        <f t="shared" si="46"/>
        <v/>
      </c>
      <c r="AH195" s="50" t="str">
        <f t="shared" si="47"/>
        <v/>
      </c>
      <c r="AI195" s="50" t="str">
        <f t="shared" si="48"/>
        <v/>
      </c>
      <c r="AJ195" s="50" t="str">
        <f t="shared" si="49"/>
        <v/>
      </c>
      <c r="AK195" s="50" t="str">
        <f t="shared" si="50"/>
        <v/>
      </c>
      <c r="AL195" s="50" t="str">
        <f t="shared" si="51"/>
        <v/>
      </c>
      <c r="AM195" s="50" t="str">
        <f t="shared" si="52"/>
        <v/>
      </c>
      <c r="AN195" s="50" t="str">
        <f>IF(OR(AD195&lt;&gt;TRUE,AI195&lt;&gt;TRUE),"",IF(OR('Info livraison'!$B$12-(YEAR(J195))&gt;INDEX(valschartmaxalt,MATCH(N195,libschart,0)),'Info livraison'!$B$12-(YEAR(J195))&lt;INDEX(valschartminalt,MATCH(N195,libschart,0))),FALSE,TRUE))</f>
        <v/>
      </c>
      <c r="AO195" s="50" t="str">
        <f t="shared" si="53"/>
        <v/>
      </c>
      <c r="AP195" s="50"/>
      <c r="AQ195" s="50"/>
      <c r="AR195" s="50"/>
      <c r="AS195" s="197" t="str">
        <f t="shared" si="54"/>
        <v/>
      </c>
      <c r="AT195" s="210" t="str">
        <f t="shared" si="55"/>
        <v/>
      </c>
    </row>
    <row r="196" spans="1:46" x14ac:dyDescent="0.2">
      <c r="A196" s="51" t="str">
        <f>IF(AND(F196&lt;&gt;"",'Institut - Classes'!$F$4&lt;&gt;""),INDEX(libcatidinstit,'Institut - Classes'!$F$4),"")</f>
        <v/>
      </c>
      <c r="B196" s="51" t="str">
        <f>IF(A196&lt;&gt;"",INDEX(codeinstit,'Institut - Classes'!$F$4),"")</f>
        <v/>
      </c>
      <c r="C196" s="49" t="str">
        <f t="shared" si="56"/>
        <v/>
      </c>
      <c r="D196" s="143"/>
      <c r="E196" s="143"/>
      <c r="F196" s="137"/>
      <c r="G196" s="137"/>
      <c r="H196" s="137"/>
      <c r="I196" s="137"/>
      <c r="J196" s="139"/>
      <c r="K196" s="137"/>
      <c r="L196" s="141"/>
      <c r="M196" s="141"/>
      <c r="N196" s="140"/>
      <c r="O196" s="142"/>
      <c r="P196" s="141"/>
      <c r="Q196" s="141"/>
      <c r="R196" s="141"/>
      <c r="S196" s="156"/>
      <c r="T196" s="156"/>
      <c r="U196" s="156"/>
      <c r="V196" s="156"/>
      <c r="W196" s="156"/>
      <c r="X196" s="156"/>
      <c r="Y196" s="52" t="str">
        <f t="shared" si="38"/>
        <v/>
      </c>
      <c r="Z196" s="50" t="str">
        <f t="shared" si="39"/>
        <v/>
      </c>
      <c r="AA196" s="50" t="str">
        <f t="shared" si="40"/>
        <v/>
      </c>
      <c r="AB196" s="50" t="str">
        <f t="shared" si="41"/>
        <v/>
      </c>
      <c r="AC196" s="50" t="str">
        <f t="shared" si="42"/>
        <v/>
      </c>
      <c r="AD196" s="50" t="str">
        <f t="shared" si="43"/>
        <v/>
      </c>
      <c r="AE196" s="50" t="str">
        <f t="shared" si="44"/>
        <v/>
      </c>
      <c r="AF196" s="50" t="str">
        <f t="shared" si="45"/>
        <v/>
      </c>
      <c r="AG196" s="50" t="str">
        <f t="shared" si="46"/>
        <v/>
      </c>
      <c r="AH196" s="50" t="str">
        <f t="shared" si="47"/>
        <v/>
      </c>
      <c r="AI196" s="50" t="str">
        <f t="shared" si="48"/>
        <v/>
      </c>
      <c r="AJ196" s="50" t="str">
        <f t="shared" si="49"/>
        <v/>
      </c>
      <c r="AK196" s="50" t="str">
        <f t="shared" si="50"/>
        <v/>
      </c>
      <c r="AL196" s="50" t="str">
        <f t="shared" si="51"/>
        <v/>
      </c>
      <c r="AM196" s="50" t="str">
        <f t="shared" si="52"/>
        <v/>
      </c>
      <c r="AN196" s="50" t="str">
        <f>IF(OR(AD196&lt;&gt;TRUE,AI196&lt;&gt;TRUE),"",IF(OR('Info livraison'!$B$12-(YEAR(J196))&gt;INDEX(valschartmaxalt,MATCH(N196,libschart,0)),'Info livraison'!$B$12-(YEAR(J196))&lt;INDEX(valschartminalt,MATCH(N196,libschart,0))),FALSE,TRUE))</f>
        <v/>
      </c>
      <c r="AO196" s="50" t="str">
        <f t="shared" si="53"/>
        <v/>
      </c>
      <c r="AP196" s="50"/>
      <c r="AQ196" s="50"/>
      <c r="AR196" s="50"/>
      <c r="AS196" s="197" t="str">
        <f t="shared" si="54"/>
        <v/>
      </c>
      <c r="AT196" s="210" t="str">
        <f t="shared" si="55"/>
        <v/>
      </c>
    </row>
    <row r="197" spans="1:46" x14ac:dyDescent="0.2">
      <c r="A197" s="51" t="str">
        <f>IF(AND(F197&lt;&gt;"",'Institut - Classes'!$F$4&lt;&gt;""),INDEX(libcatidinstit,'Institut - Classes'!$F$4),"")</f>
        <v/>
      </c>
      <c r="B197" s="51" t="str">
        <f>IF(A197&lt;&gt;"",INDEX(codeinstit,'Institut - Classes'!$F$4),"")</f>
        <v/>
      </c>
      <c r="C197" s="49" t="str">
        <f t="shared" si="56"/>
        <v/>
      </c>
      <c r="D197" s="143"/>
      <c r="E197" s="143"/>
      <c r="F197" s="137"/>
      <c r="G197" s="137"/>
      <c r="H197" s="137"/>
      <c r="I197" s="137"/>
      <c r="J197" s="139"/>
      <c r="K197" s="137"/>
      <c r="L197" s="141"/>
      <c r="M197" s="141"/>
      <c r="N197" s="140"/>
      <c r="O197" s="142"/>
      <c r="P197" s="141"/>
      <c r="Q197" s="141"/>
      <c r="R197" s="141"/>
      <c r="S197" s="156"/>
      <c r="T197" s="156"/>
      <c r="U197" s="156"/>
      <c r="V197" s="156"/>
      <c r="W197" s="156"/>
      <c r="X197" s="156"/>
      <c r="Y197" s="52" t="str">
        <f t="shared" ref="Y197:Y260" si="57">IF(G197="CH.AHV",IF(LEN(H197)=13,IF((MID(H197,13,1)+1-1)=MOD(10-(MID(H197,1,1)+3*MID(H197,2,1)+MID(H197,3,1)+3*MID(H197,4,1)+MID(H197,5,1)+3*MID(H197,6,1)+MID(H197,7,1)+3*MID(H197,8,1)+MID(H197,9,1)+3*MID(H197,10,1)+MID(H197,11,1)+3*MID(H197,12,1)),10),TRUE,FALSE),FALSE),"")</f>
        <v/>
      </c>
      <c r="Z197" s="50" t="str">
        <f t="shared" ref="Z197:Z260" si="58">IF(OR(ISBLANK(H197)),"",NOT(COUNTIF($H$5:$H$1004,$H197)&gt;1))</f>
        <v/>
      </c>
      <c r="AA197" s="50" t="str">
        <f t="shared" ref="AA197:AA260" si="59">IF(ISBLANK(F197),"",IF(ISNA(MATCH(TRIM(F197),libclint,0)),FALSE,TRUE))</f>
        <v/>
      </c>
      <c r="AB197" s="50" t="str">
        <f t="shared" ref="AB197:AB260" si="60">IF(ISBLANK(G197),"",IF(ISNA(MATCH(G197,codecatidlern,0)),FALSE,TRUE))</f>
        <v/>
      </c>
      <c r="AC197" s="50" t="str">
        <f t="shared" ref="AC197:AC260" si="61">IF(ISBLANK(I197),"",IF(ISNA(MATCH(I197,libsex,0)),FALSE,TRUE))</f>
        <v/>
      </c>
      <c r="AD197" s="50" t="str">
        <f t="shared" ref="AD197:AD260" si="62">IF(ISBLANK(J197),"",IF(AND(J197 &gt; DATE(1925,1,1),J197 &lt; DATE(2100,1,1)),TRUE,FALSE))</f>
        <v/>
      </c>
      <c r="AE197" s="50" t="str">
        <f t="shared" ref="AE197:AE260" si="63">IF(ISBLANK(K197),"",IF(ISNA(MATCH(K197,libnat,0)),FALSE,TRUE))</f>
        <v/>
      </c>
      <c r="AF197" s="50" t="str">
        <f t="shared" ref="AF197:AF260" si="64">IF(ISBLANK(L197),"",IF(ISNA(MATCH(L197,liblangue,0)),FALSE,TRUE))</f>
        <v/>
      </c>
      <c r="AG197" s="50" t="str">
        <f t="shared" ref="AG197:AG260" si="65">IF(OR(AF197&lt;&gt;TRUE,ISNA(MATCH(N197,libschart,0))),"",IF(AND(INDEX(codeschart,MATCH(N197,libschart,0))&lt;55000000,INDEX(codelangue,MATCH(L197,liblangue,0))=999),FALSE,TRUE))</f>
        <v/>
      </c>
      <c r="AH197" s="50" t="str">
        <f t="shared" ref="AH197:AH260" si="66">IF(ISBLANK(M197),"",IF(ISNA(MATCH(M197,libgem,0)),FALSE,TRUE))</f>
        <v/>
      </c>
      <c r="AI197" s="50" t="str">
        <f t="shared" ref="AI197:AI260" si="67">IF(ISBLANK(N197),"",IF(ISNA(MATCH(N197,libschart,0)),FALSE,IF(INDEX(codeschart,MATCH(N197,libschart,0))=0,FALSE,TRUE)))</f>
        <v/>
      </c>
      <c r="AJ197" s="50" t="str">
        <f t="shared" ref="AJ197:AJ260" si="68">IF(ISBLANK(O197),"",IF(ISNA(MATCH(O197,codektbj,0)),FALSE,TRUE))</f>
        <v/>
      </c>
      <c r="AK197" s="50" t="str">
        <f t="shared" ref="AK197:AK260" si="69">IF(ISBLANK(P197),"",IF(ISNA(MATCH(P197,libform,0)),FALSE,TRUE))</f>
        <v/>
      </c>
      <c r="AL197" s="50" t="str">
        <f t="shared" ref="AL197:AL260" si="70">IF(ISBLANK(Q197),"",IF(ISNA(MATCH(Q197,libspe,0)),FALSE,TRUE))</f>
        <v/>
      </c>
      <c r="AM197" s="50" t="str">
        <f t="shared" ref="AM197:AM260" si="71">IF(ISBLANK(R197),"",IF(ISNA(MATCH(R197,libmp1,0)),FALSE,TRUE))</f>
        <v/>
      </c>
      <c r="AN197" s="50" t="str">
        <f>IF(OR(AD197&lt;&gt;TRUE,AI197&lt;&gt;TRUE),"",IF(OR('Info livraison'!$B$12-(YEAR(J197))&gt;INDEX(valschartmaxalt,MATCH(N197,libschart,0)),'Info livraison'!$B$12-(YEAR(J197))&lt;INDEX(valschartminalt,MATCH(N197,libschart,0))),FALSE,TRUE))</f>
        <v/>
      </c>
      <c r="AO197" s="50" t="str">
        <f t="shared" ref="AO197:AO260" si="72">IF(ISBLANK(N197),"",IF(AND(AI197=TRUE,AJ197=TRUE),IF(OR(AND(O197&gt;=INDEX(valschartktbjmin,MATCH(N197,libschart,0)),O197&lt;=INDEX(valschartktbjmax,MATCH(N197,libschart,0))),AND(O197=90,INDEX(valschartktbj90,MATCH(N197,libschart,0))=90),AND(O197=99,INDEX(valschartktbj99,MATCH(N197,libschart,0))=99)),TRUE,FALSE),""))</f>
        <v/>
      </c>
      <c r="AP197" s="50"/>
      <c r="AQ197" s="50"/>
      <c r="AR197" s="50"/>
      <c r="AS197" s="197" t="str">
        <f t="shared" ref="AS197:AS260" si="73">IF(C197="","",1)</f>
        <v/>
      </c>
      <c r="AT197" s="210" t="str">
        <f t="shared" ref="AT197:AT260" si="74">IF(COUNTA(F197:X197)=0,"",IF(COUNTA(F197:Q197)=12,IF(OR(R197&lt;&gt;"",AI197=FALSE),FALSE,IF(OR(INDEX(codeschart,MATCH(N197,libschart,0))&lt;11000000,INDEX(codeschart,MATCH(N197,libschart,0))&gt;=52000000),FALSE,TRUE)),TRUE))</f>
        <v/>
      </c>
    </row>
    <row r="198" spans="1:46" x14ac:dyDescent="0.2">
      <c r="A198" s="51" t="str">
        <f>IF(AND(F198&lt;&gt;"",'Institut - Classes'!$F$4&lt;&gt;""),INDEX(libcatidinstit,'Institut - Classes'!$F$4),"")</f>
        <v/>
      </c>
      <c r="B198" s="51" t="str">
        <f>IF(A198&lt;&gt;"",INDEX(codeinstit,'Institut - Classes'!$F$4),"")</f>
        <v/>
      </c>
      <c r="C198" s="49" t="str">
        <f t="shared" ref="C198:C261" si="75">IF(COUNTA(F198:X198)=0,"",IF(AT198=TRUE,"Incomplet",IF(OR(Y198=FALSE,COUNTIF(AA198:AM198,FALSE)&gt;0,COUNTIF(F198:AR198,#N/A)&gt;0),"Erreur",IF(AND(Z198,AN198,AO198),"OK","Attention"))))</f>
        <v/>
      </c>
      <c r="D198" s="143"/>
      <c r="E198" s="143"/>
      <c r="F198" s="137"/>
      <c r="G198" s="137"/>
      <c r="H198" s="137"/>
      <c r="I198" s="137"/>
      <c r="J198" s="139"/>
      <c r="K198" s="137"/>
      <c r="L198" s="141"/>
      <c r="M198" s="141"/>
      <c r="N198" s="140"/>
      <c r="O198" s="142"/>
      <c r="P198" s="141"/>
      <c r="Q198" s="141"/>
      <c r="R198" s="141"/>
      <c r="S198" s="156"/>
      <c r="T198" s="156"/>
      <c r="U198" s="156"/>
      <c r="V198" s="156"/>
      <c r="W198" s="156"/>
      <c r="X198" s="156"/>
      <c r="Y198" s="52" t="str">
        <f t="shared" si="57"/>
        <v/>
      </c>
      <c r="Z198" s="50" t="str">
        <f t="shared" si="58"/>
        <v/>
      </c>
      <c r="AA198" s="50" t="str">
        <f t="shared" si="59"/>
        <v/>
      </c>
      <c r="AB198" s="50" t="str">
        <f t="shared" si="60"/>
        <v/>
      </c>
      <c r="AC198" s="50" t="str">
        <f t="shared" si="61"/>
        <v/>
      </c>
      <c r="AD198" s="50" t="str">
        <f t="shared" si="62"/>
        <v/>
      </c>
      <c r="AE198" s="50" t="str">
        <f t="shared" si="63"/>
        <v/>
      </c>
      <c r="AF198" s="50" t="str">
        <f t="shared" si="64"/>
        <v/>
      </c>
      <c r="AG198" s="50" t="str">
        <f t="shared" si="65"/>
        <v/>
      </c>
      <c r="AH198" s="50" t="str">
        <f t="shared" si="66"/>
        <v/>
      </c>
      <c r="AI198" s="50" t="str">
        <f t="shared" si="67"/>
        <v/>
      </c>
      <c r="AJ198" s="50" t="str">
        <f t="shared" si="68"/>
        <v/>
      </c>
      <c r="AK198" s="50" t="str">
        <f t="shared" si="69"/>
        <v/>
      </c>
      <c r="AL198" s="50" t="str">
        <f t="shared" si="70"/>
        <v/>
      </c>
      <c r="AM198" s="50" t="str">
        <f t="shared" si="71"/>
        <v/>
      </c>
      <c r="AN198" s="50" t="str">
        <f>IF(OR(AD198&lt;&gt;TRUE,AI198&lt;&gt;TRUE),"",IF(OR('Info livraison'!$B$12-(YEAR(J198))&gt;INDEX(valschartmaxalt,MATCH(N198,libschart,0)),'Info livraison'!$B$12-(YEAR(J198))&lt;INDEX(valschartminalt,MATCH(N198,libschart,0))),FALSE,TRUE))</f>
        <v/>
      </c>
      <c r="AO198" s="50" t="str">
        <f t="shared" si="72"/>
        <v/>
      </c>
      <c r="AP198" s="50"/>
      <c r="AQ198" s="50"/>
      <c r="AR198" s="50"/>
      <c r="AS198" s="197" t="str">
        <f t="shared" si="73"/>
        <v/>
      </c>
      <c r="AT198" s="210" t="str">
        <f t="shared" si="74"/>
        <v/>
      </c>
    </row>
    <row r="199" spans="1:46" x14ac:dyDescent="0.2">
      <c r="A199" s="51" t="str">
        <f>IF(AND(F199&lt;&gt;"",'Institut - Classes'!$F$4&lt;&gt;""),INDEX(libcatidinstit,'Institut - Classes'!$F$4),"")</f>
        <v/>
      </c>
      <c r="B199" s="51" t="str">
        <f>IF(A199&lt;&gt;"",INDEX(codeinstit,'Institut - Classes'!$F$4),"")</f>
        <v/>
      </c>
      <c r="C199" s="49" t="str">
        <f t="shared" si="75"/>
        <v/>
      </c>
      <c r="D199" s="143"/>
      <c r="E199" s="143"/>
      <c r="F199" s="137"/>
      <c r="G199" s="137"/>
      <c r="H199" s="137"/>
      <c r="I199" s="137"/>
      <c r="J199" s="139"/>
      <c r="K199" s="137"/>
      <c r="L199" s="141"/>
      <c r="M199" s="141"/>
      <c r="N199" s="140"/>
      <c r="O199" s="142"/>
      <c r="P199" s="141"/>
      <c r="Q199" s="141"/>
      <c r="R199" s="141"/>
      <c r="S199" s="156"/>
      <c r="T199" s="156"/>
      <c r="U199" s="156"/>
      <c r="V199" s="156"/>
      <c r="W199" s="156"/>
      <c r="X199" s="156"/>
      <c r="Y199" s="52" t="str">
        <f t="shared" si="57"/>
        <v/>
      </c>
      <c r="Z199" s="50" t="str">
        <f t="shared" si="58"/>
        <v/>
      </c>
      <c r="AA199" s="50" t="str">
        <f t="shared" si="59"/>
        <v/>
      </c>
      <c r="AB199" s="50" t="str">
        <f t="shared" si="60"/>
        <v/>
      </c>
      <c r="AC199" s="50" t="str">
        <f t="shared" si="61"/>
        <v/>
      </c>
      <c r="AD199" s="50" t="str">
        <f t="shared" si="62"/>
        <v/>
      </c>
      <c r="AE199" s="50" t="str">
        <f t="shared" si="63"/>
        <v/>
      </c>
      <c r="AF199" s="50" t="str">
        <f t="shared" si="64"/>
        <v/>
      </c>
      <c r="AG199" s="50" t="str">
        <f t="shared" si="65"/>
        <v/>
      </c>
      <c r="AH199" s="50" t="str">
        <f t="shared" si="66"/>
        <v/>
      </c>
      <c r="AI199" s="50" t="str">
        <f t="shared" si="67"/>
        <v/>
      </c>
      <c r="AJ199" s="50" t="str">
        <f t="shared" si="68"/>
        <v/>
      </c>
      <c r="AK199" s="50" t="str">
        <f t="shared" si="69"/>
        <v/>
      </c>
      <c r="AL199" s="50" t="str">
        <f t="shared" si="70"/>
        <v/>
      </c>
      <c r="AM199" s="50" t="str">
        <f t="shared" si="71"/>
        <v/>
      </c>
      <c r="AN199" s="50" t="str">
        <f>IF(OR(AD199&lt;&gt;TRUE,AI199&lt;&gt;TRUE),"",IF(OR('Info livraison'!$B$12-(YEAR(J199))&gt;INDEX(valschartmaxalt,MATCH(N199,libschart,0)),'Info livraison'!$B$12-(YEAR(J199))&lt;INDEX(valschartminalt,MATCH(N199,libschart,0))),FALSE,TRUE))</f>
        <v/>
      </c>
      <c r="AO199" s="50" t="str">
        <f t="shared" si="72"/>
        <v/>
      </c>
      <c r="AP199" s="50"/>
      <c r="AQ199" s="50"/>
      <c r="AR199" s="50"/>
      <c r="AS199" s="197" t="str">
        <f t="shared" si="73"/>
        <v/>
      </c>
      <c r="AT199" s="210" t="str">
        <f t="shared" si="74"/>
        <v/>
      </c>
    </row>
    <row r="200" spans="1:46" x14ac:dyDescent="0.2">
      <c r="A200" s="51" t="str">
        <f>IF(AND(F200&lt;&gt;"",'Institut - Classes'!$F$4&lt;&gt;""),INDEX(libcatidinstit,'Institut - Classes'!$F$4),"")</f>
        <v/>
      </c>
      <c r="B200" s="51" t="str">
        <f>IF(A200&lt;&gt;"",INDEX(codeinstit,'Institut - Classes'!$F$4),"")</f>
        <v/>
      </c>
      <c r="C200" s="49" t="str">
        <f t="shared" si="75"/>
        <v/>
      </c>
      <c r="D200" s="143"/>
      <c r="E200" s="143"/>
      <c r="F200" s="137"/>
      <c r="G200" s="137"/>
      <c r="H200" s="137"/>
      <c r="I200" s="137"/>
      <c r="J200" s="139"/>
      <c r="K200" s="137"/>
      <c r="L200" s="141"/>
      <c r="M200" s="141"/>
      <c r="N200" s="140"/>
      <c r="O200" s="142"/>
      <c r="P200" s="141"/>
      <c r="Q200" s="141"/>
      <c r="R200" s="141"/>
      <c r="S200" s="156"/>
      <c r="T200" s="156"/>
      <c r="U200" s="156"/>
      <c r="V200" s="156"/>
      <c r="W200" s="156"/>
      <c r="X200" s="156"/>
      <c r="Y200" s="52" t="str">
        <f t="shared" si="57"/>
        <v/>
      </c>
      <c r="Z200" s="50" t="str">
        <f t="shared" si="58"/>
        <v/>
      </c>
      <c r="AA200" s="50" t="str">
        <f t="shared" si="59"/>
        <v/>
      </c>
      <c r="AB200" s="50" t="str">
        <f t="shared" si="60"/>
        <v/>
      </c>
      <c r="AC200" s="50" t="str">
        <f t="shared" si="61"/>
        <v/>
      </c>
      <c r="AD200" s="50" t="str">
        <f t="shared" si="62"/>
        <v/>
      </c>
      <c r="AE200" s="50" t="str">
        <f t="shared" si="63"/>
        <v/>
      </c>
      <c r="AF200" s="50" t="str">
        <f t="shared" si="64"/>
        <v/>
      </c>
      <c r="AG200" s="50" t="str">
        <f t="shared" si="65"/>
        <v/>
      </c>
      <c r="AH200" s="50" t="str">
        <f t="shared" si="66"/>
        <v/>
      </c>
      <c r="AI200" s="50" t="str">
        <f t="shared" si="67"/>
        <v/>
      </c>
      <c r="AJ200" s="50" t="str">
        <f t="shared" si="68"/>
        <v/>
      </c>
      <c r="AK200" s="50" t="str">
        <f t="shared" si="69"/>
        <v/>
      </c>
      <c r="AL200" s="50" t="str">
        <f t="shared" si="70"/>
        <v/>
      </c>
      <c r="AM200" s="50" t="str">
        <f t="shared" si="71"/>
        <v/>
      </c>
      <c r="AN200" s="50" t="str">
        <f>IF(OR(AD200&lt;&gt;TRUE,AI200&lt;&gt;TRUE),"",IF(OR('Info livraison'!$B$12-(YEAR(J200))&gt;INDEX(valschartmaxalt,MATCH(N200,libschart,0)),'Info livraison'!$B$12-(YEAR(J200))&lt;INDEX(valschartminalt,MATCH(N200,libschart,0))),FALSE,TRUE))</f>
        <v/>
      </c>
      <c r="AO200" s="50" t="str">
        <f t="shared" si="72"/>
        <v/>
      </c>
      <c r="AP200" s="50"/>
      <c r="AQ200" s="50"/>
      <c r="AR200" s="50"/>
      <c r="AS200" s="197" t="str">
        <f t="shared" si="73"/>
        <v/>
      </c>
      <c r="AT200" s="210" t="str">
        <f t="shared" si="74"/>
        <v/>
      </c>
    </row>
    <row r="201" spans="1:46" x14ac:dyDescent="0.2">
      <c r="A201" s="51" t="str">
        <f>IF(AND(F201&lt;&gt;"",'Institut - Classes'!$F$4&lt;&gt;""),INDEX(libcatidinstit,'Institut - Classes'!$F$4),"")</f>
        <v/>
      </c>
      <c r="B201" s="51" t="str">
        <f>IF(A201&lt;&gt;"",INDEX(codeinstit,'Institut - Classes'!$F$4),"")</f>
        <v/>
      </c>
      <c r="C201" s="49" t="str">
        <f t="shared" si="75"/>
        <v/>
      </c>
      <c r="D201" s="143"/>
      <c r="E201" s="143"/>
      <c r="F201" s="137"/>
      <c r="G201" s="137"/>
      <c r="H201" s="137"/>
      <c r="I201" s="137"/>
      <c r="J201" s="139"/>
      <c r="K201" s="137"/>
      <c r="L201" s="141"/>
      <c r="M201" s="141"/>
      <c r="N201" s="140"/>
      <c r="O201" s="142"/>
      <c r="P201" s="141"/>
      <c r="Q201" s="141"/>
      <c r="R201" s="141"/>
      <c r="S201" s="156"/>
      <c r="T201" s="156"/>
      <c r="U201" s="156"/>
      <c r="V201" s="156"/>
      <c r="W201" s="156"/>
      <c r="X201" s="156"/>
      <c r="Y201" s="52" t="str">
        <f t="shared" si="57"/>
        <v/>
      </c>
      <c r="Z201" s="50" t="str">
        <f t="shared" si="58"/>
        <v/>
      </c>
      <c r="AA201" s="50" t="str">
        <f t="shared" si="59"/>
        <v/>
      </c>
      <c r="AB201" s="50" t="str">
        <f t="shared" si="60"/>
        <v/>
      </c>
      <c r="AC201" s="50" t="str">
        <f t="shared" si="61"/>
        <v/>
      </c>
      <c r="AD201" s="50" t="str">
        <f t="shared" si="62"/>
        <v/>
      </c>
      <c r="AE201" s="50" t="str">
        <f t="shared" si="63"/>
        <v/>
      </c>
      <c r="AF201" s="50" t="str">
        <f t="shared" si="64"/>
        <v/>
      </c>
      <c r="AG201" s="50" t="str">
        <f t="shared" si="65"/>
        <v/>
      </c>
      <c r="AH201" s="50" t="str">
        <f t="shared" si="66"/>
        <v/>
      </c>
      <c r="AI201" s="50" t="str">
        <f t="shared" si="67"/>
        <v/>
      </c>
      <c r="AJ201" s="50" t="str">
        <f t="shared" si="68"/>
        <v/>
      </c>
      <c r="AK201" s="50" t="str">
        <f t="shared" si="69"/>
        <v/>
      </c>
      <c r="AL201" s="50" t="str">
        <f t="shared" si="70"/>
        <v/>
      </c>
      <c r="AM201" s="50" t="str">
        <f t="shared" si="71"/>
        <v/>
      </c>
      <c r="AN201" s="50" t="str">
        <f>IF(OR(AD201&lt;&gt;TRUE,AI201&lt;&gt;TRUE),"",IF(OR('Info livraison'!$B$12-(YEAR(J201))&gt;INDEX(valschartmaxalt,MATCH(N201,libschart,0)),'Info livraison'!$B$12-(YEAR(J201))&lt;INDEX(valschartminalt,MATCH(N201,libschart,0))),FALSE,TRUE))</f>
        <v/>
      </c>
      <c r="AO201" s="50" t="str">
        <f t="shared" si="72"/>
        <v/>
      </c>
      <c r="AP201" s="50"/>
      <c r="AQ201" s="50"/>
      <c r="AR201" s="50"/>
      <c r="AS201" s="197" t="str">
        <f t="shared" si="73"/>
        <v/>
      </c>
      <c r="AT201" s="210" t="str">
        <f t="shared" si="74"/>
        <v/>
      </c>
    </row>
    <row r="202" spans="1:46" x14ac:dyDescent="0.2">
      <c r="A202" s="51" t="str">
        <f>IF(AND(F202&lt;&gt;"",'Institut - Classes'!$F$4&lt;&gt;""),INDEX(libcatidinstit,'Institut - Classes'!$F$4),"")</f>
        <v/>
      </c>
      <c r="B202" s="51" t="str">
        <f>IF(A202&lt;&gt;"",INDEX(codeinstit,'Institut - Classes'!$F$4),"")</f>
        <v/>
      </c>
      <c r="C202" s="49" t="str">
        <f t="shared" si="75"/>
        <v/>
      </c>
      <c r="D202" s="143"/>
      <c r="E202" s="143"/>
      <c r="F202" s="137"/>
      <c r="G202" s="137"/>
      <c r="H202" s="137"/>
      <c r="I202" s="137"/>
      <c r="J202" s="139"/>
      <c r="K202" s="137"/>
      <c r="L202" s="141"/>
      <c r="M202" s="141"/>
      <c r="N202" s="140"/>
      <c r="O202" s="142"/>
      <c r="P202" s="141"/>
      <c r="Q202" s="141"/>
      <c r="R202" s="141"/>
      <c r="S202" s="156"/>
      <c r="T202" s="156"/>
      <c r="U202" s="156"/>
      <c r="V202" s="156"/>
      <c r="W202" s="156"/>
      <c r="X202" s="156"/>
      <c r="Y202" s="52" t="str">
        <f t="shared" si="57"/>
        <v/>
      </c>
      <c r="Z202" s="50" t="str">
        <f t="shared" si="58"/>
        <v/>
      </c>
      <c r="AA202" s="50" t="str">
        <f t="shared" si="59"/>
        <v/>
      </c>
      <c r="AB202" s="50" t="str">
        <f t="shared" si="60"/>
        <v/>
      </c>
      <c r="AC202" s="50" t="str">
        <f t="shared" si="61"/>
        <v/>
      </c>
      <c r="AD202" s="50" t="str">
        <f t="shared" si="62"/>
        <v/>
      </c>
      <c r="AE202" s="50" t="str">
        <f t="shared" si="63"/>
        <v/>
      </c>
      <c r="AF202" s="50" t="str">
        <f t="shared" si="64"/>
        <v/>
      </c>
      <c r="AG202" s="50" t="str">
        <f t="shared" si="65"/>
        <v/>
      </c>
      <c r="AH202" s="50" t="str">
        <f t="shared" si="66"/>
        <v/>
      </c>
      <c r="AI202" s="50" t="str">
        <f t="shared" si="67"/>
        <v/>
      </c>
      <c r="AJ202" s="50" t="str">
        <f t="shared" si="68"/>
        <v/>
      </c>
      <c r="AK202" s="50" t="str">
        <f t="shared" si="69"/>
        <v/>
      </c>
      <c r="AL202" s="50" t="str">
        <f t="shared" si="70"/>
        <v/>
      </c>
      <c r="AM202" s="50" t="str">
        <f t="shared" si="71"/>
        <v/>
      </c>
      <c r="AN202" s="50" t="str">
        <f>IF(OR(AD202&lt;&gt;TRUE,AI202&lt;&gt;TRUE),"",IF(OR('Info livraison'!$B$12-(YEAR(J202))&gt;INDEX(valschartmaxalt,MATCH(N202,libschart,0)),'Info livraison'!$B$12-(YEAR(J202))&lt;INDEX(valschartminalt,MATCH(N202,libschart,0))),FALSE,TRUE))</f>
        <v/>
      </c>
      <c r="AO202" s="50" t="str">
        <f t="shared" si="72"/>
        <v/>
      </c>
      <c r="AP202" s="50"/>
      <c r="AQ202" s="50"/>
      <c r="AR202" s="50"/>
      <c r="AS202" s="197" t="str">
        <f t="shared" si="73"/>
        <v/>
      </c>
      <c r="AT202" s="210" t="str">
        <f t="shared" si="74"/>
        <v/>
      </c>
    </row>
    <row r="203" spans="1:46" x14ac:dyDescent="0.2">
      <c r="A203" s="51" t="str">
        <f>IF(AND(F203&lt;&gt;"",'Institut - Classes'!$F$4&lt;&gt;""),INDEX(libcatidinstit,'Institut - Classes'!$F$4),"")</f>
        <v/>
      </c>
      <c r="B203" s="51" t="str">
        <f>IF(A203&lt;&gt;"",INDEX(codeinstit,'Institut - Classes'!$F$4),"")</f>
        <v/>
      </c>
      <c r="C203" s="49" t="str">
        <f t="shared" si="75"/>
        <v/>
      </c>
      <c r="D203" s="143"/>
      <c r="E203" s="143"/>
      <c r="F203" s="137"/>
      <c r="G203" s="137"/>
      <c r="H203" s="137"/>
      <c r="I203" s="137"/>
      <c r="J203" s="139"/>
      <c r="K203" s="137"/>
      <c r="L203" s="141"/>
      <c r="M203" s="141"/>
      <c r="N203" s="140"/>
      <c r="O203" s="142"/>
      <c r="P203" s="141"/>
      <c r="Q203" s="141"/>
      <c r="R203" s="141"/>
      <c r="S203" s="156"/>
      <c r="T203" s="156"/>
      <c r="U203" s="156"/>
      <c r="V203" s="156"/>
      <c r="W203" s="156"/>
      <c r="X203" s="156"/>
      <c r="Y203" s="52" t="str">
        <f t="shared" si="57"/>
        <v/>
      </c>
      <c r="Z203" s="50" t="str">
        <f t="shared" si="58"/>
        <v/>
      </c>
      <c r="AA203" s="50" t="str">
        <f t="shared" si="59"/>
        <v/>
      </c>
      <c r="AB203" s="50" t="str">
        <f t="shared" si="60"/>
        <v/>
      </c>
      <c r="AC203" s="50" t="str">
        <f t="shared" si="61"/>
        <v/>
      </c>
      <c r="AD203" s="50" t="str">
        <f t="shared" si="62"/>
        <v/>
      </c>
      <c r="AE203" s="50" t="str">
        <f t="shared" si="63"/>
        <v/>
      </c>
      <c r="AF203" s="50" t="str">
        <f t="shared" si="64"/>
        <v/>
      </c>
      <c r="AG203" s="50" t="str">
        <f t="shared" si="65"/>
        <v/>
      </c>
      <c r="AH203" s="50" t="str">
        <f t="shared" si="66"/>
        <v/>
      </c>
      <c r="AI203" s="50" t="str">
        <f t="shared" si="67"/>
        <v/>
      </c>
      <c r="AJ203" s="50" t="str">
        <f t="shared" si="68"/>
        <v/>
      </c>
      <c r="AK203" s="50" t="str">
        <f t="shared" si="69"/>
        <v/>
      </c>
      <c r="AL203" s="50" t="str">
        <f t="shared" si="70"/>
        <v/>
      </c>
      <c r="AM203" s="50" t="str">
        <f t="shared" si="71"/>
        <v/>
      </c>
      <c r="AN203" s="50" t="str">
        <f>IF(OR(AD203&lt;&gt;TRUE,AI203&lt;&gt;TRUE),"",IF(OR('Info livraison'!$B$12-(YEAR(J203))&gt;INDEX(valschartmaxalt,MATCH(N203,libschart,0)),'Info livraison'!$B$12-(YEAR(J203))&lt;INDEX(valschartminalt,MATCH(N203,libschart,0))),FALSE,TRUE))</f>
        <v/>
      </c>
      <c r="AO203" s="50" t="str">
        <f t="shared" si="72"/>
        <v/>
      </c>
      <c r="AP203" s="50"/>
      <c r="AQ203" s="50"/>
      <c r="AR203" s="50"/>
      <c r="AS203" s="197" t="str">
        <f t="shared" si="73"/>
        <v/>
      </c>
      <c r="AT203" s="210" t="str">
        <f t="shared" si="74"/>
        <v/>
      </c>
    </row>
    <row r="204" spans="1:46" x14ac:dyDescent="0.2">
      <c r="A204" s="51" t="str">
        <f>IF(AND(F204&lt;&gt;"",'Institut - Classes'!$F$4&lt;&gt;""),INDEX(libcatidinstit,'Institut - Classes'!$F$4),"")</f>
        <v/>
      </c>
      <c r="B204" s="51" t="str">
        <f>IF(A204&lt;&gt;"",INDEX(codeinstit,'Institut - Classes'!$F$4),"")</f>
        <v/>
      </c>
      <c r="C204" s="49" t="str">
        <f t="shared" si="75"/>
        <v/>
      </c>
      <c r="D204" s="143"/>
      <c r="E204" s="143"/>
      <c r="F204" s="137"/>
      <c r="G204" s="137"/>
      <c r="H204" s="137"/>
      <c r="I204" s="137"/>
      <c r="J204" s="139"/>
      <c r="K204" s="137"/>
      <c r="L204" s="141"/>
      <c r="M204" s="141"/>
      <c r="N204" s="140"/>
      <c r="O204" s="142"/>
      <c r="P204" s="141"/>
      <c r="Q204" s="141"/>
      <c r="R204" s="141"/>
      <c r="S204" s="156"/>
      <c r="T204" s="156"/>
      <c r="U204" s="156"/>
      <c r="V204" s="156"/>
      <c r="W204" s="156"/>
      <c r="X204" s="156"/>
      <c r="Y204" s="52" t="str">
        <f t="shared" si="57"/>
        <v/>
      </c>
      <c r="Z204" s="50" t="str">
        <f t="shared" si="58"/>
        <v/>
      </c>
      <c r="AA204" s="50" t="str">
        <f t="shared" si="59"/>
        <v/>
      </c>
      <c r="AB204" s="50" t="str">
        <f t="shared" si="60"/>
        <v/>
      </c>
      <c r="AC204" s="50" t="str">
        <f t="shared" si="61"/>
        <v/>
      </c>
      <c r="AD204" s="50" t="str">
        <f t="shared" si="62"/>
        <v/>
      </c>
      <c r="AE204" s="50" t="str">
        <f t="shared" si="63"/>
        <v/>
      </c>
      <c r="AF204" s="50" t="str">
        <f t="shared" si="64"/>
        <v/>
      </c>
      <c r="AG204" s="50" t="str">
        <f t="shared" si="65"/>
        <v/>
      </c>
      <c r="AH204" s="50" t="str">
        <f t="shared" si="66"/>
        <v/>
      </c>
      <c r="AI204" s="50" t="str">
        <f t="shared" si="67"/>
        <v/>
      </c>
      <c r="AJ204" s="50" t="str">
        <f t="shared" si="68"/>
        <v/>
      </c>
      <c r="AK204" s="50" t="str">
        <f t="shared" si="69"/>
        <v/>
      </c>
      <c r="AL204" s="50" t="str">
        <f t="shared" si="70"/>
        <v/>
      </c>
      <c r="AM204" s="50" t="str">
        <f t="shared" si="71"/>
        <v/>
      </c>
      <c r="AN204" s="50" t="str">
        <f>IF(OR(AD204&lt;&gt;TRUE,AI204&lt;&gt;TRUE),"",IF(OR('Info livraison'!$B$12-(YEAR(J204))&gt;INDEX(valschartmaxalt,MATCH(N204,libschart,0)),'Info livraison'!$B$12-(YEAR(J204))&lt;INDEX(valschartminalt,MATCH(N204,libschart,0))),FALSE,TRUE))</f>
        <v/>
      </c>
      <c r="AO204" s="50" t="str">
        <f t="shared" si="72"/>
        <v/>
      </c>
      <c r="AP204" s="50"/>
      <c r="AQ204" s="50"/>
      <c r="AR204" s="50"/>
      <c r="AS204" s="197" t="str">
        <f t="shared" si="73"/>
        <v/>
      </c>
      <c r="AT204" s="210" t="str">
        <f t="shared" si="74"/>
        <v/>
      </c>
    </row>
    <row r="205" spans="1:46" x14ac:dyDescent="0.2">
      <c r="A205" s="51" t="str">
        <f>IF(AND(F205&lt;&gt;"",'Institut - Classes'!$F$4&lt;&gt;""),INDEX(libcatidinstit,'Institut - Classes'!$F$4),"")</f>
        <v/>
      </c>
      <c r="B205" s="51" t="str">
        <f>IF(A205&lt;&gt;"",INDEX(codeinstit,'Institut - Classes'!$F$4),"")</f>
        <v/>
      </c>
      <c r="C205" s="49" t="str">
        <f t="shared" si="75"/>
        <v/>
      </c>
      <c r="D205" s="143"/>
      <c r="E205" s="143"/>
      <c r="F205" s="137"/>
      <c r="G205" s="137"/>
      <c r="H205" s="137"/>
      <c r="I205" s="137"/>
      <c r="J205" s="139"/>
      <c r="K205" s="137"/>
      <c r="L205" s="141"/>
      <c r="M205" s="141"/>
      <c r="N205" s="140"/>
      <c r="O205" s="142"/>
      <c r="P205" s="141"/>
      <c r="Q205" s="141"/>
      <c r="R205" s="141"/>
      <c r="S205" s="156"/>
      <c r="T205" s="156"/>
      <c r="U205" s="156"/>
      <c r="V205" s="156"/>
      <c r="W205" s="156"/>
      <c r="X205" s="156"/>
      <c r="Y205" s="52" t="str">
        <f t="shared" si="57"/>
        <v/>
      </c>
      <c r="Z205" s="50" t="str">
        <f t="shared" si="58"/>
        <v/>
      </c>
      <c r="AA205" s="50" t="str">
        <f t="shared" si="59"/>
        <v/>
      </c>
      <c r="AB205" s="50" t="str">
        <f t="shared" si="60"/>
        <v/>
      </c>
      <c r="AC205" s="50" t="str">
        <f t="shared" si="61"/>
        <v/>
      </c>
      <c r="AD205" s="50" t="str">
        <f t="shared" si="62"/>
        <v/>
      </c>
      <c r="AE205" s="50" t="str">
        <f t="shared" si="63"/>
        <v/>
      </c>
      <c r="AF205" s="50" t="str">
        <f t="shared" si="64"/>
        <v/>
      </c>
      <c r="AG205" s="50" t="str">
        <f t="shared" si="65"/>
        <v/>
      </c>
      <c r="AH205" s="50" t="str">
        <f t="shared" si="66"/>
        <v/>
      </c>
      <c r="AI205" s="50" t="str">
        <f t="shared" si="67"/>
        <v/>
      </c>
      <c r="AJ205" s="50" t="str">
        <f t="shared" si="68"/>
        <v/>
      </c>
      <c r="AK205" s="50" t="str">
        <f t="shared" si="69"/>
        <v/>
      </c>
      <c r="AL205" s="50" t="str">
        <f t="shared" si="70"/>
        <v/>
      </c>
      <c r="AM205" s="50" t="str">
        <f t="shared" si="71"/>
        <v/>
      </c>
      <c r="AN205" s="50" t="str">
        <f>IF(OR(AD205&lt;&gt;TRUE,AI205&lt;&gt;TRUE),"",IF(OR('Info livraison'!$B$12-(YEAR(J205))&gt;INDEX(valschartmaxalt,MATCH(N205,libschart,0)),'Info livraison'!$B$12-(YEAR(J205))&lt;INDEX(valschartminalt,MATCH(N205,libschart,0))),FALSE,TRUE))</f>
        <v/>
      </c>
      <c r="AO205" s="50" t="str">
        <f t="shared" si="72"/>
        <v/>
      </c>
      <c r="AP205" s="50"/>
      <c r="AQ205" s="50"/>
      <c r="AR205" s="50"/>
      <c r="AS205" s="197" t="str">
        <f t="shared" si="73"/>
        <v/>
      </c>
      <c r="AT205" s="210" t="str">
        <f t="shared" si="74"/>
        <v/>
      </c>
    </row>
    <row r="206" spans="1:46" x14ac:dyDescent="0.2">
      <c r="A206" s="51" t="str">
        <f>IF(AND(F206&lt;&gt;"",'Institut - Classes'!$F$4&lt;&gt;""),INDEX(libcatidinstit,'Institut - Classes'!$F$4),"")</f>
        <v/>
      </c>
      <c r="B206" s="51" t="str">
        <f>IF(A206&lt;&gt;"",INDEX(codeinstit,'Institut - Classes'!$F$4),"")</f>
        <v/>
      </c>
      <c r="C206" s="49" t="str">
        <f t="shared" si="75"/>
        <v/>
      </c>
      <c r="D206" s="143"/>
      <c r="E206" s="143"/>
      <c r="F206" s="137"/>
      <c r="G206" s="137"/>
      <c r="H206" s="137"/>
      <c r="I206" s="137"/>
      <c r="J206" s="139"/>
      <c r="K206" s="137"/>
      <c r="L206" s="141"/>
      <c r="M206" s="141"/>
      <c r="N206" s="140"/>
      <c r="O206" s="142"/>
      <c r="P206" s="141"/>
      <c r="Q206" s="141"/>
      <c r="R206" s="141"/>
      <c r="S206" s="156"/>
      <c r="T206" s="156"/>
      <c r="U206" s="156"/>
      <c r="V206" s="156"/>
      <c r="W206" s="156"/>
      <c r="X206" s="156"/>
      <c r="Y206" s="52" t="str">
        <f t="shared" si="57"/>
        <v/>
      </c>
      <c r="Z206" s="50" t="str">
        <f t="shared" si="58"/>
        <v/>
      </c>
      <c r="AA206" s="50" t="str">
        <f t="shared" si="59"/>
        <v/>
      </c>
      <c r="AB206" s="50" t="str">
        <f t="shared" si="60"/>
        <v/>
      </c>
      <c r="AC206" s="50" t="str">
        <f t="shared" si="61"/>
        <v/>
      </c>
      <c r="AD206" s="50" t="str">
        <f t="shared" si="62"/>
        <v/>
      </c>
      <c r="AE206" s="50" t="str">
        <f t="shared" si="63"/>
        <v/>
      </c>
      <c r="AF206" s="50" t="str">
        <f t="shared" si="64"/>
        <v/>
      </c>
      <c r="AG206" s="50" t="str">
        <f t="shared" si="65"/>
        <v/>
      </c>
      <c r="AH206" s="50" t="str">
        <f t="shared" si="66"/>
        <v/>
      </c>
      <c r="AI206" s="50" t="str">
        <f t="shared" si="67"/>
        <v/>
      </c>
      <c r="AJ206" s="50" t="str">
        <f t="shared" si="68"/>
        <v/>
      </c>
      <c r="AK206" s="50" t="str">
        <f t="shared" si="69"/>
        <v/>
      </c>
      <c r="AL206" s="50" t="str">
        <f t="shared" si="70"/>
        <v/>
      </c>
      <c r="AM206" s="50" t="str">
        <f t="shared" si="71"/>
        <v/>
      </c>
      <c r="AN206" s="50" t="str">
        <f>IF(OR(AD206&lt;&gt;TRUE,AI206&lt;&gt;TRUE),"",IF(OR('Info livraison'!$B$12-(YEAR(J206))&gt;INDEX(valschartmaxalt,MATCH(N206,libschart,0)),'Info livraison'!$B$12-(YEAR(J206))&lt;INDEX(valschartminalt,MATCH(N206,libschart,0))),FALSE,TRUE))</f>
        <v/>
      </c>
      <c r="AO206" s="50" t="str">
        <f t="shared" si="72"/>
        <v/>
      </c>
      <c r="AP206" s="50"/>
      <c r="AQ206" s="50"/>
      <c r="AR206" s="50"/>
      <c r="AS206" s="197" t="str">
        <f t="shared" si="73"/>
        <v/>
      </c>
      <c r="AT206" s="210" t="str">
        <f t="shared" si="74"/>
        <v/>
      </c>
    </row>
    <row r="207" spans="1:46" x14ac:dyDescent="0.2">
      <c r="A207" s="51" t="str">
        <f>IF(AND(F207&lt;&gt;"",'Institut - Classes'!$F$4&lt;&gt;""),INDEX(libcatidinstit,'Institut - Classes'!$F$4),"")</f>
        <v/>
      </c>
      <c r="B207" s="51" t="str">
        <f>IF(A207&lt;&gt;"",INDEX(codeinstit,'Institut - Classes'!$F$4),"")</f>
        <v/>
      </c>
      <c r="C207" s="49" t="str">
        <f t="shared" si="75"/>
        <v/>
      </c>
      <c r="D207" s="143"/>
      <c r="E207" s="143"/>
      <c r="F207" s="137"/>
      <c r="G207" s="137"/>
      <c r="H207" s="137"/>
      <c r="I207" s="137"/>
      <c r="J207" s="139"/>
      <c r="K207" s="137"/>
      <c r="L207" s="141"/>
      <c r="M207" s="141"/>
      <c r="N207" s="140"/>
      <c r="O207" s="142"/>
      <c r="P207" s="141"/>
      <c r="Q207" s="141"/>
      <c r="R207" s="141"/>
      <c r="S207" s="156"/>
      <c r="T207" s="156"/>
      <c r="U207" s="156"/>
      <c r="V207" s="156"/>
      <c r="W207" s="156"/>
      <c r="X207" s="156"/>
      <c r="Y207" s="52" t="str">
        <f t="shared" si="57"/>
        <v/>
      </c>
      <c r="Z207" s="50" t="str">
        <f t="shared" si="58"/>
        <v/>
      </c>
      <c r="AA207" s="50" t="str">
        <f t="shared" si="59"/>
        <v/>
      </c>
      <c r="AB207" s="50" t="str">
        <f t="shared" si="60"/>
        <v/>
      </c>
      <c r="AC207" s="50" t="str">
        <f t="shared" si="61"/>
        <v/>
      </c>
      <c r="AD207" s="50" t="str">
        <f t="shared" si="62"/>
        <v/>
      </c>
      <c r="AE207" s="50" t="str">
        <f t="shared" si="63"/>
        <v/>
      </c>
      <c r="AF207" s="50" t="str">
        <f t="shared" si="64"/>
        <v/>
      </c>
      <c r="AG207" s="50" t="str">
        <f t="shared" si="65"/>
        <v/>
      </c>
      <c r="AH207" s="50" t="str">
        <f t="shared" si="66"/>
        <v/>
      </c>
      <c r="AI207" s="50" t="str">
        <f t="shared" si="67"/>
        <v/>
      </c>
      <c r="AJ207" s="50" t="str">
        <f t="shared" si="68"/>
        <v/>
      </c>
      <c r="AK207" s="50" t="str">
        <f t="shared" si="69"/>
        <v/>
      </c>
      <c r="AL207" s="50" t="str">
        <f t="shared" si="70"/>
        <v/>
      </c>
      <c r="AM207" s="50" t="str">
        <f t="shared" si="71"/>
        <v/>
      </c>
      <c r="AN207" s="50" t="str">
        <f>IF(OR(AD207&lt;&gt;TRUE,AI207&lt;&gt;TRUE),"",IF(OR('Info livraison'!$B$12-(YEAR(J207))&gt;INDEX(valschartmaxalt,MATCH(N207,libschart,0)),'Info livraison'!$B$12-(YEAR(J207))&lt;INDEX(valschartminalt,MATCH(N207,libschart,0))),FALSE,TRUE))</f>
        <v/>
      </c>
      <c r="AO207" s="50" t="str">
        <f t="shared" si="72"/>
        <v/>
      </c>
      <c r="AP207" s="50"/>
      <c r="AQ207" s="50"/>
      <c r="AR207" s="50"/>
      <c r="AS207" s="197" t="str">
        <f t="shared" si="73"/>
        <v/>
      </c>
      <c r="AT207" s="210" t="str">
        <f t="shared" si="74"/>
        <v/>
      </c>
    </row>
    <row r="208" spans="1:46" x14ac:dyDescent="0.2">
      <c r="A208" s="51" t="str">
        <f>IF(AND(F208&lt;&gt;"",'Institut - Classes'!$F$4&lt;&gt;""),INDEX(libcatidinstit,'Institut - Classes'!$F$4),"")</f>
        <v/>
      </c>
      <c r="B208" s="51" t="str">
        <f>IF(A208&lt;&gt;"",INDEX(codeinstit,'Institut - Classes'!$F$4),"")</f>
        <v/>
      </c>
      <c r="C208" s="49" t="str">
        <f t="shared" si="75"/>
        <v/>
      </c>
      <c r="D208" s="143"/>
      <c r="E208" s="143"/>
      <c r="F208" s="137"/>
      <c r="G208" s="137"/>
      <c r="H208" s="137"/>
      <c r="I208" s="137"/>
      <c r="J208" s="139"/>
      <c r="K208" s="137"/>
      <c r="L208" s="141"/>
      <c r="M208" s="141"/>
      <c r="N208" s="140"/>
      <c r="O208" s="142"/>
      <c r="P208" s="141"/>
      <c r="Q208" s="141"/>
      <c r="R208" s="141"/>
      <c r="S208" s="156"/>
      <c r="T208" s="156"/>
      <c r="U208" s="156"/>
      <c r="V208" s="156"/>
      <c r="W208" s="156"/>
      <c r="X208" s="156"/>
      <c r="Y208" s="52" t="str">
        <f t="shared" si="57"/>
        <v/>
      </c>
      <c r="Z208" s="50" t="str">
        <f t="shared" si="58"/>
        <v/>
      </c>
      <c r="AA208" s="50" t="str">
        <f t="shared" si="59"/>
        <v/>
      </c>
      <c r="AB208" s="50" t="str">
        <f t="shared" si="60"/>
        <v/>
      </c>
      <c r="AC208" s="50" t="str">
        <f t="shared" si="61"/>
        <v/>
      </c>
      <c r="AD208" s="50" t="str">
        <f t="shared" si="62"/>
        <v/>
      </c>
      <c r="AE208" s="50" t="str">
        <f t="shared" si="63"/>
        <v/>
      </c>
      <c r="AF208" s="50" t="str">
        <f t="shared" si="64"/>
        <v/>
      </c>
      <c r="AG208" s="50" t="str">
        <f t="shared" si="65"/>
        <v/>
      </c>
      <c r="AH208" s="50" t="str">
        <f t="shared" si="66"/>
        <v/>
      </c>
      <c r="AI208" s="50" t="str">
        <f t="shared" si="67"/>
        <v/>
      </c>
      <c r="AJ208" s="50" t="str">
        <f t="shared" si="68"/>
        <v/>
      </c>
      <c r="AK208" s="50" t="str">
        <f t="shared" si="69"/>
        <v/>
      </c>
      <c r="AL208" s="50" t="str">
        <f t="shared" si="70"/>
        <v/>
      </c>
      <c r="AM208" s="50" t="str">
        <f t="shared" si="71"/>
        <v/>
      </c>
      <c r="AN208" s="50" t="str">
        <f>IF(OR(AD208&lt;&gt;TRUE,AI208&lt;&gt;TRUE),"",IF(OR('Info livraison'!$B$12-(YEAR(J208))&gt;INDEX(valschartmaxalt,MATCH(N208,libschart,0)),'Info livraison'!$B$12-(YEAR(J208))&lt;INDEX(valschartminalt,MATCH(N208,libschart,0))),FALSE,TRUE))</f>
        <v/>
      </c>
      <c r="AO208" s="50" t="str">
        <f t="shared" si="72"/>
        <v/>
      </c>
      <c r="AP208" s="50"/>
      <c r="AQ208" s="50"/>
      <c r="AR208" s="50"/>
      <c r="AS208" s="197" t="str">
        <f t="shared" si="73"/>
        <v/>
      </c>
      <c r="AT208" s="210" t="str">
        <f t="shared" si="74"/>
        <v/>
      </c>
    </row>
    <row r="209" spans="1:46" x14ac:dyDescent="0.2">
      <c r="A209" s="51" t="str">
        <f>IF(AND(F209&lt;&gt;"",'Institut - Classes'!$F$4&lt;&gt;""),INDEX(libcatidinstit,'Institut - Classes'!$F$4),"")</f>
        <v/>
      </c>
      <c r="B209" s="51" t="str">
        <f>IF(A209&lt;&gt;"",INDEX(codeinstit,'Institut - Classes'!$F$4),"")</f>
        <v/>
      </c>
      <c r="C209" s="49" t="str">
        <f t="shared" si="75"/>
        <v/>
      </c>
      <c r="D209" s="143"/>
      <c r="E209" s="143"/>
      <c r="F209" s="137"/>
      <c r="G209" s="137"/>
      <c r="H209" s="137"/>
      <c r="I209" s="137"/>
      <c r="J209" s="139"/>
      <c r="K209" s="137"/>
      <c r="L209" s="141"/>
      <c r="M209" s="141"/>
      <c r="N209" s="140"/>
      <c r="O209" s="142"/>
      <c r="P209" s="141"/>
      <c r="Q209" s="141"/>
      <c r="R209" s="141"/>
      <c r="S209" s="156"/>
      <c r="T209" s="156"/>
      <c r="U209" s="156"/>
      <c r="V209" s="156"/>
      <c r="W209" s="156"/>
      <c r="X209" s="156"/>
      <c r="Y209" s="52" t="str">
        <f t="shared" si="57"/>
        <v/>
      </c>
      <c r="Z209" s="50" t="str">
        <f t="shared" si="58"/>
        <v/>
      </c>
      <c r="AA209" s="50" t="str">
        <f t="shared" si="59"/>
        <v/>
      </c>
      <c r="AB209" s="50" t="str">
        <f t="shared" si="60"/>
        <v/>
      </c>
      <c r="AC209" s="50" t="str">
        <f t="shared" si="61"/>
        <v/>
      </c>
      <c r="AD209" s="50" t="str">
        <f t="shared" si="62"/>
        <v/>
      </c>
      <c r="AE209" s="50" t="str">
        <f t="shared" si="63"/>
        <v/>
      </c>
      <c r="AF209" s="50" t="str">
        <f t="shared" si="64"/>
        <v/>
      </c>
      <c r="AG209" s="50" t="str">
        <f t="shared" si="65"/>
        <v/>
      </c>
      <c r="AH209" s="50" t="str">
        <f t="shared" si="66"/>
        <v/>
      </c>
      <c r="AI209" s="50" t="str">
        <f t="shared" si="67"/>
        <v/>
      </c>
      <c r="AJ209" s="50" t="str">
        <f t="shared" si="68"/>
        <v/>
      </c>
      <c r="AK209" s="50" t="str">
        <f t="shared" si="69"/>
        <v/>
      </c>
      <c r="AL209" s="50" t="str">
        <f t="shared" si="70"/>
        <v/>
      </c>
      <c r="AM209" s="50" t="str">
        <f t="shared" si="71"/>
        <v/>
      </c>
      <c r="AN209" s="50" t="str">
        <f>IF(OR(AD209&lt;&gt;TRUE,AI209&lt;&gt;TRUE),"",IF(OR('Info livraison'!$B$12-(YEAR(J209))&gt;INDEX(valschartmaxalt,MATCH(N209,libschart,0)),'Info livraison'!$B$12-(YEAR(J209))&lt;INDEX(valschartminalt,MATCH(N209,libschart,0))),FALSE,TRUE))</f>
        <v/>
      </c>
      <c r="AO209" s="50" t="str">
        <f t="shared" si="72"/>
        <v/>
      </c>
      <c r="AP209" s="50"/>
      <c r="AQ209" s="50"/>
      <c r="AR209" s="50"/>
      <c r="AS209" s="197" t="str">
        <f t="shared" si="73"/>
        <v/>
      </c>
      <c r="AT209" s="210" t="str">
        <f t="shared" si="74"/>
        <v/>
      </c>
    </row>
    <row r="210" spans="1:46" x14ac:dyDescent="0.2">
      <c r="A210" s="51" t="str">
        <f>IF(AND(F210&lt;&gt;"",'Institut - Classes'!$F$4&lt;&gt;""),INDEX(libcatidinstit,'Institut - Classes'!$F$4),"")</f>
        <v/>
      </c>
      <c r="B210" s="51" t="str">
        <f>IF(A210&lt;&gt;"",INDEX(codeinstit,'Institut - Classes'!$F$4),"")</f>
        <v/>
      </c>
      <c r="C210" s="49" t="str">
        <f t="shared" si="75"/>
        <v/>
      </c>
      <c r="D210" s="143"/>
      <c r="E210" s="143"/>
      <c r="F210" s="137"/>
      <c r="G210" s="137"/>
      <c r="H210" s="137"/>
      <c r="I210" s="137"/>
      <c r="J210" s="139"/>
      <c r="K210" s="137"/>
      <c r="L210" s="141"/>
      <c r="M210" s="141"/>
      <c r="N210" s="140"/>
      <c r="O210" s="142"/>
      <c r="P210" s="141"/>
      <c r="Q210" s="141"/>
      <c r="R210" s="141"/>
      <c r="S210" s="156"/>
      <c r="T210" s="156"/>
      <c r="U210" s="156"/>
      <c r="V210" s="156"/>
      <c r="W210" s="156"/>
      <c r="X210" s="156"/>
      <c r="Y210" s="52" t="str">
        <f t="shared" si="57"/>
        <v/>
      </c>
      <c r="Z210" s="50" t="str">
        <f t="shared" si="58"/>
        <v/>
      </c>
      <c r="AA210" s="50" t="str">
        <f t="shared" si="59"/>
        <v/>
      </c>
      <c r="AB210" s="50" t="str">
        <f t="shared" si="60"/>
        <v/>
      </c>
      <c r="AC210" s="50" t="str">
        <f t="shared" si="61"/>
        <v/>
      </c>
      <c r="AD210" s="50" t="str">
        <f t="shared" si="62"/>
        <v/>
      </c>
      <c r="AE210" s="50" t="str">
        <f t="shared" si="63"/>
        <v/>
      </c>
      <c r="AF210" s="50" t="str">
        <f t="shared" si="64"/>
        <v/>
      </c>
      <c r="AG210" s="50" t="str">
        <f t="shared" si="65"/>
        <v/>
      </c>
      <c r="AH210" s="50" t="str">
        <f t="shared" si="66"/>
        <v/>
      </c>
      <c r="AI210" s="50" t="str">
        <f t="shared" si="67"/>
        <v/>
      </c>
      <c r="AJ210" s="50" t="str">
        <f t="shared" si="68"/>
        <v/>
      </c>
      <c r="AK210" s="50" t="str">
        <f t="shared" si="69"/>
        <v/>
      </c>
      <c r="AL210" s="50" t="str">
        <f t="shared" si="70"/>
        <v/>
      </c>
      <c r="AM210" s="50" t="str">
        <f t="shared" si="71"/>
        <v/>
      </c>
      <c r="AN210" s="50" t="str">
        <f>IF(OR(AD210&lt;&gt;TRUE,AI210&lt;&gt;TRUE),"",IF(OR('Info livraison'!$B$12-(YEAR(J210))&gt;INDEX(valschartmaxalt,MATCH(N210,libschart,0)),'Info livraison'!$B$12-(YEAR(J210))&lt;INDEX(valschartminalt,MATCH(N210,libschart,0))),FALSE,TRUE))</f>
        <v/>
      </c>
      <c r="AO210" s="50" t="str">
        <f t="shared" si="72"/>
        <v/>
      </c>
      <c r="AP210" s="50"/>
      <c r="AQ210" s="50"/>
      <c r="AR210" s="50"/>
      <c r="AS210" s="197" t="str">
        <f t="shared" si="73"/>
        <v/>
      </c>
      <c r="AT210" s="210" t="str">
        <f t="shared" si="74"/>
        <v/>
      </c>
    </row>
    <row r="211" spans="1:46" x14ac:dyDescent="0.2">
      <c r="A211" s="51" t="str">
        <f>IF(AND(F211&lt;&gt;"",'Institut - Classes'!$F$4&lt;&gt;""),INDEX(libcatidinstit,'Institut - Classes'!$F$4),"")</f>
        <v/>
      </c>
      <c r="B211" s="51" t="str">
        <f>IF(A211&lt;&gt;"",INDEX(codeinstit,'Institut - Classes'!$F$4),"")</f>
        <v/>
      </c>
      <c r="C211" s="49" t="str">
        <f t="shared" si="75"/>
        <v/>
      </c>
      <c r="D211" s="143"/>
      <c r="E211" s="143"/>
      <c r="F211" s="137"/>
      <c r="G211" s="137"/>
      <c r="H211" s="137"/>
      <c r="I211" s="137"/>
      <c r="J211" s="139"/>
      <c r="K211" s="137"/>
      <c r="L211" s="141"/>
      <c r="M211" s="141"/>
      <c r="N211" s="140"/>
      <c r="O211" s="142"/>
      <c r="P211" s="141"/>
      <c r="Q211" s="141"/>
      <c r="R211" s="141"/>
      <c r="S211" s="156"/>
      <c r="T211" s="156"/>
      <c r="U211" s="156"/>
      <c r="V211" s="156"/>
      <c r="W211" s="156"/>
      <c r="X211" s="156"/>
      <c r="Y211" s="52" t="str">
        <f t="shared" si="57"/>
        <v/>
      </c>
      <c r="Z211" s="50" t="str">
        <f t="shared" si="58"/>
        <v/>
      </c>
      <c r="AA211" s="50" t="str">
        <f t="shared" si="59"/>
        <v/>
      </c>
      <c r="AB211" s="50" t="str">
        <f t="shared" si="60"/>
        <v/>
      </c>
      <c r="AC211" s="50" t="str">
        <f t="shared" si="61"/>
        <v/>
      </c>
      <c r="AD211" s="50" t="str">
        <f t="shared" si="62"/>
        <v/>
      </c>
      <c r="AE211" s="50" t="str">
        <f t="shared" si="63"/>
        <v/>
      </c>
      <c r="AF211" s="50" t="str">
        <f t="shared" si="64"/>
        <v/>
      </c>
      <c r="AG211" s="50" t="str">
        <f t="shared" si="65"/>
        <v/>
      </c>
      <c r="AH211" s="50" t="str">
        <f t="shared" si="66"/>
        <v/>
      </c>
      <c r="AI211" s="50" t="str">
        <f t="shared" si="67"/>
        <v/>
      </c>
      <c r="AJ211" s="50" t="str">
        <f t="shared" si="68"/>
        <v/>
      </c>
      <c r="AK211" s="50" t="str">
        <f t="shared" si="69"/>
        <v/>
      </c>
      <c r="AL211" s="50" t="str">
        <f t="shared" si="70"/>
        <v/>
      </c>
      <c r="AM211" s="50" t="str">
        <f t="shared" si="71"/>
        <v/>
      </c>
      <c r="AN211" s="50" t="str">
        <f>IF(OR(AD211&lt;&gt;TRUE,AI211&lt;&gt;TRUE),"",IF(OR('Info livraison'!$B$12-(YEAR(J211))&gt;INDEX(valschartmaxalt,MATCH(N211,libschart,0)),'Info livraison'!$B$12-(YEAR(J211))&lt;INDEX(valschartminalt,MATCH(N211,libschart,0))),FALSE,TRUE))</f>
        <v/>
      </c>
      <c r="AO211" s="50" t="str">
        <f t="shared" si="72"/>
        <v/>
      </c>
      <c r="AP211" s="50"/>
      <c r="AQ211" s="50"/>
      <c r="AR211" s="50"/>
      <c r="AS211" s="197" t="str">
        <f t="shared" si="73"/>
        <v/>
      </c>
      <c r="AT211" s="210" t="str">
        <f t="shared" si="74"/>
        <v/>
      </c>
    </row>
    <row r="212" spans="1:46" x14ac:dyDescent="0.2">
      <c r="A212" s="51" t="str">
        <f>IF(AND(F212&lt;&gt;"",'Institut - Classes'!$F$4&lt;&gt;""),INDEX(libcatidinstit,'Institut - Classes'!$F$4),"")</f>
        <v/>
      </c>
      <c r="B212" s="51" t="str">
        <f>IF(A212&lt;&gt;"",INDEX(codeinstit,'Institut - Classes'!$F$4),"")</f>
        <v/>
      </c>
      <c r="C212" s="49" t="str">
        <f t="shared" si="75"/>
        <v/>
      </c>
      <c r="D212" s="143"/>
      <c r="E212" s="143"/>
      <c r="F212" s="137"/>
      <c r="G212" s="137"/>
      <c r="H212" s="137"/>
      <c r="I212" s="137"/>
      <c r="J212" s="139"/>
      <c r="K212" s="137"/>
      <c r="L212" s="141"/>
      <c r="M212" s="141"/>
      <c r="N212" s="140"/>
      <c r="O212" s="142"/>
      <c r="P212" s="141"/>
      <c r="Q212" s="141"/>
      <c r="R212" s="141"/>
      <c r="S212" s="156"/>
      <c r="T212" s="156"/>
      <c r="U212" s="156"/>
      <c r="V212" s="156"/>
      <c r="W212" s="156"/>
      <c r="X212" s="156"/>
      <c r="Y212" s="52" t="str">
        <f t="shared" si="57"/>
        <v/>
      </c>
      <c r="Z212" s="50" t="str">
        <f t="shared" si="58"/>
        <v/>
      </c>
      <c r="AA212" s="50" t="str">
        <f t="shared" si="59"/>
        <v/>
      </c>
      <c r="AB212" s="50" t="str">
        <f t="shared" si="60"/>
        <v/>
      </c>
      <c r="AC212" s="50" t="str">
        <f t="shared" si="61"/>
        <v/>
      </c>
      <c r="AD212" s="50" t="str">
        <f t="shared" si="62"/>
        <v/>
      </c>
      <c r="AE212" s="50" t="str">
        <f t="shared" si="63"/>
        <v/>
      </c>
      <c r="AF212" s="50" t="str">
        <f t="shared" si="64"/>
        <v/>
      </c>
      <c r="AG212" s="50" t="str">
        <f t="shared" si="65"/>
        <v/>
      </c>
      <c r="AH212" s="50" t="str">
        <f t="shared" si="66"/>
        <v/>
      </c>
      <c r="AI212" s="50" t="str">
        <f t="shared" si="67"/>
        <v/>
      </c>
      <c r="AJ212" s="50" t="str">
        <f t="shared" si="68"/>
        <v/>
      </c>
      <c r="AK212" s="50" t="str">
        <f t="shared" si="69"/>
        <v/>
      </c>
      <c r="AL212" s="50" t="str">
        <f t="shared" si="70"/>
        <v/>
      </c>
      <c r="AM212" s="50" t="str">
        <f t="shared" si="71"/>
        <v/>
      </c>
      <c r="AN212" s="50" t="str">
        <f>IF(OR(AD212&lt;&gt;TRUE,AI212&lt;&gt;TRUE),"",IF(OR('Info livraison'!$B$12-(YEAR(J212))&gt;INDEX(valschartmaxalt,MATCH(N212,libschart,0)),'Info livraison'!$B$12-(YEAR(J212))&lt;INDEX(valschartminalt,MATCH(N212,libschart,0))),FALSE,TRUE))</f>
        <v/>
      </c>
      <c r="AO212" s="50" t="str">
        <f t="shared" si="72"/>
        <v/>
      </c>
      <c r="AP212" s="50"/>
      <c r="AQ212" s="50"/>
      <c r="AR212" s="50"/>
      <c r="AS212" s="197" t="str">
        <f t="shared" si="73"/>
        <v/>
      </c>
      <c r="AT212" s="210" t="str">
        <f t="shared" si="74"/>
        <v/>
      </c>
    </row>
    <row r="213" spans="1:46" x14ac:dyDescent="0.2">
      <c r="A213" s="51" t="str">
        <f>IF(AND(F213&lt;&gt;"",'Institut - Classes'!$F$4&lt;&gt;""),INDEX(libcatidinstit,'Institut - Classes'!$F$4),"")</f>
        <v/>
      </c>
      <c r="B213" s="51" t="str">
        <f>IF(A213&lt;&gt;"",INDEX(codeinstit,'Institut - Classes'!$F$4),"")</f>
        <v/>
      </c>
      <c r="C213" s="49" t="str">
        <f t="shared" si="75"/>
        <v/>
      </c>
      <c r="D213" s="143"/>
      <c r="E213" s="143"/>
      <c r="F213" s="137"/>
      <c r="G213" s="137"/>
      <c r="H213" s="137"/>
      <c r="I213" s="137"/>
      <c r="J213" s="139"/>
      <c r="K213" s="137"/>
      <c r="L213" s="141"/>
      <c r="M213" s="141"/>
      <c r="N213" s="140"/>
      <c r="O213" s="142"/>
      <c r="P213" s="141"/>
      <c r="Q213" s="141"/>
      <c r="R213" s="141"/>
      <c r="S213" s="156"/>
      <c r="T213" s="156"/>
      <c r="U213" s="156"/>
      <c r="V213" s="156"/>
      <c r="W213" s="156"/>
      <c r="X213" s="156"/>
      <c r="Y213" s="52" t="str">
        <f t="shared" si="57"/>
        <v/>
      </c>
      <c r="Z213" s="50" t="str">
        <f t="shared" si="58"/>
        <v/>
      </c>
      <c r="AA213" s="50" t="str">
        <f t="shared" si="59"/>
        <v/>
      </c>
      <c r="AB213" s="50" t="str">
        <f t="shared" si="60"/>
        <v/>
      </c>
      <c r="AC213" s="50" t="str">
        <f t="shared" si="61"/>
        <v/>
      </c>
      <c r="AD213" s="50" t="str">
        <f t="shared" si="62"/>
        <v/>
      </c>
      <c r="AE213" s="50" t="str">
        <f t="shared" si="63"/>
        <v/>
      </c>
      <c r="AF213" s="50" t="str">
        <f t="shared" si="64"/>
        <v/>
      </c>
      <c r="AG213" s="50" t="str">
        <f t="shared" si="65"/>
        <v/>
      </c>
      <c r="AH213" s="50" t="str">
        <f t="shared" si="66"/>
        <v/>
      </c>
      <c r="AI213" s="50" t="str">
        <f t="shared" si="67"/>
        <v/>
      </c>
      <c r="AJ213" s="50" t="str">
        <f t="shared" si="68"/>
        <v/>
      </c>
      <c r="AK213" s="50" t="str">
        <f t="shared" si="69"/>
        <v/>
      </c>
      <c r="AL213" s="50" t="str">
        <f t="shared" si="70"/>
        <v/>
      </c>
      <c r="AM213" s="50" t="str">
        <f t="shared" si="71"/>
        <v/>
      </c>
      <c r="AN213" s="50" t="str">
        <f>IF(OR(AD213&lt;&gt;TRUE,AI213&lt;&gt;TRUE),"",IF(OR('Info livraison'!$B$12-(YEAR(J213))&gt;INDEX(valschartmaxalt,MATCH(N213,libschart,0)),'Info livraison'!$B$12-(YEAR(J213))&lt;INDEX(valschartminalt,MATCH(N213,libschart,0))),FALSE,TRUE))</f>
        <v/>
      </c>
      <c r="AO213" s="50" t="str">
        <f t="shared" si="72"/>
        <v/>
      </c>
      <c r="AP213" s="50"/>
      <c r="AQ213" s="50"/>
      <c r="AR213" s="50"/>
      <c r="AS213" s="197" t="str">
        <f t="shared" si="73"/>
        <v/>
      </c>
      <c r="AT213" s="210" t="str">
        <f t="shared" si="74"/>
        <v/>
      </c>
    </row>
    <row r="214" spans="1:46" x14ac:dyDescent="0.2">
      <c r="A214" s="51" t="str">
        <f>IF(AND(F214&lt;&gt;"",'Institut - Classes'!$F$4&lt;&gt;""),INDEX(libcatidinstit,'Institut - Classes'!$F$4),"")</f>
        <v/>
      </c>
      <c r="B214" s="51" t="str">
        <f>IF(A214&lt;&gt;"",INDEX(codeinstit,'Institut - Classes'!$F$4),"")</f>
        <v/>
      </c>
      <c r="C214" s="49" t="str">
        <f t="shared" si="75"/>
        <v/>
      </c>
      <c r="D214" s="143"/>
      <c r="E214" s="143"/>
      <c r="F214" s="137"/>
      <c r="G214" s="137"/>
      <c r="H214" s="137"/>
      <c r="I214" s="137"/>
      <c r="J214" s="139"/>
      <c r="K214" s="137"/>
      <c r="L214" s="141"/>
      <c r="M214" s="141"/>
      <c r="N214" s="140"/>
      <c r="O214" s="142"/>
      <c r="P214" s="141"/>
      <c r="Q214" s="141"/>
      <c r="R214" s="141"/>
      <c r="S214" s="156"/>
      <c r="T214" s="156"/>
      <c r="U214" s="156"/>
      <c r="V214" s="156"/>
      <c r="W214" s="156"/>
      <c r="X214" s="156"/>
      <c r="Y214" s="52" t="str">
        <f t="shared" si="57"/>
        <v/>
      </c>
      <c r="Z214" s="50" t="str">
        <f t="shared" si="58"/>
        <v/>
      </c>
      <c r="AA214" s="50" t="str">
        <f t="shared" si="59"/>
        <v/>
      </c>
      <c r="AB214" s="50" t="str">
        <f t="shared" si="60"/>
        <v/>
      </c>
      <c r="AC214" s="50" t="str">
        <f t="shared" si="61"/>
        <v/>
      </c>
      <c r="AD214" s="50" t="str">
        <f t="shared" si="62"/>
        <v/>
      </c>
      <c r="AE214" s="50" t="str">
        <f t="shared" si="63"/>
        <v/>
      </c>
      <c r="AF214" s="50" t="str">
        <f t="shared" si="64"/>
        <v/>
      </c>
      <c r="AG214" s="50" t="str">
        <f t="shared" si="65"/>
        <v/>
      </c>
      <c r="AH214" s="50" t="str">
        <f t="shared" si="66"/>
        <v/>
      </c>
      <c r="AI214" s="50" t="str">
        <f t="shared" si="67"/>
        <v/>
      </c>
      <c r="AJ214" s="50" t="str">
        <f t="shared" si="68"/>
        <v/>
      </c>
      <c r="AK214" s="50" t="str">
        <f t="shared" si="69"/>
        <v/>
      </c>
      <c r="AL214" s="50" t="str">
        <f t="shared" si="70"/>
        <v/>
      </c>
      <c r="AM214" s="50" t="str">
        <f t="shared" si="71"/>
        <v/>
      </c>
      <c r="AN214" s="50" t="str">
        <f>IF(OR(AD214&lt;&gt;TRUE,AI214&lt;&gt;TRUE),"",IF(OR('Info livraison'!$B$12-(YEAR(J214))&gt;INDEX(valschartmaxalt,MATCH(N214,libschart,0)),'Info livraison'!$B$12-(YEAR(J214))&lt;INDEX(valschartminalt,MATCH(N214,libschart,0))),FALSE,TRUE))</f>
        <v/>
      </c>
      <c r="AO214" s="50" t="str">
        <f t="shared" si="72"/>
        <v/>
      </c>
      <c r="AP214" s="50"/>
      <c r="AQ214" s="50"/>
      <c r="AR214" s="50"/>
      <c r="AS214" s="197" t="str">
        <f t="shared" si="73"/>
        <v/>
      </c>
      <c r="AT214" s="210" t="str">
        <f t="shared" si="74"/>
        <v/>
      </c>
    </row>
    <row r="215" spans="1:46" x14ac:dyDescent="0.2">
      <c r="A215" s="51" t="str">
        <f>IF(AND(F215&lt;&gt;"",'Institut - Classes'!$F$4&lt;&gt;""),INDEX(libcatidinstit,'Institut - Classes'!$F$4),"")</f>
        <v/>
      </c>
      <c r="B215" s="51" t="str">
        <f>IF(A215&lt;&gt;"",INDEX(codeinstit,'Institut - Classes'!$F$4),"")</f>
        <v/>
      </c>
      <c r="C215" s="49" t="str">
        <f t="shared" si="75"/>
        <v/>
      </c>
      <c r="D215" s="143"/>
      <c r="E215" s="143"/>
      <c r="F215" s="137"/>
      <c r="G215" s="137"/>
      <c r="H215" s="137"/>
      <c r="I215" s="137"/>
      <c r="J215" s="139"/>
      <c r="K215" s="137"/>
      <c r="L215" s="141"/>
      <c r="M215" s="141"/>
      <c r="N215" s="140"/>
      <c r="O215" s="142"/>
      <c r="P215" s="141"/>
      <c r="Q215" s="141"/>
      <c r="R215" s="141"/>
      <c r="S215" s="156"/>
      <c r="T215" s="156"/>
      <c r="U215" s="156"/>
      <c r="V215" s="156"/>
      <c r="W215" s="156"/>
      <c r="X215" s="156"/>
      <c r="Y215" s="52" t="str">
        <f t="shared" si="57"/>
        <v/>
      </c>
      <c r="Z215" s="50" t="str">
        <f t="shared" si="58"/>
        <v/>
      </c>
      <c r="AA215" s="50" t="str">
        <f t="shared" si="59"/>
        <v/>
      </c>
      <c r="AB215" s="50" t="str">
        <f t="shared" si="60"/>
        <v/>
      </c>
      <c r="AC215" s="50" t="str">
        <f t="shared" si="61"/>
        <v/>
      </c>
      <c r="AD215" s="50" t="str">
        <f t="shared" si="62"/>
        <v/>
      </c>
      <c r="AE215" s="50" t="str">
        <f t="shared" si="63"/>
        <v/>
      </c>
      <c r="AF215" s="50" t="str">
        <f t="shared" si="64"/>
        <v/>
      </c>
      <c r="AG215" s="50" t="str">
        <f t="shared" si="65"/>
        <v/>
      </c>
      <c r="AH215" s="50" t="str">
        <f t="shared" si="66"/>
        <v/>
      </c>
      <c r="AI215" s="50" t="str">
        <f t="shared" si="67"/>
        <v/>
      </c>
      <c r="AJ215" s="50" t="str">
        <f t="shared" si="68"/>
        <v/>
      </c>
      <c r="AK215" s="50" t="str">
        <f t="shared" si="69"/>
        <v/>
      </c>
      <c r="AL215" s="50" t="str">
        <f t="shared" si="70"/>
        <v/>
      </c>
      <c r="AM215" s="50" t="str">
        <f t="shared" si="71"/>
        <v/>
      </c>
      <c r="AN215" s="50" t="str">
        <f>IF(OR(AD215&lt;&gt;TRUE,AI215&lt;&gt;TRUE),"",IF(OR('Info livraison'!$B$12-(YEAR(J215))&gt;INDEX(valschartmaxalt,MATCH(N215,libschart,0)),'Info livraison'!$B$12-(YEAR(J215))&lt;INDEX(valschartminalt,MATCH(N215,libschart,0))),FALSE,TRUE))</f>
        <v/>
      </c>
      <c r="AO215" s="50" t="str">
        <f t="shared" si="72"/>
        <v/>
      </c>
      <c r="AP215" s="50"/>
      <c r="AQ215" s="50"/>
      <c r="AR215" s="50"/>
      <c r="AS215" s="197" t="str">
        <f t="shared" si="73"/>
        <v/>
      </c>
      <c r="AT215" s="210" t="str">
        <f t="shared" si="74"/>
        <v/>
      </c>
    </row>
    <row r="216" spans="1:46" x14ac:dyDescent="0.2">
      <c r="A216" s="51" t="str">
        <f>IF(AND(F216&lt;&gt;"",'Institut - Classes'!$F$4&lt;&gt;""),INDEX(libcatidinstit,'Institut - Classes'!$F$4),"")</f>
        <v/>
      </c>
      <c r="B216" s="51" t="str">
        <f>IF(A216&lt;&gt;"",INDEX(codeinstit,'Institut - Classes'!$F$4),"")</f>
        <v/>
      </c>
      <c r="C216" s="49" t="str">
        <f t="shared" si="75"/>
        <v/>
      </c>
      <c r="D216" s="143"/>
      <c r="E216" s="143"/>
      <c r="F216" s="137"/>
      <c r="G216" s="137"/>
      <c r="H216" s="137"/>
      <c r="I216" s="137"/>
      <c r="J216" s="139"/>
      <c r="K216" s="137"/>
      <c r="L216" s="141"/>
      <c r="M216" s="141"/>
      <c r="N216" s="140"/>
      <c r="O216" s="142"/>
      <c r="P216" s="141"/>
      <c r="Q216" s="141"/>
      <c r="R216" s="141"/>
      <c r="S216" s="156"/>
      <c r="T216" s="156"/>
      <c r="U216" s="156"/>
      <c r="V216" s="156"/>
      <c r="W216" s="156"/>
      <c r="X216" s="156"/>
      <c r="Y216" s="52" t="str">
        <f t="shared" si="57"/>
        <v/>
      </c>
      <c r="Z216" s="50" t="str">
        <f t="shared" si="58"/>
        <v/>
      </c>
      <c r="AA216" s="50" t="str">
        <f t="shared" si="59"/>
        <v/>
      </c>
      <c r="AB216" s="50" t="str">
        <f t="shared" si="60"/>
        <v/>
      </c>
      <c r="AC216" s="50" t="str">
        <f t="shared" si="61"/>
        <v/>
      </c>
      <c r="AD216" s="50" t="str">
        <f t="shared" si="62"/>
        <v/>
      </c>
      <c r="AE216" s="50" t="str">
        <f t="shared" si="63"/>
        <v/>
      </c>
      <c r="AF216" s="50" t="str">
        <f t="shared" si="64"/>
        <v/>
      </c>
      <c r="AG216" s="50" t="str">
        <f t="shared" si="65"/>
        <v/>
      </c>
      <c r="AH216" s="50" t="str">
        <f t="shared" si="66"/>
        <v/>
      </c>
      <c r="AI216" s="50" t="str">
        <f t="shared" si="67"/>
        <v/>
      </c>
      <c r="AJ216" s="50" t="str">
        <f t="shared" si="68"/>
        <v/>
      </c>
      <c r="AK216" s="50" t="str">
        <f t="shared" si="69"/>
        <v/>
      </c>
      <c r="AL216" s="50" t="str">
        <f t="shared" si="70"/>
        <v/>
      </c>
      <c r="AM216" s="50" t="str">
        <f t="shared" si="71"/>
        <v/>
      </c>
      <c r="AN216" s="50" t="str">
        <f>IF(OR(AD216&lt;&gt;TRUE,AI216&lt;&gt;TRUE),"",IF(OR('Info livraison'!$B$12-(YEAR(J216))&gt;INDEX(valschartmaxalt,MATCH(N216,libschart,0)),'Info livraison'!$B$12-(YEAR(J216))&lt;INDEX(valschartminalt,MATCH(N216,libschart,0))),FALSE,TRUE))</f>
        <v/>
      </c>
      <c r="AO216" s="50" t="str">
        <f t="shared" si="72"/>
        <v/>
      </c>
      <c r="AP216" s="50"/>
      <c r="AQ216" s="50"/>
      <c r="AR216" s="50"/>
      <c r="AS216" s="197" t="str">
        <f t="shared" si="73"/>
        <v/>
      </c>
      <c r="AT216" s="210" t="str">
        <f t="shared" si="74"/>
        <v/>
      </c>
    </row>
    <row r="217" spans="1:46" x14ac:dyDescent="0.2">
      <c r="A217" s="51" t="str">
        <f>IF(AND(F217&lt;&gt;"",'Institut - Classes'!$F$4&lt;&gt;""),INDEX(libcatidinstit,'Institut - Classes'!$F$4),"")</f>
        <v/>
      </c>
      <c r="B217" s="51" t="str">
        <f>IF(A217&lt;&gt;"",INDEX(codeinstit,'Institut - Classes'!$F$4),"")</f>
        <v/>
      </c>
      <c r="C217" s="49" t="str">
        <f t="shared" si="75"/>
        <v/>
      </c>
      <c r="D217" s="143"/>
      <c r="E217" s="143"/>
      <c r="F217" s="137"/>
      <c r="G217" s="137"/>
      <c r="H217" s="137"/>
      <c r="I217" s="137"/>
      <c r="J217" s="139"/>
      <c r="K217" s="137"/>
      <c r="L217" s="141"/>
      <c r="M217" s="141"/>
      <c r="N217" s="140"/>
      <c r="O217" s="142"/>
      <c r="P217" s="141"/>
      <c r="Q217" s="141"/>
      <c r="R217" s="141"/>
      <c r="S217" s="156"/>
      <c r="T217" s="156"/>
      <c r="U217" s="156"/>
      <c r="V217" s="156"/>
      <c r="W217" s="156"/>
      <c r="X217" s="156"/>
      <c r="Y217" s="52" t="str">
        <f t="shared" si="57"/>
        <v/>
      </c>
      <c r="Z217" s="50" t="str">
        <f t="shared" si="58"/>
        <v/>
      </c>
      <c r="AA217" s="50" t="str">
        <f t="shared" si="59"/>
        <v/>
      </c>
      <c r="AB217" s="50" t="str">
        <f t="shared" si="60"/>
        <v/>
      </c>
      <c r="AC217" s="50" t="str">
        <f t="shared" si="61"/>
        <v/>
      </c>
      <c r="AD217" s="50" t="str">
        <f t="shared" si="62"/>
        <v/>
      </c>
      <c r="AE217" s="50" t="str">
        <f t="shared" si="63"/>
        <v/>
      </c>
      <c r="AF217" s="50" t="str">
        <f t="shared" si="64"/>
        <v/>
      </c>
      <c r="AG217" s="50" t="str">
        <f t="shared" si="65"/>
        <v/>
      </c>
      <c r="AH217" s="50" t="str">
        <f t="shared" si="66"/>
        <v/>
      </c>
      <c r="AI217" s="50" t="str">
        <f t="shared" si="67"/>
        <v/>
      </c>
      <c r="AJ217" s="50" t="str">
        <f t="shared" si="68"/>
        <v/>
      </c>
      <c r="AK217" s="50" t="str">
        <f t="shared" si="69"/>
        <v/>
      </c>
      <c r="AL217" s="50" t="str">
        <f t="shared" si="70"/>
        <v/>
      </c>
      <c r="AM217" s="50" t="str">
        <f t="shared" si="71"/>
        <v/>
      </c>
      <c r="AN217" s="50" t="str">
        <f>IF(OR(AD217&lt;&gt;TRUE,AI217&lt;&gt;TRUE),"",IF(OR('Info livraison'!$B$12-(YEAR(J217))&gt;INDEX(valschartmaxalt,MATCH(N217,libschart,0)),'Info livraison'!$B$12-(YEAR(J217))&lt;INDEX(valschartminalt,MATCH(N217,libschart,0))),FALSE,TRUE))</f>
        <v/>
      </c>
      <c r="AO217" s="50" t="str">
        <f t="shared" si="72"/>
        <v/>
      </c>
      <c r="AP217" s="50"/>
      <c r="AQ217" s="50"/>
      <c r="AR217" s="50"/>
      <c r="AS217" s="197" t="str">
        <f t="shared" si="73"/>
        <v/>
      </c>
      <c r="AT217" s="210" t="str">
        <f t="shared" si="74"/>
        <v/>
      </c>
    </row>
    <row r="218" spans="1:46" x14ac:dyDescent="0.2">
      <c r="A218" s="51" t="str">
        <f>IF(AND(F218&lt;&gt;"",'Institut - Classes'!$F$4&lt;&gt;""),INDEX(libcatidinstit,'Institut - Classes'!$F$4),"")</f>
        <v/>
      </c>
      <c r="B218" s="51" t="str">
        <f>IF(A218&lt;&gt;"",INDEX(codeinstit,'Institut - Classes'!$F$4),"")</f>
        <v/>
      </c>
      <c r="C218" s="49" t="str">
        <f t="shared" si="75"/>
        <v/>
      </c>
      <c r="D218" s="143"/>
      <c r="E218" s="143"/>
      <c r="F218" s="137"/>
      <c r="G218" s="137"/>
      <c r="H218" s="137"/>
      <c r="I218" s="137"/>
      <c r="J218" s="139"/>
      <c r="K218" s="137"/>
      <c r="L218" s="141"/>
      <c r="M218" s="141"/>
      <c r="N218" s="140"/>
      <c r="O218" s="142"/>
      <c r="P218" s="141"/>
      <c r="Q218" s="141"/>
      <c r="R218" s="141"/>
      <c r="S218" s="156"/>
      <c r="T218" s="156"/>
      <c r="U218" s="156"/>
      <c r="V218" s="156"/>
      <c r="W218" s="156"/>
      <c r="X218" s="156"/>
      <c r="Y218" s="52" t="str">
        <f t="shared" si="57"/>
        <v/>
      </c>
      <c r="Z218" s="50" t="str">
        <f t="shared" si="58"/>
        <v/>
      </c>
      <c r="AA218" s="50" t="str">
        <f t="shared" si="59"/>
        <v/>
      </c>
      <c r="AB218" s="50" t="str">
        <f t="shared" si="60"/>
        <v/>
      </c>
      <c r="AC218" s="50" t="str">
        <f t="shared" si="61"/>
        <v/>
      </c>
      <c r="AD218" s="50" t="str">
        <f t="shared" si="62"/>
        <v/>
      </c>
      <c r="AE218" s="50" t="str">
        <f t="shared" si="63"/>
        <v/>
      </c>
      <c r="AF218" s="50" t="str">
        <f t="shared" si="64"/>
        <v/>
      </c>
      <c r="AG218" s="50" t="str">
        <f t="shared" si="65"/>
        <v/>
      </c>
      <c r="AH218" s="50" t="str">
        <f t="shared" si="66"/>
        <v/>
      </c>
      <c r="AI218" s="50" t="str">
        <f t="shared" si="67"/>
        <v/>
      </c>
      <c r="AJ218" s="50" t="str">
        <f t="shared" si="68"/>
        <v/>
      </c>
      <c r="AK218" s="50" t="str">
        <f t="shared" si="69"/>
        <v/>
      </c>
      <c r="AL218" s="50" t="str">
        <f t="shared" si="70"/>
        <v/>
      </c>
      <c r="AM218" s="50" t="str">
        <f t="shared" si="71"/>
        <v/>
      </c>
      <c r="AN218" s="50" t="str">
        <f>IF(OR(AD218&lt;&gt;TRUE,AI218&lt;&gt;TRUE),"",IF(OR('Info livraison'!$B$12-(YEAR(J218))&gt;INDEX(valschartmaxalt,MATCH(N218,libschart,0)),'Info livraison'!$B$12-(YEAR(J218))&lt;INDEX(valschartminalt,MATCH(N218,libschart,0))),FALSE,TRUE))</f>
        <v/>
      </c>
      <c r="AO218" s="50" t="str">
        <f t="shared" si="72"/>
        <v/>
      </c>
      <c r="AP218" s="50"/>
      <c r="AQ218" s="50"/>
      <c r="AR218" s="50"/>
      <c r="AS218" s="197" t="str">
        <f t="shared" si="73"/>
        <v/>
      </c>
      <c r="AT218" s="210" t="str">
        <f t="shared" si="74"/>
        <v/>
      </c>
    </row>
    <row r="219" spans="1:46" x14ac:dyDescent="0.2">
      <c r="A219" s="51" t="str">
        <f>IF(AND(F219&lt;&gt;"",'Institut - Classes'!$F$4&lt;&gt;""),INDEX(libcatidinstit,'Institut - Classes'!$F$4),"")</f>
        <v/>
      </c>
      <c r="B219" s="51" t="str">
        <f>IF(A219&lt;&gt;"",INDEX(codeinstit,'Institut - Classes'!$F$4),"")</f>
        <v/>
      </c>
      <c r="C219" s="49" t="str">
        <f t="shared" si="75"/>
        <v/>
      </c>
      <c r="D219" s="143"/>
      <c r="E219" s="143"/>
      <c r="F219" s="137"/>
      <c r="G219" s="137"/>
      <c r="H219" s="137"/>
      <c r="I219" s="137"/>
      <c r="J219" s="139"/>
      <c r="K219" s="137"/>
      <c r="L219" s="141"/>
      <c r="M219" s="141"/>
      <c r="N219" s="140"/>
      <c r="O219" s="142"/>
      <c r="P219" s="141"/>
      <c r="Q219" s="141"/>
      <c r="R219" s="141"/>
      <c r="S219" s="156"/>
      <c r="T219" s="156"/>
      <c r="U219" s="156"/>
      <c r="V219" s="156"/>
      <c r="W219" s="156"/>
      <c r="X219" s="156"/>
      <c r="Y219" s="52" t="str">
        <f t="shared" si="57"/>
        <v/>
      </c>
      <c r="Z219" s="50" t="str">
        <f t="shared" si="58"/>
        <v/>
      </c>
      <c r="AA219" s="50" t="str">
        <f t="shared" si="59"/>
        <v/>
      </c>
      <c r="AB219" s="50" t="str">
        <f t="shared" si="60"/>
        <v/>
      </c>
      <c r="AC219" s="50" t="str">
        <f t="shared" si="61"/>
        <v/>
      </c>
      <c r="AD219" s="50" t="str">
        <f t="shared" si="62"/>
        <v/>
      </c>
      <c r="AE219" s="50" t="str">
        <f t="shared" si="63"/>
        <v/>
      </c>
      <c r="AF219" s="50" t="str">
        <f t="shared" si="64"/>
        <v/>
      </c>
      <c r="AG219" s="50" t="str">
        <f t="shared" si="65"/>
        <v/>
      </c>
      <c r="AH219" s="50" t="str">
        <f t="shared" si="66"/>
        <v/>
      </c>
      <c r="AI219" s="50" t="str">
        <f t="shared" si="67"/>
        <v/>
      </c>
      <c r="AJ219" s="50" t="str">
        <f t="shared" si="68"/>
        <v/>
      </c>
      <c r="AK219" s="50" t="str">
        <f t="shared" si="69"/>
        <v/>
      </c>
      <c r="AL219" s="50" t="str">
        <f t="shared" si="70"/>
        <v/>
      </c>
      <c r="AM219" s="50" t="str">
        <f t="shared" si="71"/>
        <v/>
      </c>
      <c r="AN219" s="50" t="str">
        <f>IF(OR(AD219&lt;&gt;TRUE,AI219&lt;&gt;TRUE),"",IF(OR('Info livraison'!$B$12-(YEAR(J219))&gt;INDEX(valschartmaxalt,MATCH(N219,libschart,0)),'Info livraison'!$B$12-(YEAR(J219))&lt;INDEX(valschartminalt,MATCH(N219,libschart,0))),FALSE,TRUE))</f>
        <v/>
      </c>
      <c r="AO219" s="50" t="str">
        <f t="shared" si="72"/>
        <v/>
      </c>
      <c r="AP219" s="50"/>
      <c r="AQ219" s="50"/>
      <c r="AR219" s="50"/>
      <c r="AS219" s="197" t="str">
        <f t="shared" si="73"/>
        <v/>
      </c>
      <c r="AT219" s="210" t="str">
        <f t="shared" si="74"/>
        <v/>
      </c>
    </row>
    <row r="220" spans="1:46" x14ac:dyDescent="0.2">
      <c r="A220" s="51" t="str">
        <f>IF(AND(F220&lt;&gt;"",'Institut - Classes'!$F$4&lt;&gt;""),INDEX(libcatidinstit,'Institut - Classes'!$F$4),"")</f>
        <v/>
      </c>
      <c r="B220" s="51" t="str">
        <f>IF(A220&lt;&gt;"",INDEX(codeinstit,'Institut - Classes'!$F$4),"")</f>
        <v/>
      </c>
      <c r="C220" s="49" t="str">
        <f t="shared" si="75"/>
        <v/>
      </c>
      <c r="D220" s="143"/>
      <c r="E220" s="143"/>
      <c r="F220" s="137"/>
      <c r="G220" s="137"/>
      <c r="H220" s="137"/>
      <c r="I220" s="137"/>
      <c r="J220" s="139"/>
      <c r="K220" s="137"/>
      <c r="L220" s="141"/>
      <c r="M220" s="141"/>
      <c r="N220" s="140"/>
      <c r="O220" s="142"/>
      <c r="P220" s="141"/>
      <c r="Q220" s="141"/>
      <c r="R220" s="141"/>
      <c r="S220" s="156"/>
      <c r="T220" s="156"/>
      <c r="U220" s="156"/>
      <c r="V220" s="156"/>
      <c r="W220" s="156"/>
      <c r="X220" s="156"/>
      <c r="Y220" s="52" t="str">
        <f t="shared" si="57"/>
        <v/>
      </c>
      <c r="Z220" s="50" t="str">
        <f t="shared" si="58"/>
        <v/>
      </c>
      <c r="AA220" s="50" t="str">
        <f t="shared" si="59"/>
        <v/>
      </c>
      <c r="AB220" s="50" t="str">
        <f t="shared" si="60"/>
        <v/>
      </c>
      <c r="AC220" s="50" t="str">
        <f t="shared" si="61"/>
        <v/>
      </c>
      <c r="AD220" s="50" t="str">
        <f t="shared" si="62"/>
        <v/>
      </c>
      <c r="AE220" s="50" t="str">
        <f t="shared" si="63"/>
        <v/>
      </c>
      <c r="AF220" s="50" t="str">
        <f t="shared" si="64"/>
        <v/>
      </c>
      <c r="AG220" s="50" t="str">
        <f t="shared" si="65"/>
        <v/>
      </c>
      <c r="AH220" s="50" t="str">
        <f t="shared" si="66"/>
        <v/>
      </c>
      <c r="AI220" s="50" t="str">
        <f t="shared" si="67"/>
        <v/>
      </c>
      <c r="AJ220" s="50" t="str">
        <f t="shared" si="68"/>
        <v/>
      </c>
      <c r="AK220" s="50" t="str">
        <f t="shared" si="69"/>
        <v/>
      </c>
      <c r="AL220" s="50" t="str">
        <f t="shared" si="70"/>
        <v/>
      </c>
      <c r="AM220" s="50" t="str">
        <f t="shared" si="71"/>
        <v/>
      </c>
      <c r="AN220" s="50" t="str">
        <f>IF(OR(AD220&lt;&gt;TRUE,AI220&lt;&gt;TRUE),"",IF(OR('Info livraison'!$B$12-(YEAR(J220))&gt;INDEX(valschartmaxalt,MATCH(N220,libschart,0)),'Info livraison'!$B$12-(YEAR(J220))&lt;INDEX(valschartminalt,MATCH(N220,libschart,0))),FALSE,TRUE))</f>
        <v/>
      </c>
      <c r="AO220" s="50" t="str">
        <f t="shared" si="72"/>
        <v/>
      </c>
      <c r="AP220" s="50"/>
      <c r="AQ220" s="50"/>
      <c r="AR220" s="50"/>
      <c r="AS220" s="197" t="str">
        <f t="shared" si="73"/>
        <v/>
      </c>
      <c r="AT220" s="210" t="str">
        <f t="shared" si="74"/>
        <v/>
      </c>
    </row>
    <row r="221" spans="1:46" x14ac:dyDescent="0.2">
      <c r="A221" s="51" t="str">
        <f>IF(AND(F221&lt;&gt;"",'Institut - Classes'!$F$4&lt;&gt;""),INDEX(libcatidinstit,'Institut - Classes'!$F$4),"")</f>
        <v/>
      </c>
      <c r="B221" s="51" t="str">
        <f>IF(A221&lt;&gt;"",INDEX(codeinstit,'Institut - Classes'!$F$4),"")</f>
        <v/>
      </c>
      <c r="C221" s="49" t="str">
        <f t="shared" si="75"/>
        <v/>
      </c>
      <c r="D221" s="143"/>
      <c r="E221" s="143"/>
      <c r="F221" s="137"/>
      <c r="G221" s="137"/>
      <c r="H221" s="137"/>
      <c r="I221" s="137"/>
      <c r="J221" s="139"/>
      <c r="K221" s="137"/>
      <c r="L221" s="141"/>
      <c r="M221" s="141"/>
      <c r="N221" s="140"/>
      <c r="O221" s="142"/>
      <c r="P221" s="141"/>
      <c r="Q221" s="141"/>
      <c r="R221" s="141"/>
      <c r="S221" s="156"/>
      <c r="T221" s="156"/>
      <c r="U221" s="156"/>
      <c r="V221" s="156"/>
      <c r="W221" s="156"/>
      <c r="X221" s="156"/>
      <c r="Y221" s="52" t="str">
        <f t="shared" si="57"/>
        <v/>
      </c>
      <c r="Z221" s="50" t="str">
        <f t="shared" si="58"/>
        <v/>
      </c>
      <c r="AA221" s="50" t="str">
        <f t="shared" si="59"/>
        <v/>
      </c>
      <c r="AB221" s="50" t="str">
        <f t="shared" si="60"/>
        <v/>
      </c>
      <c r="AC221" s="50" t="str">
        <f t="shared" si="61"/>
        <v/>
      </c>
      <c r="AD221" s="50" t="str">
        <f t="shared" si="62"/>
        <v/>
      </c>
      <c r="AE221" s="50" t="str">
        <f t="shared" si="63"/>
        <v/>
      </c>
      <c r="AF221" s="50" t="str">
        <f t="shared" si="64"/>
        <v/>
      </c>
      <c r="AG221" s="50" t="str">
        <f t="shared" si="65"/>
        <v/>
      </c>
      <c r="AH221" s="50" t="str">
        <f t="shared" si="66"/>
        <v/>
      </c>
      <c r="AI221" s="50" t="str">
        <f t="shared" si="67"/>
        <v/>
      </c>
      <c r="AJ221" s="50" t="str">
        <f t="shared" si="68"/>
        <v/>
      </c>
      <c r="AK221" s="50" t="str">
        <f t="shared" si="69"/>
        <v/>
      </c>
      <c r="AL221" s="50" t="str">
        <f t="shared" si="70"/>
        <v/>
      </c>
      <c r="AM221" s="50" t="str">
        <f t="shared" si="71"/>
        <v/>
      </c>
      <c r="AN221" s="50" t="str">
        <f>IF(OR(AD221&lt;&gt;TRUE,AI221&lt;&gt;TRUE),"",IF(OR('Info livraison'!$B$12-(YEAR(J221))&gt;INDEX(valschartmaxalt,MATCH(N221,libschart,0)),'Info livraison'!$B$12-(YEAR(J221))&lt;INDEX(valschartminalt,MATCH(N221,libschart,0))),FALSE,TRUE))</f>
        <v/>
      </c>
      <c r="AO221" s="50" t="str">
        <f t="shared" si="72"/>
        <v/>
      </c>
      <c r="AP221" s="50"/>
      <c r="AQ221" s="50"/>
      <c r="AR221" s="50"/>
      <c r="AS221" s="197" t="str">
        <f t="shared" si="73"/>
        <v/>
      </c>
      <c r="AT221" s="210" t="str">
        <f t="shared" si="74"/>
        <v/>
      </c>
    </row>
    <row r="222" spans="1:46" x14ac:dyDescent="0.2">
      <c r="A222" s="51" t="str">
        <f>IF(AND(F222&lt;&gt;"",'Institut - Classes'!$F$4&lt;&gt;""),INDEX(libcatidinstit,'Institut - Classes'!$F$4),"")</f>
        <v/>
      </c>
      <c r="B222" s="51" t="str">
        <f>IF(A222&lt;&gt;"",INDEX(codeinstit,'Institut - Classes'!$F$4),"")</f>
        <v/>
      </c>
      <c r="C222" s="49" t="str">
        <f t="shared" si="75"/>
        <v/>
      </c>
      <c r="D222" s="143"/>
      <c r="E222" s="143"/>
      <c r="F222" s="137"/>
      <c r="G222" s="137"/>
      <c r="H222" s="137"/>
      <c r="I222" s="137"/>
      <c r="J222" s="139"/>
      <c r="K222" s="137"/>
      <c r="L222" s="141"/>
      <c r="M222" s="141"/>
      <c r="N222" s="140"/>
      <c r="O222" s="142"/>
      <c r="P222" s="141"/>
      <c r="Q222" s="141"/>
      <c r="R222" s="141"/>
      <c r="S222" s="156"/>
      <c r="T222" s="156"/>
      <c r="U222" s="156"/>
      <c r="V222" s="156"/>
      <c r="W222" s="156"/>
      <c r="X222" s="156"/>
      <c r="Y222" s="52" t="str">
        <f t="shared" si="57"/>
        <v/>
      </c>
      <c r="Z222" s="50" t="str">
        <f t="shared" si="58"/>
        <v/>
      </c>
      <c r="AA222" s="50" t="str">
        <f t="shared" si="59"/>
        <v/>
      </c>
      <c r="AB222" s="50" t="str">
        <f t="shared" si="60"/>
        <v/>
      </c>
      <c r="AC222" s="50" t="str">
        <f t="shared" si="61"/>
        <v/>
      </c>
      <c r="AD222" s="50" t="str">
        <f t="shared" si="62"/>
        <v/>
      </c>
      <c r="AE222" s="50" t="str">
        <f t="shared" si="63"/>
        <v/>
      </c>
      <c r="AF222" s="50" t="str">
        <f t="shared" si="64"/>
        <v/>
      </c>
      <c r="AG222" s="50" t="str">
        <f t="shared" si="65"/>
        <v/>
      </c>
      <c r="AH222" s="50" t="str">
        <f t="shared" si="66"/>
        <v/>
      </c>
      <c r="AI222" s="50" t="str">
        <f t="shared" si="67"/>
        <v/>
      </c>
      <c r="AJ222" s="50" t="str">
        <f t="shared" si="68"/>
        <v/>
      </c>
      <c r="AK222" s="50" t="str">
        <f t="shared" si="69"/>
        <v/>
      </c>
      <c r="AL222" s="50" t="str">
        <f t="shared" si="70"/>
        <v/>
      </c>
      <c r="AM222" s="50" t="str">
        <f t="shared" si="71"/>
        <v/>
      </c>
      <c r="AN222" s="50" t="str">
        <f>IF(OR(AD222&lt;&gt;TRUE,AI222&lt;&gt;TRUE),"",IF(OR('Info livraison'!$B$12-(YEAR(J222))&gt;INDEX(valschartmaxalt,MATCH(N222,libschart,0)),'Info livraison'!$B$12-(YEAR(J222))&lt;INDEX(valschartminalt,MATCH(N222,libschart,0))),FALSE,TRUE))</f>
        <v/>
      </c>
      <c r="AO222" s="50" t="str">
        <f t="shared" si="72"/>
        <v/>
      </c>
      <c r="AP222" s="50"/>
      <c r="AQ222" s="50"/>
      <c r="AR222" s="50"/>
      <c r="AS222" s="197" t="str">
        <f t="shared" si="73"/>
        <v/>
      </c>
      <c r="AT222" s="210" t="str">
        <f t="shared" si="74"/>
        <v/>
      </c>
    </row>
    <row r="223" spans="1:46" x14ac:dyDescent="0.2">
      <c r="A223" s="51" t="str">
        <f>IF(AND(F223&lt;&gt;"",'Institut - Classes'!$F$4&lt;&gt;""),INDEX(libcatidinstit,'Institut - Classes'!$F$4),"")</f>
        <v/>
      </c>
      <c r="B223" s="51" t="str">
        <f>IF(A223&lt;&gt;"",INDEX(codeinstit,'Institut - Classes'!$F$4),"")</f>
        <v/>
      </c>
      <c r="C223" s="49" t="str">
        <f t="shared" si="75"/>
        <v/>
      </c>
      <c r="D223" s="143"/>
      <c r="E223" s="143"/>
      <c r="F223" s="137"/>
      <c r="G223" s="137"/>
      <c r="H223" s="137"/>
      <c r="I223" s="137"/>
      <c r="J223" s="139"/>
      <c r="K223" s="137"/>
      <c r="L223" s="141"/>
      <c r="M223" s="141"/>
      <c r="N223" s="140"/>
      <c r="O223" s="142"/>
      <c r="P223" s="141"/>
      <c r="Q223" s="141"/>
      <c r="R223" s="141"/>
      <c r="S223" s="156"/>
      <c r="T223" s="156"/>
      <c r="U223" s="156"/>
      <c r="V223" s="156"/>
      <c r="W223" s="156"/>
      <c r="X223" s="156"/>
      <c r="Y223" s="52" t="str">
        <f t="shared" si="57"/>
        <v/>
      </c>
      <c r="Z223" s="50" t="str">
        <f t="shared" si="58"/>
        <v/>
      </c>
      <c r="AA223" s="50" t="str">
        <f t="shared" si="59"/>
        <v/>
      </c>
      <c r="AB223" s="50" t="str">
        <f t="shared" si="60"/>
        <v/>
      </c>
      <c r="AC223" s="50" t="str">
        <f t="shared" si="61"/>
        <v/>
      </c>
      <c r="AD223" s="50" t="str">
        <f t="shared" si="62"/>
        <v/>
      </c>
      <c r="AE223" s="50" t="str">
        <f t="shared" si="63"/>
        <v/>
      </c>
      <c r="AF223" s="50" t="str">
        <f t="shared" si="64"/>
        <v/>
      </c>
      <c r="AG223" s="50" t="str">
        <f t="shared" si="65"/>
        <v/>
      </c>
      <c r="AH223" s="50" t="str">
        <f t="shared" si="66"/>
        <v/>
      </c>
      <c r="AI223" s="50" t="str">
        <f t="shared" si="67"/>
        <v/>
      </c>
      <c r="AJ223" s="50" t="str">
        <f t="shared" si="68"/>
        <v/>
      </c>
      <c r="AK223" s="50" t="str">
        <f t="shared" si="69"/>
        <v/>
      </c>
      <c r="AL223" s="50" t="str">
        <f t="shared" si="70"/>
        <v/>
      </c>
      <c r="AM223" s="50" t="str">
        <f t="shared" si="71"/>
        <v/>
      </c>
      <c r="AN223" s="50" t="str">
        <f>IF(OR(AD223&lt;&gt;TRUE,AI223&lt;&gt;TRUE),"",IF(OR('Info livraison'!$B$12-(YEAR(J223))&gt;INDEX(valschartmaxalt,MATCH(N223,libschart,0)),'Info livraison'!$B$12-(YEAR(J223))&lt;INDEX(valschartminalt,MATCH(N223,libschart,0))),FALSE,TRUE))</f>
        <v/>
      </c>
      <c r="AO223" s="50" t="str">
        <f t="shared" si="72"/>
        <v/>
      </c>
      <c r="AP223" s="50"/>
      <c r="AQ223" s="50"/>
      <c r="AR223" s="50"/>
      <c r="AS223" s="197" t="str">
        <f t="shared" si="73"/>
        <v/>
      </c>
      <c r="AT223" s="210" t="str">
        <f t="shared" si="74"/>
        <v/>
      </c>
    </row>
    <row r="224" spans="1:46" x14ac:dyDescent="0.2">
      <c r="A224" s="51" t="str">
        <f>IF(AND(F224&lt;&gt;"",'Institut - Classes'!$F$4&lt;&gt;""),INDEX(libcatidinstit,'Institut - Classes'!$F$4),"")</f>
        <v/>
      </c>
      <c r="B224" s="51" t="str">
        <f>IF(A224&lt;&gt;"",INDEX(codeinstit,'Institut - Classes'!$F$4),"")</f>
        <v/>
      </c>
      <c r="C224" s="49" t="str">
        <f t="shared" si="75"/>
        <v/>
      </c>
      <c r="D224" s="143"/>
      <c r="E224" s="143"/>
      <c r="F224" s="137"/>
      <c r="G224" s="137"/>
      <c r="H224" s="137"/>
      <c r="I224" s="137"/>
      <c r="J224" s="139"/>
      <c r="K224" s="137"/>
      <c r="L224" s="141"/>
      <c r="M224" s="141"/>
      <c r="N224" s="140"/>
      <c r="O224" s="142"/>
      <c r="P224" s="141"/>
      <c r="Q224" s="141"/>
      <c r="R224" s="141"/>
      <c r="S224" s="156"/>
      <c r="T224" s="156"/>
      <c r="U224" s="156"/>
      <c r="V224" s="156"/>
      <c r="W224" s="156"/>
      <c r="X224" s="156"/>
      <c r="Y224" s="52" t="str">
        <f t="shared" si="57"/>
        <v/>
      </c>
      <c r="Z224" s="50" t="str">
        <f t="shared" si="58"/>
        <v/>
      </c>
      <c r="AA224" s="50" t="str">
        <f t="shared" si="59"/>
        <v/>
      </c>
      <c r="AB224" s="50" t="str">
        <f t="shared" si="60"/>
        <v/>
      </c>
      <c r="AC224" s="50" t="str">
        <f t="shared" si="61"/>
        <v/>
      </c>
      <c r="AD224" s="50" t="str">
        <f t="shared" si="62"/>
        <v/>
      </c>
      <c r="AE224" s="50" t="str">
        <f t="shared" si="63"/>
        <v/>
      </c>
      <c r="AF224" s="50" t="str">
        <f t="shared" si="64"/>
        <v/>
      </c>
      <c r="AG224" s="50" t="str">
        <f t="shared" si="65"/>
        <v/>
      </c>
      <c r="AH224" s="50" t="str">
        <f t="shared" si="66"/>
        <v/>
      </c>
      <c r="AI224" s="50" t="str">
        <f t="shared" si="67"/>
        <v/>
      </c>
      <c r="AJ224" s="50" t="str">
        <f t="shared" si="68"/>
        <v/>
      </c>
      <c r="AK224" s="50" t="str">
        <f t="shared" si="69"/>
        <v/>
      </c>
      <c r="AL224" s="50" t="str">
        <f t="shared" si="70"/>
        <v/>
      </c>
      <c r="AM224" s="50" t="str">
        <f t="shared" si="71"/>
        <v/>
      </c>
      <c r="AN224" s="50" t="str">
        <f>IF(OR(AD224&lt;&gt;TRUE,AI224&lt;&gt;TRUE),"",IF(OR('Info livraison'!$B$12-(YEAR(J224))&gt;INDEX(valschartmaxalt,MATCH(N224,libschart,0)),'Info livraison'!$B$12-(YEAR(J224))&lt;INDEX(valschartminalt,MATCH(N224,libschart,0))),FALSE,TRUE))</f>
        <v/>
      </c>
      <c r="AO224" s="50" t="str">
        <f t="shared" si="72"/>
        <v/>
      </c>
      <c r="AP224" s="50"/>
      <c r="AQ224" s="50"/>
      <c r="AR224" s="50"/>
      <c r="AS224" s="197" t="str">
        <f t="shared" si="73"/>
        <v/>
      </c>
      <c r="AT224" s="210" t="str">
        <f t="shared" si="74"/>
        <v/>
      </c>
    </row>
    <row r="225" spans="1:46" x14ac:dyDescent="0.2">
      <c r="A225" s="51" t="str">
        <f>IF(AND(F225&lt;&gt;"",'Institut - Classes'!$F$4&lt;&gt;""),INDEX(libcatidinstit,'Institut - Classes'!$F$4),"")</f>
        <v/>
      </c>
      <c r="B225" s="51" t="str">
        <f>IF(A225&lt;&gt;"",INDEX(codeinstit,'Institut - Classes'!$F$4),"")</f>
        <v/>
      </c>
      <c r="C225" s="49" t="str">
        <f t="shared" si="75"/>
        <v/>
      </c>
      <c r="D225" s="143"/>
      <c r="E225" s="143"/>
      <c r="F225" s="137"/>
      <c r="G225" s="137"/>
      <c r="H225" s="137"/>
      <c r="I225" s="137"/>
      <c r="J225" s="139"/>
      <c r="K225" s="137"/>
      <c r="L225" s="141"/>
      <c r="M225" s="141"/>
      <c r="N225" s="140"/>
      <c r="O225" s="142"/>
      <c r="P225" s="141"/>
      <c r="Q225" s="141"/>
      <c r="R225" s="141"/>
      <c r="S225" s="156"/>
      <c r="T225" s="156"/>
      <c r="U225" s="156"/>
      <c r="V225" s="156"/>
      <c r="W225" s="156"/>
      <c r="X225" s="156"/>
      <c r="Y225" s="52" t="str">
        <f t="shared" si="57"/>
        <v/>
      </c>
      <c r="Z225" s="50" t="str">
        <f t="shared" si="58"/>
        <v/>
      </c>
      <c r="AA225" s="50" t="str">
        <f t="shared" si="59"/>
        <v/>
      </c>
      <c r="AB225" s="50" t="str">
        <f t="shared" si="60"/>
        <v/>
      </c>
      <c r="AC225" s="50" t="str">
        <f t="shared" si="61"/>
        <v/>
      </c>
      <c r="AD225" s="50" t="str">
        <f t="shared" si="62"/>
        <v/>
      </c>
      <c r="AE225" s="50" t="str">
        <f t="shared" si="63"/>
        <v/>
      </c>
      <c r="AF225" s="50" t="str">
        <f t="shared" si="64"/>
        <v/>
      </c>
      <c r="AG225" s="50" t="str">
        <f t="shared" si="65"/>
        <v/>
      </c>
      <c r="AH225" s="50" t="str">
        <f t="shared" si="66"/>
        <v/>
      </c>
      <c r="AI225" s="50" t="str">
        <f t="shared" si="67"/>
        <v/>
      </c>
      <c r="AJ225" s="50" t="str">
        <f t="shared" si="68"/>
        <v/>
      </c>
      <c r="AK225" s="50" t="str">
        <f t="shared" si="69"/>
        <v/>
      </c>
      <c r="AL225" s="50" t="str">
        <f t="shared" si="70"/>
        <v/>
      </c>
      <c r="AM225" s="50" t="str">
        <f t="shared" si="71"/>
        <v/>
      </c>
      <c r="AN225" s="50" t="str">
        <f>IF(OR(AD225&lt;&gt;TRUE,AI225&lt;&gt;TRUE),"",IF(OR('Info livraison'!$B$12-(YEAR(J225))&gt;INDEX(valschartmaxalt,MATCH(N225,libschart,0)),'Info livraison'!$B$12-(YEAR(J225))&lt;INDEX(valschartminalt,MATCH(N225,libschart,0))),FALSE,TRUE))</f>
        <v/>
      </c>
      <c r="AO225" s="50" t="str">
        <f t="shared" si="72"/>
        <v/>
      </c>
      <c r="AP225" s="50"/>
      <c r="AQ225" s="50"/>
      <c r="AR225" s="50"/>
      <c r="AS225" s="197" t="str">
        <f t="shared" si="73"/>
        <v/>
      </c>
      <c r="AT225" s="210" t="str">
        <f t="shared" si="74"/>
        <v/>
      </c>
    </row>
    <row r="226" spans="1:46" x14ac:dyDescent="0.2">
      <c r="A226" s="51" t="str">
        <f>IF(AND(F226&lt;&gt;"",'Institut - Classes'!$F$4&lt;&gt;""),INDEX(libcatidinstit,'Institut - Classes'!$F$4),"")</f>
        <v/>
      </c>
      <c r="B226" s="51" t="str">
        <f>IF(A226&lt;&gt;"",INDEX(codeinstit,'Institut - Classes'!$F$4),"")</f>
        <v/>
      </c>
      <c r="C226" s="49" t="str">
        <f t="shared" si="75"/>
        <v/>
      </c>
      <c r="D226" s="143"/>
      <c r="E226" s="143"/>
      <c r="F226" s="137"/>
      <c r="G226" s="137"/>
      <c r="H226" s="137"/>
      <c r="I226" s="137"/>
      <c r="J226" s="139"/>
      <c r="K226" s="137"/>
      <c r="L226" s="141"/>
      <c r="M226" s="141"/>
      <c r="N226" s="140"/>
      <c r="O226" s="142"/>
      <c r="P226" s="141"/>
      <c r="Q226" s="141"/>
      <c r="R226" s="141"/>
      <c r="S226" s="156"/>
      <c r="T226" s="156"/>
      <c r="U226" s="156"/>
      <c r="V226" s="156"/>
      <c r="W226" s="156"/>
      <c r="X226" s="156"/>
      <c r="Y226" s="52" t="str">
        <f t="shared" si="57"/>
        <v/>
      </c>
      <c r="Z226" s="50" t="str">
        <f t="shared" si="58"/>
        <v/>
      </c>
      <c r="AA226" s="50" t="str">
        <f t="shared" si="59"/>
        <v/>
      </c>
      <c r="AB226" s="50" t="str">
        <f t="shared" si="60"/>
        <v/>
      </c>
      <c r="AC226" s="50" t="str">
        <f t="shared" si="61"/>
        <v/>
      </c>
      <c r="AD226" s="50" t="str">
        <f t="shared" si="62"/>
        <v/>
      </c>
      <c r="AE226" s="50" t="str">
        <f t="shared" si="63"/>
        <v/>
      </c>
      <c r="AF226" s="50" t="str">
        <f t="shared" si="64"/>
        <v/>
      </c>
      <c r="AG226" s="50" t="str">
        <f t="shared" si="65"/>
        <v/>
      </c>
      <c r="AH226" s="50" t="str">
        <f t="shared" si="66"/>
        <v/>
      </c>
      <c r="AI226" s="50" t="str">
        <f t="shared" si="67"/>
        <v/>
      </c>
      <c r="AJ226" s="50" t="str">
        <f t="shared" si="68"/>
        <v/>
      </c>
      <c r="AK226" s="50" t="str">
        <f t="shared" si="69"/>
        <v/>
      </c>
      <c r="AL226" s="50" t="str">
        <f t="shared" si="70"/>
        <v/>
      </c>
      <c r="AM226" s="50" t="str">
        <f t="shared" si="71"/>
        <v/>
      </c>
      <c r="AN226" s="50" t="str">
        <f>IF(OR(AD226&lt;&gt;TRUE,AI226&lt;&gt;TRUE),"",IF(OR('Info livraison'!$B$12-(YEAR(J226))&gt;INDEX(valschartmaxalt,MATCH(N226,libschart,0)),'Info livraison'!$B$12-(YEAR(J226))&lt;INDEX(valschartminalt,MATCH(N226,libschart,0))),FALSE,TRUE))</f>
        <v/>
      </c>
      <c r="AO226" s="50" t="str">
        <f t="shared" si="72"/>
        <v/>
      </c>
      <c r="AP226" s="50"/>
      <c r="AQ226" s="50"/>
      <c r="AR226" s="50"/>
      <c r="AS226" s="197" t="str">
        <f t="shared" si="73"/>
        <v/>
      </c>
      <c r="AT226" s="210" t="str">
        <f t="shared" si="74"/>
        <v/>
      </c>
    </row>
    <row r="227" spans="1:46" x14ac:dyDescent="0.2">
      <c r="A227" s="51" t="str">
        <f>IF(AND(F227&lt;&gt;"",'Institut - Classes'!$F$4&lt;&gt;""),INDEX(libcatidinstit,'Institut - Classes'!$F$4),"")</f>
        <v/>
      </c>
      <c r="B227" s="51" t="str">
        <f>IF(A227&lt;&gt;"",INDEX(codeinstit,'Institut - Classes'!$F$4),"")</f>
        <v/>
      </c>
      <c r="C227" s="49" t="str">
        <f t="shared" si="75"/>
        <v/>
      </c>
      <c r="D227" s="143"/>
      <c r="E227" s="143"/>
      <c r="F227" s="137"/>
      <c r="G227" s="137"/>
      <c r="H227" s="137"/>
      <c r="I227" s="137"/>
      <c r="J227" s="139"/>
      <c r="K227" s="137"/>
      <c r="L227" s="141"/>
      <c r="M227" s="141"/>
      <c r="N227" s="140"/>
      <c r="O227" s="142"/>
      <c r="P227" s="141"/>
      <c r="Q227" s="141"/>
      <c r="R227" s="141"/>
      <c r="S227" s="156"/>
      <c r="T227" s="156"/>
      <c r="U227" s="156"/>
      <c r="V227" s="156"/>
      <c r="W227" s="156"/>
      <c r="X227" s="156"/>
      <c r="Y227" s="52" t="str">
        <f t="shared" si="57"/>
        <v/>
      </c>
      <c r="Z227" s="50" t="str">
        <f t="shared" si="58"/>
        <v/>
      </c>
      <c r="AA227" s="50" t="str">
        <f t="shared" si="59"/>
        <v/>
      </c>
      <c r="AB227" s="50" t="str">
        <f t="shared" si="60"/>
        <v/>
      </c>
      <c r="AC227" s="50" t="str">
        <f t="shared" si="61"/>
        <v/>
      </c>
      <c r="AD227" s="50" t="str">
        <f t="shared" si="62"/>
        <v/>
      </c>
      <c r="AE227" s="50" t="str">
        <f t="shared" si="63"/>
        <v/>
      </c>
      <c r="AF227" s="50" t="str">
        <f t="shared" si="64"/>
        <v/>
      </c>
      <c r="AG227" s="50" t="str">
        <f t="shared" si="65"/>
        <v/>
      </c>
      <c r="AH227" s="50" t="str">
        <f t="shared" si="66"/>
        <v/>
      </c>
      <c r="AI227" s="50" t="str">
        <f t="shared" si="67"/>
        <v/>
      </c>
      <c r="AJ227" s="50" t="str">
        <f t="shared" si="68"/>
        <v/>
      </c>
      <c r="AK227" s="50" t="str">
        <f t="shared" si="69"/>
        <v/>
      </c>
      <c r="AL227" s="50" t="str">
        <f t="shared" si="70"/>
        <v/>
      </c>
      <c r="AM227" s="50" t="str">
        <f t="shared" si="71"/>
        <v/>
      </c>
      <c r="AN227" s="50" t="str">
        <f>IF(OR(AD227&lt;&gt;TRUE,AI227&lt;&gt;TRUE),"",IF(OR('Info livraison'!$B$12-(YEAR(J227))&gt;INDEX(valschartmaxalt,MATCH(N227,libschart,0)),'Info livraison'!$B$12-(YEAR(J227))&lt;INDEX(valschartminalt,MATCH(N227,libschart,0))),FALSE,TRUE))</f>
        <v/>
      </c>
      <c r="AO227" s="50" t="str">
        <f t="shared" si="72"/>
        <v/>
      </c>
      <c r="AP227" s="50"/>
      <c r="AQ227" s="50"/>
      <c r="AR227" s="50"/>
      <c r="AS227" s="197" t="str">
        <f t="shared" si="73"/>
        <v/>
      </c>
      <c r="AT227" s="210" t="str">
        <f t="shared" si="74"/>
        <v/>
      </c>
    </row>
    <row r="228" spans="1:46" x14ac:dyDescent="0.2">
      <c r="A228" s="51" t="str">
        <f>IF(AND(F228&lt;&gt;"",'Institut - Classes'!$F$4&lt;&gt;""),INDEX(libcatidinstit,'Institut - Classes'!$F$4),"")</f>
        <v/>
      </c>
      <c r="B228" s="51" t="str">
        <f>IF(A228&lt;&gt;"",INDEX(codeinstit,'Institut - Classes'!$F$4),"")</f>
        <v/>
      </c>
      <c r="C228" s="49" t="str">
        <f t="shared" si="75"/>
        <v/>
      </c>
      <c r="D228" s="143"/>
      <c r="E228" s="143"/>
      <c r="F228" s="137"/>
      <c r="G228" s="137"/>
      <c r="H228" s="137"/>
      <c r="I228" s="137"/>
      <c r="J228" s="139"/>
      <c r="K228" s="137"/>
      <c r="L228" s="141"/>
      <c r="M228" s="141"/>
      <c r="N228" s="140"/>
      <c r="O228" s="142"/>
      <c r="P228" s="141"/>
      <c r="Q228" s="141"/>
      <c r="R228" s="141"/>
      <c r="S228" s="156"/>
      <c r="T228" s="156"/>
      <c r="U228" s="156"/>
      <c r="V228" s="156"/>
      <c r="W228" s="156"/>
      <c r="X228" s="156"/>
      <c r="Y228" s="52" t="str">
        <f t="shared" si="57"/>
        <v/>
      </c>
      <c r="Z228" s="50" t="str">
        <f t="shared" si="58"/>
        <v/>
      </c>
      <c r="AA228" s="50" t="str">
        <f t="shared" si="59"/>
        <v/>
      </c>
      <c r="AB228" s="50" t="str">
        <f t="shared" si="60"/>
        <v/>
      </c>
      <c r="AC228" s="50" t="str">
        <f t="shared" si="61"/>
        <v/>
      </c>
      <c r="AD228" s="50" t="str">
        <f t="shared" si="62"/>
        <v/>
      </c>
      <c r="AE228" s="50" t="str">
        <f t="shared" si="63"/>
        <v/>
      </c>
      <c r="AF228" s="50" t="str">
        <f t="shared" si="64"/>
        <v/>
      </c>
      <c r="AG228" s="50" t="str">
        <f t="shared" si="65"/>
        <v/>
      </c>
      <c r="AH228" s="50" t="str">
        <f t="shared" si="66"/>
        <v/>
      </c>
      <c r="AI228" s="50" t="str">
        <f t="shared" si="67"/>
        <v/>
      </c>
      <c r="AJ228" s="50" t="str">
        <f t="shared" si="68"/>
        <v/>
      </c>
      <c r="AK228" s="50" t="str">
        <f t="shared" si="69"/>
        <v/>
      </c>
      <c r="AL228" s="50" t="str">
        <f t="shared" si="70"/>
        <v/>
      </c>
      <c r="AM228" s="50" t="str">
        <f t="shared" si="71"/>
        <v/>
      </c>
      <c r="AN228" s="50" t="str">
        <f>IF(OR(AD228&lt;&gt;TRUE,AI228&lt;&gt;TRUE),"",IF(OR('Info livraison'!$B$12-(YEAR(J228))&gt;INDEX(valschartmaxalt,MATCH(N228,libschart,0)),'Info livraison'!$B$12-(YEAR(J228))&lt;INDEX(valschartminalt,MATCH(N228,libschart,0))),FALSE,TRUE))</f>
        <v/>
      </c>
      <c r="AO228" s="50" t="str">
        <f t="shared" si="72"/>
        <v/>
      </c>
      <c r="AP228" s="50"/>
      <c r="AQ228" s="50"/>
      <c r="AR228" s="50"/>
      <c r="AS228" s="197" t="str">
        <f t="shared" si="73"/>
        <v/>
      </c>
      <c r="AT228" s="210" t="str">
        <f t="shared" si="74"/>
        <v/>
      </c>
    </row>
    <row r="229" spans="1:46" x14ac:dyDescent="0.2">
      <c r="A229" s="51" t="str">
        <f>IF(AND(F229&lt;&gt;"",'Institut - Classes'!$F$4&lt;&gt;""),INDEX(libcatidinstit,'Institut - Classes'!$F$4),"")</f>
        <v/>
      </c>
      <c r="B229" s="51" t="str">
        <f>IF(A229&lt;&gt;"",INDEX(codeinstit,'Institut - Classes'!$F$4),"")</f>
        <v/>
      </c>
      <c r="C229" s="49" t="str">
        <f t="shared" si="75"/>
        <v/>
      </c>
      <c r="D229" s="143"/>
      <c r="E229" s="143"/>
      <c r="F229" s="137"/>
      <c r="G229" s="137"/>
      <c r="H229" s="137"/>
      <c r="I229" s="137"/>
      <c r="J229" s="139"/>
      <c r="K229" s="137"/>
      <c r="L229" s="141"/>
      <c r="M229" s="141"/>
      <c r="N229" s="140"/>
      <c r="O229" s="142"/>
      <c r="P229" s="141"/>
      <c r="Q229" s="141"/>
      <c r="R229" s="141"/>
      <c r="S229" s="156"/>
      <c r="T229" s="156"/>
      <c r="U229" s="156"/>
      <c r="V229" s="156"/>
      <c r="W229" s="156"/>
      <c r="X229" s="156"/>
      <c r="Y229" s="52" t="str">
        <f t="shared" si="57"/>
        <v/>
      </c>
      <c r="Z229" s="50" t="str">
        <f t="shared" si="58"/>
        <v/>
      </c>
      <c r="AA229" s="50" t="str">
        <f t="shared" si="59"/>
        <v/>
      </c>
      <c r="AB229" s="50" t="str">
        <f t="shared" si="60"/>
        <v/>
      </c>
      <c r="AC229" s="50" t="str">
        <f t="shared" si="61"/>
        <v/>
      </c>
      <c r="AD229" s="50" t="str">
        <f t="shared" si="62"/>
        <v/>
      </c>
      <c r="AE229" s="50" t="str">
        <f t="shared" si="63"/>
        <v/>
      </c>
      <c r="AF229" s="50" t="str">
        <f t="shared" si="64"/>
        <v/>
      </c>
      <c r="AG229" s="50" t="str">
        <f t="shared" si="65"/>
        <v/>
      </c>
      <c r="AH229" s="50" t="str">
        <f t="shared" si="66"/>
        <v/>
      </c>
      <c r="AI229" s="50" t="str">
        <f t="shared" si="67"/>
        <v/>
      </c>
      <c r="AJ229" s="50" t="str">
        <f t="shared" si="68"/>
        <v/>
      </c>
      <c r="AK229" s="50" t="str">
        <f t="shared" si="69"/>
        <v/>
      </c>
      <c r="AL229" s="50" t="str">
        <f t="shared" si="70"/>
        <v/>
      </c>
      <c r="AM229" s="50" t="str">
        <f t="shared" si="71"/>
        <v/>
      </c>
      <c r="AN229" s="50" t="str">
        <f>IF(OR(AD229&lt;&gt;TRUE,AI229&lt;&gt;TRUE),"",IF(OR('Info livraison'!$B$12-(YEAR(J229))&gt;INDEX(valschartmaxalt,MATCH(N229,libschart,0)),'Info livraison'!$B$12-(YEAR(J229))&lt;INDEX(valschartminalt,MATCH(N229,libschart,0))),FALSE,TRUE))</f>
        <v/>
      </c>
      <c r="AO229" s="50" t="str">
        <f t="shared" si="72"/>
        <v/>
      </c>
      <c r="AP229" s="50"/>
      <c r="AQ229" s="50"/>
      <c r="AR229" s="50"/>
      <c r="AS229" s="197" t="str">
        <f t="shared" si="73"/>
        <v/>
      </c>
      <c r="AT229" s="210" t="str">
        <f t="shared" si="74"/>
        <v/>
      </c>
    </row>
    <row r="230" spans="1:46" x14ac:dyDescent="0.2">
      <c r="A230" s="51" t="str">
        <f>IF(AND(F230&lt;&gt;"",'Institut - Classes'!$F$4&lt;&gt;""),INDEX(libcatidinstit,'Institut - Classes'!$F$4),"")</f>
        <v/>
      </c>
      <c r="B230" s="51" t="str">
        <f>IF(A230&lt;&gt;"",INDEX(codeinstit,'Institut - Classes'!$F$4),"")</f>
        <v/>
      </c>
      <c r="C230" s="49" t="str">
        <f t="shared" si="75"/>
        <v/>
      </c>
      <c r="D230" s="143"/>
      <c r="E230" s="143"/>
      <c r="F230" s="137"/>
      <c r="G230" s="137"/>
      <c r="H230" s="137"/>
      <c r="I230" s="137"/>
      <c r="J230" s="139"/>
      <c r="K230" s="137"/>
      <c r="L230" s="141"/>
      <c r="M230" s="141"/>
      <c r="N230" s="140"/>
      <c r="O230" s="142"/>
      <c r="P230" s="141"/>
      <c r="Q230" s="141"/>
      <c r="R230" s="141"/>
      <c r="S230" s="156"/>
      <c r="T230" s="156"/>
      <c r="U230" s="156"/>
      <c r="V230" s="156"/>
      <c r="W230" s="156"/>
      <c r="X230" s="156"/>
      <c r="Y230" s="52" t="str">
        <f t="shared" si="57"/>
        <v/>
      </c>
      <c r="Z230" s="50" t="str">
        <f t="shared" si="58"/>
        <v/>
      </c>
      <c r="AA230" s="50" t="str">
        <f t="shared" si="59"/>
        <v/>
      </c>
      <c r="AB230" s="50" t="str">
        <f t="shared" si="60"/>
        <v/>
      </c>
      <c r="AC230" s="50" t="str">
        <f t="shared" si="61"/>
        <v/>
      </c>
      <c r="AD230" s="50" t="str">
        <f t="shared" si="62"/>
        <v/>
      </c>
      <c r="AE230" s="50" t="str">
        <f t="shared" si="63"/>
        <v/>
      </c>
      <c r="AF230" s="50" t="str">
        <f t="shared" si="64"/>
        <v/>
      </c>
      <c r="AG230" s="50" t="str">
        <f t="shared" si="65"/>
        <v/>
      </c>
      <c r="AH230" s="50" t="str">
        <f t="shared" si="66"/>
        <v/>
      </c>
      <c r="AI230" s="50" t="str">
        <f t="shared" si="67"/>
        <v/>
      </c>
      <c r="AJ230" s="50" t="str">
        <f t="shared" si="68"/>
        <v/>
      </c>
      <c r="AK230" s="50" t="str">
        <f t="shared" si="69"/>
        <v/>
      </c>
      <c r="AL230" s="50" t="str">
        <f t="shared" si="70"/>
        <v/>
      </c>
      <c r="AM230" s="50" t="str">
        <f t="shared" si="71"/>
        <v/>
      </c>
      <c r="AN230" s="50" t="str">
        <f>IF(OR(AD230&lt;&gt;TRUE,AI230&lt;&gt;TRUE),"",IF(OR('Info livraison'!$B$12-(YEAR(J230))&gt;INDEX(valschartmaxalt,MATCH(N230,libschart,0)),'Info livraison'!$B$12-(YEAR(J230))&lt;INDEX(valschartminalt,MATCH(N230,libschart,0))),FALSE,TRUE))</f>
        <v/>
      </c>
      <c r="AO230" s="50" t="str">
        <f t="shared" si="72"/>
        <v/>
      </c>
      <c r="AP230" s="50"/>
      <c r="AQ230" s="50"/>
      <c r="AR230" s="50"/>
      <c r="AS230" s="197" t="str">
        <f t="shared" si="73"/>
        <v/>
      </c>
      <c r="AT230" s="210" t="str">
        <f t="shared" si="74"/>
        <v/>
      </c>
    </row>
    <row r="231" spans="1:46" x14ac:dyDescent="0.2">
      <c r="A231" s="51" t="str">
        <f>IF(AND(F231&lt;&gt;"",'Institut - Classes'!$F$4&lt;&gt;""),INDEX(libcatidinstit,'Institut - Classes'!$F$4),"")</f>
        <v/>
      </c>
      <c r="B231" s="51" t="str">
        <f>IF(A231&lt;&gt;"",INDEX(codeinstit,'Institut - Classes'!$F$4),"")</f>
        <v/>
      </c>
      <c r="C231" s="49" t="str">
        <f t="shared" si="75"/>
        <v/>
      </c>
      <c r="D231" s="143"/>
      <c r="E231" s="143"/>
      <c r="F231" s="137"/>
      <c r="G231" s="137"/>
      <c r="H231" s="137"/>
      <c r="I231" s="137"/>
      <c r="J231" s="139"/>
      <c r="K231" s="137"/>
      <c r="L231" s="141"/>
      <c r="M231" s="141"/>
      <c r="N231" s="140"/>
      <c r="O231" s="142"/>
      <c r="P231" s="141"/>
      <c r="Q231" s="141"/>
      <c r="R231" s="141"/>
      <c r="S231" s="156"/>
      <c r="T231" s="156"/>
      <c r="U231" s="156"/>
      <c r="V231" s="156"/>
      <c r="W231" s="156"/>
      <c r="X231" s="156"/>
      <c r="Y231" s="52" t="str">
        <f t="shared" si="57"/>
        <v/>
      </c>
      <c r="Z231" s="50" t="str">
        <f t="shared" si="58"/>
        <v/>
      </c>
      <c r="AA231" s="50" t="str">
        <f t="shared" si="59"/>
        <v/>
      </c>
      <c r="AB231" s="50" t="str">
        <f t="shared" si="60"/>
        <v/>
      </c>
      <c r="AC231" s="50" t="str">
        <f t="shared" si="61"/>
        <v/>
      </c>
      <c r="AD231" s="50" t="str">
        <f t="shared" si="62"/>
        <v/>
      </c>
      <c r="AE231" s="50" t="str">
        <f t="shared" si="63"/>
        <v/>
      </c>
      <c r="AF231" s="50" t="str">
        <f t="shared" si="64"/>
        <v/>
      </c>
      <c r="AG231" s="50" t="str">
        <f t="shared" si="65"/>
        <v/>
      </c>
      <c r="AH231" s="50" t="str">
        <f t="shared" si="66"/>
        <v/>
      </c>
      <c r="AI231" s="50" t="str">
        <f t="shared" si="67"/>
        <v/>
      </c>
      <c r="AJ231" s="50" t="str">
        <f t="shared" si="68"/>
        <v/>
      </c>
      <c r="AK231" s="50" t="str">
        <f t="shared" si="69"/>
        <v/>
      </c>
      <c r="AL231" s="50" t="str">
        <f t="shared" si="70"/>
        <v/>
      </c>
      <c r="AM231" s="50" t="str">
        <f t="shared" si="71"/>
        <v/>
      </c>
      <c r="AN231" s="50" t="str">
        <f>IF(OR(AD231&lt;&gt;TRUE,AI231&lt;&gt;TRUE),"",IF(OR('Info livraison'!$B$12-(YEAR(J231))&gt;INDEX(valschartmaxalt,MATCH(N231,libschart,0)),'Info livraison'!$B$12-(YEAR(J231))&lt;INDEX(valschartminalt,MATCH(N231,libschart,0))),FALSE,TRUE))</f>
        <v/>
      </c>
      <c r="AO231" s="50" t="str">
        <f t="shared" si="72"/>
        <v/>
      </c>
      <c r="AP231" s="50"/>
      <c r="AQ231" s="50"/>
      <c r="AR231" s="50"/>
      <c r="AS231" s="197" t="str">
        <f t="shared" si="73"/>
        <v/>
      </c>
      <c r="AT231" s="210" t="str">
        <f t="shared" si="74"/>
        <v/>
      </c>
    </row>
    <row r="232" spans="1:46" x14ac:dyDescent="0.2">
      <c r="A232" s="51" t="str">
        <f>IF(AND(F232&lt;&gt;"",'Institut - Classes'!$F$4&lt;&gt;""),INDEX(libcatidinstit,'Institut - Classes'!$F$4),"")</f>
        <v/>
      </c>
      <c r="B232" s="51" t="str">
        <f>IF(A232&lt;&gt;"",INDEX(codeinstit,'Institut - Classes'!$F$4),"")</f>
        <v/>
      </c>
      <c r="C232" s="49" t="str">
        <f t="shared" si="75"/>
        <v/>
      </c>
      <c r="D232" s="143"/>
      <c r="E232" s="143"/>
      <c r="F232" s="137"/>
      <c r="G232" s="137"/>
      <c r="H232" s="137"/>
      <c r="I232" s="137"/>
      <c r="J232" s="139"/>
      <c r="K232" s="137"/>
      <c r="L232" s="141"/>
      <c r="M232" s="141"/>
      <c r="N232" s="140"/>
      <c r="O232" s="142"/>
      <c r="P232" s="141"/>
      <c r="Q232" s="141"/>
      <c r="R232" s="141"/>
      <c r="S232" s="156"/>
      <c r="T232" s="156"/>
      <c r="U232" s="156"/>
      <c r="V232" s="156"/>
      <c r="W232" s="156"/>
      <c r="X232" s="156"/>
      <c r="Y232" s="52" t="str">
        <f t="shared" si="57"/>
        <v/>
      </c>
      <c r="Z232" s="50" t="str">
        <f t="shared" si="58"/>
        <v/>
      </c>
      <c r="AA232" s="50" t="str">
        <f t="shared" si="59"/>
        <v/>
      </c>
      <c r="AB232" s="50" t="str">
        <f t="shared" si="60"/>
        <v/>
      </c>
      <c r="AC232" s="50" t="str">
        <f t="shared" si="61"/>
        <v/>
      </c>
      <c r="AD232" s="50" t="str">
        <f t="shared" si="62"/>
        <v/>
      </c>
      <c r="AE232" s="50" t="str">
        <f t="shared" si="63"/>
        <v/>
      </c>
      <c r="AF232" s="50" t="str">
        <f t="shared" si="64"/>
        <v/>
      </c>
      <c r="AG232" s="50" t="str">
        <f t="shared" si="65"/>
        <v/>
      </c>
      <c r="AH232" s="50" t="str">
        <f t="shared" si="66"/>
        <v/>
      </c>
      <c r="AI232" s="50" t="str">
        <f t="shared" si="67"/>
        <v/>
      </c>
      <c r="AJ232" s="50" t="str">
        <f t="shared" si="68"/>
        <v/>
      </c>
      <c r="AK232" s="50" t="str">
        <f t="shared" si="69"/>
        <v/>
      </c>
      <c r="AL232" s="50" t="str">
        <f t="shared" si="70"/>
        <v/>
      </c>
      <c r="AM232" s="50" t="str">
        <f t="shared" si="71"/>
        <v/>
      </c>
      <c r="AN232" s="50" t="str">
        <f>IF(OR(AD232&lt;&gt;TRUE,AI232&lt;&gt;TRUE),"",IF(OR('Info livraison'!$B$12-(YEAR(J232))&gt;INDEX(valschartmaxalt,MATCH(N232,libschart,0)),'Info livraison'!$B$12-(YEAR(J232))&lt;INDEX(valschartminalt,MATCH(N232,libschart,0))),FALSE,TRUE))</f>
        <v/>
      </c>
      <c r="AO232" s="50" t="str">
        <f t="shared" si="72"/>
        <v/>
      </c>
      <c r="AP232" s="50"/>
      <c r="AQ232" s="50"/>
      <c r="AR232" s="50"/>
      <c r="AS232" s="197" t="str">
        <f t="shared" si="73"/>
        <v/>
      </c>
      <c r="AT232" s="210" t="str">
        <f t="shared" si="74"/>
        <v/>
      </c>
    </row>
    <row r="233" spans="1:46" x14ac:dyDescent="0.2">
      <c r="A233" s="51" t="str">
        <f>IF(AND(F233&lt;&gt;"",'Institut - Classes'!$F$4&lt;&gt;""),INDEX(libcatidinstit,'Institut - Classes'!$F$4),"")</f>
        <v/>
      </c>
      <c r="B233" s="51" t="str">
        <f>IF(A233&lt;&gt;"",INDEX(codeinstit,'Institut - Classes'!$F$4),"")</f>
        <v/>
      </c>
      <c r="C233" s="49" t="str">
        <f t="shared" si="75"/>
        <v/>
      </c>
      <c r="D233" s="143"/>
      <c r="E233" s="143"/>
      <c r="F233" s="137"/>
      <c r="G233" s="137"/>
      <c r="H233" s="137"/>
      <c r="I233" s="137"/>
      <c r="J233" s="139"/>
      <c r="K233" s="137"/>
      <c r="L233" s="141"/>
      <c r="M233" s="141"/>
      <c r="N233" s="140"/>
      <c r="O233" s="142"/>
      <c r="P233" s="141"/>
      <c r="Q233" s="141"/>
      <c r="R233" s="141"/>
      <c r="S233" s="156"/>
      <c r="T233" s="156"/>
      <c r="U233" s="156"/>
      <c r="V233" s="156"/>
      <c r="W233" s="156"/>
      <c r="X233" s="156"/>
      <c r="Y233" s="52" t="str">
        <f t="shared" si="57"/>
        <v/>
      </c>
      <c r="Z233" s="50" t="str">
        <f t="shared" si="58"/>
        <v/>
      </c>
      <c r="AA233" s="50" t="str">
        <f t="shared" si="59"/>
        <v/>
      </c>
      <c r="AB233" s="50" t="str">
        <f t="shared" si="60"/>
        <v/>
      </c>
      <c r="AC233" s="50" t="str">
        <f t="shared" si="61"/>
        <v/>
      </c>
      <c r="AD233" s="50" t="str">
        <f t="shared" si="62"/>
        <v/>
      </c>
      <c r="AE233" s="50" t="str">
        <f t="shared" si="63"/>
        <v/>
      </c>
      <c r="AF233" s="50" t="str">
        <f t="shared" si="64"/>
        <v/>
      </c>
      <c r="AG233" s="50" t="str">
        <f t="shared" si="65"/>
        <v/>
      </c>
      <c r="AH233" s="50" t="str">
        <f t="shared" si="66"/>
        <v/>
      </c>
      <c r="AI233" s="50" t="str">
        <f t="shared" si="67"/>
        <v/>
      </c>
      <c r="AJ233" s="50" t="str">
        <f t="shared" si="68"/>
        <v/>
      </c>
      <c r="AK233" s="50" t="str">
        <f t="shared" si="69"/>
        <v/>
      </c>
      <c r="AL233" s="50" t="str">
        <f t="shared" si="70"/>
        <v/>
      </c>
      <c r="AM233" s="50" t="str">
        <f t="shared" si="71"/>
        <v/>
      </c>
      <c r="AN233" s="50" t="str">
        <f>IF(OR(AD233&lt;&gt;TRUE,AI233&lt;&gt;TRUE),"",IF(OR('Info livraison'!$B$12-(YEAR(J233))&gt;INDEX(valschartmaxalt,MATCH(N233,libschart,0)),'Info livraison'!$B$12-(YEAR(J233))&lt;INDEX(valschartminalt,MATCH(N233,libschart,0))),FALSE,TRUE))</f>
        <v/>
      </c>
      <c r="AO233" s="50" t="str">
        <f t="shared" si="72"/>
        <v/>
      </c>
      <c r="AP233" s="50"/>
      <c r="AQ233" s="50"/>
      <c r="AR233" s="50"/>
      <c r="AS233" s="197" t="str">
        <f t="shared" si="73"/>
        <v/>
      </c>
      <c r="AT233" s="210" t="str">
        <f t="shared" si="74"/>
        <v/>
      </c>
    </row>
    <row r="234" spans="1:46" x14ac:dyDescent="0.2">
      <c r="A234" s="51" t="str">
        <f>IF(AND(F234&lt;&gt;"",'Institut - Classes'!$F$4&lt;&gt;""),INDEX(libcatidinstit,'Institut - Classes'!$F$4),"")</f>
        <v/>
      </c>
      <c r="B234" s="51" t="str">
        <f>IF(A234&lt;&gt;"",INDEX(codeinstit,'Institut - Classes'!$F$4),"")</f>
        <v/>
      </c>
      <c r="C234" s="49" t="str">
        <f t="shared" si="75"/>
        <v/>
      </c>
      <c r="D234" s="143"/>
      <c r="E234" s="143"/>
      <c r="F234" s="137"/>
      <c r="G234" s="137"/>
      <c r="H234" s="137"/>
      <c r="I234" s="137"/>
      <c r="J234" s="139"/>
      <c r="K234" s="137"/>
      <c r="L234" s="141"/>
      <c r="M234" s="141"/>
      <c r="N234" s="140"/>
      <c r="O234" s="142"/>
      <c r="P234" s="141"/>
      <c r="Q234" s="141"/>
      <c r="R234" s="141"/>
      <c r="S234" s="156"/>
      <c r="T234" s="156"/>
      <c r="U234" s="156"/>
      <c r="V234" s="156"/>
      <c r="W234" s="156"/>
      <c r="X234" s="156"/>
      <c r="Y234" s="52" t="str">
        <f t="shared" si="57"/>
        <v/>
      </c>
      <c r="Z234" s="50" t="str">
        <f t="shared" si="58"/>
        <v/>
      </c>
      <c r="AA234" s="50" t="str">
        <f t="shared" si="59"/>
        <v/>
      </c>
      <c r="AB234" s="50" t="str">
        <f t="shared" si="60"/>
        <v/>
      </c>
      <c r="AC234" s="50" t="str">
        <f t="shared" si="61"/>
        <v/>
      </c>
      <c r="AD234" s="50" t="str">
        <f t="shared" si="62"/>
        <v/>
      </c>
      <c r="AE234" s="50" t="str">
        <f t="shared" si="63"/>
        <v/>
      </c>
      <c r="AF234" s="50" t="str">
        <f t="shared" si="64"/>
        <v/>
      </c>
      <c r="AG234" s="50" t="str">
        <f t="shared" si="65"/>
        <v/>
      </c>
      <c r="AH234" s="50" t="str">
        <f t="shared" si="66"/>
        <v/>
      </c>
      <c r="AI234" s="50" t="str">
        <f t="shared" si="67"/>
        <v/>
      </c>
      <c r="AJ234" s="50" t="str">
        <f t="shared" si="68"/>
        <v/>
      </c>
      <c r="AK234" s="50" t="str">
        <f t="shared" si="69"/>
        <v/>
      </c>
      <c r="AL234" s="50" t="str">
        <f t="shared" si="70"/>
        <v/>
      </c>
      <c r="AM234" s="50" t="str">
        <f t="shared" si="71"/>
        <v/>
      </c>
      <c r="AN234" s="50" t="str">
        <f>IF(OR(AD234&lt;&gt;TRUE,AI234&lt;&gt;TRUE),"",IF(OR('Info livraison'!$B$12-(YEAR(J234))&gt;INDEX(valschartmaxalt,MATCH(N234,libschart,0)),'Info livraison'!$B$12-(YEAR(J234))&lt;INDEX(valschartminalt,MATCH(N234,libschart,0))),FALSE,TRUE))</f>
        <v/>
      </c>
      <c r="AO234" s="50" t="str">
        <f t="shared" si="72"/>
        <v/>
      </c>
      <c r="AP234" s="50"/>
      <c r="AQ234" s="50"/>
      <c r="AR234" s="50"/>
      <c r="AS234" s="197" t="str">
        <f t="shared" si="73"/>
        <v/>
      </c>
      <c r="AT234" s="210" t="str">
        <f t="shared" si="74"/>
        <v/>
      </c>
    </row>
    <row r="235" spans="1:46" x14ac:dyDescent="0.2">
      <c r="A235" s="51" t="str">
        <f>IF(AND(F235&lt;&gt;"",'Institut - Classes'!$F$4&lt;&gt;""),INDEX(libcatidinstit,'Institut - Classes'!$F$4),"")</f>
        <v/>
      </c>
      <c r="B235" s="51" t="str">
        <f>IF(A235&lt;&gt;"",INDEX(codeinstit,'Institut - Classes'!$F$4),"")</f>
        <v/>
      </c>
      <c r="C235" s="49" t="str">
        <f t="shared" si="75"/>
        <v/>
      </c>
      <c r="D235" s="143"/>
      <c r="E235" s="143"/>
      <c r="F235" s="137"/>
      <c r="G235" s="137"/>
      <c r="H235" s="137"/>
      <c r="I235" s="137"/>
      <c r="J235" s="139"/>
      <c r="K235" s="137"/>
      <c r="L235" s="141"/>
      <c r="M235" s="141"/>
      <c r="N235" s="140"/>
      <c r="O235" s="142"/>
      <c r="P235" s="141"/>
      <c r="Q235" s="141"/>
      <c r="R235" s="141"/>
      <c r="S235" s="156"/>
      <c r="T235" s="156"/>
      <c r="U235" s="156"/>
      <c r="V235" s="156"/>
      <c r="W235" s="156"/>
      <c r="X235" s="156"/>
      <c r="Y235" s="52" t="str">
        <f t="shared" si="57"/>
        <v/>
      </c>
      <c r="Z235" s="50" t="str">
        <f t="shared" si="58"/>
        <v/>
      </c>
      <c r="AA235" s="50" t="str">
        <f t="shared" si="59"/>
        <v/>
      </c>
      <c r="AB235" s="50" t="str">
        <f t="shared" si="60"/>
        <v/>
      </c>
      <c r="AC235" s="50" t="str">
        <f t="shared" si="61"/>
        <v/>
      </c>
      <c r="AD235" s="50" t="str">
        <f t="shared" si="62"/>
        <v/>
      </c>
      <c r="AE235" s="50" t="str">
        <f t="shared" si="63"/>
        <v/>
      </c>
      <c r="AF235" s="50" t="str">
        <f t="shared" si="64"/>
        <v/>
      </c>
      <c r="AG235" s="50" t="str">
        <f t="shared" si="65"/>
        <v/>
      </c>
      <c r="AH235" s="50" t="str">
        <f t="shared" si="66"/>
        <v/>
      </c>
      <c r="AI235" s="50" t="str">
        <f t="shared" si="67"/>
        <v/>
      </c>
      <c r="AJ235" s="50" t="str">
        <f t="shared" si="68"/>
        <v/>
      </c>
      <c r="AK235" s="50" t="str">
        <f t="shared" si="69"/>
        <v/>
      </c>
      <c r="AL235" s="50" t="str">
        <f t="shared" si="70"/>
        <v/>
      </c>
      <c r="AM235" s="50" t="str">
        <f t="shared" si="71"/>
        <v/>
      </c>
      <c r="AN235" s="50" t="str">
        <f>IF(OR(AD235&lt;&gt;TRUE,AI235&lt;&gt;TRUE),"",IF(OR('Info livraison'!$B$12-(YEAR(J235))&gt;INDEX(valschartmaxalt,MATCH(N235,libschart,0)),'Info livraison'!$B$12-(YEAR(J235))&lt;INDEX(valschartminalt,MATCH(N235,libschart,0))),FALSE,TRUE))</f>
        <v/>
      </c>
      <c r="AO235" s="50" t="str">
        <f t="shared" si="72"/>
        <v/>
      </c>
      <c r="AP235" s="50"/>
      <c r="AQ235" s="50"/>
      <c r="AR235" s="50"/>
      <c r="AS235" s="197" t="str">
        <f t="shared" si="73"/>
        <v/>
      </c>
      <c r="AT235" s="210" t="str">
        <f t="shared" si="74"/>
        <v/>
      </c>
    </row>
    <row r="236" spans="1:46" x14ac:dyDescent="0.2">
      <c r="A236" s="51" t="str">
        <f>IF(AND(F236&lt;&gt;"",'Institut - Classes'!$F$4&lt;&gt;""),INDEX(libcatidinstit,'Institut - Classes'!$F$4),"")</f>
        <v/>
      </c>
      <c r="B236" s="51" t="str">
        <f>IF(A236&lt;&gt;"",INDEX(codeinstit,'Institut - Classes'!$F$4),"")</f>
        <v/>
      </c>
      <c r="C236" s="49" t="str">
        <f t="shared" si="75"/>
        <v/>
      </c>
      <c r="D236" s="143"/>
      <c r="E236" s="143"/>
      <c r="F236" s="137"/>
      <c r="G236" s="137"/>
      <c r="H236" s="137"/>
      <c r="I236" s="137"/>
      <c r="J236" s="139"/>
      <c r="K236" s="137"/>
      <c r="L236" s="141"/>
      <c r="M236" s="141"/>
      <c r="N236" s="140"/>
      <c r="O236" s="142"/>
      <c r="P236" s="141"/>
      <c r="Q236" s="141"/>
      <c r="R236" s="141"/>
      <c r="S236" s="156"/>
      <c r="T236" s="156"/>
      <c r="U236" s="156"/>
      <c r="V236" s="156"/>
      <c r="W236" s="156"/>
      <c r="X236" s="156"/>
      <c r="Y236" s="52" t="str">
        <f t="shared" si="57"/>
        <v/>
      </c>
      <c r="Z236" s="50" t="str">
        <f t="shared" si="58"/>
        <v/>
      </c>
      <c r="AA236" s="50" t="str">
        <f t="shared" si="59"/>
        <v/>
      </c>
      <c r="AB236" s="50" t="str">
        <f t="shared" si="60"/>
        <v/>
      </c>
      <c r="AC236" s="50" t="str">
        <f t="shared" si="61"/>
        <v/>
      </c>
      <c r="AD236" s="50" t="str">
        <f t="shared" si="62"/>
        <v/>
      </c>
      <c r="AE236" s="50" t="str">
        <f t="shared" si="63"/>
        <v/>
      </c>
      <c r="AF236" s="50" t="str">
        <f t="shared" si="64"/>
        <v/>
      </c>
      <c r="AG236" s="50" t="str">
        <f t="shared" si="65"/>
        <v/>
      </c>
      <c r="AH236" s="50" t="str">
        <f t="shared" si="66"/>
        <v/>
      </c>
      <c r="AI236" s="50" t="str">
        <f t="shared" si="67"/>
        <v/>
      </c>
      <c r="AJ236" s="50" t="str">
        <f t="shared" si="68"/>
        <v/>
      </c>
      <c r="AK236" s="50" t="str">
        <f t="shared" si="69"/>
        <v/>
      </c>
      <c r="AL236" s="50" t="str">
        <f t="shared" si="70"/>
        <v/>
      </c>
      <c r="AM236" s="50" t="str">
        <f t="shared" si="71"/>
        <v/>
      </c>
      <c r="AN236" s="50" t="str">
        <f>IF(OR(AD236&lt;&gt;TRUE,AI236&lt;&gt;TRUE),"",IF(OR('Info livraison'!$B$12-(YEAR(J236))&gt;INDEX(valschartmaxalt,MATCH(N236,libschart,0)),'Info livraison'!$B$12-(YEAR(J236))&lt;INDEX(valschartminalt,MATCH(N236,libschart,0))),FALSE,TRUE))</f>
        <v/>
      </c>
      <c r="AO236" s="50" t="str">
        <f t="shared" si="72"/>
        <v/>
      </c>
      <c r="AP236" s="50"/>
      <c r="AQ236" s="50"/>
      <c r="AR236" s="50"/>
      <c r="AS236" s="197" t="str">
        <f t="shared" si="73"/>
        <v/>
      </c>
      <c r="AT236" s="210" t="str">
        <f t="shared" si="74"/>
        <v/>
      </c>
    </row>
    <row r="237" spans="1:46" x14ac:dyDescent="0.2">
      <c r="A237" s="51" t="str">
        <f>IF(AND(F237&lt;&gt;"",'Institut - Classes'!$F$4&lt;&gt;""),INDEX(libcatidinstit,'Institut - Classes'!$F$4),"")</f>
        <v/>
      </c>
      <c r="B237" s="51" t="str">
        <f>IF(A237&lt;&gt;"",INDEX(codeinstit,'Institut - Classes'!$F$4),"")</f>
        <v/>
      </c>
      <c r="C237" s="49" t="str">
        <f t="shared" si="75"/>
        <v/>
      </c>
      <c r="D237" s="143"/>
      <c r="E237" s="143"/>
      <c r="F237" s="137"/>
      <c r="G237" s="137"/>
      <c r="H237" s="137"/>
      <c r="I237" s="137"/>
      <c r="J237" s="139"/>
      <c r="K237" s="137"/>
      <c r="L237" s="141"/>
      <c r="M237" s="141"/>
      <c r="N237" s="140"/>
      <c r="O237" s="142"/>
      <c r="P237" s="141"/>
      <c r="Q237" s="141"/>
      <c r="R237" s="141"/>
      <c r="S237" s="156"/>
      <c r="T237" s="156"/>
      <c r="U237" s="156"/>
      <c r="V237" s="156"/>
      <c r="W237" s="156"/>
      <c r="X237" s="156"/>
      <c r="Y237" s="52" t="str">
        <f t="shared" si="57"/>
        <v/>
      </c>
      <c r="Z237" s="50" t="str">
        <f t="shared" si="58"/>
        <v/>
      </c>
      <c r="AA237" s="50" t="str">
        <f t="shared" si="59"/>
        <v/>
      </c>
      <c r="AB237" s="50" t="str">
        <f t="shared" si="60"/>
        <v/>
      </c>
      <c r="AC237" s="50" t="str">
        <f t="shared" si="61"/>
        <v/>
      </c>
      <c r="AD237" s="50" t="str">
        <f t="shared" si="62"/>
        <v/>
      </c>
      <c r="AE237" s="50" t="str">
        <f t="shared" si="63"/>
        <v/>
      </c>
      <c r="AF237" s="50" t="str">
        <f t="shared" si="64"/>
        <v/>
      </c>
      <c r="AG237" s="50" t="str">
        <f t="shared" si="65"/>
        <v/>
      </c>
      <c r="AH237" s="50" t="str">
        <f t="shared" si="66"/>
        <v/>
      </c>
      <c r="AI237" s="50" t="str">
        <f t="shared" si="67"/>
        <v/>
      </c>
      <c r="AJ237" s="50" t="str">
        <f t="shared" si="68"/>
        <v/>
      </c>
      <c r="AK237" s="50" t="str">
        <f t="shared" si="69"/>
        <v/>
      </c>
      <c r="AL237" s="50" t="str">
        <f t="shared" si="70"/>
        <v/>
      </c>
      <c r="AM237" s="50" t="str">
        <f t="shared" si="71"/>
        <v/>
      </c>
      <c r="AN237" s="50" t="str">
        <f>IF(OR(AD237&lt;&gt;TRUE,AI237&lt;&gt;TRUE),"",IF(OR('Info livraison'!$B$12-(YEAR(J237))&gt;INDEX(valschartmaxalt,MATCH(N237,libschart,0)),'Info livraison'!$B$12-(YEAR(J237))&lt;INDEX(valschartminalt,MATCH(N237,libschart,0))),FALSE,TRUE))</f>
        <v/>
      </c>
      <c r="AO237" s="50" t="str">
        <f t="shared" si="72"/>
        <v/>
      </c>
      <c r="AP237" s="50"/>
      <c r="AQ237" s="50"/>
      <c r="AR237" s="50"/>
      <c r="AS237" s="197" t="str">
        <f t="shared" si="73"/>
        <v/>
      </c>
      <c r="AT237" s="210" t="str">
        <f t="shared" si="74"/>
        <v/>
      </c>
    </row>
    <row r="238" spans="1:46" x14ac:dyDescent="0.2">
      <c r="A238" s="51" t="str">
        <f>IF(AND(F238&lt;&gt;"",'Institut - Classes'!$F$4&lt;&gt;""),INDEX(libcatidinstit,'Institut - Classes'!$F$4),"")</f>
        <v/>
      </c>
      <c r="B238" s="51" t="str">
        <f>IF(A238&lt;&gt;"",INDEX(codeinstit,'Institut - Classes'!$F$4),"")</f>
        <v/>
      </c>
      <c r="C238" s="49" t="str">
        <f t="shared" si="75"/>
        <v/>
      </c>
      <c r="D238" s="143"/>
      <c r="E238" s="143"/>
      <c r="F238" s="137"/>
      <c r="G238" s="137"/>
      <c r="H238" s="137"/>
      <c r="I238" s="137"/>
      <c r="J238" s="139"/>
      <c r="K238" s="137"/>
      <c r="L238" s="141"/>
      <c r="M238" s="141"/>
      <c r="N238" s="140"/>
      <c r="O238" s="142"/>
      <c r="P238" s="141"/>
      <c r="Q238" s="141"/>
      <c r="R238" s="141"/>
      <c r="S238" s="156"/>
      <c r="T238" s="156"/>
      <c r="U238" s="156"/>
      <c r="V238" s="156"/>
      <c r="W238" s="156"/>
      <c r="X238" s="156"/>
      <c r="Y238" s="52" t="str">
        <f t="shared" si="57"/>
        <v/>
      </c>
      <c r="Z238" s="50" t="str">
        <f t="shared" si="58"/>
        <v/>
      </c>
      <c r="AA238" s="50" t="str">
        <f t="shared" si="59"/>
        <v/>
      </c>
      <c r="AB238" s="50" t="str">
        <f t="shared" si="60"/>
        <v/>
      </c>
      <c r="AC238" s="50" t="str">
        <f t="shared" si="61"/>
        <v/>
      </c>
      <c r="AD238" s="50" t="str">
        <f t="shared" si="62"/>
        <v/>
      </c>
      <c r="AE238" s="50" t="str">
        <f t="shared" si="63"/>
        <v/>
      </c>
      <c r="AF238" s="50" t="str">
        <f t="shared" si="64"/>
        <v/>
      </c>
      <c r="AG238" s="50" t="str">
        <f t="shared" si="65"/>
        <v/>
      </c>
      <c r="AH238" s="50" t="str">
        <f t="shared" si="66"/>
        <v/>
      </c>
      <c r="AI238" s="50" t="str">
        <f t="shared" si="67"/>
        <v/>
      </c>
      <c r="AJ238" s="50" t="str">
        <f t="shared" si="68"/>
        <v/>
      </c>
      <c r="AK238" s="50" t="str">
        <f t="shared" si="69"/>
        <v/>
      </c>
      <c r="AL238" s="50" t="str">
        <f t="shared" si="70"/>
        <v/>
      </c>
      <c r="AM238" s="50" t="str">
        <f t="shared" si="71"/>
        <v/>
      </c>
      <c r="AN238" s="50" t="str">
        <f>IF(OR(AD238&lt;&gt;TRUE,AI238&lt;&gt;TRUE),"",IF(OR('Info livraison'!$B$12-(YEAR(J238))&gt;INDEX(valschartmaxalt,MATCH(N238,libschart,0)),'Info livraison'!$B$12-(YEAR(J238))&lt;INDEX(valschartminalt,MATCH(N238,libschart,0))),FALSE,TRUE))</f>
        <v/>
      </c>
      <c r="AO238" s="50" t="str">
        <f t="shared" si="72"/>
        <v/>
      </c>
      <c r="AP238" s="50"/>
      <c r="AQ238" s="50"/>
      <c r="AR238" s="50"/>
      <c r="AS238" s="197" t="str">
        <f t="shared" si="73"/>
        <v/>
      </c>
      <c r="AT238" s="210" t="str">
        <f t="shared" si="74"/>
        <v/>
      </c>
    </row>
    <row r="239" spans="1:46" x14ac:dyDescent="0.2">
      <c r="A239" s="51" t="str">
        <f>IF(AND(F239&lt;&gt;"",'Institut - Classes'!$F$4&lt;&gt;""),INDEX(libcatidinstit,'Institut - Classes'!$F$4),"")</f>
        <v/>
      </c>
      <c r="B239" s="51" t="str">
        <f>IF(A239&lt;&gt;"",INDEX(codeinstit,'Institut - Classes'!$F$4),"")</f>
        <v/>
      </c>
      <c r="C239" s="49" t="str">
        <f t="shared" si="75"/>
        <v/>
      </c>
      <c r="D239" s="143"/>
      <c r="E239" s="143"/>
      <c r="F239" s="137"/>
      <c r="G239" s="137"/>
      <c r="H239" s="137"/>
      <c r="I239" s="137"/>
      <c r="J239" s="139"/>
      <c r="K239" s="137"/>
      <c r="L239" s="141"/>
      <c r="M239" s="141"/>
      <c r="N239" s="140"/>
      <c r="O239" s="142"/>
      <c r="P239" s="141"/>
      <c r="Q239" s="141"/>
      <c r="R239" s="141"/>
      <c r="S239" s="156"/>
      <c r="T239" s="156"/>
      <c r="U239" s="156"/>
      <c r="V239" s="156"/>
      <c r="W239" s="156"/>
      <c r="X239" s="156"/>
      <c r="Y239" s="52" t="str">
        <f t="shared" si="57"/>
        <v/>
      </c>
      <c r="Z239" s="50" t="str">
        <f t="shared" si="58"/>
        <v/>
      </c>
      <c r="AA239" s="50" t="str">
        <f t="shared" si="59"/>
        <v/>
      </c>
      <c r="AB239" s="50" t="str">
        <f t="shared" si="60"/>
        <v/>
      </c>
      <c r="AC239" s="50" t="str">
        <f t="shared" si="61"/>
        <v/>
      </c>
      <c r="AD239" s="50" t="str">
        <f t="shared" si="62"/>
        <v/>
      </c>
      <c r="AE239" s="50" t="str">
        <f t="shared" si="63"/>
        <v/>
      </c>
      <c r="AF239" s="50" t="str">
        <f t="shared" si="64"/>
        <v/>
      </c>
      <c r="AG239" s="50" t="str">
        <f t="shared" si="65"/>
        <v/>
      </c>
      <c r="AH239" s="50" t="str">
        <f t="shared" si="66"/>
        <v/>
      </c>
      <c r="AI239" s="50" t="str">
        <f t="shared" si="67"/>
        <v/>
      </c>
      <c r="AJ239" s="50" t="str">
        <f t="shared" si="68"/>
        <v/>
      </c>
      <c r="AK239" s="50" t="str">
        <f t="shared" si="69"/>
        <v/>
      </c>
      <c r="AL239" s="50" t="str">
        <f t="shared" si="70"/>
        <v/>
      </c>
      <c r="AM239" s="50" t="str">
        <f t="shared" si="71"/>
        <v/>
      </c>
      <c r="AN239" s="50" t="str">
        <f>IF(OR(AD239&lt;&gt;TRUE,AI239&lt;&gt;TRUE),"",IF(OR('Info livraison'!$B$12-(YEAR(J239))&gt;INDEX(valschartmaxalt,MATCH(N239,libschart,0)),'Info livraison'!$B$12-(YEAR(J239))&lt;INDEX(valschartminalt,MATCH(N239,libschart,0))),FALSE,TRUE))</f>
        <v/>
      </c>
      <c r="AO239" s="50" t="str">
        <f t="shared" si="72"/>
        <v/>
      </c>
      <c r="AP239" s="50"/>
      <c r="AQ239" s="50"/>
      <c r="AR239" s="50"/>
      <c r="AS239" s="197" t="str">
        <f t="shared" si="73"/>
        <v/>
      </c>
      <c r="AT239" s="210" t="str">
        <f t="shared" si="74"/>
        <v/>
      </c>
    </row>
    <row r="240" spans="1:46" x14ac:dyDescent="0.2">
      <c r="A240" s="51" t="str">
        <f>IF(AND(F240&lt;&gt;"",'Institut - Classes'!$F$4&lt;&gt;""),INDEX(libcatidinstit,'Institut - Classes'!$F$4),"")</f>
        <v/>
      </c>
      <c r="B240" s="51" t="str">
        <f>IF(A240&lt;&gt;"",INDEX(codeinstit,'Institut - Classes'!$F$4),"")</f>
        <v/>
      </c>
      <c r="C240" s="49" t="str">
        <f t="shared" si="75"/>
        <v/>
      </c>
      <c r="D240" s="143"/>
      <c r="E240" s="143"/>
      <c r="F240" s="137"/>
      <c r="G240" s="137"/>
      <c r="H240" s="137"/>
      <c r="I240" s="137"/>
      <c r="J240" s="139"/>
      <c r="K240" s="137"/>
      <c r="L240" s="141"/>
      <c r="M240" s="141"/>
      <c r="N240" s="140"/>
      <c r="O240" s="142"/>
      <c r="P240" s="141"/>
      <c r="Q240" s="141"/>
      <c r="R240" s="141"/>
      <c r="S240" s="156"/>
      <c r="T240" s="156"/>
      <c r="U240" s="156"/>
      <c r="V240" s="156"/>
      <c r="W240" s="156"/>
      <c r="X240" s="156"/>
      <c r="Y240" s="52" t="str">
        <f t="shared" si="57"/>
        <v/>
      </c>
      <c r="Z240" s="50" t="str">
        <f t="shared" si="58"/>
        <v/>
      </c>
      <c r="AA240" s="50" t="str">
        <f t="shared" si="59"/>
        <v/>
      </c>
      <c r="AB240" s="50" t="str">
        <f t="shared" si="60"/>
        <v/>
      </c>
      <c r="AC240" s="50" t="str">
        <f t="shared" si="61"/>
        <v/>
      </c>
      <c r="AD240" s="50" t="str">
        <f t="shared" si="62"/>
        <v/>
      </c>
      <c r="AE240" s="50" t="str">
        <f t="shared" si="63"/>
        <v/>
      </c>
      <c r="AF240" s="50" t="str">
        <f t="shared" si="64"/>
        <v/>
      </c>
      <c r="AG240" s="50" t="str">
        <f t="shared" si="65"/>
        <v/>
      </c>
      <c r="AH240" s="50" t="str">
        <f t="shared" si="66"/>
        <v/>
      </c>
      <c r="AI240" s="50" t="str">
        <f t="shared" si="67"/>
        <v/>
      </c>
      <c r="AJ240" s="50" t="str">
        <f t="shared" si="68"/>
        <v/>
      </c>
      <c r="AK240" s="50" t="str">
        <f t="shared" si="69"/>
        <v/>
      </c>
      <c r="AL240" s="50" t="str">
        <f t="shared" si="70"/>
        <v/>
      </c>
      <c r="AM240" s="50" t="str">
        <f t="shared" si="71"/>
        <v/>
      </c>
      <c r="AN240" s="50" t="str">
        <f>IF(OR(AD240&lt;&gt;TRUE,AI240&lt;&gt;TRUE),"",IF(OR('Info livraison'!$B$12-(YEAR(J240))&gt;INDEX(valschartmaxalt,MATCH(N240,libschart,0)),'Info livraison'!$B$12-(YEAR(J240))&lt;INDEX(valschartminalt,MATCH(N240,libschart,0))),FALSE,TRUE))</f>
        <v/>
      </c>
      <c r="AO240" s="50" t="str">
        <f t="shared" si="72"/>
        <v/>
      </c>
      <c r="AP240" s="50"/>
      <c r="AQ240" s="50"/>
      <c r="AR240" s="50"/>
      <c r="AS240" s="197" t="str">
        <f t="shared" si="73"/>
        <v/>
      </c>
      <c r="AT240" s="210" t="str">
        <f t="shared" si="74"/>
        <v/>
      </c>
    </row>
    <row r="241" spans="1:46" x14ac:dyDescent="0.2">
      <c r="A241" s="51" t="str">
        <f>IF(AND(F241&lt;&gt;"",'Institut - Classes'!$F$4&lt;&gt;""),INDEX(libcatidinstit,'Institut - Classes'!$F$4),"")</f>
        <v/>
      </c>
      <c r="B241" s="51" t="str">
        <f>IF(A241&lt;&gt;"",INDEX(codeinstit,'Institut - Classes'!$F$4),"")</f>
        <v/>
      </c>
      <c r="C241" s="49" t="str">
        <f t="shared" si="75"/>
        <v/>
      </c>
      <c r="D241" s="143"/>
      <c r="E241" s="143"/>
      <c r="F241" s="137"/>
      <c r="G241" s="137"/>
      <c r="H241" s="137"/>
      <c r="I241" s="137"/>
      <c r="J241" s="139"/>
      <c r="K241" s="137"/>
      <c r="L241" s="141"/>
      <c r="M241" s="141"/>
      <c r="N241" s="140"/>
      <c r="O241" s="142"/>
      <c r="P241" s="141"/>
      <c r="Q241" s="141"/>
      <c r="R241" s="141"/>
      <c r="S241" s="156"/>
      <c r="T241" s="156"/>
      <c r="U241" s="156"/>
      <c r="V241" s="156"/>
      <c r="W241" s="156"/>
      <c r="X241" s="156"/>
      <c r="Y241" s="52" t="str">
        <f t="shared" si="57"/>
        <v/>
      </c>
      <c r="Z241" s="50" t="str">
        <f t="shared" si="58"/>
        <v/>
      </c>
      <c r="AA241" s="50" t="str">
        <f t="shared" si="59"/>
        <v/>
      </c>
      <c r="AB241" s="50" t="str">
        <f t="shared" si="60"/>
        <v/>
      </c>
      <c r="AC241" s="50" t="str">
        <f t="shared" si="61"/>
        <v/>
      </c>
      <c r="AD241" s="50" t="str">
        <f t="shared" si="62"/>
        <v/>
      </c>
      <c r="AE241" s="50" t="str">
        <f t="shared" si="63"/>
        <v/>
      </c>
      <c r="AF241" s="50" t="str">
        <f t="shared" si="64"/>
        <v/>
      </c>
      <c r="AG241" s="50" t="str">
        <f t="shared" si="65"/>
        <v/>
      </c>
      <c r="AH241" s="50" t="str">
        <f t="shared" si="66"/>
        <v/>
      </c>
      <c r="AI241" s="50" t="str">
        <f t="shared" si="67"/>
        <v/>
      </c>
      <c r="AJ241" s="50" t="str">
        <f t="shared" si="68"/>
        <v/>
      </c>
      <c r="AK241" s="50" t="str">
        <f t="shared" si="69"/>
        <v/>
      </c>
      <c r="AL241" s="50" t="str">
        <f t="shared" si="70"/>
        <v/>
      </c>
      <c r="AM241" s="50" t="str">
        <f t="shared" si="71"/>
        <v/>
      </c>
      <c r="AN241" s="50" t="str">
        <f>IF(OR(AD241&lt;&gt;TRUE,AI241&lt;&gt;TRUE),"",IF(OR('Info livraison'!$B$12-(YEAR(J241))&gt;INDEX(valschartmaxalt,MATCH(N241,libschart,0)),'Info livraison'!$B$12-(YEAR(J241))&lt;INDEX(valschartminalt,MATCH(N241,libschart,0))),FALSE,TRUE))</f>
        <v/>
      </c>
      <c r="AO241" s="50" t="str">
        <f t="shared" si="72"/>
        <v/>
      </c>
      <c r="AP241" s="50"/>
      <c r="AQ241" s="50"/>
      <c r="AR241" s="50"/>
      <c r="AS241" s="197" t="str">
        <f t="shared" si="73"/>
        <v/>
      </c>
      <c r="AT241" s="210" t="str">
        <f t="shared" si="74"/>
        <v/>
      </c>
    </row>
    <row r="242" spans="1:46" x14ac:dyDescent="0.2">
      <c r="A242" s="51" t="str">
        <f>IF(AND(F242&lt;&gt;"",'Institut - Classes'!$F$4&lt;&gt;""),INDEX(libcatidinstit,'Institut - Classes'!$F$4),"")</f>
        <v/>
      </c>
      <c r="B242" s="51" t="str">
        <f>IF(A242&lt;&gt;"",INDEX(codeinstit,'Institut - Classes'!$F$4),"")</f>
        <v/>
      </c>
      <c r="C242" s="49" t="str">
        <f t="shared" si="75"/>
        <v/>
      </c>
      <c r="D242" s="143"/>
      <c r="E242" s="143"/>
      <c r="F242" s="137"/>
      <c r="G242" s="137"/>
      <c r="H242" s="137"/>
      <c r="I242" s="137"/>
      <c r="J242" s="139"/>
      <c r="K242" s="137"/>
      <c r="L242" s="141"/>
      <c r="M242" s="141"/>
      <c r="N242" s="140"/>
      <c r="O242" s="142"/>
      <c r="P242" s="141"/>
      <c r="Q242" s="141"/>
      <c r="R242" s="141"/>
      <c r="S242" s="156"/>
      <c r="T242" s="156"/>
      <c r="U242" s="156"/>
      <c r="V242" s="156"/>
      <c r="W242" s="156"/>
      <c r="X242" s="156"/>
      <c r="Y242" s="52" t="str">
        <f t="shared" si="57"/>
        <v/>
      </c>
      <c r="Z242" s="50" t="str">
        <f t="shared" si="58"/>
        <v/>
      </c>
      <c r="AA242" s="50" t="str">
        <f t="shared" si="59"/>
        <v/>
      </c>
      <c r="AB242" s="50" t="str">
        <f t="shared" si="60"/>
        <v/>
      </c>
      <c r="AC242" s="50" t="str">
        <f t="shared" si="61"/>
        <v/>
      </c>
      <c r="AD242" s="50" t="str">
        <f t="shared" si="62"/>
        <v/>
      </c>
      <c r="AE242" s="50" t="str">
        <f t="shared" si="63"/>
        <v/>
      </c>
      <c r="AF242" s="50" t="str">
        <f t="shared" si="64"/>
        <v/>
      </c>
      <c r="AG242" s="50" t="str">
        <f t="shared" si="65"/>
        <v/>
      </c>
      <c r="AH242" s="50" t="str">
        <f t="shared" si="66"/>
        <v/>
      </c>
      <c r="AI242" s="50" t="str">
        <f t="shared" si="67"/>
        <v/>
      </c>
      <c r="AJ242" s="50" t="str">
        <f t="shared" si="68"/>
        <v/>
      </c>
      <c r="AK242" s="50" t="str">
        <f t="shared" si="69"/>
        <v/>
      </c>
      <c r="AL242" s="50" t="str">
        <f t="shared" si="70"/>
        <v/>
      </c>
      <c r="AM242" s="50" t="str">
        <f t="shared" si="71"/>
        <v/>
      </c>
      <c r="AN242" s="50" t="str">
        <f>IF(OR(AD242&lt;&gt;TRUE,AI242&lt;&gt;TRUE),"",IF(OR('Info livraison'!$B$12-(YEAR(J242))&gt;INDEX(valschartmaxalt,MATCH(N242,libschart,0)),'Info livraison'!$B$12-(YEAR(J242))&lt;INDEX(valschartminalt,MATCH(N242,libschart,0))),FALSE,TRUE))</f>
        <v/>
      </c>
      <c r="AO242" s="50" t="str">
        <f t="shared" si="72"/>
        <v/>
      </c>
      <c r="AP242" s="50"/>
      <c r="AQ242" s="50"/>
      <c r="AR242" s="50"/>
      <c r="AS242" s="197" t="str">
        <f t="shared" si="73"/>
        <v/>
      </c>
      <c r="AT242" s="210" t="str">
        <f t="shared" si="74"/>
        <v/>
      </c>
    </row>
    <row r="243" spans="1:46" x14ac:dyDescent="0.2">
      <c r="A243" s="51" t="str">
        <f>IF(AND(F243&lt;&gt;"",'Institut - Classes'!$F$4&lt;&gt;""),INDEX(libcatidinstit,'Institut - Classes'!$F$4),"")</f>
        <v/>
      </c>
      <c r="B243" s="51" t="str">
        <f>IF(A243&lt;&gt;"",INDEX(codeinstit,'Institut - Classes'!$F$4),"")</f>
        <v/>
      </c>
      <c r="C243" s="49" t="str">
        <f t="shared" si="75"/>
        <v/>
      </c>
      <c r="D243" s="143"/>
      <c r="E243" s="143"/>
      <c r="F243" s="137"/>
      <c r="G243" s="137"/>
      <c r="H243" s="137"/>
      <c r="I243" s="137"/>
      <c r="J243" s="139"/>
      <c r="K243" s="137"/>
      <c r="L243" s="141"/>
      <c r="M243" s="141"/>
      <c r="N243" s="140"/>
      <c r="O243" s="142"/>
      <c r="P243" s="141"/>
      <c r="Q243" s="141"/>
      <c r="R243" s="141"/>
      <c r="S243" s="156"/>
      <c r="T243" s="156"/>
      <c r="U243" s="156"/>
      <c r="V243" s="156"/>
      <c r="W243" s="156"/>
      <c r="X243" s="156"/>
      <c r="Y243" s="52" t="str">
        <f t="shared" si="57"/>
        <v/>
      </c>
      <c r="Z243" s="50" t="str">
        <f t="shared" si="58"/>
        <v/>
      </c>
      <c r="AA243" s="50" t="str">
        <f t="shared" si="59"/>
        <v/>
      </c>
      <c r="AB243" s="50" t="str">
        <f t="shared" si="60"/>
        <v/>
      </c>
      <c r="AC243" s="50" t="str">
        <f t="shared" si="61"/>
        <v/>
      </c>
      <c r="AD243" s="50" t="str">
        <f t="shared" si="62"/>
        <v/>
      </c>
      <c r="AE243" s="50" t="str">
        <f t="shared" si="63"/>
        <v/>
      </c>
      <c r="AF243" s="50" t="str">
        <f t="shared" si="64"/>
        <v/>
      </c>
      <c r="AG243" s="50" t="str">
        <f t="shared" si="65"/>
        <v/>
      </c>
      <c r="AH243" s="50" t="str">
        <f t="shared" si="66"/>
        <v/>
      </c>
      <c r="AI243" s="50" t="str">
        <f t="shared" si="67"/>
        <v/>
      </c>
      <c r="AJ243" s="50" t="str">
        <f t="shared" si="68"/>
        <v/>
      </c>
      <c r="AK243" s="50" t="str">
        <f t="shared" si="69"/>
        <v/>
      </c>
      <c r="AL243" s="50" t="str">
        <f t="shared" si="70"/>
        <v/>
      </c>
      <c r="AM243" s="50" t="str">
        <f t="shared" si="71"/>
        <v/>
      </c>
      <c r="AN243" s="50" t="str">
        <f>IF(OR(AD243&lt;&gt;TRUE,AI243&lt;&gt;TRUE),"",IF(OR('Info livraison'!$B$12-(YEAR(J243))&gt;INDEX(valschartmaxalt,MATCH(N243,libschart,0)),'Info livraison'!$B$12-(YEAR(J243))&lt;INDEX(valschartminalt,MATCH(N243,libschart,0))),FALSE,TRUE))</f>
        <v/>
      </c>
      <c r="AO243" s="50" t="str">
        <f t="shared" si="72"/>
        <v/>
      </c>
      <c r="AP243" s="50"/>
      <c r="AQ243" s="50"/>
      <c r="AR243" s="50"/>
      <c r="AS243" s="197" t="str">
        <f t="shared" si="73"/>
        <v/>
      </c>
      <c r="AT243" s="210" t="str">
        <f t="shared" si="74"/>
        <v/>
      </c>
    </row>
    <row r="244" spans="1:46" x14ac:dyDescent="0.2">
      <c r="A244" s="51" t="str">
        <f>IF(AND(F244&lt;&gt;"",'Institut - Classes'!$F$4&lt;&gt;""),INDEX(libcatidinstit,'Institut - Classes'!$F$4),"")</f>
        <v/>
      </c>
      <c r="B244" s="51" t="str">
        <f>IF(A244&lt;&gt;"",INDEX(codeinstit,'Institut - Classes'!$F$4),"")</f>
        <v/>
      </c>
      <c r="C244" s="49" t="str">
        <f t="shared" si="75"/>
        <v/>
      </c>
      <c r="D244" s="143"/>
      <c r="E244" s="143"/>
      <c r="F244" s="137"/>
      <c r="G244" s="137"/>
      <c r="H244" s="137"/>
      <c r="I244" s="137"/>
      <c r="J244" s="139"/>
      <c r="K244" s="137"/>
      <c r="L244" s="141"/>
      <c r="M244" s="141"/>
      <c r="N244" s="140"/>
      <c r="O244" s="142"/>
      <c r="P244" s="141"/>
      <c r="Q244" s="141"/>
      <c r="R244" s="141"/>
      <c r="S244" s="156"/>
      <c r="T244" s="156"/>
      <c r="U244" s="156"/>
      <c r="V244" s="156"/>
      <c r="W244" s="156"/>
      <c r="X244" s="156"/>
      <c r="Y244" s="52" t="str">
        <f t="shared" si="57"/>
        <v/>
      </c>
      <c r="Z244" s="50" t="str">
        <f t="shared" si="58"/>
        <v/>
      </c>
      <c r="AA244" s="50" t="str">
        <f t="shared" si="59"/>
        <v/>
      </c>
      <c r="AB244" s="50" t="str">
        <f t="shared" si="60"/>
        <v/>
      </c>
      <c r="AC244" s="50" t="str">
        <f t="shared" si="61"/>
        <v/>
      </c>
      <c r="AD244" s="50" t="str">
        <f t="shared" si="62"/>
        <v/>
      </c>
      <c r="AE244" s="50" t="str">
        <f t="shared" si="63"/>
        <v/>
      </c>
      <c r="AF244" s="50" t="str">
        <f t="shared" si="64"/>
        <v/>
      </c>
      <c r="AG244" s="50" t="str">
        <f t="shared" si="65"/>
        <v/>
      </c>
      <c r="AH244" s="50" t="str">
        <f t="shared" si="66"/>
        <v/>
      </c>
      <c r="AI244" s="50" t="str">
        <f t="shared" si="67"/>
        <v/>
      </c>
      <c r="AJ244" s="50" t="str">
        <f t="shared" si="68"/>
        <v/>
      </c>
      <c r="AK244" s="50" t="str">
        <f t="shared" si="69"/>
        <v/>
      </c>
      <c r="AL244" s="50" t="str">
        <f t="shared" si="70"/>
        <v/>
      </c>
      <c r="AM244" s="50" t="str">
        <f t="shared" si="71"/>
        <v/>
      </c>
      <c r="AN244" s="50" t="str">
        <f>IF(OR(AD244&lt;&gt;TRUE,AI244&lt;&gt;TRUE),"",IF(OR('Info livraison'!$B$12-(YEAR(J244))&gt;INDEX(valschartmaxalt,MATCH(N244,libschart,0)),'Info livraison'!$B$12-(YEAR(J244))&lt;INDEX(valschartminalt,MATCH(N244,libschart,0))),FALSE,TRUE))</f>
        <v/>
      </c>
      <c r="AO244" s="50" t="str">
        <f t="shared" si="72"/>
        <v/>
      </c>
      <c r="AP244" s="50"/>
      <c r="AQ244" s="50"/>
      <c r="AR244" s="50"/>
      <c r="AS244" s="197" t="str">
        <f t="shared" si="73"/>
        <v/>
      </c>
      <c r="AT244" s="210" t="str">
        <f t="shared" si="74"/>
        <v/>
      </c>
    </row>
    <row r="245" spans="1:46" x14ac:dyDescent="0.2">
      <c r="A245" s="51" t="str">
        <f>IF(AND(F245&lt;&gt;"",'Institut - Classes'!$F$4&lt;&gt;""),INDEX(libcatidinstit,'Institut - Classes'!$F$4),"")</f>
        <v/>
      </c>
      <c r="B245" s="51" t="str">
        <f>IF(A245&lt;&gt;"",INDEX(codeinstit,'Institut - Classes'!$F$4),"")</f>
        <v/>
      </c>
      <c r="C245" s="49" t="str">
        <f t="shared" si="75"/>
        <v/>
      </c>
      <c r="D245" s="143"/>
      <c r="E245" s="143"/>
      <c r="F245" s="137"/>
      <c r="G245" s="137"/>
      <c r="H245" s="137"/>
      <c r="I245" s="137"/>
      <c r="J245" s="139"/>
      <c r="K245" s="137"/>
      <c r="L245" s="141"/>
      <c r="M245" s="141"/>
      <c r="N245" s="140"/>
      <c r="O245" s="142"/>
      <c r="P245" s="141"/>
      <c r="Q245" s="141"/>
      <c r="R245" s="141"/>
      <c r="S245" s="156"/>
      <c r="T245" s="156"/>
      <c r="U245" s="156"/>
      <c r="V245" s="156"/>
      <c r="W245" s="156"/>
      <c r="X245" s="156"/>
      <c r="Y245" s="52" t="str">
        <f t="shared" si="57"/>
        <v/>
      </c>
      <c r="Z245" s="50" t="str">
        <f t="shared" si="58"/>
        <v/>
      </c>
      <c r="AA245" s="50" t="str">
        <f t="shared" si="59"/>
        <v/>
      </c>
      <c r="AB245" s="50" t="str">
        <f t="shared" si="60"/>
        <v/>
      </c>
      <c r="AC245" s="50" t="str">
        <f t="shared" si="61"/>
        <v/>
      </c>
      <c r="AD245" s="50" t="str">
        <f t="shared" si="62"/>
        <v/>
      </c>
      <c r="AE245" s="50" t="str">
        <f t="shared" si="63"/>
        <v/>
      </c>
      <c r="AF245" s="50" t="str">
        <f t="shared" si="64"/>
        <v/>
      </c>
      <c r="AG245" s="50" t="str">
        <f t="shared" si="65"/>
        <v/>
      </c>
      <c r="AH245" s="50" t="str">
        <f t="shared" si="66"/>
        <v/>
      </c>
      <c r="AI245" s="50" t="str">
        <f t="shared" si="67"/>
        <v/>
      </c>
      <c r="AJ245" s="50" t="str">
        <f t="shared" si="68"/>
        <v/>
      </c>
      <c r="AK245" s="50" t="str">
        <f t="shared" si="69"/>
        <v/>
      </c>
      <c r="AL245" s="50" t="str">
        <f t="shared" si="70"/>
        <v/>
      </c>
      <c r="AM245" s="50" t="str">
        <f t="shared" si="71"/>
        <v/>
      </c>
      <c r="AN245" s="50" t="str">
        <f>IF(OR(AD245&lt;&gt;TRUE,AI245&lt;&gt;TRUE),"",IF(OR('Info livraison'!$B$12-(YEAR(J245))&gt;INDEX(valschartmaxalt,MATCH(N245,libschart,0)),'Info livraison'!$B$12-(YEAR(J245))&lt;INDEX(valschartminalt,MATCH(N245,libschart,0))),FALSE,TRUE))</f>
        <v/>
      </c>
      <c r="AO245" s="50" t="str">
        <f t="shared" si="72"/>
        <v/>
      </c>
      <c r="AP245" s="50"/>
      <c r="AQ245" s="50"/>
      <c r="AR245" s="50"/>
      <c r="AS245" s="197" t="str">
        <f t="shared" si="73"/>
        <v/>
      </c>
      <c r="AT245" s="210" t="str">
        <f t="shared" si="74"/>
        <v/>
      </c>
    </row>
    <row r="246" spans="1:46" x14ac:dyDescent="0.2">
      <c r="A246" s="51" t="str">
        <f>IF(AND(F246&lt;&gt;"",'Institut - Classes'!$F$4&lt;&gt;""),INDEX(libcatidinstit,'Institut - Classes'!$F$4),"")</f>
        <v/>
      </c>
      <c r="B246" s="51" t="str">
        <f>IF(A246&lt;&gt;"",INDEX(codeinstit,'Institut - Classes'!$F$4),"")</f>
        <v/>
      </c>
      <c r="C246" s="49" t="str">
        <f t="shared" si="75"/>
        <v/>
      </c>
      <c r="D246" s="143"/>
      <c r="E246" s="143"/>
      <c r="F246" s="137"/>
      <c r="G246" s="137"/>
      <c r="H246" s="137"/>
      <c r="I246" s="137"/>
      <c r="J246" s="139"/>
      <c r="K246" s="137"/>
      <c r="L246" s="141"/>
      <c r="M246" s="141"/>
      <c r="N246" s="140"/>
      <c r="O246" s="142"/>
      <c r="P246" s="141"/>
      <c r="Q246" s="141"/>
      <c r="R246" s="141"/>
      <c r="S246" s="156"/>
      <c r="T246" s="156"/>
      <c r="U246" s="156"/>
      <c r="V246" s="156"/>
      <c r="W246" s="156"/>
      <c r="X246" s="156"/>
      <c r="Y246" s="52" t="str">
        <f t="shared" si="57"/>
        <v/>
      </c>
      <c r="Z246" s="50" t="str">
        <f t="shared" si="58"/>
        <v/>
      </c>
      <c r="AA246" s="50" t="str">
        <f t="shared" si="59"/>
        <v/>
      </c>
      <c r="AB246" s="50" t="str">
        <f t="shared" si="60"/>
        <v/>
      </c>
      <c r="AC246" s="50" t="str">
        <f t="shared" si="61"/>
        <v/>
      </c>
      <c r="AD246" s="50" t="str">
        <f t="shared" si="62"/>
        <v/>
      </c>
      <c r="AE246" s="50" t="str">
        <f t="shared" si="63"/>
        <v/>
      </c>
      <c r="AF246" s="50" t="str">
        <f t="shared" si="64"/>
        <v/>
      </c>
      <c r="AG246" s="50" t="str">
        <f t="shared" si="65"/>
        <v/>
      </c>
      <c r="AH246" s="50" t="str">
        <f t="shared" si="66"/>
        <v/>
      </c>
      <c r="AI246" s="50" t="str">
        <f t="shared" si="67"/>
        <v/>
      </c>
      <c r="AJ246" s="50" t="str">
        <f t="shared" si="68"/>
        <v/>
      </c>
      <c r="AK246" s="50" t="str">
        <f t="shared" si="69"/>
        <v/>
      </c>
      <c r="AL246" s="50" t="str">
        <f t="shared" si="70"/>
        <v/>
      </c>
      <c r="AM246" s="50" t="str">
        <f t="shared" si="71"/>
        <v/>
      </c>
      <c r="AN246" s="50" t="str">
        <f>IF(OR(AD246&lt;&gt;TRUE,AI246&lt;&gt;TRUE),"",IF(OR('Info livraison'!$B$12-(YEAR(J246))&gt;INDEX(valschartmaxalt,MATCH(N246,libschart,0)),'Info livraison'!$B$12-(YEAR(J246))&lt;INDEX(valschartminalt,MATCH(N246,libschart,0))),FALSE,TRUE))</f>
        <v/>
      </c>
      <c r="AO246" s="50" t="str">
        <f t="shared" si="72"/>
        <v/>
      </c>
      <c r="AP246" s="50"/>
      <c r="AQ246" s="50"/>
      <c r="AR246" s="50"/>
      <c r="AS246" s="197" t="str">
        <f t="shared" si="73"/>
        <v/>
      </c>
      <c r="AT246" s="210" t="str">
        <f t="shared" si="74"/>
        <v/>
      </c>
    </row>
    <row r="247" spans="1:46" x14ac:dyDescent="0.2">
      <c r="A247" s="51" t="str">
        <f>IF(AND(F247&lt;&gt;"",'Institut - Classes'!$F$4&lt;&gt;""),INDEX(libcatidinstit,'Institut - Classes'!$F$4),"")</f>
        <v/>
      </c>
      <c r="B247" s="51" t="str">
        <f>IF(A247&lt;&gt;"",INDEX(codeinstit,'Institut - Classes'!$F$4),"")</f>
        <v/>
      </c>
      <c r="C247" s="49" t="str">
        <f t="shared" si="75"/>
        <v/>
      </c>
      <c r="D247" s="143"/>
      <c r="E247" s="143"/>
      <c r="F247" s="137"/>
      <c r="G247" s="137"/>
      <c r="H247" s="137"/>
      <c r="I247" s="137"/>
      <c r="J247" s="139"/>
      <c r="K247" s="137"/>
      <c r="L247" s="141"/>
      <c r="M247" s="141"/>
      <c r="N247" s="140"/>
      <c r="O247" s="142"/>
      <c r="P247" s="141"/>
      <c r="Q247" s="141"/>
      <c r="R247" s="141"/>
      <c r="S247" s="156"/>
      <c r="T247" s="156"/>
      <c r="U247" s="156"/>
      <c r="V247" s="156"/>
      <c r="W247" s="156"/>
      <c r="X247" s="156"/>
      <c r="Y247" s="52" t="str">
        <f t="shared" si="57"/>
        <v/>
      </c>
      <c r="Z247" s="50" t="str">
        <f t="shared" si="58"/>
        <v/>
      </c>
      <c r="AA247" s="50" t="str">
        <f t="shared" si="59"/>
        <v/>
      </c>
      <c r="AB247" s="50" t="str">
        <f t="shared" si="60"/>
        <v/>
      </c>
      <c r="AC247" s="50" t="str">
        <f t="shared" si="61"/>
        <v/>
      </c>
      <c r="AD247" s="50" t="str">
        <f t="shared" si="62"/>
        <v/>
      </c>
      <c r="AE247" s="50" t="str">
        <f t="shared" si="63"/>
        <v/>
      </c>
      <c r="AF247" s="50" t="str">
        <f t="shared" si="64"/>
        <v/>
      </c>
      <c r="AG247" s="50" t="str">
        <f t="shared" si="65"/>
        <v/>
      </c>
      <c r="AH247" s="50" t="str">
        <f t="shared" si="66"/>
        <v/>
      </c>
      <c r="AI247" s="50" t="str">
        <f t="shared" si="67"/>
        <v/>
      </c>
      <c r="AJ247" s="50" t="str">
        <f t="shared" si="68"/>
        <v/>
      </c>
      <c r="AK247" s="50" t="str">
        <f t="shared" si="69"/>
        <v/>
      </c>
      <c r="AL247" s="50" t="str">
        <f t="shared" si="70"/>
        <v/>
      </c>
      <c r="AM247" s="50" t="str">
        <f t="shared" si="71"/>
        <v/>
      </c>
      <c r="AN247" s="50" t="str">
        <f>IF(OR(AD247&lt;&gt;TRUE,AI247&lt;&gt;TRUE),"",IF(OR('Info livraison'!$B$12-(YEAR(J247))&gt;INDEX(valschartmaxalt,MATCH(N247,libschart,0)),'Info livraison'!$B$12-(YEAR(J247))&lt;INDEX(valschartminalt,MATCH(N247,libschart,0))),FALSE,TRUE))</f>
        <v/>
      </c>
      <c r="AO247" s="50" t="str">
        <f t="shared" si="72"/>
        <v/>
      </c>
      <c r="AP247" s="50"/>
      <c r="AQ247" s="50"/>
      <c r="AR247" s="50"/>
      <c r="AS247" s="197" t="str">
        <f t="shared" si="73"/>
        <v/>
      </c>
      <c r="AT247" s="210" t="str">
        <f t="shared" si="74"/>
        <v/>
      </c>
    </row>
    <row r="248" spans="1:46" x14ac:dyDescent="0.2">
      <c r="A248" s="51" t="str">
        <f>IF(AND(F248&lt;&gt;"",'Institut - Classes'!$F$4&lt;&gt;""),INDEX(libcatidinstit,'Institut - Classes'!$F$4),"")</f>
        <v/>
      </c>
      <c r="B248" s="51" t="str">
        <f>IF(A248&lt;&gt;"",INDEX(codeinstit,'Institut - Classes'!$F$4),"")</f>
        <v/>
      </c>
      <c r="C248" s="49" t="str">
        <f t="shared" si="75"/>
        <v/>
      </c>
      <c r="D248" s="143"/>
      <c r="E248" s="143"/>
      <c r="F248" s="137"/>
      <c r="G248" s="137"/>
      <c r="H248" s="137"/>
      <c r="I248" s="137"/>
      <c r="J248" s="139"/>
      <c r="K248" s="137"/>
      <c r="L248" s="141"/>
      <c r="M248" s="141"/>
      <c r="N248" s="140"/>
      <c r="O248" s="142"/>
      <c r="P248" s="141"/>
      <c r="Q248" s="141"/>
      <c r="R248" s="141"/>
      <c r="S248" s="156"/>
      <c r="T248" s="156"/>
      <c r="U248" s="156"/>
      <c r="V248" s="156"/>
      <c r="W248" s="156"/>
      <c r="X248" s="156"/>
      <c r="Y248" s="52" t="str">
        <f t="shared" si="57"/>
        <v/>
      </c>
      <c r="Z248" s="50" t="str">
        <f t="shared" si="58"/>
        <v/>
      </c>
      <c r="AA248" s="50" t="str">
        <f t="shared" si="59"/>
        <v/>
      </c>
      <c r="AB248" s="50" t="str">
        <f t="shared" si="60"/>
        <v/>
      </c>
      <c r="AC248" s="50" t="str">
        <f t="shared" si="61"/>
        <v/>
      </c>
      <c r="AD248" s="50" t="str">
        <f t="shared" si="62"/>
        <v/>
      </c>
      <c r="AE248" s="50" t="str">
        <f t="shared" si="63"/>
        <v/>
      </c>
      <c r="AF248" s="50" t="str">
        <f t="shared" si="64"/>
        <v/>
      </c>
      <c r="AG248" s="50" t="str">
        <f t="shared" si="65"/>
        <v/>
      </c>
      <c r="AH248" s="50" t="str">
        <f t="shared" si="66"/>
        <v/>
      </c>
      <c r="AI248" s="50" t="str">
        <f t="shared" si="67"/>
        <v/>
      </c>
      <c r="AJ248" s="50" t="str">
        <f t="shared" si="68"/>
        <v/>
      </c>
      <c r="AK248" s="50" t="str">
        <f t="shared" si="69"/>
        <v/>
      </c>
      <c r="AL248" s="50" t="str">
        <f t="shared" si="70"/>
        <v/>
      </c>
      <c r="AM248" s="50" t="str">
        <f t="shared" si="71"/>
        <v/>
      </c>
      <c r="AN248" s="50" t="str">
        <f>IF(OR(AD248&lt;&gt;TRUE,AI248&lt;&gt;TRUE),"",IF(OR('Info livraison'!$B$12-(YEAR(J248))&gt;INDEX(valschartmaxalt,MATCH(N248,libschart,0)),'Info livraison'!$B$12-(YEAR(J248))&lt;INDEX(valschartminalt,MATCH(N248,libschart,0))),FALSE,TRUE))</f>
        <v/>
      </c>
      <c r="AO248" s="50" t="str">
        <f t="shared" si="72"/>
        <v/>
      </c>
      <c r="AP248" s="50"/>
      <c r="AQ248" s="50"/>
      <c r="AR248" s="50"/>
      <c r="AS248" s="197" t="str">
        <f t="shared" si="73"/>
        <v/>
      </c>
      <c r="AT248" s="210" t="str">
        <f t="shared" si="74"/>
        <v/>
      </c>
    </row>
    <row r="249" spans="1:46" x14ac:dyDescent="0.2">
      <c r="A249" s="51" t="str">
        <f>IF(AND(F249&lt;&gt;"",'Institut - Classes'!$F$4&lt;&gt;""),INDEX(libcatidinstit,'Institut - Classes'!$F$4),"")</f>
        <v/>
      </c>
      <c r="B249" s="51" t="str">
        <f>IF(A249&lt;&gt;"",INDEX(codeinstit,'Institut - Classes'!$F$4),"")</f>
        <v/>
      </c>
      <c r="C249" s="49" t="str">
        <f t="shared" si="75"/>
        <v/>
      </c>
      <c r="D249" s="143"/>
      <c r="E249" s="143"/>
      <c r="F249" s="137"/>
      <c r="G249" s="137"/>
      <c r="H249" s="137"/>
      <c r="I249" s="137"/>
      <c r="J249" s="139"/>
      <c r="K249" s="137"/>
      <c r="L249" s="141"/>
      <c r="M249" s="141"/>
      <c r="N249" s="140"/>
      <c r="O249" s="142"/>
      <c r="P249" s="141"/>
      <c r="Q249" s="141"/>
      <c r="R249" s="141"/>
      <c r="S249" s="156"/>
      <c r="T249" s="156"/>
      <c r="U249" s="156"/>
      <c r="V249" s="156"/>
      <c r="W249" s="156"/>
      <c r="X249" s="156"/>
      <c r="Y249" s="52" t="str">
        <f t="shared" si="57"/>
        <v/>
      </c>
      <c r="Z249" s="50" t="str">
        <f t="shared" si="58"/>
        <v/>
      </c>
      <c r="AA249" s="50" t="str">
        <f t="shared" si="59"/>
        <v/>
      </c>
      <c r="AB249" s="50" t="str">
        <f t="shared" si="60"/>
        <v/>
      </c>
      <c r="AC249" s="50" t="str">
        <f t="shared" si="61"/>
        <v/>
      </c>
      <c r="AD249" s="50" t="str">
        <f t="shared" si="62"/>
        <v/>
      </c>
      <c r="AE249" s="50" t="str">
        <f t="shared" si="63"/>
        <v/>
      </c>
      <c r="AF249" s="50" t="str">
        <f t="shared" si="64"/>
        <v/>
      </c>
      <c r="AG249" s="50" t="str">
        <f t="shared" si="65"/>
        <v/>
      </c>
      <c r="AH249" s="50" t="str">
        <f t="shared" si="66"/>
        <v/>
      </c>
      <c r="AI249" s="50" t="str">
        <f t="shared" si="67"/>
        <v/>
      </c>
      <c r="AJ249" s="50" t="str">
        <f t="shared" si="68"/>
        <v/>
      </c>
      <c r="AK249" s="50" t="str">
        <f t="shared" si="69"/>
        <v/>
      </c>
      <c r="AL249" s="50" t="str">
        <f t="shared" si="70"/>
        <v/>
      </c>
      <c r="AM249" s="50" t="str">
        <f t="shared" si="71"/>
        <v/>
      </c>
      <c r="AN249" s="50" t="str">
        <f>IF(OR(AD249&lt;&gt;TRUE,AI249&lt;&gt;TRUE),"",IF(OR('Info livraison'!$B$12-(YEAR(J249))&gt;INDEX(valschartmaxalt,MATCH(N249,libschart,0)),'Info livraison'!$B$12-(YEAR(J249))&lt;INDEX(valschartminalt,MATCH(N249,libschart,0))),FALSE,TRUE))</f>
        <v/>
      </c>
      <c r="AO249" s="50" t="str">
        <f t="shared" si="72"/>
        <v/>
      </c>
      <c r="AP249" s="50"/>
      <c r="AQ249" s="50"/>
      <c r="AR249" s="50"/>
      <c r="AS249" s="197" t="str">
        <f t="shared" si="73"/>
        <v/>
      </c>
      <c r="AT249" s="210" t="str">
        <f t="shared" si="74"/>
        <v/>
      </c>
    </row>
    <row r="250" spans="1:46" x14ac:dyDescent="0.2">
      <c r="A250" s="51" t="str">
        <f>IF(AND(F250&lt;&gt;"",'Institut - Classes'!$F$4&lt;&gt;""),INDEX(libcatidinstit,'Institut - Classes'!$F$4),"")</f>
        <v/>
      </c>
      <c r="B250" s="51" t="str">
        <f>IF(A250&lt;&gt;"",INDEX(codeinstit,'Institut - Classes'!$F$4),"")</f>
        <v/>
      </c>
      <c r="C250" s="49" t="str">
        <f t="shared" si="75"/>
        <v/>
      </c>
      <c r="D250" s="143"/>
      <c r="E250" s="143"/>
      <c r="F250" s="137"/>
      <c r="G250" s="137"/>
      <c r="H250" s="137"/>
      <c r="I250" s="137"/>
      <c r="J250" s="139"/>
      <c r="K250" s="137"/>
      <c r="L250" s="141"/>
      <c r="M250" s="141"/>
      <c r="N250" s="140"/>
      <c r="O250" s="142"/>
      <c r="P250" s="141"/>
      <c r="Q250" s="141"/>
      <c r="R250" s="141"/>
      <c r="S250" s="156"/>
      <c r="T250" s="156"/>
      <c r="U250" s="156"/>
      <c r="V250" s="156"/>
      <c r="W250" s="156"/>
      <c r="X250" s="156"/>
      <c r="Y250" s="52" t="str">
        <f t="shared" si="57"/>
        <v/>
      </c>
      <c r="Z250" s="50" t="str">
        <f t="shared" si="58"/>
        <v/>
      </c>
      <c r="AA250" s="50" t="str">
        <f t="shared" si="59"/>
        <v/>
      </c>
      <c r="AB250" s="50" t="str">
        <f t="shared" si="60"/>
        <v/>
      </c>
      <c r="AC250" s="50" t="str">
        <f t="shared" si="61"/>
        <v/>
      </c>
      <c r="AD250" s="50" t="str">
        <f t="shared" si="62"/>
        <v/>
      </c>
      <c r="AE250" s="50" t="str">
        <f t="shared" si="63"/>
        <v/>
      </c>
      <c r="AF250" s="50" t="str">
        <f t="shared" si="64"/>
        <v/>
      </c>
      <c r="AG250" s="50" t="str">
        <f t="shared" si="65"/>
        <v/>
      </c>
      <c r="AH250" s="50" t="str">
        <f t="shared" si="66"/>
        <v/>
      </c>
      <c r="AI250" s="50" t="str">
        <f t="shared" si="67"/>
        <v/>
      </c>
      <c r="AJ250" s="50" t="str">
        <f t="shared" si="68"/>
        <v/>
      </c>
      <c r="AK250" s="50" t="str">
        <f t="shared" si="69"/>
        <v/>
      </c>
      <c r="AL250" s="50" t="str">
        <f t="shared" si="70"/>
        <v/>
      </c>
      <c r="AM250" s="50" t="str">
        <f t="shared" si="71"/>
        <v/>
      </c>
      <c r="AN250" s="50" t="str">
        <f>IF(OR(AD250&lt;&gt;TRUE,AI250&lt;&gt;TRUE),"",IF(OR('Info livraison'!$B$12-(YEAR(J250))&gt;INDEX(valschartmaxalt,MATCH(N250,libschart,0)),'Info livraison'!$B$12-(YEAR(J250))&lt;INDEX(valschartminalt,MATCH(N250,libschart,0))),FALSE,TRUE))</f>
        <v/>
      </c>
      <c r="AO250" s="50" t="str">
        <f t="shared" si="72"/>
        <v/>
      </c>
      <c r="AP250" s="50"/>
      <c r="AQ250" s="50"/>
      <c r="AR250" s="50"/>
      <c r="AS250" s="197" t="str">
        <f t="shared" si="73"/>
        <v/>
      </c>
      <c r="AT250" s="210" t="str">
        <f t="shared" si="74"/>
        <v/>
      </c>
    </row>
    <row r="251" spans="1:46" x14ac:dyDescent="0.2">
      <c r="A251" s="51" t="str">
        <f>IF(AND(F251&lt;&gt;"",'Institut - Classes'!$F$4&lt;&gt;""),INDEX(libcatidinstit,'Institut - Classes'!$F$4),"")</f>
        <v/>
      </c>
      <c r="B251" s="51" t="str">
        <f>IF(A251&lt;&gt;"",INDEX(codeinstit,'Institut - Classes'!$F$4),"")</f>
        <v/>
      </c>
      <c r="C251" s="49" t="str">
        <f t="shared" si="75"/>
        <v/>
      </c>
      <c r="D251" s="143"/>
      <c r="E251" s="143"/>
      <c r="F251" s="137"/>
      <c r="G251" s="137"/>
      <c r="H251" s="137"/>
      <c r="I251" s="137"/>
      <c r="J251" s="139"/>
      <c r="K251" s="137"/>
      <c r="L251" s="141"/>
      <c r="M251" s="141"/>
      <c r="N251" s="140"/>
      <c r="O251" s="142"/>
      <c r="P251" s="141"/>
      <c r="Q251" s="141"/>
      <c r="R251" s="141"/>
      <c r="S251" s="156"/>
      <c r="T251" s="156"/>
      <c r="U251" s="156"/>
      <c r="V251" s="156"/>
      <c r="W251" s="156"/>
      <c r="X251" s="156"/>
      <c r="Y251" s="52" t="str">
        <f t="shared" si="57"/>
        <v/>
      </c>
      <c r="Z251" s="50" t="str">
        <f t="shared" si="58"/>
        <v/>
      </c>
      <c r="AA251" s="50" t="str">
        <f t="shared" si="59"/>
        <v/>
      </c>
      <c r="AB251" s="50" t="str">
        <f t="shared" si="60"/>
        <v/>
      </c>
      <c r="AC251" s="50" t="str">
        <f t="shared" si="61"/>
        <v/>
      </c>
      <c r="AD251" s="50" t="str">
        <f t="shared" si="62"/>
        <v/>
      </c>
      <c r="AE251" s="50" t="str">
        <f t="shared" si="63"/>
        <v/>
      </c>
      <c r="AF251" s="50" t="str">
        <f t="shared" si="64"/>
        <v/>
      </c>
      <c r="AG251" s="50" t="str">
        <f t="shared" si="65"/>
        <v/>
      </c>
      <c r="AH251" s="50" t="str">
        <f t="shared" si="66"/>
        <v/>
      </c>
      <c r="AI251" s="50" t="str">
        <f t="shared" si="67"/>
        <v/>
      </c>
      <c r="AJ251" s="50" t="str">
        <f t="shared" si="68"/>
        <v/>
      </c>
      <c r="AK251" s="50" t="str">
        <f t="shared" si="69"/>
        <v/>
      </c>
      <c r="AL251" s="50" t="str">
        <f t="shared" si="70"/>
        <v/>
      </c>
      <c r="AM251" s="50" t="str">
        <f t="shared" si="71"/>
        <v/>
      </c>
      <c r="AN251" s="50" t="str">
        <f>IF(OR(AD251&lt;&gt;TRUE,AI251&lt;&gt;TRUE),"",IF(OR('Info livraison'!$B$12-(YEAR(J251))&gt;INDEX(valschartmaxalt,MATCH(N251,libschart,0)),'Info livraison'!$B$12-(YEAR(J251))&lt;INDEX(valschartminalt,MATCH(N251,libschart,0))),FALSE,TRUE))</f>
        <v/>
      </c>
      <c r="AO251" s="50" t="str">
        <f t="shared" si="72"/>
        <v/>
      </c>
      <c r="AP251" s="50"/>
      <c r="AQ251" s="50"/>
      <c r="AR251" s="50"/>
      <c r="AS251" s="197" t="str">
        <f t="shared" si="73"/>
        <v/>
      </c>
      <c r="AT251" s="210" t="str">
        <f t="shared" si="74"/>
        <v/>
      </c>
    </row>
    <row r="252" spans="1:46" x14ac:dyDescent="0.2">
      <c r="A252" s="51" t="str">
        <f>IF(AND(F252&lt;&gt;"",'Institut - Classes'!$F$4&lt;&gt;""),INDEX(libcatidinstit,'Institut - Classes'!$F$4),"")</f>
        <v/>
      </c>
      <c r="B252" s="51" t="str">
        <f>IF(A252&lt;&gt;"",INDEX(codeinstit,'Institut - Classes'!$F$4),"")</f>
        <v/>
      </c>
      <c r="C252" s="49" t="str">
        <f t="shared" si="75"/>
        <v/>
      </c>
      <c r="D252" s="143"/>
      <c r="E252" s="143"/>
      <c r="F252" s="137"/>
      <c r="G252" s="137"/>
      <c r="H252" s="137"/>
      <c r="I252" s="137"/>
      <c r="J252" s="139"/>
      <c r="K252" s="137"/>
      <c r="L252" s="141"/>
      <c r="M252" s="141"/>
      <c r="N252" s="140"/>
      <c r="O252" s="142"/>
      <c r="P252" s="141"/>
      <c r="Q252" s="141"/>
      <c r="R252" s="141"/>
      <c r="S252" s="156"/>
      <c r="T252" s="156"/>
      <c r="U252" s="156"/>
      <c r="V252" s="156"/>
      <c r="W252" s="156"/>
      <c r="X252" s="156"/>
      <c r="Y252" s="52" t="str">
        <f t="shared" si="57"/>
        <v/>
      </c>
      <c r="Z252" s="50" t="str">
        <f t="shared" si="58"/>
        <v/>
      </c>
      <c r="AA252" s="50" t="str">
        <f t="shared" si="59"/>
        <v/>
      </c>
      <c r="AB252" s="50" t="str">
        <f t="shared" si="60"/>
        <v/>
      </c>
      <c r="AC252" s="50" t="str">
        <f t="shared" si="61"/>
        <v/>
      </c>
      <c r="AD252" s="50" t="str">
        <f t="shared" si="62"/>
        <v/>
      </c>
      <c r="AE252" s="50" t="str">
        <f t="shared" si="63"/>
        <v/>
      </c>
      <c r="AF252" s="50" t="str">
        <f t="shared" si="64"/>
        <v/>
      </c>
      <c r="AG252" s="50" t="str">
        <f t="shared" si="65"/>
        <v/>
      </c>
      <c r="AH252" s="50" t="str">
        <f t="shared" si="66"/>
        <v/>
      </c>
      <c r="AI252" s="50" t="str">
        <f t="shared" si="67"/>
        <v/>
      </c>
      <c r="AJ252" s="50" t="str">
        <f t="shared" si="68"/>
        <v/>
      </c>
      <c r="AK252" s="50" t="str">
        <f t="shared" si="69"/>
        <v/>
      </c>
      <c r="AL252" s="50" t="str">
        <f t="shared" si="70"/>
        <v/>
      </c>
      <c r="AM252" s="50" t="str">
        <f t="shared" si="71"/>
        <v/>
      </c>
      <c r="AN252" s="50" t="str">
        <f>IF(OR(AD252&lt;&gt;TRUE,AI252&lt;&gt;TRUE),"",IF(OR('Info livraison'!$B$12-(YEAR(J252))&gt;INDEX(valschartmaxalt,MATCH(N252,libschart,0)),'Info livraison'!$B$12-(YEAR(J252))&lt;INDEX(valschartminalt,MATCH(N252,libschart,0))),FALSE,TRUE))</f>
        <v/>
      </c>
      <c r="AO252" s="50" t="str">
        <f t="shared" si="72"/>
        <v/>
      </c>
      <c r="AP252" s="50"/>
      <c r="AQ252" s="50"/>
      <c r="AR252" s="50"/>
      <c r="AS252" s="197" t="str">
        <f t="shared" si="73"/>
        <v/>
      </c>
      <c r="AT252" s="210" t="str">
        <f t="shared" si="74"/>
        <v/>
      </c>
    </row>
    <row r="253" spans="1:46" x14ac:dyDescent="0.2">
      <c r="A253" s="51" t="str">
        <f>IF(AND(F253&lt;&gt;"",'Institut - Classes'!$F$4&lt;&gt;""),INDEX(libcatidinstit,'Institut - Classes'!$F$4),"")</f>
        <v/>
      </c>
      <c r="B253" s="51" t="str">
        <f>IF(A253&lt;&gt;"",INDEX(codeinstit,'Institut - Classes'!$F$4),"")</f>
        <v/>
      </c>
      <c r="C253" s="49" t="str">
        <f t="shared" si="75"/>
        <v/>
      </c>
      <c r="D253" s="143"/>
      <c r="E253" s="143"/>
      <c r="F253" s="137"/>
      <c r="G253" s="137"/>
      <c r="H253" s="137"/>
      <c r="I253" s="137"/>
      <c r="J253" s="139"/>
      <c r="K253" s="137"/>
      <c r="L253" s="141"/>
      <c r="M253" s="141"/>
      <c r="N253" s="140"/>
      <c r="O253" s="142"/>
      <c r="P253" s="141"/>
      <c r="Q253" s="141"/>
      <c r="R253" s="141"/>
      <c r="S253" s="156"/>
      <c r="T253" s="156"/>
      <c r="U253" s="156"/>
      <c r="V253" s="156"/>
      <c r="W253" s="156"/>
      <c r="X253" s="156"/>
      <c r="Y253" s="52" t="str">
        <f t="shared" si="57"/>
        <v/>
      </c>
      <c r="Z253" s="50" t="str">
        <f t="shared" si="58"/>
        <v/>
      </c>
      <c r="AA253" s="50" t="str">
        <f t="shared" si="59"/>
        <v/>
      </c>
      <c r="AB253" s="50" t="str">
        <f t="shared" si="60"/>
        <v/>
      </c>
      <c r="AC253" s="50" t="str">
        <f t="shared" si="61"/>
        <v/>
      </c>
      <c r="AD253" s="50" t="str">
        <f t="shared" si="62"/>
        <v/>
      </c>
      <c r="AE253" s="50" t="str">
        <f t="shared" si="63"/>
        <v/>
      </c>
      <c r="AF253" s="50" t="str">
        <f t="shared" si="64"/>
        <v/>
      </c>
      <c r="AG253" s="50" t="str">
        <f t="shared" si="65"/>
        <v/>
      </c>
      <c r="AH253" s="50" t="str">
        <f t="shared" si="66"/>
        <v/>
      </c>
      <c r="AI253" s="50" t="str">
        <f t="shared" si="67"/>
        <v/>
      </c>
      <c r="AJ253" s="50" t="str">
        <f t="shared" si="68"/>
        <v/>
      </c>
      <c r="AK253" s="50" t="str">
        <f t="shared" si="69"/>
        <v/>
      </c>
      <c r="AL253" s="50" t="str">
        <f t="shared" si="70"/>
        <v/>
      </c>
      <c r="AM253" s="50" t="str">
        <f t="shared" si="71"/>
        <v/>
      </c>
      <c r="AN253" s="50" t="str">
        <f>IF(OR(AD253&lt;&gt;TRUE,AI253&lt;&gt;TRUE),"",IF(OR('Info livraison'!$B$12-(YEAR(J253))&gt;INDEX(valschartmaxalt,MATCH(N253,libschart,0)),'Info livraison'!$B$12-(YEAR(J253))&lt;INDEX(valschartminalt,MATCH(N253,libschart,0))),FALSE,TRUE))</f>
        <v/>
      </c>
      <c r="AO253" s="50" t="str">
        <f t="shared" si="72"/>
        <v/>
      </c>
      <c r="AP253" s="50"/>
      <c r="AQ253" s="50"/>
      <c r="AR253" s="50"/>
      <c r="AS253" s="197" t="str">
        <f t="shared" si="73"/>
        <v/>
      </c>
      <c r="AT253" s="210" t="str">
        <f t="shared" si="74"/>
        <v/>
      </c>
    </row>
    <row r="254" spans="1:46" x14ac:dyDescent="0.2">
      <c r="A254" s="51" t="str">
        <f>IF(AND(F254&lt;&gt;"",'Institut - Classes'!$F$4&lt;&gt;""),INDEX(libcatidinstit,'Institut - Classes'!$F$4),"")</f>
        <v/>
      </c>
      <c r="B254" s="51" t="str">
        <f>IF(A254&lt;&gt;"",INDEX(codeinstit,'Institut - Classes'!$F$4),"")</f>
        <v/>
      </c>
      <c r="C254" s="49" t="str">
        <f t="shared" si="75"/>
        <v/>
      </c>
      <c r="D254" s="143"/>
      <c r="E254" s="143"/>
      <c r="F254" s="137"/>
      <c r="G254" s="137"/>
      <c r="H254" s="137"/>
      <c r="I254" s="137"/>
      <c r="J254" s="139"/>
      <c r="K254" s="137"/>
      <c r="L254" s="141"/>
      <c r="M254" s="141"/>
      <c r="N254" s="140"/>
      <c r="O254" s="142"/>
      <c r="P254" s="141"/>
      <c r="Q254" s="141"/>
      <c r="R254" s="141"/>
      <c r="S254" s="156"/>
      <c r="T254" s="156"/>
      <c r="U254" s="156"/>
      <c r="V254" s="156"/>
      <c r="W254" s="156"/>
      <c r="X254" s="156"/>
      <c r="Y254" s="52" t="str">
        <f t="shared" si="57"/>
        <v/>
      </c>
      <c r="Z254" s="50" t="str">
        <f t="shared" si="58"/>
        <v/>
      </c>
      <c r="AA254" s="50" t="str">
        <f t="shared" si="59"/>
        <v/>
      </c>
      <c r="AB254" s="50" t="str">
        <f t="shared" si="60"/>
        <v/>
      </c>
      <c r="AC254" s="50" t="str">
        <f t="shared" si="61"/>
        <v/>
      </c>
      <c r="AD254" s="50" t="str">
        <f t="shared" si="62"/>
        <v/>
      </c>
      <c r="AE254" s="50" t="str">
        <f t="shared" si="63"/>
        <v/>
      </c>
      <c r="AF254" s="50" t="str">
        <f t="shared" si="64"/>
        <v/>
      </c>
      <c r="AG254" s="50" t="str">
        <f t="shared" si="65"/>
        <v/>
      </c>
      <c r="AH254" s="50" t="str">
        <f t="shared" si="66"/>
        <v/>
      </c>
      <c r="AI254" s="50" t="str">
        <f t="shared" si="67"/>
        <v/>
      </c>
      <c r="AJ254" s="50" t="str">
        <f t="shared" si="68"/>
        <v/>
      </c>
      <c r="AK254" s="50" t="str">
        <f t="shared" si="69"/>
        <v/>
      </c>
      <c r="AL254" s="50" t="str">
        <f t="shared" si="70"/>
        <v/>
      </c>
      <c r="AM254" s="50" t="str">
        <f t="shared" si="71"/>
        <v/>
      </c>
      <c r="AN254" s="50" t="str">
        <f>IF(OR(AD254&lt;&gt;TRUE,AI254&lt;&gt;TRUE),"",IF(OR('Info livraison'!$B$12-(YEAR(J254))&gt;INDEX(valschartmaxalt,MATCH(N254,libschart,0)),'Info livraison'!$B$12-(YEAR(J254))&lt;INDEX(valschartminalt,MATCH(N254,libschart,0))),FALSE,TRUE))</f>
        <v/>
      </c>
      <c r="AO254" s="50" t="str">
        <f t="shared" si="72"/>
        <v/>
      </c>
      <c r="AP254" s="50"/>
      <c r="AQ254" s="50"/>
      <c r="AR254" s="50"/>
      <c r="AS254" s="197" t="str">
        <f t="shared" si="73"/>
        <v/>
      </c>
      <c r="AT254" s="210" t="str">
        <f t="shared" si="74"/>
        <v/>
      </c>
    </row>
    <row r="255" spans="1:46" x14ac:dyDescent="0.2">
      <c r="A255" s="51" t="str">
        <f>IF(AND(F255&lt;&gt;"",'Institut - Classes'!$F$4&lt;&gt;""),INDEX(libcatidinstit,'Institut - Classes'!$F$4),"")</f>
        <v/>
      </c>
      <c r="B255" s="51" t="str">
        <f>IF(A255&lt;&gt;"",INDEX(codeinstit,'Institut - Classes'!$F$4),"")</f>
        <v/>
      </c>
      <c r="C255" s="49" t="str">
        <f t="shared" si="75"/>
        <v/>
      </c>
      <c r="D255" s="143"/>
      <c r="E255" s="143"/>
      <c r="F255" s="137"/>
      <c r="G255" s="137"/>
      <c r="H255" s="137"/>
      <c r="I255" s="137"/>
      <c r="J255" s="139"/>
      <c r="K255" s="137"/>
      <c r="L255" s="141"/>
      <c r="M255" s="141"/>
      <c r="N255" s="140"/>
      <c r="O255" s="142"/>
      <c r="P255" s="141"/>
      <c r="Q255" s="141"/>
      <c r="R255" s="141"/>
      <c r="S255" s="156"/>
      <c r="T255" s="156"/>
      <c r="U255" s="156"/>
      <c r="V255" s="156"/>
      <c r="W255" s="156"/>
      <c r="X255" s="156"/>
      <c r="Y255" s="52" t="str">
        <f t="shared" si="57"/>
        <v/>
      </c>
      <c r="Z255" s="50" t="str">
        <f t="shared" si="58"/>
        <v/>
      </c>
      <c r="AA255" s="50" t="str">
        <f t="shared" si="59"/>
        <v/>
      </c>
      <c r="AB255" s="50" t="str">
        <f t="shared" si="60"/>
        <v/>
      </c>
      <c r="AC255" s="50" t="str">
        <f t="shared" si="61"/>
        <v/>
      </c>
      <c r="AD255" s="50" t="str">
        <f t="shared" si="62"/>
        <v/>
      </c>
      <c r="AE255" s="50" t="str">
        <f t="shared" si="63"/>
        <v/>
      </c>
      <c r="AF255" s="50" t="str">
        <f t="shared" si="64"/>
        <v/>
      </c>
      <c r="AG255" s="50" t="str">
        <f t="shared" si="65"/>
        <v/>
      </c>
      <c r="AH255" s="50" t="str">
        <f t="shared" si="66"/>
        <v/>
      </c>
      <c r="AI255" s="50" t="str">
        <f t="shared" si="67"/>
        <v/>
      </c>
      <c r="AJ255" s="50" t="str">
        <f t="shared" si="68"/>
        <v/>
      </c>
      <c r="AK255" s="50" t="str">
        <f t="shared" si="69"/>
        <v/>
      </c>
      <c r="AL255" s="50" t="str">
        <f t="shared" si="70"/>
        <v/>
      </c>
      <c r="AM255" s="50" t="str">
        <f t="shared" si="71"/>
        <v/>
      </c>
      <c r="AN255" s="50" t="str">
        <f>IF(OR(AD255&lt;&gt;TRUE,AI255&lt;&gt;TRUE),"",IF(OR('Info livraison'!$B$12-(YEAR(J255))&gt;INDEX(valschartmaxalt,MATCH(N255,libschart,0)),'Info livraison'!$B$12-(YEAR(J255))&lt;INDEX(valschartminalt,MATCH(N255,libschart,0))),FALSE,TRUE))</f>
        <v/>
      </c>
      <c r="AO255" s="50" t="str">
        <f t="shared" si="72"/>
        <v/>
      </c>
      <c r="AP255" s="50"/>
      <c r="AQ255" s="50"/>
      <c r="AR255" s="50"/>
      <c r="AS255" s="197" t="str">
        <f t="shared" si="73"/>
        <v/>
      </c>
      <c r="AT255" s="210" t="str">
        <f t="shared" si="74"/>
        <v/>
      </c>
    </row>
    <row r="256" spans="1:46" x14ac:dyDescent="0.2">
      <c r="A256" s="51" t="str">
        <f>IF(AND(F256&lt;&gt;"",'Institut - Classes'!$F$4&lt;&gt;""),INDEX(libcatidinstit,'Institut - Classes'!$F$4),"")</f>
        <v/>
      </c>
      <c r="B256" s="51" t="str">
        <f>IF(A256&lt;&gt;"",INDEX(codeinstit,'Institut - Classes'!$F$4),"")</f>
        <v/>
      </c>
      <c r="C256" s="49" t="str">
        <f t="shared" si="75"/>
        <v/>
      </c>
      <c r="D256" s="143"/>
      <c r="E256" s="143"/>
      <c r="F256" s="137"/>
      <c r="G256" s="137"/>
      <c r="H256" s="137"/>
      <c r="I256" s="137"/>
      <c r="J256" s="139"/>
      <c r="K256" s="137"/>
      <c r="L256" s="141"/>
      <c r="M256" s="141"/>
      <c r="N256" s="140"/>
      <c r="O256" s="142"/>
      <c r="P256" s="141"/>
      <c r="Q256" s="141"/>
      <c r="R256" s="141"/>
      <c r="S256" s="156"/>
      <c r="T256" s="156"/>
      <c r="U256" s="156"/>
      <c r="V256" s="156"/>
      <c r="W256" s="156"/>
      <c r="X256" s="156"/>
      <c r="Y256" s="52" t="str">
        <f t="shared" si="57"/>
        <v/>
      </c>
      <c r="Z256" s="50" t="str">
        <f t="shared" si="58"/>
        <v/>
      </c>
      <c r="AA256" s="50" t="str">
        <f t="shared" si="59"/>
        <v/>
      </c>
      <c r="AB256" s="50" t="str">
        <f t="shared" si="60"/>
        <v/>
      </c>
      <c r="AC256" s="50" t="str">
        <f t="shared" si="61"/>
        <v/>
      </c>
      <c r="AD256" s="50" t="str">
        <f t="shared" si="62"/>
        <v/>
      </c>
      <c r="AE256" s="50" t="str">
        <f t="shared" si="63"/>
        <v/>
      </c>
      <c r="AF256" s="50" t="str">
        <f t="shared" si="64"/>
        <v/>
      </c>
      <c r="AG256" s="50" t="str">
        <f t="shared" si="65"/>
        <v/>
      </c>
      <c r="AH256" s="50" t="str">
        <f t="shared" si="66"/>
        <v/>
      </c>
      <c r="AI256" s="50" t="str">
        <f t="shared" si="67"/>
        <v/>
      </c>
      <c r="AJ256" s="50" t="str">
        <f t="shared" si="68"/>
        <v/>
      </c>
      <c r="AK256" s="50" t="str">
        <f t="shared" si="69"/>
        <v/>
      </c>
      <c r="AL256" s="50" t="str">
        <f t="shared" si="70"/>
        <v/>
      </c>
      <c r="AM256" s="50" t="str">
        <f t="shared" si="71"/>
        <v/>
      </c>
      <c r="AN256" s="50" t="str">
        <f>IF(OR(AD256&lt;&gt;TRUE,AI256&lt;&gt;TRUE),"",IF(OR('Info livraison'!$B$12-(YEAR(J256))&gt;INDEX(valschartmaxalt,MATCH(N256,libschart,0)),'Info livraison'!$B$12-(YEAR(J256))&lt;INDEX(valschartminalt,MATCH(N256,libschart,0))),FALSE,TRUE))</f>
        <v/>
      </c>
      <c r="AO256" s="50" t="str">
        <f t="shared" si="72"/>
        <v/>
      </c>
      <c r="AP256" s="50"/>
      <c r="AQ256" s="50"/>
      <c r="AR256" s="50"/>
      <c r="AS256" s="197" t="str">
        <f t="shared" si="73"/>
        <v/>
      </c>
      <c r="AT256" s="210" t="str">
        <f t="shared" si="74"/>
        <v/>
      </c>
    </row>
    <row r="257" spans="1:46" x14ac:dyDescent="0.2">
      <c r="A257" s="51" t="str">
        <f>IF(AND(F257&lt;&gt;"",'Institut - Classes'!$F$4&lt;&gt;""),INDEX(libcatidinstit,'Institut - Classes'!$F$4),"")</f>
        <v/>
      </c>
      <c r="B257" s="51" t="str">
        <f>IF(A257&lt;&gt;"",INDEX(codeinstit,'Institut - Classes'!$F$4),"")</f>
        <v/>
      </c>
      <c r="C257" s="49" t="str">
        <f t="shared" si="75"/>
        <v/>
      </c>
      <c r="D257" s="143"/>
      <c r="E257" s="143"/>
      <c r="F257" s="137"/>
      <c r="G257" s="137"/>
      <c r="H257" s="137"/>
      <c r="I257" s="137"/>
      <c r="J257" s="139"/>
      <c r="K257" s="137"/>
      <c r="L257" s="141"/>
      <c r="M257" s="141"/>
      <c r="N257" s="140"/>
      <c r="O257" s="142"/>
      <c r="P257" s="141"/>
      <c r="Q257" s="141"/>
      <c r="R257" s="141"/>
      <c r="S257" s="156"/>
      <c r="T257" s="156"/>
      <c r="U257" s="156"/>
      <c r="V257" s="156"/>
      <c r="W257" s="156"/>
      <c r="X257" s="156"/>
      <c r="Y257" s="52" t="str">
        <f t="shared" si="57"/>
        <v/>
      </c>
      <c r="Z257" s="50" t="str">
        <f t="shared" si="58"/>
        <v/>
      </c>
      <c r="AA257" s="50" t="str">
        <f t="shared" si="59"/>
        <v/>
      </c>
      <c r="AB257" s="50" t="str">
        <f t="shared" si="60"/>
        <v/>
      </c>
      <c r="AC257" s="50" t="str">
        <f t="shared" si="61"/>
        <v/>
      </c>
      <c r="AD257" s="50" t="str">
        <f t="shared" si="62"/>
        <v/>
      </c>
      <c r="AE257" s="50" t="str">
        <f t="shared" si="63"/>
        <v/>
      </c>
      <c r="AF257" s="50" t="str">
        <f t="shared" si="64"/>
        <v/>
      </c>
      <c r="AG257" s="50" t="str">
        <f t="shared" si="65"/>
        <v/>
      </c>
      <c r="AH257" s="50" t="str">
        <f t="shared" si="66"/>
        <v/>
      </c>
      <c r="AI257" s="50" t="str">
        <f t="shared" si="67"/>
        <v/>
      </c>
      <c r="AJ257" s="50" t="str">
        <f t="shared" si="68"/>
        <v/>
      </c>
      <c r="AK257" s="50" t="str">
        <f t="shared" si="69"/>
        <v/>
      </c>
      <c r="AL257" s="50" t="str">
        <f t="shared" si="70"/>
        <v/>
      </c>
      <c r="AM257" s="50" t="str">
        <f t="shared" si="71"/>
        <v/>
      </c>
      <c r="AN257" s="50" t="str">
        <f>IF(OR(AD257&lt;&gt;TRUE,AI257&lt;&gt;TRUE),"",IF(OR('Info livraison'!$B$12-(YEAR(J257))&gt;INDEX(valschartmaxalt,MATCH(N257,libschart,0)),'Info livraison'!$B$12-(YEAR(J257))&lt;INDEX(valschartminalt,MATCH(N257,libschart,0))),FALSE,TRUE))</f>
        <v/>
      </c>
      <c r="AO257" s="50" t="str">
        <f t="shared" si="72"/>
        <v/>
      </c>
      <c r="AP257" s="50"/>
      <c r="AQ257" s="50"/>
      <c r="AR257" s="50"/>
      <c r="AS257" s="197" t="str">
        <f t="shared" si="73"/>
        <v/>
      </c>
      <c r="AT257" s="210" t="str">
        <f t="shared" si="74"/>
        <v/>
      </c>
    </row>
    <row r="258" spans="1:46" x14ac:dyDescent="0.2">
      <c r="A258" s="51" t="str">
        <f>IF(AND(F258&lt;&gt;"",'Institut - Classes'!$F$4&lt;&gt;""),INDEX(libcatidinstit,'Institut - Classes'!$F$4),"")</f>
        <v/>
      </c>
      <c r="B258" s="51" t="str">
        <f>IF(A258&lt;&gt;"",INDEX(codeinstit,'Institut - Classes'!$F$4),"")</f>
        <v/>
      </c>
      <c r="C258" s="49" t="str">
        <f t="shared" si="75"/>
        <v/>
      </c>
      <c r="D258" s="143"/>
      <c r="E258" s="143"/>
      <c r="F258" s="137"/>
      <c r="G258" s="137"/>
      <c r="H258" s="137"/>
      <c r="I258" s="137"/>
      <c r="J258" s="139"/>
      <c r="K258" s="137"/>
      <c r="L258" s="141"/>
      <c r="M258" s="141"/>
      <c r="N258" s="140"/>
      <c r="O258" s="142"/>
      <c r="P258" s="141"/>
      <c r="Q258" s="141"/>
      <c r="R258" s="141"/>
      <c r="S258" s="156"/>
      <c r="T258" s="156"/>
      <c r="U258" s="156"/>
      <c r="V258" s="156"/>
      <c r="W258" s="156"/>
      <c r="X258" s="156"/>
      <c r="Y258" s="52" t="str">
        <f t="shared" si="57"/>
        <v/>
      </c>
      <c r="Z258" s="50" t="str">
        <f t="shared" si="58"/>
        <v/>
      </c>
      <c r="AA258" s="50" t="str">
        <f t="shared" si="59"/>
        <v/>
      </c>
      <c r="AB258" s="50" t="str">
        <f t="shared" si="60"/>
        <v/>
      </c>
      <c r="AC258" s="50" t="str">
        <f t="shared" si="61"/>
        <v/>
      </c>
      <c r="AD258" s="50" t="str">
        <f t="shared" si="62"/>
        <v/>
      </c>
      <c r="AE258" s="50" t="str">
        <f t="shared" si="63"/>
        <v/>
      </c>
      <c r="AF258" s="50" t="str">
        <f t="shared" si="64"/>
        <v/>
      </c>
      <c r="AG258" s="50" t="str">
        <f t="shared" si="65"/>
        <v/>
      </c>
      <c r="AH258" s="50" t="str">
        <f t="shared" si="66"/>
        <v/>
      </c>
      <c r="AI258" s="50" t="str">
        <f t="shared" si="67"/>
        <v/>
      </c>
      <c r="AJ258" s="50" t="str">
        <f t="shared" si="68"/>
        <v/>
      </c>
      <c r="AK258" s="50" t="str">
        <f t="shared" si="69"/>
        <v/>
      </c>
      <c r="AL258" s="50" t="str">
        <f t="shared" si="70"/>
        <v/>
      </c>
      <c r="AM258" s="50" t="str">
        <f t="shared" si="71"/>
        <v/>
      </c>
      <c r="AN258" s="50" t="str">
        <f>IF(OR(AD258&lt;&gt;TRUE,AI258&lt;&gt;TRUE),"",IF(OR('Info livraison'!$B$12-(YEAR(J258))&gt;INDEX(valschartmaxalt,MATCH(N258,libschart,0)),'Info livraison'!$B$12-(YEAR(J258))&lt;INDEX(valschartminalt,MATCH(N258,libschart,0))),FALSE,TRUE))</f>
        <v/>
      </c>
      <c r="AO258" s="50" t="str">
        <f t="shared" si="72"/>
        <v/>
      </c>
      <c r="AP258" s="50"/>
      <c r="AQ258" s="50"/>
      <c r="AR258" s="50"/>
      <c r="AS258" s="197" t="str">
        <f t="shared" si="73"/>
        <v/>
      </c>
      <c r="AT258" s="210" t="str">
        <f t="shared" si="74"/>
        <v/>
      </c>
    </row>
    <row r="259" spans="1:46" x14ac:dyDescent="0.2">
      <c r="A259" s="51" t="str">
        <f>IF(AND(F259&lt;&gt;"",'Institut - Classes'!$F$4&lt;&gt;""),INDEX(libcatidinstit,'Institut - Classes'!$F$4),"")</f>
        <v/>
      </c>
      <c r="B259" s="51" t="str">
        <f>IF(A259&lt;&gt;"",INDEX(codeinstit,'Institut - Classes'!$F$4),"")</f>
        <v/>
      </c>
      <c r="C259" s="49" t="str">
        <f t="shared" si="75"/>
        <v/>
      </c>
      <c r="D259" s="143"/>
      <c r="E259" s="143"/>
      <c r="F259" s="137"/>
      <c r="G259" s="137"/>
      <c r="H259" s="137"/>
      <c r="I259" s="137"/>
      <c r="J259" s="139"/>
      <c r="K259" s="137"/>
      <c r="L259" s="141"/>
      <c r="M259" s="141"/>
      <c r="N259" s="140"/>
      <c r="O259" s="142"/>
      <c r="P259" s="141"/>
      <c r="Q259" s="141"/>
      <c r="R259" s="141"/>
      <c r="S259" s="156"/>
      <c r="T259" s="156"/>
      <c r="U259" s="156"/>
      <c r="V259" s="156"/>
      <c r="W259" s="156"/>
      <c r="X259" s="156"/>
      <c r="Y259" s="52" t="str">
        <f t="shared" si="57"/>
        <v/>
      </c>
      <c r="Z259" s="50" t="str">
        <f t="shared" si="58"/>
        <v/>
      </c>
      <c r="AA259" s="50" t="str">
        <f t="shared" si="59"/>
        <v/>
      </c>
      <c r="AB259" s="50" t="str">
        <f t="shared" si="60"/>
        <v/>
      </c>
      <c r="AC259" s="50" t="str">
        <f t="shared" si="61"/>
        <v/>
      </c>
      <c r="AD259" s="50" t="str">
        <f t="shared" si="62"/>
        <v/>
      </c>
      <c r="AE259" s="50" t="str">
        <f t="shared" si="63"/>
        <v/>
      </c>
      <c r="AF259" s="50" t="str">
        <f t="shared" si="64"/>
        <v/>
      </c>
      <c r="AG259" s="50" t="str">
        <f t="shared" si="65"/>
        <v/>
      </c>
      <c r="AH259" s="50" t="str">
        <f t="shared" si="66"/>
        <v/>
      </c>
      <c r="AI259" s="50" t="str">
        <f t="shared" si="67"/>
        <v/>
      </c>
      <c r="AJ259" s="50" t="str">
        <f t="shared" si="68"/>
        <v/>
      </c>
      <c r="AK259" s="50" t="str">
        <f t="shared" si="69"/>
        <v/>
      </c>
      <c r="AL259" s="50" t="str">
        <f t="shared" si="70"/>
        <v/>
      </c>
      <c r="AM259" s="50" t="str">
        <f t="shared" si="71"/>
        <v/>
      </c>
      <c r="AN259" s="50" t="str">
        <f>IF(OR(AD259&lt;&gt;TRUE,AI259&lt;&gt;TRUE),"",IF(OR('Info livraison'!$B$12-(YEAR(J259))&gt;INDEX(valschartmaxalt,MATCH(N259,libschart,0)),'Info livraison'!$B$12-(YEAR(J259))&lt;INDEX(valschartminalt,MATCH(N259,libschart,0))),FALSE,TRUE))</f>
        <v/>
      </c>
      <c r="AO259" s="50" t="str">
        <f t="shared" si="72"/>
        <v/>
      </c>
      <c r="AP259" s="50"/>
      <c r="AQ259" s="50"/>
      <c r="AR259" s="50"/>
      <c r="AS259" s="197" t="str">
        <f t="shared" si="73"/>
        <v/>
      </c>
      <c r="AT259" s="210" t="str">
        <f t="shared" si="74"/>
        <v/>
      </c>
    </row>
    <row r="260" spans="1:46" x14ac:dyDescent="0.2">
      <c r="A260" s="51" t="str">
        <f>IF(AND(F260&lt;&gt;"",'Institut - Classes'!$F$4&lt;&gt;""),INDEX(libcatidinstit,'Institut - Classes'!$F$4),"")</f>
        <v/>
      </c>
      <c r="B260" s="51" t="str">
        <f>IF(A260&lt;&gt;"",INDEX(codeinstit,'Institut - Classes'!$F$4),"")</f>
        <v/>
      </c>
      <c r="C260" s="49" t="str">
        <f t="shared" si="75"/>
        <v/>
      </c>
      <c r="D260" s="143"/>
      <c r="E260" s="143"/>
      <c r="F260" s="137"/>
      <c r="G260" s="137"/>
      <c r="H260" s="137"/>
      <c r="I260" s="137"/>
      <c r="J260" s="139"/>
      <c r="K260" s="137"/>
      <c r="L260" s="141"/>
      <c r="M260" s="141"/>
      <c r="N260" s="140"/>
      <c r="O260" s="142"/>
      <c r="P260" s="141"/>
      <c r="Q260" s="141"/>
      <c r="R260" s="141"/>
      <c r="S260" s="156"/>
      <c r="T260" s="156"/>
      <c r="U260" s="156"/>
      <c r="V260" s="156"/>
      <c r="W260" s="156"/>
      <c r="X260" s="156"/>
      <c r="Y260" s="52" t="str">
        <f t="shared" si="57"/>
        <v/>
      </c>
      <c r="Z260" s="50" t="str">
        <f t="shared" si="58"/>
        <v/>
      </c>
      <c r="AA260" s="50" t="str">
        <f t="shared" si="59"/>
        <v/>
      </c>
      <c r="AB260" s="50" t="str">
        <f t="shared" si="60"/>
        <v/>
      </c>
      <c r="AC260" s="50" t="str">
        <f t="shared" si="61"/>
        <v/>
      </c>
      <c r="AD260" s="50" t="str">
        <f t="shared" si="62"/>
        <v/>
      </c>
      <c r="AE260" s="50" t="str">
        <f t="shared" si="63"/>
        <v/>
      </c>
      <c r="AF260" s="50" t="str">
        <f t="shared" si="64"/>
        <v/>
      </c>
      <c r="AG260" s="50" t="str">
        <f t="shared" si="65"/>
        <v/>
      </c>
      <c r="AH260" s="50" t="str">
        <f t="shared" si="66"/>
        <v/>
      </c>
      <c r="AI260" s="50" t="str">
        <f t="shared" si="67"/>
        <v/>
      </c>
      <c r="AJ260" s="50" t="str">
        <f t="shared" si="68"/>
        <v/>
      </c>
      <c r="AK260" s="50" t="str">
        <f t="shared" si="69"/>
        <v/>
      </c>
      <c r="AL260" s="50" t="str">
        <f t="shared" si="70"/>
        <v/>
      </c>
      <c r="AM260" s="50" t="str">
        <f t="shared" si="71"/>
        <v/>
      </c>
      <c r="AN260" s="50" t="str">
        <f>IF(OR(AD260&lt;&gt;TRUE,AI260&lt;&gt;TRUE),"",IF(OR('Info livraison'!$B$12-(YEAR(J260))&gt;INDEX(valschartmaxalt,MATCH(N260,libschart,0)),'Info livraison'!$B$12-(YEAR(J260))&lt;INDEX(valschartminalt,MATCH(N260,libschart,0))),FALSE,TRUE))</f>
        <v/>
      </c>
      <c r="AO260" s="50" t="str">
        <f t="shared" si="72"/>
        <v/>
      </c>
      <c r="AP260" s="50"/>
      <c r="AQ260" s="50"/>
      <c r="AR260" s="50"/>
      <c r="AS260" s="197" t="str">
        <f t="shared" si="73"/>
        <v/>
      </c>
      <c r="AT260" s="210" t="str">
        <f t="shared" si="74"/>
        <v/>
      </c>
    </row>
    <row r="261" spans="1:46" x14ac:dyDescent="0.2">
      <c r="A261" s="51" t="str">
        <f>IF(AND(F261&lt;&gt;"",'Institut - Classes'!$F$4&lt;&gt;""),INDEX(libcatidinstit,'Institut - Classes'!$F$4),"")</f>
        <v/>
      </c>
      <c r="B261" s="51" t="str">
        <f>IF(A261&lt;&gt;"",INDEX(codeinstit,'Institut - Classes'!$F$4),"")</f>
        <v/>
      </c>
      <c r="C261" s="49" t="str">
        <f t="shared" si="75"/>
        <v/>
      </c>
      <c r="D261" s="143"/>
      <c r="E261" s="143"/>
      <c r="F261" s="137"/>
      <c r="G261" s="137"/>
      <c r="H261" s="137"/>
      <c r="I261" s="137"/>
      <c r="J261" s="139"/>
      <c r="K261" s="137"/>
      <c r="L261" s="141"/>
      <c r="M261" s="141"/>
      <c r="N261" s="140"/>
      <c r="O261" s="142"/>
      <c r="P261" s="141"/>
      <c r="Q261" s="141"/>
      <c r="R261" s="141"/>
      <c r="S261" s="156"/>
      <c r="T261" s="156"/>
      <c r="U261" s="156"/>
      <c r="V261" s="156"/>
      <c r="W261" s="156"/>
      <c r="X261" s="156"/>
      <c r="Y261" s="52" t="str">
        <f t="shared" ref="Y261:Y324" si="76">IF(G261="CH.AHV",IF(LEN(H261)=13,IF((MID(H261,13,1)+1-1)=MOD(10-(MID(H261,1,1)+3*MID(H261,2,1)+MID(H261,3,1)+3*MID(H261,4,1)+MID(H261,5,1)+3*MID(H261,6,1)+MID(H261,7,1)+3*MID(H261,8,1)+MID(H261,9,1)+3*MID(H261,10,1)+MID(H261,11,1)+3*MID(H261,12,1)),10),TRUE,FALSE),FALSE),"")</f>
        <v/>
      </c>
      <c r="Z261" s="50" t="str">
        <f t="shared" ref="Z261:Z324" si="77">IF(OR(ISBLANK(H261)),"",NOT(COUNTIF($H$5:$H$1004,$H261)&gt;1))</f>
        <v/>
      </c>
      <c r="AA261" s="50" t="str">
        <f t="shared" ref="AA261:AA324" si="78">IF(ISBLANK(F261),"",IF(ISNA(MATCH(TRIM(F261),libclint,0)),FALSE,TRUE))</f>
        <v/>
      </c>
      <c r="AB261" s="50" t="str">
        <f t="shared" ref="AB261:AB324" si="79">IF(ISBLANK(G261),"",IF(ISNA(MATCH(G261,codecatidlern,0)),FALSE,TRUE))</f>
        <v/>
      </c>
      <c r="AC261" s="50" t="str">
        <f t="shared" ref="AC261:AC324" si="80">IF(ISBLANK(I261),"",IF(ISNA(MATCH(I261,libsex,0)),FALSE,TRUE))</f>
        <v/>
      </c>
      <c r="AD261" s="50" t="str">
        <f t="shared" ref="AD261:AD324" si="81">IF(ISBLANK(J261),"",IF(AND(J261 &gt; DATE(1925,1,1),J261 &lt; DATE(2100,1,1)),TRUE,FALSE))</f>
        <v/>
      </c>
      <c r="AE261" s="50" t="str">
        <f t="shared" ref="AE261:AE324" si="82">IF(ISBLANK(K261),"",IF(ISNA(MATCH(K261,libnat,0)),FALSE,TRUE))</f>
        <v/>
      </c>
      <c r="AF261" s="50" t="str">
        <f t="shared" ref="AF261:AF324" si="83">IF(ISBLANK(L261),"",IF(ISNA(MATCH(L261,liblangue,0)),FALSE,TRUE))</f>
        <v/>
      </c>
      <c r="AG261" s="50" t="str">
        <f t="shared" ref="AG261:AG324" si="84">IF(OR(AF261&lt;&gt;TRUE,ISNA(MATCH(N261,libschart,0))),"",IF(AND(INDEX(codeschart,MATCH(N261,libschart,0))&lt;55000000,INDEX(codelangue,MATCH(L261,liblangue,0))=999),FALSE,TRUE))</f>
        <v/>
      </c>
      <c r="AH261" s="50" t="str">
        <f t="shared" ref="AH261:AH324" si="85">IF(ISBLANK(M261),"",IF(ISNA(MATCH(M261,libgem,0)),FALSE,TRUE))</f>
        <v/>
      </c>
      <c r="AI261" s="50" t="str">
        <f t="shared" ref="AI261:AI324" si="86">IF(ISBLANK(N261),"",IF(ISNA(MATCH(N261,libschart,0)),FALSE,IF(INDEX(codeschart,MATCH(N261,libschart,0))=0,FALSE,TRUE)))</f>
        <v/>
      </c>
      <c r="AJ261" s="50" t="str">
        <f t="shared" ref="AJ261:AJ324" si="87">IF(ISBLANK(O261),"",IF(ISNA(MATCH(O261,codektbj,0)),FALSE,TRUE))</f>
        <v/>
      </c>
      <c r="AK261" s="50" t="str">
        <f t="shared" ref="AK261:AK324" si="88">IF(ISBLANK(P261),"",IF(ISNA(MATCH(P261,libform,0)),FALSE,TRUE))</f>
        <v/>
      </c>
      <c r="AL261" s="50" t="str">
        <f t="shared" ref="AL261:AL324" si="89">IF(ISBLANK(Q261),"",IF(ISNA(MATCH(Q261,libspe,0)),FALSE,TRUE))</f>
        <v/>
      </c>
      <c r="AM261" s="50" t="str">
        <f t="shared" ref="AM261:AM324" si="90">IF(ISBLANK(R261),"",IF(ISNA(MATCH(R261,libmp1,0)),FALSE,TRUE))</f>
        <v/>
      </c>
      <c r="AN261" s="50" t="str">
        <f>IF(OR(AD261&lt;&gt;TRUE,AI261&lt;&gt;TRUE),"",IF(OR('Info livraison'!$B$12-(YEAR(J261))&gt;INDEX(valschartmaxalt,MATCH(N261,libschart,0)),'Info livraison'!$B$12-(YEAR(J261))&lt;INDEX(valschartminalt,MATCH(N261,libschart,0))),FALSE,TRUE))</f>
        <v/>
      </c>
      <c r="AO261" s="50" t="str">
        <f t="shared" ref="AO261:AO324" si="91">IF(ISBLANK(N261),"",IF(AND(AI261=TRUE,AJ261=TRUE),IF(OR(AND(O261&gt;=INDEX(valschartktbjmin,MATCH(N261,libschart,0)),O261&lt;=INDEX(valschartktbjmax,MATCH(N261,libschart,0))),AND(O261=90,INDEX(valschartktbj90,MATCH(N261,libschart,0))=90),AND(O261=99,INDEX(valschartktbj99,MATCH(N261,libschart,0))=99)),TRUE,FALSE),""))</f>
        <v/>
      </c>
      <c r="AP261" s="50"/>
      <c r="AQ261" s="50"/>
      <c r="AR261" s="50"/>
      <c r="AS261" s="197" t="str">
        <f t="shared" ref="AS261:AS324" si="92">IF(C261="","",1)</f>
        <v/>
      </c>
      <c r="AT261" s="210" t="str">
        <f t="shared" ref="AT261:AT324" si="93">IF(COUNTA(F261:X261)=0,"",IF(COUNTA(F261:Q261)=12,IF(OR(R261&lt;&gt;"",AI261=FALSE),FALSE,IF(OR(INDEX(codeschart,MATCH(N261,libschart,0))&lt;11000000,INDEX(codeschart,MATCH(N261,libschart,0))&gt;=52000000),FALSE,TRUE)),TRUE))</f>
        <v/>
      </c>
    </row>
    <row r="262" spans="1:46" x14ac:dyDescent="0.2">
      <c r="A262" s="51" t="str">
        <f>IF(AND(F262&lt;&gt;"",'Institut - Classes'!$F$4&lt;&gt;""),INDEX(libcatidinstit,'Institut - Classes'!$F$4),"")</f>
        <v/>
      </c>
      <c r="B262" s="51" t="str">
        <f>IF(A262&lt;&gt;"",INDEX(codeinstit,'Institut - Classes'!$F$4),"")</f>
        <v/>
      </c>
      <c r="C262" s="49" t="str">
        <f t="shared" ref="C262:C325" si="94">IF(COUNTA(F262:X262)=0,"",IF(AT262=TRUE,"Incomplet",IF(OR(Y262=FALSE,COUNTIF(AA262:AM262,FALSE)&gt;0,COUNTIF(F262:AR262,#N/A)&gt;0),"Erreur",IF(AND(Z262,AN262,AO262),"OK","Attention"))))</f>
        <v/>
      </c>
      <c r="D262" s="143"/>
      <c r="E262" s="143"/>
      <c r="F262" s="137"/>
      <c r="G262" s="137"/>
      <c r="H262" s="137"/>
      <c r="I262" s="137"/>
      <c r="J262" s="139"/>
      <c r="K262" s="137"/>
      <c r="L262" s="141"/>
      <c r="M262" s="141"/>
      <c r="N262" s="140"/>
      <c r="O262" s="142"/>
      <c r="P262" s="141"/>
      <c r="Q262" s="141"/>
      <c r="R262" s="141"/>
      <c r="S262" s="156"/>
      <c r="T262" s="156"/>
      <c r="U262" s="156"/>
      <c r="V262" s="156"/>
      <c r="W262" s="156"/>
      <c r="X262" s="156"/>
      <c r="Y262" s="52" t="str">
        <f t="shared" si="76"/>
        <v/>
      </c>
      <c r="Z262" s="50" t="str">
        <f t="shared" si="77"/>
        <v/>
      </c>
      <c r="AA262" s="50" t="str">
        <f t="shared" si="78"/>
        <v/>
      </c>
      <c r="AB262" s="50" t="str">
        <f t="shared" si="79"/>
        <v/>
      </c>
      <c r="AC262" s="50" t="str">
        <f t="shared" si="80"/>
        <v/>
      </c>
      <c r="AD262" s="50" t="str">
        <f t="shared" si="81"/>
        <v/>
      </c>
      <c r="AE262" s="50" t="str">
        <f t="shared" si="82"/>
        <v/>
      </c>
      <c r="AF262" s="50" t="str">
        <f t="shared" si="83"/>
        <v/>
      </c>
      <c r="AG262" s="50" t="str">
        <f t="shared" si="84"/>
        <v/>
      </c>
      <c r="AH262" s="50" t="str">
        <f t="shared" si="85"/>
        <v/>
      </c>
      <c r="AI262" s="50" t="str">
        <f t="shared" si="86"/>
        <v/>
      </c>
      <c r="AJ262" s="50" t="str">
        <f t="shared" si="87"/>
        <v/>
      </c>
      <c r="AK262" s="50" t="str">
        <f t="shared" si="88"/>
        <v/>
      </c>
      <c r="AL262" s="50" t="str">
        <f t="shared" si="89"/>
        <v/>
      </c>
      <c r="AM262" s="50" t="str">
        <f t="shared" si="90"/>
        <v/>
      </c>
      <c r="AN262" s="50" t="str">
        <f>IF(OR(AD262&lt;&gt;TRUE,AI262&lt;&gt;TRUE),"",IF(OR('Info livraison'!$B$12-(YEAR(J262))&gt;INDEX(valschartmaxalt,MATCH(N262,libschart,0)),'Info livraison'!$B$12-(YEAR(J262))&lt;INDEX(valschartminalt,MATCH(N262,libschart,0))),FALSE,TRUE))</f>
        <v/>
      </c>
      <c r="AO262" s="50" t="str">
        <f t="shared" si="91"/>
        <v/>
      </c>
      <c r="AP262" s="50"/>
      <c r="AQ262" s="50"/>
      <c r="AR262" s="50"/>
      <c r="AS262" s="197" t="str">
        <f t="shared" si="92"/>
        <v/>
      </c>
      <c r="AT262" s="210" t="str">
        <f t="shared" si="93"/>
        <v/>
      </c>
    </row>
    <row r="263" spans="1:46" x14ac:dyDescent="0.2">
      <c r="A263" s="51" t="str">
        <f>IF(AND(F263&lt;&gt;"",'Institut - Classes'!$F$4&lt;&gt;""),INDEX(libcatidinstit,'Institut - Classes'!$F$4),"")</f>
        <v/>
      </c>
      <c r="B263" s="51" t="str">
        <f>IF(A263&lt;&gt;"",INDEX(codeinstit,'Institut - Classes'!$F$4),"")</f>
        <v/>
      </c>
      <c r="C263" s="49" t="str">
        <f t="shared" si="94"/>
        <v/>
      </c>
      <c r="D263" s="143"/>
      <c r="E263" s="143"/>
      <c r="F263" s="137"/>
      <c r="G263" s="137"/>
      <c r="H263" s="137"/>
      <c r="I263" s="137"/>
      <c r="J263" s="139"/>
      <c r="K263" s="137"/>
      <c r="L263" s="141"/>
      <c r="M263" s="141"/>
      <c r="N263" s="140"/>
      <c r="O263" s="142"/>
      <c r="P263" s="141"/>
      <c r="Q263" s="141"/>
      <c r="R263" s="141"/>
      <c r="S263" s="156"/>
      <c r="T263" s="156"/>
      <c r="U263" s="156"/>
      <c r="V263" s="156"/>
      <c r="W263" s="156"/>
      <c r="X263" s="156"/>
      <c r="Y263" s="52" t="str">
        <f t="shared" si="76"/>
        <v/>
      </c>
      <c r="Z263" s="50" t="str">
        <f t="shared" si="77"/>
        <v/>
      </c>
      <c r="AA263" s="50" t="str">
        <f t="shared" si="78"/>
        <v/>
      </c>
      <c r="AB263" s="50" t="str">
        <f t="shared" si="79"/>
        <v/>
      </c>
      <c r="AC263" s="50" t="str">
        <f t="shared" si="80"/>
        <v/>
      </c>
      <c r="AD263" s="50" t="str">
        <f t="shared" si="81"/>
        <v/>
      </c>
      <c r="AE263" s="50" t="str">
        <f t="shared" si="82"/>
        <v/>
      </c>
      <c r="AF263" s="50" t="str">
        <f t="shared" si="83"/>
        <v/>
      </c>
      <c r="AG263" s="50" t="str">
        <f t="shared" si="84"/>
        <v/>
      </c>
      <c r="AH263" s="50" t="str">
        <f t="shared" si="85"/>
        <v/>
      </c>
      <c r="AI263" s="50" t="str">
        <f t="shared" si="86"/>
        <v/>
      </c>
      <c r="AJ263" s="50" t="str">
        <f t="shared" si="87"/>
        <v/>
      </c>
      <c r="AK263" s="50" t="str">
        <f t="shared" si="88"/>
        <v/>
      </c>
      <c r="AL263" s="50" t="str">
        <f t="shared" si="89"/>
        <v/>
      </c>
      <c r="AM263" s="50" t="str">
        <f t="shared" si="90"/>
        <v/>
      </c>
      <c r="AN263" s="50" t="str">
        <f>IF(OR(AD263&lt;&gt;TRUE,AI263&lt;&gt;TRUE),"",IF(OR('Info livraison'!$B$12-(YEAR(J263))&gt;INDEX(valschartmaxalt,MATCH(N263,libschart,0)),'Info livraison'!$B$12-(YEAR(J263))&lt;INDEX(valschartminalt,MATCH(N263,libschart,0))),FALSE,TRUE))</f>
        <v/>
      </c>
      <c r="AO263" s="50" t="str">
        <f t="shared" si="91"/>
        <v/>
      </c>
      <c r="AP263" s="50"/>
      <c r="AQ263" s="50"/>
      <c r="AR263" s="50"/>
      <c r="AS263" s="197" t="str">
        <f t="shared" si="92"/>
        <v/>
      </c>
      <c r="AT263" s="210" t="str">
        <f t="shared" si="93"/>
        <v/>
      </c>
    </row>
    <row r="264" spans="1:46" x14ac:dyDescent="0.2">
      <c r="A264" s="51" t="str">
        <f>IF(AND(F264&lt;&gt;"",'Institut - Classes'!$F$4&lt;&gt;""),INDEX(libcatidinstit,'Institut - Classes'!$F$4),"")</f>
        <v/>
      </c>
      <c r="B264" s="51" t="str">
        <f>IF(A264&lt;&gt;"",INDEX(codeinstit,'Institut - Classes'!$F$4),"")</f>
        <v/>
      </c>
      <c r="C264" s="49" t="str">
        <f t="shared" si="94"/>
        <v/>
      </c>
      <c r="D264" s="143"/>
      <c r="E264" s="143"/>
      <c r="F264" s="137"/>
      <c r="G264" s="137"/>
      <c r="H264" s="137"/>
      <c r="I264" s="137"/>
      <c r="J264" s="139"/>
      <c r="K264" s="137"/>
      <c r="L264" s="141"/>
      <c r="M264" s="141"/>
      <c r="N264" s="140"/>
      <c r="O264" s="142"/>
      <c r="P264" s="141"/>
      <c r="Q264" s="141"/>
      <c r="R264" s="141"/>
      <c r="S264" s="156"/>
      <c r="T264" s="156"/>
      <c r="U264" s="156"/>
      <c r="V264" s="156"/>
      <c r="W264" s="156"/>
      <c r="X264" s="156"/>
      <c r="Y264" s="52" t="str">
        <f t="shared" si="76"/>
        <v/>
      </c>
      <c r="Z264" s="50" t="str">
        <f t="shared" si="77"/>
        <v/>
      </c>
      <c r="AA264" s="50" t="str">
        <f t="shared" si="78"/>
        <v/>
      </c>
      <c r="AB264" s="50" t="str">
        <f t="shared" si="79"/>
        <v/>
      </c>
      <c r="AC264" s="50" t="str">
        <f t="shared" si="80"/>
        <v/>
      </c>
      <c r="AD264" s="50" t="str">
        <f t="shared" si="81"/>
        <v/>
      </c>
      <c r="AE264" s="50" t="str">
        <f t="shared" si="82"/>
        <v/>
      </c>
      <c r="AF264" s="50" t="str">
        <f t="shared" si="83"/>
        <v/>
      </c>
      <c r="AG264" s="50" t="str">
        <f t="shared" si="84"/>
        <v/>
      </c>
      <c r="AH264" s="50" t="str">
        <f t="shared" si="85"/>
        <v/>
      </c>
      <c r="AI264" s="50" t="str">
        <f t="shared" si="86"/>
        <v/>
      </c>
      <c r="AJ264" s="50" t="str">
        <f t="shared" si="87"/>
        <v/>
      </c>
      <c r="AK264" s="50" t="str">
        <f t="shared" si="88"/>
        <v/>
      </c>
      <c r="AL264" s="50" t="str">
        <f t="shared" si="89"/>
        <v/>
      </c>
      <c r="AM264" s="50" t="str">
        <f t="shared" si="90"/>
        <v/>
      </c>
      <c r="AN264" s="50" t="str">
        <f>IF(OR(AD264&lt;&gt;TRUE,AI264&lt;&gt;TRUE),"",IF(OR('Info livraison'!$B$12-(YEAR(J264))&gt;INDEX(valschartmaxalt,MATCH(N264,libschart,0)),'Info livraison'!$B$12-(YEAR(J264))&lt;INDEX(valschartminalt,MATCH(N264,libschart,0))),FALSE,TRUE))</f>
        <v/>
      </c>
      <c r="AO264" s="50" t="str">
        <f t="shared" si="91"/>
        <v/>
      </c>
      <c r="AP264" s="50"/>
      <c r="AQ264" s="50"/>
      <c r="AR264" s="50"/>
      <c r="AS264" s="197" t="str">
        <f t="shared" si="92"/>
        <v/>
      </c>
      <c r="AT264" s="210" t="str">
        <f t="shared" si="93"/>
        <v/>
      </c>
    </row>
    <row r="265" spans="1:46" x14ac:dyDescent="0.2">
      <c r="A265" s="51" t="str">
        <f>IF(AND(F265&lt;&gt;"",'Institut - Classes'!$F$4&lt;&gt;""),INDEX(libcatidinstit,'Institut - Classes'!$F$4),"")</f>
        <v/>
      </c>
      <c r="B265" s="51" t="str">
        <f>IF(A265&lt;&gt;"",INDEX(codeinstit,'Institut - Classes'!$F$4),"")</f>
        <v/>
      </c>
      <c r="C265" s="49" t="str">
        <f t="shared" si="94"/>
        <v/>
      </c>
      <c r="D265" s="143"/>
      <c r="E265" s="143"/>
      <c r="F265" s="137"/>
      <c r="G265" s="137"/>
      <c r="H265" s="137"/>
      <c r="I265" s="137"/>
      <c r="J265" s="139"/>
      <c r="K265" s="137"/>
      <c r="L265" s="141"/>
      <c r="M265" s="141"/>
      <c r="N265" s="140"/>
      <c r="O265" s="142"/>
      <c r="P265" s="141"/>
      <c r="Q265" s="141"/>
      <c r="R265" s="141"/>
      <c r="S265" s="156"/>
      <c r="T265" s="156"/>
      <c r="U265" s="156"/>
      <c r="V265" s="156"/>
      <c r="W265" s="156"/>
      <c r="X265" s="156"/>
      <c r="Y265" s="52" t="str">
        <f t="shared" si="76"/>
        <v/>
      </c>
      <c r="Z265" s="50" t="str">
        <f t="shared" si="77"/>
        <v/>
      </c>
      <c r="AA265" s="50" t="str">
        <f t="shared" si="78"/>
        <v/>
      </c>
      <c r="AB265" s="50" t="str">
        <f t="shared" si="79"/>
        <v/>
      </c>
      <c r="AC265" s="50" t="str">
        <f t="shared" si="80"/>
        <v/>
      </c>
      <c r="AD265" s="50" t="str">
        <f t="shared" si="81"/>
        <v/>
      </c>
      <c r="AE265" s="50" t="str">
        <f t="shared" si="82"/>
        <v/>
      </c>
      <c r="AF265" s="50" t="str">
        <f t="shared" si="83"/>
        <v/>
      </c>
      <c r="AG265" s="50" t="str">
        <f t="shared" si="84"/>
        <v/>
      </c>
      <c r="AH265" s="50" t="str">
        <f t="shared" si="85"/>
        <v/>
      </c>
      <c r="AI265" s="50" t="str">
        <f t="shared" si="86"/>
        <v/>
      </c>
      <c r="AJ265" s="50" t="str">
        <f t="shared" si="87"/>
        <v/>
      </c>
      <c r="AK265" s="50" t="str">
        <f t="shared" si="88"/>
        <v/>
      </c>
      <c r="AL265" s="50" t="str">
        <f t="shared" si="89"/>
        <v/>
      </c>
      <c r="AM265" s="50" t="str">
        <f t="shared" si="90"/>
        <v/>
      </c>
      <c r="AN265" s="50" t="str">
        <f>IF(OR(AD265&lt;&gt;TRUE,AI265&lt;&gt;TRUE),"",IF(OR('Info livraison'!$B$12-(YEAR(J265))&gt;INDEX(valschartmaxalt,MATCH(N265,libschart,0)),'Info livraison'!$B$12-(YEAR(J265))&lt;INDEX(valschartminalt,MATCH(N265,libschart,0))),FALSE,TRUE))</f>
        <v/>
      </c>
      <c r="AO265" s="50" t="str">
        <f t="shared" si="91"/>
        <v/>
      </c>
      <c r="AP265" s="50"/>
      <c r="AQ265" s="50"/>
      <c r="AR265" s="50"/>
      <c r="AS265" s="197" t="str">
        <f t="shared" si="92"/>
        <v/>
      </c>
      <c r="AT265" s="210" t="str">
        <f t="shared" si="93"/>
        <v/>
      </c>
    </row>
    <row r="266" spans="1:46" x14ac:dyDescent="0.2">
      <c r="A266" s="51" t="str">
        <f>IF(AND(F266&lt;&gt;"",'Institut - Classes'!$F$4&lt;&gt;""),INDEX(libcatidinstit,'Institut - Classes'!$F$4),"")</f>
        <v/>
      </c>
      <c r="B266" s="51" t="str">
        <f>IF(A266&lt;&gt;"",INDEX(codeinstit,'Institut - Classes'!$F$4),"")</f>
        <v/>
      </c>
      <c r="C266" s="49" t="str">
        <f t="shared" si="94"/>
        <v/>
      </c>
      <c r="D266" s="143"/>
      <c r="E266" s="143"/>
      <c r="F266" s="137"/>
      <c r="G266" s="137"/>
      <c r="H266" s="137"/>
      <c r="I266" s="137"/>
      <c r="J266" s="139"/>
      <c r="K266" s="137"/>
      <c r="L266" s="141"/>
      <c r="M266" s="141"/>
      <c r="N266" s="140"/>
      <c r="O266" s="142"/>
      <c r="P266" s="141"/>
      <c r="Q266" s="141"/>
      <c r="R266" s="141"/>
      <c r="S266" s="156"/>
      <c r="T266" s="156"/>
      <c r="U266" s="156"/>
      <c r="V266" s="156"/>
      <c r="W266" s="156"/>
      <c r="X266" s="156"/>
      <c r="Y266" s="52" t="str">
        <f t="shared" si="76"/>
        <v/>
      </c>
      <c r="Z266" s="50" t="str">
        <f t="shared" si="77"/>
        <v/>
      </c>
      <c r="AA266" s="50" t="str">
        <f t="shared" si="78"/>
        <v/>
      </c>
      <c r="AB266" s="50" t="str">
        <f t="shared" si="79"/>
        <v/>
      </c>
      <c r="AC266" s="50" t="str">
        <f t="shared" si="80"/>
        <v/>
      </c>
      <c r="AD266" s="50" t="str">
        <f t="shared" si="81"/>
        <v/>
      </c>
      <c r="AE266" s="50" t="str">
        <f t="shared" si="82"/>
        <v/>
      </c>
      <c r="AF266" s="50" t="str">
        <f t="shared" si="83"/>
        <v/>
      </c>
      <c r="AG266" s="50" t="str">
        <f t="shared" si="84"/>
        <v/>
      </c>
      <c r="AH266" s="50" t="str">
        <f t="shared" si="85"/>
        <v/>
      </c>
      <c r="AI266" s="50" t="str">
        <f t="shared" si="86"/>
        <v/>
      </c>
      <c r="AJ266" s="50" t="str">
        <f t="shared" si="87"/>
        <v/>
      </c>
      <c r="AK266" s="50" t="str">
        <f t="shared" si="88"/>
        <v/>
      </c>
      <c r="AL266" s="50" t="str">
        <f t="shared" si="89"/>
        <v/>
      </c>
      <c r="AM266" s="50" t="str">
        <f t="shared" si="90"/>
        <v/>
      </c>
      <c r="AN266" s="50" t="str">
        <f>IF(OR(AD266&lt;&gt;TRUE,AI266&lt;&gt;TRUE),"",IF(OR('Info livraison'!$B$12-(YEAR(J266))&gt;INDEX(valschartmaxalt,MATCH(N266,libschart,0)),'Info livraison'!$B$12-(YEAR(J266))&lt;INDEX(valschartminalt,MATCH(N266,libschart,0))),FALSE,TRUE))</f>
        <v/>
      </c>
      <c r="AO266" s="50" t="str">
        <f t="shared" si="91"/>
        <v/>
      </c>
      <c r="AP266" s="50"/>
      <c r="AQ266" s="50"/>
      <c r="AR266" s="50"/>
      <c r="AS266" s="197" t="str">
        <f t="shared" si="92"/>
        <v/>
      </c>
      <c r="AT266" s="210" t="str">
        <f t="shared" si="93"/>
        <v/>
      </c>
    </row>
    <row r="267" spans="1:46" x14ac:dyDescent="0.2">
      <c r="A267" s="51" t="str">
        <f>IF(AND(F267&lt;&gt;"",'Institut - Classes'!$F$4&lt;&gt;""),INDEX(libcatidinstit,'Institut - Classes'!$F$4),"")</f>
        <v/>
      </c>
      <c r="B267" s="51" t="str">
        <f>IF(A267&lt;&gt;"",INDEX(codeinstit,'Institut - Classes'!$F$4),"")</f>
        <v/>
      </c>
      <c r="C267" s="49" t="str">
        <f t="shared" si="94"/>
        <v/>
      </c>
      <c r="D267" s="143"/>
      <c r="E267" s="143"/>
      <c r="F267" s="137"/>
      <c r="G267" s="137"/>
      <c r="H267" s="137"/>
      <c r="I267" s="137"/>
      <c r="J267" s="139"/>
      <c r="K267" s="137"/>
      <c r="L267" s="141"/>
      <c r="M267" s="141"/>
      <c r="N267" s="140"/>
      <c r="O267" s="142"/>
      <c r="P267" s="141"/>
      <c r="Q267" s="141"/>
      <c r="R267" s="141"/>
      <c r="S267" s="156"/>
      <c r="T267" s="156"/>
      <c r="U267" s="156"/>
      <c r="V267" s="156"/>
      <c r="W267" s="156"/>
      <c r="X267" s="156"/>
      <c r="Y267" s="52" t="str">
        <f t="shared" si="76"/>
        <v/>
      </c>
      <c r="Z267" s="50" t="str">
        <f t="shared" si="77"/>
        <v/>
      </c>
      <c r="AA267" s="50" t="str">
        <f t="shared" si="78"/>
        <v/>
      </c>
      <c r="AB267" s="50" t="str">
        <f t="shared" si="79"/>
        <v/>
      </c>
      <c r="AC267" s="50" t="str">
        <f t="shared" si="80"/>
        <v/>
      </c>
      <c r="AD267" s="50" t="str">
        <f t="shared" si="81"/>
        <v/>
      </c>
      <c r="AE267" s="50" t="str">
        <f t="shared" si="82"/>
        <v/>
      </c>
      <c r="AF267" s="50" t="str">
        <f t="shared" si="83"/>
        <v/>
      </c>
      <c r="AG267" s="50" t="str">
        <f t="shared" si="84"/>
        <v/>
      </c>
      <c r="AH267" s="50" t="str">
        <f t="shared" si="85"/>
        <v/>
      </c>
      <c r="AI267" s="50" t="str">
        <f t="shared" si="86"/>
        <v/>
      </c>
      <c r="AJ267" s="50" t="str">
        <f t="shared" si="87"/>
        <v/>
      </c>
      <c r="AK267" s="50" t="str">
        <f t="shared" si="88"/>
        <v/>
      </c>
      <c r="AL267" s="50" t="str">
        <f t="shared" si="89"/>
        <v/>
      </c>
      <c r="AM267" s="50" t="str">
        <f t="shared" si="90"/>
        <v/>
      </c>
      <c r="AN267" s="50" t="str">
        <f>IF(OR(AD267&lt;&gt;TRUE,AI267&lt;&gt;TRUE),"",IF(OR('Info livraison'!$B$12-(YEAR(J267))&gt;INDEX(valschartmaxalt,MATCH(N267,libschart,0)),'Info livraison'!$B$12-(YEAR(J267))&lt;INDEX(valschartminalt,MATCH(N267,libschart,0))),FALSE,TRUE))</f>
        <v/>
      </c>
      <c r="AO267" s="50" t="str">
        <f t="shared" si="91"/>
        <v/>
      </c>
      <c r="AP267" s="50"/>
      <c r="AQ267" s="50"/>
      <c r="AR267" s="50"/>
      <c r="AS267" s="197" t="str">
        <f t="shared" si="92"/>
        <v/>
      </c>
      <c r="AT267" s="210" t="str">
        <f t="shared" si="93"/>
        <v/>
      </c>
    </row>
    <row r="268" spans="1:46" x14ac:dyDescent="0.2">
      <c r="A268" s="51" t="str">
        <f>IF(AND(F268&lt;&gt;"",'Institut - Classes'!$F$4&lt;&gt;""),INDEX(libcatidinstit,'Institut - Classes'!$F$4),"")</f>
        <v/>
      </c>
      <c r="B268" s="51" t="str">
        <f>IF(A268&lt;&gt;"",INDEX(codeinstit,'Institut - Classes'!$F$4),"")</f>
        <v/>
      </c>
      <c r="C268" s="49" t="str">
        <f t="shared" si="94"/>
        <v/>
      </c>
      <c r="D268" s="143"/>
      <c r="E268" s="143"/>
      <c r="F268" s="137"/>
      <c r="G268" s="137"/>
      <c r="H268" s="137"/>
      <c r="I268" s="137"/>
      <c r="J268" s="139"/>
      <c r="K268" s="137"/>
      <c r="L268" s="141"/>
      <c r="M268" s="141"/>
      <c r="N268" s="140"/>
      <c r="O268" s="142"/>
      <c r="P268" s="141"/>
      <c r="Q268" s="141"/>
      <c r="R268" s="141"/>
      <c r="S268" s="156"/>
      <c r="T268" s="156"/>
      <c r="U268" s="156"/>
      <c r="V268" s="156"/>
      <c r="W268" s="156"/>
      <c r="X268" s="156"/>
      <c r="Y268" s="52" t="str">
        <f t="shared" si="76"/>
        <v/>
      </c>
      <c r="Z268" s="50" t="str">
        <f t="shared" si="77"/>
        <v/>
      </c>
      <c r="AA268" s="50" t="str">
        <f t="shared" si="78"/>
        <v/>
      </c>
      <c r="AB268" s="50" t="str">
        <f t="shared" si="79"/>
        <v/>
      </c>
      <c r="AC268" s="50" t="str">
        <f t="shared" si="80"/>
        <v/>
      </c>
      <c r="AD268" s="50" t="str">
        <f t="shared" si="81"/>
        <v/>
      </c>
      <c r="AE268" s="50" t="str">
        <f t="shared" si="82"/>
        <v/>
      </c>
      <c r="AF268" s="50" t="str">
        <f t="shared" si="83"/>
        <v/>
      </c>
      <c r="AG268" s="50" t="str">
        <f t="shared" si="84"/>
        <v/>
      </c>
      <c r="AH268" s="50" t="str">
        <f t="shared" si="85"/>
        <v/>
      </c>
      <c r="AI268" s="50" t="str">
        <f t="shared" si="86"/>
        <v/>
      </c>
      <c r="AJ268" s="50" t="str">
        <f t="shared" si="87"/>
        <v/>
      </c>
      <c r="AK268" s="50" t="str">
        <f t="shared" si="88"/>
        <v/>
      </c>
      <c r="AL268" s="50" t="str">
        <f t="shared" si="89"/>
        <v/>
      </c>
      <c r="AM268" s="50" t="str">
        <f t="shared" si="90"/>
        <v/>
      </c>
      <c r="AN268" s="50" t="str">
        <f>IF(OR(AD268&lt;&gt;TRUE,AI268&lt;&gt;TRUE),"",IF(OR('Info livraison'!$B$12-(YEAR(J268))&gt;INDEX(valschartmaxalt,MATCH(N268,libschart,0)),'Info livraison'!$B$12-(YEAR(J268))&lt;INDEX(valschartminalt,MATCH(N268,libschart,0))),FALSE,TRUE))</f>
        <v/>
      </c>
      <c r="AO268" s="50" t="str">
        <f t="shared" si="91"/>
        <v/>
      </c>
      <c r="AP268" s="50"/>
      <c r="AQ268" s="50"/>
      <c r="AR268" s="50"/>
      <c r="AS268" s="197" t="str">
        <f t="shared" si="92"/>
        <v/>
      </c>
      <c r="AT268" s="210" t="str">
        <f t="shared" si="93"/>
        <v/>
      </c>
    </row>
    <row r="269" spans="1:46" x14ac:dyDescent="0.2">
      <c r="A269" s="51" t="str">
        <f>IF(AND(F269&lt;&gt;"",'Institut - Classes'!$F$4&lt;&gt;""),INDEX(libcatidinstit,'Institut - Classes'!$F$4),"")</f>
        <v/>
      </c>
      <c r="B269" s="51" t="str">
        <f>IF(A269&lt;&gt;"",INDEX(codeinstit,'Institut - Classes'!$F$4),"")</f>
        <v/>
      </c>
      <c r="C269" s="49" t="str">
        <f t="shared" si="94"/>
        <v/>
      </c>
      <c r="D269" s="143"/>
      <c r="E269" s="143"/>
      <c r="F269" s="137"/>
      <c r="G269" s="137"/>
      <c r="H269" s="137"/>
      <c r="I269" s="137"/>
      <c r="J269" s="139"/>
      <c r="K269" s="137"/>
      <c r="L269" s="141"/>
      <c r="M269" s="141"/>
      <c r="N269" s="140"/>
      <c r="O269" s="142"/>
      <c r="P269" s="141"/>
      <c r="Q269" s="141"/>
      <c r="R269" s="141"/>
      <c r="S269" s="156"/>
      <c r="T269" s="156"/>
      <c r="U269" s="156"/>
      <c r="V269" s="156"/>
      <c r="W269" s="156"/>
      <c r="X269" s="156"/>
      <c r="Y269" s="52" t="str">
        <f t="shared" si="76"/>
        <v/>
      </c>
      <c r="Z269" s="50" t="str">
        <f t="shared" si="77"/>
        <v/>
      </c>
      <c r="AA269" s="50" t="str">
        <f t="shared" si="78"/>
        <v/>
      </c>
      <c r="AB269" s="50" t="str">
        <f t="shared" si="79"/>
        <v/>
      </c>
      <c r="AC269" s="50" t="str">
        <f t="shared" si="80"/>
        <v/>
      </c>
      <c r="AD269" s="50" t="str">
        <f t="shared" si="81"/>
        <v/>
      </c>
      <c r="AE269" s="50" t="str">
        <f t="shared" si="82"/>
        <v/>
      </c>
      <c r="AF269" s="50" t="str">
        <f t="shared" si="83"/>
        <v/>
      </c>
      <c r="AG269" s="50" t="str">
        <f t="shared" si="84"/>
        <v/>
      </c>
      <c r="AH269" s="50" t="str">
        <f t="shared" si="85"/>
        <v/>
      </c>
      <c r="AI269" s="50" t="str">
        <f t="shared" si="86"/>
        <v/>
      </c>
      <c r="AJ269" s="50" t="str">
        <f t="shared" si="87"/>
        <v/>
      </c>
      <c r="AK269" s="50" t="str">
        <f t="shared" si="88"/>
        <v/>
      </c>
      <c r="AL269" s="50" t="str">
        <f t="shared" si="89"/>
        <v/>
      </c>
      <c r="AM269" s="50" t="str">
        <f t="shared" si="90"/>
        <v/>
      </c>
      <c r="AN269" s="50" t="str">
        <f>IF(OR(AD269&lt;&gt;TRUE,AI269&lt;&gt;TRUE),"",IF(OR('Info livraison'!$B$12-(YEAR(J269))&gt;INDEX(valschartmaxalt,MATCH(N269,libschart,0)),'Info livraison'!$B$12-(YEAR(J269))&lt;INDEX(valschartminalt,MATCH(N269,libschart,0))),FALSE,TRUE))</f>
        <v/>
      </c>
      <c r="AO269" s="50" t="str">
        <f t="shared" si="91"/>
        <v/>
      </c>
      <c r="AP269" s="50"/>
      <c r="AQ269" s="50"/>
      <c r="AR269" s="50"/>
      <c r="AS269" s="197" t="str">
        <f t="shared" si="92"/>
        <v/>
      </c>
      <c r="AT269" s="210" t="str">
        <f t="shared" si="93"/>
        <v/>
      </c>
    </row>
    <row r="270" spans="1:46" x14ac:dyDescent="0.2">
      <c r="A270" s="51" t="str">
        <f>IF(AND(F270&lt;&gt;"",'Institut - Classes'!$F$4&lt;&gt;""),INDEX(libcatidinstit,'Institut - Classes'!$F$4),"")</f>
        <v/>
      </c>
      <c r="B270" s="51" t="str">
        <f>IF(A270&lt;&gt;"",INDEX(codeinstit,'Institut - Classes'!$F$4),"")</f>
        <v/>
      </c>
      <c r="C270" s="49" t="str">
        <f t="shared" si="94"/>
        <v/>
      </c>
      <c r="D270" s="143"/>
      <c r="E270" s="143"/>
      <c r="F270" s="137"/>
      <c r="G270" s="137"/>
      <c r="H270" s="137"/>
      <c r="I270" s="137"/>
      <c r="J270" s="139"/>
      <c r="K270" s="137"/>
      <c r="L270" s="141"/>
      <c r="M270" s="141"/>
      <c r="N270" s="140"/>
      <c r="O270" s="142"/>
      <c r="P270" s="141"/>
      <c r="Q270" s="141"/>
      <c r="R270" s="141"/>
      <c r="S270" s="156"/>
      <c r="T270" s="156"/>
      <c r="U270" s="156"/>
      <c r="V270" s="156"/>
      <c r="W270" s="156"/>
      <c r="X270" s="156"/>
      <c r="Y270" s="52" t="str">
        <f t="shared" si="76"/>
        <v/>
      </c>
      <c r="Z270" s="50" t="str">
        <f t="shared" si="77"/>
        <v/>
      </c>
      <c r="AA270" s="50" t="str">
        <f t="shared" si="78"/>
        <v/>
      </c>
      <c r="AB270" s="50" t="str">
        <f t="shared" si="79"/>
        <v/>
      </c>
      <c r="AC270" s="50" t="str">
        <f t="shared" si="80"/>
        <v/>
      </c>
      <c r="AD270" s="50" t="str">
        <f t="shared" si="81"/>
        <v/>
      </c>
      <c r="AE270" s="50" t="str">
        <f t="shared" si="82"/>
        <v/>
      </c>
      <c r="AF270" s="50" t="str">
        <f t="shared" si="83"/>
        <v/>
      </c>
      <c r="AG270" s="50" t="str">
        <f t="shared" si="84"/>
        <v/>
      </c>
      <c r="AH270" s="50" t="str">
        <f t="shared" si="85"/>
        <v/>
      </c>
      <c r="AI270" s="50" t="str">
        <f t="shared" si="86"/>
        <v/>
      </c>
      <c r="AJ270" s="50" t="str">
        <f t="shared" si="87"/>
        <v/>
      </c>
      <c r="AK270" s="50" t="str">
        <f t="shared" si="88"/>
        <v/>
      </c>
      <c r="AL270" s="50" t="str">
        <f t="shared" si="89"/>
        <v/>
      </c>
      <c r="AM270" s="50" t="str">
        <f t="shared" si="90"/>
        <v/>
      </c>
      <c r="AN270" s="50" t="str">
        <f>IF(OR(AD270&lt;&gt;TRUE,AI270&lt;&gt;TRUE),"",IF(OR('Info livraison'!$B$12-(YEAR(J270))&gt;INDEX(valschartmaxalt,MATCH(N270,libschart,0)),'Info livraison'!$B$12-(YEAR(J270))&lt;INDEX(valschartminalt,MATCH(N270,libschart,0))),FALSE,TRUE))</f>
        <v/>
      </c>
      <c r="AO270" s="50" t="str">
        <f t="shared" si="91"/>
        <v/>
      </c>
      <c r="AP270" s="50"/>
      <c r="AQ270" s="50"/>
      <c r="AR270" s="50"/>
      <c r="AS270" s="197" t="str">
        <f t="shared" si="92"/>
        <v/>
      </c>
      <c r="AT270" s="210" t="str">
        <f t="shared" si="93"/>
        <v/>
      </c>
    </row>
    <row r="271" spans="1:46" x14ac:dyDescent="0.2">
      <c r="A271" s="51" t="str">
        <f>IF(AND(F271&lt;&gt;"",'Institut - Classes'!$F$4&lt;&gt;""),INDEX(libcatidinstit,'Institut - Classes'!$F$4),"")</f>
        <v/>
      </c>
      <c r="B271" s="51" t="str">
        <f>IF(A271&lt;&gt;"",INDEX(codeinstit,'Institut - Classes'!$F$4),"")</f>
        <v/>
      </c>
      <c r="C271" s="49" t="str">
        <f t="shared" si="94"/>
        <v/>
      </c>
      <c r="D271" s="143"/>
      <c r="E271" s="143"/>
      <c r="F271" s="137"/>
      <c r="G271" s="137"/>
      <c r="H271" s="137"/>
      <c r="I271" s="137"/>
      <c r="J271" s="139"/>
      <c r="K271" s="137"/>
      <c r="L271" s="141"/>
      <c r="M271" s="141"/>
      <c r="N271" s="140"/>
      <c r="O271" s="142"/>
      <c r="P271" s="141"/>
      <c r="Q271" s="141"/>
      <c r="R271" s="141"/>
      <c r="S271" s="156"/>
      <c r="T271" s="156"/>
      <c r="U271" s="156"/>
      <c r="V271" s="156"/>
      <c r="W271" s="156"/>
      <c r="X271" s="156"/>
      <c r="Y271" s="52" t="str">
        <f t="shared" si="76"/>
        <v/>
      </c>
      <c r="Z271" s="50" t="str">
        <f t="shared" si="77"/>
        <v/>
      </c>
      <c r="AA271" s="50" t="str">
        <f t="shared" si="78"/>
        <v/>
      </c>
      <c r="AB271" s="50" t="str">
        <f t="shared" si="79"/>
        <v/>
      </c>
      <c r="AC271" s="50" t="str">
        <f t="shared" si="80"/>
        <v/>
      </c>
      <c r="AD271" s="50" t="str">
        <f t="shared" si="81"/>
        <v/>
      </c>
      <c r="AE271" s="50" t="str">
        <f t="shared" si="82"/>
        <v/>
      </c>
      <c r="AF271" s="50" t="str">
        <f t="shared" si="83"/>
        <v/>
      </c>
      <c r="AG271" s="50" t="str">
        <f t="shared" si="84"/>
        <v/>
      </c>
      <c r="AH271" s="50" t="str">
        <f t="shared" si="85"/>
        <v/>
      </c>
      <c r="AI271" s="50" t="str">
        <f t="shared" si="86"/>
        <v/>
      </c>
      <c r="AJ271" s="50" t="str">
        <f t="shared" si="87"/>
        <v/>
      </c>
      <c r="AK271" s="50" t="str">
        <f t="shared" si="88"/>
        <v/>
      </c>
      <c r="AL271" s="50" t="str">
        <f t="shared" si="89"/>
        <v/>
      </c>
      <c r="AM271" s="50" t="str">
        <f t="shared" si="90"/>
        <v/>
      </c>
      <c r="AN271" s="50" t="str">
        <f>IF(OR(AD271&lt;&gt;TRUE,AI271&lt;&gt;TRUE),"",IF(OR('Info livraison'!$B$12-(YEAR(J271))&gt;INDEX(valschartmaxalt,MATCH(N271,libschart,0)),'Info livraison'!$B$12-(YEAR(J271))&lt;INDEX(valschartminalt,MATCH(N271,libschart,0))),FALSE,TRUE))</f>
        <v/>
      </c>
      <c r="AO271" s="50" t="str">
        <f t="shared" si="91"/>
        <v/>
      </c>
      <c r="AP271" s="50"/>
      <c r="AQ271" s="50"/>
      <c r="AR271" s="50"/>
      <c r="AS271" s="197" t="str">
        <f t="shared" si="92"/>
        <v/>
      </c>
      <c r="AT271" s="210" t="str">
        <f t="shared" si="93"/>
        <v/>
      </c>
    </row>
    <row r="272" spans="1:46" x14ac:dyDescent="0.2">
      <c r="A272" s="51" t="str">
        <f>IF(AND(F272&lt;&gt;"",'Institut - Classes'!$F$4&lt;&gt;""),INDEX(libcatidinstit,'Institut - Classes'!$F$4),"")</f>
        <v/>
      </c>
      <c r="B272" s="51" t="str">
        <f>IF(A272&lt;&gt;"",INDEX(codeinstit,'Institut - Classes'!$F$4),"")</f>
        <v/>
      </c>
      <c r="C272" s="49" t="str">
        <f t="shared" si="94"/>
        <v/>
      </c>
      <c r="D272" s="143"/>
      <c r="E272" s="143"/>
      <c r="F272" s="137"/>
      <c r="G272" s="137"/>
      <c r="H272" s="137"/>
      <c r="I272" s="137"/>
      <c r="J272" s="139"/>
      <c r="K272" s="137"/>
      <c r="L272" s="141"/>
      <c r="M272" s="141"/>
      <c r="N272" s="140"/>
      <c r="O272" s="142"/>
      <c r="P272" s="141"/>
      <c r="Q272" s="141"/>
      <c r="R272" s="141"/>
      <c r="S272" s="156"/>
      <c r="T272" s="156"/>
      <c r="U272" s="156"/>
      <c r="V272" s="156"/>
      <c r="W272" s="156"/>
      <c r="X272" s="156"/>
      <c r="Y272" s="52" t="str">
        <f t="shared" si="76"/>
        <v/>
      </c>
      <c r="Z272" s="50" t="str">
        <f t="shared" si="77"/>
        <v/>
      </c>
      <c r="AA272" s="50" t="str">
        <f t="shared" si="78"/>
        <v/>
      </c>
      <c r="AB272" s="50" t="str">
        <f t="shared" si="79"/>
        <v/>
      </c>
      <c r="AC272" s="50" t="str">
        <f t="shared" si="80"/>
        <v/>
      </c>
      <c r="AD272" s="50" t="str">
        <f t="shared" si="81"/>
        <v/>
      </c>
      <c r="AE272" s="50" t="str">
        <f t="shared" si="82"/>
        <v/>
      </c>
      <c r="AF272" s="50" t="str">
        <f t="shared" si="83"/>
        <v/>
      </c>
      <c r="AG272" s="50" t="str">
        <f t="shared" si="84"/>
        <v/>
      </c>
      <c r="AH272" s="50" t="str">
        <f t="shared" si="85"/>
        <v/>
      </c>
      <c r="AI272" s="50" t="str">
        <f t="shared" si="86"/>
        <v/>
      </c>
      <c r="AJ272" s="50" t="str">
        <f t="shared" si="87"/>
        <v/>
      </c>
      <c r="AK272" s="50" t="str">
        <f t="shared" si="88"/>
        <v/>
      </c>
      <c r="AL272" s="50" t="str">
        <f t="shared" si="89"/>
        <v/>
      </c>
      <c r="AM272" s="50" t="str">
        <f t="shared" si="90"/>
        <v/>
      </c>
      <c r="AN272" s="50" t="str">
        <f>IF(OR(AD272&lt;&gt;TRUE,AI272&lt;&gt;TRUE),"",IF(OR('Info livraison'!$B$12-(YEAR(J272))&gt;INDEX(valschartmaxalt,MATCH(N272,libschart,0)),'Info livraison'!$B$12-(YEAR(J272))&lt;INDEX(valschartminalt,MATCH(N272,libschart,0))),FALSE,TRUE))</f>
        <v/>
      </c>
      <c r="AO272" s="50" t="str">
        <f t="shared" si="91"/>
        <v/>
      </c>
      <c r="AP272" s="50"/>
      <c r="AQ272" s="50"/>
      <c r="AR272" s="50"/>
      <c r="AS272" s="197" t="str">
        <f t="shared" si="92"/>
        <v/>
      </c>
      <c r="AT272" s="210" t="str">
        <f t="shared" si="93"/>
        <v/>
      </c>
    </row>
    <row r="273" spans="1:46" x14ac:dyDescent="0.2">
      <c r="A273" s="51" t="str">
        <f>IF(AND(F273&lt;&gt;"",'Institut - Classes'!$F$4&lt;&gt;""),INDEX(libcatidinstit,'Institut - Classes'!$F$4),"")</f>
        <v/>
      </c>
      <c r="B273" s="51" t="str">
        <f>IF(A273&lt;&gt;"",INDEX(codeinstit,'Institut - Classes'!$F$4),"")</f>
        <v/>
      </c>
      <c r="C273" s="49" t="str">
        <f t="shared" si="94"/>
        <v/>
      </c>
      <c r="D273" s="143"/>
      <c r="E273" s="143"/>
      <c r="F273" s="137"/>
      <c r="G273" s="137"/>
      <c r="H273" s="137"/>
      <c r="I273" s="137"/>
      <c r="J273" s="139"/>
      <c r="K273" s="137"/>
      <c r="L273" s="141"/>
      <c r="M273" s="141"/>
      <c r="N273" s="140"/>
      <c r="O273" s="142"/>
      <c r="P273" s="141"/>
      <c r="Q273" s="141"/>
      <c r="R273" s="141"/>
      <c r="S273" s="156"/>
      <c r="T273" s="156"/>
      <c r="U273" s="156"/>
      <c r="V273" s="156"/>
      <c r="W273" s="156"/>
      <c r="X273" s="156"/>
      <c r="Y273" s="52" t="str">
        <f t="shared" si="76"/>
        <v/>
      </c>
      <c r="Z273" s="50" t="str">
        <f t="shared" si="77"/>
        <v/>
      </c>
      <c r="AA273" s="50" t="str">
        <f t="shared" si="78"/>
        <v/>
      </c>
      <c r="AB273" s="50" t="str">
        <f t="shared" si="79"/>
        <v/>
      </c>
      <c r="AC273" s="50" t="str">
        <f t="shared" si="80"/>
        <v/>
      </c>
      <c r="AD273" s="50" t="str">
        <f t="shared" si="81"/>
        <v/>
      </c>
      <c r="AE273" s="50" t="str">
        <f t="shared" si="82"/>
        <v/>
      </c>
      <c r="AF273" s="50" t="str">
        <f t="shared" si="83"/>
        <v/>
      </c>
      <c r="AG273" s="50" t="str">
        <f t="shared" si="84"/>
        <v/>
      </c>
      <c r="AH273" s="50" t="str">
        <f t="shared" si="85"/>
        <v/>
      </c>
      <c r="AI273" s="50" t="str">
        <f t="shared" si="86"/>
        <v/>
      </c>
      <c r="AJ273" s="50" t="str">
        <f t="shared" si="87"/>
        <v/>
      </c>
      <c r="AK273" s="50" t="str">
        <f t="shared" si="88"/>
        <v/>
      </c>
      <c r="AL273" s="50" t="str">
        <f t="shared" si="89"/>
        <v/>
      </c>
      <c r="AM273" s="50" t="str">
        <f t="shared" si="90"/>
        <v/>
      </c>
      <c r="AN273" s="50" t="str">
        <f>IF(OR(AD273&lt;&gt;TRUE,AI273&lt;&gt;TRUE),"",IF(OR('Info livraison'!$B$12-(YEAR(J273))&gt;INDEX(valschartmaxalt,MATCH(N273,libschart,0)),'Info livraison'!$B$12-(YEAR(J273))&lt;INDEX(valschartminalt,MATCH(N273,libschart,0))),FALSE,TRUE))</f>
        <v/>
      </c>
      <c r="AO273" s="50" t="str">
        <f t="shared" si="91"/>
        <v/>
      </c>
      <c r="AP273" s="50"/>
      <c r="AQ273" s="50"/>
      <c r="AR273" s="50"/>
      <c r="AS273" s="197" t="str">
        <f t="shared" si="92"/>
        <v/>
      </c>
      <c r="AT273" s="210" t="str">
        <f t="shared" si="93"/>
        <v/>
      </c>
    </row>
    <row r="274" spans="1:46" x14ac:dyDescent="0.2">
      <c r="A274" s="51" t="str">
        <f>IF(AND(F274&lt;&gt;"",'Institut - Classes'!$F$4&lt;&gt;""),INDEX(libcatidinstit,'Institut - Classes'!$F$4),"")</f>
        <v/>
      </c>
      <c r="B274" s="51" t="str">
        <f>IF(A274&lt;&gt;"",INDEX(codeinstit,'Institut - Classes'!$F$4),"")</f>
        <v/>
      </c>
      <c r="C274" s="49" t="str">
        <f t="shared" si="94"/>
        <v/>
      </c>
      <c r="D274" s="143"/>
      <c r="E274" s="143"/>
      <c r="F274" s="137"/>
      <c r="G274" s="137"/>
      <c r="H274" s="137"/>
      <c r="I274" s="137"/>
      <c r="J274" s="139"/>
      <c r="K274" s="137"/>
      <c r="L274" s="141"/>
      <c r="M274" s="141"/>
      <c r="N274" s="140"/>
      <c r="O274" s="142"/>
      <c r="P274" s="141"/>
      <c r="Q274" s="141"/>
      <c r="R274" s="141"/>
      <c r="S274" s="156"/>
      <c r="T274" s="156"/>
      <c r="U274" s="156"/>
      <c r="V274" s="156"/>
      <c r="W274" s="156"/>
      <c r="X274" s="156"/>
      <c r="Y274" s="52" t="str">
        <f t="shared" si="76"/>
        <v/>
      </c>
      <c r="Z274" s="50" t="str">
        <f t="shared" si="77"/>
        <v/>
      </c>
      <c r="AA274" s="50" t="str">
        <f t="shared" si="78"/>
        <v/>
      </c>
      <c r="AB274" s="50" t="str">
        <f t="shared" si="79"/>
        <v/>
      </c>
      <c r="AC274" s="50" t="str">
        <f t="shared" si="80"/>
        <v/>
      </c>
      <c r="AD274" s="50" t="str">
        <f t="shared" si="81"/>
        <v/>
      </c>
      <c r="AE274" s="50" t="str">
        <f t="shared" si="82"/>
        <v/>
      </c>
      <c r="AF274" s="50" t="str">
        <f t="shared" si="83"/>
        <v/>
      </c>
      <c r="AG274" s="50" t="str">
        <f t="shared" si="84"/>
        <v/>
      </c>
      <c r="AH274" s="50" t="str">
        <f t="shared" si="85"/>
        <v/>
      </c>
      <c r="AI274" s="50" t="str">
        <f t="shared" si="86"/>
        <v/>
      </c>
      <c r="AJ274" s="50" t="str">
        <f t="shared" si="87"/>
        <v/>
      </c>
      <c r="AK274" s="50" t="str">
        <f t="shared" si="88"/>
        <v/>
      </c>
      <c r="AL274" s="50" t="str">
        <f t="shared" si="89"/>
        <v/>
      </c>
      <c r="AM274" s="50" t="str">
        <f t="shared" si="90"/>
        <v/>
      </c>
      <c r="AN274" s="50" t="str">
        <f>IF(OR(AD274&lt;&gt;TRUE,AI274&lt;&gt;TRUE),"",IF(OR('Info livraison'!$B$12-(YEAR(J274))&gt;INDEX(valschartmaxalt,MATCH(N274,libschart,0)),'Info livraison'!$B$12-(YEAR(J274))&lt;INDEX(valschartminalt,MATCH(N274,libschart,0))),FALSE,TRUE))</f>
        <v/>
      </c>
      <c r="AO274" s="50" t="str">
        <f t="shared" si="91"/>
        <v/>
      </c>
      <c r="AP274" s="50"/>
      <c r="AQ274" s="50"/>
      <c r="AR274" s="50"/>
      <c r="AS274" s="197" t="str">
        <f t="shared" si="92"/>
        <v/>
      </c>
      <c r="AT274" s="210" t="str">
        <f t="shared" si="93"/>
        <v/>
      </c>
    </row>
    <row r="275" spans="1:46" x14ac:dyDescent="0.2">
      <c r="A275" s="51" t="str">
        <f>IF(AND(F275&lt;&gt;"",'Institut - Classes'!$F$4&lt;&gt;""),INDEX(libcatidinstit,'Institut - Classes'!$F$4),"")</f>
        <v/>
      </c>
      <c r="B275" s="51" t="str">
        <f>IF(A275&lt;&gt;"",INDEX(codeinstit,'Institut - Classes'!$F$4),"")</f>
        <v/>
      </c>
      <c r="C275" s="49" t="str">
        <f t="shared" si="94"/>
        <v/>
      </c>
      <c r="D275" s="143"/>
      <c r="E275" s="143"/>
      <c r="F275" s="137"/>
      <c r="G275" s="137"/>
      <c r="H275" s="137"/>
      <c r="I275" s="137"/>
      <c r="J275" s="139"/>
      <c r="K275" s="137"/>
      <c r="L275" s="141"/>
      <c r="M275" s="141"/>
      <c r="N275" s="140"/>
      <c r="O275" s="142"/>
      <c r="P275" s="141"/>
      <c r="Q275" s="141"/>
      <c r="R275" s="141"/>
      <c r="S275" s="156"/>
      <c r="T275" s="156"/>
      <c r="U275" s="156"/>
      <c r="V275" s="156"/>
      <c r="W275" s="156"/>
      <c r="X275" s="156"/>
      <c r="Y275" s="52" t="str">
        <f t="shared" si="76"/>
        <v/>
      </c>
      <c r="Z275" s="50" t="str">
        <f t="shared" si="77"/>
        <v/>
      </c>
      <c r="AA275" s="50" t="str">
        <f t="shared" si="78"/>
        <v/>
      </c>
      <c r="AB275" s="50" t="str">
        <f t="shared" si="79"/>
        <v/>
      </c>
      <c r="AC275" s="50" t="str">
        <f t="shared" si="80"/>
        <v/>
      </c>
      <c r="AD275" s="50" t="str">
        <f t="shared" si="81"/>
        <v/>
      </c>
      <c r="AE275" s="50" t="str">
        <f t="shared" si="82"/>
        <v/>
      </c>
      <c r="AF275" s="50" t="str">
        <f t="shared" si="83"/>
        <v/>
      </c>
      <c r="AG275" s="50" t="str">
        <f t="shared" si="84"/>
        <v/>
      </c>
      <c r="AH275" s="50" t="str">
        <f t="shared" si="85"/>
        <v/>
      </c>
      <c r="AI275" s="50" t="str">
        <f t="shared" si="86"/>
        <v/>
      </c>
      <c r="AJ275" s="50" t="str">
        <f t="shared" si="87"/>
        <v/>
      </c>
      <c r="AK275" s="50" t="str">
        <f t="shared" si="88"/>
        <v/>
      </c>
      <c r="AL275" s="50" t="str">
        <f t="shared" si="89"/>
        <v/>
      </c>
      <c r="AM275" s="50" t="str">
        <f t="shared" si="90"/>
        <v/>
      </c>
      <c r="AN275" s="50" t="str">
        <f>IF(OR(AD275&lt;&gt;TRUE,AI275&lt;&gt;TRUE),"",IF(OR('Info livraison'!$B$12-(YEAR(J275))&gt;INDEX(valschartmaxalt,MATCH(N275,libschart,0)),'Info livraison'!$B$12-(YEAR(J275))&lt;INDEX(valschartminalt,MATCH(N275,libschart,0))),FALSE,TRUE))</f>
        <v/>
      </c>
      <c r="AO275" s="50" t="str">
        <f t="shared" si="91"/>
        <v/>
      </c>
      <c r="AP275" s="50"/>
      <c r="AQ275" s="50"/>
      <c r="AR275" s="50"/>
      <c r="AS275" s="197" t="str">
        <f t="shared" si="92"/>
        <v/>
      </c>
      <c r="AT275" s="210" t="str">
        <f t="shared" si="93"/>
        <v/>
      </c>
    </row>
    <row r="276" spans="1:46" x14ac:dyDescent="0.2">
      <c r="A276" s="51" t="str">
        <f>IF(AND(F276&lt;&gt;"",'Institut - Classes'!$F$4&lt;&gt;""),INDEX(libcatidinstit,'Institut - Classes'!$F$4),"")</f>
        <v/>
      </c>
      <c r="B276" s="51" t="str">
        <f>IF(A276&lt;&gt;"",INDEX(codeinstit,'Institut - Classes'!$F$4),"")</f>
        <v/>
      </c>
      <c r="C276" s="49" t="str">
        <f t="shared" si="94"/>
        <v/>
      </c>
      <c r="D276" s="143"/>
      <c r="E276" s="143"/>
      <c r="F276" s="137"/>
      <c r="G276" s="137"/>
      <c r="H276" s="137"/>
      <c r="I276" s="137"/>
      <c r="J276" s="139"/>
      <c r="K276" s="137"/>
      <c r="L276" s="141"/>
      <c r="M276" s="141"/>
      <c r="N276" s="140"/>
      <c r="O276" s="142"/>
      <c r="P276" s="141"/>
      <c r="Q276" s="141"/>
      <c r="R276" s="141"/>
      <c r="S276" s="156"/>
      <c r="T276" s="156"/>
      <c r="U276" s="156"/>
      <c r="V276" s="156"/>
      <c r="W276" s="156"/>
      <c r="X276" s="156"/>
      <c r="Y276" s="52" t="str">
        <f t="shared" si="76"/>
        <v/>
      </c>
      <c r="Z276" s="50" t="str">
        <f t="shared" si="77"/>
        <v/>
      </c>
      <c r="AA276" s="50" t="str">
        <f t="shared" si="78"/>
        <v/>
      </c>
      <c r="AB276" s="50" t="str">
        <f t="shared" si="79"/>
        <v/>
      </c>
      <c r="AC276" s="50" t="str">
        <f t="shared" si="80"/>
        <v/>
      </c>
      <c r="AD276" s="50" t="str">
        <f t="shared" si="81"/>
        <v/>
      </c>
      <c r="AE276" s="50" t="str">
        <f t="shared" si="82"/>
        <v/>
      </c>
      <c r="AF276" s="50" t="str">
        <f t="shared" si="83"/>
        <v/>
      </c>
      <c r="AG276" s="50" t="str">
        <f t="shared" si="84"/>
        <v/>
      </c>
      <c r="AH276" s="50" t="str">
        <f t="shared" si="85"/>
        <v/>
      </c>
      <c r="AI276" s="50" t="str">
        <f t="shared" si="86"/>
        <v/>
      </c>
      <c r="AJ276" s="50" t="str">
        <f t="shared" si="87"/>
        <v/>
      </c>
      <c r="AK276" s="50" t="str">
        <f t="shared" si="88"/>
        <v/>
      </c>
      <c r="AL276" s="50" t="str">
        <f t="shared" si="89"/>
        <v/>
      </c>
      <c r="AM276" s="50" t="str">
        <f t="shared" si="90"/>
        <v/>
      </c>
      <c r="AN276" s="50" t="str">
        <f>IF(OR(AD276&lt;&gt;TRUE,AI276&lt;&gt;TRUE),"",IF(OR('Info livraison'!$B$12-(YEAR(J276))&gt;INDEX(valschartmaxalt,MATCH(N276,libschart,0)),'Info livraison'!$B$12-(YEAR(J276))&lt;INDEX(valschartminalt,MATCH(N276,libschart,0))),FALSE,TRUE))</f>
        <v/>
      </c>
      <c r="AO276" s="50" t="str">
        <f t="shared" si="91"/>
        <v/>
      </c>
      <c r="AP276" s="50"/>
      <c r="AQ276" s="50"/>
      <c r="AR276" s="50"/>
      <c r="AS276" s="197" t="str">
        <f t="shared" si="92"/>
        <v/>
      </c>
      <c r="AT276" s="210" t="str">
        <f t="shared" si="93"/>
        <v/>
      </c>
    </row>
    <row r="277" spans="1:46" x14ac:dyDescent="0.2">
      <c r="A277" s="51" t="str">
        <f>IF(AND(F277&lt;&gt;"",'Institut - Classes'!$F$4&lt;&gt;""),INDEX(libcatidinstit,'Institut - Classes'!$F$4),"")</f>
        <v/>
      </c>
      <c r="B277" s="51" t="str">
        <f>IF(A277&lt;&gt;"",INDEX(codeinstit,'Institut - Classes'!$F$4),"")</f>
        <v/>
      </c>
      <c r="C277" s="49" t="str">
        <f t="shared" si="94"/>
        <v/>
      </c>
      <c r="D277" s="143"/>
      <c r="E277" s="143"/>
      <c r="F277" s="137"/>
      <c r="G277" s="137"/>
      <c r="H277" s="137"/>
      <c r="I277" s="137"/>
      <c r="J277" s="139"/>
      <c r="K277" s="137"/>
      <c r="L277" s="141"/>
      <c r="M277" s="141"/>
      <c r="N277" s="140"/>
      <c r="O277" s="142"/>
      <c r="P277" s="141"/>
      <c r="Q277" s="141"/>
      <c r="R277" s="141"/>
      <c r="S277" s="156"/>
      <c r="T277" s="156"/>
      <c r="U277" s="156"/>
      <c r="V277" s="156"/>
      <c r="W277" s="156"/>
      <c r="X277" s="156"/>
      <c r="Y277" s="52" t="str">
        <f t="shared" si="76"/>
        <v/>
      </c>
      <c r="Z277" s="50" t="str">
        <f t="shared" si="77"/>
        <v/>
      </c>
      <c r="AA277" s="50" t="str">
        <f t="shared" si="78"/>
        <v/>
      </c>
      <c r="AB277" s="50" t="str">
        <f t="shared" si="79"/>
        <v/>
      </c>
      <c r="AC277" s="50" t="str">
        <f t="shared" si="80"/>
        <v/>
      </c>
      <c r="AD277" s="50" t="str">
        <f t="shared" si="81"/>
        <v/>
      </c>
      <c r="AE277" s="50" t="str">
        <f t="shared" si="82"/>
        <v/>
      </c>
      <c r="AF277" s="50" t="str">
        <f t="shared" si="83"/>
        <v/>
      </c>
      <c r="AG277" s="50" t="str">
        <f t="shared" si="84"/>
        <v/>
      </c>
      <c r="AH277" s="50" t="str">
        <f t="shared" si="85"/>
        <v/>
      </c>
      <c r="AI277" s="50" t="str">
        <f t="shared" si="86"/>
        <v/>
      </c>
      <c r="AJ277" s="50" t="str">
        <f t="shared" si="87"/>
        <v/>
      </c>
      <c r="AK277" s="50" t="str">
        <f t="shared" si="88"/>
        <v/>
      </c>
      <c r="AL277" s="50" t="str">
        <f t="shared" si="89"/>
        <v/>
      </c>
      <c r="AM277" s="50" t="str">
        <f t="shared" si="90"/>
        <v/>
      </c>
      <c r="AN277" s="50" t="str">
        <f>IF(OR(AD277&lt;&gt;TRUE,AI277&lt;&gt;TRUE),"",IF(OR('Info livraison'!$B$12-(YEAR(J277))&gt;INDEX(valschartmaxalt,MATCH(N277,libschart,0)),'Info livraison'!$B$12-(YEAR(J277))&lt;INDEX(valschartminalt,MATCH(N277,libschart,0))),FALSE,TRUE))</f>
        <v/>
      </c>
      <c r="AO277" s="50" t="str">
        <f t="shared" si="91"/>
        <v/>
      </c>
      <c r="AP277" s="50"/>
      <c r="AQ277" s="50"/>
      <c r="AR277" s="50"/>
      <c r="AS277" s="197" t="str">
        <f t="shared" si="92"/>
        <v/>
      </c>
      <c r="AT277" s="210" t="str">
        <f t="shared" si="93"/>
        <v/>
      </c>
    </row>
    <row r="278" spans="1:46" x14ac:dyDescent="0.2">
      <c r="A278" s="51" t="str">
        <f>IF(AND(F278&lt;&gt;"",'Institut - Classes'!$F$4&lt;&gt;""),INDEX(libcatidinstit,'Institut - Classes'!$F$4),"")</f>
        <v/>
      </c>
      <c r="B278" s="51" t="str">
        <f>IF(A278&lt;&gt;"",INDEX(codeinstit,'Institut - Classes'!$F$4),"")</f>
        <v/>
      </c>
      <c r="C278" s="49" t="str">
        <f t="shared" si="94"/>
        <v/>
      </c>
      <c r="D278" s="143"/>
      <c r="E278" s="143"/>
      <c r="F278" s="137"/>
      <c r="G278" s="137"/>
      <c r="H278" s="137"/>
      <c r="I278" s="137"/>
      <c r="J278" s="139"/>
      <c r="K278" s="137"/>
      <c r="L278" s="141"/>
      <c r="M278" s="141"/>
      <c r="N278" s="140"/>
      <c r="O278" s="142"/>
      <c r="P278" s="141"/>
      <c r="Q278" s="141"/>
      <c r="R278" s="141"/>
      <c r="S278" s="156"/>
      <c r="T278" s="156"/>
      <c r="U278" s="156"/>
      <c r="V278" s="156"/>
      <c r="W278" s="156"/>
      <c r="X278" s="156"/>
      <c r="Y278" s="52" t="str">
        <f t="shared" si="76"/>
        <v/>
      </c>
      <c r="Z278" s="50" t="str">
        <f t="shared" si="77"/>
        <v/>
      </c>
      <c r="AA278" s="50" t="str">
        <f t="shared" si="78"/>
        <v/>
      </c>
      <c r="AB278" s="50" t="str">
        <f t="shared" si="79"/>
        <v/>
      </c>
      <c r="AC278" s="50" t="str">
        <f t="shared" si="80"/>
        <v/>
      </c>
      <c r="AD278" s="50" t="str">
        <f t="shared" si="81"/>
        <v/>
      </c>
      <c r="AE278" s="50" t="str">
        <f t="shared" si="82"/>
        <v/>
      </c>
      <c r="AF278" s="50" t="str">
        <f t="shared" si="83"/>
        <v/>
      </c>
      <c r="AG278" s="50" t="str">
        <f t="shared" si="84"/>
        <v/>
      </c>
      <c r="AH278" s="50" t="str">
        <f t="shared" si="85"/>
        <v/>
      </c>
      <c r="AI278" s="50" t="str">
        <f t="shared" si="86"/>
        <v/>
      </c>
      <c r="AJ278" s="50" t="str">
        <f t="shared" si="87"/>
        <v/>
      </c>
      <c r="AK278" s="50" t="str">
        <f t="shared" si="88"/>
        <v/>
      </c>
      <c r="AL278" s="50" t="str">
        <f t="shared" si="89"/>
        <v/>
      </c>
      <c r="AM278" s="50" t="str">
        <f t="shared" si="90"/>
        <v/>
      </c>
      <c r="AN278" s="50" t="str">
        <f>IF(OR(AD278&lt;&gt;TRUE,AI278&lt;&gt;TRUE),"",IF(OR('Info livraison'!$B$12-(YEAR(J278))&gt;INDEX(valschartmaxalt,MATCH(N278,libschart,0)),'Info livraison'!$B$12-(YEAR(J278))&lt;INDEX(valschartminalt,MATCH(N278,libschart,0))),FALSE,TRUE))</f>
        <v/>
      </c>
      <c r="AO278" s="50" t="str">
        <f t="shared" si="91"/>
        <v/>
      </c>
      <c r="AP278" s="50"/>
      <c r="AQ278" s="50"/>
      <c r="AR278" s="50"/>
      <c r="AS278" s="197" t="str">
        <f t="shared" si="92"/>
        <v/>
      </c>
      <c r="AT278" s="210" t="str">
        <f t="shared" si="93"/>
        <v/>
      </c>
    </row>
    <row r="279" spans="1:46" x14ac:dyDescent="0.2">
      <c r="A279" s="51" t="str">
        <f>IF(AND(F279&lt;&gt;"",'Institut - Classes'!$F$4&lt;&gt;""),INDEX(libcatidinstit,'Institut - Classes'!$F$4),"")</f>
        <v/>
      </c>
      <c r="B279" s="51" t="str">
        <f>IF(A279&lt;&gt;"",INDEX(codeinstit,'Institut - Classes'!$F$4),"")</f>
        <v/>
      </c>
      <c r="C279" s="49" t="str">
        <f t="shared" si="94"/>
        <v/>
      </c>
      <c r="D279" s="143"/>
      <c r="E279" s="143"/>
      <c r="F279" s="137"/>
      <c r="G279" s="137"/>
      <c r="H279" s="137"/>
      <c r="I279" s="137"/>
      <c r="J279" s="139"/>
      <c r="K279" s="137"/>
      <c r="L279" s="141"/>
      <c r="M279" s="141"/>
      <c r="N279" s="140"/>
      <c r="O279" s="142"/>
      <c r="P279" s="141"/>
      <c r="Q279" s="141"/>
      <c r="R279" s="141"/>
      <c r="S279" s="156"/>
      <c r="T279" s="156"/>
      <c r="U279" s="156"/>
      <c r="V279" s="156"/>
      <c r="W279" s="156"/>
      <c r="X279" s="156"/>
      <c r="Y279" s="52" t="str">
        <f t="shared" si="76"/>
        <v/>
      </c>
      <c r="Z279" s="50" t="str">
        <f t="shared" si="77"/>
        <v/>
      </c>
      <c r="AA279" s="50" t="str">
        <f t="shared" si="78"/>
        <v/>
      </c>
      <c r="AB279" s="50" t="str">
        <f t="shared" si="79"/>
        <v/>
      </c>
      <c r="AC279" s="50" t="str">
        <f t="shared" si="80"/>
        <v/>
      </c>
      <c r="AD279" s="50" t="str">
        <f t="shared" si="81"/>
        <v/>
      </c>
      <c r="AE279" s="50" t="str">
        <f t="shared" si="82"/>
        <v/>
      </c>
      <c r="AF279" s="50" t="str">
        <f t="shared" si="83"/>
        <v/>
      </c>
      <c r="AG279" s="50" t="str">
        <f t="shared" si="84"/>
        <v/>
      </c>
      <c r="AH279" s="50" t="str">
        <f t="shared" si="85"/>
        <v/>
      </c>
      <c r="AI279" s="50" t="str">
        <f t="shared" si="86"/>
        <v/>
      </c>
      <c r="AJ279" s="50" t="str">
        <f t="shared" si="87"/>
        <v/>
      </c>
      <c r="AK279" s="50" t="str">
        <f t="shared" si="88"/>
        <v/>
      </c>
      <c r="AL279" s="50" t="str">
        <f t="shared" si="89"/>
        <v/>
      </c>
      <c r="AM279" s="50" t="str">
        <f t="shared" si="90"/>
        <v/>
      </c>
      <c r="AN279" s="50" t="str">
        <f>IF(OR(AD279&lt;&gt;TRUE,AI279&lt;&gt;TRUE),"",IF(OR('Info livraison'!$B$12-(YEAR(J279))&gt;INDEX(valschartmaxalt,MATCH(N279,libschart,0)),'Info livraison'!$B$12-(YEAR(J279))&lt;INDEX(valschartminalt,MATCH(N279,libschart,0))),FALSE,TRUE))</f>
        <v/>
      </c>
      <c r="AO279" s="50" t="str">
        <f t="shared" si="91"/>
        <v/>
      </c>
      <c r="AP279" s="50"/>
      <c r="AQ279" s="50"/>
      <c r="AR279" s="50"/>
      <c r="AS279" s="197" t="str">
        <f t="shared" si="92"/>
        <v/>
      </c>
      <c r="AT279" s="210" t="str">
        <f t="shared" si="93"/>
        <v/>
      </c>
    </row>
    <row r="280" spans="1:46" x14ac:dyDescent="0.2">
      <c r="A280" s="51" t="str">
        <f>IF(AND(F280&lt;&gt;"",'Institut - Classes'!$F$4&lt;&gt;""),INDEX(libcatidinstit,'Institut - Classes'!$F$4),"")</f>
        <v/>
      </c>
      <c r="B280" s="51" t="str">
        <f>IF(A280&lt;&gt;"",INDEX(codeinstit,'Institut - Classes'!$F$4),"")</f>
        <v/>
      </c>
      <c r="C280" s="49" t="str">
        <f t="shared" si="94"/>
        <v/>
      </c>
      <c r="D280" s="143"/>
      <c r="E280" s="143"/>
      <c r="F280" s="137"/>
      <c r="G280" s="137"/>
      <c r="H280" s="137"/>
      <c r="I280" s="137"/>
      <c r="J280" s="139"/>
      <c r="K280" s="137"/>
      <c r="L280" s="141"/>
      <c r="M280" s="141"/>
      <c r="N280" s="140"/>
      <c r="O280" s="142"/>
      <c r="P280" s="141"/>
      <c r="Q280" s="141"/>
      <c r="R280" s="141"/>
      <c r="S280" s="156"/>
      <c r="T280" s="156"/>
      <c r="U280" s="156"/>
      <c r="V280" s="156"/>
      <c r="W280" s="156"/>
      <c r="X280" s="156"/>
      <c r="Y280" s="52" t="str">
        <f t="shared" si="76"/>
        <v/>
      </c>
      <c r="Z280" s="50" t="str">
        <f t="shared" si="77"/>
        <v/>
      </c>
      <c r="AA280" s="50" t="str">
        <f t="shared" si="78"/>
        <v/>
      </c>
      <c r="AB280" s="50" t="str">
        <f t="shared" si="79"/>
        <v/>
      </c>
      <c r="AC280" s="50" t="str">
        <f t="shared" si="80"/>
        <v/>
      </c>
      <c r="AD280" s="50" t="str">
        <f t="shared" si="81"/>
        <v/>
      </c>
      <c r="AE280" s="50" t="str">
        <f t="shared" si="82"/>
        <v/>
      </c>
      <c r="AF280" s="50" t="str">
        <f t="shared" si="83"/>
        <v/>
      </c>
      <c r="AG280" s="50" t="str">
        <f t="shared" si="84"/>
        <v/>
      </c>
      <c r="AH280" s="50" t="str">
        <f t="shared" si="85"/>
        <v/>
      </c>
      <c r="AI280" s="50" t="str">
        <f t="shared" si="86"/>
        <v/>
      </c>
      <c r="AJ280" s="50" t="str">
        <f t="shared" si="87"/>
        <v/>
      </c>
      <c r="AK280" s="50" t="str">
        <f t="shared" si="88"/>
        <v/>
      </c>
      <c r="AL280" s="50" t="str">
        <f t="shared" si="89"/>
        <v/>
      </c>
      <c r="AM280" s="50" t="str">
        <f t="shared" si="90"/>
        <v/>
      </c>
      <c r="AN280" s="50" t="str">
        <f>IF(OR(AD280&lt;&gt;TRUE,AI280&lt;&gt;TRUE),"",IF(OR('Info livraison'!$B$12-(YEAR(J280))&gt;INDEX(valschartmaxalt,MATCH(N280,libschart,0)),'Info livraison'!$B$12-(YEAR(J280))&lt;INDEX(valschartminalt,MATCH(N280,libschart,0))),FALSE,TRUE))</f>
        <v/>
      </c>
      <c r="AO280" s="50" t="str">
        <f t="shared" si="91"/>
        <v/>
      </c>
      <c r="AP280" s="50"/>
      <c r="AQ280" s="50"/>
      <c r="AR280" s="50"/>
      <c r="AS280" s="197" t="str">
        <f t="shared" si="92"/>
        <v/>
      </c>
      <c r="AT280" s="210" t="str">
        <f t="shared" si="93"/>
        <v/>
      </c>
    </row>
    <row r="281" spans="1:46" x14ac:dyDescent="0.2">
      <c r="A281" s="51" t="str">
        <f>IF(AND(F281&lt;&gt;"",'Institut - Classes'!$F$4&lt;&gt;""),INDEX(libcatidinstit,'Institut - Classes'!$F$4),"")</f>
        <v/>
      </c>
      <c r="B281" s="51" t="str">
        <f>IF(A281&lt;&gt;"",INDEX(codeinstit,'Institut - Classes'!$F$4),"")</f>
        <v/>
      </c>
      <c r="C281" s="49" t="str">
        <f t="shared" si="94"/>
        <v/>
      </c>
      <c r="D281" s="143"/>
      <c r="E281" s="143"/>
      <c r="F281" s="137"/>
      <c r="G281" s="137"/>
      <c r="H281" s="137"/>
      <c r="I281" s="137"/>
      <c r="J281" s="139"/>
      <c r="K281" s="137"/>
      <c r="L281" s="141"/>
      <c r="M281" s="141"/>
      <c r="N281" s="140"/>
      <c r="O281" s="142"/>
      <c r="P281" s="141"/>
      <c r="Q281" s="141"/>
      <c r="R281" s="141"/>
      <c r="S281" s="156"/>
      <c r="T281" s="156"/>
      <c r="U281" s="156"/>
      <c r="V281" s="156"/>
      <c r="W281" s="156"/>
      <c r="X281" s="156"/>
      <c r="Y281" s="52" t="str">
        <f t="shared" si="76"/>
        <v/>
      </c>
      <c r="Z281" s="50" t="str">
        <f t="shared" si="77"/>
        <v/>
      </c>
      <c r="AA281" s="50" t="str">
        <f t="shared" si="78"/>
        <v/>
      </c>
      <c r="AB281" s="50" t="str">
        <f t="shared" si="79"/>
        <v/>
      </c>
      <c r="AC281" s="50" t="str">
        <f t="shared" si="80"/>
        <v/>
      </c>
      <c r="AD281" s="50" t="str">
        <f t="shared" si="81"/>
        <v/>
      </c>
      <c r="AE281" s="50" t="str">
        <f t="shared" si="82"/>
        <v/>
      </c>
      <c r="AF281" s="50" t="str">
        <f t="shared" si="83"/>
        <v/>
      </c>
      <c r="AG281" s="50" t="str">
        <f t="shared" si="84"/>
        <v/>
      </c>
      <c r="AH281" s="50" t="str">
        <f t="shared" si="85"/>
        <v/>
      </c>
      <c r="AI281" s="50" t="str">
        <f t="shared" si="86"/>
        <v/>
      </c>
      <c r="AJ281" s="50" t="str">
        <f t="shared" si="87"/>
        <v/>
      </c>
      <c r="AK281" s="50" t="str">
        <f t="shared" si="88"/>
        <v/>
      </c>
      <c r="AL281" s="50" t="str">
        <f t="shared" si="89"/>
        <v/>
      </c>
      <c r="AM281" s="50" t="str">
        <f t="shared" si="90"/>
        <v/>
      </c>
      <c r="AN281" s="50" t="str">
        <f>IF(OR(AD281&lt;&gt;TRUE,AI281&lt;&gt;TRUE),"",IF(OR('Info livraison'!$B$12-(YEAR(J281))&gt;INDEX(valschartmaxalt,MATCH(N281,libschart,0)),'Info livraison'!$B$12-(YEAR(J281))&lt;INDEX(valschartminalt,MATCH(N281,libschart,0))),FALSE,TRUE))</f>
        <v/>
      </c>
      <c r="AO281" s="50" t="str">
        <f t="shared" si="91"/>
        <v/>
      </c>
      <c r="AP281" s="50"/>
      <c r="AQ281" s="50"/>
      <c r="AR281" s="50"/>
      <c r="AS281" s="197" t="str">
        <f t="shared" si="92"/>
        <v/>
      </c>
      <c r="AT281" s="210" t="str">
        <f t="shared" si="93"/>
        <v/>
      </c>
    </row>
    <row r="282" spans="1:46" x14ac:dyDescent="0.2">
      <c r="A282" s="51" t="str">
        <f>IF(AND(F282&lt;&gt;"",'Institut - Classes'!$F$4&lt;&gt;""),INDEX(libcatidinstit,'Institut - Classes'!$F$4),"")</f>
        <v/>
      </c>
      <c r="B282" s="51" t="str">
        <f>IF(A282&lt;&gt;"",INDEX(codeinstit,'Institut - Classes'!$F$4),"")</f>
        <v/>
      </c>
      <c r="C282" s="49" t="str">
        <f t="shared" si="94"/>
        <v/>
      </c>
      <c r="D282" s="143"/>
      <c r="E282" s="143"/>
      <c r="F282" s="137"/>
      <c r="G282" s="137"/>
      <c r="H282" s="137"/>
      <c r="I282" s="137"/>
      <c r="J282" s="139"/>
      <c r="K282" s="137"/>
      <c r="L282" s="141"/>
      <c r="M282" s="141"/>
      <c r="N282" s="140"/>
      <c r="O282" s="142"/>
      <c r="P282" s="141"/>
      <c r="Q282" s="141"/>
      <c r="R282" s="141"/>
      <c r="S282" s="156"/>
      <c r="T282" s="156"/>
      <c r="U282" s="156"/>
      <c r="V282" s="156"/>
      <c r="W282" s="156"/>
      <c r="X282" s="156"/>
      <c r="Y282" s="52" t="str">
        <f t="shared" si="76"/>
        <v/>
      </c>
      <c r="Z282" s="50" t="str">
        <f t="shared" si="77"/>
        <v/>
      </c>
      <c r="AA282" s="50" t="str">
        <f t="shared" si="78"/>
        <v/>
      </c>
      <c r="AB282" s="50" t="str">
        <f t="shared" si="79"/>
        <v/>
      </c>
      <c r="AC282" s="50" t="str">
        <f t="shared" si="80"/>
        <v/>
      </c>
      <c r="AD282" s="50" t="str">
        <f t="shared" si="81"/>
        <v/>
      </c>
      <c r="AE282" s="50" t="str">
        <f t="shared" si="82"/>
        <v/>
      </c>
      <c r="AF282" s="50" t="str">
        <f t="shared" si="83"/>
        <v/>
      </c>
      <c r="AG282" s="50" t="str">
        <f t="shared" si="84"/>
        <v/>
      </c>
      <c r="AH282" s="50" t="str">
        <f t="shared" si="85"/>
        <v/>
      </c>
      <c r="AI282" s="50" t="str">
        <f t="shared" si="86"/>
        <v/>
      </c>
      <c r="AJ282" s="50" t="str">
        <f t="shared" si="87"/>
        <v/>
      </c>
      <c r="AK282" s="50" t="str">
        <f t="shared" si="88"/>
        <v/>
      </c>
      <c r="AL282" s="50" t="str">
        <f t="shared" si="89"/>
        <v/>
      </c>
      <c r="AM282" s="50" t="str">
        <f t="shared" si="90"/>
        <v/>
      </c>
      <c r="AN282" s="50" t="str">
        <f>IF(OR(AD282&lt;&gt;TRUE,AI282&lt;&gt;TRUE),"",IF(OR('Info livraison'!$B$12-(YEAR(J282))&gt;INDEX(valschartmaxalt,MATCH(N282,libschart,0)),'Info livraison'!$B$12-(YEAR(J282))&lt;INDEX(valschartminalt,MATCH(N282,libschart,0))),FALSE,TRUE))</f>
        <v/>
      </c>
      <c r="AO282" s="50" t="str">
        <f t="shared" si="91"/>
        <v/>
      </c>
      <c r="AP282" s="50"/>
      <c r="AQ282" s="50"/>
      <c r="AR282" s="50"/>
      <c r="AS282" s="197" t="str">
        <f t="shared" si="92"/>
        <v/>
      </c>
      <c r="AT282" s="210" t="str">
        <f t="shared" si="93"/>
        <v/>
      </c>
    </row>
    <row r="283" spans="1:46" x14ac:dyDescent="0.2">
      <c r="A283" s="51" t="str">
        <f>IF(AND(F283&lt;&gt;"",'Institut - Classes'!$F$4&lt;&gt;""),INDEX(libcatidinstit,'Institut - Classes'!$F$4),"")</f>
        <v/>
      </c>
      <c r="B283" s="51" t="str">
        <f>IF(A283&lt;&gt;"",INDEX(codeinstit,'Institut - Classes'!$F$4),"")</f>
        <v/>
      </c>
      <c r="C283" s="49" t="str">
        <f t="shared" si="94"/>
        <v/>
      </c>
      <c r="D283" s="143"/>
      <c r="E283" s="143"/>
      <c r="F283" s="137"/>
      <c r="G283" s="137"/>
      <c r="H283" s="137"/>
      <c r="I283" s="137"/>
      <c r="J283" s="139"/>
      <c r="K283" s="137"/>
      <c r="L283" s="141"/>
      <c r="M283" s="141"/>
      <c r="N283" s="140"/>
      <c r="O283" s="142"/>
      <c r="P283" s="141"/>
      <c r="Q283" s="141"/>
      <c r="R283" s="141"/>
      <c r="S283" s="156"/>
      <c r="T283" s="156"/>
      <c r="U283" s="156"/>
      <c r="V283" s="156"/>
      <c r="W283" s="156"/>
      <c r="X283" s="156"/>
      <c r="Y283" s="52" t="str">
        <f t="shared" si="76"/>
        <v/>
      </c>
      <c r="Z283" s="50" t="str">
        <f t="shared" si="77"/>
        <v/>
      </c>
      <c r="AA283" s="50" t="str">
        <f t="shared" si="78"/>
        <v/>
      </c>
      <c r="AB283" s="50" t="str">
        <f t="shared" si="79"/>
        <v/>
      </c>
      <c r="AC283" s="50" t="str">
        <f t="shared" si="80"/>
        <v/>
      </c>
      <c r="AD283" s="50" t="str">
        <f t="shared" si="81"/>
        <v/>
      </c>
      <c r="AE283" s="50" t="str">
        <f t="shared" si="82"/>
        <v/>
      </c>
      <c r="AF283" s="50" t="str">
        <f t="shared" si="83"/>
        <v/>
      </c>
      <c r="AG283" s="50" t="str">
        <f t="shared" si="84"/>
        <v/>
      </c>
      <c r="AH283" s="50" t="str">
        <f t="shared" si="85"/>
        <v/>
      </c>
      <c r="AI283" s="50" t="str">
        <f t="shared" si="86"/>
        <v/>
      </c>
      <c r="AJ283" s="50" t="str">
        <f t="shared" si="87"/>
        <v/>
      </c>
      <c r="AK283" s="50" t="str">
        <f t="shared" si="88"/>
        <v/>
      </c>
      <c r="AL283" s="50" t="str">
        <f t="shared" si="89"/>
        <v/>
      </c>
      <c r="AM283" s="50" t="str">
        <f t="shared" si="90"/>
        <v/>
      </c>
      <c r="AN283" s="50" t="str">
        <f>IF(OR(AD283&lt;&gt;TRUE,AI283&lt;&gt;TRUE),"",IF(OR('Info livraison'!$B$12-(YEAR(J283))&gt;INDEX(valschartmaxalt,MATCH(N283,libschart,0)),'Info livraison'!$B$12-(YEAR(J283))&lt;INDEX(valschartminalt,MATCH(N283,libschart,0))),FALSE,TRUE))</f>
        <v/>
      </c>
      <c r="AO283" s="50" t="str">
        <f t="shared" si="91"/>
        <v/>
      </c>
      <c r="AP283" s="50"/>
      <c r="AQ283" s="50"/>
      <c r="AR283" s="50"/>
      <c r="AS283" s="197" t="str">
        <f t="shared" si="92"/>
        <v/>
      </c>
      <c r="AT283" s="210" t="str">
        <f t="shared" si="93"/>
        <v/>
      </c>
    </row>
    <row r="284" spans="1:46" x14ac:dyDescent="0.2">
      <c r="A284" s="51" t="str">
        <f>IF(AND(F284&lt;&gt;"",'Institut - Classes'!$F$4&lt;&gt;""),INDEX(libcatidinstit,'Institut - Classes'!$F$4),"")</f>
        <v/>
      </c>
      <c r="B284" s="51" t="str">
        <f>IF(A284&lt;&gt;"",INDEX(codeinstit,'Institut - Classes'!$F$4),"")</f>
        <v/>
      </c>
      <c r="C284" s="49" t="str">
        <f t="shared" si="94"/>
        <v/>
      </c>
      <c r="D284" s="143"/>
      <c r="E284" s="143"/>
      <c r="F284" s="137"/>
      <c r="G284" s="137"/>
      <c r="H284" s="137"/>
      <c r="I284" s="137"/>
      <c r="J284" s="139"/>
      <c r="K284" s="137"/>
      <c r="L284" s="141"/>
      <c r="M284" s="141"/>
      <c r="N284" s="140"/>
      <c r="O284" s="142"/>
      <c r="P284" s="141"/>
      <c r="Q284" s="141"/>
      <c r="R284" s="141"/>
      <c r="S284" s="156"/>
      <c r="T284" s="156"/>
      <c r="U284" s="156"/>
      <c r="V284" s="156"/>
      <c r="W284" s="156"/>
      <c r="X284" s="156"/>
      <c r="Y284" s="52" t="str">
        <f t="shared" si="76"/>
        <v/>
      </c>
      <c r="Z284" s="50" t="str">
        <f t="shared" si="77"/>
        <v/>
      </c>
      <c r="AA284" s="50" t="str">
        <f t="shared" si="78"/>
        <v/>
      </c>
      <c r="AB284" s="50" t="str">
        <f t="shared" si="79"/>
        <v/>
      </c>
      <c r="AC284" s="50" t="str">
        <f t="shared" si="80"/>
        <v/>
      </c>
      <c r="AD284" s="50" t="str">
        <f t="shared" si="81"/>
        <v/>
      </c>
      <c r="AE284" s="50" t="str">
        <f t="shared" si="82"/>
        <v/>
      </c>
      <c r="AF284" s="50" t="str">
        <f t="shared" si="83"/>
        <v/>
      </c>
      <c r="AG284" s="50" t="str">
        <f t="shared" si="84"/>
        <v/>
      </c>
      <c r="AH284" s="50" t="str">
        <f t="shared" si="85"/>
        <v/>
      </c>
      <c r="AI284" s="50" t="str">
        <f t="shared" si="86"/>
        <v/>
      </c>
      <c r="AJ284" s="50" t="str">
        <f t="shared" si="87"/>
        <v/>
      </c>
      <c r="AK284" s="50" t="str">
        <f t="shared" si="88"/>
        <v/>
      </c>
      <c r="AL284" s="50" t="str">
        <f t="shared" si="89"/>
        <v/>
      </c>
      <c r="AM284" s="50" t="str">
        <f t="shared" si="90"/>
        <v/>
      </c>
      <c r="AN284" s="50" t="str">
        <f>IF(OR(AD284&lt;&gt;TRUE,AI284&lt;&gt;TRUE),"",IF(OR('Info livraison'!$B$12-(YEAR(J284))&gt;INDEX(valschartmaxalt,MATCH(N284,libschart,0)),'Info livraison'!$B$12-(YEAR(J284))&lt;INDEX(valschartminalt,MATCH(N284,libschart,0))),FALSE,TRUE))</f>
        <v/>
      </c>
      <c r="AO284" s="50" t="str">
        <f t="shared" si="91"/>
        <v/>
      </c>
      <c r="AP284" s="50"/>
      <c r="AQ284" s="50"/>
      <c r="AR284" s="50"/>
      <c r="AS284" s="197" t="str">
        <f t="shared" si="92"/>
        <v/>
      </c>
      <c r="AT284" s="210" t="str">
        <f t="shared" si="93"/>
        <v/>
      </c>
    </row>
    <row r="285" spans="1:46" x14ac:dyDescent="0.2">
      <c r="A285" s="51" t="str">
        <f>IF(AND(F285&lt;&gt;"",'Institut - Classes'!$F$4&lt;&gt;""),INDEX(libcatidinstit,'Institut - Classes'!$F$4),"")</f>
        <v/>
      </c>
      <c r="B285" s="51" t="str">
        <f>IF(A285&lt;&gt;"",INDEX(codeinstit,'Institut - Classes'!$F$4),"")</f>
        <v/>
      </c>
      <c r="C285" s="49" t="str">
        <f t="shared" si="94"/>
        <v/>
      </c>
      <c r="D285" s="143"/>
      <c r="E285" s="143"/>
      <c r="F285" s="137"/>
      <c r="G285" s="137"/>
      <c r="H285" s="137"/>
      <c r="I285" s="137"/>
      <c r="J285" s="139"/>
      <c r="K285" s="137"/>
      <c r="L285" s="141"/>
      <c r="M285" s="141"/>
      <c r="N285" s="140"/>
      <c r="O285" s="142"/>
      <c r="P285" s="141"/>
      <c r="Q285" s="141"/>
      <c r="R285" s="141"/>
      <c r="S285" s="156"/>
      <c r="T285" s="156"/>
      <c r="U285" s="156"/>
      <c r="V285" s="156"/>
      <c r="W285" s="156"/>
      <c r="X285" s="156"/>
      <c r="Y285" s="52" t="str">
        <f t="shared" si="76"/>
        <v/>
      </c>
      <c r="Z285" s="50" t="str">
        <f t="shared" si="77"/>
        <v/>
      </c>
      <c r="AA285" s="50" t="str">
        <f t="shared" si="78"/>
        <v/>
      </c>
      <c r="AB285" s="50" t="str">
        <f t="shared" si="79"/>
        <v/>
      </c>
      <c r="AC285" s="50" t="str">
        <f t="shared" si="80"/>
        <v/>
      </c>
      <c r="AD285" s="50" t="str">
        <f t="shared" si="81"/>
        <v/>
      </c>
      <c r="AE285" s="50" t="str">
        <f t="shared" si="82"/>
        <v/>
      </c>
      <c r="AF285" s="50" t="str">
        <f t="shared" si="83"/>
        <v/>
      </c>
      <c r="AG285" s="50" t="str">
        <f t="shared" si="84"/>
        <v/>
      </c>
      <c r="AH285" s="50" t="str">
        <f t="shared" si="85"/>
        <v/>
      </c>
      <c r="AI285" s="50" t="str">
        <f t="shared" si="86"/>
        <v/>
      </c>
      <c r="AJ285" s="50" t="str">
        <f t="shared" si="87"/>
        <v/>
      </c>
      <c r="AK285" s="50" t="str">
        <f t="shared" si="88"/>
        <v/>
      </c>
      <c r="AL285" s="50" t="str">
        <f t="shared" si="89"/>
        <v/>
      </c>
      <c r="AM285" s="50" t="str">
        <f t="shared" si="90"/>
        <v/>
      </c>
      <c r="AN285" s="50" t="str">
        <f>IF(OR(AD285&lt;&gt;TRUE,AI285&lt;&gt;TRUE),"",IF(OR('Info livraison'!$B$12-(YEAR(J285))&gt;INDEX(valschartmaxalt,MATCH(N285,libschart,0)),'Info livraison'!$B$12-(YEAR(J285))&lt;INDEX(valschartminalt,MATCH(N285,libschart,0))),FALSE,TRUE))</f>
        <v/>
      </c>
      <c r="AO285" s="50" t="str">
        <f t="shared" si="91"/>
        <v/>
      </c>
      <c r="AP285" s="50"/>
      <c r="AQ285" s="50"/>
      <c r="AR285" s="50"/>
      <c r="AS285" s="197" t="str">
        <f t="shared" si="92"/>
        <v/>
      </c>
      <c r="AT285" s="210" t="str">
        <f t="shared" si="93"/>
        <v/>
      </c>
    </row>
    <row r="286" spans="1:46" x14ac:dyDescent="0.2">
      <c r="A286" s="51" t="str">
        <f>IF(AND(F286&lt;&gt;"",'Institut - Classes'!$F$4&lt;&gt;""),INDEX(libcatidinstit,'Institut - Classes'!$F$4),"")</f>
        <v/>
      </c>
      <c r="B286" s="51" t="str">
        <f>IF(A286&lt;&gt;"",INDEX(codeinstit,'Institut - Classes'!$F$4),"")</f>
        <v/>
      </c>
      <c r="C286" s="49" t="str">
        <f t="shared" si="94"/>
        <v/>
      </c>
      <c r="D286" s="143"/>
      <c r="E286" s="143"/>
      <c r="F286" s="137"/>
      <c r="G286" s="137"/>
      <c r="H286" s="137"/>
      <c r="I286" s="137"/>
      <c r="J286" s="139"/>
      <c r="K286" s="137"/>
      <c r="L286" s="141"/>
      <c r="M286" s="141"/>
      <c r="N286" s="140"/>
      <c r="O286" s="142"/>
      <c r="P286" s="141"/>
      <c r="Q286" s="141"/>
      <c r="R286" s="141"/>
      <c r="S286" s="156"/>
      <c r="T286" s="156"/>
      <c r="U286" s="156"/>
      <c r="V286" s="156"/>
      <c r="W286" s="156"/>
      <c r="X286" s="156"/>
      <c r="Y286" s="52" t="str">
        <f t="shared" si="76"/>
        <v/>
      </c>
      <c r="Z286" s="50" t="str">
        <f t="shared" si="77"/>
        <v/>
      </c>
      <c r="AA286" s="50" t="str">
        <f t="shared" si="78"/>
        <v/>
      </c>
      <c r="AB286" s="50" t="str">
        <f t="shared" si="79"/>
        <v/>
      </c>
      <c r="AC286" s="50" t="str">
        <f t="shared" si="80"/>
        <v/>
      </c>
      <c r="AD286" s="50" t="str">
        <f t="shared" si="81"/>
        <v/>
      </c>
      <c r="AE286" s="50" t="str">
        <f t="shared" si="82"/>
        <v/>
      </c>
      <c r="AF286" s="50" t="str">
        <f t="shared" si="83"/>
        <v/>
      </c>
      <c r="AG286" s="50" t="str">
        <f t="shared" si="84"/>
        <v/>
      </c>
      <c r="AH286" s="50" t="str">
        <f t="shared" si="85"/>
        <v/>
      </c>
      <c r="AI286" s="50" t="str">
        <f t="shared" si="86"/>
        <v/>
      </c>
      <c r="AJ286" s="50" t="str">
        <f t="shared" si="87"/>
        <v/>
      </c>
      <c r="AK286" s="50" t="str">
        <f t="shared" si="88"/>
        <v/>
      </c>
      <c r="AL286" s="50" t="str">
        <f t="shared" si="89"/>
        <v/>
      </c>
      <c r="AM286" s="50" t="str">
        <f t="shared" si="90"/>
        <v/>
      </c>
      <c r="AN286" s="50" t="str">
        <f>IF(OR(AD286&lt;&gt;TRUE,AI286&lt;&gt;TRUE),"",IF(OR('Info livraison'!$B$12-(YEAR(J286))&gt;INDEX(valschartmaxalt,MATCH(N286,libschart,0)),'Info livraison'!$B$12-(YEAR(J286))&lt;INDEX(valschartminalt,MATCH(N286,libschart,0))),FALSE,TRUE))</f>
        <v/>
      </c>
      <c r="AO286" s="50" t="str">
        <f t="shared" si="91"/>
        <v/>
      </c>
      <c r="AP286" s="50"/>
      <c r="AQ286" s="50"/>
      <c r="AR286" s="50"/>
      <c r="AS286" s="197" t="str">
        <f t="shared" si="92"/>
        <v/>
      </c>
      <c r="AT286" s="210" t="str">
        <f t="shared" si="93"/>
        <v/>
      </c>
    </row>
    <row r="287" spans="1:46" x14ac:dyDescent="0.2">
      <c r="A287" s="51" t="str">
        <f>IF(AND(F287&lt;&gt;"",'Institut - Classes'!$F$4&lt;&gt;""),INDEX(libcatidinstit,'Institut - Classes'!$F$4),"")</f>
        <v/>
      </c>
      <c r="B287" s="51" t="str">
        <f>IF(A287&lt;&gt;"",INDEX(codeinstit,'Institut - Classes'!$F$4),"")</f>
        <v/>
      </c>
      <c r="C287" s="49" t="str">
        <f t="shared" si="94"/>
        <v/>
      </c>
      <c r="D287" s="143"/>
      <c r="E287" s="143"/>
      <c r="F287" s="137"/>
      <c r="G287" s="137"/>
      <c r="H287" s="137"/>
      <c r="I287" s="137"/>
      <c r="J287" s="139"/>
      <c r="K287" s="137"/>
      <c r="L287" s="141"/>
      <c r="M287" s="141"/>
      <c r="N287" s="140"/>
      <c r="O287" s="142"/>
      <c r="P287" s="141"/>
      <c r="Q287" s="141"/>
      <c r="R287" s="141"/>
      <c r="S287" s="156"/>
      <c r="T287" s="156"/>
      <c r="U287" s="156"/>
      <c r="V287" s="156"/>
      <c r="W287" s="156"/>
      <c r="X287" s="156"/>
      <c r="Y287" s="52" t="str">
        <f t="shared" si="76"/>
        <v/>
      </c>
      <c r="Z287" s="50" t="str">
        <f t="shared" si="77"/>
        <v/>
      </c>
      <c r="AA287" s="50" t="str">
        <f t="shared" si="78"/>
        <v/>
      </c>
      <c r="AB287" s="50" t="str">
        <f t="shared" si="79"/>
        <v/>
      </c>
      <c r="AC287" s="50" t="str">
        <f t="shared" si="80"/>
        <v/>
      </c>
      <c r="AD287" s="50" t="str">
        <f t="shared" si="81"/>
        <v/>
      </c>
      <c r="AE287" s="50" t="str">
        <f t="shared" si="82"/>
        <v/>
      </c>
      <c r="AF287" s="50" t="str">
        <f t="shared" si="83"/>
        <v/>
      </c>
      <c r="AG287" s="50" t="str">
        <f t="shared" si="84"/>
        <v/>
      </c>
      <c r="AH287" s="50" t="str">
        <f t="shared" si="85"/>
        <v/>
      </c>
      <c r="AI287" s="50" t="str">
        <f t="shared" si="86"/>
        <v/>
      </c>
      <c r="AJ287" s="50" t="str">
        <f t="shared" si="87"/>
        <v/>
      </c>
      <c r="AK287" s="50" t="str">
        <f t="shared" si="88"/>
        <v/>
      </c>
      <c r="AL287" s="50" t="str">
        <f t="shared" si="89"/>
        <v/>
      </c>
      <c r="AM287" s="50" t="str">
        <f t="shared" si="90"/>
        <v/>
      </c>
      <c r="AN287" s="50" t="str">
        <f>IF(OR(AD287&lt;&gt;TRUE,AI287&lt;&gt;TRUE),"",IF(OR('Info livraison'!$B$12-(YEAR(J287))&gt;INDEX(valschartmaxalt,MATCH(N287,libschart,0)),'Info livraison'!$B$12-(YEAR(J287))&lt;INDEX(valschartminalt,MATCH(N287,libschart,0))),FALSE,TRUE))</f>
        <v/>
      </c>
      <c r="AO287" s="50" t="str">
        <f t="shared" si="91"/>
        <v/>
      </c>
      <c r="AP287" s="50"/>
      <c r="AQ287" s="50"/>
      <c r="AR287" s="50"/>
      <c r="AS287" s="197" t="str">
        <f t="shared" si="92"/>
        <v/>
      </c>
      <c r="AT287" s="210" t="str">
        <f t="shared" si="93"/>
        <v/>
      </c>
    </row>
    <row r="288" spans="1:46" x14ac:dyDescent="0.2">
      <c r="A288" s="51" t="str">
        <f>IF(AND(F288&lt;&gt;"",'Institut - Classes'!$F$4&lt;&gt;""),INDEX(libcatidinstit,'Institut - Classes'!$F$4),"")</f>
        <v/>
      </c>
      <c r="B288" s="51" t="str">
        <f>IF(A288&lt;&gt;"",INDEX(codeinstit,'Institut - Classes'!$F$4),"")</f>
        <v/>
      </c>
      <c r="C288" s="49" t="str">
        <f t="shared" si="94"/>
        <v/>
      </c>
      <c r="D288" s="143"/>
      <c r="E288" s="143"/>
      <c r="F288" s="137"/>
      <c r="G288" s="137"/>
      <c r="H288" s="137"/>
      <c r="I288" s="137"/>
      <c r="J288" s="139"/>
      <c r="K288" s="137"/>
      <c r="L288" s="141"/>
      <c r="M288" s="141"/>
      <c r="N288" s="140"/>
      <c r="O288" s="142"/>
      <c r="P288" s="141"/>
      <c r="Q288" s="141"/>
      <c r="R288" s="141"/>
      <c r="S288" s="156"/>
      <c r="T288" s="156"/>
      <c r="U288" s="156"/>
      <c r="V288" s="156"/>
      <c r="W288" s="156"/>
      <c r="X288" s="156"/>
      <c r="Y288" s="52" t="str">
        <f t="shared" si="76"/>
        <v/>
      </c>
      <c r="Z288" s="50" t="str">
        <f t="shared" si="77"/>
        <v/>
      </c>
      <c r="AA288" s="50" t="str">
        <f t="shared" si="78"/>
        <v/>
      </c>
      <c r="AB288" s="50" t="str">
        <f t="shared" si="79"/>
        <v/>
      </c>
      <c r="AC288" s="50" t="str">
        <f t="shared" si="80"/>
        <v/>
      </c>
      <c r="AD288" s="50" t="str">
        <f t="shared" si="81"/>
        <v/>
      </c>
      <c r="AE288" s="50" t="str">
        <f t="shared" si="82"/>
        <v/>
      </c>
      <c r="AF288" s="50" t="str">
        <f t="shared" si="83"/>
        <v/>
      </c>
      <c r="AG288" s="50" t="str">
        <f t="shared" si="84"/>
        <v/>
      </c>
      <c r="AH288" s="50" t="str">
        <f t="shared" si="85"/>
        <v/>
      </c>
      <c r="AI288" s="50" t="str">
        <f t="shared" si="86"/>
        <v/>
      </c>
      <c r="AJ288" s="50" t="str">
        <f t="shared" si="87"/>
        <v/>
      </c>
      <c r="AK288" s="50" t="str">
        <f t="shared" si="88"/>
        <v/>
      </c>
      <c r="AL288" s="50" t="str">
        <f t="shared" si="89"/>
        <v/>
      </c>
      <c r="AM288" s="50" t="str">
        <f t="shared" si="90"/>
        <v/>
      </c>
      <c r="AN288" s="50" t="str">
        <f>IF(OR(AD288&lt;&gt;TRUE,AI288&lt;&gt;TRUE),"",IF(OR('Info livraison'!$B$12-(YEAR(J288))&gt;INDEX(valschartmaxalt,MATCH(N288,libschart,0)),'Info livraison'!$B$12-(YEAR(J288))&lt;INDEX(valschartminalt,MATCH(N288,libschart,0))),FALSE,TRUE))</f>
        <v/>
      </c>
      <c r="AO288" s="50" t="str">
        <f t="shared" si="91"/>
        <v/>
      </c>
      <c r="AP288" s="50"/>
      <c r="AQ288" s="50"/>
      <c r="AR288" s="50"/>
      <c r="AS288" s="197" t="str">
        <f t="shared" si="92"/>
        <v/>
      </c>
      <c r="AT288" s="210" t="str">
        <f t="shared" si="93"/>
        <v/>
      </c>
    </row>
    <row r="289" spans="1:46" x14ac:dyDescent="0.2">
      <c r="A289" s="51" t="str">
        <f>IF(AND(F289&lt;&gt;"",'Institut - Classes'!$F$4&lt;&gt;""),INDEX(libcatidinstit,'Institut - Classes'!$F$4),"")</f>
        <v/>
      </c>
      <c r="B289" s="51" t="str">
        <f>IF(A289&lt;&gt;"",INDEX(codeinstit,'Institut - Classes'!$F$4),"")</f>
        <v/>
      </c>
      <c r="C289" s="49" t="str">
        <f t="shared" si="94"/>
        <v/>
      </c>
      <c r="D289" s="143"/>
      <c r="E289" s="143"/>
      <c r="F289" s="137"/>
      <c r="G289" s="137"/>
      <c r="H289" s="137"/>
      <c r="I289" s="137"/>
      <c r="J289" s="139"/>
      <c r="K289" s="137"/>
      <c r="L289" s="141"/>
      <c r="M289" s="141"/>
      <c r="N289" s="140"/>
      <c r="O289" s="142"/>
      <c r="P289" s="141"/>
      <c r="Q289" s="141"/>
      <c r="R289" s="141"/>
      <c r="S289" s="156"/>
      <c r="T289" s="156"/>
      <c r="U289" s="156"/>
      <c r="V289" s="156"/>
      <c r="W289" s="156"/>
      <c r="X289" s="156"/>
      <c r="Y289" s="52" t="str">
        <f t="shared" si="76"/>
        <v/>
      </c>
      <c r="Z289" s="50" t="str">
        <f t="shared" si="77"/>
        <v/>
      </c>
      <c r="AA289" s="50" t="str">
        <f t="shared" si="78"/>
        <v/>
      </c>
      <c r="AB289" s="50" t="str">
        <f t="shared" si="79"/>
        <v/>
      </c>
      <c r="AC289" s="50" t="str">
        <f t="shared" si="80"/>
        <v/>
      </c>
      <c r="AD289" s="50" t="str">
        <f t="shared" si="81"/>
        <v/>
      </c>
      <c r="AE289" s="50" t="str">
        <f t="shared" si="82"/>
        <v/>
      </c>
      <c r="AF289" s="50" t="str">
        <f t="shared" si="83"/>
        <v/>
      </c>
      <c r="AG289" s="50" t="str">
        <f t="shared" si="84"/>
        <v/>
      </c>
      <c r="AH289" s="50" t="str">
        <f t="shared" si="85"/>
        <v/>
      </c>
      <c r="AI289" s="50" t="str">
        <f t="shared" si="86"/>
        <v/>
      </c>
      <c r="AJ289" s="50" t="str">
        <f t="shared" si="87"/>
        <v/>
      </c>
      <c r="AK289" s="50" t="str">
        <f t="shared" si="88"/>
        <v/>
      </c>
      <c r="AL289" s="50" t="str">
        <f t="shared" si="89"/>
        <v/>
      </c>
      <c r="AM289" s="50" t="str">
        <f t="shared" si="90"/>
        <v/>
      </c>
      <c r="AN289" s="50" t="str">
        <f>IF(OR(AD289&lt;&gt;TRUE,AI289&lt;&gt;TRUE),"",IF(OR('Info livraison'!$B$12-(YEAR(J289))&gt;INDEX(valschartmaxalt,MATCH(N289,libschart,0)),'Info livraison'!$B$12-(YEAR(J289))&lt;INDEX(valschartminalt,MATCH(N289,libschart,0))),FALSE,TRUE))</f>
        <v/>
      </c>
      <c r="AO289" s="50" t="str">
        <f t="shared" si="91"/>
        <v/>
      </c>
      <c r="AP289" s="50"/>
      <c r="AQ289" s="50"/>
      <c r="AR289" s="50"/>
      <c r="AS289" s="197" t="str">
        <f t="shared" si="92"/>
        <v/>
      </c>
      <c r="AT289" s="210" t="str">
        <f t="shared" si="93"/>
        <v/>
      </c>
    </row>
    <row r="290" spans="1:46" x14ac:dyDescent="0.2">
      <c r="A290" s="51" t="str">
        <f>IF(AND(F290&lt;&gt;"",'Institut - Classes'!$F$4&lt;&gt;""),INDEX(libcatidinstit,'Institut - Classes'!$F$4),"")</f>
        <v/>
      </c>
      <c r="B290" s="51" t="str">
        <f>IF(A290&lt;&gt;"",INDEX(codeinstit,'Institut - Classes'!$F$4),"")</f>
        <v/>
      </c>
      <c r="C290" s="49" t="str">
        <f t="shared" si="94"/>
        <v/>
      </c>
      <c r="D290" s="143"/>
      <c r="E290" s="143"/>
      <c r="F290" s="137"/>
      <c r="G290" s="137"/>
      <c r="H290" s="137"/>
      <c r="I290" s="137"/>
      <c r="J290" s="139"/>
      <c r="K290" s="137"/>
      <c r="L290" s="141"/>
      <c r="M290" s="141"/>
      <c r="N290" s="140"/>
      <c r="O290" s="142"/>
      <c r="P290" s="141"/>
      <c r="Q290" s="141"/>
      <c r="R290" s="141"/>
      <c r="S290" s="156"/>
      <c r="T290" s="156"/>
      <c r="U290" s="156"/>
      <c r="V290" s="156"/>
      <c r="W290" s="156"/>
      <c r="X290" s="156"/>
      <c r="Y290" s="52" t="str">
        <f t="shared" si="76"/>
        <v/>
      </c>
      <c r="Z290" s="50" t="str">
        <f t="shared" si="77"/>
        <v/>
      </c>
      <c r="AA290" s="50" t="str">
        <f t="shared" si="78"/>
        <v/>
      </c>
      <c r="AB290" s="50" t="str">
        <f t="shared" si="79"/>
        <v/>
      </c>
      <c r="AC290" s="50" t="str">
        <f t="shared" si="80"/>
        <v/>
      </c>
      <c r="AD290" s="50" t="str">
        <f t="shared" si="81"/>
        <v/>
      </c>
      <c r="AE290" s="50" t="str">
        <f t="shared" si="82"/>
        <v/>
      </c>
      <c r="AF290" s="50" t="str">
        <f t="shared" si="83"/>
        <v/>
      </c>
      <c r="AG290" s="50" t="str">
        <f t="shared" si="84"/>
        <v/>
      </c>
      <c r="AH290" s="50" t="str">
        <f t="shared" si="85"/>
        <v/>
      </c>
      <c r="AI290" s="50" t="str">
        <f t="shared" si="86"/>
        <v/>
      </c>
      <c r="AJ290" s="50" t="str">
        <f t="shared" si="87"/>
        <v/>
      </c>
      <c r="AK290" s="50" t="str">
        <f t="shared" si="88"/>
        <v/>
      </c>
      <c r="AL290" s="50" t="str">
        <f t="shared" si="89"/>
        <v/>
      </c>
      <c r="AM290" s="50" t="str">
        <f t="shared" si="90"/>
        <v/>
      </c>
      <c r="AN290" s="50" t="str">
        <f>IF(OR(AD290&lt;&gt;TRUE,AI290&lt;&gt;TRUE),"",IF(OR('Info livraison'!$B$12-(YEAR(J290))&gt;INDEX(valschartmaxalt,MATCH(N290,libschart,0)),'Info livraison'!$B$12-(YEAR(J290))&lt;INDEX(valschartminalt,MATCH(N290,libschart,0))),FALSE,TRUE))</f>
        <v/>
      </c>
      <c r="AO290" s="50" t="str">
        <f t="shared" si="91"/>
        <v/>
      </c>
      <c r="AP290" s="50"/>
      <c r="AQ290" s="50"/>
      <c r="AR290" s="50"/>
      <c r="AS290" s="197" t="str">
        <f t="shared" si="92"/>
        <v/>
      </c>
      <c r="AT290" s="210" t="str">
        <f t="shared" si="93"/>
        <v/>
      </c>
    </row>
    <row r="291" spans="1:46" x14ac:dyDescent="0.2">
      <c r="A291" s="51" t="str">
        <f>IF(AND(F291&lt;&gt;"",'Institut - Classes'!$F$4&lt;&gt;""),INDEX(libcatidinstit,'Institut - Classes'!$F$4),"")</f>
        <v/>
      </c>
      <c r="B291" s="51" t="str">
        <f>IF(A291&lt;&gt;"",INDEX(codeinstit,'Institut - Classes'!$F$4),"")</f>
        <v/>
      </c>
      <c r="C291" s="49" t="str">
        <f t="shared" si="94"/>
        <v/>
      </c>
      <c r="D291" s="143"/>
      <c r="E291" s="143"/>
      <c r="F291" s="137"/>
      <c r="G291" s="137"/>
      <c r="H291" s="137"/>
      <c r="I291" s="137"/>
      <c r="J291" s="139"/>
      <c r="K291" s="137"/>
      <c r="L291" s="141"/>
      <c r="M291" s="141"/>
      <c r="N291" s="140"/>
      <c r="O291" s="142"/>
      <c r="P291" s="141"/>
      <c r="Q291" s="141"/>
      <c r="R291" s="141"/>
      <c r="S291" s="156"/>
      <c r="T291" s="156"/>
      <c r="U291" s="156"/>
      <c r="V291" s="156"/>
      <c r="W291" s="156"/>
      <c r="X291" s="156"/>
      <c r="Y291" s="52" t="str">
        <f t="shared" si="76"/>
        <v/>
      </c>
      <c r="Z291" s="50" t="str">
        <f t="shared" si="77"/>
        <v/>
      </c>
      <c r="AA291" s="50" t="str">
        <f t="shared" si="78"/>
        <v/>
      </c>
      <c r="AB291" s="50" t="str">
        <f t="shared" si="79"/>
        <v/>
      </c>
      <c r="AC291" s="50" t="str">
        <f t="shared" si="80"/>
        <v/>
      </c>
      <c r="AD291" s="50" t="str">
        <f t="shared" si="81"/>
        <v/>
      </c>
      <c r="AE291" s="50" t="str">
        <f t="shared" si="82"/>
        <v/>
      </c>
      <c r="AF291" s="50" t="str">
        <f t="shared" si="83"/>
        <v/>
      </c>
      <c r="AG291" s="50" t="str">
        <f t="shared" si="84"/>
        <v/>
      </c>
      <c r="AH291" s="50" t="str">
        <f t="shared" si="85"/>
        <v/>
      </c>
      <c r="AI291" s="50" t="str">
        <f t="shared" si="86"/>
        <v/>
      </c>
      <c r="AJ291" s="50" t="str">
        <f t="shared" si="87"/>
        <v/>
      </c>
      <c r="AK291" s="50" t="str">
        <f t="shared" si="88"/>
        <v/>
      </c>
      <c r="AL291" s="50" t="str">
        <f t="shared" si="89"/>
        <v/>
      </c>
      <c r="AM291" s="50" t="str">
        <f t="shared" si="90"/>
        <v/>
      </c>
      <c r="AN291" s="50" t="str">
        <f>IF(OR(AD291&lt;&gt;TRUE,AI291&lt;&gt;TRUE),"",IF(OR('Info livraison'!$B$12-(YEAR(J291))&gt;INDEX(valschartmaxalt,MATCH(N291,libschart,0)),'Info livraison'!$B$12-(YEAR(J291))&lt;INDEX(valschartminalt,MATCH(N291,libschart,0))),FALSE,TRUE))</f>
        <v/>
      </c>
      <c r="AO291" s="50" t="str">
        <f t="shared" si="91"/>
        <v/>
      </c>
      <c r="AP291" s="50"/>
      <c r="AQ291" s="50"/>
      <c r="AR291" s="50"/>
      <c r="AS291" s="197" t="str">
        <f t="shared" si="92"/>
        <v/>
      </c>
      <c r="AT291" s="210" t="str">
        <f t="shared" si="93"/>
        <v/>
      </c>
    </row>
    <row r="292" spans="1:46" x14ac:dyDescent="0.2">
      <c r="A292" s="51" t="str">
        <f>IF(AND(F292&lt;&gt;"",'Institut - Classes'!$F$4&lt;&gt;""),INDEX(libcatidinstit,'Institut - Classes'!$F$4),"")</f>
        <v/>
      </c>
      <c r="B292" s="51" t="str">
        <f>IF(A292&lt;&gt;"",INDEX(codeinstit,'Institut - Classes'!$F$4),"")</f>
        <v/>
      </c>
      <c r="C292" s="49" t="str">
        <f t="shared" si="94"/>
        <v/>
      </c>
      <c r="D292" s="143"/>
      <c r="E292" s="143"/>
      <c r="F292" s="137"/>
      <c r="G292" s="137"/>
      <c r="H292" s="137"/>
      <c r="I292" s="137"/>
      <c r="J292" s="139"/>
      <c r="K292" s="137"/>
      <c r="L292" s="141"/>
      <c r="M292" s="141"/>
      <c r="N292" s="140"/>
      <c r="O292" s="142"/>
      <c r="P292" s="141"/>
      <c r="Q292" s="141"/>
      <c r="R292" s="141"/>
      <c r="S292" s="156"/>
      <c r="T292" s="156"/>
      <c r="U292" s="156"/>
      <c r="V292" s="156"/>
      <c r="W292" s="156"/>
      <c r="X292" s="156"/>
      <c r="Y292" s="52" t="str">
        <f t="shared" si="76"/>
        <v/>
      </c>
      <c r="Z292" s="50" t="str">
        <f t="shared" si="77"/>
        <v/>
      </c>
      <c r="AA292" s="50" t="str">
        <f t="shared" si="78"/>
        <v/>
      </c>
      <c r="AB292" s="50" t="str">
        <f t="shared" si="79"/>
        <v/>
      </c>
      <c r="AC292" s="50" t="str">
        <f t="shared" si="80"/>
        <v/>
      </c>
      <c r="AD292" s="50" t="str">
        <f t="shared" si="81"/>
        <v/>
      </c>
      <c r="AE292" s="50" t="str">
        <f t="shared" si="82"/>
        <v/>
      </c>
      <c r="AF292" s="50" t="str">
        <f t="shared" si="83"/>
        <v/>
      </c>
      <c r="AG292" s="50" t="str">
        <f t="shared" si="84"/>
        <v/>
      </c>
      <c r="AH292" s="50" t="str">
        <f t="shared" si="85"/>
        <v/>
      </c>
      <c r="AI292" s="50" t="str">
        <f t="shared" si="86"/>
        <v/>
      </c>
      <c r="AJ292" s="50" t="str">
        <f t="shared" si="87"/>
        <v/>
      </c>
      <c r="AK292" s="50" t="str">
        <f t="shared" si="88"/>
        <v/>
      </c>
      <c r="AL292" s="50" t="str">
        <f t="shared" si="89"/>
        <v/>
      </c>
      <c r="AM292" s="50" t="str">
        <f t="shared" si="90"/>
        <v/>
      </c>
      <c r="AN292" s="50" t="str">
        <f>IF(OR(AD292&lt;&gt;TRUE,AI292&lt;&gt;TRUE),"",IF(OR('Info livraison'!$B$12-(YEAR(J292))&gt;INDEX(valschartmaxalt,MATCH(N292,libschart,0)),'Info livraison'!$B$12-(YEAR(J292))&lt;INDEX(valschartminalt,MATCH(N292,libschart,0))),FALSE,TRUE))</f>
        <v/>
      </c>
      <c r="AO292" s="50" t="str">
        <f t="shared" si="91"/>
        <v/>
      </c>
      <c r="AP292" s="50"/>
      <c r="AQ292" s="50"/>
      <c r="AR292" s="50"/>
      <c r="AS292" s="197" t="str">
        <f t="shared" si="92"/>
        <v/>
      </c>
      <c r="AT292" s="210" t="str">
        <f t="shared" si="93"/>
        <v/>
      </c>
    </row>
    <row r="293" spans="1:46" x14ac:dyDescent="0.2">
      <c r="A293" s="51" t="str">
        <f>IF(AND(F293&lt;&gt;"",'Institut - Classes'!$F$4&lt;&gt;""),INDEX(libcatidinstit,'Institut - Classes'!$F$4),"")</f>
        <v/>
      </c>
      <c r="B293" s="51" t="str">
        <f>IF(A293&lt;&gt;"",INDEX(codeinstit,'Institut - Classes'!$F$4),"")</f>
        <v/>
      </c>
      <c r="C293" s="49" t="str">
        <f t="shared" si="94"/>
        <v/>
      </c>
      <c r="D293" s="143"/>
      <c r="E293" s="143"/>
      <c r="F293" s="137"/>
      <c r="G293" s="137"/>
      <c r="H293" s="137"/>
      <c r="I293" s="137"/>
      <c r="J293" s="139"/>
      <c r="K293" s="137"/>
      <c r="L293" s="141"/>
      <c r="M293" s="141"/>
      <c r="N293" s="140"/>
      <c r="O293" s="142"/>
      <c r="P293" s="141"/>
      <c r="Q293" s="141"/>
      <c r="R293" s="141"/>
      <c r="S293" s="156"/>
      <c r="T293" s="156"/>
      <c r="U293" s="156"/>
      <c r="V293" s="156"/>
      <c r="W293" s="156"/>
      <c r="X293" s="156"/>
      <c r="Y293" s="52" t="str">
        <f t="shared" si="76"/>
        <v/>
      </c>
      <c r="Z293" s="50" t="str">
        <f t="shared" si="77"/>
        <v/>
      </c>
      <c r="AA293" s="50" t="str">
        <f t="shared" si="78"/>
        <v/>
      </c>
      <c r="AB293" s="50" t="str">
        <f t="shared" si="79"/>
        <v/>
      </c>
      <c r="AC293" s="50" t="str">
        <f t="shared" si="80"/>
        <v/>
      </c>
      <c r="AD293" s="50" t="str">
        <f t="shared" si="81"/>
        <v/>
      </c>
      <c r="AE293" s="50" t="str">
        <f t="shared" si="82"/>
        <v/>
      </c>
      <c r="AF293" s="50" t="str">
        <f t="shared" si="83"/>
        <v/>
      </c>
      <c r="AG293" s="50" t="str">
        <f t="shared" si="84"/>
        <v/>
      </c>
      <c r="AH293" s="50" t="str">
        <f t="shared" si="85"/>
        <v/>
      </c>
      <c r="AI293" s="50" t="str">
        <f t="shared" si="86"/>
        <v/>
      </c>
      <c r="AJ293" s="50" t="str">
        <f t="shared" si="87"/>
        <v/>
      </c>
      <c r="AK293" s="50" t="str">
        <f t="shared" si="88"/>
        <v/>
      </c>
      <c r="AL293" s="50" t="str">
        <f t="shared" si="89"/>
        <v/>
      </c>
      <c r="AM293" s="50" t="str">
        <f t="shared" si="90"/>
        <v/>
      </c>
      <c r="AN293" s="50" t="str">
        <f>IF(OR(AD293&lt;&gt;TRUE,AI293&lt;&gt;TRUE),"",IF(OR('Info livraison'!$B$12-(YEAR(J293))&gt;INDEX(valschartmaxalt,MATCH(N293,libschart,0)),'Info livraison'!$B$12-(YEAR(J293))&lt;INDEX(valschartminalt,MATCH(N293,libschart,0))),FALSE,TRUE))</f>
        <v/>
      </c>
      <c r="AO293" s="50" t="str">
        <f t="shared" si="91"/>
        <v/>
      </c>
      <c r="AP293" s="50"/>
      <c r="AQ293" s="50"/>
      <c r="AR293" s="50"/>
      <c r="AS293" s="197" t="str">
        <f t="shared" si="92"/>
        <v/>
      </c>
      <c r="AT293" s="210" t="str">
        <f t="shared" si="93"/>
        <v/>
      </c>
    </row>
    <row r="294" spans="1:46" x14ac:dyDescent="0.2">
      <c r="A294" s="51" t="str">
        <f>IF(AND(F294&lt;&gt;"",'Institut - Classes'!$F$4&lt;&gt;""),INDEX(libcatidinstit,'Institut - Classes'!$F$4),"")</f>
        <v/>
      </c>
      <c r="B294" s="51" t="str">
        <f>IF(A294&lt;&gt;"",INDEX(codeinstit,'Institut - Classes'!$F$4),"")</f>
        <v/>
      </c>
      <c r="C294" s="49" t="str">
        <f t="shared" si="94"/>
        <v/>
      </c>
      <c r="D294" s="143"/>
      <c r="E294" s="143"/>
      <c r="F294" s="137"/>
      <c r="G294" s="137"/>
      <c r="H294" s="137"/>
      <c r="I294" s="137"/>
      <c r="J294" s="139"/>
      <c r="K294" s="137"/>
      <c r="L294" s="141"/>
      <c r="M294" s="141"/>
      <c r="N294" s="140"/>
      <c r="O294" s="142"/>
      <c r="P294" s="141"/>
      <c r="Q294" s="141"/>
      <c r="R294" s="141"/>
      <c r="S294" s="156"/>
      <c r="T294" s="156"/>
      <c r="U294" s="156"/>
      <c r="V294" s="156"/>
      <c r="W294" s="156"/>
      <c r="X294" s="156"/>
      <c r="Y294" s="52" t="str">
        <f t="shared" si="76"/>
        <v/>
      </c>
      <c r="Z294" s="50" t="str">
        <f t="shared" si="77"/>
        <v/>
      </c>
      <c r="AA294" s="50" t="str">
        <f t="shared" si="78"/>
        <v/>
      </c>
      <c r="AB294" s="50" t="str">
        <f t="shared" si="79"/>
        <v/>
      </c>
      <c r="AC294" s="50" t="str">
        <f t="shared" si="80"/>
        <v/>
      </c>
      <c r="AD294" s="50" t="str">
        <f t="shared" si="81"/>
        <v/>
      </c>
      <c r="AE294" s="50" t="str">
        <f t="shared" si="82"/>
        <v/>
      </c>
      <c r="AF294" s="50" t="str">
        <f t="shared" si="83"/>
        <v/>
      </c>
      <c r="AG294" s="50" t="str">
        <f t="shared" si="84"/>
        <v/>
      </c>
      <c r="AH294" s="50" t="str">
        <f t="shared" si="85"/>
        <v/>
      </c>
      <c r="AI294" s="50" t="str">
        <f t="shared" si="86"/>
        <v/>
      </c>
      <c r="AJ294" s="50" t="str">
        <f t="shared" si="87"/>
        <v/>
      </c>
      <c r="AK294" s="50" t="str">
        <f t="shared" si="88"/>
        <v/>
      </c>
      <c r="AL294" s="50" t="str">
        <f t="shared" si="89"/>
        <v/>
      </c>
      <c r="AM294" s="50" t="str">
        <f t="shared" si="90"/>
        <v/>
      </c>
      <c r="AN294" s="50" t="str">
        <f>IF(OR(AD294&lt;&gt;TRUE,AI294&lt;&gt;TRUE),"",IF(OR('Info livraison'!$B$12-(YEAR(J294))&gt;INDEX(valschartmaxalt,MATCH(N294,libschart,0)),'Info livraison'!$B$12-(YEAR(J294))&lt;INDEX(valschartminalt,MATCH(N294,libschart,0))),FALSE,TRUE))</f>
        <v/>
      </c>
      <c r="AO294" s="50" t="str">
        <f t="shared" si="91"/>
        <v/>
      </c>
      <c r="AP294" s="50"/>
      <c r="AQ294" s="50"/>
      <c r="AR294" s="50"/>
      <c r="AS294" s="197" t="str">
        <f t="shared" si="92"/>
        <v/>
      </c>
      <c r="AT294" s="210" t="str">
        <f t="shared" si="93"/>
        <v/>
      </c>
    </row>
    <row r="295" spans="1:46" x14ac:dyDescent="0.2">
      <c r="A295" s="51" t="str">
        <f>IF(AND(F295&lt;&gt;"",'Institut - Classes'!$F$4&lt;&gt;""),INDEX(libcatidinstit,'Institut - Classes'!$F$4),"")</f>
        <v/>
      </c>
      <c r="B295" s="51" t="str">
        <f>IF(A295&lt;&gt;"",INDEX(codeinstit,'Institut - Classes'!$F$4),"")</f>
        <v/>
      </c>
      <c r="C295" s="49" t="str">
        <f t="shared" si="94"/>
        <v/>
      </c>
      <c r="D295" s="143"/>
      <c r="E295" s="143"/>
      <c r="F295" s="137"/>
      <c r="G295" s="137"/>
      <c r="H295" s="137"/>
      <c r="I295" s="137"/>
      <c r="J295" s="139"/>
      <c r="K295" s="137"/>
      <c r="L295" s="141"/>
      <c r="M295" s="141"/>
      <c r="N295" s="140"/>
      <c r="O295" s="142"/>
      <c r="P295" s="141"/>
      <c r="Q295" s="141"/>
      <c r="R295" s="141"/>
      <c r="S295" s="156"/>
      <c r="T295" s="156"/>
      <c r="U295" s="156"/>
      <c r="V295" s="156"/>
      <c r="W295" s="156"/>
      <c r="X295" s="156"/>
      <c r="Y295" s="52" t="str">
        <f t="shared" si="76"/>
        <v/>
      </c>
      <c r="Z295" s="50" t="str">
        <f t="shared" si="77"/>
        <v/>
      </c>
      <c r="AA295" s="50" t="str">
        <f t="shared" si="78"/>
        <v/>
      </c>
      <c r="AB295" s="50" t="str">
        <f t="shared" si="79"/>
        <v/>
      </c>
      <c r="AC295" s="50" t="str">
        <f t="shared" si="80"/>
        <v/>
      </c>
      <c r="AD295" s="50" t="str">
        <f t="shared" si="81"/>
        <v/>
      </c>
      <c r="AE295" s="50" t="str">
        <f t="shared" si="82"/>
        <v/>
      </c>
      <c r="AF295" s="50" t="str">
        <f t="shared" si="83"/>
        <v/>
      </c>
      <c r="AG295" s="50" t="str">
        <f t="shared" si="84"/>
        <v/>
      </c>
      <c r="AH295" s="50" t="str">
        <f t="shared" si="85"/>
        <v/>
      </c>
      <c r="AI295" s="50" t="str">
        <f t="shared" si="86"/>
        <v/>
      </c>
      <c r="AJ295" s="50" t="str">
        <f t="shared" si="87"/>
        <v/>
      </c>
      <c r="AK295" s="50" t="str">
        <f t="shared" si="88"/>
        <v/>
      </c>
      <c r="AL295" s="50" t="str">
        <f t="shared" si="89"/>
        <v/>
      </c>
      <c r="AM295" s="50" t="str">
        <f t="shared" si="90"/>
        <v/>
      </c>
      <c r="AN295" s="50" t="str">
        <f>IF(OR(AD295&lt;&gt;TRUE,AI295&lt;&gt;TRUE),"",IF(OR('Info livraison'!$B$12-(YEAR(J295))&gt;INDEX(valschartmaxalt,MATCH(N295,libschart,0)),'Info livraison'!$B$12-(YEAR(J295))&lt;INDEX(valschartminalt,MATCH(N295,libschart,0))),FALSE,TRUE))</f>
        <v/>
      </c>
      <c r="AO295" s="50" t="str">
        <f t="shared" si="91"/>
        <v/>
      </c>
      <c r="AP295" s="50"/>
      <c r="AQ295" s="50"/>
      <c r="AR295" s="50"/>
      <c r="AS295" s="197" t="str">
        <f t="shared" si="92"/>
        <v/>
      </c>
      <c r="AT295" s="210" t="str">
        <f t="shared" si="93"/>
        <v/>
      </c>
    </row>
    <row r="296" spans="1:46" x14ac:dyDescent="0.2">
      <c r="A296" s="51" t="str">
        <f>IF(AND(F296&lt;&gt;"",'Institut - Classes'!$F$4&lt;&gt;""),INDEX(libcatidinstit,'Institut - Classes'!$F$4),"")</f>
        <v/>
      </c>
      <c r="B296" s="51" t="str">
        <f>IF(A296&lt;&gt;"",INDEX(codeinstit,'Institut - Classes'!$F$4),"")</f>
        <v/>
      </c>
      <c r="C296" s="49" t="str">
        <f t="shared" si="94"/>
        <v/>
      </c>
      <c r="D296" s="143"/>
      <c r="E296" s="143"/>
      <c r="F296" s="137"/>
      <c r="G296" s="137"/>
      <c r="H296" s="137"/>
      <c r="I296" s="137"/>
      <c r="J296" s="139"/>
      <c r="K296" s="137"/>
      <c r="L296" s="141"/>
      <c r="M296" s="141"/>
      <c r="N296" s="140"/>
      <c r="O296" s="142"/>
      <c r="P296" s="141"/>
      <c r="Q296" s="141"/>
      <c r="R296" s="141"/>
      <c r="S296" s="156"/>
      <c r="T296" s="156"/>
      <c r="U296" s="156"/>
      <c r="V296" s="156"/>
      <c r="W296" s="156"/>
      <c r="X296" s="156"/>
      <c r="Y296" s="52" t="str">
        <f t="shared" si="76"/>
        <v/>
      </c>
      <c r="Z296" s="50" t="str">
        <f t="shared" si="77"/>
        <v/>
      </c>
      <c r="AA296" s="50" t="str">
        <f t="shared" si="78"/>
        <v/>
      </c>
      <c r="AB296" s="50" t="str">
        <f t="shared" si="79"/>
        <v/>
      </c>
      <c r="AC296" s="50" t="str">
        <f t="shared" si="80"/>
        <v/>
      </c>
      <c r="AD296" s="50" t="str">
        <f t="shared" si="81"/>
        <v/>
      </c>
      <c r="AE296" s="50" t="str">
        <f t="shared" si="82"/>
        <v/>
      </c>
      <c r="AF296" s="50" t="str">
        <f t="shared" si="83"/>
        <v/>
      </c>
      <c r="AG296" s="50" t="str">
        <f t="shared" si="84"/>
        <v/>
      </c>
      <c r="AH296" s="50" t="str">
        <f t="shared" si="85"/>
        <v/>
      </c>
      <c r="AI296" s="50" t="str">
        <f t="shared" si="86"/>
        <v/>
      </c>
      <c r="AJ296" s="50" t="str">
        <f t="shared" si="87"/>
        <v/>
      </c>
      <c r="AK296" s="50" t="str">
        <f t="shared" si="88"/>
        <v/>
      </c>
      <c r="AL296" s="50" t="str">
        <f t="shared" si="89"/>
        <v/>
      </c>
      <c r="AM296" s="50" t="str">
        <f t="shared" si="90"/>
        <v/>
      </c>
      <c r="AN296" s="50" t="str">
        <f>IF(OR(AD296&lt;&gt;TRUE,AI296&lt;&gt;TRUE),"",IF(OR('Info livraison'!$B$12-(YEAR(J296))&gt;INDEX(valschartmaxalt,MATCH(N296,libschart,0)),'Info livraison'!$B$12-(YEAR(J296))&lt;INDEX(valschartminalt,MATCH(N296,libschart,0))),FALSE,TRUE))</f>
        <v/>
      </c>
      <c r="AO296" s="50" t="str">
        <f t="shared" si="91"/>
        <v/>
      </c>
      <c r="AP296" s="50"/>
      <c r="AQ296" s="50"/>
      <c r="AR296" s="50"/>
      <c r="AS296" s="197" t="str">
        <f t="shared" si="92"/>
        <v/>
      </c>
      <c r="AT296" s="210" t="str">
        <f t="shared" si="93"/>
        <v/>
      </c>
    </row>
    <row r="297" spans="1:46" x14ac:dyDescent="0.2">
      <c r="A297" s="51" t="str">
        <f>IF(AND(F297&lt;&gt;"",'Institut - Classes'!$F$4&lt;&gt;""),INDEX(libcatidinstit,'Institut - Classes'!$F$4),"")</f>
        <v/>
      </c>
      <c r="B297" s="51" t="str">
        <f>IF(A297&lt;&gt;"",INDEX(codeinstit,'Institut - Classes'!$F$4),"")</f>
        <v/>
      </c>
      <c r="C297" s="49" t="str">
        <f t="shared" si="94"/>
        <v/>
      </c>
      <c r="D297" s="143"/>
      <c r="E297" s="143"/>
      <c r="F297" s="137"/>
      <c r="G297" s="137"/>
      <c r="H297" s="137"/>
      <c r="I297" s="137"/>
      <c r="J297" s="139"/>
      <c r="K297" s="137"/>
      <c r="L297" s="141"/>
      <c r="M297" s="141"/>
      <c r="N297" s="140"/>
      <c r="O297" s="142"/>
      <c r="P297" s="141"/>
      <c r="Q297" s="141"/>
      <c r="R297" s="141"/>
      <c r="S297" s="156"/>
      <c r="T297" s="156"/>
      <c r="U297" s="156"/>
      <c r="V297" s="156"/>
      <c r="W297" s="156"/>
      <c r="X297" s="156"/>
      <c r="Y297" s="52" t="str">
        <f t="shared" si="76"/>
        <v/>
      </c>
      <c r="Z297" s="50" t="str">
        <f t="shared" si="77"/>
        <v/>
      </c>
      <c r="AA297" s="50" t="str">
        <f t="shared" si="78"/>
        <v/>
      </c>
      <c r="AB297" s="50" t="str">
        <f t="shared" si="79"/>
        <v/>
      </c>
      <c r="AC297" s="50" t="str">
        <f t="shared" si="80"/>
        <v/>
      </c>
      <c r="AD297" s="50" t="str">
        <f t="shared" si="81"/>
        <v/>
      </c>
      <c r="AE297" s="50" t="str">
        <f t="shared" si="82"/>
        <v/>
      </c>
      <c r="AF297" s="50" t="str">
        <f t="shared" si="83"/>
        <v/>
      </c>
      <c r="AG297" s="50" t="str">
        <f t="shared" si="84"/>
        <v/>
      </c>
      <c r="AH297" s="50" t="str">
        <f t="shared" si="85"/>
        <v/>
      </c>
      <c r="AI297" s="50" t="str">
        <f t="shared" si="86"/>
        <v/>
      </c>
      <c r="AJ297" s="50" t="str">
        <f t="shared" si="87"/>
        <v/>
      </c>
      <c r="AK297" s="50" t="str">
        <f t="shared" si="88"/>
        <v/>
      </c>
      <c r="AL297" s="50" t="str">
        <f t="shared" si="89"/>
        <v/>
      </c>
      <c r="AM297" s="50" t="str">
        <f t="shared" si="90"/>
        <v/>
      </c>
      <c r="AN297" s="50" t="str">
        <f>IF(OR(AD297&lt;&gt;TRUE,AI297&lt;&gt;TRUE),"",IF(OR('Info livraison'!$B$12-(YEAR(J297))&gt;INDEX(valschartmaxalt,MATCH(N297,libschart,0)),'Info livraison'!$B$12-(YEAR(J297))&lt;INDEX(valschartminalt,MATCH(N297,libschart,0))),FALSE,TRUE))</f>
        <v/>
      </c>
      <c r="AO297" s="50" t="str">
        <f t="shared" si="91"/>
        <v/>
      </c>
      <c r="AP297" s="50"/>
      <c r="AQ297" s="50"/>
      <c r="AR297" s="50"/>
      <c r="AS297" s="197" t="str">
        <f t="shared" si="92"/>
        <v/>
      </c>
      <c r="AT297" s="210" t="str">
        <f t="shared" si="93"/>
        <v/>
      </c>
    </row>
    <row r="298" spans="1:46" x14ac:dyDescent="0.2">
      <c r="A298" s="51" t="str">
        <f>IF(AND(F298&lt;&gt;"",'Institut - Classes'!$F$4&lt;&gt;""),INDEX(libcatidinstit,'Institut - Classes'!$F$4),"")</f>
        <v/>
      </c>
      <c r="B298" s="51" t="str">
        <f>IF(A298&lt;&gt;"",INDEX(codeinstit,'Institut - Classes'!$F$4),"")</f>
        <v/>
      </c>
      <c r="C298" s="49" t="str">
        <f t="shared" si="94"/>
        <v/>
      </c>
      <c r="D298" s="143"/>
      <c r="E298" s="143"/>
      <c r="F298" s="137"/>
      <c r="G298" s="137"/>
      <c r="H298" s="137"/>
      <c r="I298" s="137"/>
      <c r="J298" s="139"/>
      <c r="K298" s="137"/>
      <c r="L298" s="141"/>
      <c r="M298" s="141"/>
      <c r="N298" s="140"/>
      <c r="O298" s="142"/>
      <c r="P298" s="141"/>
      <c r="Q298" s="141"/>
      <c r="R298" s="141"/>
      <c r="S298" s="156"/>
      <c r="T298" s="156"/>
      <c r="U298" s="156"/>
      <c r="V298" s="156"/>
      <c r="W298" s="156"/>
      <c r="X298" s="156"/>
      <c r="Y298" s="52" t="str">
        <f t="shared" si="76"/>
        <v/>
      </c>
      <c r="Z298" s="50" t="str">
        <f t="shared" si="77"/>
        <v/>
      </c>
      <c r="AA298" s="50" t="str">
        <f t="shared" si="78"/>
        <v/>
      </c>
      <c r="AB298" s="50" t="str">
        <f t="shared" si="79"/>
        <v/>
      </c>
      <c r="AC298" s="50" t="str">
        <f t="shared" si="80"/>
        <v/>
      </c>
      <c r="AD298" s="50" t="str">
        <f t="shared" si="81"/>
        <v/>
      </c>
      <c r="AE298" s="50" t="str">
        <f t="shared" si="82"/>
        <v/>
      </c>
      <c r="AF298" s="50" t="str">
        <f t="shared" si="83"/>
        <v/>
      </c>
      <c r="AG298" s="50" t="str">
        <f t="shared" si="84"/>
        <v/>
      </c>
      <c r="AH298" s="50" t="str">
        <f t="shared" si="85"/>
        <v/>
      </c>
      <c r="AI298" s="50" t="str">
        <f t="shared" si="86"/>
        <v/>
      </c>
      <c r="AJ298" s="50" t="str">
        <f t="shared" si="87"/>
        <v/>
      </c>
      <c r="AK298" s="50" t="str">
        <f t="shared" si="88"/>
        <v/>
      </c>
      <c r="AL298" s="50" t="str">
        <f t="shared" si="89"/>
        <v/>
      </c>
      <c r="AM298" s="50" t="str">
        <f t="shared" si="90"/>
        <v/>
      </c>
      <c r="AN298" s="50" t="str">
        <f>IF(OR(AD298&lt;&gt;TRUE,AI298&lt;&gt;TRUE),"",IF(OR('Info livraison'!$B$12-(YEAR(J298))&gt;INDEX(valschartmaxalt,MATCH(N298,libschart,0)),'Info livraison'!$B$12-(YEAR(J298))&lt;INDEX(valschartminalt,MATCH(N298,libschart,0))),FALSE,TRUE))</f>
        <v/>
      </c>
      <c r="AO298" s="50" t="str">
        <f t="shared" si="91"/>
        <v/>
      </c>
      <c r="AP298" s="50"/>
      <c r="AQ298" s="50"/>
      <c r="AR298" s="50"/>
      <c r="AS298" s="197" t="str">
        <f t="shared" si="92"/>
        <v/>
      </c>
      <c r="AT298" s="210" t="str">
        <f t="shared" si="93"/>
        <v/>
      </c>
    </row>
    <row r="299" spans="1:46" x14ac:dyDescent="0.2">
      <c r="A299" s="51" t="str">
        <f>IF(AND(F299&lt;&gt;"",'Institut - Classes'!$F$4&lt;&gt;""),INDEX(libcatidinstit,'Institut - Classes'!$F$4),"")</f>
        <v/>
      </c>
      <c r="B299" s="51" t="str">
        <f>IF(A299&lt;&gt;"",INDEX(codeinstit,'Institut - Classes'!$F$4),"")</f>
        <v/>
      </c>
      <c r="C299" s="49" t="str">
        <f t="shared" si="94"/>
        <v/>
      </c>
      <c r="D299" s="143"/>
      <c r="E299" s="143"/>
      <c r="F299" s="137"/>
      <c r="G299" s="137"/>
      <c r="H299" s="137"/>
      <c r="I299" s="137"/>
      <c r="J299" s="139"/>
      <c r="K299" s="137"/>
      <c r="L299" s="141"/>
      <c r="M299" s="141"/>
      <c r="N299" s="140"/>
      <c r="O299" s="142"/>
      <c r="P299" s="141"/>
      <c r="Q299" s="141"/>
      <c r="R299" s="141"/>
      <c r="S299" s="156"/>
      <c r="T299" s="156"/>
      <c r="U299" s="156"/>
      <c r="V299" s="156"/>
      <c r="W299" s="156"/>
      <c r="X299" s="156"/>
      <c r="Y299" s="52" t="str">
        <f t="shared" si="76"/>
        <v/>
      </c>
      <c r="Z299" s="50" t="str">
        <f t="shared" si="77"/>
        <v/>
      </c>
      <c r="AA299" s="50" t="str">
        <f t="shared" si="78"/>
        <v/>
      </c>
      <c r="AB299" s="50" t="str">
        <f t="shared" si="79"/>
        <v/>
      </c>
      <c r="AC299" s="50" t="str">
        <f t="shared" si="80"/>
        <v/>
      </c>
      <c r="AD299" s="50" t="str">
        <f t="shared" si="81"/>
        <v/>
      </c>
      <c r="AE299" s="50" t="str">
        <f t="shared" si="82"/>
        <v/>
      </c>
      <c r="AF299" s="50" t="str">
        <f t="shared" si="83"/>
        <v/>
      </c>
      <c r="AG299" s="50" t="str">
        <f t="shared" si="84"/>
        <v/>
      </c>
      <c r="AH299" s="50" t="str">
        <f t="shared" si="85"/>
        <v/>
      </c>
      <c r="AI299" s="50" t="str">
        <f t="shared" si="86"/>
        <v/>
      </c>
      <c r="AJ299" s="50" t="str">
        <f t="shared" si="87"/>
        <v/>
      </c>
      <c r="AK299" s="50" t="str">
        <f t="shared" si="88"/>
        <v/>
      </c>
      <c r="AL299" s="50" t="str">
        <f t="shared" si="89"/>
        <v/>
      </c>
      <c r="AM299" s="50" t="str">
        <f t="shared" si="90"/>
        <v/>
      </c>
      <c r="AN299" s="50" t="str">
        <f>IF(OR(AD299&lt;&gt;TRUE,AI299&lt;&gt;TRUE),"",IF(OR('Info livraison'!$B$12-(YEAR(J299))&gt;INDEX(valschartmaxalt,MATCH(N299,libschart,0)),'Info livraison'!$B$12-(YEAR(J299))&lt;INDEX(valschartminalt,MATCH(N299,libschart,0))),FALSE,TRUE))</f>
        <v/>
      </c>
      <c r="AO299" s="50" t="str">
        <f t="shared" si="91"/>
        <v/>
      </c>
      <c r="AP299" s="50"/>
      <c r="AQ299" s="50"/>
      <c r="AR299" s="50"/>
      <c r="AS299" s="197" t="str">
        <f t="shared" si="92"/>
        <v/>
      </c>
      <c r="AT299" s="210" t="str">
        <f t="shared" si="93"/>
        <v/>
      </c>
    </row>
    <row r="300" spans="1:46" x14ac:dyDescent="0.2">
      <c r="A300" s="51" t="str">
        <f>IF(AND(F300&lt;&gt;"",'Institut - Classes'!$F$4&lt;&gt;""),INDEX(libcatidinstit,'Institut - Classes'!$F$4),"")</f>
        <v/>
      </c>
      <c r="B300" s="51" t="str">
        <f>IF(A300&lt;&gt;"",INDEX(codeinstit,'Institut - Classes'!$F$4),"")</f>
        <v/>
      </c>
      <c r="C300" s="49" t="str">
        <f t="shared" si="94"/>
        <v/>
      </c>
      <c r="D300" s="143"/>
      <c r="E300" s="143"/>
      <c r="F300" s="137"/>
      <c r="G300" s="137"/>
      <c r="H300" s="137"/>
      <c r="I300" s="137"/>
      <c r="J300" s="139"/>
      <c r="K300" s="137"/>
      <c r="L300" s="141"/>
      <c r="M300" s="141"/>
      <c r="N300" s="140"/>
      <c r="O300" s="142"/>
      <c r="P300" s="141"/>
      <c r="Q300" s="141"/>
      <c r="R300" s="141"/>
      <c r="S300" s="156"/>
      <c r="T300" s="156"/>
      <c r="U300" s="156"/>
      <c r="V300" s="156"/>
      <c r="W300" s="156"/>
      <c r="X300" s="156"/>
      <c r="Y300" s="52" t="str">
        <f t="shared" si="76"/>
        <v/>
      </c>
      <c r="Z300" s="50" t="str">
        <f t="shared" si="77"/>
        <v/>
      </c>
      <c r="AA300" s="50" t="str">
        <f t="shared" si="78"/>
        <v/>
      </c>
      <c r="AB300" s="50" t="str">
        <f t="shared" si="79"/>
        <v/>
      </c>
      <c r="AC300" s="50" t="str">
        <f t="shared" si="80"/>
        <v/>
      </c>
      <c r="AD300" s="50" t="str">
        <f t="shared" si="81"/>
        <v/>
      </c>
      <c r="AE300" s="50" t="str">
        <f t="shared" si="82"/>
        <v/>
      </c>
      <c r="AF300" s="50" t="str">
        <f t="shared" si="83"/>
        <v/>
      </c>
      <c r="AG300" s="50" t="str">
        <f t="shared" si="84"/>
        <v/>
      </c>
      <c r="AH300" s="50" t="str">
        <f t="shared" si="85"/>
        <v/>
      </c>
      <c r="AI300" s="50" t="str">
        <f t="shared" si="86"/>
        <v/>
      </c>
      <c r="AJ300" s="50" t="str">
        <f t="shared" si="87"/>
        <v/>
      </c>
      <c r="AK300" s="50" t="str">
        <f t="shared" si="88"/>
        <v/>
      </c>
      <c r="AL300" s="50" t="str">
        <f t="shared" si="89"/>
        <v/>
      </c>
      <c r="AM300" s="50" t="str">
        <f t="shared" si="90"/>
        <v/>
      </c>
      <c r="AN300" s="50" t="str">
        <f>IF(OR(AD300&lt;&gt;TRUE,AI300&lt;&gt;TRUE),"",IF(OR('Info livraison'!$B$12-(YEAR(J300))&gt;INDEX(valschartmaxalt,MATCH(N300,libschart,0)),'Info livraison'!$B$12-(YEAR(J300))&lt;INDEX(valschartminalt,MATCH(N300,libschart,0))),FALSE,TRUE))</f>
        <v/>
      </c>
      <c r="AO300" s="50" t="str">
        <f t="shared" si="91"/>
        <v/>
      </c>
      <c r="AP300" s="50"/>
      <c r="AQ300" s="50"/>
      <c r="AR300" s="50"/>
      <c r="AS300" s="197" t="str">
        <f t="shared" si="92"/>
        <v/>
      </c>
      <c r="AT300" s="210" t="str">
        <f t="shared" si="93"/>
        <v/>
      </c>
    </row>
    <row r="301" spans="1:46" x14ac:dyDescent="0.2">
      <c r="A301" s="51" t="str">
        <f>IF(AND(F301&lt;&gt;"",'Institut - Classes'!$F$4&lt;&gt;""),INDEX(libcatidinstit,'Institut - Classes'!$F$4),"")</f>
        <v/>
      </c>
      <c r="B301" s="51" t="str">
        <f>IF(A301&lt;&gt;"",INDEX(codeinstit,'Institut - Classes'!$F$4),"")</f>
        <v/>
      </c>
      <c r="C301" s="49" t="str">
        <f t="shared" si="94"/>
        <v/>
      </c>
      <c r="D301" s="143"/>
      <c r="E301" s="143"/>
      <c r="F301" s="137"/>
      <c r="G301" s="137"/>
      <c r="H301" s="137"/>
      <c r="I301" s="137"/>
      <c r="J301" s="139"/>
      <c r="K301" s="137"/>
      <c r="L301" s="141"/>
      <c r="M301" s="141"/>
      <c r="N301" s="140"/>
      <c r="O301" s="142"/>
      <c r="P301" s="141"/>
      <c r="Q301" s="141"/>
      <c r="R301" s="141"/>
      <c r="S301" s="156"/>
      <c r="T301" s="156"/>
      <c r="U301" s="156"/>
      <c r="V301" s="156"/>
      <c r="W301" s="156"/>
      <c r="X301" s="156"/>
      <c r="Y301" s="52" t="str">
        <f t="shared" si="76"/>
        <v/>
      </c>
      <c r="Z301" s="50" t="str">
        <f t="shared" si="77"/>
        <v/>
      </c>
      <c r="AA301" s="50" t="str">
        <f t="shared" si="78"/>
        <v/>
      </c>
      <c r="AB301" s="50" t="str">
        <f t="shared" si="79"/>
        <v/>
      </c>
      <c r="AC301" s="50" t="str">
        <f t="shared" si="80"/>
        <v/>
      </c>
      <c r="AD301" s="50" t="str">
        <f t="shared" si="81"/>
        <v/>
      </c>
      <c r="AE301" s="50" t="str">
        <f t="shared" si="82"/>
        <v/>
      </c>
      <c r="AF301" s="50" t="str">
        <f t="shared" si="83"/>
        <v/>
      </c>
      <c r="AG301" s="50" t="str">
        <f t="shared" si="84"/>
        <v/>
      </c>
      <c r="AH301" s="50" t="str">
        <f t="shared" si="85"/>
        <v/>
      </c>
      <c r="AI301" s="50" t="str">
        <f t="shared" si="86"/>
        <v/>
      </c>
      <c r="AJ301" s="50" t="str">
        <f t="shared" si="87"/>
        <v/>
      </c>
      <c r="AK301" s="50" t="str">
        <f t="shared" si="88"/>
        <v/>
      </c>
      <c r="AL301" s="50" t="str">
        <f t="shared" si="89"/>
        <v/>
      </c>
      <c r="AM301" s="50" t="str">
        <f t="shared" si="90"/>
        <v/>
      </c>
      <c r="AN301" s="50" t="str">
        <f>IF(OR(AD301&lt;&gt;TRUE,AI301&lt;&gt;TRUE),"",IF(OR('Info livraison'!$B$12-(YEAR(J301))&gt;INDEX(valschartmaxalt,MATCH(N301,libschart,0)),'Info livraison'!$B$12-(YEAR(J301))&lt;INDEX(valschartminalt,MATCH(N301,libschart,0))),FALSE,TRUE))</f>
        <v/>
      </c>
      <c r="AO301" s="50" t="str">
        <f t="shared" si="91"/>
        <v/>
      </c>
      <c r="AP301" s="50"/>
      <c r="AQ301" s="50"/>
      <c r="AR301" s="50"/>
      <c r="AS301" s="197" t="str">
        <f t="shared" si="92"/>
        <v/>
      </c>
      <c r="AT301" s="210" t="str">
        <f t="shared" si="93"/>
        <v/>
      </c>
    </row>
    <row r="302" spans="1:46" x14ac:dyDescent="0.2">
      <c r="A302" s="51" t="str">
        <f>IF(AND(F302&lt;&gt;"",'Institut - Classes'!$F$4&lt;&gt;""),INDEX(libcatidinstit,'Institut - Classes'!$F$4),"")</f>
        <v/>
      </c>
      <c r="B302" s="51" t="str">
        <f>IF(A302&lt;&gt;"",INDEX(codeinstit,'Institut - Classes'!$F$4),"")</f>
        <v/>
      </c>
      <c r="C302" s="49" t="str">
        <f t="shared" si="94"/>
        <v/>
      </c>
      <c r="D302" s="143"/>
      <c r="E302" s="143"/>
      <c r="F302" s="137"/>
      <c r="G302" s="137"/>
      <c r="H302" s="137"/>
      <c r="I302" s="137"/>
      <c r="J302" s="139"/>
      <c r="K302" s="137"/>
      <c r="L302" s="141"/>
      <c r="M302" s="141"/>
      <c r="N302" s="140"/>
      <c r="O302" s="142"/>
      <c r="P302" s="141"/>
      <c r="Q302" s="141"/>
      <c r="R302" s="141"/>
      <c r="S302" s="156"/>
      <c r="T302" s="156"/>
      <c r="U302" s="156"/>
      <c r="V302" s="156"/>
      <c r="W302" s="156"/>
      <c r="X302" s="156"/>
      <c r="Y302" s="52" t="str">
        <f t="shared" si="76"/>
        <v/>
      </c>
      <c r="Z302" s="50" t="str">
        <f t="shared" si="77"/>
        <v/>
      </c>
      <c r="AA302" s="50" t="str">
        <f t="shared" si="78"/>
        <v/>
      </c>
      <c r="AB302" s="50" t="str">
        <f t="shared" si="79"/>
        <v/>
      </c>
      <c r="AC302" s="50" t="str">
        <f t="shared" si="80"/>
        <v/>
      </c>
      <c r="AD302" s="50" t="str">
        <f t="shared" si="81"/>
        <v/>
      </c>
      <c r="AE302" s="50" t="str">
        <f t="shared" si="82"/>
        <v/>
      </c>
      <c r="AF302" s="50" t="str">
        <f t="shared" si="83"/>
        <v/>
      </c>
      <c r="AG302" s="50" t="str">
        <f t="shared" si="84"/>
        <v/>
      </c>
      <c r="AH302" s="50" t="str">
        <f t="shared" si="85"/>
        <v/>
      </c>
      <c r="AI302" s="50" t="str">
        <f t="shared" si="86"/>
        <v/>
      </c>
      <c r="AJ302" s="50" t="str">
        <f t="shared" si="87"/>
        <v/>
      </c>
      <c r="AK302" s="50" t="str">
        <f t="shared" si="88"/>
        <v/>
      </c>
      <c r="AL302" s="50" t="str">
        <f t="shared" si="89"/>
        <v/>
      </c>
      <c r="AM302" s="50" t="str">
        <f t="shared" si="90"/>
        <v/>
      </c>
      <c r="AN302" s="50" t="str">
        <f>IF(OR(AD302&lt;&gt;TRUE,AI302&lt;&gt;TRUE),"",IF(OR('Info livraison'!$B$12-(YEAR(J302))&gt;INDEX(valschartmaxalt,MATCH(N302,libschart,0)),'Info livraison'!$B$12-(YEAR(J302))&lt;INDEX(valschartminalt,MATCH(N302,libschart,0))),FALSE,TRUE))</f>
        <v/>
      </c>
      <c r="AO302" s="50" t="str">
        <f t="shared" si="91"/>
        <v/>
      </c>
      <c r="AP302" s="50"/>
      <c r="AQ302" s="50"/>
      <c r="AR302" s="50"/>
      <c r="AS302" s="197" t="str">
        <f t="shared" si="92"/>
        <v/>
      </c>
      <c r="AT302" s="210" t="str">
        <f t="shared" si="93"/>
        <v/>
      </c>
    </row>
    <row r="303" spans="1:46" x14ac:dyDescent="0.2">
      <c r="A303" s="51" t="str">
        <f>IF(AND(F303&lt;&gt;"",'Institut - Classes'!$F$4&lt;&gt;""),INDEX(libcatidinstit,'Institut - Classes'!$F$4),"")</f>
        <v/>
      </c>
      <c r="B303" s="51" t="str">
        <f>IF(A303&lt;&gt;"",INDEX(codeinstit,'Institut - Classes'!$F$4),"")</f>
        <v/>
      </c>
      <c r="C303" s="49" t="str">
        <f t="shared" si="94"/>
        <v/>
      </c>
      <c r="D303" s="143"/>
      <c r="E303" s="143"/>
      <c r="F303" s="137"/>
      <c r="G303" s="137"/>
      <c r="H303" s="137"/>
      <c r="I303" s="137"/>
      <c r="J303" s="139"/>
      <c r="K303" s="137"/>
      <c r="L303" s="141"/>
      <c r="M303" s="141"/>
      <c r="N303" s="140"/>
      <c r="O303" s="142"/>
      <c r="P303" s="141"/>
      <c r="Q303" s="141"/>
      <c r="R303" s="141"/>
      <c r="S303" s="156"/>
      <c r="T303" s="156"/>
      <c r="U303" s="156"/>
      <c r="V303" s="156"/>
      <c r="W303" s="156"/>
      <c r="X303" s="156"/>
      <c r="Y303" s="52" t="str">
        <f t="shared" si="76"/>
        <v/>
      </c>
      <c r="Z303" s="50" t="str">
        <f t="shared" si="77"/>
        <v/>
      </c>
      <c r="AA303" s="50" t="str">
        <f t="shared" si="78"/>
        <v/>
      </c>
      <c r="AB303" s="50" t="str">
        <f t="shared" si="79"/>
        <v/>
      </c>
      <c r="AC303" s="50" t="str">
        <f t="shared" si="80"/>
        <v/>
      </c>
      <c r="AD303" s="50" t="str">
        <f t="shared" si="81"/>
        <v/>
      </c>
      <c r="AE303" s="50" t="str">
        <f t="shared" si="82"/>
        <v/>
      </c>
      <c r="AF303" s="50" t="str">
        <f t="shared" si="83"/>
        <v/>
      </c>
      <c r="AG303" s="50" t="str">
        <f t="shared" si="84"/>
        <v/>
      </c>
      <c r="AH303" s="50" t="str">
        <f t="shared" si="85"/>
        <v/>
      </c>
      <c r="AI303" s="50" t="str">
        <f t="shared" si="86"/>
        <v/>
      </c>
      <c r="AJ303" s="50" t="str">
        <f t="shared" si="87"/>
        <v/>
      </c>
      <c r="AK303" s="50" t="str">
        <f t="shared" si="88"/>
        <v/>
      </c>
      <c r="AL303" s="50" t="str">
        <f t="shared" si="89"/>
        <v/>
      </c>
      <c r="AM303" s="50" t="str">
        <f t="shared" si="90"/>
        <v/>
      </c>
      <c r="AN303" s="50" t="str">
        <f>IF(OR(AD303&lt;&gt;TRUE,AI303&lt;&gt;TRUE),"",IF(OR('Info livraison'!$B$12-(YEAR(J303))&gt;INDEX(valschartmaxalt,MATCH(N303,libschart,0)),'Info livraison'!$B$12-(YEAR(J303))&lt;INDEX(valschartminalt,MATCH(N303,libschart,0))),FALSE,TRUE))</f>
        <v/>
      </c>
      <c r="AO303" s="50" t="str">
        <f t="shared" si="91"/>
        <v/>
      </c>
      <c r="AP303" s="50"/>
      <c r="AQ303" s="50"/>
      <c r="AR303" s="50"/>
      <c r="AS303" s="197" t="str">
        <f t="shared" si="92"/>
        <v/>
      </c>
      <c r="AT303" s="210" t="str">
        <f t="shared" si="93"/>
        <v/>
      </c>
    </row>
    <row r="304" spans="1:46" x14ac:dyDescent="0.2">
      <c r="A304" s="51" t="str">
        <f>IF(AND(F304&lt;&gt;"",'Institut - Classes'!$F$4&lt;&gt;""),INDEX(libcatidinstit,'Institut - Classes'!$F$4),"")</f>
        <v/>
      </c>
      <c r="B304" s="51" t="str">
        <f>IF(A304&lt;&gt;"",INDEX(codeinstit,'Institut - Classes'!$F$4),"")</f>
        <v/>
      </c>
      <c r="C304" s="49" t="str">
        <f t="shared" si="94"/>
        <v/>
      </c>
      <c r="D304" s="143"/>
      <c r="E304" s="143"/>
      <c r="F304" s="137"/>
      <c r="G304" s="137"/>
      <c r="H304" s="137"/>
      <c r="I304" s="137"/>
      <c r="J304" s="139"/>
      <c r="K304" s="137"/>
      <c r="L304" s="141"/>
      <c r="M304" s="141"/>
      <c r="N304" s="140"/>
      <c r="O304" s="142"/>
      <c r="P304" s="141"/>
      <c r="Q304" s="141"/>
      <c r="R304" s="141"/>
      <c r="S304" s="156"/>
      <c r="T304" s="156"/>
      <c r="U304" s="156"/>
      <c r="V304" s="156"/>
      <c r="W304" s="156"/>
      <c r="X304" s="156"/>
      <c r="Y304" s="52" t="str">
        <f t="shared" si="76"/>
        <v/>
      </c>
      <c r="Z304" s="50" t="str">
        <f t="shared" si="77"/>
        <v/>
      </c>
      <c r="AA304" s="50" t="str">
        <f t="shared" si="78"/>
        <v/>
      </c>
      <c r="AB304" s="50" t="str">
        <f t="shared" si="79"/>
        <v/>
      </c>
      <c r="AC304" s="50" t="str">
        <f t="shared" si="80"/>
        <v/>
      </c>
      <c r="AD304" s="50" t="str">
        <f t="shared" si="81"/>
        <v/>
      </c>
      <c r="AE304" s="50" t="str">
        <f t="shared" si="82"/>
        <v/>
      </c>
      <c r="AF304" s="50" t="str">
        <f t="shared" si="83"/>
        <v/>
      </c>
      <c r="AG304" s="50" t="str">
        <f t="shared" si="84"/>
        <v/>
      </c>
      <c r="AH304" s="50" t="str">
        <f t="shared" si="85"/>
        <v/>
      </c>
      <c r="AI304" s="50" t="str">
        <f t="shared" si="86"/>
        <v/>
      </c>
      <c r="AJ304" s="50" t="str">
        <f t="shared" si="87"/>
        <v/>
      </c>
      <c r="AK304" s="50" t="str">
        <f t="shared" si="88"/>
        <v/>
      </c>
      <c r="AL304" s="50" t="str">
        <f t="shared" si="89"/>
        <v/>
      </c>
      <c r="AM304" s="50" t="str">
        <f t="shared" si="90"/>
        <v/>
      </c>
      <c r="AN304" s="50" t="str">
        <f>IF(OR(AD304&lt;&gt;TRUE,AI304&lt;&gt;TRUE),"",IF(OR('Info livraison'!$B$12-(YEAR(J304))&gt;INDEX(valschartmaxalt,MATCH(N304,libschart,0)),'Info livraison'!$B$12-(YEAR(J304))&lt;INDEX(valschartminalt,MATCH(N304,libschart,0))),FALSE,TRUE))</f>
        <v/>
      </c>
      <c r="AO304" s="50" t="str">
        <f t="shared" si="91"/>
        <v/>
      </c>
      <c r="AP304" s="50"/>
      <c r="AQ304" s="50"/>
      <c r="AR304" s="50"/>
      <c r="AS304" s="197" t="str">
        <f t="shared" si="92"/>
        <v/>
      </c>
      <c r="AT304" s="210" t="str">
        <f t="shared" si="93"/>
        <v/>
      </c>
    </row>
    <row r="305" spans="1:46" x14ac:dyDescent="0.2">
      <c r="A305" s="51" t="str">
        <f>IF(AND(F305&lt;&gt;"",'Institut - Classes'!$F$4&lt;&gt;""),INDEX(libcatidinstit,'Institut - Classes'!$F$4),"")</f>
        <v/>
      </c>
      <c r="B305" s="51" t="str">
        <f>IF(A305&lt;&gt;"",INDEX(codeinstit,'Institut - Classes'!$F$4),"")</f>
        <v/>
      </c>
      <c r="C305" s="49" t="str">
        <f t="shared" si="94"/>
        <v/>
      </c>
      <c r="D305" s="143"/>
      <c r="E305" s="143"/>
      <c r="F305" s="137"/>
      <c r="G305" s="137"/>
      <c r="H305" s="137"/>
      <c r="I305" s="137"/>
      <c r="J305" s="139"/>
      <c r="K305" s="137"/>
      <c r="L305" s="141"/>
      <c r="M305" s="141"/>
      <c r="N305" s="140"/>
      <c r="O305" s="142"/>
      <c r="P305" s="141"/>
      <c r="Q305" s="141"/>
      <c r="R305" s="141"/>
      <c r="S305" s="156"/>
      <c r="T305" s="156"/>
      <c r="U305" s="156"/>
      <c r="V305" s="156"/>
      <c r="W305" s="156"/>
      <c r="X305" s="156"/>
      <c r="Y305" s="52" t="str">
        <f t="shared" si="76"/>
        <v/>
      </c>
      <c r="Z305" s="50" t="str">
        <f t="shared" si="77"/>
        <v/>
      </c>
      <c r="AA305" s="50" t="str">
        <f t="shared" si="78"/>
        <v/>
      </c>
      <c r="AB305" s="50" t="str">
        <f t="shared" si="79"/>
        <v/>
      </c>
      <c r="AC305" s="50" t="str">
        <f t="shared" si="80"/>
        <v/>
      </c>
      <c r="AD305" s="50" t="str">
        <f t="shared" si="81"/>
        <v/>
      </c>
      <c r="AE305" s="50" t="str">
        <f t="shared" si="82"/>
        <v/>
      </c>
      <c r="AF305" s="50" t="str">
        <f t="shared" si="83"/>
        <v/>
      </c>
      <c r="AG305" s="50" t="str">
        <f t="shared" si="84"/>
        <v/>
      </c>
      <c r="AH305" s="50" t="str">
        <f t="shared" si="85"/>
        <v/>
      </c>
      <c r="AI305" s="50" t="str">
        <f t="shared" si="86"/>
        <v/>
      </c>
      <c r="AJ305" s="50" t="str">
        <f t="shared" si="87"/>
        <v/>
      </c>
      <c r="AK305" s="50" t="str">
        <f t="shared" si="88"/>
        <v/>
      </c>
      <c r="AL305" s="50" t="str">
        <f t="shared" si="89"/>
        <v/>
      </c>
      <c r="AM305" s="50" t="str">
        <f t="shared" si="90"/>
        <v/>
      </c>
      <c r="AN305" s="50" t="str">
        <f>IF(OR(AD305&lt;&gt;TRUE,AI305&lt;&gt;TRUE),"",IF(OR('Info livraison'!$B$12-(YEAR(J305))&gt;INDEX(valschartmaxalt,MATCH(N305,libschart,0)),'Info livraison'!$B$12-(YEAR(J305))&lt;INDEX(valschartminalt,MATCH(N305,libschart,0))),FALSE,TRUE))</f>
        <v/>
      </c>
      <c r="AO305" s="50" t="str">
        <f t="shared" si="91"/>
        <v/>
      </c>
      <c r="AP305" s="50"/>
      <c r="AQ305" s="50"/>
      <c r="AR305" s="50"/>
      <c r="AS305" s="197" t="str">
        <f t="shared" si="92"/>
        <v/>
      </c>
      <c r="AT305" s="210" t="str">
        <f t="shared" si="93"/>
        <v/>
      </c>
    </row>
    <row r="306" spans="1:46" x14ac:dyDescent="0.2">
      <c r="A306" s="51" t="str">
        <f>IF(AND(F306&lt;&gt;"",'Institut - Classes'!$F$4&lt;&gt;""),INDEX(libcatidinstit,'Institut - Classes'!$F$4),"")</f>
        <v/>
      </c>
      <c r="B306" s="51" t="str">
        <f>IF(A306&lt;&gt;"",INDEX(codeinstit,'Institut - Classes'!$F$4),"")</f>
        <v/>
      </c>
      <c r="C306" s="49" t="str">
        <f t="shared" si="94"/>
        <v/>
      </c>
      <c r="D306" s="143"/>
      <c r="E306" s="143"/>
      <c r="F306" s="137"/>
      <c r="G306" s="137"/>
      <c r="H306" s="137"/>
      <c r="I306" s="137"/>
      <c r="J306" s="139"/>
      <c r="K306" s="137"/>
      <c r="L306" s="141"/>
      <c r="M306" s="141"/>
      <c r="N306" s="140"/>
      <c r="O306" s="142"/>
      <c r="P306" s="141"/>
      <c r="Q306" s="141"/>
      <c r="R306" s="141"/>
      <c r="S306" s="156"/>
      <c r="T306" s="156"/>
      <c r="U306" s="156"/>
      <c r="V306" s="156"/>
      <c r="W306" s="156"/>
      <c r="X306" s="156"/>
      <c r="Y306" s="52" t="str">
        <f t="shared" si="76"/>
        <v/>
      </c>
      <c r="Z306" s="50" t="str">
        <f t="shared" si="77"/>
        <v/>
      </c>
      <c r="AA306" s="50" t="str">
        <f t="shared" si="78"/>
        <v/>
      </c>
      <c r="AB306" s="50" t="str">
        <f t="shared" si="79"/>
        <v/>
      </c>
      <c r="AC306" s="50" t="str">
        <f t="shared" si="80"/>
        <v/>
      </c>
      <c r="AD306" s="50" t="str">
        <f t="shared" si="81"/>
        <v/>
      </c>
      <c r="AE306" s="50" t="str">
        <f t="shared" si="82"/>
        <v/>
      </c>
      <c r="AF306" s="50" t="str">
        <f t="shared" si="83"/>
        <v/>
      </c>
      <c r="AG306" s="50" t="str">
        <f t="shared" si="84"/>
        <v/>
      </c>
      <c r="AH306" s="50" t="str">
        <f t="shared" si="85"/>
        <v/>
      </c>
      <c r="AI306" s="50" t="str">
        <f t="shared" si="86"/>
        <v/>
      </c>
      <c r="AJ306" s="50" t="str">
        <f t="shared" si="87"/>
        <v/>
      </c>
      <c r="AK306" s="50" t="str">
        <f t="shared" si="88"/>
        <v/>
      </c>
      <c r="AL306" s="50" t="str">
        <f t="shared" si="89"/>
        <v/>
      </c>
      <c r="AM306" s="50" t="str">
        <f t="shared" si="90"/>
        <v/>
      </c>
      <c r="AN306" s="50" t="str">
        <f>IF(OR(AD306&lt;&gt;TRUE,AI306&lt;&gt;TRUE),"",IF(OR('Info livraison'!$B$12-(YEAR(J306))&gt;INDEX(valschartmaxalt,MATCH(N306,libschart,0)),'Info livraison'!$B$12-(YEAR(J306))&lt;INDEX(valschartminalt,MATCH(N306,libschart,0))),FALSE,TRUE))</f>
        <v/>
      </c>
      <c r="AO306" s="50" t="str">
        <f t="shared" si="91"/>
        <v/>
      </c>
      <c r="AP306" s="50"/>
      <c r="AQ306" s="50"/>
      <c r="AR306" s="50"/>
      <c r="AS306" s="197" t="str">
        <f t="shared" si="92"/>
        <v/>
      </c>
      <c r="AT306" s="210" t="str">
        <f t="shared" si="93"/>
        <v/>
      </c>
    </row>
    <row r="307" spans="1:46" x14ac:dyDescent="0.2">
      <c r="A307" s="51" t="str">
        <f>IF(AND(F307&lt;&gt;"",'Institut - Classes'!$F$4&lt;&gt;""),INDEX(libcatidinstit,'Institut - Classes'!$F$4),"")</f>
        <v/>
      </c>
      <c r="B307" s="51" t="str">
        <f>IF(A307&lt;&gt;"",INDEX(codeinstit,'Institut - Classes'!$F$4),"")</f>
        <v/>
      </c>
      <c r="C307" s="49" t="str">
        <f t="shared" si="94"/>
        <v/>
      </c>
      <c r="D307" s="143"/>
      <c r="E307" s="143"/>
      <c r="F307" s="137"/>
      <c r="G307" s="137"/>
      <c r="H307" s="137"/>
      <c r="I307" s="137"/>
      <c r="J307" s="139"/>
      <c r="K307" s="137"/>
      <c r="L307" s="141"/>
      <c r="M307" s="141"/>
      <c r="N307" s="140"/>
      <c r="O307" s="142"/>
      <c r="P307" s="141"/>
      <c r="Q307" s="141"/>
      <c r="R307" s="141"/>
      <c r="S307" s="156"/>
      <c r="T307" s="156"/>
      <c r="U307" s="156"/>
      <c r="V307" s="156"/>
      <c r="W307" s="156"/>
      <c r="X307" s="156"/>
      <c r="Y307" s="52" t="str">
        <f t="shared" si="76"/>
        <v/>
      </c>
      <c r="Z307" s="50" t="str">
        <f t="shared" si="77"/>
        <v/>
      </c>
      <c r="AA307" s="50" t="str">
        <f t="shared" si="78"/>
        <v/>
      </c>
      <c r="AB307" s="50" t="str">
        <f t="shared" si="79"/>
        <v/>
      </c>
      <c r="AC307" s="50" t="str">
        <f t="shared" si="80"/>
        <v/>
      </c>
      <c r="AD307" s="50" t="str">
        <f t="shared" si="81"/>
        <v/>
      </c>
      <c r="AE307" s="50" t="str">
        <f t="shared" si="82"/>
        <v/>
      </c>
      <c r="AF307" s="50" t="str">
        <f t="shared" si="83"/>
        <v/>
      </c>
      <c r="AG307" s="50" t="str">
        <f t="shared" si="84"/>
        <v/>
      </c>
      <c r="AH307" s="50" t="str">
        <f t="shared" si="85"/>
        <v/>
      </c>
      <c r="AI307" s="50" t="str">
        <f t="shared" si="86"/>
        <v/>
      </c>
      <c r="AJ307" s="50" t="str">
        <f t="shared" si="87"/>
        <v/>
      </c>
      <c r="AK307" s="50" t="str">
        <f t="shared" si="88"/>
        <v/>
      </c>
      <c r="AL307" s="50" t="str">
        <f t="shared" si="89"/>
        <v/>
      </c>
      <c r="AM307" s="50" t="str">
        <f t="shared" si="90"/>
        <v/>
      </c>
      <c r="AN307" s="50" t="str">
        <f>IF(OR(AD307&lt;&gt;TRUE,AI307&lt;&gt;TRUE),"",IF(OR('Info livraison'!$B$12-(YEAR(J307))&gt;INDEX(valschartmaxalt,MATCH(N307,libschart,0)),'Info livraison'!$B$12-(YEAR(J307))&lt;INDEX(valschartminalt,MATCH(N307,libschart,0))),FALSE,TRUE))</f>
        <v/>
      </c>
      <c r="AO307" s="50" t="str">
        <f t="shared" si="91"/>
        <v/>
      </c>
      <c r="AP307" s="50"/>
      <c r="AQ307" s="50"/>
      <c r="AR307" s="50"/>
      <c r="AS307" s="197" t="str">
        <f t="shared" si="92"/>
        <v/>
      </c>
      <c r="AT307" s="210" t="str">
        <f t="shared" si="93"/>
        <v/>
      </c>
    </row>
    <row r="308" spans="1:46" x14ac:dyDescent="0.2">
      <c r="A308" s="51" t="str">
        <f>IF(AND(F308&lt;&gt;"",'Institut - Classes'!$F$4&lt;&gt;""),INDEX(libcatidinstit,'Institut - Classes'!$F$4),"")</f>
        <v/>
      </c>
      <c r="B308" s="51" t="str">
        <f>IF(A308&lt;&gt;"",INDEX(codeinstit,'Institut - Classes'!$F$4),"")</f>
        <v/>
      </c>
      <c r="C308" s="49" t="str">
        <f t="shared" si="94"/>
        <v/>
      </c>
      <c r="D308" s="143"/>
      <c r="E308" s="143"/>
      <c r="F308" s="137"/>
      <c r="G308" s="137"/>
      <c r="H308" s="137"/>
      <c r="I308" s="137"/>
      <c r="J308" s="139"/>
      <c r="K308" s="137"/>
      <c r="L308" s="141"/>
      <c r="M308" s="141"/>
      <c r="N308" s="140"/>
      <c r="O308" s="142"/>
      <c r="P308" s="141"/>
      <c r="Q308" s="141"/>
      <c r="R308" s="141"/>
      <c r="S308" s="156"/>
      <c r="T308" s="156"/>
      <c r="U308" s="156"/>
      <c r="V308" s="156"/>
      <c r="W308" s="156"/>
      <c r="X308" s="156"/>
      <c r="Y308" s="52" t="str">
        <f t="shared" si="76"/>
        <v/>
      </c>
      <c r="Z308" s="50" t="str">
        <f t="shared" si="77"/>
        <v/>
      </c>
      <c r="AA308" s="50" t="str">
        <f t="shared" si="78"/>
        <v/>
      </c>
      <c r="AB308" s="50" t="str">
        <f t="shared" si="79"/>
        <v/>
      </c>
      <c r="AC308" s="50" t="str">
        <f t="shared" si="80"/>
        <v/>
      </c>
      <c r="AD308" s="50" t="str">
        <f t="shared" si="81"/>
        <v/>
      </c>
      <c r="AE308" s="50" t="str">
        <f t="shared" si="82"/>
        <v/>
      </c>
      <c r="AF308" s="50" t="str">
        <f t="shared" si="83"/>
        <v/>
      </c>
      <c r="AG308" s="50" t="str">
        <f t="shared" si="84"/>
        <v/>
      </c>
      <c r="AH308" s="50" t="str">
        <f t="shared" si="85"/>
        <v/>
      </c>
      <c r="AI308" s="50" t="str">
        <f t="shared" si="86"/>
        <v/>
      </c>
      <c r="AJ308" s="50" t="str">
        <f t="shared" si="87"/>
        <v/>
      </c>
      <c r="AK308" s="50" t="str">
        <f t="shared" si="88"/>
        <v/>
      </c>
      <c r="AL308" s="50" t="str">
        <f t="shared" si="89"/>
        <v/>
      </c>
      <c r="AM308" s="50" t="str">
        <f t="shared" si="90"/>
        <v/>
      </c>
      <c r="AN308" s="50" t="str">
        <f>IF(OR(AD308&lt;&gt;TRUE,AI308&lt;&gt;TRUE),"",IF(OR('Info livraison'!$B$12-(YEAR(J308))&gt;INDEX(valschartmaxalt,MATCH(N308,libschart,0)),'Info livraison'!$B$12-(YEAR(J308))&lt;INDEX(valschartminalt,MATCH(N308,libschart,0))),FALSE,TRUE))</f>
        <v/>
      </c>
      <c r="AO308" s="50" t="str">
        <f t="shared" si="91"/>
        <v/>
      </c>
      <c r="AP308" s="50"/>
      <c r="AQ308" s="50"/>
      <c r="AR308" s="50"/>
      <c r="AS308" s="197" t="str">
        <f t="shared" si="92"/>
        <v/>
      </c>
      <c r="AT308" s="210" t="str">
        <f t="shared" si="93"/>
        <v/>
      </c>
    </row>
    <row r="309" spans="1:46" x14ac:dyDescent="0.2">
      <c r="A309" s="51" t="str">
        <f>IF(AND(F309&lt;&gt;"",'Institut - Classes'!$F$4&lt;&gt;""),INDEX(libcatidinstit,'Institut - Classes'!$F$4),"")</f>
        <v/>
      </c>
      <c r="B309" s="51" t="str">
        <f>IF(A309&lt;&gt;"",INDEX(codeinstit,'Institut - Classes'!$F$4),"")</f>
        <v/>
      </c>
      <c r="C309" s="49" t="str">
        <f t="shared" si="94"/>
        <v/>
      </c>
      <c r="D309" s="143"/>
      <c r="E309" s="143"/>
      <c r="F309" s="137"/>
      <c r="G309" s="137"/>
      <c r="H309" s="137"/>
      <c r="I309" s="137"/>
      <c r="J309" s="139"/>
      <c r="K309" s="137"/>
      <c r="L309" s="141"/>
      <c r="M309" s="141"/>
      <c r="N309" s="140"/>
      <c r="O309" s="142"/>
      <c r="P309" s="141"/>
      <c r="Q309" s="141"/>
      <c r="R309" s="141"/>
      <c r="S309" s="156"/>
      <c r="T309" s="156"/>
      <c r="U309" s="156"/>
      <c r="V309" s="156"/>
      <c r="W309" s="156"/>
      <c r="X309" s="156"/>
      <c r="Y309" s="52" t="str">
        <f t="shared" si="76"/>
        <v/>
      </c>
      <c r="Z309" s="50" t="str">
        <f t="shared" si="77"/>
        <v/>
      </c>
      <c r="AA309" s="50" t="str">
        <f t="shared" si="78"/>
        <v/>
      </c>
      <c r="AB309" s="50" t="str">
        <f t="shared" si="79"/>
        <v/>
      </c>
      <c r="AC309" s="50" t="str">
        <f t="shared" si="80"/>
        <v/>
      </c>
      <c r="AD309" s="50" t="str">
        <f t="shared" si="81"/>
        <v/>
      </c>
      <c r="AE309" s="50" t="str">
        <f t="shared" si="82"/>
        <v/>
      </c>
      <c r="AF309" s="50" t="str">
        <f t="shared" si="83"/>
        <v/>
      </c>
      <c r="AG309" s="50" t="str">
        <f t="shared" si="84"/>
        <v/>
      </c>
      <c r="AH309" s="50" t="str">
        <f t="shared" si="85"/>
        <v/>
      </c>
      <c r="AI309" s="50" t="str">
        <f t="shared" si="86"/>
        <v/>
      </c>
      <c r="AJ309" s="50" t="str">
        <f t="shared" si="87"/>
        <v/>
      </c>
      <c r="AK309" s="50" t="str">
        <f t="shared" si="88"/>
        <v/>
      </c>
      <c r="AL309" s="50" t="str">
        <f t="shared" si="89"/>
        <v/>
      </c>
      <c r="AM309" s="50" t="str">
        <f t="shared" si="90"/>
        <v/>
      </c>
      <c r="AN309" s="50" t="str">
        <f>IF(OR(AD309&lt;&gt;TRUE,AI309&lt;&gt;TRUE),"",IF(OR('Info livraison'!$B$12-(YEAR(J309))&gt;INDEX(valschartmaxalt,MATCH(N309,libschart,0)),'Info livraison'!$B$12-(YEAR(J309))&lt;INDEX(valschartminalt,MATCH(N309,libschart,0))),FALSE,TRUE))</f>
        <v/>
      </c>
      <c r="AO309" s="50" t="str">
        <f t="shared" si="91"/>
        <v/>
      </c>
      <c r="AP309" s="50"/>
      <c r="AQ309" s="50"/>
      <c r="AR309" s="50"/>
      <c r="AS309" s="197" t="str">
        <f t="shared" si="92"/>
        <v/>
      </c>
      <c r="AT309" s="210" t="str">
        <f t="shared" si="93"/>
        <v/>
      </c>
    </row>
    <row r="310" spans="1:46" x14ac:dyDescent="0.2">
      <c r="A310" s="51" t="str">
        <f>IF(AND(F310&lt;&gt;"",'Institut - Classes'!$F$4&lt;&gt;""),INDEX(libcatidinstit,'Institut - Classes'!$F$4),"")</f>
        <v/>
      </c>
      <c r="B310" s="51" t="str">
        <f>IF(A310&lt;&gt;"",INDEX(codeinstit,'Institut - Classes'!$F$4),"")</f>
        <v/>
      </c>
      <c r="C310" s="49" t="str">
        <f t="shared" si="94"/>
        <v/>
      </c>
      <c r="D310" s="143"/>
      <c r="E310" s="143"/>
      <c r="F310" s="137"/>
      <c r="G310" s="137"/>
      <c r="H310" s="137"/>
      <c r="I310" s="137"/>
      <c r="J310" s="139"/>
      <c r="K310" s="137"/>
      <c r="L310" s="141"/>
      <c r="M310" s="141"/>
      <c r="N310" s="140"/>
      <c r="O310" s="142"/>
      <c r="P310" s="141"/>
      <c r="Q310" s="141"/>
      <c r="R310" s="141"/>
      <c r="S310" s="156"/>
      <c r="T310" s="156"/>
      <c r="U310" s="156"/>
      <c r="V310" s="156"/>
      <c r="W310" s="156"/>
      <c r="X310" s="156"/>
      <c r="Y310" s="52" t="str">
        <f t="shared" si="76"/>
        <v/>
      </c>
      <c r="Z310" s="50" t="str">
        <f t="shared" si="77"/>
        <v/>
      </c>
      <c r="AA310" s="50" t="str">
        <f t="shared" si="78"/>
        <v/>
      </c>
      <c r="AB310" s="50" t="str">
        <f t="shared" si="79"/>
        <v/>
      </c>
      <c r="AC310" s="50" t="str">
        <f t="shared" si="80"/>
        <v/>
      </c>
      <c r="AD310" s="50" t="str">
        <f t="shared" si="81"/>
        <v/>
      </c>
      <c r="AE310" s="50" t="str">
        <f t="shared" si="82"/>
        <v/>
      </c>
      <c r="AF310" s="50" t="str">
        <f t="shared" si="83"/>
        <v/>
      </c>
      <c r="AG310" s="50" t="str">
        <f t="shared" si="84"/>
        <v/>
      </c>
      <c r="AH310" s="50" t="str">
        <f t="shared" si="85"/>
        <v/>
      </c>
      <c r="AI310" s="50" t="str">
        <f t="shared" si="86"/>
        <v/>
      </c>
      <c r="AJ310" s="50" t="str">
        <f t="shared" si="87"/>
        <v/>
      </c>
      <c r="AK310" s="50" t="str">
        <f t="shared" si="88"/>
        <v/>
      </c>
      <c r="AL310" s="50" t="str">
        <f t="shared" si="89"/>
        <v/>
      </c>
      <c r="AM310" s="50" t="str">
        <f t="shared" si="90"/>
        <v/>
      </c>
      <c r="AN310" s="50" t="str">
        <f>IF(OR(AD310&lt;&gt;TRUE,AI310&lt;&gt;TRUE),"",IF(OR('Info livraison'!$B$12-(YEAR(J310))&gt;INDEX(valschartmaxalt,MATCH(N310,libschart,0)),'Info livraison'!$B$12-(YEAR(J310))&lt;INDEX(valschartminalt,MATCH(N310,libschart,0))),FALSE,TRUE))</f>
        <v/>
      </c>
      <c r="AO310" s="50" t="str">
        <f t="shared" si="91"/>
        <v/>
      </c>
      <c r="AP310" s="50"/>
      <c r="AQ310" s="50"/>
      <c r="AR310" s="50"/>
      <c r="AS310" s="197" t="str">
        <f t="shared" si="92"/>
        <v/>
      </c>
      <c r="AT310" s="210" t="str">
        <f t="shared" si="93"/>
        <v/>
      </c>
    </row>
    <row r="311" spans="1:46" x14ac:dyDescent="0.2">
      <c r="A311" s="51" t="str">
        <f>IF(AND(F311&lt;&gt;"",'Institut - Classes'!$F$4&lt;&gt;""),INDEX(libcatidinstit,'Institut - Classes'!$F$4),"")</f>
        <v/>
      </c>
      <c r="B311" s="51" t="str">
        <f>IF(A311&lt;&gt;"",INDEX(codeinstit,'Institut - Classes'!$F$4),"")</f>
        <v/>
      </c>
      <c r="C311" s="49" t="str">
        <f t="shared" si="94"/>
        <v/>
      </c>
      <c r="D311" s="143"/>
      <c r="E311" s="143"/>
      <c r="F311" s="137"/>
      <c r="G311" s="137"/>
      <c r="H311" s="137"/>
      <c r="I311" s="137"/>
      <c r="J311" s="139"/>
      <c r="K311" s="137"/>
      <c r="L311" s="141"/>
      <c r="M311" s="141"/>
      <c r="N311" s="140"/>
      <c r="O311" s="142"/>
      <c r="P311" s="141"/>
      <c r="Q311" s="141"/>
      <c r="R311" s="141"/>
      <c r="S311" s="156"/>
      <c r="T311" s="156"/>
      <c r="U311" s="156"/>
      <c r="V311" s="156"/>
      <c r="W311" s="156"/>
      <c r="X311" s="156"/>
      <c r="Y311" s="52" t="str">
        <f t="shared" si="76"/>
        <v/>
      </c>
      <c r="Z311" s="50" t="str">
        <f t="shared" si="77"/>
        <v/>
      </c>
      <c r="AA311" s="50" t="str">
        <f t="shared" si="78"/>
        <v/>
      </c>
      <c r="AB311" s="50" t="str">
        <f t="shared" si="79"/>
        <v/>
      </c>
      <c r="AC311" s="50" t="str">
        <f t="shared" si="80"/>
        <v/>
      </c>
      <c r="AD311" s="50" t="str">
        <f t="shared" si="81"/>
        <v/>
      </c>
      <c r="AE311" s="50" t="str">
        <f t="shared" si="82"/>
        <v/>
      </c>
      <c r="AF311" s="50" t="str">
        <f t="shared" si="83"/>
        <v/>
      </c>
      <c r="AG311" s="50" t="str">
        <f t="shared" si="84"/>
        <v/>
      </c>
      <c r="AH311" s="50" t="str">
        <f t="shared" si="85"/>
        <v/>
      </c>
      <c r="AI311" s="50" t="str">
        <f t="shared" si="86"/>
        <v/>
      </c>
      <c r="AJ311" s="50" t="str">
        <f t="shared" si="87"/>
        <v/>
      </c>
      <c r="AK311" s="50" t="str">
        <f t="shared" si="88"/>
        <v/>
      </c>
      <c r="AL311" s="50" t="str">
        <f t="shared" si="89"/>
        <v/>
      </c>
      <c r="AM311" s="50" t="str">
        <f t="shared" si="90"/>
        <v/>
      </c>
      <c r="AN311" s="50" t="str">
        <f>IF(OR(AD311&lt;&gt;TRUE,AI311&lt;&gt;TRUE),"",IF(OR('Info livraison'!$B$12-(YEAR(J311))&gt;INDEX(valschartmaxalt,MATCH(N311,libschart,0)),'Info livraison'!$B$12-(YEAR(J311))&lt;INDEX(valschartminalt,MATCH(N311,libschart,0))),FALSE,TRUE))</f>
        <v/>
      </c>
      <c r="AO311" s="50" t="str">
        <f t="shared" si="91"/>
        <v/>
      </c>
      <c r="AP311" s="50"/>
      <c r="AQ311" s="50"/>
      <c r="AR311" s="50"/>
      <c r="AS311" s="197" t="str">
        <f t="shared" si="92"/>
        <v/>
      </c>
      <c r="AT311" s="210" t="str">
        <f t="shared" si="93"/>
        <v/>
      </c>
    </row>
    <row r="312" spans="1:46" x14ac:dyDescent="0.2">
      <c r="A312" s="51" t="str">
        <f>IF(AND(F312&lt;&gt;"",'Institut - Classes'!$F$4&lt;&gt;""),INDEX(libcatidinstit,'Institut - Classes'!$F$4),"")</f>
        <v/>
      </c>
      <c r="B312" s="51" t="str">
        <f>IF(A312&lt;&gt;"",INDEX(codeinstit,'Institut - Classes'!$F$4),"")</f>
        <v/>
      </c>
      <c r="C312" s="49" t="str">
        <f t="shared" si="94"/>
        <v/>
      </c>
      <c r="D312" s="143"/>
      <c r="E312" s="143"/>
      <c r="F312" s="137"/>
      <c r="G312" s="137"/>
      <c r="H312" s="137"/>
      <c r="I312" s="137"/>
      <c r="J312" s="139"/>
      <c r="K312" s="137"/>
      <c r="L312" s="141"/>
      <c r="M312" s="141"/>
      <c r="N312" s="140"/>
      <c r="O312" s="142"/>
      <c r="P312" s="141"/>
      <c r="Q312" s="141"/>
      <c r="R312" s="141"/>
      <c r="S312" s="156"/>
      <c r="T312" s="156"/>
      <c r="U312" s="156"/>
      <c r="V312" s="156"/>
      <c r="W312" s="156"/>
      <c r="X312" s="156"/>
      <c r="Y312" s="52" t="str">
        <f t="shared" si="76"/>
        <v/>
      </c>
      <c r="Z312" s="50" t="str">
        <f t="shared" si="77"/>
        <v/>
      </c>
      <c r="AA312" s="50" t="str">
        <f t="shared" si="78"/>
        <v/>
      </c>
      <c r="AB312" s="50" t="str">
        <f t="shared" si="79"/>
        <v/>
      </c>
      <c r="AC312" s="50" t="str">
        <f t="shared" si="80"/>
        <v/>
      </c>
      <c r="AD312" s="50" t="str">
        <f t="shared" si="81"/>
        <v/>
      </c>
      <c r="AE312" s="50" t="str">
        <f t="shared" si="82"/>
        <v/>
      </c>
      <c r="AF312" s="50" t="str">
        <f t="shared" si="83"/>
        <v/>
      </c>
      <c r="AG312" s="50" t="str">
        <f t="shared" si="84"/>
        <v/>
      </c>
      <c r="AH312" s="50" t="str">
        <f t="shared" si="85"/>
        <v/>
      </c>
      <c r="AI312" s="50" t="str">
        <f t="shared" si="86"/>
        <v/>
      </c>
      <c r="AJ312" s="50" t="str">
        <f t="shared" si="87"/>
        <v/>
      </c>
      <c r="AK312" s="50" t="str">
        <f t="shared" si="88"/>
        <v/>
      </c>
      <c r="AL312" s="50" t="str">
        <f t="shared" si="89"/>
        <v/>
      </c>
      <c r="AM312" s="50" t="str">
        <f t="shared" si="90"/>
        <v/>
      </c>
      <c r="AN312" s="50" t="str">
        <f>IF(OR(AD312&lt;&gt;TRUE,AI312&lt;&gt;TRUE),"",IF(OR('Info livraison'!$B$12-(YEAR(J312))&gt;INDEX(valschartmaxalt,MATCH(N312,libschart,0)),'Info livraison'!$B$12-(YEAR(J312))&lt;INDEX(valschartminalt,MATCH(N312,libschart,0))),FALSE,TRUE))</f>
        <v/>
      </c>
      <c r="AO312" s="50" t="str">
        <f t="shared" si="91"/>
        <v/>
      </c>
      <c r="AP312" s="50"/>
      <c r="AQ312" s="50"/>
      <c r="AR312" s="50"/>
      <c r="AS312" s="197" t="str">
        <f t="shared" si="92"/>
        <v/>
      </c>
      <c r="AT312" s="210" t="str">
        <f t="shared" si="93"/>
        <v/>
      </c>
    </row>
    <row r="313" spans="1:46" x14ac:dyDescent="0.2">
      <c r="A313" s="51" t="str">
        <f>IF(AND(F313&lt;&gt;"",'Institut - Classes'!$F$4&lt;&gt;""),INDEX(libcatidinstit,'Institut - Classes'!$F$4),"")</f>
        <v/>
      </c>
      <c r="B313" s="51" t="str">
        <f>IF(A313&lt;&gt;"",INDEX(codeinstit,'Institut - Classes'!$F$4),"")</f>
        <v/>
      </c>
      <c r="C313" s="49" t="str">
        <f t="shared" si="94"/>
        <v/>
      </c>
      <c r="D313" s="143"/>
      <c r="E313" s="143"/>
      <c r="F313" s="137"/>
      <c r="G313" s="137"/>
      <c r="H313" s="137"/>
      <c r="I313" s="137"/>
      <c r="J313" s="139"/>
      <c r="K313" s="137"/>
      <c r="L313" s="141"/>
      <c r="M313" s="141"/>
      <c r="N313" s="140"/>
      <c r="O313" s="142"/>
      <c r="P313" s="141"/>
      <c r="Q313" s="141"/>
      <c r="R313" s="141"/>
      <c r="S313" s="156"/>
      <c r="T313" s="156"/>
      <c r="U313" s="156"/>
      <c r="V313" s="156"/>
      <c r="W313" s="156"/>
      <c r="X313" s="156"/>
      <c r="Y313" s="52" t="str">
        <f t="shared" si="76"/>
        <v/>
      </c>
      <c r="Z313" s="50" t="str">
        <f t="shared" si="77"/>
        <v/>
      </c>
      <c r="AA313" s="50" t="str">
        <f t="shared" si="78"/>
        <v/>
      </c>
      <c r="AB313" s="50" t="str">
        <f t="shared" si="79"/>
        <v/>
      </c>
      <c r="AC313" s="50" t="str">
        <f t="shared" si="80"/>
        <v/>
      </c>
      <c r="AD313" s="50" t="str">
        <f t="shared" si="81"/>
        <v/>
      </c>
      <c r="AE313" s="50" t="str">
        <f t="shared" si="82"/>
        <v/>
      </c>
      <c r="AF313" s="50" t="str">
        <f t="shared" si="83"/>
        <v/>
      </c>
      <c r="AG313" s="50" t="str">
        <f t="shared" si="84"/>
        <v/>
      </c>
      <c r="AH313" s="50" t="str">
        <f t="shared" si="85"/>
        <v/>
      </c>
      <c r="AI313" s="50" t="str">
        <f t="shared" si="86"/>
        <v/>
      </c>
      <c r="AJ313" s="50" t="str">
        <f t="shared" si="87"/>
        <v/>
      </c>
      <c r="AK313" s="50" t="str">
        <f t="shared" si="88"/>
        <v/>
      </c>
      <c r="AL313" s="50" t="str">
        <f t="shared" si="89"/>
        <v/>
      </c>
      <c r="AM313" s="50" t="str">
        <f t="shared" si="90"/>
        <v/>
      </c>
      <c r="AN313" s="50" t="str">
        <f>IF(OR(AD313&lt;&gt;TRUE,AI313&lt;&gt;TRUE),"",IF(OR('Info livraison'!$B$12-(YEAR(J313))&gt;INDEX(valschartmaxalt,MATCH(N313,libschart,0)),'Info livraison'!$B$12-(YEAR(J313))&lt;INDEX(valschartminalt,MATCH(N313,libschart,0))),FALSE,TRUE))</f>
        <v/>
      </c>
      <c r="AO313" s="50" t="str">
        <f t="shared" si="91"/>
        <v/>
      </c>
      <c r="AP313" s="50"/>
      <c r="AQ313" s="50"/>
      <c r="AR313" s="50"/>
      <c r="AS313" s="197" t="str">
        <f t="shared" si="92"/>
        <v/>
      </c>
      <c r="AT313" s="210" t="str">
        <f t="shared" si="93"/>
        <v/>
      </c>
    </row>
    <row r="314" spans="1:46" x14ac:dyDescent="0.2">
      <c r="A314" s="51" t="str">
        <f>IF(AND(F314&lt;&gt;"",'Institut - Classes'!$F$4&lt;&gt;""),INDEX(libcatidinstit,'Institut - Classes'!$F$4),"")</f>
        <v/>
      </c>
      <c r="B314" s="51" t="str">
        <f>IF(A314&lt;&gt;"",INDEX(codeinstit,'Institut - Classes'!$F$4),"")</f>
        <v/>
      </c>
      <c r="C314" s="49" t="str">
        <f t="shared" si="94"/>
        <v/>
      </c>
      <c r="D314" s="143"/>
      <c r="E314" s="143"/>
      <c r="F314" s="137"/>
      <c r="G314" s="137"/>
      <c r="H314" s="137"/>
      <c r="I314" s="137"/>
      <c r="J314" s="139"/>
      <c r="K314" s="137"/>
      <c r="L314" s="141"/>
      <c r="M314" s="141"/>
      <c r="N314" s="140"/>
      <c r="O314" s="142"/>
      <c r="P314" s="141"/>
      <c r="Q314" s="141"/>
      <c r="R314" s="141"/>
      <c r="S314" s="156"/>
      <c r="T314" s="156"/>
      <c r="U314" s="156"/>
      <c r="V314" s="156"/>
      <c r="W314" s="156"/>
      <c r="X314" s="156"/>
      <c r="Y314" s="52" t="str">
        <f t="shared" si="76"/>
        <v/>
      </c>
      <c r="Z314" s="50" t="str">
        <f t="shared" si="77"/>
        <v/>
      </c>
      <c r="AA314" s="50" t="str">
        <f t="shared" si="78"/>
        <v/>
      </c>
      <c r="AB314" s="50" t="str">
        <f t="shared" si="79"/>
        <v/>
      </c>
      <c r="AC314" s="50" t="str">
        <f t="shared" si="80"/>
        <v/>
      </c>
      <c r="AD314" s="50" t="str">
        <f t="shared" si="81"/>
        <v/>
      </c>
      <c r="AE314" s="50" t="str">
        <f t="shared" si="82"/>
        <v/>
      </c>
      <c r="AF314" s="50" t="str">
        <f t="shared" si="83"/>
        <v/>
      </c>
      <c r="AG314" s="50" t="str">
        <f t="shared" si="84"/>
        <v/>
      </c>
      <c r="AH314" s="50" t="str">
        <f t="shared" si="85"/>
        <v/>
      </c>
      <c r="AI314" s="50" t="str">
        <f t="shared" si="86"/>
        <v/>
      </c>
      <c r="AJ314" s="50" t="str">
        <f t="shared" si="87"/>
        <v/>
      </c>
      <c r="AK314" s="50" t="str">
        <f t="shared" si="88"/>
        <v/>
      </c>
      <c r="AL314" s="50" t="str">
        <f t="shared" si="89"/>
        <v/>
      </c>
      <c r="AM314" s="50" t="str">
        <f t="shared" si="90"/>
        <v/>
      </c>
      <c r="AN314" s="50" t="str">
        <f>IF(OR(AD314&lt;&gt;TRUE,AI314&lt;&gt;TRUE),"",IF(OR('Info livraison'!$B$12-(YEAR(J314))&gt;INDEX(valschartmaxalt,MATCH(N314,libschart,0)),'Info livraison'!$B$12-(YEAR(J314))&lt;INDEX(valschartminalt,MATCH(N314,libschart,0))),FALSE,TRUE))</f>
        <v/>
      </c>
      <c r="AO314" s="50" t="str">
        <f t="shared" si="91"/>
        <v/>
      </c>
      <c r="AP314" s="50"/>
      <c r="AQ314" s="50"/>
      <c r="AR314" s="50"/>
      <c r="AS314" s="197" t="str">
        <f t="shared" si="92"/>
        <v/>
      </c>
      <c r="AT314" s="210" t="str">
        <f t="shared" si="93"/>
        <v/>
      </c>
    </row>
    <row r="315" spans="1:46" x14ac:dyDescent="0.2">
      <c r="A315" s="51" t="str">
        <f>IF(AND(F315&lt;&gt;"",'Institut - Classes'!$F$4&lt;&gt;""),INDEX(libcatidinstit,'Institut - Classes'!$F$4),"")</f>
        <v/>
      </c>
      <c r="B315" s="51" t="str">
        <f>IF(A315&lt;&gt;"",INDEX(codeinstit,'Institut - Classes'!$F$4),"")</f>
        <v/>
      </c>
      <c r="C315" s="49" t="str">
        <f t="shared" si="94"/>
        <v/>
      </c>
      <c r="D315" s="143"/>
      <c r="E315" s="143"/>
      <c r="F315" s="137"/>
      <c r="G315" s="137"/>
      <c r="H315" s="137"/>
      <c r="I315" s="137"/>
      <c r="J315" s="139"/>
      <c r="K315" s="137"/>
      <c r="L315" s="141"/>
      <c r="M315" s="141"/>
      <c r="N315" s="140"/>
      <c r="O315" s="142"/>
      <c r="P315" s="141"/>
      <c r="Q315" s="141"/>
      <c r="R315" s="141"/>
      <c r="S315" s="156"/>
      <c r="T315" s="156"/>
      <c r="U315" s="156"/>
      <c r="V315" s="156"/>
      <c r="W315" s="156"/>
      <c r="X315" s="156"/>
      <c r="Y315" s="52" t="str">
        <f t="shared" si="76"/>
        <v/>
      </c>
      <c r="Z315" s="50" t="str">
        <f t="shared" si="77"/>
        <v/>
      </c>
      <c r="AA315" s="50" t="str">
        <f t="shared" si="78"/>
        <v/>
      </c>
      <c r="AB315" s="50" t="str">
        <f t="shared" si="79"/>
        <v/>
      </c>
      <c r="AC315" s="50" t="str">
        <f t="shared" si="80"/>
        <v/>
      </c>
      <c r="AD315" s="50" t="str">
        <f t="shared" si="81"/>
        <v/>
      </c>
      <c r="AE315" s="50" t="str">
        <f t="shared" si="82"/>
        <v/>
      </c>
      <c r="AF315" s="50" t="str">
        <f t="shared" si="83"/>
        <v/>
      </c>
      <c r="AG315" s="50" t="str">
        <f t="shared" si="84"/>
        <v/>
      </c>
      <c r="AH315" s="50" t="str">
        <f t="shared" si="85"/>
        <v/>
      </c>
      <c r="AI315" s="50" t="str">
        <f t="shared" si="86"/>
        <v/>
      </c>
      <c r="AJ315" s="50" t="str">
        <f t="shared" si="87"/>
        <v/>
      </c>
      <c r="AK315" s="50" t="str">
        <f t="shared" si="88"/>
        <v/>
      </c>
      <c r="AL315" s="50" t="str">
        <f t="shared" si="89"/>
        <v/>
      </c>
      <c r="AM315" s="50" t="str">
        <f t="shared" si="90"/>
        <v/>
      </c>
      <c r="AN315" s="50" t="str">
        <f>IF(OR(AD315&lt;&gt;TRUE,AI315&lt;&gt;TRUE),"",IF(OR('Info livraison'!$B$12-(YEAR(J315))&gt;INDEX(valschartmaxalt,MATCH(N315,libschart,0)),'Info livraison'!$B$12-(YEAR(J315))&lt;INDEX(valschartminalt,MATCH(N315,libschart,0))),FALSE,TRUE))</f>
        <v/>
      </c>
      <c r="AO315" s="50" t="str">
        <f t="shared" si="91"/>
        <v/>
      </c>
      <c r="AP315" s="50"/>
      <c r="AQ315" s="50"/>
      <c r="AR315" s="50"/>
      <c r="AS315" s="197" t="str">
        <f t="shared" si="92"/>
        <v/>
      </c>
      <c r="AT315" s="210" t="str">
        <f t="shared" si="93"/>
        <v/>
      </c>
    </row>
    <row r="316" spans="1:46" x14ac:dyDescent="0.2">
      <c r="A316" s="51" t="str">
        <f>IF(AND(F316&lt;&gt;"",'Institut - Classes'!$F$4&lt;&gt;""),INDEX(libcatidinstit,'Institut - Classes'!$F$4),"")</f>
        <v/>
      </c>
      <c r="B316" s="51" t="str">
        <f>IF(A316&lt;&gt;"",INDEX(codeinstit,'Institut - Classes'!$F$4),"")</f>
        <v/>
      </c>
      <c r="C316" s="49" t="str">
        <f t="shared" si="94"/>
        <v/>
      </c>
      <c r="D316" s="143"/>
      <c r="E316" s="143"/>
      <c r="F316" s="137"/>
      <c r="G316" s="137"/>
      <c r="H316" s="137"/>
      <c r="I316" s="137"/>
      <c r="J316" s="139"/>
      <c r="K316" s="137"/>
      <c r="L316" s="141"/>
      <c r="M316" s="141"/>
      <c r="N316" s="140"/>
      <c r="O316" s="142"/>
      <c r="P316" s="141"/>
      <c r="Q316" s="141"/>
      <c r="R316" s="141"/>
      <c r="S316" s="156"/>
      <c r="T316" s="156"/>
      <c r="U316" s="156"/>
      <c r="V316" s="156"/>
      <c r="W316" s="156"/>
      <c r="X316" s="156"/>
      <c r="Y316" s="52" t="str">
        <f t="shared" si="76"/>
        <v/>
      </c>
      <c r="Z316" s="50" t="str">
        <f t="shared" si="77"/>
        <v/>
      </c>
      <c r="AA316" s="50" t="str">
        <f t="shared" si="78"/>
        <v/>
      </c>
      <c r="AB316" s="50" t="str">
        <f t="shared" si="79"/>
        <v/>
      </c>
      <c r="AC316" s="50" t="str">
        <f t="shared" si="80"/>
        <v/>
      </c>
      <c r="AD316" s="50" t="str">
        <f t="shared" si="81"/>
        <v/>
      </c>
      <c r="AE316" s="50" t="str">
        <f t="shared" si="82"/>
        <v/>
      </c>
      <c r="AF316" s="50" t="str">
        <f t="shared" si="83"/>
        <v/>
      </c>
      <c r="AG316" s="50" t="str">
        <f t="shared" si="84"/>
        <v/>
      </c>
      <c r="AH316" s="50" t="str">
        <f t="shared" si="85"/>
        <v/>
      </c>
      <c r="AI316" s="50" t="str">
        <f t="shared" si="86"/>
        <v/>
      </c>
      <c r="AJ316" s="50" t="str">
        <f t="shared" si="87"/>
        <v/>
      </c>
      <c r="AK316" s="50" t="str">
        <f t="shared" si="88"/>
        <v/>
      </c>
      <c r="AL316" s="50" t="str">
        <f t="shared" si="89"/>
        <v/>
      </c>
      <c r="AM316" s="50" t="str">
        <f t="shared" si="90"/>
        <v/>
      </c>
      <c r="AN316" s="50" t="str">
        <f>IF(OR(AD316&lt;&gt;TRUE,AI316&lt;&gt;TRUE),"",IF(OR('Info livraison'!$B$12-(YEAR(J316))&gt;INDEX(valschartmaxalt,MATCH(N316,libschart,0)),'Info livraison'!$B$12-(YEAR(J316))&lt;INDEX(valschartminalt,MATCH(N316,libschart,0))),FALSE,TRUE))</f>
        <v/>
      </c>
      <c r="AO316" s="50" t="str">
        <f t="shared" si="91"/>
        <v/>
      </c>
      <c r="AP316" s="50"/>
      <c r="AQ316" s="50"/>
      <c r="AR316" s="50"/>
      <c r="AS316" s="197" t="str">
        <f t="shared" si="92"/>
        <v/>
      </c>
      <c r="AT316" s="210" t="str">
        <f t="shared" si="93"/>
        <v/>
      </c>
    </row>
    <row r="317" spans="1:46" x14ac:dyDescent="0.2">
      <c r="A317" s="51" t="str">
        <f>IF(AND(F317&lt;&gt;"",'Institut - Classes'!$F$4&lt;&gt;""),INDEX(libcatidinstit,'Institut - Classes'!$F$4),"")</f>
        <v/>
      </c>
      <c r="B317" s="51" t="str">
        <f>IF(A317&lt;&gt;"",INDEX(codeinstit,'Institut - Classes'!$F$4),"")</f>
        <v/>
      </c>
      <c r="C317" s="49" t="str">
        <f t="shared" si="94"/>
        <v/>
      </c>
      <c r="D317" s="143"/>
      <c r="E317" s="143"/>
      <c r="F317" s="137"/>
      <c r="G317" s="137"/>
      <c r="H317" s="137"/>
      <c r="I317" s="137"/>
      <c r="J317" s="139"/>
      <c r="K317" s="137"/>
      <c r="L317" s="141"/>
      <c r="M317" s="141"/>
      <c r="N317" s="140"/>
      <c r="O317" s="142"/>
      <c r="P317" s="141"/>
      <c r="Q317" s="141"/>
      <c r="R317" s="141"/>
      <c r="S317" s="156"/>
      <c r="T317" s="156"/>
      <c r="U317" s="156"/>
      <c r="V317" s="156"/>
      <c r="W317" s="156"/>
      <c r="X317" s="156"/>
      <c r="Y317" s="52" t="str">
        <f t="shared" si="76"/>
        <v/>
      </c>
      <c r="Z317" s="50" t="str">
        <f t="shared" si="77"/>
        <v/>
      </c>
      <c r="AA317" s="50" t="str">
        <f t="shared" si="78"/>
        <v/>
      </c>
      <c r="AB317" s="50" t="str">
        <f t="shared" si="79"/>
        <v/>
      </c>
      <c r="AC317" s="50" t="str">
        <f t="shared" si="80"/>
        <v/>
      </c>
      <c r="AD317" s="50" t="str">
        <f t="shared" si="81"/>
        <v/>
      </c>
      <c r="AE317" s="50" t="str">
        <f t="shared" si="82"/>
        <v/>
      </c>
      <c r="AF317" s="50" t="str">
        <f t="shared" si="83"/>
        <v/>
      </c>
      <c r="AG317" s="50" t="str">
        <f t="shared" si="84"/>
        <v/>
      </c>
      <c r="AH317" s="50" t="str">
        <f t="shared" si="85"/>
        <v/>
      </c>
      <c r="AI317" s="50" t="str">
        <f t="shared" si="86"/>
        <v/>
      </c>
      <c r="AJ317" s="50" t="str">
        <f t="shared" si="87"/>
        <v/>
      </c>
      <c r="AK317" s="50" t="str">
        <f t="shared" si="88"/>
        <v/>
      </c>
      <c r="AL317" s="50" t="str">
        <f t="shared" si="89"/>
        <v/>
      </c>
      <c r="AM317" s="50" t="str">
        <f t="shared" si="90"/>
        <v/>
      </c>
      <c r="AN317" s="50" t="str">
        <f>IF(OR(AD317&lt;&gt;TRUE,AI317&lt;&gt;TRUE),"",IF(OR('Info livraison'!$B$12-(YEAR(J317))&gt;INDEX(valschartmaxalt,MATCH(N317,libschart,0)),'Info livraison'!$B$12-(YEAR(J317))&lt;INDEX(valschartminalt,MATCH(N317,libschart,0))),FALSE,TRUE))</f>
        <v/>
      </c>
      <c r="AO317" s="50" t="str">
        <f t="shared" si="91"/>
        <v/>
      </c>
      <c r="AP317" s="50"/>
      <c r="AQ317" s="50"/>
      <c r="AR317" s="50"/>
      <c r="AS317" s="197" t="str">
        <f t="shared" si="92"/>
        <v/>
      </c>
      <c r="AT317" s="210" t="str">
        <f t="shared" si="93"/>
        <v/>
      </c>
    </row>
    <row r="318" spans="1:46" x14ac:dyDescent="0.2">
      <c r="A318" s="51" t="str">
        <f>IF(AND(F318&lt;&gt;"",'Institut - Classes'!$F$4&lt;&gt;""),INDEX(libcatidinstit,'Institut - Classes'!$F$4),"")</f>
        <v/>
      </c>
      <c r="B318" s="51" t="str">
        <f>IF(A318&lt;&gt;"",INDEX(codeinstit,'Institut - Classes'!$F$4),"")</f>
        <v/>
      </c>
      <c r="C318" s="49" t="str">
        <f t="shared" si="94"/>
        <v/>
      </c>
      <c r="D318" s="143"/>
      <c r="E318" s="143"/>
      <c r="F318" s="137"/>
      <c r="G318" s="137"/>
      <c r="H318" s="137"/>
      <c r="I318" s="137"/>
      <c r="J318" s="139"/>
      <c r="K318" s="137"/>
      <c r="L318" s="141"/>
      <c r="M318" s="141"/>
      <c r="N318" s="140"/>
      <c r="O318" s="142"/>
      <c r="P318" s="141"/>
      <c r="Q318" s="141"/>
      <c r="R318" s="141"/>
      <c r="S318" s="156"/>
      <c r="T318" s="156"/>
      <c r="U318" s="156"/>
      <c r="V318" s="156"/>
      <c r="W318" s="156"/>
      <c r="X318" s="156"/>
      <c r="Y318" s="52" t="str">
        <f t="shared" si="76"/>
        <v/>
      </c>
      <c r="Z318" s="50" t="str">
        <f t="shared" si="77"/>
        <v/>
      </c>
      <c r="AA318" s="50" t="str">
        <f t="shared" si="78"/>
        <v/>
      </c>
      <c r="AB318" s="50" t="str">
        <f t="shared" si="79"/>
        <v/>
      </c>
      <c r="AC318" s="50" t="str">
        <f t="shared" si="80"/>
        <v/>
      </c>
      <c r="AD318" s="50" t="str">
        <f t="shared" si="81"/>
        <v/>
      </c>
      <c r="AE318" s="50" t="str">
        <f t="shared" si="82"/>
        <v/>
      </c>
      <c r="AF318" s="50" t="str">
        <f t="shared" si="83"/>
        <v/>
      </c>
      <c r="AG318" s="50" t="str">
        <f t="shared" si="84"/>
        <v/>
      </c>
      <c r="AH318" s="50" t="str">
        <f t="shared" si="85"/>
        <v/>
      </c>
      <c r="AI318" s="50" t="str">
        <f t="shared" si="86"/>
        <v/>
      </c>
      <c r="AJ318" s="50" t="str">
        <f t="shared" si="87"/>
        <v/>
      </c>
      <c r="AK318" s="50" t="str">
        <f t="shared" si="88"/>
        <v/>
      </c>
      <c r="AL318" s="50" t="str">
        <f t="shared" si="89"/>
        <v/>
      </c>
      <c r="AM318" s="50" t="str">
        <f t="shared" si="90"/>
        <v/>
      </c>
      <c r="AN318" s="50" t="str">
        <f>IF(OR(AD318&lt;&gt;TRUE,AI318&lt;&gt;TRUE),"",IF(OR('Info livraison'!$B$12-(YEAR(J318))&gt;INDEX(valschartmaxalt,MATCH(N318,libschart,0)),'Info livraison'!$B$12-(YEAR(J318))&lt;INDEX(valschartminalt,MATCH(N318,libschart,0))),FALSE,TRUE))</f>
        <v/>
      </c>
      <c r="AO318" s="50" t="str">
        <f t="shared" si="91"/>
        <v/>
      </c>
      <c r="AP318" s="50"/>
      <c r="AQ318" s="50"/>
      <c r="AR318" s="50"/>
      <c r="AS318" s="197" t="str">
        <f t="shared" si="92"/>
        <v/>
      </c>
      <c r="AT318" s="210" t="str">
        <f t="shared" si="93"/>
        <v/>
      </c>
    </row>
    <row r="319" spans="1:46" x14ac:dyDescent="0.2">
      <c r="A319" s="51" t="str">
        <f>IF(AND(F319&lt;&gt;"",'Institut - Classes'!$F$4&lt;&gt;""),INDEX(libcatidinstit,'Institut - Classes'!$F$4),"")</f>
        <v/>
      </c>
      <c r="B319" s="51" t="str">
        <f>IF(A319&lt;&gt;"",INDEX(codeinstit,'Institut - Classes'!$F$4),"")</f>
        <v/>
      </c>
      <c r="C319" s="49" t="str">
        <f t="shared" si="94"/>
        <v/>
      </c>
      <c r="D319" s="143"/>
      <c r="E319" s="143"/>
      <c r="F319" s="137"/>
      <c r="G319" s="137"/>
      <c r="H319" s="137"/>
      <c r="I319" s="137"/>
      <c r="J319" s="139"/>
      <c r="K319" s="137"/>
      <c r="L319" s="141"/>
      <c r="M319" s="141"/>
      <c r="N319" s="140"/>
      <c r="O319" s="142"/>
      <c r="P319" s="141"/>
      <c r="Q319" s="141"/>
      <c r="R319" s="141"/>
      <c r="S319" s="156"/>
      <c r="T319" s="156"/>
      <c r="U319" s="156"/>
      <c r="V319" s="156"/>
      <c r="W319" s="156"/>
      <c r="X319" s="156"/>
      <c r="Y319" s="52" t="str">
        <f t="shared" si="76"/>
        <v/>
      </c>
      <c r="Z319" s="50" t="str">
        <f t="shared" si="77"/>
        <v/>
      </c>
      <c r="AA319" s="50" t="str">
        <f t="shared" si="78"/>
        <v/>
      </c>
      <c r="AB319" s="50" t="str">
        <f t="shared" si="79"/>
        <v/>
      </c>
      <c r="AC319" s="50" t="str">
        <f t="shared" si="80"/>
        <v/>
      </c>
      <c r="AD319" s="50" t="str">
        <f t="shared" si="81"/>
        <v/>
      </c>
      <c r="AE319" s="50" t="str">
        <f t="shared" si="82"/>
        <v/>
      </c>
      <c r="AF319" s="50" t="str">
        <f t="shared" si="83"/>
        <v/>
      </c>
      <c r="AG319" s="50" t="str">
        <f t="shared" si="84"/>
        <v/>
      </c>
      <c r="AH319" s="50" t="str">
        <f t="shared" si="85"/>
        <v/>
      </c>
      <c r="AI319" s="50" t="str">
        <f t="shared" si="86"/>
        <v/>
      </c>
      <c r="AJ319" s="50" t="str">
        <f t="shared" si="87"/>
        <v/>
      </c>
      <c r="AK319" s="50" t="str">
        <f t="shared" si="88"/>
        <v/>
      </c>
      <c r="AL319" s="50" t="str">
        <f t="shared" si="89"/>
        <v/>
      </c>
      <c r="AM319" s="50" t="str">
        <f t="shared" si="90"/>
        <v/>
      </c>
      <c r="AN319" s="50" t="str">
        <f>IF(OR(AD319&lt;&gt;TRUE,AI319&lt;&gt;TRUE),"",IF(OR('Info livraison'!$B$12-(YEAR(J319))&gt;INDEX(valschartmaxalt,MATCH(N319,libschart,0)),'Info livraison'!$B$12-(YEAR(J319))&lt;INDEX(valschartminalt,MATCH(N319,libschart,0))),FALSE,TRUE))</f>
        <v/>
      </c>
      <c r="AO319" s="50" t="str">
        <f t="shared" si="91"/>
        <v/>
      </c>
      <c r="AP319" s="50"/>
      <c r="AQ319" s="50"/>
      <c r="AR319" s="50"/>
      <c r="AS319" s="197" t="str">
        <f t="shared" si="92"/>
        <v/>
      </c>
      <c r="AT319" s="210" t="str">
        <f t="shared" si="93"/>
        <v/>
      </c>
    </row>
    <row r="320" spans="1:46" x14ac:dyDescent="0.2">
      <c r="A320" s="51" t="str">
        <f>IF(AND(F320&lt;&gt;"",'Institut - Classes'!$F$4&lt;&gt;""),INDEX(libcatidinstit,'Institut - Classes'!$F$4),"")</f>
        <v/>
      </c>
      <c r="B320" s="51" t="str">
        <f>IF(A320&lt;&gt;"",INDEX(codeinstit,'Institut - Classes'!$F$4),"")</f>
        <v/>
      </c>
      <c r="C320" s="49" t="str">
        <f t="shared" si="94"/>
        <v/>
      </c>
      <c r="D320" s="143"/>
      <c r="E320" s="143"/>
      <c r="F320" s="137"/>
      <c r="G320" s="137"/>
      <c r="H320" s="137"/>
      <c r="I320" s="137"/>
      <c r="J320" s="139"/>
      <c r="K320" s="137"/>
      <c r="L320" s="141"/>
      <c r="M320" s="141"/>
      <c r="N320" s="140"/>
      <c r="O320" s="142"/>
      <c r="P320" s="141"/>
      <c r="Q320" s="141"/>
      <c r="R320" s="141"/>
      <c r="S320" s="156"/>
      <c r="T320" s="156"/>
      <c r="U320" s="156"/>
      <c r="V320" s="156"/>
      <c r="W320" s="156"/>
      <c r="X320" s="156"/>
      <c r="Y320" s="52" t="str">
        <f t="shared" si="76"/>
        <v/>
      </c>
      <c r="Z320" s="50" t="str">
        <f t="shared" si="77"/>
        <v/>
      </c>
      <c r="AA320" s="50" t="str">
        <f t="shared" si="78"/>
        <v/>
      </c>
      <c r="AB320" s="50" t="str">
        <f t="shared" si="79"/>
        <v/>
      </c>
      <c r="AC320" s="50" t="str">
        <f t="shared" si="80"/>
        <v/>
      </c>
      <c r="AD320" s="50" t="str">
        <f t="shared" si="81"/>
        <v/>
      </c>
      <c r="AE320" s="50" t="str">
        <f t="shared" si="82"/>
        <v/>
      </c>
      <c r="AF320" s="50" t="str">
        <f t="shared" si="83"/>
        <v/>
      </c>
      <c r="AG320" s="50" t="str">
        <f t="shared" si="84"/>
        <v/>
      </c>
      <c r="AH320" s="50" t="str">
        <f t="shared" si="85"/>
        <v/>
      </c>
      <c r="AI320" s="50" t="str">
        <f t="shared" si="86"/>
        <v/>
      </c>
      <c r="AJ320" s="50" t="str">
        <f t="shared" si="87"/>
        <v/>
      </c>
      <c r="AK320" s="50" t="str">
        <f t="shared" si="88"/>
        <v/>
      </c>
      <c r="AL320" s="50" t="str">
        <f t="shared" si="89"/>
        <v/>
      </c>
      <c r="AM320" s="50" t="str">
        <f t="shared" si="90"/>
        <v/>
      </c>
      <c r="AN320" s="50" t="str">
        <f>IF(OR(AD320&lt;&gt;TRUE,AI320&lt;&gt;TRUE),"",IF(OR('Info livraison'!$B$12-(YEAR(J320))&gt;INDEX(valschartmaxalt,MATCH(N320,libschart,0)),'Info livraison'!$B$12-(YEAR(J320))&lt;INDEX(valschartminalt,MATCH(N320,libschart,0))),FALSE,TRUE))</f>
        <v/>
      </c>
      <c r="AO320" s="50" t="str">
        <f t="shared" si="91"/>
        <v/>
      </c>
      <c r="AP320" s="50"/>
      <c r="AQ320" s="50"/>
      <c r="AR320" s="50"/>
      <c r="AS320" s="197" t="str">
        <f t="shared" si="92"/>
        <v/>
      </c>
      <c r="AT320" s="210" t="str">
        <f t="shared" si="93"/>
        <v/>
      </c>
    </row>
    <row r="321" spans="1:46" x14ac:dyDescent="0.2">
      <c r="A321" s="51" t="str">
        <f>IF(AND(F321&lt;&gt;"",'Institut - Classes'!$F$4&lt;&gt;""),INDEX(libcatidinstit,'Institut - Classes'!$F$4),"")</f>
        <v/>
      </c>
      <c r="B321" s="51" t="str">
        <f>IF(A321&lt;&gt;"",INDEX(codeinstit,'Institut - Classes'!$F$4),"")</f>
        <v/>
      </c>
      <c r="C321" s="49" t="str">
        <f t="shared" si="94"/>
        <v/>
      </c>
      <c r="D321" s="143"/>
      <c r="E321" s="143"/>
      <c r="F321" s="137"/>
      <c r="G321" s="137"/>
      <c r="H321" s="137"/>
      <c r="I321" s="137"/>
      <c r="J321" s="139"/>
      <c r="K321" s="137"/>
      <c r="L321" s="141"/>
      <c r="M321" s="141"/>
      <c r="N321" s="140"/>
      <c r="O321" s="142"/>
      <c r="P321" s="141"/>
      <c r="Q321" s="141"/>
      <c r="R321" s="141"/>
      <c r="S321" s="156"/>
      <c r="T321" s="156"/>
      <c r="U321" s="156"/>
      <c r="V321" s="156"/>
      <c r="W321" s="156"/>
      <c r="X321" s="156"/>
      <c r="Y321" s="52" t="str">
        <f t="shared" si="76"/>
        <v/>
      </c>
      <c r="Z321" s="50" t="str">
        <f t="shared" si="77"/>
        <v/>
      </c>
      <c r="AA321" s="50" t="str">
        <f t="shared" si="78"/>
        <v/>
      </c>
      <c r="AB321" s="50" t="str">
        <f t="shared" si="79"/>
        <v/>
      </c>
      <c r="AC321" s="50" t="str">
        <f t="shared" si="80"/>
        <v/>
      </c>
      <c r="AD321" s="50" t="str">
        <f t="shared" si="81"/>
        <v/>
      </c>
      <c r="AE321" s="50" t="str">
        <f t="shared" si="82"/>
        <v/>
      </c>
      <c r="AF321" s="50" t="str">
        <f t="shared" si="83"/>
        <v/>
      </c>
      <c r="AG321" s="50" t="str">
        <f t="shared" si="84"/>
        <v/>
      </c>
      <c r="AH321" s="50" t="str">
        <f t="shared" si="85"/>
        <v/>
      </c>
      <c r="AI321" s="50" t="str">
        <f t="shared" si="86"/>
        <v/>
      </c>
      <c r="AJ321" s="50" t="str">
        <f t="shared" si="87"/>
        <v/>
      </c>
      <c r="AK321" s="50" t="str">
        <f t="shared" si="88"/>
        <v/>
      </c>
      <c r="AL321" s="50" t="str">
        <f t="shared" si="89"/>
        <v/>
      </c>
      <c r="AM321" s="50" t="str">
        <f t="shared" si="90"/>
        <v/>
      </c>
      <c r="AN321" s="50" t="str">
        <f>IF(OR(AD321&lt;&gt;TRUE,AI321&lt;&gt;TRUE),"",IF(OR('Info livraison'!$B$12-(YEAR(J321))&gt;INDEX(valschartmaxalt,MATCH(N321,libschart,0)),'Info livraison'!$B$12-(YEAR(J321))&lt;INDEX(valschartminalt,MATCH(N321,libschart,0))),FALSE,TRUE))</f>
        <v/>
      </c>
      <c r="AO321" s="50" t="str">
        <f t="shared" si="91"/>
        <v/>
      </c>
      <c r="AP321" s="50"/>
      <c r="AQ321" s="50"/>
      <c r="AR321" s="50"/>
      <c r="AS321" s="197" t="str">
        <f t="shared" si="92"/>
        <v/>
      </c>
      <c r="AT321" s="210" t="str">
        <f t="shared" si="93"/>
        <v/>
      </c>
    </row>
    <row r="322" spans="1:46" x14ac:dyDescent="0.2">
      <c r="A322" s="51" t="str">
        <f>IF(AND(F322&lt;&gt;"",'Institut - Classes'!$F$4&lt;&gt;""),INDEX(libcatidinstit,'Institut - Classes'!$F$4),"")</f>
        <v/>
      </c>
      <c r="B322" s="51" t="str">
        <f>IF(A322&lt;&gt;"",INDEX(codeinstit,'Institut - Classes'!$F$4),"")</f>
        <v/>
      </c>
      <c r="C322" s="49" t="str">
        <f t="shared" si="94"/>
        <v/>
      </c>
      <c r="D322" s="143"/>
      <c r="E322" s="143"/>
      <c r="F322" s="137"/>
      <c r="G322" s="137"/>
      <c r="H322" s="137"/>
      <c r="I322" s="137"/>
      <c r="J322" s="139"/>
      <c r="K322" s="137"/>
      <c r="L322" s="141"/>
      <c r="M322" s="141"/>
      <c r="N322" s="140"/>
      <c r="O322" s="142"/>
      <c r="P322" s="141"/>
      <c r="Q322" s="141"/>
      <c r="R322" s="141"/>
      <c r="S322" s="156"/>
      <c r="T322" s="156"/>
      <c r="U322" s="156"/>
      <c r="V322" s="156"/>
      <c r="W322" s="156"/>
      <c r="X322" s="156"/>
      <c r="Y322" s="52" t="str">
        <f t="shared" si="76"/>
        <v/>
      </c>
      <c r="Z322" s="50" t="str">
        <f t="shared" si="77"/>
        <v/>
      </c>
      <c r="AA322" s="50" t="str">
        <f t="shared" si="78"/>
        <v/>
      </c>
      <c r="AB322" s="50" t="str">
        <f t="shared" si="79"/>
        <v/>
      </c>
      <c r="AC322" s="50" t="str">
        <f t="shared" si="80"/>
        <v/>
      </c>
      <c r="AD322" s="50" t="str">
        <f t="shared" si="81"/>
        <v/>
      </c>
      <c r="AE322" s="50" t="str">
        <f t="shared" si="82"/>
        <v/>
      </c>
      <c r="AF322" s="50" t="str">
        <f t="shared" si="83"/>
        <v/>
      </c>
      <c r="AG322" s="50" t="str">
        <f t="shared" si="84"/>
        <v/>
      </c>
      <c r="AH322" s="50" t="str">
        <f t="shared" si="85"/>
        <v/>
      </c>
      <c r="AI322" s="50" t="str">
        <f t="shared" si="86"/>
        <v/>
      </c>
      <c r="AJ322" s="50" t="str">
        <f t="shared" si="87"/>
        <v/>
      </c>
      <c r="AK322" s="50" t="str">
        <f t="shared" si="88"/>
        <v/>
      </c>
      <c r="AL322" s="50" t="str">
        <f t="shared" si="89"/>
        <v/>
      </c>
      <c r="AM322" s="50" t="str">
        <f t="shared" si="90"/>
        <v/>
      </c>
      <c r="AN322" s="50" t="str">
        <f>IF(OR(AD322&lt;&gt;TRUE,AI322&lt;&gt;TRUE),"",IF(OR('Info livraison'!$B$12-(YEAR(J322))&gt;INDEX(valschartmaxalt,MATCH(N322,libschart,0)),'Info livraison'!$B$12-(YEAR(J322))&lt;INDEX(valschartminalt,MATCH(N322,libschart,0))),FALSE,TRUE))</f>
        <v/>
      </c>
      <c r="AO322" s="50" t="str">
        <f t="shared" si="91"/>
        <v/>
      </c>
      <c r="AP322" s="50"/>
      <c r="AQ322" s="50"/>
      <c r="AR322" s="50"/>
      <c r="AS322" s="197" t="str">
        <f t="shared" si="92"/>
        <v/>
      </c>
      <c r="AT322" s="210" t="str">
        <f t="shared" si="93"/>
        <v/>
      </c>
    </row>
    <row r="323" spans="1:46" x14ac:dyDescent="0.2">
      <c r="A323" s="51" t="str">
        <f>IF(AND(F323&lt;&gt;"",'Institut - Classes'!$F$4&lt;&gt;""),INDEX(libcatidinstit,'Institut - Classes'!$F$4),"")</f>
        <v/>
      </c>
      <c r="B323" s="51" t="str">
        <f>IF(A323&lt;&gt;"",INDEX(codeinstit,'Institut - Classes'!$F$4),"")</f>
        <v/>
      </c>
      <c r="C323" s="49" t="str">
        <f t="shared" si="94"/>
        <v/>
      </c>
      <c r="D323" s="143"/>
      <c r="E323" s="143"/>
      <c r="F323" s="137"/>
      <c r="G323" s="137"/>
      <c r="H323" s="137"/>
      <c r="I323" s="137"/>
      <c r="J323" s="139"/>
      <c r="K323" s="137"/>
      <c r="L323" s="141"/>
      <c r="M323" s="141"/>
      <c r="N323" s="140"/>
      <c r="O323" s="142"/>
      <c r="P323" s="141"/>
      <c r="Q323" s="141"/>
      <c r="R323" s="141"/>
      <c r="S323" s="156"/>
      <c r="T323" s="156"/>
      <c r="U323" s="156"/>
      <c r="V323" s="156"/>
      <c r="W323" s="156"/>
      <c r="X323" s="156"/>
      <c r="Y323" s="52" t="str">
        <f t="shared" si="76"/>
        <v/>
      </c>
      <c r="Z323" s="50" t="str">
        <f t="shared" si="77"/>
        <v/>
      </c>
      <c r="AA323" s="50" t="str">
        <f t="shared" si="78"/>
        <v/>
      </c>
      <c r="AB323" s="50" t="str">
        <f t="shared" si="79"/>
        <v/>
      </c>
      <c r="AC323" s="50" t="str">
        <f t="shared" si="80"/>
        <v/>
      </c>
      <c r="AD323" s="50" t="str">
        <f t="shared" si="81"/>
        <v/>
      </c>
      <c r="AE323" s="50" t="str">
        <f t="shared" si="82"/>
        <v/>
      </c>
      <c r="AF323" s="50" t="str">
        <f t="shared" si="83"/>
        <v/>
      </c>
      <c r="AG323" s="50" t="str">
        <f t="shared" si="84"/>
        <v/>
      </c>
      <c r="AH323" s="50" t="str">
        <f t="shared" si="85"/>
        <v/>
      </c>
      <c r="AI323" s="50" t="str">
        <f t="shared" si="86"/>
        <v/>
      </c>
      <c r="AJ323" s="50" t="str">
        <f t="shared" si="87"/>
        <v/>
      </c>
      <c r="AK323" s="50" t="str">
        <f t="shared" si="88"/>
        <v/>
      </c>
      <c r="AL323" s="50" t="str">
        <f t="shared" si="89"/>
        <v/>
      </c>
      <c r="AM323" s="50" t="str">
        <f t="shared" si="90"/>
        <v/>
      </c>
      <c r="AN323" s="50" t="str">
        <f>IF(OR(AD323&lt;&gt;TRUE,AI323&lt;&gt;TRUE),"",IF(OR('Info livraison'!$B$12-(YEAR(J323))&gt;INDEX(valschartmaxalt,MATCH(N323,libschart,0)),'Info livraison'!$B$12-(YEAR(J323))&lt;INDEX(valschartminalt,MATCH(N323,libschart,0))),FALSE,TRUE))</f>
        <v/>
      </c>
      <c r="AO323" s="50" t="str">
        <f t="shared" si="91"/>
        <v/>
      </c>
      <c r="AP323" s="50"/>
      <c r="AQ323" s="50"/>
      <c r="AR323" s="50"/>
      <c r="AS323" s="197" t="str">
        <f t="shared" si="92"/>
        <v/>
      </c>
      <c r="AT323" s="210" t="str">
        <f t="shared" si="93"/>
        <v/>
      </c>
    </row>
    <row r="324" spans="1:46" x14ac:dyDescent="0.2">
      <c r="A324" s="51" t="str">
        <f>IF(AND(F324&lt;&gt;"",'Institut - Classes'!$F$4&lt;&gt;""),INDEX(libcatidinstit,'Institut - Classes'!$F$4),"")</f>
        <v/>
      </c>
      <c r="B324" s="51" t="str">
        <f>IF(A324&lt;&gt;"",INDEX(codeinstit,'Institut - Classes'!$F$4),"")</f>
        <v/>
      </c>
      <c r="C324" s="49" t="str">
        <f t="shared" si="94"/>
        <v/>
      </c>
      <c r="D324" s="143"/>
      <c r="E324" s="143"/>
      <c r="F324" s="137"/>
      <c r="G324" s="137"/>
      <c r="H324" s="137"/>
      <c r="I324" s="137"/>
      <c r="J324" s="139"/>
      <c r="K324" s="137"/>
      <c r="L324" s="141"/>
      <c r="M324" s="141"/>
      <c r="N324" s="140"/>
      <c r="O324" s="142"/>
      <c r="P324" s="141"/>
      <c r="Q324" s="141"/>
      <c r="R324" s="141"/>
      <c r="S324" s="156"/>
      <c r="T324" s="156"/>
      <c r="U324" s="156"/>
      <c r="V324" s="156"/>
      <c r="W324" s="156"/>
      <c r="X324" s="156"/>
      <c r="Y324" s="52" t="str">
        <f t="shared" si="76"/>
        <v/>
      </c>
      <c r="Z324" s="50" t="str">
        <f t="shared" si="77"/>
        <v/>
      </c>
      <c r="AA324" s="50" t="str">
        <f t="shared" si="78"/>
        <v/>
      </c>
      <c r="AB324" s="50" t="str">
        <f t="shared" si="79"/>
        <v/>
      </c>
      <c r="AC324" s="50" t="str">
        <f t="shared" si="80"/>
        <v/>
      </c>
      <c r="AD324" s="50" t="str">
        <f t="shared" si="81"/>
        <v/>
      </c>
      <c r="AE324" s="50" t="str">
        <f t="shared" si="82"/>
        <v/>
      </c>
      <c r="AF324" s="50" t="str">
        <f t="shared" si="83"/>
        <v/>
      </c>
      <c r="AG324" s="50" t="str">
        <f t="shared" si="84"/>
        <v/>
      </c>
      <c r="AH324" s="50" t="str">
        <f t="shared" si="85"/>
        <v/>
      </c>
      <c r="AI324" s="50" t="str">
        <f t="shared" si="86"/>
        <v/>
      </c>
      <c r="AJ324" s="50" t="str">
        <f t="shared" si="87"/>
        <v/>
      </c>
      <c r="AK324" s="50" t="str">
        <f t="shared" si="88"/>
        <v/>
      </c>
      <c r="AL324" s="50" t="str">
        <f t="shared" si="89"/>
        <v/>
      </c>
      <c r="AM324" s="50" t="str">
        <f t="shared" si="90"/>
        <v/>
      </c>
      <c r="AN324" s="50" t="str">
        <f>IF(OR(AD324&lt;&gt;TRUE,AI324&lt;&gt;TRUE),"",IF(OR('Info livraison'!$B$12-(YEAR(J324))&gt;INDEX(valschartmaxalt,MATCH(N324,libschart,0)),'Info livraison'!$B$12-(YEAR(J324))&lt;INDEX(valschartminalt,MATCH(N324,libschart,0))),FALSE,TRUE))</f>
        <v/>
      </c>
      <c r="AO324" s="50" t="str">
        <f t="shared" si="91"/>
        <v/>
      </c>
      <c r="AP324" s="50"/>
      <c r="AQ324" s="50"/>
      <c r="AR324" s="50"/>
      <c r="AS324" s="197" t="str">
        <f t="shared" si="92"/>
        <v/>
      </c>
      <c r="AT324" s="210" t="str">
        <f t="shared" si="93"/>
        <v/>
      </c>
    </row>
    <row r="325" spans="1:46" x14ac:dyDescent="0.2">
      <c r="A325" s="51" t="str">
        <f>IF(AND(F325&lt;&gt;"",'Institut - Classes'!$F$4&lt;&gt;""),INDEX(libcatidinstit,'Institut - Classes'!$F$4),"")</f>
        <v/>
      </c>
      <c r="B325" s="51" t="str">
        <f>IF(A325&lt;&gt;"",INDEX(codeinstit,'Institut - Classes'!$F$4),"")</f>
        <v/>
      </c>
      <c r="C325" s="49" t="str">
        <f t="shared" si="94"/>
        <v/>
      </c>
      <c r="D325" s="143"/>
      <c r="E325" s="143"/>
      <c r="F325" s="137"/>
      <c r="G325" s="137"/>
      <c r="H325" s="137"/>
      <c r="I325" s="137"/>
      <c r="J325" s="139"/>
      <c r="K325" s="137"/>
      <c r="L325" s="141"/>
      <c r="M325" s="141"/>
      <c r="N325" s="140"/>
      <c r="O325" s="142"/>
      <c r="P325" s="141"/>
      <c r="Q325" s="141"/>
      <c r="R325" s="141"/>
      <c r="S325" s="156"/>
      <c r="T325" s="156"/>
      <c r="U325" s="156"/>
      <c r="V325" s="156"/>
      <c r="W325" s="156"/>
      <c r="X325" s="156"/>
      <c r="Y325" s="52" t="str">
        <f t="shared" ref="Y325:Y388" si="95">IF(G325="CH.AHV",IF(LEN(H325)=13,IF((MID(H325,13,1)+1-1)=MOD(10-(MID(H325,1,1)+3*MID(H325,2,1)+MID(H325,3,1)+3*MID(H325,4,1)+MID(H325,5,1)+3*MID(H325,6,1)+MID(H325,7,1)+3*MID(H325,8,1)+MID(H325,9,1)+3*MID(H325,10,1)+MID(H325,11,1)+3*MID(H325,12,1)),10),TRUE,FALSE),FALSE),"")</f>
        <v/>
      </c>
      <c r="Z325" s="50" t="str">
        <f t="shared" ref="Z325:Z388" si="96">IF(OR(ISBLANK(H325)),"",NOT(COUNTIF($H$5:$H$1004,$H325)&gt;1))</f>
        <v/>
      </c>
      <c r="AA325" s="50" t="str">
        <f t="shared" ref="AA325:AA388" si="97">IF(ISBLANK(F325),"",IF(ISNA(MATCH(TRIM(F325),libclint,0)),FALSE,TRUE))</f>
        <v/>
      </c>
      <c r="AB325" s="50" t="str">
        <f t="shared" ref="AB325:AB388" si="98">IF(ISBLANK(G325),"",IF(ISNA(MATCH(G325,codecatidlern,0)),FALSE,TRUE))</f>
        <v/>
      </c>
      <c r="AC325" s="50" t="str">
        <f t="shared" ref="AC325:AC388" si="99">IF(ISBLANK(I325),"",IF(ISNA(MATCH(I325,libsex,0)),FALSE,TRUE))</f>
        <v/>
      </c>
      <c r="AD325" s="50" t="str">
        <f t="shared" ref="AD325:AD388" si="100">IF(ISBLANK(J325),"",IF(AND(J325 &gt; DATE(1925,1,1),J325 &lt; DATE(2100,1,1)),TRUE,FALSE))</f>
        <v/>
      </c>
      <c r="AE325" s="50" t="str">
        <f t="shared" ref="AE325:AE388" si="101">IF(ISBLANK(K325),"",IF(ISNA(MATCH(K325,libnat,0)),FALSE,TRUE))</f>
        <v/>
      </c>
      <c r="AF325" s="50" t="str">
        <f t="shared" ref="AF325:AF388" si="102">IF(ISBLANK(L325),"",IF(ISNA(MATCH(L325,liblangue,0)),FALSE,TRUE))</f>
        <v/>
      </c>
      <c r="AG325" s="50" t="str">
        <f t="shared" ref="AG325:AG388" si="103">IF(OR(AF325&lt;&gt;TRUE,ISNA(MATCH(N325,libschart,0))),"",IF(AND(INDEX(codeschart,MATCH(N325,libschart,0))&lt;55000000,INDEX(codelangue,MATCH(L325,liblangue,0))=999),FALSE,TRUE))</f>
        <v/>
      </c>
      <c r="AH325" s="50" t="str">
        <f t="shared" ref="AH325:AH388" si="104">IF(ISBLANK(M325),"",IF(ISNA(MATCH(M325,libgem,0)),FALSE,TRUE))</f>
        <v/>
      </c>
      <c r="AI325" s="50" t="str">
        <f t="shared" ref="AI325:AI388" si="105">IF(ISBLANK(N325),"",IF(ISNA(MATCH(N325,libschart,0)),FALSE,IF(INDEX(codeschart,MATCH(N325,libschart,0))=0,FALSE,TRUE)))</f>
        <v/>
      </c>
      <c r="AJ325" s="50" t="str">
        <f t="shared" ref="AJ325:AJ388" si="106">IF(ISBLANK(O325),"",IF(ISNA(MATCH(O325,codektbj,0)),FALSE,TRUE))</f>
        <v/>
      </c>
      <c r="AK325" s="50" t="str">
        <f t="shared" ref="AK325:AK388" si="107">IF(ISBLANK(P325),"",IF(ISNA(MATCH(P325,libform,0)),FALSE,TRUE))</f>
        <v/>
      </c>
      <c r="AL325" s="50" t="str">
        <f t="shared" ref="AL325:AL388" si="108">IF(ISBLANK(Q325),"",IF(ISNA(MATCH(Q325,libspe,0)),FALSE,TRUE))</f>
        <v/>
      </c>
      <c r="AM325" s="50" t="str">
        <f t="shared" ref="AM325:AM388" si="109">IF(ISBLANK(R325),"",IF(ISNA(MATCH(R325,libmp1,0)),FALSE,TRUE))</f>
        <v/>
      </c>
      <c r="AN325" s="50" t="str">
        <f>IF(OR(AD325&lt;&gt;TRUE,AI325&lt;&gt;TRUE),"",IF(OR('Info livraison'!$B$12-(YEAR(J325))&gt;INDEX(valschartmaxalt,MATCH(N325,libschart,0)),'Info livraison'!$B$12-(YEAR(J325))&lt;INDEX(valschartminalt,MATCH(N325,libschart,0))),FALSE,TRUE))</f>
        <v/>
      </c>
      <c r="AO325" s="50" t="str">
        <f t="shared" ref="AO325:AO388" si="110">IF(ISBLANK(N325),"",IF(AND(AI325=TRUE,AJ325=TRUE),IF(OR(AND(O325&gt;=INDEX(valschartktbjmin,MATCH(N325,libschart,0)),O325&lt;=INDEX(valschartktbjmax,MATCH(N325,libschart,0))),AND(O325=90,INDEX(valschartktbj90,MATCH(N325,libschart,0))=90),AND(O325=99,INDEX(valschartktbj99,MATCH(N325,libschart,0))=99)),TRUE,FALSE),""))</f>
        <v/>
      </c>
      <c r="AP325" s="50"/>
      <c r="AQ325" s="50"/>
      <c r="AR325" s="50"/>
      <c r="AS325" s="197" t="str">
        <f t="shared" ref="AS325:AS388" si="111">IF(C325="","",1)</f>
        <v/>
      </c>
      <c r="AT325" s="210" t="str">
        <f t="shared" ref="AT325:AT388" si="112">IF(COUNTA(F325:X325)=0,"",IF(COUNTA(F325:Q325)=12,IF(OR(R325&lt;&gt;"",AI325=FALSE),FALSE,IF(OR(INDEX(codeschart,MATCH(N325,libschart,0))&lt;11000000,INDEX(codeschart,MATCH(N325,libschart,0))&gt;=52000000),FALSE,TRUE)),TRUE))</f>
        <v/>
      </c>
    </row>
    <row r="326" spans="1:46" x14ac:dyDescent="0.2">
      <c r="A326" s="51" t="str">
        <f>IF(AND(F326&lt;&gt;"",'Institut - Classes'!$F$4&lt;&gt;""),INDEX(libcatidinstit,'Institut - Classes'!$F$4),"")</f>
        <v/>
      </c>
      <c r="B326" s="51" t="str">
        <f>IF(A326&lt;&gt;"",INDEX(codeinstit,'Institut - Classes'!$F$4),"")</f>
        <v/>
      </c>
      <c r="C326" s="49" t="str">
        <f t="shared" ref="C326:C389" si="113">IF(COUNTA(F326:X326)=0,"",IF(AT326=TRUE,"Incomplet",IF(OR(Y326=FALSE,COUNTIF(AA326:AM326,FALSE)&gt;0,COUNTIF(F326:AR326,#N/A)&gt;0),"Erreur",IF(AND(Z326,AN326,AO326),"OK","Attention"))))</f>
        <v/>
      </c>
      <c r="D326" s="143"/>
      <c r="E326" s="143"/>
      <c r="F326" s="137"/>
      <c r="G326" s="137"/>
      <c r="H326" s="137"/>
      <c r="I326" s="137"/>
      <c r="J326" s="139"/>
      <c r="K326" s="137"/>
      <c r="L326" s="141"/>
      <c r="M326" s="141"/>
      <c r="N326" s="140"/>
      <c r="O326" s="142"/>
      <c r="P326" s="141"/>
      <c r="Q326" s="141"/>
      <c r="R326" s="141"/>
      <c r="S326" s="156"/>
      <c r="T326" s="156"/>
      <c r="U326" s="156"/>
      <c r="V326" s="156"/>
      <c r="W326" s="156"/>
      <c r="X326" s="156"/>
      <c r="Y326" s="52" t="str">
        <f t="shared" si="95"/>
        <v/>
      </c>
      <c r="Z326" s="50" t="str">
        <f t="shared" si="96"/>
        <v/>
      </c>
      <c r="AA326" s="50" t="str">
        <f t="shared" si="97"/>
        <v/>
      </c>
      <c r="AB326" s="50" t="str">
        <f t="shared" si="98"/>
        <v/>
      </c>
      <c r="AC326" s="50" t="str">
        <f t="shared" si="99"/>
        <v/>
      </c>
      <c r="AD326" s="50" t="str">
        <f t="shared" si="100"/>
        <v/>
      </c>
      <c r="AE326" s="50" t="str">
        <f t="shared" si="101"/>
        <v/>
      </c>
      <c r="AF326" s="50" t="str">
        <f t="shared" si="102"/>
        <v/>
      </c>
      <c r="AG326" s="50" t="str">
        <f t="shared" si="103"/>
        <v/>
      </c>
      <c r="AH326" s="50" t="str">
        <f t="shared" si="104"/>
        <v/>
      </c>
      <c r="AI326" s="50" t="str">
        <f t="shared" si="105"/>
        <v/>
      </c>
      <c r="AJ326" s="50" t="str">
        <f t="shared" si="106"/>
        <v/>
      </c>
      <c r="AK326" s="50" t="str">
        <f t="shared" si="107"/>
        <v/>
      </c>
      <c r="AL326" s="50" t="str">
        <f t="shared" si="108"/>
        <v/>
      </c>
      <c r="AM326" s="50" t="str">
        <f t="shared" si="109"/>
        <v/>
      </c>
      <c r="AN326" s="50" t="str">
        <f>IF(OR(AD326&lt;&gt;TRUE,AI326&lt;&gt;TRUE),"",IF(OR('Info livraison'!$B$12-(YEAR(J326))&gt;INDEX(valschartmaxalt,MATCH(N326,libschart,0)),'Info livraison'!$B$12-(YEAR(J326))&lt;INDEX(valschartminalt,MATCH(N326,libschart,0))),FALSE,TRUE))</f>
        <v/>
      </c>
      <c r="AO326" s="50" t="str">
        <f t="shared" si="110"/>
        <v/>
      </c>
      <c r="AP326" s="50"/>
      <c r="AQ326" s="50"/>
      <c r="AR326" s="50"/>
      <c r="AS326" s="197" t="str">
        <f t="shared" si="111"/>
        <v/>
      </c>
      <c r="AT326" s="210" t="str">
        <f t="shared" si="112"/>
        <v/>
      </c>
    </row>
    <row r="327" spans="1:46" x14ac:dyDescent="0.2">
      <c r="A327" s="51" t="str">
        <f>IF(AND(F327&lt;&gt;"",'Institut - Classes'!$F$4&lt;&gt;""),INDEX(libcatidinstit,'Institut - Classes'!$F$4),"")</f>
        <v/>
      </c>
      <c r="B327" s="51" t="str">
        <f>IF(A327&lt;&gt;"",INDEX(codeinstit,'Institut - Classes'!$F$4),"")</f>
        <v/>
      </c>
      <c r="C327" s="49" t="str">
        <f t="shared" si="113"/>
        <v/>
      </c>
      <c r="D327" s="143"/>
      <c r="E327" s="143"/>
      <c r="F327" s="137"/>
      <c r="G327" s="137"/>
      <c r="H327" s="137"/>
      <c r="I327" s="137"/>
      <c r="J327" s="139"/>
      <c r="K327" s="137"/>
      <c r="L327" s="141"/>
      <c r="M327" s="141"/>
      <c r="N327" s="140"/>
      <c r="O327" s="142"/>
      <c r="P327" s="141"/>
      <c r="Q327" s="141"/>
      <c r="R327" s="141"/>
      <c r="S327" s="156"/>
      <c r="T327" s="156"/>
      <c r="U327" s="156"/>
      <c r="V327" s="156"/>
      <c r="W327" s="156"/>
      <c r="X327" s="156"/>
      <c r="Y327" s="52" t="str">
        <f t="shared" si="95"/>
        <v/>
      </c>
      <c r="Z327" s="50" t="str">
        <f t="shared" si="96"/>
        <v/>
      </c>
      <c r="AA327" s="50" t="str">
        <f t="shared" si="97"/>
        <v/>
      </c>
      <c r="AB327" s="50" t="str">
        <f t="shared" si="98"/>
        <v/>
      </c>
      <c r="AC327" s="50" t="str">
        <f t="shared" si="99"/>
        <v/>
      </c>
      <c r="AD327" s="50" t="str">
        <f t="shared" si="100"/>
        <v/>
      </c>
      <c r="AE327" s="50" t="str">
        <f t="shared" si="101"/>
        <v/>
      </c>
      <c r="AF327" s="50" t="str">
        <f t="shared" si="102"/>
        <v/>
      </c>
      <c r="AG327" s="50" t="str">
        <f t="shared" si="103"/>
        <v/>
      </c>
      <c r="AH327" s="50" t="str">
        <f t="shared" si="104"/>
        <v/>
      </c>
      <c r="AI327" s="50" t="str">
        <f t="shared" si="105"/>
        <v/>
      </c>
      <c r="AJ327" s="50" t="str">
        <f t="shared" si="106"/>
        <v/>
      </c>
      <c r="AK327" s="50" t="str">
        <f t="shared" si="107"/>
        <v/>
      </c>
      <c r="AL327" s="50" t="str">
        <f t="shared" si="108"/>
        <v/>
      </c>
      <c r="AM327" s="50" t="str">
        <f t="shared" si="109"/>
        <v/>
      </c>
      <c r="AN327" s="50" t="str">
        <f>IF(OR(AD327&lt;&gt;TRUE,AI327&lt;&gt;TRUE),"",IF(OR('Info livraison'!$B$12-(YEAR(J327))&gt;INDEX(valschartmaxalt,MATCH(N327,libschart,0)),'Info livraison'!$B$12-(YEAR(J327))&lt;INDEX(valschartminalt,MATCH(N327,libschart,0))),FALSE,TRUE))</f>
        <v/>
      </c>
      <c r="AO327" s="50" t="str">
        <f t="shared" si="110"/>
        <v/>
      </c>
      <c r="AP327" s="50"/>
      <c r="AQ327" s="50"/>
      <c r="AR327" s="50"/>
      <c r="AS327" s="197" t="str">
        <f t="shared" si="111"/>
        <v/>
      </c>
      <c r="AT327" s="210" t="str">
        <f t="shared" si="112"/>
        <v/>
      </c>
    </row>
    <row r="328" spans="1:46" x14ac:dyDescent="0.2">
      <c r="A328" s="51" t="str">
        <f>IF(AND(F328&lt;&gt;"",'Institut - Classes'!$F$4&lt;&gt;""),INDEX(libcatidinstit,'Institut - Classes'!$F$4),"")</f>
        <v/>
      </c>
      <c r="B328" s="51" t="str">
        <f>IF(A328&lt;&gt;"",INDEX(codeinstit,'Institut - Classes'!$F$4),"")</f>
        <v/>
      </c>
      <c r="C328" s="49" t="str">
        <f t="shared" si="113"/>
        <v/>
      </c>
      <c r="D328" s="143"/>
      <c r="E328" s="143"/>
      <c r="F328" s="137"/>
      <c r="G328" s="137"/>
      <c r="H328" s="137"/>
      <c r="I328" s="137"/>
      <c r="J328" s="139"/>
      <c r="K328" s="137"/>
      <c r="L328" s="141"/>
      <c r="M328" s="141"/>
      <c r="N328" s="140"/>
      <c r="O328" s="142"/>
      <c r="P328" s="141"/>
      <c r="Q328" s="141"/>
      <c r="R328" s="141"/>
      <c r="S328" s="156"/>
      <c r="T328" s="156"/>
      <c r="U328" s="156"/>
      <c r="V328" s="156"/>
      <c r="W328" s="156"/>
      <c r="X328" s="156"/>
      <c r="Y328" s="52" t="str">
        <f t="shared" si="95"/>
        <v/>
      </c>
      <c r="Z328" s="50" t="str">
        <f t="shared" si="96"/>
        <v/>
      </c>
      <c r="AA328" s="50" t="str">
        <f t="shared" si="97"/>
        <v/>
      </c>
      <c r="AB328" s="50" t="str">
        <f t="shared" si="98"/>
        <v/>
      </c>
      <c r="AC328" s="50" t="str">
        <f t="shared" si="99"/>
        <v/>
      </c>
      <c r="AD328" s="50" t="str">
        <f t="shared" si="100"/>
        <v/>
      </c>
      <c r="AE328" s="50" t="str">
        <f t="shared" si="101"/>
        <v/>
      </c>
      <c r="AF328" s="50" t="str">
        <f t="shared" si="102"/>
        <v/>
      </c>
      <c r="AG328" s="50" t="str">
        <f t="shared" si="103"/>
        <v/>
      </c>
      <c r="AH328" s="50" t="str">
        <f t="shared" si="104"/>
        <v/>
      </c>
      <c r="AI328" s="50" t="str">
        <f t="shared" si="105"/>
        <v/>
      </c>
      <c r="AJ328" s="50" t="str">
        <f t="shared" si="106"/>
        <v/>
      </c>
      <c r="AK328" s="50" t="str">
        <f t="shared" si="107"/>
        <v/>
      </c>
      <c r="AL328" s="50" t="str">
        <f t="shared" si="108"/>
        <v/>
      </c>
      <c r="AM328" s="50" t="str">
        <f t="shared" si="109"/>
        <v/>
      </c>
      <c r="AN328" s="50" t="str">
        <f>IF(OR(AD328&lt;&gt;TRUE,AI328&lt;&gt;TRUE),"",IF(OR('Info livraison'!$B$12-(YEAR(J328))&gt;INDEX(valschartmaxalt,MATCH(N328,libschart,0)),'Info livraison'!$B$12-(YEAR(J328))&lt;INDEX(valschartminalt,MATCH(N328,libschart,0))),FALSE,TRUE))</f>
        <v/>
      </c>
      <c r="AO328" s="50" t="str">
        <f t="shared" si="110"/>
        <v/>
      </c>
      <c r="AP328" s="50"/>
      <c r="AQ328" s="50"/>
      <c r="AR328" s="50"/>
      <c r="AS328" s="197" t="str">
        <f t="shared" si="111"/>
        <v/>
      </c>
      <c r="AT328" s="210" t="str">
        <f t="shared" si="112"/>
        <v/>
      </c>
    </row>
    <row r="329" spans="1:46" x14ac:dyDescent="0.2">
      <c r="A329" s="51" t="str">
        <f>IF(AND(F329&lt;&gt;"",'Institut - Classes'!$F$4&lt;&gt;""),INDEX(libcatidinstit,'Institut - Classes'!$F$4),"")</f>
        <v/>
      </c>
      <c r="B329" s="51" t="str">
        <f>IF(A329&lt;&gt;"",INDEX(codeinstit,'Institut - Classes'!$F$4),"")</f>
        <v/>
      </c>
      <c r="C329" s="49" t="str">
        <f t="shared" si="113"/>
        <v/>
      </c>
      <c r="D329" s="143"/>
      <c r="E329" s="143"/>
      <c r="F329" s="137"/>
      <c r="G329" s="137"/>
      <c r="H329" s="137"/>
      <c r="I329" s="137"/>
      <c r="J329" s="139"/>
      <c r="K329" s="137"/>
      <c r="L329" s="141"/>
      <c r="M329" s="141"/>
      <c r="N329" s="140"/>
      <c r="O329" s="142"/>
      <c r="P329" s="141"/>
      <c r="Q329" s="141"/>
      <c r="R329" s="141"/>
      <c r="S329" s="156"/>
      <c r="T329" s="156"/>
      <c r="U329" s="156"/>
      <c r="V329" s="156"/>
      <c r="W329" s="156"/>
      <c r="X329" s="156"/>
      <c r="Y329" s="52" t="str">
        <f t="shared" si="95"/>
        <v/>
      </c>
      <c r="Z329" s="50" t="str">
        <f t="shared" si="96"/>
        <v/>
      </c>
      <c r="AA329" s="50" t="str">
        <f t="shared" si="97"/>
        <v/>
      </c>
      <c r="AB329" s="50" t="str">
        <f t="shared" si="98"/>
        <v/>
      </c>
      <c r="AC329" s="50" t="str">
        <f t="shared" si="99"/>
        <v/>
      </c>
      <c r="AD329" s="50" t="str">
        <f t="shared" si="100"/>
        <v/>
      </c>
      <c r="AE329" s="50" t="str">
        <f t="shared" si="101"/>
        <v/>
      </c>
      <c r="AF329" s="50" t="str">
        <f t="shared" si="102"/>
        <v/>
      </c>
      <c r="AG329" s="50" t="str">
        <f t="shared" si="103"/>
        <v/>
      </c>
      <c r="AH329" s="50" t="str">
        <f t="shared" si="104"/>
        <v/>
      </c>
      <c r="AI329" s="50" t="str">
        <f t="shared" si="105"/>
        <v/>
      </c>
      <c r="AJ329" s="50" t="str">
        <f t="shared" si="106"/>
        <v/>
      </c>
      <c r="AK329" s="50" t="str">
        <f t="shared" si="107"/>
        <v/>
      </c>
      <c r="AL329" s="50" t="str">
        <f t="shared" si="108"/>
        <v/>
      </c>
      <c r="AM329" s="50" t="str">
        <f t="shared" si="109"/>
        <v/>
      </c>
      <c r="AN329" s="50" t="str">
        <f>IF(OR(AD329&lt;&gt;TRUE,AI329&lt;&gt;TRUE),"",IF(OR('Info livraison'!$B$12-(YEAR(J329))&gt;INDEX(valschartmaxalt,MATCH(N329,libschart,0)),'Info livraison'!$B$12-(YEAR(J329))&lt;INDEX(valschartminalt,MATCH(N329,libschart,0))),FALSE,TRUE))</f>
        <v/>
      </c>
      <c r="AO329" s="50" t="str">
        <f t="shared" si="110"/>
        <v/>
      </c>
      <c r="AP329" s="50"/>
      <c r="AQ329" s="50"/>
      <c r="AR329" s="50"/>
      <c r="AS329" s="197" t="str">
        <f t="shared" si="111"/>
        <v/>
      </c>
      <c r="AT329" s="210" t="str">
        <f t="shared" si="112"/>
        <v/>
      </c>
    </row>
    <row r="330" spans="1:46" x14ac:dyDescent="0.2">
      <c r="A330" s="51" t="str">
        <f>IF(AND(F330&lt;&gt;"",'Institut - Classes'!$F$4&lt;&gt;""),INDEX(libcatidinstit,'Institut - Classes'!$F$4),"")</f>
        <v/>
      </c>
      <c r="B330" s="51" t="str">
        <f>IF(A330&lt;&gt;"",INDEX(codeinstit,'Institut - Classes'!$F$4),"")</f>
        <v/>
      </c>
      <c r="C330" s="49" t="str">
        <f t="shared" si="113"/>
        <v/>
      </c>
      <c r="D330" s="143"/>
      <c r="E330" s="143"/>
      <c r="F330" s="137"/>
      <c r="G330" s="137"/>
      <c r="H330" s="137"/>
      <c r="I330" s="137"/>
      <c r="J330" s="139"/>
      <c r="K330" s="137"/>
      <c r="L330" s="141"/>
      <c r="M330" s="141"/>
      <c r="N330" s="140"/>
      <c r="O330" s="142"/>
      <c r="P330" s="141"/>
      <c r="Q330" s="141"/>
      <c r="R330" s="141"/>
      <c r="S330" s="156"/>
      <c r="T330" s="156"/>
      <c r="U330" s="156"/>
      <c r="V330" s="156"/>
      <c r="W330" s="156"/>
      <c r="X330" s="156"/>
      <c r="Y330" s="52" t="str">
        <f t="shared" si="95"/>
        <v/>
      </c>
      <c r="Z330" s="50" t="str">
        <f t="shared" si="96"/>
        <v/>
      </c>
      <c r="AA330" s="50" t="str">
        <f t="shared" si="97"/>
        <v/>
      </c>
      <c r="AB330" s="50" t="str">
        <f t="shared" si="98"/>
        <v/>
      </c>
      <c r="AC330" s="50" t="str">
        <f t="shared" si="99"/>
        <v/>
      </c>
      <c r="AD330" s="50" t="str">
        <f t="shared" si="100"/>
        <v/>
      </c>
      <c r="AE330" s="50" t="str">
        <f t="shared" si="101"/>
        <v/>
      </c>
      <c r="AF330" s="50" t="str">
        <f t="shared" si="102"/>
        <v/>
      </c>
      <c r="AG330" s="50" t="str">
        <f t="shared" si="103"/>
        <v/>
      </c>
      <c r="AH330" s="50" t="str">
        <f t="shared" si="104"/>
        <v/>
      </c>
      <c r="AI330" s="50" t="str">
        <f t="shared" si="105"/>
        <v/>
      </c>
      <c r="AJ330" s="50" t="str">
        <f t="shared" si="106"/>
        <v/>
      </c>
      <c r="AK330" s="50" t="str">
        <f t="shared" si="107"/>
        <v/>
      </c>
      <c r="AL330" s="50" t="str">
        <f t="shared" si="108"/>
        <v/>
      </c>
      <c r="AM330" s="50" t="str">
        <f t="shared" si="109"/>
        <v/>
      </c>
      <c r="AN330" s="50" t="str">
        <f>IF(OR(AD330&lt;&gt;TRUE,AI330&lt;&gt;TRUE),"",IF(OR('Info livraison'!$B$12-(YEAR(J330))&gt;INDEX(valschartmaxalt,MATCH(N330,libschart,0)),'Info livraison'!$B$12-(YEAR(J330))&lt;INDEX(valschartminalt,MATCH(N330,libschart,0))),FALSE,TRUE))</f>
        <v/>
      </c>
      <c r="AO330" s="50" t="str">
        <f t="shared" si="110"/>
        <v/>
      </c>
      <c r="AP330" s="50"/>
      <c r="AQ330" s="50"/>
      <c r="AR330" s="50"/>
      <c r="AS330" s="197" t="str">
        <f t="shared" si="111"/>
        <v/>
      </c>
      <c r="AT330" s="210" t="str">
        <f t="shared" si="112"/>
        <v/>
      </c>
    </row>
    <row r="331" spans="1:46" x14ac:dyDescent="0.2">
      <c r="A331" s="51" t="str">
        <f>IF(AND(F331&lt;&gt;"",'Institut - Classes'!$F$4&lt;&gt;""),INDEX(libcatidinstit,'Institut - Classes'!$F$4),"")</f>
        <v/>
      </c>
      <c r="B331" s="51" t="str">
        <f>IF(A331&lt;&gt;"",INDEX(codeinstit,'Institut - Classes'!$F$4),"")</f>
        <v/>
      </c>
      <c r="C331" s="49" t="str">
        <f t="shared" si="113"/>
        <v/>
      </c>
      <c r="D331" s="143"/>
      <c r="E331" s="143"/>
      <c r="F331" s="137"/>
      <c r="G331" s="137"/>
      <c r="H331" s="137"/>
      <c r="I331" s="137"/>
      <c r="J331" s="139"/>
      <c r="K331" s="137"/>
      <c r="L331" s="141"/>
      <c r="M331" s="141"/>
      <c r="N331" s="140"/>
      <c r="O331" s="142"/>
      <c r="P331" s="141"/>
      <c r="Q331" s="141"/>
      <c r="R331" s="141"/>
      <c r="S331" s="156"/>
      <c r="T331" s="156"/>
      <c r="U331" s="156"/>
      <c r="V331" s="156"/>
      <c r="W331" s="156"/>
      <c r="X331" s="156"/>
      <c r="Y331" s="52" t="str">
        <f t="shared" si="95"/>
        <v/>
      </c>
      <c r="Z331" s="50" t="str">
        <f t="shared" si="96"/>
        <v/>
      </c>
      <c r="AA331" s="50" t="str">
        <f t="shared" si="97"/>
        <v/>
      </c>
      <c r="AB331" s="50" t="str">
        <f t="shared" si="98"/>
        <v/>
      </c>
      <c r="AC331" s="50" t="str">
        <f t="shared" si="99"/>
        <v/>
      </c>
      <c r="AD331" s="50" t="str">
        <f t="shared" si="100"/>
        <v/>
      </c>
      <c r="AE331" s="50" t="str">
        <f t="shared" si="101"/>
        <v/>
      </c>
      <c r="AF331" s="50" t="str">
        <f t="shared" si="102"/>
        <v/>
      </c>
      <c r="AG331" s="50" t="str">
        <f t="shared" si="103"/>
        <v/>
      </c>
      <c r="AH331" s="50" t="str">
        <f t="shared" si="104"/>
        <v/>
      </c>
      <c r="AI331" s="50" t="str">
        <f t="shared" si="105"/>
        <v/>
      </c>
      <c r="AJ331" s="50" t="str">
        <f t="shared" si="106"/>
        <v/>
      </c>
      <c r="AK331" s="50" t="str">
        <f t="shared" si="107"/>
        <v/>
      </c>
      <c r="AL331" s="50" t="str">
        <f t="shared" si="108"/>
        <v/>
      </c>
      <c r="AM331" s="50" t="str">
        <f t="shared" si="109"/>
        <v/>
      </c>
      <c r="AN331" s="50" t="str">
        <f>IF(OR(AD331&lt;&gt;TRUE,AI331&lt;&gt;TRUE),"",IF(OR('Info livraison'!$B$12-(YEAR(J331))&gt;INDEX(valschartmaxalt,MATCH(N331,libschart,0)),'Info livraison'!$B$12-(YEAR(J331))&lt;INDEX(valschartminalt,MATCH(N331,libschart,0))),FALSE,TRUE))</f>
        <v/>
      </c>
      <c r="AO331" s="50" t="str">
        <f t="shared" si="110"/>
        <v/>
      </c>
      <c r="AP331" s="50"/>
      <c r="AQ331" s="50"/>
      <c r="AR331" s="50"/>
      <c r="AS331" s="197" t="str">
        <f t="shared" si="111"/>
        <v/>
      </c>
      <c r="AT331" s="210" t="str">
        <f t="shared" si="112"/>
        <v/>
      </c>
    </row>
    <row r="332" spans="1:46" x14ac:dyDescent="0.2">
      <c r="A332" s="51" t="str">
        <f>IF(AND(F332&lt;&gt;"",'Institut - Classes'!$F$4&lt;&gt;""),INDEX(libcatidinstit,'Institut - Classes'!$F$4),"")</f>
        <v/>
      </c>
      <c r="B332" s="51" t="str">
        <f>IF(A332&lt;&gt;"",INDEX(codeinstit,'Institut - Classes'!$F$4),"")</f>
        <v/>
      </c>
      <c r="C332" s="49" t="str">
        <f t="shared" si="113"/>
        <v/>
      </c>
      <c r="D332" s="143"/>
      <c r="E332" s="143"/>
      <c r="F332" s="137"/>
      <c r="G332" s="137"/>
      <c r="H332" s="137"/>
      <c r="I332" s="137"/>
      <c r="J332" s="139"/>
      <c r="K332" s="137"/>
      <c r="L332" s="141"/>
      <c r="M332" s="141"/>
      <c r="N332" s="140"/>
      <c r="O332" s="142"/>
      <c r="P332" s="141"/>
      <c r="Q332" s="141"/>
      <c r="R332" s="141"/>
      <c r="S332" s="156"/>
      <c r="T332" s="156"/>
      <c r="U332" s="156"/>
      <c r="V332" s="156"/>
      <c r="W332" s="156"/>
      <c r="X332" s="156"/>
      <c r="Y332" s="52" t="str">
        <f t="shared" si="95"/>
        <v/>
      </c>
      <c r="Z332" s="50" t="str">
        <f t="shared" si="96"/>
        <v/>
      </c>
      <c r="AA332" s="50" t="str">
        <f t="shared" si="97"/>
        <v/>
      </c>
      <c r="AB332" s="50" t="str">
        <f t="shared" si="98"/>
        <v/>
      </c>
      <c r="AC332" s="50" t="str">
        <f t="shared" si="99"/>
        <v/>
      </c>
      <c r="AD332" s="50" t="str">
        <f t="shared" si="100"/>
        <v/>
      </c>
      <c r="AE332" s="50" t="str">
        <f t="shared" si="101"/>
        <v/>
      </c>
      <c r="AF332" s="50" t="str">
        <f t="shared" si="102"/>
        <v/>
      </c>
      <c r="AG332" s="50" t="str">
        <f t="shared" si="103"/>
        <v/>
      </c>
      <c r="AH332" s="50" t="str">
        <f t="shared" si="104"/>
        <v/>
      </c>
      <c r="AI332" s="50" t="str">
        <f t="shared" si="105"/>
        <v/>
      </c>
      <c r="AJ332" s="50" t="str">
        <f t="shared" si="106"/>
        <v/>
      </c>
      <c r="AK332" s="50" t="str">
        <f t="shared" si="107"/>
        <v/>
      </c>
      <c r="AL332" s="50" t="str">
        <f t="shared" si="108"/>
        <v/>
      </c>
      <c r="AM332" s="50" t="str">
        <f t="shared" si="109"/>
        <v/>
      </c>
      <c r="AN332" s="50" t="str">
        <f>IF(OR(AD332&lt;&gt;TRUE,AI332&lt;&gt;TRUE),"",IF(OR('Info livraison'!$B$12-(YEAR(J332))&gt;INDEX(valschartmaxalt,MATCH(N332,libschart,0)),'Info livraison'!$B$12-(YEAR(J332))&lt;INDEX(valschartminalt,MATCH(N332,libschart,0))),FALSE,TRUE))</f>
        <v/>
      </c>
      <c r="AO332" s="50" t="str">
        <f t="shared" si="110"/>
        <v/>
      </c>
      <c r="AP332" s="50"/>
      <c r="AQ332" s="50"/>
      <c r="AR332" s="50"/>
      <c r="AS332" s="197" t="str">
        <f t="shared" si="111"/>
        <v/>
      </c>
      <c r="AT332" s="210" t="str">
        <f t="shared" si="112"/>
        <v/>
      </c>
    </row>
    <row r="333" spans="1:46" x14ac:dyDescent="0.2">
      <c r="A333" s="51" t="str">
        <f>IF(AND(F333&lt;&gt;"",'Institut - Classes'!$F$4&lt;&gt;""),INDEX(libcatidinstit,'Institut - Classes'!$F$4),"")</f>
        <v/>
      </c>
      <c r="B333" s="51" t="str">
        <f>IF(A333&lt;&gt;"",INDEX(codeinstit,'Institut - Classes'!$F$4),"")</f>
        <v/>
      </c>
      <c r="C333" s="49" t="str">
        <f t="shared" si="113"/>
        <v/>
      </c>
      <c r="D333" s="143"/>
      <c r="E333" s="143"/>
      <c r="F333" s="137"/>
      <c r="G333" s="137"/>
      <c r="H333" s="137"/>
      <c r="I333" s="137"/>
      <c r="J333" s="139"/>
      <c r="K333" s="137"/>
      <c r="L333" s="141"/>
      <c r="M333" s="141"/>
      <c r="N333" s="140"/>
      <c r="O333" s="142"/>
      <c r="P333" s="141"/>
      <c r="Q333" s="141"/>
      <c r="R333" s="141"/>
      <c r="S333" s="156"/>
      <c r="T333" s="156"/>
      <c r="U333" s="156"/>
      <c r="V333" s="156"/>
      <c r="W333" s="156"/>
      <c r="X333" s="156"/>
      <c r="Y333" s="52" t="str">
        <f t="shared" si="95"/>
        <v/>
      </c>
      <c r="Z333" s="50" t="str">
        <f t="shared" si="96"/>
        <v/>
      </c>
      <c r="AA333" s="50" t="str">
        <f t="shared" si="97"/>
        <v/>
      </c>
      <c r="AB333" s="50" t="str">
        <f t="shared" si="98"/>
        <v/>
      </c>
      <c r="AC333" s="50" t="str">
        <f t="shared" si="99"/>
        <v/>
      </c>
      <c r="AD333" s="50" t="str">
        <f t="shared" si="100"/>
        <v/>
      </c>
      <c r="AE333" s="50" t="str">
        <f t="shared" si="101"/>
        <v/>
      </c>
      <c r="AF333" s="50" t="str">
        <f t="shared" si="102"/>
        <v/>
      </c>
      <c r="AG333" s="50" t="str">
        <f t="shared" si="103"/>
        <v/>
      </c>
      <c r="AH333" s="50" t="str">
        <f t="shared" si="104"/>
        <v/>
      </c>
      <c r="AI333" s="50" t="str">
        <f t="shared" si="105"/>
        <v/>
      </c>
      <c r="AJ333" s="50" t="str">
        <f t="shared" si="106"/>
        <v/>
      </c>
      <c r="AK333" s="50" t="str">
        <f t="shared" si="107"/>
        <v/>
      </c>
      <c r="AL333" s="50" t="str">
        <f t="shared" si="108"/>
        <v/>
      </c>
      <c r="AM333" s="50" t="str">
        <f t="shared" si="109"/>
        <v/>
      </c>
      <c r="AN333" s="50" t="str">
        <f>IF(OR(AD333&lt;&gt;TRUE,AI333&lt;&gt;TRUE),"",IF(OR('Info livraison'!$B$12-(YEAR(J333))&gt;INDEX(valschartmaxalt,MATCH(N333,libschart,0)),'Info livraison'!$B$12-(YEAR(J333))&lt;INDEX(valschartminalt,MATCH(N333,libschart,0))),FALSE,TRUE))</f>
        <v/>
      </c>
      <c r="AO333" s="50" t="str">
        <f t="shared" si="110"/>
        <v/>
      </c>
      <c r="AP333" s="50"/>
      <c r="AQ333" s="50"/>
      <c r="AR333" s="50"/>
      <c r="AS333" s="197" t="str">
        <f t="shared" si="111"/>
        <v/>
      </c>
      <c r="AT333" s="210" t="str">
        <f t="shared" si="112"/>
        <v/>
      </c>
    </row>
    <row r="334" spans="1:46" x14ac:dyDescent="0.2">
      <c r="A334" s="51" t="str">
        <f>IF(AND(F334&lt;&gt;"",'Institut - Classes'!$F$4&lt;&gt;""),INDEX(libcatidinstit,'Institut - Classes'!$F$4),"")</f>
        <v/>
      </c>
      <c r="B334" s="51" t="str">
        <f>IF(A334&lt;&gt;"",INDEX(codeinstit,'Institut - Classes'!$F$4),"")</f>
        <v/>
      </c>
      <c r="C334" s="49" t="str">
        <f t="shared" si="113"/>
        <v/>
      </c>
      <c r="D334" s="143"/>
      <c r="E334" s="143"/>
      <c r="F334" s="137"/>
      <c r="G334" s="137"/>
      <c r="H334" s="137"/>
      <c r="I334" s="137"/>
      <c r="J334" s="139"/>
      <c r="K334" s="137"/>
      <c r="L334" s="141"/>
      <c r="M334" s="141"/>
      <c r="N334" s="140"/>
      <c r="O334" s="142"/>
      <c r="P334" s="141"/>
      <c r="Q334" s="141"/>
      <c r="R334" s="141"/>
      <c r="S334" s="156"/>
      <c r="T334" s="156"/>
      <c r="U334" s="156"/>
      <c r="V334" s="156"/>
      <c r="W334" s="156"/>
      <c r="X334" s="156"/>
      <c r="Y334" s="52" t="str">
        <f t="shared" si="95"/>
        <v/>
      </c>
      <c r="Z334" s="50" t="str">
        <f t="shared" si="96"/>
        <v/>
      </c>
      <c r="AA334" s="50" t="str">
        <f t="shared" si="97"/>
        <v/>
      </c>
      <c r="AB334" s="50" t="str">
        <f t="shared" si="98"/>
        <v/>
      </c>
      <c r="AC334" s="50" t="str">
        <f t="shared" si="99"/>
        <v/>
      </c>
      <c r="AD334" s="50" t="str">
        <f t="shared" si="100"/>
        <v/>
      </c>
      <c r="AE334" s="50" t="str">
        <f t="shared" si="101"/>
        <v/>
      </c>
      <c r="AF334" s="50" t="str">
        <f t="shared" si="102"/>
        <v/>
      </c>
      <c r="AG334" s="50" t="str">
        <f t="shared" si="103"/>
        <v/>
      </c>
      <c r="AH334" s="50" t="str">
        <f t="shared" si="104"/>
        <v/>
      </c>
      <c r="AI334" s="50" t="str">
        <f t="shared" si="105"/>
        <v/>
      </c>
      <c r="AJ334" s="50" t="str">
        <f t="shared" si="106"/>
        <v/>
      </c>
      <c r="AK334" s="50" t="str">
        <f t="shared" si="107"/>
        <v/>
      </c>
      <c r="AL334" s="50" t="str">
        <f t="shared" si="108"/>
        <v/>
      </c>
      <c r="AM334" s="50" t="str">
        <f t="shared" si="109"/>
        <v/>
      </c>
      <c r="AN334" s="50" t="str">
        <f>IF(OR(AD334&lt;&gt;TRUE,AI334&lt;&gt;TRUE),"",IF(OR('Info livraison'!$B$12-(YEAR(J334))&gt;INDEX(valschartmaxalt,MATCH(N334,libschart,0)),'Info livraison'!$B$12-(YEAR(J334))&lt;INDEX(valschartminalt,MATCH(N334,libschart,0))),FALSE,TRUE))</f>
        <v/>
      </c>
      <c r="AO334" s="50" t="str">
        <f t="shared" si="110"/>
        <v/>
      </c>
      <c r="AP334" s="50"/>
      <c r="AQ334" s="50"/>
      <c r="AR334" s="50"/>
      <c r="AS334" s="197" t="str">
        <f t="shared" si="111"/>
        <v/>
      </c>
      <c r="AT334" s="210" t="str">
        <f t="shared" si="112"/>
        <v/>
      </c>
    </row>
    <row r="335" spans="1:46" x14ac:dyDescent="0.2">
      <c r="A335" s="51" t="str">
        <f>IF(AND(F335&lt;&gt;"",'Institut - Classes'!$F$4&lt;&gt;""),INDEX(libcatidinstit,'Institut - Classes'!$F$4),"")</f>
        <v/>
      </c>
      <c r="B335" s="51" t="str">
        <f>IF(A335&lt;&gt;"",INDEX(codeinstit,'Institut - Classes'!$F$4),"")</f>
        <v/>
      </c>
      <c r="C335" s="49" t="str">
        <f t="shared" si="113"/>
        <v/>
      </c>
      <c r="D335" s="143"/>
      <c r="E335" s="143"/>
      <c r="F335" s="137"/>
      <c r="G335" s="137"/>
      <c r="H335" s="137"/>
      <c r="I335" s="137"/>
      <c r="J335" s="139"/>
      <c r="K335" s="137"/>
      <c r="L335" s="141"/>
      <c r="M335" s="141"/>
      <c r="N335" s="140"/>
      <c r="O335" s="142"/>
      <c r="P335" s="141"/>
      <c r="Q335" s="141"/>
      <c r="R335" s="141"/>
      <c r="S335" s="156"/>
      <c r="T335" s="156"/>
      <c r="U335" s="156"/>
      <c r="V335" s="156"/>
      <c r="W335" s="156"/>
      <c r="X335" s="156"/>
      <c r="Y335" s="52" t="str">
        <f t="shared" si="95"/>
        <v/>
      </c>
      <c r="Z335" s="50" t="str">
        <f t="shared" si="96"/>
        <v/>
      </c>
      <c r="AA335" s="50" t="str">
        <f t="shared" si="97"/>
        <v/>
      </c>
      <c r="AB335" s="50" t="str">
        <f t="shared" si="98"/>
        <v/>
      </c>
      <c r="AC335" s="50" t="str">
        <f t="shared" si="99"/>
        <v/>
      </c>
      <c r="AD335" s="50" t="str">
        <f t="shared" si="100"/>
        <v/>
      </c>
      <c r="AE335" s="50" t="str">
        <f t="shared" si="101"/>
        <v/>
      </c>
      <c r="AF335" s="50" t="str">
        <f t="shared" si="102"/>
        <v/>
      </c>
      <c r="AG335" s="50" t="str">
        <f t="shared" si="103"/>
        <v/>
      </c>
      <c r="AH335" s="50" t="str">
        <f t="shared" si="104"/>
        <v/>
      </c>
      <c r="AI335" s="50" t="str">
        <f t="shared" si="105"/>
        <v/>
      </c>
      <c r="AJ335" s="50" t="str">
        <f t="shared" si="106"/>
        <v/>
      </c>
      <c r="AK335" s="50" t="str">
        <f t="shared" si="107"/>
        <v/>
      </c>
      <c r="AL335" s="50" t="str">
        <f t="shared" si="108"/>
        <v/>
      </c>
      <c r="AM335" s="50" t="str">
        <f t="shared" si="109"/>
        <v/>
      </c>
      <c r="AN335" s="50" t="str">
        <f>IF(OR(AD335&lt;&gt;TRUE,AI335&lt;&gt;TRUE),"",IF(OR('Info livraison'!$B$12-(YEAR(J335))&gt;INDEX(valschartmaxalt,MATCH(N335,libschart,0)),'Info livraison'!$B$12-(YEAR(J335))&lt;INDEX(valschartminalt,MATCH(N335,libschart,0))),FALSE,TRUE))</f>
        <v/>
      </c>
      <c r="AO335" s="50" t="str">
        <f t="shared" si="110"/>
        <v/>
      </c>
      <c r="AP335" s="50"/>
      <c r="AQ335" s="50"/>
      <c r="AR335" s="50"/>
      <c r="AS335" s="197" t="str">
        <f t="shared" si="111"/>
        <v/>
      </c>
      <c r="AT335" s="210" t="str">
        <f t="shared" si="112"/>
        <v/>
      </c>
    </row>
    <row r="336" spans="1:46" x14ac:dyDescent="0.2">
      <c r="A336" s="51" t="str">
        <f>IF(AND(F336&lt;&gt;"",'Institut - Classes'!$F$4&lt;&gt;""),INDEX(libcatidinstit,'Institut - Classes'!$F$4),"")</f>
        <v/>
      </c>
      <c r="B336" s="51" t="str">
        <f>IF(A336&lt;&gt;"",INDEX(codeinstit,'Institut - Classes'!$F$4),"")</f>
        <v/>
      </c>
      <c r="C336" s="49" t="str">
        <f t="shared" si="113"/>
        <v/>
      </c>
      <c r="D336" s="143"/>
      <c r="E336" s="143"/>
      <c r="F336" s="137"/>
      <c r="G336" s="137"/>
      <c r="H336" s="137"/>
      <c r="I336" s="137"/>
      <c r="J336" s="139"/>
      <c r="K336" s="137"/>
      <c r="L336" s="141"/>
      <c r="M336" s="141"/>
      <c r="N336" s="140"/>
      <c r="O336" s="142"/>
      <c r="P336" s="141"/>
      <c r="Q336" s="141"/>
      <c r="R336" s="141"/>
      <c r="S336" s="156"/>
      <c r="T336" s="156"/>
      <c r="U336" s="156"/>
      <c r="V336" s="156"/>
      <c r="W336" s="156"/>
      <c r="X336" s="156"/>
      <c r="Y336" s="52" t="str">
        <f t="shared" si="95"/>
        <v/>
      </c>
      <c r="Z336" s="50" t="str">
        <f t="shared" si="96"/>
        <v/>
      </c>
      <c r="AA336" s="50" t="str">
        <f t="shared" si="97"/>
        <v/>
      </c>
      <c r="AB336" s="50" t="str">
        <f t="shared" si="98"/>
        <v/>
      </c>
      <c r="AC336" s="50" t="str">
        <f t="shared" si="99"/>
        <v/>
      </c>
      <c r="AD336" s="50" t="str">
        <f t="shared" si="100"/>
        <v/>
      </c>
      <c r="AE336" s="50" t="str">
        <f t="shared" si="101"/>
        <v/>
      </c>
      <c r="AF336" s="50" t="str">
        <f t="shared" si="102"/>
        <v/>
      </c>
      <c r="AG336" s="50" t="str">
        <f t="shared" si="103"/>
        <v/>
      </c>
      <c r="AH336" s="50" t="str">
        <f t="shared" si="104"/>
        <v/>
      </c>
      <c r="AI336" s="50" t="str">
        <f t="shared" si="105"/>
        <v/>
      </c>
      <c r="AJ336" s="50" t="str">
        <f t="shared" si="106"/>
        <v/>
      </c>
      <c r="AK336" s="50" t="str">
        <f t="shared" si="107"/>
        <v/>
      </c>
      <c r="AL336" s="50" t="str">
        <f t="shared" si="108"/>
        <v/>
      </c>
      <c r="AM336" s="50" t="str">
        <f t="shared" si="109"/>
        <v/>
      </c>
      <c r="AN336" s="50" t="str">
        <f>IF(OR(AD336&lt;&gt;TRUE,AI336&lt;&gt;TRUE),"",IF(OR('Info livraison'!$B$12-(YEAR(J336))&gt;INDEX(valschartmaxalt,MATCH(N336,libschart,0)),'Info livraison'!$B$12-(YEAR(J336))&lt;INDEX(valschartminalt,MATCH(N336,libschart,0))),FALSE,TRUE))</f>
        <v/>
      </c>
      <c r="AO336" s="50" t="str">
        <f t="shared" si="110"/>
        <v/>
      </c>
      <c r="AP336" s="50"/>
      <c r="AQ336" s="50"/>
      <c r="AR336" s="50"/>
      <c r="AS336" s="197" t="str">
        <f t="shared" si="111"/>
        <v/>
      </c>
      <c r="AT336" s="210" t="str">
        <f t="shared" si="112"/>
        <v/>
      </c>
    </row>
    <row r="337" spans="1:46" x14ac:dyDescent="0.2">
      <c r="A337" s="51" t="str">
        <f>IF(AND(F337&lt;&gt;"",'Institut - Classes'!$F$4&lt;&gt;""),INDEX(libcatidinstit,'Institut - Classes'!$F$4),"")</f>
        <v/>
      </c>
      <c r="B337" s="51" t="str">
        <f>IF(A337&lt;&gt;"",INDEX(codeinstit,'Institut - Classes'!$F$4),"")</f>
        <v/>
      </c>
      <c r="C337" s="49" t="str">
        <f t="shared" si="113"/>
        <v/>
      </c>
      <c r="D337" s="143"/>
      <c r="E337" s="143"/>
      <c r="F337" s="137"/>
      <c r="G337" s="137"/>
      <c r="H337" s="137"/>
      <c r="I337" s="137"/>
      <c r="J337" s="139"/>
      <c r="K337" s="137"/>
      <c r="L337" s="141"/>
      <c r="M337" s="141"/>
      <c r="N337" s="140"/>
      <c r="O337" s="142"/>
      <c r="P337" s="141"/>
      <c r="Q337" s="141"/>
      <c r="R337" s="141"/>
      <c r="S337" s="156"/>
      <c r="T337" s="156"/>
      <c r="U337" s="156"/>
      <c r="V337" s="156"/>
      <c r="W337" s="156"/>
      <c r="X337" s="156"/>
      <c r="Y337" s="52" t="str">
        <f t="shared" si="95"/>
        <v/>
      </c>
      <c r="Z337" s="50" t="str">
        <f t="shared" si="96"/>
        <v/>
      </c>
      <c r="AA337" s="50" t="str">
        <f t="shared" si="97"/>
        <v/>
      </c>
      <c r="AB337" s="50" t="str">
        <f t="shared" si="98"/>
        <v/>
      </c>
      <c r="AC337" s="50" t="str">
        <f t="shared" si="99"/>
        <v/>
      </c>
      <c r="AD337" s="50" t="str">
        <f t="shared" si="100"/>
        <v/>
      </c>
      <c r="AE337" s="50" t="str">
        <f t="shared" si="101"/>
        <v/>
      </c>
      <c r="AF337" s="50" t="str">
        <f t="shared" si="102"/>
        <v/>
      </c>
      <c r="AG337" s="50" t="str">
        <f t="shared" si="103"/>
        <v/>
      </c>
      <c r="AH337" s="50" t="str">
        <f t="shared" si="104"/>
        <v/>
      </c>
      <c r="AI337" s="50" t="str">
        <f t="shared" si="105"/>
        <v/>
      </c>
      <c r="AJ337" s="50" t="str">
        <f t="shared" si="106"/>
        <v/>
      </c>
      <c r="AK337" s="50" t="str">
        <f t="shared" si="107"/>
        <v/>
      </c>
      <c r="AL337" s="50" t="str">
        <f t="shared" si="108"/>
        <v/>
      </c>
      <c r="AM337" s="50" t="str">
        <f t="shared" si="109"/>
        <v/>
      </c>
      <c r="AN337" s="50" t="str">
        <f>IF(OR(AD337&lt;&gt;TRUE,AI337&lt;&gt;TRUE),"",IF(OR('Info livraison'!$B$12-(YEAR(J337))&gt;INDEX(valschartmaxalt,MATCH(N337,libschart,0)),'Info livraison'!$B$12-(YEAR(J337))&lt;INDEX(valschartminalt,MATCH(N337,libschart,0))),FALSE,TRUE))</f>
        <v/>
      </c>
      <c r="AO337" s="50" t="str">
        <f t="shared" si="110"/>
        <v/>
      </c>
      <c r="AP337" s="50"/>
      <c r="AQ337" s="50"/>
      <c r="AR337" s="50"/>
      <c r="AS337" s="197" t="str">
        <f t="shared" si="111"/>
        <v/>
      </c>
      <c r="AT337" s="210" t="str">
        <f t="shared" si="112"/>
        <v/>
      </c>
    </row>
    <row r="338" spans="1:46" x14ac:dyDescent="0.2">
      <c r="A338" s="51" t="str">
        <f>IF(AND(F338&lt;&gt;"",'Institut - Classes'!$F$4&lt;&gt;""),INDEX(libcatidinstit,'Institut - Classes'!$F$4),"")</f>
        <v/>
      </c>
      <c r="B338" s="51" t="str">
        <f>IF(A338&lt;&gt;"",INDEX(codeinstit,'Institut - Classes'!$F$4),"")</f>
        <v/>
      </c>
      <c r="C338" s="49" t="str">
        <f t="shared" si="113"/>
        <v/>
      </c>
      <c r="D338" s="143"/>
      <c r="E338" s="143"/>
      <c r="F338" s="137"/>
      <c r="G338" s="137"/>
      <c r="H338" s="137"/>
      <c r="I338" s="137"/>
      <c r="J338" s="139"/>
      <c r="K338" s="137"/>
      <c r="L338" s="141"/>
      <c r="M338" s="141"/>
      <c r="N338" s="140"/>
      <c r="O338" s="142"/>
      <c r="P338" s="141"/>
      <c r="Q338" s="141"/>
      <c r="R338" s="141"/>
      <c r="S338" s="156"/>
      <c r="T338" s="156"/>
      <c r="U338" s="156"/>
      <c r="V338" s="156"/>
      <c r="W338" s="156"/>
      <c r="X338" s="156"/>
      <c r="Y338" s="52" t="str">
        <f t="shared" si="95"/>
        <v/>
      </c>
      <c r="Z338" s="50" t="str">
        <f t="shared" si="96"/>
        <v/>
      </c>
      <c r="AA338" s="50" t="str">
        <f t="shared" si="97"/>
        <v/>
      </c>
      <c r="AB338" s="50" t="str">
        <f t="shared" si="98"/>
        <v/>
      </c>
      <c r="AC338" s="50" t="str">
        <f t="shared" si="99"/>
        <v/>
      </c>
      <c r="AD338" s="50" t="str">
        <f t="shared" si="100"/>
        <v/>
      </c>
      <c r="AE338" s="50" t="str">
        <f t="shared" si="101"/>
        <v/>
      </c>
      <c r="AF338" s="50" t="str">
        <f t="shared" si="102"/>
        <v/>
      </c>
      <c r="AG338" s="50" t="str">
        <f t="shared" si="103"/>
        <v/>
      </c>
      <c r="AH338" s="50" t="str">
        <f t="shared" si="104"/>
        <v/>
      </c>
      <c r="AI338" s="50" t="str">
        <f t="shared" si="105"/>
        <v/>
      </c>
      <c r="AJ338" s="50" t="str">
        <f t="shared" si="106"/>
        <v/>
      </c>
      <c r="AK338" s="50" t="str">
        <f t="shared" si="107"/>
        <v/>
      </c>
      <c r="AL338" s="50" t="str">
        <f t="shared" si="108"/>
        <v/>
      </c>
      <c r="AM338" s="50" t="str">
        <f t="shared" si="109"/>
        <v/>
      </c>
      <c r="AN338" s="50" t="str">
        <f>IF(OR(AD338&lt;&gt;TRUE,AI338&lt;&gt;TRUE),"",IF(OR('Info livraison'!$B$12-(YEAR(J338))&gt;INDEX(valschartmaxalt,MATCH(N338,libschart,0)),'Info livraison'!$B$12-(YEAR(J338))&lt;INDEX(valschartminalt,MATCH(N338,libschart,0))),FALSE,TRUE))</f>
        <v/>
      </c>
      <c r="AO338" s="50" t="str">
        <f t="shared" si="110"/>
        <v/>
      </c>
      <c r="AP338" s="50"/>
      <c r="AQ338" s="50"/>
      <c r="AR338" s="50"/>
      <c r="AS338" s="197" t="str">
        <f t="shared" si="111"/>
        <v/>
      </c>
      <c r="AT338" s="210" t="str">
        <f t="shared" si="112"/>
        <v/>
      </c>
    </row>
    <row r="339" spans="1:46" x14ac:dyDescent="0.2">
      <c r="A339" s="51" t="str">
        <f>IF(AND(F339&lt;&gt;"",'Institut - Classes'!$F$4&lt;&gt;""),INDEX(libcatidinstit,'Institut - Classes'!$F$4),"")</f>
        <v/>
      </c>
      <c r="B339" s="51" t="str">
        <f>IF(A339&lt;&gt;"",INDEX(codeinstit,'Institut - Classes'!$F$4),"")</f>
        <v/>
      </c>
      <c r="C339" s="49" t="str">
        <f t="shared" si="113"/>
        <v/>
      </c>
      <c r="D339" s="143"/>
      <c r="E339" s="143"/>
      <c r="F339" s="137"/>
      <c r="G339" s="137"/>
      <c r="H339" s="137"/>
      <c r="I339" s="137"/>
      <c r="J339" s="139"/>
      <c r="K339" s="137"/>
      <c r="L339" s="141"/>
      <c r="M339" s="141"/>
      <c r="N339" s="140"/>
      <c r="O339" s="142"/>
      <c r="P339" s="141"/>
      <c r="Q339" s="141"/>
      <c r="R339" s="141"/>
      <c r="S339" s="156"/>
      <c r="T339" s="156"/>
      <c r="U339" s="156"/>
      <c r="V339" s="156"/>
      <c r="W339" s="156"/>
      <c r="X339" s="156"/>
      <c r="Y339" s="52" t="str">
        <f t="shared" si="95"/>
        <v/>
      </c>
      <c r="Z339" s="50" t="str">
        <f t="shared" si="96"/>
        <v/>
      </c>
      <c r="AA339" s="50" t="str">
        <f t="shared" si="97"/>
        <v/>
      </c>
      <c r="AB339" s="50" t="str">
        <f t="shared" si="98"/>
        <v/>
      </c>
      <c r="AC339" s="50" t="str">
        <f t="shared" si="99"/>
        <v/>
      </c>
      <c r="AD339" s="50" t="str">
        <f t="shared" si="100"/>
        <v/>
      </c>
      <c r="AE339" s="50" t="str">
        <f t="shared" si="101"/>
        <v/>
      </c>
      <c r="AF339" s="50" t="str">
        <f t="shared" si="102"/>
        <v/>
      </c>
      <c r="AG339" s="50" t="str">
        <f t="shared" si="103"/>
        <v/>
      </c>
      <c r="AH339" s="50" t="str">
        <f t="shared" si="104"/>
        <v/>
      </c>
      <c r="AI339" s="50" t="str">
        <f t="shared" si="105"/>
        <v/>
      </c>
      <c r="AJ339" s="50" t="str">
        <f t="shared" si="106"/>
        <v/>
      </c>
      <c r="AK339" s="50" t="str">
        <f t="shared" si="107"/>
        <v/>
      </c>
      <c r="AL339" s="50" t="str">
        <f t="shared" si="108"/>
        <v/>
      </c>
      <c r="AM339" s="50" t="str">
        <f t="shared" si="109"/>
        <v/>
      </c>
      <c r="AN339" s="50" t="str">
        <f>IF(OR(AD339&lt;&gt;TRUE,AI339&lt;&gt;TRUE),"",IF(OR('Info livraison'!$B$12-(YEAR(J339))&gt;INDEX(valschartmaxalt,MATCH(N339,libschart,0)),'Info livraison'!$B$12-(YEAR(J339))&lt;INDEX(valschartminalt,MATCH(N339,libschart,0))),FALSE,TRUE))</f>
        <v/>
      </c>
      <c r="AO339" s="50" t="str">
        <f t="shared" si="110"/>
        <v/>
      </c>
      <c r="AP339" s="50"/>
      <c r="AQ339" s="50"/>
      <c r="AR339" s="50"/>
      <c r="AS339" s="197" t="str">
        <f t="shared" si="111"/>
        <v/>
      </c>
      <c r="AT339" s="210" t="str">
        <f t="shared" si="112"/>
        <v/>
      </c>
    </row>
    <row r="340" spans="1:46" x14ac:dyDescent="0.2">
      <c r="A340" s="51" t="str">
        <f>IF(AND(F340&lt;&gt;"",'Institut - Classes'!$F$4&lt;&gt;""),INDEX(libcatidinstit,'Institut - Classes'!$F$4),"")</f>
        <v/>
      </c>
      <c r="B340" s="51" t="str">
        <f>IF(A340&lt;&gt;"",INDEX(codeinstit,'Institut - Classes'!$F$4),"")</f>
        <v/>
      </c>
      <c r="C340" s="49" t="str">
        <f t="shared" si="113"/>
        <v/>
      </c>
      <c r="D340" s="143"/>
      <c r="E340" s="143"/>
      <c r="F340" s="137"/>
      <c r="G340" s="137"/>
      <c r="H340" s="137"/>
      <c r="I340" s="137"/>
      <c r="J340" s="139"/>
      <c r="K340" s="137"/>
      <c r="L340" s="141"/>
      <c r="M340" s="141"/>
      <c r="N340" s="140"/>
      <c r="O340" s="142"/>
      <c r="P340" s="141"/>
      <c r="Q340" s="141"/>
      <c r="R340" s="141"/>
      <c r="S340" s="156"/>
      <c r="T340" s="156"/>
      <c r="U340" s="156"/>
      <c r="V340" s="156"/>
      <c r="W340" s="156"/>
      <c r="X340" s="156"/>
      <c r="Y340" s="52" t="str">
        <f t="shared" si="95"/>
        <v/>
      </c>
      <c r="Z340" s="50" t="str">
        <f t="shared" si="96"/>
        <v/>
      </c>
      <c r="AA340" s="50" t="str">
        <f t="shared" si="97"/>
        <v/>
      </c>
      <c r="AB340" s="50" t="str">
        <f t="shared" si="98"/>
        <v/>
      </c>
      <c r="AC340" s="50" t="str">
        <f t="shared" si="99"/>
        <v/>
      </c>
      <c r="AD340" s="50" t="str">
        <f t="shared" si="100"/>
        <v/>
      </c>
      <c r="AE340" s="50" t="str">
        <f t="shared" si="101"/>
        <v/>
      </c>
      <c r="AF340" s="50" t="str">
        <f t="shared" si="102"/>
        <v/>
      </c>
      <c r="AG340" s="50" t="str">
        <f t="shared" si="103"/>
        <v/>
      </c>
      <c r="AH340" s="50" t="str">
        <f t="shared" si="104"/>
        <v/>
      </c>
      <c r="AI340" s="50" t="str">
        <f t="shared" si="105"/>
        <v/>
      </c>
      <c r="AJ340" s="50" t="str">
        <f t="shared" si="106"/>
        <v/>
      </c>
      <c r="AK340" s="50" t="str">
        <f t="shared" si="107"/>
        <v/>
      </c>
      <c r="AL340" s="50" t="str">
        <f t="shared" si="108"/>
        <v/>
      </c>
      <c r="AM340" s="50" t="str">
        <f t="shared" si="109"/>
        <v/>
      </c>
      <c r="AN340" s="50" t="str">
        <f>IF(OR(AD340&lt;&gt;TRUE,AI340&lt;&gt;TRUE),"",IF(OR('Info livraison'!$B$12-(YEAR(J340))&gt;INDEX(valschartmaxalt,MATCH(N340,libschart,0)),'Info livraison'!$B$12-(YEAR(J340))&lt;INDEX(valschartminalt,MATCH(N340,libschart,0))),FALSE,TRUE))</f>
        <v/>
      </c>
      <c r="AO340" s="50" t="str">
        <f t="shared" si="110"/>
        <v/>
      </c>
      <c r="AP340" s="50"/>
      <c r="AQ340" s="50"/>
      <c r="AR340" s="50"/>
      <c r="AS340" s="197" t="str">
        <f t="shared" si="111"/>
        <v/>
      </c>
      <c r="AT340" s="210" t="str">
        <f t="shared" si="112"/>
        <v/>
      </c>
    </row>
    <row r="341" spans="1:46" x14ac:dyDescent="0.2">
      <c r="A341" s="51" t="str">
        <f>IF(AND(F341&lt;&gt;"",'Institut - Classes'!$F$4&lt;&gt;""),INDEX(libcatidinstit,'Institut - Classes'!$F$4),"")</f>
        <v/>
      </c>
      <c r="B341" s="51" t="str">
        <f>IF(A341&lt;&gt;"",INDEX(codeinstit,'Institut - Classes'!$F$4),"")</f>
        <v/>
      </c>
      <c r="C341" s="49" t="str">
        <f t="shared" si="113"/>
        <v/>
      </c>
      <c r="D341" s="143"/>
      <c r="E341" s="143"/>
      <c r="F341" s="137"/>
      <c r="G341" s="137"/>
      <c r="H341" s="137"/>
      <c r="I341" s="137"/>
      <c r="J341" s="139"/>
      <c r="K341" s="137"/>
      <c r="L341" s="141"/>
      <c r="M341" s="141"/>
      <c r="N341" s="140"/>
      <c r="O341" s="142"/>
      <c r="P341" s="141"/>
      <c r="Q341" s="141"/>
      <c r="R341" s="141"/>
      <c r="S341" s="156"/>
      <c r="T341" s="156"/>
      <c r="U341" s="156"/>
      <c r="V341" s="156"/>
      <c r="W341" s="156"/>
      <c r="X341" s="156"/>
      <c r="Y341" s="52" t="str">
        <f t="shared" si="95"/>
        <v/>
      </c>
      <c r="Z341" s="50" t="str">
        <f t="shared" si="96"/>
        <v/>
      </c>
      <c r="AA341" s="50" t="str">
        <f t="shared" si="97"/>
        <v/>
      </c>
      <c r="AB341" s="50" t="str">
        <f t="shared" si="98"/>
        <v/>
      </c>
      <c r="AC341" s="50" t="str">
        <f t="shared" si="99"/>
        <v/>
      </c>
      <c r="AD341" s="50" t="str">
        <f t="shared" si="100"/>
        <v/>
      </c>
      <c r="AE341" s="50" t="str">
        <f t="shared" si="101"/>
        <v/>
      </c>
      <c r="AF341" s="50" t="str">
        <f t="shared" si="102"/>
        <v/>
      </c>
      <c r="AG341" s="50" t="str">
        <f t="shared" si="103"/>
        <v/>
      </c>
      <c r="AH341" s="50" t="str">
        <f t="shared" si="104"/>
        <v/>
      </c>
      <c r="AI341" s="50" t="str">
        <f t="shared" si="105"/>
        <v/>
      </c>
      <c r="AJ341" s="50" t="str">
        <f t="shared" si="106"/>
        <v/>
      </c>
      <c r="AK341" s="50" t="str">
        <f t="shared" si="107"/>
        <v/>
      </c>
      <c r="AL341" s="50" t="str">
        <f t="shared" si="108"/>
        <v/>
      </c>
      <c r="AM341" s="50" t="str">
        <f t="shared" si="109"/>
        <v/>
      </c>
      <c r="AN341" s="50" t="str">
        <f>IF(OR(AD341&lt;&gt;TRUE,AI341&lt;&gt;TRUE),"",IF(OR('Info livraison'!$B$12-(YEAR(J341))&gt;INDEX(valschartmaxalt,MATCH(N341,libschart,0)),'Info livraison'!$B$12-(YEAR(J341))&lt;INDEX(valschartminalt,MATCH(N341,libschart,0))),FALSE,TRUE))</f>
        <v/>
      </c>
      <c r="AO341" s="50" t="str">
        <f t="shared" si="110"/>
        <v/>
      </c>
      <c r="AP341" s="50"/>
      <c r="AQ341" s="50"/>
      <c r="AR341" s="50"/>
      <c r="AS341" s="197" t="str">
        <f t="shared" si="111"/>
        <v/>
      </c>
      <c r="AT341" s="210" t="str">
        <f t="shared" si="112"/>
        <v/>
      </c>
    </row>
    <row r="342" spans="1:46" x14ac:dyDescent="0.2">
      <c r="A342" s="51" t="str">
        <f>IF(AND(F342&lt;&gt;"",'Institut - Classes'!$F$4&lt;&gt;""),INDEX(libcatidinstit,'Institut - Classes'!$F$4),"")</f>
        <v/>
      </c>
      <c r="B342" s="51" t="str">
        <f>IF(A342&lt;&gt;"",INDEX(codeinstit,'Institut - Classes'!$F$4),"")</f>
        <v/>
      </c>
      <c r="C342" s="49" t="str">
        <f t="shared" si="113"/>
        <v/>
      </c>
      <c r="D342" s="143"/>
      <c r="E342" s="143"/>
      <c r="F342" s="137"/>
      <c r="G342" s="137"/>
      <c r="H342" s="137"/>
      <c r="I342" s="137"/>
      <c r="J342" s="139"/>
      <c r="K342" s="137"/>
      <c r="L342" s="141"/>
      <c r="M342" s="141"/>
      <c r="N342" s="140"/>
      <c r="O342" s="142"/>
      <c r="P342" s="141"/>
      <c r="Q342" s="141"/>
      <c r="R342" s="141"/>
      <c r="S342" s="156"/>
      <c r="T342" s="156"/>
      <c r="U342" s="156"/>
      <c r="V342" s="156"/>
      <c r="W342" s="156"/>
      <c r="X342" s="156"/>
      <c r="Y342" s="52" t="str">
        <f t="shared" si="95"/>
        <v/>
      </c>
      <c r="Z342" s="50" t="str">
        <f t="shared" si="96"/>
        <v/>
      </c>
      <c r="AA342" s="50" t="str">
        <f t="shared" si="97"/>
        <v/>
      </c>
      <c r="AB342" s="50" t="str">
        <f t="shared" si="98"/>
        <v/>
      </c>
      <c r="AC342" s="50" t="str">
        <f t="shared" si="99"/>
        <v/>
      </c>
      <c r="AD342" s="50" t="str">
        <f t="shared" si="100"/>
        <v/>
      </c>
      <c r="AE342" s="50" t="str">
        <f t="shared" si="101"/>
        <v/>
      </c>
      <c r="AF342" s="50" t="str">
        <f t="shared" si="102"/>
        <v/>
      </c>
      <c r="AG342" s="50" t="str">
        <f t="shared" si="103"/>
        <v/>
      </c>
      <c r="AH342" s="50" t="str">
        <f t="shared" si="104"/>
        <v/>
      </c>
      <c r="AI342" s="50" t="str">
        <f t="shared" si="105"/>
        <v/>
      </c>
      <c r="AJ342" s="50" t="str">
        <f t="shared" si="106"/>
        <v/>
      </c>
      <c r="AK342" s="50" t="str">
        <f t="shared" si="107"/>
        <v/>
      </c>
      <c r="AL342" s="50" t="str">
        <f t="shared" si="108"/>
        <v/>
      </c>
      <c r="AM342" s="50" t="str">
        <f t="shared" si="109"/>
        <v/>
      </c>
      <c r="AN342" s="50" t="str">
        <f>IF(OR(AD342&lt;&gt;TRUE,AI342&lt;&gt;TRUE),"",IF(OR('Info livraison'!$B$12-(YEAR(J342))&gt;INDEX(valschartmaxalt,MATCH(N342,libschart,0)),'Info livraison'!$B$12-(YEAR(J342))&lt;INDEX(valschartminalt,MATCH(N342,libschart,0))),FALSE,TRUE))</f>
        <v/>
      </c>
      <c r="AO342" s="50" t="str">
        <f t="shared" si="110"/>
        <v/>
      </c>
      <c r="AP342" s="50"/>
      <c r="AQ342" s="50"/>
      <c r="AR342" s="50"/>
      <c r="AS342" s="197" t="str">
        <f t="shared" si="111"/>
        <v/>
      </c>
      <c r="AT342" s="210" t="str">
        <f t="shared" si="112"/>
        <v/>
      </c>
    </row>
    <row r="343" spans="1:46" x14ac:dyDescent="0.2">
      <c r="A343" s="51" t="str">
        <f>IF(AND(F343&lt;&gt;"",'Institut - Classes'!$F$4&lt;&gt;""),INDEX(libcatidinstit,'Institut - Classes'!$F$4),"")</f>
        <v/>
      </c>
      <c r="B343" s="51" t="str">
        <f>IF(A343&lt;&gt;"",INDEX(codeinstit,'Institut - Classes'!$F$4),"")</f>
        <v/>
      </c>
      <c r="C343" s="49" t="str">
        <f t="shared" si="113"/>
        <v/>
      </c>
      <c r="D343" s="143"/>
      <c r="E343" s="143"/>
      <c r="F343" s="137"/>
      <c r="G343" s="137"/>
      <c r="H343" s="137"/>
      <c r="I343" s="137"/>
      <c r="J343" s="139"/>
      <c r="K343" s="137"/>
      <c r="L343" s="141"/>
      <c r="M343" s="141"/>
      <c r="N343" s="140"/>
      <c r="O343" s="142"/>
      <c r="P343" s="141"/>
      <c r="Q343" s="141"/>
      <c r="R343" s="141"/>
      <c r="S343" s="156"/>
      <c r="T343" s="156"/>
      <c r="U343" s="156"/>
      <c r="V343" s="156"/>
      <c r="W343" s="156"/>
      <c r="X343" s="156"/>
      <c r="Y343" s="52" t="str">
        <f t="shared" si="95"/>
        <v/>
      </c>
      <c r="Z343" s="50" t="str">
        <f t="shared" si="96"/>
        <v/>
      </c>
      <c r="AA343" s="50" t="str">
        <f t="shared" si="97"/>
        <v/>
      </c>
      <c r="AB343" s="50" t="str">
        <f t="shared" si="98"/>
        <v/>
      </c>
      <c r="AC343" s="50" t="str">
        <f t="shared" si="99"/>
        <v/>
      </c>
      <c r="AD343" s="50" t="str">
        <f t="shared" si="100"/>
        <v/>
      </c>
      <c r="AE343" s="50" t="str">
        <f t="shared" si="101"/>
        <v/>
      </c>
      <c r="AF343" s="50" t="str">
        <f t="shared" si="102"/>
        <v/>
      </c>
      <c r="AG343" s="50" t="str">
        <f t="shared" si="103"/>
        <v/>
      </c>
      <c r="AH343" s="50" t="str">
        <f t="shared" si="104"/>
        <v/>
      </c>
      <c r="AI343" s="50" t="str">
        <f t="shared" si="105"/>
        <v/>
      </c>
      <c r="AJ343" s="50" t="str">
        <f t="shared" si="106"/>
        <v/>
      </c>
      <c r="AK343" s="50" t="str">
        <f t="shared" si="107"/>
        <v/>
      </c>
      <c r="AL343" s="50" t="str">
        <f t="shared" si="108"/>
        <v/>
      </c>
      <c r="AM343" s="50" t="str">
        <f t="shared" si="109"/>
        <v/>
      </c>
      <c r="AN343" s="50" t="str">
        <f>IF(OR(AD343&lt;&gt;TRUE,AI343&lt;&gt;TRUE),"",IF(OR('Info livraison'!$B$12-(YEAR(J343))&gt;INDEX(valschartmaxalt,MATCH(N343,libschart,0)),'Info livraison'!$B$12-(YEAR(J343))&lt;INDEX(valschartminalt,MATCH(N343,libschart,0))),FALSE,TRUE))</f>
        <v/>
      </c>
      <c r="AO343" s="50" t="str">
        <f t="shared" si="110"/>
        <v/>
      </c>
      <c r="AP343" s="50"/>
      <c r="AQ343" s="50"/>
      <c r="AR343" s="50"/>
      <c r="AS343" s="197" t="str">
        <f t="shared" si="111"/>
        <v/>
      </c>
      <c r="AT343" s="210" t="str">
        <f t="shared" si="112"/>
        <v/>
      </c>
    </row>
    <row r="344" spans="1:46" x14ac:dyDescent="0.2">
      <c r="A344" s="51" t="str">
        <f>IF(AND(F344&lt;&gt;"",'Institut - Classes'!$F$4&lt;&gt;""),INDEX(libcatidinstit,'Institut - Classes'!$F$4),"")</f>
        <v/>
      </c>
      <c r="B344" s="51" t="str">
        <f>IF(A344&lt;&gt;"",INDEX(codeinstit,'Institut - Classes'!$F$4),"")</f>
        <v/>
      </c>
      <c r="C344" s="49" t="str">
        <f t="shared" si="113"/>
        <v/>
      </c>
      <c r="D344" s="143"/>
      <c r="E344" s="143"/>
      <c r="F344" s="137"/>
      <c r="G344" s="137"/>
      <c r="H344" s="137"/>
      <c r="I344" s="137"/>
      <c r="J344" s="139"/>
      <c r="K344" s="137"/>
      <c r="L344" s="141"/>
      <c r="M344" s="141"/>
      <c r="N344" s="140"/>
      <c r="O344" s="142"/>
      <c r="P344" s="141"/>
      <c r="Q344" s="141"/>
      <c r="R344" s="141"/>
      <c r="S344" s="156"/>
      <c r="T344" s="156"/>
      <c r="U344" s="156"/>
      <c r="V344" s="156"/>
      <c r="W344" s="156"/>
      <c r="X344" s="156"/>
      <c r="Y344" s="52" t="str">
        <f t="shared" si="95"/>
        <v/>
      </c>
      <c r="Z344" s="50" t="str">
        <f t="shared" si="96"/>
        <v/>
      </c>
      <c r="AA344" s="50" t="str">
        <f t="shared" si="97"/>
        <v/>
      </c>
      <c r="AB344" s="50" t="str">
        <f t="shared" si="98"/>
        <v/>
      </c>
      <c r="AC344" s="50" t="str">
        <f t="shared" si="99"/>
        <v/>
      </c>
      <c r="AD344" s="50" t="str">
        <f t="shared" si="100"/>
        <v/>
      </c>
      <c r="AE344" s="50" t="str">
        <f t="shared" si="101"/>
        <v/>
      </c>
      <c r="AF344" s="50" t="str">
        <f t="shared" si="102"/>
        <v/>
      </c>
      <c r="AG344" s="50" t="str">
        <f t="shared" si="103"/>
        <v/>
      </c>
      <c r="AH344" s="50" t="str">
        <f t="shared" si="104"/>
        <v/>
      </c>
      <c r="AI344" s="50" t="str">
        <f t="shared" si="105"/>
        <v/>
      </c>
      <c r="AJ344" s="50" t="str">
        <f t="shared" si="106"/>
        <v/>
      </c>
      <c r="AK344" s="50" t="str">
        <f t="shared" si="107"/>
        <v/>
      </c>
      <c r="AL344" s="50" t="str">
        <f t="shared" si="108"/>
        <v/>
      </c>
      <c r="AM344" s="50" t="str">
        <f t="shared" si="109"/>
        <v/>
      </c>
      <c r="AN344" s="50" t="str">
        <f>IF(OR(AD344&lt;&gt;TRUE,AI344&lt;&gt;TRUE),"",IF(OR('Info livraison'!$B$12-(YEAR(J344))&gt;INDEX(valschartmaxalt,MATCH(N344,libschart,0)),'Info livraison'!$B$12-(YEAR(J344))&lt;INDEX(valschartminalt,MATCH(N344,libschart,0))),FALSE,TRUE))</f>
        <v/>
      </c>
      <c r="AO344" s="50" t="str">
        <f t="shared" si="110"/>
        <v/>
      </c>
      <c r="AP344" s="50"/>
      <c r="AQ344" s="50"/>
      <c r="AR344" s="50"/>
      <c r="AS344" s="197" t="str">
        <f t="shared" si="111"/>
        <v/>
      </c>
      <c r="AT344" s="210" t="str">
        <f t="shared" si="112"/>
        <v/>
      </c>
    </row>
    <row r="345" spans="1:46" x14ac:dyDescent="0.2">
      <c r="A345" s="51" t="str">
        <f>IF(AND(F345&lt;&gt;"",'Institut - Classes'!$F$4&lt;&gt;""),INDEX(libcatidinstit,'Institut - Classes'!$F$4),"")</f>
        <v/>
      </c>
      <c r="B345" s="51" t="str">
        <f>IF(A345&lt;&gt;"",INDEX(codeinstit,'Institut - Classes'!$F$4),"")</f>
        <v/>
      </c>
      <c r="C345" s="49" t="str">
        <f t="shared" si="113"/>
        <v/>
      </c>
      <c r="D345" s="143"/>
      <c r="E345" s="143"/>
      <c r="F345" s="137"/>
      <c r="G345" s="137"/>
      <c r="H345" s="137"/>
      <c r="I345" s="137"/>
      <c r="J345" s="139"/>
      <c r="K345" s="137"/>
      <c r="L345" s="141"/>
      <c r="M345" s="141"/>
      <c r="N345" s="140"/>
      <c r="O345" s="142"/>
      <c r="P345" s="141"/>
      <c r="Q345" s="141"/>
      <c r="R345" s="141"/>
      <c r="S345" s="156"/>
      <c r="T345" s="156"/>
      <c r="U345" s="156"/>
      <c r="V345" s="156"/>
      <c r="W345" s="156"/>
      <c r="X345" s="156"/>
      <c r="Y345" s="52" t="str">
        <f t="shared" si="95"/>
        <v/>
      </c>
      <c r="Z345" s="50" t="str">
        <f t="shared" si="96"/>
        <v/>
      </c>
      <c r="AA345" s="50" t="str">
        <f t="shared" si="97"/>
        <v/>
      </c>
      <c r="AB345" s="50" t="str">
        <f t="shared" si="98"/>
        <v/>
      </c>
      <c r="AC345" s="50" t="str">
        <f t="shared" si="99"/>
        <v/>
      </c>
      <c r="AD345" s="50" t="str">
        <f t="shared" si="100"/>
        <v/>
      </c>
      <c r="AE345" s="50" t="str">
        <f t="shared" si="101"/>
        <v/>
      </c>
      <c r="AF345" s="50" t="str">
        <f t="shared" si="102"/>
        <v/>
      </c>
      <c r="AG345" s="50" t="str">
        <f t="shared" si="103"/>
        <v/>
      </c>
      <c r="AH345" s="50" t="str">
        <f t="shared" si="104"/>
        <v/>
      </c>
      <c r="AI345" s="50" t="str">
        <f t="shared" si="105"/>
        <v/>
      </c>
      <c r="AJ345" s="50" t="str">
        <f t="shared" si="106"/>
        <v/>
      </c>
      <c r="AK345" s="50" t="str">
        <f t="shared" si="107"/>
        <v/>
      </c>
      <c r="AL345" s="50" t="str">
        <f t="shared" si="108"/>
        <v/>
      </c>
      <c r="AM345" s="50" t="str">
        <f t="shared" si="109"/>
        <v/>
      </c>
      <c r="AN345" s="50" t="str">
        <f>IF(OR(AD345&lt;&gt;TRUE,AI345&lt;&gt;TRUE),"",IF(OR('Info livraison'!$B$12-(YEAR(J345))&gt;INDEX(valschartmaxalt,MATCH(N345,libschart,0)),'Info livraison'!$B$12-(YEAR(J345))&lt;INDEX(valschartminalt,MATCH(N345,libschart,0))),FALSE,TRUE))</f>
        <v/>
      </c>
      <c r="AO345" s="50" t="str">
        <f t="shared" si="110"/>
        <v/>
      </c>
      <c r="AP345" s="50"/>
      <c r="AQ345" s="50"/>
      <c r="AR345" s="50"/>
      <c r="AS345" s="197" t="str">
        <f t="shared" si="111"/>
        <v/>
      </c>
      <c r="AT345" s="210" t="str">
        <f t="shared" si="112"/>
        <v/>
      </c>
    </row>
    <row r="346" spans="1:46" x14ac:dyDescent="0.2">
      <c r="A346" s="51" t="str">
        <f>IF(AND(F346&lt;&gt;"",'Institut - Classes'!$F$4&lt;&gt;""),INDEX(libcatidinstit,'Institut - Classes'!$F$4),"")</f>
        <v/>
      </c>
      <c r="B346" s="51" t="str">
        <f>IF(A346&lt;&gt;"",INDEX(codeinstit,'Institut - Classes'!$F$4),"")</f>
        <v/>
      </c>
      <c r="C346" s="49" t="str">
        <f t="shared" si="113"/>
        <v/>
      </c>
      <c r="D346" s="143"/>
      <c r="E346" s="143"/>
      <c r="F346" s="137"/>
      <c r="G346" s="137"/>
      <c r="H346" s="137"/>
      <c r="I346" s="137"/>
      <c r="J346" s="139"/>
      <c r="K346" s="137"/>
      <c r="L346" s="141"/>
      <c r="M346" s="141"/>
      <c r="N346" s="140"/>
      <c r="O346" s="142"/>
      <c r="P346" s="141"/>
      <c r="Q346" s="141"/>
      <c r="R346" s="141"/>
      <c r="S346" s="156"/>
      <c r="T346" s="156"/>
      <c r="U346" s="156"/>
      <c r="V346" s="156"/>
      <c r="W346" s="156"/>
      <c r="X346" s="156"/>
      <c r="Y346" s="52" t="str">
        <f t="shared" si="95"/>
        <v/>
      </c>
      <c r="Z346" s="50" t="str">
        <f t="shared" si="96"/>
        <v/>
      </c>
      <c r="AA346" s="50" t="str">
        <f t="shared" si="97"/>
        <v/>
      </c>
      <c r="AB346" s="50" t="str">
        <f t="shared" si="98"/>
        <v/>
      </c>
      <c r="AC346" s="50" t="str">
        <f t="shared" si="99"/>
        <v/>
      </c>
      <c r="AD346" s="50" t="str">
        <f t="shared" si="100"/>
        <v/>
      </c>
      <c r="AE346" s="50" t="str">
        <f t="shared" si="101"/>
        <v/>
      </c>
      <c r="AF346" s="50" t="str">
        <f t="shared" si="102"/>
        <v/>
      </c>
      <c r="AG346" s="50" t="str">
        <f t="shared" si="103"/>
        <v/>
      </c>
      <c r="AH346" s="50" t="str">
        <f t="shared" si="104"/>
        <v/>
      </c>
      <c r="AI346" s="50" t="str">
        <f t="shared" si="105"/>
        <v/>
      </c>
      <c r="AJ346" s="50" t="str">
        <f t="shared" si="106"/>
        <v/>
      </c>
      <c r="AK346" s="50" t="str">
        <f t="shared" si="107"/>
        <v/>
      </c>
      <c r="AL346" s="50" t="str">
        <f t="shared" si="108"/>
        <v/>
      </c>
      <c r="AM346" s="50" t="str">
        <f t="shared" si="109"/>
        <v/>
      </c>
      <c r="AN346" s="50" t="str">
        <f>IF(OR(AD346&lt;&gt;TRUE,AI346&lt;&gt;TRUE),"",IF(OR('Info livraison'!$B$12-(YEAR(J346))&gt;INDEX(valschartmaxalt,MATCH(N346,libschart,0)),'Info livraison'!$B$12-(YEAR(J346))&lt;INDEX(valschartminalt,MATCH(N346,libschart,0))),FALSE,TRUE))</f>
        <v/>
      </c>
      <c r="AO346" s="50" t="str">
        <f t="shared" si="110"/>
        <v/>
      </c>
      <c r="AP346" s="50"/>
      <c r="AQ346" s="50"/>
      <c r="AR346" s="50"/>
      <c r="AS346" s="197" t="str">
        <f t="shared" si="111"/>
        <v/>
      </c>
      <c r="AT346" s="210" t="str">
        <f t="shared" si="112"/>
        <v/>
      </c>
    </row>
    <row r="347" spans="1:46" x14ac:dyDescent="0.2">
      <c r="A347" s="51" t="str">
        <f>IF(AND(F347&lt;&gt;"",'Institut - Classes'!$F$4&lt;&gt;""),INDEX(libcatidinstit,'Institut - Classes'!$F$4),"")</f>
        <v/>
      </c>
      <c r="B347" s="51" t="str">
        <f>IF(A347&lt;&gt;"",INDEX(codeinstit,'Institut - Classes'!$F$4),"")</f>
        <v/>
      </c>
      <c r="C347" s="49" t="str">
        <f t="shared" si="113"/>
        <v/>
      </c>
      <c r="D347" s="143"/>
      <c r="E347" s="143"/>
      <c r="F347" s="137"/>
      <c r="G347" s="137"/>
      <c r="H347" s="137"/>
      <c r="I347" s="137"/>
      <c r="J347" s="139"/>
      <c r="K347" s="137"/>
      <c r="L347" s="141"/>
      <c r="M347" s="141"/>
      <c r="N347" s="140"/>
      <c r="O347" s="142"/>
      <c r="P347" s="141"/>
      <c r="Q347" s="141"/>
      <c r="R347" s="141"/>
      <c r="S347" s="156"/>
      <c r="T347" s="156"/>
      <c r="U347" s="156"/>
      <c r="V347" s="156"/>
      <c r="W347" s="156"/>
      <c r="X347" s="156"/>
      <c r="Y347" s="52" t="str">
        <f t="shared" si="95"/>
        <v/>
      </c>
      <c r="Z347" s="50" t="str">
        <f t="shared" si="96"/>
        <v/>
      </c>
      <c r="AA347" s="50" t="str">
        <f t="shared" si="97"/>
        <v/>
      </c>
      <c r="AB347" s="50" t="str">
        <f t="shared" si="98"/>
        <v/>
      </c>
      <c r="AC347" s="50" t="str">
        <f t="shared" si="99"/>
        <v/>
      </c>
      <c r="AD347" s="50" t="str">
        <f t="shared" si="100"/>
        <v/>
      </c>
      <c r="AE347" s="50" t="str">
        <f t="shared" si="101"/>
        <v/>
      </c>
      <c r="AF347" s="50" t="str">
        <f t="shared" si="102"/>
        <v/>
      </c>
      <c r="AG347" s="50" t="str">
        <f t="shared" si="103"/>
        <v/>
      </c>
      <c r="AH347" s="50" t="str">
        <f t="shared" si="104"/>
        <v/>
      </c>
      <c r="AI347" s="50" t="str">
        <f t="shared" si="105"/>
        <v/>
      </c>
      <c r="AJ347" s="50" t="str">
        <f t="shared" si="106"/>
        <v/>
      </c>
      <c r="AK347" s="50" t="str">
        <f t="shared" si="107"/>
        <v/>
      </c>
      <c r="AL347" s="50" t="str">
        <f t="shared" si="108"/>
        <v/>
      </c>
      <c r="AM347" s="50" t="str">
        <f t="shared" si="109"/>
        <v/>
      </c>
      <c r="AN347" s="50" t="str">
        <f>IF(OR(AD347&lt;&gt;TRUE,AI347&lt;&gt;TRUE),"",IF(OR('Info livraison'!$B$12-(YEAR(J347))&gt;INDEX(valschartmaxalt,MATCH(N347,libschart,0)),'Info livraison'!$B$12-(YEAR(J347))&lt;INDEX(valschartminalt,MATCH(N347,libschart,0))),FALSE,TRUE))</f>
        <v/>
      </c>
      <c r="AO347" s="50" t="str">
        <f t="shared" si="110"/>
        <v/>
      </c>
      <c r="AP347" s="50"/>
      <c r="AQ347" s="50"/>
      <c r="AR347" s="50"/>
      <c r="AS347" s="197" t="str">
        <f t="shared" si="111"/>
        <v/>
      </c>
      <c r="AT347" s="210" t="str">
        <f t="shared" si="112"/>
        <v/>
      </c>
    </row>
    <row r="348" spans="1:46" x14ac:dyDescent="0.2">
      <c r="A348" s="51" t="str">
        <f>IF(AND(F348&lt;&gt;"",'Institut - Classes'!$F$4&lt;&gt;""),INDEX(libcatidinstit,'Institut - Classes'!$F$4),"")</f>
        <v/>
      </c>
      <c r="B348" s="51" t="str">
        <f>IF(A348&lt;&gt;"",INDEX(codeinstit,'Institut - Classes'!$F$4),"")</f>
        <v/>
      </c>
      <c r="C348" s="49" t="str">
        <f t="shared" si="113"/>
        <v/>
      </c>
      <c r="D348" s="143"/>
      <c r="E348" s="143"/>
      <c r="F348" s="137"/>
      <c r="G348" s="137"/>
      <c r="H348" s="137"/>
      <c r="I348" s="137"/>
      <c r="J348" s="139"/>
      <c r="K348" s="137"/>
      <c r="L348" s="141"/>
      <c r="M348" s="141"/>
      <c r="N348" s="140"/>
      <c r="O348" s="142"/>
      <c r="P348" s="141"/>
      <c r="Q348" s="141"/>
      <c r="R348" s="141"/>
      <c r="S348" s="156"/>
      <c r="T348" s="156"/>
      <c r="U348" s="156"/>
      <c r="V348" s="156"/>
      <c r="W348" s="156"/>
      <c r="X348" s="156"/>
      <c r="Y348" s="52" t="str">
        <f t="shared" si="95"/>
        <v/>
      </c>
      <c r="Z348" s="50" t="str">
        <f t="shared" si="96"/>
        <v/>
      </c>
      <c r="AA348" s="50" t="str">
        <f t="shared" si="97"/>
        <v/>
      </c>
      <c r="AB348" s="50" t="str">
        <f t="shared" si="98"/>
        <v/>
      </c>
      <c r="AC348" s="50" t="str">
        <f t="shared" si="99"/>
        <v/>
      </c>
      <c r="AD348" s="50" t="str">
        <f t="shared" si="100"/>
        <v/>
      </c>
      <c r="AE348" s="50" t="str">
        <f t="shared" si="101"/>
        <v/>
      </c>
      <c r="AF348" s="50" t="str">
        <f t="shared" si="102"/>
        <v/>
      </c>
      <c r="AG348" s="50" t="str">
        <f t="shared" si="103"/>
        <v/>
      </c>
      <c r="AH348" s="50" t="str">
        <f t="shared" si="104"/>
        <v/>
      </c>
      <c r="AI348" s="50" t="str">
        <f t="shared" si="105"/>
        <v/>
      </c>
      <c r="AJ348" s="50" t="str">
        <f t="shared" si="106"/>
        <v/>
      </c>
      <c r="AK348" s="50" t="str">
        <f t="shared" si="107"/>
        <v/>
      </c>
      <c r="AL348" s="50" t="str">
        <f t="shared" si="108"/>
        <v/>
      </c>
      <c r="AM348" s="50" t="str">
        <f t="shared" si="109"/>
        <v/>
      </c>
      <c r="AN348" s="50" t="str">
        <f>IF(OR(AD348&lt;&gt;TRUE,AI348&lt;&gt;TRUE),"",IF(OR('Info livraison'!$B$12-(YEAR(J348))&gt;INDEX(valschartmaxalt,MATCH(N348,libschart,0)),'Info livraison'!$B$12-(YEAR(J348))&lt;INDEX(valschartminalt,MATCH(N348,libschart,0))),FALSE,TRUE))</f>
        <v/>
      </c>
      <c r="AO348" s="50" t="str">
        <f t="shared" si="110"/>
        <v/>
      </c>
      <c r="AP348" s="50"/>
      <c r="AQ348" s="50"/>
      <c r="AR348" s="50"/>
      <c r="AS348" s="197" t="str">
        <f t="shared" si="111"/>
        <v/>
      </c>
      <c r="AT348" s="210" t="str">
        <f t="shared" si="112"/>
        <v/>
      </c>
    </row>
    <row r="349" spans="1:46" x14ac:dyDescent="0.2">
      <c r="A349" s="51" t="str">
        <f>IF(AND(F349&lt;&gt;"",'Institut - Classes'!$F$4&lt;&gt;""),INDEX(libcatidinstit,'Institut - Classes'!$F$4),"")</f>
        <v/>
      </c>
      <c r="B349" s="51" t="str">
        <f>IF(A349&lt;&gt;"",INDEX(codeinstit,'Institut - Classes'!$F$4),"")</f>
        <v/>
      </c>
      <c r="C349" s="49" t="str">
        <f t="shared" si="113"/>
        <v/>
      </c>
      <c r="D349" s="143"/>
      <c r="E349" s="143"/>
      <c r="F349" s="137"/>
      <c r="G349" s="137"/>
      <c r="H349" s="137"/>
      <c r="I349" s="137"/>
      <c r="J349" s="139"/>
      <c r="K349" s="137"/>
      <c r="L349" s="141"/>
      <c r="M349" s="141"/>
      <c r="N349" s="140"/>
      <c r="O349" s="142"/>
      <c r="P349" s="141"/>
      <c r="Q349" s="141"/>
      <c r="R349" s="141"/>
      <c r="S349" s="156"/>
      <c r="T349" s="156"/>
      <c r="U349" s="156"/>
      <c r="V349" s="156"/>
      <c r="W349" s="156"/>
      <c r="X349" s="156"/>
      <c r="Y349" s="52" t="str">
        <f t="shared" si="95"/>
        <v/>
      </c>
      <c r="Z349" s="50" t="str">
        <f t="shared" si="96"/>
        <v/>
      </c>
      <c r="AA349" s="50" t="str">
        <f t="shared" si="97"/>
        <v/>
      </c>
      <c r="AB349" s="50" t="str">
        <f t="shared" si="98"/>
        <v/>
      </c>
      <c r="AC349" s="50" t="str">
        <f t="shared" si="99"/>
        <v/>
      </c>
      <c r="AD349" s="50" t="str">
        <f t="shared" si="100"/>
        <v/>
      </c>
      <c r="AE349" s="50" t="str">
        <f t="shared" si="101"/>
        <v/>
      </c>
      <c r="AF349" s="50" t="str">
        <f t="shared" si="102"/>
        <v/>
      </c>
      <c r="AG349" s="50" t="str">
        <f t="shared" si="103"/>
        <v/>
      </c>
      <c r="AH349" s="50" t="str">
        <f t="shared" si="104"/>
        <v/>
      </c>
      <c r="AI349" s="50" t="str">
        <f t="shared" si="105"/>
        <v/>
      </c>
      <c r="AJ349" s="50" t="str">
        <f t="shared" si="106"/>
        <v/>
      </c>
      <c r="AK349" s="50" t="str">
        <f t="shared" si="107"/>
        <v/>
      </c>
      <c r="AL349" s="50" t="str">
        <f t="shared" si="108"/>
        <v/>
      </c>
      <c r="AM349" s="50" t="str">
        <f t="shared" si="109"/>
        <v/>
      </c>
      <c r="AN349" s="50" t="str">
        <f>IF(OR(AD349&lt;&gt;TRUE,AI349&lt;&gt;TRUE),"",IF(OR('Info livraison'!$B$12-(YEAR(J349))&gt;INDEX(valschartmaxalt,MATCH(N349,libschart,0)),'Info livraison'!$B$12-(YEAR(J349))&lt;INDEX(valschartminalt,MATCH(N349,libschart,0))),FALSE,TRUE))</f>
        <v/>
      </c>
      <c r="AO349" s="50" t="str">
        <f t="shared" si="110"/>
        <v/>
      </c>
      <c r="AP349" s="50"/>
      <c r="AQ349" s="50"/>
      <c r="AR349" s="50"/>
      <c r="AS349" s="197" t="str">
        <f t="shared" si="111"/>
        <v/>
      </c>
      <c r="AT349" s="210" t="str">
        <f t="shared" si="112"/>
        <v/>
      </c>
    </row>
    <row r="350" spans="1:46" x14ac:dyDescent="0.2">
      <c r="A350" s="51" t="str">
        <f>IF(AND(F350&lt;&gt;"",'Institut - Classes'!$F$4&lt;&gt;""),INDEX(libcatidinstit,'Institut - Classes'!$F$4),"")</f>
        <v/>
      </c>
      <c r="B350" s="51" t="str">
        <f>IF(A350&lt;&gt;"",INDEX(codeinstit,'Institut - Classes'!$F$4),"")</f>
        <v/>
      </c>
      <c r="C350" s="49" t="str">
        <f t="shared" si="113"/>
        <v/>
      </c>
      <c r="D350" s="143"/>
      <c r="E350" s="143"/>
      <c r="F350" s="137"/>
      <c r="G350" s="137"/>
      <c r="H350" s="137"/>
      <c r="I350" s="137"/>
      <c r="J350" s="139"/>
      <c r="K350" s="137"/>
      <c r="L350" s="141"/>
      <c r="M350" s="141"/>
      <c r="N350" s="140"/>
      <c r="O350" s="142"/>
      <c r="P350" s="141"/>
      <c r="Q350" s="141"/>
      <c r="R350" s="141"/>
      <c r="S350" s="156"/>
      <c r="T350" s="156"/>
      <c r="U350" s="156"/>
      <c r="V350" s="156"/>
      <c r="W350" s="156"/>
      <c r="X350" s="156"/>
      <c r="Y350" s="52" t="str">
        <f t="shared" si="95"/>
        <v/>
      </c>
      <c r="Z350" s="50" t="str">
        <f t="shared" si="96"/>
        <v/>
      </c>
      <c r="AA350" s="50" t="str">
        <f t="shared" si="97"/>
        <v/>
      </c>
      <c r="AB350" s="50" t="str">
        <f t="shared" si="98"/>
        <v/>
      </c>
      <c r="AC350" s="50" t="str">
        <f t="shared" si="99"/>
        <v/>
      </c>
      <c r="AD350" s="50" t="str">
        <f t="shared" si="100"/>
        <v/>
      </c>
      <c r="AE350" s="50" t="str">
        <f t="shared" si="101"/>
        <v/>
      </c>
      <c r="AF350" s="50" t="str">
        <f t="shared" si="102"/>
        <v/>
      </c>
      <c r="AG350" s="50" t="str">
        <f t="shared" si="103"/>
        <v/>
      </c>
      <c r="AH350" s="50" t="str">
        <f t="shared" si="104"/>
        <v/>
      </c>
      <c r="AI350" s="50" t="str">
        <f t="shared" si="105"/>
        <v/>
      </c>
      <c r="AJ350" s="50" t="str">
        <f t="shared" si="106"/>
        <v/>
      </c>
      <c r="AK350" s="50" t="str">
        <f t="shared" si="107"/>
        <v/>
      </c>
      <c r="AL350" s="50" t="str">
        <f t="shared" si="108"/>
        <v/>
      </c>
      <c r="AM350" s="50" t="str">
        <f t="shared" si="109"/>
        <v/>
      </c>
      <c r="AN350" s="50" t="str">
        <f>IF(OR(AD350&lt;&gt;TRUE,AI350&lt;&gt;TRUE),"",IF(OR('Info livraison'!$B$12-(YEAR(J350))&gt;INDEX(valschartmaxalt,MATCH(N350,libschart,0)),'Info livraison'!$B$12-(YEAR(J350))&lt;INDEX(valschartminalt,MATCH(N350,libschart,0))),FALSE,TRUE))</f>
        <v/>
      </c>
      <c r="AO350" s="50" t="str">
        <f t="shared" si="110"/>
        <v/>
      </c>
      <c r="AP350" s="50"/>
      <c r="AQ350" s="50"/>
      <c r="AR350" s="50"/>
      <c r="AS350" s="197" t="str">
        <f t="shared" si="111"/>
        <v/>
      </c>
      <c r="AT350" s="210" t="str">
        <f t="shared" si="112"/>
        <v/>
      </c>
    </row>
    <row r="351" spans="1:46" x14ac:dyDescent="0.2">
      <c r="A351" s="51" t="str">
        <f>IF(AND(F351&lt;&gt;"",'Institut - Classes'!$F$4&lt;&gt;""),INDEX(libcatidinstit,'Institut - Classes'!$F$4),"")</f>
        <v/>
      </c>
      <c r="B351" s="51" t="str">
        <f>IF(A351&lt;&gt;"",INDEX(codeinstit,'Institut - Classes'!$F$4),"")</f>
        <v/>
      </c>
      <c r="C351" s="49" t="str">
        <f t="shared" si="113"/>
        <v/>
      </c>
      <c r="D351" s="143"/>
      <c r="E351" s="143"/>
      <c r="F351" s="137"/>
      <c r="G351" s="137"/>
      <c r="H351" s="137"/>
      <c r="I351" s="137"/>
      <c r="J351" s="139"/>
      <c r="K351" s="137"/>
      <c r="L351" s="141"/>
      <c r="M351" s="141"/>
      <c r="N351" s="140"/>
      <c r="O351" s="142"/>
      <c r="P351" s="141"/>
      <c r="Q351" s="141"/>
      <c r="R351" s="141"/>
      <c r="S351" s="156"/>
      <c r="T351" s="156"/>
      <c r="U351" s="156"/>
      <c r="V351" s="156"/>
      <c r="W351" s="156"/>
      <c r="X351" s="156"/>
      <c r="Y351" s="52" t="str">
        <f t="shared" si="95"/>
        <v/>
      </c>
      <c r="Z351" s="50" t="str">
        <f t="shared" si="96"/>
        <v/>
      </c>
      <c r="AA351" s="50" t="str">
        <f t="shared" si="97"/>
        <v/>
      </c>
      <c r="AB351" s="50" t="str">
        <f t="shared" si="98"/>
        <v/>
      </c>
      <c r="AC351" s="50" t="str">
        <f t="shared" si="99"/>
        <v/>
      </c>
      <c r="AD351" s="50" t="str">
        <f t="shared" si="100"/>
        <v/>
      </c>
      <c r="AE351" s="50" t="str">
        <f t="shared" si="101"/>
        <v/>
      </c>
      <c r="AF351" s="50" t="str">
        <f t="shared" si="102"/>
        <v/>
      </c>
      <c r="AG351" s="50" t="str">
        <f t="shared" si="103"/>
        <v/>
      </c>
      <c r="AH351" s="50" t="str">
        <f t="shared" si="104"/>
        <v/>
      </c>
      <c r="AI351" s="50" t="str">
        <f t="shared" si="105"/>
        <v/>
      </c>
      <c r="AJ351" s="50" t="str">
        <f t="shared" si="106"/>
        <v/>
      </c>
      <c r="AK351" s="50" t="str">
        <f t="shared" si="107"/>
        <v/>
      </c>
      <c r="AL351" s="50" t="str">
        <f t="shared" si="108"/>
        <v/>
      </c>
      <c r="AM351" s="50" t="str">
        <f t="shared" si="109"/>
        <v/>
      </c>
      <c r="AN351" s="50" t="str">
        <f>IF(OR(AD351&lt;&gt;TRUE,AI351&lt;&gt;TRUE),"",IF(OR('Info livraison'!$B$12-(YEAR(J351))&gt;INDEX(valschartmaxalt,MATCH(N351,libschart,0)),'Info livraison'!$B$12-(YEAR(J351))&lt;INDEX(valschartminalt,MATCH(N351,libschart,0))),FALSE,TRUE))</f>
        <v/>
      </c>
      <c r="AO351" s="50" t="str">
        <f t="shared" si="110"/>
        <v/>
      </c>
      <c r="AP351" s="50"/>
      <c r="AQ351" s="50"/>
      <c r="AR351" s="50"/>
      <c r="AS351" s="197" t="str">
        <f t="shared" si="111"/>
        <v/>
      </c>
      <c r="AT351" s="210" t="str">
        <f t="shared" si="112"/>
        <v/>
      </c>
    </row>
    <row r="352" spans="1:46" x14ac:dyDescent="0.2">
      <c r="A352" s="51" t="str">
        <f>IF(AND(F352&lt;&gt;"",'Institut - Classes'!$F$4&lt;&gt;""),INDEX(libcatidinstit,'Institut - Classes'!$F$4),"")</f>
        <v/>
      </c>
      <c r="B352" s="51" t="str">
        <f>IF(A352&lt;&gt;"",INDEX(codeinstit,'Institut - Classes'!$F$4),"")</f>
        <v/>
      </c>
      <c r="C352" s="49" t="str">
        <f t="shared" si="113"/>
        <v/>
      </c>
      <c r="D352" s="143"/>
      <c r="E352" s="143"/>
      <c r="F352" s="137"/>
      <c r="G352" s="137"/>
      <c r="H352" s="137"/>
      <c r="I352" s="137"/>
      <c r="J352" s="139"/>
      <c r="K352" s="137"/>
      <c r="L352" s="141"/>
      <c r="M352" s="141"/>
      <c r="N352" s="140"/>
      <c r="O352" s="142"/>
      <c r="P352" s="141"/>
      <c r="Q352" s="141"/>
      <c r="R352" s="141"/>
      <c r="S352" s="156"/>
      <c r="T352" s="156"/>
      <c r="U352" s="156"/>
      <c r="V352" s="156"/>
      <c r="W352" s="156"/>
      <c r="X352" s="156"/>
      <c r="Y352" s="52" t="str">
        <f t="shared" si="95"/>
        <v/>
      </c>
      <c r="Z352" s="50" t="str">
        <f t="shared" si="96"/>
        <v/>
      </c>
      <c r="AA352" s="50" t="str">
        <f t="shared" si="97"/>
        <v/>
      </c>
      <c r="AB352" s="50" t="str">
        <f t="shared" si="98"/>
        <v/>
      </c>
      <c r="AC352" s="50" t="str">
        <f t="shared" si="99"/>
        <v/>
      </c>
      <c r="AD352" s="50" t="str">
        <f t="shared" si="100"/>
        <v/>
      </c>
      <c r="AE352" s="50" t="str">
        <f t="shared" si="101"/>
        <v/>
      </c>
      <c r="AF352" s="50" t="str">
        <f t="shared" si="102"/>
        <v/>
      </c>
      <c r="AG352" s="50" t="str">
        <f t="shared" si="103"/>
        <v/>
      </c>
      <c r="AH352" s="50" t="str">
        <f t="shared" si="104"/>
        <v/>
      </c>
      <c r="AI352" s="50" t="str">
        <f t="shared" si="105"/>
        <v/>
      </c>
      <c r="AJ352" s="50" t="str">
        <f t="shared" si="106"/>
        <v/>
      </c>
      <c r="AK352" s="50" t="str">
        <f t="shared" si="107"/>
        <v/>
      </c>
      <c r="AL352" s="50" t="str">
        <f t="shared" si="108"/>
        <v/>
      </c>
      <c r="AM352" s="50" t="str">
        <f t="shared" si="109"/>
        <v/>
      </c>
      <c r="AN352" s="50" t="str">
        <f>IF(OR(AD352&lt;&gt;TRUE,AI352&lt;&gt;TRUE),"",IF(OR('Info livraison'!$B$12-(YEAR(J352))&gt;INDEX(valschartmaxalt,MATCH(N352,libschart,0)),'Info livraison'!$B$12-(YEAR(J352))&lt;INDEX(valschartminalt,MATCH(N352,libschart,0))),FALSE,TRUE))</f>
        <v/>
      </c>
      <c r="AO352" s="50" t="str">
        <f t="shared" si="110"/>
        <v/>
      </c>
      <c r="AP352" s="50"/>
      <c r="AQ352" s="50"/>
      <c r="AR352" s="50"/>
      <c r="AS352" s="197" t="str">
        <f t="shared" si="111"/>
        <v/>
      </c>
      <c r="AT352" s="210" t="str">
        <f t="shared" si="112"/>
        <v/>
      </c>
    </row>
    <row r="353" spans="1:46" x14ac:dyDescent="0.2">
      <c r="A353" s="51" t="str">
        <f>IF(AND(F353&lt;&gt;"",'Institut - Classes'!$F$4&lt;&gt;""),INDEX(libcatidinstit,'Institut - Classes'!$F$4),"")</f>
        <v/>
      </c>
      <c r="B353" s="51" t="str">
        <f>IF(A353&lt;&gt;"",INDEX(codeinstit,'Institut - Classes'!$F$4),"")</f>
        <v/>
      </c>
      <c r="C353" s="49" t="str">
        <f t="shared" si="113"/>
        <v/>
      </c>
      <c r="D353" s="143"/>
      <c r="E353" s="143"/>
      <c r="F353" s="137"/>
      <c r="G353" s="137"/>
      <c r="H353" s="137"/>
      <c r="I353" s="137"/>
      <c r="J353" s="139"/>
      <c r="K353" s="137"/>
      <c r="L353" s="141"/>
      <c r="M353" s="141"/>
      <c r="N353" s="140"/>
      <c r="O353" s="142"/>
      <c r="P353" s="141"/>
      <c r="Q353" s="141"/>
      <c r="R353" s="141"/>
      <c r="S353" s="156"/>
      <c r="T353" s="156"/>
      <c r="U353" s="156"/>
      <c r="V353" s="156"/>
      <c r="W353" s="156"/>
      <c r="X353" s="156"/>
      <c r="Y353" s="52" t="str">
        <f t="shared" si="95"/>
        <v/>
      </c>
      <c r="Z353" s="50" t="str">
        <f t="shared" si="96"/>
        <v/>
      </c>
      <c r="AA353" s="50" t="str">
        <f t="shared" si="97"/>
        <v/>
      </c>
      <c r="AB353" s="50" t="str">
        <f t="shared" si="98"/>
        <v/>
      </c>
      <c r="AC353" s="50" t="str">
        <f t="shared" si="99"/>
        <v/>
      </c>
      <c r="AD353" s="50" t="str">
        <f t="shared" si="100"/>
        <v/>
      </c>
      <c r="AE353" s="50" t="str">
        <f t="shared" si="101"/>
        <v/>
      </c>
      <c r="AF353" s="50" t="str">
        <f t="shared" si="102"/>
        <v/>
      </c>
      <c r="AG353" s="50" t="str">
        <f t="shared" si="103"/>
        <v/>
      </c>
      <c r="AH353" s="50" t="str">
        <f t="shared" si="104"/>
        <v/>
      </c>
      <c r="AI353" s="50" t="str">
        <f t="shared" si="105"/>
        <v/>
      </c>
      <c r="AJ353" s="50" t="str">
        <f t="shared" si="106"/>
        <v/>
      </c>
      <c r="AK353" s="50" t="str">
        <f t="shared" si="107"/>
        <v/>
      </c>
      <c r="AL353" s="50" t="str">
        <f t="shared" si="108"/>
        <v/>
      </c>
      <c r="AM353" s="50" t="str">
        <f t="shared" si="109"/>
        <v/>
      </c>
      <c r="AN353" s="50" t="str">
        <f>IF(OR(AD353&lt;&gt;TRUE,AI353&lt;&gt;TRUE),"",IF(OR('Info livraison'!$B$12-(YEAR(J353))&gt;INDEX(valschartmaxalt,MATCH(N353,libschart,0)),'Info livraison'!$B$12-(YEAR(J353))&lt;INDEX(valschartminalt,MATCH(N353,libschart,0))),FALSE,TRUE))</f>
        <v/>
      </c>
      <c r="AO353" s="50" t="str">
        <f t="shared" si="110"/>
        <v/>
      </c>
      <c r="AP353" s="50"/>
      <c r="AQ353" s="50"/>
      <c r="AR353" s="50"/>
      <c r="AS353" s="197" t="str">
        <f t="shared" si="111"/>
        <v/>
      </c>
      <c r="AT353" s="210" t="str">
        <f t="shared" si="112"/>
        <v/>
      </c>
    </row>
    <row r="354" spans="1:46" x14ac:dyDescent="0.2">
      <c r="A354" s="51" t="str">
        <f>IF(AND(F354&lt;&gt;"",'Institut - Classes'!$F$4&lt;&gt;""),INDEX(libcatidinstit,'Institut - Classes'!$F$4),"")</f>
        <v/>
      </c>
      <c r="B354" s="51" t="str">
        <f>IF(A354&lt;&gt;"",INDEX(codeinstit,'Institut - Classes'!$F$4),"")</f>
        <v/>
      </c>
      <c r="C354" s="49" t="str">
        <f t="shared" si="113"/>
        <v/>
      </c>
      <c r="D354" s="143"/>
      <c r="E354" s="143"/>
      <c r="F354" s="137"/>
      <c r="G354" s="137"/>
      <c r="H354" s="137"/>
      <c r="I354" s="137"/>
      <c r="J354" s="139"/>
      <c r="K354" s="137"/>
      <c r="L354" s="141"/>
      <c r="M354" s="141"/>
      <c r="N354" s="140"/>
      <c r="O354" s="142"/>
      <c r="P354" s="141"/>
      <c r="Q354" s="141"/>
      <c r="R354" s="141"/>
      <c r="S354" s="156"/>
      <c r="T354" s="156"/>
      <c r="U354" s="156"/>
      <c r="V354" s="156"/>
      <c r="W354" s="156"/>
      <c r="X354" s="156"/>
      <c r="Y354" s="52" t="str">
        <f t="shared" si="95"/>
        <v/>
      </c>
      <c r="Z354" s="50" t="str">
        <f t="shared" si="96"/>
        <v/>
      </c>
      <c r="AA354" s="50" t="str">
        <f t="shared" si="97"/>
        <v/>
      </c>
      <c r="AB354" s="50" t="str">
        <f t="shared" si="98"/>
        <v/>
      </c>
      <c r="AC354" s="50" t="str">
        <f t="shared" si="99"/>
        <v/>
      </c>
      <c r="AD354" s="50" t="str">
        <f t="shared" si="100"/>
        <v/>
      </c>
      <c r="AE354" s="50" t="str">
        <f t="shared" si="101"/>
        <v/>
      </c>
      <c r="AF354" s="50" t="str">
        <f t="shared" si="102"/>
        <v/>
      </c>
      <c r="AG354" s="50" t="str">
        <f t="shared" si="103"/>
        <v/>
      </c>
      <c r="AH354" s="50" t="str">
        <f t="shared" si="104"/>
        <v/>
      </c>
      <c r="AI354" s="50" t="str">
        <f t="shared" si="105"/>
        <v/>
      </c>
      <c r="AJ354" s="50" t="str">
        <f t="shared" si="106"/>
        <v/>
      </c>
      <c r="AK354" s="50" t="str">
        <f t="shared" si="107"/>
        <v/>
      </c>
      <c r="AL354" s="50" t="str">
        <f t="shared" si="108"/>
        <v/>
      </c>
      <c r="AM354" s="50" t="str">
        <f t="shared" si="109"/>
        <v/>
      </c>
      <c r="AN354" s="50" t="str">
        <f>IF(OR(AD354&lt;&gt;TRUE,AI354&lt;&gt;TRUE),"",IF(OR('Info livraison'!$B$12-(YEAR(J354))&gt;INDEX(valschartmaxalt,MATCH(N354,libschart,0)),'Info livraison'!$B$12-(YEAR(J354))&lt;INDEX(valschartminalt,MATCH(N354,libschart,0))),FALSE,TRUE))</f>
        <v/>
      </c>
      <c r="AO354" s="50" t="str">
        <f t="shared" si="110"/>
        <v/>
      </c>
      <c r="AP354" s="50"/>
      <c r="AQ354" s="50"/>
      <c r="AR354" s="50"/>
      <c r="AS354" s="197" t="str">
        <f t="shared" si="111"/>
        <v/>
      </c>
      <c r="AT354" s="210" t="str">
        <f t="shared" si="112"/>
        <v/>
      </c>
    </row>
    <row r="355" spans="1:46" x14ac:dyDescent="0.2">
      <c r="A355" s="51" t="str">
        <f>IF(AND(F355&lt;&gt;"",'Institut - Classes'!$F$4&lt;&gt;""),INDEX(libcatidinstit,'Institut - Classes'!$F$4),"")</f>
        <v/>
      </c>
      <c r="B355" s="51" t="str">
        <f>IF(A355&lt;&gt;"",INDEX(codeinstit,'Institut - Classes'!$F$4),"")</f>
        <v/>
      </c>
      <c r="C355" s="49" t="str">
        <f t="shared" si="113"/>
        <v/>
      </c>
      <c r="D355" s="143"/>
      <c r="E355" s="143"/>
      <c r="F355" s="137"/>
      <c r="G355" s="137"/>
      <c r="H355" s="137"/>
      <c r="I355" s="137"/>
      <c r="J355" s="139"/>
      <c r="K355" s="137"/>
      <c r="L355" s="141"/>
      <c r="M355" s="141"/>
      <c r="N355" s="140"/>
      <c r="O355" s="142"/>
      <c r="P355" s="141"/>
      <c r="Q355" s="141"/>
      <c r="R355" s="141"/>
      <c r="S355" s="156"/>
      <c r="T355" s="156"/>
      <c r="U355" s="156"/>
      <c r="V355" s="156"/>
      <c r="W355" s="156"/>
      <c r="X355" s="156"/>
      <c r="Y355" s="52" t="str">
        <f t="shared" si="95"/>
        <v/>
      </c>
      <c r="Z355" s="50" t="str">
        <f t="shared" si="96"/>
        <v/>
      </c>
      <c r="AA355" s="50" t="str">
        <f t="shared" si="97"/>
        <v/>
      </c>
      <c r="AB355" s="50" t="str">
        <f t="shared" si="98"/>
        <v/>
      </c>
      <c r="AC355" s="50" t="str">
        <f t="shared" si="99"/>
        <v/>
      </c>
      <c r="AD355" s="50" t="str">
        <f t="shared" si="100"/>
        <v/>
      </c>
      <c r="AE355" s="50" t="str">
        <f t="shared" si="101"/>
        <v/>
      </c>
      <c r="AF355" s="50" t="str">
        <f t="shared" si="102"/>
        <v/>
      </c>
      <c r="AG355" s="50" t="str">
        <f t="shared" si="103"/>
        <v/>
      </c>
      <c r="AH355" s="50" t="str">
        <f t="shared" si="104"/>
        <v/>
      </c>
      <c r="AI355" s="50" t="str">
        <f t="shared" si="105"/>
        <v/>
      </c>
      <c r="AJ355" s="50" t="str">
        <f t="shared" si="106"/>
        <v/>
      </c>
      <c r="AK355" s="50" t="str">
        <f t="shared" si="107"/>
        <v/>
      </c>
      <c r="AL355" s="50" t="str">
        <f t="shared" si="108"/>
        <v/>
      </c>
      <c r="AM355" s="50" t="str">
        <f t="shared" si="109"/>
        <v/>
      </c>
      <c r="AN355" s="50" t="str">
        <f>IF(OR(AD355&lt;&gt;TRUE,AI355&lt;&gt;TRUE),"",IF(OR('Info livraison'!$B$12-(YEAR(J355))&gt;INDEX(valschartmaxalt,MATCH(N355,libschart,0)),'Info livraison'!$B$12-(YEAR(J355))&lt;INDEX(valschartminalt,MATCH(N355,libschart,0))),FALSE,TRUE))</f>
        <v/>
      </c>
      <c r="AO355" s="50" t="str">
        <f t="shared" si="110"/>
        <v/>
      </c>
      <c r="AP355" s="50"/>
      <c r="AQ355" s="50"/>
      <c r="AR355" s="50"/>
      <c r="AS355" s="197" t="str">
        <f t="shared" si="111"/>
        <v/>
      </c>
      <c r="AT355" s="210" t="str">
        <f t="shared" si="112"/>
        <v/>
      </c>
    </row>
    <row r="356" spans="1:46" x14ac:dyDescent="0.2">
      <c r="A356" s="51" t="str">
        <f>IF(AND(F356&lt;&gt;"",'Institut - Classes'!$F$4&lt;&gt;""),INDEX(libcatidinstit,'Institut - Classes'!$F$4),"")</f>
        <v/>
      </c>
      <c r="B356" s="51" t="str">
        <f>IF(A356&lt;&gt;"",INDEX(codeinstit,'Institut - Classes'!$F$4),"")</f>
        <v/>
      </c>
      <c r="C356" s="49" t="str">
        <f t="shared" si="113"/>
        <v/>
      </c>
      <c r="D356" s="143"/>
      <c r="E356" s="143"/>
      <c r="F356" s="137"/>
      <c r="G356" s="137"/>
      <c r="H356" s="137"/>
      <c r="I356" s="137"/>
      <c r="J356" s="139"/>
      <c r="K356" s="137"/>
      <c r="L356" s="141"/>
      <c r="M356" s="141"/>
      <c r="N356" s="140"/>
      <c r="O356" s="142"/>
      <c r="P356" s="141"/>
      <c r="Q356" s="141"/>
      <c r="R356" s="141"/>
      <c r="S356" s="156"/>
      <c r="T356" s="156"/>
      <c r="U356" s="156"/>
      <c r="V356" s="156"/>
      <c r="W356" s="156"/>
      <c r="X356" s="156"/>
      <c r="Y356" s="52" t="str">
        <f t="shared" si="95"/>
        <v/>
      </c>
      <c r="Z356" s="50" t="str">
        <f t="shared" si="96"/>
        <v/>
      </c>
      <c r="AA356" s="50" t="str">
        <f t="shared" si="97"/>
        <v/>
      </c>
      <c r="AB356" s="50" t="str">
        <f t="shared" si="98"/>
        <v/>
      </c>
      <c r="AC356" s="50" t="str">
        <f t="shared" si="99"/>
        <v/>
      </c>
      <c r="AD356" s="50" t="str">
        <f t="shared" si="100"/>
        <v/>
      </c>
      <c r="AE356" s="50" t="str">
        <f t="shared" si="101"/>
        <v/>
      </c>
      <c r="AF356" s="50" t="str">
        <f t="shared" si="102"/>
        <v/>
      </c>
      <c r="AG356" s="50" t="str">
        <f t="shared" si="103"/>
        <v/>
      </c>
      <c r="AH356" s="50" t="str">
        <f t="shared" si="104"/>
        <v/>
      </c>
      <c r="AI356" s="50" t="str">
        <f t="shared" si="105"/>
        <v/>
      </c>
      <c r="AJ356" s="50" t="str">
        <f t="shared" si="106"/>
        <v/>
      </c>
      <c r="AK356" s="50" t="str">
        <f t="shared" si="107"/>
        <v/>
      </c>
      <c r="AL356" s="50" t="str">
        <f t="shared" si="108"/>
        <v/>
      </c>
      <c r="AM356" s="50" t="str">
        <f t="shared" si="109"/>
        <v/>
      </c>
      <c r="AN356" s="50" t="str">
        <f>IF(OR(AD356&lt;&gt;TRUE,AI356&lt;&gt;TRUE),"",IF(OR('Info livraison'!$B$12-(YEAR(J356))&gt;INDEX(valschartmaxalt,MATCH(N356,libschart,0)),'Info livraison'!$B$12-(YEAR(J356))&lt;INDEX(valschartminalt,MATCH(N356,libschart,0))),FALSE,TRUE))</f>
        <v/>
      </c>
      <c r="AO356" s="50" t="str">
        <f t="shared" si="110"/>
        <v/>
      </c>
      <c r="AP356" s="50"/>
      <c r="AQ356" s="50"/>
      <c r="AR356" s="50"/>
      <c r="AS356" s="197" t="str">
        <f t="shared" si="111"/>
        <v/>
      </c>
      <c r="AT356" s="210" t="str">
        <f t="shared" si="112"/>
        <v/>
      </c>
    </row>
    <row r="357" spans="1:46" x14ac:dyDescent="0.2">
      <c r="A357" s="51" t="str">
        <f>IF(AND(F357&lt;&gt;"",'Institut - Classes'!$F$4&lt;&gt;""),INDEX(libcatidinstit,'Institut - Classes'!$F$4),"")</f>
        <v/>
      </c>
      <c r="B357" s="51" t="str">
        <f>IF(A357&lt;&gt;"",INDEX(codeinstit,'Institut - Classes'!$F$4),"")</f>
        <v/>
      </c>
      <c r="C357" s="49" t="str">
        <f t="shared" si="113"/>
        <v/>
      </c>
      <c r="D357" s="143"/>
      <c r="E357" s="143"/>
      <c r="F357" s="137"/>
      <c r="G357" s="137"/>
      <c r="H357" s="137"/>
      <c r="I357" s="137"/>
      <c r="J357" s="139"/>
      <c r="K357" s="137"/>
      <c r="L357" s="141"/>
      <c r="M357" s="141"/>
      <c r="N357" s="140"/>
      <c r="O357" s="142"/>
      <c r="P357" s="141"/>
      <c r="Q357" s="141"/>
      <c r="R357" s="141"/>
      <c r="S357" s="156"/>
      <c r="T357" s="156"/>
      <c r="U357" s="156"/>
      <c r="V357" s="156"/>
      <c r="W357" s="156"/>
      <c r="X357" s="156"/>
      <c r="Y357" s="52" t="str">
        <f t="shared" si="95"/>
        <v/>
      </c>
      <c r="Z357" s="50" t="str">
        <f t="shared" si="96"/>
        <v/>
      </c>
      <c r="AA357" s="50" t="str">
        <f t="shared" si="97"/>
        <v/>
      </c>
      <c r="AB357" s="50" t="str">
        <f t="shared" si="98"/>
        <v/>
      </c>
      <c r="AC357" s="50" t="str">
        <f t="shared" si="99"/>
        <v/>
      </c>
      <c r="AD357" s="50" t="str">
        <f t="shared" si="100"/>
        <v/>
      </c>
      <c r="AE357" s="50" t="str">
        <f t="shared" si="101"/>
        <v/>
      </c>
      <c r="AF357" s="50" t="str">
        <f t="shared" si="102"/>
        <v/>
      </c>
      <c r="AG357" s="50" t="str">
        <f t="shared" si="103"/>
        <v/>
      </c>
      <c r="AH357" s="50" t="str">
        <f t="shared" si="104"/>
        <v/>
      </c>
      <c r="AI357" s="50" t="str">
        <f t="shared" si="105"/>
        <v/>
      </c>
      <c r="AJ357" s="50" t="str">
        <f t="shared" si="106"/>
        <v/>
      </c>
      <c r="AK357" s="50" t="str">
        <f t="shared" si="107"/>
        <v/>
      </c>
      <c r="AL357" s="50" t="str">
        <f t="shared" si="108"/>
        <v/>
      </c>
      <c r="AM357" s="50" t="str">
        <f t="shared" si="109"/>
        <v/>
      </c>
      <c r="AN357" s="50" t="str">
        <f>IF(OR(AD357&lt;&gt;TRUE,AI357&lt;&gt;TRUE),"",IF(OR('Info livraison'!$B$12-(YEAR(J357))&gt;INDEX(valschartmaxalt,MATCH(N357,libschart,0)),'Info livraison'!$B$12-(YEAR(J357))&lt;INDEX(valschartminalt,MATCH(N357,libschart,0))),FALSE,TRUE))</f>
        <v/>
      </c>
      <c r="AO357" s="50" t="str">
        <f t="shared" si="110"/>
        <v/>
      </c>
      <c r="AP357" s="50"/>
      <c r="AQ357" s="50"/>
      <c r="AR357" s="50"/>
      <c r="AS357" s="197" t="str">
        <f t="shared" si="111"/>
        <v/>
      </c>
      <c r="AT357" s="210" t="str">
        <f t="shared" si="112"/>
        <v/>
      </c>
    </row>
    <row r="358" spans="1:46" x14ac:dyDescent="0.2">
      <c r="A358" s="51" t="str">
        <f>IF(AND(F358&lt;&gt;"",'Institut - Classes'!$F$4&lt;&gt;""),INDEX(libcatidinstit,'Institut - Classes'!$F$4),"")</f>
        <v/>
      </c>
      <c r="B358" s="51" t="str">
        <f>IF(A358&lt;&gt;"",INDEX(codeinstit,'Institut - Classes'!$F$4),"")</f>
        <v/>
      </c>
      <c r="C358" s="49" t="str">
        <f t="shared" si="113"/>
        <v/>
      </c>
      <c r="D358" s="143"/>
      <c r="E358" s="143"/>
      <c r="F358" s="137"/>
      <c r="G358" s="137"/>
      <c r="H358" s="137"/>
      <c r="I358" s="137"/>
      <c r="J358" s="139"/>
      <c r="K358" s="137"/>
      <c r="L358" s="141"/>
      <c r="M358" s="141"/>
      <c r="N358" s="140"/>
      <c r="O358" s="142"/>
      <c r="P358" s="141"/>
      <c r="Q358" s="141"/>
      <c r="R358" s="141"/>
      <c r="S358" s="156"/>
      <c r="T358" s="156"/>
      <c r="U358" s="156"/>
      <c r="V358" s="156"/>
      <c r="W358" s="156"/>
      <c r="X358" s="156"/>
      <c r="Y358" s="52" t="str">
        <f t="shared" si="95"/>
        <v/>
      </c>
      <c r="Z358" s="50" t="str">
        <f t="shared" si="96"/>
        <v/>
      </c>
      <c r="AA358" s="50" t="str">
        <f t="shared" si="97"/>
        <v/>
      </c>
      <c r="AB358" s="50" t="str">
        <f t="shared" si="98"/>
        <v/>
      </c>
      <c r="AC358" s="50" t="str">
        <f t="shared" si="99"/>
        <v/>
      </c>
      <c r="AD358" s="50" t="str">
        <f t="shared" si="100"/>
        <v/>
      </c>
      <c r="AE358" s="50" t="str">
        <f t="shared" si="101"/>
        <v/>
      </c>
      <c r="AF358" s="50" t="str">
        <f t="shared" si="102"/>
        <v/>
      </c>
      <c r="AG358" s="50" t="str">
        <f t="shared" si="103"/>
        <v/>
      </c>
      <c r="AH358" s="50" t="str">
        <f t="shared" si="104"/>
        <v/>
      </c>
      <c r="AI358" s="50" t="str">
        <f t="shared" si="105"/>
        <v/>
      </c>
      <c r="AJ358" s="50" t="str">
        <f t="shared" si="106"/>
        <v/>
      </c>
      <c r="AK358" s="50" t="str">
        <f t="shared" si="107"/>
        <v/>
      </c>
      <c r="AL358" s="50" t="str">
        <f t="shared" si="108"/>
        <v/>
      </c>
      <c r="AM358" s="50" t="str">
        <f t="shared" si="109"/>
        <v/>
      </c>
      <c r="AN358" s="50" t="str">
        <f>IF(OR(AD358&lt;&gt;TRUE,AI358&lt;&gt;TRUE),"",IF(OR('Info livraison'!$B$12-(YEAR(J358))&gt;INDEX(valschartmaxalt,MATCH(N358,libschart,0)),'Info livraison'!$B$12-(YEAR(J358))&lt;INDEX(valschartminalt,MATCH(N358,libschart,0))),FALSE,TRUE))</f>
        <v/>
      </c>
      <c r="AO358" s="50" t="str">
        <f t="shared" si="110"/>
        <v/>
      </c>
      <c r="AP358" s="50"/>
      <c r="AQ358" s="50"/>
      <c r="AR358" s="50"/>
      <c r="AS358" s="197" t="str">
        <f t="shared" si="111"/>
        <v/>
      </c>
      <c r="AT358" s="210" t="str">
        <f t="shared" si="112"/>
        <v/>
      </c>
    </row>
    <row r="359" spans="1:46" x14ac:dyDescent="0.2">
      <c r="A359" s="51" t="str">
        <f>IF(AND(F359&lt;&gt;"",'Institut - Classes'!$F$4&lt;&gt;""),INDEX(libcatidinstit,'Institut - Classes'!$F$4),"")</f>
        <v/>
      </c>
      <c r="B359" s="51" t="str">
        <f>IF(A359&lt;&gt;"",INDEX(codeinstit,'Institut - Classes'!$F$4),"")</f>
        <v/>
      </c>
      <c r="C359" s="49" t="str">
        <f t="shared" si="113"/>
        <v/>
      </c>
      <c r="D359" s="143"/>
      <c r="E359" s="143"/>
      <c r="F359" s="137"/>
      <c r="G359" s="137"/>
      <c r="H359" s="137"/>
      <c r="I359" s="137"/>
      <c r="J359" s="139"/>
      <c r="K359" s="137"/>
      <c r="L359" s="141"/>
      <c r="M359" s="141"/>
      <c r="N359" s="140"/>
      <c r="O359" s="142"/>
      <c r="P359" s="141"/>
      <c r="Q359" s="141"/>
      <c r="R359" s="141"/>
      <c r="S359" s="156"/>
      <c r="T359" s="156"/>
      <c r="U359" s="156"/>
      <c r="V359" s="156"/>
      <c r="W359" s="156"/>
      <c r="X359" s="156"/>
      <c r="Y359" s="52" t="str">
        <f t="shared" si="95"/>
        <v/>
      </c>
      <c r="Z359" s="50" t="str">
        <f t="shared" si="96"/>
        <v/>
      </c>
      <c r="AA359" s="50" t="str">
        <f t="shared" si="97"/>
        <v/>
      </c>
      <c r="AB359" s="50" t="str">
        <f t="shared" si="98"/>
        <v/>
      </c>
      <c r="AC359" s="50" t="str">
        <f t="shared" si="99"/>
        <v/>
      </c>
      <c r="AD359" s="50" t="str">
        <f t="shared" si="100"/>
        <v/>
      </c>
      <c r="AE359" s="50" t="str">
        <f t="shared" si="101"/>
        <v/>
      </c>
      <c r="AF359" s="50" t="str">
        <f t="shared" si="102"/>
        <v/>
      </c>
      <c r="AG359" s="50" t="str">
        <f t="shared" si="103"/>
        <v/>
      </c>
      <c r="AH359" s="50" t="str">
        <f t="shared" si="104"/>
        <v/>
      </c>
      <c r="AI359" s="50" t="str">
        <f t="shared" si="105"/>
        <v/>
      </c>
      <c r="AJ359" s="50" t="str">
        <f t="shared" si="106"/>
        <v/>
      </c>
      <c r="AK359" s="50" t="str">
        <f t="shared" si="107"/>
        <v/>
      </c>
      <c r="AL359" s="50" t="str">
        <f t="shared" si="108"/>
        <v/>
      </c>
      <c r="AM359" s="50" t="str">
        <f t="shared" si="109"/>
        <v/>
      </c>
      <c r="AN359" s="50" t="str">
        <f>IF(OR(AD359&lt;&gt;TRUE,AI359&lt;&gt;TRUE),"",IF(OR('Info livraison'!$B$12-(YEAR(J359))&gt;INDEX(valschartmaxalt,MATCH(N359,libschart,0)),'Info livraison'!$B$12-(YEAR(J359))&lt;INDEX(valschartminalt,MATCH(N359,libschart,0))),FALSE,TRUE))</f>
        <v/>
      </c>
      <c r="AO359" s="50" t="str">
        <f t="shared" si="110"/>
        <v/>
      </c>
      <c r="AP359" s="50"/>
      <c r="AQ359" s="50"/>
      <c r="AR359" s="50"/>
      <c r="AS359" s="197" t="str">
        <f t="shared" si="111"/>
        <v/>
      </c>
      <c r="AT359" s="210" t="str">
        <f t="shared" si="112"/>
        <v/>
      </c>
    </row>
    <row r="360" spans="1:46" x14ac:dyDescent="0.2">
      <c r="A360" s="51" t="str">
        <f>IF(AND(F360&lt;&gt;"",'Institut - Classes'!$F$4&lt;&gt;""),INDEX(libcatidinstit,'Institut - Classes'!$F$4),"")</f>
        <v/>
      </c>
      <c r="B360" s="51" t="str">
        <f>IF(A360&lt;&gt;"",INDEX(codeinstit,'Institut - Classes'!$F$4),"")</f>
        <v/>
      </c>
      <c r="C360" s="49" t="str">
        <f t="shared" si="113"/>
        <v/>
      </c>
      <c r="D360" s="143"/>
      <c r="E360" s="143"/>
      <c r="F360" s="137"/>
      <c r="G360" s="137"/>
      <c r="H360" s="137"/>
      <c r="I360" s="137"/>
      <c r="J360" s="139"/>
      <c r="K360" s="137"/>
      <c r="L360" s="141"/>
      <c r="M360" s="141"/>
      <c r="N360" s="140"/>
      <c r="O360" s="142"/>
      <c r="P360" s="141"/>
      <c r="Q360" s="141"/>
      <c r="R360" s="141"/>
      <c r="S360" s="156"/>
      <c r="T360" s="156"/>
      <c r="U360" s="156"/>
      <c r="V360" s="156"/>
      <c r="W360" s="156"/>
      <c r="X360" s="156"/>
      <c r="Y360" s="52" t="str">
        <f t="shared" si="95"/>
        <v/>
      </c>
      <c r="Z360" s="50" t="str">
        <f t="shared" si="96"/>
        <v/>
      </c>
      <c r="AA360" s="50" t="str">
        <f t="shared" si="97"/>
        <v/>
      </c>
      <c r="AB360" s="50" t="str">
        <f t="shared" si="98"/>
        <v/>
      </c>
      <c r="AC360" s="50" t="str">
        <f t="shared" si="99"/>
        <v/>
      </c>
      <c r="AD360" s="50" t="str">
        <f t="shared" si="100"/>
        <v/>
      </c>
      <c r="AE360" s="50" t="str">
        <f t="shared" si="101"/>
        <v/>
      </c>
      <c r="AF360" s="50" t="str">
        <f t="shared" si="102"/>
        <v/>
      </c>
      <c r="AG360" s="50" t="str">
        <f t="shared" si="103"/>
        <v/>
      </c>
      <c r="AH360" s="50" t="str">
        <f t="shared" si="104"/>
        <v/>
      </c>
      <c r="AI360" s="50" t="str">
        <f t="shared" si="105"/>
        <v/>
      </c>
      <c r="AJ360" s="50" t="str">
        <f t="shared" si="106"/>
        <v/>
      </c>
      <c r="AK360" s="50" t="str">
        <f t="shared" si="107"/>
        <v/>
      </c>
      <c r="AL360" s="50" t="str">
        <f t="shared" si="108"/>
        <v/>
      </c>
      <c r="AM360" s="50" t="str">
        <f t="shared" si="109"/>
        <v/>
      </c>
      <c r="AN360" s="50" t="str">
        <f>IF(OR(AD360&lt;&gt;TRUE,AI360&lt;&gt;TRUE),"",IF(OR('Info livraison'!$B$12-(YEAR(J360))&gt;INDEX(valschartmaxalt,MATCH(N360,libschart,0)),'Info livraison'!$B$12-(YEAR(J360))&lt;INDEX(valschartminalt,MATCH(N360,libschart,0))),FALSE,TRUE))</f>
        <v/>
      </c>
      <c r="AO360" s="50" t="str">
        <f t="shared" si="110"/>
        <v/>
      </c>
      <c r="AP360" s="50"/>
      <c r="AQ360" s="50"/>
      <c r="AR360" s="50"/>
      <c r="AS360" s="197" t="str">
        <f t="shared" si="111"/>
        <v/>
      </c>
      <c r="AT360" s="210" t="str">
        <f t="shared" si="112"/>
        <v/>
      </c>
    </row>
    <row r="361" spans="1:46" x14ac:dyDescent="0.2">
      <c r="A361" s="51" t="str">
        <f>IF(AND(F361&lt;&gt;"",'Institut - Classes'!$F$4&lt;&gt;""),INDEX(libcatidinstit,'Institut - Classes'!$F$4),"")</f>
        <v/>
      </c>
      <c r="B361" s="51" t="str">
        <f>IF(A361&lt;&gt;"",INDEX(codeinstit,'Institut - Classes'!$F$4),"")</f>
        <v/>
      </c>
      <c r="C361" s="49" t="str">
        <f t="shared" si="113"/>
        <v/>
      </c>
      <c r="D361" s="143"/>
      <c r="E361" s="143"/>
      <c r="F361" s="137"/>
      <c r="G361" s="137"/>
      <c r="H361" s="137"/>
      <c r="I361" s="137"/>
      <c r="J361" s="139"/>
      <c r="K361" s="137"/>
      <c r="L361" s="141"/>
      <c r="M361" s="141"/>
      <c r="N361" s="140"/>
      <c r="O361" s="142"/>
      <c r="P361" s="141"/>
      <c r="Q361" s="141"/>
      <c r="R361" s="141"/>
      <c r="S361" s="156"/>
      <c r="T361" s="156"/>
      <c r="U361" s="156"/>
      <c r="V361" s="156"/>
      <c r="W361" s="156"/>
      <c r="X361" s="156"/>
      <c r="Y361" s="52" t="str">
        <f t="shared" si="95"/>
        <v/>
      </c>
      <c r="Z361" s="50" t="str">
        <f t="shared" si="96"/>
        <v/>
      </c>
      <c r="AA361" s="50" t="str">
        <f t="shared" si="97"/>
        <v/>
      </c>
      <c r="AB361" s="50" t="str">
        <f t="shared" si="98"/>
        <v/>
      </c>
      <c r="AC361" s="50" t="str">
        <f t="shared" si="99"/>
        <v/>
      </c>
      <c r="AD361" s="50" t="str">
        <f t="shared" si="100"/>
        <v/>
      </c>
      <c r="AE361" s="50" t="str">
        <f t="shared" si="101"/>
        <v/>
      </c>
      <c r="AF361" s="50" t="str">
        <f t="shared" si="102"/>
        <v/>
      </c>
      <c r="AG361" s="50" t="str">
        <f t="shared" si="103"/>
        <v/>
      </c>
      <c r="AH361" s="50" t="str">
        <f t="shared" si="104"/>
        <v/>
      </c>
      <c r="AI361" s="50" t="str">
        <f t="shared" si="105"/>
        <v/>
      </c>
      <c r="AJ361" s="50" t="str">
        <f t="shared" si="106"/>
        <v/>
      </c>
      <c r="AK361" s="50" t="str">
        <f t="shared" si="107"/>
        <v/>
      </c>
      <c r="AL361" s="50" t="str">
        <f t="shared" si="108"/>
        <v/>
      </c>
      <c r="AM361" s="50" t="str">
        <f t="shared" si="109"/>
        <v/>
      </c>
      <c r="AN361" s="50" t="str">
        <f>IF(OR(AD361&lt;&gt;TRUE,AI361&lt;&gt;TRUE),"",IF(OR('Info livraison'!$B$12-(YEAR(J361))&gt;INDEX(valschartmaxalt,MATCH(N361,libschart,0)),'Info livraison'!$B$12-(YEAR(J361))&lt;INDEX(valschartminalt,MATCH(N361,libschart,0))),FALSE,TRUE))</f>
        <v/>
      </c>
      <c r="AO361" s="50" t="str">
        <f t="shared" si="110"/>
        <v/>
      </c>
      <c r="AP361" s="50"/>
      <c r="AQ361" s="50"/>
      <c r="AR361" s="50"/>
      <c r="AS361" s="197" t="str">
        <f t="shared" si="111"/>
        <v/>
      </c>
      <c r="AT361" s="210" t="str">
        <f t="shared" si="112"/>
        <v/>
      </c>
    </row>
    <row r="362" spans="1:46" x14ac:dyDescent="0.2">
      <c r="A362" s="51" t="str">
        <f>IF(AND(F362&lt;&gt;"",'Institut - Classes'!$F$4&lt;&gt;""),INDEX(libcatidinstit,'Institut - Classes'!$F$4),"")</f>
        <v/>
      </c>
      <c r="B362" s="51" t="str">
        <f>IF(A362&lt;&gt;"",INDEX(codeinstit,'Institut - Classes'!$F$4),"")</f>
        <v/>
      </c>
      <c r="C362" s="49" t="str">
        <f t="shared" si="113"/>
        <v/>
      </c>
      <c r="D362" s="143"/>
      <c r="E362" s="143"/>
      <c r="F362" s="137"/>
      <c r="G362" s="137"/>
      <c r="H362" s="137"/>
      <c r="I362" s="137"/>
      <c r="J362" s="139"/>
      <c r="K362" s="137"/>
      <c r="L362" s="141"/>
      <c r="M362" s="141"/>
      <c r="N362" s="140"/>
      <c r="O362" s="142"/>
      <c r="P362" s="141"/>
      <c r="Q362" s="141"/>
      <c r="R362" s="141"/>
      <c r="S362" s="156"/>
      <c r="T362" s="156"/>
      <c r="U362" s="156"/>
      <c r="V362" s="156"/>
      <c r="W362" s="156"/>
      <c r="X362" s="156"/>
      <c r="Y362" s="52" t="str">
        <f t="shared" si="95"/>
        <v/>
      </c>
      <c r="Z362" s="50" t="str">
        <f t="shared" si="96"/>
        <v/>
      </c>
      <c r="AA362" s="50" t="str">
        <f t="shared" si="97"/>
        <v/>
      </c>
      <c r="AB362" s="50" t="str">
        <f t="shared" si="98"/>
        <v/>
      </c>
      <c r="AC362" s="50" t="str">
        <f t="shared" si="99"/>
        <v/>
      </c>
      <c r="AD362" s="50" t="str">
        <f t="shared" si="100"/>
        <v/>
      </c>
      <c r="AE362" s="50" t="str">
        <f t="shared" si="101"/>
        <v/>
      </c>
      <c r="AF362" s="50" t="str">
        <f t="shared" si="102"/>
        <v/>
      </c>
      <c r="AG362" s="50" t="str">
        <f t="shared" si="103"/>
        <v/>
      </c>
      <c r="AH362" s="50" t="str">
        <f t="shared" si="104"/>
        <v/>
      </c>
      <c r="AI362" s="50" t="str">
        <f t="shared" si="105"/>
        <v/>
      </c>
      <c r="AJ362" s="50" t="str">
        <f t="shared" si="106"/>
        <v/>
      </c>
      <c r="AK362" s="50" t="str">
        <f t="shared" si="107"/>
        <v/>
      </c>
      <c r="AL362" s="50" t="str">
        <f t="shared" si="108"/>
        <v/>
      </c>
      <c r="AM362" s="50" t="str">
        <f t="shared" si="109"/>
        <v/>
      </c>
      <c r="AN362" s="50" t="str">
        <f>IF(OR(AD362&lt;&gt;TRUE,AI362&lt;&gt;TRUE),"",IF(OR('Info livraison'!$B$12-(YEAR(J362))&gt;INDEX(valschartmaxalt,MATCH(N362,libschart,0)),'Info livraison'!$B$12-(YEAR(J362))&lt;INDEX(valschartminalt,MATCH(N362,libschart,0))),FALSE,TRUE))</f>
        <v/>
      </c>
      <c r="AO362" s="50" t="str">
        <f t="shared" si="110"/>
        <v/>
      </c>
      <c r="AP362" s="50"/>
      <c r="AQ362" s="50"/>
      <c r="AR362" s="50"/>
      <c r="AS362" s="197" t="str">
        <f t="shared" si="111"/>
        <v/>
      </c>
      <c r="AT362" s="210" t="str">
        <f t="shared" si="112"/>
        <v/>
      </c>
    </row>
    <row r="363" spans="1:46" x14ac:dyDescent="0.2">
      <c r="A363" s="51" t="str">
        <f>IF(AND(F363&lt;&gt;"",'Institut - Classes'!$F$4&lt;&gt;""),INDEX(libcatidinstit,'Institut - Classes'!$F$4),"")</f>
        <v/>
      </c>
      <c r="B363" s="51" t="str">
        <f>IF(A363&lt;&gt;"",INDEX(codeinstit,'Institut - Classes'!$F$4),"")</f>
        <v/>
      </c>
      <c r="C363" s="49" t="str">
        <f t="shared" si="113"/>
        <v/>
      </c>
      <c r="D363" s="143"/>
      <c r="E363" s="143"/>
      <c r="F363" s="137"/>
      <c r="G363" s="137"/>
      <c r="H363" s="137"/>
      <c r="I363" s="137"/>
      <c r="J363" s="139"/>
      <c r="K363" s="137"/>
      <c r="L363" s="141"/>
      <c r="M363" s="141"/>
      <c r="N363" s="140"/>
      <c r="O363" s="142"/>
      <c r="P363" s="141"/>
      <c r="Q363" s="141"/>
      <c r="R363" s="141"/>
      <c r="S363" s="156"/>
      <c r="T363" s="156"/>
      <c r="U363" s="156"/>
      <c r="V363" s="156"/>
      <c r="W363" s="156"/>
      <c r="X363" s="156"/>
      <c r="Y363" s="52" t="str">
        <f t="shared" si="95"/>
        <v/>
      </c>
      <c r="Z363" s="50" t="str">
        <f t="shared" si="96"/>
        <v/>
      </c>
      <c r="AA363" s="50" t="str">
        <f t="shared" si="97"/>
        <v/>
      </c>
      <c r="AB363" s="50" t="str">
        <f t="shared" si="98"/>
        <v/>
      </c>
      <c r="AC363" s="50" t="str">
        <f t="shared" si="99"/>
        <v/>
      </c>
      <c r="AD363" s="50" t="str">
        <f t="shared" si="100"/>
        <v/>
      </c>
      <c r="AE363" s="50" t="str">
        <f t="shared" si="101"/>
        <v/>
      </c>
      <c r="AF363" s="50" t="str">
        <f t="shared" si="102"/>
        <v/>
      </c>
      <c r="AG363" s="50" t="str">
        <f t="shared" si="103"/>
        <v/>
      </c>
      <c r="AH363" s="50" t="str">
        <f t="shared" si="104"/>
        <v/>
      </c>
      <c r="AI363" s="50" t="str">
        <f t="shared" si="105"/>
        <v/>
      </c>
      <c r="AJ363" s="50" t="str">
        <f t="shared" si="106"/>
        <v/>
      </c>
      <c r="AK363" s="50" t="str">
        <f t="shared" si="107"/>
        <v/>
      </c>
      <c r="AL363" s="50" t="str">
        <f t="shared" si="108"/>
        <v/>
      </c>
      <c r="AM363" s="50" t="str">
        <f t="shared" si="109"/>
        <v/>
      </c>
      <c r="AN363" s="50" t="str">
        <f>IF(OR(AD363&lt;&gt;TRUE,AI363&lt;&gt;TRUE),"",IF(OR('Info livraison'!$B$12-(YEAR(J363))&gt;INDEX(valschartmaxalt,MATCH(N363,libschart,0)),'Info livraison'!$B$12-(YEAR(J363))&lt;INDEX(valschartminalt,MATCH(N363,libschart,0))),FALSE,TRUE))</f>
        <v/>
      </c>
      <c r="AO363" s="50" t="str">
        <f t="shared" si="110"/>
        <v/>
      </c>
      <c r="AP363" s="50"/>
      <c r="AQ363" s="50"/>
      <c r="AR363" s="50"/>
      <c r="AS363" s="197" t="str">
        <f t="shared" si="111"/>
        <v/>
      </c>
      <c r="AT363" s="210" t="str">
        <f t="shared" si="112"/>
        <v/>
      </c>
    </row>
    <row r="364" spans="1:46" x14ac:dyDescent="0.2">
      <c r="A364" s="51" t="str">
        <f>IF(AND(F364&lt;&gt;"",'Institut - Classes'!$F$4&lt;&gt;""),INDEX(libcatidinstit,'Institut - Classes'!$F$4),"")</f>
        <v/>
      </c>
      <c r="B364" s="51" t="str">
        <f>IF(A364&lt;&gt;"",INDEX(codeinstit,'Institut - Classes'!$F$4),"")</f>
        <v/>
      </c>
      <c r="C364" s="49" t="str">
        <f t="shared" si="113"/>
        <v/>
      </c>
      <c r="D364" s="143"/>
      <c r="E364" s="143"/>
      <c r="F364" s="137"/>
      <c r="G364" s="137"/>
      <c r="H364" s="137"/>
      <c r="I364" s="137"/>
      <c r="J364" s="139"/>
      <c r="K364" s="137"/>
      <c r="L364" s="141"/>
      <c r="M364" s="141"/>
      <c r="N364" s="140"/>
      <c r="O364" s="142"/>
      <c r="P364" s="141"/>
      <c r="Q364" s="141"/>
      <c r="R364" s="141"/>
      <c r="S364" s="156"/>
      <c r="T364" s="156"/>
      <c r="U364" s="156"/>
      <c r="V364" s="156"/>
      <c r="W364" s="156"/>
      <c r="X364" s="156"/>
      <c r="Y364" s="52" t="str">
        <f t="shared" si="95"/>
        <v/>
      </c>
      <c r="Z364" s="50" t="str">
        <f t="shared" si="96"/>
        <v/>
      </c>
      <c r="AA364" s="50" t="str">
        <f t="shared" si="97"/>
        <v/>
      </c>
      <c r="AB364" s="50" t="str">
        <f t="shared" si="98"/>
        <v/>
      </c>
      <c r="AC364" s="50" t="str">
        <f t="shared" si="99"/>
        <v/>
      </c>
      <c r="AD364" s="50" t="str">
        <f t="shared" si="100"/>
        <v/>
      </c>
      <c r="AE364" s="50" t="str">
        <f t="shared" si="101"/>
        <v/>
      </c>
      <c r="AF364" s="50" t="str">
        <f t="shared" si="102"/>
        <v/>
      </c>
      <c r="AG364" s="50" t="str">
        <f t="shared" si="103"/>
        <v/>
      </c>
      <c r="AH364" s="50" t="str">
        <f t="shared" si="104"/>
        <v/>
      </c>
      <c r="AI364" s="50" t="str">
        <f t="shared" si="105"/>
        <v/>
      </c>
      <c r="AJ364" s="50" t="str">
        <f t="shared" si="106"/>
        <v/>
      </c>
      <c r="AK364" s="50" t="str">
        <f t="shared" si="107"/>
        <v/>
      </c>
      <c r="AL364" s="50" t="str">
        <f t="shared" si="108"/>
        <v/>
      </c>
      <c r="AM364" s="50" t="str">
        <f t="shared" si="109"/>
        <v/>
      </c>
      <c r="AN364" s="50" t="str">
        <f>IF(OR(AD364&lt;&gt;TRUE,AI364&lt;&gt;TRUE),"",IF(OR('Info livraison'!$B$12-(YEAR(J364))&gt;INDEX(valschartmaxalt,MATCH(N364,libschart,0)),'Info livraison'!$B$12-(YEAR(J364))&lt;INDEX(valschartminalt,MATCH(N364,libschart,0))),FALSE,TRUE))</f>
        <v/>
      </c>
      <c r="AO364" s="50" t="str">
        <f t="shared" si="110"/>
        <v/>
      </c>
      <c r="AP364" s="50"/>
      <c r="AQ364" s="50"/>
      <c r="AR364" s="50"/>
      <c r="AS364" s="197" t="str">
        <f t="shared" si="111"/>
        <v/>
      </c>
      <c r="AT364" s="210" t="str">
        <f t="shared" si="112"/>
        <v/>
      </c>
    </row>
    <row r="365" spans="1:46" x14ac:dyDescent="0.2">
      <c r="A365" s="51" t="str">
        <f>IF(AND(F365&lt;&gt;"",'Institut - Classes'!$F$4&lt;&gt;""),INDEX(libcatidinstit,'Institut - Classes'!$F$4),"")</f>
        <v/>
      </c>
      <c r="B365" s="51" t="str">
        <f>IF(A365&lt;&gt;"",INDEX(codeinstit,'Institut - Classes'!$F$4),"")</f>
        <v/>
      </c>
      <c r="C365" s="49" t="str">
        <f t="shared" si="113"/>
        <v/>
      </c>
      <c r="D365" s="143"/>
      <c r="E365" s="143"/>
      <c r="F365" s="137"/>
      <c r="G365" s="137"/>
      <c r="H365" s="137"/>
      <c r="I365" s="137"/>
      <c r="J365" s="139"/>
      <c r="K365" s="137"/>
      <c r="L365" s="141"/>
      <c r="M365" s="141"/>
      <c r="N365" s="140"/>
      <c r="O365" s="142"/>
      <c r="P365" s="141"/>
      <c r="Q365" s="141"/>
      <c r="R365" s="141"/>
      <c r="S365" s="156"/>
      <c r="T365" s="156"/>
      <c r="U365" s="156"/>
      <c r="V365" s="156"/>
      <c r="W365" s="156"/>
      <c r="X365" s="156"/>
      <c r="Y365" s="52" t="str">
        <f t="shared" si="95"/>
        <v/>
      </c>
      <c r="Z365" s="50" t="str">
        <f t="shared" si="96"/>
        <v/>
      </c>
      <c r="AA365" s="50" t="str">
        <f t="shared" si="97"/>
        <v/>
      </c>
      <c r="AB365" s="50" t="str">
        <f t="shared" si="98"/>
        <v/>
      </c>
      <c r="AC365" s="50" t="str">
        <f t="shared" si="99"/>
        <v/>
      </c>
      <c r="AD365" s="50" t="str">
        <f t="shared" si="100"/>
        <v/>
      </c>
      <c r="AE365" s="50" t="str">
        <f t="shared" si="101"/>
        <v/>
      </c>
      <c r="AF365" s="50" t="str">
        <f t="shared" si="102"/>
        <v/>
      </c>
      <c r="AG365" s="50" t="str">
        <f t="shared" si="103"/>
        <v/>
      </c>
      <c r="AH365" s="50" t="str">
        <f t="shared" si="104"/>
        <v/>
      </c>
      <c r="AI365" s="50" t="str">
        <f t="shared" si="105"/>
        <v/>
      </c>
      <c r="AJ365" s="50" t="str">
        <f t="shared" si="106"/>
        <v/>
      </c>
      <c r="AK365" s="50" t="str">
        <f t="shared" si="107"/>
        <v/>
      </c>
      <c r="AL365" s="50" t="str">
        <f t="shared" si="108"/>
        <v/>
      </c>
      <c r="AM365" s="50" t="str">
        <f t="shared" si="109"/>
        <v/>
      </c>
      <c r="AN365" s="50" t="str">
        <f>IF(OR(AD365&lt;&gt;TRUE,AI365&lt;&gt;TRUE),"",IF(OR('Info livraison'!$B$12-(YEAR(J365))&gt;INDEX(valschartmaxalt,MATCH(N365,libschart,0)),'Info livraison'!$B$12-(YEAR(J365))&lt;INDEX(valschartminalt,MATCH(N365,libschart,0))),FALSE,TRUE))</f>
        <v/>
      </c>
      <c r="AO365" s="50" t="str">
        <f t="shared" si="110"/>
        <v/>
      </c>
      <c r="AP365" s="50"/>
      <c r="AQ365" s="50"/>
      <c r="AR365" s="50"/>
      <c r="AS365" s="197" t="str">
        <f t="shared" si="111"/>
        <v/>
      </c>
      <c r="AT365" s="210" t="str">
        <f t="shared" si="112"/>
        <v/>
      </c>
    </row>
    <row r="366" spans="1:46" x14ac:dyDescent="0.2">
      <c r="A366" s="51" t="str">
        <f>IF(AND(F366&lt;&gt;"",'Institut - Classes'!$F$4&lt;&gt;""),INDEX(libcatidinstit,'Institut - Classes'!$F$4),"")</f>
        <v/>
      </c>
      <c r="B366" s="51" t="str">
        <f>IF(A366&lt;&gt;"",INDEX(codeinstit,'Institut - Classes'!$F$4),"")</f>
        <v/>
      </c>
      <c r="C366" s="49" t="str">
        <f t="shared" si="113"/>
        <v/>
      </c>
      <c r="D366" s="143"/>
      <c r="E366" s="143"/>
      <c r="F366" s="137"/>
      <c r="G366" s="137"/>
      <c r="H366" s="137"/>
      <c r="I366" s="137"/>
      <c r="J366" s="139"/>
      <c r="K366" s="137"/>
      <c r="L366" s="141"/>
      <c r="M366" s="141"/>
      <c r="N366" s="140"/>
      <c r="O366" s="142"/>
      <c r="P366" s="141"/>
      <c r="Q366" s="141"/>
      <c r="R366" s="141"/>
      <c r="S366" s="156"/>
      <c r="T366" s="156"/>
      <c r="U366" s="156"/>
      <c r="V366" s="156"/>
      <c r="W366" s="156"/>
      <c r="X366" s="156"/>
      <c r="Y366" s="52" t="str">
        <f t="shared" si="95"/>
        <v/>
      </c>
      <c r="Z366" s="50" t="str">
        <f t="shared" si="96"/>
        <v/>
      </c>
      <c r="AA366" s="50" t="str">
        <f t="shared" si="97"/>
        <v/>
      </c>
      <c r="AB366" s="50" t="str">
        <f t="shared" si="98"/>
        <v/>
      </c>
      <c r="AC366" s="50" t="str">
        <f t="shared" si="99"/>
        <v/>
      </c>
      <c r="AD366" s="50" t="str">
        <f t="shared" si="100"/>
        <v/>
      </c>
      <c r="AE366" s="50" t="str">
        <f t="shared" si="101"/>
        <v/>
      </c>
      <c r="AF366" s="50" t="str">
        <f t="shared" si="102"/>
        <v/>
      </c>
      <c r="AG366" s="50" t="str">
        <f t="shared" si="103"/>
        <v/>
      </c>
      <c r="AH366" s="50" t="str">
        <f t="shared" si="104"/>
        <v/>
      </c>
      <c r="AI366" s="50" t="str">
        <f t="shared" si="105"/>
        <v/>
      </c>
      <c r="AJ366" s="50" t="str">
        <f t="shared" si="106"/>
        <v/>
      </c>
      <c r="AK366" s="50" t="str">
        <f t="shared" si="107"/>
        <v/>
      </c>
      <c r="AL366" s="50" t="str">
        <f t="shared" si="108"/>
        <v/>
      </c>
      <c r="AM366" s="50" t="str">
        <f t="shared" si="109"/>
        <v/>
      </c>
      <c r="AN366" s="50" t="str">
        <f>IF(OR(AD366&lt;&gt;TRUE,AI366&lt;&gt;TRUE),"",IF(OR('Info livraison'!$B$12-(YEAR(J366))&gt;INDEX(valschartmaxalt,MATCH(N366,libschart,0)),'Info livraison'!$B$12-(YEAR(J366))&lt;INDEX(valschartminalt,MATCH(N366,libschart,0))),FALSE,TRUE))</f>
        <v/>
      </c>
      <c r="AO366" s="50" t="str">
        <f t="shared" si="110"/>
        <v/>
      </c>
      <c r="AP366" s="50"/>
      <c r="AQ366" s="50"/>
      <c r="AR366" s="50"/>
      <c r="AS366" s="197" t="str">
        <f t="shared" si="111"/>
        <v/>
      </c>
      <c r="AT366" s="210" t="str">
        <f t="shared" si="112"/>
        <v/>
      </c>
    </row>
    <row r="367" spans="1:46" x14ac:dyDescent="0.2">
      <c r="A367" s="51" t="str">
        <f>IF(AND(F367&lt;&gt;"",'Institut - Classes'!$F$4&lt;&gt;""),INDEX(libcatidinstit,'Institut - Classes'!$F$4),"")</f>
        <v/>
      </c>
      <c r="B367" s="51" t="str">
        <f>IF(A367&lt;&gt;"",INDEX(codeinstit,'Institut - Classes'!$F$4),"")</f>
        <v/>
      </c>
      <c r="C367" s="49" t="str">
        <f t="shared" si="113"/>
        <v/>
      </c>
      <c r="D367" s="143"/>
      <c r="E367" s="143"/>
      <c r="F367" s="137"/>
      <c r="G367" s="137"/>
      <c r="H367" s="137"/>
      <c r="I367" s="137"/>
      <c r="J367" s="139"/>
      <c r="K367" s="137"/>
      <c r="L367" s="141"/>
      <c r="M367" s="141"/>
      <c r="N367" s="140"/>
      <c r="O367" s="142"/>
      <c r="P367" s="141"/>
      <c r="Q367" s="141"/>
      <c r="R367" s="141"/>
      <c r="S367" s="156"/>
      <c r="T367" s="156"/>
      <c r="U367" s="156"/>
      <c r="V367" s="156"/>
      <c r="W367" s="156"/>
      <c r="X367" s="156"/>
      <c r="Y367" s="52" t="str">
        <f t="shared" si="95"/>
        <v/>
      </c>
      <c r="Z367" s="50" t="str">
        <f t="shared" si="96"/>
        <v/>
      </c>
      <c r="AA367" s="50" t="str">
        <f t="shared" si="97"/>
        <v/>
      </c>
      <c r="AB367" s="50" t="str">
        <f t="shared" si="98"/>
        <v/>
      </c>
      <c r="AC367" s="50" t="str">
        <f t="shared" si="99"/>
        <v/>
      </c>
      <c r="AD367" s="50" t="str">
        <f t="shared" si="100"/>
        <v/>
      </c>
      <c r="AE367" s="50" t="str">
        <f t="shared" si="101"/>
        <v/>
      </c>
      <c r="AF367" s="50" t="str">
        <f t="shared" si="102"/>
        <v/>
      </c>
      <c r="AG367" s="50" t="str">
        <f t="shared" si="103"/>
        <v/>
      </c>
      <c r="AH367" s="50" t="str">
        <f t="shared" si="104"/>
        <v/>
      </c>
      <c r="AI367" s="50" t="str">
        <f t="shared" si="105"/>
        <v/>
      </c>
      <c r="AJ367" s="50" t="str">
        <f t="shared" si="106"/>
        <v/>
      </c>
      <c r="AK367" s="50" t="str">
        <f t="shared" si="107"/>
        <v/>
      </c>
      <c r="AL367" s="50" t="str">
        <f t="shared" si="108"/>
        <v/>
      </c>
      <c r="AM367" s="50" t="str">
        <f t="shared" si="109"/>
        <v/>
      </c>
      <c r="AN367" s="50" t="str">
        <f>IF(OR(AD367&lt;&gt;TRUE,AI367&lt;&gt;TRUE),"",IF(OR('Info livraison'!$B$12-(YEAR(J367))&gt;INDEX(valschartmaxalt,MATCH(N367,libschart,0)),'Info livraison'!$B$12-(YEAR(J367))&lt;INDEX(valschartminalt,MATCH(N367,libschart,0))),FALSE,TRUE))</f>
        <v/>
      </c>
      <c r="AO367" s="50" t="str">
        <f t="shared" si="110"/>
        <v/>
      </c>
      <c r="AP367" s="50"/>
      <c r="AQ367" s="50"/>
      <c r="AR367" s="50"/>
      <c r="AS367" s="197" t="str">
        <f t="shared" si="111"/>
        <v/>
      </c>
      <c r="AT367" s="210" t="str">
        <f t="shared" si="112"/>
        <v/>
      </c>
    </row>
    <row r="368" spans="1:46" x14ac:dyDescent="0.2">
      <c r="A368" s="51" t="str">
        <f>IF(AND(F368&lt;&gt;"",'Institut - Classes'!$F$4&lt;&gt;""),INDEX(libcatidinstit,'Institut - Classes'!$F$4),"")</f>
        <v/>
      </c>
      <c r="B368" s="51" t="str">
        <f>IF(A368&lt;&gt;"",INDEX(codeinstit,'Institut - Classes'!$F$4),"")</f>
        <v/>
      </c>
      <c r="C368" s="49" t="str">
        <f t="shared" si="113"/>
        <v/>
      </c>
      <c r="D368" s="143"/>
      <c r="E368" s="143"/>
      <c r="F368" s="137"/>
      <c r="G368" s="137"/>
      <c r="H368" s="137"/>
      <c r="I368" s="137"/>
      <c r="J368" s="139"/>
      <c r="K368" s="137"/>
      <c r="L368" s="141"/>
      <c r="M368" s="141"/>
      <c r="N368" s="140"/>
      <c r="O368" s="142"/>
      <c r="P368" s="141"/>
      <c r="Q368" s="141"/>
      <c r="R368" s="141"/>
      <c r="S368" s="156"/>
      <c r="T368" s="156"/>
      <c r="U368" s="156"/>
      <c r="V368" s="156"/>
      <c r="W368" s="156"/>
      <c r="X368" s="156"/>
      <c r="Y368" s="52" t="str">
        <f t="shared" si="95"/>
        <v/>
      </c>
      <c r="Z368" s="50" t="str">
        <f t="shared" si="96"/>
        <v/>
      </c>
      <c r="AA368" s="50" t="str">
        <f t="shared" si="97"/>
        <v/>
      </c>
      <c r="AB368" s="50" t="str">
        <f t="shared" si="98"/>
        <v/>
      </c>
      <c r="AC368" s="50" t="str">
        <f t="shared" si="99"/>
        <v/>
      </c>
      <c r="AD368" s="50" t="str">
        <f t="shared" si="100"/>
        <v/>
      </c>
      <c r="AE368" s="50" t="str">
        <f t="shared" si="101"/>
        <v/>
      </c>
      <c r="AF368" s="50" t="str">
        <f t="shared" si="102"/>
        <v/>
      </c>
      <c r="AG368" s="50" t="str">
        <f t="shared" si="103"/>
        <v/>
      </c>
      <c r="AH368" s="50" t="str">
        <f t="shared" si="104"/>
        <v/>
      </c>
      <c r="AI368" s="50" t="str">
        <f t="shared" si="105"/>
        <v/>
      </c>
      <c r="AJ368" s="50" t="str">
        <f t="shared" si="106"/>
        <v/>
      </c>
      <c r="AK368" s="50" t="str">
        <f t="shared" si="107"/>
        <v/>
      </c>
      <c r="AL368" s="50" t="str">
        <f t="shared" si="108"/>
        <v/>
      </c>
      <c r="AM368" s="50" t="str">
        <f t="shared" si="109"/>
        <v/>
      </c>
      <c r="AN368" s="50" t="str">
        <f>IF(OR(AD368&lt;&gt;TRUE,AI368&lt;&gt;TRUE),"",IF(OR('Info livraison'!$B$12-(YEAR(J368))&gt;INDEX(valschartmaxalt,MATCH(N368,libschart,0)),'Info livraison'!$B$12-(YEAR(J368))&lt;INDEX(valschartminalt,MATCH(N368,libschart,0))),FALSE,TRUE))</f>
        <v/>
      </c>
      <c r="AO368" s="50" t="str">
        <f t="shared" si="110"/>
        <v/>
      </c>
      <c r="AP368" s="50"/>
      <c r="AQ368" s="50"/>
      <c r="AR368" s="50"/>
      <c r="AS368" s="197" t="str">
        <f t="shared" si="111"/>
        <v/>
      </c>
      <c r="AT368" s="210" t="str">
        <f t="shared" si="112"/>
        <v/>
      </c>
    </row>
    <row r="369" spans="1:46" x14ac:dyDescent="0.2">
      <c r="A369" s="51" t="str">
        <f>IF(AND(F369&lt;&gt;"",'Institut - Classes'!$F$4&lt;&gt;""),INDEX(libcatidinstit,'Institut - Classes'!$F$4),"")</f>
        <v/>
      </c>
      <c r="B369" s="51" t="str">
        <f>IF(A369&lt;&gt;"",INDEX(codeinstit,'Institut - Classes'!$F$4),"")</f>
        <v/>
      </c>
      <c r="C369" s="49" t="str">
        <f t="shared" si="113"/>
        <v/>
      </c>
      <c r="D369" s="143"/>
      <c r="E369" s="143"/>
      <c r="F369" s="137"/>
      <c r="G369" s="137"/>
      <c r="H369" s="137"/>
      <c r="I369" s="137"/>
      <c r="J369" s="139"/>
      <c r="K369" s="137"/>
      <c r="L369" s="141"/>
      <c r="M369" s="141"/>
      <c r="N369" s="140"/>
      <c r="O369" s="142"/>
      <c r="P369" s="141"/>
      <c r="Q369" s="141"/>
      <c r="R369" s="141"/>
      <c r="S369" s="156"/>
      <c r="T369" s="156"/>
      <c r="U369" s="156"/>
      <c r="V369" s="156"/>
      <c r="W369" s="156"/>
      <c r="X369" s="156"/>
      <c r="Y369" s="52" t="str">
        <f t="shared" si="95"/>
        <v/>
      </c>
      <c r="Z369" s="50" t="str">
        <f t="shared" si="96"/>
        <v/>
      </c>
      <c r="AA369" s="50" t="str">
        <f t="shared" si="97"/>
        <v/>
      </c>
      <c r="AB369" s="50" t="str">
        <f t="shared" si="98"/>
        <v/>
      </c>
      <c r="AC369" s="50" t="str">
        <f t="shared" si="99"/>
        <v/>
      </c>
      <c r="AD369" s="50" t="str">
        <f t="shared" si="100"/>
        <v/>
      </c>
      <c r="AE369" s="50" t="str">
        <f t="shared" si="101"/>
        <v/>
      </c>
      <c r="AF369" s="50" t="str">
        <f t="shared" si="102"/>
        <v/>
      </c>
      <c r="AG369" s="50" t="str">
        <f t="shared" si="103"/>
        <v/>
      </c>
      <c r="AH369" s="50" t="str">
        <f t="shared" si="104"/>
        <v/>
      </c>
      <c r="AI369" s="50" t="str">
        <f t="shared" si="105"/>
        <v/>
      </c>
      <c r="AJ369" s="50" t="str">
        <f t="shared" si="106"/>
        <v/>
      </c>
      <c r="AK369" s="50" t="str">
        <f t="shared" si="107"/>
        <v/>
      </c>
      <c r="AL369" s="50" t="str">
        <f t="shared" si="108"/>
        <v/>
      </c>
      <c r="AM369" s="50" t="str">
        <f t="shared" si="109"/>
        <v/>
      </c>
      <c r="AN369" s="50" t="str">
        <f>IF(OR(AD369&lt;&gt;TRUE,AI369&lt;&gt;TRUE),"",IF(OR('Info livraison'!$B$12-(YEAR(J369))&gt;INDEX(valschartmaxalt,MATCH(N369,libschart,0)),'Info livraison'!$B$12-(YEAR(J369))&lt;INDEX(valschartminalt,MATCH(N369,libschart,0))),FALSE,TRUE))</f>
        <v/>
      </c>
      <c r="AO369" s="50" t="str">
        <f t="shared" si="110"/>
        <v/>
      </c>
      <c r="AP369" s="50"/>
      <c r="AQ369" s="50"/>
      <c r="AR369" s="50"/>
      <c r="AS369" s="197" t="str">
        <f t="shared" si="111"/>
        <v/>
      </c>
      <c r="AT369" s="210" t="str">
        <f t="shared" si="112"/>
        <v/>
      </c>
    </row>
    <row r="370" spans="1:46" x14ac:dyDescent="0.2">
      <c r="A370" s="51" t="str">
        <f>IF(AND(F370&lt;&gt;"",'Institut - Classes'!$F$4&lt;&gt;""),INDEX(libcatidinstit,'Institut - Classes'!$F$4),"")</f>
        <v/>
      </c>
      <c r="B370" s="51" t="str">
        <f>IF(A370&lt;&gt;"",INDEX(codeinstit,'Institut - Classes'!$F$4),"")</f>
        <v/>
      </c>
      <c r="C370" s="49" t="str">
        <f t="shared" si="113"/>
        <v/>
      </c>
      <c r="D370" s="143"/>
      <c r="E370" s="143"/>
      <c r="F370" s="137"/>
      <c r="G370" s="137"/>
      <c r="H370" s="137"/>
      <c r="I370" s="137"/>
      <c r="J370" s="139"/>
      <c r="K370" s="137"/>
      <c r="L370" s="141"/>
      <c r="M370" s="141"/>
      <c r="N370" s="140"/>
      <c r="O370" s="142"/>
      <c r="P370" s="141"/>
      <c r="Q370" s="141"/>
      <c r="R370" s="141"/>
      <c r="S370" s="156"/>
      <c r="T370" s="156"/>
      <c r="U370" s="156"/>
      <c r="V370" s="156"/>
      <c r="W370" s="156"/>
      <c r="X370" s="156"/>
      <c r="Y370" s="52" t="str">
        <f t="shared" si="95"/>
        <v/>
      </c>
      <c r="Z370" s="50" t="str">
        <f t="shared" si="96"/>
        <v/>
      </c>
      <c r="AA370" s="50" t="str">
        <f t="shared" si="97"/>
        <v/>
      </c>
      <c r="AB370" s="50" t="str">
        <f t="shared" si="98"/>
        <v/>
      </c>
      <c r="AC370" s="50" t="str">
        <f t="shared" si="99"/>
        <v/>
      </c>
      <c r="AD370" s="50" t="str">
        <f t="shared" si="100"/>
        <v/>
      </c>
      <c r="AE370" s="50" t="str">
        <f t="shared" si="101"/>
        <v/>
      </c>
      <c r="AF370" s="50" t="str">
        <f t="shared" si="102"/>
        <v/>
      </c>
      <c r="AG370" s="50" t="str">
        <f t="shared" si="103"/>
        <v/>
      </c>
      <c r="AH370" s="50" t="str">
        <f t="shared" si="104"/>
        <v/>
      </c>
      <c r="AI370" s="50" t="str">
        <f t="shared" si="105"/>
        <v/>
      </c>
      <c r="AJ370" s="50" t="str">
        <f t="shared" si="106"/>
        <v/>
      </c>
      <c r="AK370" s="50" t="str">
        <f t="shared" si="107"/>
        <v/>
      </c>
      <c r="AL370" s="50" t="str">
        <f t="shared" si="108"/>
        <v/>
      </c>
      <c r="AM370" s="50" t="str">
        <f t="shared" si="109"/>
        <v/>
      </c>
      <c r="AN370" s="50" t="str">
        <f>IF(OR(AD370&lt;&gt;TRUE,AI370&lt;&gt;TRUE),"",IF(OR('Info livraison'!$B$12-(YEAR(J370))&gt;INDEX(valschartmaxalt,MATCH(N370,libschart,0)),'Info livraison'!$B$12-(YEAR(J370))&lt;INDEX(valschartminalt,MATCH(N370,libschart,0))),FALSE,TRUE))</f>
        <v/>
      </c>
      <c r="AO370" s="50" t="str">
        <f t="shared" si="110"/>
        <v/>
      </c>
      <c r="AP370" s="50"/>
      <c r="AQ370" s="50"/>
      <c r="AR370" s="50"/>
      <c r="AS370" s="197" t="str">
        <f t="shared" si="111"/>
        <v/>
      </c>
      <c r="AT370" s="210" t="str">
        <f t="shared" si="112"/>
        <v/>
      </c>
    </row>
    <row r="371" spans="1:46" x14ac:dyDescent="0.2">
      <c r="A371" s="51" t="str">
        <f>IF(AND(F371&lt;&gt;"",'Institut - Classes'!$F$4&lt;&gt;""),INDEX(libcatidinstit,'Institut - Classes'!$F$4),"")</f>
        <v/>
      </c>
      <c r="B371" s="51" t="str">
        <f>IF(A371&lt;&gt;"",INDEX(codeinstit,'Institut - Classes'!$F$4),"")</f>
        <v/>
      </c>
      <c r="C371" s="49" t="str">
        <f t="shared" si="113"/>
        <v/>
      </c>
      <c r="D371" s="143"/>
      <c r="E371" s="143"/>
      <c r="F371" s="137"/>
      <c r="G371" s="137"/>
      <c r="H371" s="137"/>
      <c r="I371" s="137"/>
      <c r="J371" s="139"/>
      <c r="K371" s="137"/>
      <c r="L371" s="141"/>
      <c r="M371" s="141"/>
      <c r="N371" s="140"/>
      <c r="O371" s="142"/>
      <c r="P371" s="141"/>
      <c r="Q371" s="141"/>
      <c r="R371" s="141"/>
      <c r="S371" s="156"/>
      <c r="T371" s="156"/>
      <c r="U371" s="156"/>
      <c r="V371" s="156"/>
      <c r="W371" s="156"/>
      <c r="X371" s="156"/>
      <c r="Y371" s="52" t="str">
        <f t="shared" si="95"/>
        <v/>
      </c>
      <c r="Z371" s="50" t="str">
        <f t="shared" si="96"/>
        <v/>
      </c>
      <c r="AA371" s="50" t="str">
        <f t="shared" si="97"/>
        <v/>
      </c>
      <c r="AB371" s="50" t="str">
        <f t="shared" si="98"/>
        <v/>
      </c>
      <c r="AC371" s="50" t="str">
        <f t="shared" si="99"/>
        <v/>
      </c>
      <c r="AD371" s="50" t="str">
        <f t="shared" si="100"/>
        <v/>
      </c>
      <c r="AE371" s="50" t="str">
        <f t="shared" si="101"/>
        <v/>
      </c>
      <c r="AF371" s="50" t="str">
        <f t="shared" si="102"/>
        <v/>
      </c>
      <c r="AG371" s="50" t="str">
        <f t="shared" si="103"/>
        <v/>
      </c>
      <c r="AH371" s="50" t="str">
        <f t="shared" si="104"/>
        <v/>
      </c>
      <c r="AI371" s="50" t="str">
        <f t="shared" si="105"/>
        <v/>
      </c>
      <c r="AJ371" s="50" t="str">
        <f t="shared" si="106"/>
        <v/>
      </c>
      <c r="AK371" s="50" t="str">
        <f t="shared" si="107"/>
        <v/>
      </c>
      <c r="AL371" s="50" t="str">
        <f t="shared" si="108"/>
        <v/>
      </c>
      <c r="AM371" s="50" t="str">
        <f t="shared" si="109"/>
        <v/>
      </c>
      <c r="AN371" s="50" t="str">
        <f>IF(OR(AD371&lt;&gt;TRUE,AI371&lt;&gt;TRUE),"",IF(OR('Info livraison'!$B$12-(YEAR(J371))&gt;INDEX(valschartmaxalt,MATCH(N371,libschart,0)),'Info livraison'!$B$12-(YEAR(J371))&lt;INDEX(valschartminalt,MATCH(N371,libschart,0))),FALSE,TRUE))</f>
        <v/>
      </c>
      <c r="AO371" s="50" t="str">
        <f t="shared" si="110"/>
        <v/>
      </c>
      <c r="AP371" s="50"/>
      <c r="AQ371" s="50"/>
      <c r="AR371" s="50"/>
      <c r="AS371" s="197" t="str">
        <f t="shared" si="111"/>
        <v/>
      </c>
      <c r="AT371" s="210" t="str">
        <f t="shared" si="112"/>
        <v/>
      </c>
    </row>
    <row r="372" spans="1:46" x14ac:dyDescent="0.2">
      <c r="A372" s="51" t="str">
        <f>IF(AND(F372&lt;&gt;"",'Institut - Classes'!$F$4&lt;&gt;""),INDEX(libcatidinstit,'Institut - Classes'!$F$4),"")</f>
        <v/>
      </c>
      <c r="B372" s="51" t="str">
        <f>IF(A372&lt;&gt;"",INDEX(codeinstit,'Institut - Classes'!$F$4),"")</f>
        <v/>
      </c>
      <c r="C372" s="49" t="str">
        <f t="shared" si="113"/>
        <v/>
      </c>
      <c r="D372" s="143"/>
      <c r="E372" s="143"/>
      <c r="F372" s="137"/>
      <c r="G372" s="137"/>
      <c r="H372" s="137"/>
      <c r="I372" s="137"/>
      <c r="J372" s="139"/>
      <c r="K372" s="137"/>
      <c r="L372" s="141"/>
      <c r="M372" s="141"/>
      <c r="N372" s="140"/>
      <c r="O372" s="142"/>
      <c r="P372" s="141"/>
      <c r="Q372" s="141"/>
      <c r="R372" s="141"/>
      <c r="S372" s="156"/>
      <c r="T372" s="156"/>
      <c r="U372" s="156"/>
      <c r="V372" s="156"/>
      <c r="W372" s="156"/>
      <c r="X372" s="156"/>
      <c r="Y372" s="52" t="str">
        <f t="shared" si="95"/>
        <v/>
      </c>
      <c r="Z372" s="50" t="str">
        <f t="shared" si="96"/>
        <v/>
      </c>
      <c r="AA372" s="50" t="str">
        <f t="shared" si="97"/>
        <v/>
      </c>
      <c r="AB372" s="50" t="str">
        <f t="shared" si="98"/>
        <v/>
      </c>
      <c r="AC372" s="50" t="str">
        <f t="shared" si="99"/>
        <v/>
      </c>
      <c r="AD372" s="50" t="str">
        <f t="shared" si="100"/>
        <v/>
      </c>
      <c r="AE372" s="50" t="str">
        <f t="shared" si="101"/>
        <v/>
      </c>
      <c r="AF372" s="50" t="str">
        <f t="shared" si="102"/>
        <v/>
      </c>
      <c r="AG372" s="50" t="str">
        <f t="shared" si="103"/>
        <v/>
      </c>
      <c r="AH372" s="50" t="str">
        <f t="shared" si="104"/>
        <v/>
      </c>
      <c r="AI372" s="50" t="str">
        <f t="shared" si="105"/>
        <v/>
      </c>
      <c r="AJ372" s="50" t="str">
        <f t="shared" si="106"/>
        <v/>
      </c>
      <c r="AK372" s="50" t="str">
        <f t="shared" si="107"/>
        <v/>
      </c>
      <c r="AL372" s="50" t="str">
        <f t="shared" si="108"/>
        <v/>
      </c>
      <c r="AM372" s="50" t="str">
        <f t="shared" si="109"/>
        <v/>
      </c>
      <c r="AN372" s="50" t="str">
        <f>IF(OR(AD372&lt;&gt;TRUE,AI372&lt;&gt;TRUE),"",IF(OR('Info livraison'!$B$12-(YEAR(J372))&gt;INDEX(valschartmaxalt,MATCH(N372,libschart,0)),'Info livraison'!$B$12-(YEAR(J372))&lt;INDEX(valschartminalt,MATCH(N372,libschart,0))),FALSE,TRUE))</f>
        <v/>
      </c>
      <c r="AO372" s="50" t="str">
        <f t="shared" si="110"/>
        <v/>
      </c>
      <c r="AP372" s="50"/>
      <c r="AQ372" s="50"/>
      <c r="AR372" s="50"/>
      <c r="AS372" s="197" t="str">
        <f t="shared" si="111"/>
        <v/>
      </c>
      <c r="AT372" s="210" t="str">
        <f t="shared" si="112"/>
        <v/>
      </c>
    </row>
    <row r="373" spans="1:46" x14ac:dyDescent="0.2">
      <c r="A373" s="51" t="str">
        <f>IF(AND(F373&lt;&gt;"",'Institut - Classes'!$F$4&lt;&gt;""),INDEX(libcatidinstit,'Institut - Classes'!$F$4),"")</f>
        <v/>
      </c>
      <c r="B373" s="51" t="str">
        <f>IF(A373&lt;&gt;"",INDEX(codeinstit,'Institut - Classes'!$F$4),"")</f>
        <v/>
      </c>
      <c r="C373" s="49" t="str">
        <f t="shared" si="113"/>
        <v/>
      </c>
      <c r="D373" s="143"/>
      <c r="E373" s="143"/>
      <c r="F373" s="137"/>
      <c r="G373" s="137"/>
      <c r="H373" s="137"/>
      <c r="I373" s="137"/>
      <c r="J373" s="139"/>
      <c r="K373" s="137"/>
      <c r="L373" s="141"/>
      <c r="M373" s="141"/>
      <c r="N373" s="140"/>
      <c r="O373" s="142"/>
      <c r="P373" s="141"/>
      <c r="Q373" s="141"/>
      <c r="R373" s="141"/>
      <c r="S373" s="156"/>
      <c r="T373" s="156"/>
      <c r="U373" s="156"/>
      <c r="V373" s="156"/>
      <c r="W373" s="156"/>
      <c r="X373" s="156"/>
      <c r="Y373" s="52" t="str">
        <f t="shared" si="95"/>
        <v/>
      </c>
      <c r="Z373" s="50" t="str">
        <f t="shared" si="96"/>
        <v/>
      </c>
      <c r="AA373" s="50" t="str">
        <f t="shared" si="97"/>
        <v/>
      </c>
      <c r="AB373" s="50" t="str">
        <f t="shared" si="98"/>
        <v/>
      </c>
      <c r="AC373" s="50" t="str">
        <f t="shared" si="99"/>
        <v/>
      </c>
      <c r="AD373" s="50" t="str">
        <f t="shared" si="100"/>
        <v/>
      </c>
      <c r="AE373" s="50" t="str">
        <f t="shared" si="101"/>
        <v/>
      </c>
      <c r="AF373" s="50" t="str">
        <f t="shared" si="102"/>
        <v/>
      </c>
      <c r="AG373" s="50" t="str">
        <f t="shared" si="103"/>
        <v/>
      </c>
      <c r="AH373" s="50" t="str">
        <f t="shared" si="104"/>
        <v/>
      </c>
      <c r="AI373" s="50" t="str">
        <f t="shared" si="105"/>
        <v/>
      </c>
      <c r="AJ373" s="50" t="str">
        <f t="shared" si="106"/>
        <v/>
      </c>
      <c r="AK373" s="50" t="str">
        <f t="shared" si="107"/>
        <v/>
      </c>
      <c r="AL373" s="50" t="str">
        <f t="shared" si="108"/>
        <v/>
      </c>
      <c r="AM373" s="50" t="str">
        <f t="shared" si="109"/>
        <v/>
      </c>
      <c r="AN373" s="50" t="str">
        <f>IF(OR(AD373&lt;&gt;TRUE,AI373&lt;&gt;TRUE),"",IF(OR('Info livraison'!$B$12-(YEAR(J373))&gt;INDEX(valschartmaxalt,MATCH(N373,libschart,0)),'Info livraison'!$B$12-(YEAR(J373))&lt;INDEX(valschartminalt,MATCH(N373,libschart,0))),FALSE,TRUE))</f>
        <v/>
      </c>
      <c r="AO373" s="50" t="str">
        <f t="shared" si="110"/>
        <v/>
      </c>
      <c r="AP373" s="50"/>
      <c r="AQ373" s="50"/>
      <c r="AR373" s="50"/>
      <c r="AS373" s="197" t="str">
        <f t="shared" si="111"/>
        <v/>
      </c>
      <c r="AT373" s="210" t="str">
        <f t="shared" si="112"/>
        <v/>
      </c>
    </row>
    <row r="374" spans="1:46" x14ac:dyDescent="0.2">
      <c r="A374" s="51" t="str">
        <f>IF(AND(F374&lt;&gt;"",'Institut - Classes'!$F$4&lt;&gt;""),INDEX(libcatidinstit,'Institut - Classes'!$F$4),"")</f>
        <v/>
      </c>
      <c r="B374" s="51" t="str">
        <f>IF(A374&lt;&gt;"",INDEX(codeinstit,'Institut - Classes'!$F$4),"")</f>
        <v/>
      </c>
      <c r="C374" s="49" t="str">
        <f t="shared" si="113"/>
        <v/>
      </c>
      <c r="D374" s="143"/>
      <c r="E374" s="143"/>
      <c r="F374" s="137"/>
      <c r="G374" s="137"/>
      <c r="H374" s="137"/>
      <c r="I374" s="137"/>
      <c r="J374" s="139"/>
      <c r="K374" s="137"/>
      <c r="L374" s="141"/>
      <c r="M374" s="141"/>
      <c r="N374" s="140"/>
      <c r="O374" s="142"/>
      <c r="P374" s="141"/>
      <c r="Q374" s="141"/>
      <c r="R374" s="141"/>
      <c r="S374" s="156"/>
      <c r="T374" s="156"/>
      <c r="U374" s="156"/>
      <c r="V374" s="156"/>
      <c r="W374" s="156"/>
      <c r="X374" s="156"/>
      <c r="Y374" s="52" t="str">
        <f t="shared" si="95"/>
        <v/>
      </c>
      <c r="Z374" s="50" t="str">
        <f t="shared" si="96"/>
        <v/>
      </c>
      <c r="AA374" s="50" t="str">
        <f t="shared" si="97"/>
        <v/>
      </c>
      <c r="AB374" s="50" t="str">
        <f t="shared" si="98"/>
        <v/>
      </c>
      <c r="AC374" s="50" t="str">
        <f t="shared" si="99"/>
        <v/>
      </c>
      <c r="AD374" s="50" t="str">
        <f t="shared" si="100"/>
        <v/>
      </c>
      <c r="AE374" s="50" t="str">
        <f t="shared" si="101"/>
        <v/>
      </c>
      <c r="AF374" s="50" t="str">
        <f t="shared" si="102"/>
        <v/>
      </c>
      <c r="AG374" s="50" t="str">
        <f t="shared" si="103"/>
        <v/>
      </c>
      <c r="AH374" s="50" t="str">
        <f t="shared" si="104"/>
        <v/>
      </c>
      <c r="AI374" s="50" t="str">
        <f t="shared" si="105"/>
        <v/>
      </c>
      <c r="AJ374" s="50" t="str">
        <f t="shared" si="106"/>
        <v/>
      </c>
      <c r="AK374" s="50" t="str">
        <f t="shared" si="107"/>
        <v/>
      </c>
      <c r="AL374" s="50" t="str">
        <f t="shared" si="108"/>
        <v/>
      </c>
      <c r="AM374" s="50" t="str">
        <f t="shared" si="109"/>
        <v/>
      </c>
      <c r="AN374" s="50" t="str">
        <f>IF(OR(AD374&lt;&gt;TRUE,AI374&lt;&gt;TRUE),"",IF(OR('Info livraison'!$B$12-(YEAR(J374))&gt;INDEX(valschartmaxalt,MATCH(N374,libschart,0)),'Info livraison'!$B$12-(YEAR(J374))&lt;INDEX(valschartminalt,MATCH(N374,libschart,0))),FALSE,TRUE))</f>
        <v/>
      </c>
      <c r="AO374" s="50" t="str">
        <f t="shared" si="110"/>
        <v/>
      </c>
      <c r="AP374" s="50"/>
      <c r="AQ374" s="50"/>
      <c r="AR374" s="50"/>
      <c r="AS374" s="197" t="str">
        <f t="shared" si="111"/>
        <v/>
      </c>
      <c r="AT374" s="210" t="str">
        <f t="shared" si="112"/>
        <v/>
      </c>
    </row>
    <row r="375" spans="1:46" x14ac:dyDescent="0.2">
      <c r="A375" s="51" t="str">
        <f>IF(AND(F375&lt;&gt;"",'Institut - Classes'!$F$4&lt;&gt;""),INDEX(libcatidinstit,'Institut - Classes'!$F$4),"")</f>
        <v/>
      </c>
      <c r="B375" s="51" t="str">
        <f>IF(A375&lt;&gt;"",INDEX(codeinstit,'Institut - Classes'!$F$4),"")</f>
        <v/>
      </c>
      <c r="C375" s="49" t="str">
        <f t="shared" si="113"/>
        <v/>
      </c>
      <c r="D375" s="143"/>
      <c r="E375" s="143"/>
      <c r="F375" s="137"/>
      <c r="G375" s="137"/>
      <c r="H375" s="137"/>
      <c r="I375" s="137"/>
      <c r="J375" s="139"/>
      <c r="K375" s="137"/>
      <c r="L375" s="141"/>
      <c r="M375" s="141"/>
      <c r="N375" s="140"/>
      <c r="O375" s="142"/>
      <c r="P375" s="141"/>
      <c r="Q375" s="141"/>
      <c r="R375" s="141"/>
      <c r="S375" s="156"/>
      <c r="T375" s="156"/>
      <c r="U375" s="156"/>
      <c r="V375" s="156"/>
      <c r="W375" s="156"/>
      <c r="X375" s="156"/>
      <c r="Y375" s="52" t="str">
        <f t="shared" si="95"/>
        <v/>
      </c>
      <c r="Z375" s="50" t="str">
        <f t="shared" si="96"/>
        <v/>
      </c>
      <c r="AA375" s="50" t="str">
        <f t="shared" si="97"/>
        <v/>
      </c>
      <c r="AB375" s="50" t="str">
        <f t="shared" si="98"/>
        <v/>
      </c>
      <c r="AC375" s="50" t="str">
        <f t="shared" si="99"/>
        <v/>
      </c>
      <c r="AD375" s="50" t="str">
        <f t="shared" si="100"/>
        <v/>
      </c>
      <c r="AE375" s="50" t="str">
        <f t="shared" si="101"/>
        <v/>
      </c>
      <c r="AF375" s="50" t="str">
        <f t="shared" si="102"/>
        <v/>
      </c>
      <c r="AG375" s="50" t="str">
        <f t="shared" si="103"/>
        <v/>
      </c>
      <c r="AH375" s="50" t="str">
        <f t="shared" si="104"/>
        <v/>
      </c>
      <c r="AI375" s="50" t="str">
        <f t="shared" si="105"/>
        <v/>
      </c>
      <c r="AJ375" s="50" t="str">
        <f t="shared" si="106"/>
        <v/>
      </c>
      <c r="AK375" s="50" t="str">
        <f t="shared" si="107"/>
        <v/>
      </c>
      <c r="AL375" s="50" t="str">
        <f t="shared" si="108"/>
        <v/>
      </c>
      <c r="AM375" s="50" t="str">
        <f t="shared" si="109"/>
        <v/>
      </c>
      <c r="AN375" s="50" t="str">
        <f>IF(OR(AD375&lt;&gt;TRUE,AI375&lt;&gt;TRUE),"",IF(OR('Info livraison'!$B$12-(YEAR(J375))&gt;INDEX(valschartmaxalt,MATCH(N375,libschart,0)),'Info livraison'!$B$12-(YEAR(J375))&lt;INDEX(valschartminalt,MATCH(N375,libschart,0))),FALSE,TRUE))</f>
        <v/>
      </c>
      <c r="AO375" s="50" t="str">
        <f t="shared" si="110"/>
        <v/>
      </c>
      <c r="AP375" s="50"/>
      <c r="AQ375" s="50"/>
      <c r="AR375" s="50"/>
      <c r="AS375" s="197" t="str">
        <f t="shared" si="111"/>
        <v/>
      </c>
      <c r="AT375" s="210" t="str">
        <f t="shared" si="112"/>
        <v/>
      </c>
    </row>
    <row r="376" spans="1:46" x14ac:dyDescent="0.2">
      <c r="A376" s="51" t="str">
        <f>IF(AND(F376&lt;&gt;"",'Institut - Classes'!$F$4&lt;&gt;""),INDEX(libcatidinstit,'Institut - Classes'!$F$4),"")</f>
        <v/>
      </c>
      <c r="B376" s="51" t="str">
        <f>IF(A376&lt;&gt;"",INDEX(codeinstit,'Institut - Classes'!$F$4),"")</f>
        <v/>
      </c>
      <c r="C376" s="49" t="str">
        <f t="shared" si="113"/>
        <v/>
      </c>
      <c r="D376" s="143"/>
      <c r="E376" s="143"/>
      <c r="F376" s="137"/>
      <c r="G376" s="137"/>
      <c r="H376" s="137"/>
      <c r="I376" s="137"/>
      <c r="J376" s="139"/>
      <c r="K376" s="137"/>
      <c r="L376" s="141"/>
      <c r="M376" s="141"/>
      <c r="N376" s="140"/>
      <c r="O376" s="142"/>
      <c r="P376" s="141"/>
      <c r="Q376" s="141"/>
      <c r="R376" s="141"/>
      <c r="S376" s="156"/>
      <c r="T376" s="156"/>
      <c r="U376" s="156"/>
      <c r="V376" s="156"/>
      <c r="W376" s="156"/>
      <c r="X376" s="156"/>
      <c r="Y376" s="52" t="str">
        <f t="shared" si="95"/>
        <v/>
      </c>
      <c r="Z376" s="50" t="str">
        <f t="shared" si="96"/>
        <v/>
      </c>
      <c r="AA376" s="50" t="str">
        <f t="shared" si="97"/>
        <v/>
      </c>
      <c r="AB376" s="50" t="str">
        <f t="shared" si="98"/>
        <v/>
      </c>
      <c r="AC376" s="50" t="str">
        <f t="shared" si="99"/>
        <v/>
      </c>
      <c r="AD376" s="50" t="str">
        <f t="shared" si="100"/>
        <v/>
      </c>
      <c r="AE376" s="50" t="str">
        <f t="shared" si="101"/>
        <v/>
      </c>
      <c r="AF376" s="50" t="str">
        <f t="shared" si="102"/>
        <v/>
      </c>
      <c r="AG376" s="50" t="str">
        <f t="shared" si="103"/>
        <v/>
      </c>
      <c r="AH376" s="50" t="str">
        <f t="shared" si="104"/>
        <v/>
      </c>
      <c r="AI376" s="50" t="str">
        <f t="shared" si="105"/>
        <v/>
      </c>
      <c r="AJ376" s="50" t="str">
        <f t="shared" si="106"/>
        <v/>
      </c>
      <c r="AK376" s="50" t="str">
        <f t="shared" si="107"/>
        <v/>
      </c>
      <c r="AL376" s="50" t="str">
        <f t="shared" si="108"/>
        <v/>
      </c>
      <c r="AM376" s="50" t="str">
        <f t="shared" si="109"/>
        <v/>
      </c>
      <c r="AN376" s="50" t="str">
        <f>IF(OR(AD376&lt;&gt;TRUE,AI376&lt;&gt;TRUE),"",IF(OR('Info livraison'!$B$12-(YEAR(J376))&gt;INDEX(valschartmaxalt,MATCH(N376,libschart,0)),'Info livraison'!$B$12-(YEAR(J376))&lt;INDEX(valschartminalt,MATCH(N376,libschart,0))),FALSE,TRUE))</f>
        <v/>
      </c>
      <c r="AO376" s="50" t="str">
        <f t="shared" si="110"/>
        <v/>
      </c>
      <c r="AP376" s="50"/>
      <c r="AQ376" s="50"/>
      <c r="AR376" s="50"/>
      <c r="AS376" s="197" t="str">
        <f t="shared" si="111"/>
        <v/>
      </c>
      <c r="AT376" s="210" t="str">
        <f t="shared" si="112"/>
        <v/>
      </c>
    </row>
    <row r="377" spans="1:46" x14ac:dyDescent="0.2">
      <c r="A377" s="51" t="str">
        <f>IF(AND(F377&lt;&gt;"",'Institut - Classes'!$F$4&lt;&gt;""),INDEX(libcatidinstit,'Institut - Classes'!$F$4),"")</f>
        <v/>
      </c>
      <c r="B377" s="51" t="str">
        <f>IF(A377&lt;&gt;"",INDEX(codeinstit,'Institut - Classes'!$F$4),"")</f>
        <v/>
      </c>
      <c r="C377" s="49" t="str">
        <f t="shared" si="113"/>
        <v/>
      </c>
      <c r="D377" s="143"/>
      <c r="E377" s="143"/>
      <c r="F377" s="137"/>
      <c r="G377" s="137"/>
      <c r="H377" s="137"/>
      <c r="I377" s="137"/>
      <c r="J377" s="139"/>
      <c r="K377" s="137"/>
      <c r="L377" s="141"/>
      <c r="M377" s="141"/>
      <c r="N377" s="140"/>
      <c r="O377" s="142"/>
      <c r="P377" s="141"/>
      <c r="Q377" s="141"/>
      <c r="R377" s="141"/>
      <c r="S377" s="156"/>
      <c r="T377" s="156"/>
      <c r="U377" s="156"/>
      <c r="V377" s="156"/>
      <c r="W377" s="156"/>
      <c r="X377" s="156"/>
      <c r="Y377" s="52" t="str">
        <f t="shared" si="95"/>
        <v/>
      </c>
      <c r="Z377" s="50" t="str">
        <f t="shared" si="96"/>
        <v/>
      </c>
      <c r="AA377" s="50" t="str">
        <f t="shared" si="97"/>
        <v/>
      </c>
      <c r="AB377" s="50" t="str">
        <f t="shared" si="98"/>
        <v/>
      </c>
      <c r="AC377" s="50" t="str">
        <f t="shared" si="99"/>
        <v/>
      </c>
      <c r="AD377" s="50" t="str">
        <f t="shared" si="100"/>
        <v/>
      </c>
      <c r="AE377" s="50" t="str">
        <f t="shared" si="101"/>
        <v/>
      </c>
      <c r="AF377" s="50" t="str">
        <f t="shared" si="102"/>
        <v/>
      </c>
      <c r="AG377" s="50" t="str">
        <f t="shared" si="103"/>
        <v/>
      </c>
      <c r="AH377" s="50" t="str">
        <f t="shared" si="104"/>
        <v/>
      </c>
      <c r="AI377" s="50" t="str">
        <f t="shared" si="105"/>
        <v/>
      </c>
      <c r="AJ377" s="50" t="str">
        <f t="shared" si="106"/>
        <v/>
      </c>
      <c r="AK377" s="50" t="str">
        <f t="shared" si="107"/>
        <v/>
      </c>
      <c r="AL377" s="50" t="str">
        <f t="shared" si="108"/>
        <v/>
      </c>
      <c r="AM377" s="50" t="str">
        <f t="shared" si="109"/>
        <v/>
      </c>
      <c r="AN377" s="50" t="str">
        <f>IF(OR(AD377&lt;&gt;TRUE,AI377&lt;&gt;TRUE),"",IF(OR('Info livraison'!$B$12-(YEAR(J377))&gt;INDEX(valschartmaxalt,MATCH(N377,libschart,0)),'Info livraison'!$B$12-(YEAR(J377))&lt;INDEX(valschartminalt,MATCH(N377,libschart,0))),FALSE,TRUE))</f>
        <v/>
      </c>
      <c r="AO377" s="50" t="str">
        <f t="shared" si="110"/>
        <v/>
      </c>
      <c r="AP377" s="50"/>
      <c r="AQ377" s="50"/>
      <c r="AR377" s="50"/>
      <c r="AS377" s="197" t="str">
        <f t="shared" si="111"/>
        <v/>
      </c>
      <c r="AT377" s="210" t="str">
        <f t="shared" si="112"/>
        <v/>
      </c>
    </row>
    <row r="378" spans="1:46" x14ac:dyDescent="0.2">
      <c r="A378" s="51" t="str">
        <f>IF(AND(F378&lt;&gt;"",'Institut - Classes'!$F$4&lt;&gt;""),INDEX(libcatidinstit,'Institut - Classes'!$F$4),"")</f>
        <v/>
      </c>
      <c r="B378" s="51" t="str">
        <f>IF(A378&lt;&gt;"",INDEX(codeinstit,'Institut - Classes'!$F$4),"")</f>
        <v/>
      </c>
      <c r="C378" s="49" t="str">
        <f t="shared" si="113"/>
        <v/>
      </c>
      <c r="D378" s="143"/>
      <c r="E378" s="143"/>
      <c r="F378" s="137"/>
      <c r="G378" s="137"/>
      <c r="H378" s="137"/>
      <c r="I378" s="137"/>
      <c r="J378" s="139"/>
      <c r="K378" s="137"/>
      <c r="L378" s="141"/>
      <c r="M378" s="141"/>
      <c r="N378" s="140"/>
      <c r="O378" s="142"/>
      <c r="P378" s="141"/>
      <c r="Q378" s="141"/>
      <c r="R378" s="141"/>
      <c r="S378" s="156"/>
      <c r="T378" s="156"/>
      <c r="U378" s="156"/>
      <c r="V378" s="156"/>
      <c r="W378" s="156"/>
      <c r="X378" s="156"/>
      <c r="Y378" s="52" t="str">
        <f t="shared" si="95"/>
        <v/>
      </c>
      <c r="Z378" s="50" t="str">
        <f t="shared" si="96"/>
        <v/>
      </c>
      <c r="AA378" s="50" t="str">
        <f t="shared" si="97"/>
        <v/>
      </c>
      <c r="AB378" s="50" t="str">
        <f t="shared" si="98"/>
        <v/>
      </c>
      <c r="AC378" s="50" t="str">
        <f t="shared" si="99"/>
        <v/>
      </c>
      <c r="AD378" s="50" t="str">
        <f t="shared" si="100"/>
        <v/>
      </c>
      <c r="AE378" s="50" t="str">
        <f t="shared" si="101"/>
        <v/>
      </c>
      <c r="AF378" s="50" t="str">
        <f t="shared" si="102"/>
        <v/>
      </c>
      <c r="AG378" s="50" t="str">
        <f t="shared" si="103"/>
        <v/>
      </c>
      <c r="AH378" s="50" t="str">
        <f t="shared" si="104"/>
        <v/>
      </c>
      <c r="AI378" s="50" t="str">
        <f t="shared" si="105"/>
        <v/>
      </c>
      <c r="AJ378" s="50" t="str">
        <f t="shared" si="106"/>
        <v/>
      </c>
      <c r="AK378" s="50" t="str">
        <f t="shared" si="107"/>
        <v/>
      </c>
      <c r="AL378" s="50" t="str">
        <f t="shared" si="108"/>
        <v/>
      </c>
      <c r="AM378" s="50" t="str">
        <f t="shared" si="109"/>
        <v/>
      </c>
      <c r="AN378" s="50" t="str">
        <f>IF(OR(AD378&lt;&gt;TRUE,AI378&lt;&gt;TRUE),"",IF(OR('Info livraison'!$B$12-(YEAR(J378))&gt;INDEX(valschartmaxalt,MATCH(N378,libschart,0)),'Info livraison'!$B$12-(YEAR(J378))&lt;INDEX(valschartminalt,MATCH(N378,libschart,0))),FALSE,TRUE))</f>
        <v/>
      </c>
      <c r="AO378" s="50" t="str">
        <f t="shared" si="110"/>
        <v/>
      </c>
      <c r="AP378" s="50"/>
      <c r="AQ378" s="50"/>
      <c r="AR378" s="50"/>
      <c r="AS378" s="197" t="str">
        <f t="shared" si="111"/>
        <v/>
      </c>
      <c r="AT378" s="210" t="str">
        <f t="shared" si="112"/>
        <v/>
      </c>
    </row>
    <row r="379" spans="1:46" x14ac:dyDescent="0.2">
      <c r="A379" s="51" t="str">
        <f>IF(AND(F379&lt;&gt;"",'Institut - Classes'!$F$4&lt;&gt;""),INDEX(libcatidinstit,'Institut - Classes'!$F$4),"")</f>
        <v/>
      </c>
      <c r="B379" s="51" t="str">
        <f>IF(A379&lt;&gt;"",INDEX(codeinstit,'Institut - Classes'!$F$4),"")</f>
        <v/>
      </c>
      <c r="C379" s="49" t="str">
        <f t="shared" si="113"/>
        <v/>
      </c>
      <c r="D379" s="143"/>
      <c r="E379" s="143"/>
      <c r="F379" s="137"/>
      <c r="G379" s="137"/>
      <c r="H379" s="137"/>
      <c r="I379" s="137"/>
      <c r="J379" s="139"/>
      <c r="K379" s="137"/>
      <c r="L379" s="141"/>
      <c r="M379" s="141"/>
      <c r="N379" s="140"/>
      <c r="O379" s="142"/>
      <c r="P379" s="141"/>
      <c r="Q379" s="141"/>
      <c r="R379" s="141"/>
      <c r="S379" s="156"/>
      <c r="T379" s="156"/>
      <c r="U379" s="156"/>
      <c r="V379" s="156"/>
      <c r="W379" s="156"/>
      <c r="X379" s="156"/>
      <c r="Y379" s="52" t="str">
        <f t="shared" si="95"/>
        <v/>
      </c>
      <c r="Z379" s="50" t="str">
        <f t="shared" si="96"/>
        <v/>
      </c>
      <c r="AA379" s="50" t="str">
        <f t="shared" si="97"/>
        <v/>
      </c>
      <c r="AB379" s="50" t="str">
        <f t="shared" si="98"/>
        <v/>
      </c>
      <c r="AC379" s="50" t="str">
        <f t="shared" si="99"/>
        <v/>
      </c>
      <c r="AD379" s="50" t="str">
        <f t="shared" si="100"/>
        <v/>
      </c>
      <c r="AE379" s="50" t="str">
        <f t="shared" si="101"/>
        <v/>
      </c>
      <c r="AF379" s="50" t="str">
        <f t="shared" si="102"/>
        <v/>
      </c>
      <c r="AG379" s="50" t="str">
        <f t="shared" si="103"/>
        <v/>
      </c>
      <c r="AH379" s="50" t="str">
        <f t="shared" si="104"/>
        <v/>
      </c>
      <c r="AI379" s="50" t="str">
        <f t="shared" si="105"/>
        <v/>
      </c>
      <c r="AJ379" s="50" t="str">
        <f t="shared" si="106"/>
        <v/>
      </c>
      <c r="AK379" s="50" t="str">
        <f t="shared" si="107"/>
        <v/>
      </c>
      <c r="AL379" s="50" t="str">
        <f t="shared" si="108"/>
        <v/>
      </c>
      <c r="AM379" s="50" t="str">
        <f t="shared" si="109"/>
        <v/>
      </c>
      <c r="AN379" s="50" t="str">
        <f>IF(OR(AD379&lt;&gt;TRUE,AI379&lt;&gt;TRUE),"",IF(OR('Info livraison'!$B$12-(YEAR(J379))&gt;INDEX(valschartmaxalt,MATCH(N379,libschart,0)),'Info livraison'!$B$12-(YEAR(J379))&lt;INDEX(valschartminalt,MATCH(N379,libschart,0))),FALSE,TRUE))</f>
        <v/>
      </c>
      <c r="AO379" s="50" t="str">
        <f t="shared" si="110"/>
        <v/>
      </c>
      <c r="AP379" s="50"/>
      <c r="AQ379" s="50"/>
      <c r="AR379" s="50"/>
      <c r="AS379" s="197" t="str">
        <f t="shared" si="111"/>
        <v/>
      </c>
      <c r="AT379" s="210" t="str">
        <f t="shared" si="112"/>
        <v/>
      </c>
    </row>
    <row r="380" spans="1:46" x14ac:dyDescent="0.2">
      <c r="A380" s="51" t="str">
        <f>IF(AND(F380&lt;&gt;"",'Institut - Classes'!$F$4&lt;&gt;""),INDEX(libcatidinstit,'Institut - Classes'!$F$4),"")</f>
        <v/>
      </c>
      <c r="B380" s="51" t="str">
        <f>IF(A380&lt;&gt;"",INDEX(codeinstit,'Institut - Classes'!$F$4),"")</f>
        <v/>
      </c>
      <c r="C380" s="49" t="str">
        <f t="shared" si="113"/>
        <v/>
      </c>
      <c r="D380" s="143"/>
      <c r="E380" s="143"/>
      <c r="F380" s="137"/>
      <c r="G380" s="137"/>
      <c r="H380" s="137"/>
      <c r="I380" s="137"/>
      <c r="J380" s="139"/>
      <c r="K380" s="137"/>
      <c r="L380" s="141"/>
      <c r="M380" s="141"/>
      <c r="N380" s="140"/>
      <c r="O380" s="142"/>
      <c r="P380" s="141"/>
      <c r="Q380" s="141"/>
      <c r="R380" s="141"/>
      <c r="S380" s="156"/>
      <c r="T380" s="156"/>
      <c r="U380" s="156"/>
      <c r="V380" s="156"/>
      <c r="W380" s="156"/>
      <c r="X380" s="156"/>
      <c r="Y380" s="52" t="str">
        <f t="shared" si="95"/>
        <v/>
      </c>
      <c r="Z380" s="50" t="str">
        <f t="shared" si="96"/>
        <v/>
      </c>
      <c r="AA380" s="50" t="str">
        <f t="shared" si="97"/>
        <v/>
      </c>
      <c r="AB380" s="50" t="str">
        <f t="shared" si="98"/>
        <v/>
      </c>
      <c r="AC380" s="50" t="str">
        <f t="shared" si="99"/>
        <v/>
      </c>
      <c r="AD380" s="50" t="str">
        <f t="shared" si="100"/>
        <v/>
      </c>
      <c r="AE380" s="50" t="str">
        <f t="shared" si="101"/>
        <v/>
      </c>
      <c r="AF380" s="50" t="str">
        <f t="shared" si="102"/>
        <v/>
      </c>
      <c r="AG380" s="50" t="str">
        <f t="shared" si="103"/>
        <v/>
      </c>
      <c r="AH380" s="50" t="str">
        <f t="shared" si="104"/>
        <v/>
      </c>
      <c r="AI380" s="50" t="str">
        <f t="shared" si="105"/>
        <v/>
      </c>
      <c r="AJ380" s="50" t="str">
        <f t="shared" si="106"/>
        <v/>
      </c>
      <c r="AK380" s="50" t="str">
        <f t="shared" si="107"/>
        <v/>
      </c>
      <c r="AL380" s="50" t="str">
        <f t="shared" si="108"/>
        <v/>
      </c>
      <c r="AM380" s="50" t="str">
        <f t="shared" si="109"/>
        <v/>
      </c>
      <c r="AN380" s="50" t="str">
        <f>IF(OR(AD380&lt;&gt;TRUE,AI380&lt;&gt;TRUE),"",IF(OR('Info livraison'!$B$12-(YEAR(J380))&gt;INDEX(valschartmaxalt,MATCH(N380,libschart,0)),'Info livraison'!$B$12-(YEAR(J380))&lt;INDEX(valschartminalt,MATCH(N380,libschart,0))),FALSE,TRUE))</f>
        <v/>
      </c>
      <c r="AO380" s="50" t="str">
        <f t="shared" si="110"/>
        <v/>
      </c>
      <c r="AP380" s="50"/>
      <c r="AQ380" s="50"/>
      <c r="AR380" s="50"/>
      <c r="AS380" s="197" t="str">
        <f t="shared" si="111"/>
        <v/>
      </c>
      <c r="AT380" s="210" t="str">
        <f t="shared" si="112"/>
        <v/>
      </c>
    </row>
    <row r="381" spans="1:46" x14ac:dyDescent="0.2">
      <c r="A381" s="51" t="str">
        <f>IF(AND(F381&lt;&gt;"",'Institut - Classes'!$F$4&lt;&gt;""),INDEX(libcatidinstit,'Institut - Classes'!$F$4),"")</f>
        <v/>
      </c>
      <c r="B381" s="51" t="str">
        <f>IF(A381&lt;&gt;"",INDEX(codeinstit,'Institut - Classes'!$F$4),"")</f>
        <v/>
      </c>
      <c r="C381" s="49" t="str">
        <f t="shared" si="113"/>
        <v/>
      </c>
      <c r="D381" s="143"/>
      <c r="E381" s="143"/>
      <c r="F381" s="137"/>
      <c r="G381" s="137"/>
      <c r="H381" s="137"/>
      <c r="I381" s="137"/>
      <c r="J381" s="139"/>
      <c r="K381" s="137"/>
      <c r="L381" s="141"/>
      <c r="M381" s="141"/>
      <c r="N381" s="140"/>
      <c r="O381" s="142"/>
      <c r="P381" s="141"/>
      <c r="Q381" s="141"/>
      <c r="R381" s="141"/>
      <c r="S381" s="156"/>
      <c r="T381" s="156"/>
      <c r="U381" s="156"/>
      <c r="V381" s="156"/>
      <c r="W381" s="156"/>
      <c r="X381" s="156"/>
      <c r="Y381" s="52" t="str">
        <f t="shared" si="95"/>
        <v/>
      </c>
      <c r="Z381" s="50" t="str">
        <f t="shared" si="96"/>
        <v/>
      </c>
      <c r="AA381" s="50" t="str">
        <f t="shared" si="97"/>
        <v/>
      </c>
      <c r="AB381" s="50" t="str">
        <f t="shared" si="98"/>
        <v/>
      </c>
      <c r="AC381" s="50" t="str">
        <f t="shared" si="99"/>
        <v/>
      </c>
      <c r="AD381" s="50" t="str">
        <f t="shared" si="100"/>
        <v/>
      </c>
      <c r="AE381" s="50" t="str">
        <f t="shared" si="101"/>
        <v/>
      </c>
      <c r="AF381" s="50" t="str">
        <f t="shared" si="102"/>
        <v/>
      </c>
      <c r="AG381" s="50" t="str">
        <f t="shared" si="103"/>
        <v/>
      </c>
      <c r="AH381" s="50" t="str">
        <f t="shared" si="104"/>
        <v/>
      </c>
      <c r="AI381" s="50" t="str">
        <f t="shared" si="105"/>
        <v/>
      </c>
      <c r="AJ381" s="50" t="str">
        <f t="shared" si="106"/>
        <v/>
      </c>
      <c r="AK381" s="50" t="str">
        <f t="shared" si="107"/>
        <v/>
      </c>
      <c r="AL381" s="50" t="str">
        <f t="shared" si="108"/>
        <v/>
      </c>
      <c r="AM381" s="50" t="str">
        <f t="shared" si="109"/>
        <v/>
      </c>
      <c r="AN381" s="50" t="str">
        <f>IF(OR(AD381&lt;&gt;TRUE,AI381&lt;&gt;TRUE),"",IF(OR('Info livraison'!$B$12-(YEAR(J381))&gt;INDEX(valschartmaxalt,MATCH(N381,libschart,0)),'Info livraison'!$B$12-(YEAR(J381))&lt;INDEX(valschartminalt,MATCH(N381,libschart,0))),FALSE,TRUE))</f>
        <v/>
      </c>
      <c r="AO381" s="50" t="str">
        <f t="shared" si="110"/>
        <v/>
      </c>
      <c r="AP381" s="50"/>
      <c r="AQ381" s="50"/>
      <c r="AR381" s="50"/>
      <c r="AS381" s="197" t="str">
        <f t="shared" si="111"/>
        <v/>
      </c>
      <c r="AT381" s="210" t="str">
        <f t="shared" si="112"/>
        <v/>
      </c>
    </row>
    <row r="382" spans="1:46" x14ac:dyDescent="0.2">
      <c r="A382" s="51" t="str">
        <f>IF(AND(F382&lt;&gt;"",'Institut - Classes'!$F$4&lt;&gt;""),INDEX(libcatidinstit,'Institut - Classes'!$F$4),"")</f>
        <v/>
      </c>
      <c r="B382" s="51" t="str">
        <f>IF(A382&lt;&gt;"",INDEX(codeinstit,'Institut - Classes'!$F$4),"")</f>
        <v/>
      </c>
      <c r="C382" s="49" t="str">
        <f t="shared" si="113"/>
        <v/>
      </c>
      <c r="D382" s="143"/>
      <c r="E382" s="143"/>
      <c r="F382" s="137"/>
      <c r="G382" s="137"/>
      <c r="H382" s="137"/>
      <c r="I382" s="137"/>
      <c r="J382" s="139"/>
      <c r="K382" s="137"/>
      <c r="L382" s="141"/>
      <c r="M382" s="141"/>
      <c r="N382" s="140"/>
      <c r="O382" s="142"/>
      <c r="P382" s="141"/>
      <c r="Q382" s="141"/>
      <c r="R382" s="141"/>
      <c r="S382" s="156"/>
      <c r="T382" s="156"/>
      <c r="U382" s="156"/>
      <c r="V382" s="156"/>
      <c r="W382" s="156"/>
      <c r="X382" s="156"/>
      <c r="Y382" s="52" t="str">
        <f t="shared" si="95"/>
        <v/>
      </c>
      <c r="Z382" s="50" t="str">
        <f t="shared" si="96"/>
        <v/>
      </c>
      <c r="AA382" s="50" t="str">
        <f t="shared" si="97"/>
        <v/>
      </c>
      <c r="AB382" s="50" t="str">
        <f t="shared" si="98"/>
        <v/>
      </c>
      <c r="AC382" s="50" t="str">
        <f t="shared" si="99"/>
        <v/>
      </c>
      <c r="AD382" s="50" t="str">
        <f t="shared" si="100"/>
        <v/>
      </c>
      <c r="AE382" s="50" t="str">
        <f t="shared" si="101"/>
        <v/>
      </c>
      <c r="AF382" s="50" t="str">
        <f t="shared" si="102"/>
        <v/>
      </c>
      <c r="AG382" s="50" t="str">
        <f t="shared" si="103"/>
        <v/>
      </c>
      <c r="AH382" s="50" t="str">
        <f t="shared" si="104"/>
        <v/>
      </c>
      <c r="AI382" s="50" t="str">
        <f t="shared" si="105"/>
        <v/>
      </c>
      <c r="AJ382" s="50" t="str">
        <f t="shared" si="106"/>
        <v/>
      </c>
      <c r="AK382" s="50" t="str">
        <f t="shared" si="107"/>
        <v/>
      </c>
      <c r="AL382" s="50" t="str">
        <f t="shared" si="108"/>
        <v/>
      </c>
      <c r="AM382" s="50" t="str">
        <f t="shared" si="109"/>
        <v/>
      </c>
      <c r="AN382" s="50" t="str">
        <f>IF(OR(AD382&lt;&gt;TRUE,AI382&lt;&gt;TRUE),"",IF(OR('Info livraison'!$B$12-(YEAR(J382))&gt;INDEX(valschartmaxalt,MATCH(N382,libschart,0)),'Info livraison'!$B$12-(YEAR(J382))&lt;INDEX(valschartminalt,MATCH(N382,libschart,0))),FALSE,TRUE))</f>
        <v/>
      </c>
      <c r="AO382" s="50" t="str">
        <f t="shared" si="110"/>
        <v/>
      </c>
      <c r="AP382" s="50"/>
      <c r="AQ382" s="50"/>
      <c r="AR382" s="50"/>
      <c r="AS382" s="197" t="str">
        <f t="shared" si="111"/>
        <v/>
      </c>
      <c r="AT382" s="210" t="str">
        <f t="shared" si="112"/>
        <v/>
      </c>
    </row>
    <row r="383" spans="1:46" x14ac:dyDescent="0.2">
      <c r="A383" s="51" t="str">
        <f>IF(AND(F383&lt;&gt;"",'Institut - Classes'!$F$4&lt;&gt;""),INDEX(libcatidinstit,'Institut - Classes'!$F$4),"")</f>
        <v/>
      </c>
      <c r="B383" s="51" t="str">
        <f>IF(A383&lt;&gt;"",INDEX(codeinstit,'Institut - Classes'!$F$4),"")</f>
        <v/>
      </c>
      <c r="C383" s="49" t="str">
        <f t="shared" si="113"/>
        <v/>
      </c>
      <c r="D383" s="143"/>
      <c r="E383" s="143"/>
      <c r="F383" s="137"/>
      <c r="G383" s="137"/>
      <c r="H383" s="137"/>
      <c r="I383" s="137"/>
      <c r="J383" s="139"/>
      <c r="K383" s="137"/>
      <c r="L383" s="141"/>
      <c r="M383" s="141"/>
      <c r="N383" s="140"/>
      <c r="O383" s="142"/>
      <c r="P383" s="141"/>
      <c r="Q383" s="141"/>
      <c r="R383" s="141"/>
      <c r="S383" s="156"/>
      <c r="T383" s="156"/>
      <c r="U383" s="156"/>
      <c r="V383" s="156"/>
      <c r="W383" s="156"/>
      <c r="X383" s="156"/>
      <c r="Y383" s="52" t="str">
        <f t="shared" si="95"/>
        <v/>
      </c>
      <c r="Z383" s="50" t="str">
        <f t="shared" si="96"/>
        <v/>
      </c>
      <c r="AA383" s="50" t="str">
        <f t="shared" si="97"/>
        <v/>
      </c>
      <c r="AB383" s="50" t="str">
        <f t="shared" si="98"/>
        <v/>
      </c>
      <c r="AC383" s="50" t="str">
        <f t="shared" si="99"/>
        <v/>
      </c>
      <c r="AD383" s="50" t="str">
        <f t="shared" si="100"/>
        <v/>
      </c>
      <c r="AE383" s="50" t="str">
        <f t="shared" si="101"/>
        <v/>
      </c>
      <c r="AF383" s="50" t="str">
        <f t="shared" si="102"/>
        <v/>
      </c>
      <c r="AG383" s="50" t="str">
        <f t="shared" si="103"/>
        <v/>
      </c>
      <c r="AH383" s="50" t="str">
        <f t="shared" si="104"/>
        <v/>
      </c>
      <c r="AI383" s="50" t="str">
        <f t="shared" si="105"/>
        <v/>
      </c>
      <c r="AJ383" s="50" t="str">
        <f t="shared" si="106"/>
        <v/>
      </c>
      <c r="AK383" s="50" t="str">
        <f t="shared" si="107"/>
        <v/>
      </c>
      <c r="AL383" s="50" t="str">
        <f t="shared" si="108"/>
        <v/>
      </c>
      <c r="AM383" s="50" t="str">
        <f t="shared" si="109"/>
        <v/>
      </c>
      <c r="AN383" s="50" t="str">
        <f>IF(OR(AD383&lt;&gt;TRUE,AI383&lt;&gt;TRUE),"",IF(OR('Info livraison'!$B$12-(YEAR(J383))&gt;INDEX(valschartmaxalt,MATCH(N383,libschart,0)),'Info livraison'!$B$12-(YEAR(J383))&lt;INDEX(valschartminalt,MATCH(N383,libschart,0))),FALSE,TRUE))</f>
        <v/>
      </c>
      <c r="AO383" s="50" t="str">
        <f t="shared" si="110"/>
        <v/>
      </c>
      <c r="AP383" s="50"/>
      <c r="AQ383" s="50"/>
      <c r="AR383" s="50"/>
      <c r="AS383" s="197" t="str">
        <f t="shared" si="111"/>
        <v/>
      </c>
      <c r="AT383" s="210" t="str">
        <f t="shared" si="112"/>
        <v/>
      </c>
    </row>
    <row r="384" spans="1:46" x14ac:dyDescent="0.2">
      <c r="A384" s="51" t="str">
        <f>IF(AND(F384&lt;&gt;"",'Institut - Classes'!$F$4&lt;&gt;""),INDEX(libcatidinstit,'Institut - Classes'!$F$4),"")</f>
        <v/>
      </c>
      <c r="B384" s="51" t="str">
        <f>IF(A384&lt;&gt;"",INDEX(codeinstit,'Institut - Classes'!$F$4),"")</f>
        <v/>
      </c>
      <c r="C384" s="49" t="str">
        <f t="shared" si="113"/>
        <v/>
      </c>
      <c r="D384" s="143"/>
      <c r="E384" s="143"/>
      <c r="F384" s="137"/>
      <c r="G384" s="137"/>
      <c r="H384" s="137"/>
      <c r="I384" s="137"/>
      <c r="J384" s="139"/>
      <c r="K384" s="137"/>
      <c r="L384" s="141"/>
      <c r="M384" s="141"/>
      <c r="N384" s="140"/>
      <c r="O384" s="142"/>
      <c r="P384" s="141"/>
      <c r="Q384" s="141"/>
      <c r="R384" s="141"/>
      <c r="S384" s="156"/>
      <c r="T384" s="156"/>
      <c r="U384" s="156"/>
      <c r="V384" s="156"/>
      <c r="W384" s="156"/>
      <c r="X384" s="156"/>
      <c r="Y384" s="52" t="str">
        <f t="shared" si="95"/>
        <v/>
      </c>
      <c r="Z384" s="50" t="str">
        <f t="shared" si="96"/>
        <v/>
      </c>
      <c r="AA384" s="50" t="str">
        <f t="shared" si="97"/>
        <v/>
      </c>
      <c r="AB384" s="50" t="str">
        <f t="shared" si="98"/>
        <v/>
      </c>
      <c r="AC384" s="50" t="str">
        <f t="shared" si="99"/>
        <v/>
      </c>
      <c r="AD384" s="50" t="str">
        <f t="shared" si="100"/>
        <v/>
      </c>
      <c r="AE384" s="50" t="str">
        <f t="shared" si="101"/>
        <v/>
      </c>
      <c r="AF384" s="50" t="str">
        <f t="shared" si="102"/>
        <v/>
      </c>
      <c r="AG384" s="50" t="str">
        <f t="shared" si="103"/>
        <v/>
      </c>
      <c r="AH384" s="50" t="str">
        <f t="shared" si="104"/>
        <v/>
      </c>
      <c r="AI384" s="50" t="str">
        <f t="shared" si="105"/>
        <v/>
      </c>
      <c r="AJ384" s="50" t="str">
        <f t="shared" si="106"/>
        <v/>
      </c>
      <c r="AK384" s="50" t="str">
        <f t="shared" si="107"/>
        <v/>
      </c>
      <c r="AL384" s="50" t="str">
        <f t="shared" si="108"/>
        <v/>
      </c>
      <c r="AM384" s="50" t="str">
        <f t="shared" si="109"/>
        <v/>
      </c>
      <c r="AN384" s="50" t="str">
        <f>IF(OR(AD384&lt;&gt;TRUE,AI384&lt;&gt;TRUE),"",IF(OR('Info livraison'!$B$12-(YEAR(J384))&gt;INDEX(valschartmaxalt,MATCH(N384,libschart,0)),'Info livraison'!$B$12-(YEAR(J384))&lt;INDEX(valschartminalt,MATCH(N384,libschart,0))),FALSE,TRUE))</f>
        <v/>
      </c>
      <c r="AO384" s="50" t="str">
        <f t="shared" si="110"/>
        <v/>
      </c>
      <c r="AP384" s="50"/>
      <c r="AQ384" s="50"/>
      <c r="AR384" s="50"/>
      <c r="AS384" s="197" t="str">
        <f t="shared" si="111"/>
        <v/>
      </c>
      <c r="AT384" s="210" t="str">
        <f t="shared" si="112"/>
        <v/>
      </c>
    </row>
    <row r="385" spans="1:46" x14ac:dyDescent="0.2">
      <c r="A385" s="51" t="str">
        <f>IF(AND(F385&lt;&gt;"",'Institut - Classes'!$F$4&lt;&gt;""),INDEX(libcatidinstit,'Institut - Classes'!$F$4),"")</f>
        <v/>
      </c>
      <c r="B385" s="51" t="str">
        <f>IF(A385&lt;&gt;"",INDEX(codeinstit,'Institut - Classes'!$F$4),"")</f>
        <v/>
      </c>
      <c r="C385" s="49" t="str">
        <f t="shared" si="113"/>
        <v/>
      </c>
      <c r="D385" s="143"/>
      <c r="E385" s="143"/>
      <c r="F385" s="137"/>
      <c r="G385" s="137"/>
      <c r="H385" s="137"/>
      <c r="I385" s="137"/>
      <c r="J385" s="139"/>
      <c r="K385" s="137"/>
      <c r="L385" s="141"/>
      <c r="M385" s="141"/>
      <c r="N385" s="140"/>
      <c r="O385" s="142"/>
      <c r="P385" s="141"/>
      <c r="Q385" s="141"/>
      <c r="R385" s="141"/>
      <c r="S385" s="156"/>
      <c r="T385" s="156"/>
      <c r="U385" s="156"/>
      <c r="V385" s="156"/>
      <c r="W385" s="156"/>
      <c r="X385" s="156"/>
      <c r="Y385" s="52" t="str">
        <f t="shared" si="95"/>
        <v/>
      </c>
      <c r="Z385" s="50" t="str">
        <f t="shared" si="96"/>
        <v/>
      </c>
      <c r="AA385" s="50" t="str">
        <f t="shared" si="97"/>
        <v/>
      </c>
      <c r="AB385" s="50" t="str">
        <f t="shared" si="98"/>
        <v/>
      </c>
      <c r="AC385" s="50" t="str">
        <f t="shared" si="99"/>
        <v/>
      </c>
      <c r="AD385" s="50" t="str">
        <f t="shared" si="100"/>
        <v/>
      </c>
      <c r="AE385" s="50" t="str">
        <f t="shared" si="101"/>
        <v/>
      </c>
      <c r="AF385" s="50" t="str">
        <f t="shared" si="102"/>
        <v/>
      </c>
      <c r="AG385" s="50" t="str">
        <f t="shared" si="103"/>
        <v/>
      </c>
      <c r="AH385" s="50" t="str">
        <f t="shared" si="104"/>
        <v/>
      </c>
      <c r="AI385" s="50" t="str">
        <f t="shared" si="105"/>
        <v/>
      </c>
      <c r="AJ385" s="50" t="str">
        <f t="shared" si="106"/>
        <v/>
      </c>
      <c r="AK385" s="50" t="str">
        <f t="shared" si="107"/>
        <v/>
      </c>
      <c r="AL385" s="50" t="str">
        <f t="shared" si="108"/>
        <v/>
      </c>
      <c r="AM385" s="50" t="str">
        <f t="shared" si="109"/>
        <v/>
      </c>
      <c r="AN385" s="50" t="str">
        <f>IF(OR(AD385&lt;&gt;TRUE,AI385&lt;&gt;TRUE),"",IF(OR('Info livraison'!$B$12-(YEAR(J385))&gt;INDEX(valschartmaxalt,MATCH(N385,libschart,0)),'Info livraison'!$B$12-(YEAR(J385))&lt;INDEX(valschartminalt,MATCH(N385,libschart,0))),FALSE,TRUE))</f>
        <v/>
      </c>
      <c r="AO385" s="50" t="str">
        <f t="shared" si="110"/>
        <v/>
      </c>
      <c r="AP385" s="50"/>
      <c r="AQ385" s="50"/>
      <c r="AR385" s="50"/>
      <c r="AS385" s="197" t="str">
        <f t="shared" si="111"/>
        <v/>
      </c>
      <c r="AT385" s="210" t="str">
        <f t="shared" si="112"/>
        <v/>
      </c>
    </row>
    <row r="386" spans="1:46" x14ac:dyDescent="0.2">
      <c r="A386" s="51" t="str">
        <f>IF(AND(F386&lt;&gt;"",'Institut - Classes'!$F$4&lt;&gt;""),INDEX(libcatidinstit,'Institut - Classes'!$F$4),"")</f>
        <v/>
      </c>
      <c r="B386" s="51" t="str">
        <f>IF(A386&lt;&gt;"",INDEX(codeinstit,'Institut - Classes'!$F$4),"")</f>
        <v/>
      </c>
      <c r="C386" s="49" t="str">
        <f t="shared" si="113"/>
        <v/>
      </c>
      <c r="D386" s="143"/>
      <c r="E386" s="143"/>
      <c r="F386" s="137"/>
      <c r="G386" s="137"/>
      <c r="H386" s="137"/>
      <c r="I386" s="137"/>
      <c r="J386" s="139"/>
      <c r="K386" s="137"/>
      <c r="L386" s="141"/>
      <c r="M386" s="141"/>
      <c r="N386" s="140"/>
      <c r="O386" s="142"/>
      <c r="P386" s="141"/>
      <c r="Q386" s="141"/>
      <c r="R386" s="141"/>
      <c r="S386" s="156"/>
      <c r="T386" s="156"/>
      <c r="U386" s="156"/>
      <c r="V386" s="156"/>
      <c r="W386" s="156"/>
      <c r="X386" s="156"/>
      <c r="Y386" s="52" t="str">
        <f t="shared" si="95"/>
        <v/>
      </c>
      <c r="Z386" s="50" t="str">
        <f t="shared" si="96"/>
        <v/>
      </c>
      <c r="AA386" s="50" t="str">
        <f t="shared" si="97"/>
        <v/>
      </c>
      <c r="AB386" s="50" t="str">
        <f t="shared" si="98"/>
        <v/>
      </c>
      <c r="AC386" s="50" t="str">
        <f t="shared" si="99"/>
        <v/>
      </c>
      <c r="AD386" s="50" t="str">
        <f t="shared" si="100"/>
        <v/>
      </c>
      <c r="AE386" s="50" t="str">
        <f t="shared" si="101"/>
        <v/>
      </c>
      <c r="AF386" s="50" t="str">
        <f t="shared" si="102"/>
        <v/>
      </c>
      <c r="AG386" s="50" t="str">
        <f t="shared" si="103"/>
        <v/>
      </c>
      <c r="AH386" s="50" t="str">
        <f t="shared" si="104"/>
        <v/>
      </c>
      <c r="AI386" s="50" t="str">
        <f t="shared" si="105"/>
        <v/>
      </c>
      <c r="AJ386" s="50" t="str">
        <f t="shared" si="106"/>
        <v/>
      </c>
      <c r="AK386" s="50" t="str">
        <f t="shared" si="107"/>
        <v/>
      </c>
      <c r="AL386" s="50" t="str">
        <f t="shared" si="108"/>
        <v/>
      </c>
      <c r="AM386" s="50" t="str">
        <f t="shared" si="109"/>
        <v/>
      </c>
      <c r="AN386" s="50" t="str">
        <f>IF(OR(AD386&lt;&gt;TRUE,AI386&lt;&gt;TRUE),"",IF(OR('Info livraison'!$B$12-(YEAR(J386))&gt;INDEX(valschartmaxalt,MATCH(N386,libschart,0)),'Info livraison'!$B$12-(YEAR(J386))&lt;INDEX(valschartminalt,MATCH(N386,libschart,0))),FALSE,TRUE))</f>
        <v/>
      </c>
      <c r="AO386" s="50" t="str">
        <f t="shared" si="110"/>
        <v/>
      </c>
      <c r="AP386" s="50"/>
      <c r="AQ386" s="50"/>
      <c r="AR386" s="50"/>
      <c r="AS386" s="197" t="str">
        <f t="shared" si="111"/>
        <v/>
      </c>
      <c r="AT386" s="210" t="str">
        <f t="shared" si="112"/>
        <v/>
      </c>
    </row>
    <row r="387" spans="1:46" x14ac:dyDescent="0.2">
      <c r="A387" s="51" t="str">
        <f>IF(AND(F387&lt;&gt;"",'Institut - Classes'!$F$4&lt;&gt;""),INDEX(libcatidinstit,'Institut - Classes'!$F$4),"")</f>
        <v/>
      </c>
      <c r="B387" s="51" t="str">
        <f>IF(A387&lt;&gt;"",INDEX(codeinstit,'Institut - Classes'!$F$4),"")</f>
        <v/>
      </c>
      <c r="C387" s="49" t="str">
        <f t="shared" si="113"/>
        <v/>
      </c>
      <c r="D387" s="143"/>
      <c r="E387" s="143"/>
      <c r="F387" s="137"/>
      <c r="G387" s="137"/>
      <c r="H387" s="137"/>
      <c r="I387" s="137"/>
      <c r="J387" s="139"/>
      <c r="K387" s="137"/>
      <c r="L387" s="141"/>
      <c r="M387" s="141"/>
      <c r="N387" s="140"/>
      <c r="O387" s="142"/>
      <c r="P387" s="141"/>
      <c r="Q387" s="141"/>
      <c r="R387" s="141"/>
      <c r="S387" s="156"/>
      <c r="T387" s="156"/>
      <c r="U387" s="156"/>
      <c r="V387" s="156"/>
      <c r="W387" s="156"/>
      <c r="X387" s="156"/>
      <c r="Y387" s="52" t="str">
        <f t="shared" si="95"/>
        <v/>
      </c>
      <c r="Z387" s="50" t="str">
        <f t="shared" si="96"/>
        <v/>
      </c>
      <c r="AA387" s="50" t="str">
        <f t="shared" si="97"/>
        <v/>
      </c>
      <c r="AB387" s="50" t="str">
        <f t="shared" si="98"/>
        <v/>
      </c>
      <c r="AC387" s="50" t="str">
        <f t="shared" si="99"/>
        <v/>
      </c>
      <c r="AD387" s="50" t="str">
        <f t="shared" si="100"/>
        <v/>
      </c>
      <c r="AE387" s="50" t="str">
        <f t="shared" si="101"/>
        <v/>
      </c>
      <c r="AF387" s="50" t="str">
        <f t="shared" si="102"/>
        <v/>
      </c>
      <c r="AG387" s="50" t="str">
        <f t="shared" si="103"/>
        <v/>
      </c>
      <c r="AH387" s="50" t="str">
        <f t="shared" si="104"/>
        <v/>
      </c>
      <c r="AI387" s="50" t="str">
        <f t="shared" si="105"/>
        <v/>
      </c>
      <c r="AJ387" s="50" t="str">
        <f t="shared" si="106"/>
        <v/>
      </c>
      <c r="AK387" s="50" t="str">
        <f t="shared" si="107"/>
        <v/>
      </c>
      <c r="AL387" s="50" t="str">
        <f t="shared" si="108"/>
        <v/>
      </c>
      <c r="AM387" s="50" t="str">
        <f t="shared" si="109"/>
        <v/>
      </c>
      <c r="AN387" s="50" t="str">
        <f>IF(OR(AD387&lt;&gt;TRUE,AI387&lt;&gt;TRUE),"",IF(OR('Info livraison'!$B$12-(YEAR(J387))&gt;INDEX(valschartmaxalt,MATCH(N387,libschart,0)),'Info livraison'!$B$12-(YEAR(J387))&lt;INDEX(valschartminalt,MATCH(N387,libschart,0))),FALSE,TRUE))</f>
        <v/>
      </c>
      <c r="AO387" s="50" t="str">
        <f t="shared" si="110"/>
        <v/>
      </c>
      <c r="AP387" s="50"/>
      <c r="AQ387" s="50"/>
      <c r="AR387" s="50"/>
      <c r="AS387" s="197" t="str">
        <f t="shared" si="111"/>
        <v/>
      </c>
      <c r="AT387" s="210" t="str">
        <f t="shared" si="112"/>
        <v/>
      </c>
    </row>
    <row r="388" spans="1:46" x14ac:dyDescent="0.2">
      <c r="A388" s="51" t="str">
        <f>IF(AND(F388&lt;&gt;"",'Institut - Classes'!$F$4&lt;&gt;""),INDEX(libcatidinstit,'Institut - Classes'!$F$4),"")</f>
        <v/>
      </c>
      <c r="B388" s="51" t="str">
        <f>IF(A388&lt;&gt;"",INDEX(codeinstit,'Institut - Classes'!$F$4),"")</f>
        <v/>
      </c>
      <c r="C388" s="49" t="str">
        <f t="shared" si="113"/>
        <v/>
      </c>
      <c r="D388" s="143"/>
      <c r="E388" s="143"/>
      <c r="F388" s="137"/>
      <c r="G388" s="137"/>
      <c r="H388" s="137"/>
      <c r="I388" s="137"/>
      <c r="J388" s="139"/>
      <c r="K388" s="137"/>
      <c r="L388" s="141"/>
      <c r="M388" s="141"/>
      <c r="N388" s="140"/>
      <c r="O388" s="142"/>
      <c r="P388" s="141"/>
      <c r="Q388" s="141"/>
      <c r="R388" s="141"/>
      <c r="S388" s="156"/>
      <c r="T388" s="156"/>
      <c r="U388" s="156"/>
      <c r="V388" s="156"/>
      <c r="W388" s="156"/>
      <c r="X388" s="156"/>
      <c r="Y388" s="52" t="str">
        <f t="shared" si="95"/>
        <v/>
      </c>
      <c r="Z388" s="50" t="str">
        <f t="shared" si="96"/>
        <v/>
      </c>
      <c r="AA388" s="50" t="str">
        <f t="shared" si="97"/>
        <v/>
      </c>
      <c r="AB388" s="50" t="str">
        <f t="shared" si="98"/>
        <v/>
      </c>
      <c r="AC388" s="50" t="str">
        <f t="shared" si="99"/>
        <v/>
      </c>
      <c r="AD388" s="50" t="str">
        <f t="shared" si="100"/>
        <v/>
      </c>
      <c r="AE388" s="50" t="str">
        <f t="shared" si="101"/>
        <v/>
      </c>
      <c r="AF388" s="50" t="str">
        <f t="shared" si="102"/>
        <v/>
      </c>
      <c r="AG388" s="50" t="str">
        <f t="shared" si="103"/>
        <v/>
      </c>
      <c r="AH388" s="50" t="str">
        <f t="shared" si="104"/>
        <v/>
      </c>
      <c r="AI388" s="50" t="str">
        <f t="shared" si="105"/>
        <v/>
      </c>
      <c r="AJ388" s="50" t="str">
        <f t="shared" si="106"/>
        <v/>
      </c>
      <c r="AK388" s="50" t="str">
        <f t="shared" si="107"/>
        <v/>
      </c>
      <c r="AL388" s="50" t="str">
        <f t="shared" si="108"/>
        <v/>
      </c>
      <c r="AM388" s="50" t="str">
        <f t="shared" si="109"/>
        <v/>
      </c>
      <c r="AN388" s="50" t="str">
        <f>IF(OR(AD388&lt;&gt;TRUE,AI388&lt;&gt;TRUE),"",IF(OR('Info livraison'!$B$12-(YEAR(J388))&gt;INDEX(valschartmaxalt,MATCH(N388,libschart,0)),'Info livraison'!$B$12-(YEAR(J388))&lt;INDEX(valschartminalt,MATCH(N388,libschart,0))),FALSE,TRUE))</f>
        <v/>
      </c>
      <c r="AO388" s="50" t="str">
        <f t="shared" si="110"/>
        <v/>
      </c>
      <c r="AP388" s="50"/>
      <c r="AQ388" s="50"/>
      <c r="AR388" s="50"/>
      <c r="AS388" s="197" t="str">
        <f t="shared" si="111"/>
        <v/>
      </c>
      <c r="AT388" s="210" t="str">
        <f t="shared" si="112"/>
        <v/>
      </c>
    </row>
    <row r="389" spans="1:46" x14ac:dyDescent="0.2">
      <c r="A389" s="51" t="str">
        <f>IF(AND(F389&lt;&gt;"",'Institut - Classes'!$F$4&lt;&gt;""),INDEX(libcatidinstit,'Institut - Classes'!$F$4),"")</f>
        <v/>
      </c>
      <c r="B389" s="51" t="str">
        <f>IF(A389&lt;&gt;"",INDEX(codeinstit,'Institut - Classes'!$F$4),"")</f>
        <v/>
      </c>
      <c r="C389" s="49" t="str">
        <f t="shared" si="113"/>
        <v/>
      </c>
      <c r="D389" s="143"/>
      <c r="E389" s="143"/>
      <c r="F389" s="137"/>
      <c r="G389" s="137"/>
      <c r="H389" s="137"/>
      <c r="I389" s="137"/>
      <c r="J389" s="139"/>
      <c r="K389" s="137"/>
      <c r="L389" s="141"/>
      <c r="M389" s="141"/>
      <c r="N389" s="140"/>
      <c r="O389" s="142"/>
      <c r="P389" s="141"/>
      <c r="Q389" s="141"/>
      <c r="R389" s="141"/>
      <c r="S389" s="156"/>
      <c r="T389" s="156"/>
      <c r="U389" s="156"/>
      <c r="V389" s="156"/>
      <c r="W389" s="156"/>
      <c r="X389" s="156"/>
      <c r="Y389" s="52" t="str">
        <f t="shared" ref="Y389:Y452" si="114">IF(G389="CH.AHV",IF(LEN(H389)=13,IF((MID(H389,13,1)+1-1)=MOD(10-(MID(H389,1,1)+3*MID(H389,2,1)+MID(H389,3,1)+3*MID(H389,4,1)+MID(H389,5,1)+3*MID(H389,6,1)+MID(H389,7,1)+3*MID(H389,8,1)+MID(H389,9,1)+3*MID(H389,10,1)+MID(H389,11,1)+3*MID(H389,12,1)),10),TRUE,FALSE),FALSE),"")</f>
        <v/>
      </c>
      <c r="Z389" s="50" t="str">
        <f t="shared" ref="Z389:Z452" si="115">IF(OR(ISBLANK(H389)),"",NOT(COUNTIF($H$5:$H$1004,$H389)&gt;1))</f>
        <v/>
      </c>
      <c r="AA389" s="50" t="str">
        <f t="shared" ref="AA389:AA452" si="116">IF(ISBLANK(F389),"",IF(ISNA(MATCH(TRIM(F389),libclint,0)),FALSE,TRUE))</f>
        <v/>
      </c>
      <c r="AB389" s="50" t="str">
        <f t="shared" ref="AB389:AB452" si="117">IF(ISBLANK(G389),"",IF(ISNA(MATCH(G389,codecatidlern,0)),FALSE,TRUE))</f>
        <v/>
      </c>
      <c r="AC389" s="50" t="str">
        <f t="shared" ref="AC389:AC452" si="118">IF(ISBLANK(I389),"",IF(ISNA(MATCH(I389,libsex,0)),FALSE,TRUE))</f>
        <v/>
      </c>
      <c r="AD389" s="50" t="str">
        <f t="shared" ref="AD389:AD452" si="119">IF(ISBLANK(J389),"",IF(AND(J389 &gt; DATE(1925,1,1),J389 &lt; DATE(2100,1,1)),TRUE,FALSE))</f>
        <v/>
      </c>
      <c r="AE389" s="50" t="str">
        <f t="shared" ref="AE389:AE452" si="120">IF(ISBLANK(K389),"",IF(ISNA(MATCH(K389,libnat,0)),FALSE,TRUE))</f>
        <v/>
      </c>
      <c r="AF389" s="50" t="str">
        <f t="shared" ref="AF389:AF452" si="121">IF(ISBLANK(L389),"",IF(ISNA(MATCH(L389,liblangue,0)),FALSE,TRUE))</f>
        <v/>
      </c>
      <c r="AG389" s="50" t="str">
        <f t="shared" ref="AG389:AG452" si="122">IF(OR(AF389&lt;&gt;TRUE,ISNA(MATCH(N389,libschart,0))),"",IF(AND(INDEX(codeschart,MATCH(N389,libschart,0))&lt;55000000,INDEX(codelangue,MATCH(L389,liblangue,0))=999),FALSE,TRUE))</f>
        <v/>
      </c>
      <c r="AH389" s="50" t="str">
        <f t="shared" ref="AH389:AH452" si="123">IF(ISBLANK(M389),"",IF(ISNA(MATCH(M389,libgem,0)),FALSE,TRUE))</f>
        <v/>
      </c>
      <c r="AI389" s="50" t="str">
        <f t="shared" ref="AI389:AI452" si="124">IF(ISBLANK(N389),"",IF(ISNA(MATCH(N389,libschart,0)),FALSE,IF(INDEX(codeschart,MATCH(N389,libschart,0))=0,FALSE,TRUE)))</f>
        <v/>
      </c>
      <c r="AJ389" s="50" t="str">
        <f t="shared" ref="AJ389:AJ452" si="125">IF(ISBLANK(O389),"",IF(ISNA(MATCH(O389,codektbj,0)),FALSE,TRUE))</f>
        <v/>
      </c>
      <c r="AK389" s="50" t="str">
        <f t="shared" ref="AK389:AK452" si="126">IF(ISBLANK(P389),"",IF(ISNA(MATCH(P389,libform,0)),FALSE,TRUE))</f>
        <v/>
      </c>
      <c r="AL389" s="50" t="str">
        <f t="shared" ref="AL389:AL452" si="127">IF(ISBLANK(Q389),"",IF(ISNA(MATCH(Q389,libspe,0)),FALSE,TRUE))</f>
        <v/>
      </c>
      <c r="AM389" s="50" t="str">
        <f t="shared" ref="AM389:AM452" si="128">IF(ISBLANK(R389),"",IF(ISNA(MATCH(R389,libmp1,0)),FALSE,TRUE))</f>
        <v/>
      </c>
      <c r="AN389" s="50" t="str">
        <f>IF(OR(AD389&lt;&gt;TRUE,AI389&lt;&gt;TRUE),"",IF(OR('Info livraison'!$B$12-(YEAR(J389))&gt;INDEX(valschartmaxalt,MATCH(N389,libschart,0)),'Info livraison'!$B$12-(YEAR(J389))&lt;INDEX(valschartminalt,MATCH(N389,libschart,0))),FALSE,TRUE))</f>
        <v/>
      </c>
      <c r="AO389" s="50" t="str">
        <f t="shared" ref="AO389:AO452" si="129">IF(ISBLANK(N389),"",IF(AND(AI389=TRUE,AJ389=TRUE),IF(OR(AND(O389&gt;=INDEX(valschartktbjmin,MATCH(N389,libschart,0)),O389&lt;=INDEX(valschartktbjmax,MATCH(N389,libschart,0))),AND(O389=90,INDEX(valschartktbj90,MATCH(N389,libschart,0))=90),AND(O389=99,INDEX(valschartktbj99,MATCH(N389,libschart,0))=99)),TRUE,FALSE),""))</f>
        <v/>
      </c>
      <c r="AP389" s="50"/>
      <c r="AQ389" s="50"/>
      <c r="AR389" s="50"/>
      <c r="AS389" s="197" t="str">
        <f t="shared" ref="AS389:AS452" si="130">IF(C389="","",1)</f>
        <v/>
      </c>
      <c r="AT389" s="210" t="str">
        <f t="shared" ref="AT389:AT452" si="131">IF(COUNTA(F389:X389)=0,"",IF(COUNTA(F389:Q389)=12,IF(OR(R389&lt;&gt;"",AI389=FALSE),FALSE,IF(OR(INDEX(codeschart,MATCH(N389,libschart,0))&lt;11000000,INDEX(codeschart,MATCH(N389,libschart,0))&gt;=52000000),FALSE,TRUE)),TRUE))</f>
        <v/>
      </c>
    </row>
    <row r="390" spans="1:46" x14ac:dyDescent="0.2">
      <c r="A390" s="51" t="str">
        <f>IF(AND(F390&lt;&gt;"",'Institut - Classes'!$F$4&lt;&gt;""),INDEX(libcatidinstit,'Institut - Classes'!$F$4),"")</f>
        <v/>
      </c>
      <c r="B390" s="51" t="str">
        <f>IF(A390&lt;&gt;"",INDEX(codeinstit,'Institut - Classes'!$F$4),"")</f>
        <v/>
      </c>
      <c r="C390" s="49" t="str">
        <f t="shared" ref="C390:C453" si="132">IF(COUNTA(F390:X390)=0,"",IF(AT390=TRUE,"Incomplet",IF(OR(Y390=FALSE,COUNTIF(AA390:AM390,FALSE)&gt;0,COUNTIF(F390:AR390,#N/A)&gt;0),"Erreur",IF(AND(Z390,AN390,AO390),"OK","Attention"))))</f>
        <v/>
      </c>
      <c r="D390" s="143"/>
      <c r="E390" s="143"/>
      <c r="F390" s="137"/>
      <c r="G390" s="137"/>
      <c r="H390" s="137"/>
      <c r="I390" s="137"/>
      <c r="J390" s="139"/>
      <c r="K390" s="137"/>
      <c r="L390" s="141"/>
      <c r="M390" s="141"/>
      <c r="N390" s="140"/>
      <c r="O390" s="142"/>
      <c r="P390" s="141"/>
      <c r="Q390" s="141"/>
      <c r="R390" s="141"/>
      <c r="S390" s="156"/>
      <c r="T390" s="156"/>
      <c r="U390" s="156"/>
      <c r="V390" s="156"/>
      <c r="W390" s="156"/>
      <c r="X390" s="156"/>
      <c r="Y390" s="52" t="str">
        <f t="shared" si="114"/>
        <v/>
      </c>
      <c r="Z390" s="50" t="str">
        <f t="shared" si="115"/>
        <v/>
      </c>
      <c r="AA390" s="50" t="str">
        <f t="shared" si="116"/>
        <v/>
      </c>
      <c r="AB390" s="50" t="str">
        <f t="shared" si="117"/>
        <v/>
      </c>
      <c r="AC390" s="50" t="str">
        <f t="shared" si="118"/>
        <v/>
      </c>
      <c r="AD390" s="50" t="str">
        <f t="shared" si="119"/>
        <v/>
      </c>
      <c r="AE390" s="50" t="str">
        <f t="shared" si="120"/>
        <v/>
      </c>
      <c r="AF390" s="50" t="str">
        <f t="shared" si="121"/>
        <v/>
      </c>
      <c r="AG390" s="50" t="str">
        <f t="shared" si="122"/>
        <v/>
      </c>
      <c r="AH390" s="50" t="str">
        <f t="shared" si="123"/>
        <v/>
      </c>
      <c r="AI390" s="50" t="str">
        <f t="shared" si="124"/>
        <v/>
      </c>
      <c r="AJ390" s="50" t="str">
        <f t="shared" si="125"/>
        <v/>
      </c>
      <c r="AK390" s="50" t="str">
        <f t="shared" si="126"/>
        <v/>
      </c>
      <c r="AL390" s="50" t="str">
        <f t="shared" si="127"/>
        <v/>
      </c>
      <c r="AM390" s="50" t="str">
        <f t="shared" si="128"/>
        <v/>
      </c>
      <c r="AN390" s="50" t="str">
        <f>IF(OR(AD390&lt;&gt;TRUE,AI390&lt;&gt;TRUE),"",IF(OR('Info livraison'!$B$12-(YEAR(J390))&gt;INDEX(valschartmaxalt,MATCH(N390,libschart,0)),'Info livraison'!$B$12-(YEAR(J390))&lt;INDEX(valschartminalt,MATCH(N390,libschart,0))),FALSE,TRUE))</f>
        <v/>
      </c>
      <c r="AO390" s="50" t="str">
        <f t="shared" si="129"/>
        <v/>
      </c>
      <c r="AP390" s="50"/>
      <c r="AQ390" s="50"/>
      <c r="AR390" s="50"/>
      <c r="AS390" s="197" t="str">
        <f t="shared" si="130"/>
        <v/>
      </c>
      <c r="AT390" s="210" t="str">
        <f t="shared" si="131"/>
        <v/>
      </c>
    </row>
    <row r="391" spans="1:46" x14ac:dyDescent="0.2">
      <c r="A391" s="51" t="str">
        <f>IF(AND(F391&lt;&gt;"",'Institut - Classes'!$F$4&lt;&gt;""),INDEX(libcatidinstit,'Institut - Classes'!$F$4),"")</f>
        <v/>
      </c>
      <c r="B391" s="51" t="str">
        <f>IF(A391&lt;&gt;"",INDEX(codeinstit,'Institut - Classes'!$F$4),"")</f>
        <v/>
      </c>
      <c r="C391" s="49" t="str">
        <f t="shared" si="132"/>
        <v/>
      </c>
      <c r="D391" s="143"/>
      <c r="E391" s="143"/>
      <c r="F391" s="137"/>
      <c r="G391" s="137"/>
      <c r="H391" s="137"/>
      <c r="I391" s="137"/>
      <c r="J391" s="139"/>
      <c r="K391" s="137"/>
      <c r="L391" s="141"/>
      <c r="M391" s="141"/>
      <c r="N391" s="140"/>
      <c r="O391" s="142"/>
      <c r="P391" s="141"/>
      <c r="Q391" s="141"/>
      <c r="R391" s="141"/>
      <c r="S391" s="156"/>
      <c r="T391" s="156"/>
      <c r="U391" s="156"/>
      <c r="V391" s="156"/>
      <c r="W391" s="156"/>
      <c r="X391" s="156"/>
      <c r="Y391" s="52" t="str">
        <f t="shared" si="114"/>
        <v/>
      </c>
      <c r="Z391" s="50" t="str">
        <f t="shared" si="115"/>
        <v/>
      </c>
      <c r="AA391" s="50" t="str">
        <f t="shared" si="116"/>
        <v/>
      </c>
      <c r="AB391" s="50" t="str">
        <f t="shared" si="117"/>
        <v/>
      </c>
      <c r="AC391" s="50" t="str">
        <f t="shared" si="118"/>
        <v/>
      </c>
      <c r="AD391" s="50" t="str">
        <f t="shared" si="119"/>
        <v/>
      </c>
      <c r="AE391" s="50" t="str">
        <f t="shared" si="120"/>
        <v/>
      </c>
      <c r="AF391" s="50" t="str">
        <f t="shared" si="121"/>
        <v/>
      </c>
      <c r="AG391" s="50" t="str">
        <f t="shared" si="122"/>
        <v/>
      </c>
      <c r="AH391" s="50" t="str">
        <f t="shared" si="123"/>
        <v/>
      </c>
      <c r="AI391" s="50" t="str">
        <f t="shared" si="124"/>
        <v/>
      </c>
      <c r="AJ391" s="50" t="str">
        <f t="shared" si="125"/>
        <v/>
      </c>
      <c r="AK391" s="50" t="str">
        <f t="shared" si="126"/>
        <v/>
      </c>
      <c r="AL391" s="50" t="str">
        <f t="shared" si="127"/>
        <v/>
      </c>
      <c r="AM391" s="50" t="str">
        <f t="shared" si="128"/>
        <v/>
      </c>
      <c r="AN391" s="50" t="str">
        <f>IF(OR(AD391&lt;&gt;TRUE,AI391&lt;&gt;TRUE),"",IF(OR('Info livraison'!$B$12-(YEAR(J391))&gt;INDEX(valschartmaxalt,MATCH(N391,libschart,0)),'Info livraison'!$B$12-(YEAR(J391))&lt;INDEX(valschartminalt,MATCH(N391,libschart,0))),FALSE,TRUE))</f>
        <v/>
      </c>
      <c r="AO391" s="50" t="str">
        <f t="shared" si="129"/>
        <v/>
      </c>
      <c r="AP391" s="50"/>
      <c r="AQ391" s="50"/>
      <c r="AR391" s="50"/>
      <c r="AS391" s="197" t="str">
        <f t="shared" si="130"/>
        <v/>
      </c>
      <c r="AT391" s="210" t="str">
        <f t="shared" si="131"/>
        <v/>
      </c>
    </row>
    <row r="392" spans="1:46" x14ac:dyDescent="0.2">
      <c r="A392" s="51" t="str">
        <f>IF(AND(F392&lt;&gt;"",'Institut - Classes'!$F$4&lt;&gt;""),INDEX(libcatidinstit,'Institut - Classes'!$F$4),"")</f>
        <v/>
      </c>
      <c r="B392" s="51" t="str">
        <f>IF(A392&lt;&gt;"",INDEX(codeinstit,'Institut - Classes'!$F$4),"")</f>
        <v/>
      </c>
      <c r="C392" s="49" t="str">
        <f t="shared" si="132"/>
        <v/>
      </c>
      <c r="D392" s="143"/>
      <c r="E392" s="143"/>
      <c r="F392" s="137"/>
      <c r="G392" s="137"/>
      <c r="H392" s="137"/>
      <c r="I392" s="137"/>
      <c r="J392" s="139"/>
      <c r="K392" s="137"/>
      <c r="L392" s="141"/>
      <c r="M392" s="141"/>
      <c r="N392" s="140"/>
      <c r="O392" s="142"/>
      <c r="P392" s="141"/>
      <c r="Q392" s="141"/>
      <c r="R392" s="141"/>
      <c r="S392" s="156"/>
      <c r="T392" s="156"/>
      <c r="U392" s="156"/>
      <c r="V392" s="156"/>
      <c r="W392" s="156"/>
      <c r="X392" s="156"/>
      <c r="Y392" s="52" t="str">
        <f t="shared" si="114"/>
        <v/>
      </c>
      <c r="Z392" s="50" t="str">
        <f t="shared" si="115"/>
        <v/>
      </c>
      <c r="AA392" s="50" t="str">
        <f t="shared" si="116"/>
        <v/>
      </c>
      <c r="AB392" s="50" t="str">
        <f t="shared" si="117"/>
        <v/>
      </c>
      <c r="AC392" s="50" t="str">
        <f t="shared" si="118"/>
        <v/>
      </c>
      <c r="AD392" s="50" t="str">
        <f t="shared" si="119"/>
        <v/>
      </c>
      <c r="AE392" s="50" t="str">
        <f t="shared" si="120"/>
        <v/>
      </c>
      <c r="AF392" s="50" t="str">
        <f t="shared" si="121"/>
        <v/>
      </c>
      <c r="AG392" s="50" t="str">
        <f t="shared" si="122"/>
        <v/>
      </c>
      <c r="AH392" s="50" t="str">
        <f t="shared" si="123"/>
        <v/>
      </c>
      <c r="AI392" s="50" t="str">
        <f t="shared" si="124"/>
        <v/>
      </c>
      <c r="AJ392" s="50" t="str">
        <f t="shared" si="125"/>
        <v/>
      </c>
      <c r="AK392" s="50" t="str">
        <f t="shared" si="126"/>
        <v/>
      </c>
      <c r="AL392" s="50" t="str">
        <f t="shared" si="127"/>
        <v/>
      </c>
      <c r="AM392" s="50" t="str">
        <f t="shared" si="128"/>
        <v/>
      </c>
      <c r="AN392" s="50" t="str">
        <f>IF(OR(AD392&lt;&gt;TRUE,AI392&lt;&gt;TRUE),"",IF(OR('Info livraison'!$B$12-(YEAR(J392))&gt;INDEX(valschartmaxalt,MATCH(N392,libschart,0)),'Info livraison'!$B$12-(YEAR(J392))&lt;INDEX(valschartminalt,MATCH(N392,libschart,0))),FALSE,TRUE))</f>
        <v/>
      </c>
      <c r="AO392" s="50" t="str">
        <f t="shared" si="129"/>
        <v/>
      </c>
      <c r="AP392" s="50"/>
      <c r="AQ392" s="50"/>
      <c r="AR392" s="50"/>
      <c r="AS392" s="197" t="str">
        <f t="shared" si="130"/>
        <v/>
      </c>
      <c r="AT392" s="210" t="str">
        <f t="shared" si="131"/>
        <v/>
      </c>
    </row>
    <row r="393" spans="1:46" x14ac:dyDescent="0.2">
      <c r="A393" s="51" t="str">
        <f>IF(AND(F393&lt;&gt;"",'Institut - Classes'!$F$4&lt;&gt;""),INDEX(libcatidinstit,'Institut - Classes'!$F$4),"")</f>
        <v/>
      </c>
      <c r="B393" s="51" t="str">
        <f>IF(A393&lt;&gt;"",INDEX(codeinstit,'Institut - Classes'!$F$4),"")</f>
        <v/>
      </c>
      <c r="C393" s="49" t="str">
        <f t="shared" si="132"/>
        <v/>
      </c>
      <c r="D393" s="143"/>
      <c r="E393" s="143"/>
      <c r="F393" s="137"/>
      <c r="G393" s="137"/>
      <c r="H393" s="137"/>
      <c r="I393" s="137"/>
      <c r="J393" s="139"/>
      <c r="K393" s="137"/>
      <c r="L393" s="141"/>
      <c r="M393" s="141"/>
      <c r="N393" s="140"/>
      <c r="O393" s="142"/>
      <c r="P393" s="141"/>
      <c r="Q393" s="141"/>
      <c r="R393" s="141"/>
      <c r="S393" s="156"/>
      <c r="T393" s="156"/>
      <c r="U393" s="156"/>
      <c r="V393" s="156"/>
      <c r="W393" s="156"/>
      <c r="X393" s="156"/>
      <c r="Y393" s="52" t="str">
        <f t="shared" si="114"/>
        <v/>
      </c>
      <c r="Z393" s="50" t="str">
        <f t="shared" si="115"/>
        <v/>
      </c>
      <c r="AA393" s="50" t="str">
        <f t="shared" si="116"/>
        <v/>
      </c>
      <c r="AB393" s="50" t="str">
        <f t="shared" si="117"/>
        <v/>
      </c>
      <c r="AC393" s="50" t="str">
        <f t="shared" si="118"/>
        <v/>
      </c>
      <c r="AD393" s="50" t="str">
        <f t="shared" si="119"/>
        <v/>
      </c>
      <c r="AE393" s="50" t="str">
        <f t="shared" si="120"/>
        <v/>
      </c>
      <c r="AF393" s="50" t="str">
        <f t="shared" si="121"/>
        <v/>
      </c>
      <c r="AG393" s="50" t="str">
        <f t="shared" si="122"/>
        <v/>
      </c>
      <c r="AH393" s="50" t="str">
        <f t="shared" si="123"/>
        <v/>
      </c>
      <c r="AI393" s="50" t="str">
        <f t="shared" si="124"/>
        <v/>
      </c>
      <c r="AJ393" s="50" t="str">
        <f t="shared" si="125"/>
        <v/>
      </c>
      <c r="AK393" s="50" t="str">
        <f t="shared" si="126"/>
        <v/>
      </c>
      <c r="AL393" s="50" t="str">
        <f t="shared" si="127"/>
        <v/>
      </c>
      <c r="AM393" s="50" t="str">
        <f t="shared" si="128"/>
        <v/>
      </c>
      <c r="AN393" s="50" t="str">
        <f>IF(OR(AD393&lt;&gt;TRUE,AI393&lt;&gt;TRUE),"",IF(OR('Info livraison'!$B$12-(YEAR(J393))&gt;INDEX(valschartmaxalt,MATCH(N393,libschart,0)),'Info livraison'!$B$12-(YEAR(J393))&lt;INDEX(valschartminalt,MATCH(N393,libschart,0))),FALSE,TRUE))</f>
        <v/>
      </c>
      <c r="AO393" s="50" t="str">
        <f t="shared" si="129"/>
        <v/>
      </c>
      <c r="AP393" s="50"/>
      <c r="AQ393" s="50"/>
      <c r="AR393" s="50"/>
      <c r="AS393" s="197" t="str">
        <f t="shared" si="130"/>
        <v/>
      </c>
      <c r="AT393" s="210" t="str">
        <f t="shared" si="131"/>
        <v/>
      </c>
    </row>
    <row r="394" spans="1:46" x14ac:dyDescent="0.2">
      <c r="A394" s="51" t="str">
        <f>IF(AND(F394&lt;&gt;"",'Institut - Classes'!$F$4&lt;&gt;""),INDEX(libcatidinstit,'Institut - Classes'!$F$4),"")</f>
        <v/>
      </c>
      <c r="B394" s="51" t="str">
        <f>IF(A394&lt;&gt;"",INDEX(codeinstit,'Institut - Classes'!$F$4),"")</f>
        <v/>
      </c>
      <c r="C394" s="49" t="str">
        <f t="shared" si="132"/>
        <v/>
      </c>
      <c r="D394" s="143"/>
      <c r="E394" s="143"/>
      <c r="F394" s="137"/>
      <c r="G394" s="137"/>
      <c r="H394" s="137"/>
      <c r="I394" s="137"/>
      <c r="J394" s="139"/>
      <c r="K394" s="137"/>
      <c r="L394" s="141"/>
      <c r="M394" s="141"/>
      <c r="N394" s="140"/>
      <c r="O394" s="142"/>
      <c r="P394" s="141"/>
      <c r="Q394" s="141"/>
      <c r="R394" s="141"/>
      <c r="S394" s="156"/>
      <c r="T394" s="156"/>
      <c r="U394" s="156"/>
      <c r="V394" s="156"/>
      <c r="W394" s="156"/>
      <c r="X394" s="156"/>
      <c r="Y394" s="52" t="str">
        <f t="shared" si="114"/>
        <v/>
      </c>
      <c r="Z394" s="50" t="str">
        <f t="shared" si="115"/>
        <v/>
      </c>
      <c r="AA394" s="50" t="str">
        <f t="shared" si="116"/>
        <v/>
      </c>
      <c r="AB394" s="50" t="str">
        <f t="shared" si="117"/>
        <v/>
      </c>
      <c r="AC394" s="50" t="str">
        <f t="shared" si="118"/>
        <v/>
      </c>
      <c r="AD394" s="50" t="str">
        <f t="shared" si="119"/>
        <v/>
      </c>
      <c r="AE394" s="50" t="str">
        <f t="shared" si="120"/>
        <v/>
      </c>
      <c r="AF394" s="50" t="str">
        <f t="shared" si="121"/>
        <v/>
      </c>
      <c r="AG394" s="50" t="str">
        <f t="shared" si="122"/>
        <v/>
      </c>
      <c r="AH394" s="50" t="str">
        <f t="shared" si="123"/>
        <v/>
      </c>
      <c r="AI394" s="50" t="str">
        <f t="shared" si="124"/>
        <v/>
      </c>
      <c r="AJ394" s="50" t="str">
        <f t="shared" si="125"/>
        <v/>
      </c>
      <c r="AK394" s="50" t="str">
        <f t="shared" si="126"/>
        <v/>
      </c>
      <c r="AL394" s="50" t="str">
        <f t="shared" si="127"/>
        <v/>
      </c>
      <c r="AM394" s="50" t="str">
        <f t="shared" si="128"/>
        <v/>
      </c>
      <c r="AN394" s="50" t="str">
        <f>IF(OR(AD394&lt;&gt;TRUE,AI394&lt;&gt;TRUE),"",IF(OR('Info livraison'!$B$12-(YEAR(J394))&gt;INDEX(valschartmaxalt,MATCH(N394,libschart,0)),'Info livraison'!$B$12-(YEAR(J394))&lt;INDEX(valschartminalt,MATCH(N394,libschart,0))),FALSE,TRUE))</f>
        <v/>
      </c>
      <c r="AO394" s="50" t="str">
        <f t="shared" si="129"/>
        <v/>
      </c>
      <c r="AP394" s="50"/>
      <c r="AQ394" s="50"/>
      <c r="AR394" s="50"/>
      <c r="AS394" s="197" t="str">
        <f t="shared" si="130"/>
        <v/>
      </c>
      <c r="AT394" s="210" t="str">
        <f t="shared" si="131"/>
        <v/>
      </c>
    </row>
    <row r="395" spans="1:46" x14ac:dyDescent="0.2">
      <c r="A395" s="51" t="str">
        <f>IF(AND(F395&lt;&gt;"",'Institut - Classes'!$F$4&lt;&gt;""),INDEX(libcatidinstit,'Institut - Classes'!$F$4),"")</f>
        <v/>
      </c>
      <c r="B395" s="51" t="str">
        <f>IF(A395&lt;&gt;"",INDEX(codeinstit,'Institut - Classes'!$F$4),"")</f>
        <v/>
      </c>
      <c r="C395" s="49" t="str">
        <f t="shared" si="132"/>
        <v/>
      </c>
      <c r="D395" s="143"/>
      <c r="E395" s="143"/>
      <c r="F395" s="137"/>
      <c r="G395" s="137"/>
      <c r="H395" s="137"/>
      <c r="I395" s="137"/>
      <c r="J395" s="139"/>
      <c r="K395" s="137"/>
      <c r="L395" s="141"/>
      <c r="M395" s="141"/>
      <c r="N395" s="140"/>
      <c r="O395" s="142"/>
      <c r="P395" s="141"/>
      <c r="Q395" s="141"/>
      <c r="R395" s="141"/>
      <c r="S395" s="156"/>
      <c r="T395" s="156"/>
      <c r="U395" s="156"/>
      <c r="V395" s="156"/>
      <c r="W395" s="156"/>
      <c r="X395" s="156"/>
      <c r="Y395" s="52" t="str">
        <f t="shared" si="114"/>
        <v/>
      </c>
      <c r="Z395" s="50" t="str">
        <f t="shared" si="115"/>
        <v/>
      </c>
      <c r="AA395" s="50" t="str">
        <f t="shared" si="116"/>
        <v/>
      </c>
      <c r="AB395" s="50" t="str">
        <f t="shared" si="117"/>
        <v/>
      </c>
      <c r="AC395" s="50" t="str">
        <f t="shared" si="118"/>
        <v/>
      </c>
      <c r="AD395" s="50" t="str">
        <f t="shared" si="119"/>
        <v/>
      </c>
      <c r="AE395" s="50" t="str">
        <f t="shared" si="120"/>
        <v/>
      </c>
      <c r="AF395" s="50" t="str">
        <f t="shared" si="121"/>
        <v/>
      </c>
      <c r="AG395" s="50" t="str">
        <f t="shared" si="122"/>
        <v/>
      </c>
      <c r="AH395" s="50" t="str">
        <f t="shared" si="123"/>
        <v/>
      </c>
      <c r="AI395" s="50" t="str">
        <f t="shared" si="124"/>
        <v/>
      </c>
      <c r="AJ395" s="50" t="str">
        <f t="shared" si="125"/>
        <v/>
      </c>
      <c r="AK395" s="50" t="str">
        <f t="shared" si="126"/>
        <v/>
      </c>
      <c r="AL395" s="50" t="str">
        <f t="shared" si="127"/>
        <v/>
      </c>
      <c r="AM395" s="50" t="str">
        <f t="shared" si="128"/>
        <v/>
      </c>
      <c r="AN395" s="50" t="str">
        <f>IF(OR(AD395&lt;&gt;TRUE,AI395&lt;&gt;TRUE),"",IF(OR('Info livraison'!$B$12-(YEAR(J395))&gt;INDEX(valschartmaxalt,MATCH(N395,libschart,0)),'Info livraison'!$B$12-(YEAR(J395))&lt;INDEX(valschartminalt,MATCH(N395,libschart,0))),FALSE,TRUE))</f>
        <v/>
      </c>
      <c r="AO395" s="50" t="str">
        <f t="shared" si="129"/>
        <v/>
      </c>
      <c r="AP395" s="50"/>
      <c r="AQ395" s="50"/>
      <c r="AR395" s="50"/>
      <c r="AS395" s="197" t="str">
        <f t="shared" si="130"/>
        <v/>
      </c>
      <c r="AT395" s="210" t="str">
        <f t="shared" si="131"/>
        <v/>
      </c>
    </row>
    <row r="396" spans="1:46" x14ac:dyDescent="0.2">
      <c r="A396" s="51" t="str">
        <f>IF(AND(F396&lt;&gt;"",'Institut - Classes'!$F$4&lt;&gt;""),INDEX(libcatidinstit,'Institut - Classes'!$F$4),"")</f>
        <v/>
      </c>
      <c r="B396" s="51" t="str">
        <f>IF(A396&lt;&gt;"",INDEX(codeinstit,'Institut - Classes'!$F$4),"")</f>
        <v/>
      </c>
      <c r="C396" s="49" t="str">
        <f t="shared" si="132"/>
        <v/>
      </c>
      <c r="D396" s="143"/>
      <c r="E396" s="143"/>
      <c r="F396" s="137"/>
      <c r="G396" s="137"/>
      <c r="H396" s="137"/>
      <c r="I396" s="137"/>
      <c r="J396" s="139"/>
      <c r="K396" s="137"/>
      <c r="L396" s="141"/>
      <c r="M396" s="141"/>
      <c r="N396" s="140"/>
      <c r="O396" s="142"/>
      <c r="P396" s="141"/>
      <c r="Q396" s="141"/>
      <c r="R396" s="141"/>
      <c r="S396" s="156"/>
      <c r="T396" s="156"/>
      <c r="U396" s="156"/>
      <c r="V396" s="156"/>
      <c r="W396" s="156"/>
      <c r="X396" s="156"/>
      <c r="Y396" s="52" t="str">
        <f t="shared" si="114"/>
        <v/>
      </c>
      <c r="Z396" s="50" t="str">
        <f t="shared" si="115"/>
        <v/>
      </c>
      <c r="AA396" s="50" t="str">
        <f t="shared" si="116"/>
        <v/>
      </c>
      <c r="AB396" s="50" t="str">
        <f t="shared" si="117"/>
        <v/>
      </c>
      <c r="AC396" s="50" t="str">
        <f t="shared" si="118"/>
        <v/>
      </c>
      <c r="AD396" s="50" t="str">
        <f t="shared" si="119"/>
        <v/>
      </c>
      <c r="AE396" s="50" t="str">
        <f t="shared" si="120"/>
        <v/>
      </c>
      <c r="AF396" s="50" t="str">
        <f t="shared" si="121"/>
        <v/>
      </c>
      <c r="AG396" s="50" t="str">
        <f t="shared" si="122"/>
        <v/>
      </c>
      <c r="AH396" s="50" t="str">
        <f t="shared" si="123"/>
        <v/>
      </c>
      <c r="AI396" s="50" t="str">
        <f t="shared" si="124"/>
        <v/>
      </c>
      <c r="AJ396" s="50" t="str">
        <f t="shared" si="125"/>
        <v/>
      </c>
      <c r="AK396" s="50" t="str">
        <f t="shared" si="126"/>
        <v/>
      </c>
      <c r="AL396" s="50" t="str">
        <f t="shared" si="127"/>
        <v/>
      </c>
      <c r="AM396" s="50" t="str">
        <f t="shared" si="128"/>
        <v/>
      </c>
      <c r="AN396" s="50" t="str">
        <f>IF(OR(AD396&lt;&gt;TRUE,AI396&lt;&gt;TRUE),"",IF(OR('Info livraison'!$B$12-(YEAR(J396))&gt;INDEX(valschartmaxalt,MATCH(N396,libschart,0)),'Info livraison'!$B$12-(YEAR(J396))&lt;INDEX(valschartminalt,MATCH(N396,libschart,0))),FALSE,TRUE))</f>
        <v/>
      </c>
      <c r="AO396" s="50" t="str">
        <f t="shared" si="129"/>
        <v/>
      </c>
      <c r="AP396" s="50"/>
      <c r="AQ396" s="50"/>
      <c r="AR396" s="50"/>
      <c r="AS396" s="197" t="str">
        <f t="shared" si="130"/>
        <v/>
      </c>
      <c r="AT396" s="210" t="str">
        <f t="shared" si="131"/>
        <v/>
      </c>
    </row>
    <row r="397" spans="1:46" x14ac:dyDescent="0.2">
      <c r="A397" s="51" t="str">
        <f>IF(AND(F397&lt;&gt;"",'Institut - Classes'!$F$4&lt;&gt;""),INDEX(libcatidinstit,'Institut - Classes'!$F$4),"")</f>
        <v/>
      </c>
      <c r="B397" s="51" t="str">
        <f>IF(A397&lt;&gt;"",INDEX(codeinstit,'Institut - Classes'!$F$4),"")</f>
        <v/>
      </c>
      <c r="C397" s="49" t="str">
        <f t="shared" si="132"/>
        <v/>
      </c>
      <c r="D397" s="143"/>
      <c r="E397" s="143"/>
      <c r="F397" s="137"/>
      <c r="G397" s="137"/>
      <c r="H397" s="137"/>
      <c r="I397" s="137"/>
      <c r="J397" s="139"/>
      <c r="K397" s="137"/>
      <c r="L397" s="141"/>
      <c r="M397" s="141"/>
      <c r="N397" s="140"/>
      <c r="O397" s="142"/>
      <c r="P397" s="141"/>
      <c r="Q397" s="141"/>
      <c r="R397" s="141"/>
      <c r="S397" s="156"/>
      <c r="T397" s="156"/>
      <c r="U397" s="156"/>
      <c r="V397" s="156"/>
      <c r="W397" s="156"/>
      <c r="X397" s="156"/>
      <c r="Y397" s="52" t="str">
        <f t="shared" si="114"/>
        <v/>
      </c>
      <c r="Z397" s="50" t="str">
        <f t="shared" si="115"/>
        <v/>
      </c>
      <c r="AA397" s="50" t="str">
        <f t="shared" si="116"/>
        <v/>
      </c>
      <c r="AB397" s="50" t="str">
        <f t="shared" si="117"/>
        <v/>
      </c>
      <c r="AC397" s="50" t="str">
        <f t="shared" si="118"/>
        <v/>
      </c>
      <c r="AD397" s="50" t="str">
        <f t="shared" si="119"/>
        <v/>
      </c>
      <c r="AE397" s="50" t="str">
        <f t="shared" si="120"/>
        <v/>
      </c>
      <c r="AF397" s="50" t="str">
        <f t="shared" si="121"/>
        <v/>
      </c>
      <c r="AG397" s="50" t="str">
        <f t="shared" si="122"/>
        <v/>
      </c>
      <c r="AH397" s="50" t="str">
        <f t="shared" si="123"/>
        <v/>
      </c>
      <c r="AI397" s="50" t="str">
        <f t="shared" si="124"/>
        <v/>
      </c>
      <c r="AJ397" s="50" t="str">
        <f t="shared" si="125"/>
        <v/>
      </c>
      <c r="AK397" s="50" t="str">
        <f t="shared" si="126"/>
        <v/>
      </c>
      <c r="AL397" s="50" t="str">
        <f t="shared" si="127"/>
        <v/>
      </c>
      <c r="AM397" s="50" t="str">
        <f t="shared" si="128"/>
        <v/>
      </c>
      <c r="AN397" s="50" t="str">
        <f>IF(OR(AD397&lt;&gt;TRUE,AI397&lt;&gt;TRUE),"",IF(OR('Info livraison'!$B$12-(YEAR(J397))&gt;INDEX(valschartmaxalt,MATCH(N397,libschart,0)),'Info livraison'!$B$12-(YEAR(J397))&lt;INDEX(valschartminalt,MATCH(N397,libschart,0))),FALSE,TRUE))</f>
        <v/>
      </c>
      <c r="AO397" s="50" t="str">
        <f t="shared" si="129"/>
        <v/>
      </c>
      <c r="AP397" s="50"/>
      <c r="AQ397" s="50"/>
      <c r="AR397" s="50"/>
      <c r="AS397" s="197" t="str">
        <f t="shared" si="130"/>
        <v/>
      </c>
      <c r="AT397" s="210" t="str">
        <f t="shared" si="131"/>
        <v/>
      </c>
    </row>
    <row r="398" spans="1:46" x14ac:dyDescent="0.2">
      <c r="A398" s="51" t="str">
        <f>IF(AND(F398&lt;&gt;"",'Institut - Classes'!$F$4&lt;&gt;""),INDEX(libcatidinstit,'Institut - Classes'!$F$4),"")</f>
        <v/>
      </c>
      <c r="B398" s="51" t="str">
        <f>IF(A398&lt;&gt;"",INDEX(codeinstit,'Institut - Classes'!$F$4),"")</f>
        <v/>
      </c>
      <c r="C398" s="49" t="str">
        <f t="shared" si="132"/>
        <v/>
      </c>
      <c r="D398" s="143"/>
      <c r="E398" s="143"/>
      <c r="F398" s="137"/>
      <c r="G398" s="137"/>
      <c r="H398" s="137"/>
      <c r="I398" s="137"/>
      <c r="J398" s="139"/>
      <c r="K398" s="137"/>
      <c r="L398" s="141"/>
      <c r="M398" s="141"/>
      <c r="N398" s="140"/>
      <c r="O398" s="142"/>
      <c r="P398" s="141"/>
      <c r="Q398" s="141"/>
      <c r="R398" s="141"/>
      <c r="S398" s="156"/>
      <c r="T398" s="156"/>
      <c r="U398" s="156"/>
      <c r="V398" s="156"/>
      <c r="W398" s="156"/>
      <c r="X398" s="156"/>
      <c r="Y398" s="52" t="str">
        <f t="shared" si="114"/>
        <v/>
      </c>
      <c r="Z398" s="50" t="str">
        <f t="shared" si="115"/>
        <v/>
      </c>
      <c r="AA398" s="50" t="str">
        <f t="shared" si="116"/>
        <v/>
      </c>
      <c r="AB398" s="50" t="str">
        <f t="shared" si="117"/>
        <v/>
      </c>
      <c r="AC398" s="50" t="str">
        <f t="shared" si="118"/>
        <v/>
      </c>
      <c r="AD398" s="50" t="str">
        <f t="shared" si="119"/>
        <v/>
      </c>
      <c r="AE398" s="50" t="str">
        <f t="shared" si="120"/>
        <v/>
      </c>
      <c r="AF398" s="50" t="str">
        <f t="shared" si="121"/>
        <v/>
      </c>
      <c r="AG398" s="50" t="str">
        <f t="shared" si="122"/>
        <v/>
      </c>
      <c r="AH398" s="50" t="str">
        <f t="shared" si="123"/>
        <v/>
      </c>
      <c r="AI398" s="50" t="str">
        <f t="shared" si="124"/>
        <v/>
      </c>
      <c r="AJ398" s="50" t="str">
        <f t="shared" si="125"/>
        <v/>
      </c>
      <c r="AK398" s="50" t="str">
        <f t="shared" si="126"/>
        <v/>
      </c>
      <c r="AL398" s="50" t="str">
        <f t="shared" si="127"/>
        <v/>
      </c>
      <c r="AM398" s="50" t="str">
        <f t="shared" si="128"/>
        <v/>
      </c>
      <c r="AN398" s="50" t="str">
        <f>IF(OR(AD398&lt;&gt;TRUE,AI398&lt;&gt;TRUE),"",IF(OR('Info livraison'!$B$12-(YEAR(J398))&gt;INDEX(valschartmaxalt,MATCH(N398,libschart,0)),'Info livraison'!$B$12-(YEAR(J398))&lt;INDEX(valschartminalt,MATCH(N398,libschart,0))),FALSE,TRUE))</f>
        <v/>
      </c>
      <c r="AO398" s="50" t="str">
        <f t="shared" si="129"/>
        <v/>
      </c>
      <c r="AP398" s="50"/>
      <c r="AQ398" s="50"/>
      <c r="AR398" s="50"/>
      <c r="AS398" s="197" t="str">
        <f t="shared" si="130"/>
        <v/>
      </c>
      <c r="AT398" s="210" t="str">
        <f t="shared" si="131"/>
        <v/>
      </c>
    </row>
    <row r="399" spans="1:46" x14ac:dyDescent="0.2">
      <c r="A399" s="51" t="str">
        <f>IF(AND(F399&lt;&gt;"",'Institut - Classes'!$F$4&lt;&gt;""),INDEX(libcatidinstit,'Institut - Classes'!$F$4),"")</f>
        <v/>
      </c>
      <c r="B399" s="51" t="str">
        <f>IF(A399&lt;&gt;"",INDEX(codeinstit,'Institut - Classes'!$F$4),"")</f>
        <v/>
      </c>
      <c r="C399" s="49" t="str">
        <f t="shared" si="132"/>
        <v/>
      </c>
      <c r="D399" s="143"/>
      <c r="E399" s="143"/>
      <c r="F399" s="137"/>
      <c r="G399" s="137"/>
      <c r="H399" s="137"/>
      <c r="I399" s="137"/>
      <c r="J399" s="139"/>
      <c r="K399" s="137"/>
      <c r="L399" s="141"/>
      <c r="M399" s="141"/>
      <c r="N399" s="140"/>
      <c r="O399" s="142"/>
      <c r="P399" s="141"/>
      <c r="Q399" s="141"/>
      <c r="R399" s="141"/>
      <c r="S399" s="156"/>
      <c r="T399" s="156"/>
      <c r="U399" s="156"/>
      <c r="V399" s="156"/>
      <c r="W399" s="156"/>
      <c r="X399" s="156"/>
      <c r="Y399" s="52" t="str">
        <f t="shared" si="114"/>
        <v/>
      </c>
      <c r="Z399" s="50" t="str">
        <f t="shared" si="115"/>
        <v/>
      </c>
      <c r="AA399" s="50" t="str">
        <f t="shared" si="116"/>
        <v/>
      </c>
      <c r="AB399" s="50" t="str">
        <f t="shared" si="117"/>
        <v/>
      </c>
      <c r="AC399" s="50" t="str">
        <f t="shared" si="118"/>
        <v/>
      </c>
      <c r="AD399" s="50" t="str">
        <f t="shared" si="119"/>
        <v/>
      </c>
      <c r="AE399" s="50" t="str">
        <f t="shared" si="120"/>
        <v/>
      </c>
      <c r="AF399" s="50" t="str">
        <f t="shared" si="121"/>
        <v/>
      </c>
      <c r="AG399" s="50" t="str">
        <f t="shared" si="122"/>
        <v/>
      </c>
      <c r="AH399" s="50" t="str">
        <f t="shared" si="123"/>
        <v/>
      </c>
      <c r="AI399" s="50" t="str">
        <f t="shared" si="124"/>
        <v/>
      </c>
      <c r="AJ399" s="50" t="str">
        <f t="shared" si="125"/>
        <v/>
      </c>
      <c r="AK399" s="50" t="str">
        <f t="shared" si="126"/>
        <v/>
      </c>
      <c r="AL399" s="50" t="str">
        <f t="shared" si="127"/>
        <v/>
      </c>
      <c r="AM399" s="50" t="str">
        <f t="shared" si="128"/>
        <v/>
      </c>
      <c r="AN399" s="50" t="str">
        <f>IF(OR(AD399&lt;&gt;TRUE,AI399&lt;&gt;TRUE),"",IF(OR('Info livraison'!$B$12-(YEAR(J399))&gt;INDEX(valschartmaxalt,MATCH(N399,libschart,0)),'Info livraison'!$B$12-(YEAR(J399))&lt;INDEX(valschartminalt,MATCH(N399,libschart,0))),FALSE,TRUE))</f>
        <v/>
      </c>
      <c r="AO399" s="50" t="str">
        <f t="shared" si="129"/>
        <v/>
      </c>
      <c r="AP399" s="50"/>
      <c r="AQ399" s="50"/>
      <c r="AR399" s="50"/>
      <c r="AS399" s="197" t="str">
        <f t="shared" si="130"/>
        <v/>
      </c>
      <c r="AT399" s="210" t="str">
        <f t="shared" si="131"/>
        <v/>
      </c>
    </row>
    <row r="400" spans="1:46" x14ac:dyDescent="0.2">
      <c r="A400" s="51" t="str">
        <f>IF(AND(F400&lt;&gt;"",'Institut - Classes'!$F$4&lt;&gt;""),INDEX(libcatidinstit,'Institut - Classes'!$F$4),"")</f>
        <v/>
      </c>
      <c r="B400" s="51" t="str">
        <f>IF(A400&lt;&gt;"",INDEX(codeinstit,'Institut - Classes'!$F$4),"")</f>
        <v/>
      </c>
      <c r="C400" s="49" t="str">
        <f t="shared" si="132"/>
        <v/>
      </c>
      <c r="D400" s="143"/>
      <c r="E400" s="143"/>
      <c r="F400" s="137"/>
      <c r="G400" s="137"/>
      <c r="H400" s="137"/>
      <c r="I400" s="137"/>
      <c r="J400" s="139"/>
      <c r="K400" s="137"/>
      <c r="L400" s="141"/>
      <c r="M400" s="141"/>
      <c r="N400" s="140"/>
      <c r="O400" s="142"/>
      <c r="P400" s="141"/>
      <c r="Q400" s="141"/>
      <c r="R400" s="141"/>
      <c r="S400" s="156"/>
      <c r="T400" s="156"/>
      <c r="U400" s="156"/>
      <c r="V400" s="156"/>
      <c r="W400" s="156"/>
      <c r="X400" s="156"/>
      <c r="Y400" s="52" t="str">
        <f t="shared" si="114"/>
        <v/>
      </c>
      <c r="Z400" s="50" t="str">
        <f t="shared" si="115"/>
        <v/>
      </c>
      <c r="AA400" s="50" t="str">
        <f t="shared" si="116"/>
        <v/>
      </c>
      <c r="AB400" s="50" t="str">
        <f t="shared" si="117"/>
        <v/>
      </c>
      <c r="AC400" s="50" t="str">
        <f t="shared" si="118"/>
        <v/>
      </c>
      <c r="AD400" s="50" t="str">
        <f t="shared" si="119"/>
        <v/>
      </c>
      <c r="AE400" s="50" t="str">
        <f t="shared" si="120"/>
        <v/>
      </c>
      <c r="AF400" s="50" t="str">
        <f t="shared" si="121"/>
        <v/>
      </c>
      <c r="AG400" s="50" t="str">
        <f t="shared" si="122"/>
        <v/>
      </c>
      <c r="AH400" s="50" t="str">
        <f t="shared" si="123"/>
        <v/>
      </c>
      <c r="AI400" s="50" t="str">
        <f t="shared" si="124"/>
        <v/>
      </c>
      <c r="AJ400" s="50" t="str">
        <f t="shared" si="125"/>
        <v/>
      </c>
      <c r="AK400" s="50" t="str">
        <f t="shared" si="126"/>
        <v/>
      </c>
      <c r="AL400" s="50" t="str">
        <f t="shared" si="127"/>
        <v/>
      </c>
      <c r="AM400" s="50" t="str">
        <f t="shared" si="128"/>
        <v/>
      </c>
      <c r="AN400" s="50" t="str">
        <f>IF(OR(AD400&lt;&gt;TRUE,AI400&lt;&gt;TRUE),"",IF(OR('Info livraison'!$B$12-(YEAR(J400))&gt;INDEX(valschartmaxalt,MATCH(N400,libschart,0)),'Info livraison'!$B$12-(YEAR(J400))&lt;INDEX(valschartminalt,MATCH(N400,libschart,0))),FALSE,TRUE))</f>
        <v/>
      </c>
      <c r="AO400" s="50" t="str">
        <f t="shared" si="129"/>
        <v/>
      </c>
      <c r="AP400" s="50"/>
      <c r="AQ400" s="50"/>
      <c r="AR400" s="50"/>
      <c r="AS400" s="197" t="str">
        <f t="shared" si="130"/>
        <v/>
      </c>
      <c r="AT400" s="210" t="str">
        <f t="shared" si="131"/>
        <v/>
      </c>
    </row>
    <row r="401" spans="1:46" x14ac:dyDescent="0.2">
      <c r="A401" s="51" t="str">
        <f>IF(AND(F401&lt;&gt;"",'Institut - Classes'!$F$4&lt;&gt;""),INDEX(libcatidinstit,'Institut - Classes'!$F$4),"")</f>
        <v/>
      </c>
      <c r="B401" s="51" t="str">
        <f>IF(A401&lt;&gt;"",INDEX(codeinstit,'Institut - Classes'!$F$4),"")</f>
        <v/>
      </c>
      <c r="C401" s="49" t="str">
        <f t="shared" si="132"/>
        <v/>
      </c>
      <c r="D401" s="143"/>
      <c r="E401" s="143"/>
      <c r="F401" s="137"/>
      <c r="G401" s="137"/>
      <c r="H401" s="137"/>
      <c r="I401" s="137"/>
      <c r="J401" s="139"/>
      <c r="K401" s="137"/>
      <c r="L401" s="141"/>
      <c r="M401" s="141"/>
      <c r="N401" s="140"/>
      <c r="O401" s="142"/>
      <c r="P401" s="141"/>
      <c r="Q401" s="141"/>
      <c r="R401" s="141"/>
      <c r="S401" s="156"/>
      <c r="T401" s="156"/>
      <c r="U401" s="156"/>
      <c r="V401" s="156"/>
      <c r="W401" s="156"/>
      <c r="X401" s="156"/>
      <c r="Y401" s="52" t="str">
        <f t="shared" si="114"/>
        <v/>
      </c>
      <c r="Z401" s="50" t="str">
        <f t="shared" si="115"/>
        <v/>
      </c>
      <c r="AA401" s="50" t="str">
        <f t="shared" si="116"/>
        <v/>
      </c>
      <c r="AB401" s="50" t="str">
        <f t="shared" si="117"/>
        <v/>
      </c>
      <c r="AC401" s="50" t="str">
        <f t="shared" si="118"/>
        <v/>
      </c>
      <c r="AD401" s="50" t="str">
        <f t="shared" si="119"/>
        <v/>
      </c>
      <c r="AE401" s="50" t="str">
        <f t="shared" si="120"/>
        <v/>
      </c>
      <c r="AF401" s="50" t="str">
        <f t="shared" si="121"/>
        <v/>
      </c>
      <c r="AG401" s="50" t="str">
        <f t="shared" si="122"/>
        <v/>
      </c>
      <c r="AH401" s="50" t="str">
        <f t="shared" si="123"/>
        <v/>
      </c>
      <c r="AI401" s="50" t="str">
        <f t="shared" si="124"/>
        <v/>
      </c>
      <c r="AJ401" s="50" t="str">
        <f t="shared" si="125"/>
        <v/>
      </c>
      <c r="AK401" s="50" t="str">
        <f t="shared" si="126"/>
        <v/>
      </c>
      <c r="AL401" s="50" t="str">
        <f t="shared" si="127"/>
        <v/>
      </c>
      <c r="AM401" s="50" t="str">
        <f t="shared" si="128"/>
        <v/>
      </c>
      <c r="AN401" s="50" t="str">
        <f>IF(OR(AD401&lt;&gt;TRUE,AI401&lt;&gt;TRUE),"",IF(OR('Info livraison'!$B$12-(YEAR(J401))&gt;INDEX(valschartmaxalt,MATCH(N401,libschart,0)),'Info livraison'!$B$12-(YEAR(J401))&lt;INDEX(valschartminalt,MATCH(N401,libschart,0))),FALSE,TRUE))</f>
        <v/>
      </c>
      <c r="AO401" s="50" t="str">
        <f t="shared" si="129"/>
        <v/>
      </c>
      <c r="AP401" s="50"/>
      <c r="AQ401" s="50"/>
      <c r="AR401" s="50"/>
      <c r="AS401" s="197" t="str">
        <f t="shared" si="130"/>
        <v/>
      </c>
      <c r="AT401" s="210" t="str">
        <f t="shared" si="131"/>
        <v/>
      </c>
    </row>
    <row r="402" spans="1:46" x14ac:dyDescent="0.2">
      <c r="A402" s="51" t="str">
        <f>IF(AND(F402&lt;&gt;"",'Institut - Classes'!$F$4&lt;&gt;""),INDEX(libcatidinstit,'Institut - Classes'!$F$4),"")</f>
        <v/>
      </c>
      <c r="B402" s="51" t="str">
        <f>IF(A402&lt;&gt;"",INDEX(codeinstit,'Institut - Classes'!$F$4),"")</f>
        <v/>
      </c>
      <c r="C402" s="49" t="str">
        <f t="shared" si="132"/>
        <v/>
      </c>
      <c r="D402" s="143"/>
      <c r="E402" s="143"/>
      <c r="F402" s="137"/>
      <c r="G402" s="137"/>
      <c r="H402" s="137"/>
      <c r="I402" s="137"/>
      <c r="J402" s="139"/>
      <c r="K402" s="137"/>
      <c r="L402" s="141"/>
      <c r="M402" s="141"/>
      <c r="N402" s="140"/>
      <c r="O402" s="142"/>
      <c r="P402" s="141"/>
      <c r="Q402" s="141"/>
      <c r="R402" s="141"/>
      <c r="S402" s="156"/>
      <c r="T402" s="156"/>
      <c r="U402" s="156"/>
      <c r="V402" s="156"/>
      <c r="W402" s="156"/>
      <c r="X402" s="156"/>
      <c r="Y402" s="52" t="str">
        <f t="shared" si="114"/>
        <v/>
      </c>
      <c r="Z402" s="50" t="str">
        <f t="shared" si="115"/>
        <v/>
      </c>
      <c r="AA402" s="50" t="str">
        <f t="shared" si="116"/>
        <v/>
      </c>
      <c r="AB402" s="50" t="str">
        <f t="shared" si="117"/>
        <v/>
      </c>
      <c r="AC402" s="50" t="str">
        <f t="shared" si="118"/>
        <v/>
      </c>
      <c r="AD402" s="50" t="str">
        <f t="shared" si="119"/>
        <v/>
      </c>
      <c r="AE402" s="50" t="str">
        <f t="shared" si="120"/>
        <v/>
      </c>
      <c r="AF402" s="50" t="str">
        <f t="shared" si="121"/>
        <v/>
      </c>
      <c r="AG402" s="50" t="str">
        <f t="shared" si="122"/>
        <v/>
      </c>
      <c r="AH402" s="50" t="str">
        <f t="shared" si="123"/>
        <v/>
      </c>
      <c r="AI402" s="50" t="str">
        <f t="shared" si="124"/>
        <v/>
      </c>
      <c r="AJ402" s="50" t="str">
        <f t="shared" si="125"/>
        <v/>
      </c>
      <c r="AK402" s="50" t="str">
        <f t="shared" si="126"/>
        <v/>
      </c>
      <c r="AL402" s="50" t="str">
        <f t="shared" si="127"/>
        <v/>
      </c>
      <c r="AM402" s="50" t="str">
        <f t="shared" si="128"/>
        <v/>
      </c>
      <c r="AN402" s="50" t="str">
        <f>IF(OR(AD402&lt;&gt;TRUE,AI402&lt;&gt;TRUE),"",IF(OR('Info livraison'!$B$12-(YEAR(J402))&gt;INDEX(valschartmaxalt,MATCH(N402,libschart,0)),'Info livraison'!$B$12-(YEAR(J402))&lt;INDEX(valschartminalt,MATCH(N402,libschart,0))),FALSE,TRUE))</f>
        <v/>
      </c>
      <c r="AO402" s="50" t="str">
        <f t="shared" si="129"/>
        <v/>
      </c>
      <c r="AP402" s="50"/>
      <c r="AQ402" s="50"/>
      <c r="AR402" s="50"/>
      <c r="AS402" s="197" t="str">
        <f t="shared" si="130"/>
        <v/>
      </c>
      <c r="AT402" s="210" t="str">
        <f t="shared" si="131"/>
        <v/>
      </c>
    </row>
    <row r="403" spans="1:46" x14ac:dyDescent="0.2">
      <c r="A403" s="51" t="str">
        <f>IF(AND(F403&lt;&gt;"",'Institut - Classes'!$F$4&lt;&gt;""),INDEX(libcatidinstit,'Institut - Classes'!$F$4),"")</f>
        <v/>
      </c>
      <c r="B403" s="51" t="str">
        <f>IF(A403&lt;&gt;"",INDEX(codeinstit,'Institut - Classes'!$F$4),"")</f>
        <v/>
      </c>
      <c r="C403" s="49" t="str">
        <f t="shared" si="132"/>
        <v/>
      </c>
      <c r="D403" s="143"/>
      <c r="E403" s="143"/>
      <c r="F403" s="137"/>
      <c r="G403" s="137"/>
      <c r="H403" s="137"/>
      <c r="I403" s="137"/>
      <c r="J403" s="139"/>
      <c r="K403" s="137"/>
      <c r="L403" s="141"/>
      <c r="M403" s="141"/>
      <c r="N403" s="140"/>
      <c r="O403" s="142"/>
      <c r="P403" s="141"/>
      <c r="Q403" s="141"/>
      <c r="R403" s="141"/>
      <c r="S403" s="156"/>
      <c r="T403" s="156"/>
      <c r="U403" s="156"/>
      <c r="V403" s="156"/>
      <c r="W403" s="156"/>
      <c r="X403" s="156"/>
      <c r="Y403" s="52" t="str">
        <f t="shared" si="114"/>
        <v/>
      </c>
      <c r="Z403" s="50" t="str">
        <f t="shared" si="115"/>
        <v/>
      </c>
      <c r="AA403" s="50" t="str">
        <f t="shared" si="116"/>
        <v/>
      </c>
      <c r="AB403" s="50" t="str">
        <f t="shared" si="117"/>
        <v/>
      </c>
      <c r="AC403" s="50" t="str">
        <f t="shared" si="118"/>
        <v/>
      </c>
      <c r="AD403" s="50" t="str">
        <f t="shared" si="119"/>
        <v/>
      </c>
      <c r="AE403" s="50" t="str">
        <f t="shared" si="120"/>
        <v/>
      </c>
      <c r="AF403" s="50" t="str">
        <f t="shared" si="121"/>
        <v/>
      </c>
      <c r="AG403" s="50" t="str">
        <f t="shared" si="122"/>
        <v/>
      </c>
      <c r="AH403" s="50" t="str">
        <f t="shared" si="123"/>
        <v/>
      </c>
      <c r="AI403" s="50" t="str">
        <f t="shared" si="124"/>
        <v/>
      </c>
      <c r="AJ403" s="50" t="str">
        <f t="shared" si="125"/>
        <v/>
      </c>
      <c r="AK403" s="50" t="str">
        <f t="shared" si="126"/>
        <v/>
      </c>
      <c r="AL403" s="50" t="str">
        <f t="shared" si="127"/>
        <v/>
      </c>
      <c r="AM403" s="50" t="str">
        <f t="shared" si="128"/>
        <v/>
      </c>
      <c r="AN403" s="50" t="str">
        <f>IF(OR(AD403&lt;&gt;TRUE,AI403&lt;&gt;TRUE),"",IF(OR('Info livraison'!$B$12-(YEAR(J403))&gt;INDEX(valschartmaxalt,MATCH(N403,libschart,0)),'Info livraison'!$B$12-(YEAR(J403))&lt;INDEX(valschartminalt,MATCH(N403,libschart,0))),FALSE,TRUE))</f>
        <v/>
      </c>
      <c r="AO403" s="50" t="str">
        <f t="shared" si="129"/>
        <v/>
      </c>
      <c r="AP403" s="50"/>
      <c r="AQ403" s="50"/>
      <c r="AR403" s="50"/>
      <c r="AS403" s="197" t="str">
        <f t="shared" si="130"/>
        <v/>
      </c>
      <c r="AT403" s="210" t="str">
        <f t="shared" si="131"/>
        <v/>
      </c>
    </row>
    <row r="404" spans="1:46" x14ac:dyDescent="0.2">
      <c r="A404" s="51" t="str">
        <f>IF(AND(F404&lt;&gt;"",'Institut - Classes'!$F$4&lt;&gt;""),INDEX(libcatidinstit,'Institut - Classes'!$F$4),"")</f>
        <v/>
      </c>
      <c r="B404" s="51" t="str">
        <f>IF(A404&lt;&gt;"",INDEX(codeinstit,'Institut - Classes'!$F$4),"")</f>
        <v/>
      </c>
      <c r="C404" s="49" t="str">
        <f t="shared" si="132"/>
        <v/>
      </c>
      <c r="D404" s="143"/>
      <c r="E404" s="143"/>
      <c r="F404" s="137"/>
      <c r="G404" s="137"/>
      <c r="H404" s="137"/>
      <c r="I404" s="137"/>
      <c r="J404" s="139"/>
      <c r="K404" s="137"/>
      <c r="L404" s="141"/>
      <c r="M404" s="141"/>
      <c r="N404" s="140"/>
      <c r="O404" s="142"/>
      <c r="P404" s="141"/>
      <c r="Q404" s="141"/>
      <c r="R404" s="141"/>
      <c r="S404" s="156"/>
      <c r="T404" s="156"/>
      <c r="U404" s="156"/>
      <c r="V404" s="156"/>
      <c r="W404" s="156"/>
      <c r="X404" s="156"/>
      <c r="Y404" s="52" t="str">
        <f t="shared" si="114"/>
        <v/>
      </c>
      <c r="Z404" s="50" t="str">
        <f t="shared" si="115"/>
        <v/>
      </c>
      <c r="AA404" s="50" t="str">
        <f t="shared" si="116"/>
        <v/>
      </c>
      <c r="AB404" s="50" t="str">
        <f t="shared" si="117"/>
        <v/>
      </c>
      <c r="AC404" s="50" t="str">
        <f t="shared" si="118"/>
        <v/>
      </c>
      <c r="AD404" s="50" t="str">
        <f t="shared" si="119"/>
        <v/>
      </c>
      <c r="AE404" s="50" t="str">
        <f t="shared" si="120"/>
        <v/>
      </c>
      <c r="AF404" s="50" t="str">
        <f t="shared" si="121"/>
        <v/>
      </c>
      <c r="AG404" s="50" t="str">
        <f t="shared" si="122"/>
        <v/>
      </c>
      <c r="AH404" s="50" t="str">
        <f t="shared" si="123"/>
        <v/>
      </c>
      <c r="AI404" s="50" t="str">
        <f t="shared" si="124"/>
        <v/>
      </c>
      <c r="AJ404" s="50" t="str">
        <f t="shared" si="125"/>
        <v/>
      </c>
      <c r="AK404" s="50" t="str">
        <f t="shared" si="126"/>
        <v/>
      </c>
      <c r="AL404" s="50" t="str">
        <f t="shared" si="127"/>
        <v/>
      </c>
      <c r="AM404" s="50" t="str">
        <f t="shared" si="128"/>
        <v/>
      </c>
      <c r="AN404" s="50" t="str">
        <f>IF(OR(AD404&lt;&gt;TRUE,AI404&lt;&gt;TRUE),"",IF(OR('Info livraison'!$B$12-(YEAR(J404))&gt;INDEX(valschartmaxalt,MATCH(N404,libschart,0)),'Info livraison'!$B$12-(YEAR(J404))&lt;INDEX(valschartminalt,MATCH(N404,libschart,0))),FALSE,TRUE))</f>
        <v/>
      </c>
      <c r="AO404" s="50" t="str">
        <f t="shared" si="129"/>
        <v/>
      </c>
      <c r="AP404" s="50"/>
      <c r="AQ404" s="50"/>
      <c r="AR404" s="50"/>
      <c r="AS404" s="197" t="str">
        <f t="shared" si="130"/>
        <v/>
      </c>
      <c r="AT404" s="210" t="str">
        <f t="shared" si="131"/>
        <v/>
      </c>
    </row>
    <row r="405" spans="1:46" x14ac:dyDescent="0.2">
      <c r="A405" s="51" t="str">
        <f>IF(AND(F405&lt;&gt;"",'Institut - Classes'!$F$4&lt;&gt;""),INDEX(libcatidinstit,'Institut - Classes'!$F$4),"")</f>
        <v/>
      </c>
      <c r="B405" s="51" t="str">
        <f>IF(A405&lt;&gt;"",INDEX(codeinstit,'Institut - Classes'!$F$4),"")</f>
        <v/>
      </c>
      <c r="C405" s="49" t="str">
        <f t="shared" si="132"/>
        <v/>
      </c>
      <c r="D405" s="143"/>
      <c r="E405" s="143"/>
      <c r="F405" s="137"/>
      <c r="G405" s="137"/>
      <c r="H405" s="137"/>
      <c r="I405" s="137"/>
      <c r="J405" s="139"/>
      <c r="K405" s="137"/>
      <c r="L405" s="141"/>
      <c r="M405" s="141"/>
      <c r="N405" s="140"/>
      <c r="O405" s="142"/>
      <c r="P405" s="141"/>
      <c r="Q405" s="141"/>
      <c r="R405" s="141"/>
      <c r="S405" s="156"/>
      <c r="T405" s="156"/>
      <c r="U405" s="156"/>
      <c r="V405" s="156"/>
      <c r="W405" s="156"/>
      <c r="X405" s="156"/>
      <c r="Y405" s="52" t="str">
        <f t="shared" si="114"/>
        <v/>
      </c>
      <c r="Z405" s="50" t="str">
        <f t="shared" si="115"/>
        <v/>
      </c>
      <c r="AA405" s="50" t="str">
        <f t="shared" si="116"/>
        <v/>
      </c>
      <c r="AB405" s="50" t="str">
        <f t="shared" si="117"/>
        <v/>
      </c>
      <c r="AC405" s="50" t="str">
        <f t="shared" si="118"/>
        <v/>
      </c>
      <c r="AD405" s="50" t="str">
        <f t="shared" si="119"/>
        <v/>
      </c>
      <c r="AE405" s="50" t="str">
        <f t="shared" si="120"/>
        <v/>
      </c>
      <c r="AF405" s="50" t="str">
        <f t="shared" si="121"/>
        <v/>
      </c>
      <c r="AG405" s="50" t="str">
        <f t="shared" si="122"/>
        <v/>
      </c>
      <c r="AH405" s="50" t="str">
        <f t="shared" si="123"/>
        <v/>
      </c>
      <c r="AI405" s="50" t="str">
        <f t="shared" si="124"/>
        <v/>
      </c>
      <c r="AJ405" s="50" t="str">
        <f t="shared" si="125"/>
        <v/>
      </c>
      <c r="AK405" s="50" t="str">
        <f t="shared" si="126"/>
        <v/>
      </c>
      <c r="AL405" s="50" t="str">
        <f t="shared" si="127"/>
        <v/>
      </c>
      <c r="AM405" s="50" t="str">
        <f t="shared" si="128"/>
        <v/>
      </c>
      <c r="AN405" s="50" t="str">
        <f>IF(OR(AD405&lt;&gt;TRUE,AI405&lt;&gt;TRUE),"",IF(OR('Info livraison'!$B$12-(YEAR(J405))&gt;INDEX(valschartmaxalt,MATCH(N405,libschart,0)),'Info livraison'!$B$12-(YEAR(J405))&lt;INDEX(valschartminalt,MATCH(N405,libschart,0))),FALSE,TRUE))</f>
        <v/>
      </c>
      <c r="AO405" s="50" t="str">
        <f t="shared" si="129"/>
        <v/>
      </c>
      <c r="AP405" s="50"/>
      <c r="AQ405" s="50"/>
      <c r="AR405" s="50"/>
      <c r="AS405" s="197" t="str">
        <f t="shared" si="130"/>
        <v/>
      </c>
      <c r="AT405" s="210" t="str">
        <f t="shared" si="131"/>
        <v/>
      </c>
    </row>
    <row r="406" spans="1:46" x14ac:dyDescent="0.2">
      <c r="A406" s="51" t="str">
        <f>IF(AND(F406&lt;&gt;"",'Institut - Classes'!$F$4&lt;&gt;""),INDEX(libcatidinstit,'Institut - Classes'!$F$4),"")</f>
        <v/>
      </c>
      <c r="B406" s="51" t="str">
        <f>IF(A406&lt;&gt;"",INDEX(codeinstit,'Institut - Classes'!$F$4),"")</f>
        <v/>
      </c>
      <c r="C406" s="49" t="str">
        <f t="shared" si="132"/>
        <v/>
      </c>
      <c r="D406" s="143"/>
      <c r="E406" s="143"/>
      <c r="F406" s="137"/>
      <c r="G406" s="137"/>
      <c r="H406" s="137"/>
      <c r="I406" s="137"/>
      <c r="J406" s="139"/>
      <c r="K406" s="137"/>
      <c r="L406" s="141"/>
      <c r="M406" s="141"/>
      <c r="N406" s="140"/>
      <c r="O406" s="142"/>
      <c r="P406" s="141"/>
      <c r="Q406" s="141"/>
      <c r="R406" s="141"/>
      <c r="S406" s="156"/>
      <c r="T406" s="156"/>
      <c r="U406" s="156"/>
      <c r="V406" s="156"/>
      <c r="W406" s="156"/>
      <c r="X406" s="156"/>
      <c r="Y406" s="52" t="str">
        <f t="shared" si="114"/>
        <v/>
      </c>
      <c r="Z406" s="50" t="str">
        <f t="shared" si="115"/>
        <v/>
      </c>
      <c r="AA406" s="50" t="str">
        <f t="shared" si="116"/>
        <v/>
      </c>
      <c r="AB406" s="50" t="str">
        <f t="shared" si="117"/>
        <v/>
      </c>
      <c r="AC406" s="50" t="str">
        <f t="shared" si="118"/>
        <v/>
      </c>
      <c r="AD406" s="50" t="str">
        <f t="shared" si="119"/>
        <v/>
      </c>
      <c r="AE406" s="50" t="str">
        <f t="shared" si="120"/>
        <v/>
      </c>
      <c r="AF406" s="50" t="str">
        <f t="shared" si="121"/>
        <v/>
      </c>
      <c r="AG406" s="50" t="str">
        <f t="shared" si="122"/>
        <v/>
      </c>
      <c r="AH406" s="50" t="str">
        <f t="shared" si="123"/>
        <v/>
      </c>
      <c r="AI406" s="50" t="str">
        <f t="shared" si="124"/>
        <v/>
      </c>
      <c r="AJ406" s="50" t="str">
        <f t="shared" si="125"/>
        <v/>
      </c>
      <c r="AK406" s="50" t="str">
        <f t="shared" si="126"/>
        <v/>
      </c>
      <c r="AL406" s="50" t="str">
        <f t="shared" si="127"/>
        <v/>
      </c>
      <c r="AM406" s="50" t="str">
        <f t="shared" si="128"/>
        <v/>
      </c>
      <c r="AN406" s="50" t="str">
        <f>IF(OR(AD406&lt;&gt;TRUE,AI406&lt;&gt;TRUE),"",IF(OR('Info livraison'!$B$12-(YEAR(J406))&gt;INDEX(valschartmaxalt,MATCH(N406,libschart,0)),'Info livraison'!$B$12-(YEAR(J406))&lt;INDEX(valschartminalt,MATCH(N406,libschart,0))),FALSE,TRUE))</f>
        <v/>
      </c>
      <c r="AO406" s="50" t="str">
        <f t="shared" si="129"/>
        <v/>
      </c>
      <c r="AP406" s="50"/>
      <c r="AQ406" s="50"/>
      <c r="AR406" s="50"/>
      <c r="AS406" s="197" t="str">
        <f t="shared" si="130"/>
        <v/>
      </c>
      <c r="AT406" s="210" t="str">
        <f t="shared" si="131"/>
        <v/>
      </c>
    </row>
    <row r="407" spans="1:46" x14ac:dyDescent="0.2">
      <c r="A407" s="51" t="str">
        <f>IF(AND(F407&lt;&gt;"",'Institut - Classes'!$F$4&lt;&gt;""),INDEX(libcatidinstit,'Institut - Classes'!$F$4),"")</f>
        <v/>
      </c>
      <c r="B407" s="51" t="str">
        <f>IF(A407&lt;&gt;"",INDEX(codeinstit,'Institut - Classes'!$F$4),"")</f>
        <v/>
      </c>
      <c r="C407" s="49" t="str">
        <f t="shared" si="132"/>
        <v/>
      </c>
      <c r="D407" s="143"/>
      <c r="E407" s="143"/>
      <c r="F407" s="137"/>
      <c r="G407" s="137"/>
      <c r="H407" s="137"/>
      <c r="I407" s="137"/>
      <c r="J407" s="139"/>
      <c r="K407" s="137"/>
      <c r="L407" s="141"/>
      <c r="M407" s="141"/>
      <c r="N407" s="140"/>
      <c r="O407" s="142"/>
      <c r="P407" s="141"/>
      <c r="Q407" s="141"/>
      <c r="R407" s="141"/>
      <c r="S407" s="156"/>
      <c r="T407" s="156"/>
      <c r="U407" s="156"/>
      <c r="V407" s="156"/>
      <c r="W407" s="156"/>
      <c r="X407" s="156"/>
      <c r="Y407" s="52" t="str">
        <f t="shared" si="114"/>
        <v/>
      </c>
      <c r="Z407" s="50" t="str">
        <f t="shared" si="115"/>
        <v/>
      </c>
      <c r="AA407" s="50" t="str">
        <f t="shared" si="116"/>
        <v/>
      </c>
      <c r="AB407" s="50" t="str">
        <f t="shared" si="117"/>
        <v/>
      </c>
      <c r="AC407" s="50" t="str">
        <f t="shared" si="118"/>
        <v/>
      </c>
      <c r="AD407" s="50" t="str">
        <f t="shared" si="119"/>
        <v/>
      </c>
      <c r="AE407" s="50" t="str">
        <f t="shared" si="120"/>
        <v/>
      </c>
      <c r="AF407" s="50" t="str">
        <f t="shared" si="121"/>
        <v/>
      </c>
      <c r="AG407" s="50" t="str">
        <f t="shared" si="122"/>
        <v/>
      </c>
      <c r="AH407" s="50" t="str">
        <f t="shared" si="123"/>
        <v/>
      </c>
      <c r="AI407" s="50" t="str">
        <f t="shared" si="124"/>
        <v/>
      </c>
      <c r="AJ407" s="50" t="str">
        <f t="shared" si="125"/>
        <v/>
      </c>
      <c r="AK407" s="50" t="str">
        <f t="shared" si="126"/>
        <v/>
      </c>
      <c r="AL407" s="50" t="str">
        <f t="shared" si="127"/>
        <v/>
      </c>
      <c r="AM407" s="50" t="str">
        <f t="shared" si="128"/>
        <v/>
      </c>
      <c r="AN407" s="50" t="str">
        <f>IF(OR(AD407&lt;&gt;TRUE,AI407&lt;&gt;TRUE),"",IF(OR('Info livraison'!$B$12-(YEAR(J407))&gt;INDEX(valschartmaxalt,MATCH(N407,libschart,0)),'Info livraison'!$B$12-(YEAR(J407))&lt;INDEX(valschartminalt,MATCH(N407,libschart,0))),FALSE,TRUE))</f>
        <v/>
      </c>
      <c r="AO407" s="50" t="str">
        <f t="shared" si="129"/>
        <v/>
      </c>
      <c r="AP407" s="50"/>
      <c r="AQ407" s="50"/>
      <c r="AR407" s="50"/>
      <c r="AS407" s="197" t="str">
        <f t="shared" si="130"/>
        <v/>
      </c>
      <c r="AT407" s="210" t="str">
        <f t="shared" si="131"/>
        <v/>
      </c>
    </row>
    <row r="408" spans="1:46" x14ac:dyDescent="0.2">
      <c r="A408" s="51" t="str">
        <f>IF(AND(F408&lt;&gt;"",'Institut - Classes'!$F$4&lt;&gt;""),INDEX(libcatidinstit,'Institut - Classes'!$F$4),"")</f>
        <v/>
      </c>
      <c r="B408" s="51" t="str">
        <f>IF(A408&lt;&gt;"",INDEX(codeinstit,'Institut - Classes'!$F$4),"")</f>
        <v/>
      </c>
      <c r="C408" s="49" t="str">
        <f t="shared" si="132"/>
        <v/>
      </c>
      <c r="D408" s="143"/>
      <c r="E408" s="143"/>
      <c r="F408" s="137"/>
      <c r="G408" s="137"/>
      <c r="H408" s="137"/>
      <c r="I408" s="137"/>
      <c r="J408" s="139"/>
      <c r="K408" s="137"/>
      <c r="L408" s="141"/>
      <c r="M408" s="141"/>
      <c r="N408" s="140"/>
      <c r="O408" s="142"/>
      <c r="P408" s="141"/>
      <c r="Q408" s="141"/>
      <c r="R408" s="141"/>
      <c r="S408" s="156"/>
      <c r="T408" s="156"/>
      <c r="U408" s="156"/>
      <c r="V408" s="156"/>
      <c r="W408" s="156"/>
      <c r="X408" s="156"/>
      <c r="Y408" s="52" t="str">
        <f t="shared" si="114"/>
        <v/>
      </c>
      <c r="Z408" s="50" t="str">
        <f t="shared" si="115"/>
        <v/>
      </c>
      <c r="AA408" s="50" t="str">
        <f t="shared" si="116"/>
        <v/>
      </c>
      <c r="AB408" s="50" t="str">
        <f t="shared" si="117"/>
        <v/>
      </c>
      <c r="AC408" s="50" t="str">
        <f t="shared" si="118"/>
        <v/>
      </c>
      <c r="AD408" s="50" t="str">
        <f t="shared" si="119"/>
        <v/>
      </c>
      <c r="AE408" s="50" t="str">
        <f t="shared" si="120"/>
        <v/>
      </c>
      <c r="AF408" s="50" t="str">
        <f t="shared" si="121"/>
        <v/>
      </c>
      <c r="AG408" s="50" t="str">
        <f t="shared" si="122"/>
        <v/>
      </c>
      <c r="AH408" s="50" t="str">
        <f t="shared" si="123"/>
        <v/>
      </c>
      <c r="AI408" s="50" t="str">
        <f t="shared" si="124"/>
        <v/>
      </c>
      <c r="AJ408" s="50" t="str">
        <f t="shared" si="125"/>
        <v/>
      </c>
      <c r="AK408" s="50" t="str">
        <f t="shared" si="126"/>
        <v/>
      </c>
      <c r="AL408" s="50" t="str">
        <f t="shared" si="127"/>
        <v/>
      </c>
      <c r="AM408" s="50" t="str">
        <f t="shared" si="128"/>
        <v/>
      </c>
      <c r="AN408" s="50" t="str">
        <f>IF(OR(AD408&lt;&gt;TRUE,AI408&lt;&gt;TRUE),"",IF(OR('Info livraison'!$B$12-(YEAR(J408))&gt;INDEX(valschartmaxalt,MATCH(N408,libschart,0)),'Info livraison'!$B$12-(YEAR(J408))&lt;INDEX(valschartminalt,MATCH(N408,libschart,0))),FALSE,TRUE))</f>
        <v/>
      </c>
      <c r="AO408" s="50" t="str">
        <f t="shared" si="129"/>
        <v/>
      </c>
      <c r="AP408" s="50"/>
      <c r="AQ408" s="50"/>
      <c r="AR408" s="50"/>
      <c r="AS408" s="197" t="str">
        <f t="shared" si="130"/>
        <v/>
      </c>
      <c r="AT408" s="210" t="str">
        <f t="shared" si="131"/>
        <v/>
      </c>
    </row>
    <row r="409" spans="1:46" x14ac:dyDescent="0.2">
      <c r="A409" s="51" t="str">
        <f>IF(AND(F409&lt;&gt;"",'Institut - Classes'!$F$4&lt;&gt;""),INDEX(libcatidinstit,'Institut - Classes'!$F$4),"")</f>
        <v/>
      </c>
      <c r="B409" s="51" t="str">
        <f>IF(A409&lt;&gt;"",INDEX(codeinstit,'Institut - Classes'!$F$4),"")</f>
        <v/>
      </c>
      <c r="C409" s="49" t="str">
        <f t="shared" si="132"/>
        <v/>
      </c>
      <c r="D409" s="143"/>
      <c r="E409" s="143"/>
      <c r="F409" s="137"/>
      <c r="G409" s="137"/>
      <c r="H409" s="137"/>
      <c r="I409" s="137"/>
      <c r="J409" s="139"/>
      <c r="K409" s="137"/>
      <c r="L409" s="141"/>
      <c r="M409" s="141"/>
      <c r="N409" s="140"/>
      <c r="O409" s="142"/>
      <c r="P409" s="141"/>
      <c r="Q409" s="141"/>
      <c r="R409" s="141"/>
      <c r="S409" s="156"/>
      <c r="T409" s="156"/>
      <c r="U409" s="156"/>
      <c r="V409" s="156"/>
      <c r="W409" s="156"/>
      <c r="X409" s="156"/>
      <c r="Y409" s="52" t="str">
        <f t="shared" si="114"/>
        <v/>
      </c>
      <c r="Z409" s="50" t="str">
        <f t="shared" si="115"/>
        <v/>
      </c>
      <c r="AA409" s="50" t="str">
        <f t="shared" si="116"/>
        <v/>
      </c>
      <c r="AB409" s="50" t="str">
        <f t="shared" si="117"/>
        <v/>
      </c>
      <c r="AC409" s="50" t="str">
        <f t="shared" si="118"/>
        <v/>
      </c>
      <c r="AD409" s="50" t="str">
        <f t="shared" si="119"/>
        <v/>
      </c>
      <c r="AE409" s="50" t="str">
        <f t="shared" si="120"/>
        <v/>
      </c>
      <c r="AF409" s="50" t="str">
        <f t="shared" si="121"/>
        <v/>
      </c>
      <c r="AG409" s="50" t="str">
        <f t="shared" si="122"/>
        <v/>
      </c>
      <c r="AH409" s="50" t="str">
        <f t="shared" si="123"/>
        <v/>
      </c>
      <c r="AI409" s="50" t="str">
        <f t="shared" si="124"/>
        <v/>
      </c>
      <c r="AJ409" s="50" t="str">
        <f t="shared" si="125"/>
        <v/>
      </c>
      <c r="AK409" s="50" t="str">
        <f t="shared" si="126"/>
        <v/>
      </c>
      <c r="AL409" s="50" t="str">
        <f t="shared" si="127"/>
        <v/>
      </c>
      <c r="AM409" s="50" t="str">
        <f t="shared" si="128"/>
        <v/>
      </c>
      <c r="AN409" s="50" t="str">
        <f>IF(OR(AD409&lt;&gt;TRUE,AI409&lt;&gt;TRUE),"",IF(OR('Info livraison'!$B$12-(YEAR(J409))&gt;INDEX(valschartmaxalt,MATCH(N409,libschart,0)),'Info livraison'!$B$12-(YEAR(J409))&lt;INDEX(valschartminalt,MATCH(N409,libschart,0))),FALSE,TRUE))</f>
        <v/>
      </c>
      <c r="AO409" s="50" t="str">
        <f t="shared" si="129"/>
        <v/>
      </c>
      <c r="AP409" s="50"/>
      <c r="AQ409" s="50"/>
      <c r="AR409" s="50"/>
      <c r="AS409" s="197" t="str">
        <f t="shared" si="130"/>
        <v/>
      </c>
      <c r="AT409" s="210" t="str">
        <f t="shared" si="131"/>
        <v/>
      </c>
    </row>
    <row r="410" spans="1:46" x14ac:dyDescent="0.2">
      <c r="A410" s="51" t="str">
        <f>IF(AND(F410&lt;&gt;"",'Institut - Classes'!$F$4&lt;&gt;""),INDEX(libcatidinstit,'Institut - Classes'!$F$4),"")</f>
        <v/>
      </c>
      <c r="B410" s="51" t="str">
        <f>IF(A410&lt;&gt;"",INDEX(codeinstit,'Institut - Classes'!$F$4),"")</f>
        <v/>
      </c>
      <c r="C410" s="49" t="str">
        <f t="shared" si="132"/>
        <v/>
      </c>
      <c r="D410" s="143"/>
      <c r="E410" s="143"/>
      <c r="F410" s="137"/>
      <c r="G410" s="137"/>
      <c r="H410" s="137"/>
      <c r="I410" s="137"/>
      <c r="J410" s="139"/>
      <c r="K410" s="137"/>
      <c r="L410" s="141"/>
      <c r="M410" s="141"/>
      <c r="N410" s="140"/>
      <c r="O410" s="142"/>
      <c r="P410" s="141"/>
      <c r="Q410" s="141"/>
      <c r="R410" s="141"/>
      <c r="S410" s="156"/>
      <c r="T410" s="156"/>
      <c r="U410" s="156"/>
      <c r="V410" s="156"/>
      <c r="W410" s="156"/>
      <c r="X410" s="156"/>
      <c r="Y410" s="52" t="str">
        <f t="shared" si="114"/>
        <v/>
      </c>
      <c r="Z410" s="50" t="str">
        <f t="shared" si="115"/>
        <v/>
      </c>
      <c r="AA410" s="50" t="str">
        <f t="shared" si="116"/>
        <v/>
      </c>
      <c r="AB410" s="50" t="str">
        <f t="shared" si="117"/>
        <v/>
      </c>
      <c r="AC410" s="50" t="str">
        <f t="shared" si="118"/>
        <v/>
      </c>
      <c r="AD410" s="50" t="str">
        <f t="shared" si="119"/>
        <v/>
      </c>
      <c r="AE410" s="50" t="str">
        <f t="shared" si="120"/>
        <v/>
      </c>
      <c r="AF410" s="50" t="str">
        <f t="shared" si="121"/>
        <v/>
      </c>
      <c r="AG410" s="50" t="str">
        <f t="shared" si="122"/>
        <v/>
      </c>
      <c r="AH410" s="50" t="str">
        <f t="shared" si="123"/>
        <v/>
      </c>
      <c r="AI410" s="50" t="str">
        <f t="shared" si="124"/>
        <v/>
      </c>
      <c r="AJ410" s="50" t="str">
        <f t="shared" si="125"/>
        <v/>
      </c>
      <c r="AK410" s="50" t="str">
        <f t="shared" si="126"/>
        <v/>
      </c>
      <c r="AL410" s="50" t="str">
        <f t="shared" si="127"/>
        <v/>
      </c>
      <c r="AM410" s="50" t="str">
        <f t="shared" si="128"/>
        <v/>
      </c>
      <c r="AN410" s="50" t="str">
        <f>IF(OR(AD410&lt;&gt;TRUE,AI410&lt;&gt;TRUE),"",IF(OR('Info livraison'!$B$12-(YEAR(J410))&gt;INDEX(valschartmaxalt,MATCH(N410,libschart,0)),'Info livraison'!$B$12-(YEAR(J410))&lt;INDEX(valschartminalt,MATCH(N410,libschart,0))),FALSE,TRUE))</f>
        <v/>
      </c>
      <c r="AO410" s="50" t="str">
        <f t="shared" si="129"/>
        <v/>
      </c>
      <c r="AP410" s="50"/>
      <c r="AQ410" s="50"/>
      <c r="AR410" s="50"/>
      <c r="AS410" s="197" t="str">
        <f t="shared" si="130"/>
        <v/>
      </c>
      <c r="AT410" s="210" t="str">
        <f t="shared" si="131"/>
        <v/>
      </c>
    </row>
    <row r="411" spans="1:46" x14ac:dyDescent="0.2">
      <c r="A411" s="51" t="str">
        <f>IF(AND(F411&lt;&gt;"",'Institut - Classes'!$F$4&lt;&gt;""),INDEX(libcatidinstit,'Institut - Classes'!$F$4),"")</f>
        <v/>
      </c>
      <c r="B411" s="51" t="str">
        <f>IF(A411&lt;&gt;"",INDEX(codeinstit,'Institut - Classes'!$F$4),"")</f>
        <v/>
      </c>
      <c r="C411" s="49" t="str">
        <f t="shared" si="132"/>
        <v/>
      </c>
      <c r="D411" s="143"/>
      <c r="E411" s="143"/>
      <c r="F411" s="137"/>
      <c r="G411" s="137"/>
      <c r="H411" s="137"/>
      <c r="I411" s="137"/>
      <c r="J411" s="139"/>
      <c r="K411" s="137"/>
      <c r="L411" s="141"/>
      <c r="M411" s="141"/>
      <c r="N411" s="140"/>
      <c r="O411" s="142"/>
      <c r="P411" s="141"/>
      <c r="Q411" s="141"/>
      <c r="R411" s="141"/>
      <c r="S411" s="156"/>
      <c r="T411" s="156"/>
      <c r="U411" s="156"/>
      <c r="V411" s="156"/>
      <c r="W411" s="156"/>
      <c r="X411" s="156"/>
      <c r="Y411" s="52" t="str">
        <f t="shared" si="114"/>
        <v/>
      </c>
      <c r="Z411" s="50" t="str">
        <f t="shared" si="115"/>
        <v/>
      </c>
      <c r="AA411" s="50" t="str">
        <f t="shared" si="116"/>
        <v/>
      </c>
      <c r="AB411" s="50" t="str">
        <f t="shared" si="117"/>
        <v/>
      </c>
      <c r="AC411" s="50" t="str">
        <f t="shared" si="118"/>
        <v/>
      </c>
      <c r="AD411" s="50" t="str">
        <f t="shared" si="119"/>
        <v/>
      </c>
      <c r="AE411" s="50" t="str">
        <f t="shared" si="120"/>
        <v/>
      </c>
      <c r="AF411" s="50" t="str">
        <f t="shared" si="121"/>
        <v/>
      </c>
      <c r="AG411" s="50" t="str">
        <f t="shared" si="122"/>
        <v/>
      </c>
      <c r="AH411" s="50" t="str">
        <f t="shared" si="123"/>
        <v/>
      </c>
      <c r="AI411" s="50" t="str">
        <f t="shared" si="124"/>
        <v/>
      </c>
      <c r="AJ411" s="50" t="str">
        <f t="shared" si="125"/>
        <v/>
      </c>
      <c r="AK411" s="50" t="str">
        <f t="shared" si="126"/>
        <v/>
      </c>
      <c r="AL411" s="50" t="str">
        <f t="shared" si="127"/>
        <v/>
      </c>
      <c r="AM411" s="50" t="str">
        <f t="shared" si="128"/>
        <v/>
      </c>
      <c r="AN411" s="50" t="str">
        <f>IF(OR(AD411&lt;&gt;TRUE,AI411&lt;&gt;TRUE),"",IF(OR('Info livraison'!$B$12-(YEAR(J411))&gt;INDEX(valschartmaxalt,MATCH(N411,libschart,0)),'Info livraison'!$B$12-(YEAR(J411))&lt;INDEX(valschartminalt,MATCH(N411,libschart,0))),FALSE,TRUE))</f>
        <v/>
      </c>
      <c r="AO411" s="50" t="str">
        <f t="shared" si="129"/>
        <v/>
      </c>
      <c r="AP411" s="50"/>
      <c r="AQ411" s="50"/>
      <c r="AR411" s="50"/>
      <c r="AS411" s="197" t="str">
        <f t="shared" si="130"/>
        <v/>
      </c>
      <c r="AT411" s="210" t="str">
        <f t="shared" si="131"/>
        <v/>
      </c>
    </row>
    <row r="412" spans="1:46" x14ac:dyDescent="0.2">
      <c r="A412" s="51" t="str">
        <f>IF(AND(F412&lt;&gt;"",'Institut - Classes'!$F$4&lt;&gt;""),INDEX(libcatidinstit,'Institut - Classes'!$F$4),"")</f>
        <v/>
      </c>
      <c r="B412" s="51" t="str">
        <f>IF(A412&lt;&gt;"",INDEX(codeinstit,'Institut - Classes'!$F$4),"")</f>
        <v/>
      </c>
      <c r="C412" s="49" t="str">
        <f t="shared" si="132"/>
        <v/>
      </c>
      <c r="D412" s="143"/>
      <c r="E412" s="143"/>
      <c r="F412" s="137"/>
      <c r="G412" s="137"/>
      <c r="H412" s="137"/>
      <c r="I412" s="137"/>
      <c r="J412" s="139"/>
      <c r="K412" s="137"/>
      <c r="L412" s="141"/>
      <c r="M412" s="141"/>
      <c r="N412" s="140"/>
      <c r="O412" s="142"/>
      <c r="P412" s="141"/>
      <c r="Q412" s="141"/>
      <c r="R412" s="141"/>
      <c r="S412" s="156"/>
      <c r="T412" s="156"/>
      <c r="U412" s="156"/>
      <c r="V412" s="156"/>
      <c r="W412" s="156"/>
      <c r="X412" s="156"/>
      <c r="Y412" s="52" t="str">
        <f t="shared" si="114"/>
        <v/>
      </c>
      <c r="Z412" s="50" t="str">
        <f t="shared" si="115"/>
        <v/>
      </c>
      <c r="AA412" s="50" t="str">
        <f t="shared" si="116"/>
        <v/>
      </c>
      <c r="AB412" s="50" t="str">
        <f t="shared" si="117"/>
        <v/>
      </c>
      <c r="AC412" s="50" t="str">
        <f t="shared" si="118"/>
        <v/>
      </c>
      <c r="AD412" s="50" t="str">
        <f t="shared" si="119"/>
        <v/>
      </c>
      <c r="AE412" s="50" t="str">
        <f t="shared" si="120"/>
        <v/>
      </c>
      <c r="AF412" s="50" t="str">
        <f t="shared" si="121"/>
        <v/>
      </c>
      <c r="AG412" s="50" t="str">
        <f t="shared" si="122"/>
        <v/>
      </c>
      <c r="AH412" s="50" t="str">
        <f t="shared" si="123"/>
        <v/>
      </c>
      <c r="AI412" s="50" t="str">
        <f t="shared" si="124"/>
        <v/>
      </c>
      <c r="AJ412" s="50" t="str">
        <f t="shared" si="125"/>
        <v/>
      </c>
      <c r="AK412" s="50" t="str">
        <f t="shared" si="126"/>
        <v/>
      </c>
      <c r="AL412" s="50" t="str">
        <f t="shared" si="127"/>
        <v/>
      </c>
      <c r="AM412" s="50" t="str">
        <f t="shared" si="128"/>
        <v/>
      </c>
      <c r="AN412" s="50" t="str">
        <f>IF(OR(AD412&lt;&gt;TRUE,AI412&lt;&gt;TRUE),"",IF(OR('Info livraison'!$B$12-(YEAR(J412))&gt;INDEX(valschartmaxalt,MATCH(N412,libschart,0)),'Info livraison'!$B$12-(YEAR(J412))&lt;INDEX(valschartminalt,MATCH(N412,libschart,0))),FALSE,TRUE))</f>
        <v/>
      </c>
      <c r="AO412" s="50" t="str">
        <f t="shared" si="129"/>
        <v/>
      </c>
      <c r="AP412" s="50"/>
      <c r="AQ412" s="50"/>
      <c r="AR412" s="50"/>
      <c r="AS412" s="197" t="str">
        <f t="shared" si="130"/>
        <v/>
      </c>
      <c r="AT412" s="210" t="str">
        <f t="shared" si="131"/>
        <v/>
      </c>
    </row>
    <row r="413" spans="1:46" x14ac:dyDescent="0.2">
      <c r="A413" s="51" t="str">
        <f>IF(AND(F413&lt;&gt;"",'Institut - Classes'!$F$4&lt;&gt;""),INDEX(libcatidinstit,'Institut - Classes'!$F$4),"")</f>
        <v/>
      </c>
      <c r="B413" s="51" t="str">
        <f>IF(A413&lt;&gt;"",INDEX(codeinstit,'Institut - Classes'!$F$4),"")</f>
        <v/>
      </c>
      <c r="C413" s="49" t="str">
        <f t="shared" si="132"/>
        <v/>
      </c>
      <c r="D413" s="143"/>
      <c r="E413" s="143"/>
      <c r="F413" s="137"/>
      <c r="G413" s="137"/>
      <c r="H413" s="137"/>
      <c r="I413" s="137"/>
      <c r="J413" s="139"/>
      <c r="K413" s="137"/>
      <c r="L413" s="141"/>
      <c r="M413" s="141"/>
      <c r="N413" s="140"/>
      <c r="O413" s="142"/>
      <c r="P413" s="141"/>
      <c r="Q413" s="141"/>
      <c r="R413" s="141"/>
      <c r="S413" s="156"/>
      <c r="T413" s="156"/>
      <c r="U413" s="156"/>
      <c r="V413" s="156"/>
      <c r="W413" s="156"/>
      <c r="X413" s="156"/>
      <c r="Y413" s="52" t="str">
        <f t="shared" si="114"/>
        <v/>
      </c>
      <c r="Z413" s="50" t="str">
        <f t="shared" si="115"/>
        <v/>
      </c>
      <c r="AA413" s="50" t="str">
        <f t="shared" si="116"/>
        <v/>
      </c>
      <c r="AB413" s="50" t="str">
        <f t="shared" si="117"/>
        <v/>
      </c>
      <c r="AC413" s="50" t="str">
        <f t="shared" si="118"/>
        <v/>
      </c>
      <c r="AD413" s="50" t="str">
        <f t="shared" si="119"/>
        <v/>
      </c>
      <c r="AE413" s="50" t="str">
        <f t="shared" si="120"/>
        <v/>
      </c>
      <c r="AF413" s="50" t="str">
        <f t="shared" si="121"/>
        <v/>
      </c>
      <c r="AG413" s="50" t="str">
        <f t="shared" si="122"/>
        <v/>
      </c>
      <c r="AH413" s="50" t="str">
        <f t="shared" si="123"/>
        <v/>
      </c>
      <c r="AI413" s="50" t="str">
        <f t="shared" si="124"/>
        <v/>
      </c>
      <c r="AJ413" s="50" t="str">
        <f t="shared" si="125"/>
        <v/>
      </c>
      <c r="AK413" s="50" t="str">
        <f t="shared" si="126"/>
        <v/>
      </c>
      <c r="AL413" s="50" t="str">
        <f t="shared" si="127"/>
        <v/>
      </c>
      <c r="AM413" s="50" t="str">
        <f t="shared" si="128"/>
        <v/>
      </c>
      <c r="AN413" s="50" t="str">
        <f>IF(OR(AD413&lt;&gt;TRUE,AI413&lt;&gt;TRUE),"",IF(OR('Info livraison'!$B$12-(YEAR(J413))&gt;INDEX(valschartmaxalt,MATCH(N413,libschart,0)),'Info livraison'!$B$12-(YEAR(J413))&lt;INDEX(valschartminalt,MATCH(N413,libschart,0))),FALSE,TRUE))</f>
        <v/>
      </c>
      <c r="AO413" s="50" t="str">
        <f t="shared" si="129"/>
        <v/>
      </c>
      <c r="AP413" s="50"/>
      <c r="AQ413" s="50"/>
      <c r="AR413" s="50"/>
      <c r="AS413" s="197" t="str">
        <f t="shared" si="130"/>
        <v/>
      </c>
      <c r="AT413" s="210" t="str">
        <f t="shared" si="131"/>
        <v/>
      </c>
    </row>
    <row r="414" spans="1:46" x14ac:dyDescent="0.2">
      <c r="A414" s="51" t="str">
        <f>IF(AND(F414&lt;&gt;"",'Institut - Classes'!$F$4&lt;&gt;""),INDEX(libcatidinstit,'Institut - Classes'!$F$4),"")</f>
        <v/>
      </c>
      <c r="B414" s="51" t="str">
        <f>IF(A414&lt;&gt;"",INDEX(codeinstit,'Institut - Classes'!$F$4),"")</f>
        <v/>
      </c>
      <c r="C414" s="49" t="str">
        <f t="shared" si="132"/>
        <v/>
      </c>
      <c r="D414" s="143"/>
      <c r="E414" s="143"/>
      <c r="F414" s="137"/>
      <c r="G414" s="137"/>
      <c r="H414" s="137"/>
      <c r="I414" s="137"/>
      <c r="J414" s="139"/>
      <c r="K414" s="137"/>
      <c r="L414" s="141"/>
      <c r="M414" s="141"/>
      <c r="N414" s="140"/>
      <c r="O414" s="142"/>
      <c r="P414" s="141"/>
      <c r="Q414" s="141"/>
      <c r="R414" s="141"/>
      <c r="S414" s="156"/>
      <c r="T414" s="156"/>
      <c r="U414" s="156"/>
      <c r="V414" s="156"/>
      <c r="W414" s="156"/>
      <c r="X414" s="156"/>
      <c r="Y414" s="52" t="str">
        <f t="shared" si="114"/>
        <v/>
      </c>
      <c r="Z414" s="50" t="str">
        <f t="shared" si="115"/>
        <v/>
      </c>
      <c r="AA414" s="50" t="str">
        <f t="shared" si="116"/>
        <v/>
      </c>
      <c r="AB414" s="50" t="str">
        <f t="shared" si="117"/>
        <v/>
      </c>
      <c r="AC414" s="50" t="str">
        <f t="shared" si="118"/>
        <v/>
      </c>
      <c r="AD414" s="50" t="str">
        <f t="shared" si="119"/>
        <v/>
      </c>
      <c r="AE414" s="50" t="str">
        <f t="shared" si="120"/>
        <v/>
      </c>
      <c r="AF414" s="50" t="str">
        <f t="shared" si="121"/>
        <v/>
      </c>
      <c r="AG414" s="50" t="str">
        <f t="shared" si="122"/>
        <v/>
      </c>
      <c r="AH414" s="50" t="str">
        <f t="shared" si="123"/>
        <v/>
      </c>
      <c r="AI414" s="50" t="str">
        <f t="shared" si="124"/>
        <v/>
      </c>
      <c r="AJ414" s="50" t="str">
        <f t="shared" si="125"/>
        <v/>
      </c>
      <c r="AK414" s="50" t="str">
        <f t="shared" si="126"/>
        <v/>
      </c>
      <c r="AL414" s="50" t="str">
        <f t="shared" si="127"/>
        <v/>
      </c>
      <c r="AM414" s="50" t="str">
        <f t="shared" si="128"/>
        <v/>
      </c>
      <c r="AN414" s="50" t="str">
        <f>IF(OR(AD414&lt;&gt;TRUE,AI414&lt;&gt;TRUE),"",IF(OR('Info livraison'!$B$12-(YEAR(J414))&gt;INDEX(valschartmaxalt,MATCH(N414,libschart,0)),'Info livraison'!$B$12-(YEAR(J414))&lt;INDEX(valschartminalt,MATCH(N414,libschart,0))),FALSE,TRUE))</f>
        <v/>
      </c>
      <c r="AO414" s="50" t="str">
        <f t="shared" si="129"/>
        <v/>
      </c>
      <c r="AP414" s="50"/>
      <c r="AQ414" s="50"/>
      <c r="AR414" s="50"/>
      <c r="AS414" s="197" t="str">
        <f t="shared" si="130"/>
        <v/>
      </c>
      <c r="AT414" s="210" t="str">
        <f t="shared" si="131"/>
        <v/>
      </c>
    </row>
    <row r="415" spans="1:46" x14ac:dyDescent="0.2">
      <c r="A415" s="51" t="str">
        <f>IF(AND(F415&lt;&gt;"",'Institut - Classes'!$F$4&lt;&gt;""),INDEX(libcatidinstit,'Institut - Classes'!$F$4),"")</f>
        <v/>
      </c>
      <c r="B415" s="51" t="str">
        <f>IF(A415&lt;&gt;"",INDEX(codeinstit,'Institut - Classes'!$F$4),"")</f>
        <v/>
      </c>
      <c r="C415" s="49" t="str">
        <f t="shared" si="132"/>
        <v/>
      </c>
      <c r="D415" s="143"/>
      <c r="E415" s="143"/>
      <c r="F415" s="137"/>
      <c r="G415" s="137"/>
      <c r="H415" s="137"/>
      <c r="I415" s="137"/>
      <c r="J415" s="139"/>
      <c r="K415" s="137"/>
      <c r="L415" s="141"/>
      <c r="M415" s="141"/>
      <c r="N415" s="140"/>
      <c r="O415" s="142"/>
      <c r="P415" s="141"/>
      <c r="Q415" s="141"/>
      <c r="R415" s="141"/>
      <c r="S415" s="156"/>
      <c r="T415" s="156"/>
      <c r="U415" s="156"/>
      <c r="V415" s="156"/>
      <c r="W415" s="156"/>
      <c r="X415" s="156"/>
      <c r="Y415" s="52" t="str">
        <f t="shared" si="114"/>
        <v/>
      </c>
      <c r="Z415" s="50" t="str">
        <f t="shared" si="115"/>
        <v/>
      </c>
      <c r="AA415" s="50" t="str">
        <f t="shared" si="116"/>
        <v/>
      </c>
      <c r="AB415" s="50" t="str">
        <f t="shared" si="117"/>
        <v/>
      </c>
      <c r="AC415" s="50" t="str">
        <f t="shared" si="118"/>
        <v/>
      </c>
      <c r="AD415" s="50" t="str">
        <f t="shared" si="119"/>
        <v/>
      </c>
      <c r="AE415" s="50" t="str">
        <f t="shared" si="120"/>
        <v/>
      </c>
      <c r="AF415" s="50" t="str">
        <f t="shared" si="121"/>
        <v/>
      </c>
      <c r="AG415" s="50" t="str">
        <f t="shared" si="122"/>
        <v/>
      </c>
      <c r="AH415" s="50" t="str">
        <f t="shared" si="123"/>
        <v/>
      </c>
      <c r="AI415" s="50" t="str">
        <f t="shared" si="124"/>
        <v/>
      </c>
      <c r="AJ415" s="50" t="str">
        <f t="shared" si="125"/>
        <v/>
      </c>
      <c r="AK415" s="50" t="str">
        <f t="shared" si="126"/>
        <v/>
      </c>
      <c r="AL415" s="50" t="str">
        <f t="shared" si="127"/>
        <v/>
      </c>
      <c r="AM415" s="50" t="str">
        <f t="shared" si="128"/>
        <v/>
      </c>
      <c r="AN415" s="50" t="str">
        <f>IF(OR(AD415&lt;&gt;TRUE,AI415&lt;&gt;TRUE),"",IF(OR('Info livraison'!$B$12-(YEAR(J415))&gt;INDEX(valschartmaxalt,MATCH(N415,libschart,0)),'Info livraison'!$B$12-(YEAR(J415))&lt;INDEX(valschartminalt,MATCH(N415,libschart,0))),FALSE,TRUE))</f>
        <v/>
      </c>
      <c r="AO415" s="50" t="str">
        <f t="shared" si="129"/>
        <v/>
      </c>
      <c r="AP415" s="50"/>
      <c r="AQ415" s="50"/>
      <c r="AR415" s="50"/>
      <c r="AS415" s="197" t="str">
        <f t="shared" si="130"/>
        <v/>
      </c>
      <c r="AT415" s="210" t="str">
        <f t="shared" si="131"/>
        <v/>
      </c>
    </row>
    <row r="416" spans="1:46" x14ac:dyDescent="0.2">
      <c r="A416" s="51" t="str">
        <f>IF(AND(F416&lt;&gt;"",'Institut - Classes'!$F$4&lt;&gt;""),INDEX(libcatidinstit,'Institut - Classes'!$F$4),"")</f>
        <v/>
      </c>
      <c r="B416" s="51" t="str">
        <f>IF(A416&lt;&gt;"",INDEX(codeinstit,'Institut - Classes'!$F$4),"")</f>
        <v/>
      </c>
      <c r="C416" s="49" t="str">
        <f t="shared" si="132"/>
        <v/>
      </c>
      <c r="D416" s="143"/>
      <c r="E416" s="143"/>
      <c r="F416" s="137"/>
      <c r="G416" s="137"/>
      <c r="H416" s="137"/>
      <c r="I416" s="137"/>
      <c r="J416" s="139"/>
      <c r="K416" s="137"/>
      <c r="L416" s="141"/>
      <c r="M416" s="141"/>
      <c r="N416" s="140"/>
      <c r="O416" s="142"/>
      <c r="P416" s="141"/>
      <c r="Q416" s="141"/>
      <c r="R416" s="141"/>
      <c r="S416" s="156"/>
      <c r="T416" s="156"/>
      <c r="U416" s="156"/>
      <c r="V416" s="156"/>
      <c r="W416" s="156"/>
      <c r="X416" s="156"/>
      <c r="Y416" s="52" t="str">
        <f t="shared" si="114"/>
        <v/>
      </c>
      <c r="Z416" s="50" t="str">
        <f t="shared" si="115"/>
        <v/>
      </c>
      <c r="AA416" s="50" t="str">
        <f t="shared" si="116"/>
        <v/>
      </c>
      <c r="AB416" s="50" t="str">
        <f t="shared" si="117"/>
        <v/>
      </c>
      <c r="AC416" s="50" t="str">
        <f t="shared" si="118"/>
        <v/>
      </c>
      <c r="AD416" s="50" t="str">
        <f t="shared" si="119"/>
        <v/>
      </c>
      <c r="AE416" s="50" t="str">
        <f t="shared" si="120"/>
        <v/>
      </c>
      <c r="AF416" s="50" t="str">
        <f t="shared" si="121"/>
        <v/>
      </c>
      <c r="AG416" s="50" t="str">
        <f t="shared" si="122"/>
        <v/>
      </c>
      <c r="AH416" s="50" t="str">
        <f t="shared" si="123"/>
        <v/>
      </c>
      <c r="AI416" s="50" t="str">
        <f t="shared" si="124"/>
        <v/>
      </c>
      <c r="AJ416" s="50" t="str">
        <f t="shared" si="125"/>
        <v/>
      </c>
      <c r="AK416" s="50" t="str">
        <f t="shared" si="126"/>
        <v/>
      </c>
      <c r="AL416" s="50" t="str">
        <f t="shared" si="127"/>
        <v/>
      </c>
      <c r="AM416" s="50" t="str">
        <f t="shared" si="128"/>
        <v/>
      </c>
      <c r="AN416" s="50" t="str">
        <f>IF(OR(AD416&lt;&gt;TRUE,AI416&lt;&gt;TRUE),"",IF(OR('Info livraison'!$B$12-(YEAR(J416))&gt;INDEX(valschartmaxalt,MATCH(N416,libschart,0)),'Info livraison'!$B$12-(YEAR(J416))&lt;INDEX(valschartminalt,MATCH(N416,libschart,0))),FALSE,TRUE))</f>
        <v/>
      </c>
      <c r="AO416" s="50" t="str">
        <f t="shared" si="129"/>
        <v/>
      </c>
      <c r="AP416" s="50"/>
      <c r="AQ416" s="50"/>
      <c r="AR416" s="50"/>
      <c r="AS416" s="197" t="str">
        <f t="shared" si="130"/>
        <v/>
      </c>
      <c r="AT416" s="210" t="str">
        <f t="shared" si="131"/>
        <v/>
      </c>
    </row>
    <row r="417" spans="1:46" x14ac:dyDescent="0.2">
      <c r="A417" s="51" t="str">
        <f>IF(AND(F417&lt;&gt;"",'Institut - Classes'!$F$4&lt;&gt;""),INDEX(libcatidinstit,'Institut - Classes'!$F$4),"")</f>
        <v/>
      </c>
      <c r="B417" s="51" t="str">
        <f>IF(A417&lt;&gt;"",INDEX(codeinstit,'Institut - Classes'!$F$4),"")</f>
        <v/>
      </c>
      <c r="C417" s="49" t="str">
        <f t="shared" si="132"/>
        <v/>
      </c>
      <c r="D417" s="143"/>
      <c r="E417" s="143"/>
      <c r="F417" s="137"/>
      <c r="G417" s="137"/>
      <c r="H417" s="137"/>
      <c r="I417" s="137"/>
      <c r="J417" s="139"/>
      <c r="K417" s="137"/>
      <c r="L417" s="141"/>
      <c r="M417" s="141"/>
      <c r="N417" s="140"/>
      <c r="O417" s="142"/>
      <c r="P417" s="141"/>
      <c r="Q417" s="141"/>
      <c r="R417" s="141"/>
      <c r="S417" s="156"/>
      <c r="T417" s="156"/>
      <c r="U417" s="156"/>
      <c r="V417" s="156"/>
      <c r="W417" s="156"/>
      <c r="X417" s="156"/>
      <c r="Y417" s="52" t="str">
        <f t="shared" si="114"/>
        <v/>
      </c>
      <c r="Z417" s="50" t="str">
        <f t="shared" si="115"/>
        <v/>
      </c>
      <c r="AA417" s="50" t="str">
        <f t="shared" si="116"/>
        <v/>
      </c>
      <c r="AB417" s="50" t="str">
        <f t="shared" si="117"/>
        <v/>
      </c>
      <c r="AC417" s="50" t="str">
        <f t="shared" si="118"/>
        <v/>
      </c>
      <c r="AD417" s="50" t="str">
        <f t="shared" si="119"/>
        <v/>
      </c>
      <c r="AE417" s="50" t="str">
        <f t="shared" si="120"/>
        <v/>
      </c>
      <c r="AF417" s="50" t="str">
        <f t="shared" si="121"/>
        <v/>
      </c>
      <c r="AG417" s="50" t="str">
        <f t="shared" si="122"/>
        <v/>
      </c>
      <c r="AH417" s="50" t="str">
        <f t="shared" si="123"/>
        <v/>
      </c>
      <c r="AI417" s="50" t="str">
        <f t="shared" si="124"/>
        <v/>
      </c>
      <c r="AJ417" s="50" t="str">
        <f t="shared" si="125"/>
        <v/>
      </c>
      <c r="AK417" s="50" t="str">
        <f t="shared" si="126"/>
        <v/>
      </c>
      <c r="AL417" s="50" t="str">
        <f t="shared" si="127"/>
        <v/>
      </c>
      <c r="AM417" s="50" t="str">
        <f t="shared" si="128"/>
        <v/>
      </c>
      <c r="AN417" s="50" t="str">
        <f>IF(OR(AD417&lt;&gt;TRUE,AI417&lt;&gt;TRUE),"",IF(OR('Info livraison'!$B$12-(YEAR(J417))&gt;INDEX(valschartmaxalt,MATCH(N417,libschart,0)),'Info livraison'!$B$12-(YEAR(J417))&lt;INDEX(valschartminalt,MATCH(N417,libschart,0))),FALSE,TRUE))</f>
        <v/>
      </c>
      <c r="AO417" s="50" t="str">
        <f t="shared" si="129"/>
        <v/>
      </c>
      <c r="AP417" s="50"/>
      <c r="AQ417" s="50"/>
      <c r="AR417" s="50"/>
      <c r="AS417" s="197" t="str">
        <f t="shared" si="130"/>
        <v/>
      </c>
      <c r="AT417" s="210" t="str">
        <f t="shared" si="131"/>
        <v/>
      </c>
    </row>
    <row r="418" spans="1:46" x14ac:dyDescent="0.2">
      <c r="A418" s="51" t="str">
        <f>IF(AND(F418&lt;&gt;"",'Institut - Classes'!$F$4&lt;&gt;""),INDEX(libcatidinstit,'Institut - Classes'!$F$4),"")</f>
        <v/>
      </c>
      <c r="B418" s="51" t="str">
        <f>IF(A418&lt;&gt;"",INDEX(codeinstit,'Institut - Classes'!$F$4),"")</f>
        <v/>
      </c>
      <c r="C418" s="49" t="str">
        <f t="shared" si="132"/>
        <v/>
      </c>
      <c r="D418" s="143"/>
      <c r="E418" s="143"/>
      <c r="F418" s="137"/>
      <c r="G418" s="137"/>
      <c r="H418" s="137"/>
      <c r="I418" s="137"/>
      <c r="J418" s="139"/>
      <c r="K418" s="137"/>
      <c r="L418" s="141"/>
      <c r="M418" s="141"/>
      <c r="N418" s="140"/>
      <c r="O418" s="142"/>
      <c r="P418" s="141"/>
      <c r="Q418" s="141"/>
      <c r="R418" s="141"/>
      <c r="S418" s="156"/>
      <c r="T418" s="156"/>
      <c r="U418" s="156"/>
      <c r="V418" s="156"/>
      <c r="W418" s="156"/>
      <c r="X418" s="156"/>
      <c r="Y418" s="52" t="str">
        <f t="shared" si="114"/>
        <v/>
      </c>
      <c r="Z418" s="50" t="str">
        <f t="shared" si="115"/>
        <v/>
      </c>
      <c r="AA418" s="50" t="str">
        <f t="shared" si="116"/>
        <v/>
      </c>
      <c r="AB418" s="50" t="str">
        <f t="shared" si="117"/>
        <v/>
      </c>
      <c r="AC418" s="50" t="str">
        <f t="shared" si="118"/>
        <v/>
      </c>
      <c r="AD418" s="50" t="str">
        <f t="shared" si="119"/>
        <v/>
      </c>
      <c r="AE418" s="50" t="str">
        <f t="shared" si="120"/>
        <v/>
      </c>
      <c r="AF418" s="50" t="str">
        <f t="shared" si="121"/>
        <v/>
      </c>
      <c r="AG418" s="50" t="str">
        <f t="shared" si="122"/>
        <v/>
      </c>
      <c r="AH418" s="50" t="str">
        <f t="shared" si="123"/>
        <v/>
      </c>
      <c r="AI418" s="50" t="str">
        <f t="shared" si="124"/>
        <v/>
      </c>
      <c r="AJ418" s="50" t="str">
        <f t="shared" si="125"/>
        <v/>
      </c>
      <c r="AK418" s="50" t="str">
        <f t="shared" si="126"/>
        <v/>
      </c>
      <c r="AL418" s="50" t="str">
        <f t="shared" si="127"/>
        <v/>
      </c>
      <c r="AM418" s="50" t="str">
        <f t="shared" si="128"/>
        <v/>
      </c>
      <c r="AN418" s="50" t="str">
        <f>IF(OR(AD418&lt;&gt;TRUE,AI418&lt;&gt;TRUE),"",IF(OR('Info livraison'!$B$12-(YEAR(J418))&gt;INDEX(valschartmaxalt,MATCH(N418,libschart,0)),'Info livraison'!$B$12-(YEAR(J418))&lt;INDEX(valschartminalt,MATCH(N418,libschart,0))),FALSE,TRUE))</f>
        <v/>
      </c>
      <c r="AO418" s="50" t="str">
        <f t="shared" si="129"/>
        <v/>
      </c>
      <c r="AP418" s="50"/>
      <c r="AQ418" s="50"/>
      <c r="AR418" s="50"/>
      <c r="AS418" s="197" t="str">
        <f t="shared" si="130"/>
        <v/>
      </c>
      <c r="AT418" s="210" t="str">
        <f t="shared" si="131"/>
        <v/>
      </c>
    </row>
    <row r="419" spans="1:46" x14ac:dyDescent="0.2">
      <c r="A419" s="51" t="str">
        <f>IF(AND(F419&lt;&gt;"",'Institut - Classes'!$F$4&lt;&gt;""),INDEX(libcatidinstit,'Institut - Classes'!$F$4),"")</f>
        <v/>
      </c>
      <c r="B419" s="51" t="str">
        <f>IF(A419&lt;&gt;"",INDEX(codeinstit,'Institut - Classes'!$F$4),"")</f>
        <v/>
      </c>
      <c r="C419" s="49" t="str">
        <f t="shared" si="132"/>
        <v/>
      </c>
      <c r="D419" s="143"/>
      <c r="E419" s="143"/>
      <c r="F419" s="137"/>
      <c r="G419" s="137"/>
      <c r="H419" s="137"/>
      <c r="I419" s="137"/>
      <c r="J419" s="139"/>
      <c r="K419" s="137"/>
      <c r="L419" s="141"/>
      <c r="M419" s="141"/>
      <c r="N419" s="140"/>
      <c r="O419" s="142"/>
      <c r="P419" s="141"/>
      <c r="Q419" s="141"/>
      <c r="R419" s="141"/>
      <c r="S419" s="156"/>
      <c r="T419" s="156"/>
      <c r="U419" s="156"/>
      <c r="V419" s="156"/>
      <c r="W419" s="156"/>
      <c r="X419" s="156"/>
      <c r="Y419" s="52" t="str">
        <f t="shared" si="114"/>
        <v/>
      </c>
      <c r="Z419" s="50" t="str">
        <f t="shared" si="115"/>
        <v/>
      </c>
      <c r="AA419" s="50" t="str">
        <f t="shared" si="116"/>
        <v/>
      </c>
      <c r="AB419" s="50" t="str">
        <f t="shared" si="117"/>
        <v/>
      </c>
      <c r="AC419" s="50" t="str">
        <f t="shared" si="118"/>
        <v/>
      </c>
      <c r="AD419" s="50" t="str">
        <f t="shared" si="119"/>
        <v/>
      </c>
      <c r="AE419" s="50" t="str">
        <f t="shared" si="120"/>
        <v/>
      </c>
      <c r="AF419" s="50" t="str">
        <f t="shared" si="121"/>
        <v/>
      </c>
      <c r="AG419" s="50" t="str">
        <f t="shared" si="122"/>
        <v/>
      </c>
      <c r="AH419" s="50" t="str">
        <f t="shared" si="123"/>
        <v/>
      </c>
      <c r="AI419" s="50" t="str">
        <f t="shared" si="124"/>
        <v/>
      </c>
      <c r="AJ419" s="50" t="str">
        <f t="shared" si="125"/>
        <v/>
      </c>
      <c r="AK419" s="50" t="str">
        <f t="shared" si="126"/>
        <v/>
      </c>
      <c r="AL419" s="50" t="str">
        <f t="shared" si="127"/>
        <v/>
      </c>
      <c r="AM419" s="50" t="str">
        <f t="shared" si="128"/>
        <v/>
      </c>
      <c r="AN419" s="50" t="str">
        <f>IF(OR(AD419&lt;&gt;TRUE,AI419&lt;&gt;TRUE),"",IF(OR('Info livraison'!$B$12-(YEAR(J419))&gt;INDEX(valschartmaxalt,MATCH(N419,libschart,0)),'Info livraison'!$B$12-(YEAR(J419))&lt;INDEX(valschartminalt,MATCH(N419,libschart,0))),FALSE,TRUE))</f>
        <v/>
      </c>
      <c r="AO419" s="50" t="str">
        <f t="shared" si="129"/>
        <v/>
      </c>
      <c r="AP419" s="50"/>
      <c r="AQ419" s="50"/>
      <c r="AR419" s="50"/>
      <c r="AS419" s="197" t="str">
        <f t="shared" si="130"/>
        <v/>
      </c>
      <c r="AT419" s="210" t="str">
        <f t="shared" si="131"/>
        <v/>
      </c>
    </row>
    <row r="420" spans="1:46" x14ac:dyDescent="0.2">
      <c r="A420" s="51" t="str">
        <f>IF(AND(F420&lt;&gt;"",'Institut - Classes'!$F$4&lt;&gt;""),INDEX(libcatidinstit,'Institut - Classes'!$F$4),"")</f>
        <v/>
      </c>
      <c r="B420" s="51" t="str">
        <f>IF(A420&lt;&gt;"",INDEX(codeinstit,'Institut - Classes'!$F$4),"")</f>
        <v/>
      </c>
      <c r="C420" s="49" t="str">
        <f t="shared" si="132"/>
        <v/>
      </c>
      <c r="D420" s="143"/>
      <c r="E420" s="143"/>
      <c r="F420" s="137"/>
      <c r="G420" s="137"/>
      <c r="H420" s="137"/>
      <c r="I420" s="137"/>
      <c r="J420" s="139"/>
      <c r="K420" s="137"/>
      <c r="L420" s="141"/>
      <c r="M420" s="141"/>
      <c r="N420" s="140"/>
      <c r="O420" s="142"/>
      <c r="P420" s="141"/>
      <c r="Q420" s="141"/>
      <c r="R420" s="141"/>
      <c r="S420" s="156"/>
      <c r="T420" s="156"/>
      <c r="U420" s="156"/>
      <c r="V420" s="156"/>
      <c r="W420" s="156"/>
      <c r="X420" s="156"/>
      <c r="Y420" s="52" t="str">
        <f t="shared" si="114"/>
        <v/>
      </c>
      <c r="Z420" s="50" t="str">
        <f t="shared" si="115"/>
        <v/>
      </c>
      <c r="AA420" s="50" t="str">
        <f t="shared" si="116"/>
        <v/>
      </c>
      <c r="AB420" s="50" t="str">
        <f t="shared" si="117"/>
        <v/>
      </c>
      <c r="AC420" s="50" t="str">
        <f t="shared" si="118"/>
        <v/>
      </c>
      <c r="AD420" s="50" t="str">
        <f t="shared" si="119"/>
        <v/>
      </c>
      <c r="AE420" s="50" t="str">
        <f t="shared" si="120"/>
        <v/>
      </c>
      <c r="AF420" s="50" t="str">
        <f t="shared" si="121"/>
        <v/>
      </c>
      <c r="AG420" s="50" t="str">
        <f t="shared" si="122"/>
        <v/>
      </c>
      <c r="AH420" s="50" t="str">
        <f t="shared" si="123"/>
        <v/>
      </c>
      <c r="AI420" s="50" t="str">
        <f t="shared" si="124"/>
        <v/>
      </c>
      <c r="AJ420" s="50" t="str">
        <f t="shared" si="125"/>
        <v/>
      </c>
      <c r="AK420" s="50" t="str">
        <f t="shared" si="126"/>
        <v/>
      </c>
      <c r="AL420" s="50" t="str">
        <f t="shared" si="127"/>
        <v/>
      </c>
      <c r="AM420" s="50" t="str">
        <f t="shared" si="128"/>
        <v/>
      </c>
      <c r="AN420" s="50" t="str">
        <f>IF(OR(AD420&lt;&gt;TRUE,AI420&lt;&gt;TRUE),"",IF(OR('Info livraison'!$B$12-(YEAR(J420))&gt;INDEX(valschartmaxalt,MATCH(N420,libschart,0)),'Info livraison'!$B$12-(YEAR(J420))&lt;INDEX(valschartminalt,MATCH(N420,libschart,0))),FALSE,TRUE))</f>
        <v/>
      </c>
      <c r="AO420" s="50" t="str">
        <f t="shared" si="129"/>
        <v/>
      </c>
      <c r="AP420" s="50"/>
      <c r="AQ420" s="50"/>
      <c r="AR420" s="50"/>
      <c r="AS420" s="197" t="str">
        <f t="shared" si="130"/>
        <v/>
      </c>
      <c r="AT420" s="210" t="str">
        <f t="shared" si="131"/>
        <v/>
      </c>
    </row>
    <row r="421" spans="1:46" x14ac:dyDescent="0.2">
      <c r="A421" s="51" t="str">
        <f>IF(AND(F421&lt;&gt;"",'Institut - Classes'!$F$4&lt;&gt;""),INDEX(libcatidinstit,'Institut - Classes'!$F$4),"")</f>
        <v/>
      </c>
      <c r="B421" s="51" t="str">
        <f>IF(A421&lt;&gt;"",INDEX(codeinstit,'Institut - Classes'!$F$4),"")</f>
        <v/>
      </c>
      <c r="C421" s="49" t="str">
        <f t="shared" si="132"/>
        <v/>
      </c>
      <c r="D421" s="143"/>
      <c r="E421" s="143"/>
      <c r="F421" s="137"/>
      <c r="G421" s="137"/>
      <c r="H421" s="137"/>
      <c r="I421" s="137"/>
      <c r="J421" s="139"/>
      <c r="K421" s="137"/>
      <c r="L421" s="141"/>
      <c r="M421" s="141"/>
      <c r="N421" s="140"/>
      <c r="O421" s="142"/>
      <c r="P421" s="141"/>
      <c r="Q421" s="141"/>
      <c r="R421" s="141"/>
      <c r="S421" s="156"/>
      <c r="T421" s="156"/>
      <c r="U421" s="156"/>
      <c r="V421" s="156"/>
      <c r="W421" s="156"/>
      <c r="X421" s="156"/>
      <c r="Y421" s="52" t="str">
        <f t="shared" si="114"/>
        <v/>
      </c>
      <c r="Z421" s="50" t="str">
        <f t="shared" si="115"/>
        <v/>
      </c>
      <c r="AA421" s="50" t="str">
        <f t="shared" si="116"/>
        <v/>
      </c>
      <c r="AB421" s="50" t="str">
        <f t="shared" si="117"/>
        <v/>
      </c>
      <c r="AC421" s="50" t="str">
        <f t="shared" si="118"/>
        <v/>
      </c>
      <c r="AD421" s="50" t="str">
        <f t="shared" si="119"/>
        <v/>
      </c>
      <c r="AE421" s="50" t="str">
        <f t="shared" si="120"/>
        <v/>
      </c>
      <c r="AF421" s="50" t="str">
        <f t="shared" si="121"/>
        <v/>
      </c>
      <c r="AG421" s="50" t="str">
        <f t="shared" si="122"/>
        <v/>
      </c>
      <c r="AH421" s="50" t="str">
        <f t="shared" si="123"/>
        <v/>
      </c>
      <c r="AI421" s="50" t="str">
        <f t="shared" si="124"/>
        <v/>
      </c>
      <c r="AJ421" s="50" t="str">
        <f t="shared" si="125"/>
        <v/>
      </c>
      <c r="AK421" s="50" t="str">
        <f t="shared" si="126"/>
        <v/>
      </c>
      <c r="AL421" s="50" t="str">
        <f t="shared" si="127"/>
        <v/>
      </c>
      <c r="AM421" s="50" t="str">
        <f t="shared" si="128"/>
        <v/>
      </c>
      <c r="AN421" s="50" t="str">
        <f>IF(OR(AD421&lt;&gt;TRUE,AI421&lt;&gt;TRUE),"",IF(OR('Info livraison'!$B$12-(YEAR(J421))&gt;INDEX(valschartmaxalt,MATCH(N421,libschart,0)),'Info livraison'!$B$12-(YEAR(J421))&lt;INDEX(valschartminalt,MATCH(N421,libschart,0))),FALSE,TRUE))</f>
        <v/>
      </c>
      <c r="AO421" s="50" t="str">
        <f t="shared" si="129"/>
        <v/>
      </c>
      <c r="AP421" s="50"/>
      <c r="AQ421" s="50"/>
      <c r="AR421" s="50"/>
      <c r="AS421" s="197" t="str">
        <f t="shared" si="130"/>
        <v/>
      </c>
      <c r="AT421" s="210" t="str">
        <f t="shared" si="131"/>
        <v/>
      </c>
    </row>
    <row r="422" spans="1:46" x14ac:dyDescent="0.2">
      <c r="A422" s="51" t="str">
        <f>IF(AND(F422&lt;&gt;"",'Institut - Classes'!$F$4&lt;&gt;""),INDEX(libcatidinstit,'Institut - Classes'!$F$4),"")</f>
        <v/>
      </c>
      <c r="B422" s="51" t="str">
        <f>IF(A422&lt;&gt;"",INDEX(codeinstit,'Institut - Classes'!$F$4),"")</f>
        <v/>
      </c>
      <c r="C422" s="49" t="str">
        <f t="shared" si="132"/>
        <v/>
      </c>
      <c r="D422" s="143"/>
      <c r="E422" s="143"/>
      <c r="F422" s="137"/>
      <c r="G422" s="137"/>
      <c r="H422" s="137"/>
      <c r="I422" s="137"/>
      <c r="J422" s="139"/>
      <c r="K422" s="137"/>
      <c r="L422" s="141"/>
      <c r="M422" s="141"/>
      <c r="N422" s="140"/>
      <c r="O422" s="142"/>
      <c r="P422" s="141"/>
      <c r="Q422" s="141"/>
      <c r="R422" s="141"/>
      <c r="S422" s="156"/>
      <c r="T422" s="156"/>
      <c r="U422" s="156"/>
      <c r="V422" s="156"/>
      <c r="W422" s="156"/>
      <c r="X422" s="156"/>
      <c r="Y422" s="52" t="str">
        <f t="shared" si="114"/>
        <v/>
      </c>
      <c r="Z422" s="50" t="str">
        <f t="shared" si="115"/>
        <v/>
      </c>
      <c r="AA422" s="50" t="str">
        <f t="shared" si="116"/>
        <v/>
      </c>
      <c r="AB422" s="50" t="str">
        <f t="shared" si="117"/>
        <v/>
      </c>
      <c r="AC422" s="50" t="str">
        <f t="shared" si="118"/>
        <v/>
      </c>
      <c r="AD422" s="50" t="str">
        <f t="shared" si="119"/>
        <v/>
      </c>
      <c r="AE422" s="50" t="str">
        <f t="shared" si="120"/>
        <v/>
      </c>
      <c r="AF422" s="50" t="str">
        <f t="shared" si="121"/>
        <v/>
      </c>
      <c r="AG422" s="50" t="str">
        <f t="shared" si="122"/>
        <v/>
      </c>
      <c r="AH422" s="50" t="str">
        <f t="shared" si="123"/>
        <v/>
      </c>
      <c r="AI422" s="50" t="str">
        <f t="shared" si="124"/>
        <v/>
      </c>
      <c r="AJ422" s="50" t="str">
        <f t="shared" si="125"/>
        <v/>
      </c>
      <c r="AK422" s="50" t="str">
        <f t="shared" si="126"/>
        <v/>
      </c>
      <c r="AL422" s="50" t="str">
        <f t="shared" si="127"/>
        <v/>
      </c>
      <c r="AM422" s="50" t="str">
        <f t="shared" si="128"/>
        <v/>
      </c>
      <c r="AN422" s="50" t="str">
        <f>IF(OR(AD422&lt;&gt;TRUE,AI422&lt;&gt;TRUE),"",IF(OR('Info livraison'!$B$12-(YEAR(J422))&gt;INDEX(valschartmaxalt,MATCH(N422,libschart,0)),'Info livraison'!$B$12-(YEAR(J422))&lt;INDEX(valschartminalt,MATCH(N422,libschart,0))),FALSE,TRUE))</f>
        <v/>
      </c>
      <c r="AO422" s="50" t="str">
        <f t="shared" si="129"/>
        <v/>
      </c>
      <c r="AP422" s="50"/>
      <c r="AQ422" s="50"/>
      <c r="AR422" s="50"/>
      <c r="AS422" s="197" t="str">
        <f t="shared" si="130"/>
        <v/>
      </c>
      <c r="AT422" s="210" t="str">
        <f t="shared" si="131"/>
        <v/>
      </c>
    </row>
    <row r="423" spans="1:46" x14ac:dyDescent="0.2">
      <c r="A423" s="51" t="str">
        <f>IF(AND(F423&lt;&gt;"",'Institut - Classes'!$F$4&lt;&gt;""),INDEX(libcatidinstit,'Institut - Classes'!$F$4),"")</f>
        <v/>
      </c>
      <c r="B423" s="51" t="str">
        <f>IF(A423&lt;&gt;"",INDEX(codeinstit,'Institut - Classes'!$F$4),"")</f>
        <v/>
      </c>
      <c r="C423" s="49" t="str">
        <f t="shared" si="132"/>
        <v/>
      </c>
      <c r="D423" s="143"/>
      <c r="E423" s="143"/>
      <c r="F423" s="137"/>
      <c r="G423" s="137"/>
      <c r="H423" s="137"/>
      <c r="I423" s="137"/>
      <c r="J423" s="139"/>
      <c r="K423" s="137"/>
      <c r="L423" s="141"/>
      <c r="M423" s="141"/>
      <c r="N423" s="140"/>
      <c r="O423" s="142"/>
      <c r="P423" s="141"/>
      <c r="Q423" s="141"/>
      <c r="R423" s="141"/>
      <c r="S423" s="156"/>
      <c r="T423" s="156"/>
      <c r="U423" s="156"/>
      <c r="V423" s="156"/>
      <c r="W423" s="156"/>
      <c r="X423" s="156"/>
      <c r="Y423" s="52" t="str">
        <f t="shared" si="114"/>
        <v/>
      </c>
      <c r="Z423" s="50" t="str">
        <f t="shared" si="115"/>
        <v/>
      </c>
      <c r="AA423" s="50" t="str">
        <f t="shared" si="116"/>
        <v/>
      </c>
      <c r="AB423" s="50" t="str">
        <f t="shared" si="117"/>
        <v/>
      </c>
      <c r="AC423" s="50" t="str">
        <f t="shared" si="118"/>
        <v/>
      </c>
      <c r="AD423" s="50" t="str">
        <f t="shared" si="119"/>
        <v/>
      </c>
      <c r="AE423" s="50" t="str">
        <f t="shared" si="120"/>
        <v/>
      </c>
      <c r="AF423" s="50" t="str">
        <f t="shared" si="121"/>
        <v/>
      </c>
      <c r="AG423" s="50" t="str">
        <f t="shared" si="122"/>
        <v/>
      </c>
      <c r="AH423" s="50" t="str">
        <f t="shared" si="123"/>
        <v/>
      </c>
      <c r="AI423" s="50" t="str">
        <f t="shared" si="124"/>
        <v/>
      </c>
      <c r="AJ423" s="50" t="str">
        <f t="shared" si="125"/>
        <v/>
      </c>
      <c r="AK423" s="50" t="str">
        <f t="shared" si="126"/>
        <v/>
      </c>
      <c r="AL423" s="50" t="str">
        <f t="shared" si="127"/>
        <v/>
      </c>
      <c r="AM423" s="50" t="str">
        <f t="shared" si="128"/>
        <v/>
      </c>
      <c r="AN423" s="50" t="str">
        <f>IF(OR(AD423&lt;&gt;TRUE,AI423&lt;&gt;TRUE),"",IF(OR('Info livraison'!$B$12-(YEAR(J423))&gt;INDEX(valschartmaxalt,MATCH(N423,libschart,0)),'Info livraison'!$B$12-(YEAR(J423))&lt;INDEX(valschartminalt,MATCH(N423,libschart,0))),FALSE,TRUE))</f>
        <v/>
      </c>
      <c r="AO423" s="50" t="str">
        <f t="shared" si="129"/>
        <v/>
      </c>
      <c r="AP423" s="50"/>
      <c r="AQ423" s="50"/>
      <c r="AR423" s="50"/>
      <c r="AS423" s="197" t="str">
        <f t="shared" si="130"/>
        <v/>
      </c>
      <c r="AT423" s="210" t="str">
        <f t="shared" si="131"/>
        <v/>
      </c>
    </row>
    <row r="424" spans="1:46" x14ac:dyDescent="0.2">
      <c r="A424" s="51" t="str">
        <f>IF(AND(F424&lt;&gt;"",'Institut - Classes'!$F$4&lt;&gt;""),INDEX(libcatidinstit,'Institut - Classes'!$F$4),"")</f>
        <v/>
      </c>
      <c r="B424" s="51" t="str">
        <f>IF(A424&lt;&gt;"",INDEX(codeinstit,'Institut - Classes'!$F$4),"")</f>
        <v/>
      </c>
      <c r="C424" s="49" t="str">
        <f t="shared" si="132"/>
        <v/>
      </c>
      <c r="D424" s="143"/>
      <c r="E424" s="143"/>
      <c r="F424" s="137"/>
      <c r="G424" s="137"/>
      <c r="H424" s="137"/>
      <c r="I424" s="137"/>
      <c r="J424" s="139"/>
      <c r="K424" s="137"/>
      <c r="L424" s="141"/>
      <c r="M424" s="141"/>
      <c r="N424" s="140"/>
      <c r="O424" s="142"/>
      <c r="P424" s="141"/>
      <c r="Q424" s="141"/>
      <c r="R424" s="141"/>
      <c r="S424" s="156"/>
      <c r="T424" s="156"/>
      <c r="U424" s="156"/>
      <c r="V424" s="156"/>
      <c r="W424" s="156"/>
      <c r="X424" s="156"/>
      <c r="Y424" s="52" t="str">
        <f t="shared" si="114"/>
        <v/>
      </c>
      <c r="Z424" s="50" t="str">
        <f t="shared" si="115"/>
        <v/>
      </c>
      <c r="AA424" s="50" t="str">
        <f t="shared" si="116"/>
        <v/>
      </c>
      <c r="AB424" s="50" t="str">
        <f t="shared" si="117"/>
        <v/>
      </c>
      <c r="AC424" s="50" t="str">
        <f t="shared" si="118"/>
        <v/>
      </c>
      <c r="AD424" s="50" t="str">
        <f t="shared" si="119"/>
        <v/>
      </c>
      <c r="AE424" s="50" t="str">
        <f t="shared" si="120"/>
        <v/>
      </c>
      <c r="AF424" s="50" t="str">
        <f t="shared" si="121"/>
        <v/>
      </c>
      <c r="AG424" s="50" t="str">
        <f t="shared" si="122"/>
        <v/>
      </c>
      <c r="AH424" s="50" t="str">
        <f t="shared" si="123"/>
        <v/>
      </c>
      <c r="AI424" s="50" t="str">
        <f t="shared" si="124"/>
        <v/>
      </c>
      <c r="AJ424" s="50" t="str">
        <f t="shared" si="125"/>
        <v/>
      </c>
      <c r="AK424" s="50" t="str">
        <f t="shared" si="126"/>
        <v/>
      </c>
      <c r="AL424" s="50" t="str">
        <f t="shared" si="127"/>
        <v/>
      </c>
      <c r="AM424" s="50" t="str">
        <f t="shared" si="128"/>
        <v/>
      </c>
      <c r="AN424" s="50" t="str">
        <f>IF(OR(AD424&lt;&gt;TRUE,AI424&lt;&gt;TRUE),"",IF(OR('Info livraison'!$B$12-(YEAR(J424))&gt;INDEX(valschartmaxalt,MATCH(N424,libschart,0)),'Info livraison'!$B$12-(YEAR(J424))&lt;INDEX(valschartminalt,MATCH(N424,libschart,0))),FALSE,TRUE))</f>
        <v/>
      </c>
      <c r="AO424" s="50" t="str">
        <f t="shared" si="129"/>
        <v/>
      </c>
      <c r="AP424" s="50"/>
      <c r="AQ424" s="50"/>
      <c r="AR424" s="50"/>
      <c r="AS424" s="197" t="str">
        <f t="shared" si="130"/>
        <v/>
      </c>
      <c r="AT424" s="210" t="str">
        <f t="shared" si="131"/>
        <v/>
      </c>
    </row>
    <row r="425" spans="1:46" x14ac:dyDescent="0.2">
      <c r="A425" s="51" t="str">
        <f>IF(AND(F425&lt;&gt;"",'Institut - Classes'!$F$4&lt;&gt;""),INDEX(libcatidinstit,'Institut - Classes'!$F$4),"")</f>
        <v/>
      </c>
      <c r="B425" s="51" t="str">
        <f>IF(A425&lt;&gt;"",INDEX(codeinstit,'Institut - Classes'!$F$4),"")</f>
        <v/>
      </c>
      <c r="C425" s="49" t="str">
        <f t="shared" si="132"/>
        <v/>
      </c>
      <c r="D425" s="143"/>
      <c r="E425" s="143"/>
      <c r="F425" s="137"/>
      <c r="G425" s="137"/>
      <c r="H425" s="137"/>
      <c r="I425" s="137"/>
      <c r="J425" s="139"/>
      <c r="K425" s="137"/>
      <c r="L425" s="141"/>
      <c r="M425" s="141"/>
      <c r="N425" s="140"/>
      <c r="O425" s="142"/>
      <c r="P425" s="141"/>
      <c r="Q425" s="141"/>
      <c r="R425" s="141"/>
      <c r="S425" s="156"/>
      <c r="T425" s="156"/>
      <c r="U425" s="156"/>
      <c r="V425" s="156"/>
      <c r="W425" s="156"/>
      <c r="X425" s="156"/>
      <c r="Y425" s="52" t="str">
        <f t="shared" si="114"/>
        <v/>
      </c>
      <c r="Z425" s="50" t="str">
        <f t="shared" si="115"/>
        <v/>
      </c>
      <c r="AA425" s="50" t="str">
        <f t="shared" si="116"/>
        <v/>
      </c>
      <c r="AB425" s="50" t="str">
        <f t="shared" si="117"/>
        <v/>
      </c>
      <c r="AC425" s="50" t="str">
        <f t="shared" si="118"/>
        <v/>
      </c>
      <c r="AD425" s="50" t="str">
        <f t="shared" si="119"/>
        <v/>
      </c>
      <c r="AE425" s="50" t="str">
        <f t="shared" si="120"/>
        <v/>
      </c>
      <c r="AF425" s="50" t="str">
        <f t="shared" si="121"/>
        <v/>
      </c>
      <c r="AG425" s="50" t="str">
        <f t="shared" si="122"/>
        <v/>
      </c>
      <c r="AH425" s="50" t="str">
        <f t="shared" si="123"/>
        <v/>
      </c>
      <c r="AI425" s="50" t="str">
        <f t="shared" si="124"/>
        <v/>
      </c>
      <c r="AJ425" s="50" t="str">
        <f t="shared" si="125"/>
        <v/>
      </c>
      <c r="AK425" s="50" t="str">
        <f t="shared" si="126"/>
        <v/>
      </c>
      <c r="AL425" s="50" t="str">
        <f t="shared" si="127"/>
        <v/>
      </c>
      <c r="AM425" s="50" t="str">
        <f t="shared" si="128"/>
        <v/>
      </c>
      <c r="AN425" s="50" t="str">
        <f>IF(OR(AD425&lt;&gt;TRUE,AI425&lt;&gt;TRUE),"",IF(OR('Info livraison'!$B$12-(YEAR(J425))&gt;INDEX(valschartmaxalt,MATCH(N425,libschart,0)),'Info livraison'!$B$12-(YEAR(J425))&lt;INDEX(valschartminalt,MATCH(N425,libschart,0))),FALSE,TRUE))</f>
        <v/>
      </c>
      <c r="AO425" s="50" t="str">
        <f t="shared" si="129"/>
        <v/>
      </c>
      <c r="AP425" s="50"/>
      <c r="AQ425" s="50"/>
      <c r="AR425" s="50"/>
      <c r="AS425" s="197" t="str">
        <f t="shared" si="130"/>
        <v/>
      </c>
      <c r="AT425" s="210" t="str">
        <f t="shared" si="131"/>
        <v/>
      </c>
    </row>
    <row r="426" spans="1:46" x14ac:dyDescent="0.2">
      <c r="A426" s="51" t="str">
        <f>IF(AND(F426&lt;&gt;"",'Institut - Classes'!$F$4&lt;&gt;""),INDEX(libcatidinstit,'Institut - Classes'!$F$4),"")</f>
        <v/>
      </c>
      <c r="B426" s="51" t="str">
        <f>IF(A426&lt;&gt;"",INDEX(codeinstit,'Institut - Classes'!$F$4),"")</f>
        <v/>
      </c>
      <c r="C426" s="49" t="str">
        <f t="shared" si="132"/>
        <v/>
      </c>
      <c r="D426" s="143"/>
      <c r="E426" s="143"/>
      <c r="F426" s="137"/>
      <c r="G426" s="137"/>
      <c r="H426" s="137"/>
      <c r="I426" s="137"/>
      <c r="J426" s="139"/>
      <c r="K426" s="137"/>
      <c r="L426" s="141"/>
      <c r="M426" s="141"/>
      <c r="N426" s="140"/>
      <c r="O426" s="142"/>
      <c r="P426" s="141"/>
      <c r="Q426" s="141"/>
      <c r="R426" s="141"/>
      <c r="S426" s="156"/>
      <c r="T426" s="156"/>
      <c r="U426" s="156"/>
      <c r="V426" s="156"/>
      <c r="W426" s="156"/>
      <c r="X426" s="156"/>
      <c r="Y426" s="52" t="str">
        <f t="shared" si="114"/>
        <v/>
      </c>
      <c r="Z426" s="50" t="str">
        <f t="shared" si="115"/>
        <v/>
      </c>
      <c r="AA426" s="50" t="str">
        <f t="shared" si="116"/>
        <v/>
      </c>
      <c r="AB426" s="50" t="str">
        <f t="shared" si="117"/>
        <v/>
      </c>
      <c r="AC426" s="50" t="str">
        <f t="shared" si="118"/>
        <v/>
      </c>
      <c r="AD426" s="50" t="str">
        <f t="shared" si="119"/>
        <v/>
      </c>
      <c r="AE426" s="50" t="str">
        <f t="shared" si="120"/>
        <v/>
      </c>
      <c r="AF426" s="50" t="str">
        <f t="shared" si="121"/>
        <v/>
      </c>
      <c r="AG426" s="50" t="str">
        <f t="shared" si="122"/>
        <v/>
      </c>
      <c r="AH426" s="50" t="str">
        <f t="shared" si="123"/>
        <v/>
      </c>
      <c r="AI426" s="50" t="str">
        <f t="shared" si="124"/>
        <v/>
      </c>
      <c r="AJ426" s="50" t="str">
        <f t="shared" si="125"/>
        <v/>
      </c>
      <c r="AK426" s="50" t="str">
        <f t="shared" si="126"/>
        <v/>
      </c>
      <c r="AL426" s="50" t="str">
        <f t="shared" si="127"/>
        <v/>
      </c>
      <c r="AM426" s="50" t="str">
        <f t="shared" si="128"/>
        <v/>
      </c>
      <c r="AN426" s="50" t="str">
        <f>IF(OR(AD426&lt;&gt;TRUE,AI426&lt;&gt;TRUE),"",IF(OR('Info livraison'!$B$12-(YEAR(J426))&gt;INDEX(valschartmaxalt,MATCH(N426,libschart,0)),'Info livraison'!$B$12-(YEAR(J426))&lt;INDEX(valschartminalt,MATCH(N426,libschart,0))),FALSE,TRUE))</f>
        <v/>
      </c>
      <c r="AO426" s="50" t="str">
        <f t="shared" si="129"/>
        <v/>
      </c>
      <c r="AP426" s="50"/>
      <c r="AQ426" s="50"/>
      <c r="AR426" s="50"/>
      <c r="AS426" s="197" t="str">
        <f t="shared" si="130"/>
        <v/>
      </c>
      <c r="AT426" s="210" t="str">
        <f t="shared" si="131"/>
        <v/>
      </c>
    </row>
    <row r="427" spans="1:46" x14ac:dyDescent="0.2">
      <c r="A427" s="51" t="str">
        <f>IF(AND(F427&lt;&gt;"",'Institut - Classes'!$F$4&lt;&gt;""),INDEX(libcatidinstit,'Institut - Classes'!$F$4),"")</f>
        <v/>
      </c>
      <c r="B427" s="51" t="str">
        <f>IF(A427&lt;&gt;"",INDEX(codeinstit,'Institut - Classes'!$F$4),"")</f>
        <v/>
      </c>
      <c r="C427" s="49" t="str">
        <f t="shared" si="132"/>
        <v/>
      </c>
      <c r="D427" s="143"/>
      <c r="E427" s="143"/>
      <c r="F427" s="137"/>
      <c r="G427" s="137"/>
      <c r="H427" s="137"/>
      <c r="I427" s="137"/>
      <c r="J427" s="139"/>
      <c r="K427" s="137"/>
      <c r="L427" s="141"/>
      <c r="M427" s="141"/>
      <c r="N427" s="140"/>
      <c r="O427" s="142"/>
      <c r="P427" s="141"/>
      <c r="Q427" s="141"/>
      <c r="R427" s="141"/>
      <c r="S427" s="156"/>
      <c r="T427" s="156"/>
      <c r="U427" s="156"/>
      <c r="V427" s="156"/>
      <c r="W427" s="156"/>
      <c r="X427" s="156"/>
      <c r="Y427" s="52" t="str">
        <f t="shared" si="114"/>
        <v/>
      </c>
      <c r="Z427" s="50" t="str">
        <f t="shared" si="115"/>
        <v/>
      </c>
      <c r="AA427" s="50" t="str">
        <f t="shared" si="116"/>
        <v/>
      </c>
      <c r="AB427" s="50" t="str">
        <f t="shared" si="117"/>
        <v/>
      </c>
      <c r="AC427" s="50" t="str">
        <f t="shared" si="118"/>
        <v/>
      </c>
      <c r="AD427" s="50" t="str">
        <f t="shared" si="119"/>
        <v/>
      </c>
      <c r="AE427" s="50" t="str">
        <f t="shared" si="120"/>
        <v/>
      </c>
      <c r="AF427" s="50" t="str">
        <f t="shared" si="121"/>
        <v/>
      </c>
      <c r="AG427" s="50" t="str">
        <f t="shared" si="122"/>
        <v/>
      </c>
      <c r="AH427" s="50" t="str">
        <f t="shared" si="123"/>
        <v/>
      </c>
      <c r="AI427" s="50" t="str">
        <f t="shared" si="124"/>
        <v/>
      </c>
      <c r="AJ427" s="50" t="str">
        <f t="shared" si="125"/>
        <v/>
      </c>
      <c r="AK427" s="50" t="str">
        <f t="shared" si="126"/>
        <v/>
      </c>
      <c r="AL427" s="50" t="str">
        <f t="shared" si="127"/>
        <v/>
      </c>
      <c r="AM427" s="50" t="str">
        <f t="shared" si="128"/>
        <v/>
      </c>
      <c r="AN427" s="50" t="str">
        <f>IF(OR(AD427&lt;&gt;TRUE,AI427&lt;&gt;TRUE),"",IF(OR('Info livraison'!$B$12-(YEAR(J427))&gt;INDEX(valschartmaxalt,MATCH(N427,libschart,0)),'Info livraison'!$B$12-(YEAR(J427))&lt;INDEX(valschartminalt,MATCH(N427,libschart,0))),FALSE,TRUE))</f>
        <v/>
      </c>
      <c r="AO427" s="50" t="str">
        <f t="shared" si="129"/>
        <v/>
      </c>
      <c r="AP427" s="50"/>
      <c r="AQ427" s="50"/>
      <c r="AR427" s="50"/>
      <c r="AS427" s="197" t="str">
        <f t="shared" si="130"/>
        <v/>
      </c>
      <c r="AT427" s="210" t="str">
        <f t="shared" si="131"/>
        <v/>
      </c>
    </row>
    <row r="428" spans="1:46" x14ac:dyDescent="0.2">
      <c r="A428" s="51" t="str">
        <f>IF(AND(F428&lt;&gt;"",'Institut - Classes'!$F$4&lt;&gt;""),INDEX(libcatidinstit,'Institut - Classes'!$F$4),"")</f>
        <v/>
      </c>
      <c r="B428" s="51" t="str">
        <f>IF(A428&lt;&gt;"",INDEX(codeinstit,'Institut - Classes'!$F$4),"")</f>
        <v/>
      </c>
      <c r="C428" s="49" t="str">
        <f t="shared" si="132"/>
        <v/>
      </c>
      <c r="D428" s="143"/>
      <c r="E428" s="143"/>
      <c r="F428" s="137"/>
      <c r="G428" s="137"/>
      <c r="H428" s="137"/>
      <c r="I428" s="137"/>
      <c r="J428" s="139"/>
      <c r="K428" s="137"/>
      <c r="L428" s="141"/>
      <c r="M428" s="141"/>
      <c r="N428" s="140"/>
      <c r="O428" s="142"/>
      <c r="P428" s="141"/>
      <c r="Q428" s="141"/>
      <c r="R428" s="141"/>
      <c r="S428" s="156"/>
      <c r="T428" s="156"/>
      <c r="U428" s="156"/>
      <c r="V428" s="156"/>
      <c r="W428" s="156"/>
      <c r="X428" s="156"/>
      <c r="Y428" s="52" t="str">
        <f t="shared" si="114"/>
        <v/>
      </c>
      <c r="Z428" s="50" t="str">
        <f t="shared" si="115"/>
        <v/>
      </c>
      <c r="AA428" s="50" t="str">
        <f t="shared" si="116"/>
        <v/>
      </c>
      <c r="AB428" s="50" t="str">
        <f t="shared" si="117"/>
        <v/>
      </c>
      <c r="AC428" s="50" t="str">
        <f t="shared" si="118"/>
        <v/>
      </c>
      <c r="AD428" s="50" t="str">
        <f t="shared" si="119"/>
        <v/>
      </c>
      <c r="AE428" s="50" t="str">
        <f t="shared" si="120"/>
        <v/>
      </c>
      <c r="AF428" s="50" t="str">
        <f t="shared" si="121"/>
        <v/>
      </c>
      <c r="AG428" s="50" t="str">
        <f t="shared" si="122"/>
        <v/>
      </c>
      <c r="AH428" s="50" t="str">
        <f t="shared" si="123"/>
        <v/>
      </c>
      <c r="AI428" s="50" t="str">
        <f t="shared" si="124"/>
        <v/>
      </c>
      <c r="AJ428" s="50" t="str">
        <f t="shared" si="125"/>
        <v/>
      </c>
      <c r="AK428" s="50" t="str">
        <f t="shared" si="126"/>
        <v/>
      </c>
      <c r="AL428" s="50" t="str">
        <f t="shared" si="127"/>
        <v/>
      </c>
      <c r="AM428" s="50" t="str">
        <f t="shared" si="128"/>
        <v/>
      </c>
      <c r="AN428" s="50" t="str">
        <f>IF(OR(AD428&lt;&gt;TRUE,AI428&lt;&gt;TRUE),"",IF(OR('Info livraison'!$B$12-(YEAR(J428))&gt;INDEX(valschartmaxalt,MATCH(N428,libschart,0)),'Info livraison'!$B$12-(YEAR(J428))&lt;INDEX(valschartminalt,MATCH(N428,libschart,0))),FALSE,TRUE))</f>
        <v/>
      </c>
      <c r="AO428" s="50" t="str">
        <f t="shared" si="129"/>
        <v/>
      </c>
      <c r="AP428" s="50"/>
      <c r="AQ428" s="50"/>
      <c r="AR428" s="50"/>
      <c r="AS428" s="197" t="str">
        <f t="shared" si="130"/>
        <v/>
      </c>
      <c r="AT428" s="210" t="str">
        <f t="shared" si="131"/>
        <v/>
      </c>
    </row>
    <row r="429" spans="1:46" x14ac:dyDescent="0.2">
      <c r="A429" s="51" t="str">
        <f>IF(AND(F429&lt;&gt;"",'Institut - Classes'!$F$4&lt;&gt;""),INDEX(libcatidinstit,'Institut - Classes'!$F$4),"")</f>
        <v/>
      </c>
      <c r="B429" s="51" t="str">
        <f>IF(A429&lt;&gt;"",INDEX(codeinstit,'Institut - Classes'!$F$4),"")</f>
        <v/>
      </c>
      <c r="C429" s="49" t="str">
        <f t="shared" si="132"/>
        <v/>
      </c>
      <c r="D429" s="143"/>
      <c r="E429" s="143"/>
      <c r="F429" s="137"/>
      <c r="G429" s="137"/>
      <c r="H429" s="137"/>
      <c r="I429" s="137"/>
      <c r="J429" s="139"/>
      <c r="K429" s="137"/>
      <c r="L429" s="141"/>
      <c r="M429" s="141"/>
      <c r="N429" s="140"/>
      <c r="O429" s="142"/>
      <c r="P429" s="141"/>
      <c r="Q429" s="141"/>
      <c r="R429" s="141"/>
      <c r="S429" s="156"/>
      <c r="T429" s="156"/>
      <c r="U429" s="156"/>
      <c r="V429" s="156"/>
      <c r="W429" s="156"/>
      <c r="X429" s="156"/>
      <c r="Y429" s="52" t="str">
        <f t="shared" si="114"/>
        <v/>
      </c>
      <c r="Z429" s="50" t="str">
        <f t="shared" si="115"/>
        <v/>
      </c>
      <c r="AA429" s="50" t="str">
        <f t="shared" si="116"/>
        <v/>
      </c>
      <c r="AB429" s="50" t="str">
        <f t="shared" si="117"/>
        <v/>
      </c>
      <c r="AC429" s="50" t="str">
        <f t="shared" si="118"/>
        <v/>
      </c>
      <c r="AD429" s="50" t="str">
        <f t="shared" si="119"/>
        <v/>
      </c>
      <c r="AE429" s="50" t="str">
        <f t="shared" si="120"/>
        <v/>
      </c>
      <c r="AF429" s="50" t="str">
        <f t="shared" si="121"/>
        <v/>
      </c>
      <c r="AG429" s="50" t="str">
        <f t="shared" si="122"/>
        <v/>
      </c>
      <c r="AH429" s="50" t="str">
        <f t="shared" si="123"/>
        <v/>
      </c>
      <c r="AI429" s="50" t="str">
        <f t="shared" si="124"/>
        <v/>
      </c>
      <c r="AJ429" s="50" t="str">
        <f t="shared" si="125"/>
        <v/>
      </c>
      <c r="AK429" s="50" t="str">
        <f t="shared" si="126"/>
        <v/>
      </c>
      <c r="AL429" s="50" t="str">
        <f t="shared" si="127"/>
        <v/>
      </c>
      <c r="AM429" s="50" t="str">
        <f t="shared" si="128"/>
        <v/>
      </c>
      <c r="AN429" s="50" t="str">
        <f>IF(OR(AD429&lt;&gt;TRUE,AI429&lt;&gt;TRUE),"",IF(OR('Info livraison'!$B$12-(YEAR(J429))&gt;INDEX(valschartmaxalt,MATCH(N429,libschart,0)),'Info livraison'!$B$12-(YEAR(J429))&lt;INDEX(valschartminalt,MATCH(N429,libschart,0))),FALSE,TRUE))</f>
        <v/>
      </c>
      <c r="AO429" s="50" t="str">
        <f t="shared" si="129"/>
        <v/>
      </c>
      <c r="AP429" s="50"/>
      <c r="AQ429" s="50"/>
      <c r="AR429" s="50"/>
      <c r="AS429" s="197" t="str">
        <f t="shared" si="130"/>
        <v/>
      </c>
      <c r="AT429" s="210" t="str">
        <f t="shared" si="131"/>
        <v/>
      </c>
    </row>
    <row r="430" spans="1:46" x14ac:dyDescent="0.2">
      <c r="A430" s="51" t="str">
        <f>IF(AND(F430&lt;&gt;"",'Institut - Classes'!$F$4&lt;&gt;""),INDEX(libcatidinstit,'Institut - Classes'!$F$4),"")</f>
        <v/>
      </c>
      <c r="B430" s="51" t="str">
        <f>IF(A430&lt;&gt;"",INDEX(codeinstit,'Institut - Classes'!$F$4),"")</f>
        <v/>
      </c>
      <c r="C430" s="49" t="str">
        <f t="shared" si="132"/>
        <v/>
      </c>
      <c r="D430" s="143"/>
      <c r="E430" s="143"/>
      <c r="F430" s="137"/>
      <c r="G430" s="137"/>
      <c r="H430" s="137"/>
      <c r="I430" s="137"/>
      <c r="J430" s="139"/>
      <c r="K430" s="137"/>
      <c r="L430" s="141"/>
      <c r="M430" s="141"/>
      <c r="N430" s="140"/>
      <c r="O430" s="142"/>
      <c r="P430" s="141"/>
      <c r="Q430" s="141"/>
      <c r="R430" s="141"/>
      <c r="S430" s="156"/>
      <c r="T430" s="156"/>
      <c r="U430" s="156"/>
      <c r="V430" s="156"/>
      <c r="W430" s="156"/>
      <c r="X430" s="156"/>
      <c r="Y430" s="52" t="str">
        <f t="shared" si="114"/>
        <v/>
      </c>
      <c r="Z430" s="50" t="str">
        <f t="shared" si="115"/>
        <v/>
      </c>
      <c r="AA430" s="50" t="str">
        <f t="shared" si="116"/>
        <v/>
      </c>
      <c r="AB430" s="50" t="str">
        <f t="shared" si="117"/>
        <v/>
      </c>
      <c r="AC430" s="50" t="str">
        <f t="shared" si="118"/>
        <v/>
      </c>
      <c r="AD430" s="50" t="str">
        <f t="shared" si="119"/>
        <v/>
      </c>
      <c r="AE430" s="50" t="str">
        <f t="shared" si="120"/>
        <v/>
      </c>
      <c r="AF430" s="50" t="str">
        <f t="shared" si="121"/>
        <v/>
      </c>
      <c r="AG430" s="50" t="str">
        <f t="shared" si="122"/>
        <v/>
      </c>
      <c r="AH430" s="50" t="str">
        <f t="shared" si="123"/>
        <v/>
      </c>
      <c r="AI430" s="50" t="str">
        <f t="shared" si="124"/>
        <v/>
      </c>
      <c r="AJ430" s="50" t="str">
        <f t="shared" si="125"/>
        <v/>
      </c>
      <c r="AK430" s="50" t="str">
        <f t="shared" si="126"/>
        <v/>
      </c>
      <c r="AL430" s="50" t="str">
        <f t="shared" si="127"/>
        <v/>
      </c>
      <c r="AM430" s="50" t="str">
        <f t="shared" si="128"/>
        <v/>
      </c>
      <c r="AN430" s="50" t="str">
        <f>IF(OR(AD430&lt;&gt;TRUE,AI430&lt;&gt;TRUE),"",IF(OR('Info livraison'!$B$12-(YEAR(J430))&gt;INDEX(valschartmaxalt,MATCH(N430,libschart,0)),'Info livraison'!$B$12-(YEAR(J430))&lt;INDEX(valschartminalt,MATCH(N430,libschart,0))),FALSE,TRUE))</f>
        <v/>
      </c>
      <c r="AO430" s="50" t="str">
        <f t="shared" si="129"/>
        <v/>
      </c>
      <c r="AP430" s="50"/>
      <c r="AQ430" s="50"/>
      <c r="AR430" s="50"/>
      <c r="AS430" s="197" t="str">
        <f t="shared" si="130"/>
        <v/>
      </c>
      <c r="AT430" s="210" t="str">
        <f t="shared" si="131"/>
        <v/>
      </c>
    </row>
    <row r="431" spans="1:46" x14ac:dyDescent="0.2">
      <c r="A431" s="51" t="str">
        <f>IF(AND(F431&lt;&gt;"",'Institut - Classes'!$F$4&lt;&gt;""),INDEX(libcatidinstit,'Institut - Classes'!$F$4),"")</f>
        <v/>
      </c>
      <c r="B431" s="51" t="str">
        <f>IF(A431&lt;&gt;"",INDEX(codeinstit,'Institut - Classes'!$F$4),"")</f>
        <v/>
      </c>
      <c r="C431" s="49" t="str">
        <f t="shared" si="132"/>
        <v/>
      </c>
      <c r="D431" s="143"/>
      <c r="E431" s="143"/>
      <c r="F431" s="137"/>
      <c r="G431" s="137"/>
      <c r="H431" s="137"/>
      <c r="I431" s="137"/>
      <c r="J431" s="139"/>
      <c r="K431" s="137"/>
      <c r="L431" s="141"/>
      <c r="M431" s="141"/>
      <c r="N431" s="140"/>
      <c r="O431" s="142"/>
      <c r="P431" s="141"/>
      <c r="Q431" s="141"/>
      <c r="R431" s="141"/>
      <c r="S431" s="156"/>
      <c r="T431" s="156"/>
      <c r="U431" s="156"/>
      <c r="V431" s="156"/>
      <c r="W431" s="156"/>
      <c r="X431" s="156"/>
      <c r="Y431" s="52" t="str">
        <f t="shared" si="114"/>
        <v/>
      </c>
      <c r="Z431" s="50" t="str">
        <f t="shared" si="115"/>
        <v/>
      </c>
      <c r="AA431" s="50" t="str">
        <f t="shared" si="116"/>
        <v/>
      </c>
      <c r="AB431" s="50" t="str">
        <f t="shared" si="117"/>
        <v/>
      </c>
      <c r="AC431" s="50" t="str">
        <f t="shared" si="118"/>
        <v/>
      </c>
      <c r="AD431" s="50" t="str">
        <f t="shared" si="119"/>
        <v/>
      </c>
      <c r="AE431" s="50" t="str">
        <f t="shared" si="120"/>
        <v/>
      </c>
      <c r="AF431" s="50" t="str">
        <f t="shared" si="121"/>
        <v/>
      </c>
      <c r="AG431" s="50" t="str">
        <f t="shared" si="122"/>
        <v/>
      </c>
      <c r="AH431" s="50" t="str">
        <f t="shared" si="123"/>
        <v/>
      </c>
      <c r="AI431" s="50" t="str">
        <f t="shared" si="124"/>
        <v/>
      </c>
      <c r="AJ431" s="50" t="str">
        <f t="shared" si="125"/>
        <v/>
      </c>
      <c r="AK431" s="50" t="str">
        <f t="shared" si="126"/>
        <v/>
      </c>
      <c r="AL431" s="50" t="str">
        <f t="shared" si="127"/>
        <v/>
      </c>
      <c r="AM431" s="50" t="str">
        <f t="shared" si="128"/>
        <v/>
      </c>
      <c r="AN431" s="50" t="str">
        <f>IF(OR(AD431&lt;&gt;TRUE,AI431&lt;&gt;TRUE),"",IF(OR('Info livraison'!$B$12-(YEAR(J431))&gt;INDEX(valschartmaxalt,MATCH(N431,libschart,0)),'Info livraison'!$B$12-(YEAR(J431))&lt;INDEX(valschartminalt,MATCH(N431,libschart,0))),FALSE,TRUE))</f>
        <v/>
      </c>
      <c r="AO431" s="50" t="str">
        <f t="shared" si="129"/>
        <v/>
      </c>
      <c r="AP431" s="50"/>
      <c r="AQ431" s="50"/>
      <c r="AR431" s="50"/>
      <c r="AS431" s="197" t="str">
        <f t="shared" si="130"/>
        <v/>
      </c>
      <c r="AT431" s="210" t="str">
        <f t="shared" si="131"/>
        <v/>
      </c>
    </row>
    <row r="432" spans="1:46" x14ac:dyDescent="0.2">
      <c r="A432" s="51" t="str">
        <f>IF(AND(F432&lt;&gt;"",'Institut - Classes'!$F$4&lt;&gt;""),INDEX(libcatidinstit,'Institut - Classes'!$F$4),"")</f>
        <v/>
      </c>
      <c r="B432" s="51" t="str">
        <f>IF(A432&lt;&gt;"",INDEX(codeinstit,'Institut - Classes'!$F$4),"")</f>
        <v/>
      </c>
      <c r="C432" s="49" t="str">
        <f t="shared" si="132"/>
        <v/>
      </c>
      <c r="D432" s="143"/>
      <c r="E432" s="143"/>
      <c r="F432" s="137"/>
      <c r="G432" s="137"/>
      <c r="H432" s="137"/>
      <c r="I432" s="137"/>
      <c r="J432" s="139"/>
      <c r="K432" s="137"/>
      <c r="L432" s="141"/>
      <c r="M432" s="141"/>
      <c r="N432" s="140"/>
      <c r="O432" s="142"/>
      <c r="P432" s="141"/>
      <c r="Q432" s="141"/>
      <c r="R432" s="141"/>
      <c r="S432" s="156"/>
      <c r="T432" s="156"/>
      <c r="U432" s="156"/>
      <c r="V432" s="156"/>
      <c r="W432" s="156"/>
      <c r="X432" s="156"/>
      <c r="Y432" s="52" t="str">
        <f t="shared" si="114"/>
        <v/>
      </c>
      <c r="Z432" s="50" t="str">
        <f t="shared" si="115"/>
        <v/>
      </c>
      <c r="AA432" s="50" t="str">
        <f t="shared" si="116"/>
        <v/>
      </c>
      <c r="AB432" s="50" t="str">
        <f t="shared" si="117"/>
        <v/>
      </c>
      <c r="AC432" s="50" t="str">
        <f t="shared" si="118"/>
        <v/>
      </c>
      <c r="AD432" s="50" t="str">
        <f t="shared" si="119"/>
        <v/>
      </c>
      <c r="AE432" s="50" t="str">
        <f t="shared" si="120"/>
        <v/>
      </c>
      <c r="AF432" s="50" t="str">
        <f t="shared" si="121"/>
        <v/>
      </c>
      <c r="AG432" s="50" t="str">
        <f t="shared" si="122"/>
        <v/>
      </c>
      <c r="AH432" s="50" t="str">
        <f t="shared" si="123"/>
        <v/>
      </c>
      <c r="AI432" s="50" t="str">
        <f t="shared" si="124"/>
        <v/>
      </c>
      <c r="AJ432" s="50" t="str">
        <f t="shared" si="125"/>
        <v/>
      </c>
      <c r="AK432" s="50" t="str">
        <f t="shared" si="126"/>
        <v/>
      </c>
      <c r="AL432" s="50" t="str">
        <f t="shared" si="127"/>
        <v/>
      </c>
      <c r="AM432" s="50" t="str">
        <f t="shared" si="128"/>
        <v/>
      </c>
      <c r="AN432" s="50" t="str">
        <f>IF(OR(AD432&lt;&gt;TRUE,AI432&lt;&gt;TRUE),"",IF(OR('Info livraison'!$B$12-(YEAR(J432))&gt;INDEX(valschartmaxalt,MATCH(N432,libschart,0)),'Info livraison'!$B$12-(YEAR(J432))&lt;INDEX(valschartminalt,MATCH(N432,libschart,0))),FALSE,TRUE))</f>
        <v/>
      </c>
      <c r="AO432" s="50" t="str">
        <f t="shared" si="129"/>
        <v/>
      </c>
      <c r="AP432" s="50"/>
      <c r="AQ432" s="50"/>
      <c r="AR432" s="50"/>
      <c r="AS432" s="197" t="str">
        <f t="shared" si="130"/>
        <v/>
      </c>
      <c r="AT432" s="210" t="str">
        <f t="shared" si="131"/>
        <v/>
      </c>
    </row>
    <row r="433" spans="1:46" x14ac:dyDescent="0.2">
      <c r="A433" s="51" t="str">
        <f>IF(AND(F433&lt;&gt;"",'Institut - Classes'!$F$4&lt;&gt;""),INDEX(libcatidinstit,'Institut - Classes'!$F$4),"")</f>
        <v/>
      </c>
      <c r="B433" s="51" t="str">
        <f>IF(A433&lt;&gt;"",INDEX(codeinstit,'Institut - Classes'!$F$4),"")</f>
        <v/>
      </c>
      <c r="C433" s="49" t="str">
        <f t="shared" si="132"/>
        <v/>
      </c>
      <c r="D433" s="143"/>
      <c r="E433" s="143"/>
      <c r="F433" s="137"/>
      <c r="G433" s="137"/>
      <c r="H433" s="137"/>
      <c r="I433" s="137"/>
      <c r="J433" s="139"/>
      <c r="K433" s="137"/>
      <c r="L433" s="141"/>
      <c r="M433" s="141"/>
      <c r="N433" s="140"/>
      <c r="O433" s="142"/>
      <c r="P433" s="141"/>
      <c r="Q433" s="141"/>
      <c r="R433" s="141"/>
      <c r="S433" s="156"/>
      <c r="T433" s="156"/>
      <c r="U433" s="156"/>
      <c r="V433" s="156"/>
      <c r="W433" s="156"/>
      <c r="X433" s="156"/>
      <c r="Y433" s="52" t="str">
        <f t="shared" si="114"/>
        <v/>
      </c>
      <c r="Z433" s="50" t="str">
        <f t="shared" si="115"/>
        <v/>
      </c>
      <c r="AA433" s="50" t="str">
        <f t="shared" si="116"/>
        <v/>
      </c>
      <c r="AB433" s="50" t="str">
        <f t="shared" si="117"/>
        <v/>
      </c>
      <c r="AC433" s="50" t="str">
        <f t="shared" si="118"/>
        <v/>
      </c>
      <c r="AD433" s="50" t="str">
        <f t="shared" si="119"/>
        <v/>
      </c>
      <c r="AE433" s="50" t="str">
        <f t="shared" si="120"/>
        <v/>
      </c>
      <c r="AF433" s="50" t="str">
        <f t="shared" si="121"/>
        <v/>
      </c>
      <c r="AG433" s="50" t="str">
        <f t="shared" si="122"/>
        <v/>
      </c>
      <c r="AH433" s="50" t="str">
        <f t="shared" si="123"/>
        <v/>
      </c>
      <c r="AI433" s="50" t="str">
        <f t="shared" si="124"/>
        <v/>
      </c>
      <c r="AJ433" s="50" t="str">
        <f t="shared" si="125"/>
        <v/>
      </c>
      <c r="AK433" s="50" t="str">
        <f t="shared" si="126"/>
        <v/>
      </c>
      <c r="AL433" s="50" t="str">
        <f t="shared" si="127"/>
        <v/>
      </c>
      <c r="AM433" s="50" t="str">
        <f t="shared" si="128"/>
        <v/>
      </c>
      <c r="AN433" s="50" t="str">
        <f>IF(OR(AD433&lt;&gt;TRUE,AI433&lt;&gt;TRUE),"",IF(OR('Info livraison'!$B$12-(YEAR(J433))&gt;INDEX(valschartmaxalt,MATCH(N433,libschart,0)),'Info livraison'!$B$12-(YEAR(J433))&lt;INDEX(valschartminalt,MATCH(N433,libschart,0))),FALSE,TRUE))</f>
        <v/>
      </c>
      <c r="AO433" s="50" t="str">
        <f t="shared" si="129"/>
        <v/>
      </c>
      <c r="AP433" s="50"/>
      <c r="AQ433" s="50"/>
      <c r="AR433" s="50"/>
      <c r="AS433" s="197" t="str">
        <f t="shared" si="130"/>
        <v/>
      </c>
      <c r="AT433" s="210" t="str">
        <f t="shared" si="131"/>
        <v/>
      </c>
    </row>
    <row r="434" spans="1:46" x14ac:dyDescent="0.2">
      <c r="A434" s="51" t="str">
        <f>IF(AND(F434&lt;&gt;"",'Institut - Classes'!$F$4&lt;&gt;""),INDEX(libcatidinstit,'Institut - Classes'!$F$4),"")</f>
        <v/>
      </c>
      <c r="B434" s="51" t="str">
        <f>IF(A434&lt;&gt;"",INDEX(codeinstit,'Institut - Classes'!$F$4),"")</f>
        <v/>
      </c>
      <c r="C434" s="49" t="str">
        <f t="shared" si="132"/>
        <v/>
      </c>
      <c r="D434" s="143"/>
      <c r="E434" s="143"/>
      <c r="F434" s="137"/>
      <c r="G434" s="137"/>
      <c r="H434" s="137"/>
      <c r="I434" s="137"/>
      <c r="J434" s="139"/>
      <c r="K434" s="137"/>
      <c r="L434" s="141"/>
      <c r="M434" s="141"/>
      <c r="N434" s="140"/>
      <c r="O434" s="142"/>
      <c r="P434" s="141"/>
      <c r="Q434" s="141"/>
      <c r="R434" s="141"/>
      <c r="S434" s="156"/>
      <c r="T434" s="156"/>
      <c r="U434" s="156"/>
      <c r="V434" s="156"/>
      <c r="W434" s="156"/>
      <c r="X434" s="156"/>
      <c r="Y434" s="52" t="str">
        <f t="shared" si="114"/>
        <v/>
      </c>
      <c r="Z434" s="50" t="str">
        <f t="shared" si="115"/>
        <v/>
      </c>
      <c r="AA434" s="50" t="str">
        <f t="shared" si="116"/>
        <v/>
      </c>
      <c r="AB434" s="50" t="str">
        <f t="shared" si="117"/>
        <v/>
      </c>
      <c r="AC434" s="50" t="str">
        <f t="shared" si="118"/>
        <v/>
      </c>
      <c r="AD434" s="50" t="str">
        <f t="shared" si="119"/>
        <v/>
      </c>
      <c r="AE434" s="50" t="str">
        <f t="shared" si="120"/>
        <v/>
      </c>
      <c r="AF434" s="50" t="str">
        <f t="shared" si="121"/>
        <v/>
      </c>
      <c r="AG434" s="50" t="str">
        <f t="shared" si="122"/>
        <v/>
      </c>
      <c r="AH434" s="50" t="str">
        <f t="shared" si="123"/>
        <v/>
      </c>
      <c r="AI434" s="50" t="str">
        <f t="shared" si="124"/>
        <v/>
      </c>
      <c r="AJ434" s="50" t="str">
        <f t="shared" si="125"/>
        <v/>
      </c>
      <c r="AK434" s="50" t="str">
        <f t="shared" si="126"/>
        <v/>
      </c>
      <c r="AL434" s="50" t="str">
        <f t="shared" si="127"/>
        <v/>
      </c>
      <c r="AM434" s="50" t="str">
        <f t="shared" si="128"/>
        <v/>
      </c>
      <c r="AN434" s="50" t="str">
        <f>IF(OR(AD434&lt;&gt;TRUE,AI434&lt;&gt;TRUE),"",IF(OR('Info livraison'!$B$12-(YEAR(J434))&gt;INDEX(valschartmaxalt,MATCH(N434,libschart,0)),'Info livraison'!$B$12-(YEAR(J434))&lt;INDEX(valschartminalt,MATCH(N434,libschart,0))),FALSE,TRUE))</f>
        <v/>
      </c>
      <c r="AO434" s="50" t="str">
        <f t="shared" si="129"/>
        <v/>
      </c>
      <c r="AP434" s="50"/>
      <c r="AQ434" s="50"/>
      <c r="AR434" s="50"/>
      <c r="AS434" s="197" t="str">
        <f t="shared" si="130"/>
        <v/>
      </c>
      <c r="AT434" s="210" t="str">
        <f t="shared" si="131"/>
        <v/>
      </c>
    </row>
    <row r="435" spans="1:46" x14ac:dyDescent="0.2">
      <c r="A435" s="51" t="str">
        <f>IF(AND(F435&lt;&gt;"",'Institut - Classes'!$F$4&lt;&gt;""),INDEX(libcatidinstit,'Institut - Classes'!$F$4),"")</f>
        <v/>
      </c>
      <c r="B435" s="51" t="str">
        <f>IF(A435&lt;&gt;"",INDEX(codeinstit,'Institut - Classes'!$F$4),"")</f>
        <v/>
      </c>
      <c r="C435" s="49" t="str">
        <f t="shared" si="132"/>
        <v/>
      </c>
      <c r="D435" s="143"/>
      <c r="E435" s="143"/>
      <c r="F435" s="137"/>
      <c r="G435" s="137"/>
      <c r="H435" s="137"/>
      <c r="I435" s="137"/>
      <c r="J435" s="139"/>
      <c r="K435" s="137"/>
      <c r="L435" s="141"/>
      <c r="M435" s="141"/>
      <c r="N435" s="140"/>
      <c r="O435" s="142"/>
      <c r="P435" s="141"/>
      <c r="Q435" s="141"/>
      <c r="R435" s="141"/>
      <c r="S435" s="156"/>
      <c r="T435" s="156"/>
      <c r="U435" s="156"/>
      <c r="V435" s="156"/>
      <c r="W435" s="156"/>
      <c r="X435" s="156"/>
      <c r="Y435" s="52" t="str">
        <f t="shared" si="114"/>
        <v/>
      </c>
      <c r="Z435" s="50" t="str">
        <f t="shared" si="115"/>
        <v/>
      </c>
      <c r="AA435" s="50" t="str">
        <f t="shared" si="116"/>
        <v/>
      </c>
      <c r="AB435" s="50" t="str">
        <f t="shared" si="117"/>
        <v/>
      </c>
      <c r="AC435" s="50" t="str">
        <f t="shared" si="118"/>
        <v/>
      </c>
      <c r="AD435" s="50" t="str">
        <f t="shared" si="119"/>
        <v/>
      </c>
      <c r="AE435" s="50" t="str">
        <f t="shared" si="120"/>
        <v/>
      </c>
      <c r="AF435" s="50" t="str">
        <f t="shared" si="121"/>
        <v/>
      </c>
      <c r="AG435" s="50" t="str">
        <f t="shared" si="122"/>
        <v/>
      </c>
      <c r="AH435" s="50" t="str">
        <f t="shared" si="123"/>
        <v/>
      </c>
      <c r="AI435" s="50" t="str">
        <f t="shared" si="124"/>
        <v/>
      </c>
      <c r="AJ435" s="50" t="str">
        <f t="shared" si="125"/>
        <v/>
      </c>
      <c r="AK435" s="50" t="str">
        <f t="shared" si="126"/>
        <v/>
      </c>
      <c r="AL435" s="50" t="str">
        <f t="shared" si="127"/>
        <v/>
      </c>
      <c r="AM435" s="50" t="str">
        <f t="shared" si="128"/>
        <v/>
      </c>
      <c r="AN435" s="50" t="str">
        <f>IF(OR(AD435&lt;&gt;TRUE,AI435&lt;&gt;TRUE),"",IF(OR('Info livraison'!$B$12-(YEAR(J435))&gt;INDEX(valschartmaxalt,MATCH(N435,libschart,0)),'Info livraison'!$B$12-(YEAR(J435))&lt;INDEX(valschartminalt,MATCH(N435,libschart,0))),FALSE,TRUE))</f>
        <v/>
      </c>
      <c r="AO435" s="50" t="str">
        <f t="shared" si="129"/>
        <v/>
      </c>
      <c r="AP435" s="50"/>
      <c r="AQ435" s="50"/>
      <c r="AR435" s="50"/>
      <c r="AS435" s="197" t="str">
        <f t="shared" si="130"/>
        <v/>
      </c>
      <c r="AT435" s="210" t="str">
        <f t="shared" si="131"/>
        <v/>
      </c>
    </row>
    <row r="436" spans="1:46" x14ac:dyDescent="0.2">
      <c r="A436" s="51" t="str">
        <f>IF(AND(F436&lt;&gt;"",'Institut - Classes'!$F$4&lt;&gt;""),INDEX(libcatidinstit,'Institut - Classes'!$F$4),"")</f>
        <v/>
      </c>
      <c r="B436" s="51" t="str">
        <f>IF(A436&lt;&gt;"",INDEX(codeinstit,'Institut - Classes'!$F$4),"")</f>
        <v/>
      </c>
      <c r="C436" s="49" t="str">
        <f t="shared" si="132"/>
        <v/>
      </c>
      <c r="D436" s="143"/>
      <c r="E436" s="143"/>
      <c r="F436" s="137"/>
      <c r="G436" s="137"/>
      <c r="H436" s="137"/>
      <c r="I436" s="137"/>
      <c r="J436" s="139"/>
      <c r="K436" s="137"/>
      <c r="L436" s="141"/>
      <c r="M436" s="141"/>
      <c r="N436" s="140"/>
      <c r="O436" s="142"/>
      <c r="P436" s="141"/>
      <c r="Q436" s="141"/>
      <c r="R436" s="141"/>
      <c r="S436" s="156"/>
      <c r="T436" s="156"/>
      <c r="U436" s="156"/>
      <c r="V436" s="156"/>
      <c r="W436" s="156"/>
      <c r="X436" s="156"/>
      <c r="Y436" s="52" t="str">
        <f t="shared" si="114"/>
        <v/>
      </c>
      <c r="Z436" s="50" t="str">
        <f t="shared" si="115"/>
        <v/>
      </c>
      <c r="AA436" s="50" t="str">
        <f t="shared" si="116"/>
        <v/>
      </c>
      <c r="AB436" s="50" t="str">
        <f t="shared" si="117"/>
        <v/>
      </c>
      <c r="AC436" s="50" t="str">
        <f t="shared" si="118"/>
        <v/>
      </c>
      <c r="AD436" s="50" t="str">
        <f t="shared" si="119"/>
        <v/>
      </c>
      <c r="AE436" s="50" t="str">
        <f t="shared" si="120"/>
        <v/>
      </c>
      <c r="AF436" s="50" t="str">
        <f t="shared" si="121"/>
        <v/>
      </c>
      <c r="AG436" s="50" t="str">
        <f t="shared" si="122"/>
        <v/>
      </c>
      <c r="AH436" s="50" t="str">
        <f t="shared" si="123"/>
        <v/>
      </c>
      <c r="AI436" s="50" t="str">
        <f t="shared" si="124"/>
        <v/>
      </c>
      <c r="AJ436" s="50" t="str">
        <f t="shared" si="125"/>
        <v/>
      </c>
      <c r="AK436" s="50" t="str">
        <f t="shared" si="126"/>
        <v/>
      </c>
      <c r="AL436" s="50" t="str">
        <f t="shared" si="127"/>
        <v/>
      </c>
      <c r="AM436" s="50" t="str">
        <f t="shared" si="128"/>
        <v/>
      </c>
      <c r="AN436" s="50" t="str">
        <f>IF(OR(AD436&lt;&gt;TRUE,AI436&lt;&gt;TRUE),"",IF(OR('Info livraison'!$B$12-(YEAR(J436))&gt;INDEX(valschartmaxalt,MATCH(N436,libschart,0)),'Info livraison'!$B$12-(YEAR(J436))&lt;INDEX(valschartminalt,MATCH(N436,libschart,0))),FALSE,TRUE))</f>
        <v/>
      </c>
      <c r="AO436" s="50" t="str">
        <f t="shared" si="129"/>
        <v/>
      </c>
      <c r="AP436" s="50"/>
      <c r="AQ436" s="50"/>
      <c r="AR436" s="50"/>
      <c r="AS436" s="197" t="str">
        <f t="shared" si="130"/>
        <v/>
      </c>
      <c r="AT436" s="210" t="str">
        <f t="shared" si="131"/>
        <v/>
      </c>
    </row>
    <row r="437" spans="1:46" x14ac:dyDescent="0.2">
      <c r="A437" s="51" t="str">
        <f>IF(AND(F437&lt;&gt;"",'Institut - Classes'!$F$4&lt;&gt;""),INDEX(libcatidinstit,'Institut - Classes'!$F$4),"")</f>
        <v/>
      </c>
      <c r="B437" s="51" t="str">
        <f>IF(A437&lt;&gt;"",INDEX(codeinstit,'Institut - Classes'!$F$4),"")</f>
        <v/>
      </c>
      <c r="C437" s="49" t="str">
        <f t="shared" si="132"/>
        <v/>
      </c>
      <c r="D437" s="143"/>
      <c r="E437" s="143"/>
      <c r="F437" s="137"/>
      <c r="G437" s="137"/>
      <c r="H437" s="137"/>
      <c r="I437" s="137"/>
      <c r="J437" s="139"/>
      <c r="K437" s="137"/>
      <c r="L437" s="141"/>
      <c r="M437" s="141"/>
      <c r="N437" s="140"/>
      <c r="O437" s="142"/>
      <c r="P437" s="141"/>
      <c r="Q437" s="141"/>
      <c r="R437" s="141"/>
      <c r="S437" s="156"/>
      <c r="T437" s="156"/>
      <c r="U437" s="156"/>
      <c r="V437" s="156"/>
      <c r="W437" s="156"/>
      <c r="X437" s="156"/>
      <c r="Y437" s="52" t="str">
        <f t="shared" si="114"/>
        <v/>
      </c>
      <c r="Z437" s="50" t="str">
        <f t="shared" si="115"/>
        <v/>
      </c>
      <c r="AA437" s="50" t="str">
        <f t="shared" si="116"/>
        <v/>
      </c>
      <c r="AB437" s="50" t="str">
        <f t="shared" si="117"/>
        <v/>
      </c>
      <c r="AC437" s="50" t="str">
        <f t="shared" si="118"/>
        <v/>
      </c>
      <c r="AD437" s="50" t="str">
        <f t="shared" si="119"/>
        <v/>
      </c>
      <c r="AE437" s="50" t="str">
        <f t="shared" si="120"/>
        <v/>
      </c>
      <c r="AF437" s="50" t="str">
        <f t="shared" si="121"/>
        <v/>
      </c>
      <c r="AG437" s="50" t="str">
        <f t="shared" si="122"/>
        <v/>
      </c>
      <c r="AH437" s="50" t="str">
        <f t="shared" si="123"/>
        <v/>
      </c>
      <c r="AI437" s="50" t="str">
        <f t="shared" si="124"/>
        <v/>
      </c>
      <c r="AJ437" s="50" t="str">
        <f t="shared" si="125"/>
        <v/>
      </c>
      <c r="AK437" s="50" t="str">
        <f t="shared" si="126"/>
        <v/>
      </c>
      <c r="AL437" s="50" t="str">
        <f t="shared" si="127"/>
        <v/>
      </c>
      <c r="AM437" s="50" t="str">
        <f t="shared" si="128"/>
        <v/>
      </c>
      <c r="AN437" s="50" t="str">
        <f>IF(OR(AD437&lt;&gt;TRUE,AI437&lt;&gt;TRUE),"",IF(OR('Info livraison'!$B$12-(YEAR(J437))&gt;INDEX(valschartmaxalt,MATCH(N437,libschart,0)),'Info livraison'!$B$12-(YEAR(J437))&lt;INDEX(valschartminalt,MATCH(N437,libschart,0))),FALSE,TRUE))</f>
        <v/>
      </c>
      <c r="AO437" s="50" t="str">
        <f t="shared" si="129"/>
        <v/>
      </c>
      <c r="AP437" s="50"/>
      <c r="AQ437" s="50"/>
      <c r="AR437" s="50"/>
      <c r="AS437" s="197" t="str">
        <f t="shared" si="130"/>
        <v/>
      </c>
      <c r="AT437" s="210" t="str">
        <f t="shared" si="131"/>
        <v/>
      </c>
    </row>
    <row r="438" spans="1:46" x14ac:dyDescent="0.2">
      <c r="A438" s="51" t="str">
        <f>IF(AND(F438&lt;&gt;"",'Institut - Classes'!$F$4&lt;&gt;""),INDEX(libcatidinstit,'Institut - Classes'!$F$4),"")</f>
        <v/>
      </c>
      <c r="B438" s="51" t="str">
        <f>IF(A438&lt;&gt;"",INDEX(codeinstit,'Institut - Classes'!$F$4),"")</f>
        <v/>
      </c>
      <c r="C438" s="49" t="str">
        <f t="shared" si="132"/>
        <v/>
      </c>
      <c r="D438" s="143"/>
      <c r="E438" s="143"/>
      <c r="F438" s="137"/>
      <c r="G438" s="137"/>
      <c r="H438" s="137"/>
      <c r="I438" s="137"/>
      <c r="J438" s="139"/>
      <c r="K438" s="137"/>
      <c r="L438" s="141"/>
      <c r="M438" s="141"/>
      <c r="N438" s="140"/>
      <c r="O438" s="142"/>
      <c r="P438" s="141"/>
      <c r="Q438" s="141"/>
      <c r="R438" s="141"/>
      <c r="S438" s="156"/>
      <c r="T438" s="156"/>
      <c r="U438" s="156"/>
      <c r="V438" s="156"/>
      <c r="W438" s="156"/>
      <c r="X438" s="156"/>
      <c r="Y438" s="52" t="str">
        <f t="shared" si="114"/>
        <v/>
      </c>
      <c r="Z438" s="50" t="str">
        <f t="shared" si="115"/>
        <v/>
      </c>
      <c r="AA438" s="50" t="str">
        <f t="shared" si="116"/>
        <v/>
      </c>
      <c r="AB438" s="50" t="str">
        <f t="shared" si="117"/>
        <v/>
      </c>
      <c r="AC438" s="50" t="str">
        <f t="shared" si="118"/>
        <v/>
      </c>
      <c r="AD438" s="50" t="str">
        <f t="shared" si="119"/>
        <v/>
      </c>
      <c r="AE438" s="50" t="str">
        <f t="shared" si="120"/>
        <v/>
      </c>
      <c r="AF438" s="50" t="str">
        <f t="shared" si="121"/>
        <v/>
      </c>
      <c r="AG438" s="50" t="str">
        <f t="shared" si="122"/>
        <v/>
      </c>
      <c r="AH438" s="50" t="str">
        <f t="shared" si="123"/>
        <v/>
      </c>
      <c r="AI438" s="50" t="str">
        <f t="shared" si="124"/>
        <v/>
      </c>
      <c r="AJ438" s="50" t="str">
        <f t="shared" si="125"/>
        <v/>
      </c>
      <c r="AK438" s="50" t="str">
        <f t="shared" si="126"/>
        <v/>
      </c>
      <c r="AL438" s="50" t="str">
        <f t="shared" si="127"/>
        <v/>
      </c>
      <c r="AM438" s="50" t="str">
        <f t="shared" si="128"/>
        <v/>
      </c>
      <c r="AN438" s="50" t="str">
        <f>IF(OR(AD438&lt;&gt;TRUE,AI438&lt;&gt;TRUE),"",IF(OR('Info livraison'!$B$12-(YEAR(J438))&gt;INDEX(valschartmaxalt,MATCH(N438,libschart,0)),'Info livraison'!$B$12-(YEAR(J438))&lt;INDEX(valschartminalt,MATCH(N438,libschart,0))),FALSE,TRUE))</f>
        <v/>
      </c>
      <c r="AO438" s="50" t="str">
        <f t="shared" si="129"/>
        <v/>
      </c>
      <c r="AP438" s="50"/>
      <c r="AQ438" s="50"/>
      <c r="AR438" s="50"/>
      <c r="AS438" s="197" t="str">
        <f t="shared" si="130"/>
        <v/>
      </c>
      <c r="AT438" s="210" t="str">
        <f t="shared" si="131"/>
        <v/>
      </c>
    </row>
    <row r="439" spans="1:46" x14ac:dyDescent="0.2">
      <c r="A439" s="51" t="str">
        <f>IF(AND(F439&lt;&gt;"",'Institut - Classes'!$F$4&lt;&gt;""),INDEX(libcatidinstit,'Institut - Classes'!$F$4),"")</f>
        <v/>
      </c>
      <c r="B439" s="51" t="str">
        <f>IF(A439&lt;&gt;"",INDEX(codeinstit,'Institut - Classes'!$F$4),"")</f>
        <v/>
      </c>
      <c r="C439" s="49" t="str">
        <f t="shared" si="132"/>
        <v/>
      </c>
      <c r="D439" s="143"/>
      <c r="E439" s="143"/>
      <c r="F439" s="137"/>
      <c r="G439" s="137"/>
      <c r="H439" s="137"/>
      <c r="I439" s="137"/>
      <c r="J439" s="139"/>
      <c r="K439" s="137"/>
      <c r="L439" s="141"/>
      <c r="M439" s="141"/>
      <c r="N439" s="140"/>
      <c r="O439" s="142"/>
      <c r="P439" s="141"/>
      <c r="Q439" s="141"/>
      <c r="R439" s="141"/>
      <c r="S439" s="156"/>
      <c r="T439" s="156"/>
      <c r="U439" s="156"/>
      <c r="V439" s="156"/>
      <c r="W439" s="156"/>
      <c r="X439" s="156"/>
      <c r="Y439" s="52" t="str">
        <f t="shared" si="114"/>
        <v/>
      </c>
      <c r="Z439" s="50" t="str">
        <f t="shared" si="115"/>
        <v/>
      </c>
      <c r="AA439" s="50" t="str">
        <f t="shared" si="116"/>
        <v/>
      </c>
      <c r="AB439" s="50" t="str">
        <f t="shared" si="117"/>
        <v/>
      </c>
      <c r="AC439" s="50" t="str">
        <f t="shared" si="118"/>
        <v/>
      </c>
      <c r="AD439" s="50" t="str">
        <f t="shared" si="119"/>
        <v/>
      </c>
      <c r="AE439" s="50" t="str">
        <f t="shared" si="120"/>
        <v/>
      </c>
      <c r="AF439" s="50" t="str">
        <f t="shared" si="121"/>
        <v/>
      </c>
      <c r="AG439" s="50" t="str">
        <f t="shared" si="122"/>
        <v/>
      </c>
      <c r="AH439" s="50" t="str">
        <f t="shared" si="123"/>
        <v/>
      </c>
      <c r="AI439" s="50" t="str">
        <f t="shared" si="124"/>
        <v/>
      </c>
      <c r="AJ439" s="50" t="str">
        <f t="shared" si="125"/>
        <v/>
      </c>
      <c r="AK439" s="50" t="str">
        <f t="shared" si="126"/>
        <v/>
      </c>
      <c r="AL439" s="50" t="str">
        <f t="shared" si="127"/>
        <v/>
      </c>
      <c r="AM439" s="50" t="str">
        <f t="shared" si="128"/>
        <v/>
      </c>
      <c r="AN439" s="50" t="str">
        <f>IF(OR(AD439&lt;&gt;TRUE,AI439&lt;&gt;TRUE),"",IF(OR('Info livraison'!$B$12-(YEAR(J439))&gt;INDEX(valschartmaxalt,MATCH(N439,libschart,0)),'Info livraison'!$B$12-(YEAR(J439))&lt;INDEX(valschartminalt,MATCH(N439,libschart,0))),FALSE,TRUE))</f>
        <v/>
      </c>
      <c r="AO439" s="50" t="str">
        <f t="shared" si="129"/>
        <v/>
      </c>
      <c r="AP439" s="50"/>
      <c r="AQ439" s="50"/>
      <c r="AR439" s="50"/>
      <c r="AS439" s="197" t="str">
        <f t="shared" si="130"/>
        <v/>
      </c>
      <c r="AT439" s="210" t="str">
        <f t="shared" si="131"/>
        <v/>
      </c>
    </row>
    <row r="440" spans="1:46" x14ac:dyDescent="0.2">
      <c r="A440" s="51" t="str">
        <f>IF(AND(F440&lt;&gt;"",'Institut - Classes'!$F$4&lt;&gt;""),INDEX(libcatidinstit,'Institut - Classes'!$F$4),"")</f>
        <v/>
      </c>
      <c r="B440" s="51" t="str">
        <f>IF(A440&lt;&gt;"",INDEX(codeinstit,'Institut - Classes'!$F$4),"")</f>
        <v/>
      </c>
      <c r="C440" s="49" t="str">
        <f t="shared" si="132"/>
        <v/>
      </c>
      <c r="D440" s="143"/>
      <c r="E440" s="143"/>
      <c r="F440" s="137"/>
      <c r="G440" s="137"/>
      <c r="H440" s="137"/>
      <c r="I440" s="137"/>
      <c r="J440" s="139"/>
      <c r="K440" s="137"/>
      <c r="L440" s="141"/>
      <c r="M440" s="141"/>
      <c r="N440" s="140"/>
      <c r="O440" s="142"/>
      <c r="P440" s="141"/>
      <c r="Q440" s="141"/>
      <c r="R440" s="141"/>
      <c r="S440" s="156"/>
      <c r="T440" s="156"/>
      <c r="U440" s="156"/>
      <c r="V440" s="156"/>
      <c r="W440" s="156"/>
      <c r="X440" s="156"/>
      <c r="Y440" s="52" t="str">
        <f t="shared" si="114"/>
        <v/>
      </c>
      <c r="Z440" s="50" t="str">
        <f t="shared" si="115"/>
        <v/>
      </c>
      <c r="AA440" s="50" t="str">
        <f t="shared" si="116"/>
        <v/>
      </c>
      <c r="AB440" s="50" t="str">
        <f t="shared" si="117"/>
        <v/>
      </c>
      <c r="AC440" s="50" t="str">
        <f t="shared" si="118"/>
        <v/>
      </c>
      <c r="AD440" s="50" t="str">
        <f t="shared" si="119"/>
        <v/>
      </c>
      <c r="AE440" s="50" t="str">
        <f t="shared" si="120"/>
        <v/>
      </c>
      <c r="AF440" s="50" t="str">
        <f t="shared" si="121"/>
        <v/>
      </c>
      <c r="AG440" s="50" t="str">
        <f t="shared" si="122"/>
        <v/>
      </c>
      <c r="AH440" s="50" t="str">
        <f t="shared" si="123"/>
        <v/>
      </c>
      <c r="AI440" s="50" t="str">
        <f t="shared" si="124"/>
        <v/>
      </c>
      <c r="AJ440" s="50" t="str">
        <f t="shared" si="125"/>
        <v/>
      </c>
      <c r="AK440" s="50" t="str">
        <f t="shared" si="126"/>
        <v/>
      </c>
      <c r="AL440" s="50" t="str">
        <f t="shared" si="127"/>
        <v/>
      </c>
      <c r="AM440" s="50" t="str">
        <f t="shared" si="128"/>
        <v/>
      </c>
      <c r="AN440" s="50" t="str">
        <f>IF(OR(AD440&lt;&gt;TRUE,AI440&lt;&gt;TRUE),"",IF(OR('Info livraison'!$B$12-(YEAR(J440))&gt;INDEX(valschartmaxalt,MATCH(N440,libschart,0)),'Info livraison'!$B$12-(YEAR(J440))&lt;INDEX(valschartminalt,MATCH(N440,libschart,0))),FALSE,TRUE))</f>
        <v/>
      </c>
      <c r="AO440" s="50" t="str">
        <f t="shared" si="129"/>
        <v/>
      </c>
      <c r="AP440" s="50"/>
      <c r="AQ440" s="50"/>
      <c r="AR440" s="50"/>
      <c r="AS440" s="197" t="str">
        <f t="shared" si="130"/>
        <v/>
      </c>
      <c r="AT440" s="210" t="str">
        <f t="shared" si="131"/>
        <v/>
      </c>
    </row>
    <row r="441" spans="1:46" x14ac:dyDescent="0.2">
      <c r="A441" s="51" t="str">
        <f>IF(AND(F441&lt;&gt;"",'Institut - Classes'!$F$4&lt;&gt;""),INDEX(libcatidinstit,'Institut - Classes'!$F$4),"")</f>
        <v/>
      </c>
      <c r="B441" s="51" t="str">
        <f>IF(A441&lt;&gt;"",INDEX(codeinstit,'Institut - Classes'!$F$4),"")</f>
        <v/>
      </c>
      <c r="C441" s="49" t="str">
        <f t="shared" si="132"/>
        <v/>
      </c>
      <c r="D441" s="143"/>
      <c r="E441" s="143"/>
      <c r="F441" s="137"/>
      <c r="G441" s="137"/>
      <c r="H441" s="137"/>
      <c r="I441" s="137"/>
      <c r="J441" s="139"/>
      <c r="K441" s="137"/>
      <c r="L441" s="141"/>
      <c r="M441" s="141"/>
      <c r="N441" s="140"/>
      <c r="O441" s="142"/>
      <c r="P441" s="141"/>
      <c r="Q441" s="141"/>
      <c r="R441" s="141"/>
      <c r="S441" s="156"/>
      <c r="T441" s="156"/>
      <c r="U441" s="156"/>
      <c r="V441" s="156"/>
      <c r="W441" s="156"/>
      <c r="X441" s="156"/>
      <c r="Y441" s="52" t="str">
        <f t="shared" si="114"/>
        <v/>
      </c>
      <c r="Z441" s="50" t="str">
        <f t="shared" si="115"/>
        <v/>
      </c>
      <c r="AA441" s="50" t="str">
        <f t="shared" si="116"/>
        <v/>
      </c>
      <c r="AB441" s="50" t="str">
        <f t="shared" si="117"/>
        <v/>
      </c>
      <c r="AC441" s="50" t="str">
        <f t="shared" si="118"/>
        <v/>
      </c>
      <c r="AD441" s="50" t="str">
        <f t="shared" si="119"/>
        <v/>
      </c>
      <c r="AE441" s="50" t="str">
        <f t="shared" si="120"/>
        <v/>
      </c>
      <c r="AF441" s="50" t="str">
        <f t="shared" si="121"/>
        <v/>
      </c>
      <c r="AG441" s="50" t="str">
        <f t="shared" si="122"/>
        <v/>
      </c>
      <c r="AH441" s="50" t="str">
        <f t="shared" si="123"/>
        <v/>
      </c>
      <c r="AI441" s="50" t="str">
        <f t="shared" si="124"/>
        <v/>
      </c>
      <c r="AJ441" s="50" t="str">
        <f t="shared" si="125"/>
        <v/>
      </c>
      <c r="AK441" s="50" t="str">
        <f t="shared" si="126"/>
        <v/>
      </c>
      <c r="AL441" s="50" t="str">
        <f t="shared" si="127"/>
        <v/>
      </c>
      <c r="AM441" s="50" t="str">
        <f t="shared" si="128"/>
        <v/>
      </c>
      <c r="AN441" s="50" t="str">
        <f>IF(OR(AD441&lt;&gt;TRUE,AI441&lt;&gt;TRUE),"",IF(OR('Info livraison'!$B$12-(YEAR(J441))&gt;INDEX(valschartmaxalt,MATCH(N441,libschart,0)),'Info livraison'!$B$12-(YEAR(J441))&lt;INDEX(valschartminalt,MATCH(N441,libschart,0))),FALSE,TRUE))</f>
        <v/>
      </c>
      <c r="AO441" s="50" t="str">
        <f t="shared" si="129"/>
        <v/>
      </c>
      <c r="AP441" s="50"/>
      <c r="AQ441" s="50"/>
      <c r="AR441" s="50"/>
      <c r="AS441" s="197" t="str">
        <f t="shared" si="130"/>
        <v/>
      </c>
      <c r="AT441" s="210" t="str">
        <f t="shared" si="131"/>
        <v/>
      </c>
    </row>
    <row r="442" spans="1:46" x14ac:dyDescent="0.2">
      <c r="A442" s="51" t="str">
        <f>IF(AND(F442&lt;&gt;"",'Institut - Classes'!$F$4&lt;&gt;""),INDEX(libcatidinstit,'Institut - Classes'!$F$4),"")</f>
        <v/>
      </c>
      <c r="B442" s="51" t="str">
        <f>IF(A442&lt;&gt;"",INDEX(codeinstit,'Institut - Classes'!$F$4),"")</f>
        <v/>
      </c>
      <c r="C442" s="49" t="str">
        <f t="shared" si="132"/>
        <v/>
      </c>
      <c r="D442" s="143"/>
      <c r="E442" s="143"/>
      <c r="F442" s="137"/>
      <c r="G442" s="137"/>
      <c r="H442" s="137"/>
      <c r="I442" s="137"/>
      <c r="J442" s="139"/>
      <c r="K442" s="137"/>
      <c r="L442" s="141"/>
      <c r="M442" s="141"/>
      <c r="N442" s="140"/>
      <c r="O442" s="142"/>
      <c r="P442" s="141"/>
      <c r="Q442" s="141"/>
      <c r="R442" s="141"/>
      <c r="S442" s="156"/>
      <c r="T442" s="156"/>
      <c r="U442" s="156"/>
      <c r="V442" s="156"/>
      <c r="W442" s="156"/>
      <c r="X442" s="156"/>
      <c r="Y442" s="52" t="str">
        <f t="shared" si="114"/>
        <v/>
      </c>
      <c r="Z442" s="50" t="str">
        <f t="shared" si="115"/>
        <v/>
      </c>
      <c r="AA442" s="50" t="str">
        <f t="shared" si="116"/>
        <v/>
      </c>
      <c r="AB442" s="50" t="str">
        <f t="shared" si="117"/>
        <v/>
      </c>
      <c r="AC442" s="50" t="str">
        <f t="shared" si="118"/>
        <v/>
      </c>
      <c r="AD442" s="50" t="str">
        <f t="shared" si="119"/>
        <v/>
      </c>
      <c r="AE442" s="50" t="str">
        <f t="shared" si="120"/>
        <v/>
      </c>
      <c r="AF442" s="50" t="str">
        <f t="shared" si="121"/>
        <v/>
      </c>
      <c r="AG442" s="50" t="str">
        <f t="shared" si="122"/>
        <v/>
      </c>
      <c r="AH442" s="50" t="str">
        <f t="shared" si="123"/>
        <v/>
      </c>
      <c r="AI442" s="50" t="str">
        <f t="shared" si="124"/>
        <v/>
      </c>
      <c r="AJ442" s="50" t="str">
        <f t="shared" si="125"/>
        <v/>
      </c>
      <c r="AK442" s="50" t="str">
        <f t="shared" si="126"/>
        <v/>
      </c>
      <c r="AL442" s="50" t="str">
        <f t="shared" si="127"/>
        <v/>
      </c>
      <c r="AM442" s="50" t="str">
        <f t="shared" si="128"/>
        <v/>
      </c>
      <c r="AN442" s="50" t="str">
        <f>IF(OR(AD442&lt;&gt;TRUE,AI442&lt;&gt;TRUE),"",IF(OR('Info livraison'!$B$12-(YEAR(J442))&gt;INDEX(valschartmaxalt,MATCH(N442,libschart,0)),'Info livraison'!$B$12-(YEAR(J442))&lt;INDEX(valschartminalt,MATCH(N442,libschart,0))),FALSE,TRUE))</f>
        <v/>
      </c>
      <c r="AO442" s="50" t="str">
        <f t="shared" si="129"/>
        <v/>
      </c>
      <c r="AP442" s="50"/>
      <c r="AQ442" s="50"/>
      <c r="AR442" s="50"/>
      <c r="AS442" s="197" t="str">
        <f t="shared" si="130"/>
        <v/>
      </c>
      <c r="AT442" s="210" t="str">
        <f t="shared" si="131"/>
        <v/>
      </c>
    </row>
    <row r="443" spans="1:46" x14ac:dyDescent="0.2">
      <c r="A443" s="51" t="str">
        <f>IF(AND(F443&lt;&gt;"",'Institut - Classes'!$F$4&lt;&gt;""),INDEX(libcatidinstit,'Institut - Classes'!$F$4),"")</f>
        <v/>
      </c>
      <c r="B443" s="51" t="str">
        <f>IF(A443&lt;&gt;"",INDEX(codeinstit,'Institut - Classes'!$F$4),"")</f>
        <v/>
      </c>
      <c r="C443" s="49" t="str">
        <f t="shared" si="132"/>
        <v/>
      </c>
      <c r="D443" s="143"/>
      <c r="E443" s="143"/>
      <c r="F443" s="137"/>
      <c r="G443" s="137"/>
      <c r="H443" s="137"/>
      <c r="I443" s="137"/>
      <c r="J443" s="139"/>
      <c r="K443" s="137"/>
      <c r="L443" s="141"/>
      <c r="M443" s="141"/>
      <c r="N443" s="140"/>
      <c r="O443" s="142"/>
      <c r="P443" s="141"/>
      <c r="Q443" s="141"/>
      <c r="R443" s="141"/>
      <c r="S443" s="156"/>
      <c r="T443" s="156"/>
      <c r="U443" s="156"/>
      <c r="V443" s="156"/>
      <c r="W443" s="156"/>
      <c r="X443" s="156"/>
      <c r="Y443" s="52" t="str">
        <f t="shared" si="114"/>
        <v/>
      </c>
      <c r="Z443" s="50" t="str">
        <f t="shared" si="115"/>
        <v/>
      </c>
      <c r="AA443" s="50" t="str">
        <f t="shared" si="116"/>
        <v/>
      </c>
      <c r="AB443" s="50" t="str">
        <f t="shared" si="117"/>
        <v/>
      </c>
      <c r="AC443" s="50" t="str">
        <f t="shared" si="118"/>
        <v/>
      </c>
      <c r="AD443" s="50" t="str">
        <f t="shared" si="119"/>
        <v/>
      </c>
      <c r="AE443" s="50" t="str">
        <f t="shared" si="120"/>
        <v/>
      </c>
      <c r="AF443" s="50" t="str">
        <f t="shared" si="121"/>
        <v/>
      </c>
      <c r="AG443" s="50" t="str">
        <f t="shared" si="122"/>
        <v/>
      </c>
      <c r="AH443" s="50" t="str">
        <f t="shared" si="123"/>
        <v/>
      </c>
      <c r="AI443" s="50" t="str">
        <f t="shared" si="124"/>
        <v/>
      </c>
      <c r="AJ443" s="50" t="str">
        <f t="shared" si="125"/>
        <v/>
      </c>
      <c r="AK443" s="50" t="str">
        <f t="shared" si="126"/>
        <v/>
      </c>
      <c r="AL443" s="50" t="str">
        <f t="shared" si="127"/>
        <v/>
      </c>
      <c r="AM443" s="50" t="str">
        <f t="shared" si="128"/>
        <v/>
      </c>
      <c r="AN443" s="50" t="str">
        <f>IF(OR(AD443&lt;&gt;TRUE,AI443&lt;&gt;TRUE),"",IF(OR('Info livraison'!$B$12-(YEAR(J443))&gt;INDEX(valschartmaxalt,MATCH(N443,libschart,0)),'Info livraison'!$B$12-(YEAR(J443))&lt;INDEX(valschartminalt,MATCH(N443,libschart,0))),FALSE,TRUE))</f>
        <v/>
      </c>
      <c r="AO443" s="50" t="str">
        <f t="shared" si="129"/>
        <v/>
      </c>
      <c r="AP443" s="50"/>
      <c r="AQ443" s="50"/>
      <c r="AR443" s="50"/>
      <c r="AS443" s="197" t="str">
        <f t="shared" si="130"/>
        <v/>
      </c>
      <c r="AT443" s="210" t="str">
        <f t="shared" si="131"/>
        <v/>
      </c>
    </row>
    <row r="444" spans="1:46" x14ac:dyDescent="0.2">
      <c r="A444" s="51" t="str">
        <f>IF(AND(F444&lt;&gt;"",'Institut - Classes'!$F$4&lt;&gt;""),INDEX(libcatidinstit,'Institut - Classes'!$F$4),"")</f>
        <v/>
      </c>
      <c r="B444" s="51" t="str">
        <f>IF(A444&lt;&gt;"",INDEX(codeinstit,'Institut - Classes'!$F$4),"")</f>
        <v/>
      </c>
      <c r="C444" s="49" t="str">
        <f t="shared" si="132"/>
        <v/>
      </c>
      <c r="D444" s="143"/>
      <c r="E444" s="143"/>
      <c r="F444" s="137"/>
      <c r="G444" s="137"/>
      <c r="H444" s="137"/>
      <c r="I444" s="137"/>
      <c r="J444" s="139"/>
      <c r="K444" s="137"/>
      <c r="L444" s="141"/>
      <c r="M444" s="141"/>
      <c r="N444" s="140"/>
      <c r="O444" s="142"/>
      <c r="P444" s="141"/>
      <c r="Q444" s="141"/>
      <c r="R444" s="141"/>
      <c r="S444" s="156"/>
      <c r="T444" s="156"/>
      <c r="U444" s="156"/>
      <c r="V444" s="156"/>
      <c r="W444" s="156"/>
      <c r="X444" s="156"/>
      <c r="Y444" s="52" t="str">
        <f t="shared" si="114"/>
        <v/>
      </c>
      <c r="Z444" s="50" t="str">
        <f t="shared" si="115"/>
        <v/>
      </c>
      <c r="AA444" s="50" t="str">
        <f t="shared" si="116"/>
        <v/>
      </c>
      <c r="AB444" s="50" t="str">
        <f t="shared" si="117"/>
        <v/>
      </c>
      <c r="AC444" s="50" t="str">
        <f t="shared" si="118"/>
        <v/>
      </c>
      <c r="AD444" s="50" t="str">
        <f t="shared" si="119"/>
        <v/>
      </c>
      <c r="AE444" s="50" t="str">
        <f t="shared" si="120"/>
        <v/>
      </c>
      <c r="AF444" s="50" t="str">
        <f t="shared" si="121"/>
        <v/>
      </c>
      <c r="AG444" s="50" t="str">
        <f t="shared" si="122"/>
        <v/>
      </c>
      <c r="AH444" s="50" t="str">
        <f t="shared" si="123"/>
        <v/>
      </c>
      <c r="AI444" s="50" t="str">
        <f t="shared" si="124"/>
        <v/>
      </c>
      <c r="AJ444" s="50" t="str">
        <f t="shared" si="125"/>
        <v/>
      </c>
      <c r="AK444" s="50" t="str">
        <f t="shared" si="126"/>
        <v/>
      </c>
      <c r="AL444" s="50" t="str">
        <f t="shared" si="127"/>
        <v/>
      </c>
      <c r="AM444" s="50" t="str">
        <f t="shared" si="128"/>
        <v/>
      </c>
      <c r="AN444" s="50" t="str">
        <f>IF(OR(AD444&lt;&gt;TRUE,AI444&lt;&gt;TRUE),"",IF(OR('Info livraison'!$B$12-(YEAR(J444))&gt;INDEX(valschartmaxalt,MATCH(N444,libschart,0)),'Info livraison'!$B$12-(YEAR(J444))&lt;INDEX(valschartminalt,MATCH(N444,libschart,0))),FALSE,TRUE))</f>
        <v/>
      </c>
      <c r="AO444" s="50" t="str">
        <f t="shared" si="129"/>
        <v/>
      </c>
      <c r="AP444" s="50"/>
      <c r="AQ444" s="50"/>
      <c r="AR444" s="50"/>
      <c r="AS444" s="197" t="str">
        <f t="shared" si="130"/>
        <v/>
      </c>
      <c r="AT444" s="210" t="str">
        <f t="shared" si="131"/>
        <v/>
      </c>
    </row>
    <row r="445" spans="1:46" x14ac:dyDescent="0.2">
      <c r="A445" s="51" t="str">
        <f>IF(AND(F445&lt;&gt;"",'Institut - Classes'!$F$4&lt;&gt;""),INDEX(libcatidinstit,'Institut - Classes'!$F$4),"")</f>
        <v/>
      </c>
      <c r="B445" s="51" t="str">
        <f>IF(A445&lt;&gt;"",INDEX(codeinstit,'Institut - Classes'!$F$4),"")</f>
        <v/>
      </c>
      <c r="C445" s="49" t="str">
        <f t="shared" si="132"/>
        <v/>
      </c>
      <c r="D445" s="143"/>
      <c r="E445" s="143"/>
      <c r="F445" s="137"/>
      <c r="G445" s="137"/>
      <c r="H445" s="137"/>
      <c r="I445" s="137"/>
      <c r="J445" s="139"/>
      <c r="K445" s="137"/>
      <c r="L445" s="141"/>
      <c r="M445" s="141"/>
      <c r="N445" s="140"/>
      <c r="O445" s="142"/>
      <c r="P445" s="141"/>
      <c r="Q445" s="141"/>
      <c r="R445" s="141"/>
      <c r="S445" s="156"/>
      <c r="T445" s="156"/>
      <c r="U445" s="156"/>
      <c r="V445" s="156"/>
      <c r="W445" s="156"/>
      <c r="X445" s="156"/>
      <c r="Y445" s="52" t="str">
        <f t="shared" si="114"/>
        <v/>
      </c>
      <c r="Z445" s="50" t="str">
        <f t="shared" si="115"/>
        <v/>
      </c>
      <c r="AA445" s="50" t="str">
        <f t="shared" si="116"/>
        <v/>
      </c>
      <c r="AB445" s="50" t="str">
        <f t="shared" si="117"/>
        <v/>
      </c>
      <c r="AC445" s="50" t="str">
        <f t="shared" si="118"/>
        <v/>
      </c>
      <c r="AD445" s="50" t="str">
        <f t="shared" si="119"/>
        <v/>
      </c>
      <c r="AE445" s="50" t="str">
        <f t="shared" si="120"/>
        <v/>
      </c>
      <c r="AF445" s="50" t="str">
        <f t="shared" si="121"/>
        <v/>
      </c>
      <c r="AG445" s="50" t="str">
        <f t="shared" si="122"/>
        <v/>
      </c>
      <c r="AH445" s="50" t="str">
        <f t="shared" si="123"/>
        <v/>
      </c>
      <c r="AI445" s="50" t="str">
        <f t="shared" si="124"/>
        <v/>
      </c>
      <c r="AJ445" s="50" t="str">
        <f t="shared" si="125"/>
        <v/>
      </c>
      <c r="AK445" s="50" t="str">
        <f t="shared" si="126"/>
        <v/>
      </c>
      <c r="AL445" s="50" t="str">
        <f t="shared" si="127"/>
        <v/>
      </c>
      <c r="AM445" s="50" t="str">
        <f t="shared" si="128"/>
        <v/>
      </c>
      <c r="AN445" s="50" t="str">
        <f>IF(OR(AD445&lt;&gt;TRUE,AI445&lt;&gt;TRUE),"",IF(OR('Info livraison'!$B$12-(YEAR(J445))&gt;INDEX(valschartmaxalt,MATCH(N445,libschart,0)),'Info livraison'!$B$12-(YEAR(J445))&lt;INDEX(valschartminalt,MATCH(N445,libschart,0))),FALSE,TRUE))</f>
        <v/>
      </c>
      <c r="AO445" s="50" t="str">
        <f t="shared" si="129"/>
        <v/>
      </c>
      <c r="AP445" s="50"/>
      <c r="AQ445" s="50"/>
      <c r="AR445" s="50"/>
      <c r="AS445" s="197" t="str">
        <f t="shared" si="130"/>
        <v/>
      </c>
      <c r="AT445" s="210" t="str">
        <f t="shared" si="131"/>
        <v/>
      </c>
    </row>
    <row r="446" spans="1:46" x14ac:dyDescent="0.2">
      <c r="A446" s="51" t="str">
        <f>IF(AND(F446&lt;&gt;"",'Institut - Classes'!$F$4&lt;&gt;""),INDEX(libcatidinstit,'Institut - Classes'!$F$4),"")</f>
        <v/>
      </c>
      <c r="B446" s="51" t="str">
        <f>IF(A446&lt;&gt;"",INDEX(codeinstit,'Institut - Classes'!$F$4),"")</f>
        <v/>
      </c>
      <c r="C446" s="49" t="str">
        <f t="shared" si="132"/>
        <v/>
      </c>
      <c r="D446" s="143"/>
      <c r="E446" s="143"/>
      <c r="F446" s="137"/>
      <c r="G446" s="137"/>
      <c r="H446" s="137"/>
      <c r="I446" s="137"/>
      <c r="J446" s="139"/>
      <c r="K446" s="137"/>
      <c r="L446" s="141"/>
      <c r="M446" s="141"/>
      <c r="N446" s="140"/>
      <c r="O446" s="142"/>
      <c r="P446" s="141"/>
      <c r="Q446" s="141"/>
      <c r="R446" s="141"/>
      <c r="S446" s="156"/>
      <c r="T446" s="156"/>
      <c r="U446" s="156"/>
      <c r="V446" s="156"/>
      <c r="W446" s="156"/>
      <c r="X446" s="156"/>
      <c r="Y446" s="52" t="str">
        <f t="shared" si="114"/>
        <v/>
      </c>
      <c r="Z446" s="50" t="str">
        <f t="shared" si="115"/>
        <v/>
      </c>
      <c r="AA446" s="50" t="str">
        <f t="shared" si="116"/>
        <v/>
      </c>
      <c r="AB446" s="50" t="str">
        <f t="shared" si="117"/>
        <v/>
      </c>
      <c r="AC446" s="50" t="str">
        <f t="shared" si="118"/>
        <v/>
      </c>
      <c r="AD446" s="50" t="str">
        <f t="shared" si="119"/>
        <v/>
      </c>
      <c r="AE446" s="50" t="str">
        <f t="shared" si="120"/>
        <v/>
      </c>
      <c r="AF446" s="50" t="str">
        <f t="shared" si="121"/>
        <v/>
      </c>
      <c r="AG446" s="50" t="str">
        <f t="shared" si="122"/>
        <v/>
      </c>
      <c r="AH446" s="50" t="str">
        <f t="shared" si="123"/>
        <v/>
      </c>
      <c r="AI446" s="50" t="str">
        <f t="shared" si="124"/>
        <v/>
      </c>
      <c r="AJ446" s="50" t="str">
        <f t="shared" si="125"/>
        <v/>
      </c>
      <c r="AK446" s="50" t="str">
        <f t="shared" si="126"/>
        <v/>
      </c>
      <c r="AL446" s="50" t="str">
        <f t="shared" si="127"/>
        <v/>
      </c>
      <c r="AM446" s="50" t="str">
        <f t="shared" si="128"/>
        <v/>
      </c>
      <c r="AN446" s="50" t="str">
        <f>IF(OR(AD446&lt;&gt;TRUE,AI446&lt;&gt;TRUE),"",IF(OR('Info livraison'!$B$12-(YEAR(J446))&gt;INDEX(valschartmaxalt,MATCH(N446,libschart,0)),'Info livraison'!$B$12-(YEAR(J446))&lt;INDEX(valschartminalt,MATCH(N446,libschart,0))),FALSE,TRUE))</f>
        <v/>
      </c>
      <c r="AO446" s="50" t="str">
        <f t="shared" si="129"/>
        <v/>
      </c>
      <c r="AP446" s="50"/>
      <c r="AQ446" s="50"/>
      <c r="AR446" s="50"/>
      <c r="AS446" s="197" t="str">
        <f t="shared" si="130"/>
        <v/>
      </c>
      <c r="AT446" s="210" t="str">
        <f t="shared" si="131"/>
        <v/>
      </c>
    </row>
    <row r="447" spans="1:46" x14ac:dyDescent="0.2">
      <c r="A447" s="51" t="str">
        <f>IF(AND(F447&lt;&gt;"",'Institut - Classes'!$F$4&lt;&gt;""),INDEX(libcatidinstit,'Institut - Classes'!$F$4),"")</f>
        <v/>
      </c>
      <c r="B447" s="51" t="str">
        <f>IF(A447&lt;&gt;"",INDEX(codeinstit,'Institut - Classes'!$F$4),"")</f>
        <v/>
      </c>
      <c r="C447" s="49" t="str">
        <f t="shared" si="132"/>
        <v/>
      </c>
      <c r="D447" s="143"/>
      <c r="E447" s="143"/>
      <c r="F447" s="137"/>
      <c r="G447" s="137"/>
      <c r="H447" s="137"/>
      <c r="I447" s="137"/>
      <c r="J447" s="139"/>
      <c r="K447" s="137"/>
      <c r="L447" s="141"/>
      <c r="M447" s="141"/>
      <c r="N447" s="140"/>
      <c r="O447" s="142"/>
      <c r="P447" s="141"/>
      <c r="Q447" s="141"/>
      <c r="R447" s="141"/>
      <c r="S447" s="156"/>
      <c r="T447" s="156"/>
      <c r="U447" s="156"/>
      <c r="V447" s="156"/>
      <c r="W447" s="156"/>
      <c r="X447" s="156"/>
      <c r="Y447" s="52" t="str">
        <f t="shared" si="114"/>
        <v/>
      </c>
      <c r="Z447" s="50" t="str">
        <f t="shared" si="115"/>
        <v/>
      </c>
      <c r="AA447" s="50" t="str">
        <f t="shared" si="116"/>
        <v/>
      </c>
      <c r="AB447" s="50" t="str">
        <f t="shared" si="117"/>
        <v/>
      </c>
      <c r="AC447" s="50" t="str">
        <f t="shared" si="118"/>
        <v/>
      </c>
      <c r="AD447" s="50" t="str">
        <f t="shared" si="119"/>
        <v/>
      </c>
      <c r="AE447" s="50" t="str">
        <f t="shared" si="120"/>
        <v/>
      </c>
      <c r="AF447" s="50" t="str">
        <f t="shared" si="121"/>
        <v/>
      </c>
      <c r="AG447" s="50" t="str">
        <f t="shared" si="122"/>
        <v/>
      </c>
      <c r="AH447" s="50" t="str">
        <f t="shared" si="123"/>
        <v/>
      </c>
      <c r="AI447" s="50" t="str">
        <f t="shared" si="124"/>
        <v/>
      </c>
      <c r="AJ447" s="50" t="str">
        <f t="shared" si="125"/>
        <v/>
      </c>
      <c r="AK447" s="50" t="str">
        <f t="shared" si="126"/>
        <v/>
      </c>
      <c r="AL447" s="50" t="str">
        <f t="shared" si="127"/>
        <v/>
      </c>
      <c r="AM447" s="50" t="str">
        <f t="shared" si="128"/>
        <v/>
      </c>
      <c r="AN447" s="50" t="str">
        <f>IF(OR(AD447&lt;&gt;TRUE,AI447&lt;&gt;TRUE),"",IF(OR('Info livraison'!$B$12-(YEAR(J447))&gt;INDEX(valschartmaxalt,MATCH(N447,libschart,0)),'Info livraison'!$B$12-(YEAR(J447))&lt;INDEX(valschartminalt,MATCH(N447,libschart,0))),FALSE,TRUE))</f>
        <v/>
      </c>
      <c r="AO447" s="50" t="str">
        <f t="shared" si="129"/>
        <v/>
      </c>
      <c r="AP447" s="50"/>
      <c r="AQ447" s="50"/>
      <c r="AR447" s="50"/>
      <c r="AS447" s="197" t="str">
        <f t="shared" si="130"/>
        <v/>
      </c>
      <c r="AT447" s="210" t="str">
        <f t="shared" si="131"/>
        <v/>
      </c>
    </row>
    <row r="448" spans="1:46" x14ac:dyDescent="0.2">
      <c r="A448" s="51" t="str">
        <f>IF(AND(F448&lt;&gt;"",'Institut - Classes'!$F$4&lt;&gt;""),INDEX(libcatidinstit,'Institut - Classes'!$F$4),"")</f>
        <v/>
      </c>
      <c r="B448" s="51" t="str">
        <f>IF(A448&lt;&gt;"",INDEX(codeinstit,'Institut - Classes'!$F$4),"")</f>
        <v/>
      </c>
      <c r="C448" s="49" t="str">
        <f t="shared" si="132"/>
        <v/>
      </c>
      <c r="D448" s="143"/>
      <c r="E448" s="143"/>
      <c r="F448" s="137"/>
      <c r="G448" s="137"/>
      <c r="H448" s="137"/>
      <c r="I448" s="137"/>
      <c r="J448" s="139"/>
      <c r="K448" s="137"/>
      <c r="L448" s="141"/>
      <c r="M448" s="141"/>
      <c r="N448" s="140"/>
      <c r="O448" s="142"/>
      <c r="P448" s="141"/>
      <c r="Q448" s="141"/>
      <c r="R448" s="141"/>
      <c r="S448" s="156"/>
      <c r="T448" s="156"/>
      <c r="U448" s="156"/>
      <c r="V448" s="156"/>
      <c r="W448" s="156"/>
      <c r="X448" s="156"/>
      <c r="Y448" s="52" t="str">
        <f t="shared" si="114"/>
        <v/>
      </c>
      <c r="Z448" s="50" t="str">
        <f t="shared" si="115"/>
        <v/>
      </c>
      <c r="AA448" s="50" t="str">
        <f t="shared" si="116"/>
        <v/>
      </c>
      <c r="AB448" s="50" t="str">
        <f t="shared" si="117"/>
        <v/>
      </c>
      <c r="AC448" s="50" t="str">
        <f t="shared" si="118"/>
        <v/>
      </c>
      <c r="AD448" s="50" t="str">
        <f t="shared" si="119"/>
        <v/>
      </c>
      <c r="AE448" s="50" t="str">
        <f t="shared" si="120"/>
        <v/>
      </c>
      <c r="AF448" s="50" t="str">
        <f t="shared" si="121"/>
        <v/>
      </c>
      <c r="AG448" s="50" t="str">
        <f t="shared" si="122"/>
        <v/>
      </c>
      <c r="AH448" s="50" t="str">
        <f t="shared" si="123"/>
        <v/>
      </c>
      <c r="AI448" s="50" t="str">
        <f t="shared" si="124"/>
        <v/>
      </c>
      <c r="AJ448" s="50" t="str">
        <f t="shared" si="125"/>
        <v/>
      </c>
      <c r="AK448" s="50" t="str">
        <f t="shared" si="126"/>
        <v/>
      </c>
      <c r="AL448" s="50" t="str">
        <f t="shared" si="127"/>
        <v/>
      </c>
      <c r="AM448" s="50" t="str">
        <f t="shared" si="128"/>
        <v/>
      </c>
      <c r="AN448" s="50" t="str">
        <f>IF(OR(AD448&lt;&gt;TRUE,AI448&lt;&gt;TRUE),"",IF(OR('Info livraison'!$B$12-(YEAR(J448))&gt;INDEX(valschartmaxalt,MATCH(N448,libschart,0)),'Info livraison'!$B$12-(YEAR(J448))&lt;INDEX(valschartminalt,MATCH(N448,libschart,0))),FALSE,TRUE))</f>
        <v/>
      </c>
      <c r="AO448" s="50" t="str">
        <f t="shared" si="129"/>
        <v/>
      </c>
      <c r="AP448" s="50"/>
      <c r="AQ448" s="50"/>
      <c r="AR448" s="50"/>
      <c r="AS448" s="197" t="str">
        <f t="shared" si="130"/>
        <v/>
      </c>
      <c r="AT448" s="210" t="str">
        <f t="shared" si="131"/>
        <v/>
      </c>
    </row>
    <row r="449" spans="1:46" x14ac:dyDescent="0.2">
      <c r="A449" s="51" t="str">
        <f>IF(AND(F449&lt;&gt;"",'Institut - Classes'!$F$4&lt;&gt;""),INDEX(libcatidinstit,'Institut - Classes'!$F$4),"")</f>
        <v/>
      </c>
      <c r="B449" s="51" t="str">
        <f>IF(A449&lt;&gt;"",INDEX(codeinstit,'Institut - Classes'!$F$4),"")</f>
        <v/>
      </c>
      <c r="C449" s="49" t="str">
        <f t="shared" si="132"/>
        <v/>
      </c>
      <c r="D449" s="143"/>
      <c r="E449" s="143"/>
      <c r="F449" s="137"/>
      <c r="G449" s="137"/>
      <c r="H449" s="137"/>
      <c r="I449" s="137"/>
      <c r="J449" s="139"/>
      <c r="K449" s="137"/>
      <c r="L449" s="141"/>
      <c r="M449" s="141"/>
      <c r="N449" s="140"/>
      <c r="O449" s="142"/>
      <c r="P449" s="141"/>
      <c r="Q449" s="141"/>
      <c r="R449" s="141"/>
      <c r="S449" s="156"/>
      <c r="T449" s="156"/>
      <c r="U449" s="156"/>
      <c r="V449" s="156"/>
      <c r="W449" s="156"/>
      <c r="X449" s="156"/>
      <c r="Y449" s="52" t="str">
        <f t="shared" si="114"/>
        <v/>
      </c>
      <c r="Z449" s="50" t="str">
        <f t="shared" si="115"/>
        <v/>
      </c>
      <c r="AA449" s="50" t="str">
        <f t="shared" si="116"/>
        <v/>
      </c>
      <c r="AB449" s="50" t="str">
        <f t="shared" si="117"/>
        <v/>
      </c>
      <c r="AC449" s="50" t="str">
        <f t="shared" si="118"/>
        <v/>
      </c>
      <c r="AD449" s="50" t="str">
        <f t="shared" si="119"/>
        <v/>
      </c>
      <c r="AE449" s="50" t="str">
        <f t="shared" si="120"/>
        <v/>
      </c>
      <c r="AF449" s="50" t="str">
        <f t="shared" si="121"/>
        <v/>
      </c>
      <c r="AG449" s="50" t="str">
        <f t="shared" si="122"/>
        <v/>
      </c>
      <c r="AH449" s="50" t="str">
        <f t="shared" si="123"/>
        <v/>
      </c>
      <c r="AI449" s="50" t="str">
        <f t="shared" si="124"/>
        <v/>
      </c>
      <c r="AJ449" s="50" t="str">
        <f t="shared" si="125"/>
        <v/>
      </c>
      <c r="AK449" s="50" t="str">
        <f t="shared" si="126"/>
        <v/>
      </c>
      <c r="AL449" s="50" t="str">
        <f t="shared" si="127"/>
        <v/>
      </c>
      <c r="AM449" s="50" t="str">
        <f t="shared" si="128"/>
        <v/>
      </c>
      <c r="AN449" s="50" t="str">
        <f>IF(OR(AD449&lt;&gt;TRUE,AI449&lt;&gt;TRUE),"",IF(OR('Info livraison'!$B$12-(YEAR(J449))&gt;INDEX(valschartmaxalt,MATCH(N449,libschart,0)),'Info livraison'!$B$12-(YEAR(J449))&lt;INDEX(valschartminalt,MATCH(N449,libschart,0))),FALSE,TRUE))</f>
        <v/>
      </c>
      <c r="AO449" s="50" t="str">
        <f t="shared" si="129"/>
        <v/>
      </c>
      <c r="AP449" s="50"/>
      <c r="AQ449" s="50"/>
      <c r="AR449" s="50"/>
      <c r="AS449" s="197" t="str">
        <f t="shared" si="130"/>
        <v/>
      </c>
      <c r="AT449" s="210" t="str">
        <f t="shared" si="131"/>
        <v/>
      </c>
    </row>
    <row r="450" spans="1:46" x14ac:dyDescent="0.2">
      <c r="A450" s="51" t="str">
        <f>IF(AND(F450&lt;&gt;"",'Institut - Classes'!$F$4&lt;&gt;""),INDEX(libcatidinstit,'Institut - Classes'!$F$4),"")</f>
        <v/>
      </c>
      <c r="B450" s="51" t="str">
        <f>IF(A450&lt;&gt;"",INDEX(codeinstit,'Institut - Classes'!$F$4),"")</f>
        <v/>
      </c>
      <c r="C450" s="49" t="str">
        <f t="shared" si="132"/>
        <v/>
      </c>
      <c r="D450" s="143"/>
      <c r="E450" s="143"/>
      <c r="F450" s="137"/>
      <c r="G450" s="137"/>
      <c r="H450" s="137"/>
      <c r="I450" s="137"/>
      <c r="J450" s="139"/>
      <c r="K450" s="137"/>
      <c r="L450" s="141"/>
      <c r="M450" s="141"/>
      <c r="N450" s="140"/>
      <c r="O450" s="142"/>
      <c r="P450" s="141"/>
      <c r="Q450" s="141"/>
      <c r="R450" s="141"/>
      <c r="S450" s="156"/>
      <c r="T450" s="156"/>
      <c r="U450" s="156"/>
      <c r="V450" s="156"/>
      <c r="W450" s="156"/>
      <c r="X450" s="156"/>
      <c r="Y450" s="52" t="str">
        <f t="shared" si="114"/>
        <v/>
      </c>
      <c r="Z450" s="50" t="str">
        <f t="shared" si="115"/>
        <v/>
      </c>
      <c r="AA450" s="50" t="str">
        <f t="shared" si="116"/>
        <v/>
      </c>
      <c r="AB450" s="50" t="str">
        <f t="shared" si="117"/>
        <v/>
      </c>
      <c r="AC450" s="50" t="str">
        <f t="shared" si="118"/>
        <v/>
      </c>
      <c r="AD450" s="50" t="str">
        <f t="shared" si="119"/>
        <v/>
      </c>
      <c r="AE450" s="50" t="str">
        <f t="shared" si="120"/>
        <v/>
      </c>
      <c r="AF450" s="50" t="str">
        <f t="shared" si="121"/>
        <v/>
      </c>
      <c r="AG450" s="50" t="str">
        <f t="shared" si="122"/>
        <v/>
      </c>
      <c r="AH450" s="50" t="str">
        <f t="shared" si="123"/>
        <v/>
      </c>
      <c r="AI450" s="50" t="str">
        <f t="shared" si="124"/>
        <v/>
      </c>
      <c r="AJ450" s="50" t="str">
        <f t="shared" si="125"/>
        <v/>
      </c>
      <c r="AK450" s="50" t="str">
        <f t="shared" si="126"/>
        <v/>
      </c>
      <c r="AL450" s="50" t="str">
        <f t="shared" si="127"/>
        <v/>
      </c>
      <c r="AM450" s="50" t="str">
        <f t="shared" si="128"/>
        <v/>
      </c>
      <c r="AN450" s="50" t="str">
        <f>IF(OR(AD450&lt;&gt;TRUE,AI450&lt;&gt;TRUE),"",IF(OR('Info livraison'!$B$12-(YEAR(J450))&gt;INDEX(valschartmaxalt,MATCH(N450,libschart,0)),'Info livraison'!$B$12-(YEAR(J450))&lt;INDEX(valschartminalt,MATCH(N450,libschart,0))),FALSE,TRUE))</f>
        <v/>
      </c>
      <c r="AO450" s="50" t="str">
        <f t="shared" si="129"/>
        <v/>
      </c>
      <c r="AP450" s="50"/>
      <c r="AQ450" s="50"/>
      <c r="AR450" s="50"/>
      <c r="AS450" s="197" t="str">
        <f t="shared" si="130"/>
        <v/>
      </c>
      <c r="AT450" s="210" t="str">
        <f t="shared" si="131"/>
        <v/>
      </c>
    </row>
    <row r="451" spans="1:46" x14ac:dyDescent="0.2">
      <c r="A451" s="51" t="str">
        <f>IF(AND(F451&lt;&gt;"",'Institut - Classes'!$F$4&lt;&gt;""),INDEX(libcatidinstit,'Institut - Classes'!$F$4),"")</f>
        <v/>
      </c>
      <c r="B451" s="51" t="str">
        <f>IF(A451&lt;&gt;"",INDEX(codeinstit,'Institut - Classes'!$F$4),"")</f>
        <v/>
      </c>
      <c r="C451" s="49" t="str">
        <f t="shared" si="132"/>
        <v/>
      </c>
      <c r="D451" s="143"/>
      <c r="E451" s="143"/>
      <c r="F451" s="137"/>
      <c r="G451" s="137"/>
      <c r="H451" s="137"/>
      <c r="I451" s="137"/>
      <c r="J451" s="139"/>
      <c r="K451" s="137"/>
      <c r="L451" s="141"/>
      <c r="M451" s="141"/>
      <c r="N451" s="140"/>
      <c r="O451" s="142"/>
      <c r="P451" s="141"/>
      <c r="Q451" s="141"/>
      <c r="R451" s="141"/>
      <c r="S451" s="156"/>
      <c r="T451" s="156"/>
      <c r="U451" s="156"/>
      <c r="V451" s="156"/>
      <c r="W451" s="156"/>
      <c r="X451" s="156"/>
      <c r="Y451" s="52" t="str">
        <f t="shared" si="114"/>
        <v/>
      </c>
      <c r="Z451" s="50" t="str">
        <f t="shared" si="115"/>
        <v/>
      </c>
      <c r="AA451" s="50" t="str">
        <f t="shared" si="116"/>
        <v/>
      </c>
      <c r="AB451" s="50" t="str">
        <f t="shared" si="117"/>
        <v/>
      </c>
      <c r="AC451" s="50" t="str">
        <f t="shared" si="118"/>
        <v/>
      </c>
      <c r="AD451" s="50" t="str">
        <f t="shared" si="119"/>
        <v/>
      </c>
      <c r="AE451" s="50" t="str">
        <f t="shared" si="120"/>
        <v/>
      </c>
      <c r="AF451" s="50" t="str">
        <f t="shared" si="121"/>
        <v/>
      </c>
      <c r="AG451" s="50" t="str">
        <f t="shared" si="122"/>
        <v/>
      </c>
      <c r="AH451" s="50" t="str">
        <f t="shared" si="123"/>
        <v/>
      </c>
      <c r="AI451" s="50" t="str">
        <f t="shared" si="124"/>
        <v/>
      </c>
      <c r="AJ451" s="50" t="str">
        <f t="shared" si="125"/>
        <v/>
      </c>
      <c r="AK451" s="50" t="str">
        <f t="shared" si="126"/>
        <v/>
      </c>
      <c r="AL451" s="50" t="str">
        <f t="shared" si="127"/>
        <v/>
      </c>
      <c r="AM451" s="50" t="str">
        <f t="shared" si="128"/>
        <v/>
      </c>
      <c r="AN451" s="50" t="str">
        <f>IF(OR(AD451&lt;&gt;TRUE,AI451&lt;&gt;TRUE),"",IF(OR('Info livraison'!$B$12-(YEAR(J451))&gt;INDEX(valschartmaxalt,MATCH(N451,libschart,0)),'Info livraison'!$B$12-(YEAR(J451))&lt;INDEX(valschartminalt,MATCH(N451,libschart,0))),FALSE,TRUE))</f>
        <v/>
      </c>
      <c r="AO451" s="50" t="str">
        <f t="shared" si="129"/>
        <v/>
      </c>
      <c r="AP451" s="50"/>
      <c r="AQ451" s="50"/>
      <c r="AR451" s="50"/>
      <c r="AS451" s="197" t="str">
        <f t="shared" si="130"/>
        <v/>
      </c>
      <c r="AT451" s="210" t="str">
        <f t="shared" si="131"/>
        <v/>
      </c>
    </row>
    <row r="452" spans="1:46" x14ac:dyDescent="0.2">
      <c r="A452" s="51" t="str">
        <f>IF(AND(F452&lt;&gt;"",'Institut - Classes'!$F$4&lt;&gt;""),INDEX(libcatidinstit,'Institut - Classes'!$F$4),"")</f>
        <v/>
      </c>
      <c r="B452" s="51" t="str">
        <f>IF(A452&lt;&gt;"",INDEX(codeinstit,'Institut - Classes'!$F$4),"")</f>
        <v/>
      </c>
      <c r="C452" s="49" t="str">
        <f t="shared" si="132"/>
        <v/>
      </c>
      <c r="D452" s="143"/>
      <c r="E452" s="143"/>
      <c r="F452" s="137"/>
      <c r="G452" s="137"/>
      <c r="H452" s="137"/>
      <c r="I452" s="137"/>
      <c r="J452" s="139"/>
      <c r="K452" s="137"/>
      <c r="L452" s="141"/>
      <c r="M452" s="141"/>
      <c r="N452" s="140"/>
      <c r="O452" s="142"/>
      <c r="P452" s="141"/>
      <c r="Q452" s="141"/>
      <c r="R452" s="141"/>
      <c r="S452" s="156"/>
      <c r="T452" s="156"/>
      <c r="U452" s="156"/>
      <c r="V452" s="156"/>
      <c r="W452" s="156"/>
      <c r="X452" s="156"/>
      <c r="Y452" s="52" t="str">
        <f t="shared" si="114"/>
        <v/>
      </c>
      <c r="Z452" s="50" t="str">
        <f t="shared" si="115"/>
        <v/>
      </c>
      <c r="AA452" s="50" t="str">
        <f t="shared" si="116"/>
        <v/>
      </c>
      <c r="AB452" s="50" t="str">
        <f t="shared" si="117"/>
        <v/>
      </c>
      <c r="AC452" s="50" t="str">
        <f t="shared" si="118"/>
        <v/>
      </c>
      <c r="AD452" s="50" t="str">
        <f t="shared" si="119"/>
        <v/>
      </c>
      <c r="AE452" s="50" t="str">
        <f t="shared" si="120"/>
        <v/>
      </c>
      <c r="AF452" s="50" t="str">
        <f t="shared" si="121"/>
        <v/>
      </c>
      <c r="AG452" s="50" t="str">
        <f t="shared" si="122"/>
        <v/>
      </c>
      <c r="AH452" s="50" t="str">
        <f t="shared" si="123"/>
        <v/>
      </c>
      <c r="AI452" s="50" t="str">
        <f t="shared" si="124"/>
        <v/>
      </c>
      <c r="AJ452" s="50" t="str">
        <f t="shared" si="125"/>
        <v/>
      </c>
      <c r="AK452" s="50" t="str">
        <f t="shared" si="126"/>
        <v/>
      </c>
      <c r="AL452" s="50" t="str">
        <f t="shared" si="127"/>
        <v/>
      </c>
      <c r="AM452" s="50" t="str">
        <f t="shared" si="128"/>
        <v/>
      </c>
      <c r="AN452" s="50" t="str">
        <f>IF(OR(AD452&lt;&gt;TRUE,AI452&lt;&gt;TRUE),"",IF(OR('Info livraison'!$B$12-(YEAR(J452))&gt;INDEX(valschartmaxalt,MATCH(N452,libschart,0)),'Info livraison'!$B$12-(YEAR(J452))&lt;INDEX(valschartminalt,MATCH(N452,libschart,0))),FALSE,TRUE))</f>
        <v/>
      </c>
      <c r="AO452" s="50" t="str">
        <f t="shared" si="129"/>
        <v/>
      </c>
      <c r="AP452" s="50"/>
      <c r="AQ452" s="50"/>
      <c r="AR452" s="50"/>
      <c r="AS452" s="197" t="str">
        <f t="shared" si="130"/>
        <v/>
      </c>
      <c r="AT452" s="210" t="str">
        <f t="shared" si="131"/>
        <v/>
      </c>
    </row>
    <row r="453" spans="1:46" x14ac:dyDescent="0.2">
      <c r="A453" s="51" t="str">
        <f>IF(AND(F453&lt;&gt;"",'Institut - Classes'!$F$4&lt;&gt;""),INDEX(libcatidinstit,'Institut - Classes'!$F$4),"")</f>
        <v/>
      </c>
      <c r="B453" s="51" t="str">
        <f>IF(A453&lt;&gt;"",INDEX(codeinstit,'Institut - Classes'!$F$4),"")</f>
        <v/>
      </c>
      <c r="C453" s="49" t="str">
        <f t="shared" si="132"/>
        <v/>
      </c>
      <c r="D453" s="143"/>
      <c r="E453" s="143"/>
      <c r="F453" s="137"/>
      <c r="G453" s="137"/>
      <c r="H453" s="137"/>
      <c r="I453" s="137"/>
      <c r="J453" s="139"/>
      <c r="K453" s="137"/>
      <c r="L453" s="141"/>
      <c r="M453" s="141"/>
      <c r="N453" s="140"/>
      <c r="O453" s="142"/>
      <c r="P453" s="141"/>
      <c r="Q453" s="141"/>
      <c r="R453" s="141"/>
      <c r="S453" s="156"/>
      <c r="T453" s="156"/>
      <c r="U453" s="156"/>
      <c r="V453" s="156"/>
      <c r="W453" s="156"/>
      <c r="X453" s="156"/>
      <c r="Y453" s="52" t="str">
        <f t="shared" ref="Y453:Y516" si="133">IF(G453="CH.AHV",IF(LEN(H453)=13,IF((MID(H453,13,1)+1-1)=MOD(10-(MID(H453,1,1)+3*MID(H453,2,1)+MID(H453,3,1)+3*MID(H453,4,1)+MID(H453,5,1)+3*MID(H453,6,1)+MID(H453,7,1)+3*MID(H453,8,1)+MID(H453,9,1)+3*MID(H453,10,1)+MID(H453,11,1)+3*MID(H453,12,1)),10),TRUE,FALSE),FALSE),"")</f>
        <v/>
      </c>
      <c r="Z453" s="50" t="str">
        <f t="shared" ref="Z453:Z516" si="134">IF(OR(ISBLANK(H453)),"",NOT(COUNTIF($H$5:$H$1004,$H453)&gt;1))</f>
        <v/>
      </c>
      <c r="AA453" s="50" t="str">
        <f t="shared" ref="AA453:AA516" si="135">IF(ISBLANK(F453),"",IF(ISNA(MATCH(TRIM(F453),libclint,0)),FALSE,TRUE))</f>
        <v/>
      </c>
      <c r="AB453" s="50" t="str">
        <f t="shared" ref="AB453:AB516" si="136">IF(ISBLANK(G453),"",IF(ISNA(MATCH(G453,codecatidlern,0)),FALSE,TRUE))</f>
        <v/>
      </c>
      <c r="AC453" s="50" t="str">
        <f t="shared" ref="AC453:AC516" si="137">IF(ISBLANK(I453),"",IF(ISNA(MATCH(I453,libsex,0)),FALSE,TRUE))</f>
        <v/>
      </c>
      <c r="AD453" s="50" t="str">
        <f t="shared" ref="AD453:AD516" si="138">IF(ISBLANK(J453),"",IF(AND(J453 &gt; DATE(1925,1,1),J453 &lt; DATE(2100,1,1)),TRUE,FALSE))</f>
        <v/>
      </c>
      <c r="AE453" s="50" t="str">
        <f t="shared" ref="AE453:AE516" si="139">IF(ISBLANK(K453),"",IF(ISNA(MATCH(K453,libnat,0)),FALSE,TRUE))</f>
        <v/>
      </c>
      <c r="AF453" s="50" t="str">
        <f t="shared" ref="AF453:AF516" si="140">IF(ISBLANK(L453),"",IF(ISNA(MATCH(L453,liblangue,0)),FALSE,TRUE))</f>
        <v/>
      </c>
      <c r="AG453" s="50" t="str">
        <f t="shared" ref="AG453:AG516" si="141">IF(OR(AF453&lt;&gt;TRUE,ISNA(MATCH(N453,libschart,0))),"",IF(AND(INDEX(codeschart,MATCH(N453,libschart,0))&lt;55000000,INDEX(codelangue,MATCH(L453,liblangue,0))=999),FALSE,TRUE))</f>
        <v/>
      </c>
      <c r="AH453" s="50" t="str">
        <f t="shared" ref="AH453:AH516" si="142">IF(ISBLANK(M453),"",IF(ISNA(MATCH(M453,libgem,0)),FALSE,TRUE))</f>
        <v/>
      </c>
      <c r="AI453" s="50" t="str">
        <f t="shared" ref="AI453:AI516" si="143">IF(ISBLANK(N453),"",IF(ISNA(MATCH(N453,libschart,0)),FALSE,IF(INDEX(codeschart,MATCH(N453,libschart,0))=0,FALSE,TRUE)))</f>
        <v/>
      </c>
      <c r="AJ453" s="50" t="str">
        <f t="shared" ref="AJ453:AJ516" si="144">IF(ISBLANK(O453),"",IF(ISNA(MATCH(O453,codektbj,0)),FALSE,TRUE))</f>
        <v/>
      </c>
      <c r="AK453" s="50" t="str">
        <f t="shared" ref="AK453:AK516" si="145">IF(ISBLANK(P453),"",IF(ISNA(MATCH(P453,libform,0)),FALSE,TRUE))</f>
        <v/>
      </c>
      <c r="AL453" s="50" t="str">
        <f t="shared" ref="AL453:AL516" si="146">IF(ISBLANK(Q453),"",IF(ISNA(MATCH(Q453,libspe,0)),FALSE,TRUE))</f>
        <v/>
      </c>
      <c r="AM453" s="50" t="str">
        <f t="shared" ref="AM453:AM516" si="147">IF(ISBLANK(R453),"",IF(ISNA(MATCH(R453,libmp1,0)),FALSE,TRUE))</f>
        <v/>
      </c>
      <c r="AN453" s="50" t="str">
        <f>IF(OR(AD453&lt;&gt;TRUE,AI453&lt;&gt;TRUE),"",IF(OR('Info livraison'!$B$12-(YEAR(J453))&gt;INDEX(valschartmaxalt,MATCH(N453,libschart,0)),'Info livraison'!$B$12-(YEAR(J453))&lt;INDEX(valschartminalt,MATCH(N453,libschart,0))),FALSE,TRUE))</f>
        <v/>
      </c>
      <c r="AO453" s="50" t="str">
        <f t="shared" ref="AO453:AO516" si="148">IF(ISBLANK(N453),"",IF(AND(AI453=TRUE,AJ453=TRUE),IF(OR(AND(O453&gt;=INDEX(valschartktbjmin,MATCH(N453,libschart,0)),O453&lt;=INDEX(valschartktbjmax,MATCH(N453,libschart,0))),AND(O453=90,INDEX(valschartktbj90,MATCH(N453,libschart,0))=90),AND(O453=99,INDEX(valschartktbj99,MATCH(N453,libschart,0))=99)),TRUE,FALSE),""))</f>
        <v/>
      </c>
      <c r="AP453" s="50"/>
      <c r="AQ453" s="50"/>
      <c r="AR453" s="50"/>
      <c r="AS453" s="197" t="str">
        <f t="shared" ref="AS453:AS516" si="149">IF(C453="","",1)</f>
        <v/>
      </c>
      <c r="AT453" s="210" t="str">
        <f t="shared" ref="AT453:AT516" si="150">IF(COUNTA(F453:X453)=0,"",IF(COUNTA(F453:Q453)=12,IF(OR(R453&lt;&gt;"",AI453=FALSE),FALSE,IF(OR(INDEX(codeschart,MATCH(N453,libschart,0))&lt;11000000,INDEX(codeschart,MATCH(N453,libschart,0))&gt;=52000000),FALSE,TRUE)),TRUE))</f>
        <v/>
      </c>
    </row>
    <row r="454" spans="1:46" x14ac:dyDescent="0.2">
      <c r="A454" s="51" t="str">
        <f>IF(AND(F454&lt;&gt;"",'Institut - Classes'!$F$4&lt;&gt;""),INDEX(libcatidinstit,'Institut - Classes'!$F$4),"")</f>
        <v/>
      </c>
      <c r="B454" s="51" t="str">
        <f>IF(A454&lt;&gt;"",INDEX(codeinstit,'Institut - Classes'!$F$4),"")</f>
        <v/>
      </c>
      <c r="C454" s="49" t="str">
        <f t="shared" ref="C454:C517" si="151">IF(COUNTA(F454:X454)=0,"",IF(AT454=TRUE,"Incomplet",IF(OR(Y454=FALSE,COUNTIF(AA454:AM454,FALSE)&gt;0,COUNTIF(F454:AR454,#N/A)&gt;0),"Erreur",IF(AND(Z454,AN454,AO454),"OK","Attention"))))</f>
        <v/>
      </c>
      <c r="D454" s="143"/>
      <c r="E454" s="143"/>
      <c r="F454" s="137"/>
      <c r="G454" s="137"/>
      <c r="H454" s="137"/>
      <c r="I454" s="137"/>
      <c r="J454" s="139"/>
      <c r="K454" s="137"/>
      <c r="L454" s="141"/>
      <c r="M454" s="141"/>
      <c r="N454" s="140"/>
      <c r="O454" s="142"/>
      <c r="P454" s="141"/>
      <c r="Q454" s="141"/>
      <c r="R454" s="141"/>
      <c r="S454" s="156"/>
      <c r="T454" s="156"/>
      <c r="U454" s="156"/>
      <c r="V454" s="156"/>
      <c r="W454" s="156"/>
      <c r="X454" s="156"/>
      <c r="Y454" s="52" t="str">
        <f t="shared" si="133"/>
        <v/>
      </c>
      <c r="Z454" s="50" t="str">
        <f t="shared" si="134"/>
        <v/>
      </c>
      <c r="AA454" s="50" t="str">
        <f t="shared" si="135"/>
        <v/>
      </c>
      <c r="AB454" s="50" t="str">
        <f t="shared" si="136"/>
        <v/>
      </c>
      <c r="AC454" s="50" t="str">
        <f t="shared" si="137"/>
        <v/>
      </c>
      <c r="AD454" s="50" t="str">
        <f t="shared" si="138"/>
        <v/>
      </c>
      <c r="AE454" s="50" t="str">
        <f t="shared" si="139"/>
        <v/>
      </c>
      <c r="AF454" s="50" t="str">
        <f t="shared" si="140"/>
        <v/>
      </c>
      <c r="AG454" s="50" t="str">
        <f t="shared" si="141"/>
        <v/>
      </c>
      <c r="AH454" s="50" t="str">
        <f t="shared" si="142"/>
        <v/>
      </c>
      <c r="AI454" s="50" t="str">
        <f t="shared" si="143"/>
        <v/>
      </c>
      <c r="AJ454" s="50" t="str">
        <f t="shared" si="144"/>
        <v/>
      </c>
      <c r="AK454" s="50" t="str">
        <f t="shared" si="145"/>
        <v/>
      </c>
      <c r="AL454" s="50" t="str">
        <f t="shared" si="146"/>
        <v/>
      </c>
      <c r="AM454" s="50" t="str">
        <f t="shared" si="147"/>
        <v/>
      </c>
      <c r="AN454" s="50" t="str">
        <f>IF(OR(AD454&lt;&gt;TRUE,AI454&lt;&gt;TRUE),"",IF(OR('Info livraison'!$B$12-(YEAR(J454))&gt;INDEX(valschartmaxalt,MATCH(N454,libschart,0)),'Info livraison'!$B$12-(YEAR(J454))&lt;INDEX(valschartminalt,MATCH(N454,libschart,0))),FALSE,TRUE))</f>
        <v/>
      </c>
      <c r="AO454" s="50" t="str">
        <f t="shared" si="148"/>
        <v/>
      </c>
      <c r="AP454" s="50"/>
      <c r="AQ454" s="50"/>
      <c r="AR454" s="50"/>
      <c r="AS454" s="197" t="str">
        <f t="shared" si="149"/>
        <v/>
      </c>
      <c r="AT454" s="210" t="str">
        <f t="shared" si="150"/>
        <v/>
      </c>
    </row>
    <row r="455" spans="1:46" x14ac:dyDescent="0.2">
      <c r="A455" s="51" t="str">
        <f>IF(AND(F455&lt;&gt;"",'Institut - Classes'!$F$4&lt;&gt;""),INDEX(libcatidinstit,'Institut - Classes'!$F$4),"")</f>
        <v/>
      </c>
      <c r="B455" s="51" t="str">
        <f>IF(A455&lt;&gt;"",INDEX(codeinstit,'Institut - Classes'!$F$4),"")</f>
        <v/>
      </c>
      <c r="C455" s="49" t="str">
        <f t="shared" si="151"/>
        <v/>
      </c>
      <c r="D455" s="143"/>
      <c r="E455" s="143"/>
      <c r="F455" s="137"/>
      <c r="G455" s="137"/>
      <c r="H455" s="137"/>
      <c r="I455" s="137"/>
      <c r="J455" s="139"/>
      <c r="K455" s="137"/>
      <c r="L455" s="141"/>
      <c r="M455" s="141"/>
      <c r="N455" s="140"/>
      <c r="O455" s="142"/>
      <c r="P455" s="141"/>
      <c r="Q455" s="141"/>
      <c r="R455" s="141"/>
      <c r="S455" s="156"/>
      <c r="T455" s="156"/>
      <c r="U455" s="156"/>
      <c r="V455" s="156"/>
      <c r="W455" s="156"/>
      <c r="X455" s="156"/>
      <c r="Y455" s="52" t="str">
        <f t="shared" si="133"/>
        <v/>
      </c>
      <c r="Z455" s="50" t="str">
        <f t="shared" si="134"/>
        <v/>
      </c>
      <c r="AA455" s="50" t="str">
        <f t="shared" si="135"/>
        <v/>
      </c>
      <c r="AB455" s="50" t="str">
        <f t="shared" si="136"/>
        <v/>
      </c>
      <c r="AC455" s="50" t="str">
        <f t="shared" si="137"/>
        <v/>
      </c>
      <c r="AD455" s="50" t="str">
        <f t="shared" si="138"/>
        <v/>
      </c>
      <c r="AE455" s="50" t="str">
        <f t="shared" si="139"/>
        <v/>
      </c>
      <c r="AF455" s="50" t="str">
        <f t="shared" si="140"/>
        <v/>
      </c>
      <c r="AG455" s="50" t="str">
        <f t="shared" si="141"/>
        <v/>
      </c>
      <c r="AH455" s="50" t="str">
        <f t="shared" si="142"/>
        <v/>
      </c>
      <c r="AI455" s="50" t="str">
        <f t="shared" si="143"/>
        <v/>
      </c>
      <c r="AJ455" s="50" t="str">
        <f t="shared" si="144"/>
        <v/>
      </c>
      <c r="AK455" s="50" t="str">
        <f t="shared" si="145"/>
        <v/>
      </c>
      <c r="AL455" s="50" t="str">
        <f t="shared" si="146"/>
        <v/>
      </c>
      <c r="AM455" s="50" t="str">
        <f t="shared" si="147"/>
        <v/>
      </c>
      <c r="AN455" s="50" t="str">
        <f>IF(OR(AD455&lt;&gt;TRUE,AI455&lt;&gt;TRUE),"",IF(OR('Info livraison'!$B$12-(YEAR(J455))&gt;INDEX(valschartmaxalt,MATCH(N455,libschart,0)),'Info livraison'!$B$12-(YEAR(J455))&lt;INDEX(valschartminalt,MATCH(N455,libschart,0))),FALSE,TRUE))</f>
        <v/>
      </c>
      <c r="AO455" s="50" t="str">
        <f t="shared" si="148"/>
        <v/>
      </c>
      <c r="AP455" s="50"/>
      <c r="AQ455" s="50"/>
      <c r="AR455" s="50"/>
      <c r="AS455" s="197" t="str">
        <f t="shared" si="149"/>
        <v/>
      </c>
      <c r="AT455" s="210" t="str">
        <f t="shared" si="150"/>
        <v/>
      </c>
    </row>
    <row r="456" spans="1:46" x14ac:dyDescent="0.2">
      <c r="A456" s="51" t="str">
        <f>IF(AND(F456&lt;&gt;"",'Institut - Classes'!$F$4&lt;&gt;""),INDEX(libcatidinstit,'Institut - Classes'!$F$4),"")</f>
        <v/>
      </c>
      <c r="B456" s="51" t="str">
        <f>IF(A456&lt;&gt;"",INDEX(codeinstit,'Institut - Classes'!$F$4),"")</f>
        <v/>
      </c>
      <c r="C456" s="49" t="str">
        <f t="shared" si="151"/>
        <v/>
      </c>
      <c r="D456" s="143"/>
      <c r="E456" s="143"/>
      <c r="F456" s="137"/>
      <c r="G456" s="137"/>
      <c r="H456" s="137"/>
      <c r="I456" s="137"/>
      <c r="J456" s="139"/>
      <c r="K456" s="137"/>
      <c r="L456" s="141"/>
      <c r="M456" s="141"/>
      <c r="N456" s="140"/>
      <c r="O456" s="142"/>
      <c r="P456" s="141"/>
      <c r="Q456" s="141"/>
      <c r="R456" s="141"/>
      <c r="S456" s="156"/>
      <c r="T456" s="156"/>
      <c r="U456" s="156"/>
      <c r="V456" s="156"/>
      <c r="W456" s="156"/>
      <c r="X456" s="156"/>
      <c r="Y456" s="52" t="str">
        <f t="shared" si="133"/>
        <v/>
      </c>
      <c r="Z456" s="50" t="str">
        <f t="shared" si="134"/>
        <v/>
      </c>
      <c r="AA456" s="50" t="str">
        <f t="shared" si="135"/>
        <v/>
      </c>
      <c r="AB456" s="50" t="str">
        <f t="shared" si="136"/>
        <v/>
      </c>
      <c r="AC456" s="50" t="str">
        <f t="shared" si="137"/>
        <v/>
      </c>
      <c r="AD456" s="50" t="str">
        <f t="shared" si="138"/>
        <v/>
      </c>
      <c r="AE456" s="50" t="str">
        <f t="shared" si="139"/>
        <v/>
      </c>
      <c r="AF456" s="50" t="str">
        <f t="shared" si="140"/>
        <v/>
      </c>
      <c r="AG456" s="50" t="str">
        <f t="shared" si="141"/>
        <v/>
      </c>
      <c r="AH456" s="50" t="str">
        <f t="shared" si="142"/>
        <v/>
      </c>
      <c r="AI456" s="50" t="str">
        <f t="shared" si="143"/>
        <v/>
      </c>
      <c r="AJ456" s="50" t="str">
        <f t="shared" si="144"/>
        <v/>
      </c>
      <c r="AK456" s="50" t="str">
        <f t="shared" si="145"/>
        <v/>
      </c>
      <c r="AL456" s="50" t="str">
        <f t="shared" si="146"/>
        <v/>
      </c>
      <c r="AM456" s="50" t="str">
        <f t="shared" si="147"/>
        <v/>
      </c>
      <c r="AN456" s="50" t="str">
        <f>IF(OR(AD456&lt;&gt;TRUE,AI456&lt;&gt;TRUE),"",IF(OR('Info livraison'!$B$12-(YEAR(J456))&gt;INDEX(valschartmaxalt,MATCH(N456,libschart,0)),'Info livraison'!$B$12-(YEAR(J456))&lt;INDEX(valschartminalt,MATCH(N456,libschart,0))),FALSE,TRUE))</f>
        <v/>
      </c>
      <c r="AO456" s="50" t="str">
        <f t="shared" si="148"/>
        <v/>
      </c>
      <c r="AP456" s="50"/>
      <c r="AQ456" s="50"/>
      <c r="AR456" s="50"/>
      <c r="AS456" s="197" t="str">
        <f t="shared" si="149"/>
        <v/>
      </c>
      <c r="AT456" s="210" t="str">
        <f t="shared" si="150"/>
        <v/>
      </c>
    </row>
    <row r="457" spans="1:46" x14ac:dyDescent="0.2">
      <c r="A457" s="51" t="str">
        <f>IF(AND(F457&lt;&gt;"",'Institut - Classes'!$F$4&lt;&gt;""),INDEX(libcatidinstit,'Institut - Classes'!$F$4),"")</f>
        <v/>
      </c>
      <c r="B457" s="51" t="str">
        <f>IF(A457&lt;&gt;"",INDEX(codeinstit,'Institut - Classes'!$F$4),"")</f>
        <v/>
      </c>
      <c r="C457" s="49" t="str">
        <f t="shared" si="151"/>
        <v/>
      </c>
      <c r="D457" s="143"/>
      <c r="E457" s="143"/>
      <c r="F457" s="137"/>
      <c r="G457" s="137"/>
      <c r="H457" s="137"/>
      <c r="I457" s="137"/>
      <c r="J457" s="139"/>
      <c r="K457" s="137"/>
      <c r="L457" s="141"/>
      <c r="M457" s="141"/>
      <c r="N457" s="140"/>
      <c r="O457" s="142"/>
      <c r="P457" s="141"/>
      <c r="Q457" s="141"/>
      <c r="R457" s="141"/>
      <c r="S457" s="156"/>
      <c r="T457" s="156"/>
      <c r="U457" s="156"/>
      <c r="V457" s="156"/>
      <c r="W457" s="156"/>
      <c r="X457" s="156"/>
      <c r="Y457" s="52" t="str">
        <f t="shared" si="133"/>
        <v/>
      </c>
      <c r="Z457" s="50" t="str">
        <f t="shared" si="134"/>
        <v/>
      </c>
      <c r="AA457" s="50" t="str">
        <f t="shared" si="135"/>
        <v/>
      </c>
      <c r="AB457" s="50" t="str">
        <f t="shared" si="136"/>
        <v/>
      </c>
      <c r="AC457" s="50" t="str">
        <f t="shared" si="137"/>
        <v/>
      </c>
      <c r="AD457" s="50" t="str">
        <f t="shared" si="138"/>
        <v/>
      </c>
      <c r="AE457" s="50" t="str">
        <f t="shared" si="139"/>
        <v/>
      </c>
      <c r="AF457" s="50" t="str">
        <f t="shared" si="140"/>
        <v/>
      </c>
      <c r="AG457" s="50" t="str">
        <f t="shared" si="141"/>
        <v/>
      </c>
      <c r="AH457" s="50" t="str">
        <f t="shared" si="142"/>
        <v/>
      </c>
      <c r="AI457" s="50" t="str">
        <f t="shared" si="143"/>
        <v/>
      </c>
      <c r="AJ457" s="50" t="str">
        <f t="shared" si="144"/>
        <v/>
      </c>
      <c r="AK457" s="50" t="str">
        <f t="shared" si="145"/>
        <v/>
      </c>
      <c r="AL457" s="50" t="str">
        <f t="shared" si="146"/>
        <v/>
      </c>
      <c r="AM457" s="50" t="str">
        <f t="shared" si="147"/>
        <v/>
      </c>
      <c r="AN457" s="50" t="str">
        <f>IF(OR(AD457&lt;&gt;TRUE,AI457&lt;&gt;TRUE),"",IF(OR('Info livraison'!$B$12-(YEAR(J457))&gt;INDEX(valschartmaxalt,MATCH(N457,libschart,0)),'Info livraison'!$B$12-(YEAR(J457))&lt;INDEX(valschartminalt,MATCH(N457,libschart,0))),FALSE,TRUE))</f>
        <v/>
      </c>
      <c r="AO457" s="50" t="str">
        <f t="shared" si="148"/>
        <v/>
      </c>
      <c r="AP457" s="50"/>
      <c r="AQ457" s="50"/>
      <c r="AR457" s="50"/>
      <c r="AS457" s="197" t="str">
        <f t="shared" si="149"/>
        <v/>
      </c>
      <c r="AT457" s="210" t="str">
        <f t="shared" si="150"/>
        <v/>
      </c>
    </row>
    <row r="458" spans="1:46" x14ac:dyDescent="0.2">
      <c r="A458" s="51" t="str">
        <f>IF(AND(F458&lt;&gt;"",'Institut - Classes'!$F$4&lt;&gt;""),INDEX(libcatidinstit,'Institut - Classes'!$F$4),"")</f>
        <v/>
      </c>
      <c r="B458" s="51" t="str">
        <f>IF(A458&lt;&gt;"",INDEX(codeinstit,'Institut - Classes'!$F$4),"")</f>
        <v/>
      </c>
      <c r="C458" s="49" t="str">
        <f t="shared" si="151"/>
        <v/>
      </c>
      <c r="D458" s="143"/>
      <c r="E458" s="143"/>
      <c r="F458" s="137"/>
      <c r="G458" s="137"/>
      <c r="H458" s="137"/>
      <c r="I458" s="137"/>
      <c r="J458" s="139"/>
      <c r="K458" s="137"/>
      <c r="L458" s="141"/>
      <c r="M458" s="141"/>
      <c r="N458" s="140"/>
      <c r="O458" s="142"/>
      <c r="P458" s="141"/>
      <c r="Q458" s="141"/>
      <c r="R458" s="141"/>
      <c r="S458" s="156"/>
      <c r="T458" s="156"/>
      <c r="U458" s="156"/>
      <c r="V458" s="156"/>
      <c r="W458" s="156"/>
      <c r="X458" s="156"/>
      <c r="Y458" s="52" t="str">
        <f t="shared" si="133"/>
        <v/>
      </c>
      <c r="Z458" s="50" t="str">
        <f t="shared" si="134"/>
        <v/>
      </c>
      <c r="AA458" s="50" t="str">
        <f t="shared" si="135"/>
        <v/>
      </c>
      <c r="AB458" s="50" t="str">
        <f t="shared" si="136"/>
        <v/>
      </c>
      <c r="AC458" s="50" t="str">
        <f t="shared" si="137"/>
        <v/>
      </c>
      <c r="AD458" s="50" t="str">
        <f t="shared" si="138"/>
        <v/>
      </c>
      <c r="AE458" s="50" t="str">
        <f t="shared" si="139"/>
        <v/>
      </c>
      <c r="AF458" s="50" t="str">
        <f t="shared" si="140"/>
        <v/>
      </c>
      <c r="AG458" s="50" t="str">
        <f t="shared" si="141"/>
        <v/>
      </c>
      <c r="AH458" s="50" t="str">
        <f t="shared" si="142"/>
        <v/>
      </c>
      <c r="AI458" s="50" t="str">
        <f t="shared" si="143"/>
        <v/>
      </c>
      <c r="AJ458" s="50" t="str">
        <f t="shared" si="144"/>
        <v/>
      </c>
      <c r="AK458" s="50" t="str">
        <f t="shared" si="145"/>
        <v/>
      </c>
      <c r="AL458" s="50" t="str">
        <f t="shared" si="146"/>
        <v/>
      </c>
      <c r="AM458" s="50" t="str">
        <f t="shared" si="147"/>
        <v/>
      </c>
      <c r="AN458" s="50" t="str">
        <f>IF(OR(AD458&lt;&gt;TRUE,AI458&lt;&gt;TRUE),"",IF(OR('Info livraison'!$B$12-(YEAR(J458))&gt;INDEX(valschartmaxalt,MATCH(N458,libschart,0)),'Info livraison'!$B$12-(YEAR(J458))&lt;INDEX(valschartminalt,MATCH(N458,libschart,0))),FALSE,TRUE))</f>
        <v/>
      </c>
      <c r="AO458" s="50" t="str">
        <f t="shared" si="148"/>
        <v/>
      </c>
      <c r="AP458" s="50"/>
      <c r="AQ458" s="50"/>
      <c r="AR458" s="50"/>
      <c r="AS458" s="197" t="str">
        <f t="shared" si="149"/>
        <v/>
      </c>
      <c r="AT458" s="210" t="str">
        <f t="shared" si="150"/>
        <v/>
      </c>
    </row>
    <row r="459" spans="1:46" x14ac:dyDescent="0.2">
      <c r="A459" s="51" t="str">
        <f>IF(AND(F459&lt;&gt;"",'Institut - Classes'!$F$4&lt;&gt;""),INDEX(libcatidinstit,'Institut - Classes'!$F$4),"")</f>
        <v/>
      </c>
      <c r="B459" s="51" t="str">
        <f>IF(A459&lt;&gt;"",INDEX(codeinstit,'Institut - Classes'!$F$4),"")</f>
        <v/>
      </c>
      <c r="C459" s="49" t="str">
        <f t="shared" si="151"/>
        <v/>
      </c>
      <c r="D459" s="143"/>
      <c r="E459" s="143"/>
      <c r="F459" s="137"/>
      <c r="G459" s="137"/>
      <c r="H459" s="137"/>
      <c r="I459" s="137"/>
      <c r="J459" s="139"/>
      <c r="K459" s="137"/>
      <c r="L459" s="141"/>
      <c r="M459" s="141"/>
      <c r="N459" s="140"/>
      <c r="O459" s="142"/>
      <c r="P459" s="141"/>
      <c r="Q459" s="141"/>
      <c r="R459" s="141"/>
      <c r="S459" s="156"/>
      <c r="T459" s="156"/>
      <c r="U459" s="156"/>
      <c r="V459" s="156"/>
      <c r="W459" s="156"/>
      <c r="X459" s="156"/>
      <c r="Y459" s="52" t="str">
        <f t="shared" si="133"/>
        <v/>
      </c>
      <c r="Z459" s="50" t="str">
        <f t="shared" si="134"/>
        <v/>
      </c>
      <c r="AA459" s="50" t="str">
        <f t="shared" si="135"/>
        <v/>
      </c>
      <c r="AB459" s="50" t="str">
        <f t="shared" si="136"/>
        <v/>
      </c>
      <c r="AC459" s="50" t="str">
        <f t="shared" si="137"/>
        <v/>
      </c>
      <c r="AD459" s="50" t="str">
        <f t="shared" si="138"/>
        <v/>
      </c>
      <c r="AE459" s="50" t="str">
        <f t="shared" si="139"/>
        <v/>
      </c>
      <c r="AF459" s="50" t="str">
        <f t="shared" si="140"/>
        <v/>
      </c>
      <c r="AG459" s="50" t="str">
        <f t="shared" si="141"/>
        <v/>
      </c>
      <c r="AH459" s="50" t="str">
        <f t="shared" si="142"/>
        <v/>
      </c>
      <c r="AI459" s="50" t="str">
        <f t="shared" si="143"/>
        <v/>
      </c>
      <c r="AJ459" s="50" t="str">
        <f t="shared" si="144"/>
        <v/>
      </c>
      <c r="AK459" s="50" t="str">
        <f t="shared" si="145"/>
        <v/>
      </c>
      <c r="AL459" s="50" t="str">
        <f t="shared" si="146"/>
        <v/>
      </c>
      <c r="AM459" s="50" t="str">
        <f t="shared" si="147"/>
        <v/>
      </c>
      <c r="AN459" s="50" t="str">
        <f>IF(OR(AD459&lt;&gt;TRUE,AI459&lt;&gt;TRUE),"",IF(OR('Info livraison'!$B$12-(YEAR(J459))&gt;INDEX(valschartmaxalt,MATCH(N459,libschart,0)),'Info livraison'!$B$12-(YEAR(J459))&lt;INDEX(valschartminalt,MATCH(N459,libschart,0))),FALSE,TRUE))</f>
        <v/>
      </c>
      <c r="AO459" s="50" t="str">
        <f t="shared" si="148"/>
        <v/>
      </c>
      <c r="AP459" s="50"/>
      <c r="AQ459" s="50"/>
      <c r="AR459" s="50"/>
      <c r="AS459" s="197" t="str">
        <f t="shared" si="149"/>
        <v/>
      </c>
      <c r="AT459" s="210" t="str">
        <f t="shared" si="150"/>
        <v/>
      </c>
    </row>
    <row r="460" spans="1:46" x14ac:dyDescent="0.2">
      <c r="A460" s="51" t="str">
        <f>IF(AND(F460&lt;&gt;"",'Institut - Classes'!$F$4&lt;&gt;""),INDEX(libcatidinstit,'Institut - Classes'!$F$4),"")</f>
        <v/>
      </c>
      <c r="B460" s="51" t="str">
        <f>IF(A460&lt;&gt;"",INDEX(codeinstit,'Institut - Classes'!$F$4),"")</f>
        <v/>
      </c>
      <c r="C460" s="49" t="str">
        <f t="shared" si="151"/>
        <v/>
      </c>
      <c r="D460" s="143"/>
      <c r="E460" s="143"/>
      <c r="F460" s="137"/>
      <c r="G460" s="137"/>
      <c r="H460" s="137"/>
      <c r="I460" s="137"/>
      <c r="J460" s="139"/>
      <c r="K460" s="137"/>
      <c r="L460" s="141"/>
      <c r="M460" s="141"/>
      <c r="N460" s="140"/>
      <c r="O460" s="142"/>
      <c r="P460" s="141"/>
      <c r="Q460" s="141"/>
      <c r="R460" s="141"/>
      <c r="S460" s="156"/>
      <c r="T460" s="156"/>
      <c r="U460" s="156"/>
      <c r="V460" s="156"/>
      <c r="W460" s="156"/>
      <c r="X460" s="156"/>
      <c r="Y460" s="52" t="str">
        <f t="shared" si="133"/>
        <v/>
      </c>
      <c r="Z460" s="50" t="str">
        <f t="shared" si="134"/>
        <v/>
      </c>
      <c r="AA460" s="50" t="str">
        <f t="shared" si="135"/>
        <v/>
      </c>
      <c r="AB460" s="50" t="str">
        <f t="shared" si="136"/>
        <v/>
      </c>
      <c r="AC460" s="50" t="str">
        <f t="shared" si="137"/>
        <v/>
      </c>
      <c r="AD460" s="50" t="str">
        <f t="shared" si="138"/>
        <v/>
      </c>
      <c r="AE460" s="50" t="str">
        <f t="shared" si="139"/>
        <v/>
      </c>
      <c r="AF460" s="50" t="str">
        <f t="shared" si="140"/>
        <v/>
      </c>
      <c r="AG460" s="50" t="str">
        <f t="shared" si="141"/>
        <v/>
      </c>
      <c r="AH460" s="50" t="str">
        <f t="shared" si="142"/>
        <v/>
      </c>
      <c r="AI460" s="50" t="str">
        <f t="shared" si="143"/>
        <v/>
      </c>
      <c r="AJ460" s="50" t="str">
        <f t="shared" si="144"/>
        <v/>
      </c>
      <c r="AK460" s="50" t="str">
        <f t="shared" si="145"/>
        <v/>
      </c>
      <c r="AL460" s="50" t="str">
        <f t="shared" si="146"/>
        <v/>
      </c>
      <c r="AM460" s="50" t="str">
        <f t="shared" si="147"/>
        <v/>
      </c>
      <c r="AN460" s="50" t="str">
        <f>IF(OR(AD460&lt;&gt;TRUE,AI460&lt;&gt;TRUE),"",IF(OR('Info livraison'!$B$12-(YEAR(J460))&gt;INDEX(valschartmaxalt,MATCH(N460,libschart,0)),'Info livraison'!$B$12-(YEAR(J460))&lt;INDEX(valschartminalt,MATCH(N460,libschart,0))),FALSE,TRUE))</f>
        <v/>
      </c>
      <c r="AO460" s="50" t="str">
        <f t="shared" si="148"/>
        <v/>
      </c>
      <c r="AP460" s="50"/>
      <c r="AQ460" s="50"/>
      <c r="AR460" s="50"/>
      <c r="AS460" s="197" t="str">
        <f t="shared" si="149"/>
        <v/>
      </c>
      <c r="AT460" s="210" t="str">
        <f t="shared" si="150"/>
        <v/>
      </c>
    </row>
    <row r="461" spans="1:46" x14ac:dyDescent="0.2">
      <c r="A461" s="51" t="str">
        <f>IF(AND(F461&lt;&gt;"",'Institut - Classes'!$F$4&lt;&gt;""),INDEX(libcatidinstit,'Institut - Classes'!$F$4),"")</f>
        <v/>
      </c>
      <c r="B461" s="51" t="str">
        <f>IF(A461&lt;&gt;"",INDEX(codeinstit,'Institut - Classes'!$F$4),"")</f>
        <v/>
      </c>
      <c r="C461" s="49" t="str">
        <f t="shared" si="151"/>
        <v/>
      </c>
      <c r="D461" s="143"/>
      <c r="E461" s="143"/>
      <c r="F461" s="137"/>
      <c r="G461" s="137"/>
      <c r="H461" s="137"/>
      <c r="I461" s="137"/>
      <c r="J461" s="139"/>
      <c r="K461" s="137"/>
      <c r="L461" s="141"/>
      <c r="M461" s="141"/>
      <c r="N461" s="140"/>
      <c r="O461" s="142"/>
      <c r="P461" s="141"/>
      <c r="Q461" s="141"/>
      <c r="R461" s="141"/>
      <c r="S461" s="156"/>
      <c r="T461" s="156"/>
      <c r="U461" s="156"/>
      <c r="V461" s="156"/>
      <c r="W461" s="156"/>
      <c r="X461" s="156"/>
      <c r="Y461" s="52" t="str">
        <f t="shared" si="133"/>
        <v/>
      </c>
      <c r="Z461" s="50" t="str">
        <f t="shared" si="134"/>
        <v/>
      </c>
      <c r="AA461" s="50" t="str">
        <f t="shared" si="135"/>
        <v/>
      </c>
      <c r="AB461" s="50" t="str">
        <f t="shared" si="136"/>
        <v/>
      </c>
      <c r="AC461" s="50" t="str">
        <f t="shared" si="137"/>
        <v/>
      </c>
      <c r="AD461" s="50" t="str">
        <f t="shared" si="138"/>
        <v/>
      </c>
      <c r="AE461" s="50" t="str">
        <f t="shared" si="139"/>
        <v/>
      </c>
      <c r="AF461" s="50" t="str">
        <f t="shared" si="140"/>
        <v/>
      </c>
      <c r="AG461" s="50" t="str">
        <f t="shared" si="141"/>
        <v/>
      </c>
      <c r="AH461" s="50" t="str">
        <f t="shared" si="142"/>
        <v/>
      </c>
      <c r="AI461" s="50" t="str">
        <f t="shared" si="143"/>
        <v/>
      </c>
      <c r="AJ461" s="50" t="str">
        <f t="shared" si="144"/>
        <v/>
      </c>
      <c r="AK461" s="50" t="str">
        <f t="shared" si="145"/>
        <v/>
      </c>
      <c r="AL461" s="50" t="str">
        <f t="shared" si="146"/>
        <v/>
      </c>
      <c r="AM461" s="50" t="str">
        <f t="shared" si="147"/>
        <v/>
      </c>
      <c r="AN461" s="50" t="str">
        <f>IF(OR(AD461&lt;&gt;TRUE,AI461&lt;&gt;TRUE),"",IF(OR('Info livraison'!$B$12-(YEAR(J461))&gt;INDEX(valschartmaxalt,MATCH(N461,libschart,0)),'Info livraison'!$B$12-(YEAR(J461))&lt;INDEX(valschartminalt,MATCH(N461,libschart,0))),FALSE,TRUE))</f>
        <v/>
      </c>
      <c r="AO461" s="50" t="str">
        <f t="shared" si="148"/>
        <v/>
      </c>
      <c r="AP461" s="50"/>
      <c r="AQ461" s="50"/>
      <c r="AR461" s="50"/>
      <c r="AS461" s="197" t="str">
        <f t="shared" si="149"/>
        <v/>
      </c>
      <c r="AT461" s="210" t="str">
        <f t="shared" si="150"/>
        <v/>
      </c>
    </row>
    <row r="462" spans="1:46" x14ac:dyDescent="0.2">
      <c r="A462" s="51" t="str">
        <f>IF(AND(F462&lt;&gt;"",'Institut - Classes'!$F$4&lt;&gt;""),INDEX(libcatidinstit,'Institut - Classes'!$F$4),"")</f>
        <v/>
      </c>
      <c r="B462" s="51" t="str">
        <f>IF(A462&lt;&gt;"",INDEX(codeinstit,'Institut - Classes'!$F$4),"")</f>
        <v/>
      </c>
      <c r="C462" s="49" t="str">
        <f t="shared" si="151"/>
        <v/>
      </c>
      <c r="D462" s="143"/>
      <c r="E462" s="143"/>
      <c r="F462" s="137"/>
      <c r="G462" s="137"/>
      <c r="H462" s="137"/>
      <c r="I462" s="137"/>
      <c r="J462" s="139"/>
      <c r="K462" s="137"/>
      <c r="L462" s="141"/>
      <c r="M462" s="141"/>
      <c r="N462" s="140"/>
      <c r="O462" s="142"/>
      <c r="P462" s="141"/>
      <c r="Q462" s="141"/>
      <c r="R462" s="141"/>
      <c r="S462" s="156"/>
      <c r="T462" s="156"/>
      <c r="U462" s="156"/>
      <c r="V462" s="156"/>
      <c r="W462" s="156"/>
      <c r="X462" s="156"/>
      <c r="Y462" s="52" t="str">
        <f t="shared" si="133"/>
        <v/>
      </c>
      <c r="Z462" s="50" t="str">
        <f t="shared" si="134"/>
        <v/>
      </c>
      <c r="AA462" s="50" t="str">
        <f t="shared" si="135"/>
        <v/>
      </c>
      <c r="AB462" s="50" t="str">
        <f t="shared" si="136"/>
        <v/>
      </c>
      <c r="AC462" s="50" t="str">
        <f t="shared" si="137"/>
        <v/>
      </c>
      <c r="AD462" s="50" t="str">
        <f t="shared" si="138"/>
        <v/>
      </c>
      <c r="AE462" s="50" t="str">
        <f t="shared" si="139"/>
        <v/>
      </c>
      <c r="AF462" s="50" t="str">
        <f t="shared" si="140"/>
        <v/>
      </c>
      <c r="AG462" s="50" t="str">
        <f t="shared" si="141"/>
        <v/>
      </c>
      <c r="AH462" s="50" t="str">
        <f t="shared" si="142"/>
        <v/>
      </c>
      <c r="AI462" s="50" t="str">
        <f t="shared" si="143"/>
        <v/>
      </c>
      <c r="AJ462" s="50" t="str">
        <f t="shared" si="144"/>
        <v/>
      </c>
      <c r="AK462" s="50" t="str">
        <f t="shared" si="145"/>
        <v/>
      </c>
      <c r="AL462" s="50" t="str">
        <f t="shared" si="146"/>
        <v/>
      </c>
      <c r="AM462" s="50" t="str">
        <f t="shared" si="147"/>
        <v/>
      </c>
      <c r="AN462" s="50" t="str">
        <f>IF(OR(AD462&lt;&gt;TRUE,AI462&lt;&gt;TRUE),"",IF(OR('Info livraison'!$B$12-(YEAR(J462))&gt;INDEX(valschartmaxalt,MATCH(N462,libschart,0)),'Info livraison'!$B$12-(YEAR(J462))&lt;INDEX(valschartminalt,MATCH(N462,libschart,0))),FALSE,TRUE))</f>
        <v/>
      </c>
      <c r="AO462" s="50" t="str">
        <f t="shared" si="148"/>
        <v/>
      </c>
      <c r="AP462" s="50"/>
      <c r="AQ462" s="50"/>
      <c r="AR462" s="50"/>
      <c r="AS462" s="197" t="str">
        <f t="shared" si="149"/>
        <v/>
      </c>
      <c r="AT462" s="210" t="str">
        <f t="shared" si="150"/>
        <v/>
      </c>
    </row>
    <row r="463" spans="1:46" x14ac:dyDescent="0.2">
      <c r="A463" s="51" t="str">
        <f>IF(AND(F463&lt;&gt;"",'Institut - Classes'!$F$4&lt;&gt;""),INDEX(libcatidinstit,'Institut - Classes'!$F$4),"")</f>
        <v/>
      </c>
      <c r="B463" s="51" t="str">
        <f>IF(A463&lt;&gt;"",INDEX(codeinstit,'Institut - Classes'!$F$4),"")</f>
        <v/>
      </c>
      <c r="C463" s="49" t="str">
        <f t="shared" si="151"/>
        <v/>
      </c>
      <c r="D463" s="143"/>
      <c r="E463" s="143"/>
      <c r="F463" s="137"/>
      <c r="G463" s="137"/>
      <c r="H463" s="137"/>
      <c r="I463" s="137"/>
      <c r="J463" s="139"/>
      <c r="K463" s="137"/>
      <c r="L463" s="141"/>
      <c r="M463" s="141"/>
      <c r="N463" s="140"/>
      <c r="O463" s="142"/>
      <c r="P463" s="141"/>
      <c r="Q463" s="141"/>
      <c r="R463" s="141"/>
      <c r="S463" s="156"/>
      <c r="T463" s="156"/>
      <c r="U463" s="156"/>
      <c r="V463" s="156"/>
      <c r="W463" s="156"/>
      <c r="X463" s="156"/>
      <c r="Y463" s="52" t="str">
        <f t="shared" si="133"/>
        <v/>
      </c>
      <c r="Z463" s="50" t="str">
        <f t="shared" si="134"/>
        <v/>
      </c>
      <c r="AA463" s="50" t="str">
        <f t="shared" si="135"/>
        <v/>
      </c>
      <c r="AB463" s="50" t="str">
        <f t="shared" si="136"/>
        <v/>
      </c>
      <c r="AC463" s="50" t="str">
        <f t="shared" si="137"/>
        <v/>
      </c>
      <c r="AD463" s="50" t="str">
        <f t="shared" si="138"/>
        <v/>
      </c>
      <c r="AE463" s="50" t="str">
        <f t="shared" si="139"/>
        <v/>
      </c>
      <c r="AF463" s="50" t="str">
        <f t="shared" si="140"/>
        <v/>
      </c>
      <c r="AG463" s="50" t="str">
        <f t="shared" si="141"/>
        <v/>
      </c>
      <c r="AH463" s="50" t="str">
        <f t="shared" si="142"/>
        <v/>
      </c>
      <c r="AI463" s="50" t="str">
        <f t="shared" si="143"/>
        <v/>
      </c>
      <c r="AJ463" s="50" t="str">
        <f t="shared" si="144"/>
        <v/>
      </c>
      <c r="AK463" s="50" t="str">
        <f t="shared" si="145"/>
        <v/>
      </c>
      <c r="AL463" s="50" t="str">
        <f t="shared" si="146"/>
        <v/>
      </c>
      <c r="AM463" s="50" t="str">
        <f t="shared" si="147"/>
        <v/>
      </c>
      <c r="AN463" s="50" t="str">
        <f>IF(OR(AD463&lt;&gt;TRUE,AI463&lt;&gt;TRUE),"",IF(OR('Info livraison'!$B$12-(YEAR(J463))&gt;INDEX(valschartmaxalt,MATCH(N463,libschart,0)),'Info livraison'!$B$12-(YEAR(J463))&lt;INDEX(valschartminalt,MATCH(N463,libschart,0))),FALSE,TRUE))</f>
        <v/>
      </c>
      <c r="AO463" s="50" t="str">
        <f t="shared" si="148"/>
        <v/>
      </c>
      <c r="AP463" s="50"/>
      <c r="AQ463" s="50"/>
      <c r="AR463" s="50"/>
      <c r="AS463" s="197" t="str">
        <f t="shared" si="149"/>
        <v/>
      </c>
      <c r="AT463" s="210" t="str">
        <f t="shared" si="150"/>
        <v/>
      </c>
    </row>
    <row r="464" spans="1:46" x14ac:dyDescent="0.2">
      <c r="A464" s="51" t="str">
        <f>IF(AND(F464&lt;&gt;"",'Institut - Classes'!$F$4&lt;&gt;""),INDEX(libcatidinstit,'Institut - Classes'!$F$4),"")</f>
        <v/>
      </c>
      <c r="B464" s="51" t="str">
        <f>IF(A464&lt;&gt;"",INDEX(codeinstit,'Institut - Classes'!$F$4),"")</f>
        <v/>
      </c>
      <c r="C464" s="49" t="str">
        <f t="shared" si="151"/>
        <v/>
      </c>
      <c r="D464" s="143"/>
      <c r="E464" s="143"/>
      <c r="F464" s="137"/>
      <c r="G464" s="137"/>
      <c r="H464" s="137"/>
      <c r="I464" s="137"/>
      <c r="J464" s="139"/>
      <c r="K464" s="137"/>
      <c r="L464" s="141"/>
      <c r="M464" s="141"/>
      <c r="N464" s="140"/>
      <c r="O464" s="142"/>
      <c r="P464" s="141"/>
      <c r="Q464" s="141"/>
      <c r="R464" s="141"/>
      <c r="S464" s="156"/>
      <c r="T464" s="156"/>
      <c r="U464" s="156"/>
      <c r="V464" s="156"/>
      <c r="W464" s="156"/>
      <c r="X464" s="156"/>
      <c r="Y464" s="52" t="str">
        <f t="shared" si="133"/>
        <v/>
      </c>
      <c r="Z464" s="50" t="str">
        <f t="shared" si="134"/>
        <v/>
      </c>
      <c r="AA464" s="50" t="str">
        <f t="shared" si="135"/>
        <v/>
      </c>
      <c r="AB464" s="50" t="str">
        <f t="shared" si="136"/>
        <v/>
      </c>
      <c r="AC464" s="50" t="str">
        <f t="shared" si="137"/>
        <v/>
      </c>
      <c r="AD464" s="50" t="str">
        <f t="shared" si="138"/>
        <v/>
      </c>
      <c r="AE464" s="50" t="str">
        <f t="shared" si="139"/>
        <v/>
      </c>
      <c r="AF464" s="50" t="str">
        <f t="shared" si="140"/>
        <v/>
      </c>
      <c r="AG464" s="50" t="str">
        <f t="shared" si="141"/>
        <v/>
      </c>
      <c r="AH464" s="50" t="str">
        <f t="shared" si="142"/>
        <v/>
      </c>
      <c r="AI464" s="50" t="str">
        <f t="shared" si="143"/>
        <v/>
      </c>
      <c r="AJ464" s="50" t="str">
        <f t="shared" si="144"/>
        <v/>
      </c>
      <c r="AK464" s="50" t="str">
        <f t="shared" si="145"/>
        <v/>
      </c>
      <c r="AL464" s="50" t="str">
        <f t="shared" si="146"/>
        <v/>
      </c>
      <c r="AM464" s="50" t="str">
        <f t="shared" si="147"/>
        <v/>
      </c>
      <c r="AN464" s="50" t="str">
        <f>IF(OR(AD464&lt;&gt;TRUE,AI464&lt;&gt;TRUE),"",IF(OR('Info livraison'!$B$12-(YEAR(J464))&gt;INDEX(valschartmaxalt,MATCH(N464,libschart,0)),'Info livraison'!$B$12-(YEAR(J464))&lt;INDEX(valschartminalt,MATCH(N464,libschart,0))),FALSE,TRUE))</f>
        <v/>
      </c>
      <c r="AO464" s="50" t="str">
        <f t="shared" si="148"/>
        <v/>
      </c>
      <c r="AP464" s="50"/>
      <c r="AQ464" s="50"/>
      <c r="AR464" s="50"/>
      <c r="AS464" s="197" t="str">
        <f t="shared" si="149"/>
        <v/>
      </c>
      <c r="AT464" s="210" t="str">
        <f t="shared" si="150"/>
        <v/>
      </c>
    </row>
    <row r="465" spans="1:46" x14ac:dyDescent="0.2">
      <c r="A465" s="51" t="str">
        <f>IF(AND(F465&lt;&gt;"",'Institut - Classes'!$F$4&lt;&gt;""),INDEX(libcatidinstit,'Institut - Classes'!$F$4),"")</f>
        <v/>
      </c>
      <c r="B465" s="51" t="str">
        <f>IF(A465&lt;&gt;"",INDEX(codeinstit,'Institut - Classes'!$F$4),"")</f>
        <v/>
      </c>
      <c r="C465" s="49" t="str">
        <f t="shared" si="151"/>
        <v/>
      </c>
      <c r="D465" s="143"/>
      <c r="E465" s="143"/>
      <c r="F465" s="137"/>
      <c r="G465" s="137"/>
      <c r="H465" s="137"/>
      <c r="I465" s="137"/>
      <c r="J465" s="139"/>
      <c r="K465" s="137"/>
      <c r="L465" s="141"/>
      <c r="M465" s="141"/>
      <c r="N465" s="140"/>
      <c r="O465" s="142"/>
      <c r="P465" s="141"/>
      <c r="Q465" s="141"/>
      <c r="R465" s="141"/>
      <c r="S465" s="156"/>
      <c r="T465" s="156"/>
      <c r="U465" s="156"/>
      <c r="V465" s="156"/>
      <c r="W465" s="156"/>
      <c r="X465" s="156"/>
      <c r="Y465" s="52" t="str">
        <f t="shared" si="133"/>
        <v/>
      </c>
      <c r="Z465" s="50" t="str">
        <f t="shared" si="134"/>
        <v/>
      </c>
      <c r="AA465" s="50" t="str">
        <f t="shared" si="135"/>
        <v/>
      </c>
      <c r="AB465" s="50" t="str">
        <f t="shared" si="136"/>
        <v/>
      </c>
      <c r="AC465" s="50" t="str">
        <f t="shared" si="137"/>
        <v/>
      </c>
      <c r="AD465" s="50" t="str">
        <f t="shared" si="138"/>
        <v/>
      </c>
      <c r="AE465" s="50" t="str">
        <f t="shared" si="139"/>
        <v/>
      </c>
      <c r="AF465" s="50" t="str">
        <f t="shared" si="140"/>
        <v/>
      </c>
      <c r="AG465" s="50" t="str">
        <f t="shared" si="141"/>
        <v/>
      </c>
      <c r="AH465" s="50" t="str">
        <f t="shared" si="142"/>
        <v/>
      </c>
      <c r="AI465" s="50" t="str">
        <f t="shared" si="143"/>
        <v/>
      </c>
      <c r="AJ465" s="50" t="str">
        <f t="shared" si="144"/>
        <v/>
      </c>
      <c r="AK465" s="50" t="str">
        <f t="shared" si="145"/>
        <v/>
      </c>
      <c r="AL465" s="50" t="str">
        <f t="shared" si="146"/>
        <v/>
      </c>
      <c r="AM465" s="50" t="str">
        <f t="shared" si="147"/>
        <v/>
      </c>
      <c r="AN465" s="50" t="str">
        <f>IF(OR(AD465&lt;&gt;TRUE,AI465&lt;&gt;TRUE),"",IF(OR('Info livraison'!$B$12-(YEAR(J465))&gt;INDEX(valschartmaxalt,MATCH(N465,libschart,0)),'Info livraison'!$B$12-(YEAR(J465))&lt;INDEX(valschartminalt,MATCH(N465,libschart,0))),FALSE,TRUE))</f>
        <v/>
      </c>
      <c r="AO465" s="50" t="str">
        <f t="shared" si="148"/>
        <v/>
      </c>
      <c r="AP465" s="50"/>
      <c r="AQ465" s="50"/>
      <c r="AR465" s="50"/>
      <c r="AS465" s="197" t="str">
        <f t="shared" si="149"/>
        <v/>
      </c>
      <c r="AT465" s="210" t="str">
        <f t="shared" si="150"/>
        <v/>
      </c>
    </row>
    <row r="466" spans="1:46" x14ac:dyDescent="0.2">
      <c r="A466" s="51" t="str">
        <f>IF(AND(F466&lt;&gt;"",'Institut - Classes'!$F$4&lt;&gt;""),INDEX(libcatidinstit,'Institut - Classes'!$F$4),"")</f>
        <v/>
      </c>
      <c r="B466" s="51" t="str">
        <f>IF(A466&lt;&gt;"",INDEX(codeinstit,'Institut - Classes'!$F$4),"")</f>
        <v/>
      </c>
      <c r="C466" s="49" t="str">
        <f t="shared" si="151"/>
        <v/>
      </c>
      <c r="D466" s="143"/>
      <c r="E466" s="143"/>
      <c r="F466" s="137"/>
      <c r="G466" s="137"/>
      <c r="H466" s="137"/>
      <c r="I466" s="137"/>
      <c r="J466" s="139"/>
      <c r="K466" s="137"/>
      <c r="L466" s="141"/>
      <c r="M466" s="141"/>
      <c r="N466" s="140"/>
      <c r="O466" s="142"/>
      <c r="P466" s="141"/>
      <c r="Q466" s="141"/>
      <c r="R466" s="141"/>
      <c r="S466" s="156"/>
      <c r="T466" s="156"/>
      <c r="U466" s="156"/>
      <c r="V466" s="156"/>
      <c r="W466" s="156"/>
      <c r="X466" s="156"/>
      <c r="Y466" s="52" t="str">
        <f t="shared" si="133"/>
        <v/>
      </c>
      <c r="Z466" s="50" t="str">
        <f t="shared" si="134"/>
        <v/>
      </c>
      <c r="AA466" s="50" t="str">
        <f t="shared" si="135"/>
        <v/>
      </c>
      <c r="AB466" s="50" t="str">
        <f t="shared" si="136"/>
        <v/>
      </c>
      <c r="AC466" s="50" t="str">
        <f t="shared" si="137"/>
        <v/>
      </c>
      <c r="AD466" s="50" t="str">
        <f t="shared" si="138"/>
        <v/>
      </c>
      <c r="AE466" s="50" t="str">
        <f t="shared" si="139"/>
        <v/>
      </c>
      <c r="AF466" s="50" t="str">
        <f t="shared" si="140"/>
        <v/>
      </c>
      <c r="AG466" s="50" t="str">
        <f t="shared" si="141"/>
        <v/>
      </c>
      <c r="AH466" s="50" t="str">
        <f t="shared" si="142"/>
        <v/>
      </c>
      <c r="AI466" s="50" t="str">
        <f t="shared" si="143"/>
        <v/>
      </c>
      <c r="AJ466" s="50" t="str">
        <f t="shared" si="144"/>
        <v/>
      </c>
      <c r="AK466" s="50" t="str">
        <f t="shared" si="145"/>
        <v/>
      </c>
      <c r="AL466" s="50" t="str">
        <f t="shared" si="146"/>
        <v/>
      </c>
      <c r="AM466" s="50" t="str">
        <f t="shared" si="147"/>
        <v/>
      </c>
      <c r="AN466" s="50" t="str">
        <f>IF(OR(AD466&lt;&gt;TRUE,AI466&lt;&gt;TRUE),"",IF(OR('Info livraison'!$B$12-(YEAR(J466))&gt;INDEX(valschartmaxalt,MATCH(N466,libschart,0)),'Info livraison'!$B$12-(YEAR(J466))&lt;INDEX(valschartminalt,MATCH(N466,libschart,0))),FALSE,TRUE))</f>
        <v/>
      </c>
      <c r="AO466" s="50" t="str">
        <f t="shared" si="148"/>
        <v/>
      </c>
      <c r="AP466" s="50"/>
      <c r="AQ466" s="50"/>
      <c r="AR466" s="50"/>
      <c r="AS466" s="197" t="str">
        <f t="shared" si="149"/>
        <v/>
      </c>
      <c r="AT466" s="210" t="str">
        <f t="shared" si="150"/>
        <v/>
      </c>
    </row>
    <row r="467" spans="1:46" x14ac:dyDescent="0.2">
      <c r="A467" s="51" t="str">
        <f>IF(AND(F467&lt;&gt;"",'Institut - Classes'!$F$4&lt;&gt;""),INDEX(libcatidinstit,'Institut - Classes'!$F$4),"")</f>
        <v/>
      </c>
      <c r="B467" s="51" t="str">
        <f>IF(A467&lt;&gt;"",INDEX(codeinstit,'Institut - Classes'!$F$4),"")</f>
        <v/>
      </c>
      <c r="C467" s="49" t="str">
        <f t="shared" si="151"/>
        <v/>
      </c>
      <c r="D467" s="143"/>
      <c r="E467" s="143"/>
      <c r="F467" s="137"/>
      <c r="G467" s="137"/>
      <c r="H467" s="137"/>
      <c r="I467" s="137"/>
      <c r="J467" s="139"/>
      <c r="K467" s="137"/>
      <c r="L467" s="141"/>
      <c r="M467" s="141"/>
      <c r="N467" s="140"/>
      <c r="O467" s="142"/>
      <c r="P467" s="141"/>
      <c r="Q467" s="141"/>
      <c r="R467" s="141"/>
      <c r="S467" s="156"/>
      <c r="T467" s="156"/>
      <c r="U467" s="156"/>
      <c r="V467" s="156"/>
      <c r="W467" s="156"/>
      <c r="X467" s="156"/>
      <c r="Y467" s="52" t="str">
        <f t="shared" si="133"/>
        <v/>
      </c>
      <c r="Z467" s="50" t="str">
        <f t="shared" si="134"/>
        <v/>
      </c>
      <c r="AA467" s="50" t="str">
        <f t="shared" si="135"/>
        <v/>
      </c>
      <c r="AB467" s="50" t="str">
        <f t="shared" si="136"/>
        <v/>
      </c>
      <c r="AC467" s="50" t="str">
        <f t="shared" si="137"/>
        <v/>
      </c>
      <c r="AD467" s="50" t="str">
        <f t="shared" si="138"/>
        <v/>
      </c>
      <c r="AE467" s="50" t="str">
        <f t="shared" si="139"/>
        <v/>
      </c>
      <c r="AF467" s="50" t="str">
        <f t="shared" si="140"/>
        <v/>
      </c>
      <c r="AG467" s="50" t="str">
        <f t="shared" si="141"/>
        <v/>
      </c>
      <c r="AH467" s="50" t="str">
        <f t="shared" si="142"/>
        <v/>
      </c>
      <c r="AI467" s="50" t="str">
        <f t="shared" si="143"/>
        <v/>
      </c>
      <c r="AJ467" s="50" t="str">
        <f t="shared" si="144"/>
        <v/>
      </c>
      <c r="AK467" s="50" t="str">
        <f t="shared" si="145"/>
        <v/>
      </c>
      <c r="AL467" s="50" t="str">
        <f t="shared" si="146"/>
        <v/>
      </c>
      <c r="AM467" s="50" t="str">
        <f t="shared" si="147"/>
        <v/>
      </c>
      <c r="AN467" s="50" t="str">
        <f>IF(OR(AD467&lt;&gt;TRUE,AI467&lt;&gt;TRUE),"",IF(OR('Info livraison'!$B$12-(YEAR(J467))&gt;INDEX(valschartmaxalt,MATCH(N467,libschart,0)),'Info livraison'!$B$12-(YEAR(J467))&lt;INDEX(valschartminalt,MATCH(N467,libschart,0))),FALSE,TRUE))</f>
        <v/>
      </c>
      <c r="AO467" s="50" t="str">
        <f t="shared" si="148"/>
        <v/>
      </c>
      <c r="AP467" s="50"/>
      <c r="AQ467" s="50"/>
      <c r="AR467" s="50"/>
      <c r="AS467" s="197" t="str">
        <f t="shared" si="149"/>
        <v/>
      </c>
      <c r="AT467" s="210" t="str">
        <f t="shared" si="150"/>
        <v/>
      </c>
    </row>
    <row r="468" spans="1:46" x14ac:dyDescent="0.2">
      <c r="A468" s="51" t="str">
        <f>IF(AND(F468&lt;&gt;"",'Institut - Classes'!$F$4&lt;&gt;""),INDEX(libcatidinstit,'Institut - Classes'!$F$4),"")</f>
        <v/>
      </c>
      <c r="B468" s="51" t="str">
        <f>IF(A468&lt;&gt;"",INDEX(codeinstit,'Institut - Classes'!$F$4),"")</f>
        <v/>
      </c>
      <c r="C468" s="49" t="str">
        <f t="shared" si="151"/>
        <v/>
      </c>
      <c r="D468" s="143"/>
      <c r="E468" s="143"/>
      <c r="F468" s="137"/>
      <c r="G468" s="137"/>
      <c r="H468" s="137"/>
      <c r="I468" s="137"/>
      <c r="J468" s="139"/>
      <c r="K468" s="137"/>
      <c r="L468" s="141"/>
      <c r="M468" s="141"/>
      <c r="N468" s="140"/>
      <c r="O468" s="142"/>
      <c r="P468" s="141"/>
      <c r="Q468" s="141"/>
      <c r="R468" s="141"/>
      <c r="S468" s="156"/>
      <c r="T468" s="156"/>
      <c r="U468" s="156"/>
      <c r="V468" s="156"/>
      <c r="W468" s="156"/>
      <c r="X468" s="156"/>
      <c r="Y468" s="52" t="str">
        <f t="shared" si="133"/>
        <v/>
      </c>
      <c r="Z468" s="50" t="str">
        <f t="shared" si="134"/>
        <v/>
      </c>
      <c r="AA468" s="50" t="str">
        <f t="shared" si="135"/>
        <v/>
      </c>
      <c r="AB468" s="50" t="str">
        <f t="shared" si="136"/>
        <v/>
      </c>
      <c r="AC468" s="50" t="str">
        <f t="shared" si="137"/>
        <v/>
      </c>
      <c r="AD468" s="50" t="str">
        <f t="shared" si="138"/>
        <v/>
      </c>
      <c r="AE468" s="50" t="str">
        <f t="shared" si="139"/>
        <v/>
      </c>
      <c r="AF468" s="50" t="str">
        <f t="shared" si="140"/>
        <v/>
      </c>
      <c r="AG468" s="50" t="str">
        <f t="shared" si="141"/>
        <v/>
      </c>
      <c r="AH468" s="50" t="str">
        <f t="shared" si="142"/>
        <v/>
      </c>
      <c r="AI468" s="50" t="str">
        <f t="shared" si="143"/>
        <v/>
      </c>
      <c r="AJ468" s="50" t="str">
        <f t="shared" si="144"/>
        <v/>
      </c>
      <c r="AK468" s="50" t="str">
        <f t="shared" si="145"/>
        <v/>
      </c>
      <c r="AL468" s="50" t="str">
        <f t="shared" si="146"/>
        <v/>
      </c>
      <c r="AM468" s="50" t="str">
        <f t="shared" si="147"/>
        <v/>
      </c>
      <c r="AN468" s="50" t="str">
        <f>IF(OR(AD468&lt;&gt;TRUE,AI468&lt;&gt;TRUE),"",IF(OR('Info livraison'!$B$12-(YEAR(J468))&gt;INDEX(valschartmaxalt,MATCH(N468,libschart,0)),'Info livraison'!$B$12-(YEAR(J468))&lt;INDEX(valschartminalt,MATCH(N468,libschart,0))),FALSE,TRUE))</f>
        <v/>
      </c>
      <c r="AO468" s="50" t="str">
        <f t="shared" si="148"/>
        <v/>
      </c>
      <c r="AP468" s="50"/>
      <c r="AQ468" s="50"/>
      <c r="AR468" s="50"/>
      <c r="AS468" s="197" t="str">
        <f t="shared" si="149"/>
        <v/>
      </c>
      <c r="AT468" s="210" t="str">
        <f t="shared" si="150"/>
        <v/>
      </c>
    </row>
    <row r="469" spans="1:46" x14ac:dyDescent="0.2">
      <c r="A469" s="51" t="str">
        <f>IF(AND(F469&lt;&gt;"",'Institut - Classes'!$F$4&lt;&gt;""),INDEX(libcatidinstit,'Institut - Classes'!$F$4),"")</f>
        <v/>
      </c>
      <c r="B469" s="51" t="str">
        <f>IF(A469&lt;&gt;"",INDEX(codeinstit,'Institut - Classes'!$F$4),"")</f>
        <v/>
      </c>
      <c r="C469" s="49" t="str">
        <f t="shared" si="151"/>
        <v/>
      </c>
      <c r="D469" s="143"/>
      <c r="E469" s="143"/>
      <c r="F469" s="137"/>
      <c r="G469" s="137"/>
      <c r="H469" s="137"/>
      <c r="I469" s="137"/>
      <c r="J469" s="139"/>
      <c r="K469" s="137"/>
      <c r="L469" s="141"/>
      <c r="M469" s="141"/>
      <c r="N469" s="140"/>
      <c r="O469" s="142"/>
      <c r="P469" s="141"/>
      <c r="Q469" s="141"/>
      <c r="R469" s="141"/>
      <c r="S469" s="156"/>
      <c r="T469" s="156"/>
      <c r="U469" s="156"/>
      <c r="V469" s="156"/>
      <c r="W469" s="156"/>
      <c r="X469" s="156"/>
      <c r="Y469" s="52" t="str">
        <f t="shared" si="133"/>
        <v/>
      </c>
      <c r="Z469" s="50" t="str">
        <f t="shared" si="134"/>
        <v/>
      </c>
      <c r="AA469" s="50" t="str">
        <f t="shared" si="135"/>
        <v/>
      </c>
      <c r="AB469" s="50" t="str">
        <f t="shared" si="136"/>
        <v/>
      </c>
      <c r="AC469" s="50" t="str">
        <f t="shared" si="137"/>
        <v/>
      </c>
      <c r="AD469" s="50" t="str">
        <f t="shared" si="138"/>
        <v/>
      </c>
      <c r="AE469" s="50" t="str">
        <f t="shared" si="139"/>
        <v/>
      </c>
      <c r="AF469" s="50" t="str">
        <f t="shared" si="140"/>
        <v/>
      </c>
      <c r="AG469" s="50" t="str">
        <f t="shared" si="141"/>
        <v/>
      </c>
      <c r="AH469" s="50" t="str">
        <f t="shared" si="142"/>
        <v/>
      </c>
      <c r="AI469" s="50" t="str">
        <f t="shared" si="143"/>
        <v/>
      </c>
      <c r="AJ469" s="50" t="str">
        <f t="shared" si="144"/>
        <v/>
      </c>
      <c r="AK469" s="50" t="str">
        <f t="shared" si="145"/>
        <v/>
      </c>
      <c r="AL469" s="50" t="str">
        <f t="shared" si="146"/>
        <v/>
      </c>
      <c r="AM469" s="50" t="str">
        <f t="shared" si="147"/>
        <v/>
      </c>
      <c r="AN469" s="50" t="str">
        <f>IF(OR(AD469&lt;&gt;TRUE,AI469&lt;&gt;TRUE),"",IF(OR('Info livraison'!$B$12-(YEAR(J469))&gt;INDEX(valschartmaxalt,MATCH(N469,libschart,0)),'Info livraison'!$B$12-(YEAR(J469))&lt;INDEX(valschartminalt,MATCH(N469,libschart,0))),FALSE,TRUE))</f>
        <v/>
      </c>
      <c r="AO469" s="50" t="str">
        <f t="shared" si="148"/>
        <v/>
      </c>
      <c r="AP469" s="50"/>
      <c r="AQ469" s="50"/>
      <c r="AR469" s="50"/>
      <c r="AS469" s="197" t="str">
        <f t="shared" si="149"/>
        <v/>
      </c>
      <c r="AT469" s="210" t="str">
        <f t="shared" si="150"/>
        <v/>
      </c>
    </row>
    <row r="470" spans="1:46" x14ac:dyDescent="0.2">
      <c r="A470" s="51" t="str">
        <f>IF(AND(F470&lt;&gt;"",'Institut - Classes'!$F$4&lt;&gt;""),INDEX(libcatidinstit,'Institut - Classes'!$F$4),"")</f>
        <v/>
      </c>
      <c r="B470" s="51" t="str">
        <f>IF(A470&lt;&gt;"",INDEX(codeinstit,'Institut - Classes'!$F$4),"")</f>
        <v/>
      </c>
      <c r="C470" s="49" t="str">
        <f t="shared" si="151"/>
        <v/>
      </c>
      <c r="D470" s="143"/>
      <c r="E470" s="143"/>
      <c r="F470" s="137"/>
      <c r="G470" s="137"/>
      <c r="H470" s="137"/>
      <c r="I470" s="137"/>
      <c r="J470" s="139"/>
      <c r="K470" s="137"/>
      <c r="L470" s="141"/>
      <c r="M470" s="141"/>
      <c r="N470" s="140"/>
      <c r="O470" s="142"/>
      <c r="P470" s="141"/>
      <c r="Q470" s="141"/>
      <c r="R470" s="141"/>
      <c r="S470" s="156"/>
      <c r="T470" s="156"/>
      <c r="U470" s="156"/>
      <c r="V470" s="156"/>
      <c r="W470" s="156"/>
      <c r="X470" s="156"/>
      <c r="Y470" s="52" t="str">
        <f t="shared" si="133"/>
        <v/>
      </c>
      <c r="Z470" s="50" t="str">
        <f t="shared" si="134"/>
        <v/>
      </c>
      <c r="AA470" s="50" t="str">
        <f t="shared" si="135"/>
        <v/>
      </c>
      <c r="AB470" s="50" t="str">
        <f t="shared" si="136"/>
        <v/>
      </c>
      <c r="AC470" s="50" t="str">
        <f t="shared" si="137"/>
        <v/>
      </c>
      <c r="AD470" s="50" t="str">
        <f t="shared" si="138"/>
        <v/>
      </c>
      <c r="AE470" s="50" t="str">
        <f t="shared" si="139"/>
        <v/>
      </c>
      <c r="AF470" s="50" t="str">
        <f t="shared" si="140"/>
        <v/>
      </c>
      <c r="AG470" s="50" t="str">
        <f t="shared" si="141"/>
        <v/>
      </c>
      <c r="AH470" s="50" t="str">
        <f t="shared" si="142"/>
        <v/>
      </c>
      <c r="AI470" s="50" t="str">
        <f t="shared" si="143"/>
        <v/>
      </c>
      <c r="AJ470" s="50" t="str">
        <f t="shared" si="144"/>
        <v/>
      </c>
      <c r="AK470" s="50" t="str">
        <f t="shared" si="145"/>
        <v/>
      </c>
      <c r="AL470" s="50" t="str">
        <f t="shared" si="146"/>
        <v/>
      </c>
      <c r="AM470" s="50" t="str">
        <f t="shared" si="147"/>
        <v/>
      </c>
      <c r="AN470" s="50" t="str">
        <f>IF(OR(AD470&lt;&gt;TRUE,AI470&lt;&gt;TRUE),"",IF(OR('Info livraison'!$B$12-(YEAR(J470))&gt;INDEX(valschartmaxalt,MATCH(N470,libschart,0)),'Info livraison'!$B$12-(YEAR(J470))&lt;INDEX(valschartminalt,MATCH(N470,libschart,0))),FALSE,TRUE))</f>
        <v/>
      </c>
      <c r="AO470" s="50" t="str">
        <f t="shared" si="148"/>
        <v/>
      </c>
      <c r="AP470" s="50"/>
      <c r="AQ470" s="50"/>
      <c r="AR470" s="50"/>
      <c r="AS470" s="197" t="str">
        <f t="shared" si="149"/>
        <v/>
      </c>
      <c r="AT470" s="210" t="str">
        <f t="shared" si="150"/>
        <v/>
      </c>
    </row>
    <row r="471" spans="1:46" x14ac:dyDescent="0.2">
      <c r="A471" s="51" t="str">
        <f>IF(AND(F471&lt;&gt;"",'Institut - Classes'!$F$4&lt;&gt;""),INDEX(libcatidinstit,'Institut - Classes'!$F$4),"")</f>
        <v/>
      </c>
      <c r="B471" s="51" t="str">
        <f>IF(A471&lt;&gt;"",INDEX(codeinstit,'Institut - Classes'!$F$4),"")</f>
        <v/>
      </c>
      <c r="C471" s="49" t="str">
        <f t="shared" si="151"/>
        <v/>
      </c>
      <c r="D471" s="143"/>
      <c r="E471" s="143"/>
      <c r="F471" s="137"/>
      <c r="G471" s="137"/>
      <c r="H471" s="137"/>
      <c r="I471" s="137"/>
      <c r="J471" s="139"/>
      <c r="K471" s="137"/>
      <c r="L471" s="141"/>
      <c r="M471" s="141"/>
      <c r="N471" s="140"/>
      <c r="O471" s="142"/>
      <c r="P471" s="141"/>
      <c r="Q471" s="141"/>
      <c r="R471" s="141"/>
      <c r="S471" s="156"/>
      <c r="T471" s="156"/>
      <c r="U471" s="156"/>
      <c r="V471" s="156"/>
      <c r="W471" s="156"/>
      <c r="X471" s="156"/>
      <c r="Y471" s="52" t="str">
        <f t="shared" si="133"/>
        <v/>
      </c>
      <c r="Z471" s="50" t="str">
        <f t="shared" si="134"/>
        <v/>
      </c>
      <c r="AA471" s="50" t="str">
        <f t="shared" si="135"/>
        <v/>
      </c>
      <c r="AB471" s="50" t="str">
        <f t="shared" si="136"/>
        <v/>
      </c>
      <c r="AC471" s="50" t="str">
        <f t="shared" si="137"/>
        <v/>
      </c>
      <c r="AD471" s="50" t="str">
        <f t="shared" si="138"/>
        <v/>
      </c>
      <c r="AE471" s="50" t="str">
        <f t="shared" si="139"/>
        <v/>
      </c>
      <c r="AF471" s="50" t="str">
        <f t="shared" si="140"/>
        <v/>
      </c>
      <c r="AG471" s="50" t="str">
        <f t="shared" si="141"/>
        <v/>
      </c>
      <c r="AH471" s="50" t="str">
        <f t="shared" si="142"/>
        <v/>
      </c>
      <c r="AI471" s="50" t="str">
        <f t="shared" si="143"/>
        <v/>
      </c>
      <c r="AJ471" s="50" t="str">
        <f t="shared" si="144"/>
        <v/>
      </c>
      <c r="AK471" s="50" t="str">
        <f t="shared" si="145"/>
        <v/>
      </c>
      <c r="AL471" s="50" t="str">
        <f t="shared" si="146"/>
        <v/>
      </c>
      <c r="AM471" s="50" t="str">
        <f t="shared" si="147"/>
        <v/>
      </c>
      <c r="AN471" s="50" t="str">
        <f>IF(OR(AD471&lt;&gt;TRUE,AI471&lt;&gt;TRUE),"",IF(OR('Info livraison'!$B$12-(YEAR(J471))&gt;INDEX(valschartmaxalt,MATCH(N471,libschart,0)),'Info livraison'!$B$12-(YEAR(J471))&lt;INDEX(valschartminalt,MATCH(N471,libschart,0))),FALSE,TRUE))</f>
        <v/>
      </c>
      <c r="AO471" s="50" t="str">
        <f t="shared" si="148"/>
        <v/>
      </c>
      <c r="AP471" s="50"/>
      <c r="AQ471" s="50"/>
      <c r="AR471" s="50"/>
      <c r="AS471" s="197" t="str">
        <f t="shared" si="149"/>
        <v/>
      </c>
      <c r="AT471" s="210" t="str">
        <f t="shared" si="150"/>
        <v/>
      </c>
    </row>
    <row r="472" spans="1:46" x14ac:dyDescent="0.2">
      <c r="A472" s="51" t="str">
        <f>IF(AND(F472&lt;&gt;"",'Institut - Classes'!$F$4&lt;&gt;""),INDEX(libcatidinstit,'Institut - Classes'!$F$4),"")</f>
        <v/>
      </c>
      <c r="B472" s="51" t="str">
        <f>IF(A472&lt;&gt;"",INDEX(codeinstit,'Institut - Classes'!$F$4),"")</f>
        <v/>
      </c>
      <c r="C472" s="49" t="str">
        <f t="shared" si="151"/>
        <v/>
      </c>
      <c r="D472" s="143"/>
      <c r="E472" s="143"/>
      <c r="F472" s="137"/>
      <c r="G472" s="137"/>
      <c r="H472" s="137"/>
      <c r="I472" s="137"/>
      <c r="J472" s="139"/>
      <c r="K472" s="137"/>
      <c r="L472" s="141"/>
      <c r="M472" s="141"/>
      <c r="N472" s="140"/>
      <c r="O472" s="142"/>
      <c r="P472" s="141"/>
      <c r="Q472" s="141"/>
      <c r="R472" s="141"/>
      <c r="S472" s="156"/>
      <c r="T472" s="156"/>
      <c r="U472" s="156"/>
      <c r="V472" s="156"/>
      <c r="W472" s="156"/>
      <c r="X472" s="156"/>
      <c r="Y472" s="52" t="str">
        <f t="shared" si="133"/>
        <v/>
      </c>
      <c r="Z472" s="50" t="str">
        <f t="shared" si="134"/>
        <v/>
      </c>
      <c r="AA472" s="50" t="str">
        <f t="shared" si="135"/>
        <v/>
      </c>
      <c r="AB472" s="50" t="str">
        <f t="shared" si="136"/>
        <v/>
      </c>
      <c r="AC472" s="50" t="str">
        <f t="shared" si="137"/>
        <v/>
      </c>
      <c r="AD472" s="50" t="str">
        <f t="shared" si="138"/>
        <v/>
      </c>
      <c r="AE472" s="50" t="str">
        <f t="shared" si="139"/>
        <v/>
      </c>
      <c r="AF472" s="50" t="str">
        <f t="shared" si="140"/>
        <v/>
      </c>
      <c r="AG472" s="50" t="str">
        <f t="shared" si="141"/>
        <v/>
      </c>
      <c r="AH472" s="50" t="str">
        <f t="shared" si="142"/>
        <v/>
      </c>
      <c r="AI472" s="50" t="str">
        <f t="shared" si="143"/>
        <v/>
      </c>
      <c r="AJ472" s="50" t="str">
        <f t="shared" si="144"/>
        <v/>
      </c>
      <c r="AK472" s="50" t="str">
        <f t="shared" si="145"/>
        <v/>
      </c>
      <c r="AL472" s="50" t="str">
        <f t="shared" si="146"/>
        <v/>
      </c>
      <c r="AM472" s="50" t="str">
        <f t="shared" si="147"/>
        <v/>
      </c>
      <c r="AN472" s="50" t="str">
        <f>IF(OR(AD472&lt;&gt;TRUE,AI472&lt;&gt;TRUE),"",IF(OR('Info livraison'!$B$12-(YEAR(J472))&gt;INDEX(valschartmaxalt,MATCH(N472,libschart,0)),'Info livraison'!$B$12-(YEAR(J472))&lt;INDEX(valschartminalt,MATCH(N472,libschart,0))),FALSE,TRUE))</f>
        <v/>
      </c>
      <c r="AO472" s="50" t="str">
        <f t="shared" si="148"/>
        <v/>
      </c>
      <c r="AP472" s="50"/>
      <c r="AQ472" s="50"/>
      <c r="AR472" s="50"/>
      <c r="AS472" s="197" t="str">
        <f t="shared" si="149"/>
        <v/>
      </c>
      <c r="AT472" s="210" t="str">
        <f t="shared" si="150"/>
        <v/>
      </c>
    </row>
    <row r="473" spans="1:46" x14ac:dyDescent="0.2">
      <c r="A473" s="51" t="str">
        <f>IF(AND(F473&lt;&gt;"",'Institut - Classes'!$F$4&lt;&gt;""),INDEX(libcatidinstit,'Institut - Classes'!$F$4),"")</f>
        <v/>
      </c>
      <c r="B473" s="51" t="str">
        <f>IF(A473&lt;&gt;"",INDEX(codeinstit,'Institut - Classes'!$F$4),"")</f>
        <v/>
      </c>
      <c r="C473" s="49" t="str">
        <f t="shared" si="151"/>
        <v/>
      </c>
      <c r="D473" s="143"/>
      <c r="E473" s="143"/>
      <c r="F473" s="137"/>
      <c r="G473" s="137"/>
      <c r="H473" s="137"/>
      <c r="I473" s="137"/>
      <c r="J473" s="139"/>
      <c r="K473" s="137"/>
      <c r="L473" s="141"/>
      <c r="M473" s="141"/>
      <c r="N473" s="140"/>
      <c r="O473" s="142"/>
      <c r="P473" s="141"/>
      <c r="Q473" s="141"/>
      <c r="R473" s="141"/>
      <c r="S473" s="156"/>
      <c r="T473" s="156"/>
      <c r="U473" s="156"/>
      <c r="V473" s="156"/>
      <c r="W473" s="156"/>
      <c r="X473" s="156"/>
      <c r="Y473" s="52" t="str">
        <f t="shared" si="133"/>
        <v/>
      </c>
      <c r="Z473" s="50" t="str">
        <f t="shared" si="134"/>
        <v/>
      </c>
      <c r="AA473" s="50" t="str">
        <f t="shared" si="135"/>
        <v/>
      </c>
      <c r="AB473" s="50" t="str">
        <f t="shared" si="136"/>
        <v/>
      </c>
      <c r="AC473" s="50" t="str">
        <f t="shared" si="137"/>
        <v/>
      </c>
      <c r="AD473" s="50" t="str">
        <f t="shared" si="138"/>
        <v/>
      </c>
      <c r="AE473" s="50" t="str">
        <f t="shared" si="139"/>
        <v/>
      </c>
      <c r="AF473" s="50" t="str">
        <f t="shared" si="140"/>
        <v/>
      </c>
      <c r="AG473" s="50" t="str">
        <f t="shared" si="141"/>
        <v/>
      </c>
      <c r="AH473" s="50" t="str">
        <f t="shared" si="142"/>
        <v/>
      </c>
      <c r="AI473" s="50" t="str">
        <f t="shared" si="143"/>
        <v/>
      </c>
      <c r="AJ473" s="50" t="str">
        <f t="shared" si="144"/>
        <v/>
      </c>
      <c r="AK473" s="50" t="str">
        <f t="shared" si="145"/>
        <v/>
      </c>
      <c r="AL473" s="50" t="str">
        <f t="shared" si="146"/>
        <v/>
      </c>
      <c r="AM473" s="50" t="str">
        <f t="shared" si="147"/>
        <v/>
      </c>
      <c r="AN473" s="50" t="str">
        <f>IF(OR(AD473&lt;&gt;TRUE,AI473&lt;&gt;TRUE),"",IF(OR('Info livraison'!$B$12-(YEAR(J473))&gt;INDEX(valschartmaxalt,MATCH(N473,libschart,0)),'Info livraison'!$B$12-(YEAR(J473))&lt;INDEX(valschartminalt,MATCH(N473,libschart,0))),FALSE,TRUE))</f>
        <v/>
      </c>
      <c r="AO473" s="50" t="str">
        <f t="shared" si="148"/>
        <v/>
      </c>
      <c r="AP473" s="50"/>
      <c r="AQ473" s="50"/>
      <c r="AR473" s="50"/>
      <c r="AS473" s="197" t="str">
        <f t="shared" si="149"/>
        <v/>
      </c>
      <c r="AT473" s="210" t="str">
        <f t="shared" si="150"/>
        <v/>
      </c>
    </row>
    <row r="474" spans="1:46" x14ac:dyDescent="0.2">
      <c r="A474" s="51" t="str">
        <f>IF(AND(F474&lt;&gt;"",'Institut - Classes'!$F$4&lt;&gt;""),INDEX(libcatidinstit,'Institut - Classes'!$F$4),"")</f>
        <v/>
      </c>
      <c r="B474" s="51" t="str">
        <f>IF(A474&lt;&gt;"",INDEX(codeinstit,'Institut - Classes'!$F$4),"")</f>
        <v/>
      </c>
      <c r="C474" s="49" t="str">
        <f t="shared" si="151"/>
        <v/>
      </c>
      <c r="D474" s="143"/>
      <c r="E474" s="143"/>
      <c r="F474" s="137"/>
      <c r="G474" s="137"/>
      <c r="H474" s="137"/>
      <c r="I474" s="137"/>
      <c r="J474" s="139"/>
      <c r="K474" s="137"/>
      <c r="L474" s="141"/>
      <c r="M474" s="141"/>
      <c r="N474" s="140"/>
      <c r="O474" s="142"/>
      <c r="P474" s="141"/>
      <c r="Q474" s="141"/>
      <c r="R474" s="141"/>
      <c r="S474" s="156"/>
      <c r="T474" s="156"/>
      <c r="U474" s="156"/>
      <c r="V474" s="156"/>
      <c r="W474" s="156"/>
      <c r="X474" s="156"/>
      <c r="Y474" s="52" t="str">
        <f t="shared" si="133"/>
        <v/>
      </c>
      <c r="Z474" s="50" t="str">
        <f t="shared" si="134"/>
        <v/>
      </c>
      <c r="AA474" s="50" t="str">
        <f t="shared" si="135"/>
        <v/>
      </c>
      <c r="AB474" s="50" t="str">
        <f t="shared" si="136"/>
        <v/>
      </c>
      <c r="AC474" s="50" t="str">
        <f t="shared" si="137"/>
        <v/>
      </c>
      <c r="AD474" s="50" t="str">
        <f t="shared" si="138"/>
        <v/>
      </c>
      <c r="AE474" s="50" t="str">
        <f t="shared" si="139"/>
        <v/>
      </c>
      <c r="AF474" s="50" t="str">
        <f t="shared" si="140"/>
        <v/>
      </c>
      <c r="AG474" s="50" t="str">
        <f t="shared" si="141"/>
        <v/>
      </c>
      <c r="AH474" s="50" t="str">
        <f t="shared" si="142"/>
        <v/>
      </c>
      <c r="AI474" s="50" t="str">
        <f t="shared" si="143"/>
        <v/>
      </c>
      <c r="AJ474" s="50" t="str">
        <f t="shared" si="144"/>
        <v/>
      </c>
      <c r="AK474" s="50" t="str">
        <f t="shared" si="145"/>
        <v/>
      </c>
      <c r="AL474" s="50" t="str">
        <f t="shared" si="146"/>
        <v/>
      </c>
      <c r="AM474" s="50" t="str">
        <f t="shared" si="147"/>
        <v/>
      </c>
      <c r="AN474" s="50" t="str">
        <f>IF(OR(AD474&lt;&gt;TRUE,AI474&lt;&gt;TRUE),"",IF(OR('Info livraison'!$B$12-(YEAR(J474))&gt;INDEX(valschartmaxalt,MATCH(N474,libschart,0)),'Info livraison'!$B$12-(YEAR(J474))&lt;INDEX(valschartminalt,MATCH(N474,libschart,0))),FALSE,TRUE))</f>
        <v/>
      </c>
      <c r="AO474" s="50" t="str">
        <f t="shared" si="148"/>
        <v/>
      </c>
      <c r="AP474" s="50"/>
      <c r="AQ474" s="50"/>
      <c r="AR474" s="50"/>
      <c r="AS474" s="197" t="str">
        <f t="shared" si="149"/>
        <v/>
      </c>
      <c r="AT474" s="210" t="str">
        <f t="shared" si="150"/>
        <v/>
      </c>
    </row>
    <row r="475" spans="1:46" x14ac:dyDescent="0.2">
      <c r="A475" s="51" t="str">
        <f>IF(AND(F475&lt;&gt;"",'Institut - Classes'!$F$4&lt;&gt;""),INDEX(libcatidinstit,'Institut - Classes'!$F$4),"")</f>
        <v/>
      </c>
      <c r="B475" s="51" t="str">
        <f>IF(A475&lt;&gt;"",INDEX(codeinstit,'Institut - Classes'!$F$4),"")</f>
        <v/>
      </c>
      <c r="C475" s="49" t="str">
        <f t="shared" si="151"/>
        <v/>
      </c>
      <c r="D475" s="143"/>
      <c r="E475" s="143"/>
      <c r="F475" s="137"/>
      <c r="G475" s="137"/>
      <c r="H475" s="137"/>
      <c r="I475" s="137"/>
      <c r="J475" s="139"/>
      <c r="K475" s="137"/>
      <c r="L475" s="141"/>
      <c r="M475" s="141"/>
      <c r="N475" s="140"/>
      <c r="O475" s="142"/>
      <c r="P475" s="141"/>
      <c r="Q475" s="141"/>
      <c r="R475" s="141"/>
      <c r="S475" s="156"/>
      <c r="T475" s="156"/>
      <c r="U475" s="156"/>
      <c r="V475" s="156"/>
      <c r="W475" s="156"/>
      <c r="X475" s="156"/>
      <c r="Y475" s="52" t="str">
        <f t="shared" si="133"/>
        <v/>
      </c>
      <c r="Z475" s="50" t="str">
        <f t="shared" si="134"/>
        <v/>
      </c>
      <c r="AA475" s="50" t="str">
        <f t="shared" si="135"/>
        <v/>
      </c>
      <c r="AB475" s="50" t="str">
        <f t="shared" si="136"/>
        <v/>
      </c>
      <c r="AC475" s="50" t="str">
        <f t="shared" si="137"/>
        <v/>
      </c>
      <c r="AD475" s="50" t="str">
        <f t="shared" si="138"/>
        <v/>
      </c>
      <c r="AE475" s="50" t="str">
        <f t="shared" si="139"/>
        <v/>
      </c>
      <c r="AF475" s="50" t="str">
        <f t="shared" si="140"/>
        <v/>
      </c>
      <c r="AG475" s="50" t="str">
        <f t="shared" si="141"/>
        <v/>
      </c>
      <c r="AH475" s="50" t="str">
        <f t="shared" si="142"/>
        <v/>
      </c>
      <c r="AI475" s="50" t="str">
        <f t="shared" si="143"/>
        <v/>
      </c>
      <c r="AJ475" s="50" t="str">
        <f t="shared" si="144"/>
        <v/>
      </c>
      <c r="AK475" s="50" t="str">
        <f t="shared" si="145"/>
        <v/>
      </c>
      <c r="AL475" s="50" t="str">
        <f t="shared" si="146"/>
        <v/>
      </c>
      <c r="AM475" s="50" t="str">
        <f t="shared" si="147"/>
        <v/>
      </c>
      <c r="AN475" s="50" t="str">
        <f>IF(OR(AD475&lt;&gt;TRUE,AI475&lt;&gt;TRUE),"",IF(OR('Info livraison'!$B$12-(YEAR(J475))&gt;INDEX(valschartmaxalt,MATCH(N475,libschart,0)),'Info livraison'!$B$12-(YEAR(J475))&lt;INDEX(valschartminalt,MATCH(N475,libschart,0))),FALSE,TRUE))</f>
        <v/>
      </c>
      <c r="AO475" s="50" t="str">
        <f t="shared" si="148"/>
        <v/>
      </c>
      <c r="AP475" s="50"/>
      <c r="AQ475" s="50"/>
      <c r="AR475" s="50"/>
      <c r="AS475" s="197" t="str">
        <f t="shared" si="149"/>
        <v/>
      </c>
      <c r="AT475" s="210" t="str">
        <f t="shared" si="150"/>
        <v/>
      </c>
    </row>
    <row r="476" spans="1:46" x14ac:dyDescent="0.2">
      <c r="A476" s="51" t="str">
        <f>IF(AND(F476&lt;&gt;"",'Institut - Classes'!$F$4&lt;&gt;""),INDEX(libcatidinstit,'Institut - Classes'!$F$4),"")</f>
        <v/>
      </c>
      <c r="B476" s="51" t="str">
        <f>IF(A476&lt;&gt;"",INDEX(codeinstit,'Institut - Classes'!$F$4),"")</f>
        <v/>
      </c>
      <c r="C476" s="49" t="str">
        <f t="shared" si="151"/>
        <v/>
      </c>
      <c r="D476" s="143"/>
      <c r="E476" s="143"/>
      <c r="F476" s="137"/>
      <c r="G476" s="137"/>
      <c r="H476" s="137"/>
      <c r="I476" s="137"/>
      <c r="J476" s="139"/>
      <c r="K476" s="137"/>
      <c r="L476" s="141"/>
      <c r="M476" s="141"/>
      <c r="N476" s="140"/>
      <c r="O476" s="142"/>
      <c r="P476" s="141"/>
      <c r="Q476" s="141"/>
      <c r="R476" s="141"/>
      <c r="S476" s="156"/>
      <c r="T476" s="156"/>
      <c r="U476" s="156"/>
      <c r="V476" s="156"/>
      <c r="W476" s="156"/>
      <c r="X476" s="156"/>
      <c r="Y476" s="52" t="str">
        <f t="shared" si="133"/>
        <v/>
      </c>
      <c r="Z476" s="50" t="str">
        <f t="shared" si="134"/>
        <v/>
      </c>
      <c r="AA476" s="50" t="str">
        <f t="shared" si="135"/>
        <v/>
      </c>
      <c r="AB476" s="50" t="str">
        <f t="shared" si="136"/>
        <v/>
      </c>
      <c r="AC476" s="50" t="str">
        <f t="shared" si="137"/>
        <v/>
      </c>
      <c r="AD476" s="50" t="str">
        <f t="shared" si="138"/>
        <v/>
      </c>
      <c r="AE476" s="50" t="str">
        <f t="shared" si="139"/>
        <v/>
      </c>
      <c r="AF476" s="50" t="str">
        <f t="shared" si="140"/>
        <v/>
      </c>
      <c r="AG476" s="50" t="str">
        <f t="shared" si="141"/>
        <v/>
      </c>
      <c r="AH476" s="50" t="str">
        <f t="shared" si="142"/>
        <v/>
      </c>
      <c r="AI476" s="50" t="str">
        <f t="shared" si="143"/>
        <v/>
      </c>
      <c r="AJ476" s="50" t="str">
        <f t="shared" si="144"/>
        <v/>
      </c>
      <c r="AK476" s="50" t="str">
        <f t="shared" si="145"/>
        <v/>
      </c>
      <c r="AL476" s="50" t="str">
        <f t="shared" si="146"/>
        <v/>
      </c>
      <c r="AM476" s="50" t="str">
        <f t="shared" si="147"/>
        <v/>
      </c>
      <c r="AN476" s="50" t="str">
        <f>IF(OR(AD476&lt;&gt;TRUE,AI476&lt;&gt;TRUE),"",IF(OR('Info livraison'!$B$12-(YEAR(J476))&gt;INDEX(valschartmaxalt,MATCH(N476,libschart,0)),'Info livraison'!$B$12-(YEAR(J476))&lt;INDEX(valschartminalt,MATCH(N476,libschart,0))),FALSE,TRUE))</f>
        <v/>
      </c>
      <c r="AO476" s="50" t="str">
        <f t="shared" si="148"/>
        <v/>
      </c>
      <c r="AP476" s="50"/>
      <c r="AQ476" s="50"/>
      <c r="AR476" s="50"/>
      <c r="AS476" s="197" t="str">
        <f t="shared" si="149"/>
        <v/>
      </c>
      <c r="AT476" s="210" t="str">
        <f t="shared" si="150"/>
        <v/>
      </c>
    </row>
    <row r="477" spans="1:46" x14ac:dyDescent="0.2">
      <c r="A477" s="51" t="str">
        <f>IF(AND(F477&lt;&gt;"",'Institut - Classes'!$F$4&lt;&gt;""),INDEX(libcatidinstit,'Institut - Classes'!$F$4),"")</f>
        <v/>
      </c>
      <c r="B477" s="51" t="str">
        <f>IF(A477&lt;&gt;"",INDEX(codeinstit,'Institut - Classes'!$F$4),"")</f>
        <v/>
      </c>
      <c r="C477" s="49" t="str">
        <f t="shared" si="151"/>
        <v/>
      </c>
      <c r="D477" s="143"/>
      <c r="E477" s="143"/>
      <c r="F477" s="137"/>
      <c r="G477" s="137"/>
      <c r="H477" s="137"/>
      <c r="I477" s="137"/>
      <c r="J477" s="139"/>
      <c r="K477" s="137"/>
      <c r="L477" s="141"/>
      <c r="M477" s="141"/>
      <c r="N477" s="140"/>
      <c r="O477" s="142"/>
      <c r="P477" s="141"/>
      <c r="Q477" s="141"/>
      <c r="R477" s="141"/>
      <c r="S477" s="156"/>
      <c r="T477" s="156"/>
      <c r="U477" s="156"/>
      <c r="V477" s="156"/>
      <c r="W477" s="156"/>
      <c r="X477" s="156"/>
      <c r="Y477" s="52" t="str">
        <f t="shared" si="133"/>
        <v/>
      </c>
      <c r="Z477" s="50" t="str">
        <f t="shared" si="134"/>
        <v/>
      </c>
      <c r="AA477" s="50" t="str">
        <f t="shared" si="135"/>
        <v/>
      </c>
      <c r="AB477" s="50" t="str">
        <f t="shared" si="136"/>
        <v/>
      </c>
      <c r="AC477" s="50" t="str">
        <f t="shared" si="137"/>
        <v/>
      </c>
      <c r="AD477" s="50" t="str">
        <f t="shared" si="138"/>
        <v/>
      </c>
      <c r="AE477" s="50" t="str">
        <f t="shared" si="139"/>
        <v/>
      </c>
      <c r="AF477" s="50" t="str">
        <f t="shared" si="140"/>
        <v/>
      </c>
      <c r="AG477" s="50" t="str">
        <f t="shared" si="141"/>
        <v/>
      </c>
      <c r="AH477" s="50" t="str">
        <f t="shared" si="142"/>
        <v/>
      </c>
      <c r="AI477" s="50" t="str">
        <f t="shared" si="143"/>
        <v/>
      </c>
      <c r="AJ477" s="50" t="str">
        <f t="shared" si="144"/>
        <v/>
      </c>
      <c r="AK477" s="50" t="str">
        <f t="shared" si="145"/>
        <v/>
      </c>
      <c r="AL477" s="50" t="str">
        <f t="shared" si="146"/>
        <v/>
      </c>
      <c r="AM477" s="50" t="str">
        <f t="shared" si="147"/>
        <v/>
      </c>
      <c r="AN477" s="50" t="str">
        <f>IF(OR(AD477&lt;&gt;TRUE,AI477&lt;&gt;TRUE),"",IF(OR('Info livraison'!$B$12-(YEAR(J477))&gt;INDEX(valschartmaxalt,MATCH(N477,libschart,0)),'Info livraison'!$B$12-(YEAR(J477))&lt;INDEX(valschartminalt,MATCH(N477,libschart,0))),FALSE,TRUE))</f>
        <v/>
      </c>
      <c r="AO477" s="50" t="str">
        <f t="shared" si="148"/>
        <v/>
      </c>
      <c r="AP477" s="50"/>
      <c r="AQ477" s="50"/>
      <c r="AR477" s="50"/>
      <c r="AS477" s="197" t="str">
        <f t="shared" si="149"/>
        <v/>
      </c>
      <c r="AT477" s="210" t="str">
        <f t="shared" si="150"/>
        <v/>
      </c>
    </row>
    <row r="478" spans="1:46" x14ac:dyDescent="0.2">
      <c r="A478" s="51" t="str">
        <f>IF(AND(F478&lt;&gt;"",'Institut - Classes'!$F$4&lt;&gt;""),INDEX(libcatidinstit,'Institut - Classes'!$F$4),"")</f>
        <v/>
      </c>
      <c r="B478" s="51" t="str">
        <f>IF(A478&lt;&gt;"",INDEX(codeinstit,'Institut - Classes'!$F$4),"")</f>
        <v/>
      </c>
      <c r="C478" s="49" t="str">
        <f t="shared" si="151"/>
        <v/>
      </c>
      <c r="D478" s="143"/>
      <c r="E478" s="143"/>
      <c r="F478" s="137"/>
      <c r="G478" s="137"/>
      <c r="H478" s="137"/>
      <c r="I478" s="137"/>
      <c r="J478" s="139"/>
      <c r="K478" s="137"/>
      <c r="L478" s="141"/>
      <c r="M478" s="141"/>
      <c r="N478" s="140"/>
      <c r="O478" s="142"/>
      <c r="P478" s="141"/>
      <c r="Q478" s="141"/>
      <c r="R478" s="141"/>
      <c r="S478" s="156"/>
      <c r="T478" s="156"/>
      <c r="U478" s="156"/>
      <c r="V478" s="156"/>
      <c r="W478" s="156"/>
      <c r="X478" s="156"/>
      <c r="Y478" s="52" t="str">
        <f t="shared" si="133"/>
        <v/>
      </c>
      <c r="Z478" s="50" t="str">
        <f t="shared" si="134"/>
        <v/>
      </c>
      <c r="AA478" s="50" t="str">
        <f t="shared" si="135"/>
        <v/>
      </c>
      <c r="AB478" s="50" t="str">
        <f t="shared" si="136"/>
        <v/>
      </c>
      <c r="AC478" s="50" t="str">
        <f t="shared" si="137"/>
        <v/>
      </c>
      <c r="AD478" s="50" t="str">
        <f t="shared" si="138"/>
        <v/>
      </c>
      <c r="AE478" s="50" t="str">
        <f t="shared" si="139"/>
        <v/>
      </c>
      <c r="AF478" s="50" t="str">
        <f t="shared" si="140"/>
        <v/>
      </c>
      <c r="AG478" s="50" t="str">
        <f t="shared" si="141"/>
        <v/>
      </c>
      <c r="AH478" s="50" t="str">
        <f t="shared" si="142"/>
        <v/>
      </c>
      <c r="AI478" s="50" t="str">
        <f t="shared" si="143"/>
        <v/>
      </c>
      <c r="AJ478" s="50" t="str">
        <f t="shared" si="144"/>
        <v/>
      </c>
      <c r="AK478" s="50" t="str">
        <f t="shared" si="145"/>
        <v/>
      </c>
      <c r="AL478" s="50" t="str">
        <f t="shared" si="146"/>
        <v/>
      </c>
      <c r="AM478" s="50" t="str">
        <f t="shared" si="147"/>
        <v/>
      </c>
      <c r="AN478" s="50" t="str">
        <f>IF(OR(AD478&lt;&gt;TRUE,AI478&lt;&gt;TRUE),"",IF(OR('Info livraison'!$B$12-(YEAR(J478))&gt;INDEX(valschartmaxalt,MATCH(N478,libschart,0)),'Info livraison'!$B$12-(YEAR(J478))&lt;INDEX(valschartminalt,MATCH(N478,libschart,0))),FALSE,TRUE))</f>
        <v/>
      </c>
      <c r="AO478" s="50" t="str">
        <f t="shared" si="148"/>
        <v/>
      </c>
      <c r="AP478" s="50"/>
      <c r="AQ478" s="50"/>
      <c r="AR478" s="50"/>
      <c r="AS478" s="197" t="str">
        <f t="shared" si="149"/>
        <v/>
      </c>
      <c r="AT478" s="210" t="str">
        <f t="shared" si="150"/>
        <v/>
      </c>
    </row>
    <row r="479" spans="1:46" x14ac:dyDescent="0.2">
      <c r="A479" s="51" t="str">
        <f>IF(AND(F479&lt;&gt;"",'Institut - Classes'!$F$4&lt;&gt;""),INDEX(libcatidinstit,'Institut - Classes'!$F$4),"")</f>
        <v/>
      </c>
      <c r="B479" s="51" t="str">
        <f>IF(A479&lt;&gt;"",INDEX(codeinstit,'Institut - Classes'!$F$4),"")</f>
        <v/>
      </c>
      <c r="C479" s="49" t="str">
        <f t="shared" si="151"/>
        <v/>
      </c>
      <c r="D479" s="143"/>
      <c r="E479" s="143"/>
      <c r="F479" s="137"/>
      <c r="G479" s="137"/>
      <c r="H479" s="137"/>
      <c r="I479" s="137"/>
      <c r="J479" s="139"/>
      <c r="K479" s="137"/>
      <c r="L479" s="141"/>
      <c r="M479" s="141"/>
      <c r="N479" s="140"/>
      <c r="O479" s="142"/>
      <c r="P479" s="141"/>
      <c r="Q479" s="141"/>
      <c r="R479" s="141"/>
      <c r="S479" s="156"/>
      <c r="T479" s="156"/>
      <c r="U479" s="156"/>
      <c r="V479" s="156"/>
      <c r="W479" s="156"/>
      <c r="X479" s="156"/>
      <c r="Y479" s="52" t="str">
        <f t="shared" si="133"/>
        <v/>
      </c>
      <c r="Z479" s="50" t="str">
        <f t="shared" si="134"/>
        <v/>
      </c>
      <c r="AA479" s="50" t="str">
        <f t="shared" si="135"/>
        <v/>
      </c>
      <c r="AB479" s="50" t="str">
        <f t="shared" si="136"/>
        <v/>
      </c>
      <c r="AC479" s="50" t="str">
        <f t="shared" si="137"/>
        <v/>
      </c>
      <c r="AD479" s="50" t="str">
        <f t="shared" si="138"/>
        <v/>
      </c>
      <c r="AE479" s="50" t="str">
        <f t="shared" si="139"/>
        <v/>
      </c>
      <c r="AF479" s="50" t="str">
        <f t="shared" si="140"/>
        <v/>
      </c>
      <c r="AG479" s="50" t="str">
        <f t="shared" si="141"/>
        <v/>
      </c>
      <c r="AH479" s="50" t="str">
        <f t="shared" si="142"/>
        <v/>
      </c>
      <c r="AI479" s="50" t="str">
        <f t="shared" si="143"/>
        <v/>
      </c>
      <c r="AJ479" s="50" t="str">
        <f t="shared" si="144"/>
        <v/>
      </c>
      <c r="AK479" s="50" t="str">
        <f t="shared" si="145"/>
        <v/>
      </c>
      <c r="AL479" s="50" t="str">
        <f t="shared" si="146"/>
        <v/>
      </c>
      <c r="AM479" s="50" t="str">
        <f t="shared" si="147"/>
        <v/>
      </c>
      <c r="AN479" s="50" t="str">
        <f>IF(OR(AD479&lt;&gt;TRUE,AI479&lt;&gt;TRUE),"",IF(OR('Info livraison'!$B$12-(YEAR(J479))&gt;INDEX(valschartmaxalt,MATCH(N479,libschart,0)),'Info livraison'!$B$12-(YEAR(J479))&lt;INDEX(valschartminalt,MATCH(N479,libschart,0))),FALSE,TRUE))</f>
        <v/>
      </c>
      <c r="AO479" s="50" t="str">
        <f t="shared" si="148"/>
        <v/>
      </c>
      <c r="AP479" s="50"/>
      <c r="AQ479" s="50"/>
      <c r="AR479" s="50"/>
      <c r="AS479" s="197" t="str">
        <f t="shared" si="149"/>
        <v/>
      </c>
      <c r="AT479" s="210" t="str">
        <f t="shared" si="150"/>
        <v/>
      </c>
    </row>
    <row r="480" spans="1:46" x14ac:dyDescent="0.2">
      <c r="A480" s="51" t="str">
        <f>IF(AND(F480&lt;&gt;"",'Institut - Classes'!$F$4&lt;&gt;""),INDEX(libcatidinstit,'Institut - Classes'!$F$4),"")</f>
        <v/>
      </c>
      <c r="B480" s="51" t="str">
        <f>IF(A480&lt;&gt;"",INDEX(codeinstit,'Institut - Classes'!$F$4),"")</f>
        <v/>
      </c>
      <c r="C480" s="49" t="str">
        <f t="shared" si="151"/>
        <v/>
      </c>
      <c r="D480" s="143"/>
      <c r="E480" s="143"/>
      <c r="F480" s="137"/>
      <c r="G480" s="137"/>
      <c r="H480" s="137"/>
      <c r="I480" s="137"/>
      <c r="J480" s="139"/>
      <c r="K480" s="137"/>
      <c r="L480" s="141"/>
      <c r="M480" s="141"/>
      <c r="N480" s="140"/>
      <c r="O480" s="142"/>
      <c r="P480" s="141"/>
      <c r="Q480" s="141"/>
      <c r="R480" s="141"/>
      <c r="S480" s="156"/>
      <c r="T480" s="156"/>
      <c r="U480" s="156"/>
      <c r="V480" s="156"/>
      <c r="W480" s="156"/>
      <c r="X480" s="156"/>
      <c r="Y480" s="52" t="str">
        <f t="shared" si="133"/>
        <v/>
      </c>
      <c r="Z480" s="50" t="str">
        <f t="shared" si="134"/>
        <v/>
      </c>
      <c r="AA480" s="50" t="str">
        <f t="shared" si="135"/>
        <v/>
      </c>
      <c r="AB480" s="50" t="str">
        <f t="shared" si="136"/>
        <v/>
      </c>
      <c r="AC480" s="50" t="str">
        <f t="shared" si="137"/>
        <v/>
      </c>
      <c r="AD480" s="50" t="str">
        <f t="shared" si="138"/>
        <v/>
      </c>
      <c r="AE480" s="50" t="str">
        <f t="shared" si="139"/>
        <v/>
      </c>
      <c r="AF480" s="50" t="str">
        <f t="shared" si="140"/>
        <v/>
      </c>
      <c r="AG480" s="50" t="str">
        <f t="shared" si="141"/>
        <v/>
      </c>
      <c r="AH480" s="50" t="str">
        <f t="shared" si="142"/>
        <v/>
      </c>
      <c r="AI480" s="50" t="str">
        <f t="shared" si="143"/>
        <v/>
      </c>
      <c r="AJ480" s="50" t="str">
        <f t="shared" si="144"/>
        <v/>
      </c>
      <c r="AK480" s="50" t="str">
        <f t="shared" si="145"/>
        <v/>
      </c>
      <c r="AL480" s="50" t="str">
        <f t="shared" si="146"/>
        <v/>
      </c>
      <c r="AM480" s="50" t="str">
        <f t="shared" si="147"/>
        <v/>
      </c>
      <c r="AN480" s="50" t="str">
        <f>IF(OR(AD480&lt;&gt;TRUE,AI480&lt;&gt;TRUE),"",IF(OR('Info livraison'!$B$12-(YEAR(J480))&gt;INDEX(valschartmaxalt,MATCH(N480,libschart,0)),'Info livraison'!$B$12-(YEAR(J480))&lt;INDEX(valschartminalt,MATCH(N480,libschart,0))),FALSE,TRUE))</f>
        <v/>
      </c>
      <c r="AO480" s="50" t="str">
        <f t="shared" si="148"/>
        <v/>
      </c>
      <c r="AP480" s="50"/>
      <c r="AQ480" s="50"/>
      <c r="AR480" s="50"/>
      <c r="AS480" s="197" t="str">
        <f t="shared" si="149"/>
        <v/>
      </c>
      <c r="AT480" s="210" t="str">
        <f t="shared" si="150"/>
        <v/>
      </c>
    </row>
    <row r="481" spans="1:46" x14ac:dyDescent="0.2">
      <c r="A481" s="51" t="str">
        <f>IF(AND(F481&lt;&gt;"",'Institut - Classes'!$F$4&lt;&gt;""),INDEX(libcatidinstit,'Institut - Classes'!$F$4),"")</f>
        <v/>
      </c>
      <c r="B481" s="51" t="str">
        <f>IF(A481&lt;&gt;"",INDEX(codeinstit,'Institut - Classes'!$F$4),"")</f>
        <v/>
      </c>
      <c r="C481" s="49" t="str">
        <f t="shared" si="151"/>
        <v/>
      </c>
      <c r="D481" s="143"/>
      <c r="E481" s="143"/>
      <c r="F481" s="137"/>
      <c r="G481" s="137"/>
      <c r="H481" s="137"/>
      <c r="I481" s="137"/>
      <c r="J481" s="139"/>
      <c r="K481" s="137"/>
      <c r="L481" s="141"/>
      <c r="M481" s="141"/>
      <c r="N481" s="140"/>
      <c r="O481" s="142"/>
      <c r="P481" s="141"/>
      <c r="Q481" s="141"/>
      <c r="R481" s="141"/>
      <c r="S481" s="156"/>
      <c r="T481" s="156"/>
      <c r="U481" s="156"/>
      <c r="V481" s="156"/>
      <c r="W481" s="156"/>
      <c r="X481" s="156"/>
      <c r="Y481" s="52" t="str">
        <f t="shared" si="133"/>
        <v/>
      </c>
      <c r="Z481" s="50" t="str">
        <f t="shared" si="134"/>
        <v/>
      </c>
      <c r="AA481" s="50" t="str">
        <f t="shared" si="135"/>
        <v/>
      </c>
      <c r="AB481" s="50" t="str">
        <f t="shared" si="136"/>
        <v/>
      </c>
      <c r="AC481" s="50" t="str">
        <f t="shared" si="137"/>
        <v/>
      </c>
      <c r="AD481" s="50" t="str">
        <f t="shared" si="138"/>
        <v/>
      </c>
      <c r="AE481" s="50" t="str">
        <f t="shared" si="139"/>
        <v/>
      </c>
      <c r="AF481" s="50" t="str">
        <f t="shared" si="140"/>
        <v/>
      </c>
      <c r="AG481" s="50" t="str">
        <f t="shared" si="141"/>
        <v/>
      </c>
      <c r="AH481" s="50" t="str">
        <f t="shared" si="142"/>
        <v/>
      </c>
      <c r="AI481" s="50" t="str">
        <f t="shared" si="143"/>
        <v/>
      </c>
      <c r="AJ481" s="50" t="str">
        <f t="shared" si="144"/>
        <v/>
      </c>
      <c r="AK481" s="50" t="str">
        <f t="shared" si="145"/>
        <v/>
      </c>
      <c r="AL481" s="50" t="str">
        <f t="shared" si="146"/>
        <v/>
      </c>
      <c r="AM481" s="50" t="str">
        <f t="shared" si="147"/>
        <v/>
      </c>
      <c r="AN481" s="50" t="str">
        <f>IF(OR(AD481&lt;&gt;TRUE,AI481&lt;&gt;TRUE),"",IF(OR('Info livraison'!$B$12-(YEAR(J481))&gt;INDEX(valschartmaxalt,MATCH(N481,libschart,0)),'Info livraison'!$B$12-(YEAR(J481))&lt;INDEX(valschartminalt,MATCH(N481,libschart,0))),FALSE,TRUE))</f>
        <v/>
      </c>
      <c r="AO481" s="50" t="str">
        <f t="shared" si="148"/>
        <v/>
      </c>
      <c r="AP481" s="50"/>
      <c r="AQ481" s="50"/>
      <c r="AR481" s="50"/>
      <c r="AS481" s="197" t="str">
        <f t="shared" si="149"/>
        <v/>
      </c>
      <c r="AT481" s="210" t="str">
        <f t="shared" si="150"/>
        <v/>
      </c>
    </row>
    <row r="482" spans="1:46" x14ac:dyDescent="0.2">
      <c r="A482" s="51" t="str">
        <f>IF(AND(F482&lt;&gt;"",'Institut - Classes'!$F$4&lt;&gt;""),INDEX(libcatidinstit,'Institut - Classes'!$F$4),"")</f>
        <v/>
      </c>
      <c r="B482" s="51" t="str">
        <f>IF(A482&lt;&gt;"",INDEX(codeinstit,'Institut - Classes'!$F$4),"")</f>
        <v/>
      </c>
      <c r="C482" s="49" t="str">
        <f t="shared" si="151"/>
        <v/>
      </c>
      <c r="D482" s="143"/>
      <c r="E482" s="143"/>
      <c r="F482" s="137"/>
      <c r="G482" s="137"/>
      <c r="H482" s="137"/>
      <c r="I482" s="137"/>
      <c r="J482" s="139"/>
      <c r="K482" s="137"/>
      <c r="L482" s="141"/>
      <c r="M482" s="141"/>
      <c r="N482" s="140"/>
      <c r="O482" s="142"/>
      <c r="P482" s="141"/>
      <c r="Q482" s="141"/>
      <c r="R482" s="141"/>
      <c r="S482" s="156"/>
      <c r="T482" s="156"/>
      <c r="U482" s="156"/>
      <c r="V482" s="156"/>
      <c r="W482" s="156"/>
      <c r="X482" s="156"/>
      <c r="Y482" s="52" t="str">
        <f t="shared" si="133"/>
        <v/>
      </c>
      <c r="Z482" s="50" t="str">
        <f t="shared" si="134"/>
        <v/>
      </c>
      <c r="AA482" s="50" t="str">
        <f t="shared" si="135"/>
        <v/>
      </c>
      <c r="AB482" s="50" t="str">
        <f t="shared" si="136"/>
        <v/>
      </c>
      <c r="AC482" s="50" t="str">
        <f t="shared" si="137"/>
        <v/>
      </c>
      <c r="AD482" s="50" t="str">
        <f t="shared" si="138"/>
        <v/>
      </c>
      <c r="AE482" s="50" t="str">
        <f t="shared" si="139"/>
        <v/>
      </c>
      <c r="AF482" s="50" t="str">
        <f t="shared" si="140"/>
        <v/>
      </c>
      <c r="AG482" s="50" t="str">
        <f t="shared" si="141"/>
        <v/>
      </c>
      <c r="AH482" s="50" t="str">
        <f t="shared" si="142"/>
        <v/>
      </c>
      <c r="AI482" s="50" t="str">
        <f t="shared" si="143"/>
        <v/>
      </c>
      <c r="AJ482" s="50" t="str">
        <f t="shared" si="144"/>
        <v/>
      </c>
      <c r="AK482" s="50" t="str">
        <f t="shared" si="145"/>
        <v/>
      </c>
      <c r="AL482" s="50" t="str">
        <f t="shared" si="146"/>
        <v/>
      </c>
      <c r="AM482" s="50" t="str">
        <f t="shared" si="147"/>
        <v/>
      </c>
      <c r="AN482" s="50" t="str">
        <f>IF(OR(AD482&lt;&gt;TRUE,AI482&lt;&gt;TRUE),"",IF(OR('Info livraison'!$B$12-(YEAR(J482))&gt;INDEX(valschartmaxalt,MATCH(N482,libschart,0)),'Info livraison'!$B$12-(YEAR(J482))&lt;INDEX(valschartminalt,MATCH(N482,libschart,0))),FALSE,TRUE))</f>
        <v/>
      </c>
      <c r="AO482" s="50" t="str">
        <f t="shared" si="148"/>
        <v/>
      </c>
      <c r="AP482" s="50"/>
      <c r="AQ482" s="50"/>
      <c r="AR482" s="50"/>
      <c r="AS482" s="197" t="str">
        <f t="shared" si="149"/>
        <v/>
      </c>
      <c r="AT482" s="210" t="str">
        <f t="shared" si="150"/>
        <v/>
      </c>
    </row>
    <row r="483" spans="1:46" x14ac:dyDescent="0.2">
      <c r="A483" s="51" t="str">
        <f>IF(AND(F483&lt;&gt;"",'Institut - Classes'!$F$4&lt;&gt;""),INDEX(libcatidinstit,'Institut - Classes'!$F$4),"")</f>
        <v/>
      </c>
      <c r="B483" s="51" t="str">
        <f>IF(A483&lt;&gt;"",INDEX(codeinstit,'Institut - Classes'!$F$4),"")</f>
        <v/>
      </c>
      <c r="C483" s="49" t="str">
        <f t="shared" si="151"/>
        <v/>
      </c>
      <c r="D483" s="143"/>
      <c r="E483" s="143"/>
      <c r="F483" s="137"/>
      <c r="G483" s="137"/>
      <c r="H483" s="137"/>
      <c r="I483" s="137"/>
      <c r="J483" s="139"/>
      <c r="K483" s="137"/>
      <c r="L483" s="141"/>
      <c r="M483" s="141"/>
      <c r="N483" s="140"/>
      <c r="O483" s="142"/>
      <c r="P483" s="141"/>
      <c r="Q483" s="141"/>
      <c r="R483" s="141"/>
      <c r="S483" s="156"/>
      <c r="T483" s="156"/>
      <c r="U483" s="156"/>
      <c r="V483" s="156"/>
      <c r="W483" s="156"/>
      <c r="X483" s="156"/>
      <c r="Y483" s="52" t="str">
        <f t="shared" si="133"/>
        <v/>
      </c>
      <c r="Z483" s="50" t="str">
        <f t="shared" si="134"/>
        <v/>
      </c>
      <c r="AA483" s="50" t="str">
        <f t="shared" si="135"/>
        <v/>
      </c>
      <c r="AB483" s="50" t="str">
        <f t="shared" si="136"/>
        <v/>
      </c>
      <c r="AC483" s="50" t="str">
        <f t="shared" si="137"/>
        <v/>
      </c>
      <c r="AD483" s="50" t="str">
        <f t="shared" si="138"/>
        <v/>
      </c>
      <c r="AE483" s="50" t="str">
        <f t="shared" si="139"/>
        <v/>
      </c>
      <c r="AF483" s="50" t="str">
        <f t="shared" si="140"/>
        <v/>
      </c>
      <c r="AG483" s="50" t="str">
        <f t="shared" si="141"/>
        <v/>
      </c>
      <c r="AH483" s="50" t="str">
        <f t="shared" si="142"/>
        <v/>
      </c>
      <c r="AI483" s="50" t="str">
        <f t="shared" si="143"/>
        <v/>
      </c>
      <c r="AJ483" s="50" t="str">
        <f t="shared" si="144"/>
        <v/>
      </c>
      <c r="AK483" s="50" t="str">
        <f t="shared" si="145"/>
        <v/>
      </c>
      <c r="AL483" s="50" t="str">
        <f t="shared" si="146"/>
        <v/>
      </c>
      <c r="AM483" s="50" t="str">
        <f t="shared" si="147"/>
        <v/>
      </c>
      <c r="AN483" s="50" t="str">
        <f>IF(OR(AD483&lt;&gt;TRUE,AI483&lt;&gt;TRUE),"",IF(OR('Info livraison'!$B$12-(YEAR(J483))&gt;INDEX(valschartmaxalt,MATCH(N483,libschart,0)),'Info livraison'!$B$12-(YEAR(J483))&lt;INDEX(valschartminalt,MATCH(N483,libschart,0))),FALSE,TRUE))</f>
        <v/>
      </c>
      <c r="AO483" s="50" t="str">
        <f t="shared" si="148"/>
        <v/>
      </c>
      <c r="AP483" s="50"/>
      <c r="AQ483" s="50"/>
      <c r="AR483" s="50"/>
      <c r="AS483" s="197" t="str">
        <f t="shared" si="149"/>
        <v/>
      </c>
      <c r="AT483" s="210" t="str">
        <f t="shared" si="150"/>
        <v/>
      </c>
    </row>
    <row r="484" spans="1:46" x14ac:dyDescent="0.2">
      <c r="A484" s="51" t="str">
        <f>IF(AND(F484&lt;&gt;"",'Institut - Classes'!$F$4&lt;&gt;""),INDEX(libcatidinstit,'Institut - Classes'!$F$4),"")</f>
        <v/>
      </c>
      <c r="B484" s="51" t="str">
        <f>IF(A484&lt;&gt;"",INDEX(codeinstit,'Institut - Classes'!$F$4),"")</f>
        <v/>
      </c>
      <c r="C484" s="49" t="str">
        <f t="shared" si="151"/>
        <v/>
      </c>
      <c r="D484" s="143"/>
      <c r="E484" s="143"/>
      <c r="F484" s="137"/>
      <c r="G484" s="137"/>
      <c r="H484" s="137"/>
      <c r="I484" s="137"/>
      <c r="J484" s="139"/>
      <c r="K484" s="137"/>
      <c r="L484" s="141"/>
      <c r="M484" s="141"/>
      <c r="N484" s="140"/>
      <c r="O484" s="142"/>
      <c r="P484" s="141"/>
      <c r="Q484" s="141"/>
      <c r="R484" s="141"/>
      <c r="S484" s="156"/>
      <c r="T484" s="156"/>
      <c r="U484" s="156"/>
      <c r="V484" s="156"/>
      <c r="W484" s="156"/>
      <c r="X484" s="156"/>
      <c r="Y484" s="52" t="str">
        <f t="shared" si="133"/>
        <v/>
      </c>
      <c r="Z484" s="50" t="str">
        <f t="shared" si="134"/>
        <v/>
      </c>
      <c r="AA484" s="50" t="str">
        <f t="shared" si="135"/>
        <v/>
      </c>
      <c r="AB484" s="50" t="str">
        <f t="shared" si="136"/>
        <v/>
      </c>
      <c r="AC484" s="50" t="str">
        <f t="shared" si="137"/>
        <v/>
      </c>
      <c r="AD484" s="50" t="str">
        <f t="shared" si="138"/>
        <v/>
      </c>
      <c r="AE484" s="50" t="str">
        <f t="shared" si="139"/>
        <v/>
      </c>
      <c r="AF484" s="50" t="str">
        <f t="shared" si="140"/>
        <v/>
      </c>
      <c r="AG484" s="50" t="str">
        <f t="shared" si="141"/>
        <v/>
      </c>
      <c r="AH484" s="50" t="str">
        <f t="shared" si="142"/>
        <v/>
      </c>
      <c r="AI484" s="50" t="str">
        <f t="shared" si="143"/>
        <v/>
      </c>
      <c r="AJ484" s="50" t="str">
        <f t="shared" si="144"/>
        <v/>
      </c>
      <c r="AK484" s="50" t="str">
        <f t="shared" si="145"/>
        <v/>
      </c>
      <c r="AL484" s="50" t="str">
        <f t="shared" si="146"/>
        <v/>
      </c>
      <c r="AM484" s="50" t="str">
        <f t="shared" si="147"/>
        <v/>
      </c>
      <c r="AN484" s="50" t="str">
        <f>IF(OR(AD484&lt;&gt;TRUE,AI484&lt;&gt;TRUE),"",IF(OR('Info livraison'!$B$12-(YEAR(J484))&gt;INDEX(valschartmaxalt,MATCH(N484,libschart,0)),'Info livraison'!$B$12-(YEAR(J484))&lt;INDEX(valschartminalt,MATCH(N484,libschart,0))),FALSE,TRUE))</f>
        <v/>
      </c>
      <c r="AO484" s="50" t="str">
        <f t="shared" si="148"/>
        <v/>
      </c>
      <c r="AP484" s="50"/>
      <c r="AQ484" s="50"/>
      <c r="AR484" s="50"/>
      <c r="AS484" s="197" t="str">
        <f t="shared" si="149"/>
        <v/>
      </c>
      <c r="AT484" s="210" t="str">
        <f t="shared" si="150"/>
        <v/>
      </c>
    </row>
    <row r="485" spans="1:46" x14ac:dyDescent="0.2">
      <c r="A485" s="51" t="str">
        <f>IF(AND(F485&lt;&gt;"",'Institut - Classes'!$F$4&lt;&gt;""),INDEX(libcatidinstit,'Institut - Classes'!$F$4),"")</f>
        <v/>
      </c>
      <c r="B485" s="51" t="str">
        <f>IF(A485&lt;&gt;"",INDEX(codeinstit,'Institut - Classes'!$F$4),"")</f>
        <v/>
      </c>
      <c r="C485" s="49" t="str">
        <f t="shared" si="151"/>
        <v/>
      </c>
      <c r="D485" s="143"/>
      <c r="E485" s="143"/>
      <c r="F485" s="137"/>
      <c r="G485" s="137"/>
      <c r="H485" s="137"/>
      <c r="I485" s="137"/>
      <c r="J485" s="139"/>
      <c r="K485" s="137"/>
      <c r="L485" s="141"/>
      <c r="M485" s="141"/>
      <c r="N485" s="140"/>
      <c r="O485" s="142"/>
      <c r="P485" s="141"/>
      <c r="Q485" s="141"/>
      <c r="R485" s="141"/>
      <c r="S485" s="156"/>
      <c r="T485" s="156"/>
      <c r="U485" s="156"/>
      <c r="V485" s="156"/>
      <c r="W485" s="156"/>
      <c r="X485" s="156"/>
      <c r="Y485" s="52" t="str">
        <f t="shared" si="133"/>
        <v/>
      </c>
      <c r="Z485" s="50" t="str">
        <f t="shared" si="134"/>
        <v/>
      </c>
      <c r="AA485" s="50" t="str">
        <f t="shared" si="135"/>
        <v/>
      </c>
      <c r="AB485" s="50" t="str">
        <f t="shared" si="136"/>
        <v/>
      </c>
      <c r="AC485" s="50" t="str">
        <f t="shared" si="137"/>
        <v/>
      </c>
      <c r="AD485" s="50" t="str">
        <f t="shared" si="138"/>
        <v/>
      </c>
      <c r="AE485" s="50" t="str">
        <f t="shared" si="139"/>
        <v/>
      </c>
      <c r="AF485" s="50" t="str">
        <f t="shared" si="140"/>
        <v/>
      </c>
      <c r="AG485" s="50" t="str">
        <f t="shared" si="141"/>
        <v/>
      </c>
      <c r="AH485" s="50" t="str">
        <f t="shared" si="142"/>
        <v/>
      </c>
      <c r="AI485" s="50" t="str">
        <f t="shared" si="143"/>
        <v/>
      </c>
      <c r="AJ485" s="50" t="str">
        <f t="shared" si="144"/>
        <v/>
      </c>
      <c r="AK485" s="50" t="str">
        <f t="shared" si="145"/>
        <v/>
      </c>
      <c r="AL485" s="50" t="str">
        <f t="shared" si="146"/>
        <v/>
      </c>
      <c r="AM485" s="50" t="str">
        <f t="shared" si="147"/>
        <v/>
      </c>
      <c r="AN485" s="50" t="str">
        <f>IF(OR(AD485&lt;&gt;TRUE,AI485&lt;&gt;TRUE),"",IF(OR('Info livraison'!$B$12-(YEAR(J485))&gt;INDEX(valschartmaxalt,MATCH(N485,libschart,0)),'Info livraison'!$B$12-(YEAR(J485))&lt;INDEX(valschartminalt,MATCH(N485,libschart,0))),FALSE,TRUE))</f>
        <v/>
      </c>
      <c r="AO485" s="50" t="str">
        <f t="shared" si="148"/>
        <v/>
      </c>
      <c r="AP485" s="50"/>
      <c r="AQ485" s="50"/>
      <c r="AR485" s="50"/>
      <c r="AS485" s="197" t="str">
        <f t="shared" si="149"/>
        <v/>
      </c>
      <c r="AT485" s="210" t="str">
        <f t="shared" si="150"/>
        <v/>
      </c>
    </row>
    <row r="486" spans="1:46" x14ac:dyDescent="0.2">
      <c r="A486" s="51" t="str">
        <f>IF(AND(F486&lt;&gt;"",'Institut - Classes'!$F$4&lt;&gt;""),INDEX(libcatidinstit,'Institut - Classes'!$F$4),"")</f>
        <v/>
      </c>
      <c r="B486" s="51" t="str">
        <f>IF(A486&lt;&gt;"",INDEX(codeinstit,'Institut - Classes'!$F$4),"")</f>
        <v/>
      </c>
      <c r="C486" s="49" t="str">
        <f t="shared" si="151"/>
        <v/>
      </c>
      <c r="D486" s="143"/>
      <c r="E486" s="143"/>
      <c r="F486" s="137"/>
      <c r="G486" s="137"/>
      <c r="H486" s="137"/>
      <c r="I486" s="137"/>
      <c r="J486" s="139"/>
      <c r="K486" s="137"/>
      <c r="L486" s="141"/>
      <c r="M486" s="141"/>
      <c r="N486" s="140"/>
      <c r="O486" s="142"/>
      <c r="P486" s="141"/>
      <c r="Q486" s="141"/>
      <c r="R486" s="141"/>
      <c r="S486" s="156"/>
      <c r="T486" s="156"/>
      <c r="U486" s="156"/>
      <c r="V486" s="156"/>
      <c r="W486" s="156"/>
      <c r="X486" s="156"/>
      <c r="Y486" s="52" t="str">
        <f t="shared" si="133"/>
        <v/>
      </c>
      <c r="Z486" s="50" t="str">
        <f t="shared" si="134"/>
        <v/>
      </c>
      <c r="AA486" s="50" t="str">
        <f t="shared" si="135"/>
        <v/>
      </c>
      <c r="AB486" s="50" t="str">
        <f t="shared" si="136"/>
        <v/>
      </c>
      <c r="AC486" s="50" t="str">
        <f t="shared" si="137"/>
        <v/>
      </c>
      <c r="AD486" s="50" t="str">
        <f t="shared" si="138"/>
        <v/>
      </c>
      <c r="AE486" s="50" t="str">
        <f t="shared" si="139"/>
        <v/>
      </c>
      <c r="AF486" s="50" t="str">
        <f t="shared" si="140"/>
        <v/>
      </c>
      <c r="AG486" s="50" t="str">
        <f t="shared" si="141"/>
        <v/>
      </c>
      <c r="AH486" s="50" t="str">
        <f t="shared" si="142"/>
        <v/>
      </c>
      <c r="AI486" s="50" t="str">
        <f t="shared" si="143"/>
        <v/>
      </c>
      <c r="AJ486" s="50" t="str">
        <f t="shared" si="144"/>
        <v/>
      </c>
      <c r="AK486" s="50" t="str">
        <f t="shared" si="145"/>
        <v/>
      </c>
      <c r="AL486" s="50" t="str">
        <f t="shared" si="146"/>
        <v/>
      </c>
      <c r="AM486" s="50" t="str">
        <f t="shared" si="147"/>
        <v/>
      </c>
      <c r="AN486" s="50" t="str">
        <f>IF(OR(AD486&lt;&gt;TRUE,AI486&lt;&gt;TRUE),"",IF(OR('Info livraison'!$B$12-(YEAR(J486))&gt;INDEX(valschartmaxalt,MATCH(N486,libschart,0)),'Info livraison'!$B$12-(YEAR(J486))&lt;INDEX(valschartminalt,MATCH(N486,libschart,0))),FALSE,TRUE))</f>
        <v/>
      </c>
      <c r="AO486" s="50" t="str">
        <f t="shared" si="148"/>
        <v/>
      </c>
      <c r="AP486" s="50"/>
      <c r="AQ486" s="50"/>
      <c r="AR486" s="50"/>
      <c r="AS486" s="197" t="str">
        <f t="shared" si="149"/>
        <v/>
      </c>
      <c r="AT486" s="210" t="str">
        <f t="shared" si="150"/>
        <v/>
      </c>
    </row>
    <row r="487" spans="1:46" x14ac:dyDescent="0.2">
      <c r="A487" s="51" t="str">
        <f>IF(AND(F487&lt;&gt;"",'Institut - Classes'!$F$4&lt;&gt;""),INDEX(libcatidinstit,'Institut - Classes'!$F$4),"")</f>
        <v/>
      </c>
      <c r="B487" s="51" t="str">
        <f>IF(A487&lt;&gt;"",INDEX(codeinstit,'Institut - Classes'!$F$4),"")</f>
        <v/>
      </c>
      <c r="C487" s="49" t="str">
        <f t="shared" si="151"/>
        <v/>
      </c>
      <c r="D487" s="143"/>
      <c r="E487" s="143"/>
      <c r="F487" s="137"/>
      <c r="G487" s="137"/>
      <c r="H487" s="137"/>
      <c r="I487" s="137"/>
      <c r="J487" s="139"/>
      <c r="K487" s="137"/>
      <c r="L487" s="141"/>
      <c r="M487" s="141"/>
      <c r="N487" s="140"/>
      <c r="O487" s="142"/>
      <c r="P487" s="141"/>
      <c r="Q487" s="141"/>
      <c r="R487" s="141"/>
      <c r="S487" s="156"/>
      <c r="T487" s="156"/>
      <c r="U487" s="156"/>
      <c r="V487" s="156"/>
      <c r="W487" s="156"/>
      <c r="X487" s="156"/>
      <c r="Y487" s="52" t="str">
        <f t="shared" si="133"/>
        <v/>
      </c>
      <c r="Z487" s="50" t="str">
        <f t="shared" si="134"/>
        <v/>
      </c>
      <c r="AA487" s="50" t="str">
        <f t="shared" si="135"/>
        <v/>
      </c>
      <c r="AB487" s="50" t="str">
        <f t="shared" si="136"/>
        <v/>
      </c>
      <c r="AC487" s="50" t="str">
        <f t="shared" si="137"/>
        <v/>
      </c>
      <c r="AD487" s="50" t="str">
        <f t="shared" si="138"/>
        <v/>
      </c>
      <c r="AE487" s="50" t="str">
        <f t="shared" si="139"/>
        <v/>
      </c>
      <c r="AF487" s="50" t="str">
        <f t="shared" si="140"/>
        <v/>
      </c>
      <c r="AG487" s="50" t="str">
        <f t="shared" si="141"/>
        <v/>
      </c>
      <c r="AH487" s="50" t="str">
        <f t="shared" si="142"/>
        <v/>
      </c>
      <c r="AI487" s="50" t="str">
        <f t="shared" si="143"/>
        <v/>
      </c>
      <c r="AJ487" s="50" t="str">
        <f t="shared" si="144"/>
        <v/>
      </c>
      <c r="AK487" s="50" t="str">
        <f t="shared" si="145"/>
        <v/>
      </c>
      <c r="AL487" s="50" t="str">
        <f t="shared" si="146"/>
        <v/>
      </c>
      <c r="AM487" s="50" t="str">
        <f t="shared" si="147"/>
        <v/>
      </c>
      <c r="AN487" s="50" t="str">
        <f>IF(OR(AD487&lt;&gt;TRUE,AI487&lt;&gt;TRUE),"",IF(OR('Info livraison'!$B$12-(YEAR(J487))&gt;INDEX(valschartmaxalt,MATCH(N487,libschart,0)),'Info livraison'!$B$12-(YEAR(J487))&lt;INDEX(valschartminalt,MATCH(N487,libschart,0))),FALSE,TRUE))</f>
        <v/>
      </c>
      <c r="AO487" s="50" t="str">
        <f t="shared" si="148"/>
        <v/>
      </c>
      <c r="AP487" s="50"/>
      <c r="AQ487" s="50"/>
      <c r="AR487" s="50"/>
      <c r="AS487" s="197" t="str">
        <f t="shared" si="149"/>
        <v/>
      </c>
      <c r="AT487" s="210" t="str">
        <f t="shared" si="150"/>
        <v/>
      </c>
    </row>
    <row r="488" spans="1:46" x14ac:dyDescent="0.2">
      <c r="A488" s="51" t="str">
        <f>IF(AND(F488&lt;&gt;"",'Institut - Classes'!$F$4&lt;&gt;""),INDEX(libcatidinstit,'Institut - Classes'!$F$4),"")</f>
        <v/>
      </c>
      <c r="B488" s="51" t="str">
        <f>IF(A488&lt;&gt;"",INDEX(codeinstit,'Institut - Classes'!$F$4),"")</f>
        <v/>
      </c>
      <c r="C488" s="49" t="str">
        <f t="shared" si="151"/>
        <v/>
      </c>
      <c r="D488" s="143"/>
      <c r="E488" s="143"/>
      <c r="F488" s="137"/>
      <c r="G488" s="137"/>
      <c r="H488" s="137"/>
      <c r="I488" s="137"/>
      <c r="J488" s="139"/>
      <c r="K488" s="137"/>
      <c r="L488" s="141"/>
      <c r="M488" s="141"/>
      <c r="N488" s="140"/>
      <c r="O488" s="142"/>
      <c r="P488" s="141"/>
      <c r="Q488" s="141"/>
      <c r="R488" s="141"/>
      <c r="S488" s="156"/>
      <c r="T488" s="156"/>
      <c r="U488" s="156"/>
      <c r="V488" s="156"/>
      <c r="W488" s="156"/>
      <c r="X488" s="156"/>
      <c r="Y488" s="52" t="str">
        <f t="shared" si="133"/>
        <v/>
      </c>
      <c r="Z488" s="50" t="str">
        <f t="shared" si="134"/>
        <v/>
      </c>
      <c r="AA488" s="50" t="str">
        <f t="shared" si="135"/>
        <v/>
      </c>
      <c r="AB488" s="50" t="str">
        <f t="shared" si="136"/>
        <v/>
      </c>
      <c r="AC488" s="50" t="str">
        <f t="shared" si="137"/>
        <v/>
      </c>
      <c r="AD488" s="50" t="str">
        <f t="shared" si="138"/>
        <v/>
      </c>
      <c r="AE488" s="50" t="str">
        <f t="shared" si="139"/>
        <v/>
      </c>
      <c r="AF488" s="50" t="str">
        <f t="shared" si="140"/>
        <v/>
      </c>
      <c r="AG488" s="50" t="str">
        <f t="shared" si="141"/>
        <v/>
      </c>
      <c r="AH488" s="50" t="str">
        <f t="shared" si="142"/>
        <v/>
      </c>
      <c r="AI488" s="50" t="str">
        <f t="shared" si="143"/>
        <v/>
      </c>
      <c r="AJ488" s="50" t="str">
        <f t="shared" si="144"/>
        <v/>
      </c>
      <c r="AK488" s="50" t="str">
        <f t="shared" si="145"/>
        <v/>
      </c>
      <c r="AL488" s="50" t="str">
        <f t="shared" si="146"/>
        <v/>
      </c>
      <c r="AM488" s="50" t="str">
        <f t="shared" si="147"/>
        <v/>
      </c>
      <c r="AN488" s="50" t="str">
        <f>IF(OR(AD488&lt;&gt;TRUE,AI488&lt;&gt;TRUE),"",IF(OR('Info livraison'!$B$12-(YEAR(J488))&gt;INDEX(valschartmaxalt,MATCH(N488,libschart,0)),'Info livraison'!$B$12-(YEAR(J488))&lt;INDEX(valschartminalt,MATCH(N488,libschart,0))),FALSE,TRUE))</f>
        <v/>
      </c>
      <c r="AO488" s="50" t="str">
        <f t="shared" si="148"/>
        <v/>
      </c>
      <c r="AP488" s="50"/>
      <c r="AQ488" s="50"/>
      <c r="AR488" s="50"/>
      <c r="AS488" s="197" t="str">
        <f t="shared" si="149"/>
        <v/>
      </c>
      <c r="AT488" s="210" t="str">
        <f t="shared" si="150"/>
        <v/>
      </c>
    </row>
    <row r="489" spans="1:46" x14ac:dyDescent="0.2">
      <c r="A489" s="51" t="str">
        <f>IF(AND(F489&lt;&gt;"",'Institut - Classes'!$F$4&lt;&gt;""),INDEX(libcatidinstit,'Institut - Classes'!$F$4),"")</f>
        <v/>
      </c>
      <c r="B489" s="51" t="str">
        <f>IF(A489&lt;&gt;"",INDEX(codeinstit,'Institut - Classes'!$F$4),"")</f>
        <v/>
      </c>
      <c r="C489" s="49" t="str">
        <f t="shared" si="151"/>
        <v/>
      </c>
      <c r="D489" s="143"/>
      <c r="E489" s="143"/>
      <c r="F489" s="137"/>
      <c r="G489" s="137"/>
      <c r="H489" s="137"/>
      <c r="I489" s="137"/>
      <c r="J489" s="139"/>
      <c r="K489" s="137"/>
      <c r="L489" s="141"/>
      <c r="M489" s="141"/>
      <c r="N489" s="140"/>
      <c r="O489" s="142"/>
      <c r="P489" s="141"/>
      <c r="Q489" s="141"/>
      <c r="R489" s="141"/>
      <c r="S489" s="156"/>
      <c r="T489" s="156"/>
      <c r="U489" s="156"/>
      <c r="V489" s="156"/>
      <c r="W489" s="156"/>
      <c r="X489" s="156"/>
      <c r="Y489" s="52" t="str">
        <f t="shared" si="133"/>
        <v/>
      </c>
      <c r="Z489" s="50" t="str">
        <f t="shared" si="134"/>
        <v/>
      </c>
      <c r="AA489" s="50" t="str">
        <f t="shared" si="135"/>
        <v/>
      </c>
      <c r="AB489" s="50" t="str">
        <f t="shared" si="136"/>
        <v/>
      </c>
      <c r="AC489" s="50" t="str">
        <f t="shared" si="137"/>
        <v/>
      </c>
      <c r="AD489" s="50" t="str">
        <f t="shared" si="138"/>
        <v/>
      </c>
      <c r="AE489" s="50" t="str">
        <f t="shared" si="139"/>
        <v/>
      </c>
      <c r="AF489" s="50" t="str">
        <f t="shared" si="140"/>
        <v/>
      </c>
      <c r="AG489" s="50" t="str">
        <f t="shared" si="141"/>
        <v/>
      </c>
      <c r="AH489" s="50" t="str">
        <f t="shared" si="142"/>
        <v/>
      </c>
      <c r="AI489" s="50" t="str">
        <f t="shared" si="143"/>
        <v/>
      </c>
      <c r="AJ489" s="50" t="str">
        <f t="shared" si="144"/>
        <v/>
      </c>
      <c r="AK489" s="50" t="str">
        <f t="shared" si="145"/>
        <v/>
      </c>
      <c r="AL489" s="50" t="str">
        <f t="shared" si="146"/>
        <v/>
      </c>
      <c r="AM489" s="50" t="str">
        <f t="shared" si="147"/>
        <v/>
      </c>
      <c r="AN489" s="50" t="str">
        <f>IF(OR(AD489&lt;&gt;TRUE,AI489&lt;&gt;TRUE),"",IF(OR('Info livraison'!$B$12-(YEAR(J489))&gt;INDEX(valschartmaxalt,MATCH(N489,libschart,0)),'Info livraison'!$B$12-(YEAR(J489))&lt;INDEX(valschartminalt,MATCH(N489,libschart,0))),FALSE,TRUE))</f>
        <v/>
      </c>
      <c r="AO489" s="50" t="str">
        <f t="shared" si="148"/>
        <v/>
      </c>
      <c r="AP489" s="50"/>
      <c r="AQ489" s="50"/>
      <c r="AR489" s="50"/>
      <c r="AS489" s="197" t="str">
        <f t="shared" si="149"/>
        <v/>
      </c>
      <c r="AT489" s="210" t="str">
        <f t="shared" si="150"/>
        <v/>
      </c>
    </row>
    <row r="490" spans="1:46" x14ac:dyDescent="0.2">
      <c r="A490" s="51" t="str">
        <f>IF(AND(F490&lt;&gt;"",'Institut - Classes'!$F$4&lt;&gt;""),INDEX(libcatidinstit,'Institut - Classes'!$F$4),"")</f>
        <v/>
      </c>
      <c r="B490" s="51" t="str">
        <f>IF(A490&lt;&gt;"",INDEX(codeinstit,'Institut - Classes'!$F$4),"")</f>
        <v/>
      </c>
      <c r="C490" s="49" t="str">
        <f t="shared" si="151"/>
        <v/>
      </c>
      <c r="D490" s="143"/>
      <c r="E490" s="143"/>
      <c r="F490" s="137"/>
      <c r="G490" s="137"/>
      <c r="H490" s="137"/>
      <c r="I490" s="137"/>
      <c r="J490" s="139"/>
      <c r="K490" s="137"/>
      <c r="L490" s="141"/>
      <c r="M490" s="141"/>
      <c r="N490" s="140"/>
      <c r="O490" s="142"/>
      <c r="P490" s="141"/>
      <c r="Q490" s="141"/>
      <c r="R490" s="141"/>
      <c r="S490" s="156"/>
      <c r="T490" s="156"/>
      <c r="U490" s="156"/>
      <c r="V490" s="156"/>
      <c r="W490" s="156"/>
      <c r="X490" s="156"/>
      <c r="Y490" s="52" t="str">
        <f t="shared" si="133"/>
        <v/>
      </c>
      <c r="Z490" s="50" t="str">
        <f t="shared" si="134"/>
        <v/>
      </c>
      <c r="AA490" s="50" t="str">
        <f t="shared" si="135"/>
        <v/>
      </c>
      <c r="AB490" s="50" t="str">
        <f t="shared" si="136"/>
        <v/>
      </c>
      <c r="AC490" s="50" t="str">
        <f t="shared" si="137"/>
        <v/>
      </c>
      <c r="AD490" s="50" t="str">
        <f t="shared" si="138"/>
        <v/>
      </c>
      <c r="AE490" s="50" t="str">
        <f t="shared" si="139"/>
        <v/>
      </c>
      <c r="AF490" s="50" t="str">
        <f t="shared" si="140"/>
        <v/>
      </c>
      <c r="AG490" s="50" t="str">
        <f t="shared" si="141"/>
        <v/>
      </c>
      <c r="AH490" s="50" t="str">
        <f t="shared" si="142"/>
        <v/>
      </c>
      <c r="AI490" s="50" t="str">
        <f t="shared" si="143"/>
        <v/>
      </c>
      <c r="AJ490" s="50" t="str">
        <f t="shared" si="144"/>
        <v/>
      </c>
      <c r="AK490" s="50" t="str">
        <f t="shared" si="145"/>
        <v/>
      </c>
      <c r="AL490" s="50" t="str">
        <f t="shared" si="146"/>
        <v/>
      </c>
      <c r="AM490" s="50" t="str">
        <f t="shared" si="147"/>
        <v/>
      </c>
      <c r="AN490" s="50" t="str">
        <f>IF(OR(AD490&lt;&gt;TRUE,AI490&lt;&gt;TRUE),"",IF(OR('Info livraison'!$B$12-(YEAR(J490))&gt;INDEX(valschartmaxalt,MATCH(N490,libschart,0)),'Info livraison'!$B$12-(YEAR(J490))&lt;INDEX(valschartminalt,MATCH(N490,libschart,0))),FALSE,TRUE))</f>
        <v/>
      </c>
      <c r="AO490" s="50" t="str">
        <f t="shared" si="148"/>
        <v/>
      </c>
      <c r="AP490" s="50"/>
      <c r="AQ490" s="50"/>
      <c r="AR490" s="50"/>
      <c r="AS490" s="197" t="str">
        <f t="shared" si="149"/>
        <v/>
      </c>
      <c r="AT490" s="210" t="str">
        <f t="shared" si="150"/>
        <v/>
      </c>
    </row>
    <row r="491" spans="1:46" x14ac:dyDescent="0.2">
      <c r="A491" s="51" t="str">
        <f>IF(AND(F491&lt;&gt;"",'Institut - Classes'!$F$4&lt;&gt;""),INDEX(libcatidinstit,'Institut - Classes'!$F$4),"")</f>
        <v/>
      </c>
      <c r="B491" s="51" t="str">
        <f>IF(A491&lt;&gt;"",INDEX(codeinstit,'Institut - Classes'!$F$4),"")</f>
        <v/>
      </c>
      <c r="C491" s="49" t="str">
        <f t="shared" si="151"/>
        <v/>
      </c>
      <c r="D491" s="143"/>
      <c r="E491" s="143"/>
      <c r="F491" s="137"/>
      <c r="G491" s="137"/>
      <c r="H491" s="137"/>
      <c r="I491" s="137"/>
      <c r="J491" s="139"/>
      <c r="K491" s="137"/>
      <c r="L491" s="141"/>
      <c r="M491" s="141"/>
      <c r="N491" s="140"/>
      <c r="O491" s="142"/>
      <c r="P491" s="141"/>
      <c r="Q491" s="141"/>
      <c r="R491" s="141"/>
      <c r="S491" s="156"/>
      <c r="T491" s="156"/>
      <c r="U491" s="156"/>
      <c r="V491" s="156"/>
      <c r="W491" s="156"/>
      <c r="X491" s="156"/>
      <c r="Y491" s="52" t="str">
        <f t="shared" si="133"/>
        <v/>
      </c>
      <c r="Z491" s="50" t="str">
        <f t="shared" si="134"/>
        <v/>
      </c>
      <c r="AA491" s="50" t="str">
        <f t="shared" si="135"/>
        <v/>
      </c>
      <c r="AB491" s="50" t="str">
        <f t="shared" si="136"/>
        <v/>
      </c>
      <c r="AC491" s="50" t="str">
        <f t="shared" si="137"/>
        <v/>
      </c>
      <c r="AD491" s="50" t="str">
        <f t="shared" si="138"/>
        <v/>
      </c>
      <c r="AE491" s="50" t="str">
        <f t="shared" si="139"/>
        <v/>
      </c>
      <c r="AF491" s="50" t="str">
        <f t="shared" si="140"/>
        <v/>
      </c>
      <c r="AG491" s="50" t="str">
        <f t="shared" si="141"/>
        <v/>
      </c>
      <c r="AH491" s="50" t="str">
        <f t="shared" si="142"/>
        <v/>
      </c>
      <c r="AI491" s="50" t="str">
        <f t="shared" si="143"/>
        <v/>
      </c>
      <c r="AJ491" s="50" t="str">
        <f t="shared" si="144"/>
        <v/>
      </c>
      <c r="AK491" s="50" t="str">
        <f t="shared" si="145"/>
        <v/>
      </c>
      <c r="AL491" s="50" t="str">
        <f t="shared" si="146"/>
        <v/>
      </c>
      <c r="AM491" s="50" t="str">
        <f t="shared" si="147"/>
        <v/>
      </c>
      <c r="AN491" s="50" t="str">
        <f>IF(OR(AD491&lt;&gt;TRUE,AI491&lt;&gt;TRUE),"",IF(OR('Info livraison'!$B$12-(YEAR(J491))&gt;INDEX(valschartmaxalt,MATCH(N491,libschart,0)),'Info livraison'!$B$12-(YEAR(J491))&lt;INDEX(valschartminalt,MATCH(N491,libschart,0))),FALSE,TRUE))</f>
        <v/>
      </c>
      <c r="AO491" s="50" t="str">
        <f t="shared" si="148"/>
        <v/>
      </c>
      <c r="AP491" s="50"/>
      <c r="AQ491" s="50"/>
      <c r="AR491" s="50"/>
      <c r="AS491" s="197" t="str">
        <f t="shared" si="149"/>
        <v/>
      </c>
      <c r="AT491" s="210" t="str">
        <f t="shared" si="150"/>
        <v/>
      </c>
    </row>
    <row r="492" spans="1:46" x14ac:dyDescent="0.2">
      <c r="A492" s="51" t="str">
        <f>IF(AND(F492&lt;&gt;"",'Institut - Classes'!$F$4&lt;&gt;""),INDEX(libcatidinstit,'Institut - Classes'!$F$4),"")</f>
        <v/>
      </c>
      <c r="B492" s="51" t="str">
        <f>IF(A492&lt;&gt;"",INDEX(codeinstit,'Institut - Classes'!$F$4),"")</f>
        <v/>
      </c>
      <c r="C492" s="49" t="str">
        <f t="shared" si="151"/>
        <v/>
      </c>
      <c r="D492" s="143"/>
      <c r="E492" s="143"/>
      <c r="F492" s="137"/>
      <c r="G492" s="137"/>
      <c r="H492" s="137"/>
      <c r="I492" s="137"/>
      <c r="J492" s="139"/>
      <c r="K492" s="137"/>
      <c r="L492" s="141"/>
      <c r="M492" s="141"/>
      <c r="N492" s="140"/>
      <c r="O492" s="142"/>
      <c r="P492" s="141"/>
      <c r="Q492" s="141"/>
      <c r="R492" s="141"/>
      <c r="S492" s="156"/>
      <c r="T492" s="156"/>
      <c r="U492" s="156"/>
      <c r="V492" s="156"/>
      <c r="W492" s="156"/>
      <c r="X492" s="156"/>
      <c r="Y492" s="52" t="str">
        <f t="shared" si="133"/>
        <v/>
      </c>
      <c r="Z492" s="50" t="str">
        <f t="shared" si="134"/>
        <v/>
      </c>
      <c r="AA492" s="50" t="str">
        <f t="shared" si="135"/>
        <v/>
      </c>
      <c r="AB492" s="50" t="str">
        <f t="shared" si="136"/>
        <v/>
      </c>
      <c r="AC492" s="50" t="str">
        <f t="shared" si="137"/>
        <v/>
      </c>
      <c r="AD492" s="50" t="str">
        <f t="shared" si="138"/>
        <v/>
      </c>
      <c r="AE492" s="50" t="str">
        <f t="shared" si="139"/>
        <v/>
      </c>
      <c r="AF492" s="50" t="str">
        <f t="shared" si="140"/>
        <v/>
      </c>
      <c r="AG492" s="50" t="str">
        <f t="shared" si="141"/>
        <v/>
      </c>
      <c r="AH492" s="50" t="str">
        <f t="shared" si="142"/>
        <v/>
      </c>
      <c r="AI492" s="50" t="str">
        <f t="shared" si="143"/>
        <v/>
      </c>
      <c r="AJ492" s="50" t="str">
        <f t="shared" si="144"/>
        <v/>
      </c>
      <c r="AK492" s="50" t="str">
        <f t="shared" si="145"/>
        <v/>
      </c>
      <c r="AL492" s="50" t="str">
        <f t="shared" si="146"/>
        <v/>
      </c>
      <c r="AM492" s="50" t="str">
        <f t="shared" si="147"/>
        <v/>
      </c>
      <c r="AN492" s="50" t="str">
        <f>IF(OR(AD492&lt;&gt;TRUE,AI492&lt;&gt;TRUE),"",IF(OR('Info livraison'!$B$12-(YEAR(J492))&gt;INDEX(valschartmaxalt,MATCH(N492,libschart,0)),'Info livraison'!$B$12-(YEAR(J492))&lt;INDEX(valschartminalt,MATCH(N492,libschart,0))),FALSE,TRUE))</f>
        <v/>
      </c>
      <c r="AO492" s="50" t="str">
        <f t="shared" si="148"/>
        <v/>
      </c>
      <c r="AP492" s="50"/>
      <c r="AQ492" s="50"/>
      <c r="AR492" s="50"/>
      <c r="AS492" s="197" t="str">
        <f t="shared" si="149"/>
        <v/>
      </c>
      <c r="AT492" s="210" t="str">
        <f t="shared" si="150"/>
        <v/>
      </c>
    </row>
    <row r="493" spans="1:46" x14ac:dyDescent="0.2">
      <c r="A493" s="51" t="str">
        <f>IF(AND(F493&lt;&gt;"",'Institut - Classes'!$F$4&lt;&gt;""),INDEX(libcatidinstit,'Institut - Classes'!$F$4),"")</f>
        <v/>
      </c>
      <c r="B493" s="51" t="str">
        <f>IF(A493&lt;&gt;"",INDEX(codeinstit,'Institut - Classes'!$F$4),"")</f>
        <v/>
      </c>
      <c r="C493" s="49" t="str">
        <f t="shared" si="151"/>
        <v/>
      </c>
      <c r="D493" s="143"/>
      <c r="E493" s="143"/>
      <c r="F493" s="137"/>
      <c r="G493" s="137"/>
      <c r="H493" s="137"/>
      <c r="I493" s="137"/>
      <c r="J493" s="139"/>
      <c r="K493" s="137"/>
      <c r="L493" s="141"/>
      <c r="M493" s="141"/>
      <c r="N493" s="140"/>
      <c r="O493" s="142"/>
      <c r="P493" s="141"/>
      <c r="Q493" s="141"/>
      <c r="R493" s="141"/>
      <c r="S493" s="156"/>
      <c r="T493" s="156"/>
      <c r="U493" s="156"/>
      <c r="V493" s="156"/>
      <c r="W493" s="156"/>
      <c r="X493" s="156"/>
      <c r="Y493" s="52" t="str">
        <f t="shared" si="133"/>
        <v/>
      </c>
      <c r="Z493" s="50" t="str">
        <f t="shared" si="134"/>
        <v/>
      </c>
      <c r="AA493" s="50" t="str">
        <f t="shared" si="135"/>
        <v/>
      </c>
      <c r="AB493" s="50" t="str">
        <f t="shared" si="136"/>
        <v/>
      </c>
      <c r="AC493" s="50" t="str">
        <f t="shared" si="137"/>
        <v/>
      </c>
      <c r="AD493" s="50" t="str">
        <f t="shared" si="138"/>
        <v/>
      </c>
      <c r="AE493" s="50" t="str">
        <f t="shared" si="139"/>
        <v/>
      </c>
      <c r="AF493" s="50" t="str">
        <f t="shared" si="140"/>
        <v/>
      </c>
      <c r="AG493" s="50" t="str">
        <f t="shared" si="141"/>
        <v/>
      </c>
      <c r="AH493" s="50" t="str">
        <f t="shared" si="142"/>
        <v/>
      </c>
      <c r="AI493" s="50" t="str">
        <f t="shared" si="143"/>
        <v/>
      </c>
      <c r="AJ493" s="50" t="str">
        <f t="shared" si="144"/>
        <v/>
      </c>
      <c r="AK493" s="50" t="str">
        <f t="shared" si="145"/>
        <v/>
      </c>
      <c r="AL493" s="50" t="str">
        <f t="shared" si="146"/>
        <v/>
      </c>
      <c r="AM493" s="50" t="str">
        <f t="shared" si="147"/>
        <v/>
      </c>
      <c r="AN493" s="50" t="str">
        <f>IF(OR(AD493&lt;&gt;TRUE,AI493&lt;&gt;TRUE),"",IF(OR('Info livraison'!$B$12-(YEAR(J493))&gt;INDEX(valschartmaxalt,MATCH(N493,libschart,0)),'Info livraison'!$B$12-(YEAR(J493))&lt;INDEX(valschartminalt,MATCH(N493,libschart,0))),FALSE,TRUE))</f>
        <v/>
      </c>
      <c r="AO493" s="50" t="str">
        <f t="shared" si="148"/>
        <v/>
      </c>
      <c r="AP493" s="50"/>
      <c r="AQ493" s="50"/>
      <c r="AR493" s="50"/>
      <c r="AS493" s="197" t="str">
        <f t="shared" si="149"/>
        <v/>
      </c>
      <c r="AT493" s="210" t="str">
        <f t="shared" si="150"/>
        <v/>
      </c>
    </row>
    <row r="494" spans="1:46" x14ac:dyDescent="0.2">
      <c r="A494" s="51" t="str">
        <f>IF(AND(F494&lt;&gt;"",'Institut - Classes'!$F$4&lt;&gt;""),INDEX(libcatidinstit,'Institut - Classes'!$F$4),"")</f>
        <v/>
      </c>
      <c r="B494" s="51" t="str">
        <f>IF(A494&lt;&gt;"",INDEX(codeinstit,'Institut - Classes'!$F$4),"")</f>
        <v/>
      </c>
      <c r="C494" s="49" t="str">
        <f t="shared" si="151"/>
        <v/>
      </c>
      <c r="D494" s="143"/>
      <c r="E494" s="143"/>
      <c r="F494" s="137"/>
      <c r="G494" s="137"/>
      <c r="H494" s="137"/>
      <c r="I494" s="137"/>
      <c r="J494" s="139"/>
      <c r="K494" s="137"/>
      <c r="L494" s="141"/>
      <c r="M494" s="141"/>
      <c r="N494" s="140"/>
      <c r="O494" s="142"/>
      <c r="P494" s="141"/>
      <c r="Q494" s="141"/>
      <c r="R494" s="141"/>
      <c r="S494" s="156"/>
      <c r="T494" s="156"/>
      <c r="U494" s="156"/>
      <c r="V494" s="156"/>
      <c r="W494" s="156"/>
      <c r="X494" s="156"/>
      <c r="Y494" s="52" t="str">
        <f t="shared" si="133"/>
        <v/>
      </c>
      <c r="Z494" s="50" t="str">
        <f t="shared" si="134"/>
        <v/>
      </c>
      <c r="AA494" s="50" t="str">
        <f t="shared" si="135"/>
        <v/>
      </c>
      <c r="AB494" s="50" t="str">
        <f t="shared" si="136"/>
        <v/>
      </c>
      <c r="AC494" s="50" t="str">
        <f t="shared" si="137"/>
        <v/>
      </c>
      <c r="AD494" s="50" t="str">
        <f t="shared" si="138"/>
        <v/>
      </c>
      <c r="AE494" s="50" t="str">
        <f t="shared" si="139"/>
        <v/>
      </c>
      <c r="AF494" s="50" t="str">
        <f t="shared" si="140"/>
        <v/>
      </c>
      <c r="AG494" s="50" t="str">
        <f t="shared" si="141"/>
        <v/>
      </c>
      <c r="AH494" s="50" t="str">
        <f t="shared" si="142"/>
        <v/>
      </c>
      <c r="AI494" s="50" t="str">
        <f t="shared" si="143"/>
        <v/>
      </c>
      <c r="AJ494" s="50" t="str">
        <f t="shared" si="144"/>
        <v/>
      </c>
      <c r="AK494" s="50" t="str">
        <f t="shared" si="145"/>
        <v/>
      </c>
      <c r="AL494" s="50" t="str">
        <f t="shared" si="146"/>
        <v/>
      </c>
      <c r="AM494" s="50" t="str">
        <f t="shared" si="147"/>
        <v/>
      </c>
      <c r="AN494" s="50" t="str">
        <f>IF(OR(AD494&lt;&gt;TRUE,AI494&lt;&gt;TRUE),"",IF(OR('Info livraison'!$B$12-(YEAR(J494))&gt;INDEX(valschartmaxalt,MATCH(N494,libschart,0)),'Info livraison'!$B$12-(YEAR(J494))&lt;INDEX(valschartminalt,MATCH(N494,libschart,0))),FALSE,TRUE))</f>
        <v/>
      </c>
      <c r="AO494" s="50" t="str">
        <f t="shared" si="148"/>
        <v/>
      </c>
      <c r="AP494" s="50"/>
      <c r="AQ494" s="50"/>
      <c r="AR494" s="50"/>
      <c r="AS494" s="197" t="str">
        <f t="shared" si="149"/>
        <v/>
      </c>
      <c r="AT494" s="210" t="str">
        <f t="shared" si="150"/>
        <v/>
      </c>
    </row>
    <row r="495" spans="1:46" x14ac:dyDescent="0.2">
      <c r="A495" s="51" t="str">
        <f>IF(AND(F495&lt;&gt;"",'Institut - Classes'!$F$4&lt;&gt;""),INDEX(libcatidinstit,'Institut - Classes'!$F$4),"")</f>
        <v/>
      </c>
      <c r="B495" s="51" t="str">
        <f>IF(A495&lt;&gt;"",INDEX(codeinstit,'Institut - Classes'!$F$4),"")</f>
        <v/>
      </c>
      <c r="C495" s="49" t="str">
        <f t="shared" si="151"/>
        <v/>
      </c>
      <c r="D495" s="143"/>
      <c r="E495" s="143"/>
      <c r="F495" s="137"/>
      <c r="G495" s="137"/>
      <c r="H495" s="137"/>
      <c r="I495" s="137"/>
      <c r="J495" s="139"/>
      <c r="K495" s="137"/>
      <c r="L495" s="141"/>
      <c r="M495" s="141"/>
      <c r="N495" s="140"/>
      <c r="O495" s="142"/>
      <c r="P495" s="141"/>
      <c r="Q495" s="141"/>
      <c r="R495" s="141"/>
      <c r="S495" s="156"/>
      <c r="T495" s="156"/>
      <c r="U495" s="156"/>
      <c r="V495" s="156"/>
      <c r="W495" s="156"/>
      <c r="X495" s="156"/>
      <c r="Y495" s="52" t="str">
        <f t="shared" si="133"/>
        <v/>
      </c>
      <c r="Z495" s="50" t="str">
        <f t="shared" si="134"/>
        <v/>
      </c>
      <c r="AA495" s="50" t="str">
        <f t="shared" si="135"/>
        <v/>
      </c>
      <c r="AB495" s="50" t="str">
        <f t="shared" si="136"/>
        <v/>
      </c>
      <c r="AC495" s="50" t="str">
        <f t="shared" si="137"/>
        <v/>
      </c>
      <c r="AD495" s="50" t="str">
        <f t="shared" si="138"/>
        <v/>
      </c>
      <c r="AE495" s="50" t="str">
        <f t="shared" si="139"/>
        <v/>
      </c>
      <c r="AF495" s="50" t="str">
        <f t="shared" si="140"/>
        <v/>
      </c>
      <c r="AG495" s="50" t="str">
        <f t="shared" si="141"/>
        <v/>
      </c>
      <c r="AH495" s="50" t="str">
        <f t="shared" si="142"/>
        <v/>
      </c>
      <c r="AI495" s="50" t="str">
        <f t="shared" si="143"/>
        <v/>
      </c>
      <c r="AJ495" s="50" t="str">
        <f t="shared" si="144"/>
        <v/>
      </c>
      <c r="AK495" s="50" t="str">
        <f t="shared" si="145"/>
        <v/>
      </c>
      <c r="AL495" s="50" t="str">
        <f t="shared" si="146"/>
        <v/>
      </c>
      <c r="AM495" s="50" t="str">
        <f t="shared" si="147"/>
        <v/>
      </c>
      <c r="AN495" s="50" t="str">
        <f>IF(OR(AD495&lt;&gt;TRUE,AI495&lt;&gt;TRUE),"",IF(OR('Info livraison'!$B$12-(YEAR(J495))&gt;INDEX(valschartmaxalt,MATCH(N495,libschart,0)),'Info livraison'!$B$12-(YEAR(J495))&lt;INDEX(valschartminalt,MATCH(N495,libschart,0))),FALSE,TRUE))</f>
        <v/>
      </c>
      <c r="AO495" s="50" t="str">
        <f t="shared" si="148"/>
        <v/>
      </c>
      <c r="AP495" s="50"/>
      <c r="AQ495" s="50"/>
      <c r="AR495" s="50"/>
      <c r="AS495" s="197" t="str">
        <f t="shared" si="149"/>
        <v/>
      </c>
      <c r="AT495" s="210" t="str">
        <f t="shared" si="150"/>
        <v/>
      </c>
    </row>
    <row r="496" spans="1:46" x14ac:dyDescent="0.2">
      <c r="A496" s="51" t="str">
        <f>IF(AND(F496&lt;&gt;"",'Institut - Classes'!$F$4&lt;&gt;""),INDEX(libcatidinstit,'Institut - Classes'!$F$4),"")</f>
        <v/>
      </c>
      <c r="B496" s="51" t="str">
        <f>IF(A496&lt;&gt;"",INDEX(codeinstit,'Institut - Classes'!$F$4),"")</f>
        <v/>
      </c>
      <c r="C496" s="49" t="str">
        <f t="shared" si="151"/>
        <v/>
      </c>
      <c r="D496" s="143"/>
      <c r="E496" s="143"/>
      <c r="F496" s="137"/>
      <c r="G496" s="137"/>
      <c r="H496" s="137"/>
      <c r="I496" s="137"/>
      <c r="J496" s="139"/>
      <c r="K496" s="137"/>
      <c r="L496" s="141"/>
      <c r="M496" s="141"/>
      <c r="N496" s="140"/>
      <c r="O496" s="142"/>
      <c r="P496" s="141"/>
      <c r="Q496" s="141"/>
      <c r="R496" s="141"/>
      <c r="S496" s="156"/>
      <c r="T496" s="156"/>
      <c r="U496" s="156"/>
      <c r="V496" s="156"/>
      <c r="W496" s="156"/>
      <c r="X496" s="156"/>
      <c r="Y496" s="52" t="str">
        <f t="shared" si="133"/>
        <v/>
      </c>
      <c r="Z496" s="50" t="str">
        <f t="shared" si="134"/>
        <v/>
      </c>
      <c r="AA496" s="50" t="str">
        <f t="shared" si="135"/>
        <v/>
      </c>
      <c r="AB496" s="50" t="str">
        <f t="shared" si="136"/>
        <v/>
      </c>
      <c r="AC496" s="50" t="str">
        <f t="shared" si="137"/>
        <v/>
      </c>
      <c r="AD496" s="50" t="str">
        <f t="shared" si="138"/>
        <v/>
      </c>
      <c r="AE496" s="50" t="str">
        <f t="shared" si="139"/>
        <v/>
      </c>
      <c r="AF496" s="50" t="str">
        <f t="shared" si="140"/>
        <v/>
      </c>
      <c r="AG496" s="50" t="str">
        <f t="shared" si="141"/>
        <v/>
      </c>
      <c r="AH496" s="50" t="str">
        <f t="shared" si="142"/>
        <v/>
      </c>
      <c r="AI496" s="50" t="str">
        <f t="shared" si="143"/>
        <v/>
      </c>
      <c r="AJ496" s="50" t="str">
        <f t="shared" si="144"/>
        <v/>
      </c>
      <c r="AK496" s="50" t="str">
        <f t="shared" si="145"/>
        <v/>
      </c>
      <c r="AL496" s="50" t="str">
        <f t="shared" si="146"/>
        <v/>
      </c>
      <c r="AM496" s="50" t="str">
        <f t="shared" si="147"/>
        <v/>
      </c>
      <c r="AN496" s="50" t="str">
        <f>IF(OR(AD496&lt;&gt;TRUE,AI496&lt;&gt;TRUE),"",IF(OR('Info livraison'!$B$12-(YEAR(J496))&gt;INDEX(valschartmaxalt,MATCH(N496,libschart,0)),'Info livraison'!$B$12-(YEAR(J496))&lt;INDEX(valschartminalt,MATCH(N496,libschart,0))),FALSE,TRUE))</f>
        <v/>
      </c>
      <c r="AO496" s="50" t="str">
        <f t="shared" si="148"/>
        <v/>
      </c>
      <c r="AP496" s="50"/>
      <c r="AQ496" s="50"/>
      <c r="AR496" s="50"/>
      <c r="AS496" s="197" t="str">
        <f t="shared" si="149"/>
        <v/>
      </c>
      <c r="AT496" s="210" t="str">
        <f t="shared" si="150"/>
        <v/>
      </c>
    </row>
    <row r="497" spans="1:46" x14ac:dyDescent="0.2">
      <c r="A497" s="51" t="str">
        <f>IF(AND(F497&lt;&gt;"",'Institut - Classes'!$F$4&lt;&gt;""),INDEX(libcatidinstit,'Institut - Classes'!$F$4),"")</f>
        <v/>
      </c>
      <c r="B497" s="51" t="str">
        <f>IF(A497&lt;&gt;"",INDEX(codeinstit,'Institut - Classes'!$F$4),"")</f>
        <v/>
      </c>
      <c r="C497" s="49" t="str">
        <f t="shared" si="151"/>
        <v/>
      </c>
      <c r="D497" s="143"/>
      <c r="E497" s="143"/>
      <c r="F497" s="137"/>
      <c r="G497" s="137"/>
      <c r="H497" s="137"/>
      <c r="I497" s="137"/>
      <c r="J497" s="139"/>
      <c r="K497" s="137"/>
      <c r="L497" s="141"/>
      <c r="M497" s="141"/>
      <c r="N497" s="140"/>
      <c r="O497" s="142"/>
      <c r="P497" s="141"/>
      <c r="Q497" s="141"/>
      <c r="R497" s="141"/>
      <c r="S497" s="156"/>
      <c r="T497" s="156"/>
      <c r="U497" s="156"/>
      <c r="V497" s="156"/>
      <c r="W497" s="156"/>
      <c r="X497" s="156"/>
      <c r="Y497" s="52" t="str">
        <f t="shared" si="133"/>
        <v/>
      </c>
      <c r="Z497" s="50" t="str">
        <f t="shared" si="134"/>
        <v/>
      </c>
      <c r="AA497" s="50" t="str">
        <f t="shared" si="135"/>
        <v/>
      </c>
      <c r="AB497" s="50" t="str">
        <f t="shared" si="136"/>
        <v/>
      </c>
      <c r="AC497" s="50" t="str">
        <f t="shared" si="137"/>
        <v/>
      </c>
      <c r="AD497" s="50" t="str">
        <f t="shared" si="138"/>
        <v/>
      </c>
      <c r="AE497" s="50" t="str">
        <f t="shared" si="139"/>
        <v/>
      </c>
      <c r="AF497" s="50" t="str">
        <f t="shared" si="140"/>
        <v/>
      </c>
      <c r="AG497" s="50" t="str">
        <f t="shared" si="141"/>
        <v/>
      </c>
      <c r="AH497" s="50" t="str">
        <f t="shared" si="142"/>
        <v/>
      </c>
      <c r="AI497" s="50" t="str">
        <f t="shared" si="143"/>
        <v/>
      </c>
      <c r="AJ497" s="50" t="str">
        <f t="shared" si="144"/>
        <v/>
      </c>
      <c r="AK497" s="50" t="str">
        <f t="shared" si="145"/>
        <v/>
      </c>
      <c r="AL497" s="50" t="str">
        <f t="shared" si="146"/>
        <v/>
      </c>
      <c r="AM497" s="50" t="str">
        <f t="shared" si="147"/>
        <v/>
      </c>
      <c r="AN497" s="50" t="str">
        <f>IF(OR(AD497&lt;&gt;TRUE,AI497&lt;&gt;TRUE),"",IF(OR('Info livraison'!$B$12-(YEAR(J497))&gt;INDEX(valschartmaxalt,MATCH(N497,libschart,0)),'Info livraison'!$B$12-(YEAR(J497))&lt;INDEX(valschartminalt,MATCH(N497,libschart,0))),FALSE,TRUE))</f>
        <v/>
      </c>
      <c r="AO497" s="50" t="str">
        <f t="shared" si="148"/>
        <v/>
      </c>
      <c r="AP497" s="50"/>
      <c r="AQ497" s="50"/>
      <c r="AR497" s="50"/>
      <c r="AS497" s="197" t="str">
        <f t="shared" si="149"/>
        <v/>
      </c>
      <c r="AT497" s="210" t="str">
        <f t="shared" si="150"/>
        <v/>
      </c>
    </row>
    <row r="498" spans="1:46" x14ac:dyDescent="0.2">
      <c r="A498" s="51" t="str">
        <f>IF(AND(F498&lt;&gt;"",'Institut - Classes'!$F$4&lt;&gt;""),INDEX(libcatidinstit,'Institut - Classes'!$F$4),"")</f>
        <v/>
      </c>
      <c r="B498" s="51" t="str">
        <f>IF(A498&lt;&gt;"",INDEX(codeinstit,'Institut - Classes'!$F$4),"")</f>
        <v/>
      </c>
      <c r="C498" s="49" t="str">
        <f t="shared" si="151"/>
        <v/>
      </c>
      <c r="D498" s="143"/>
      <c r="E498" s="143"/>
      <c r="F498" s="137"/>
      <c r="G498" s="137"/>
      <c r="H498" s="137"/>
      <c r="I498" s="137"/>
      <c r="J498" s="139"/>
      <c r="K498" s="137"/>
      <c r="L498" s="141"/>
      <c r="M498" s="141"/>
      <c r="N498" s="140"/>
      <c r="O498" s="142"/>
      <c r="P498" s="141"/>
      <c r="Q498" s="141"/>
      <c r="R498" s="141"/>
      <c r="S498" s="156"/>
      <c r="T498" s="156"/>
      <c r="U498" s="156"/>
      <c r="V498" s="156"/>
      <c r="W498" s="156"/>
      <c r="X498" s="156"/>
      <c r="Y498" s="52" t="str">
        <f t="shared" si="133"/>
        <v/>
      </c>
      <c r="Z498" s="50" t="str">
        <f t="shared" si="134"/>
        <v/>
      </c>
      <c r="AA498" s="50" t="str">
        <f t="shared" si="135"/>
        <v/>
      </c>
      <c r="AB498" s="50" t="str">
        <f t="shared" si="136"/>
        <v/>
      </c>
      <c r="AC498" s="50" t="str">
        <f t="shared" si="137"/>
        <v/>
      </c>
      <c r="AD498" s="50" t="str">
        <f t="shared" si="138"/>
        <v/>
      </c>
      <c r="AE498" s="50" t="str">
        <f t="shared" si="139"/>
        <v/>
      </c>
      <c r="AF498" s="50" t="str">
        <f t="shared" si="140"/>
        <v/>
      </c>
      <c r="AG498" s="50" t="str">
        <f t="shared" si="141"/>
        <v/>
      </c>
      <c r="AH498" s="50" t="str">
        <f t="shared" si="142"/>
        <v/>
      </c>
      <c r="AI498" s="50" t="str">
        <f t="shared" si="143"/>
        <v/>
      </c>
      <c r="AJ498" s="50" t="str">
        <f t="shared" si="144"/>
        <v/>
      </c>
      <c r="AK498" s="50" t="str">
        <f t="shared" si="145"/>
        <v/>
      </c>
      <c r="AL498" s="50" t="str">
        <f t="shared" si="146"/>
        <v/>
      </c>
      <c r="AM498" s="50" t="str">
        <f t="shared" si="147"/>
        <v/>
      </c>
      <c r="AN498" s="50" t="str">
        <f>IF(OR(AD498&lt;&gt;TRUE,AI498&lt;&gt;TRUE),"",IF(OR('Info livraison'!$B$12-(YEAR(J498))&gt;INDEX(valschartmaxalt,MATCH(N498,libschart,0)),'Info livraison'!$B$12-(YEAR(J498))&lt;INDEX(valschartminalt,MATCH(N498,libschart,0))),FALSE,TRUE))</f>
        <v/>
      </c>
      <c r="AO498" s="50" t="str">
        <f t="shared" si="148"/>
        <v/>
      </c>
      <c r="AP498" s="50"/>
      <c r="AQ498" s="50"/>
      <c r="AR498" s="50"/>
      <c r="AS498" s="197" t="str">
        <f t="shared" si="149"/>
        <v/>
      </c>
      <c r="AT498" s="210" t="str">
        <f t="shared" si="150"/>
        <v/>
      </c>
    </row>
    <row r="499" spans="1:46" x14ac:dyDescent="0.2">
      <c r="A499" s="51" t="str">
        <f>IF(AND(F499&lt;&gt;"",'Institut - Classes'!$F$4&lt;&gt;""),INDEX(libcatidinstit,'Institut - Classes'!$F$4),"")</f>
        <v/>
      </c>
      <c r="B499" s="51" t="str">
        <f>IF(A499&lt;&gt;"",INDEX(codeinstit,'Institut - Classes'!$F$4),"")</f>
        <v/>
      </c>
      <c r="C499" s="49" t="str">
        <f t="shared" si="151"/>
        <v/>
      </c>
      <c r="D499" s="143"/>
      <c r="E499" s="143"/>
      <c r="F499" s="137"/>
      <c r="G499" s="137"/>
      <c r="H499" s="137"/>
      <c r="I499" s="137"/>
      <c r="J499" s="139"/>
      <c r="K499" s="137"/>
      <c r="L499" s="141"/>
      <c r="M499" s="141"/>
      <c r="N499" s="140"/>
      <c r="O499" s="142"/>
      <c r="P499" s="141"/>
      <c r="Q499" s="141"/>
      <c r="R499" s="141"/>
      <c r="S499" s="156"/>
      <c r="T499" s="156"/>
      <c r="U499" s="156"/>
      <c r="V499" s="156"/>
      <c r="W499" s="156"/>
      <c r="X499" s="156"/>
      <c r="Y499" s="52" t="str">
        <f t="shared" si="133"/>
        <v/>
      </c>
      <c r="Z499" s="50" t="str">
        <f t="shared" si="134"/>
        <v/>
      </c>
      <c r="AA499" s="50" t="str">
        <f t="shared" si="135"/>
        <v/>
      </c>
      <c r="AB499" s="50" t="str">
        <f t="shared" si="136"/>
        <v/>
      </c>
      <c r="AC499" s="50" t="str">
        <f t="shared" si="137"/>
        <v/>
      </c>
      <c r="AD499" s="50" t="str">
        <f t="shared" si="138"/>
        <v/>
      </c>
      <c r="AE499" s="50" t="str">
        <f t="shared" si="139"/>
        <v/>
      </c>
      <c r="AF499" s="50" t="str">
        <f t="shared" si="140"/>
        <v/>
      </c>
      <c r="AG499" s="50" t="str">
        <f t="shared" si="141"/>
        <v/>
      </c>
      <c r="AH499" s="50" t="str">
        <f t="shared" si="142"/>
        <v/>
      </c>
      <c r="AI499" s="50" t="str">
        <f t="shared" si="143"/>
        <v/>
      </c>
      <c r="AJ499" s="50" t="str">
        <f t="shared" si="144"/>
        <v/>
      </c>
      <c r="AK499" s="50" t="str">
        <f t="shared" si="145"/>
        <v/>
      </c>
      <c r="AL499" s="50" t="str">
        <f t="shared" si="146"/>
        <v/>
      </c>
      <c r="AM499" s="50" t="str">
        <f t="shared" si="147"/>
        <v/>
      </c>
      <c r="AN499" s="50" t="str">
        <f>IF(OR(AD499&lt;&gt;TRUE,AI499&lt;&gt;TRUE),"",IF(OR('Info livraison'!$B$12-(YEAR(J499))&gt;INDEX(valschartmaxalt,MATCH(N499,libschart,0)),'Info livraison'!$B$12-(YEAR(J499))&lt;INDEX(valschartminalt,MATCH(N499,libschart,0))),FALSE,TRUE))</f>
        <v/>
      </c>
      <c r="AO499" s="50" t="str">
        <f t="shared" si="148"/>
        <v/>
      </c>
      <c r="AP499" s="50"/>
      <c r="AQ499" s="50"/>
      <c r="AR499" s="50"/>
      <c r="AS499" s="197" t="str">
        <f t="shared" si="149"/>
        <v/>
      </c>
      <c r="AT499" s="210" t="str">
        <f t="shared" si="150"/>
        <v/>
      </c>
    </row>
    <row r="500" spans="1:46" x14ac:dyDescent="0.2">
      <c r="A500" s="51" t="str">
        <f>IF(AND(F500&lt;&gt;"",'Institut - Classes'!$F$4&lt;&gt;""),INDEX(libcatidinstit,'Institut - Classes'!$F$4),"")</f>
        <v/>
      </c>
      <c r="B500" s="51" t="str">
        <f>IF(A500&lt;&gt;"",INDEX(codeinstit,'Institut - Classes'!$F$4),"")</f>
        <v/>
      </c>
      <c r="C500" s="49" t="str">
        <f t="shared" si="151"/>
        <v/>
      </c>
      <c r="D500" s="143"/>
      <c r="E500" s="143"/>
      <c r="F500" s="137"/>
      <c r="G500" s="137"/>
      <c r="H500" s="137"/>
      <c r="I500" s="137"/>
      <c r="J500" s="139"/>
      <c r="K500" s="137"/>
      <c r="L500" s="141"/>
      <c r="M500" s="141"/>
      <c r="N500" s="140"/>
      <c r="O500" s="142"/>
      <c r="P500" s="141"/>
      <c r="Q500" s="141"/>
      <c r="R500" s="141"/>
      <c r="S500" s="156"/>
      <c r="T500" s="156"/>
      <c r="U500" s="156"/>
      <c r="V500" s="156"/>
      <c r="W500" s="156"/>
      <c r="X500" s="156"/>
      <c r="Y500" s="52" t="str">
        <f t="shared" si="133"/>
        <v/>
      </c>
      <c r="Z500" s="50" t="str">
        <f t="shared" si="134"/>
        <v/>
      </c>
      <c r="AA500" s="50" t="str">
        <f t="shared" si="135"/>
        <v/>
      </c>
      <c r="AB500" s="50" t="str">
        <f t="shared" si="136"/>
        <v/>
      </c>
      <c r="AC500" s="50" t="str">
        <f t="shared" si="137"/>
        <v/>
      </c>
      <c r="AD500" s="50" t="str">
        <f t="shared" si="138"/>
        <v/>
      </c>
      <c r="AE500" s="50" t="str">
        <f t="shared" si="139"/>
        <v/>
      </c>
      <c r="AF500" s="50" t="str">
        <f t="shared" si="140"/>
        <v/>
      </c>
      <c r="AG500" s="50" t="str">
        <f t="shared" si="141"/>
        <v/>
      </c>
      <c r="AH500" s="50" t="str">
        <f t="shared" si="142"/>
        <v/>
      </c>
      <c r="AI500" s="50" t="str">
        <f t="shared" si="143"/>
        <v/>
      </c>
      <c r="AJ500" s="50" t="str">
        <f t="shared" si="144"/>
        <v/>
      </c>
      <c r="AK500" s="50" t="str">
        <f t="shared" si="145"/>
        <v/>
      </c>
      <c r="AL500" s="50" t="str">
        <f t="shared" si="146"/>
        <v/>
      </c>
      <c r="AM500" s="50" t="str">
        <f t="shared" si="147"/>
        <v/>
      </c>
      <c r="AN500" s="50" t="str">
        <f>IF(OR(AD500&lt;&gt;TRUE,AI500&lt;&gt;TRUE),"",IF(OR('Info livraison'!$B$12-(YEAR(J500))&gt;INDEX(valschartmaxalt,MATCH(N500,libschart,0)),'Info livraison'!$B$12-(YEAR(J500))&lt;INDEX(valschartminalt,MATCH(N500,libschart,0))),FALSE,TRUE))</f>
        <v/>
      </c>
      <c r="AO500" s="50" t="str">
        <f t="shared" si="148"/>
        <v/>
      </c>
      <c r="AP500" s="50"/>
      <c r="AQ500" s="50"/>
      <c r="AR500" s="50"/>
      <c r="AS500" s="197" t="str">
        <f t="shared" si="149"/>
        <v/>
      </c>
      <c r="AT500" s="210" t="str">
        <f t="shared" si="150"/>
        <v/>
      </c>
    </row>
    <row r="501" spans="1:46" x14ac:dyDescent="0.2">
      <c r="A501" s="51" t="str">
        <f>IF(AND(F501&lt;&gt;"",'Institut - Classes'!$F$4&lt;&gt;""),INDEX(libcatidinstit,'Institut - Classes'!$F$4),"")</f>
        <v/>
      </c>
      <c r="B501" s="51" t="str">
        <f>IF(A501&lt;&gt;"",INDEX(codeinstit,'Institut - Classes'!$F$4),"")</f>
        <v/>
      </c>
      <c r="C501" s="49" t="str">
        <f t="shared" si="151"/>
        <v/>
      </c>
      <c r="D501" s="143"/>
      <c r="E501" s="143"/>
      <c r="F501" s="137"/>
      <c r="G501" s="137"/>
      <c r="H501" s="137"/>
      <c r="I501" s="137"/>
      <c r="J501" s="139"/>
      <c r="K501" s="137"/>
      <c r="L501" s="141"/>
      <c r="M501" s="141"/>
      <c r="N501" s="140"/>
      <c r="O501" s="142"/>
      <c r="P501" s="141"/>
      <c r="Q501" s="141"/>
      <c r="R501" s="141"/>
      <c r="S501" s="156"/>
      <c r="T501" s="156"/>
      <c r="U501" s="156"/>
      <c r="V501" s="156"/>
      <c r="W501" s="156"/>
      <c r="X501" s="156"/>
      <c r="Y501" s="52" t="str">
        <f t="shared" si="133"/>
        <v/>
      </c>
      <c r="Z501" s="50" t="str">
        <f t="shared" si="134"/>
        <v/>
      </c>
      <c r="AA501" s="50" t="str">
        <f t="shared" si="135"/>
        <v/>
      </c>
      <c r="AB501" s="50" t="str">
        <f t="shared" si="136"/>
        <v/>
      </c>
      <c r="AC501" s="50" t="str">
        <f t="shared" si="137"/>
        <v/>
      </c>
      <c r="AD501" s="50" t="str">
        <f t="shared" si="138"/>
        <v/>
      </c>
      <c r="AE501" s="50" t="str">
        <f t="shared" si="139"/>
        <v/>
      </c>
      <c r="AF501" s="50" t="str">
        <f t="shared" si="140"/>
        <v/>
      </c>
      <c r="AG501" s="50" t="str">
        <f t="shared" si="141"/>
        <v/>
      </c>
      <c r="AH501" s="50" t="str">
        <f t="shared" si="142"/>
        <v/>
      </c>
      <c r="AI501" s="50" t="str">
        <f t="shared" si="143"/>
        <v/>
      </c>
      <c r="AJ501" s="50" t="str">
        <f t="shared" si="144"/>
        <v/>
      </c>
      <c r="AK501" s="50" t="str">
        <f t="shared" si="145"/>
        <v/>
      </c>
      <c r="AL501" s="50" t="str">
        <f t="shared" si="146"/>
        <v/>
      </c>
      <c r="AM501" s="50" t="str">
        <f t="shared" si="147"/>
        <v/>
      </c>
      <c r="AN501" s="50" t="str">
        <f>IF(OR(AD501&lt;&gt;TRUE,AI501&lt;&gt;TRUE),"",IF(OR('Info livraison'!$B$12-(YEAR(J501))&gt;INDEX(valschartmaxalt,MATCH(N501,libschart,0)),'Info livraison'!$B$12-(YEAR(J501))&lt;INDEX(valschartminalt,MATCH(N501,libschart,0))),FALSE,TRUE))</f>
        <v/>
      </c>
      <c r="AO501" s="50" t="str">
        <f t="shared" si="148"/>
        <v/>
      </c>
      <c r="AP501" s="50"/>
      <c r="AQ501" s="50"/>
      <c r="AR501" s="50"/>
      <c r="AS501" s="197" t="str">
        <f t="shared" si="149"/>
        <v/>
      </c>
      <c r="AT501" s="210" t="str">
        <f t="shared" si="150"/>
        <v/>
      </c>
    </row>
    <row r="502" spans="1:46" x14ac:dyDescent="0.2">
      <c r="A502" s="51" t="str">
        <f>IF(AND(F502&lt;&gt;"",'Institut - Classes'!$F$4&lt;&gt;""),INDEX(libcatidinstit,'Institut - Classes'!$F$4),"")</f>
        <v/>
      </c>
      <c r="B502" s="51" t="str">
        <f>IF(A502&lt;&gt;"",INDEX(codeinstit,'Institut - Classes'!$F$4),"")</f>
        <v/>
      </c>
      <c r="C502" s="49" t="str">
        <f t="shared" si="151"/>
        <v/>
      </c>
      <c r="D502" s="143"/>
      <c r="E502" s="143"/>
      <c r="F502" s="137"/>
      <c r="G502" s="137"/>
      <c r="H502" s="137"/>
      <c r="I502" s="137"/>
      <c r="J502" s="139"/>
      <c r="K502" s="137"/>
      <c r="L502" s="141"/>
      <c r="M502" s="141"/>
      <c r="N502" s="140"/>
      <c r="O502" s="142"/>
      <c r="P502" s="141"/>
      <c r="Q502" s="141"/>
      <c r="R502" s="141"/>
      <c r="S502" s="156"/>
      <c r="T502" s="156"/>
      <c r="U502" s="156"/>
      <c r="V502" s="156"/>
      <c r="W502" s="156"/>
      <c r="X502" s="156"/>
      <c r="Y502" s="52" t="str">
        <f t="shared" si="133"/>
        <v/>
      </c>
      <c r="Z502" s="50" t="str">
        <f t="shared" si="134"/>
        <v/>
      </c>
      <c r="AA502" s="50" t="str">
        <f t="shared" si="135"/>
        <v/>
      </c>
      <c r="AB502" s="50" t="str">
        <f t="shared" si="136"/>
        <v/>
      </c>
      <c r="AC502" s="50" t="str">
        <f t="shared" si="137"/>
        <v/>
      </c>
      <c r="AD502" s="50" t="str">
        <f t="shared" si="138"/>
        <v/>
      </c>
      <c r="AE502" s="50" t="str">
        <f t="shared" si="139"/>
        <v/>
      </c>
      <c r="AF502" s="50" t="str">
        <f t="shared" si="140"/>
        <v/>
      </c>
      <c r="AG502" s="50" t="str">
        <f t="shared" si="141"/>
        <v/>
      </c>
      <c r="AH502" s="50" t="str">
        <f t="shared" si="142"/>
        <v/>
      </c>
      <c r="AI502" s="50" t="str">
        <f t="shared" si="143"/>
        <v/>
      </c>
      <c r="AJ502" s="50" t="str">
        <f t="shared" si="144"/>
        <v/>
      </c>
      <c r="AK502" s="50" t="str">
        <f t="shared" si="145"/>
        <v/>
      </c>
      <c r="AL502" s="50" t="str">
        <f t="shared" si="146"/>
        <v/>
      </c>
      <c r="AM502" s="50" t="str">
        <f t="shared" si="147"/>
        <v/>
      </c>
      <c r="AN502" s="50" t="str">
        <f>IF(OR(AD502&lt;&gt;TRUE,AI502&lt;&gt;TRUE),"",IF(OR('Info livraison'!$B$12-(YEAR(J502))&gt;INDEX(valschartmaxalt,MATCH(N502,libschart,0)),'Info livraison'!$B$12-(YEAR(J502))&lt;INDEX(valschartminalt,MATCH(N502,libschart,0))),FALSE,TRUE))</f>
        <v/>
      </c>
      <c r="AO502" s="50" t="str">
        <f t="shared" si="148"/>
        <v/>
      </c>
      <c r="AP502" s="50"/>
      <c r="AQ502" s="50"/>
      <c r="AR502" s="50"/>
      <c r="AS502" s="197" t="str">
        <f t="shared" si="149"/>
        <v/>
      </c>
      <c r="AT502" s="210" t="str">
        <f t="shared" si="150"/>
        <v/>
      </c>
    </row>
    <row r="503" spans="1:46" x14ac:dyDescent="0.2">
      <c r="A503" s="51" t="str">
        <f>IF(AND(F503&lt;&gt;"",'Institut - Classes'!$F$4&lt;&gt;""),INDEX(libcatidinstit,'Institut - Classes'!$F$4),"")</f>
        <v/>
      </c>
      <c r="B503" s="51" t="str">
        <f>IF(A503&lt;&gt;"",INDEX(codeinstit,'Institut - Classes'!$F$4),"")</f>
        <v/>
      </c>
      <c r="C503" s="49" t="str">
        <f t="shared" si="151"/>
        <v/>
      </c>
      <c r="D503" s="143"/>
      <c r="E503" s="143"/>
      <c r="F503" s="137"/>
      <c r="G503" s="137"/>
      <c r="H503" s="137"/>
      <c r="I503" s="137"/>
      <c r="J503" s="139"/>
      <c r="K503" s="137"/>
      <c r="L503" s="141"/>
      <c r="M503" s="141"/>
      <c r="N503" s="140"/>
      <c r="O503" s="142"/>
      <c r="P503" s="141"/>
      <c r="Q503" s="141"/>
      <c r="R503" s="141"/>
      <c r="S503" s="156"/>
      <c r="T503" s="156"/>
      <c r="U503" s="156"/>
      <c r="V503" s="156"/>
      <c r="W503" s="156"/>
      <c r="X503" s="156"/>
      <c r="Y503" s="52" t="str">
        <f t="shared" si="133"/>
        <v/>
      </c>
      <c r="Z503" s="50" t="str">
        <f t="shared" si="134"/>
        <v/>
      </c>
      <c r="AA503" s="50" t="str">
        <f t="shared" si="135"/>
        <v/>
      </c>
      <c r="AB503" s="50" t="str">
        <f t="shared" si="136"/>
        <v/>
      </c>
      <c r="AC503" s="50" t="str">
        <f t="shared" si="137"/>
        <v/>
      </c>
      <c r="AD503" s="50" t="str">
        <f t="shared" si="138"/>
        <v/>
      </c>
      <c r="AE503" s="50" t="str">
        <f t="shared" si="139"/>
        <v/>
      </c>
      <c r="AF503" s="50" t="str">
        <f t="shared" si="140"/>
        <v/>
      </c>
      <c r="AG503" s="50" t="str">
        <f t="shared" si="141"/>
        <v/>
      </c>
      <c r="AH503" s="50" t="str">
        <f t="shared" si="142"/>
        <v/>
      </c>
      <c r="AI503" s="50" t="str">
        <f t="shared" si="143"/>
        <v/>
      </c>
      <c r="AJ503" s="50" t="str">
        <f t="shared" si="144"/>
        <v/>
      </c>
      <c r="AK503" s="50" t="str">
        <f t="shared" si="145"/>
        <v/>
      </c>
      <c r="AL503" s="50" t="str">
        <f t="shared" si="146"/>
        <v/>
      </c>
      <c r="AM503" s="50" t="str">
        <f t="shared" si="147"/>
        <v/>
      </c>
      <c r="AN503" s="50" t="str">
        <f>IF(OR(AD503&lt;&gt;TRUE,AI503&lt;&gt;TRUE),"",IF(OR('Info livraison'!$B$12-(YEAR(J503))&gt;INDEX(valschartmaxalt,MATCH(N503,libschart,0)),'Info livraison'!$B$12-(YEAR(J503))&lt;INDEX(valschartminalt,MATCH(N503,libschart,0))),FALSE,TRUE))</f>
        <v/>
      </c>
      <c r="AO503" s="50" t="str">
        <f t="shared" si="148"/>
        <v/>
      </c>
      <c r="AP503" s="50"/>
      <c r="AQ503" s="50"/>
      <c r="AR503" s="50"/>
      <c r="AS503" s="197" t="str">
        <f t="shared" si="149"/>
        <v/>
      </c>
      <c r="AT503" s="210" t="str">
        <f t="shared" si="150"/>
        <v/>
      </c>
    </row>
    <row r="504" spans="1:46" x14ac:dyDescent="0.2">
      <c r="A504" s="51" t="str">
        <f>IF(AND(F504&lt;&gt;"",'Institut - Classes'!$F$4&lt;&gt;""),INDEX(libcatidinstit,'Institut - Classes'!$F$4),"")</f>
        <v/>
      </c>
      <c r="B504" s="51" t="str">
        <f>IF(A504&lt;&gt;"",INDEX(codeinstit,'Institut - Classes'!$F$4),"")</f>
        <v/>
      </c>
      <c r="C504" s="49" t="str">
        <f t="shared" si="151"/>
        <v/>
      </c>
      <c r="D504" s="143"/>
      <c r="E504" s="143"/>
      <c r="F504" s="137"/>
      <c r="G504" s="137"/>
      <c r="H504" s="137"/>
      <c r="I504" s="137"/>
      <c r="J504" s="139"/>
      <c r="K504" s="137"/>
      <c r="L504" s="141"/>
      <c r="M504" s="141"/>
      <c r="N504" s="140"/>
      <c r="O504" s="142"/>
      <c r="P504" s="141"/>
      <c r="Q504" s="141"/>
      <c r="R504" s="141"/>
      <c r="S504" s="156"/>
      <c r="T504" s="156"/>
      <c r="U504" s="156"/>
      <c r="V504" s="156"/>
      <c r="W504" s="156"/>
      <c r="X504" s="156"/>
      <c r="Y504" s="52" t="str">
        <f t="shared" si="133"/>
        <v/>
      </c>
      <c r="Z504" s="50" t="str">
        <f t="shared" si="134"/>
        <v/>
      </c>
      <c r="AA504" s="50" t="str">
        <f t="shared" si="135"/>
        <v/>
      </c>
      <c r="AB504" s="50" t="str">
        <f t="shared" si="136"/>
        <v/>
      </c>
      <c r="AC504" s="50" t="str">
        <f t="shared" si="137"/>
        <v/>
      </c>
      <c r="AD504" s="50" t="str">
        <f t="shared" si="138"/>
        <v/>
      </c>
      <c r="AE504" s="50" t="str">
        <f t="shared" si="139"/>
        <v/>
      </c>
      <c r="AF504" s="50" t="str">
        <f t="shared" si="140"/>
        <v/>
      </c>
      <c r="AG504" s="50" t="str">
        <f t="shared" si="141"/>
        <v/>
      </c>
      <c r="AH504" s="50" t="str">
        <f t="shared" si="142"/>
        <v/>
      </c>
      <c r="AI504" s="50" t="str">
        <f t="shared" si="143"/>
        <v/>
      </c>
      <c r="AJ504" s="50" t="str">
        <f t="shared" si="144"/>
        <v/>
      </c>
      <c r="AK504" s="50" t="str">
        <f t="shared" si="145"/>
        <v/>
      </c>
      <c r="AL504" s="50" t="str">
        <f t="shared" si="146"/>
        <v/>
      </c>
      <c r="AM504" s="50" t="str">
        <f t="shared" si="147"/>
        <v/>
      </c>
      <c r="AN504" s="50" t="str">
        <f>IF(OR(AD504&lt;&gt;TRUE,AI504&lt;&gt;TRUE),"",IF(OR('Info livraison'!$B$12-(YEAR(J504))&gt;INDEX(valschartmaxalt,MATCH(N504,libschart,0)),'Info livraison'!$B$12-(YEAR(J504))&lt;INDEX(valschartminalt,MATCH(N504,libschart,0))),FALSE,TRUE))</f>
        <v/>
      </c>
      <c r="AO504" s="50" t="str">
        <f t="shared" si="148"/>
        <v/>
      </c>
      <c r="AP504" s="50"/>
      <c r="AQ504" s="50"/>
      <c r="AR504" s="50"/>
      <c r="AS504" s="197" t="str">
        <f t="shared" si="149"/>
        <v/>
      </c>
      <c r="AT504" s="210" t="str">
        <f t="shared" si="150"/>
        <v/>
      </c>
    </row>
    <row r="505" spans="1:46" x14ac:dyDescent="0.2">
      <c r="A505" s="51" t="str">
        <f>IF(AND(F505&lt;&gt;"",'Institut - Classes'!$F$4&lt;&gt;""),INDEX(libcatidinstit,'Institut - Classes'!$F$4),"")</f>
        <v/>
      </c>
      <c r="B505" s="51" t="str">
        <f>IF(A505&lt;&gt;"",INDEX(codeinstit,'Institut - Classes'!$F$4),"")</f>
        <v/>
      </c>
      <c r="C505" s="49" t="str">
        <f t="shared" si="151"/>
        <v/>
      </c>
      <c r="D505" s="143"/>
      <c r="E505" s="143"/>
      <c r="F505" s="137"/>
      <c r="G505" s="137"/>
      <c r="H505" s="137"/>
      <c r="I505" s="137"/>
      <c r="J505" s="139"/>
      <c r="K505" s="137"/>
      <c r="L505" s="141"/>
      <c r="M505" s="141"/>
      <c r="N505" s="140"/>
      <c r="O505" s="142"/>
      <c r="P505" s="141"/>
      <c r="Q505" s="141"/>
      <c r="R505" s="141"/>
      <c r="S505" s="156"/>
      <c r="T505" s="156"/>
      <c r="U505" s="156"/>
      <c r="V505" s="156"/>
      <c r="W505" s="156"/>
      <c r="X505" s="156"/>
      <c r="Y505" s="52" t="str">
        <f t="shared" si="133"/>
        <v/>
      </c>
      <c r="Z505" s="50" t="str">
        <f t="shared" si="134"/>
        <v/>
      </c>
      <c r="AA505" s="50" t="str">
        <f t="shared" si="135"/>
        <v/>
      </c>
      <c r="AB505" s="50" t="str">
        <f t="shared" si="136"/>
        <v/>
      </c>
      <c r="AC505" s="50" t="str">
        <f t="shared" si="137"/>
        <v/>
      </c>
      <c r="AD505" s="50" t="str">
        <f t="shared" si="138"/>
        <v/>
      </c>
      <c r="AE505" s="50" t="str">
        <f t="shared" si="139"/>
        <v/>
      </c>
      <c r="AF505" s="50" t="str">
        <f t="shared" si="140"/>
        <v/>
      </c>
      <c r="AG505" s="50" t="str">
        <f t="shared" si="141"/>
        <v/>
      </c>
      <c r="AH505" s="50" t="str">
        <f t="shared" si="142"/>
        <v/>
      </c>
      <c r="AI505" s="50" t="str">
        <f t="shared" si="143"/>
        <v/>
      </c>
      <c r="AJ505" s="50" t="str">
        <f t="shared" si="144"/>
        <v/>
      </c>
      <c r="AK505" s="50" t="str">
        <f t="shared" si="145"/>
        <v/>
      </c>
      <c r="AL505" s="50" t="str">
        <f t="shared" si="146"/>
        <v/>
      </c>
      <c r="AM505" s="50" t="str">
        <f t="shared" si="147"/>
        <v/>
      </c>
      <c r="AN505" s="50" t="str">
        <f>IF(OR(AD505&lt;&gt;TRUE,AI505&lt;&gt;TRUE),"",IF(OR('Info livraison'!$B$12-(YEAR(J505))&gt;INDEX(valschartmaxalt,MATCH(N505,libschart,0)),'Info livraison'!$B$12-(YEAR(J505))&lt;INDEX(valschartminalt,MATCH(N505,libschart,0))),FALSE,TRUE))</f>
        <v/>
      </c>
      <c r="AO505" s="50" t="str">
        <f t="shared" si="148"/>
        <v/>
      </c>
      <c r="AP505" s="50"/>
      <c r="AQ505" s="50"/>
      <c r="AR505" s="50"/>
      <c r="AS505" s="197" t="str">
        <f t="shared" si="149"/>
        <v/>
      </c>
      <c r="AT505" s="210" t="str">
        <f t="shared" si="150"/>
        <v/>
      </c>
    </row>
    <row r="506" spans="1:46" x14ac:dyDescent="0.2">
      <c r="A506" s="51" t="str">
        <f>IF(AND(F506&lt;&gt;"",'Institut - Classes'!$F$4&lt;&gt;""),INDEX(libcatidinstit,'Institut - Classes'!$F$4),"")</f>
        <v/>
      </c>
      <c r="B506" s="51" t="str">
        <f>IF(A506&lt;&gt;"",INDEX(codeinstit,'Institut - Classes'!$F$4),"")</f>
        <v/>
      </c>
      <c r="C506" s="49" t="str">
        <f t="shared" si="151"/>
        <v/>
      </c>
      <c r="D506" s="143"/>
      <c r="E506" s="143"/>
      <c r="F506" s="137"/>
      <c r="G506" s="137"/>
      <c r="H506" s="137"/>
      <c r="I506" s="137"/>
      <c r="J506" s="139"/>
      <c r="K506" s="137"/>
      <c r="L506" s="141"/>
      <c r="M506" s="141"/>
      <c r="N506" s="140"/>
      <c r="O506" s="142"/>
      <c r="P506" s="141"/>
      <c r="Q506" s="141"/>
      <c r="R506" s="141"/>
      <c r="S506" s="156"/>
      <c r="T506" s="156"/>
      <c r="U506" s="156"/>
      <c r="V506" s="156"/>
      <c r="W506" s="156"/>
      <c r="X506" s="156"/>
      <c r="Y506" s="52" t="str">
        <f t="shared" si="133"/>
        <v/>
      </c>
      <c r="Z506" s="50" t="str">
        <f t="shared" si="134"/>
        <v/>
      </c>
      <c r="AA506" s="50" t="str">
        <f t="shared" si="135"/>
        <v/>
      </c>
      <c r="AB506" s="50" t="str">
        <f t="shared" si="136"/>
        <v/>
      </c>
      <c r="AC506" s="50" t="str">
        <f t="shared" si="137"/>
        <v/>
      </c>
      <c r="AD506" s="50" t="str">
        <f t="shared" si="138"/>
        <v/>
      </c>
      <c r="AE506" s="50" t="str">
        <f t="shared" si="139"/>
        <v/>
      </c>
      <c r="AF506" s="50" t="str">
        <f t="shared" si="140"/>
        <v/>
      </c>
      <c r="AG506" s="50" t="str">
        <f t="shared" si="141"/>
        <v/>
      </c>
      <c r="AH506" s="50" t="str">
        <f t="shared" si="142"/>
        <v/>
      </c>
      <c r="AI506" s="50" t="str">
        <f t="shared" si="143"/>
        <v/>
      </c>
      <c r="AJ506" s="50" t="str">
        <f t="shared" si="144"/>
        <v/>
      </c>
      <c r="AK506" s="50" t="str">
        <f t="shared" si="145"/>
        <v/>
      </c>
      <c r="AL506" s="50" t="str">
        <f t="shared" si="146"/>
        <v/>
      </c>
      <c r="AM506" s="50" t="str">
        <f t="shared" si="147"/>
        <v/>
      </c>
      <c r="AN506" s="50" t="str">
        <f>IF(OR(AD506&lt;&gt;TRUE,AI506&lt;&gt;TRUE),"",IF(OR('Info livraison'!$B$12-(YEAR(J506))&gt;INDEX(valschartmaxalt,MATCH(N506,libschart,0)),'Info livraison'!$B$12-(YEAR(J506))&lt;INDEX(valschartminalt,MATCH(N506,libschart,0))),FALSE,TRUE))</f>
        <v/>
      </c>
      <c r="AO506" s="50" t="str">
        <f t="shared" si="148"/>
        <v/>
      </c>
      <c r="AP506" s="50"/>
      <c r="AQ506" s="50"/>
      <c r="AR506" s="50"/>
      <c r="AS506" s="197" t="str">
        <f t="shared" si="149"/>
        <v/>
      </c>
      <c r="AT506" s="210" t="str">
        <f t="shared" si="150"/>
        <v/>
      </c>
    </row>
    <row r="507" spans="1:46" x14ac:dyDescent="0.2">
      <c r="A507" s="51" t="str">
        <f>IF(AND(F507&lt;&gt;"",'Institut - Classes'!$F$4&lt;&gt;""),INDEX(libcatidinstit,'Institut - Classes'!$F$4),"")</f>
        <v/>
      </c>
      <c r="B507" s="51" t="str">
        <f>IF(A507&lt;&gt;"",INDEX(codeinstit,'Institut - Classes'!$F$4),"")</f>
        <v/>
      </c>
      <c r="C507" s="49" t="str">
        <f t="shared" si="151"/>
        <v/>
      </c>
      <c r="D507" s="143"/>
      <c r="E507" s="143"/>
      <c r="F507" s="137"/>
      <c r="G507" s="137"/>
      <c r="H507" s="137"/>
      <c r="I507" s="137"/>
      <c r="J507" s="139"/>
      <c r="K507" s="137"/>
      <c r="L507" s="141"/>
      <c r="M507" s="141"/>
      <c r="N507" s="140"/>
      <c r="O507" s="142"/>
      <c r="P507" s="141"/>
      <c r="Q507" s="141"/>
      <c r="R507" s="141"/>
      <c r="S507" s="156"/>
      <c r="T507" s="156"/>
      <c r="U507" s="156"/>
      <c r="V507" s="156"/>
      <c r="W507" s="156"/>
      <c r="X507" s="156"/>
      <c r="Y507" s="52" t="str">
        <f t="shared" si="133"/>
        <v/>
      </c>
      <c r="Z507" s="50" t="str">
        <f t="shared" si="134"/>
        <v/>
      </c>
      <c r="AA507" s="50" t="str">
        <f t="shared" si="135"/>
        <v/>
      </c>
      <c r="AB507" s="50" t="str">
        <f t="shared" si="136"/>
        <v/>
      </c>
      <c r="AC507" s="50" t="str">
        <f t="shared" si="137"/>
        <v/>
      </c>
      <c r="AD507" s="50" t="str">
        <f t="shared" si="138"/>
        <v/>
      </c>
      <c r="AE507" s="50" t="str">
        <f t="shared" si="139"/>
        <v/>
      </c>
      <c r="AF507" s="50" t="str">
        <f t="shared" si="140"/>
        <v/>
      </c>
      <c r="AG507" s="50" t="str">
        <f t="shared" si="141"/>
        <v/>
      </c>
      <c r="AH507" s="50" t="str">
        <f t="shared" si="142"/>
        <v/>
      </c>
      <c r="AI507" s="50" t="str">
        <f t="shared" si="143"/>
        <v/>
      </c>
      <c r="AJ507" s="50" t="str">
        <f t="shared" si="144"/>
        <v/>
      </c>
      <c r="AK507" s="50" t="str">
        <f t="shared" si="145"/>
        <v/>
      </c>
      <c r="AL507" s="50" t="str">
        <f t="shared" si="146"/>
        <v/>
      </c>
      <c r="AM507" s="50" t="str">
        <f t="shared" si="147"/>
        <v/>
      </c>
      <c r="AN507" s="50" t="str">
        <f>IF(OR(AD507&lt;&gt;TRUE,AI507&lt;&gt;TRUE),"",IF(OR('Info livraison'!$B$12-(YEAR(J507))&gt;INDEX(valschartmaxalt,MATCH(N507,libschart,0)),'Info livraison'!$B$12-(YEAR(J507))&lt;INDEX(valschartminalt,MATCH(N507,libschart,0))),FALSE,TRUE))</f>
        <v/>
      </c>
      <c r="AO507" s="50" t="str">
        <f t="shared" si="148"/>
        <v/>
      </c>
      <c r="AP507" s="50"/>
      <c r="AQ507" s="50"/>
      <c r="AR507" s="50"/>
      <c r="AS507" s="197" t="str">
        <f t="shared" si="149"/>
        <v/>
      </c>
      <c r="AT507" s="210" t="str">
        <f t="shared" si="150"/>
        <v/>
      </c>
    </row>
    <row r="508" spans="1:46" x14ac:dyDescent="0.2">
      <c r="A508" s="51" t="str">
        <f>IF(AND(F508&lt;&gt;"",'Institut - Classes'!$F$4&lt;&gt;""),INDEX(libcatidinstit,'Institut - Classes'!$F$4),"")</f>
        <v/>
      </c>
      <c r="B508" s="51" t="str">
        <f>IF(A508&lt;&gt;"",INDEX(codeinstit,'Institut - Classes'!$F$4),"")</f>
        <v/>
      </c>
      <c r="C508" s="49" t="str">
        <f t="shared" si="151"/>
        <v/>
      </c>
      <c r="D508" s="143"/>
      <c r="E508" s="143"/>
      <c r="F508" s="137"/>
      <c r="G508" s="137"/>
      <c r="H508" s="137"/>
      <c r="I508" s="137"/>
      <c r="J508" s="139"/>
      <c r="K508" s="137"/>
      <c r="L508" s="141"/>
      <c r="M508" s="141"/>
      <c r="N508" s="140"/>
      <c r="O508" s="142"/>
      <c r="P508" s="141"/>
      <c r="Q508" s="141"/>
      <c r="R508" s="141"/>
      <c r="S508" s="156"/>
      <c r="T508" s="156"/>
      <c r="U508" s="156"/>
      <c r="V508" s="156"/>
      <c r="W508" s="156"/>
      <c r="X508" s="156"/>
      <c r="Y508" s="52" t="str">
        <f t="shared" si="133"/>
        <v/>
      </c>
      <c r="Z508" s="50" t="str">
        <f t="shared" si="134"/>
        <v/>
      </c>
      <c r="AA508" s="50" t="str">
        <f t="shared" si="135"/>
        <v/>
      </c>
      <c r="AB508" s="50" t="str">
        <f t="shared" si="136"/>
        <v/>
      </c>
      <c r="AC508" s="50" t="str">
        <f t="shared" si="137"/>
        <v/>
      </c>
      <c r="AD508" s="50" t="str">
        <f t="shared" si="138"/>
        <v/>
      </c>
      <c r="AE508" s="50" t="str">
        <f t="shared" si="139"/>
        <v/>
      </c>
      <c r="AF508" s="50" t="str">
        <f t="shared" si="140"/>
        <v/>
      </c>
      <c r="AG508" s="50" t="str">
        <f t="shared" si="141"/>
        <v/>
      </c>
      <c r="AH508" s="50" t="str">
        <f t="shared" si="142"/>
        <v/>
      </c>
      <c r="AI508" s="50" t="str">
        <f t="shared" si="143"/>
        <v/>
      </c>
      <c r="AJ508" s="50" t="str">
        <f t="shared" si="144"/>
        <v/>
      </c>
      <c r="AK508" s="50" t="str">
        <f t="shared" si="145"/>
        <v/>
      </c>
      <c r="AL508" s="50" t="str">
        <f t="shared" si="146"/>
        <v/>
      </c>
      <c r="AM508" s="50" t="str">
        <f t="shared" si="147"/>
        <v/>
      </c>
      <c r="AN508" s="50" t="str">
        <f>IF(OR(AD508&lt;&gt;TRUE,AI508&lt;&gt;TRUE),"",IF(OR('Info livraison'!$B$12-(YEAR(J508))&gt;INDEX(valschartmaxalt,MATCH(N508,libschart,0)),'Info livraison'!$B$12-(YEAR(J508))&lt;INDEX(valschartminalt,MATCH(N508,libschart,0))),FALSE,TRUE))</f>
        <v/>
      </c>
      <c r="AO508" s="50" t="str">
        <f t="shared" si="148"/>
        <v/>
      </c>
      <c r="AP508" s="50"/>
      <c r="AQ508" s="50"/>
      <c r="AR508" s="50"/>
      <c r="AS508" s="197" t="str">
        <f t="shared" si="149"/>
        <v/>
      </c>
      <c r="AT508" s="210" t="str">
        <f t="shared" si="150"/>
        <v/>
      </c>
    </row>
    <row r="509" spans="1:46" x14ac:dyDescent="0.2">
      <c r="A509" s="51" t="str">
        <f>IF(AND(F509&lt;&gt;"",'Institut - Classes'!$F$4&lt;&gt;""),INDEX(libcatidinstit,'Institut - Classes'!$F$4),"")</f>
        <v/>
      </c>
      <c r="B509" s="51" t="str">
        <f>IF(A509&lt;&gt;"",INDEX(codeinstit,'Institut - Classes'!$F$4),"")</f>
        <v/>
      </c>
      <c r="C509" s="49" t="str">
        <f t="shared" si="151"/>
        <v/>
      </c>
      <c r="D509" s="143"/>
      <c r="E509" s="143"/>
      <c r="F509" s="137"/>
      <c r="G509" s="137"/>
      <c r="H509" s="137"/>
      <c r="I509" s="137"/>
      <c r="J509" s="139"/>
      <c r="K509" s="137"/>
      <c r="L509" s="141"/>
      <c r="M509" s="141"/>
      <c r="N509" s="140"/>
      <c r="O509" s="142"/>
      <c r="P509" s="141"/>
      <c r="Q509" s="141"/>
      <c r="R509" s="141"/>
      <c r="S509" s="156"/>
      <c r="T509" s="156"/>
      <c r="U509" s="156"/>
      <c r="V509" s="156"/>
      <c r="W509" s="156"/>
      <c r="X509" s="156"/>
      <c r="Y509" s="52" t="str">
        <f t="shared" si="133"/>
        <v/>
      </c>
      <c r="Z509" s="50" t="str">
        <f t="shared" si="134"/>
        <v/>
      </c>
      <c r="AA509" s="50" t="str">
        <f t="shared" si="135"/>
        <v/>
      </c>
      <c r="AB509" s="50" t="str">
        <f t="shared" si="136"/>
        <v/>
      </c>
      <c r="AC509" s="50" t="str">
        <f t="shared" si="137"/>
        <v/>
      </c>
      <c r="AD509" s="50" t="str">
        <f t="shared" si="138"/>
        <v/>
      </c>
      <c r="AE509" s="50" t="str">
        <f t="shared" si="139"/>
        <v/>
      </c>
      <c r="AF509" s="50" t="str">
        <f t="shared" si="140"/>
        <v/>
      </c>
      <c r="AG509" s="50" t="str">
        <f t="shared" si="141"/>
        <v/>
      </c>
      <c r="AH509" s="50" t="str">
        <f t="shared" si="142"/>
        <v/>
      </c>
      <c r="AI509" s="50" t="str">
        <f t="shared" si="143"/>
        <v/>
      </c>
      <c r="AJ509" s="50" t="str">
        <f t="shared" si="144"/>
        <v/>
      </c>
      <c r="AK509" s="50" t="str">
        <f t="shared" si="145"/>
        <v/>
      </c>
      <c r="AL509" s="50" t="str">
        <f t="shared" si="146"/>
        <v/>
      </c>
      <c r="AM509" s="50" t="str">
        <f t="shared" si="147"/>
        <v/>
      </c>
      <c r="AN509" s="50" t="str">
        <f>IF(OR(AD509&lt;&gt;TRUE,AI509&lt;&gt;TRUE),"",IF(OR('Info livraison'!$B$12-(YEAR(J509))&gt;INDEX(valschartmaxalt,MATCH(N509,libschart,0)),'Info livraison'!$B$12-(YEAR(J509))&lt;INDEX(valschartminalt,MATCH(N509,libschart,0))),FALSE,TRUE))</f>
        <v/>
      </c>
      <c r="AO509" s="50" t="str">
        <f t="shared" si="148"/>
        <v/>
      </c>
      <c r="AP509" s="50"/>
      <c r="AQ509" s="50"/>
      <c r="AR509" s="50"/>
      <c r="AS509" s="197" t="str">
        <f t="shared" si="149"/>
        <v/>
      </c>
      <c r="AT509" s="210" t="str">
        <f t="shared" si="150"/>
        <v/>
      </c>
    </row>
    <row r="510" spans="1:46" x14ac:dyDescent="0.2">
      <c r="A510" s="51" t="str">
        <f>IF(AND(F510&lt;&gt;"",'Institut - Classes'!$F$4&lt;&gt;""),INDEX(libcatidinstit,'Institut - Classes'!$F$4),"")</f>
        <v/>
      </c>
      <c r="B510" s="51" t="str">
        <f>IF(A510&lt;&gt;"",INDEX(codeinstit,'Institut - Classes'!$F$4),"")</f>
        <v/>
      </c>
      <c r="C510" s="49" t="str">
        <f t="shared" si="151"/>
        <v/>
      </c>
      <c r="D510" s="143"/>
      <c r="E510" s="143"/>
      <c r="F510" s="137"/>
      <c r="G510" s="137"/>
      <c r="H510" s="137"/>
      <c r="I510" s="137"/>
      <c r="J510" s="139"/>
      <c r="K510" s="137"/>
      <c r="L510" s="141"/>
      <c r="M510" s="141"/>
      <c r="N510" s="140"/>
      <c r="O510" s="142"/>
      <c r="P510" s="141"/>
      <c r="Q510" s="141"/>
      <c r="R510" s="141"/>
      <c r="S510" s="156"/>
      <c r="T510" s="156"/>
      <c r="U510" s="156"/>
      <c r="V510" s="156"/>
      <c r="W510" s="156"/>
      <c r="X510" s="156"/>
      <c r="Y510" s="52" t="str">
        <f t="shared" si="133"/>
        <v/>
      </c>
      <c r="Z510" s="50" t="str">
        <f t="shared" si="134"/>
        <v/>
      </c>
      <c r="AA510" s="50" t="str">
        <f t="shared" si="135"/>
        <v/>
      </c>
      <c r="AB510" s="50" t="str">
        <f t="shared" si="136"/>
        <v/>
      </c>
      <c r="AC510" s="50" t="str">
        <f t="shared" si="137"/>
        <v/>
      </c>
      <c r="AD510" s="50" t="str">
        <f t="shared" si="138"/>
        <v/>
      </c>
      <c r="AE510" s="50" t="str">
        <f t="shared" si="139"/>
        <v/>
      </c>
      <c r="AF510" s="50" t="str">
        <f t="shared" si="140"/>
        <v/>
      </c>
      <c r="AG510" s="50" t="str">
        <f t="shared" si="141"/>
        <v/>
      </c>
      <c r="AH510" s="50" t="str">
        <f t="shared" si="142"/>
        <v/>
      </c>
      <c r="AI510" s="50" t="str">
        <f t="shared" si="143"/>
        <v/>
      </c>
      <c r="AJ510" s="50" t="str">
        <f t="shared" si="144"/>
        <v/>
      </c>
      <c r="AK510" s="50" t="str">
        <f t="shared" si="145"/>
        <v/>
      </c>
      <c r="AL510" s="50" t="str">
        <f t="shared" si="146"/>
        <v/>
      </c>
      <c r="AM510" s="50" t="str">
        <f t="shared" si="147"/>
        <v/>
      </c>
      <c r="AN510" s="50" t="str">
        <f>IF(OR(AD510&lt;&gt;TRUE,AI510&lt;&gt;TRUE),"",IF(OR('Info livraison'!$B$12-(YEAR(J510))&gt;INDEX(valschartmaxalt,MATCH(N510,libschart,0)),'Info livraison'!$B$12-(YEAR(J510))&lt;INDEX(valschartminalt,MATCH(N510,libschart,0))),FALSE,TRUE))</f>
        <v/>
      </c>
      <c r="AO510" s="50" t="str">
        <f t="shared" si="148"/>
        <v/>
      </c>
      <c r="AP510" s="50"/>
      <c r="AQ510" s="50"/>
      <c r="AR510" s="50"/>
      <c r="AS510" s="197" t="str">
        <f t="shared" si="149"/>
        <v/>
      </c>
      <c r="AT510" s="210" t="str">
        <f t="shared" si="150"/>
        <v/>
      </c>
    </row>
    <row r="511" spans="1:46" x14ac:dyDescent="0.2">
      <c r="A511" s="51" t="str">
        <f>IF(AND(F511&lt;&gt;"",'Institut - Classes'!$F$4&lt;&gt;""),INDEX(libcatidinstit,'Institut - Classes'!$F$4),"")</f>
        <v/>
      </c>
      <c r="B511" s="51" t="str">
        <f>IF(A511&lt;&gt;"",INDEX(codeinstit,'Institut - Classes'!$F$4),"")</f>
        <v/>
      </c>
      <c r="C511" s="49" t="str">
        <f t="shared" si="151"/>
        <v/>
      </c>
      <c r="D511" s="143"/>
      <c r="E511" s="143"/>
      <c r="F511" s="137"/>
      <c r="G511" s="137"/>
      <c r="H511" s="137"/>
      <c r="I511" s="137"/>
      <c r="J511" s="139"/>
      <c r="K511" s="137"/>
      <c r="L511" s="141"/>
      <c r="M511" s="141"/>
      <c r="N511" s="140"/>
      <c r="O511" s="142"/>
      <c r="P511" s="141"/>
      <c r="Q511" s="141"/>
      <c r="R511" s="141"/>
      <c r="S511" s="156"/>
      <c r="T511" s="156"/>
      <c r="U511" s="156"/>
      <c r="V511" s="156"/>
      <c r="W511" s="156"/>
      <c r="X511" s="156"/>
      <c r="Y511" s="52" t="str">
        <f t="shared" si="133"/>
        <v/>
      </c>
      <c r="Z511" s="50" t="str">
        <f t="shared" si="134"/>
        <v/>
      </c>
      <c r="AA511" s="50" t="str">
        <f t="shared" si="135"/>
        <v/>
      </c>
      <c r="AB511" s="50" t="str">
        <f t="shared" si="136"/>
        <v/>
      </c>
      <c r="AC511" s="50" t="str">
        <f t="shared" si="137"/>
        <v/>
      </c>
      <c r="AD511" s="50" t="str">
        <f t="shared" si="138"/>
        <v/>
      </c>
      <c r="AE511" s="50" t="str">
        <f t="shared" si="139"/>
        <v/>
      </c>
      <c r="AF511" s="50" t="str">
        <f t="shared" si="140"/>
        <v/>
      </c>
      <c r="AG511" s="50" t="str">
        <f t="shared" si="141"/>
        <v/>
      </c>
      <c r="AH511" s="50" t="str">
        <f t="shared" si="142"/>
        <v/>
      </c>
      <c r="AI511" s="50" t="str">
        <f t="shared" si="143"/>
        <v/>
      </c>
      <c r="AJ511" s="50" t="str">
        <f t="shared" si="144"/>
        <v/>
      </c>
      <c r="AK511" s="50" t="str">
        <f t="shared" si="145"/>
        <v/>
      </c>
      <c r="AL511" s="50" t="str">
        <f t="shared" si="146"/>
        <v/>
      </c>
      <c r="AM511" s="50" t="str">
        <f t="shared" si="147"/>
        <v/>
      </c>
      <c r="AN511" s="50" t="str">
        <f>IF(OR(AD511&lt;&gt;TRUE,AI511&lt;&gt;TRUE),"",IF(OR('Info livraison'!$B$12-(YEAR(J511))&gt;INDEX(valschartmaxalt,MATCH(N511,libschart,0)),'Info livraison'!$B$12-(YEAR(J511))&lt;INDEX(valschartminalt,MATCH(N511,libschart,0))),FALSE,TRUE))</f>
        <v/>
      </c>
      <c r="AO511" s="50" t="str">
        <f t="shared" si="148"/>
        <v/>
      </c>
      <c r="AP511" s="50"/>
      <c r="AQ511" s="50"/>
      <c r="AR511" s="50"/>
      <c r="AS511" s="197" t="str">
        <f t="shared" si="149"/>
        <v/>
      </c>
      <c r="AT511" s="210" t="str">
        <f t="shared" si="150"/>
        <v/>
      </c>
    </row>
    <row r="512" spans="1:46" x14ac:dyDescent="0.2">
      <c r="A512" s="51" t="str">
        <f>IF(AND(F512&lt;&gt;"",'Institut - Classes'!$F$4&lt;&gt;""),INDEX(libcatidinstit,'Institut - Classes'!$F$4),"")</f>
        <v/>
      </c>
      <c r="B512" s="51" t="str">
        <f>IF(A512&lt;&gt;"",INDEX(codeinstit,'Institut - Classes'!$F$4),"")</f>
        <v/>
      </c>
      <c r="C512" s="49" t="str">
        <f t="shared" si="151"/>
        <v/>
      </c>
      <c r="D512" s="143"/>
      <c r="E512" s="143"/>
      <c r="F512" s="137"/>
      <c r="G512" s="137"/>
      <c r="H512" s="137"/>
      <c r="I512" s="137"/>
      <c r="J512" s="139"/>
      <c r="K512" s="137"/>
      <c r="L512" s="141"/>
      <c r="M512" s="141"/>
      <c r="N512" s="140"/>
      <c r="O512" s="142"/>
      <c r="P512" s="141"/>
      <c r="Q512" s="141"/>
      <c r="R512" s="141"/>
      <c r="S512" s="156"/>
      <c r="T512" s="156"/>
      <c r="U512" s="156"/>
      <c r="V512" s="156"/>
      <c r="W512" s="156"/>
      <c r="X512" s="156"/>
      <c r="Y512" s="52" t="str">
        <f t="shared" si="133"/>
        <v/>
      </c>
      <c r="Z512" s="50" t="str">
        <f t="shared" si="134"/>
        <v/>
      </c>
      <c r="AA512" s="50" t="str">
        <f t="shared" si="135"/>
        <v/>
      </c>
      <c r="AB512" s="50" t="str">
        <f t="shared" si="136"/>
        <v/>
      </c>
      <c r="AC512" s="50" t="str">
        <f t="shared" si="137"/>
        <v/>
      </c>
      <c r="AD512" s="50" t="str">
        <f t="shared" si="138"/>
        <v/>
      </c>
      <c r="AE512" s="50" t="str">
        <f t="shared" si="139"/>
        <v/>
      </c>
      <c r="AF512" s="50" t="str">
        <f t="shared" si="140"/>
        <v/>
      </c>
      <c r="AG512" s="50" t="str">
        <f t="shared" si="141"/>
        <v/>
      </c>
      <c r="AH512" s="50" t="str">
        <f t="shared" si="142"/>
        <v/>
      </c>
      <c r="AI512" s="50" t="str">
        <f t="shared" si="143"/>
        <v/>
      </c>
      <c r="AJ512" s="50" t="str">
        <f t="shared" si="144"/>
        <v/>
      </c>
      <c r="AK512" s="50" t="str">
        <f t="shared" si="145"/>
        <v/>
      </c>
      <c r="AL512" s="50" t="str">
        <f t="shared" si="146"/>
        <v/>
      </c>
      <c r="AM512" s="50" t="str">
        <f t="shared" si="147"/>
        <v/>
      </c>
      <c r="AN512" s="50" t="str">
        <f>IF(OR(AD512&lt;&gt;TRUE,AI512&lt;&gt;TRUE),"",IF(OR('Info livraison'!$B$12-(YEAR(J512))&gt;INDEX(valschartmaxalt,MATCH(N512,libschart,0)),'Info livraison'!$B$12-(YEAR(J512))&lt;INDEX(valschartminalt,MATCH(N512,libschart,0))),FALSE,TRUE))</f>
        <v/>
      </c>
      <c r="AO512" s="50" t="str">
        <f t="shared" si="148"/>
        <v/>
      </c>
      <c r="AP512" s="50"/>
      <c r="AQ512" s="50"/>
      <c r="AR512" s="50"/>
      <c r="AS512" s="197" t="str">
        <f t="shared" si="149"/>
        <v/>
      </c>
      <c r="AT512" s="210" t="str">
        <f t="shared" si="150"/>
        <v/>
      </c>
    </row>
    <row r="513" spans="1:46" x14ac:dyDescent="0.2">
      <c r="A513" s="51" t="str">
        <f>IF(AND(F513&lt;&gt;"",'Institut - Classes'!$F$4&lt;&gt;""),INDEX(libcatidinstit,'Institut - Classes'!$F$4),"")</f>
        <v/>
      </c>
      <c r="B513" s="51" t="str">
        <f>IF(A513&lt;&gt;"",INDEX(codeinstit,'Institut - Classes'!$F$4),"")</f>
        <v/>
      </c>
      <c r="C513" s="49" t="str">
        <f t="shared" si="151"/>
        <v/>
      </c>
      <c r="D513" s="143"/>
      <c r="E513" s="143"/>
      <c r="F513" s="137"/>
      <c r="G513" s="137"/>
      <c r="H513" s="137"/>
      <c r="I513" s="137"/>
      <c r="J513" s="139"/>
      <c r="K513" s="137"/>
      <c r="L513" s="141"/>
      <c r="M513" s="141"/>
      <c r="N513" s="140"/>
      <c r="O513" s="142"/>
      <c r="P513" s="141"/>
      <c r="Q513" s="141"/>
      <c r="R513" s="141"/>
      <c r="S513" s="156"/>
      <c r="T513" s="156"/>
      <c r="U513" s="156"/>
      <c r="V513" s="156"/>
      <c r="W513" s="156"/>
      <c r="X513" s="156"/>
      <c r="Y513" s="52" t="str">
        <f t="shared" si="133"/>
        <v/>
      </c>
      <c r="Z513" s="50" t="str">
        <f t="shared" si="134"/>
        <v/>
      </c>
      <c r="AA513" s="50" t="str">
        <f t="shared" si="135"/>
        <v/>
      </c>
      <c r="AB513" s="50" t="str">
        <f t="shared" si="136"/>
        <v/>
      </c>
      <c r="AC513" s="50" t="str">
        <f t="shared" si="137"/>
        <v/>
      </c>
      <c r="AD513" s="50" t="str">
        <f t="shared" si="138"/>
        <v/>
      </c>
      <c r="AE513" s="50" t="str">
        <f t="shared" si="139"/>
        <v/>
      </c>
      <c r="AF513" s="50" t="str">
        <f t="shared" si="140"/>
        <v/>
      </c>
      <c r="AG513" s="50" t="str">
        <f t="shared" si="141"/>
        <v/>
      </c>
      <c r="AH513" s="50" t="str">
        <f t="shared" si="142"/>
        <v/>
      </c>
      <c r="AI513" s="50" t="str">
        <f t="shared" si="143"/>
        <v/>
      </c>
      <c r="AJ513" s="50" t="str">
        <f t="shared" si="144"/>
        <v/>
      </c>
      <c r="AK513" s="50" t="str">
        <f t="shared" si="145"/>
        <v/>
      </c>
      <c r="AL513" s="50" t="str">
        <f t="shared" si="146"/>
        <v/>
      </c>
      <c r="AM513" s="50" t="str">
        <f t="shared" si="147"/>
        <v/>
      </c>
      <c r="AN513" s="50" t="str">
        <f>IF(OR(AD513&lt;&gt;TRUE,AI513&lt;&gt;TRUE),"",IF(OR('Info livraison'!$B$12-(YEAR(J513))&gt;INDEX(valschartmaxalt,MATCH(N513,libschart,0)),'Info livraison'!$B$12-(YEAR(J513))&lt;INDEX(valschartminalt,MATCH(N513,libschart,0))),FALSE,TRUE))</f>
        <v/>
      </c>
      <c r="AO513" s="50" t="str">
        <f t="shared" si="148"/>
        <v/>
      </c>
      <c r="AP513" s="50"/>
      <c r="AQ513" s="50"/>
      <c r="AR513" s="50"/>
      <c r="AS513" s="197" t="str">
        <f t="shared" si="149"/>
        <v/>
      </c>
      <c r="AT513" s="210" t="str">
        <f t="shared" si="150"/>
        <v/>
      </c>
    </row>
    <row r="514" spans="1:46" x14ac:dyDescent="0.2">
      <c r="A514" s="51" t="str">
        <f>IF(AND(F514&lt;&gt;"",'Institut - Classes'!$F$4&lt;&gt;""),INDEX(libcatidinstit,'Institut - Classes'!$F$4),"")</f>
        <v/>
      </c>
      <c r="B514" s="51" t="str">
        <f>IF(A514&lt;&gt;"",INDEX(codeinstit,'Institut - Classes'!$F$4),"")</f>
        <v/>
      </c>
      <c r="C514" s="49" t="str">
        <f t="shared" si="151"/>
        <v/>
      </c>
      <c r="D514" s="143"/>
      <c r="E514" s="143"/>
      <c r="F514" s="137"/>
      <c r="G514" s="137"/>
      <c r="H514" s="137"/>
      <c r="I514" s="137"/>
      <c r="J514" s="139"/>
      <c r="K514" s="137"/>
      <c r="L514" s="141"/>
      <c r="M514" s="141"/>
      <c r="N514" s="140"/>
      <c r="O514" s="142"/>
      <c r="P514" s="141"/>
      <c r="Q514" s="141"/>
      <c r="R514" s="141"/>
      <c r="S514" s="156"/>
      <c r="T514" s="156"/>
      <c r="U514" s="156"/>
      <c r="V514" s="156"/>
      <c r="W514" s="156"/>
      <c r="X514" s="156"/>
      <c r="Y514" s="52" t="str">
        <f t="shared" si="133"/>
        <v/>
      </c>
      <c r="Z514" s="50" t="str">
        <f t="shared" si="134"/>
        <v/>
      </c>
      <c r="AA514" s="50" t="str">
        <f t="shared" si="135"/>
        <v/>
      </c>
      <c r="AB514" s="50" t="str">
        <f t="shared" si="136"/>
        <v/>
      </c>
      <c r="AC514" s="50" t="str">
        <f t="shared" si="137"/>
        <v/>
      </c>
      <c r="AD514" s="50" t="str">
        <f t="shared" si="138"/>
        <v/>
      </c>
      <c r="AE514" s="50" t="str">
        <f t="shared" si="139"/>
        <v/>
      </c>
      <c r="AF514" s="50" t="str">
        <f t="shared" si="140"/>
        <v/>
      </c>
      <c r="AG514" s="50" t="str">
        <f t="shared" si="141"/>
        <v/>
      </c>
      <c r="AH514" s="50" t="str">
        <f t="shared" si="142"/>
        <v/>
      </c>
      <c r="AI514" s="50" t="str">
        <f t="shared" si="143"/>
        <v/>
      </c>
      <c r="AJ514" s="50" t="str">
        <f t="shared" si="144"/>
        <v/>
      </c>
      <c r="AK514" s="50" t="str">
        <f t="shared" si="145"/>
        <v/>
      </c>
      <c r="AL514" s="50" t="str">
        <f t="shared" si="146"/>
        <v/>
      </c>
      <c r="AM514" s="50" t="str">
        <f t="shared" si="147"/>
        <v/>
      </c>
      <c r="AN514" s="50" t="str">
        <f>IF(OR(AD514&lt;&gt;TRUE,AI514&lt;&gt;TRUE),"",IF(OR('Info livraison'!$B$12-(YEAR(J514))&gt;INDEX(valschartmaxalt,MATCH(N514,libschart,0)),'Info livraison'!$B$12-(YEAR(J514))&lt;INDEX(valschartminalt,MATCH(N514,libschart,0))),FALSE,TRUE))</f>
        <v/>
      </c>
      <c r="AO514" s="50" t="str">
        <f t="shared" si="148"/>
        <v/>
      </c>
      <c r="AP514" s="50"/>
      <c r="AQ514" s="50"/>
      <c r="AR514" s="50"/>
      <c r="AS514" s="197" t="str">
        <f t="shared" si="149"/>
        <v/>
      </c>
      <c r="AT514" s="210" t="str">
        <f t="shared" si="150"/>
        <v/>
      </c>
    </row>
    <row r="515" spans="1:46" x14ac:dyDescent="0.2">
      <c r="A515" s="51" t="str">
        <f>IF(AND(F515&lt;&gt;"",'Institut - Classes'!$F$4&lt;&gt;""),INDEX(libcatidinstit,'Institut - Classes'!$F$4),"")</f>
        <v/>
      </c>
      <c r="B515" s="51" t="str">
        <f>IF(A515&lt;&gt;"",INDEX(codeinstit,'Institut - Classes'!$F$4),"")</f>
        <v/>
      </c>
      <c r="C515" s="49" t="str">
        <f t="shared" si="151"/>
        <v/>
      </c>
      <c r="D515" s="143"/>
      <c r="E515" s="143"/>
      <c r="F515" s="137"/>
      <c r="G515" s="137"/>
      <c r="H515" s="137"/>
      <c r="I515" s="137"/>
      <c r="J515" s="139"/>
      <c r="K515" s="137"/>
      <c r="L515" s="141"/>
      <c r="M515" s="141"/>
      <c r="N515" s="140"/>
      <c r="O515" s="142"/>
      <c r="P515" s="141"/>
      <c r="Q515" s="141"/>
      <c r="R515" s="141"/>
      <c r="S515" s="156"/>
      <c r="T515" s="156"/>
      <c r="U515" s="156"/>
      <c r="V515" s="156"/>
      <c r="W515" s="156"/>
      <c r="X515" s="156"/>
      <c r="Y515" s="52" t="str">
        <f t="shared" si="133"/>
        <v/>
      </c>
      <c r="Z515" s="50" t="str">
        <f t="shared" si="134"/>
        <v/>
      </c>
      <c r="AA515" s="50" t="str">
        <f t="shared" si="135"/>
        <v/>
      </c>
      <c r="AB515" s="50" t="str">
        <f t="shared" si="136"/>
        <v/>
      </c>
      <c r="AC515" s="50" t="str">
        <f t="shared" si="137"/>
        <v/>
      </c>
      <c r="AD515" s="50" t="str">
        <f t="shared" si="138"/>
        <v/>
      </c>
      <c r="AE515" s="50" t="str">
        <f t="shared" si="139"/>
        <v/>
      </c>
      <c r="AF515" s="50" t="str">
        <f t="shared" si="140"/>
        <v/>
      </c>
      <c r="AG515" s="50" t="str">
        <f t="shared" si="141"/>
        <v/>
      </c>
      <c r="AH515" s="50" t="str">
        <f t="shared" si="142"/>
        <v/>
      </c>
      <c r="AI515" s="50" t="str">
        <f t="shared" si="143"/>
        <v/>
      </c>
      <c r="AJ515" s="50" t="str">
        <f t="shared" si="144"/>
        <v/>
      </c>
      <c r="AK515" s="50" t="str">
        <f t="shared" si="145"/>
        <v/>
      </c>
      <c r="AL515" s="50" t="str">
        <f t="shared" si="146"/>
        <v/>
      </c>
      <c r="AM515" s="50" t="str">
        <f t="shared" si="147"/>
        <v/>
      </c>
      <c r="AN515" s="50" t="str">
        <f>IF(OR(AD515&lt;&gt;TRUE,AI515&lt;&gt;TRUE),"",IF(OR('Info livraison'!$B$12-(YEAR(J515))&gt;INDEX(valschartmaxalt,MATCH(N515,libschart,0)),'Info livraison'!$B$12-(YEAR(J515))&lt;INDEX(valschartminalt,MATCH(N515,libschart,0))),FALSE,TRUE))</f>
        <v/>
      </c>
      <c r="AO515" s="50" t="str">
        <f t="shared" si="148"/>
        <v/>
      </c>
      <c r="AP515" s="50"/>
      <c r="AQ515" s="50"/>
      <c r="AR515" s="50"/>
      <c r="AS515" s="197" t="str">
        <f t="shared" si="149"/>
        <v/>
      </c>
      <c r="AT515" s="210" t="str">
        <f t="shared" si="150"/>
        <v/>
      </c>
    </row>
    <row r="516" spans="1:46" x14ac:dyDescent="0.2">
      <c r="A516" s="51" t="str">
        <f>IF(AND(F516&lt;&gt;"",'Institut - Classes'!$F$4&lt;&gt;""),INDEX(libcatidinstit,'Institut - Classes'!$F$4),"")</f>
        <v/>
      </c>
      <c r="B516" s="51" t="str">
        <f>IF(A516&lt;&gt;"",INDEX(codeinstit,'Institut - Classes'!$F$4),"")</f>
        <v/>
      </c>
      <c r="C516" s="49" t="str">
        <f t="shared" si="151"/>
        <v/>
      </c>
      <c r="D516" s="143"/>
      <c r="E516" s="143"/>
      <c r="F516" s="137"/>
      <c r="G516" s="137"/>
      <c r="H516" s="137"/>
      <c r="I516" s="137"/>
      <c r="J516" s="139"/>
      <c r="K516" s="137"/>
      <c r="L516" s="141"/>
      <c r="M516" s="141"/>
      <c r="N516" s="140"/>
      <c r="O516" s="142"/>
      <c r="P516" s="141"/>
      <c r="Q516" s="141"/>
      <c r="R516" s="141"/>
      <c r="S516" s="156"/>
      <c r="T516" s="156"/>
      <c r="U516" s="156"/>
      <c r="V516" s="156"/>
      <c r="W516" s="156"/>
      <c r="X516" s="156"/>
      <c r="Y516" s="52" t="str">
        <f t="shared" si="133"/>
        <v/>
      </c>
      <c r="Z516" s="50" t="str">
        <f t="shared" si="134"/>
        <v/>
      </c>
      <c r="AA516" s="50" t="str">
        <f t="shared" si="135"/>
        <v/>
      </c>
      <c r="AB516" s="50" t="str">
        <f t="shared" si="136"/>
        <v/>
      </c>
      <c r="AC516" s="50" t="str">
        <f t="shared" si="137"/>
        <v/>
      </c>
      <c r="AD516" s="50" t="str">
        <f t="shared" si="138"/>
        <v/>
      </c>
      <c r="AE516" s="50" t="str">
        <f t="shared" si="139"/>
        <v/>
      </c>
      <c r="AF516" s="50" t="str">
        <f t="shared" si="140"/>
        <v/>
      </c>
      <c r="AG516" s="50" t="str">
        <f t="shared" si="141"/>
        <v/>
      </c>
      <c r="AH516" s="50" t="str">
        <f t="shared" si="142"/>
        <v/>
      </c>
      <c r="AI516" s="50" t="str">
        <f t="shared" si="143"/>
        <v/>
      </c>
      <c r="AJ516" s="50" t="str">
        <f t="shared" si="144"/>
        <v/>
      </c>
      <c r="AK516" s="50" t="str">
        <f t="shared" si="145"/>
        <v/>
      </c>
      <c r="AL516" s="50" t="str">
        <f t="shared" si="146"/>
        <v/>
      </c>
      <c r="AM516" s="50" t="str">
        <f t="shared" si="147"/>
        <v/>
      </c>
      <c r="AN516" s="50" t="str">
        <f>IF(OR(AD516&lt;&gt;TRUE,AI516&lt;&gt;TRUE),"",IF(OR('Info livraison'!$B$12-(YEAR(J516))&gt;INDEX(valschartmaxalt,MATCH(N516,libschart,0)),'Info livraison'!$B$12-(YEAR(J516))&lt;INDEX(valschartminalt,MATCH(N516,libschart,0))),FALSE,TRUE))</f>
        <v/>
      </c>
      <c r="AO516" s="50" t="str">
        <f t="shared" si="148"/>
        <v/>
      </c>
      <c r="AP516" s="50"/>
      <c r="AQ516" s="50"/>
      <c r="AR516" s="50"/>
      <c r="AS516" s="197" t="str">
        <f t="shared" si="149"/>
        <v/>
      </c>
      <c r="AT516" s="210" t="str">
        <f t="shared" si="150"/>
        <v/>
      </c>
    </row>
    <row r="517" spans="1:46" x14ac:dyDescent="0.2">
      <c r="A517" s="51" t="str">
        <f>IF(AND(F517&lt;&gt;"",'Institut - Classes'!$F$4&lt;&gt;""),INDEX(libcatidinstit,'Institut - Classes'!$F$4),"")</f>
        <v/>
      </c>
      <c r="B517" s="51" t="str">
        <f>IF(A517&lt;&gt;"",INDEX(codeinstit,'Institut - Classes'!$F$4),"")</f>
        <v/>
      </c>
      <c r="C517" s="49" t="str">
        <f t="shared" si="151"/>
        <v/>
      </c>
      <c r="D517" s="143"/>
      <c r="E517" s="143"/>
      <c r="F517" s="137"/>
      <c r="G517" s="137"/>
      <c r="H517" s="137"/>
      <c r="I517" s="137"/>
      <c r="J517" s="139"/>
      <c r="K517" s="137"/>
      <c r="L517" s="141"/>
      <c r="M517" s="141"/>
      <c r="N517" s="140"/>
      <c r="O517" s="142"/>
      <c r="P517" s="141"/>
      <c r="Q517" s="141"/>
      <c r="R517" s="141"/>
      <c r="S517" s="156"/>
      <c r="T517" s="156"/>
      <c r="U517" s="156"/>
      <c r="V517" s="156"/>
      <c r="W517" s="156"/>
      <c r="X517" s="156"/>
      <c r="Y517" s="52" t="str">
        <f t="shared" ref="Y517:Y580" si="152">IF(G517="CH.AHV",IF(LEN(H517)=13,IF((MID(H517,13,1)+1-1)=MOD(10-(MID(H517,1,1)+3*MID(H517,2,1)+MID(H517,3,1)+3*MID(H517,4,1)+MID(H517,5,1)+3*MID(H517,6,1)+MID(H517,7,1)+3*MID(H517,8,1)+MID(H517,9,1)+3*MID(H517,10,1)+MID(H517,11,1)+3*MID(H517,12,1)),10),TRUE,FALSE),FALSE),"")</f>
        <v/>
      </c>
      <c r="Z517" s="50" t="str">
        <f t="shared" ref="Z517:Z580" si="153">IF(OR(ISBLANK(H517)),"",NOT(COUNTIF($H$5:$H$1004,$H517)&gt;1))</f>
        <v/>
      </c>
      <c r="AA517" s="50" t="str">
        <f t="shared" ref="AA517:AA580" si="154">IF(ISBLANK(F517),"",IF(ISNA(MATCH(TRIM(F517),libclint,0)),FALSE,TRUE))</f>
        <v/>
      </c>
      <c r="AB517" s="50" t="str">
        <f t="shared" ref="AB517:AB580" si="155">IF(ISBLANK(G517),"",IF(ISNA(MATCH(G517,codecatidlern,0)),FALSE,TRUE))</f>
        <v/>
      </c>
      <c r="AC517" s="50" t="str">
        <f t="shared" ref="AC517:AC580" si="156">IF(ISBLANK(I517),"",IF(ISNA(MATCH(I517,libsex,0)),FALSE,TRUE))</f>
        <v/>
      </c>
      <c r="AD517" s="50" t="str">
        <f t="shared" ref="AD517:AD580" si="157">IF(ISBLANK(J517),"",IF(AND(J517 &gt; DATE(1925,1,1),J517 &lt; DATE(2100,1,1)),TRUE,FALSE))</f>
        <v/>
      </c>
      <c r="AE517" s="50" t="str">
        <f t="shared" ref="AE517:AE580" si="158">IF(ISBLANK(K517),"",IF(ISNA(MATCH(K517,libnat,0)),FALSE,TRUE))</f>
        <v/>
      </c>
      <c r="AF517" s="50" t="str">
        <f t="shared" ref="AF517:AF580" si="159">IF(ISBLANK(L517),"",IF(ISNA(MATCH(L517,liblangue,0)),FALSE,TRUE))</f>
        <v/>
      </c>
      <c r="AG517" s="50" t="str">
        <f t="shared" ref="AG517:AG580" si="160">IF(OR(AF517&lt;&gt;TRUE,ISNA(MATCH(N517,libschart,0))),"",IF(AND(INDEX(codeschart,MATCH(N517,libschart,0))&lt;55000000,INDEX(codelangue,MATCH(L517,liblangue,0))=999),FALSE,TRUE))</f>
        <v/>
      </c>
      <c r="AH517" s="50" t="str">
        <f t="shared" ref="AH517:AH580" si="161">IF(ISBLANK(M517),"",IF(ISNA(MATCH(M517,libgem,0)),FALSE,TRUE))</f>
        <v/>
      </c>
      <c r="AI517" s="50" t="str">
        <f t="shared" ref="AI517:AI580" si="162">IF(ISBLANK(N517),"",IF(ISNA(MATCH(N517,libschart,0)),FALSE,IF(INDEX(codeschart,MATCH(N517,libschart,0))=0,FALSE,TRUE)))</f>
        <v/>
      </c>
      <c r="AJ517" s="50" t="str">
        <f t="shared" ref="AJ517:AJ580" si="163">IF(ISBLANK(O517),"",IF(ISNA(MATCH(O517,codektbj,0)),FALSE,TRUE))</f>
        <v/>
      </c>
      <c r="AK517" s="50" t="str">
        <f t="shared" ref="AK517:AK580" si="164">IF(ISBLANK(P517),"",IF(ISNA(MATCH(P517,libform,0)),FALSE,TRUE))</f>
        <v/>
      </c>
      <c r="AL517" s="50" t="str">
        <f t="shared" ref="AL517:AL580" si="165">IF(ISBLANK(Q517),"",IF(ISNA(MATCH(Q517,libspe,0)),FALSE,TRUE))</f>
        <v/>
      </c>
      <c r="AM517" s="50" t="str">
        <f t="shared" ref="AM517:AM580" si="166">IF(ISBLANK(R517),"",IF(ISNA(MATCH(R517,libmp1,0)),FALSE,TRUE))</f>
        <v/>
      </c>
      <c r="AN517" s="50" t="str">
        <f>IF(OR(AD517&lt;&gt;TRUE,AI517&lt;&gt;TRUE),"",IF(OR('Info livraison'!$B$12-(YEAR(J517))&gt;INDEX(valschartmaxalt,MATCH(N517,libschart,0)),'Info livraison'!$B$12-(YEAR(J517))&lt;INDEX(valschartminalt,MATCH(N517,libschart,0))),FALSE,TRUE))</f>
        <v/>
      </c>
      <c r="AO517" s="50" t="str">
        <f t="shared" ref="AO517:AO580" si="167">IF(ISBLANK(N517),"",IF(AND(AI517=TRUE,AJ517=TRUE),IF(OR(AND(O517&gt;=INDEX(valschartktbjmin,MATCH(N517,libschart,0)),O517&lt;=INDEX(valschartktbjmax,MATCH(N517,libschart,0))),AND(O517=90,INDEX(valschartktbj90,MATCH(N517,libschart,0))=90),AND(O517=99,INDEX(valschartktbj99,MATCH(N517,libschart,0))=99)),TRUE,FALSE),""))</f>
        <v/>
      </c>
      <c r="AP517" s="50"/>
      <c r="AQ517" s="50"/>
      <c r="AR517" s="50"/>
      <c r="AS517" s="197" t="str">
        <f t="shared" ref="AS517:AS580" si="168">IF(C517="","",1)</f>
        <v/>
      </c>
      <c r="AT517" s="210" t="str">
        <f t="shared" ref="AT517:AT580" si="169">IF(COUNTA(F517:X517)=0,"",IF(COUNTA(F517:Q517)=12,IF(OR(R517&lt;&gt;"",AI517=FALSE),FALSE,IF(OR(INDEX(codeschart,MATCH(N517,libschart,0))&lt;11000000,INDEX(codeschart,MATCH(N517,libschart,0))&gt;=52000000),FALSE,TRUE)),TRUE))</f>
        <v/>
      </c>
    </row>
    <row r="518" spans="1:46" x14ac:dyDescent="0.2">
      <c r="A518" s="51" t="str">
        <f>IF(AND(F518&lt;&gt;"",'Institut - Classes'!$F$4&lt;&gt;""),INDEX(libcatidinstit,'Institut - Classes'!$F$4),"")</f>
        <v/>
      </c>
      <c r="B518" s="51" t="str">
        <f>IF(A518&lt;&gt;"",INDEX(codeinstit,'Institut - Classes'!$F$4),"")</f>
        <v/>
      </c>
      <c r="C518" s="49" t="str">
        <f t="shared" ref="C518:C581" si="170">IF(COUNTA(F518:X518)=0,"",IF(AT518=TRUE,"Incomplet",IF(OR(Y518=FALSE,COUNTIF(AA518:AM518,FALSE)&gt;0,COUNTIF(F518:AR518,#N/A)&gt;0),"Erreur",IF(AND(Z518,AN518,AO518),"OK","Attention"))))</f>
        <v/>
      </c>
      <c r="D518" s="143"/>
      <c r="E518" s="143"/>
      <c r="F518" s="137"/>
      <c r="G518" s="137"/>
      <c r="H518" s="137"/>
      <c r="I518" s="137"/>
      <c r="J518" s="139"/>
      <c r="K518" s="137"/>
      <c r="L518" s="141"/>
      <c r="M518" s="141"/>
      <c r="N518" s="140"/>
      <c r="O518" s="142"/>
      <c r="P518" s="141"/>
      <c r="Q518" s="141"/>
      <c r="R518" s="141"/>
      <c r="S518" s="156"/>
      <c r="T518" s="156"/>
      <c r="U518" s="156"/>
      <c r="V518" s="156"/>
      <c r="W518" s="156"/>
      <c r="X518" s="156"/>
      <c r="Y518" s="52" t="str">
        <f t="shared" si="152"/>
        <v/>
      </c>
      <c r="Z518" s="50" t="str">
        <f t="shared" si="153"/>
        <v/>
      </c>
      <c r="AA518" s="50" t="str">
        <f t="shared" si="154"/>
        <v/>
      </c>
      <c r="AB518" s="50" t="str">
        <f t="shared" si="155"/>
        <v/>
      </c>
      <c r="AC518" s="50" t="str">
        <f t="shared" si="156"/>
        <v/>
      </c>
      <c r="AD518" s="50" t="str">
        <f t="shared" si="157"/>
        <v/>
      </c>
      <c r="AE518" s="50" t="str">
        <f t="shared" si="158"/>
        <v/>
      </c>
      <c r="AF518" s="50" t="str">
        <f t="shared" si="159"/>
        <v/>
      </c>
      <c r="AG518" s="50" t="str">
        <f t="shared" si="160"/>
        <v/>
      </c>
      <c r="AH518" s="50" t="str">
        <f t="shared" si="161"/>
        <v/>
      </c>
      <c r="AI518" s="50" t="str">
        <f t="shared" si="162"/>
        <v/>
      </c>
      <c r="AJ518" s="50" t="str">
        <f t="shared" si="163"/>
        <v/>
      </c>
      <c r="AK518" s="50" t="str">
        <f t="shared" si="164"/>
        <v/>
      </c>
      <c r="AL518" s="50" t="str">
        <f t="shared" si="165"/>
        <v/>
      </c>
      <c r="AM518" s="50" t="str">
        <f t="shared" si="166"/>
        <v/>
      </c>
      <c r="AN518" s="50" t="str">
        <f>IF(OR(AD518&lt;&gt;TRUE,AI518&lt;&gt;TRUE),"",IF(OR('Info livraison'!$B$12-(YEAR(J518))&gt;INDEX(valschartmaxalt,MATCH(N518,libschart,0)),'Info livraison'!$B$12-(YEAR(J518))&lt;INDEX(valschartminalt,MATCH(N518,libschart,0))),FALSE,TRUE))</f>
        <v/>
      </c>
      <c r="AO518" s="50" t="str">
        <f t="shared" si="167"/>
        <v/>
      </c>
      <c r="AP518" s="50"/>
      <c r="AQ518" s="50"/>
      <c r="AR518" s="50"/>
      <c r="AS518" s="197" t="str">
        <f t="shared" si="168"/>
        <v/>
      </c>
      <c r="AT518" s="210" t="str">
        <f t="shared" si="169"/>
        <v/>
      </c>
    </row>
    <row r="519" spans="1:46" x14ac:dyDescent="0.2">
      <c r="A519" s="51" t="str">
        <f>IF(AND(F519&lt;&gt;"",'Institut - Classes'!$F$4&lt;&gt;""),INDEX(libcatidinstit,'Institut - Classes'!$F$4),"")</f>
        <v/>
      </c>
      <c r="B519" s="51" t="str">
        <f>IF(A519&lt;&gt;"",INDEX(codeinstit,'Institut - Classes'!$F$4),"")</f>
        <v/>
      </c>
      <c r="C519" s="49" t="str">
        <f t="shared" si="170"/>
        <v/>
      </c>
      <c r="D519" s="143"/>
      <c r="E519" s="143"/>
      <c r="F519" s="137"/>
      <c r="G519" s="137"/>
      <c r="H519" s="137"/>
      <c r="I519" s="137"/>
      <c r="J519" s="139"/>
      <c r="K519" s="137"/>
      <c r="L519" s="141"/>
      <c r="M519" s="141"/>
      <c r="N519" s="140"/>
      <c r="O519" s="142"/>
      <c r="P519" s="141"/>
      <c r="Q519" s="141"/>
      <c r="R519" s="141"/>
      <c r="S519" s="156"/>
      <c r="T519" s="156"/>
      <c r="U519" s="156"/>
      <c r="V519" s="156"/>
      <c r="W519" s="156"/>
      <c r="X519" s="156"/>
      <c r="Y519" s="52" t="str">
        <f t="shared" si="152"/>
        <v/>
      </c>
      <c r="Z519" s="50" t="str">
        <f t="shared" si="153"/>
        <v/>
      </c>
      <c r="AA519" s="50" t="str">
        <f t="shared" si="154"/>
        <v/>
      </c>
      <c r="AB519" s="50" t="str">
        <f t="shared" si="155"/>
        <v/>
      </c>
      <c r="AC519" s="50" t="str">
        <f t="shared" si="156"/>
        <v/>
      </c>
      <c r="AD519" s="50" t="str">
        <f t="shared" si="157"/>
        <v/>
      </c>
      <c r="AE519" s="50" t="str">
        <f t="shared" si="158"/>
        <v/>
      </c>
      <c r="AF519" s="50" t="str">
        <f t="shared" si="159"/>
        <v/>
      </c>
      <c r="AG519" s="50" t="str">
        <f t="shared" si="160"/>
        <v/>
      </c>
      <c r="AH519" s="50" t="str">
        <f t="shared" si="161"/>
        <v/>
      </c>
      <c r="AI519" s="50" t="str">
        <f t="shared" si="162"/>
        <v/>
      </c>
      <c r="AJ519" s="50" t="str">
        <f t="shared" si="163"/>
        <v/>
      </c>
      <c r="AK519" s="50" t="str">
        <f t="shared" si="164"/>
        <v/>
      </c>
      <c r="AL519" s="50" t="str">
        <f t="shared" si="165"/>
        <v/>
      </c>
      <c r="AM519" s="50" t="str">
        <f t="shared" si="166"/>
        <v/>
      </c>
      <c r="AN519" s="50" t="str">
        <f>IF(OR(AD519&lt;&gt;TRUE,AI519&lt;&gt;TRUE),"",IF(OR('Info livraison'!$B$12-(YEAR(J519))&gt;INDEX(valschartmaxalt,MATCH(N519,libschart,0)),'Info livraison'!$B$12-(YEAR(J519))&lt;INDEX(valschartminalt,MATCH(N519,libschart,0))),FALSE,TRUE))</f>
        <v/>
      </c>
      <c r="AO519" s="50" t="str">
        <f t="shared" si="167"/>
        <v/>
      </c>
      <c r="AP519" s="50"/>
      <c r="AQ519" s="50"/>
      <c r="AR519" s="50"/>
      <c r="AS519" s="197" t="str">
        <f t="shared" si="168"/>
        <v/>
      </c>
      <c r="AT519" s="210" t="str">
        <f t="shared" si="169"/>
        <v/>
      </c>
    </row>
    <row r="520" spans="1:46" x14ac:dyDescent="0.2">
      <c r="A520" s="51" t="str">
        <f>IF(AND(F520&lt;&gt;"",'Institut - Classes'!$F$4&lt;&gt;""),INDEX(libcatidinstit,'Institut - Classes'!$F$4),"")</f>
        <v/>
      </c>
      <c r="B520" s="51" t="str">
        <f>IF(A520&lt;&gt;"",INDEX(codeinstit,'Institut - Classes'!$F$4),"")</f>
        <v/>
      </c>
      <c r="C520" s="49" t="str">
        <f t="shared" si="170"/>
        <v/>
      </c>
      <c r="D520" s="143"/>
      <c r="E520" s="143"/>
      <c r="F520" s="137"/>
      <c r="G520" s="137"/>
      <c r="H520" s="137"/>
      <c r="I520" s="137"/>
      <c r="J520" s="139"/>
      <c r="K520" s="137"/>
      <c r="L520" s="141"/>
      <c r="M520" s="141"/>
      <c r="N520" s="140"/>
      <c r="O520" s="142"/>
      <c r="P520" s="141"/>
      <c r="Q520" s="141"/>
      <c r="R520" s="141"/>
      <c r="S520" s="156"/>
      <c r="T520" s="156"/>
      <c r="U520" s="156"/>
      <c r="V520" s="156"/>
      <c r="W520" s="156"/>
      <c r="X520" s="156"/>
      <c r="Y520" s="52" t="str">
        <f t="shared" si="152"/>
        <v/>
      </c>
      <c r="Z520" s="50" t="str">
        <f t="shared" si="153"/>
        <v/>
      </c>
      <c r="AA520" s="50" t="str">
        <f t="shared" si="154"/>
        <v/>
      </c>
      <c r="AB520" s="50" t="str">
        <f t="shared" si="155"/>
        <v/>
      </c>
      <c r="AC520" s="50" t="str">
        <f t="shared" si="156"/>
        <v/>
      </c>
      <c r="AD520" s="50" t="str">
        <f t="shared" si="157"/>
        <v/>
      </c>
      <c r="AE520" s="50" t="str">
        <f t="shared" si="158"/>
        <v/>
      </c>
      <c r="AF520" s="50" t="str">
        <f t="shared" si="159"/>
        <v/>
      </c>
      <c r="AG520" s="50" t="str">
        <f t="shared" si="160"/>
        <v/>
      </c>
      <c r="AH520" s="50" t="str">
        <f t="shared" si="161"/>
        <v/>
      </c>
      <c r="AI520" s="50" t="str">
        <f t="shared" si="162"/>
        <v/>
      </c>
      <c r="AJ520" s="50" t="str">
        <f t="shared" si="163"/>
        <v/>
      </c>
      <c r="AK520" s="50" t="str">
        <f t="shared" si="164"/>
        <v/>
      </c>
      <c r="AL520" s="50" t="str">
        <f t="shared" si="165"/>
        <v/>
      </c>
      <c r="AM520" s="50" t="str">
        <f t="shared" si="166"/>
        <v/>
      </c>
      <c r="AN520" s="50" t="str">
        <f>IF(OR(AD520&lt;&gt;TRUE,AI520&lt;&gt;TRUE),"",IF(OR('Info livraison'!$B$12-(YEAR(J520))&gt;INDEX(valschartmaxalt,MATCH(N520,libschart,0)),'Info livraison'!$B$12-(YEAR(J520))&lt;INDEX(valschartminalt,MATCH(N520,libschart,0))),FALSE,TRUE))</f>
        <v/>
      </c>
      <c r="AO520" s="50" t="str">
        <f t="shared" si="167"/>
        <v/>
      </c>
      <c r="AP520" s="50"/>
      <c r="AQ520" s="50"/>
      <c r="AR520" s="50"/>
      <c r="AS520" s="197" t="str">
        <f t="shared" si="168"/>
        <v/>
      </c>
      <c r="AT520" s="210" t="str">
        <f t="shared" si="169"/>
        <v/>
      </c>
    </row>
    <row r="521" spans="1:46" x14ac:dyDescent="0.2">
      <c r="A521" s="51" t="str">
        <f>IF(AND(F521&lt;&gt;"",'Institut - Classes'!$F$4&lt;&gt;""),INDEX(libcatidinstit,'Institut - Classes'!$F$4),"")</f>
        <v/>
      </c>
      <c r="B521" s="51" t="str">
        <f>IF(A521&lt;&gt;"",INDEX(codeinstit,'Institut - Classes'!$F$4),"")</f>
        <v/>
      </c>
      <c r="C521" s="49" t="str">
        <f t="shared" si="170"/>
        <v/>
      </c>
      <c r="D521" s="143"/>
      <c r="E521" s="143"/>
      <c r="F521" s="137"/>
      <c r="G521" s="137"/>
      <c r="H521" s="137"/>
      <c r="I521" s="137"/>
      <c r="J521" s="139"/>
      <c r="K521" s="137"/>
      <c r="L521" s="141"/>
      <c r="M521" s="141"/>
      <c r="N521" s="140"/>
      <c r="O521" s="142"/>
      <c r="P521" s="141"/>
      <c r="Q521" s="141"/>
      <c r="R521" s="141"/>
      <c r="S521" s="156"/>
      <c r="T521" s="156"/>
      <c r="U521" s="156"/>
      <c r="V521" s="156"/>
      <c r="W521" s="156"/>
      <c r="X521" s="156"/>
      <c r="Y521" s="52" t="str">
        <f t="shared" si="152"/>
        <v/>
      </c>
      <c r="Z521" s="50" t="str">
        <f t="shared" si="153"/>
        <v/>
      </c>
      <c r="AA521" s="50" t="str">
        <f t="shared" si="154"/>
        <v/>
      </c>
      <c r="AB521" s="50" t="str">
        <f t="shared" si="155"/>
        <v/>
      </c>
      <c r="AC521" s="50" t="str">
        <f t="shared" si="156"/>
        <v/>
      </c>
      <c r="AD521" s="50" t="str">
        <f t="shared" si="157"/>
        <v/>
      </c>
      <c r="AE521" s="50" t="str">
        <f t="shared" si="158"/>
        <v/>
      </c>
      <c r="AF521" s="50" t="str">
        <f t="shared" si="159"/>
        <v/>
      </c>
      <c r="AG521" s="50" t="str">
        <f t="shared" si="160"/>
        <v/>
      </c>
      <c r="AH521" s="50" t="str">
        <f t="shared" si="161"/>
        <v/>
      </c>
      <c r="AI521" s="50" t="str">
        <f t="shared" si="162"/>
        <v/>
      </c>
      <c r="AJ521" s="50" t="str">
        <f t="shared" si="163"/>
        <v/>
      </c>
      <c r="AK521" s="50" t="str">
        <f t="shared" si="164"/>
        <v/>
      </c>
      <c r="AL521" s="50" t="str">
        <f t="shared" si="165"/>
        <v/>
      </c>
      <c r="AM521" s="50" t="str">
        <f t="shared" si="166"/>
        <v/>
      </c>
      <c r="AN521" s="50" t="str">
        <f>IF(OR(AD521&lt;&gt;TRUE,AI521&lt;&gt;TRUE),"",IF(OR('Info livraison'!$B$12-(YEAR(J521))&gt;INDEX(valschartmaxalt,MATCH(N521,libschart,0)),'Info livraison'!$B$12-(YEAR(J521))&lt;INDEX(valschartminalt,MATCH(N521,libschart,0))),FALSE,TRUE))</f>
        <v/>
      </c>
      <c r="AO521" s="50" t="str">
        <f t="shared" si="167"/>
        <v/>
      </c>
      <c r="AP521" s="50"/>
      <c r="AQ521" s="50"/>
      <c r="AR521" s="50"/>
      <c r="AS521" s="197" t="str">
        <f t="shared" si="168"/>
        <v/>
      </c>
      <c r="AT521" s="210" t="str">
        <f t="shared" si="169"/>
        <v/>
      </c>
    </row>
    <row r="522" spans="1:46" x14ac:dyDescent="0.2">
      <c r="A522" s="51" t="str">
        <f>IF(AND(F522&lt;&gt;"",'Institut - Classes'!$F$4&lt;&gt;""),INDEX(libcatidinstit,'Institut - Classes'!$F$4),"")</f>
        <v/>
      </c>
      <c r="B522" s="51" t="str">
        <f>IF(A522&lt;&gt;"",INDEX(codeinstit,'Institut - Classes'!$F$4),"")</f>
        <v/>
      </c>
      <c r="C522" s="49" t="str">
        <f t="shared" si="170"/>
        <v/>
      </c>
      <c r="D522" s="143"/>
      <c r="E522" s="143"/>
      <c r="F522" s="137"/>
      <c r="G522" s="137"/>
      <c r="H522" s="137"/>
      <c r="I522" s="137"/>
      <c r="J522" s="139"/>
      <c r="K522" s="137"/>
      <c r="L522" s="141"/>
      <c r="M522" s="141"/>
      <c r="N522" s="140"/>
      <c r="O522" s="142"/>
      <c r="P522" s="141"/>
      <c r="Q522" s="141"/>
      <c r="R522" s="141"/>
      <c r="S522" s="156"/>
      <c r="T522" s="156"/>
      <c r="U522" s="156"/>
      <c r="V522" s="156"/>
      <c r="W522" s="156"/>
      <c r="X522" s="156"/>
      <c r="Y522" s="52" t="str">
        <f t="shared" si="152"/>
        <v/>
      </c>
      <c r="Z522" s="50" t="str">
        <f t="shared" si="153"/>
        <v/>
      </c>
      <c r="AA522" s="50" t="str">
        <f t="shared" si="154"/>
        <v/>
      </c>
      <c r="AB522" s="50" t="str">
        <f t="shared" si="155"/>
        <v/>
      </c>
      <c r="AC522" s="50" t="str">
        <f t="shared" si="156"/>
        <v/>
      </c>
      <c r="AD522" s="50" t="str">
        <f t="shared" si="157"/>
        <v/>
      </c>
      <c r="AE522" s="50" t="str">
        <f t="shared" si="158"/>
        <v/>
      </c>
      <c r="AF522" s="50" t="str">
        <f t="shared" si="159"/>
        <v/>
      </c>
      <c r="AG522" s="50" t="str">
        <f t="shared" si="160"/>
        <v/>
      </c>
      <c r="AH522" s="50" t="str">
        <f t="shared" si="161"/>
        <v/>
      </c>
      <c r="AI522" s="50" t="str">
        <f t="shared" si="162"/>
        <v/>
      </c>
      <c r="AJ522" s="50" t="str">
        <f t="shared" si="163"/>
        <v/>
      </c>
      <c r="AK522" s="50" t="str">
        <f t="shared" si="164"/>
        <v/>
      </c>
      <c r="AL522" s="50" t="str">
        <f t="shared" si="165"/>
        <v/>
      </c>
      <c r="AM522" s="50" t="str">
        <f t="shared" si="166"/>
        <v/>
      </c>
      <c r="AN522" s="50" t="str">
        <f>IF(OR(AD522&lt;&gt;TRUE,AI522&lt;&gt;TRUE),"",IF(OR('Info livraison'!$B$12-(YEAR(J522))&gt;INDEX(valschartmaxalt,MATCH(N522,libschart,0)),'Info livraison'!$B$12-(YEAR(J522))&lt;INDEX(valschartminalt,MATCH(N522,libschart,0))),FALSE,TRUE))</f>
        <v/>
      </c>
      <c r="AO522" s="50" t="str">
        <f t="shared" si="167"/>
        <v/>
      </c>
      <c r="AP522" s="50"/>
      <c r="AQ522" s="50"/>
      <c r="AR522" s="50"/>
      <c r="AS522" s="197" t="str">
        <f t="shared" si="168"/>
        <v/>
      </c>
      <c r="AT522" s="210" t="str">
        <f t="shared" si="169"/>
        <v/>
      </c>
    </row>
    <row r="523" spans="1:46" x14ac:dyDescent="0.2">
      <c r="A523" s="51" t="str">
        <f>IF(AND(F523&lt;&gt;"",'Institut - Classes'!$F$4&lt;&gt;""),INDEX(libcatidinstit,'Institut - Classes'!$F$4),"")</f>
        <v/>
      </c>
      <c r="B523" s="51" t="str">
        <f>IF(A523&lt;&gt;"",INDEX(codeinstit,'Institut - Classes'!$F$4),"")</f>
        <v/>
      </c>
      <c r="C523" s="49" t="str">
        <f t="shared" si="170"/>
        <v/>
      </c>
      <c r="D523" s="143"/>
      <c r="E523" s="143"/>
      <c r="F523" s="137"/>
      <c r="G523" s="137"/>
      <c r="H523" s="137"/>
      <c r="I523" s="137"/>
      <c r="J523" s="139"/>
      <c r="K523" s="137"/>
      <c r="L523" s="141"/>
      <c r="M523" s="141"/>
      <c r="N523" s="140"/>
      <c r="O523" s="142"/>
      <c r="P523" s="141"/>
      <c r="Q523" s="141"/>
      <c r="R523" s="141"/>
      <c r="S523" s="156"/>
      <c r="T523" s="156"/>
      <c r="U523" s="156"/>
      <c r="V523" s="156"/>
      <c r="W523" s="156"/>
      <c r="X523" s="156"/>
      <c r="Y523" s="52" t="str">
        <f t="shared" si="152"/>
        <v/>
      </c>
      <c r="Z523" s="50" t="str">
        <f t="shared" si="153"/>
        <v/>
      </c>
      <c r="AA523" s="50" t="str">
        <f t="shared" si="154"/>
        <v/>
      </c>
      <c r="AB523" s="50" t="str">
        <f t="shared" si="155"/>
        <v/>
      </c>
      <c r="AC523" s="50" t="str">
        <f t="shared" si="156"/>
        <v/>
      </c>
      <c r="AD523" s="50" t="str">
        <f t="shared" si="157"/>
        <v/>
      </c>
      <c r="AE523" s="50" t="str">
        <f t="shared" si="158"/>
        <v/>
      </c>
      <c r="AF523" s="50" t="str">
        <f t="shared" si="159"/>
        <v/>
      </c>
      <c r="AG523" s="50" t="str">
        <f t="shared" si="160"/>
        <v/>
      </c>
      <c r="AH523" s="50" t="str">
        <f t="shared" si="161"/>
        <v/>
      </c>
      <c r="AI523" s="50" t="str">
        <f t="shared" si="162"/>
        <v/>
      </c>
      <c r="AJ523" s="50" t="str">
        <f t="shared" si="163"/>
        <v/>
      </c>
      <c r="AK523" s="50" t="str">
        <f t="shared" si="164"/>
        <v/>
      </c>
      <c r="AL523" s="50" t="str">
        <f t="shared" si="165"/>
        <v/>
      </c>
      <c r="AM523" s="50" t="str">
        <f t="shared" si="166"/>
        <v/>
      </c>
      <c r="AN523" s="50" t="str">
        <f>IF(OR(AD523&lt;&gt;TRUE,AI523&lt;&gt;TRUE),"",IF(OR('Info livraison'!$B$12-(YEAR(J523))&gt;INDEX(valschartmaxalt,MATCH(N523,libschart,0)),'Info livraison'!$B$12-(YEAR(J523))&lt;INDEX(valschartminalt,MATCH(N523,libschart,0))),FALSE,TRUE))</f>
        <v/>
      </c>
      <c r="AO523" s="50" t="str">
        <f t="shared" si="167"/>
        <v/>
      </c>
      <c r="AP523" s="50"/>
      <c r="AQ523" s="50"/>
      <c r="AR523" s="50"/>
      <c r="AS523" s="197" t="str">
        <f t="shared" si="168"/>
        <v/>
      </c>
      <c r="AT523" s="210" t="str">
        <f t="shared" si="169"/>
        <v/>
      </c>
    </row>
    <row r="524" spans="1:46" x14ac:dyDescent="0.2">
      <c r="A524" s="51" t="str">
        <f>IF(AND(F524&lt;&gt;"",'Institut - Classes'!$F$4&lt;&gt;""),INDEX(libcatidinstit,'Institut - Classes'!$F$4),"")</f>
        <v/>
      </c>
      <c r="B524" s="51" t="str">
        <f>IF(A524&lt;&gt;"",INDEX(codeinstit,'Institut - Classes'!$F$4),"")</f>
        <v/>
      </c>
      <c r="C524" s="49" t="str">
        <f t="shared" si="170"/>
        <v/>
      </c>
      <c r="D524" s="143"/>
      <c r="E524" s="143"/>
      <c r="F524" s="137"/>
      <c r="G524" s="137"/>
      <c r="H524" s="137"/>
      <c r="I524" s="137"/>
      <c r="J524" s="139"/>
      <c r="K524" s="137"/>
      <c r="L524" s="141"/>
      <c r="M524" s="141"/>
      <c r="N524" s="140"/>
      <c r="O524" s="142"/>
      <c r="P524" s="141"/>
      <c r="Q524" s="141"/>
      <c r="R524" s="141"/>
      <c r="S524" s="156"/>
      <c r="T524" s="156"/>
      <c r="U524" s="156"/>
      <c r="V524" s="156"/>
      <c r="W524" s="156"/>
      <c r="X524" s="156"/>
      <c r="Y524" s="52" t="str">
        <f t="shared" si="152"/>
        <v/>
      </c>
      <c r="Z524" s="50" t="str">
        <f t="shared" si="153"/>
        <v/>
      </c>
      <c r="AA524" s="50" t="str">
        <f t="shared" si="154"/>
        <v/>
      </c>
      <c r="AB524" s="50" t="str">
        <f t="shared" si="155"/>
        <v/>
      </c>
      <c r="AC524" s="50" t="str">
        <f t="shared" si="156"/>
        <v/>
      </c>
      <c r="AD524" s="50" t="str">
        <f t="shared" si="157"/>
        <v/>
      </c>
      <c r="AE524" s="50" t="str">
        <f t="shared" si="158"/>
        <v/>
      </c>
      <c r="AF524" s="50" t="str">
        <f t="shared" si="159"/>
        <v/>
      </c>
      <c r="AG524" s="50" t="str">
        <f t="shared" si="160"/>
        <v/>
      </c>
      <c r="AH524" s="50" t="str">
        <f t="shared" si="161"/>
        <v/>
      </c>
      <c r="AI524" s="50" t="str">
        <f t="shared" si="162"/>
        <v/>
      </c>
      <c r="AJ524" s="50" t="str">
        <f t="shared" si="163"/>
        <v/>
      </c>
      <c r="AK524" s="50" t="str">
        <f t="shared" si="164"/>
        <v/>
      </c>
      <c r="AL524" s="50" t="str">
        <f t="shared" si="165"/>
        <v/>
      </c>
      <c r="AM524" s="50" t="str">
        <f t="shared" si="166"/>
        <v/>
      </c>
      <c r="AN524" s="50" t="str">
        <f>IF(OR(AD524&lt;&gt;TRUE,AI524&lt;&gt;TRUE),"",IF(OR('Info livraison'!$B$12-(YEAR(J524))&gt;INDEX(valschartmaxalt,MATCH(N524,libschart,0)),'Info livraison'!$B$12-(YEAR(J524))&lt;INDEX(valschartminalt,MATCH(N524,libschart,0))),FALSE,TRUE))</f>
        <v/>
      </c>
      <c r="AO524" s="50" t="str">
        <f t="shared" si="167"/>
        <v/>
      </c>
      <c r="AP524" s="50"/>
      <c r="AQ524" s="50"/>
      <c r="AR524" s="50"/>
      <c r="AS524" s="197" t="str">
        <f t="shared" si="168"/>
        <v/>
      </c>
      <c r="AT524" s="210" t="str">
        <f t="shared" si="169"/>
        <v/>
      </c>
    </row>
    <row r="525" spans="1:46" x14ac:dyDescent="0.2">
      <c r="A525" s="51" t="str">
        <f>IF(AND(F525&lt;&gt;"",'Institut - Classes'!$F$4&lt;&gt;""),INDEX(libcatidinstit,'Institut - Classes'!$F$4),"")</f>
        <v/>
      </c>
      <c r="B525" s="51" t="str">
        <f>IF(A525&lt;&gt;"",INDEX(codeinstit,'Institut - Classes'!$F$4),"")</f>
        <v/>
      </c>
      <c r="C525" s="49" t="str">
        <f t="shared" si="170"/>
        <v/>
      </c>
      <c r="D525" s="143"/>
      <c r="E525" s="143"/>
      <c r="F525" s="137"/>
      <c r="G525" s="137"/>
      <c r="H525" s="137"/>
      <c r="I525" s="137"/>
      <c r="J525" s="139"/>
      <c r="K525" s="137"/>
      <c r="L525" s="141"/>
      <c r="M525" s="141"/>
      <c r="N525" s="140"/>
      <c r="O525" s="142"/>
      <c r="P525" s="141"/>
      <c r="Q525" s="141"/>
      <c r="R525" s="141"/>
      <c r="S525" s="156"/>
      <c r="T525" s="156"/>
      <c r="U525" s="156"/>
      <c r="V525" s="156"/>
      <c r="W525" s="156"/>
      <c r="X525" s="156"/>
      <c r="Y525" s="52" t="str">
        <f t="shared" si="152"/>
        <v/>
      </c>
      <c r="Z525" s="50" t="str">
        <f t="shared" si="153"/>
        <v/>
      </c>
      <c r="AA525" s="50" t="str">
        <f t="shared" si="154"/>
        <v/>
      </c>
      <c r="AB525" s="50" t="str">
        <f t="shared" si="155"/>
        <v/>
      </c>
      <c r="AC525" s="50" t="str">
        <f t="shared" si="156"/>
        <v/>
      </c>
      <c r="AD525" s="50" t="str">
        <f t="shared" si="157"/>
        <v/>
      </c>
      <c r="AE525" s="50" t="str">
        <f t="shared" si="158"/>
        <v/>
      </c>
      <c r="AF525" s="50" t="str">
        <f t="shared" si="159"/>
        <v/>
      </c>
      <c r="AG525" s="50" t="str">
        <f t="shared" si="160"/>
        <v/>
      </c>
      <c r="AH525" s="50" t="str">
        <f t="shared" si="161"/>
        <v/>
      </c>
      <c r="AI525" s="50" t="str">
        <f t="shared" si="162"/>
        <v/>
      </c>
      <c r="AJ525" s="50" t="str">
        <f t="shared" si="163"/>
        <v/>
      </c>
      <c r="AK525" s="50" t="str">
        <f t="shared" si="164"/>
        <v/>
      </c>
      <c r="AL525" s="50" t="str">
        <f t="shared" si="165"/>
        <v/>
      </c>
      <c r="AM525" s="50" t="str">
        <f t="shared" si="166"/>
        <v/>
      </c>
      <c r="AN525" s="50" t="str">
        <f>IF(OR(AD525&lt;&gt;TRUE,AI525&lt;&gt;TRUE),"",IF(OR('Info livraison'!$B$12-(YEAR(J525))&gt;INDEX(valschartmaxalt,MATCH(N525,libschart,0)),'Info livraison'!$B$12-(YEAR(J525))&lt;INDEX(valschartminalt,MATCH(N525,libschart,0))),FALSE,TRUE))</f>
        <v/>
      </c>
      <c r="AO525" s="50" t="str">
        <f t="shared" si="167"/>
        <v/>
      </c>
      <c r="AP525" s="50"/>
      <c r="AQ525" s="50"/>
      <c r="AR525" s="50"/>
      <c r="AS525" s="197" t="str">
        <f t="shared" si="168"/>
        <v/>
      </c>
      <c r="AT525" s="210" t="str">
        <f t="shared" si="169"/>
        <v/>
      </c>
    </row>
    <row r="526" spans="1:46" x14ac:dyDescent="0.2">
      <c r="A526" s="51" t="str">
        <f>IF(AND(F526&lt;&gt;"",'Institut - Classes'!$F$4&lt;&gt;""),INDEX(libcatidinstit,'Institut - Classes'!$F$4),"")</f>
        <v/>
      </c>
      <c r="B526" s="51" t="str">
        <f>IF(A526&lt;&gt;"",INDEX(codeinstit,'Institut - Classes'!$F$4),"")</f>
        <v/>
      </c>
      <c r="C526" s="49" t="str">
        <f t="shared" si="170"/>
        <v/>
      </c>
      <c r="D526" s="143"/>
      <c r="E526" s="143"/>
      <c r="F526" s="137"/>
      <c r="G526" s="137"/>
      <c r="H526" s="137"/>
      <c r="I526" s="137"/>
      <c r="J526" s="139"/>
      <c r="K526" s="137"/>
      <c r="L526" s="141"/>
      <c r="M526" s="141"/>
      <c r="N526" s="140"/>
      <c r="O526" s="142"/>
      <c r="P526" s="141"/>
      <c r="Q526" s="141"/>
      <c r="R526" s="141"/>
      <c r="S526" s="156"/>
      <c r="T526" s="156"/>
      <c r="U526" s="156"/>
      <c r="V526" s="156"/>
      <c r="W526" s="156"/>
      <c r="X526" s="156"/>
      <c r="Y526" s="52" t="str">
        <f t="shared" si="152"/>
        <v/>
      </c>
      <c r="Z526" s="50" t="str">
        <f t="shared" si="153"/>
        <v/>
      </c>
      <c r="AA526" s="50" t="str">
        <f t="shared" si="154"/>
        <v/>
      </c>
      <c r="AB526" s="50" t="str">
        <f t="shared" si="155"/>
        <v/>
      </c>
      <c r="AC526" s="50" t="str">
        <f t="shared" si="156"/>
        <v/>
      </c>
      <c r="AD526" s="50" t="str">
        <f t="shared" si="157"/>
        <v/>
      </c>
      <c r="AE526" s="50" t="str">
        <f t="shared" si="158"/>
        <v/>
      </c>
      <c r="AF526" s="50" t="str">
        <f t="shared" si="159"/>
        <v/>
      </c>
      <c r="AG526" s="50" t="str">
        <f t="shared" si="160"/>
        <v/>
      </c>
      <c r="AH526" s="50" t="str">
        <f t="shared" si="161"/>
        <v/>
      </c>
      <c r="AI526" s="50" t="str">
        <f t="shared" si="162"/>
        <v/>
      </c>
      <c r="AJ526" s="50" t="str">
        <f t="shared" si="163"/>
        <v/>
      </c>
      <c r="AK526" s="50" t="str">
        <f t="shared" si="164"/>
        <v/>
      </c>
      <c r="AL526" s="50" t="str">
        <f t="shared" si="165"/>
        <v/>
      </c>
      <c r="AM526" s="50" t="str">
        <f t="shared" si="166"/>
        <v/>
      </c>
      <c r="AN526" s="50" t="str">
        <f>IF(OR(AD526&lt;&gt;TRUE,AI526&lt;&gt;TRUE),"",IF(OR('Info livraison'!$B$12-(YEAR(J526))&gt;INDEX(valschartmaxalt,MATCH(N526,libschart,0)),'Info livraison'!$B$12-(YEAR(J526))&lt;INDEX(valschartminalt,MATCH(N526,libschart,0))),FALSE,TRUE))</f>
        <v/>
      </c>
      <c r="AO526" s="50" t="str">
        <f t="shared" si="167"/>
        <v/>
      </c>
      <c r="AP526" s="50"/>
      <c r="AQ526" s="50"/>
      <c r="AR526" s="50"/>
      <c r="AS526" s="197" t="str">
        <f t="shared" si="168"/>
        <v/>
      </c>
      <c r="AT526" s="210" t="str">
        <f t="shared" si="169"/>
        <v/>
      </c>
    </row>
    <row r="527" spans="1:46" x14ac:dyDescent="0.2">
      <c r="A527" s="51" t="str">
        <f>IF(AND(F527&lt;&gt;"",'Institut - Classes'!$F$4&lt;&gt;""),INDEX(libcatidinstit,'Institut - Classes'!$F$4),"")</f>
        <v/>
      </c>
      <c r="B527" s="51" t="str">
        <f>IF(A527&lt;&gt;"",INDEX(codeinstit,'Institut - Classes'!$F$4),"")</f>
        <v/>
      </c>
      <c r="C527" s="49" t="str">
        <f t="shared" si="170"/>
        <v/>
      </c>
      <c r="D527" s="143"/>
      <c r="E527" s="143"/>
      <c r="F527" s="137"/>
      <c r="G527" s="137"/>
      <c r="H527" s="137"/>
      <c r="I527" s="137"/>
      <c r="J527" s="139"/>
      <c r="K527" s="137"/>
      <c r="L527" s="141"/>
      <c r="M527" s="141"/>
      <c r="N527" s="140"/>
      <c r="O527" s="142"/>
      <c r="P527" s="141"/>
      <c r="Q527" s="141"/>
      <c r="R527" s="141"/>
      <c r="S527" s="156"/>
      <c r="T527" s="156"/>
      <c r="U527" s="156"/>
      <c r="V527" s="156"/>
      <c r="W527" s="156"/>
      <c r="X527" s="156"/>
      <c r="Y527" s="52" t="str">
        <f t="shared" si="152"/>
        <v/>
      </c>
      <c r="Z527" s="50" t="str">
        <f t="shared" si="153"/>
        <v/>
      </c>
      <c r="AA527" s="50" t="str">
        <f t="shared" si="154"/>
        <v/>
      </c>
      <c r="AB527" s="50" t="str">
        <f t="shared" si="155"/>
        <v/>
      </c>
      <c r="AC527" s="50" t="str">
        <f t="shared" si="156"/>
        <v/>
      </c>
      <c r="AD527" s="50" t="str">
        <f t="shared" si="157"/>
        <v/>
      </c>
      <c r="AE527" s="50" t="str">
        <f t="shared" si="158"/>
        <v/>
      </c>
      <c r="AF527" s="50" t="str">
        <f t="shared" si="159"/>
        <v/>
      </c>
      <c r="AG527" s="50" t="str">
        <f t="shared" si="160"/>
        <v/>
      </c>
      <c r="AH527" s="50" t="str">
        <f t="shared" si="161"/>
        <v/>
      </c>
      <c r="AI527" s="50" t="str">
        <f t="shared" si="162"/>
        <v/>
      </c>
      <c r="AJ527" s="50" t="str">
        <f t="shared" si="163"/>
        <v/>
      </c>
      <c r="AK527" s="50" t="str">
        <f t="shared" si="164"/>
        <v/>
      </c>
      <c r="AL527" s="50" t="str">
        <f t="shared" si="165"/>
        <v/>
      </c>
      <c r="AM527" s="50" t="str">
        <f t="shared" si="166"/>
        <v/>
      </c>
      <c r="AN527" s="50" t="str">
        <f>IF(OR(AD527&lt;&gt;TRUE,AI527&lt;&gt;TRUE),"",IF(OR('Info livraison'!$B$12-(YEAR(J527))&gt;INDEX(valschartmaxalt,MATCH(N527,libschart,0)),'Info livraison'!$B$12-(YEAR(J527))&lt;INDEX(valschartminalt,MATCH(N527,libschart,0))),FALSE,TRUE))</f>
        <v/>
      </c>
      <c r="AO527" s="50" t="str">
        <f t="shared" si="167"/>
        <v/>
      </c>
      <c r="AP527" s="50"/>
      <c r="AQ527" s="50"/>
      <c r="AR527" s="50"/>
      <c r="AS527" s="197" t="str">
        <f t="shared" si="168"/>
        <v/>
      </c>
      <c r="AT527" s="210" t="str">
        <f t="shared" si="169"/>
        <v/>
      </c>
    </row>
    <row r="528" spans="1:46" x14ac:dyDescent="0.2">
      <c r="A528" s="51" t="str">
        <f>IF(AND(F528&lt;&gt;"",'Institut - Classes'!$F$4&lt;&gt;""),INDEX(libcatidinstit,'Institut - Classes'!$F$4),"")</f>
        <v/>
      </c>
      <c r="B528" s="51" t="str">
        <f>IF(A528&lt;&gt;"",INDEX(codeinstit,'Institut - Classes'!$F$4),"")</f>
        <v/>
      </c>
      <c r="C528" s="49" t="str">
        <f t="shared" si="170"/>
        <v/>
      </c>
      <c r="D528" s="143"/>
      <c r="E528" s="143"/>
      <c r="F528" s="137"/>
      <c r="G528" s="137"/>
      <c r="H528" s="137"/>
      <c r="I528" s="137"/>
      <c r="J528" s="139"/>
      <c r="K528" s="137"/>
      <c r="L528" s="141"/>
      <c r="M528" s="141"/>
      <c r="N528" s="140"/>
      <c r="O528" s="142"/>
      <c r="P528" s="141"/>
      <c r="Q528" s="141"/>
      <c r="R528" s="141"/>
      <c r="S528" s="156"/>
      <c r="T528" s="156"/>
      <c r="U528" s="156"/>
      <c r="V528" s="156"/>
      <c r="W528" s="156"/>
      <c r="X528" s="156"/>
      <c r="Y528" s="52" t="str">
        <f t="shared" si="152"/>
        <v/>
      </c>
      <c r="Z528" s="50" t="str">
        <f t="shared" si="153"/>
        <v/>
      </c>
      <c r="AA528" s="50" t="str">
        <f t="shared" si="154"/>
        <v/>
      </c>
      <c r="AB528" s="50" t="str">
        <f t="shared" si="155"/>
        <v/>
      </c>
      <c r="AC528" s="50" t="str">
        <f t="shared" si="156"/>
        <v/>
      </c>
      <c r="AD528" s="50" t="str">
        <f t="shared" si="157"/>
        <v/>
      </c>
      <c r="AE528" s="50" t="str">
        <f t="shared" si="158"/>
        <v/>
      </c>
      <c r="AF528" s="50" t="str">
        <f t="shared" si="159"/>
        <v/>
      </c>
      <c r="AG528" s="50" t="str">
        <f t="shared" si="160"/>
        <v/>
      </c>
      <c r="AH528" s="50" t="str">
        <f t="shared" si="161"/>
        <v/>
      </c>
      <c r="AI528" s="50" t="str">
        <f t="shared" si="162"/>
        <v/>
      </c>
      <c r="AJ528" s="50" t="str">
        <f t="shared" si="163"/>
        <v/>
      </c>
      <c r="AK528" s="50" t="str">
        <f t="shared" si="164"/>
        <v/>
      </c>
      <c r="AL528" s="50" t="str">
        <f t="shared" si="165"/>
        <v/>
      </c>
      <c r="AM528" s="50" t="str">
        <f t="shared" si="166"/>
        <v/>
      </c>
      <c r="AN528" s="50" t="str">
        <f>IF(OR(AD528&lt;&gt;TRUE,AI528&lt;&gt;TRUE),"",IF(OR('Info livraison'!$B$12-(YEAR(J528))&gt;INDEX(valschartmaxalt,MATCH(N528,libschart,0)),'Info livraison'!$B$12-(YEAR(J528))&lt;INDEX(valschartminalt,MATCH(N528,libschart,0))),FALSE,TRUE))</f>
        <v/>
      </c>
      <c r="AO528" s="50" t="str">
        <f t="shared" si="167"/>
        <v/>
      </c>
      <c r="AP528" s="50"/>
      <c r="AQ528" s="50"/>
      <c r="AR528" s="50"/>
      <c r="AS528" s="197" t="str">
        <f t="shared" si="168"/>
        <v/>
      </c>
      <c r="AT528" s="210" t="str">
        <f t="shared" si="169"/>
        <v/>
      </c>
    </row>
    <row r="529" spans="1:46" x14ac:dyDescent="0.2">
      <c r="A529" s="51" t="str">
        <f>IF(AND(F529&lt;&gt;"",'Institut - Classes'!$F$4&lt;&gt;""),INDEX(libcatidinstit,'Institut - Classes'!$F$4),"")</f>
        <v/>
      </c>
      <c r="B529" s="51" t="str">
        <f>IF(A529&lt;&gt;"",INDEX(codeinstit,'Institut - Classes'!$F$4),"")</f>
        <v/>
      </c>
      <c r="C529" s="49" t="str">
        <f t="shared" si="170"/>
        <v/>
      </c>
      <c r="D529" s="143"/>
      <c r="E529" s="143"/>
      <c r="F529" s="137"/>
      <c r="G529" s="137"/>
      <c r="H529" s="137"/>
      <c r="I529" s="137"/>
      <c r="J529" s="139"/>
      <c r="K529" s="137"/>
      <c r="L529" s="141"/>
      <c r="M529" s="141"/>
      <c r="N529" s="140"/>
      <c r="O529" s="142"/>
      <c r="P529" s="141"/>
      <c r="Q529" s="141"/>
      <c r="R529" s="141"/>
      <c r="S529" s="156"/>
      <c r="T529" s="156"/>
      <c r="U529" s="156"/>
      <c r="V529" s="156"/>
      <c r="W529" s="156"/>
      <c r="X529" s="156"/>
      <c r="Y529" s="52" t="str">
        <f t="shared" si="152"/>
        <v/>
      </c>
      <c r="Z529" s="50" t="str">
        <f t="shared" si="153"/>
        <v/>
      </c>
      <c r="AA529" s="50" t="str">
        <f t="shared" si="154"/>
        <v/>
      </c>
      <c r="AB529" s="50" t="str">
        <f t="shared" si="155"/>
        <v/>
      </c>
      <c r="AC529" s="50" t="str">
        <f t="shared" si="156"/>
        <v/>
      </c>
      <c r="AD529" s="50" t="str">
        <f t="shared" si="157"/>
        <v/>
      </c>
      <c r="AE529" s="50" t="str">
        <f t="shared" si="158"/>
        <v/>
      </c>
      <c r="AF529" s="50" t="str">
        <f t="shared" si="159"/>
        <v/>
      </c>
      <c r="AG529" s="50" t="str">
        <f t="shared" si="160"/>
        <v/>
      </c>
      <c r="AH529" s="50" t="str">
        <f t="shared" si="161"/>
        <v/>
      </c>
      <c r="AI529" s="50" t="str">
        <f t="shared" si="162"/>
        <v/>
      </c>
      <c r="AJ529" s="50" t="str">
        <f t="shared" si="163"/>
        <v/>
      </c>
      <c r="AK529" s="50" t="str">
        <f t="shared" si="164"/>
        <v/>
      </c>
      <c r="AL529" s="50" t="str">
        <f t="shared" si="165"/>
        <v/>
      </c>
      <c r="AM529" s="50" t="str">
        <f t="shared" si="166"/>
        <v/>
      </c>
      <c r="AN529" s="50" t="str">
        <f>IF(OR(AD529&lt;&gt;TRUE,AI529&lt;&gt;TRUE),"",IF(OR('Info livraison'!$B$12-(YEAR(J529))&gt;INDEX(valschartmaxalt,MATCH(N529,libschart,0)),'Info livraison'!$B$12-(YEAR(J529))&lt;INDEX(valschartminalt,MATCH(N529,libschart,0))),FALSE,TRUE))</f>
        <v/>
      </c>
      <c r="AO529" s="50" t="str">
        <f t="shared" si="167"/>
        <v/>
      </c>
      <c r="AP529" s="50"/>
      <c r="AQ529" s="50"/>
      <c r="AR529" s="50"/>
      <c r="AS529" s="197" t="str">
        <f t="shared" si="168"/>
        <v/>
      </c>
      <c r="AT529" s="210" t="str">
        <f t="shared" si="169"/>
        <v/>
      </c>
    </row>
    <row r="530" spans="1:46" x14ac:dyDescent="0.2">
      <c r="A530" s="51" t="str">
        <f>IF(AND(F530&lt;&gt;"",'Institut - Classes'!$F$4&lt;&gt;""),INDEX(libcatidinstit,'Institut - Classes'!$F$4),"")</f>
        <v/>
      </c>
      <c r="B530" s="51" t="str">
        <f>IF(A530&lt;&gt;"",INDEX(codeinstit,'Institut - Classes'!$F$4),"")</f>
        <v/>
      </c>
      <c r="C530" s="49" t="str">
        <f t="shared" si="170"/>
        <v/>
      </c>
      <c r="D530" s="143"/>
      <c r="E530" s="143"/>
      <c r="F530" s="137"/>
      <c r="G530" s="137"/>
      <c r="H530" s="137"/>
      <c r="I530" s="137"/>
      <c r="J530" s="139"/>
      <c r="K530" s="137"/>
      <c r="L530" s="141"/>
      <c r="M530" s="141"/>
      <c r="N530" s="140"/>
      <c r="O530" s="142"/>
      <c r="P530" s="141"/>
      <c r="Q530" s="141"/>
      <c r="R530" s="141"/>
      <c r="S530" s="156"/>
      <c r="T530" s="156"/>
      <c r="U530" s="156"/>
      <c r="V530" s="156"/>
      <c r="W530" s="156"/>
      <c r="X530" s="156"/>
      <c r="Y530" s="52" t="str">
        <f t="shared" si="152"/>
        <v/>
      </c>
      <c r="Z530" s="50" t="str">
        <f t="shared" si="153"/>
        <v/>
      </c>
      <c r="AA530" s="50" t="str">
        <f t="shared" si="154"/>
        <v/>
      </c>
      <c r="AB530" s="50" t="str">
        <f t="shared" si="155"/>
        <v/>
      </c>
      <c r="AC530" s="50" t="str">
        <f t="shared" si="156"/>
        <v/>
      </c>
      <c r="AD530" s="50" t="str">
        <f t="shared" si="157"/>
        <v/>
      </c>
      <c r="AE530" s="50" t="str">
        <f t="shared" si="158"/>
        <v/>
      </c>
      <c r="AF530" s="50" t="str">
        <f t="shared" si="159"/>
        <v/>
      </c>
      <c r="AG530" s="50" t="str">
        <f t="shared" si="160"/>
        <v/>
      </c>
      <c r="AH530" s="50" t="str">
        <f t="shared" si="161"/>
        <v/>
      </c>
      <c r="AI530" s="50" t="str">
        <f t="shared" si="162"/>
        <v/>
      </c>
      <c r="AJ530" s="50" t="str">
        <f t="shared" si="163"/>
        <v/>
      </c>
      <c r="AK530" s="50" t="str">
        <f t="shared" si="164"/>
        <v/>
      </c>
      <c r="AL530" s="50" t="str">
        <f t="shared" si="165"/>
        <v/>
      </c>
      <c r="AM530" s="50" t="str">
        <f t="shared" si="166"/>
        <v/>
      </c>
      <c r="AN530" s="50" t="str">
        <f>IF(OR(AD530&lt;&gt;TRUE,AI530&lt;&gt;TRUE),"",IF(OR('Info livraison'!$B$12-(YEAR(J530))&gt;INDEX(valschartmaxalt,MATCH(N530,libschart,0)),'Info livraison'!$B$12-(YEAR(J530))&lt;INDEX(valschartminalt,MATCH(N530,libschart,0))),FALSE,TRUE))</f>
        <v/>
      </c>
      <c r="AO530" s="50" t="str">
        <f t="shared" si="167"/>
        <v/>
      </c>
      <c r="AP530" s="50"/>
      <c r="AQ530" s="50"/>
      <c r="AR530" s="50"/>
      <c r="AS530" s="197" t="str">
        <f t="shared" si="168"/>
        <v/>
      </c>
      <c r="AT530" s="210" t="str">
        <f t="shared" si="169"/>
        <v/>
      </c>
    </row>
    <row r="531" spans="1:46" x14ac:dyDescent="0.2">
      <c r="A531" s="51" t="str">
        <f>IF(AND(F531&lt;&gt;"",'Institut - Classes'!$F$4&lt;&gt;""),INDEX(libcatidinstit,'Institut - Classes'!$F$4),"")</f>
        <v/>
      </c>
      <c r="B531" s="51" t="str">
        <f>IF(A531&lt;&gt;"",INDEX(codeinstit,'Institut - Classes'!$F$4),"")</f>
        <v/>
      </c>
      <c r="C531" s="49" t="str">
        <f t="shared" si="170"/>
        <v/>
      </c>
      <c r="D531" s="143"/>
      <c r="E531" s="143"/>
      <c r="F531" s="137"/>
      <c r="G531" s="137"/>
      <c r="H531" s="137"/>
      <c r="I531" s="137"/>
      <c r="J531" s="139"/>
      <c r="K531" s="137"/>
      <c r="L531" s="141"/>
      <c r="M531" s="141"/>
      <c r="N531" s="140"/>
      <c r="O531" s="142"/>
      <c r="P531" s="141"/>
      <c r="Q531" s="141"/>
      <c r="R531" s="141"/>
      <c r="S531" s="156"/>
      <c r="T531" s="156"/>
      <c r="U531" s="156"/>
      <c r="V531" s="156"/>
      <c r="W531" s="156"/>
      <c r="X531" s="156"/>
      <c r="Y531" s="52" t="str">
        <f t="shared" si="152"/>
        <v/>
      </c>
      <c r="Z531" s="50" t="str">
        <f t="shared" si="153"/>
        <v/>
      </c>
      <c r="AA531" s="50" t="str">
        <f t="shared" si="154"/>
        <v/>
      </c>
      <c r="AB531" s="50" t="str">
        <f t="shared" si="155"/>
        <v/>
      </c>
      <c r="AC531" s="50" t="str">
        <f t="shared" si="156"/>
        <v/>
      </c>
      <c r="AD531" s="50" t="str">
        <f t="shared" si="157"/>
        <v/>
      </c>
      <c r="AE531" s="50" t="str">
        <f t="shared" si="158"/>
        <v/>
      </c>
      <c r="AF531" s="50" t="str">
        <f t="shared" si="159"/>
        <v/>
      </c>
      <c r="AG531" s="50" t="str">
        <f t="shared" si="160"/>
        <v/>
      </c>
      <c r="AH531" s="50" t="str">
        <f t="shared" si="161"/>
        <v/>
      </c>
      <c r="AI531" s="50" t="str">
        <f t="shared" si="162"/>
        <v/>
      </c>
      <c r="AJ531" s="50" t="str">
        <f t="shared" si="163"/>
        <v/>
      </c>
      <c r="AK531" s="50" t="str">
        <f t="shared" si="164"/>
        <v/>
      </c>
      <c r="AL531" s="50" t="str">
        <f t="shared" si="165"/>
        <v/>
      </c>
      <c r="AM531" s="50" t="str">
        <f t="shared" si="166"/>
        <v/>
      </c>
      <c r="AN531" s="50" t="str">
        <f>IF(OR(AD531&lt;&gt;TRUE,AI531&lt;&gt;TRUE),"",IF(OR('Info livraison'!$B$12-(YEAR(J531))&gt;INDEX(valschartmaxalt,MATCH(N531,libschart,0)),'Info livraison'!$B$12-(YEAR(J531))&lt;INDEX(valschartminalt,MATCH(N531,libschart,0))),FALSE,TRUE))</f>
        <v/>
      </c>
      <c r="AO531" s="50" t="str">
        <f t="shared" si="167"/>
        <v/>
      </c>
      <c r="AP531" s="50"/>
      <c r="AQ531" s="50"/>
      <c r="AR531" s="50"/>
      <c r="AS531" s="197" t="str">
        <f t="shared" si="168"/>
        <v/>
      </c>
      <c r="AT531" s="210" t="str">
        <f t="shared" si="169"/>
        <v/>
      </c>
    </row>
    <row r="532" spans="1:46" x14ac:dyDescent="0.2">
      <c r="A532" s="51" t="str">
        <f>IF(AND(F532&lt;&gt;"",'Institut - Classes'!$F$4&lt;&gt;""),INDEX(libcatidinstit,'Institut - Classes'!$F$4),"")</f>
        <v/>
      </c>
      <c r="B532" s="51" t="str">
        <f>IF(A532&lt;&gt;"",INDEX(codeinstit,'Institut - Classes'!$F$4),"")</f>
        <v/>
      </c>
      <c r="C532" s="49" t="str">
        <f t="shared" si="170"/>
        <v/>
      </c>
      <c r="D532" s="143"/>
      <c r="E532" s="143"/>
      <c r="F532" s="137"/>
      <c r="G532" s="137"/>
      <c r="H532" s="137"/>
      <c r="I532" s="137"/>
      <c r="J532" s="139"/>
      <c r="K532" s="137"/>
      <c r="L532" s="141"/>
      <c r="M532" s="141"/>
      <c r="N532" s="140"/>
      <c r="O532" s="142"/>
      <c r="P532" s="141"/>
      <c r="Q532" s="141"/>
      <c r="R532" s="141"/>
      <c r="S532" s="156"/>
      <c r="T532" s="156"/>
      <c r="U532" s="156"/>
      <c r="V532" s="156"/>
      <c r="W532" s="156"/>
      <c r="X532" s="156"/>
      <c r="Y532" s="52" t="str">
        <f t="shared" si="152"/>
        <v/>
      </c>
      <c r="Z532" s="50" t="str">
        <f t="shared" si="153"/>
        <v/>
      </c>
      <c r="AA532" s="50" t="str">
        <f t="shared" si="154"/>
        <v/>
      </c>
      <c r="AB532" s="50" t="str">
        <f t="shared" si="155"/>
        <v/>
      </c>
      <c r="AC532" s="50" t="str">
        <f t="shared" si="156"/>
        <v/>
      </c>
      <c r="AD532" s="50" t="str">
        <f t="shared" si="157"/>
        <v/>
      </c>
      <c r="AE532" s="50" t="str">
        <f t="shared" si="158"/>
        <v/>
      </c>
      <c r="AF532" s="50" t="str">
        <f t="shared" si="159"/>
        <v/>
      </c>
      <c r="AG532" s="50" t="str">
        <f t="shared" si="160"/>
        <v/>
      </c>
      <c r="AH532" s="50" t="str">
        <f t="shared" si="161"/>
        <v/>
      </c>
      <c r="AI532" s="50" t="str">
        <f t="shared" si="162"/>
        <v/>
      </c>
      <c r="AJ532" s="50" t="str">
        <f t="shared" si="163"/>
        <v/>
      </c>
      <c r="AK532" s="50" t="str">
        <f t="shared" si="164"/>
        <v/>
      </c>
      <c r="AL532" s="50" t="str">
        <f t="shared" si="165"/>
        <v/>
      </c>
      <c r="AM532" s="50" t="str">
        <f t="shared" si="166"/>
        <v/>
      </c>
      <c r="AN532" s="50" t="str">
        <f>IF(OR(AD532&lt;&gt;TRUE,AI532&lt;&gt;TRUE),"",IF(OR('Info livraison'!$B$12-(YEAR(J532))&gt;INDEX(valschartmaxalt,MATCH(N532,libschart,0)),'Info livraison'!$B$12-(YEAR(J532))&lt;INDEX(valschartminalt,MATCH(N532,libschart,0))),FALSE,TRUE))</f>
        <v/>
      </c>
      <c r="AO532" s="50" t="str">
        <f t="shared" si="167"/>
        <v/>
      </c>
      <c r="AP532" s="50"/>
      <c r="AQ532" s="50"/>
      <c r="AR532" s="50"/>
      <c r="AS532" s="197" t="str">
        <f t="shared" si="168"/>
        <v/>
      </c>
      <c r="AT532" s="210" t="str">
        <f t="shared" si="169"/>
        <v/>
      </c>
    </row>
    <row r="533" spans="1:46" x14ac:dyDescent="0.2">
      <c r="A533" s="51" t="str">
        <f>IF(AND(F533&lt;&gt;"",'Institut - Classes'!$F$4&lt;&gt;""),INDEX(libcatidinstit,'Institut - Classes'!$F$4),"")</f>
        <v/>
      </c>
      <c r="B533" s="51" t="str">
        <f>IF(A533&lt;&gt;"",INDEX(codeinstit,'Institut - Classes'!$F$4),"")</f>
        <v/>
      </c>
      <c r="C533" s="49" t="str">
        <f t="shared" si="170"/>
        <v/>
      </c>
      <c r="D533" s="143"/>
      <c r="E533" s="143"/>
      <c r="F533" s="137"/>
      <c r="G533" s="137"/>
      <c r="H533" s="137"/>
      <c r="I533" s="137"/>
      <c r="J533" s="139"/>
      <c r="K533" s="137"/>
      <c r="L533" s="141"/>
      <c r="M533" s="141"/>
      <c r="N533" s="140"/>
      <c r="O533" s="142"/>
      <c r="P533" s="141"/>
      <c r="Q533" s="141"/>
      <c r="R533" s="141"/>
      <c r="S533" s="156"/>
      <c r="T533" s="156"/>
      <c r="U533" s="156"/>
      <c r="V533" s="156"/>
      <c r="W533" s="156"/>
      <c r="X533" s="156"/>
      <c r="Y533" s="52" t="str">
        <f t="shared" si="152"/>
        <v/>
      </c>
      <c r="Z533" s="50" t="str">
        <f t="shared" si="153"/>
        <v/>
      </c>
      <c r="AA533" s="50" t="str">
        <f t="shared" si="154"/>
        <v/>
      </c>
      <c r="AB533" s="50" t="str">
        <f t="shared" si="155"/>
        <v/>
      </c>
      <c r="AC533" s="50" t="str">
        <f t="shared" si="156"/>
        <v/>
      </c>
      <c r="AD533" s="50" t="str">
        <f t="shared" si="157"/>
        <v/>
      </c>
      <c r="AE533" s="50" t="str">
        <f t="shared" si="158"/>
        <v/>
      </c>
      <c r="AF533" s="50" t="str">
        <f t="shared" si="159"/>
        <v/>
      </c>
      <c r="AG533" s="50" t="str">
        <f t="shared" si="160"/>
        <v/>
      </c>
      <c r="AH533" s="50" t="str">
        <f t="shared" si="161"/>
        <v/>
      </c>
      <c r="AI533" s="50" t="str">
        <f t="shared" si="162"/>
        <v/>
      </c>
      <c r="AJ533" s="50" t="str">
        <f t="shared" si="163"/>
        <v/>
      </c>
      <c r="AK533" s="50" t="str">
        <f t="shared" si="164"/>
        <v/>
      </c>
      <c r="AL533" s="50" t="str">
        <f t="shared" si="165"/>
        <v/>
      </c>
      <c r="AM533" s="50" t="str">
        <f t="shared" si="166"/>
        <v/>
      </c>
      <c r="AN533" s="50" t="str">
        <f>IF(OR(AD533&lt;&gt;TRUE,AI533&lt;&gt;TRUE),"",IF(OR('Info livraison'!$B$12-(YEAR(J533))&gt;INDEX(valschartmaxalt,MATCH(N533,libschart,0)),'Info livraison'!$B$12-(YEAR(J533))&lt;INDEX(valschartminalt,MATCH(N533,libschart,0))),FALSE,TRUE))</f>
        <v/>
      </c>
      <c r="AO533" s="50" t="str">
        <f t="shared" si="167"/>
        <v/>
      </c>
      <c r="AP533" s="50"/>
      <c r="AQ533" s="50"/>
      <c r="AR533" s="50"/>
      <c r="AS533" s="197" t="str">
        <f t="shared" si="168"/>
        <v/>
      </c>
      <c r="AT533" s="210" t="str">
        <f t="shared" si="169"/>
        <v/>
      </c>
    </row>
    <row r="534" spans="1:46" x14ac:dyDescent="0.2">
      <c r="A534" s="51" t="str">
        <f>IF(AND(F534&lt;&gt;"",'Institut - Classes'!$F$4&lt;&gt;""),INDEX(libcatidinstit,'Institut - Classes'!$F$4),"")</f>
        <v/>
      </c>
      <c r="B534" s="51" t="str">
        <f>IF(A534&lt;&gt;"",INDEX(codeinstit,'Institut - Classes'!$F$4),"")</f>
        <v/>
      </c>
      <c r="C534" s="49" t="str">
        <f t="shared" si="170"/>
        <v/>
      </c>
      <c r="D534" s="143"/>
      <c r="E534" s="143"/>
      <c r="F534" s="137"/>
      <c r="G534" s="137"/>
      <c r="H534" s="137"/>
      <c r="I534" s="137"/>
      <c r="J534" s="139"/>
      <c r="K534" s="137"/>
      <c r="L534" s="141"/>
      <c r="M534" s="141"/>
      <c r="N534" s="140"/>
      <c r="O534" s="142"/>
      <c r="P534" s="141"/>
      <c r="Q534" s="141"/>
      <c r="R534" s="141"/>
      <c r="S534" s="156"/>
      <c r="T534" s="156"/>
      <c r="U534" s="156"/>
      <c r="V534" s="156"/>
      <c r="W534" s="156"/>
      <c r="X534" s="156"/>
      <c r="Y534" s="52" t="str">
        <f t="shared" si="152"/>
        <v/>
      </c>
      <c r="Z534" s="50" t="str">
        <f t="shared" si="153"/>
        <v/>
      </c>
      <c r="AA534" s="50" t="str">
        <f t="shared" si="154"/>
        <v/>
      </c>
      <c r="AB534" s="50" t="str">
        <f t="shared" si="155"/>
        <v/>
      </c>
      <c r="AC534" s="50" t="str">
        <f t="shared" si="156"/>
        <v/>
      </c>
      <c r="AD534" s="50" t="str">
        <f t="shared" si="157"/>
        <v/>
      </c>
      <c r="AE534" s="50" t="str">
        <f t="shared" si="158"/>
        <v/>
      </c>
      <c r="AF534" s="50" t="str">
        <f t="shared" si="159"/>
        <v/>
      </c>
      <c r="AG534" s="50" t="str">
        <f t="shared" si="160"/>
        <v/>
      </c>
      <c r="AH534" s="50" t="str">
        <f t="shared" si="161"/>
        <v/>
      </c>
      <c r="AI534" s="50" t="str">
        <f t="shared" si="162"/>
        <v/>
      </c>
      <c r="AJ534" s="50" t="str">
        <f t="shared" si="163"/>
        <v/>
      </c>
      <c r="AK534" s="50" t="str">
        <f t="shared" si="164"/>
        <v/>
      </c>
      <c r="AL534" s="50" t="str">
        <f t="shared" si="165"/>
        <v/>
      </c>
      <c r="AM534" s="50" t="str">
        <f t="shared" si="166"/>
        <v/>
      </c>
      <c r="AN534" s="50" t="str">
        <f>IF(OR(AD534&lt;&gt;TRUE,AI534&lt;&gt;TRUE),"",IF(OR('Info livraison'!$B$12-(YEAR(J534))&gt;INDEX(valschartmaxalt,MATCH(N534,libschart,0)),'Info livraison'!$B$12-(YEAR(J534))&lt;INDEX(valschartminalt,MATCH(N534,libschart,0))),FALSE,TRUE))</f>
        <v/>
      </c>
      <c r="AO534" s="50" t="str">
        <f t="shared" si="167"/>
        <v/>
      </c>
      <c r="AP534" s="50"/>
      <c r="AQ534" s="50"/>
      <c r="AR534" s="50"/>
      <c r="AS534" s="197" t="str">
        <f t="shared" si="168"/>
        <v/>
      </c>
      <c r="AT534" s="210" t="str">
        <f t="shared" si="169"/>
        <v/>
      </c>
    </row>
    <row r="535" spans="1:46" x14ac:dyDescent="0.2">
      <c r="A535" s="51" t="str">
        <f>IF(AND(F535&lt;&gt;"",'Institut - Classes'!$F$4&lt;&gt;""),INDEX(libcatidinstit,'Institut - Classes'!$F$4),"")</f>
        <v/>
      </c>
      <c r="B535" s="51" t="str">
        <f>IF(A535&lt;&gt;"",INDEX(codeinstit,'Institut - Classes'!$F$4),"")</f>
        <v/>
      </c>
      <c r="C535" s="49" t="str">
        <f t="shared" si="170"/>
        <v/>
      </c>
      <c r="D535" s="143"/>
      <c r="E535" s="143"/>
      <c r="F535" s="137"/>
      <c r="G535" s="137"/>
      <c r="H535" s="137"/>
      <c r="I535" s="137"/>
      <c r="J535" s="139"/>
      <c r="K535" s="137"/>
      <c r="L535" s="141"/>
      <c r="M535" s="141"/>
      <c r="N535" s="140"/>
      <c r="O535" s="142"/>
      <c r="P535" s="141"/>
      <c r="Q535" s="141"/>
      <c r="R535" s="141"/>
      <c r="S535" s="156"/>
      <c r="T535" s="156"/>
      <c r="U535" s="156"/>
      <c r="V535" s="156"/>
      <c r="W535" s="156"/>
      <c r="X535" s="156"/>
      <c r="Y535" s="52" t="str">
        <f t="shared" si="152"/>
        <v/>
      </c>
      <c r="Z535" s="50" t="str">
        <f t="shared" si="153"/>
        <v/>
      </c>
      <c r="AA535" s="50" t="str">
        <f t="shared" si="154"/>
        <v/>
      </c>
      <c r="AB535" s="50" t="str">
        <f t="shared" si="155"/>
        <v/>
      </c>
      <c r="AC535" s="50" t="str">
        <f t="shared" si="156"/>
        <v/>
      </c>
      <c r="AD535" s="50" t="str">
        <f t="shared" si="157"/>
        <v/>
      </c>
      <c r="AE535" s="50" t="str">
        <f t="shared" si="158"/>
        <v/>
      </c>
      <c r="AF535" s="50" t="str">
        <f t="shared" si="159"/>
        <v/>
      </c>
      <c r="AG535" s="50" t="str">
        <f t="shared" si="160"/>
        <v/>
      </c>
      <c r="AH535" s="50" t="str">
        <f t="shared" si="161"/>
        <v/>
      </c>
      <c r="AI535" s="50" t="str">
        <f t="shared" si="162"/>
        <v/>
      </c>
      <c r="AJ535" s="50" t="str">
        <f t="shared" si="163"/>
        <v/>
      </c>
      <c r="AK535" s="50" t="str">
        <f t="shared" si="164"/>
        <v/>
      </c>
      <c r="AL535" s="50" t="str">
        <f t="shared" si="165"/>
        <v/>
      </c>
      <c r="AM535" s="50" t="str">
        <f t="shared" si="166"/>
        <v/>
      </c>
      <c r="AN535" s="50" t="str">
        <f>IF(OR(AD535&lt;&gt;TRUE,AI535&lt;&gt;TRUE),"",IF(OR('Info livraison'!$B$12-(YEAR(J535))&gt;INDEX(valschartmaxalt,MATCH(N535,libschart,0)),'Info livraison'!$B$12-(YEAR(J535))&lt;INDEX(valschartminalt,MATCH(N535,libschart,0))),FALSE,TRUE))</f>
        <v/>
      </c>
      <c r="AO535" s="50" t="str">
        <f t="shared" si="167"/>
        <v/>
      </c>
      <c r="AP535" s="50"/>
      <c r="AQ535" s="50"/>
      <c r="AR535" s="50"/>
      <c r="AS535" s="197" t="str">
        <f t="shared" si="168"/>
        <v/>
      </c>
      <c r="AT535" s="210" t="str">
        <f t="shared" si="169"/>
        <v/>
      </c>
    </row>
    <row r="536" spans="1:46" x14ac:dyDescent="0.2">
      <c r="A536" s="51" t="str">
        <f>IF(AND(F536&lt;&gt;"",'Institut - Classes'!$F$4&lt;&gt;""),INDEX(libcatidinstit,'Institut - Classes'!$F$4),"")</f>
        <v/>
      </c>
      <c r="B536" s="51" t="str">
        <f>IF(A536&lt;&gt;"",INDEX(codeinstit,'Institut - Classes'!$F$4),"")</f>
        <v/>
      </c>
      <c r="C536" s="49" t="str">
        <f t="shared" si="170"/>
        <v/>
      </c>
      <c r="D536" s="143"/>
      <c r="E536" s="143"/>
      <c r="F536" s="137"/>
      <c r="G536" s="137"/>
      <c r="H536" s="137"/>
      <c r="I536" s="137"/>
      <c r="J536" s="139"/>
      <c r="K536" s="137"/>
      <c r="L536" s="141"/>
      <c r="M536" s="141"/>
      <c r="N536" s="140"/>
      <c r="O536" s="142"/>
      <c r="P536" s="141"/>
      <c r="Q536" s="141"/>
      <c r="R536" s="141"/>
      <c r="S536" s="156"/>
      <c r="T536" s="156"/>
      <c r="U536" s="156"/>
      <c r="V536" s="156"/>
      <c r="W536" s="156"/>
      <c r="X536" s="156"/>
      <c r="Y536" s="52" t="str">
        <f t="shared" si="152"/>
        <v/>
      </c>
      <c r="Z536" s="50" t="str">
        <f t="shared" si="153"/>
        <v/>
      </c>
      <c r="AA536" s="50" t="str">
        <f t="shared" si="154"/>
        <v/>
      </c>
      <c r="AB536" s="50" t="str">
        <f t="shared" si="155"/>
        <v/>
      </c>
      <c r="AC536" s="50" t="str">
        <f t="shared" si="156"/>
        <v/>
      </c>
      <c r="AD536" s="50" t="str">
        <f t="shared" si="157"/>
        <v/>
      </c>
      <c r="AE536" s="50" t="str">
        <f t="shared" si="158"/>
        <v/>
      </c>
      <c r="AF536" s="50" t="str">
        <f t="shared" si="159"/>
        <v/>
      </c>
      <c r="AG536" s="50" t="str">
        <f t="shared" si="160"/>
        <v/>
      </c>
      <c r="AH536" s="50" t="str">
        <f t="shared" si="161"/>
        <v/>
      </c>
      <c r="AI536" s="50" t="str">
        <f t="shared" si="162"/>
        <v/>
      </c>
      <c r="AJ536" s="50" t="str">
        <f t="shared" si="163"/>
        <v/>
      </c>
      <c r="AK536" s="50" t="str">
        <f t="shared" si="164"/>
        <v/>
      </c>
      <c r="AL536" s="50" t="str">
        <f t="shared" si="165"/>
        <v/>
      </c>
      <c r="AM536" s="50" t="str">
        <f t="shared" si="166"/>
        <v/>
      </c>
      <c r="AN536" s="50" t="str">
        <f>IF(OR(AD536&lt;&gt;TRUE,AI536&lt;&gt;TRUE),"",IF(OR('Info livraison'!$B$12-(YEAR(J536))&gt;INDEX(valschartmaxalt,MATCH(N536,libschart,0)),'Info livraison'!$B$12-(YEAR(J536))&lt;INDEX(valschartminalt,MATCH(N536,libschart,0))),FALSE,TRUE))</f>
        <v/>
      </c>
      <c r="AO536" s="50" t="str">
        <f t="shared" si="167"/>
        <v/>
      </c>
      <c r="AP536" s="50"/>
      <c r="AQ536" s="50"/>
      <c r="AR536" s="50"/>
      <c r="AS536" s="197" t="str">
        <f t="shared" si="168"/>
        <v/>
      </c>
      <c r="AT536" s="210" t="str">
        <f t="shared" si="169"/>
        <v/>
      </c>
    </row>
    <row r="537" spans="1:46" x14ac:dyDescent="0.2">
      <c r="A537" s="51" t="str">
        <f>IF(AND(F537&lt;&gt;"",'Institut - Classes'!$F$4&lt;&gt;""),INDEX(libcatidinstit,'Institut - Classes'!$F$4),"")</f>
        <v/>
      </c>
      <c r="B537" s="51" t="str">
        <f>IF(A537&lt;&gt;"",INDEX(codeinstit,'Institut - Classes'!$F$4),"")</f>
        <v/>
      </c>
      <c r="C537" s="49" t="str">
        <f t="shared" si="170"/>
        <v/>
      </c>
      <c r="D537" s="143"/>
      <c r="E537" s="143"/>
      <c r="F537" s="137"/>
      <c r="G537" s="137"/>
      <c r="H537" s="137"/>
      <c r="I537" s="137"/>
      <c r="J537" s="139"/>
      <c r="K537" s="137"/>
      <c r="L537" s="141"/>
      <c r="M537" s="141"/>
      <c r="N537" s="140"/>
      <c r="O537" s="142"/>
      <c r="P537" s="141"/>
      <c r="Q537" s="141"/>
      <c r="R537" s="141"/>
      <c r="S537" s="156"/>
      <c r="T537" s="156"/>
      <c r="U537" s="156"/>
      <c r="V537" s="156"/>
      <c r="W537" s="156"/>
      <c r="X537" s="156"/>
      <c r="Y537" s="52" t="str">
        <f t="shared" si="152"/>
        <v/>
      </c>
      <c r="Z537" s="50" t="str">
        <f t="shared" si="153"/>
        <v/>
      </c>
      <c r="AA537" s="50" t="str">
        <f t="shared" si="154"/>
        <v/>
      </c>
      <c r="AB537" s="50" t="str">
        <f t="shared" si="155"/>
        <v/>
      </c>
      <c r="AC537" s="50" t="str">
        <f t="shared" si="156"/>
        <v/>
      </c>
      <c r="AD537" s="50" t="str">
        <f t="shared" si="157"/>
        <v/>
      </c>
      <c r="AE537" s="50" t="str">
        <f t="shared" si="158"/>
        <v/>
      </c>
      <c r="AF537" s="50" t="str">
        <f t="shared" si="159"/>
        <v/>
      </c>
      <c r="AG537" s="50" t="str">
        <f t="shared" si="160"/>
        <v/>
      </c>
      <c r="AH537" s="50" t="str">
        <f t="shared" si="161"/>
        <v/>
      </c>
      <c r="AI537" s="50" t="str">
        <f t="shared" si="162"/>
        <v/>
      </c>
      <c r="AJ537" s="50" t="str">
        <f t="shared" si="163"/>
        <v/>
      </c>
      <c r="AK537" s="50" t="str">
        <f t="shared" si="164"/>
        <v/>
      </c>
      <c r="AL537" s="50" t="str">
        <f t="shared" si="165"/>
        <v/>
      </c>
      <c r="AM537" s="50" t="str">
        <f t="shared" si="166"/>
        <v/>
      </c>
      <c r="AN537" s="50" t="str">
        <f>IF(OR(AD537&lt;&gt;TRUE,AI537&lt;&gt;TRUE),"",IF(OR('Info livraison'!$B$12-(YEAR(J537))&gt;INDEX(valschartmaxalt,MATCH(N537,libschart,0)),'Info livraison'!$B$12-(YEAR(J537))&lt;INDEX(valschartminalt,MATCH(N537,libschart,0))),FALSE,TRUE))</f>
        <v/>
      </c>
      <c r="AO537" s="50" t="str">
        <f t="shared" si="167"/>
        <v/>
      </c>
      <c r="AP537" s="50"/>
      <c r="AQ537" s="50"/>
      <c r="AR537" s="50"/>
      <c r="AS537" s="197" t="str">
        <f t="shared" si="168"/>
        <v/>
      </c>
      <c r="AT537" s="210" t="str">
        <f t="shared" si="169"/>
        <v/>
      </c>
    </row>
    <row r="538" spans="1:46" x14ac:dyDescent="0.2">
      <c r="A538" s="51" t="str">
        <f>IF(AND(F538&lt;&gt;"",'Institut - Classes'!$F$4&lt;&gt;""),INDEX(libcatidinstit,'Institut - Classes'!$F$4),"")</f>
        <v/>
      </c>
      <c r="B538" s="51" t="str">
        <f>IF(A538&lt;&gt;"",INDEX(codeinstit,'Institut - Classes'!$F$4),"")</f>
        <v/>
      </c>
      <c r="C538" s="49" t="str">
        <f t="shared" si="170"/>
        <v/>
      </c>
      <c r="D538" s="143"/>
      <c r="E538" s="143"/>
      <c r="F538" s="137"/>
      <c r="G538" s="137"/>
      <c r="H538" s="137"/>
      <c r="I538" s="137"/>
      <c r="J538" s="139"/>
      <c r="K538" s="137"/>
      <c r="L538" s="141"/>
      <c r="M538" s="141"/>
      <c r="N538" s="140"/>
      <c r="O538" s="142"/>
      <c r="P538" s="141"/>
      <c r="Q538" s="141"/>
      <c r="R538" s="141"/>
      <c r="S538" s="156"/>
      <c r="T538" s="156"/>
      <c r="U538" s="156"/>
      <c r="V538" s="156"/>
      <c r="W538" s="156"/>
      <c r="X538" s="156"/>
      <c r="Y538" s="52" t="str">
        <f t="shared" si="152"/>
        <v/>
      </c>
      <c r="Z538" s="50" t="str">
        <f t="shared" si="153"/>
        <v/>
      </c>
      <c r="AA538" s="50" t="str">
        <f t="shared" si="154"/>
        <v/>
      </c>
      <c r="AB538" s="50" t="str">
        <f t="shared" si="155"/>
        <v/>
      </c>
      <c r="AC538" s="50" t="str">
        <f t="shared" si="156"/>
        <v/>
      </c>
      <c r="AD538" s="50" t="str">
        <f t="shared" si="157"/>
        <v/>
      </c>
      <c r="AE538" s="50" t="str">
        <f t="shared" si="158"/>
        <v/>
      </c>
      <c r="AF538" s="50" t="str">
        <f t="shared" si="159"/>
        <v/>
      </c>
      <c r="AG538" s="50" t="str">
        <f t="shared" si="160"/>
        <v/>
      </c>
      <c r="AH538" s="50" t="str">
        <f t="shared" si="161"/>
        <v/>
      </c>
      <c r="AI538" s="50" t="str">
        <f t="shared" si="162"/>
        <v/>
      </c>
      <c r="AJ538" s="50" t="str">
        <f t="shared" si="163"/>
        <v/>
      </c>
      <c r="AK538" s="50" t="str">
        <f t="shared" si="164"/>
        <v/>
      </c>
      <c r="AL538" s="50" t="str">
        <f t="shared" si="165"/>
        <v/>
      </c>
      <c r="AM538" s="50" t="str">
        <f t="shared" si="166"/>
        <v/>
      </c>
      <c r="AN538" s="50" t="str">
        <f>IF(OR(AD538&lt;&gt;TRUE,AI538&lt;&gt;TRUE),"",IF(OR('Info livraison'!$B$12-(YEAR(J538))&gt;INDEX(valschartmaxalt,MATCH(N538,libschart,0)),'Info livraison'!$B$12-(YEAR(J538))&lt;INDEX(valschartminalt,MATCH(N538,libschart,0))),FALSE,TRUE))</f>
        <v/>
      </c>
      <c r="AO538" s="50" t="str">
        <f t="shared" si="167"/>
        <v/>
      </c>
      <c r="AP538" s="50"/>
      <c r="AQ538" s="50"/>
      <c r="AR538" s="50"/>
      <c r="AS538" s="197" t="str">
        <f t="shared" si="168"/>
        <v/>
      </c>
      <c r="AT538" s="210" t="str">
        <f t="shared" si="169"/>
        <v/>
      </c>
    </row>
    <row r="539" spans="1:46" x14ac:dyDescent="0.2">
      <c r="A539" s="51" t="str">
        <f>IF(AND(F539&lt;&gt;"",'Institut - Classes'!$F$4&lt;&gt;""),INDEX(libcatidinstit,'Institut - Classes'!$F$4),"")</f>
        <v/>
      </c>
      <c r="B539" s="51" t="str">
        <f>IF(A539&lt;&gt;"",INDEX(codeinstit,'Institut - Classes'!$F$4),"")</f>
        <v/>
      </c>
      <c r="C539" s="49" t="str">
        <f t="shared" si="170"/>
        <v/>
      </c>
      <c r="D539" s="143"/>
      <c r="E539" s="143"/>
      <c r="F539" s="137"/>
      <c r="G539" s="137"/>
      <c r="H539" s="137"/>
      <c r="I539" s="137"/>
      <c r="J539" s="139"/>
      <c r="K539" s="137"/>
      <c r="L539" s="141"/>
      <c r="M539" s="141"/>
      <c r="N539" s="140"/>
      <c r="O539" s="142"/>
      <c r="P539" s="141"/>
      <c r="Q539" s="141"/>
      <c r="R539" s="141"/>
      <c r="S539" s="156"/>
      <c r="T539" s="156"/>
      <c r="U539" s="156"/>
      <c r="V539" s="156"/>
      <c r="W539" s="156"/>
      <c r="X539" s="156"/>
      <c r="Y539" s="52" t="str">
        <f t="shared" si="152"/>
        <v/>
      </c>
      <c r="Z539" s="50" t="str">
        <f t="shared" si="153"/>
        <v/>
      </c>
      <c r="AA539" s="50" t="str">
        <f t="shared" si="154"/>
        <v/>
      </c>
      <c r="AB539" s="50" t="str">
        <f t="shared" si="155"/>
        <v/>
      </c>
      <c r="AC539" s="50" t="str">
        <f t="shared" si="156"/>
        <v/>
      </c>
      <c r="AD539" s="50" t="str">
        <f t="shared" si="157"/>
        <v/>
      </c>
      <c r="AE539" s="50" t="str">
        <f t="shared" si="158"/>
        <v/>
      </c>
      <c r="AF539" s="50" t="str">
        <f t="shared" si="159"/>
        <v/>
      </c>
      <c r="AG539" s="50" t="str">
        <f t="shared" si="160"/>
        <v/>
      </c>
      <c r="AH539" s="50" t="str">
        <f t="shared" si="161"/>
        <v/>
      </c>
      <c r="AI539" s="50" t="str">
        <f t="shared" si="162"/>
        <v/>
      </c>
      <c r="AJ539" s="50" t="str">
        <f t="shared" si="163"/>
        <v/>
      </c>
      <c r="AK539" s="50" t="str">
        <f t="shared" si="164"/>
        <v/>
      </c>
      <c r="AL539" s="50" t="str">
        <f t="shared" si="165"/>
        <v/>
      </c>
      <c r="AM539" s="50" t="str">
        <f t="shared" si="166"/>
        <v/>
      </c>
      <c r="AN539" s="50" t="str">
        <f>IF(OR(AD539&lt;&gt;TRUE,AI539&lt;&gt;TRUE),"",IF(OR('Info livraison'!$B$12-(YEAR(J539))&gt;INDEX(valschartmaxalt,MATCH(N539,libschart,0)),'Info livraison'!$B$12-(YEAR(J539))&lt;INDEX(valschartminalt,MATCH(N539,libschart,0))),FALSE,TRUE))</f>
        <v/>
      </c>
      <c r="AO539" s="50" t="str">
        <f t="shared" si="167"/>
        <v/>
      </c>
      <c r="AP539" s="50"/>
      <c r="AQ539" s="50"/>
      <c r="AR539" s="50"/>
      <c r="AS539" s="197" t="str">
        <f t="shared" si="168"/>
        <v/>
      </c>
      <c r="AT539" s="210" t="str">
        <f t="shared" si="169"/>
        <v/>
      </c>
    </row>
    <row r="540" spans="1:46" x14ac:dyDescent="0.2">
      <c r="A540" s="51" t="str">
        <f>IF(AND(F540&lt;&gt;"",'Institut - Classes'!$F$4&lt;&gt;""),INDEX(libcatidinstit,'Institut - Classes'!$F$4),"")</f>
        <v/>
      </c>
      <c r="B540" s="51" t="str">
        <f>IF(A540&lt;&gt;"",INDEX(codeinstit,'Institut - Classes'!$F$4),"")</f>
        <v/>
      </c>
      <c r="C540" s="49" t="str">
        <f t="shared" si="170"/>
        <v/>
      </c>
      <c r="D540" s="143"/>
      <c r="E540" s="143"/>
      <c r="F540" s="137"/>
      <c r="G540" s="137"/>
      <c r="H540" s="137"/>
      <c r="I540" s="137"/>
      <c r="J540" s="139"/>
      <c r="K540" s="137"/>
      <c r="L540" s="141"/>
      <c r="M540" s="141"/>
      <c r="N540" s="140"/>
      <c r="O540" s="142"/>
      <c r="P540" s="141"/>
      <c r="Q540" s="141"/>
      <c r="R540" s="141"/>
      <c r="S540" s="156"/>
      <c r="T540" s="156"/>
      <c r="U540" s="156"/>
      <c r="V540" s="156"/>
      <c r="W540" s="156"/>
      <c r="X540" s="156"/>
      <c r="Y540" s="52" t="str">
        <f t="shared" si="152"/>
        <v/>
      </c>
      <c r="Z540" s="50" t="str">
        <f t="shared" si="153"/>
        <v/>
      </c>
      <c r="AA540" s="50" t="str">
        <f t="shared" si="154"/>
        <v/>
      </c>
      <c r="AB540" s="50" t="str">
        <f t="shared" si="155"/>
        <v/>
      </c>
      <c r="AC540" s="50" t="str">
        <f t="shared" si="156"/>
        <v/>
      </c>
      <c r="AD540" s="50" t="str">
        <f t="shared" si="157"/>
        <v/>
      </c>
      <c r="AE540" s="50" t="str">
        <f t="shared" si="158"/>
        <v/>
      </c>
      <c r="AF540" s="50" t="str">
        <f t="shared" si="159"/>
        <v/>
      </c>
      <c r="AG540" s="50" t="str">
        <f t="shared" si="160"/>
        <v/>
      </c>
      <c r="AH540" s="50" t="str">
        <f t="shared" si="161"/>
        <v/>
      </c>
      <c r="AI540" s="50" t="str">
        <f t="shared" si="162"/>
        <v/>
      </c>
      <c r="AJ540" s="50" t="str">
        <f t="shared" si="163"/>
        <v/>
      </c>
      <c r="AK540" s="50" t="str">
        <f t="shared" si="164"/>
        <v/>
      </c>
      <c r="AL540" s="50" t="str">
        <f t="shared" si="165"/>
        <v/>
      </c>
      <c r="AM540" s="50" t="str">
        <f t="shared" si="166"/>
        <v/>
      </c>
      <c r="AN540" s="50" t="str">
        <f>IF(OR(AD540&lt;&gt;TRUE,AI540&lt;&gt;TRUE),"",IF(OR('Info livraison'!$B$12-(YEAR(J540))&gt;INDEX(valschartmaxalt,MATCH(N540,libschart,0)),'Info livraison'!$B$12-(YEAR(J540))&lt;INDEX(valschartminalt,MATCH(N540,libschart,0))),FALSE,TRUE))</f>
        <v/>
      </c>
      <c r="AO540" s="50" t="str">
        <f t="shared" si="167"/>
        <v/>
      </c>
      <c r="AP540" s="50"/>
      <c r="AQ540" s="50"/>
      <c r="AR540" s="50"/>
      <c r="AS540" s="197" t="str">
        <f t="shared" si="168"/>
        <v/>
      </c>
      <c r="AT540" s="210" t="str">
        <f t="shared" si="169"/>
        <v/>
      </c>
    </row>
    <row r="541" spans="1:46" x14ac:dyDescent="0.2">
      <c r="A541" s="51" t="str">
        <f>IF(AND(F541&lt;&gt;"",'Institut - Classes'!$F$4&lt;&gt;""),INDEX(libcatidinstit,'Institut - Classes'!$F$4),"")</f>
        <v/>
      </c>
      <c r="B541" s="51" t="str">
        <f>IF(A541&lt;&gt;"",INDEX(codeinstit,'Institut - Classes'!$F$4),"")</f>
        <v/>
      </c>
      <c r="C541" s="49" t="str">
        <f t="shared" si="170"/>
        <v/>
      </c>
      <c r="D541" s="143"/>
      <c r="E541" s="143"/>
      <c r="F541" s="137"/>
      <c r="G541" s="137"/>
      <c r="H541" s="137"/>
      <c r="I541" s="137"/>
      <c r="J541" s="139"/>
      <c r="K541" s="137"/>
      <c r="L541" s="141"/>
      <c r="M541" s="141"/>
      <c r="N541" s="140"/>
      <c r="O541" s="142"/>
      <c r="P541" s="141"/>
      <c r="Q541" s="141"/>
      <c r="R541" s="141"/>
      <c r="S541" s="156"/>
      <c r="T541" s="156"/>
      <c r="U541" s="156"/>
      <c r="V541" s="156"/>
      <c r="W541" s="156"/>
      <c r="X541" s="156"/>
      <c r="Y541" s="52" t="str">
        <f t="shared" si="152"/>
        <v/>
      </c>
      <c r="Z541" s="50" t="str">
        <f t="shared" si="153"/>
        <v/>
      </c>
      <c r="AA541" s="50" t="str">
        <f t="shared" si="154"/>
        <v/>
      </c>
      <c r="AB541" s="50" t="str">
        <f t="shared" si="155"/>
        <v/>
      </c>
      <c r="AC541" s="50" t="str">
        <f t="shared" si="156"/>
        <v/>
      </c>
      <c r="AD541" s="50" t="str">
        <f t="shared" si="157"/>
        <v/>
      </c>
      <c r="AE541" s="50" t="str">
        <f t="shared" si="158"/>
        <v/>
      </c>
      <c r="AF541" s="50" t="str">
        <f t="shared" si="159"/>
        <v/>
      </c>
      <c r="AG541" s="50" t="str">
        <f t="shared" si="160"/>
        <v/>
      </c>
      <c r="AH541" s="50" t="str">
        <f t="shared" si="161"/>
        <v/>
      </c>
      <c r="AI541" s="50" t="str">
        <f t="shared" si="162"/>
        <v/>
      </c>
      <c r="AJ541" s="50" t="str">
        <f t="shared" si="163"/>
        <v/>
      </c>
      <c r="AK541" s="50" t="str">
        <f t="shared" si="164"/>
        <v/>
      </c>
      <c r="AL541" s="50" t="str">
        <f t="shared" si="165"/>
        <v/>
      </c>
      <c r="AM541" s="50" t="str">
        <f t="shared" si="166"/>
        <v/>
      </c>
      <c r="AN541" s="50" t="str">
        <f>IF(OR(AD541&lt;&gt;TRUE,AI541&lt;&gt;TRUE),"",IF(OR('Info livraison'!$B$12-(YEAR(J541))&gt;INDEX(valschartmaxalt,MATCH(N541,libschart,0)),'Info livraison'!$B$12-(YEAR(J541))&lt;INDEX(valschartminalt,MATCH(N541,libschart,0))),FALSE,TRUE))</f>
        <v/>
      </c>
      <c r="AO541" s="50" t="str">
        <f t="shared" si="167"/>
        <v/>
      </c>
      <c r="AP541" s="50"/>
      <c r="AQ541" s="50"/>
      <c r="AR541" s="50"/>
      <c r="AS541" s="197" t="str">
        <f t="shared" si="168"/>
        <v/>
      </c>
      <c r="AT541" s="210" t="str">
        <f t="shared" si="169"/>
        <v/>
      </c>
    </row>
    <row r="542" spans="1:46" x14ac:dyDescent="0.2">
      <c r="A542" s="51" t="str">
        <f>IF(AND(F542&lt;&gt;"",'Institut - Classes'!$F$4&lt;&gt;""),INDEX(libcatidinstit,'Institut - Classes'!$F$4),"")</f>
        <v/>
      </c>
      <c r="B542" s="51" t="str">
        <f>IF(A542&lt;&gt;"",INDEX(codeinstit,'Institut - Classes'!$F$4),"")</f>
        <v/>
      </c>
      <c r="C542" s="49" t="str">
        <f t="shared" si="170"/>
        <v/>
      </c>
      <c r="D542" s="143"/>
      <c r="E542" s="143"/>
      <c r="F542" s="137"/>
      <c r="G542" s="137"/>
      <c r="H542" s="137"/>
      <c r="I542" s="137"/>
      <c r="J542" s="139"/>
      <c r="K542" s="137"/>
      <c r="L542" s="141"/>
      <c r="M542" s="141"/>
      <c r="N542" s="140"/>
      <c r="O542" s="142"/>
      <c r="P542" s="141"/>
      <c r="Q542" s="141"/>
      <c r="R542" s="141"/>
      <c r="S542" s="156"/>
      <c r="T542" s="156"/>
      <c r="U542" s="156"/>
      <c r="V542" s="156"/>
      <c r="W542" s="156"/>
      <c r="X542" s="156"/>
      <c r="Y542" s="52" t="str">
        <f t="shared" si="152"/>
        <v/>
      </c>
      <c r="Z542" s="50" t="str">
        <f t="shared" si="153"/>
        <v/>
      </c>
      <c r="AA542" s="50" t="str">
        <f t="shared" si="154"/>
        <v/>
      </c>
      <c r="AB542" s="50" t="str">
        <f t="shared" si="155"/>
        <v/>
      </c>
      <c r="AC542" s="50" t="str">
        <f t="shared" si="156"/>
        <v/>
      </c>
      <c r="AD542" s="50" t="str">
        <f t="shared" si="157"/>
        <v/>
      </c>
      <c r="AE542" s="50" t="str">
        <f t="shared" si="158"/>
        <v/>
      </c>
      <c r="AF542" s="50" t="str">
        <f t="shared" si="159"/>
        <v/>
      </c>
      <c r="AG542" s="50" t="str">
        <f t="shared" si="160"/>
        <v/>
      </c>
      <c r="AH542" s="50" t="str">
        <f t="shared" si="161"/>
        <v/>
      </c>
      <c r="AI542" s="50" t="str">
        <f t="shared" si="162"/>
        <v/>
      </c>
      <c r="AJ542" s="50" t="str">
        <f t="shared" si="163"/>
        <v/>
      </c>
      <c r="AK542" s="50" t="str">
        <f t="shared" si="164"/>
        <v/>
      </c>
      <c r="AL542" s="50" t="str">
        <f t="shared" si="165"/>
        <v/>
      </c>
      <c r="AM542" s="50" t="str">
        <f t="shared" si="166"/>
        <v/>
      </c>
      <c r="AN542" s="50" t="str">
        <f>IF(OR(AD542&lt;&gt;TRUE,AI542&lt;&gt;TRUE),"",IF(OR('Info livraison'!$B$12-(YEAR(J542))&gt;INDEX(valschartmaxalt,MATCH(N542,libschart,0)),'Info livraison'!$B$12-(YEAR(J542))&lt;INDEX(valschartminalt,MATCH(N542,libschart,0))),FALSE,TRUE))</f>
        <v/>
      </c>
      <c r="AO542" s="50" t="str">
        <f t="shared" si="167"/>
        <v/>
      </c>
      <c r="AP542" s="50"/>
      <c r="AQ542" s="50"/>
      <c r="AR542" s="50"/>
      <c r="AS542" s="197" t="str">
        <f t="shared" si="168"/>
        <v/>
      </c>
      <c r="AT542" s="210" t="str">
        <f t="shared" si="169"/>
        <v/>
      </c>
    </row>
    <row r="543" spans="1:46" x14ac:dyDescent="0.2">
      <c r="A543" s="51" t="str">
        <f>IF(AND(F543&lt;&gt;"",'Institut - Classes'!$F$4&lt;&gt;""),INDEX(libcatidinstit,'Institut - Classes'!$F$4),"")</f>
        <v/>
      </c>
      <c r="B543" s="51" t="str">
        <f>IF(A543&lt;&gt;"",INDEX(codeinstit,'Institut - Classes'!$F$4),"")</f>
        <v/>
      </c>
      <c r="C543" s="49" t="str">
        <f t="shared" si="170"/>
        <v/>
      </c>
      <c r="D543" s="143"/>
      <c r="E543" s="143"/>
      <c r="F543" s="137"/>
      <c r="G543" s="137"/>
      <c r="H543" s="137"/>
      <c r="I543" s="137"/>
      <c r="J543" s="139"/>
      <c r="K543" s="137"/>
      <c r="L543" s="141"/>
      <c r="M543" s="141"/>
      <c r="N543" s="140"/>
      <c r="O543" s="142"/>
      <c r="P543" s="141"/>
      <c r="Q543" s="141"/>
      <c r="R543" s="141"/>
      <c r="S543" s="156"/>
      <c r="T543" s="156"/>
      <c r="U543" s="156"/>
      <c r="V543" s="156"/>
      <c r="W543" s="156"/>
      <c r="X543" s="156"/>
      <c r="Y543" s="52" t="str">
        <f t="shared" si="152"/>
        <v/>
      </c>
      <c r="Z543" s="50" t="str">
        <f t="shared" si="153"/>
        <v/>
      </c>
      <c r="AA543" s="50" t="str">
        <f t="shared" si="154"/>
        <v/>
      </c>
      <c r="AB543" s="50" t="str">
        <f t="shared" si="155"/>
        <v/>
      </c>
      <c r="AC543" s="50" t="str">
        <f t="shared" si="156"/>
        <v/>
      </c>
      <c r="AD543" s="50" t="str">
        <f t="shared" si="157"/>
        <v/>
      </c>
      <c r="AE543" s="50" t="str">
        <f t="shared" si="158"/>
        <v/>
      </c>
      <c r="AF543" s="50" t="str">
        <f t="shared" si="159"/>
        <v/>
      </c>
      <c r="AG543" s="50" t="str">
        <f t="shared" si="160"/>
        <v/>
      </c>
      <c r="AH543" s="50" t="str">
        <f t="shared" si="161"/>
        <v/>
      </c>
      <c r="AI543" s="50" t="str">
        <f t="shared" si="162"/>
        <v/>
      </c>
      <c r="AJ543" s="50" t="str">
        <f t="shared" si="163"/>
        <v/>
      </c>
      <c r="AK543" s="50" t="str">
        <f t="shared" si="164"/>
        <v/>
      </c>
      <c r="AL543" s="50" t="str">
        <f t="shared" si="165"/>
        <v/>
      </c>
      <c r="AM543" s="50" t="str">
        <f t="shared" si="166"/>
        <v/>
      </c>
      <c r="AN543" s="50" t="str">
        <f>IF(OR(AD543&lt;&gt;TRUE,AI543&lt;&gt;TRUE),"",IF(OR('Info livraison'!$B$12-(YEAR(J543))&gt;INDEX(valschartmaxalt,MATCH(N543,libschart,0)),'Info livraison'!$B$12-(YEAR(J543))&lt;INDEX(valschartminalt,MATCH(N543,libschart,0))),FALSE,TRUE))</f>
        <v/>
      </c>
      <c r="AO543" s="50" t="str">
        <f t="shared" si="167"/>
        <v/>
      </c>
      <c r="AP543" s="50"/>
      <c r="AQ543" s="50"/>
      <c r="AR543" s="50"/>
      <c r="AS543" s="197" t="str">
        <f t="shared" si="168"/>
        <v/>
      </c>
      <c r="AT543" s="210" t="str">
        <f t="shared" si="169"/>
        <v/>
      </c>
    </row>
    <row r="544" spans="1:46" x14ac:dyDescent="0.2">
      <c r="A544" s="51" t="str">
        <f>IF(AND(F544&lt;&gt;"",'Institut - Classes'!$F$4&lt;&gt;""),INDEX(libcatidinstit,'Institut - Classes'!$F$4),"")</f>
        <v/>
      </c>
      <c r="B544" s="51" t="str">
        <f>IF(A544&lt;&gt;"",INDEX(codeinstit,'Institut - Classes'!$F$4),"")</f>
        <v/>
      </c>
      <c r="C544" s="49" t="str">
        <f t="shared" si="170"/>
        <v/>
      </c>
      <c r="D544" s="143"/>
      <c r="E544" s="143"/>
      <c r="F544" s="137"/>
      <c r="G544" s="137"/>
      <c r="H544" s="137"/>
      <c r="I544" s="137"/>
      <c r="J544" s="139"/>
      <c r="K544" s="137"/>
      <c r="L544" s="141"/>
      <c r="M544" s="141"/>
      <c r="N544" s="140"/>
      <c r="O544" s="142"/>
      <c r="P544" s="141"/>
      <c r="Q544" s="141"/>
      <c r="R544" s="141"/>
      <c r="S544" s="156"/>
      <c r="T544" s="156"/>
      <c r="U544" s="156"/>
      <c r="V544" s="156"/>
      <c r="W544" s="156"/>
      <c r="X544" s="156"/>
      <c r="Y544" s="52" t="str">
        <f t="shared" si="152"/>
        <v/>
      </c>
      <c r="Z544" s="50" t="str">
        <f t="shared" si="153"/>
        <v/>
      </c>
      <c r="AA544" s="50" t="str">
        <f t="shared" si="154"/>
        <v/>
      </c>
      <c r="AB544" s="50" t="str">
        <f t="shared" si="155"/>
        <v/>
      </c>
      <c r="AC544" s="50" t="str">
        <f t="shared" si="156"/>
        <v/>
      </c>
      <c r="AD544" s="50" t="str">
        <f t="shared" si="157"/>
        <v/>
      </c>
      <c r="AE544" s="50" t="str">
        <f t="shared" si="158"/>
        <v/>
      </c>
      <c r="AF544" s="50" t="str">
        <f t="shared" si="159"/>
        <v/>
      </c>
      <c r="AG544" s="50" t="str">
        <f t="shared" si="160"/>
        <v/>
      </c>
      <c r="AH544" s="50" t="str">
        <f t="shared" si="161"/>
        <v/>
      </c>
      <c r="AI544" s="50" t="str">
        <f t="shared" si="162"/>
        <v/>
      </c>
      <c r="AJ544" s="50" t="str">
        <f t="shared" si="163"/>
        <v/>
      </c>
      <c r="AK544" s="50" t="str">
        <f t="shared" si="164"/>
        <v/>
      </c>
      <c r="AL544" s="50" t="str">
        <f t="shared" si="165"/>
        <v/>
      </c>
      <c r="AM544" s="50" t="str">
        <f t="shared" si="166"/>
        <v/>
      </c>
      <c r="AN544" s="50" t="str">
        <f>IF(OR(AD544&lt;&gt;TRUE,AI544&lt;&gt;TRUE),"",IF(OR('Info livraison'!$B$12-(YEAR(J544))&gt;INDEX(valschartmaxalt,MATCH(N544,libschart,0)),'Info livraison'!$B$12-(YEAR(J544))&lt;INDEX(valschartminalt,MATCH(N544,libschart,0))),FALSE,TRUE))</f>
        <v/>
      </c>
      <c r="AO544" s="50" t="str">
        <f t="shared" si="167"/>
        <v/>
      </c>
      <c r="AP544" s="50"/>
      <c r="AQ544" s="50"/>
      <c r="AR544" s="50"/>
      <c r="AS544" s="197" t="str">
        <f t="shared" si="168"/>
        <v/>
      </c>
      <c r="AT544" s="210" t="str">
        <f t="shared" si="169"/>
        <v/>
      </c>
    </row>
    <row r="545" spans="1:46" x14ac:dyDescent="0.2">
      <c r="A545" s="51" t="str">
        <f>IF(AND(F545&lt;&gt;"",'Institut - Classes'!$F$4&lt;&gt;""),INDEX(libcatidinstit,'Institut - Classes'!$F$4),"")</f>
        <v/>
      </c>
      <c r="B545" s="51" t="str">
        <f>IF(A545&lt;&gt;"",INDEX(codeinstit,'Institut - Classes'!$F$4),"")</f>
        <v/>
      </c>
      <c r="C545" s="49" t="str">
        <f t="shared" si="170"/>
        <v/>
      </c>
      <c r="D545" s="143"/>
      <c r="E545" s="143"/>
      <c r="F545" s="137"/>
      <c r="G545" s="137"/>
      <c r="H545" s="137"/>
      <c r="I545" s="137"/>
      <c r="J545" s="139"/>
      <c r="K545" s="137"/>
      <c r="L545" s="141"/>
      <c r="M545" s="141"/>
      <c r="N545" s="140"/>
      <c r="O545" s="142"/>
      <c r="P545" s="141"/>
      <c r="Q545" s="141"/>
      <c r="R545" s="141"/>
      <c r="S545" s="156"/>
      <c r="T545" s="156"/>
      <c r="U545" s="156"/>
      <c r="V545" s="156"/>
      <c r="W545" s="156"/>
      <c r="X545" s="156"/>
      <c r="Y545" s="52" t="str">
        <f t="shared" si="152"/>
        <v/>
      </c>
      <c r="Z545" s="50" t="str">
        <f t="shared" si="153"/>
        <v/>
      </c>
      <c r="AA545" s="50" t="str">
        <f t="shared" si="154"/>
        <v/>
      </c>
      <c r="AB545" s="50" t="str">
        <f t="shared" si="155"/>
        <v/>
      </c>
      <c r="AC545" s="50" t="str">
        <f t="shared" si="156"/>
        <v/>
      </c>
      <c r="AD545" s="50" t="str">
        <f t="shared" si="157"/>
        <v/>
      </c>
      <c r="AE545" s="50" t="str">
        <f t="shared" si="158"/>
        <v/>
      </c>
      <c r="AF545" s="50" t="str">
        <f t="shared" si="159"/>
        <v/>
      </c>
      <c r="AG545" s="50" t="str">
        <f t="shared" si="160"/>
        <v/>
      </c>
      <c r="AH545" s="50" t="str">
        <f t="shared" si="161"/>
        <v/>
      </c>
      <c r="AI545" s="50" t="str">
        <f t="shared" si="162"/>
        <v/>
      </c>
      <c r="AJ545" s="50" t="str">
        <f t="shared" si="163"/>
        <v/>
      </c>
      <c r="AK545" s="50" t="str">
        <f t="shared" si="164"/>
        <v/>
      </c>
      <c r="AL545" s="50" t="str">
        <f t="shared" si="165"/>
        <v/>
      </c>
      <c r="AM545" s="50" t="str">
        <f t="shared" si="166"/>
        <v/>
      </c>
      <c r="AN545" s="50" t="str">
        <f>IF(OR(AD545&lt;&gt;TRUE,AI545&lt;&gt;TRUE),"",IF(OR('Info livraison'!$B$12-(YEAR(J545))&gt;INDEX(valschartmaxalt,MATCH(N545,libschart,0)),'Info livraison'!$B$12-(YEAR(J545))&lt;INDEX(valschartminalt,MATCH(N545,libschart,0))),FALSE,TRUE))</f>
        <v/>
      </c>
      <c r="AO545" s="50" t="str">
        <f t="shared" si="167"/>
        <v/>
      </c>
      <c r="AP545" s="50"/>
      <c r="AQ545" s="50"/>
      <c r="AR545" s="50"/>
      <c r="AS545" s="197" t="str">
        <f t="shared" si="168"/>
        <v/>
      </c>
      <c r="AT545" s="210" t="str">
        <f t="shared" si="169"/>
        <v/>
      </c>
    </row>
    <row r="546" spans="1:46" x14ac:dyDescent="0.2">
      <c r="A546" s="51" t="str">
        <f>IF(AND(F546&lt;&gt;"",'Institut - Classes'!$F$4&lt;&gt;""),INDEX(libcatidinstit,'Institut - Classes'!$F$4),"")</f>
        <v/>
      </c>
      <c r="B546" s="51" t="str">
        <f>IF(A546&lt;&gt;"",INDEX(codeinstit,'Institut - Classes'!$F$4),"")</f>
        <v/>
      </c>
      <c r="C546" s="49" t="str">
        <f t="shared" si="170"/>
        <v/>
      </c>
      <c r="D546" s="143"/>
      <c r="E546" s="143"/>
      <c r="F546" s="137"/>
      <c r="G546" s="137"/>
      <c r="H546" s="137"/>
      <c r="I546" s="137"/>
      <c r="J546" s="139"/>
      <c r="K546" s="137"/>
      <c r="L546" s="141"/>
      <c r="M546" s="141"/>
      <c r="N546" s="140"/>
      <c r="O546" s="142"/>
      <c r="P546" s="141"/>
      <c r="Q546" s="141"/>
      <c r="R546" s="141"/>
      <c r="S546" s="156"/>
      <c r="T546" s="156"/>
      <c r="U546" s="156"/>
      <c r="V546" s="156"/>
      <c r="W546" s="156"/>
      <c r="X546" s="156"/>
      <c r="Y546" s="52" t="str">
        <f t="shared" si="152"/>
        <v/>
      </c>
      <c r="Z546" s="50" t="str">
        <f t="shared" si="153"/>
        <v/>
      </c>
      <c r="AA546" s="50" t="str">
        <f t="shared" si="154"/>
        <v/>
      </c>
      <c r="AB546" s="50" t="str">
        <f t="shared" si="155"/>
        <v/>
      </c>
      <c r="AC546" s="50" t="str">
        <f t="shared" si="156"/>
        <v/>
      </c>
      <c r="AD546" s="50" t="str">
        <f t="shared" si="157"/>
        <v/>
      </c>
      <c r="AE546" s="50" t="str">
        <f t="shared" si="158"/>
        <v/>
      </c>
      <c r="AF546" s="50" t="str">
        <f t="shared" si="159"/>
        <v/>
      </c>
      <c r="AG546" s="50" t="str">
        <f t="shared" si="160"/>
        <v/>
      </c>
      <c r="AH546" s="50" t="str">
        <f t="shared" si="161"/>
        <v/>
      </c>
      <c r="AI546" s="50" t="str">
        <f t="shared" si="162"/>
        <v/>
      </c>
      <c r="AJ546" s="50" t="str">
        <f t="shared" si="163"/>
        <v/>
      </c>
      <c r="AK546" s="50" t="str">
        <f t="shared" si="164"/>
        <v/>
      </c>
      <c r="AL546" s="50" t="str">
        <f t="shared" si="165"/>
        <v/>
      </c>
      <c r="AM546" s="50" t="str">
        <f t="shared" si="166"/>
        <v/>
      </c>
      <c r="AN546" s="50" t="str">
        <f>IF(OR(AD546&lt;&gt;TRUE,AI546&lt;&gt;TRUE),"",IF(OR('Info livraison'!$B$12-(YEAR(J546))&gt;INDEX(valschartmaxalt,MATCH(N546,libschart,0)),'Info livraison'!$B$12-(YEAR(J546))&lt;INDEX(valschartminalt,MATCH(N546,libschart,0))),FALSE,TRUE))</f>
        <v/>
      </c>
      <c r="AO546" s="50" t="str">
        <f t="shared" si="167"/>
        <v/>
      </c>
      <c r="AP546" s="50"/>
      <c r="AQ546" s="50"/>
      <c r="AR546" s="50"/>
      <c r="AS546" s="197" t="str">
        <f t="shared" si="168"/>
        <v/>
      </c>
      <c r="AT546" s="210" t="str">
        <f t="shared" si="169"/>
        <v/>
      </c>
    </row>
    <row r="547" spans="1:46" x14ac:dyDescent="0.2">
      <c r="A547" s="51" t="str">
        <f>IF(AND(F547&lt;&gt;"",'Institut - Classes'!$F$4&lt;&gt;""),INDEX(libcatidinstit,'Institut - Classes'!$F$4),"")</f>
        <v/>
      </c>
      <c r="B547" s="51" t="str">
        <f>IF(A547&lt;&gt;"",INDEX(codeinstit,'Institut - Classes'!$F$4),"")</f>
        <v/>
      </c>
      <c r="C547" s="49" t="str">
        <f t="shared" si="170"/>
        <v/>
      </c>
      <c r="D547" s="143"/>
      <c r="E547" s="143"/>
      <c r="F547" s="137"/>
      <c r="G547" s="137"/>
      <c r="H547" s="137"/>
      <c r="I547" s="137"/>
      <c r="J547" s="139"/>
      <c r="K547" s="137"/>
      <c r="L547" s="141"/>
      <c r="M547" s="141"/>
      <c r="N547" s="140"/>
      <c r="O547" s="142"/>
      <c r="P547" s="141"/>
      <c r="Q547" s="141"/>
      <c r="R547" s="141"/>
      <c r="S547" s="156"/>
      <c r="T547" s="156"/>
      <c r="U547" s="156"/>
      <c r="V547" s="156"/>
      <c r="W547" s="156"/>
      <c r="X547" s="156"/>
      <c r="Y547" s="52" t="str">
        <f t="shared" si="152"/>
        <v/>
      </c>
      <c r="Z547" s="50" t="str">
        <f t="shared" si="153"/>
        <v/>
      </c>
      <c r="AA547" s="50" t="str">
        <f t="shared" si="154"/>
        <v/>
      </c>
      <c r="AB547" s="50" t="str">
        <f t="shared" si="155"/>
        <v/>
      </c>
      <c r="AC547" s="50" t="str">
        <f t="shared" si="156"/>
        <v/>
      </c>
      <c r="AD547" s="50" t="str">
        <f t="shared" si="157"/>
        <v/>
      </c>
      <c r="AE547" s="50" t="str">
        <f t="shared" si="158"/>
        <v/>
      </c>
      <c r="AF547" s="50" t="str">
        <f t="shared" si="159"/>
        <v/>
      </c>
      <c r="AG547" s="50" t="str">
        <f t="shared" si="160"/>
        <v/>
      </c>
      <c r="AH547" s="50" t="str">
        <f t="shared" si="161"/>
        <v/>
      </c>
      <c r="AI547" s="50" t="str">
        <f t="shared" si="162"/>
        <v/>
      </c>
      <c r="AJ547" s="50" t="str">
        <f t="shared" si="163"/>
        <v/>
      </c>
      <c r="AK547" s="50" t="str">
        <f t="shared" si="164"/>
        <v/>
      </c>
      <c r="AL547" s="50" t="str">
        <f t="shared" si="165"/>
        <v/>
      </c>
      <c r="AM547" s="50" t="str">
        <f t="shared" si="166"/>
        <v/>
      </c>
      <c r="AN547" s="50" t="str">
        <f>IF(OR(AD547&lt;&gt;TRUE,AI547&lt;&gt;TRUE),"",IF(OR('Info livraison'!$B$12-(YEAR(J547))&gt;INDEX(valschartmaxalt,MATCH(N547,libschart,0)),'Info livraison'!$B$12-(YEAR(J547))&lt;INDEX(valschartminalt,MATCH(N547,libschart,0))),FALSE,TRUE))</f>
        <v/>
      </c>
      <c r="AO547" s="50" t="str">
        <f t="shared" si="167"/>
        <v/>
      </c>
      <c r="AP547" s="50"/>
      <c r="AQ547" s="50"/>
      <c r="AR547" s="50"/>
      <c r="AS547" s="197" t="str">
        <f t="shared" si="168"/>
        <v/>
      </c>
      <c r="AT547" s="210" t="str">
        <f t="shared" si="169"/>
        <v/>
      </c>
    </row>
    <row r="548" spans="1:46" x14ac:dyDescent="0.2">
      <c r="A548" s="51" t="str">
        <f>IF(AND(F548&lt;&gt;"",'Institut - Classes'!$F$4&lt;&gt;""),INDEX(libcatidinstit,'Institut - Classes'!$F$4),"")</f>
        <v/>
      </c>
      <c r="B548" s="51" t="str">
        <f>IF(A548&lt;&gt;"",INDEX(codeinstit,'Institut - Classes'!$F$4),"")</f>
        <v/>
      </c>
      <c r="C548" s="49" t="str">
        <f t="shared" si="170"/>
        <v/>
      </c>
      <c r="D548" s="143"/>
      <c r="E548" s="143"/>
      <c r="F548" s="137"/>
      <c r="G548" s="137"/>
      <c r="H548" s="137"/>
      <c r="I548" s="137"/>
      <c r="J548" s="139"/>
      <c r="K548" s="137"/>
      <c r="L548" s="141"/>
      <c r="M548" s="141"/>
      <c r="N548" s="140"/>
      <c r="O548" s="142"/>
      <c r="P548" s="141"/>
      <c r="Q548" s="141"/>
      <c r="R548" s="141"/>
      <c r="S548" s="156"/>
      <c r="T548" s="156"/>
      <c r="U548" s="156"/>
      <c r="V548" s="156"/>
      <c r="W548" s="156"/>
      <c r="X548" s="156"/>
      <c r="Y548" s="52" t="str">
        <f t="shared" si="152"/>
        <v/>
      </c>
      <c r="Z548" s="50" t="str">
        <f t="shared" si="153"/>
        <v/>
      </c>
      <c r="AA548" s="50" t="str">
        <f t="shared" si="154"/>
        <v/>
      </c>
      <c r="AB548" s="50" t="str">
        <f t="shared" si="155"/>
        <v/>
      </c>
      <c r="AC548" s="50" t="str">
        <f t="shared" si="156"/>
        <v/>
      </c>
      <c r="AD548" s="50" t="str">
        <f t="shared" si="157"/>
        <v/>
      </c>
      <c r="AE548" s="50" t="str">
        <f t="shared" si="158"/>
        <v/>
      </c>
      <c r="AF548" s="50" t="str">
        <f t="shared" si="159"/>
        <v/>
      </c>
      <c r="AG548" s="50" t="str">
        <f t="shared" si="160"/>
        <v/>
      </c>
      <c r="AH548" s="50" t="str">
        <f t="shared" si="161"/>
        <v/>
      </c>
      <c r="AI548" s="50" t="str">
        <f t="shared" si="162"/>
        <v/>
      </c>
      <c r="AJ548" s="50" t="str">
        <f t="shared" si="163"/>
        <v/>
      </c>
      <c r="AK548" s="50" t="str">
        <f t="shared" si="164"/>
        <v/>
      </c>
      <c r="AL548" s="50" t="str">
        <f t="shared" si="165"/>
        <v/>
      </c>
      <c r="AM548" s="50" t="str">
        <f t="shared" si="166"/>
        <v/>
      </c>
      <c r="AN548" s="50" t="str">
        <f>IF(OR(AD548&lt;&gt;TRUE,AI548&lt;&gt;TRUE),"",IF(OR('Info livraison'!$B$12-(YEAR(J548))&gt;INDEX(valschartmaxalt,MATCH(N548,libschart,0)),'Info livraison'!$B$12-(YEAR(J548))&lt;INDEX(valschartminalt,MATCH(N548,libschart,0))),FALSE,TRUE))</f>
        <v/>
      </c>
      <c r="AO548" s="50" t="str">
        <f t="shared" si="167"/>
        <v/>
      </c>
      <c r="AP548" s="50"/>
      <c r="AQ548" s="50"/>
      <c r="AR548" s="50"/>
      <c r="AS548" s="197" t="str">
        <f t="shared" si="168"/>
        <v/>
      </c>
      <c r="AT548" s="210" t="str">
        <f t="shared" si="169"/>
        <v/>
      </c>
    </row>
    <row r="549" spans="1:46" x14ac:dyDescent="0.2">
      <c r="A549" s="51" t="str">
        <f>IF(AND(F549&lt;&gt;"",'Institut - Classes'!$F$4&lt;&gt;""),INDEX(libcatidinstit,'Institut - Classes'!$F$4),"")</f>
        <v/>
      </c>
      <c r="B549" s="51" t="str">
        <f>IF(A549&lt;&gt;"",INDEX(codeinstit,'Institut - Classes'!$F$4),"")</f>
        <v/>
      </c>
      <c r="C549" s="49" t="str">
        <f t="shared" si="170"/>
        <v/>
      </c>
      <c r="D549" s="143"/>
      <c r="E549" s="143"/>
      <c r="F549" s="137"/>
      <c r="G549" s="137"/>
      <c r="H549" s="137"/>
      <c r="I549" s="137"/>
      <c r="J549" s="139"/>
      <c r="K549" s="137"/>
      <c r="L549" s="141"/>
      <c r="M549" s="141"/>
      <c r="N549" s="140"/>
      <c r="O549" s="142"/>
      <c r="P549" s="141"/>
      <c r="Q549" s="141"/>
      <c r="R549" s="141"/>
      <c r="S549" s="156"/>
      <c r="T549" s="156"/>
      <c r="U549" s="156"/>
      <c r="V549" s="156"/>
      <c r="W549" s="156"/>
      <c r="X549" s="156"/>
      <c r="Y549" s="52" t="str">
        <f t="shared" si="152"/>
        <v/>
      </c>
      <c r="Z549" s="50" t="str">
        <f t="shared" si="153"/>
        <v/>
      </c>
      <c r="AA549" s="50" t="str">
        <f t="shared" si="154"/>
        <v/>
      </c>
      <c r="AB549" s="50" t="str">
        <f t="shared" si="155"/>
        <v/>
      </c>
      <c r="AC549" s="50" t="str">
        <f t="shared" si="156"/>
        <v/>
      </c>
      <c r="AD549" s="50" t="str">
        <f t="shared" si="157"/>
        <v/>
      </c>
      <c r="AE549" s="50" t="str">
        <f t="shared" si="158"/>
        <v/>
      </c>
      <c r="AF549" s="50" t="str">
        <f t="shared" si="159"/>
        <v/>
      </c>
      <c r="AG549" s="50" t="str">
        <f t="shared" si="160"/>
        <v/>
      </c>
      <c r="AH549" s="50" t="str">
        <f t="shared" si="161"/>
        <v/>
      </c>
      <c r="AI549" s="50" t="str">
        <f t="shared" si="162"/>
        <v/>
      </c>
      <c r="AJ549" s="50" t="str">
        <f t="shared" si="163"/>
        <v/>
      </c>
      <c r="AK549" s="50" t="str">
        <f t="shared" si="164"/>
        <v/>
      </c>
      <c r="AL549" s="50" t="str">
        <f t="shared" si="165"/>
        <v/>
      </c>
      <c r="AM549" s="50" t="str">
        <f t="shared" si="166"/>
        <v/>
      </c>
      <c r="AN549" s="50" t="str">
        <f>IF(OR(AD549&lt;&gt;TRUE,AI549&lt;&gt;TRUE),"",IF(OR('Info livraison'!$B$12-(YEAR(J549))&gt;INDEX(valschartmaxalt,MATCH(N549,libschart,0)),'Info livraison'!$B$12-(YEAR(J549))&lt;INDEX(valschartminalt,MATCH(N549,libschart,0))),FALSE,TRUE))</f>
        <v/>
      </c>
      <c r="AO549" s="50" t="str">
        <f t="shared" si="167"/>
        <v/>
      </c>
      <c r="AP549" s="50"/>
      <c r="AQ549" s="50"/>
      <c r="AR549" s="50"/>
      <c r="AS549" s="197" t="str">
        <f t="shared" si="168"/>
        <v/>
      </c>
      <c r="AT549" s="210" t="str">
        <f t="shared" si="169"/>
        <v/>
      </c>
    </row>
    <row r="550" spans="1:46" x14ac:dyDescent="0.2">
      <c r="A550" s="51" t="str">
        <f>IF(AND(F550&lt;&gt;"",'Institut - Classes'!$F$4&lt;&gt;""),INDEX(libcatidinstit,'Institut - Classes'!$F$4),"")</f>
        <v/>
      </c>
      <c r="B550" s="51" t="str">
        <f>IF(A550&lt;&gt;"",INDEX(codeinstit,'Institut - Classes'!$F$4),"")</f>
        <v/>
      </c>
      <c r="C550" s="49" t="str">
        <f t="shared" si="170"/>
        <v/>
      </c>
      <c r="D550" s="143"/>
      <c r="E550" s="143"/>
      <c r="F550" s="137"/>
      <c r="G550" s="137"/>
      <c r="H550" s="137"/>
      <c r="I550" s="137"/>
      <c r="J550" s="139"/>
      <c r="K550" s="137"/>
      <c r="L550" s="141"/>
      <c r="M550" s="141"/>
      <c r="N550" s="140"/>
      <c r="O550" s="142"/>
      <c r="P550" s="141"/>
      <c r="Q550" s="141"/>
      <c r="R550" s="141"/>
      <c r="S550" s="156"/>
      <c r="T550" s="156"/>
      <c r="U550" s="156"/>
      <c r="V550" s="156"/>
      <c r="W550" s="156"/>
      <c r="X550" s="156"/>
      <c r="Y550" s="52" t="str">
        <f t="shared" si="152"/>
        <v/>
      </c>
      <c r="Z550" s="50" t="str">
        <f t="shared" si="153"/>
        <v/>
      </c>
      <c r="AA550" s="50" t="str">
        <f t="shared" si="154"/>
        <v/>
      </c>
      <c r="AB550" s="50" t="str">
        <f t="shared" si="155"/>
        <v/>
      </c>
      <c r="AC550" s="50" t="str">
        <f t="shared" si="156"/>
        <v/>
      </c>
      <c r="AD550" s="50" t="str">
        <f t="shared" si="157"/>
        <v/>
      </c>
      <c r="AE550" s="50" t="str">
        <f t="shared" si="158"/>
        <v/>
      </c>
      <c r="AF550" s="50" t="str">
        <f t="shared" si="159"/>
        <v/>
      </c>
      <c r="AG550" s="50" t="str">
        <f t="shared" si="160"/>
        <v/>
      </c>
      <c r="AH550" s="50" t="str">
        <f t="shared" si="161"/>
        <v/>
      </c>
      <c r="AI550" s="50" t="str">
        <f t="shared" si="162"/>
        <v/>
      </c>
      <c r="AJ550" s="50" t="str">
        <f t="shared" si="163"/>
        <v/>
      </c>
      <c r="AK550" s="50" t="str">
        <f t="shared" si="164"/>
        <v/>
      </c>
      <c r="AL550" s="50" t="str">
        <f t="shared" si="165"/>
        <v/>
      </c>
      <c r="AM550" s="50" t="str">
        <f t="shared" si="166"/>
        <v/>
      </c>
      <c r="AN550" s="50" t="str">
        <f>IF(OR(AD550&lt;&gt;TRUE,AI550&lt;&gt;TRUE),"",IF(OR('Info livraison'!$B$12-(YEAR(J550))&gt;INDEX(valschartmaxalt,MATCH(N550,libschart,0)),'Info livraison'!$B$12-(YEAR(J550))&lt;INDEX(valschartminalt,MATCH(N550,libschart,0))),FALSE,TRUE))</f>
        <v/>
      </c>
      <c r="AO550" s="50" t="str">
        <f t="shared" si="167"/>
        <v/>
      </c>
      <c r="AP550" s="50"/>
      <c r="AQ550" s="50"/>
      <c r="AR550" s="50"/>
      <c r="AS550" s="197" t="str">
        <f t="shared" si="168"/>
        <v/>
      </c>
      <c r="AT550" s="210" t="str">
        <f t="shared" si="169"/>
        <v/>
      </c>
    </row>
    <row r="551" spans="1:46" x14ac:dyDescent="0.2">
      <c r="A551" s="51" t="str">
        <f>IF(AND(F551&lt;&gt;"",'Institut - Classes'!$F$4&lt;&gt;""),INDEX(libcatidinstit,'Institut - Classes'!$F$4),"")</f>
        <v/>
      </c>
      <c r="B551" s="51" t="str">
        <f>IF(A551&lt;&gt;"",INDEX(codeinstit,'Institut - Classes'!$F$4),"")</f>
        <v/>
      </c>
      <c r="C551" s="49" t="str">
        <f t="shared" si="170"/>
        <v/>
      </c>
      <c r="D551" s="143"/>
      <c r="E551" s="143"/>
      <c r="F551" s="137"/>
      <c r="G551" s="137"/>
      <c r="H551" s="137"/>
      <c r="I551" s="137"/>
      <c r="J551" s="139"/>
      <c r="K551" s="137"/>
      <c r="L551" s="141"/>
      <c r="M551" s="141"/>
      <c r="N551" s="140"/>
      <c r="O551" s="142"/>
      <c r="P551" s="141"/>
      <c r="Q551" s="141"/>
      <c r="R551" s="141"/>
      <c r="S551" s="156"/>
      <c r="T551" s="156"/>
      <c r="U551" s="156"/>
      <c r="V551" s="156"/>
      <c r="W551" s="156"/>
      <c r="X551" s="156"/>
      <c r="Y551" s="52" t="str">
        <f t="shared" si="152"/>
        <v/>
      </c>
      <c r="Z551" s="50" t="str">
        <f t="shared" si="153"/>
        <v/>
      </c>
      <c r="AA551" s="50" t="str">
        <f t="shared" si="154"/>
        <v/>
      </c>
      <c r="AB551" s="50" t="str">
        <f t="shared" si="155"/>
        <v/>
      </c>
      <c r="AC551" s="50" t="str">
        <f t="shared" si="156"/>
        <v/>
      </c>
      <c r="AD551" s="50" t="str">
        <f t="shared" si="157"/>
        <v/>
      </c>
      <c r="AE551" s="50" t="str">
        <f t="shared" si="158"/>
        <v/>
      </c>
      <c r="AF551" s="50" t="str">
        <f t="shared" si="159"/>
        <v/>
      </c>
      <c r="AG551" s="50" t="str">
        <f t="shared" si="160"/>
        <v/>
      </c>
      <c r="AH551" s="50" t="str">
        <f t="shared" si="161"/>
        <v/>
      </c>
      <c r="AI551" s="50" t="str">
        <f t="shared" si="162"/>
        <v/>
      </c>
      <c r="AJ551" s="50" t="str">
        <f t="shared" si="163"/>
        <v/>
      </c>
      <c r="AK551" s="50" t="str">
        <f t="shared" si="164"/>
        <v/>
      </c>
      <c r="AL551" s="50" t="str">
        <f t="shared" si="165"/>
        <v/>
      </c>
      <c r="AM551" s="50" t="str">
        <f t="shared" si="166"/>
        <v/>
      </c>
      <c r="AN551" s="50" t="str">
        <f>IF(OR(AD551&lt;&gt;TRUE,AI551&lt;&gt;TRUE),"",IF(OR('Info livraison'!$B$12-(YEAR(J551))&gt;INDEX(valschartmaxalt,MATCH(N551,libschart,0)),'Info livraison'!$B$12-(YEAR(J551))&lt;INDEX(valschartminalt,MATCH(N551,libschart,0))),FALSE,TRUE))</f>
        <v/>
      </c>
      <c r="AO551" s="50" t="str">
        <f t="shared" si="167"/>
        <v/>
      </c>
      <c r="AP551" s="50"/>
      <c r="AQ551" s="50"/>
      <c r="AR551" s="50"/>
      <c r="AS551" s="197" t="str">
        <f t="shared" si="168"/>
        <v/>
      </c>
      <c r="AT551" s="210" t="str">
        <f t="shared" si="169"/>
        <v/>
      </c>
    </row>
    <row r="552" spans="1:46" x14ac:dyDescent="0.2">
      <c r="A552" s="51" t="str">
        <f>IF(AND(F552&lt;&gt;"",'Institut - Classes'!$F$4&lt;&gt;""),INDEX(libcatidinstit,'Institut - Classes'!$F$4),"")</f>
        <v/>
      </c>
      <c r="B552" s="51" t="str">
        <f>IF(A552&lt;&gt;"",INDEX(codeinstit,'Institut - Classes'!$F$4),"")</f>
        <v/>
      </c>
      <c r="C552" s="49" t="str">
        <f t="shared" si="170"/>
        <v/>
      </c>
      <c r="D552" s="143"/>
      <c r="E552" s="143"/>
      <c r="F552" s="137"/>
      <c r="G552" s="137"/>
      <c r="H552" s="137"/>
      <c r="I552" s="137"/>
      <c r="J552" s="139"/>
      <c r="K552" s="137"/>
      <c r="L552" s="141"/>
      <c r="M552" s="141"/>
      <c r="N552" s="140"/>
      <c r="O552" s="142"/>
      <c r="P552" s="141"/>
      <c r="Q552" s="141"/>
      <c r="R552" s="141"/>
      <c r="S552" s="156"/>
      <c r="T552" s="156"/>
      <c r="U552" s="156"/>
      <c r="V552" s="156"/>
      <c r="W552" s="156"/>
      <c r="X552" s="156"/>
      <c r="Y552" s="52" t="str">
        <f t="shared" si="152"/>
        <v/>
      </c>
      <c r="Z552" s="50" t="str">
        <f t="shared" si="153"/>
        <v/>
      </c>
      <c r="AA552" s="50" t="str">
        <f t="shared" si="154"/>
        <v/>
      </c>
      <c r="AB552" s="50" t="str">
        <f t="shared" si="155"/>
        <v/>
      </c>
      <c r="AC552" s="50" t="str">
        <f t="shared" si="156"/>
        <v/>
      </c>
      <c r="AD552" s="50" t="str">
        <f t="shared" si="157"/>
        <v/>
      </c>
      <c r="AE552" s="50" t="str">
        <f t="shared" si="158"/>
        <v/>
      </c>
      <c r="AF552" s="50" t="str">
        <f t="shared" si="159"/>
        <v/>
      </c>
      <c r="AG552" s="50" t="str">
        <f t="shared" si="160"/>
        <v/>
      </c>
      <c r="AH552" s="50" t="str">
        <f t="shared" si="161"/>
        <v/>
      </c>
      <c r="AI552" s="50" t="str">
        <f t="shared" si="162"/>
        <v/>
      </c>
      <c r="AJ552" s="50" t="str">
        <f t="shared" si="163"/>
        <v/>
      </c>
      <c r="AK552" s="50" t="str">
        <f t="shared" si="164"/>
        <v/>
      </c>
      <c r="AL552" s="50" t="str">
        <f t="shared" si="165"/>
        <v/>
      </c>
      <c r="AM552" s="50" t="str">
        <f t="shared" si="166"/>
        <v/>
      </c>
      <c r="AN552" s="50" t="str">
        <f>IF(OR(AD552&lt;&gt;TRUE,AI552&lt;&gt;TRUE),"",IF(OR('Info livraison'!$B$12-(YEAR(J552))&gt;INDEX(valschartmaxalt,MATCH(N552,libschart,0)),'Info livraison'!$B$12-(YEAR(J552))&lt;INDEX(valschartminalt,MATCH(N552,libschart,0))),FALSE,TRUE))</f>
        <v/>
      </c>
      <c r="AO552" s="50" t="str">
        <f t="shared" si="167"/>
        <v/>
      </c>
      <c r="AP552" s="50"/>
      <c r="AQ552" s="50"/>
      <c r="AR552" s="50"/>
      <c r="AS552" s="197" t="str">
        <f t="shared" si="168"/>
        <v/>
      </c>
      <c r="AT552" s="210" t="str">
        <f t="shared" si="169"/>
        <v/>
      </c>
    </row>
    <row r="553" spans="1:46" x14ac:dyDescent="0.2">
      <c r="A553" s="51" t="str">
        <f>IF(AND(F553&lt;&gt;"",'Institut - Classes'!$F$4&lt;&gt;""),INDEX(libcatidinstit,'Institut - Classes'!$F$4),"")</f>
        <v/>
      </c>
      <c r="B553" s="51" t="str">
        <f>IF(A553&lt;&gt;"",INDEX(codeinstit,'Institut - Classes'!$F$4),"")</f>
        <v/>
      </c>
      <c r="C553" s="49" t="str">
        <f t="shared" si="170"/>
        <v/>
      </c>
      <c r="D553" s="143"/>
      <c r="E553" s="143"/>
      <c r="F553" s="137"/>
      <c r="G553" s="137"/>
      <c r="H553" s="137"/>
      <c r="I553" s="137"/>
      <c r="J553" s="139"/>
      <c r="K553" s="137"/>
      <c r="L553" s="141"/>
      <c r="M553" s="141"/>
      <c r="N553" s="140"/>
      <c r="O553" s="142"/>
      <c r="P553" s="141"/>
      <c r="Q553" s="141"/>
      <c r="R553" s="141"/>
      <c r="S553" s="156"/>
      <c r="T553" s="156"/>
      <c r="U553" s="156"/>
      <c r="V553" s="156"/>
      <c r="W553" s="156"/>
      <c r="X553" s="156"/>
      <c r="Y553" s="52" t="str">
        <f t="shared" si="152"/>
        <v/>
      </c>
      <c r="Z553" s="50" t="str">
        <f t="shared" si="153"/>
        <v/>
      </c>
      <c r="AA553" s="50" t="str">
        <f t="shared" si="154"/>
        <v/>
      </c>
      <c r="AB553" s="50" t="str">
        <f t="shared" si="155"/>
        <v/>
      </c>
      <c r="AC553" s="50" t="str">
        <f t="shared" si="156"/>
        <v/>
      </c>
      <c r="AD553" s="50" t="str">
        <f t="shared" si="157"/>
        <v/>
      </c>
      <c r="AE553" s="50" t="str">
        <f t="shared" si="158"/>
        <v/>
      </c>
      <c r="AF553" s="50" t="str">
        <f t="shared" si="159"/>
        <v/>
      </c>
      <c r="AG553" s="50" t="str">
        <f t="shared" si="160"/>
        <v/>
      </c>
      <c r="AH553" s="50" t="str">
        <f t="shared" si="161"/>
        <v/>
      </c>
      <c r="AI553" s="50" t="str">
        <f t="shared" si="162"/>
        <v/>
      </c>
      <c r="AJ553" s="50" t="str">
        <f t="shared" si="163"/>
        <v/>
      </c>
      <c r="AK553" s="50" t="str">
        <f t="shared" si="164"/>
        <v/>
      </c>
      <c r="AL553" s="50" t="str">
        <f t="shared" si="165"/>
        <v/>
      </c>
      <c r="AM553" s="50" t="str">
        <f t="shared" si="166"/>
        <v/>
      </c>
      <c r="AN553" s="50" t="str">
        <f>IF(OR(AD553&lt;&gt;TRUE,AI553&lt;&gt;TRUE),"",IF(OR('Info livraison'!$B$12-(YEAR(J553))&gt;INDEX(valschartmaxalt,MATCH(N553,libschart,0)),'Info livraison'!$B$12-(YEAR(J553))&lt;INDEX(valschartminalt,MATCH(N553,libschart,0))),FALSE,TRUE))</f>
        <v/>
      </c>
      <c r="AO553" s="50" t="str">
        <f t="shared" si="167"/>
        <v/>
      </c>
      <c r="AP553" s="50"/>
      <c r="AQ553" s="50"/>
      <c r="AR553" s="50"/>
      <c r="AS553" s="197" t="str">
        <f t="shared" si="168"/>
        <v/>
      </c>
      <c r="AT553" s="210" t="str">
        <f t="shared" si="169"/>
        <v/>
      </c>
    </row>
    <row r="554" spans="1:46" x14ac:dyDescent="0.2">
      <c r="A554" s="51" t="str">
        <f>IF(AND(F554&lt;&gt;"",'Institut - Classes'!$F$4&lt;&gt;""),INDEX(libcatidinstit,'Institut - Classes'!$F$4),"")</f>
        <v/>
      </c>
      <c r="B554" s="51" t="str">
        <f>IF(A554&lt;&gt;"",INDEX(codeinstit,'Institut - Classes'!$F$4),"")</f>
        <v/>
      </c>
      <c r="C554" s="49" t="str">
        <f t="shared" si="170"/>
        <v/>
      </c>
      <c r="D554" s="143"/>
      <c r="E554" s="143"/>
      <c r="F554" s="137"/>
      <c r="G554" s="137"/>
      <c r="H554" s="137"/>
      <c r="I554" s="137"/>
      <c r="J554" s="139"/>
      <c r="K554" s="137"/>
      <c r="L554" s="141"/>
      <c r="M554" s="141"/>
      <c r="N554" s="140"/>
      <c r="O554" s="142"/>
      <c r="P554" s="141"/>
      <c r="Q554" s="141"/>
      <c r="R554" s="141"/>
      <c r="S554" s="156"/>
      <c r="T554" s="156"/>
      <c r="U554" s="156"/>
      <c r="V554" s="156"/>
      <c r="W554" s="156"/>
      <c r="X554" s="156"/>
      <c r="Y554" s="52" t="str">
        <f t="shared" si="152"/>
        <v/>
      </c>
      <c r="Z554" s="50" t="str">
        <f t="shared" si="153"/>
        <v/>
      </c>
      <c r="AA554" s="50" t="str">
        <f t="shared" si="154"/>
        <v/>
      </c>
      <c r="AB554" s="50" t="str">
        <f t="shared" si="155"/>
        <v/>
      </c>
      <c r="AC554" s="50" t="str">
        <f t="shared" si="156"/>
        <v/>
      </c>
      <c r="AD554" s="50" t="str">
        <f t="shared" si="157"/>
        <v/>
      </c>
      <c r="AE554" s="50" t="str">
        <f t="shared" si="158"/>
        <v/>
      </c>
      <c r="AF554" s="50" t="str">
        <f t="shared" si="159"/>
        <v/>
      </c>
      <c r="AG554" s="50" t="str">
        <f t="shared" si="160"/>
        <v/>
      </c>
      <c r="AH554" s="50" t="str">
        <f t="shared" si="161"/>
        <v/>
      </c>
      <c r="AI554" s="50" t="str">
        <f t="shared" si="162"/>
        <v/>
      </c>
      <c r="AJ554" s="50" t="str">
        <f t="shared" si="163"/>
        <v/>
      </c>
      <c r="AK554" s="50" t="str">
        <f t="shared" si="164"/>
        <v/>
      </c>
      <c r="AL554" s="50" t="str">
        <f t="shared" si="165"/>
        <v/>
      </c>
      <c r="AM554" s="50" t="str">
        <f t="shared" si="166"/>
        <v/>
      </c>
      <c r="AN554" s="50" t="str">
        <f>IF(OR(AD554&lt;&gt;TRUE,AI554&lt;&gt;TRUE),"",IF(OR('Info livraison'!$B$12-(YEAR(J554))&gt;INDEX(valschartmaxalt,MATCH(N554,libschart,0)),'Info livraison'!$B$12-(YEAR(J554))&lt;INDEX(valschartminalt,MATCH(N554,libschart,0))),FALSE,TRUE))</f>
        <v/>
      </c>
      <c r="AO554" s="50" t="str">
        <f t="shared" si="167"/>
        <v/>
      </c>
      <c r="AP554" s="50"/>
      <c r="AQ554" s="50"/>
      <c r="AR554" s="50"/>
      <c r="AS554" s="197" t="str">
        <f t="shared" si="168"/>
        <v/>
      </c>
      <c r="AT554" s="210" t="str">
        <f t="shared" si="169"/>
        <v/>
      </c>
    </row>
    <row r="555" spans="1:46" x14ac:dyDescent="0.2">
      <c r="A555" s="51" t="str">
        <f>IF(AND(F555&lt;&gt;"",'Institut - Classes'!$F$4&lt;&gt;""),INDEX(libcatidinstit,'Institut - Classes'!$F$4),"")</f>
        <v/>
      </c>
      <c r="B555" s="51" t="str">
        <f>IF(A555&lt;&gt;"",INDEX(codeinstit,'Institut - Classes'!$F$4),"")</f>
        <v/>
      </c>
      <c r="C555" s="49" t="str">
        <f t="shared" si="170"/>
        <v/>
      </c>
      <c r="D555" s="143"/>
      <c r="E555" s="143"/>
      <c r="F555" s="137"/>
      <c r="G555" s="137"/>
      <c r="H555" s="137"/>
      <c r="I555" s="137"/>
      <c r="J555" s="139"/>
      <c r="K555" s="137"/>
      <c r="L555" s="141"/>
      <c r="M555" s="141"/>
      <c r="N555" s="140"/>
      <c r="O555" s="142"/>
      <c r="P555" s="141"/>
      <c r="Q555" s="141"/>
      <c r="R555" s="141"/>
      <c r="S555" s="156"/>
      <c r="T555" s="156"/>
      <c r="U555" s="156"/>
      <c r="V555" s="156"/>
      <c r="W555" s="156"/>
      <c r="X555" s="156"/>
      <c r="Y555" s="52" t="str">
        <f t="shared" si="152"/>
        <v/>
      </c>
      <c r="Z555" s="50" t="str">
        <f t="shared" si="153"/>
        <v/>
      </c>
      <c r="AA555" s="50" t="str">
        <f t="shared" si="154"/>
        <v/>
      </c>
      <c r="AB555" s="50" t="str">
        <f t="shared" si="155"/>
        <v/>
      </c>
      <c r="AC555" s="50" t="str">
        <f t="shared" si="156"/>
        <v/>
      </c>
      <c r="AD555" s="50" t="str">
        <f t="shared" si="157"/>
        <v/>
      </c>
      <c r="AE555" s="50" t="str">
        <f t="shared" si="158"/>
        <v/>
      </c>
      <c r="AF555" s="50" t="str">
        <f t="shared" si="159"/>
        <v/>
      </c>
      <c r="AG555" s="50" t="str">
        <f t="shared" si="160"/>
        <v/>
      </c>
      <c r="AH555" s="50" t="str">
        <f t="shared" si="161"/>
        <v/>
      </c>
      <c r="AI555" s="50" t="str">
        <f t="shared" si="162"/>
        <v/>
      </c>
      <c r="AJ555" s="50" t="str">
        <f t="shared" si="163"/>
        <v/>
      </c>
      <c r="AK555" s="50" t="str">
        <f t="shared" si="164"/>
        <v/>
      </c>
      <c r="AL555" s="50" t="str">
        <f t="shared" si="165"/>
        <v/>
      </c>
      <c r="AM555" s="50" t="str">
        <f t="shared" si="166"/>
        <v/>
      </c>
      <c r="AN555" s="50" t="str">
        <f>IF(OR(AD555&lt;&gt;TRUE,AI555&lt;&gt;TRUE),"",IF(OR('Info livraison'!$B$12-(YEAR(J555))&gt;INDEX(valschartmaxalt,MATCH(N555,libschart,0)),'Info livraison'!$B$12-(YEAR(J555))&lt;INDEX(valschartminalt,MATCH(N555,libschart,0))),FALSE,TRUE))</f>
        <v/>
      </c>
      <c r="AO555" s="50" t="str">
        <f t="shared" si="167"/>
        <v/>
      </c>
      <c r="AP555" s="50"/>
      <c r="AQ555" s="50"/>
      <c r="AR555" s="50"/>
      <c r="AS555" s="197" t="str">
        <f t="shared" si="168"/>
        <v/>
      </c>
      <c r="AT555" s="210" t="str">
        <f t="shared" si="169"/>
        <v/>
      </c>
    </row>
    <row r="556" spans="1:46" x14ac:dyDescent="0.2">
      <c r="A556" s="51" t="str">
        <f>IF(AND(F556&lt;&gt;"",'Institut - Classes'!$F$4&lt;&gt;""),INDEX(libcatidinstit,'Institut - Classes'!$F$4),"")</f>
        <v/>
      </c>
      <c r="B556" s="51" t="str">
        <f>IF(A556&lt;&gt;"",INDEX(codeinstit,'Institut - Classes'!$F$4),"")</f>
        <v/>
      </c>
      <c r="C556" s="49" t="str">
        <f t="shared" si="170"/>
        <v/>
      </c>
      <c r="D556" s="143"/>
      <c r="E556" s="143"/>
      <c r="F556" s="137"/>
      <c r="G556" s="137"/>
      <c r="H556" s="137"/>
      <c r="I556" s="137"/>
      <c r="J556" s="139"/>
      <c r="K556" s="137"/>
      <c r="L556" s="141"/>
      <c r="M556" s="141"/>
      <c r="N556" s="140"/>
      <c r="O556" s="142"/>
      <c r="P556" s="141"/>
      <c r="Q556" s="141"/>
      <c r="R556" s="141"/>
      <c r="S556" s="156"/>
      <c r="T556" s="156"/>
      <c r="U556" s="156"/>
      <c r="V556" s="156"/>
      <c r="W556" s="156"/>
      <c r="X556" s="156"/>
      <c r="Y556" s="52" t="str">
        <f t="shared" si="152"/>
        <v/>
      </c>
      <c r="Z556" s="50" t="str">
        <f t="shared" si="153"/>
        <v/>
      </c>
      <c r="AA556" s="50" t="str">
        <f t="shared" si="154"/>
        <v/>
      </c>
      <c r="AB556" s="50" t="str">
        <f t="shared" si="155"/>
        <v/>
      </c>
      <c r="AC556" s="50" t="str">
        <f t="shared" si="156"/>
        <v/>
      </c>
      <c r="AD556" s="50" t="str">
        <f t="shared" si="157"/>
        <v/>
      </c>
      <c r="AE556" s="50" t="str">
        <f t="shared" si="158"/>
        <v/>
      </c>
      <c r="AF556" s="50" t="str">
        <f t="shared" si="159"/>
        <v/>
      </c>
      <c r="AG556" s="50" t="str">
        <f t="shared" si="160"/>
        <v/>
      </c>
      <c r="AH556" s="50" t="str">
        <f t="shared" si="161"/>
        <v/>
      </c>
      <c r="AI556" s="50" t="str">
        <f t="shared" si="162"/>
        <v/>
      </c>
      <c r="AJ556" s="50" t="str">
        <f t="shared" si="163"/>
        <v/>
      </c>
      <c r="AK556" s="50" t="str">
        <f t="shared" si="164"/>
        <v/>
      </c>
      <c r="AL556" s="50" t="str">
        <f t="shared" si="165"/>
        <v/>
      </c>
      <c r="AM556" s="50" t="str">
        <f t="shared" si="166"/>
        <v/>
      </c>
      <c r="AN556" s="50" t="str">
        <f>IF(OR(AD556&lt;&gt;TRUE,AI556&lt;&gt;TRUE),"",IF(OR('Info livraison'!$B$12-(YEAR(J556))&gt;INDEX(valschartmaxalt,MATCH(N556,libschart,0)),'Info livraison'!$B$12-(YEAR(J556))&lt;INDEX(valschartminalt,MATCH(N556,libschart,0))),FALSE,TRUE))</f>
        <v/>
      </c>
      <c r="AO556" s="50" t="str">
        <f t="shared" si="167"/>
        <v/>
      </c>
      <c r="AP556" s="50"/>
      <c r="AQ556" s="50"/>
      <c r="AR556" s="50"/>
      <c r="AS556" s="197" t="str">
        <f t="shared" si="168"/>
        <v/>
      </c>
      <c r="AT556" s="210" t="str">
        <f t="shared" si="169"/>
        <v/>
      </c>
    </row>
    <row r="557" spans="1:46" x14ac:dyDescent="0.2">
      <c r="A557" s="51" t="str">
        <f>IF(AND(F557&lt;&gt;"",'Institut - Classes'!$F$4&lt;&gt;""),INDEX(libcatidinstit,'Institut - Classes'!$F$4),"")</f>
        <v/>
      </c>
      <c r="B557" s="51" t="str">
        <f>IF(A557&lt;&gt;"",INDEX(codeinstit,'Institut - Classes'!$F$4),"")</f>
        <v/>
      </c>
      <c r="C557" s="49" t="str">
        <f t="shared" si="170"/>
        <v/>
      </c>
      <c r="D557" s="143"/>
      <c r="E557" s="143"/>
      <c r="F557" s="137"/>
      <c r="G557" s="137"/>
      <c r="H557" s="137"/>
      <c r="I557" s="137"/>
      <c r="J557" s="139"/>
      <c r="K557" s="137"/>
      <c r="L557" s="141"/>
      <c r="M557" s="141"/>
      <c r="N557" s="140"/>
      <c r="O557" s="142"/>
      <c r="P557" s="141"/>
      <c r="Q557" s="141"/>
      <c r="R557" s="141"/>
      <c r="S557" s="156"/>
      <c r="T557" s="156"/>
      <c r="U557" s="156"/>
      <c r="V557" s="156"/>
      <c r="W557" s="156"/>
      <c r="X557" s="156"/>
      <c r="Y557" s="52" t="str">
        <f t="shared" si="152"/>
        <v/>
      </c>
      <c r="Z557" s="50" t="str">
        <f t="shared" si="153"/>
        <v/>
      </c>
      <c r="AA557" s="50" t="str">
        <f t="shared" si="154"/>
        <v/>
      </c>
      <c r="AB557" s="50" t="str">
        <f t="shared" si="155"/>
        <v/>
      </c>
      <c r="AC557" s="50" t="str">
        <f t="shared" si="156"/>
        <v/>
      </c>
      <c r="AD557" s="50" t="str">
        <f t="shared" si="157"/>
        <v/>
      </c>
      <c r="AE557" s="50" t="str">
        <f t="shared" si="158"/>
        <v/>
      </c>
      <c r="AF557" s="50" t="str">
        <f t="shared" si="159"/>
        <v/>
      </c>
      <c r="AG557" s="50" t="str">
        <f t="shared" si="160"/>
        <v/>
      </c>
      <c r="AH557" s="50" t="str">
        <f t="shared" si="161"/>
        <v/>
      </c>
      <c r="AI557" s="50" t="str">
        <f t="shared" si="162"/>
        <v/>
      </c>
      <c r="AJ557" s="50" t="str">
        <f t="shared" si="163"/>
        <v/>
      </c>
      <c r="AK557" s="50" t="str">
        <f t="shared" si="164"/>
        <v/>
      </c>
      <c r="AL557" s="50" t="str">
        <f t="shared" si="165"/>
        <v/>
      </c>
      <c r="AM557" s="50" t="str">
        <f t="shared" si="166"/>
        <v/>
      </c>
      <c r="AN557" s="50" t="str">
        <f>IF(OR(AD557&lt;&gt;TRUE,AI557&lt;&gt;TRUE),"",IF(OR('Info livraison'!$B$12-(YEAR(J557))&gt;INDEX(valschartmaxalt,MATCH(N557,libschart,0)),'Info livraison'!$B$12-(YEAR(J557))&lt;INDEX(valschartminalt,MATCH(N557,libschart,0))),FALSE,TRUE))</f>
        <v/>
      </c>
      <c r="AO557" s="50" t="str">
        <f t="shared" si="167"/>
        <v/>
      </c>
      <c r="AP557" s="50"/>
      <c r="AQ557" s="50"/>
      <c r="AR557" s="50"/>
      <c r="AS557" s="197" t="str">
        <f t="shared" si="168"/>
        <v/>
      </c>
      <c r="AT557" s="210" t="str">
        <f t="shared" si="169"/>
        <v/>
      </c>
    </row>
    <row r="558" spans="1:46" x14ac:dyDescent="0.2">
      <c r="A558" s="51" t="str">
        <f>IF(AND(F558&lt;&gt;"",'Institut - Classes'!$F$4&lt;&gt;""),INDEX(libcatidinstit,'Institut - Classes'!$F$4),"")</f>
        <v/>
      </c>
      <c r="B558" s="51" t="str">
        <f>IF(A558&lt;&gt;"",INDEX(codeinstit,'Institut - Classes'!$F$4),"")</f>
        <v/>
      </c>
      <c r="C558" s="49" t="str">
        <f t="shared" si="170"/>
        <v/>
      </c>
      <c r="D558" s="143"/>
      <c r="E558" s="143"/>
      <c r="F558" s="137"/>
      <c r="G558" s="137"/>
      <c r="H558" s="137"/>
      <c r="I558" s="137"/>
      <c r="J558" s="139"/>
      <c r="K558" s="137"/>
      <c r="L558" s="141"/>
      <c r="M558" s="141"/>
      <c r="N558" s="140"/>
      <c r="O558" s="142"/>
      <c r="P558" s="141"/>
      <c r="Q558" s="141"/>
      <c r="R558" s="141"/>
      <c r="S558" s="156"/>
      <c r="T558" s="156"/>
      <c r="U558" s="156"/>
      <c r="V558" s="156"/>
      <c r="W558" s="156"/>
      <c r="X558" s="156"/>
      <c r="Y558" s="52" t="str">
        <f t="shared" si="152"/>
        <v/>
      </c>
      <c r="Z558" s="50" t="str">
        <f t="shared" si="153"/>
        <v/>
      </c>
      <c r="AA558" s="50" t="str">
        <f t="shared" si="154"/>
        <v/>
      </c>
      <c r="AB558" s="50" t="str">
        <f t="shared" si="155"/>
        <v/>
      </c>
      <c r="AC558" s="50" t="str">
        <f t="shared" si="156"/>
        <v/>
      </c>
      <c r="AD558" s="50" t="str">
        <f t="shared" si="157"/>
        <v/>
      </c>
      <c r="AE558" s="50" t="str">
        <f t="shared" si="158"/>
        <v/>
      </c>
      <c r="AF558" s="50" t="str">
        <f t="shared" si="159"/>
        <v/>
      </c>
      <c r="AG558" s="50" t="str">
        <f t="shared" si="160"/>
        <v/>
      </c>
      <c r="AH558" s="50" t="str">
        <f t="shared" si="161"/>
        <v/>
      </c>
      <c r="AI558" s="50" t="str">
        <f t="shared" si="162"/>
        <v/>
      </c>
      <c r="AJ558" s="50" t="str">
        <f t="shared" si="163"/>
        <v/>
      </c>
      <c r="AK558" s="50" t="str">
        <f t="shared" si="164"/>
        <v/>
      </c>
      <c r="AL558" s="50" t="str">
        <f t="shared" si="165"/>
        <v/>
      </c>
      <c r="AM558" s="50" t="str">
        <f t="shared" si="166"/>
        <v/>
      </c>
      <c r="AN558" s="50" t="str">
        <f>IF(OR(AD558&lt;&gt;TRUE,AI558&lt;&gt;TRUE),"",IF(OR('Info livraison'!$B$12-(YEAR(J558))&gt;INDEX(valschartmaxalt,MATCH(N558,libschart,0)),'Info livraison'!$B$12-(YEAR(J558))&lt;INDEX(valschartminalt,MATCH(N558,libschart,0))),FALSE,TRUE))</f>
        <v/>
      </c>
      <c r="AO558" s="50" t="str">
        <f t="shared" si="167"/>
        <v/>
      </c>
      <c r="AP558" s="50"/>
      <c r="AQ558" s="50"/>
      <c r="AR558" s="50"/>
      <c r="AS558" s="197" t="str">
        <f t="shared" si="168"/>
        <v/>
      </c>
      <c r="AT558" s="210" t="str">
        <f t="shared" si="169"/>
        <v/>
      </c>
    </row>
    <row r="559" spans="1:46" x14ac:dyDescent="0.2">
      <c r="A559" s="51" t="str">
        <f>IF(AND(F559&lt;&gt;"",'Institut - Classes'!$F$4&lt;&gt;""),INDEX(libcatidinstit,'Institut - Classes'!$F$4),"")</f>
        <v/>
      </c>
      <c r="B559" s="51" t="str">
        <f>IF(A559&lt;&gt;"",INDEX(codeinstit,'Institut - Classes'!$F$4),"")</f>
        <v/>
      </c>
      <c r="C559" s="49" t="str">
        <f t="shared" si="170"/>
        <v/>
      </c>
      <c r="D559" s="143"/>
      <c r="E559" s="143"/>
      <c r="F559" s="137"/>
      <c r="G559" s="137"/>
      <c r="H559" s="137"/>
      <c r="I559" s="137"/>
      <c r="J559" s="139"/>
      <c r="K559" s="137"/>
      <c r="L559" s="141"/>
      <c r="M559" s="141"/>
      <c r="N559" s="140"/>
      <c r="O559" s="142"/>
      <c r="P559" s="141"/>
      <c r="Q559" s="141"/>
      <c r="R559" s="141"/>
      <c r="S559" s="156"/>
      <c r="T559" s="156"/>
      <c r="U559" s="156"/>
      <c r="V559" s="156"/>
      <c r="W559" s="156"/>
      <c r="X559" s="156"/>
      <c r="Y559" s="52" t="str">
        <f t="shared" si="152"/>
        <v/>
      </c>
      <c r="Z559" s="50" t="str">
        <f t="shared" si="153"/>
        <v/>
      </c>
      <c r="AA559" s="50" t="str">
        <f t="shared" si="154"/>
        <v/>
      </c>
      <c r="AB559" s="50" t="str">
        <f t="shared" si="155"/>
        <v/>
      </c>
      <c r="AC559" s="50" t="str">
        <f t="shared" si="156"/>
        <v/>
      </c>
      <c r="AD559" s="50" t="str">
        <f t="shared" si="157"/>
        <v/>
      </c>
      <c r="AE559" s="50" t="str">
        <f t="shared" si="158"/>
        <v/>
      </c>
      <c r="AF559" s="50" t="str">
        <f t="shared" si="159"/>
        <v/>
      </c>
      <c r="AG559" s="50" t="str">
        <f t="shared" si="160"/>
        <v/>
      </c>
      <c r="AH559" s="50" t="str">
        <f t="shared" si="161"/>
        <v/>
      </c>
      <c r="AI559" s="50" t="str">
        <f t="shared" si="162"/>
        <v/>
      </c>
      <c r="AJ559" s="50" t="str">
        <f t="shared" si="163"/>
        <v/>
      </c>
      <c r="AK559" s="50" t="str">
        <f t="shared" si="164"/>
        <v/>
      </c>
      <c r="AL559" s="50" t="str">
        <f t="shared" si="165"/>
        <v/>
      </c>
      <c r="AM559" s="50" t="str">
        <f t="shared" si="166"/>
        <v/>
      </c>
      <c r="AN559" s="50" t="str">
        <f>IF(OR(AD559&lt;&gt;TRUE,AI559&lt;&gt;TRUE),"",IF(OR('Info livraison'!$B$12-(YEAR(J559))&gt;INDEX(valschartmaxalt,MATCH(N559,libschart,0)),'Info livraison'!$B$12-(YEAR(J559))&lt;INDEX(valschartminalt,MATCH(N559,libschart,0))),FALSE,TRUE))</f>
        <v/>
      </c>
      <c r="AO559" s="50" t="str">
        <f t="shared" si="167"/>
        <v/>
      </c>
      <c r="AP559" s="50"/>
      <c r="AQ559" s="50"/>
      <c r="AR559" s="50"/>
      <c r="AS559" s="197" t="str">
        <f t="shared" si="168"/>
        <v/>
      </c>
      <c r="AT559" s="210" t="str">
        <f t="shared" si="169"/>
        <v/>
      </c>
    </row>
    <row r="560" spans="1:46" x14ac:dyDescent="0.2">
      <c r="A560" s="51" t="str">
        <f>IF(AND(F560&lt;&gt;"",'Institut - Classes'!$F$4&lt;&gt;""),INDEX(libcatidinstit,'Institut - Classes'!$F$4),"")</f>
        <v/>
      </c>
      <c r="B560" s="51" t="str">
        <f>IF(A560&lt;&gt;"",INDEX(codeinstit,'Institut - Classes'!$F$4),"")</f>
        <v/>
      </c>
      <c r="C560" s="49" t="str">
        <f t="shared" si="170"/>
        <v/>
      </c>
      <c r="D560" s="143"/>
      <c r="E560" s="143"/>
      <c r="F560" s="137"/>
      <c r="G560" s="137"/>
      <c r="H560" s="137"/>
      <c r="I560" s="137"/>
      <c r="J560" s="139"/>
      <c r="K560" s="137"/>
      <c r="L560" s="141"/>
      <c r="M560" s="141"/>
      <c r="N560" s="140"/>
      <c r="O560" s="142"/>
      <c r="P560" s="141"/>
      <c r="Q560" s="141"/>
      <c r="R560" s="141"/>
      <c r="S560" s="156"/>
      <c r="T560" s="156"/>
      <c r="U560" s="156"/>
      <c r="V560" s="156"/>
      <c r="W560" s="156"/>
      <c r="X560" s="156"/>
      <c r="Y560" s="52" t="str">
        <f t="shared" si="152"/>
        <v/>
      </c>
      <c r="Z560" s="50" t="str">
        <f t="shared" si="153"/>
        <v/>
      </c>
      <c r="AA560" s="50" t="str">
        <f t="shared" si="154"/>
        <v/>
      </c>
      <c r="AB560" s="50" t="str">
        <f t="shared" si="155"/>
        <v/>
      </c>
      <c r="AC560" s="50" t="str">
        <f t="shared" si="156"/>
        <v/>
      </c>
      <c r="AD560" s="50" t="str">
        <f t="shared" si="157"/>
        <v/>
      </c>
      <c r="AE560" s="50" t="str">
        <f t="shared" si="158"/>
        <v/>
      </c>
      <c r="AF560" s="50" t="str">
        <f t="shared" si="159"/>
        <v/>
      </c>
      <c r="AG560" s="50" t="str">
        <f t="shared" si="160"/>
        <v/>
      </c>
      <c r="AH560" s="50" t="str">
        <f t="shared" si="161"/>
        <v/>
      </c>
      <c r="AI560" s="50" t="str">
        <f t="shared" si="162"/>
        <v/>
      </c>
      <c r="AJ560" s="50" t="str">
        <f t="shared" si="163"/>
        <v/>
      </c>
      <c r="AK560" s="50" t="str">
        <f t="shared" si="164"/>
        <v/>
      </c>
      <c r="AL560" s="50" t="str">
        <f t="shared" si="165"/>
        <v/>
      </c>
      <c r="AM560" s="50" t="str">
        <f t="shared" si="166"/>
        <v/>
      </c>
      <c r="AN560" s="50" t="str">
        <f>IF(OR(AD560&lt;&gt;TRUE,AI560&lt;&gt;TRUE),"",IF(OR('Info livraison'!$B$12-(YEAR(J560))&gt;INDEX(valschartmaxalt,MATCH(N560,libschart,0)),'Info livraison'!$B$12-(YEAR(J560))&lt;INDEX(valschartminalt,MATCH(N560,libschart,0))),FALSE,TRUE))</f>
        <v/>
      </c>
      <c r="AO560" s="50" t="str">
        <f t="shared" si="167"/>
        <v/>
      </c>
      <c r="AP560" s="50"/>
      <c r="AQ560" s="50"/>
      <c r="AR560" s="50"/>
      <c r="AS560" s="197" t="str">
        <f t="shared" si="168"/>
        <v/>
      </c>
      <c r="AT560" s="210" t="str">
        <f t="shared" si="169"/>
        <v/>
      </c>
    </row>
    <row r="561" spans="1:46" x14ac:dyDescent="0.2">
      <c r="A561" s="51" t="str">
        <f>IF(AND(F561&lt;&gt;"",'Institut - Classes'!$F$4&lt;&gt;""),INDEX(libcatidinstit,'Institut - Classes'!$F$4),"")</f>
        <v/>
      </c>
      <c r="B561" s="51" t="str">
        <f>IF(A561&lt;&gt;"",INDEX(codeinstit,'Institut - Classes'!$F$4),"")</f>
        <v/>
      </c>
      <c r="C561" s="49" t="str">
        <f t="shared" si="170"/>
        <v/>
      </c>
      <c r="D561" s="143"/>
      <c r="E561" s="143"/>
      <c r="F561" s="137"/>
      <c r="G561" s="137"/>
      <c r="H561" s="137"/>
      <c r="I561" s="137"/>
      <c r="J561" s="139"/>
      <c r="K561" s="137"/>
      <c r="L561" s="141"/>
      <c r="M561" s="141"/>
      <c r="N561" s="140"/>
      <c r="O561" s="142"/>
      <c r="P561" s="141"/>
      <c r="Q561" s="141"/>
      <c r="R561" s="141"/>
      <c r="S561" s="156"/>
      <c r="T561" s="156"/>
      <c r="U561" s="156"/>
      <c r="V561" s="156"/>
      <c r="W561" s="156"/>
      <c r="X561" s="156"/>
      <c r="Y561" s="52" t="str">
        <f t="shared" si="152"/>
        <v/>
      </c>
      <c r="Z561" s="50" t="str">
        <f t="shared" si="153"/>
        <v/>
      </c>
      <c r="AA561" s="50" t="str">
        <f t="shared" si="154"/>
        <v/>
      </c>
      <c r="AB561" s="50" t="str">
        <f t="shared" si="155"/>
        <v/>
      </c>
      <c r="AC561" s="50" t="str">
        <f t="shared" si="156"/>
        <v/>
      </c>
      <c r="AD561" s="50" t="str">
        <f t="shared" si="157"/>
        <v/>
      </c>
      <c r="AE561" s="50" t="str">
        <f t="shared" si="158"/>
        <v/>
      </c>
      <c r="AF561" s="50" t="str">
        <f t="shared" si="159"/>
        <v/>
      </c>
      <c r="AG561" s="50" t="str">
        <f t="shared" si="160"/>
        <v/>
      </c>
      <c r="AH561" s="50" t="str">
        <f t="shared" si="161"/>
        <v/>
      </c>
      <c r="AI561" s="50" t="str">
        <f t="shared" si="162"/>
        <v/>
      </c>
      <c r="AJ561" s="50" t="str">
        <f t="shared" si="163"/>
        <v/>
      </c>
      <c r="AK561" s="50" t="str">
        <f t="shared" si="164"/>
        <v/>
      </c>
      <c r="AL561" s="50" t="str">
        <f t="shared" si="165"/>
        <v/>
      </c>
      <c r="AM561" s="50" t="str">
        <f t="shared" si="166"/>
        <v/>
      </c>
      <c r="AN561" s="50" t="str">
        <f>IF(OR(AD561&lt;&gt;TRUE,AI561&lt;&gt;TRUE),"",IF(OR('Info livraison'!$B$12-(YEAR(J561))&gt;INDEX(valschartmaxalt,MATCH(N561,libschart,0)),'Info livraison'!$B$12-(YEAR(J561))&lt;INDEX(valschartminalt,MATCH(N561,libschart,0))),FALSE,TRUE))</f>
        <v/>
      </c>
      <c r="AO561" s="50" t="str">
        <f t="shared" si="167"/>
        <v/>
      </c>
      <c r="AP561" s="50"/>
      <c r="AQ561" s="50"/>
      <c r="AR561" s="50"/>
      <c r="AS561" s="197" t="str">
        <f t="shared" si="168"/>
        <v/>
      </c>
      <c r="AT561" s="210" t="str">
        <f t="shared" si="169"/>
        <v/>
      </c>
    </row>
    <row r="562" spans="1:46" x14ac:dyDescent="0.2">
      <c r="A562" s="51" t="str">
        <f>IF(AND(F562&lt;&gt;"",'Institut - Classes'!$F$4&lt;&gt;""),INDEX(libcatidinstit,'Institut - Classes'!$F$4),"")</f>
        <v/>
      </c>
      <c r="B562" s="51" t="str">
        <f>IF(A562&lt;&gt;"",INDEX(codeinstit,'Institut - Classes'!$F$4),"")</f>
        <v/>
      </c>
      <c r="C562" s="49" t="str">
        <f t="shared" si="170"/>
        <v/>
      </c>
      <c r="D562" s="143"/>
      <c r="E562" s="143"/>
      <c r="F562" s="137"/>
      <c r="G562" s="137"/>
      <c r="H562" s="137"/>
      <c r="I562" s="137"/>
      <c r="J562" s="139"/>
      <c r="K562" s="137"/>
      <c r="L562" s="141"/>
      <c r="M562" s="141"/>
      <c r="N562" s="140"/>
      <c r="O562" s="142"/>
      <c r="P562" s="141"/>
      <c r="Q562" s="141"/>
      <c r="R562" s="141"/>
      <c r="S562" s="156"/>
      <c r="T562" s="156"/>
      <c r="U562" s="156"/>
      <c r="V562" s="156"/>
      <c r="W562" s="156"/>
      <c r="X562" s="156"/>
      <c r="Y562" s="52" t="str">
        <f t="shared" si="152"/>
        <v/>
      </c>
      <c r="Z562" s="50" t="str">
        <f t="shared" si="153"/>
        <v/>
      </c>
      <c r="AA562" s="50" t="str">
        <f t="shared" si="154"/>
        <v/>
      </c>
      <c r="AB562" s="50" t="str">
        <f t="shared" si="155"/>
        <v/>
      </c>
      <c r="AC562" s="50" t="str">
        <f t="shared" si="156"/>
        <v/>
      </c>
      <c r="AD562" s="50" t="str">
        <f t="shared" si="157"/>
        <v/>
      </c>
      <c r="AE562" s="50" t="str">
        <f t="shared" si="158"/>
        <v/>
      </c>
      <c r="AF562" s="50" t="str">
        <f t="shared" si="159"/>
        <v/>
      </c>
      <c r="AG562" s="50" t="str">
        <f t="shared" si="160"/>
        <v/>
      </c>
      <c r="AH562" s="50" t="str">
        <f t="shared" si="161"/>
        <v/>
      </c>
      <c r="AI562" s="50" t="str">
        <f t="shared" si="162"/>
        <v/>
      </c>
      <c r="AJ562" s="50" t="str">
        <f t="shared" si="163"/>
        <v/>
      </c>
      <c r="AK562" s="50" t="str">
        <f t="shared" si="164"/>
        <v/>
      </c>
      <c r="AL562" s="50" t="str">
        <f t="shared" si="165"/>
        <v/>
      </c>
      <c r="AM562" s="50" t="str">
        <f t="shared" si="166"/>
        <v/>
      </c>
      <c r="AN562" s="50" t="str">
        <f>IF(OR(AD562&lt;&gt;TRUE,AI562&lt;&gt;TRUE),"",IF(OR('Info livraison'!$B$12-(YEAR(J562))&gt;INDEX(valschartmaxalt,MATCH(N562,libschart,0)),'Info livraison'!$B$12-(YEAR(J562))&lt;INDEX(valschartminalt,MATCH(N562,libschart,0))),FALSE,TRUE))</f>
        <v/>
      </c>
      <c r="AO562" s="50" t="str">
        <f t="shared" si="167"/>
        <v/>
      </c>
      <c r="AP562" s="50"/>
      <c r="AQ562" s="50"/>
      <c r="AR562" s="50"/>
      <c r="AS562" s="197" t="str">
        <f t="shared" si="168"/>
        <v/>
      </c>
      <c r="AT562" s="210" t="str">
        <f t="shared" si="169"/>
        <v/>
      </c>
    </row>
    <row r="563" spans="1:46" x14ac:dyDescent="0.2">
      <c r="A563" s="51" t="str">
        <f>IF(AND(F563&lt;&gt;"",'Institut - Classes'!$F$4&lt;&gt;""),INDEX(libcatidinstit,'Institut - Classes'!$F$4),"")</f>
        <v/>
      </c>
      <c r="B563" s="51" t="str">
        <f>IF(A563&lt;&gt;"",INDEX(codeinstit,'Institut - Classes'!$F$4),"")</f>
        <v/>
      </c>
      <c r="C563" s="49" t="str">
        <f t="shared" si="170"/>
        <v/>
      </c>
      <c r="D563" s="143"/>
      <c r="E563" s="143"/>
      <c r="F563" s="137"/>
      <c r="G563" s="137"/>
      <c r="H563" s="137"/>
      <c r="I563" s="137"/>
      <c r="J563" s="139"/>
      <c r="K563" s="137"/>
      <c r="L563" s="141"/>
      <c r="M563" s="141"/>
      <c r="N563" s="140"/>
      <c r="O563" s="142"/>
      <c r="P563" s="141"/>
      <c r="Q563" s="141"/>
      <c r="R563" s="141"/>
      <c r="S563" s="156"/>
      <c r="T563" s="156"/>
      <c r="U563" s="156"/>
      <c r="V563" s="156"/>
      <c r="W563" s="156"/>
      <c r="X563" s="156"/>
      <c r="Y563" s="52" t="str">
        <f t="shared" si="152"/>
        <v/>
      </c>
      <c r="Z563" s="50" t="str">
        <f t="shared" si="153"/>
        <v/>
      </c>
      <c r="AA563" s="50" t="str">
        <f t="shared" si="154"/>
        <v/>
      </c>
      <c r="AB563" s="50" t="str">
        <f t="shared" si="155"/>
        <v/>
      </c>
      <c r="AC563" s="50" t="str">
        <f t="shared" si="156"/>
        <v/>
      </c>
      <c r="AD563" s="50" t="str">
        <f t="shared" si="157"/>
        <v/>
      </c>
      <c r="AE563" s="50" t="str">
        <f t="shared" si="158"/>
        <v/>
      </c>
      <c r="AF563" s="50" t="str">
        <f t="shared" si="159"/>
        <v/>
      </c>
      <c r="AG563" s="50" t="str">
        <f t="shared" si="160"/>
        <v/>
      </c>
      <c r="AH563" s="50" t="str">
        <f t="shared" si="161"/>
        <v/>
      </c>
      <c r="AI563" s="50" t="str">
        <f t="shared" si="162"/>
        <v/>
      </c>
      <c r="AJ563" s="50" t="str">
        <f t="shared" si="163"/>
        <v/>
      </c>
      <c r="AK563" s="50" t="str">
        <f t="shared" si="164"/>
        <v/>
      </c>
      <c r="AL563" s="50" t="str">
        <f t="shared" si="165"/>
        <v/>
      </c>
      <c r="AM563" s="50" t="str">
        <f t="shared" si="166"/>
        <v/>
      </c>
      <c r="AN563" s="50" t="str">
        <f>IF(OR(AD563&lt;&gt;TRUE,AI563&lt;&gt;TRUE),"",IF(OR('Info livraison'!$B$12-(YEAR(J563))&gt;INDEX(valschartmaxalt,MATCH(N563,libschart,0)),'Info livraison'!$B$12-(YEAR(J563))&lt;INDEX(valschartminalt,MATCH(N563,libschart,0))),FALSE,TRUE))</f>
        <v/>
      </c>
      <c r="AO563" s="50" t="str">
        <f t="shared" si="167"/>
        <v/>
      </c>
      <c r="AP563" s="50"/>
      <c r="AQ563" s="50"/>
      <c r="AR563" s="50"/>
      <c r="AS563" s="197" t="str">
        <f t="shared" si="168"/>
        <v/>
      </c>
      <c r="AT563" s="210" t="str">
        <f t="shared" si="169"/>
        <v/>
      </c>
    </row>
    <row r="564" spans="1:46" x14ac:dyDescent="0.2">
      <c r="A564" s="51" t="str">
        <f>IF(AND(F564&lt;&gt;"",'Institut - Classes'!$F$4&lt;&gt;""),INDEX(libcatidinstit,'Institut - Classes'!$F$4),"")</f>
        <v/>
      </c>
      <c r="B564" s="51" t="str">
        <f>IF(A564&lt;&gt;"",INDEX(codeinstit,'Institut - Classes'!$F$4),"")</f>
        <v/>
      </c>
      <c r="C564" s="49" t="str">
        <f t="shared" si="170"/>
        <v/>
      </c>
      <c r="D564" s="143"/>
      <c r="E564" s="143"/>
      <c r="F564" s="137"/>
      <c r="G564" s="137"/>
      <c r="H564" s="137"/>
      <c r="I564" s="137"/>
      <c r="J564" s="139"/>
      <c r="K564" s="137"/>
      <c r="L564" s="141"/>
      <c r="M564" s="141"/>
      <c r="N564" s="140"/>
      <c r="O564" s="142"/>
      <c r="P564" s="141"/>
      <c r="Q564" s="141"/>
      <c r="R564" s="141"/>
      <c r="S564" s="156"/>
      <c r="T564" s="156"/>
      <c r="U564" s="156"/>
      <c r="V564" s="156"/>
      <c r="W564" s="156"/>
      <c r="X564" s="156"/>
      <c r="Y564" s="52" t="str">
        <f t="shared" si="152"/>
        <v/>
      </c>
      <c r="Z564" s="50" t="str">
        <f t="shared" si="153"/>
        <v/>
      </c>
      <c r="AA564" s="50" t="str">
        <f t="shared" si="154"/>
        <v/>
      </c>
      <c r="AB564" s="50" t="str">
        <f t="shared" si="155"/>
        <v/>
      </c>
      <c r="AC564" s="50" t="str">
        <f t="shared" si="156"/>
        <v/>
      </c>
      <c r="AD564" s="50" t="str">
        <f t="shared" si="157"/>
        <v/>
      </c>
      <c r="AE564" s="50" t="str">
        <f t="shared" si="158"/>
        <v/>
      </c>
      <c r="AF564" s="50" t="str">
        <f t="shared" si="159"/>
        <v/>
      </c>
      <c r="AG564" s="50" t="str">
        <f t="shared" si="160"/>
        <v/>
      </c>
      <c r="AH564" s="50" t="str">
        <f t="shared" si="161"/>
        <v/>
      </c>
      <c r="AI564" s="50" t="str">
        <f t="shared" si="162"/>
        <v/>
      </c>
      <c r="AJ564" s="50" t="str">
        <f t="shared" si="163"/>
        <v/>
      </c>
      <c r="AK564" s="50" t="str">
        <f t="shared" si="164"/>
        <v/>
      </c>
      <c r="AL564" s="50" t="str">
        <f t="shared" si="165"/>
        <v/>
      </c>
      <c r="AM564" s="50" t="str">
        <f t="shared" si="166"/>
        <v/>
      </c>
      <c r="AN564" s="50" t="str">
        <f>IF(OR(AD564&lt;&gt;TRUE,AI564&lt;&gt;TRUE),"",IF(OR('Info livraison'!$B$12-(YEAR(J564))&gt;INDEX(valschartmaxalt,MATCH(N564,libschart,0)),'Info livraison'!$B$12-(YEAR(J564))&lt;INDEX(valschartminalt,MATCH(N564,libschart,0))),FALSE,TRUE))</f>
        <v/>
      </c>
      <c r="AO564" s="50" t="str">
        <f t="shared" si="167"/>
        <v/>
      </c>
      <c r="AP564" s="50"/>
      <c r="AQ564" s="50"/>
      <c r="AR564" s="50"/>
      <c r="AS564" s="197" t="str">
        <f t="shared" si="168"/>
        <v/>
      </c>
      <c r="AT564" s="210" t="str">
        <f t="shared" si="169"/>
        <v/>
      </c>
    </row>
    <row r="565" spans="1:46" x14ac:dyDescent="0.2">
      <c r="A565" s="51" t="str">
        <f>IF(AND(F565&lt;&gt;"",'Institut - Classes'!$F$4&lt;&gt;""),INDEX(libcatidinstit,'Institut - Classes'!$F$4),"")</f>
        <v/>
      </c>
      <c r="B565" s="51" t="str">
        <f>IF(A565&lt;&gt;"",INDEX(codeinstit,'Institut - Classes'!$F$4),"")</f>
        <v/>
      </c>
      <c r="C565" s="49" t="str">
        <f t="shared" si="170"/>
        <v/>
      </c>
      <c r="D565" s="143"/>
      <c r="E565" s="143"/>
      <c r="F565" s="137"/>
      <c r="G565" s="137"/>
      <c r="H565" s="137"/>
      <c r="I565" s="137"/>
      <c r="J565" s="139"/>
      <c r="K565" s="137"/>
      <c r="L565" s="141"/>
      <c r="M565" s="141"/>
      <c r="N565" s="140"/>
      <c r="O565" s="142"/>
      <c r="P565" s="141"/>
      <c r="Q565" s="141"/>
      <c r="R565" s="141"/>
      <c r="S565" s="156"/>
      <c r="T565" s="156"/>
      <c r="U565" s="156"/>
      <c r="V565" s="156"/>
      <c r="W565" s="156"/>
      <c r="X565" s="156"/>
      <c r="Y565" s="52" t="str">
        <f t="shared" si="152"/>
        <v/>
      </c>
      <c r="Z565" s="50" t="str">
        <f t="shared" si="153"/>
        <v/>
      </c>
      <c r="AA565" s="50" t="str">
        <f t="shared" si="154"/>
        <v/>
      </c>
      <c r="AB565" s="50" t="str">
        <f t="shared" si="155"/>
        <v/>
      </c>
      <c r="AC565" s="50" t="str">
        <f t="shared" si="156"/>
        <v/>
      </c>
      <c r="AD565" s="50" t="str">
        <f t="shared" si="157"/>
        <v/>
      </c>
      <c r="AE565" s="50" t="str">
        <f t="shared" si="158"/>
        <v/>
      </c>
      <c r="AF565" s="50" t="str">
        <f t="shared" si="159"/>
        <v/>
      </c>
      <c r="AG565" s="50" t="str">
        <f t="shared" si="160"/>
        <v/>
      </c>
      <c r="AH565" s="50" t="str">
        <f t="shared" si="161"/>
        <v/>
      </c>
      <c r="AI565" s="50" t="str">
        <f t="shared" si="162"/>
        <v/>
      </c>
      <c r="AJ565" s="50" t="str">
        <f t="shared" si="163"/>
        <v/>
      </c>
      <c r="AK565" s="50" t="str">
        <f t="shared" si="164"/>
        <v/>
      </c>
      <c r="AL565" s="50" t="str">
        <f t="shared" si="165"/>
        <v/>
      </c>
      <c r="AM565" s="50" t="str">
        <f t="shared" si="166"/>
        <v/>
      </c>
      <c r="AN565" s="50" t="str">
        <f>IF(OR(AD565&lt;&gt;TRUE,AI565&lt;&gt;TRUE),"",IF(OR('Info livraison'!$B$12-(YEAR(J565))&gt;INDEX(valschartmaxalt,MATCH(N565,libschart,0)),'Info livraison'!$B$12-(YEAR(J565))&lt;INDEX(valschartminalt,MATCH(N565,libschart,0))),FALSE,TRUE))</f>
        <v/>
      </c>
      <c r="AO565" s="50" t="str">
        <f t="shared" si="167"/>
        <v/>
      </c>
      <c r="AP565" s="50"/>
      <c r="AQ565" s="50"/>
      <c r="AR565" s="50"/>
      <c r="AS565" s="197" t="str">
        <f t="shared" si="168"/>
        <v/>
      </c>
      <c r="AT565" s="210" t="str">
        <f t="shared" si="169"/>
        <v/>
      </c>
    </row>
    <row r="566" spans="1:46" x14ac:dyDescent="0.2">
      <c r="A566" s="51" t="str">
        <f>IF(AND(F566&lt;&gt;"",'Institut - Classes'!$F$4&lt;&gt;""),INDEX(libcatidinstit,'Institut - Classes'!$F$4),"")</f>
        <v/>
      </c>
      <c r="B566" s="51" t="str">
        <f>IF(A566&lt;&gt;"",INDEX(codeinstit,'Institut - Classes'!$F$4),"")</f>
        <v/>
      </c>
      <c r="C566" s="49" t="str">
        <f t="shared" si="170"/>
        <v/>
      </c>
      <c r="D566" s="143"/>
      <c r="E566" s="143"/>
      <c r="F566" s="137"/>
      <c r="G566" s="137"/>
      <c r="H566" s="137"/>
      <c r="I566" s="137"/>
      <c r="J566" s="139"/>
      <c r="K566" s="137"/>
      <c r="L566" s="141"/>
      <c r="M566" s="141"/>
      <c r="N566" s="140"/>
      <c r="O566" s="142"/>
      <c r="P566" s="141"/>
      <c r="Q566" s="141"/>
      <c r="R566" s="141"/>
      <c r="S566" s="156"/>
      <c r="T566" s="156"/>
      <c r="U566" s="156"/>
      <c r="V566" s="156"/>
      <c r="W566" s="156"/>
      <c r="X566" s="156"/>
      <c r="Y566" s="52" t="str">
        <f t="shared" si="152"/>
        <v/>
      </c>
      <c r="Z566" s="50" t="str">
        <f t="shared" si="153"/>
        <v/>
      </c>
      <c r="AA566" s="50" t="str">
        <f t="shared" si="154"/>
        <v/>
      </c>
      <c r="AB566" s="50" t="str">
        <f t="shared" si="155"/>
        <v/>
      </c>
      <c r="AC566" s="50" t="str">
        <f t="shared" si="156"/>
        <v/>
      </c>
      <c r="AD566" s="50" t="str">
        <f t="shared" si="157"/>
        <v/>
      </c>
      <c r="AE566" s="50" t="str">
        <f t="shared" si="158"/>
        <v/>
      </c>
      <c r="AF566" s="50" t="str">
        <f t="shared" si="159"/>
        <v/>
      </c>
      <c r="AG566" s="50" t="str">
        <f t="shared" si="160"/>
        <v/>
      </c>
      <c r="AH566" s="50" t="str">
        <f t="shared" si="161"/>
        <v/>
      </c>
      <c r="AI566" s="50" t="str">
        <f t="shared" si="162"/>
        <v/>
      </c>
      <c r="AJ566" s="50" t="str">
        <f t="shared" si="163"/>
        <v/>
      </c>
      <c r="AK566" s="50" t="str">
        <f t="shared" si="164"/>
        <v/>
      </c>
      <c r="AL566" s="50" t="str">
        <f t="shared" si="165"/>
        <v/>
      </c>
      <c r="AM566" s="50" t="str">
        <f t="shared" si="166"/>
        <v/>
      </c>
      <c r="AN566" s="50" t="str">
        <f>IF(OR(AD566&lt;&gt;TRUE,AI566&lt;&gt;TRUE),"",IF(OR('Info livraison'!$B$12-(YEAR(J566))&gt;INDEX(valschartmaxalt,MATCH(N566,libschart,0)),'Info livraison'!$B$12-(YEAR(J566))&lt;INDEX(valschartminalt,MATCH(N566,libschart,0))),FALSE,TRUE))</f>
        <v/>
      </c>
      <c r="AO566" s="50" t="str">
        <f t="shared" si="167"/>
        <v/>
      </c>
      <c r="AP566" s="50"/>
      <c r="AQ566" s="50"/>
      <c r="AR566" s="50"/>
      <c r="AS566" s="197" t="str">
        <f t="shared" si="168"/>
        <v/>
      </c>
      <c r="AT566" s="210" t="str">
        <f t="shared" si="169"/>
        <v/>
      </c>
    </row>
    <row r="567" spans="1:46" x14ac:dyDescent="0.2">
      <c r="A567" s="51" t="str">
        <f>IF(AND(F567&lt;&gt;"",'Institut - Classes'!$F$4&lt;&gt;""),INDEX(libcatidinstit,'Institut - Classes'!$F$4),"")</f>
        <v/>
      </c>
      <c r="B567" s="51" t="str">
        <f>IF(A567&lt;&gt;"",INDEX(codeinstit,'Institut - Classes'!$F$4),"")</f>
        <v/>
      </c>
      <c r="C567" s="49" t="str">
        <f t="shared" si="170"/>
        <v/>
      </c>
      <c r="D567" s="143"/>
      <c r="E567" s="143"/>
      <c r="F567" s="137"/>
      <c r="G567" s="137"/>
      <c r="H567" s="137"/>
      <c r="I567" s="137"/>
      <c r="J567" s="139"/>
      <c r="K567" s="137"/>
      <c r="L567" s="141"/>
      <c r="M567" s="141"/>
      <c r="N567" s="140"/>
      <c r="O567" s="142"/>
      <c r="P567" s="141"/>
      <c r="Q567" s="141"/>
      <c r="R567" s="141"/>
      <c r="S567" s="156"/>
      <c r="T567" s="156"/>
      <c r="U567" s="156"/>
      <c r="V567" s="156"/>
      <c r="W567" s="156"/>
      <c r="X567" s="156"/>
      <c r="Y567" s="52" t="str">
        <f t="shared" si="152"/>
        <v/>
      </c>
      <c r="Z567" s="50" t="str">
        <f t="shared" si="153"/>
        <v/>
      </c>
      <c r="AA567" s="50" t="str">
        <f t="shared" si="154"/>
        <v/>
      </c>
      <c r="AB567" s="50" t="str">
        <f t="shared" si="155"/>
        <v/>
      </c>
      <c r="AC567" s="50" t="str">
        <f t="shared" si="156"/>
        <v/>
      </c>
      <c r="AD567" s="50" t="str">
        <f t="shared" si="157"/>
        <v/>
      </c>
      <c r="AE567" s="50" t="str">
        <f t="shared" si="158"/>
        <v/>
      </c>
      <c r="AF567" s="50" t="str">
        <f t="shared" si="159"/>
        <v/>
      </c>
      <c r="AG567" s="50" t="str">
        <f t="shared" si="160"/>
        <v/>
      </c>
      <c r="AH567" s="50" t="str">
        <f t="shared" si="161"/>
        <v/>
      </c>
      <c r="AI567" s="50" t="str">
        <f t="shared" si="162"/>
        <v/>
      </c>
      <c r="AJ567" s="50" t="str">
        <f t="shared" si="163"/>
        <v/>
      </c>
      <c r="AK567" s="50" t="str">
        <f t="shared" si="164"/>
        <v/>
      </c>
      <c r="AL567" s="50" t="str">
        <f t="shared" si="165"/>
        <v/>
      </c>
      <c r="AM567" s="50" t="str">
        <f t="shared" si="166"/>
        <v/>
      </c>
      <c r="AN567" s="50" t="str">
        <f>IF(OR(AD567&lt;&gt;TRUE,AI567&lt;&gt;TRUE),"",IF(OR('Info livraison'!$B$12-(YEAR(J567))&gt;INDEX(valschartmaxalt,MATCH(N567,libschart,0)),'Info livraison'!$B$12-(YEAR(J567))&lt;INDEX(valschartminalt,MATCH(N567,libschart,0))),FALSE,TRUE))</f>
        <v/>
      </c>
      <c r="AO567" s="50" t="str">
        <f t="shared" si="167"/>
        <v/>
      </c>
      <c r="AP567" s="50"/>
      <c r="AQ567" s="50"/>
      <c r="AR567" s="50"/>
      <c r="AS567" s="197" t="str">
        <f t="shared" si="168"/>
        <v/>
      </c>
      <c r="AT567" s="210" t="str">
        <f t="shared" si="169"/>
        <v/>
      </c>
    </row>
    <row r="568" spans="1:46" x14ac:dyDescent="0.2">
      <c r="A568" s="51" t="str">
        <f>IF(AND(F568&lt;&gt;"",'Institut - Classes'!$F$4&lt;&gt;""),INDEX(libcatidinstit,'Institut - Classes'!$F$4),"")</f>
        <v/>
      </c>
      <c r="B568" s="51" t="str">
        <f>IF(A568&lt;&gt;"",INDEX(codeinstit,'Institut - Classes'!$F$4),"")</f>
        <v/>
      </c>
      <c r="C568" s="49" t="str">
        <f t="shared" si="170"/>
        <v/>
      </c>
      <c r="D568" s="143"/>
      <c r="E568" s="143"/>
      <c r="F568" s="137"/>
      <c r="G568" s="137"/>
      <c r="H568" s="137"/>
      <c r="I568" s="137"/>
      <c r="J568" s="139"/>
      <c r="K568" s="137"/>
      <c r="L568" s="141"/>
      <c r="M568" s="141"/>
      <c r="N568" s="140"/>
      <c r="O568" s="142"/>
      <c r="P568" s="141"/>
      <c r="Q568" s="141"/>
      <c r="R568" s="141"/>
      <c r="S568" s="156"/>
      <c r="T568" s="156"/>
      <c r="U568" s="156"/>
      <c r="V568" s="156"/>
      <c r="W568" s="156"/>
      <c r="X568" s="156"/>
      <c r="Y568" s="52" t="str">
        <f t="shared" si="152"/>
        <v/>
      </c>
      <c r="Z568" s="50" t="str">
        <f t="shared" si="153"/>
        <v/>
      </c>
      <c r="AA568" s="50" t="str">
        <f t="shared" si="154"/>
        <v/>
      </c>
      <c r="AB568" s="50" t="str">
        <f t="shared" si="155"/>
        <v/>
      </c>
      <c r="AC568" s="50" t="str">
        <f t="shared" si="156"/>
        <v/>
      </c>
      <c r="AD568" s="50" t="str">
        <f t="shared" si="157"/>
        <v/>
      </c>
      <c r="AE568" s="50" t="str">
        <f t="shared" si="158"/>
        <v/>
      </c>
      <c r="AF568" s="50" t="str">
        <f t="shared" si="159"/>
        <v/>
      </c>
      <c r="AG568" s="50" t="str">
        <f t="shared" si="160"/>
        <v/>
      </c>
      <c r="AH568" s="50" t="str">
        <f t="shared" si="161"/>
        <v/>
      </c>
      <c r="AI568" s="50" t="str">
        <f t="shared" si="162"/>
        <v/>
      </c>
      <c r="AJ568" s="50" t="str">
        <f t="shared" si="163"/>
        <v/>
      </c>
      <c r="AK568" s="50" t="str">
        <f t="shared" si="164"/>
        <v/>
      </c>
      <c r="AL568" s="50" t="str">
        <f t="shared" si="165"/>
        <v/>
      </c>
      <c r="AM568" s="50" t="str">
        <f t="shared" si="166"/>
        <v/>
      </c>
      <c r="AN568" s="50" t="str">
        <f>IF(OR(AD568&lt;&gt;TRUE,AI568&lt;&gt;TRUE),"",IF(OR('Info livraison'!$B$12-(YEAR(J568))&gt;INDEX(valschartmaxalt,MATCH(N568,libschart,0)),'Info livraison'!$B$12-(YEAR(J568))&lt;INDEX(valschartminalt,MATCH(N568,libschart,0))),FALSE,TRUE))</f>
        <v/>
      </c>
      <c r="AO568" s="50" t="str">
        <f t="shared" si="167"/>
        <v/>
      </c>
      <c r="AP568" s="50"/>
      <c r="AQ568" s="50"/>
      <c r="AR568" s="50"/>
      <c r="AS568" s="197" t="str">
        <f t="shared" si="168"/>
        <v/>
      </c>
      <c r="AT568" s="210" t="str">
        <f t="shared" si="169"/>
        <v/>
      </c>
    </row>
    <row r="569" spans="1:46" x14ac:dyDescent="0.2">
      <c r="A569" s="51" t="str">
        <f>IF(AND(F569&lt;&gt;"",'Institut - Classes'!$F$4&lt;&gt;""),INDEX(libcatidinstit,'Institut - Classes'!$F$4),"")</f>
        <v/>
      </c>
      <c r="B569" s="51" t="str">
        <f>IF(A569&lt;&gt;"",INDEX(codeinstit,'Institut - Classes'!$F$4),"")</f>
        <v/>
      </c>
      <c r="C569" s="49" t="str">
        <f t="shared" si="170"/>
        <v/>
      </c>
      <c r="D569" s="143"/>
      <c r="E569" s="143"/>
      <c r="F569" s="137"/>
      <c r="G569" s="137"/>
      <c r="H569" s="137"/>
      <c r="I569" s="137"/>
      <c r="J569" s="139"/>
      <c r="K569" s="137"/>
      <c r="L569" s="141"/>
      <c r="M569" s="141"/>
      <c r="N569" s="140"/>
      <c r="O569" s="142"/>
      <c r="P569" s="141"/>
      <c r="Q569" s="141"/>
      <c r="R569" s="141"/>
      <c r="S569" s="156"/>
      <c r="T569" s="156"/>
      <c r="U569" s="156"/>
      <c r="V569" s="156"/>
      <c r="W569" s="156"/>
      <c r="X569" s="156"/>
      <c r="Y569" s="52" t="str">
        <f t="shared" si="152"/>
        <v/>
      </c>
      <c r="Z569" s="50" t="str">
        <f t="shared" si="153"/>
        <v/>
      </c>
      <c r="AA569" s="50" t="str">
        <f t="shared" si="154"/>
        <v/>
      </c>
      <c r="AB569" s="50" t="str">
        <f t="shared" si="155"/>
        <v/>
      </c>
      <c r="AC569" s="50" t="str">
        <f t="shared" si="156"/>
        <v/>
      </c>
      <c r="AD569" s="50" t="str">
        <f t="shared" si="157"/>
        <v/>
      </c>
      <c r="AE569" s="50" t="str">
        <f t="shared" si="158"/>
        <v/>
      </c>
      <c r="AF569" s="50" t="str">
        <f t="shared" si="159"/>
        <v/>
      </c>
      <c r="AG569" s="50" t="str">
        <f t="shared" si="160"/>
        <v/>
      </c>
      <c r="AH569" s="50" t="str">
        <f t="shared" si="161"/>
        <v/>
      </c>
      <c r="AI569" s="50" t="str">
        <f t="shared" si="162"/>
        <v/>
      </c>
      <c r="AJ569" s="50" t="str">
        <f t="shared" si="163"/>
        <v/>
      </c>
      <c r="AK569" s="50" t="str">
        <f t="shared" si="164"/>
        <v/>
      </c>
      <c r="AL569" s="50" t="str">
        <f t="shared" si="165"/>
        <v/>
      </c>
      <c r="AM569" s="50" t="str">
        <f t="shared" si="166"/>
        <v/>
      </c>
      <c r="AN569" s="50" t="str">
        <f>IF(OR(AD569&lt;&gt;TRUE,AI569&lt;&gt;TRUE),"",IF(OR('Info livraison'!$B$12-(YEAR(J569))&gt;INDEX(valschartmaxalt,MATCH(N569,libschart,0)),'Info livraison'!$B$12-(YEAR(J569))&lt;INDEX(valschartminalt,MATCH(N569,libschart,0))),FALSE,TRUE))</f>
        <v/>
      </c>
      <c r="AO569" s="50" t="str">
        <f t="shared" si="167"/>
        <v/>
      </c>
      <c r="AP569" s="50"/>
      <c r="AQ569" s="50"/>
      <c r="AR569" s="50"/>
      <c r="AS569" s="197" t="str">
        <f t="shared" si="168"/>
        <v/>
      </c>
      <c r="AT569" s="210" t="str">
        <f t="shared" si="169"/>
        <v/>
      </c>
    </row>
    <row r="570" spans="1:46" x14ac:dyDescent="0.2">
      <c r="A570" s="51" t="str">
        <f>IF(AND(F570&lt;&gt;"",'Institut - Classes'!$F$4&lt;&gt;""),INDEX(libcatidinstit,'Institut - Classes'!$F$4),"")</f>
        <v/>
      </c>
      <c r="B570" s="51" t="str">
        <f>IF(A570&lt;&gt;"",INDEX(codeinstit,'Institut - Classes'!$F$4),"")</f>
        <v/>
      </c>
      <c r="C570" s="49" t="str">
        <f t="shared" si="170"/>
        <v/>
      </c>
      <c r="D570" s="143"/>
      <c r="E570" s="143"/>
      <c r="F570" s="137"/>
      <c r="G570" s="137"/>
      <c r="H570" s="137"/>
      <c r="I570" s="137"/>
      <c r="J570" s="139"/>
      <c r="K570" s="137"/>
      <c r="L570" s="141"/>
      <c r="M570" s="141"/>
      <c r="N570" s="140"/>
      <c r="O570" s="142"/>
      <c r="P570" s="141"/>
      <c r="Q570" s="141"/>
      <c r="R570" s="141"/>
      <c r="S570" s="156"/>
      <c r="T570" s="156"/>
      <c r="U570" s="156"/>
      <c r="V570" s="156"/>
      <c r="W570" s="156"/>
      <c r="X570" s="156"/>
      <c r="Y570" s="52" t="str">
        <f t="shared" si="152"/>
        <v/>
      </c>
      <c r="Z570" s="50" t="str">
        <f t="shared" si="153"/>
        <v/>
      </c>
      <c r="AA570" s="50" t="str">
        <f t="shared" si="154"/>
        <v/>
      </c>
      <c r="AB570" s="50" t="str">
        <f t="shared" si="155"/>
        <v/>
      </c>
      <c r="AC570" s="50" t="str">
        <f t="shared" si="156"/>
        <v/>
      </c>
      <c r="AD570" s="50" t="str">
        <f t="shared" si="157"/>
        <v/>
      </c>
      <c r="AE570" s="50" t="str">
        <f t="shared" si="158"/>
        <v/>
      </c>
      <c r="AF570" s="50" t="str">
        <f t="shared" si="159"/>
        <v/>
      </c>
      <c r="AG570" s="50" t="str">
        <f t="shared" si="160"/>
        <v/>
      </c>
      <c r="AH570" s="50" t="str">
        <f t="shared" si="161"/>
        <v/>
      </c>
      <c r="AI570" s="50" t="str">
        <f t="shared" si="162"/>
        <v/>
      </c>
      <c r="AJ570" s="50" t="str">
        <f t="shared" si="163"/>
        <v/>
      </c>
      <c r="AK570" s="50" t="str">
        <f t="shared" si="164"/>
        <v/>
      </c>
      <c r="AL570" s="50" t="str">
        <f t="shared" si="165"/>
        <v/>
      </c>
      <c r="AM570" s="50" t="str">
        <f t="shared" si="166"/>
        <v/>
      </c>
      <c r="AN570" s="50" t="str">
        <f>IF(OR(AD570&lt;&gt;TRUE,AI570&lt;&gt;TRUE),"",IF(OR('Info livraison'!$B$12-(YEAR(J570))&gt;INDEX(valschartmaxalt,MATCH(N570,libschart,0)),'Info livraison'!$B$12-(YEAR(J570))&lt;INDEX(valschartminalt,MATCH(N570,libschart,0))),FALSE,TRUE))</f>
        <v/>
      </c>
      <c r="AO570" s="50" t="str">
        <f t="shared" si="167"/>
        <v/>
      </c>
      <c r="AP570" s="50"/>
      <c r="AQ570" s="50"/>
      <c r="AR570" s="50"/>
      <c r="AS570" s="197" t="str">
        <f t="shared" si="168"/>
        <v/>
      </c>
      <c r="AT570" s="210" t="str">
        <f t="shared" si="169"/>
        <v/>
      </c>
    </row>
    <row r="571" spans="1:46" x14ac:dyDescent="0.2">
      <c r="A571" s="51" t="str">
        <f>IF(AND(F571&lt;&gt;"",'Institut - Classes'!$F$4&lt;&gt;""),INDEX(libcatidinstit,'Institut - Classes'!$F$4),"")</f>
        <v/>
      </c>
      <c r="B571" s="51" t="str">
        <f>IF(A571&lt;&gt;"",INDEX(codeinstit,'Institut - Classes'!$F$4),"")</f>
        <v/>
      </c>
      <c r="C571" s="49" t="str">
        <f t="shared" si="170"/>
        <v/>
      </c>
      <c r="D571" s="143"/>
      <c r="E571" s="143"/>
      <c r="F571" s="137"/>
      <c r="G571" s="137"/>
      <c r="H571" s="137"/>
      <c r="I571" s="137"/>
      <c r="J571" s="139"/>
      <c r="K571" s="137"/>
      <c r="L571" s="141"/>
      <c r="M571" s="141"/>
      <c r="N571" s="140"/>
      <c r="O571" s="142"/>
      <c r="P571" s="141"/>
      <c r="Q571" s="141"/>
      <c r="R571" s="141"/>
      <c r="S571" s="156"/>
      <c r="T571" s="156"/>
      <c r="U571" s="156"/>
      <c r="V571" s="156"/>
      <c r="W571" s="156"/>
      <c r="X571" s="156"/>
      <c r="Y571" s="52" t="str">
        <f t="shared" si="152"/>
        <v/>
      </c>
      <c r="Z571" s="50" t="str">
        <f t="shared" si="153"/>
        <v/>
      </c>
      <c r="AA571" s="50" t="str">
        <f t="shared" si="154"/>
        <v/>
      </c>
      <c r="AB571" s="50" t="str">
        <f t="shared" si="155"/>
        <v/>
      </c>
      <c r="AC571" s="50" t="str">
        <f t="shared" si="156"/>
        <v/>
      </c>
      <c r="AD571" s="50" t="str">
        <f t="shared" si="157"/>
        <v/>
      </c>
      <c r="AE571" s="50" t="str">
        <f t="shared" si="158"/>
        <v/>
      </c>
      <c r="AF571" s="50" t="str">
        <f t="shared" si="159"/>
        <v/>
      </c>
      <c r="AG571" s="50" t="str">
        <f t="shared" si="160"/>
        <v/>
      </c>
      <c r="AH571" s="50" t="str">
        <f t="shared" si="161"/>
        <v/>
      </c>
      <c r="AI571" s="50" t="str">
        <f t="shared" si="162"/>
        <v/>
      </c>
      <c r="AJ571" s="50" t="str">
        <f t="shared" si="163"/>
        <v/>
      </c>
      <c r="AK571" s="50" t="str">
        <f t="shared" si="164"/>
        <v/>
      </c>
      <c r="AL571" s="50" t="str">
        <f t="shared" si="165"/>
        <v/>
      </c>
      <c r="AM571" s="50" t="str">
        <f t="shared" si="166"/>
        <v/>
      </c>
      <c r="AN571" s="50" t="str">
        <f>IF(OR(AD571&lt;&gt;TRUE,AI571&lt;&gt;TRUE),"",IF(OR('Info livraison'!$B$12-(YEAR(J571))&gt;INDEX(valschartmaxalt,MATCH(N571,libschart,0)),'Info livraison'!$B$12-(YEAR(J571))&lt;INDEX(valschartminalt,MATCH(N571,libschart,0))),FALSE,TRUE))</f>
        <v/>
      </c>
      <c r="AO571" s="50" t="str">
        <f t="shared" si="167"/>
        <v/>
      </c>
      <c r="AP571" s="50"/>
      <c r="AQ571" s="50"/>
      <c r="AR571" s="50"/>
      <c r="AS571" s="197" t="str">
        <f t="shared" si="168"/>
        <v/>
      </c>
      <c r="AT571" s="210" t="str">
        <f t="shared" si="169"/>
        <v/>
      </c>
    </row>
    <row r="572" spans="1:46" x14ac:dyDescent="0.2">
      <c r="A572" s="51" t="str">
        <f>IF(AND(F572&lt;&gt;"",'Institut - Classes'!$F$4&lt;&gt;""),INDEX(libcatidinstit,'Institut - Classes'!$F$4),"")</f>
        <v/>
      </c>
      <c r="B572" s="51" t="str">
        <f>IF(A572&lt;&gt;"",INDEX(codeinstit,'Institut - Classes'!$F$4),"")</f>
        <v/>
      </c>
      <c r="C572" s="49" t="str">
        <f t="shared" si="170"/>
        <v/>
      </c>
      <c r="D572" s="143"/>
      <c r="E572" s="143"/>
      <c r="F572" s="137"/>
      <c r="G572" s="137"/>
      <c r="H572" s="137"/>
      <c r="I572" s="137"/>
      <c r="J572" s="139"/>
      <c r="K572" s="137"/>
      <c r="L572" s="141"/>
      <c r="M572" s="141"/>
      <c r="N572" s="140"/>
      <c r="O572" s="142"/>
      <c r="P572" s="141"/>
      <c r="Q572" s="141"/>
      <c r="R572" s="141"/>
      <c r="S572" s="156"/>
      <c r="T572" s="156"/>
      <c r="U572" s="156"/>
      <c r="V572" s="156"/>
      <c r="W572" s="156"/>
      <c r="X572" s="156"/>
      <c r="Y572" s="52" t="str">
        <f t="shared" si="152"/>
        <v/>
      </c>
      <c r="Z572" s="50" t="str">
        <f t="shared" si="153"/>
        <v/>
      </c>
      <c r="AA572" s="50" t="str">
        <f t="shared" si="154"/>
        <v/>
      </c>
      <c r="AB572" s="50" t="str">
        <f t="shared" si="155"/>
        <v/>
      </c>
      <c r="AC572" s="50" t="str">
        <f t="shared" si="156"/>
        <v/>
      </c>
      <c r="AD572" s="50" t="str">
        <f t="shared" si="157"/>
        <v/>
      </c>
      <c r="AE572" s="50" t="str">
        <f t="shared" si="158"/>
        <v/>
      </c>
      <c r="AF572" s="50" t="str">
        <f t="shared" si="159"/>
        <v/>
      </c>
      <c r="AG572" s="50" t="str">
        <f t="shared" si="160"/>
        <v/>
      </c>
      <c r="AH572" s="50" t="str">
        <f t="shared" si="161"/>
        <v/>
      </c>
      <c r="AI572" s="50" t="str">
        <f t="shared" si="162"/>
        <v/>
      </c>
      <c r="AJ572" s="50" t="str">
        <f t="shared" si="163"/>
        <v/>
      </c>
      <c r="AK572" s="50" t="str">
        <f t="shared" si="164"/>
        <v/>
      </c>
      <c r="AL572" s="50" t="str">
        <f t="shared" si="165"/>
        <v/>
      </c>
      <c r="AM572" s="50" t="str">
        <f t="shared" si="166"/>
        <v/>
      </c>
      <c r="AN572" s="50" t="str">
        <f>IF(OR(AD572&lt;&gt;TRUE,AI572&lt;&gt;TRUE),"",IF(OR('Info livraison'!$B$12-(YEAR(J572))&gt;INDEX(valschartmaxalt,MATCH(N572,libschart,0)),'Info livraison'!$B$12-(YEAR(J572))&lt;INDEX(valschartminalt,MATCH(N572,libschart,0))),FALSE,TRUE))</f>
        <v/>
      </c>
      <c r="AO572" s="50" t="str">
        <f t="shared" si="167"/>
        <v/>
      </c>
      <c r="AP572" s="50"/>
      <c r="AQ572" s="50"/>
      <c r="AR572" s="50"/>
      <c r="AS572" s="197" t="str">
        <f t="shared" si="168"/>
        <v/>
      </c>
      <c r="AT572" s="210" t="str">
        <f t="shared" si="169"/>
        <v/>
      </c>
    </row>
    <row r="573" spans="1:46" x14ac:dyDescent="0.2">
      <c r="A573" s="51" t="str">
        <f>IF(AND(F573&lt;&gt;"",'Institut - Classes'!$F$4&lt;&gt;""),INDEX(libcatidinstit,'Institut - Classes'!$F$4),"")</f>
        <v/>
      </c>
      <c r="B573" s="51" t="str">
        <f>IF(A573&lt;&gt;"",INDEX(codeinstit,'Institut - Classes'!$F$4),"")</f>
        <v/>
      </c>
      <c r="C573" s="49" t="str">
        <f t="shared" si="170"/>
        <v/>
      </c>
      <c r="D573" s="143"/>
      <c r="E573" s="143"/>
      <c r="F573" s="137"/>
      <c r="G573" s="137"/>
      <c r="H573" s="137"/>
      <c r="I573" s="137"/>
      <c r="J573" s="139"/>
      <c r="K573" s="137"/>
      <c r="L573" s="141"/>
      <c r="M573" s="141"/>
      <c r="N573" s="140"/>
      <c r="O573" s="142"/>
      <c r="P573" s="141"/>
      <c r="Q573" s="141"/>
      <c r="R573" s="141"/>
      <c r="S573" s="156"/>
      <c r="T573" s="156"/>
      <c r="U573" s="156"/>
      <c r="V573" s="156"/>
      <c r="W573" s="156"/>
      <c r="X573" s="156"/>
      <c r="Y573" s="52" t="str">
        <f t="shared" si="152"/>
        <v/>
      </c>
      <c r="Z573" s="50" t="str">
        <f t="shared" si="153"/>
        <v/>
      </c>
      <c r="AA573" s="50" t="str">
        <f t="shared" si="154"/>
        <v/>
      </c>
      <c r="AB573" s="50" t="str">
        <f t="shared" si="155"/>
        <v/>
      </c>
      <c r="AC573" s="50" t="str">
        <f t="shared" si="156"/>
        <v/>
      </c>
      <c r="AD573" s="50" t="str">
        <f t="shared" si="157"/>
        <v/>
      </c>
      <c r="AE573" s="50" t="str">
        <f t="shared" si="158"/>
        <v/>
      </c>
      <c r="AF573" s="50" t="str">
        <f t="shared" si="159"/>
        <v/>
      </c>
      <c r="AG573" s="50" t="str">
        <f t="shared" si="160"/>
        <v/>
      </c>
      <c r="AH573" s="50" t="str">
        <f t="shared" si="161"/>
        <v/>
      </c>
      <c r="AI573" s="50" t="str">
        <f t="shared" si="162"/>
        <v/>
      </c>
      <c r="AJ573" s="50" t="str">
        <f t="shared" si="163"/>
        <v/>
      </c>
      <c r="AK573" s="50" t="str">
        <f t="shared" si="164"/>
        <v/>
      </c>
      <c r="AL573" s="50" t="str">
        <f t="shared" si="165"/>
        <v/>
      </c>
      <c r="AM573" s="50" t="str">
        <f t="shared" si="166"/>
        <v/>
      </c>
      <c r="AN573" s="50" t="str">
        <f>IF(OR(AD573&lt;&gt;TRUE,AI573&lt;&gt;TRUE),"",IF(OR('Info livraison'!$B$12-(YEAR(J573))&gt;INDEX(valschartmaxalt,MATCH(N573,libschart,0)),'Info livraison'!$B$12-(YEAR(J573))&lt;INDEX(valschartminalt,MATCH(N573,libschart,0))),FALSE,TRUE))</f>
        <v/>
      </c>
      <c r="AO573" s="50" t="str">
        <f t="shared" si="167"/>
        <v/>
      </c>
      <c r="AP573" s="50"/>
      <c r="AQ573" s="50"/>
      <c r="AR573" s="50"/>
      <c r="AS573" s="197" t="str">
        <f t="shared" si="168"/>
        <v/>
      </c>
      <c r="AT573" s="210" t="str">
        <f t="shared" si="169"/>
        <v/>
      </c>
    </row>
    <row r="574" spans="1:46" x14ac:dyDescent="0.2">
      <c r="A574" s="51" t="str">
        <f>IF(AND(F574&lt;&gt;"",'Institut - Classes'!$F$4&lt;&gt;""),INDEX(libcatidinstit,'Institut - Classes'!$F$4),"")</f>
        <v/>
      </c>
      <c r="B574" s="51" t="str">
        <f>IF(A574&lt;&gt;"",INDEX(codeinstit,'Institut - Classes'!$F$4),"")</f>
        <v/>
      </c>
      <c r="C574" s="49" t="str">
        <f t="shared" si="170"/>
        <v/>
      </c>
      <c r="D574" s="143"/>
      <c r="E574" s="143"/>
      <c r="F574" s="137"/>
      <c r="G574" s="137"/>
      <c r="H574" s="137"/>
      <c r="I574" s="137"/>
      <c r="J574" s="139"/>
      <c r="K574" s="137"/>
      <c r="L574" s="141"/>
      <c r="M574" s="141"/>
      <c r="N574" s="140"/>
      <c r="O574" s="142"/>
      <c r="P574" s="141"/>
      <c r="Q574" s="141"/>
      <c r="R574" s="141"/>
      <c r="S574" s="156"/>
      <c r="T574" s="156"/>
      <c r="U574" s="156"/>
      <c r="V574" s="156"/>
      <c r="W574" s="156"/>
      <c r="X574" s="156"/>
      <c r="Y574" s="52" t="str">
        <f t="shared" si="152"/>
        <v/>
      </c>
      <c r="Z574" s="50" t="str">
        <f t="shared" si="153"/>
        <v/>
      </c>
      <c r="AA574" s="50" t="str">
        <f t="shared" si="154"/>
        <v/>
      </c>
      <c r="AB574" s="50" t="str">
        <f t="shared" si="155"/>
        <v/>
      </c>
      <c r="AC574" s="50" t="str">
        <f t="shared" si="156"/>
        <v/>
      </c>
      <c r="AD574" s="50" t="str">
        <f t="shared" si="157"/>
        <v/>
      </c>
      <c r="AE574" s="50" t="str">
        <f t="shared" si="158"/>
        <v/>
      </c>
      <c r="AF574" s="50" t="str">
        <f t="shared" si="159"/>
        <v/>
      </c>
      <c r="AG574" s="50" t="str">
        <f t="shared" si="160"/>
        <v/>
      </c>
      <c r="AH574" s="50" t="str">
        <f t="shared" si="161"/>
        <v/>
      </c>
      <c r="AI574" s="50" t="str">
        <f t="shared" si="162"/>
        <v/>
      </c>
      <c r="AJ574" s="50" t="str">
        <f t="shared" si="163"/>
        <v/>
      </c>
      <c r="AK574" s="50" t="str">
        <f t="shared" si="164"/>
        <v/>
      </c>
      <c r="AL574" s="50" t="str">
        <f t="shared" si="165"/>
        <v/>
      </c>
      <c r="AM574" s="50" t="str">
        <f t="shared" si="166"/>
        <v/>
      </c>
      <c r="AN574" s="50" t="str">
        <f>IF(OR(AD574&lt;&gt;TRUE,AI574&lt;&gt;TRUE),"",IF(OR('Info livraison'!$B$12-(YEAR(J574))&gt;INDEX(valschartmaxalt,MATCH(N574,libschart,0)),'Info livraison'!$B$12-(YEAR(J574))&lt;INDEX(valschartminalt,MATCH(N574,libschart,0))),FALSE,TRUE))</f>
        <v/>
      </c>
      <c r="AO574" s="50" t="str">
        <f t="shared" si="167"/>
        <v/>
      </c>
      <c r="AP574" s="50"/>
      <c r="AQ574" s="50"/>
      <c r="AR574" s="50"/>
      <c r="AS574" s="197" t="str">
        <f t="shared" si="168"/>
        <v/>
      </c>
      <c r="AT574" s="210" t="str">
        <f t="shared" si="169"/>
        <v/>
      </c>
    </row>
    <row r="575" spans="1:46" x14ac:dyDescent="0.2">
      <c r="A575" s="51" t="str">
        <f>IF(AND(F575&lt;&gt;"",'Institut - Classes'!$F$4&lt;&gt;""),INDEX(libcatidinstit,'Institut - Classes'!$F$4),"")</f>
        <v/>
      </c>
      <c r="B575" s="51" t="str">
        <f>IF(A575&lt;&gt;"",INDEX(codeinstit,'Institut - Classes'!$F$4),"")</f>
        <v/>
      </c>
      <c r="C575" s="49" t="str">
        <f t="shared" si="170"/>
        <v/>
      </c>
      <c r="D575" s="143"/>
      <c r="E575" s="143"/>
      <c r="F575" s="137"/>
      <c r="G575" s="137"/>
      <c r="H575" s="137"/>
      <c r="I575" s="137"/>
      <c r="J575" s="139"/>
      <c r="K575" s="137"/>
      <c r="L575" s="141"/>
      <c r="M575" s="141"/>
      <c r="N575" s="140"/>
      <c r="O575" s="142"/>
      <c r="P575" s="141"/>
      <c r="Q575" s="141"/>
      <c r="R575" s="141"/>
      <c r="S575" s="156"/>
      <c r="T575" s="156"/>
      <c r="U575" s="156"/>
      <c r="V575" s="156"/>
      <c r="W575" s="156"/>
      <c r="X575" s="156"/>
      <c r="Y575" s="52" t="str">
        <f t="shared" si="152"/>
        <v/>
      </c>
      <c r="Z575" s="50" t="str">
        <f t="shared" si="153"/>
        <v/>
      </c>
      <c r="AA575" s="50" t="str">
        <f t="shared" si="154"/>
        <v/>
      </c>
      <c r="AB575" s="50" t="str">
        <f t="shared" si="155"/>
        <v/>
      </c>
      <c r="AC575" s="50" t="str">
        <f t="shared" si="156"/>
        <v/>
      </c>
      <c r="AD575" s="50" t="str">
        <f t="shared" si="157"/>
        <v/>
      </c>
      <c r="AE575" s="50" t="str">
        <f t="shared" si="158"/>
        <v/>
      </c>
      <c r="AF575" s="50" t="str">
        <f t="shared" si="159"/>
        <v/>
      </c>
      <c r="AG575" s="50" t="str">
        <f t="shared" si="160"/>
        <v/>
      </c>
      <c r="AH575" s="50" t="str">
        <f t="shared" si="161"/>
        <v/>
      </c>
      <c r="AI575" s="50" t="str">
        <f t="shared" si="162"/>
        <v/>
      </c>
      <c r="AJ575" s="50" t="str">
        <f t="shared" si="163"/>
        <v/>
      </c>
      <c r="AK575" s="50" t="str">
        <f t="shared" si="164"/>
        <v/>
      </c>
      <c r="AL575" s="50" t="str">
        <f t="shared" si="165"/>
        <v/>
      </c>
      <c r="AM575" s="50" t="str">
        <f t="shared" si="166"/>
        <v/>
      </c>
      <c r="AN575" s="50" t="str">
        <f>IF(OR(AD575&lt;&gt;TRUE,AI575&lt;&gt;TRUE),"",IF(OR('Info livraison'!$B$12-(YEAR(J575))&gt;INDEX(valschartmaxalt,MATCH(N575,libschart,0)),'Info livraison'!$B$12-(YEAR(J575))&lt;INDEX(valschartminalt,MATCH(N575,libschart,0))),FALSE,TRUE))</f>
        <v/>
      </c>
      <c r="AO575" s="50" t="str">
        <f t="shared" si="167"/>
        <v/>
      </c>
      <c r="AP575" s="50"/>
      <c r="AQ575" s="50"/>
      <c r="AR575" s="50"/>
      <c r="AS575" s="197" t="str">
        <f t="shared" si="168"/>
        <v/>
      </c>
      <c r="AT575" s="210" t="str">
        <f t="shared" si="169"/>
        <v/>
      </c>
    </row>
    <row r="576" spans="1:46" x14ac:dyDescent="0.2">
      <c r="A576" s="51" t="str">
        <f>IF(AND(F576&lt;&gt;"",'Institut - Classes'!$F$4&lt;&gt;""),INDEX(libcatidinstit,'Institut - Classes'!$F$4),"")</f>
        <v/>
      </c>
      <c r="B576" s="51" t="str">
        <f>IF(A576&lt;&gt;"",INDEX(codeinstit,'Institut - Classes'!$F$4),"")</f>
        <v/>
      </c>
      <c r="C576" s="49" t="str">
        <f t="shared" si="170"/>
        <v/>
      </c>
      <c r="D576" s="143"/>
      <c r="E576" s="143"/>
      <c r="F576" s="137"/>
      <c r="G576" s="137"/>
      <c r="H576" s="137"/>
      <c r="I576" s="137"/>
      <c r="J576" s="139"/>
      <c r="K576" s="137"/>
      <c r="L576" s="141"/>
      <c r="M576" s="141"/>
      <c r="N576" s="140"/>
      <c r="O576" s="142"/>
      <c r="P576" s="141"/>
      <c r="Q576" s="141"/>
      <c r="R576" s="141"/>
      <c r="S576" s="156"/>
      <c r="T576" s="156"/>
      <c r="U576" s="156"/>
      <c r="V576" s="156"/>
      <c r="W576" s="156"/>
      <c r="X576" s="156"/>
      <c r="Y576" s="52" t="str">
        <f t="shared" si="152"/>
        <v/>
      </c>
      <c r="Z576" s="50" t="str">
        <f t="shared" si="153"/>
        <v/>
      </c>
      <c r="AA576" s="50" t="str">
        <f t="shared" si="154"/>
        <v/>
      </c>
      <c r="AB576" s="50" t="str">
        <f t="shared" si="155"/>
        <v/>
      </c>
      <c r="AC576" s="50" t="str">
        <f t="shared" si="156"/>
        <v/>
      </c>
      <c r="AD576" s="50" t="str">
        <f t="shared" si="157"/>
        <v/>
      </c>
      <c r="AE576" s="50" t="str">
        <f t="shared" si="158"/>
        <v/>
      </c>
      <c r="AF576" s="50" t="str">
        <f t="shared" si="159"/>
        <v/>
      </c>
      <c r="AG576" s="50" t="str">
        <f t="shared" si="160"/>
        <v/>
      </c>
      <c r="AH576" s="50" t="str">
        <f t="shared" si="161"/>
        <v/>
      </c>
      <c r="AI576" s="50" t="str">
        <f t="shared" si="162"/>
        <v/>
      </c>
      <c r="AJ576" s="50" t="str">
        <f t="shared" si="163"/>
        <v/>
      </c>
      <c r="AK576" s="50" t="str">
        <f t="shared" si="164"/>
        <v/>
      </c>
      <c r="AL576" s="50" t="str">
        <f t="shared" si="165"/>
        <v/>
      </c>
      <c r="AM576" s="50" t="str">
        <f t="shared" si="166"/>
        <v/>
      </c>
      <c r="AN576" s="50" t="str">
        <f>IF(OR(AD576&lt;&gt;TRUE,AI576&lt;&gt;TRUE),"",IF(OR('Info livraison'!$B$12-(YEAR(J576))&gt;INDEX(valschartmaxalt,MATCH(N576,libschart,0)),'Info livraison'!$B$12-(YEAR(J576))&lt;INDEX(valschartminalt,MATCH(N576,libschart,0))),FALSE,TRUE))</f>
        <v/>
      </c>
      <c r="AO576" s="50" t="str">
        <f t="shared" si="167"/>
        <v/>
      </c>
      <c r="AP576" s="50"/>
      <c r="AQ576" s="50"/>
      <c r="AR576" s="50"/>
      <c r="AS576" s="197" t="str">
        <f t="shared" si="168"/>
        <v/>
      </c>
      <c r="AT576" s="210" t="str">
        <f t="shared" si="169"/>
        <v/>
      </c>
    </row>
    <row r="577" spans="1:46" x14ac:dyDescent="0.2">
      <c r="A577" s="51" t="str">
        <f>IF(AND(F577&lt;&gt;"",'Institut - Classes'!$F$4&lt;&gt;""),INDEX(libcatidinstit,'Institut - Classes'!$F$4),"")</f>
        <v/>
      </c>
      <c r="B577" s="51" t="str">
        <f>IF(A577&lt;&gt;"",INDEX(codeinstit,'Institut - Classes'!$F$4),"")</f>
        <v/>
      </c>
      <c r="C577" s="49" t="str">
        <f t="shared" si="170"/>
        <v/>
      </c>
      <c r="D577" s="143"/>
      <c r="E577" s="143"/>
      <c r="F577" s="137"/>
      <c r="G577" s="137"/>
      <c r="H577" s="137"/>
      <c r="I577" s="137"/>
      <c r="J577" s="139"/>
      <c r="K577" s="137"/>
      <c r="L577" s="141"/>
      <c r="M577" s="141"/>
      <c r="N577" s="140"/>
      <c r="O577" s="142"/>
      <c r="P577" s="141"/>
      <c r="Q577" s="141"/>
      <c r="R577" s="141"/>
      <c r="S577" s="156"/>
      <c r="T577" s="156"/>
      <c r="U577" s="156"/>
      <c r="V577" s="156"/>
      <c r="W577" s="156"/>
      <c r="X577" s="156"/>
      <c r="Y577" s="52" t="str">
        <f t="shared" si="152"/>
        <v/>
      </c>
      <c r="Z577" s="50" t="str">
        <f t="shared" si="153"/>
        <v/>
      </c>
      <c r="AA577" s="50" t="str">
        <f t="shared" si="154"/>
        <v/>
      </c>
      <c r="AB577" s="50" t="str">
        <f t="shared" si="155"/>
        <v/>
      </c>
      <c r="AC577" s="50" t="str">
        <f t="shared" si="156"/>
        <v/>
      </c>
      <c r="AD577" s="50" t="str">
        <f t="shared" si="157"/>
        <v/>
      </c>
      <c r="AE577" s="50" t="str">
        <f t="shared" si="158"/>
        <v/>
      </c>
      <c r="AF577" s="50" t="str">
        <f t="shared" si="159"/>
        <v/>
      </c>
      <c r="AG577" s="50" t="str">
        <f t="shared" si="160"/>
        <v/>
      </c>
      <c r="AH577" s="50" t="str">
        <f t="shared" si="161"/>
        <v/>
      </c>
      <c r="AI577" s="50" t="str">
        <f t="shared" si="162"/>
        <v/>
      </c>
      <c r="AJ577" s="50" t="str">
        <f t="shared" si="163"/>
        <v/>
      </c>
      <c r="AK577" s="50" t="str">
        <f t="shared" si="164"/>
        <v/>
      </c>
      <c r="AL577" s="50" t="str">
        <f t="shared" si="165"/>
        <v/>
      </c>
      <c r="AM577" s="50" t="str">
        <f t="shared" si="166"/>
        <v/>
      </c>
      <c r="AN577" s="50" t="str">
        <f>IF(OR(AD577&lt;&gt;TRUE,AI577&lt;&gt;TRUE),"",IF(OR('Info livraison'!$B$12-(YEAR(J577))&gt;INDEX(valschartmaxalt,MATCH(N577,libschart,0)),'Info livraison'!$B$12-(YEAR(J577))&lt;INDEX(valschartminalt,MATCH(N577,libschart,0))),FALSE,TRUE))</f>
        <v/>
      </c>
      <c r="AO577" s="50" t="str">
        <f t="shared" si="167"/>
        <v/>
      </c>
      <c r="AP577" s="50"/>
      <c r="AQ577" s="50"/>
      <c r="AR577" s="50"/>
      <c r="AS577" s="197" t="str">
        <f t="shared" si="168"/>
        <v/>
      </c>
      <c r="AT577" s="210" t="str">
        <f t="shared" si="169"/>
        <v/>
      </c>
    </row>
    <row r="578" spans="1:46" x14ac:dyDescent="0.2">
      <c r="A578" s="51" t="str">
        <f>IF(AND(F578&lt;&gt;"",'Institut - Classes'!$F$4&lt;&gt;""),INDEX(libcatidinstit,'Institut - Classes'!$F$4),"")</f>
        <v/>
      </c>
      <c r="B578" s="51" t="str">
        <f>IF(A578&lt;&gt;"",INDEX(codeinstit,'Institut - Classes'!$F$4),"")</f>
        <v/>
      </c>
      <c r="C578" s="49" t="str">
        <f t="shared" si="170"/>
        <v/>
      </c>
      <c r="D578" s="143"/>
      <c r="E578" s="143"/>
      <c r="F578" s="137"/>
      <c r="G578" s="137"/>
      <c r="H578" s="137"/>
      <c r="I578" s="137"/>
      <c r="J578" s="139"/>
      <c r="K578" s="137"/>
      <c r="L578" s="141"/>
      <c r="M578" s="141"/>
      <c r="N578" s="140"/>
      <c r="O578" s="142"/>
      <c r="P578" s="141"/>
      <c r="Q578" s="141"/>
      <c r="R578" s="141"/>
      <c r="S578" s="156"/>
      <c r="T578" s="156"/>
      <c r="U578" s="156"/>
      <c r="V578" s="156"/>
      <c r="W578" s="156"/>
      <c r="X578" s="156"/>
      <c r="Y578" s="52" t="str">
        <f t="shared" si="152"/>
        <v/>
      </c>
      <c r="Z578" s="50" t="str">
        <f t="shared" si="153"/>
        <v/>
      </c>
      <c r="AA578" s="50" t="str">
        <f t="shared" si="154"/>
        <v/>
      </c>
      <c r="AB578" s="50" t="str">
        <f t="shared" si="155"/>
        <v/>
      </c>
      <c r="AC578" s="50" t="str">
        <f t="shared" si="156"/>
        <v/>
      </c>
      <c r="AD578" s="50" t="str">
        <f t="shared" si="157"/>
        <v/>
      </c>
      <c r="AE578" s="50" t="str">
        <f t="shared" si="158"/>
        <v/>
      </c>
      <c r="AF578" s="50" t="str">
        <f t="shared" si="159"/>
        <v/>
      </c>
      <c r="AG578" s="50" t="str">
        <f t="shared" si="160"/>
        <v/>
      </c>
      <c r="AH578" s="50" t="str">
        <f t="shared" si="161"/>
        <v/>
      </c>
      <c r="AI578" s="50" t="str">
        <f t="shared" si="162"/>
        <v/>
      </c>
      <c r="AJ578" s="50" t="str">
        <f t="shared" si="163"/>
        <v/>
      </c>
      <c r="AK578" s="50" t="str">
        <f t="shared" si="164"/>
        <v/>
      </c>
      <c r="AL578" s="50" t="str">
        <f t="shared" si="165"/>
        <v/>
      </c>
      <c r="AM578" s="50" t="str">
        <f t="shared" si="166"/>
        <v/>
      </c>
      <c r="AN578" s="50" t="str">
        <f>IF(OR(AD578&lt;&gt;TRUE,AI578&lt;&gt;TRUE),"",IF(OR('Info livraison'!$B$12-(YEAR(J578))&gt;INDEX(valschartmaxalt,MATCH(N578,libschart,0)),'Info livraison'!$B$12-(YEAR(J578))&lt;INDEX(valschartminalt,MATCH(N578,libschart,0))),FALSE,TRUE))</f>
        <v/>
      </c>
      <c r="AO578" s="50" t="str">
        <f t="shared" si="167"/>
        <v/>
      </c>
      <c r="AP578" s="50"/>
      <c r="AQ578" s="50"/>
      <c r="AR578" s="50"/>
      <c r="AS578" s="197" t="str">
        <f t="shared" si="168"/>
        <v/>
      </c>
      <c r="AT578" s="210" t="str">
        <f t="shared" si="169"/>
        <v/>
      </c>
    </row>
    <row r="579" spans="1:46" x14ac:dyDescent="0.2">
      <c r="A579" s="51" t="str">
        <f>IF(AND(F579&lt;&gt;"",'Institut - Classes'!$F$4&lt;&gt;""),INDEX(libcatidinstit,'Institut - Classes'!$F$4),"")</f>
        <v/>
      </c>
      <c r="B579" s="51" t="str">
        <f>IF(A579&lt;&gt;"",INDEX(codeinstit,'Institut - Classes'!$F$4),"")</f>
        <v/>
      </c>
      <c r="C579" s="49" t="str">
        <f t="shared" si="170"/>
        <v/>
      </c>
      <c r="D579" s="143"/>
      <c r="E579" s="143"/>
      <c r="F579" s="137"/>
      <c r="G579" s="137"/>
      <c r="H579" s="137"/>
      <c r="I579" s="137"/>
      <c r="J579" s="139"/>
      <c r="K579" s="137"/>
      <c r="L579" s="141"/>
      <c r="M579" s="141"/>
      <c r="N579" s="140"/>
      <c r="O579" s="142"/>
      <c r="P579" s="141"/>
      <c r="Q579" s="141"/>
      <c r="R579" s="141"/>
      <c r="S579" s="156"/>
      <c r="T579" s="156"/>
      <c r="U579" s="156"/>
      <c r="V579" s="156"/>
      <c r="W579" s="156"/>
      <c r="X579" s="156"/>
      <c r="Y579" s="52" t="str">
        <f t="shared" si="152"/>
        <v/>
      </c>
      <c r="Z579" s="50" t="str">
        <f t="shared" si="153"/>
        <v/>
      </c>
      <c r="AA579" s="50" t="str">
        <f t="shared" si="154"/>
        <v/>
      </c>
      <c r="AB579" s="50" t="str">
        <f t="shared" si="155"/>
        <v/>
      </c>
      <c r="AC579" s="50" t="str">
        <f t="shared" si="156"/>
        <v/>
      </c>
      <c r="AD579" s="50" t="str">
        <f t="shared" si="157"/>
        <v/>
      </c>
      <c r="AE579" s="50" t="str">
        <f t="shared" si="158"/>
        <v/>
      </c>
      <c r="AF579" s="50" t="str">
        <f t="shared" si="159"/>
        <v/>
      </c>
      <c r="AG579" s="50" t="str">
        <f t="shared" si="160"/>
        <v/>
      </c>
      <c r="AH579" s="50" t="str">
        <f t="shared" si="161"/>
        <v/>
      </c>
      <c r="AI579" s="50" t="str">
        <f t="shared" si="162"/>
        <v/>
      </c>
      <c r="AJ579" s="50" t="str">
        <f t="shared" si="163"/>
        <v/>
      </c>
      <c r="AK579" s="50" t="str">
        <f t="shared" si="164"/>
        <v/>
      </c>
      <c r="AL579" s="50" t="str">
        <f t="shared" si="165"/>
        <v/>
      </c>
      <c r="AM579" s="50" t="str">
        <f t="shared" si="166"/>
        <v/>
      </c>
      <c r="AN579" s="50" t="str">
        <f>IF(OR(AD579&lt;&gt;TRUE,AI579&lt;&gt;TRUE),"",IF(OR('Info livraison'!$B$12-(YEAR(J579))&gt;INDEX(valschartmaxalt,MATCH(N579,libschart,0)),'Info livraison'!$B$12-(YEAR(J579))&lt;INDEX(valschartminalt,MATCH(N579,libschart,0))),FALSE,TRUE))</f>
        <v/>
      </c>
      <c r="AO579" s="50" t="str">
        <f t="shared" si="167"/>
        <v/>
      </c>
      <c r="AP579" s="50"/>
      <c r="AQ579" s="50"/>
      <c r="AR579" s="50"/>
      <c r="AS579" s="197" t="str">
        <f t="shared" si="168"/>
        <v/>
      </c>
      <c r="AT579" s="210" t="str">
        <f t="shared" si="169"/>
        <v/>
      </c>
    </row>
    <row r="580" spans="1:46" x14ac:dyDescent="0.2">
      <c r="A580" s="51" t="str">
        <f>IF(AND(F580&lt;&gt;"",'Institut - Classes'!$F$4&lt;&gt;""),INDEX(libcatidinstit,'Institut - Classes'!$F$4),"")</f>
        <v/>
      </c>
      <c r="B580" s="51" t="str">
        <f>IF(A580&lt;&gt;"",INDEX(codeinstit,'Institut - Classes'!$F$4),"")</f>
        <v/>
      </c>
      <c r="C580" s="49" t="str">
        <f t="shared" si="170"/>
        <v/>
      </c>
      <c r="D580" s="143"/>
      <c r="E580" s="143"/>
      <c r="F580" s="137"/>
      <c r="G580" s="137"/>
      <c r="H580" s="137"/>
      <c r="I580" s="137"/>
      <c r="J580" s="139"/>
      <c r="K580" s="137"/>
      <c r="L580" s="141"/>
      <c r="M580" s="141"/>
      <c r="N580" s="140"/>
      <c r="O580" s="142"/>
      <c r="P580" s="141"/>
      <c r="Q580" s="141"/>
      <c r="R580" s="141"/>
      <c r="S580" s="156"/>
      <c r="T580" s="156"/>
      <c r="U580" s="156"/>
      <c r="V580" s="156"/>
      <c r="W580" s="156"/>
      <c r="X580" s="156"/>
      <c r="Y580" s="52" t="str">
        <f t="shared" si="152"/>
        <v/>
      </c>
      <c r="Z580" s="50" t="str">
        <f t="shared" si="153"/>
        <v/>
      </c>
      <c r="AA580" s="50" t="str">
        <f t="shared" si="154"/>
        <v/>
      </c>
      <c r="AB580" s="50" t="str">
        <f t="shared" si="155"/>
        <v/>
      </c>
      <c r="AC580" s="50" t="str">
        <f t="shared" si="156"/>
        <v/>
      </c>
      <c r="AD580" s="50" t="str">
        <f t="shared" si="157"/>
        <v/>
      </c>
      <c r="AE580" s="50" t="str">
        <f t="shared" si="158"/>
        <v/>
      </c>
      <c r="AF580" s="50" t="str">
        <f t="shared" si="159"/>
        <v/>
      </c>
      <c r="AG580" s="50" t="str">
        <f t="shared" si="160"/>
        <v/>
      </c>
      <c r="AH580" s="50" t="str">
        <f t="shared" si="161"/>
        <v/>
      </c>
      <c r="AI580" s="50" t="str">
        <f t="shared" si="162"/>
        <v/>
      </c>
      <c r="AJ580" s="50" t="str">
        <f t="shared" si="163"/>
        <v/>
      </c>
      <c r="AK580" s="50" t="str">
        <f t="shared" si="164"/>
        <v/>
      </c>
      <c r="AL580" s="50" t="str">
        <f t="shared" si="165"/>
        <v/>
      </c>
      <c r="AM580" s="50" t="str">
        <f t="shared" si="166"/>
        <v/>
      </c>
      <c r="AN580" s="50" t="str">
        <f>IF(OR(AD580&lt;&gt;TRUE,AI580&lt;&gt;TRUE),"",IF(OR('Info livraison'!$B$12-(YEAR(J580))&gt;INDEX(valschartmaxalt,MATCH(N580,libschart,0)),'Info livraison'!$B$12-(YEAR(J580))&lt;INDEX(valschartminalt,MATCH(N580,libschart,0))),FALSE,TRUE))</f>
        <v/>
      </c>
      <c r="AO580" s="50" t="str">
        <f t="shared" si="167"/>
        <v/>
      </c>
      <c r="AP580" s="50"/>
      <c r="AQ580" s="50"/>
      <c r="AR580" s="50"/>
      <c r="AS580" s="197" t="str">
        <f t="shared" si="168"/>
        <v/>
      </c>
      <c r="AT580" s="210" t="str">
        <f t="shared" si="169"/>
        <v/>
      </c>
    </row>
    <row r="581" spans="1:46" x14ac:dyDescent="0.2">
      <c r="A581" s="51" t="str">
        <f>IF(AND(F581&lt;&gt;"",'Institut - Classes'!$F$4&lt;&gt;""),INDEX(libcatidinstit,'Institut - Classes'!$F$4),"")</f>
        <v/>
      </c>
      <c r="B581" s="51" t="str">
        <f>IF(A581&lt;&gt;"",INDEX(codeinstit,'Institut - Classes'!$F$4),"")</f>
        <v/>
      </c>
      <c r="C581" s="49" t="str">
        <f t="shared" si="170"/>
        <v/>
      </c>
      <c r="D581" s="143"/>
      <c r="E581" s="143"/>
      <c r="F581" s="137"/>
      <c r="G581" s="137"/>
      <c r="H581" s="137"/>
      <c r="I581" s="137"/>
      <c r="J581" s="139"/>
      <c r="K581" s="137"/>
      <c r="L581" s="141"/>
      <c r="M581" s="141"/>
      <c r="N581" s="140"/>
      <c r="O581" s="142"/>
      <c r="P581" s="141"/>
      <c r="Q581" s="141"/>
      <c r="R581" s="141"/>
      <c r="S581" s="156"/>
      <c r="T581" s="156"/>
      <c r="U581" s="156"/>
      <c r="V581" s="156"/>
      <c r="W581" s="156"/>
      <c r="X581" s="156"/>
      <c r="Y581" s="52" t="str">
        <f t="shared" ref="Y581:Y644" si="171">IF(G581="CH.AHV",IF(LEN(H581)=13,IF((MID(H581,13,1)+1-1)=MOD(10-(MID(H581,1,1)+3*MID(H581,2,1)+MID(H581,3,1)+3*MID(H581,4,1)+MID(H581,5,1)+3*MID(H581,6,1)+MID(H581,7,1)+3*MID(H581,8,1)+MID(H581,9,1)+3*MID(H581,10,1)+MID(H581,11,1)+3*MID(H581,12,1)),10),TRUE,FALSE),FALSE),"")</f>
        <v/>
      </c>
      <c r="Z581" s="50" t="str">
        <f t="shared" ref="Z581:Z644" si="172">IF(OR(ISBLANK(H581)),"",NOT(COUNTIF($H$5:$H$1004,$H581)&gt;1))</f>
        <v/>
      </c>
      <c r="AA581" s="50" t="str">
        <f t="shared" ref="AA581:AA644" si="173">IF(ISBLANK(F581),"",IF(ISNA(MATCH(TRIM(F581),libclint,0)),FALSE,TRUE))</f>
        <v/>
      </c>
      <c r="AB581" s="50" t="str">
        <f t="shared" ref="AB581:AB644" si="174">IF(ISBLANK(G581),"",IF(ISNA(MATCH(G581,codecatidlern,0)),FALSE,TRUE))</f>
        <v/>
      </c>
      <c r="AC581" s="50" t="str">
        <f t="shared" ref="AC581:AC644" si="175">IF(ISBLANK(I581),"",IF(ISNA(MATCH(I581,libsex,0)),FALSE,TRUE))</f>
        <v/>
      </c>
      <c r="AD581" s="50" t="str">
        <f t="shared" ref="AD581:AD644" si="176">IF(ISBLANK(J581),"",IF(AND(J581 &gt; DATE(1925,1,1),J581 &lt; DATE(2100,1,1)),TRUE,FALSE))</f>
        <v/>
      </c>
      <c r="AE581" s="50" t="str">
        <f t="shared" ref="AE581:AE644" si="177">IF(ISBLANK(K581),"",IF(ISNA(MATCH(K581,libnat,0)),FALSE,TRUE))</f>
        <v/>
      </c>
      <c r="AF581" s="50" t="str">
        <f t="shared" ref="AF581:AF644" si="178">IF(ISBLANK(L581),"",IF(ISNA(MATCH(L581,liblangue,0)),FALSE,TRUE))</f>
        <v/>
      </c>
      <c r="AG581" s="50" t="str">
        <f t="shared" ref="AG581:AG644" si="179">IF(OR(AF581&lt;&gt;TRUE,ISNA(MATCH(N581,libschart,0))),"",IF(AND(INDEX(codeschart,MATCH(N581,libschart,0))&lt;55000000,INDEX(codelangue,MATCH(L581,liblangue,0))=999),FALSE,TRUE))</f>
        <v/>
      </c>
      <c r="AH581" s="50" t="str">
        <f t="shared" ref="AH581:AH644" si="180">IF(ISBLANK(M581),"",IF(ISNA(MATCH(M581,libgem,0)),FALSE,TRUE))</f>
        <v/>
      </c>
      <c r="AI581" s="50" t="str">
        <f t="shared" ref="AI581:AI644" si="181">IF(ISBLANK(N581),"",IF(ISNA(MATCH(N581,libschart,0)),FALSE,IF(INDEX(codeschart,MATCH(N581,libschart,0))=0,FALSE,TRUE)))</f>
        <v/>
      </c>
      <c r="AJ581" s="50" t="str">
        <f t="shared" ref="AJ581:AJ644" si="182">IF(ISBLANK(O581),"",IF(ISNA(MATCH(O581,codektbj,0)),FALSE,TRUE))</f>
        <v/>
      </c>
      <c r="AK581" s="50" t="str">
        <f t="shared" ref="AK581:AK644" si="183">IF(ISBLANK(P581),"",IF(ISNA(MATCH(P581,libform,0)),FALSE,TRUE))</f>
        <v/>
      </c>
      <c r="AL581" s="50" t="str">
        <f t="shared" ref="AL581:AL644" si="184">IF(ISBLANK(Q581),"",IF(ISNA(MATCH(Q581,libspe,0)),FALSE,TRUE))</f>
        <v/>
      </c>
      <c r="AM581" s="50" t="str">
        <f t="shared" ref="AM581:AM644" si="185">IF(ISBLANK(R581),"",IF(ISNA(MATCH(R581,libmp1,0)),FALSE,TRUE))</f>
        <v/>
      </c>
      <c r="AN581" s="50" t="str">
        <f>IF(OR(AD581&lt;&gt;TRUE,AI581&lt;&gt;TRUE),"",IF(OR('Info livraison'!$B$12-(YEAR(J581))&gt;INDEX(valschartmaxalt,MATCH(N581,libschart,0)),'Info livraison'!$B$12-(YEAR(J581))&lt;INDEX(valschartminalt,MATCH(N581,libschart,0))),FALSE,TRUE))</f>
        <v/>
      </c>
      <c r="AO581" s="50" t="str">
        <f t="shared" ref="AO581:AO644" si="186">IF(ISBLANK(N581),"",IF(AND(AI581=TRUE,AJ581=TRUE),IF(OR(AND(O581&gt;=INDEX(valschartktbjmin,MATCH(N581,libschart,0)),O581&lt;=INDEX(valschartktbjmax,MATCH(N581,libschart,0))),AND(O581=90,INDEX(valschartktbj90,MATCH(N581,libschart,0))=90),AND(O581=99,INDEX(valschartktbj99,MATCH(N581,libschart,0))=99)),TRUE,FALSE),""))</f>
        <v/>
      </c>
      <c r="AP581" s="50"/>
      <c r="AQ581" s="50"/>
      <c r="AR581" s="50"/>
      <c r="AS581" s="197" t="str">
        <f t="shared" ref="AS581:AS644" si="187">IF(C581="","",1)</f>
        <v/>
      </c>
      <c r="AT581" s="210" t="str">
        <f t="shared" ref="AT581:AT644" si="188">IF(COUNTA(F581:X581)=0,"",IF(COUNTA(F581:Q581)=12,IF(OR(R581&lt;&gt;"",AI581=FALSE),FALSE,IF(OR(INDEX(codeschart,MATCH(N581,libschart,0))&lt;11000000,INDEX(codeschart,MATCH(N581,libschart,0))&gt;=52000000),FALSE,TRUE)),TRUE))</f>
        <v/>
      </c>
    </row>
    <row r="582" spans="1:46" x14ac:dyDescent="0.2">
      <c r="A582" s="51" t="str">
        <f>IF(AND(F582&lt;&gt;"",'Institut - Classes'!$F$4&lt;&gt;""),INDEX(libcatidinstit,'Institut - Classes'!$F$4),"")</f>
        <v/>
      </c>
      <c r="B582" s="51" t="str">
        <f>IF(A582&lt;&gt;"",INDEX(codeinstit,'Institut - Classes'!$F$4),"")</f>
        <v/>
      </c>
      <c r="C582" s="49" t="str">
        <f t="shared" ref="C582:C645" si="189">IF(COUNTA(F582:X582)=0,"",IF(AT582=TRUE,"Incomplet",IF(OR(Y582=FALSE,COUNTIF(AA582:AM582,FALSE)&gt;0,COUNTIF(F582:AR582,#N/A)&gt;0),"Erreur",IF(AND(Z582,AN582,AO582),"OK","Attention"))))</f>
        <v/>
      </c>
      <c r="D582" s="143"/>
      <c r="E582" s="143"/>
      <c r="F582" s="137"/>
      <c r="G582" s="137"/>
      <c r="H582" s="137"/>
      <c r="I582" s="137"/>
      <c r="J582" s="139"/>
      <c r="K582" s="137"/>
      <c r="L582" s="141"/>
      <c r="M582" s="141"/>
      <c r="N582" s="140"/>
      <c r="O582" s="142"/>
      <c r="P582" s="141"/>
      <c r="Q582" s="141"/>
      <c r="R582" s="141"/>
      <c r="S582" s="156"/>
      <c r="T582" s="156"/>
      <c r="U582" s="156"/>
      <c r="V582" s="156"/>
      <c r="W582" s="156"/>
      <c r="X582" s="156"/>
      <c r="Y582" s="52" t="str">
        <f t="shared" si="171"/>
        <v/>
      </c>
      <c r="Z582" s="50" t="str">
        <f t="shared" si="172"/>
        <v/>
      </c>
      <c r="AA582" s="50" t="str">
        <f t="shared" si="173"/>
        <v/>
      </c>
      <c r="AB582" s="50" t="str">
        <f t="shared" si="174"/>
        <v/>
      </c>
      <c r="AC582" s="50" t="str">
        <f t="shared" si="175"/>
        <v/>
      </c>
      <c r="AD582" s="50" t="str">
        <f t="shared" si="176"/>
        <v/>
      </c>
      <c r="AE582" s="50" t="str">
        <f t="shared" si="177"/>
        <v/>
      </c>
      <c r="AF582" s="50" t="str">
        <f t="shared" si="178"/>
        <v/>
      </c>
      <c r="AG582" s="50" t="str">
        <f t="shared" si="179"/>
        <v/>
      </c>
      <c r="AH582" s="50" t="str">
        <f t="shared" si="180"/>
        <v/>
      </c>
      <c r="AI582" s="50" t="str">
        <f t="shared" si="181"/>
        <v/>
      </c>
      <c r="AJ582" s="50" t="str">
        <f t="shared" si="182"/>
        <v/>
      </c>
      <c r="AK582" s="50" t="str">
        <f t="shared" si="183"/>
        <v/>
      </c>
      <c r="AL582" s="50" t="str">
        <f t="shared" si="184"/>
        <v/>
      </c>
      <c r="AM582" s="50" t="str">
        <f t="shared" si="185"/>
        <v/>
      </c>
      <c r="AN582" s="50" t="str">
        <f>IF(OR(AD582&lt;&gt;TRUE,AI582&lt;&gt;TRUE),"",IF(OR('Info livraison'!$B$12-(YEAR(J582))&gt;INDEX(valschartmaxalt,MATCH(N582,libschart,0)),'Info livraison'!$B$12-(YEAR(J582))&lt;INDEX(valschartminalt,MATCH(N582,libschart,0))),FALSE,TRUE))</f>
        <v/>
      </c>
      <c r="AO582" s="50" t="str">
        <f t="shared" si="186"/>
        <v/>
      </c>
      <c r="AP582" s="50"/>
      <c r="AQ582" s="50"/>
      <c r="AR582" s="50"/>
      <c r="AS582" s="197" t="str">
        <f t="shared" si="187"/>
        <v/>
      </c>
      <c r="AT582" s="210" t="str">
        <f t="shared" si="188"/>
        <v/>
      </c>
    </row>
    <row r="583" spans="1:46" x14ac:dyDescent="0.2">
      <c r="A583" s="51" t="str">
        <f>IF(AND(F583&lt;&gt;"",'Institut - Classes'!$F$4&lt;&gt;""),INDEX(libcatidinstit,'Institut - Classes'!$F$4),"")</f>
        <v/>
      </c>
      <c r="B583" s="51" t="str">
        <f>IF(A583&lt;&gt;"",INDEX(codeinstit,'Institut - Classes'!$F$4),"")</f>
        <v/>
      </c>
      <c r="C583" s="49" t="str">
        <f t="shared" si="189"/>
        <v/>
      </c>
      <c r="D583" s="143"/>
      <c r="E583" s="143"/>
      <c r="F583" s="137"/>
      <c r="G583" s="137"/>
      <c r="H583" s="137"/>
      <c r="I583" s="137"/>
      <c r="J583" s="139"/>
      <c r="K583" s="137"/>
      <c r="L583" s="141"/>
      <c r="M583" s="141"/>
      <c r="N583" s="140"/>
      <c r="O583" s="142"/>
      <c r="P583" s="141"/>
      <c r="Q583" s="141"/>
      <c r="R583" s="141"/>
      <c r="S583" s="156"/>
      <c r="T583" s="156"/>
      <c r="U583" s="156"/>
      <c r="V583" s="156"/>
      <c r="W583" s="156"/>
      <c r="X583" s="156"/>
      <c r="Y583" s="52" t="str">
        <f t="shared" si="171"/>
        <v/>
      </c>
      <c r="Z583" s="50" t="str">
        <f t="shared" si="172"/>
        <v/>
      </c>
      <c r="AA583" s="50" t="str">
        <f t="shared" si="173"/>
        <v/>
      </c>
      <c r="AB583" s="50" t="str">
        <f t="shared" si="174"/>
        <v/>
      </c>
      <c r="AC583" s="50" t="str">
        <f t="shared" si="175"/>
        <v/>
      </c>
      <c r="AD583" s="50" t="str">
        <f t="shared" si="176"/>
        <v/>
      </c>
      <c r="AE583" s="50" t="str">
        <f t="shared" si="177"/>
        <v/>
      </c>
      <c r="AF583" s="50" t="str">
        <f t="shared" si="178"/>
        <v/>
      </c>
      <c r="AG583" s="50" t="str">
        <f t="shared" si="179"/>
        <v/>
      </c>
      <c r="AH583" s="50" t="str">
        <f t="shared" si="180"/>
        <v/>
      </c>
      <c r="AI583" s="50" t="str">
        <f t="shared" si="181"/>
        <v/>
      </c>
      <c r="AJ583" s="50" t="str">
        <f t="shared" si="182"/>
        <v/>
      </c>
      <c r="AK583" s="50" t="str">
        <f t="shared" si="183"/>
        <v/>
      </c>
      <c r="AL583" s="50" t="str">
        <f t="shared" si="184"/>
        <v/>
      </c>
      <c r="AM583" s="50" t="str">
        <f t="shared" si="185"/>
        <v/>
      </c>
      <c r="AN583" s="50" t="str">
        <f>IF(OR(AD583&lt;&gt;TRUE,AI583&lt;&gt;TRUE),"",IF(OR('Info livraison'!$B$12-(YEAR(J583))&gt;INDEX(valschartmaxalt,MATCH(N583,libschart,0)),'Info livraison'!$B$12-(YEAR(J583))&lt;INDEX(valschartminalt,MATCH(N583,libschart,0))),FALSE,TRUE))</f>
        <v/>
      </c>
      <c r="AO583" s="50" t="str">
        <f t="shared" si="186"/>
        <v/>
      </c>
      <c r="AP583" s="50"/>
      <c r="AQ583" s="50"/>
      <c r="AR583" s="50"/>
      <c r="AS583" s="197" t="str">
        <f t="shared" si="187"/>
        <v/>
      </c>
      <c r="AT583" s="210" t="str">
        <f t="shared" si="188"/>
        <v/>
      </c>
    </row>
    <row r="584" spans="1:46" x14ac:dyDescent="0.2">
      <c r="A584" s="51" t="str">
        <f>IF(AND(F584&lt;&gt;"",'Institut - Classes'!$F$4&lt;&gt;""),INDEX(libcatidinstit,'Institut - Classes'!$F$4),"")</f>
        <v/>
      </c>
      <c r="B584" s="51" t="str">
        <f>IF(A584&lt;&gt;"",INDEX(codeinstit,'Institut - Classes'!$F$4),"")</f>
        <v/>
      </c>
      <c r="C584" s="49" t="str">
        <f t="shared" si="189"/>
        <v/>
      </c>
      <c r="D584" s="143"/>
      <c r="E584" s="143"/>
      <c r="F584" s="137"/>
      <c r="G584" s="137"/>
      <c r="H584" s="137"/>
      <c r="I584" s="137"/>
      <c r="J584" s="139"/>
      <c r="K584" s="137"/>
      <c r="L584" s="141"/>
      <c r="M584" s="141"/>
      <c r="N584" s="140"/>
      <c r="O584" s="142"/>
      <c r="P584" s="141"/>
      <c r="Q584" s="141"/>
      <c r="R584" s="141"/>
      <c r="S584" s="156"/>
      <c r="T584" s="156"/>
      <c r="U584" s="156"/>
      <c r="V584" s="156"/>
      <c r="W584" s="156"/>
      <c r="X584" s="156"/>
      <c r="Y584" s="52" t="str">
        <f t="shared" si="171"/>
        <v/>
      </c>
      <c r="Z584" s="50" t="str">
        <f t="shared" si="172"/>
        <v/>
      </c>
      <c r="AA584" s="50" t="str">
        <f t="shared" si="173"/>
        <v/>
      </c>
      <c r="AB584" s="50" t="str">
        <f t="shared" si="174"/>
        <v/>
      </c>
      <c r="AC584" s="50" t="str">
        <f t="shared" si="175"/>
        <v/>
      </c>
      <c r="AD584" s="50" t="str">
        <f t="shared" si="176"/>
        <v/>
      </c>
      <c r="AE584" s="50" t="str">
        <f t="shared" si="177"/>
        <v/>
      </c>
      <c r="AF584" s="50" t="str">
        <f t="shared" si="178"/>
        <v/>
      </c>
      <c r="AG584" s="50" t="str">
        <f t="shared" si="179"/>
        <v/>
      </c>
      <c r="AH584" s="50" t="str">
        <f t="shared" si="180"/>
        <v/>
      </c>
      <c r="AI584" s="50" t="str">
        <f t="shared" si="181"/>
        <v/>
      </c>
      <c r="AJ584" s="50" t="str">
        <f t="shared" si="182"/>
        <v/>
      </c>
      <c r="AK584" s="50" t="str">
        <f t="shared" si="183"/>
        <v/>
      </c>
      <c r="AL584" s="50" t="str">
        <f t="shared" si="184"/>
        <v/>
      </c>
      <c r="AM584" s="50" t="str">
        <f t="shared" si="185"/>
        <v/>
      </c>
      <c r="AN584" s="50" t="str">
        <f>IF(OR(AD584&lt;&gt;TRUE,AI584&lt;&gt;TRUE),"",IF(OR('Info livraison'!$B$12-(YEAR(J584))&gt;INDEX(valschartmaxalt,MATCH(N584,libschart,0)),'Info livraison'!$B$12-(YEAR(J584))&lt;INDEX(valschartminalt,MATCH(N584,libschart,0))),FALSE,TRUE))</f>
        <v/>
      </c>
      <c r="AO584" s="50" t="str">
        <f t="shared" si="186"/>
        <v/>
      </c>
      <c r="AP584" s="50"/>
      <c r="AQ584" s="50"/>
      <c r="AR584" s="50"/>
      <c r="AS584" s="197" t="str">
        <f t="shared" si="187"/>
        <v/>
      </c>
      <c r="AT584" s="210" t="str">
        <f t="shared" si="188"/>
        <v/>
      </c>
    </row>
    <row r="585" spans="1:46" x14ac:dyDescent="0.2">
      <c r="A585" s="51" t="str">
        <f>IF(AND(F585&lt;&gt;"",'Institut - Classes'!$F$4&lt;&gt;""),INDEX(libcatidinstit,'Institut - Classes'!$F$4),"")</f>
        <v/>
      </c>
      <c r="B585" s="51" t="str">
        <f>IF(A585&lt;&gt;"",INDEX(codeinstit,'Institut - Classes'!$F$4),"")</f>
        <v/>
      </c>
      <c r="C585" s="49" t="str">
        <f t="shared" si="189"/>
        <v/>
      </c>
      <c r="D585" s="143"/>
      <c r="E585" s="143"/>
      <c r="F585" s="137"/>
      <c r="G585" s="137"/>
      <c r="H585" s="137"/>
      <c r="I585" s="137"/>
      <c r="J585" s="139"/>
      <c r="K585" s="137"/>
      <c r="L585" s="141"/>
      <c r="M585" s="141"/>
      <c r="N585" s="140"/>
      <c r="O585" s="142"/>
      <c r="P585" s="141"/>
      <c r="Q585" s="141"/>
      <c r="R585" s="141"/>
      <c r="S585" s="156"/>
      <c r="T585" s="156"/>
      <c r="U585" s="156"/>
      <c r="V585" s="156"/>
      <c r="W585" s="156"/>
      <c r="X585" s="156"/>
      <c r="Y585" s="52" t="str">
        <f t="shared" si="171"/>
        <v/>
      </c>
      <c r="Z585" s="50" t="str">
        <f t="shared" si="172"/>
        <v/>
      </c>
      <c r="AA585" s="50" t="str">
        <f t="shared" si="173"/>
        <v/>
      </c>
      <c r="AB585" s="50" t="str">
        <f t="shared" si="174"/>
        <v/>
      </c>
      <c r="AC585" s="50" t="str">
        <f t="shared" si="175"/>
        <v/>
      </c>
      <c r="AD585" s="50" t="str">
        <f t="shared" si="176"/>
        <v/>
      </c>
      <c r="AE585" s="50" t="str">
        <f t="shared" si="177"/>
        <v/>
      </c>
      <c r="AF585" s="50" t="str">
        <f t="shared" si="178"/>
        <v/>
      </c>
      <c r="AG585" s="50" t="str">
        <f t="shared" si="179"/>
        <v/>
      </c>
      <c r="AH585" s="50" t="str">
        <f t="shared" si="180"/>
        <v/>
      </c>
      <c r="AI585" s="50" t="str">
        <f t="shared" si="181"/>
        <v/>
      </c>
      <c r="AJ585" s="50" t="str">
        <f t="shared" si="182"/>
        <v/>
      </c>
      <c r="AK585" s="50" t="str">
        <f t="shared" si="183"/>
        <v/>
      </c>
      <c r="AL585" s="50" t="str">
        <f t="shared" si="184"/>
        <v/>
      </c>
      <c r="AM585" s="50" t="str">
        <f t="shared" si="185"/>
        <v/>
      </c>
      <c r="AN585" s="50" t="str">
        <f>IF(OR(AD585&lt;&gt;TRUE,AI585&lt;&gt;TRUE),"",IF(OR('Info livraison'!$B$12-(YEAR(J585))&gt;INDEX(valschartmaxalt,MATCH(N585,libschart,0)),'Info livraison'!$B$12-(YEAR(J585))&lt;INDEX(valschartminalt,MATCH(N585,libschart,0))),FALSE,TRUE))</f>
        <v/>
      </c>
      <c r="AO585" s="50" t="str">
        <f t="shared" si="186"/>
        <v/>
      </c>
      <c r="AP585" s="50"/>
      <c r="AQ585" s="50"/>
      <c r="AR585" s="50"/>
      <c r="AS585" s="197" t="str">
        <f t="shared" si="187"/>
        <v/>
      </c>
      <c r="AT585" s="210" t="str">
        <f t="shared" si="188"/>
        <v/>
      </c>
    </row>
    <row r="586" spans="1:46" x14ac:dyDescent="0.2">
      <c r="A586" s="51" t="str">
        <f>IF(AND(F586&lt;&gt;"",'Institut - Classes'!$F$4&lt;&gt;""),INDEX(libcatidinstit,'Institut - Classes'!$F$4),"")</f>
        <v/>
      </c>
      <c r="B586" s="51" t="str">
        <f>IF(A586&lt;&gt;"",INDEX(codeinstit,'Institut - Classes'!$F$4),"")</f>
        <v/>
      </c>
      <c r="C586" s="49" t="str">
        <f t="shared" si="189"/>
        <v/>
      </c>
      <c r="D586" s="143"/>
      <c r="E586" s="143"/>
      <c r="F586" s="137"/>
      <c r="G586" s="137"/>
      <c r="H586" s="137"/>
      <c r="I586" s="137"/>
      <c r="J586" s="139"/>
      <c r="K586" s="137"/>
      <c r="L586" s="141"/>
      <c r="M586" s="141"/>
      <c r="N586" s="140"/>
      <c r="O586" s="142"/>
      <c r="P586" s="141"/>
      <c r="Q586" s="141"/>
      <c r="R586" s="141"/>
      <c r="S586" s="156"/>
      <c r="T586" s="156"/>
      <c r="U586" s="156"/>
      <c r="V586" s="156"/>
      <c r="W586" s="156"/>
      <c r="X586" s="156"/>
      <c r="Y586" s="52" t="str">
        <f t="shared" si="171"/>
        <v/>
      </c>
      <c r="Z586" s="50" t="str">
        <f t="shared" si="172"/>
        <v/>
      </c>
      <c r="AA586" s="50" t="str">
        <f t="shared" si="173"/>
        <v/>
      </c>
      <c r="AB586" s="50" t="str">
        <f t="shared" si="174"/>
        <v/>
      </c>
      <c r="AC586" s="50" t="str">
        <f t="shared" si="175"/>
        <v/>
      </c>
      <c r="AD586" s="50" t="str">
        <f t="shared" si="176"/>
        <v/>
      </c>
      <c r="AE586" s="50" t="str">
        <f t="shared" si="177"/>
        <v/>
      </c>
      <c r="AF586" s="50" t="str">
        <f t="shared" si="178"/>
        <v/>
      </c>
      <c r="AG586" s="50" t="str">
        <f t="shared" si="179"/>
        <v/>
      </c>
      <c r="AH586" s="50" t="str">
        <f t="shared" si="180"/>
        <v/>
      </c>
      <c r="AI586" s="50" t="str">
        <f t="shared" si="181"/>
        <v/>
      </c>
      <c r="AJ586" s="50" t="str">
        <f t="shared" si="182"/>
        <v/>
      </c>
      <c r="AK586" s="50" t="str">
        <f t="shared" si="183"/>
        <v/>
      </c>
      <c r="AL586" s="50" t="str">
        <f t="shared" si="184"/>
        <v/>
      </c>
      <c r="AM586" s="50" t="str">
        <f t="shared" si="185"/>
        <v/>
      </c>
      <c r="AN586" s="50" t="str">
        <f>IF(OR(AD586&lt;&gt;TRUE,AI586&lt;&gt;TRUE),"",IF(OR('Info livraison'!$B$12-(YEAR(J586))&gt;INDEX(valschartmaxalt,MATCH(N586,libschart,0)),'Info livraison'!$B$12-(YEAR(J586))&lt;INDEX(valschartminalt,MATCH(N586,libschart,0))),FALSE,TRUE))</f>
        <v/>
      </c>
      <c r="AO586" s="50" t="str">
        <f t="shared" si="186"/>
        <v/>
      </c>
      <c r="AP586" s="50"/>
      <c r="AQ586" s="50"/>
      <c r="AR586" s="50"/>
      <c r="AS586" s="197" t="str">
        <f t="shared" si="187"/>
        <v/>
      </c>
      <c r="AT586" s="210" t="str">
        <f t="shared" si="188"/>
        <v/>
      </c>
    </row>
    <row r="587" spans="1:46" x14ac:dyDescent="0.2">
      <c r="A587" s="51" t="str">
        <f>IF(AND(F587&lt;&gt;"",'Institut - Classes'!$F$4&lt;&gt;""),INDEX(libcatidinstit,'Institut - Classes'!$F$4),"")</f>
        <v/>
      </c>
      <c r="B587" s="51" t="str">
        <f>IF(A587&lt;&gt;"",INDEX(codeinstit,'Institut - Classes'!$F$4),"")</f>
        <v/>
      </c>
      <c r="C587" s="49" t="str">
        <f t="shared" si="189"/>
        <v/>
      </c>
      <c r="D587" s="143"/>
      <c r="E587" s="143"/>
      <c r="F587" s="137"/>
      <c r="G587" s="137"/>
      <c r="H587" s="137"/>
      <c r="I587" s="137"/>
      <c r="J587" s="139"/>
      <c r="K587" s="137"/>
      <c r="L587" s="141"/>
      <c r="M587" s="141"/>
      <c r="N587" s="140"/>
      <c r="O587" s="142"/>
      <c r="P587" s="141"/>
      <c r="Q587" s="141"/>
      <c r="R587" s="141"/>
      <c r="S587" s="156"/>
      <c r="T587" s="156"/>
      <c r="U587" s="156"/>
      <c r="V587" s="156"/>
      <c r="W587" s="156"/>
      <c r="X587" s="156"/>
      <c r="Y587" s="52" t="str">
        <f t="shared" si="171"/>
        <v/>
      </c>
      <c r="Z587" s="50" t="str">
        <f t="shared" si="172"/>
        <v/>
      </c>
      <c r="AA587" s="50" t="str">
        <f t="shared" si="173"/>
        <v/>
      </c>
      <c r="AB587" s="50" t="str">
        <f t="shared" si="174"/>
        <v/>
      </c>
      <c r="AC587" s="50" t="str">
        <f t="shared" si="175"/>
        <v/>
      </c>
      <c r="AD587" s="50" t="str">
        <f t="shared" si="176"/>
        <v/>
      </c>
      <c r="AE587" s="50" t="str">
        <f t="shared" si="177"/>
        <v/>
      </c>
      <c r="AF587" s="50" t="str">
        <f t="shared" si="178"/>
        <v/>
      </c>
      <c r="AG587" s="50" t="str">
        <f t="shared" si="179"/>
        <v/>
      </c>
      <c r="AH587" s="50" t="str">
        <f t="shared" si="180"/>
        <v/>
      </c>
      <c r="AI587" s="50" t="str">
        <f t="shared" si="181"/>
        <v/>
      </c>
      <c r="AJ587" s="50" t="str">
        <f t="shared" si="182"/>
        <v/>
      </c>
      <c r="AK587" s="50" t="str">
        <f t="shared" si="183"/>
        <v/>
      </c>
      <c r="AL587" s="50" t="str">
        <f t="shared" si="184"/>
        <v/>
      </c>
      <c r="AM587" s="50" t="str">
        <f t="shared" si="185"/>
        <v/>
      </c>
      <c r="AN587" s="50" t="str">
        <f>IF(OR(AD587&lt;&gt;TRUE,AI587&lt;&gt;TRUE),"",IF(OR('Info livraison'!$B$12-(YEAR(J587))&gt;INDEX(valschartmaxalt,MATCH(N587,libschart,0)),'Info livraison'!$B$12-(YEAR(J587))&lt;INDEX(valschartminalt,MATCH(N587,libschart,0))),FALSE,TRUE))</f>
        <v/>
      </c>
      <c r="AO587" s="50" t="str">
        <f t="shared" si="186"/>
        <v/>
      </c>
      <c r="AP587" s="50"/>
      <c r="AQ587" s="50"/>
      <c r="AR587" s="50"/>
      <c r="AS587" s="197" t="str">
        <f t="shared" si="187"/>
        <v/>
      </c>
      <c r="AT587" s="210" t="str">
        <f t="shared" si="188"/>
        <v/>
      </c>
    </row>
    <row r="588" spans="1:46" x14ac:dyDescent="0.2">
      <c r="A588" s="51" t="str">
        <f>IF(AND(F588&lt;&gt;"",'Institut - Classes'!$F$4&lt;&gt;""),INDEX(libcatidinstit,'Institut - Classes'!$F$4),"")</f>
        <v/>
      </c>
      <c r="B588" s="51" t="str">
        <f>IF(A588&lt;&gt;"",INDEX(codeinstit,'Institut - Classes'!$F$4),"")</f>
        <v/>
      </c>
      <c r="C588" s="49" t="str">
        <f t="shared" si="189"/>
        <v/>
      </c>
      <c r="D588" s="143"/>
      <c r="E588" s="143"/>
      <c r="F588" s="137"/>
      <c r="G588" s="137"/>
      <c r="H588" s="137"/>
      <c r="I588" s="137"/>
      <c r="J588" s="139"/>
      <c r="K588" s="137"/>
      <c r="L588" s="141"/>
      <c r="M588" s="141"/>
      <c r="N588" s="140"/>
      <c r="O588" s="142"/>
      <c r="P588" s="141"/>
      <c r="Q588" s="141"/>
      <c r="R588" s="141"/>
      <c r="S588" s="156"/>
      <c r="T588" s="156"/>
      <c r="U588" s="156"/>
      <c r="V588" s="156"/>
      <c r="W588" s="156"/>
      <c r="X588" s="156"/>
      <c r="Y588" s="52" t="str">
        <f t="shared" si="171"/>
        <v/>
      </c>
      <c r="Z588" s="50" t="str">
        <f t="shared" si="172"/>
        <v/>
      </c>
      <c r="AA588" s="50" t="str">
        <f t="shared" si="173"/>
        <v/>
      </c>
      <c r="AB588" s="50" t="str">
        <f t="shared" si="174"/>
        <v/>
      </c>
      <c r="AC588" s="50" t="str">
        <f t="shared" si="175"/>
        <v/>
      </c>
      <c r="AD588" s="50" t="str">
        <f t="shared" si="176"/>
        <v/>
      </c>
      <c r="AE588" s="50" t="str">
        <f t="shared" si="177"/>
        <v/>
      </c>
      <c r="AF588" s="50" t="str">
        <f t="shared" si="178"/>
        <v/>
      </c>
      <c r="AG588" s="50" t="str">
        <f t="shared" si="179"/>
        <v/>
      </c>
      <c r="AH588" s="50" t="str">
        <f t="shared" si="180"/>
        <v/>
      </c>
      <c r="AI588" s="50" t="str">
        <f t="shared" si="181"/>
        <v/>
      </c>
      <c r="AJ588" s="50" t="str">
        <f t="shared" si="182"/>
        <v/>
      </c>
      <c r="AK588" s="50" t="str">
        <f t="shared" si="183"/>
        <v/>
      </c>
      <c r="AL588" s="50" t="str">
        <f t="shared" si="184"/>
        <v/>
      </c>
      <c r="AM588" s="50" t="str">
        <f t="shared" si="185"/>
        <v/>
      </c>
      <c r="AN588" s="50" t="str">
        <f>IF(OR(AD588&lt;&gt;TRUE,AI588&lt;&gt;TRUE),"",IF(OR('Info livraison'!$B$12-(YEAR(J588))&gt;INDEX(valschartmaxalt,MATCH(N588,libschart,0)),'Info livraison'!$B$12-(YEAR(J588))&lt;INDEX(valschartminalt,MATCH(N588,libschart,0))),FALSE,TRUE))</f>
        <v/>
      </c>
      <c r="AO588" s="50" t="str">
        <f t="shared" si="186"/>
        <v/>
      </c>
      <c r="AP588" s="50"/>
      <c r="AQ588" s="50"/>
      <c r="AR588" s="50"/>
      <c r="AS588" s="197" t="str">
        <f t="shared" si="187"/>
        <v/>
      </c>
      <c r="AT588" s="210" t="str">
        <f t="shared" si="188"/>
        <v/>
      </c>
    </row>
    <row r="589" spans="1:46" x14ac:dyDescent="0.2">
      <c r="A589" s="51" t="str">
        <f>IF(AND(F589&lt;&gt;"",'Institut - Classes'!$F$4&lt;&gt;""),INDEX(libcatidinstit,'Institut - Classes'!$F$4),"")</f>
        <v/>
      </c>
      <c r="B589" s="51" t="str">
        <f>IF(A589&lt;&gt;"",INDEX(codeinstit,'Institut - Classes'!$F$4),"")</f>
        <v/>
      </c>
      <c r="C589" s="49" t="str">
        <f t="shared" si="189"/>
        <v/>
      </c>
      <c r="D589" s="143"/>
      <c r="E589" s="143"/>
      <c r="F589" s="137"/>
      <c r="G589" s="137"/>
      <c r="H589" s="137"/>
      <c r="I589" s="137"/>
      <c r="J589" s="139"/>
      <c r="K589" s="137"/>
      <c r="L589" s="141"/>
      <c r="M589" s="141"/>
      <c r="N589" s="140"/>
      <c r="O589" s="142"/>
      <c r="P589" s="141"/>
      <c r="Q589" s="141"/>
      <c r="R589" s="141"/>
      <c r="S589" s="156"/>
      <c r="T589" s="156"/>
      <c r="U589" s="156"/>
      <c r="V589" s="156"/>
      <c r="W589" s="156"/>
      <c r="X589" s="156"/>
      <c r="Y589" s="52" t="str">
        <f t="shared" si="171"/>
        <v/>
      </c>
      <c r="Z589" s="50" t="str">
        <f t="shared" si="172"/>
        <v/>
      </c>
      <c r="AA589" s="50" t="str">
        <f t="shared" si="173"/>
        <v/>
      </c>
      <c r="AB589" s="50" t="str">
        <f t="shared" si="174"/>
        <v/>
      </c>
      <c r="AC589" s="50" t="str">
        <f t="shared" si="175"/>
        <v/>
      </c>
      <c r="AD589" s="50" t="str">
        <f t="shared" si="176"/>
        <v/>
      </c>
      <c r="AE589" s="50" t="str">
        <f t="shared" si="177"/>
        <v/>
      </c>
      <c r="AF589" s="50" t="str">
        <f t="shared" si="178"/>
        <v/>
      </c>
      <c r="AG589" s="50" t="str">
        <f t="shared" si="179"/>
        <v/>
      </c>
      <c r="AH589" s="50" t="str">
        <f t="shared" si="180"/>
        <v/>
      </c>
      <c r="AI589" s="50" t="str">
        <f t="shared" si="181"/>
        <v/>
      </c>
      <c r="AJ589" s="50" t="str">
        <f t="shared" si="182"/>
        <v/>
      </c>
      <c r="AK589" s="50" t="str">
        <f t="shared" si="183"/>
        <v/>
      </c>
      <c r="AL589" s="50" t="str">
        <f t="shared" si="184"/>
        <v/>
      </c>
      <c r="AM589" s="50" t="str">
        <f t="shared" si="185"/>
        <v/>
      </c>
      <c r="AN589" s="50" t="str">
        <f>IF(OR(AD589&lt;&gt;TRUE,AI589&lt;&gt;TRUE),"",IF(OR('Info livraison'!$B$12-(YEAR(J589))&gt;INDEX(valschartmaxalt,MATCH(N589,libschart,0)),'Info livraison'!$B$12-(YEAR(J589))&lt;INDEX(valschartminalt,MATCH(N589,libschart,0))),FALSE,TRUE))</f>
        <v/>
      </c>
      <c r="AO589" s="50" t="str">
        <f t="shared" si="186"/>
        <v/>
      </c>
      <c r="AP589" s="50"/>
      <c r="AQ589" s="50"/>
      <c r="AR589" s="50"/>
      <c r="AS589" s="197" t="str">
        <f t="shared" si="187"/>
        <v/>
      </c>
      <c r="AT589" s="210" t="str">
        <f t="shared" si="188"/>
        <v/>
      </c>
    </row>
    <row r="590" spans="1:46" x14ac:dyDescent="0.2">
      <c r="A590" s="51" t="str">
        <f>IF(AND(F590&lt;&gt;"",'Institut - Classes'!$F$4&lt;&gt;""),INDEX(libcatidinstit,'Institut - Classes'!$F$4),"")</f>
        <v/>
      </c>
      <c r="B590" s="51" t="str">
        <f>IF(A590&lt;&gt;"",INDEX(codeinstit,'Institut - Classes'!$F$4),"")</f>
        <v/>
      </c>
      <c r="C590" s="49" t="str">
        <f t="shared" si="189"/>
        <v/>
      </c>
      <c r="D590" s="143"/>
      <c r="E590" s="143"/>
      <c r="F590" s="137"/>
      <c r="G590" s="137"/>
      <c r="H590" s="137"/>
      <c r="I590" s="137"/>
      <c r="J590" s="139"/>
      <c r="K590" s="137"/>
      <c r="L590" s="141"/>
      <c r="M590" s="141"/>
      <c r="N590" s="140"/>
      <c r="O590" s="142"/>
      <c r="P590" s="141"/>
      <c r="Q590" s="141"/>
      <c r="R590" s="141"/>
      <c r="S590" s="156"/>
      <c r="T590" s="156"/>
      <c r="U590" s="156"/>
      <c r="V590" s="156"/>
      <c r="W590" s="156"/>
      <c r="X590" s="156"/>
      <c r="Y590" s="52" t="str">
        <f t="shared" si="171"/>
        <v/>
      </c>
      <c r="Z590" s="50" t="str">
        <f t="shared" si="172"/>
        <v/>
      </c>
      <c r="AA590" s="50" t="str">
        <f t="shared" si="173"/>
        <v/>
      </c>
      <c r="AB590" s="50" t="str">
        <f t="shared" si="174"/>
        <v/>
      </c>
      <c r="AC590" s="50" t="str">
        <f t="shared" si="175"/>
        <v/>
      </c>
      <c r="AD590" s="50" t="str">
        <f t="shared" si="176"/>
        <v/>
      </c>
      <c r="AE590" s="50" t="str">
        <f t="shared" si="177"/>
        <v/>
      </c>
      <c r="AF590" s="50" t="str">
        <f t="shared" si="178"/>
        <v/>
      </c>
      <c r="AG590" s="50" t="str">
        <f t="shared" si="179"/>
        <v/>
      </c>
      <c r="AH590" s="50" t="str">
        <f t="shared" si="180"/>
        <v/>
      </c>
      <c r="AI590" s="50" t="str">
        <f t="shared" si="181"/>
        <v/>
      </c>
      <c r="AJ590" s="50" t="str">
        <f t="shared" si="182"/>
        <v/>
      </c>
      <c r="AK590" s="50" t="str">
        <f t="shared" si="183"/>
        <v/>
      </c>
      <c r="AL590" s="50" t="str">
        <f t="shared" si="184"/>
        <v/>
      </c>
      <c r="AM590" s="50" t="str">
        <f t="shared" si="185"/>
        <v/>
      </c>
      <c r="AN590" s="50" t="str">
        <f>IF(OR(AD590&lt;&gt;TRUE,AI590&lt;&gt;TRUE),"",IF(OR('Info livraison'!$B$12-(YEAR(J590))&gt;INDEX(valschartmaxalt,MATCH(N590,libschart,0)),'Info livraison'!$B$12-(YEAR(J590))&lt;INDEX(valschartminalt,MATCH(N590,libschart,0))),FALSE,TRUE))</f>
        <v/>
      </c>
      <c r="AO590" s="50" t="str">
        <f t="shared" si="186"/>
        <v/>
      </c>
      <c r="AP590" s="50"/>
      <c r="AQ590" s="50"/>
      <c r="AR590" s="50"/>
      <c r="AS590" s="197" t="str">
        <f t="shared" si="187"/>
        <v/>
      </c>
      <c r="AT590" s="210" t="str">
        <f t="shared" si="188"/>
        <v/>
      </c>
    </row>
    <row r="591" spans="1:46" x14ac:dyDescent="0.2">
      <c r="A591" s="51" t="str">
        <f>IF(AND(F591&lt;&gt;"",'Institut - Classes'!$F$4&lt;&gt;""),INDEX(libcatidinstit,'Institut - Classes'!$F$4),"")</f>
        <v/>
      </c>
      <c r="B591" s="51" t="str">
        <f>IF(A591&lt;&gt;"",INDEX(codeinstit,'Institut - Classes'!$F$4),"")</f>
        <v/>
      </c>
      <c r="C591" s="49" t="str">
        <f t="shared" si="189"/>
        <v/>
      </c>
      <c r="D591" s="143"/>
      <c r="E591" s="143"/>
      <c r="F591" s="137"/>
      <c r="G591" s="137"/>
      <c r="H591" s="137"/>
      <c r="I591" s="137"/>
      <c r="J591" s="139"/>
      <c r="K591" s="137"/>
      <c r="L591" s="141"/>
      <c r="M591" s="141"/>
      <c r="N591" s="140"/>
      <c r="O591" s="142"/>
      <c r="P591" s="141"/>
      <c r="Q591" s="141"/>
      <c r="R591" s="141"/>
      <c r="S591" s="156"/>
      <c r="T591" s="156"/>
      <c r="U591" s="156"/>
      <c r="V591" s="156"/>
      <c r="W591" s="156"/>
      <c r="X591" s="156"/>
      <c r="Y591" s="52" t="str">
        <f t="shared" si="171"/>
        <v/>
      </c>
      <c r="Z591" s="50" t="str">
        <f t="shared" si="172"/>
        <v/>
      </c>
      <c r="AA591" s="50" t="str">
        <f t="shared" si="173"/>
        <v/>
      </c>
      <c r="AB591" s="50" t="str">
        <f t="shared" si="174"/>
        <v/>
      </c>
      <c r="AC591" s="50" t="str">
        <f t="shared" si="175"/>
        <v/>
      </c>
      <c r="AD591" s="50" t="str">
        <f t="shared" si="176"/>
        <v/>
      </c>
      <c r="AE591" s="50" t="str">
        <f t="shared" si="177"/>
        <v/>
      </c>
      <c r="AF591" s="50" t="str">
        <f t="shared" si="178"/>
        <v/>
      </c>
      <c r="AG591" s="50" t="str">
        <f t="shared" si="179"/>
        <v/>
      </c>
      <c r="AH591" s="50" t="str">
        <f t="shared" si="180"/>
        <v/>
      </c>
      <c r="AI591" s="50" t="str">
        <f t="shared" si="181"/>
        <v/>
      </c>
      <c r="AJ591" s="50" t="str">
        <f t="shared" si="182"/>
        <v/>
      </c>
      <c r="AK591" s="50" t="str">
        <f t="shared" si="183"/>
        <v/>
      </c>
      <c r="AL591" s="50" t="str">
        <f t="shared" si="184"/>
        <v/>
      </c>
      <c r="AM591" s="50" t="str">
        <f t="shared" si="185"/>
        <v/>
      </c>
      <c r="AN591" s="50" t="str">
        <f>IF(OR(AD591&lt;&gt;TRUE,AI591&lt;&gt;TRUE),"",IF(OR('Info livraison'!$B$12-(YEAR(J591))&gt;INDEX(valschartmaxalt,MATCH(N591,libschart,0)),'Info livraison'!$B$12-(YEAR(J591))&lt;INDEX(valschartminalt,MATCH(N591,libschart,0))),FALSE,TRUE))</f>
        <v/>
      </c>
      <c r="AO591" s="50" t="str">
        <f t="shared" si="186"/>
        <v/>
      </c>
      <c r="AP591" s="50"/>
      <c r="AQ591" s="50"/>
      <c r="AR591" s="50"/>
      <c r="AS591" s="197" t="str">
        <f t="shared" si="187"/>
        <v/>
      </c>
      <c r="AT591" s="210" t="str">
        <f t="shared" si="188"/>
        <v/>
      </c>
    </row>
    <row r="592" spans="1:46" x14ac:dyDescent="0.2">
      <c r="A592" s="51" t="str">
        <f>IF(AND(F592&lt;&gt;"",'Institut - Classes'!$F$4&lt;&gt;""),INDEX(libcatidinstit,'Institut - Classes'!$F$4),"")</f>
        <v/>
      </c>
      <c r="B592" s="51" t="str">
        <f>IF(A592&lt;&gt;"",INDEX(codeinstit,'Institut - Classes'!$F$4),"")</f>
        <v/>
      </c>
      <c r="C592" s="49" t="str">
        <f t="shared" si="189"/>
        <v/>
      </c>
      <c r="D592" s="143"/>
      <c r="E592" s="143"/>
      <c r="F592" s="137"/>
      <c r="G592" s="137"/>
      <c r="H592" s="137"/>
      <c r="I592" s="137"/>
      <c r="J592" s="139"/>
      <c r="K592" s="137"/>
      <c r="L592" s="141"/>
      <c r="M592" s="141"/>
      <c r="N592" s="140"/>
      <c r="O592" s="142"/>
      <c r="P592" s="141"/>
      <c r="Q592" s="141"/>
      <c r="R592" s="141"/>
      <c r="S592" s="156"/>
      <c r="T592" s="156"/>
      <c r="U592" s="156"/>
      <c r="V592" s="156"/>
      <c r="W592" s="156"/>
      <c r="X592" s="156"/>
      <c r="Y592" s="52" t="str">
        <f t="shared" si="171"/>
        <v/>
      </c>
      <c r="Z592" s="50" t="str">
        <f t="shared" si="172"/>
        <v/>
      </c>
      <c r="AA592" s="50" t="str">
        <f t="shared" si="173"/>
        <v/>
      </c>
      <c r="AB592" s="50" t="str">
        <f t="shared" si="174"/>
        <v/>
      </c>
      <c r="AC592" s="50" t="str">
        <f t="shared" si="175"/>
        <v/>
      </c>
      <c r="AD592" s="50" t="str">
        <f t="shared" si="176"/>
        <v/>
      </c>
      <c r="AE592" s="50" t="str">
        <f t="shared" si="177"/>
        <v/>
      </c>
      <c r="AF592" s="50" t="str">
        <f t="shared" si="178"/>
        <v/>
      </c>
      <c r="AG592" s="50" t="str">
        <f t="shared" si="179"/>
        <v/>
      </c>
      <c r="AH592" s="50" t="str">
        <f t="shared" si="180"/>
        <v/>
      </c>
      <c r="AI592" s="50" t="str">
        <f t="shared" si="181"/>
        <v/>
      </c>
      <c r="AJ592" s="50" t="str">
        <f t="shared" si="182"/>
        <v/>
      </c>
      <c r="AK592" s="50" t="str">
        <f t="shared" si="183"/>
        <v/>
      </c>
      <c r="AL592" s="50" t="str">
        <f t="shared" si="184"/>
        <v/>
      </c>
      <c r="AM592" s="50" t="str">
        <f t="shared" si="185"/>
        <v/>
      </c>
      <c r="AN592" s="50" t="str">
        <f>IF(OR(AD592&lt;&gt;TRUE,AI592&lt;&gt;TRUE),"",IF(OR('Info livraison'!$B$12-(YEAR(J592))&gt;INDEX(valschartmaxalt,MATCH(N592,libschart,0)),'Info livraison'!$B$12-(YEAR(J592))&lt;INDEX(valschartminalt,MATCH(N592,libschart,0))),FALSE,TRUE))</f>
        <v/>
      </c>
      <c r="AO592" s="50" t="str">
        <f t="shared" si="186"/>
        <v/>
      </c>
      <c r="AP592" s="50"/>
      <c r="AQ592" s="50"/>
      <c r="AR592" s="50"/>
      <c r="AS592" s="197" t="str">
        <f t="shared" si="187"/>
        <v/>
      </c>
      <c r="AT592" s="210" t="str">
        <f t="shared" si="188"/>
        <v/>
      </c>
    </row>
    <row r="593" spans="1:46" x14ac:dyDescent="0.2">
      <c r="A593" s="51" t="str">
        <f>IF(AND(F593&lt;&gt;"",'Institut - Classes'!$F$4&lt;&gt;""),INDEX(libcatidinstit,'Institut - Classes'!$F$4),"")</f>
        <v/>
      </c>
      <c r="B593" s="51" t="str">
        <f>IF(A593&lt;&gt;"",INDEX(codeinstit,'Institut - Classes'!$F$4),"")</f>
        <v/>
      </c>
      <c r="C593" s="49" t="str">
        <f t="shared" si="189"/>
        <v/>
      </c>
      <c r="D593" s="143"/>
      <c r="E593" s="143"/>
      <c r="F593" s="137"/>
      <c r="G593" s="137"/>
      <c r="H593" s="137"/>
      <c r="I593" s="137"/>
      <c r="J593" s="139"/>
      <c r="K593" s="137"/>
      <c r="L593" s="141"/>
      <c r="M593" s="141"/>
      <c r="N593" s="140"/>
      <c r="O593" s="142"/>
      <c r="P593" s="141"/>
      <c r="Q593" s="141"/>
      <c r="R593" s="141"/>
      <c r="S593" s="156"/>
      <c r="T593" s="156"/>
      <c r="U593" s="156"/>
      <c r="V593" s="156"/>
      <c r="W593" s="156"/>
      <c r="X593" s="156"/>
      <c r="Y593" s="52" t="str">
        <f t="shared" si="171"/>
        <v/>
      </c>
      <c r="Z593" s="50" t="str">
        <f t="shared" si="172"/>
        <v/>
      </c>
      <c r="AA593" s="50" t="str">
        <f t="shared" si="173"/>
        <v/>
      </c>
      <c r="AB593" s="50" t="str">
        <f t="shared" si="174"/>
        <v/>
      </c>
      <c r="AC593" s="50" t="str">
        <f t="shared" si="175"/>
        <v/>
      </c>
      <c r="AD593" s="50" t="str">
        <f t="shared" si="176"/>
        <v/>
      </c>
      <c r="AE593" s="50" t="str">
        <f t="shared" si="177"/>
        <v/>
      </c>
      <c r="AF593" s="50" t="str">
        <f t="shared" si="178"/>
        <v/>
      </c>
      <c r="AG593" s="50" t="str">
        <f t="shared" si="179"/>
        <v/>
      </c>
      <c r="AH593" s="50" t="str">
        <f t="shared" si="180"/>
        <v/>
      </c>
      <c r="AI593" s="50" t="str">
        <f t="shared" si="181"/>
        <v/>
      </c>
      <c r="AJ593" s="50" t="str">
        <f t="shared" si="182"/>
        <v/>
      </c>
      <c r="AK593" s="50" t="str">
        <f t="shared" si="183"/>
        <v/>
      </c>
      <c r="AL593" s="50" t="str">
        <f t="shared" si="184"/>
        <v/>
      </c>
      <c r="AM593" s="50" t="str">
        <f t="shared" si="185"/>
        <v/>
      </c>
      <c r="AN593" s="50" t="str">
        <f>IF(OR(AD593&lt;&gt;TRUE,AI593&lt;&gt;TRUE),"",IF(OR('Info livraison'!$B$12-(YEAR(J593))&gt;INDEX(valschartmaxalt,MATCH(N593,libschart,0)),'Info livraison'!$B$12-(YEAR(J593))&lt;INDEX(valschartminalt,MATCH(N593,libschart,0))),FALSE,TRUE))</f>
        <v/>
      </c>
      <c r="AO593" s="50" t="str">
        <f t="shared" si="186"/>
        <v/>
      </c>
      <c r="AP593" s="50"/>
      <c r="AQ593" s="50"/>
      <c r="AR593" s="50"/>
      <c r="AS593" s="197" t="str">
        <f t="shared" si="187"/>
        <v/>
      </c>
      <c r="AT593" s="210" t="str">
        <f t="shared" si="188"/>
        <v/>
      </c>
    </row>
    <row r="594" spans="1:46" x14ac:dyDescent="0.2">
      <c r="A594" s="51" t="str">
        <f>IF(AND(F594&lt;&gt;"",'Institut - Classes'!$F$4&lt;&gt;""),INDEX(libcatidinstit,'Institut - Classes'!$F$4),"")</f>
        <v/>
      </c>
      <c r="B594" s="51" t="str">
        <f>IF(A594&lt;&gt;"",INDEX(codeinstit,'Institut - Classes'!$F$4),"")</f>
        <v/>
      </c>
      <c r="C594" s="49" t="str">
        <f t="shared" si="189"/>
        <v/>
      </c>
      <c r="D594" s="143"/>
      <c r="E594" s="143"/>
      <c r="F594" s="137"/>
      <c r="G594" s="137"/>
      <c r="H594" s="137"/>
      <c r="I594" s="137"/>
      <c r="J594" s="139"/>
      <c r="K594" s="137"/>
      <c r="L594" s="141"/>
      <c r="M594" s="141"/>
      <c r="N594" s="140"/>
      <c r="O594" s="142"/>
      <c r="P594" s="141"/>
      <c r="Q594" s="141"/>
      <c r="R594" s="141"/>
      <c r="S594" s="156"/>
      <c r="T594" s="156"/>
      <c r="U594" s="156"/>
      <c r="V594" s="156"/>
      <c r="W594" s="156"/>
      <c r="X594" s="156"/>
      <c r="Y594" s="52" t="str">
        <f t="shared" si="171"/>
        <v/>
      </c>
      <c r="Z594" s="50" t="str">
        <f t="shared" si="172"/>
        <v/>
      </c>
      <c r="AA594" s="50" t="str">
        <f t="shared" si="173"/>
        <v/>
      </c>
      <c r="AB594" s="50" t="str">
        <f t="shared" si="174"/>
        <v/>
      </c>
      <c r="AC594" s="50" t="str">
        <f t="shared" si="175"/>
        <v/>
      </c>
      <c r="AD594" s="50" t="str">
        <f t="shared" si="176"/>
        <v/>
      </c>
      <c r="AE594" s="50" t="str">
        <f t="shared" si="177"/>
        <v/>
      </c>
      <c r="AF594" s="50" t="str">
        <f t="shared" si="178"/>
        <v/>
      </c>
      <c r="AG594" s="50" t="str">
        <f t="shared" si="179"/>
        <v/>
      </c>
      <c r="AH594" s="50" t="str">
        <f t="shared" si="180"/>
        <v/>
      </c>
      <c r="AI594" s="50" t="str">
        <f t="shared" si="181"/>
        <v/>
      </c>
      <c r="AJ594" s="50" t="str">
        <f t="shared" si="182"/>
        <v/>
      </c>
      <c r="AK594" s="50" t="str">
        <f t="shared" si="183"/>
        <v/>
      </c>
      <c r="AL594" s="50" t="str">
        <f t="shared" si="184"/>
        <v/>
      </c>
      <c r="AM594" s="50" t="str">
        <f t="shared" si="185"/>
        <v/>
      </c>
      <c r="AN594" s="50" t="str">
        <f>IF(OR(AD594&lt;&gt;TRUE,AI594&lt;&gt;TRUE),"",IF(OR('Info livraison'!$B$12-(YEAR(J594))&gt;INDEX(valschartmaxalt,MATCH(N594,libschart,0)),'Info livraison'!$B$12-(YEAR(J594))&lt;INDEX(valschartminalt,MATCH(N594,libschart,0))),FALSE,TRUE))</f>
        <v/>
      </c>
      <c r="AO594" s="50" t="str">
        <f t="shared" si="186"/>
        <v/>
      </c>
      <c r="AP594" s="50"/>
      <c r="AQ594" s="50"/>
      <c r="AR594" s="50"/>
      <c r="AS594" s="197" t="str">
        <f t="shared" si="187"/>
        <v/>
      </c>
      <c r="AT594" s="210" t="str">
        <f t="shared" si="188"/>
        <v/>
      </c>
    </row>
    <row r="595" spans="1:46" x14ac:dyDescent="0.2">
      <c r="A595" s="51" t="str">
        <f>IF(AND(F595&lt;&gt;"",'Institut - Classes'!$F$4&lt;&gt;""),INDEX(libcatidinstit,'Institut - Classes'!$F$4),"")</f>
        <v/>
      </c>
      <c r="B595" s="51" t="str">
        <f>IF(A595&lt;&gt;"",INDEX(codeinstit,'Institut - Classes'!$F$4),"")</f>
        <v/>
      </c>
      <c r="C595" s="49" t="str">
        <f t="shared" si="189"/>
        <v/>
      </c>
      <c r="D595" s="143"/>
      <c r="E595" s="143"/>
      <c r="F595" s="137"/>
      <c r="G595" s="137"/>
      <c r="H595" s="137"/>
      <c r="I595" s="137"/>
      <c r="J595" s="139"/>
      <c r="K595" s="137"/>
      <c r="L595" s="141"/>
      <c r="M595" s="141"/>
      <c r="N595" s="140"/>
      <c r="O595" s="142"/>
      <c r="P595" s="141"/>
      <c r="Q595" s="141"/>
      <c r="R595" s="141"/>
      <c r="S595" s="156"/>
      <c r="T595" s="156"/>
      <c r="U595" s="156"/>
      <c r="V595" s="156"/>
      <c r="W595" s="156"/>
      <c r="X595" s="156"/>
      <c r="Y595" s="52" t="str">
        <f t="shared" si="171"/>
        <v/>
      </c>
      <c r="Z595" s="50" t="str">
        <f t="shared" si="172"/>
        <v/>
      </c>
      <c r="AA595" s="50" t="str">
        <f t="shared" si="173"/>
        <v/>
      </c>
      <c r="AB595" s="50" t="str">
        <f t="shared" si="174"/>
        <v/>
      </c>
      <c r="AC595" s="50" t="str">
        <f t="shared" si="175"/>
        <v/>
      </c>
      <c r="AD595" s="50" t="str">
        <f t="shared" si="176"/>
        <v/>
      </c>
      <c r="AE595" s="50" t="str">
        <f t="shared" si="177"/>
        <v/>
      </c>
      <c r="AF595" s="50" t="str">
        <f t="shared" si="178"/>
        <v/>
      </c>
      <c r="AG595" s="50" t="str">
        <f t="shared" si="179"/>
        <v/>
      </c>
      <c r="AH595" s="50" t="str">
        <f t="shared" si="180"/>
        <v/>
      </c>
      <c r="AI595" s="50" t="str">
        <f t="shared" si="181"/>
        <v/>
      </c>
      <c r="AJ595" s="50" t="str">
        <f t="shared" si="182"/>
        <v/>
      </c>
      <c r="AK595" s="50" t="str">
        <f t="shared" si="183"/>
        <v/>
      </c>
      <c r="AL595" s="50" t="str">
        <f t="shared" si="184"/>
        <v/>
      </c>
      <c r="AM595" s="50" t="str">
        <f t="shared" si="185"/>
        <v/>
      </c>
      <c r="AN595" s="50" t="str">
        <f>IF(OR(AD595&lt;&gt;TRUE,AI595&lt;&gt;TRUE),"",IF(OR('Info livraison'!$B$12-(YEAR(J595))&gt;INDEX(valschartmaxalt,MATCH(N595,libschart,0)),'Info livraison'!$B$12-(YEAR(J595))&lt;INDEX(valschartminalt,MATCH(N595,libschart,0))),FALSE,TRUE))</f>
        <v/>
      </c>
      <c r="AO595" s="50" t="str">
        <f t="shared" si="186"/>
        <v/>
      </c>
      <c r="AP595" s="50"/>
      <c r="AQ595" s="50"/>
      <c r="AR595" s="50"/>
      <c r="AS595" s="197" t="str">
        <f t="shared" si="187"/>
        <v/>
      </c>
      <c r="AT595" s="210" t="str">
        <f t="shared" si="188"/>
        <v/>
      </c>
    </row>
    <row r="596" spans="1:46" x14ac:dyDescent="0.2">
      <c r="A596" s="51" t="str">
        <f>IF(AND(F596&lt;&gt;"",'Institut - Classes'!$F$4&lt;&gt;""),INDEX(libcatidinstit,'Institut - Classes'!$F$4),"")</f>
        <v/>
      </c>
      <c r="B596" s="51" t="str">
        <f>IF(A596&lt;&gt;"",INDEX(codeinstit,'Institut - Classes'!$F$4),"")</f>
        <v/>
      </c>
      <c r="C596" s="49" t="str">
        <f t="shared" si="189"/>
        <v/>
      </c>
      <c r="D596" s="143"/>
      <c r="E596" s="143"/>
      <c r="F596" s="137"/>
      <c r="G596" s="137"/>
      <c r="H596" s="137"/>
      <c r="I596" s="137"/>
      <c r="J596" s="139"/>
      <c r="K596" s="137"/>
      <c r="L596" s="141"/>
      <c r="M596" s="141"/>
      <c r="N596" s="140"/>
      <c r="O596" s="142"/>
      <c r="P596" s="141"/>
      <c r="Q596" s="141"/>
      <c r="R596" s="141"/>
      <c r="S596" s="156"/>
      <c r="T596" s="156"/>
      <c r="U596" s="156"/>
      <c r="V596" s="156"/>
      <c r="W596" s="156"/>
      <c r="X596" s="156"/>
      <c r="Y596" s="52" t="str">
        <f t="shared" si="171"/>
        <v/>
      </c>
      <c r="Z596" s="50" t="str">
        <f t="shared" si="172"/>
        <v/>
      </c>
      <c r="AA596" s="50" t="str">
        <f t="shared" si="173"/>
        <v/>
      </c>
      <c r="AB596" s="50" t="str">
        <f t="shared" si="174"/>
        <v/>
      </c>
      <c r="AC596" s="50" t="str">
        <f t="shared" si="175"/>
        <v/>
      </c>
      <c r="AD596" s="50" t="str">
        <f t="shared" si="176"/>
        <v/>
      </c>
      <c r="AE596" s="50" t="str">
        <f t="shared" si="177"/>
        <v/>
      </c>
      <c r="AF596" s="50" t="str">
        <f t="shared" si="178"/>
        <v/>
      </c>
      <c r="AG596" s="50" t="str">
        <f t="shared" si="179"/>
        <v/>
      </c>
      <c r="AH596" s="50" t="str">
        <f t="shared" si="180"/>
        <v/>
      </c>
      <c r="AI596" s="50" t="str">
        <f t="shared" si="181"/>
        <v/>
      </c>
      <c r="AJ596" s="50" t="str">
        <f t="shared" si="182"/>
        <v/>
      </c>
      <c r="AK596" s="50" t="str">
        <f t="shared" si="183"/>
        <v/>
      </c>
      <c r="AL596" s="50" t="str">
        <f t="shared" si="184"/>
        <v/>
      </c>
      <c r="AM596" s="50" t="str">
        <f t="shared" si="185"/>
        <v/>
      </c>
      <c r="AN596" s="50" t="str">
        <f>IF(OR(AD596&lt;&gt;TRUE,AI596&lt;&gt;TRUE),"",IF(OR('Info livraison'!$B$12-(YEAR(J596))&gt;INDEX(valschartmaxalt,MATCH(N596,libschart,0)),'Info livraison'!$B$12-(YEAR(J596))&lt;INDEX(valschartminalt,MATCH(N596,libschart,0))),FALSE,TRUE))</f>
        <v/>
      </c>
      <c r="AO596" s="50" t="str">
        <f t="shared" si="186"/>
        <v/>
      </c>
      <c r="AP596" s="50"/>
      <c r="AQ596" s="50"/>
      <c r="AR596" s="50"/>
      <c r="AS596" s="197" t="str">
        <f t="shared" si="187"/>
        <v/>
      </c>
      <c r="AT596" s="210" t="str">
        <f t="shared" si="188"/>
        <v/>
      </c>
    </row>
    <row r="597" spans="1:46" x14ac:dyDescent="0.2">
      <c r="A597" s="51" t="str">
        <f>IF(AND(F597&lt;&gt;"",'Institut - Classes'!$F$4&lt;&gt;""),INDEX(libcatidinstit,'Institut - Classes'!$F$4),"")</f>
        <v/>
      </c>
      <c r="B597" s="51" t="str">
        <f>IF(A597&lt;&gt;"",INDEX(codeinstit,'Institut - Classes'!$F$4),"")</f>
        <v/>
      </c>
      <c r="C597" s="49" t="str">
        <f t="shared" si="189"/>
        <v/>
      </c>
      <c r="D597" s="143"/>
      <c r="E597" s="143"/>
      <c r="F597" s="137"/>
      <c r="G597" s="137"/>
      <c r="H597" s="137"/>
      <c r="I597" s="137"/>
      <c r="J597" s="139"/>
      <c r="K597" s="137"/>
      <c r="L597" s="141"/>
      <c r="M597" s="141"/>
      <c r="N597" s="140"/>
      <c r="O597" s="142"/>
      <c r="P597" s="141"/>
      <c r="Q597" s="141"/>
      <c r="R597" s="141"/>
      <c r="S597" s="156"/>
      <c r="T597" s="156"/>
      <c r="U597" s="156"/>
      <c r="V597" s="156"/>
      <c r="W597" s="156"/>
      <c r="X597" s="156"/>
      <c r="Y597" s="52" t="str">
        <f t="shared" si="171"/>
        <v/>
      </c>
      <c r="Z597" s="50" t="str">
        <f t="shared" si="172"/>
        <v/>
      </c>
      <c r="AA597" s="50" t="str">
        <f t="shared" si="173"/>
        <v/>
      </c>
      <c r="AB597" s="50" t="str">
        <f t="shared" si="174"/>
        <v/>
      </c>
      <c r="AC597" s="50" t="str">
        <f t="shared" si="175"/>
        <v/>
      </c>
      <c r="AD597" s="50" t="str">
        <f t="shared" si="176"/>
        <v/>
      </c>
      <c r="AE597" s="50" t="str">
        <f t="shared" si="177"/>
        <v/>
      </c>
      <c r="AF597" s="50" t="str">
        <f t="shared" si="178"/>
        <v/>
      </c>
      <c r="AG597" s="50" t="str">
        <f t="shared" si="179"/>
        <v/>
      </c>
      <c r="AH597" s="50" t="str">
        <f t="shared" si="180"/>
        <v/>
      </c>
      <c r="AI597" s="50" t="str">
        <f t="shared" si="181"/>
        <v/>
      </c>
      <c r="AJ597" s="50" t="str">
        <f t="shared" si="182"/>
        <v/>
      </c>
      <c r="AK597" s="50" t="str">
        <f t="shared" si="183"/>
        <v/>
      </c>
      <c r="AL597" s="50" t="str">
        <f t="shared" si="184"/>
        <v/>
      </c>
      <c r="AM597" s="50" t="str">
        <f t="shared" si="185"/>
        <v/>
      </c>
      <c r="AN597" s="50" t="str">
        <f>IF(OR(AD597&lt;&gt;TRUE,AI597&lt;&gt;TRUE),"",IF(OR('Info livraison'!$B$12-(YEAR(J597))&gt;INDEX(valschartmaxalt,MATCH(N597,libschart,0)),'Info livraison'!$B$12-(YEAR(J597))&lt;INDEX(valschartminalt,MATCH(N597,libschart,0))),FALSE,TRUE))</f>
        <v/>
      </c>
      <c r="AO597" s="50" t="str">
        <f t="shared" si="186"/>
        <v/>
      </c>
      <c r="AP597" s="50"/>
      <c r="AQ597" s="50"/>
      <c r="AR597" s="50"/>
      <c r="AS597" s="197" t="str">
        <f t="shared" si="187"/>
        <v/>
      </c>
      <c r="AT597" s="210" t="str">
        <f t="shared" si="188"/>
        <v/>
      </c>
    </row>
    <row r="598" spans="1:46" x14ac:dyDescent="0.2">
      <c r="A598" s="51" t="str">
        <f>IF(AND(F598&lt;&gt;"",'Institut - Classes'!$F$4&lt;&gt;""),INDEX(libcatidinstit,'Institut - Classes'!$F$4),"")</f>
        <v/>
      </c>
      <c r="B598" s="51" t="str">
        <f>IF(A598&lt;&gt;"",INDEX(codeinstit,'Institut - Classes'!$F$4),"")</f>
        <v/>
      </c>
      <c r="C598" s="49" t="str">
        <f t="shared" si="189"/>
        <v/>
      </c>
      <c r="D598" s="143"/>
      <c r="E598" s="143"/>
      <c r="F598" s="137"/>
      <c r="G598" s="137"/>
      <c r="H598" s="137"/>
      <c r="I598" s="137"/>
      <c r="J598" s="139"/>
      <c r="K598" s="137"/>
      <c r="L598" s="141"/>
      <c r="M598" s="141"/>
      <c r="N598" s="140"/>
      <c r="O598" s="142"/>
      <c r="P598" s="141"/>
      <c r="Q598" s="141"/>
      <c r="R598" s="141"/>
      <c r="S598" s="156"/>
      <c r="T598" s="156"/>
      <c r="U598" s="156"/>
      <c r="V598" s="156"/>
      <c r="W598" s="156"/>
      <c r="X598" s="156"/>
      <c r="Y598" s="52" t="str">
        <f t="shared" si="171"/>
        <v/>
      </c>
      <c r="Z598" s="50" t="str">
        <f t="shared" si="172"/>
        <v/>
      </c>
      <c r="AA598" s="50" t="str">
        <f t="shared" si="173"/>
        <v/>
      </c>
      <c r="AB598" s="50" t="str">
        <f t="shared" si="174"/>
        <v/>
      </c>
      <c r="AC598" s="50" t="str">
        <f t="shared" si="175"/>
        <v/>
      </c>
      <c r="AD598" s="50" t="str">
        <f t="shared" si="176"/>
        <v/>
      </c>
      <c r="AE598" s="50" t="str">
        <f t="shared" si="177"/>
        <v/>
      </c>
      <c r="AF598" s="50" t="str">
        <f t="shared" si="178"/>
        <v/>
      </c>
      <c r="AG598" s="50" t="str">
        <f t="shared" si="179"/>
        <v/>
      </c>
      <c r="AH598" s="50" t="str">
        <f t="shared" si="180"/>
        <v/>
      </c>
      <c r="AI598" s="50" t="str">
        <f t="shared" si="181"/>
        <v/>
      </c>
      <c r="AJ598" s="50" t="str">
        <f t="shared" si="182"/>
        <v/>
      </c>
      <c r="AK598" s="50" t="str">
        <f t="shared" si="183"/>
        <v/>
      </c>
      <c r="AL598" s="50" t="str">
        <f t="shared" si="184"/>
        <v/>
      </c>
      <c r="AM598" s="50" t="str">
        <f t="shared" si="185"/>
        <v/>
      </c>
      <c r="AN598" s="50" t="str">
        <f>IF(OR(AD598&lt;&gt;TRUE,AI598&lt;&gt;TRUE),"",IF(OR('Info livraison'!$B$12-(YEAR(J598))&gt;INDEX(valschartmaxalt,MATCH(N598,libschart,0)),'Info livraison'!$B$12-(YEAR(J598))&lt;INDEX(valschartminalt,MATCH(N598,libschart,0))),FALSE,TRUE))</f>
        <v/>
      </c>
      <c r="AO598" s="50" t="str">
        <f t="shared" si="186"/>
        <v/>
      </c>
      <c r="AP598" s="50"/>
      <c r="AQ598" s="50"/>
      <c r="AR598" s="50"/>
      <c r="AS598" s="197" t="str">
        <f t="shared" si="187"/>
        <v/>
      </c>
      <c r="AT598" s="210" t="str">
        <f t="shared" si="188"/>
        <v/>
      </c>
    </row>
    <row r="599" spans="1:46" x14ac:dyDescent="0.2">
      <c r="A599" s="51" t="str">
        <f>IF(AND(F599&lt;&gt;"",'Institut - Classes'!$F$4&lt;&gt;""),INDEX(libcatidinstit,'Institut - Classes'!$F$4),"")</f>
        <v/>
      </c>
      <c r="B599" s="51" t="str">
        <f>IF(A599&lt;&gt;"",INDEX(codeinstit,'Institut - Classes'!$F$4),"")</f>
        <v/>
      </c>
      <c r="C599" s="49" t="str">
        <f t="shared" si="189"/>
        <v/>
      </c>
      <c r="D599" s="143"/>
      <c r="E599" s="143"/>
      <c r="F599" s="137"/>
      <c r="G599" s="137"/>
      <c r="H599" s="137"/>
      <c r="I599" s="137"/>
      <c r="J599" s="139"/>
      <c r="K599" s="137"/>
      <c r="L599" s="141"/>
      <c r="M599" s="141"/>
      <c r="N599" s="140"/>
      <c r="O599" s="142"/>
      <c r="P599" s="141"/>
      <c r="Q599" s="141"/>
      <c r="R599" s="141"/>
      <c r="S599" s="156"/>
      <c r="T599" s="156"/>
      <c r="U599" s="156"/>
      <c r="V599" s="156"/>
      <c r="W599" s="156"/>
      <c r="X599" s="156"/>
      <c r="Y599" s="52" t="str">
        <f t="shared" si="171"/>
        <v/>
      </c>
      <c r="Z599" s="50" t="str">
        <f t="shared" si="172"/>
        <v/>
      </c>
      <c r="AA599" s="50" t="str">
        <f t="shared" si="173"/>
        <v/>
      </c>
      <c r="AB599" s="50" t="str">
        <f t="shared" si="174"/>
        <v/>
      </c>
      <c r="AC599" s="50" t="str">
        <f t="shared" si="175"/>
        <v/>
      </c>
      <c r="AD599" s="50" t="str">
        <f t="shared" si="176"/>
        <v/>
      </c>
      <c r="AE599" s="50" t="str">
        <f t="shared" si="177"/>
        <v/>
      </c>
      <c r="AF599" s="50" t="str">
        <f t="shared" si="178"/>
        <v/>
      </c>
      <c r="AG599" s="50" t="str">
        <f t="shared" si="179"/>
        <v/>
      </c>
      <c r="AH599" s="50" t="str">
        <f t="shared" si="180"/>
        <v/>
      </c>
      <c r="AI599" s="50" t="str">
        <f t="shared" si="181"/>
        <v/>
      </c>
      <c r="AJ599" s="50" t="str">
        <f t="shared" si="182"/>
        <v/>
      </c>
      <c r="AK599" s="50" t="str">
        <f t="shared" si="183"/>
        <v/>
      </c>
      <c r="AL599" s="50" t="str">
        <f t="shared" si="184"/>
        <v/>
      </c>
      <c r="AM599" s="50" t="str">
        <f t="shared" si="185"/>
        <v/>
      </c>
      <c r="AN599" s="50" t="str">
        <f>IF(OR(AD599&lt;&gt;TRUE,AI599&lt;&gt;TRUE),"",IF(OR('Info livraison'!$B$12-(YEAR(J599))&gt;INDEX(valschartmaxalt,MATCH(N599,libschart,0)),'Info livraison'!$B$12-(YEAR(J599))&lt;INDEX(valschartminalt,MATCH(N599,libschart,0))),FALSE,TRUE))</f>
        <v/>
      </c>
      <c r="AO599" s="50" t="str">
        <f t="shared" si="186"/>
        <v/>
      </c>
      <c r="AP599" s="50"/>
      <c r="AQ599" s="50"/>
      <c r="AR599" s="50"/>
      <c r="AS599" s="197" t="str">
        <f t="shared" si="187"/>
        <v/>
      </c>
      <c r="AT599" s="210" t="str">
        <f t="shared" si="188"/>
        <v/>
      </c>
    </row>
    <row r="600" spans="1:46" x14ac:dyDescent="0.2">
      <c r="A600" s="51" t="str">
        <f>IF(AND(F600&lt;&gt;"",'Institut - Classes'!$F$4&lt;&gt;""),INDEX(libcatidinstit,'Institut - Classes'!$F$4),"")</f>
        <v/>
      </c>
      <c r="B600" s="51" t="str">
        <f>IF(A600&lt;&gt;"",INDEX(codeinstit,'Institut - Classes'!$F$4),"")</f>
        <v/>
      </c>
      <c r="C600" s="49" t="str">
        <f t="shared" si="189"/>
        <v/>
      </c>
      <c r="D600" s="143"/>
      <c r="E600" s="143"/>
      <c r="F600" s="137"/>
      <c r="G600" s="137"/>
      <c r="H600" s="137"/>
      <c r="I600" s="137"/>
      <c r="J600" s="139"/>
      <c r="K600" s="137"/>
      <c r="L600" s="141"/>
      <c r="M600" s="141"/>
      <c r="N600" s="140"/>
      <c r="O600" s="142"/>
      <c r="P600" s="141"/>
      <c r="Q600" s="141"/>
      <c r="R600" s="141"/>
      <c r="S600" s="156"/>
      <c r="T600" s="156"/>
      <c r="U600" s="156"/>
      <c r="V600" s="156"/>
      <c r="W600" s="156"/>
      <c r="X600" s="156"/>
      <c r="Y600" s="52" t="str">
        <f t="shared" si="171"/>
        <v/>
      </c>
      <c r="Z600" s="50" t="str">
        <f t="shared" si="172"/>
        <v/>
      </c>
      <c r="AA600" s="50" t="str">
        <f t="shared" si="173"/>
        <v/>
      </c>
      <c r="AB600" s="50" t="str">
        <f t="shared" si="174"/>
        <v/>
      </c>
      <c r="AC600" s="50" t="str">
        <f t="shared" si="175"/>
        <v/>
      </c>
      <c r="AD600" s="50" t="str">
        <f t="shared" si="176"/>
        <v/>
      </c>
      <c r="AE600" s="50" t="str">
        <f t="shared" si="177"/>
        <v/>
      </c>
      <c r="AF600" s="50" t="str">
        <f t="shared" si="178"/>
        <v/>
      </c>
      <c r="AG600" s="50" t="str">
        <f t="shared" si="179"/>
        <v/>
      </c>
      <c r="AH600" s="50" t="str">
        <f t="shared" si="180"/>
        <v/>
      </c>
      <c r="AI600" s="50" t="str">
        <f t="shared" si="181"/>
        <v/>
      </c>
      <c r="AJ600" s="50" t="str">
        <f t="shared" si="182"/>
        <v/>
      </c>
      <c r="AK600" s="50" t="str">
        <f t="shared" si="183"/>
        <v/>
      </c>
      <c r="AL600" s="50" t="str">
        <f t="shared" si="184"/>
        <v/>
      </c>
      <c r="AM600" s="50" t="str">
        <f t="shared" si="185"/>
        <v/>
      </c>
      <c r="AN600" s="50" t="str">
        <f>IF(OR(AD600&lt;&gt;TRUE,AI600&lt;&gt;TRUE),"",IF(OR('Info livraison'!$B$12-(YEAR(J600))&gt;INDEX(valschartmaxalt,MATCH(N600,libschart,0)),'Info livraison'!$B$12-(YEAR(J600))&lt;INDEX(valschartminalt,MATCH(N600,libschart,0))),FALSE,TRUE))</f>
        <v/>
      </c>
      <c r="AO600" s="50" t="str">
        <f t="shared" si="186"/>
        <v/>
      </c>
      <c r="AP600" s="50"/>
      <c r="AQ600" s="50"/>
      <c r="AR600" s="50"/>
      <c r="AS600" s="197" t="str">
        <f t="shared" si="187"/>
        <v/>
      </c>
      <c r="AT600" s="210" t="str">
        <f t="shared" si="188"/>
        <v/>
      </c>
    </row>
    <row r="601" spans="1:46" x14ac:dyDescent="0.2">
      <c r="A601" s="51" t="str">
        <f>IF(AND(F601&lt;&gt;"",'Institut - Classes'!$F$4&lt;&gt;""),INDEX(libcatidinstit,'Institut - Classes'!$F$4),"")</f>
        <v/>
      </c>
      <c r="B601" s="51" t="str">
        <f>IF(A601&lt;&gt;"",INDEX(codeinstit,'Institut - Classes'!$F$4),"")</f>
        <v/>
      </c>
      <c r="C601" s="49" t="str">
        <f t="shared" si="189"/>
        <v/>
      </c>
      <c r="D601" s="143"/>
      <c r="E601" s="143"/>
      <c r="F601" s="137"/>
      <c r="G601" s="137"/>
      <c r="H601" s="137"/>
      <c r="I601" s="137"/>
      <c r="J601" s="139"/>
      <c r="K601" s="137"/>
      <c r="L601" s="141"/>
      <c r="M601" s="141"/>
      <c r="N601" s="140"/>
      <c r="O601" s="142"/>
      <c r="P601" s="141"/>
      <c r="Q601" s="141"/>
      <c r="R601" s="141"/>
      <c r="S601" s="156"/>
      <c r="T601" s="156"/>
      <c r="U601" s="156"/>
      <c r="V601" s="156"/>
      <c r="W601" s="156"/>
      <c r="X601" s="156"/>
      <c r="Y601" s="52" t="str">
        <f t="shared" si="171"/>
        <v/>
      </c>
      <c r="Z601" s="50" t="str">
        <f t="shared" si="172"/>
        <v/>
      </c>
      <c r="AA601" s="50" t="str">
        <f t="shared" si="173"/>
        <v/>
      </c>
      <c r="AB601" s="50" t="str">
        <f t="shared" si="174"/>
        <v/>
      </c>
      <c r="AC601" s="50" t="str">
        <f t="shared" si="175"/>
        <v/>
      </c>
      <c r="AD601" s="50" t="str">
        <f t="shared" si="176"/>
        <v/>
      </c>
      <c r="AE601" s="50" t="str">
        <f t="shared" si="177"/>
        <v/>
      </c>
      <c r="AF601" s="50" t="str">
        <f t="shared" si="178"/>
        <v/>
      </c>
      <c r="AG601" s="50" t="str">
        <f t="shared" si="179"/>
        <v/>
      </c>
      <c r="AH601" s="50" t="str">
        <f t="shared" si="180"/>
        <v/>
      </c>
      <c r="AI601" s="50" t="str">
        <f t="shared" si="181"/>
        <v/>
      </c>
      <c r="AJ601" s="50" t="str">
        <f t="shared" si="182"/>
        <v/>
      </c>
      <c r="AK601" s="50" t="str">
        <f t="shared" si="183"/>
        <v/>
      </c>
      <c r="AL601" s="50" t="str">
        <f t="shared" si="184"/>
        <v/>
      </c>
      <c r="AM601" s="50" t="str">
        <f t="shared" si="185"/>
        <v/>
      </c>
      <c r="AN601" s="50" t="str">
        <f>IF(OR(AD601&lt;&gt;TRUE,AI601&lt;&gt;TRUE),"",IF(OR('Info livraison'!$B$12-(YEAR(J601))&gt;INDEX(valschartmaxalt,MATCH(N601,libschart,0)),'Info livraison'!$B$12-(YEAR(J601))&lt;INDEX(valschartminalt,MATCH(N601,libschart,0))),FALSE,TRUE))</f>
        <v/>
      </c>
      <c r="AO601" s="50" t="str">
        <f t="shared" si="186"/>
        <v/>
      </c>
      <c r="AP601" s="50"/>
      <c r="AQ601" s="50"/>
      <c r="AR601" s="50"/>
      <c r="AS601" s="197" t="str">
        <f t="shared" si="187"/>
        <v/>
      </c>
      <c r="AT601" s="210" t="str">
        <f t="shared" si="188"/>
        <v/>
      </c>
    </row>
    <row r="602" spans="1:46" x14ac:dyDescent="0.2">
      <c r="A602" s="51" t="str">
        <f>IF(AND(F602&lt;&gt;"",'Institut - Classes'!$F$4&lt;&gt;""),INDEX(libcatidinstit,'Institut - Classes'!$F$4),"")</f>
        <v/>
      </c>
      <c r="B602" s="51" t="str">
        <f>IF(A602&lt;&gt;"",INDEX(codeinstit,'Institut - Classes'!$F$4),"")</f>
        <v/>
      </c>
      <c r="C602" s="49" t="str">
        <f t="shared" si="189"/>
        <v/>
      </c>
      <c r="D602" s="143"/>
      <c r="E602" s="143"/>
      <c r="F602" s="137"/>
      <c r="G602" s="137"/>
      <c r="H602" s="137"/>
      <c r="I602" s="137"/>
      <c r="J602" s="139"/>
      <c r="K602" s="137"/>
      <c r="L602" s="141"/>
      <c r="M602" s="141"/>
      <c r="N602" s="140"/>
      <c r="O602" s="142"/>
      <c r="P602" s="141"/>
      <c r="Q602" s="141"/>
      <c r="R602" s="141"/>
      <c r="S602" s="156"/>
      <c r="T602" s="156"/>
      <c r="U602" s="156"/>
      <c r="V602" s="156"/>
      <c r="W602" s="156"/>
      <c r="X602" s="156"/>
      <c r="Y602" s="52" t="str">
        <f t="shared" si="171"/>
        <v/>
      </c>
      <c r="Z602" s="50" t="str">
        <f t="shared" si="172"/>
        <v/>
      </c>
      <c r="AA602" s="50" t="str">
        <f t="shared" si="173"/>
        <v/>
      </c>
      <c r="AB602" s="50" t="str">
        <f t="shared" si="174"/>
        <v/>
      </c>
      <c r="AC602" s="50" t="str">
        <f t="shared" si="175"/>
        <v/>
      </c>
      <c r="AD602" s="50" t="str">
        <f t="shared" si="176"/>
        <v/>
      </c>
      <c r="AE602" s="50" t="str">
        <f t="shared" si="177"/>
        <v/>
      </c>
      <c r="AF602" s="50" t="str">
        <f t="shared" si="178"/>
        <v/>
      </c>
      <c r="AG602" s="50" t="str">
        <f t="shared" si="179"/>
        <v/>
      </c>
      <c r="AH602" s="50" t="str">
        <f t="shared" si="180"/>
        <v/>
      </c>
      <c r="AI602" s="50" t="str">
        <f t="shared" si="181"/>
        <v/>
      </c>
      <c r="AJ602" s="50" t="str">
        <f t="shared" si="182"/>
        <v/>
      </c>
      <c r="AK602" s="50" t="str">
        <f t="shared" si="183"/>
        <v/>
      </c>
      <c r="AL602" s="50" t="str">
        <f t="shared" si="184"/>
        <v/>
      </c>
      <c r="AM602" s="50" t="str">
        <f t="shared" si="185"/>
        <v/>
      </c>
      <c r="AN602" s="50" t="str">
        <f>IF(OR(AD602&lt;&gt;TRUE,AI602&lt;&gt;TRUE),"",IF(OR('Info livraison'!$B$12-(YEAR(J602))&gt;INDEX(valschartmaxalt,MATCH(N602,libschart,0)),'Info livraison'!$B$12-(YEAR(J602))&lt;INDEX(valschartminalt,MATCH(N602,libschart,0))),FALSE,TRUE))</f>
        <v/>
      </c>
      <c r="AO602" s="50" t="str">
        <f t="shared" si="186"/>
        <v/>
      </c>
      <c r="AP602" s="50"/>
      <c r="AQ602" s="50"/>
      <c r="AR602" s="50"/>
      <c r="AS602" s="197" t="str">
        <f t="shared" si="187"/>
        <v/>
      </c>
      <c r="AT602" s="210" t="str">
        <f t="shared" si="188"/>
        <v/>
      </c>
    </row>
    <row r="603" spans="1:46" x14ac:dyDescent="0.2">
      <c r="A603" s="51" t="str">
        <f>IF(AND(F603&lt;&gt;"",'Institut - Classes'!$F$4&lt;&gt;""),INDEX(libcatidinstit,'Institut - Classes'!$F$4),"")</f>
        <v/>
      </c>
      <c r="B603" s="51" t="str">
        <f>IF(A603&lt;&gt;"",INDEX(codeinstit,'Institut - Classes'!$F$4),"")</f>
        <v/>
      </c>
      <c r="C603" s="49" t="str">
        <f t="shared" si="189"/>
        <v/>
      </c>
      <c r="D603" s="143"/>
      <c r="E603" s="143"/>
      <c r="F603" s="137"/>
      <c r="G603" s="137"/>
      <c r="H603" s="137"/>
      <c r="I603" s="137"/>
      <c r="J603" s="139"/>
      <c r="K603" s="137"/>
      <c r="L603" s="141"/>
      <c r="M603" s="141"/>
      <c r="N603" s="140"/>
      <c r="O603" s="142"/>
      <c r="P603" s="141"/>
      <c r="Q603" s="141"/>
      <c r="R603" s="141"/>
      <c r="S603" s="156"/>
      <c r="T603" s="156"/>
      <c r="U603" s="156"/>
      <c r="V603" s="156"/>
      <c r="W603" s="156"/>
      <c r="X603" s="156"/>
      <c r="Y603" s="52" t="str">
        <f t="shared" si="171"/>
        <v/>
      </c>
      <c r="Z603" s="50" t="str">
        <f t="shared" si="172"/>
        <v/>
      </c>
      <c r="AA603" s="50" t="str">
        <f t="shared" si="173"/>
        <v/>
      </c>
      <c r="AB603" s="50" t="str">
        <f t="shared" si="174"/>
        <v/>
      </c>
      <c r="AC603" s="50" t="str">
        <f t="shared" si="175"/>
        <v/>
      </c>
      <c r="AD603" s="50" t="str">
        <f t="shared" si="176"/>
        <v/>
      </c>
      <c r="AE603" s="50" t="str">
        <f t="shared" si="177"/>
        <v/>
      </c>
      <c r="AF603" s="50" t="str">
        <f t="shared" si="178"/>
        <v/>
      </c>
      <c r="AG603" s="50" t="str">
        <f t="shared" si="179"/>
        <v/>
      </c>
      <c r="AH603" s="50" t="str">
        <f t="shared" si="180"/>
        <v/>
      </c>
      <c r="AI603" s="50" t="str">
        <f t="shared" si="181"/>
        <v/>
      </c>
      <c r="AJ603" s="50" t="str">
        <f t="shared" si="182"/>
        <v/>
      </c>
      <c r="AK603" s="50" t="str">
        <f t="shared" si="183"/>
        <v/>
      </c>
      <c r="AL603" s="50" t="str">
        <f t="shared" si="184"/>
        <v/>
      </c>
      <c r="AM603" s="50" t="str">
        <f t="shared" si="185"/>
        <v/>
      </c>
      <c r="AN603" s="50" t="str">
        <f>IF(OR(AD603&lt;&gt;TRUE,AI603&lt;&gt;TRUE),"",IF(OR('Info livraison'!$B$12-(YEAR(J603))&gt;INDEX(valschartmaxalt,MATCH(N603,libschart,0)),'Info livraison'!$B$12-(YEAR(J603))&lt;INDEX(valschartminalt,MATCH(N603,libschart,0))),FALSE,TRUE))</f>
        <v/>
      </c>
      <c r="AO603" s="50" t="str">
        <f t="shared" si="186"/>
        <v/>
      </c>
      <c r="AP603" s="50"/>
      <c r="AQ603" s="50"/>
      <c r="AR603" s="50"/>
      <c r="AS603" s="197" t="str">
        <f t="shared" si="187"/>
        <v/>
      </c>
      <c r="AT603" s="210" t="str">
        <f t="shared" si="188"/>
        <v/>
      </c>
    </row>
    <row r="604" spans="1:46" x14ac:dyDescent="0.2">
      <c r="A604" s="51" t="str">
        <f>IF(AND(F604&lt;&gt;"",'Institut - Classes'!$F$4&lt;&gt;""),INDEX(libcatidinstit,'Institut - Classes'!$F$4),"")</f>
        <v/>
      </c>
      <c r="B604" s="51" t="str">
        <f>IF(A604&lt;&gt;"",INDEX(codeinstit,'Institut - Classes'!$F$4),"")</f>
        <v/>
      </c>
      <c r="C604" s="49" t="str">
        <f t="shared" si="189"/>
        <v/>
      </c>
      <c r="D604" s="143"/>
      <c r="E604" s="143"/>
      <c r="F604" s="137"/>
      <c r="G604" s="137"/>
      <c r="H604" s="137"/>
      <c r="I604" s="137"/>
      <c r="J604" s="139"/>
      <c r="K604" s="137"/>
      <c r="L604" s="141"/>
      <c r="M604" s="141"/>
      <c r="N604" s="140"/>
      <c r="O604" s="142"/>
      <c r="P604" s="141"/>
      <c r="Q604" s="141"/>
      <c r="R604" s="141"/>
      <c r="S604" s="156"/>
      <c r="T604" s="156"/>
      <c r="U604" s="156"/>
      <c r="V604" s="156"/>
      <c r="W604" s="156"/>
      <c r="X604" s="156"/>
      <c r="Y604" s="52" t="str">
        <f t="shared" si="171"/>
        <v/>
      </c>
      <c r="Z604" s="50" t="str">
        <f t="shared" si="172"/>
        <v/>
      </c>
      <c r="AA604" s="50" t="str">
        <f t="shared" si="173"/>
        <v/>
      </c>
      <c r="AB604" s="50" t="str">
        <f t="shared" si="174"/>
        <v/>
      </c>
      <c r="AC604" s="50" t="str">
        <f t="shared" si="175"/>
        <v/>
      </c>
      <c r="AD604" s="50" t="str">
        <f t="shared" si="176"/>
        <v/>
      </c>
      <c r="AE604" s="50" t="str">
        <f t="shared" si="177"/>
        <v/>
      </c>
      <c r="AF604" s="50" t="str">
        <f t="shared" si="178"/>
        <v/>
      </c>
      <c r="AG604" s="50" t="str">
        <f t="shared" si="179"/>
        <v/>
      </c>
      <c r="AH604" s="50" t="str">
        <f t="shared" si="180"/>
        <v/>
      </c>
      <c r="AI604" s="50" t="str">
        <f t="shared" si="181"/>
        <v/>
      </c>
      <c r="AJ604" s="50" t="str">
        <f t="shared" si="182"/>
        <v/>
      </c>
      <c r="AK604" s="50" t="str">
        <f t="shared" si="183"/>
        <v/>
      </c>
      <c r="AL604" s="50" t="str">
        <f t="shared" si="184"/>
        <v/>
      </c>
      <c r="AM604" s="50" t="str">
        <f t="shared" si="185"/>
        <v/>
      </c>
      <c r="AN604" s="50" t="str">
        <f>IF(OR(AD604&lt;&gt;TRUE,AI604&lt;&gt;TRUE),"",IF(OR('Info livraison'!$B$12-(YEAR(J604))&gt;INDEX(valschartmaxalt,MATCH(N604,libschart,0)),'Info livraison'!$B$12-(YEAR(J604))&lt;INDEX(valschartminalt,MATCH(N604,libschart,0))),FALSE,TRUE))</f>
        <v/>
      </c>
      <c r="AO604" s="50" t="str">
        <f t="shared" si="186"/>
        <v/>
      </c>
      <c r="AP604" s="50"/>
      <c r="AQ604" s="50"/>
      <c r="AR604" s="50"/>
      <c r="AS604" s="197" t="str">
        <f t="shared" si="187"/>
        <v/>
      </c>
      <c r="AT604" s="210" t="str">
        <f t="shared" si="188"/>
        <v/>
      </c>
    </row>
    <row r="605" spans="1:46" x14ac:dyDescent="0.2">
      <c r="A605" s="51" t="str">
        <f>IF(AND(F605&lt;&gt;"",'Institut - Classes'!$F$4&lt;&gt;""),INDEX(libcatidinstit,'Institut - Classes'!$F$4),"")</f>
        <v/>
      </c>
      <c r="B605" s="51" t="str">
        <f>IF(A605&lt;&gt;"",INDEX(codeinstit,'Institut - Classes'!$F$4),"")</f>
        <v/>
      </c>
      <c r="C605" s="49" t="str">
        <f t="shared" si="189"/>
        <v/>
      </c>
      <c r="D605" s="143"/>
      <c r="E605" s="143"/>
      <c r="F605" s="137"/>
      <c r="G605" s="137"/>
      <c r="H605" s="137"/>
      <c r="I605" s="137"/>
      <c r="J605" s="139"/>
      <c r="K605" s="137"/>
      <c r="L605" s="141"/>
      <c r="M605" s="141"/>
      <c r="N605" s="140"/>
      <c r="O605" s="142"/>
      <c r="P605" s="141"/>
      <c r="Q605" s="141"/>
      <c r="R605" s="141"/>
      <c r="S605" s="156"/>
      <c r="T605" s="156"/>
      <c r="U605" s="156"/>
      <c r="V605" s="156"/>
      <c r="W605" s="156"/>
      <c r="X605" s="156"/>
      <c r="Y605" s="52" t="str">
        <f t="shared" si="171"/>
        <v/>
      </c>
      <c r="Z605" s="50" t="str">
        <f t="shared" si="172"/>
        <v/>
      </c>
      <c r="AA605" s="50" t="str">
        <f t="shared" si="173"/>
        <v/>
      </c>
      <c r="AB605" s="50" t="str">
        <f t="shared" si="174"/>
        <v/>
      </c>
      <c r="AC605" s="50" t="str">
        <f t="shared" si="175"/>
        <v/>
      </c>
      <c r="AD605" s="50" t="str">
        <f t="shared" si="176"/>
        <v/>
      </c>
      <c r="AE605" s="50" t="str">
        <f t="shared" si="177"/>
        <v/>
      </c>
      <c r="AF605" s="50" t="str">
        <f t="shared" si="178"/>
        <v/>
      </c>
      <c r="AG605" s="50" t="str">
        <f t="shared" si="179"/>
        <v/>
      </c>
      <c r="AH605" s="50" t="str">
        <f t="shared" si="180"/>
        <v/>
      </c>
      <c r="AI605" s="50" t="str">
        <f t="shared" si="181"/>
        <v/>
      </c>
      <c r="AJ605" s="50" t="str">
        <f t="shared" si="182"/>
        <v/>
      </c>
      <c r="AK605" s="50" t="str">
        <f t="shared" si="183"/>
        <v/>
      </c>
      <c r="AL605" s="50" t="str">
        <f t="shared" si="184"/>
        <v/>
      </c>
      <c r="AM605" s="50" t="str">
        <f t="shared" si="185"/>
        <v/>
      </c>
      <c r="AN605" s="50" t="str">
        <f>IF(OR(AD605&lt;&gt;TRUE,AI605&lt;&gt;TRUE),"",IF(OR('Info livraison'!$B$12-(YEAR(J605))&gt;INDEX(valschartmaxalt,MATCH(N605,libschart,0)),'Info livraison'!$B$12-(YEAR(J605))&lt;INDEX(valschartminalt,MATCH(N605,libschart,0))),FALSE,TRUE))</f>
        <v/>
      </c>
      <c r="AO605" s="50" t="str">
        <f t="shared" si="186"/>
        <v/>
      </c>
      <c r="AP605" s="50"/>
      <c r="AQ605" s="50"/>
      <c r="AR605" s="50"/>
      <c r="AS605" s="197" t="str">
        <f t="shared" si="187"/>
        <v/>
      </c>
      <c r="AT605" s="210" t="str">
        <f t="shared" si="188"/>
        <v/>
      </c>
    </row>
    <row r="606" spans="1:46" x14ac:dyDescent="0.2">
      <c r="A606" s="51" t="str">
        <f>IF(AND(F606&lt;&gt;"",'Institut - Classes'!$F$4&lt;&gt;""),INDEX(libcatidinstit,'Institut - Classes'!$F$4),"")</f>
        <v/>
      </c>
      <c r="B606" s="51" t="str">
        <f>IF(A606&lt;&gt;"",INDEX(codeinstit,'Institut - Classes'!$F$4),"")</f>
        <v/>
      </c>
      <c r="C606" s="49" t="str">
        <f t="shared" si="189"/>
        <v/>
      </c>
      <c r="D606" s="143"/>
      <c r="E606" s="143"/>
      <c r="F606" s="137"/>
      <c r="G606" s="137"/>
      <c r="H606" s="137"/>
      <c r="I606" s="137"/>
      <c r="J606" s="139"/>
      <c r="K606" s="137"/>
      <c r="L606" s="141"/>
      <c r="M606" s="141"/>
      <c r="N606" s="140"/>
      <c r="O606" s="142"/>
      <c r="P606" s="141"/>
      <c r="Q606" s="141"/>
      <c r="R606" s="141"/>
      <c r="S606" s="156"/>
      <c r="T606" s="156"/>
      <c r="U606" s="156"/>
      <c r="V606" s="156"/>
      <c r="W606" s="156"/>
      <c r="X606" s="156"/>
      <c r="Y606" s="52" t="str">
        <f t="shared" si="171"/>
        <v/>
      </c>
      <c r="Z606" s="50" t="str">
        <f t="shared" si="172"/>
        <v/>
      </c>
      <c r="AA606" s="50" t="str">
        <f t="shared" si="173"/>
        <v/>
      </c>
      <c r="AB606" s="50" t="str">
        <f t="shared" si="174"/>
        <v/>
      </c>
      <c r="AC606" s="50" t="str">
        <f t="shared" si="175"/>
        <v/>
      </c>
      <c r="AD606" s="50" t="str">
        <f t="shared" si="176"/>
        <v/>
      </c>
      <c r="AE606" s="50" t="str">
        <f t="shared" si="177"/>
        <v/>
      </c>
      <c r="AF606" s="50" t="str">
        <f t="shared" si="178"/>
        <v/>
      </c>
      <c r="AG606" s="50" t="str">
        <f t="shared" si="179"/>
        <v/>
      </c>
      <c r="AH606" s="50" t="str">
        <f t="shared" si="180"/>
        <v/>
      </c>
      <c r="AI606" s="50" t="str">
        <f t="shared" si="181"/>
        <v/>
      </c>
      <c r="AJ606" s="50" t="str">
        <f t="shared" si="182"/>
        <v/>
      </c>
      <c r="AK606" s="50" t="str">
        <f t="shared" si="183"/>
        <v/>
      </c>
      <c r="AL606" s="50" t="str">
        <f t="shared" si="184"/>
        <v/>
      </c>
      <c r="AM606" s="50" t="str">
        <f t="shared" si="185"/>
        <v/>
      </c>
      <c r="AN606" s="50" t="str">
        <f>IF(OR(AD606&lt;&gt;TRUE,AI606&lt;&gt;TRUE),"",IF(OR('Info livraison'!$B$12-(YEAR(J606))&gt;INDEX(valschartmaxalt,MATCH(N606,libschart,0)),'Info livraison'!$B$12-(YEAR(J606))&lt;INDEX(valschartminalt,MATCH(N606,libschart,0))),FALSE,TRUE))</f>
        <v/>
      </c>
      <c r="AO606" s="50" t="str">
        <f t="shared" si="186"/>
        <v/>
      </c>
      <c r="AP606" s="50"/>
      <c r="AQ606" s="50"/>
      <c r="AR606" s="50"/>
      <c r="AS606" s="197" t="str">
        <f t="shared" si="187"/>
        <v/>
      </c>
      <c r="AT606" s="210" t="str">
        <f t="shared" si="188"/>
        <v/>
      </c>
    </row>
    <row r="607" spans="1:46" x14ac:dyDescent="0.2">
      <c r="A607" s="51" t="str">
        <f>IF(AND(F607&lt;&gt;"",'Institut - Classes'!$F$4&lt;&gt;""),INDEX(libcatidinstit,'Institut - Classes'!$F$4),"")</f>
        <v/>
      </c>
      <c r="B607" s="51" t="str">
        <f>IF(A607&lt;&gt;"",INDEX(codeinstit,'Institut - Classes'!$F$4),"")</f>
        <v/>
      </c>
      <c r="C607" s="49" t="str">
        <f t="shared" si="189"/>
        <v/>
      </c>
      <c r="D607" s="143"/>
      <c r="E607" s="143"/>
      <c r="F607" s="137"/>
      <c r="G607" s="137"/>
      <c r="H607" s="137"/>
      <c r="I607" s="137"/>
      <c r="J607" s="139"/>
      <c r="K607" s="137"/>
      <c r="L607" s="141"/>
      <c r="M607" s="141"/>
      <c r="N607" s="140"/>
      <c r="O607" s="142"/>
      <c r="P607" s="141"/>
      <c r="Q607" s="141"/>
      <c r="R607" s="141"/>
      <c r="S607" s="156"/>
      <c r="T607" s="156"/>
      <c r="U607" s="156"/>
      <c r="V607" s="156"/>
      <c r="W607" s="156"/>
      <c r="X607" s="156"/>
      <c r="Y607" s="52" t="str">
        <f t="shared" si="171"/>
        <v/>
      </c>
      <c r="Z607" s="50" t="str">
        <f t="shared" si="172"/>
        <v/>
      </c>
      <c r="AA607" s="50" t="str">
        <f t="shared" si="173"/>
        <v/>
      </c>
      <c r="AB607" s="50" t="str">
        <f t="shared" si="174"/>
        <v/>
      </c>
      <c r="AC607" s="50" t="str">
        <f t="shared" si="175"/>
        <v/>
      </c>
      <c r="AD607" s="50" t="str">
        <f t="shared" si="176"/>
        <v/>
      </c>
      <c r="AE607" s="50" t="str">
        <f t="shared" si="177"/>
        <v/>
      </c>
      <c r="AF607" s="50" t="str">
        <f t="shared" si="178"/>
        <v/>
      </c>
      <c r="AG607" s="50" t="str">
        <f t="shared" si="179"/>
        <v/>
      </c>
      <c r="AH607" s="50" t="str">
        <f t="shared" si="180"/>
        <v/>
      </c>
      <c r="AI607" s="50" t="str">
        <f t="shared" si="181"/>
        <v/>
      </c>
      <c r="AJ607" s="50" t="str">
        <f t="shared" si="182"/>
        <v/>
      </c>
      <c r="AK607" s="50" t="str">
        <f t="shared" si="183"/>
        <v/>
      </c>
      <c r="AL607" s="50" t="str">
        <f t="shared" si="184"/>
        <v/>
      </c>
      <c r="AM607" s="50" t="str">
        <f t="shared" si="185"/>
        <v/>
      </c>
      <c r="AN607" s="50" t="str">
        <f>IF(OR(AD607&lt;&gt;TRUE,AI607&lt;&gt;TRUE),"",IF(OR('Info livraison'!$B$12-(YEAR(J607))&gt;INDEX(valschartmaxalt,MATCH(N607,libschart,0)),'Info livraison'!$B$12-(YEAR(J607))&lt;INDEX(valschartminalt,MATCH(N607,libschart,0))),FALSE,TRUE))</f>
        <v/>
      </c>
      <c r="AO607" s="50" t="str">
        <f t="shared" si="186"/>
        <v/>
      </c>
      <c r="AP607" s="50"/>
      <c r="AQ607" s="50"/>
      <c r="AR607" s="50"/>
      <c r="AS607" s="197" t="str">
        <f t="shared" si="187"/>
        <v/>
      </c>
      <c r="AT607" s="210" t="str">
        <f t="shared" si="188"/>
        <v/>
      </c>
    </row>
    <row r="608" spans="1:46" x14ac:dyDescent="0.2">
      <c r="A608" s="51" t="str">
        <f>IF(AND(F608&lt;&gt;"",'Institut - Classes'!$F$4&lt;&gt;""),INDEX(libcatidinstit,'Institut - Classes'!$F$4),"")</f>
        <v/>
      </c>
      <c r="B608" s="51" t="str">
        <f>IF(A608&lt;&gt;"",INDEX(codeinstit,'Institut - Classes'!$F$4),"")</f>
        <v/>
      </c>
      <c r="C608" s="49" t="str">
        <f t="shared" si="189"/>
        <v/>
      </c>
      <c r="D608" s="143"/>
      <c r="E608" s="143"/>
      <c r="F608" s="137"/>
      <c r="G608" s="137"/>
      <c r="H608" s="137"/>
      <c r="I608" s="137"/>
      <c r="J608" s="139"/>
      <c r="K608" s="137"/>
      <c r="L608" s="141"/>
      <c r="M608" s="141"/>
      <c r="N608" s="140"/>
      <c r="O608" s="142"/>
      <c r="P608" s="141"/>
      <c r="Q608" s="141"/>
      <c r="R608" s="141"/>
      <c r="S608" s="156"/>
      <c r="T608" s="156"/>
      <c r="U608" s="156"/>
      <c r="V608" s="156"/>
      <c r="W608" s="156"/>
      <c r="X608" s="156"/>
      <c r="Y608" s="52" t="str">
        <f t="shared" si="171"/>
        <v/>
      </c>
      <c r="Z608" s="50" t="str">
        <f t="shared" si="172"/>
        <v/>
      </c>
      <c r="AA608" s="50" t="str">
        <f t="shared" si="173"/>
        <v/>
      </c>
      <c r="AB608" s="50" t="str">
        <f t="shared" si="174"/>
        <v/>
      </c>
      <c r="AC608" s="50" t="str">
        <f t="shared" si="175"/>
        <v/>
      </c>
      <c r="AD608" s="50" t="str">
        <f t="shared" si="176"/>
        <v/>
      </c>
      <c r="AE608" s="50" t="str">
        <f t="shared" si="177"/>
        <v/>
      </c>
      <c r="AF608" s="50" t="str">
        <f t="shared" si="178"/>
        <v/>
      </c>
      <c r="AG608" s="50" t="str">
        <f t="shared" si="179"/>
        <v/>
      </c>
      <c r="AH608" s="50" t="str">
        <f t="shared" si="180"/>
        <v/>
      </c>
      <c r="AI608" s="50" t="str">
        <f t="shared" si="181"/>
        <v/>
      </c>
      <c r="AJ608" s="50" t="str">
        <f t="shared" si="182"/>
        <v/>
      </c>
      <c r="AK608" s="50" t="str">
        <f t="shared" si="183"/>
        <v/>
      </c>
      <c r="AL608" s="50" t="str">
        <f t="shared" si="184"/>
        <v/>
      </c>
      <c r="AM608" s="50" t="str">
        <f t="shared" si="185"/>
        <v/>
      </c>
      <c r="AN608" s="50" t="str">
        <f>IF(OR(AD608&lt;&gt;TRUE,AI608&lt;&gt;TRUE),"",IF(OR('Info livraison'!$B$12-(YEAR(J608))&gt;INDEX(valschartmaxalt,MATCH(N608,libschart,0)),'Info livraison'!$B$12-(YEAR(J608))&lt;INDEX(valschartminalt,MATCH(N608,libschart,0))),FALSE,TRUE))</f>
        <v/>
      </c>
      <c r="AO608" s="50" t="str">
        <f t="shared" si="186"/>
        <v/>
      </c>
      <c r="AP608" s="50"/>
      <c r="AQ608" s="50"/>
      <c r="AR608" s="50"/>
      <c r="AS608" s="197" t="str">
        <f t="shared" si="187"/>
        <v/>
      </c>
      <c r="AT608" s="210" t="str">
        <f t="shared" si="188"/>
        <v/>
      </c>
    </row>
    <row r="609" spans="1:46" x14ac:dyDescent="0.2">
      <c r="A609" s="51" t="str">
        <f>IF(AND(F609&lt;&gt;"",'Institut - Classes'!$F$4&lt;&gt;""),INDEX(libcatidinstit,'Institut - Classes'!$F$4),"")</f>
        <v/>
      </c>
      <c r="B609" s="51" t="str">
        <f>IF(A609&lt;&gt;"",INDEX(codeinstit,'Institut - Classes'!$F$4),"")</f>
        <v/>
      </c>
      <c r="C609" s="49" t="str">
        <f t="shared" si="189"/>
        <v/>
      </c>
      <c r="D609" s="143"/>
      <c r="E609" s="143"/>
      <c r="F609" s="137"/>
      <c r="G609" s="137"/>
      <c r="H609" s="137"/>
      <c r="I609" s="137"/>
      <c r="J609" s="139"/>
      <c r="K609" s="137"/>
      <c r="L609" s="141"/>
      <c r="M609" s="141"/>
      <c r="N609" s="140"/>
      <c r="O609" s="142"/>
      <c r="P609" s="141"/>
      <c r="Q609" s="141"/>
      <c r="R609" s="141"/>
      <c r="S609" s="156"/>
      <c r="T609" s="156"/>
      <c r="U609" s="156"/>
      <c r="V609" s="156"/>
      <c r="W609" s="156"/>
      <c r="X609" s="156"/>
      <c r="Y609" s="52" t="str">
        <f t="shared" si="171"/>
        <v/>
      </c>
      <c r="Z609" s="50" t="str">
        <f t="shared" si="172"/>
        <v/>
      </c>
      <c r="AA609" s="50" t="str">
        <f t="shared" si="173"/>
        <v/>
      </c>
      <c r="AB609" s="50" t="str">
        <f t="shared" si="174"/>
        <v/>
      </c>
      <c r="AC609" s="50" t="str">
        <f t="shared" si="175"/>
        <v/>
      </c>
      <c r="AD609" s="50" t="str">
        <f t="shared" si="176"/>
        <v/>
      </c>
      <c r="AE609" s="50" t="str">
        <f t="shared" si="177"/>
        <v/>
      </c>
      <c r="AF609" s="50" t="str">
        <f t="shared" si="178"/>
        <v/>
      </c>
      <c r="AG609" s="50" t="str">
        <f t="shared" si="179"/>
        <v/>
      </c>
      <c r="AH609" s="50" t="str">
        <f t="shared" si="180"/>
        <v/>
      </c>
      <c r="AI609" s="50" t="str">
        <f t="shared" si="181"/>
        <v/>
      </c>
      <c r="AJ609" s="50" t="str">
        <f t="shared" si="182"/>
        <v/>
      </c>
      <c r="AK609" s="50" t="str">
        <f t="shared" si="183"/>
        <v/>
      </c>
      <c r="AL609" s="50" t="str">
        <f t="shared" si="184"/>
        <v/>
      </c>
      <c r="AM609" s="50" t="str">
        <f t="shared" si="185"/>
        <v/>
      </c>
      <c r="AN609" s="50" t="str">
        <f>IF(OR(AD609&lt;&gt;TRUE,AI609&lt;&gt;TRUE),"",IF(OR('Info livraison'!$B$12-(YEAR(J609))&gt;INDEX(valschartmaxalt,MATCH(N609,libschart,0)),'Info livraison'!$B$12-(YEAR(J609))&lt;INDEX(valschartminalt,MATCH(N609,libschart,0))),FALSE,TRUE))</f>
        <v/>
      </c>
      <c r="AO609" s="50" t="str">
        <f t="shared" si="186"/>
        <v/>
      </c>
      <c r="AP609" s="50"/>
      <c r="AQ609" s="50"/>
      <c r="AR609" s="50"/>
      <c r="AS609" s="197" t="str">
        <f t="shared" si="187"/>
        <v/>
      </c>
      <c r="AT609" s="210" t="str">
        <f t="shared" si="188"/>
        <v/>
      </c>
    </row>
    <row r="610" spans="1:46" x14ac:dyDescent="0.2">
      <c r="A610" s="51" t="str">
        <f>IF(AND(F610&lt;&gt;"",'Institut - Classes'!$F$4&lt;&gt;""),INDEX(libcatidinstit,'Institut - Classes'!$F$4),"")</f>
        <v/>
      </c>
      <c r="B610" s="51" t="str">
        <f>IF(A610&lt;&gt;"",INDEX(codeinstit,'Institut - Classes'!$F$4),"")</f>
        <v/>
      </c>
      <c r="C610" s="49" t="str">
        <f t="shared" si="189"/>
        <v/>
      </c>
      <c r="D610" s="143"/>
      <c r="E610" s="143"/>
      <c r="F610" s="137"/>
      <c r="G610" s="137"/>
      <c r="H610" s="137"/>
      <c r="I610" s="137"/>
      <c r="J610" s="139"/>
      <c r="K610" s="137"/>
      <c r="L610" s="141"/>
      <c r="M610" s="141"/>
      <c r="N610" s="140"/>
      <c r="O610" s="142"/>
      <c r="P610" s="141"/>
      <c r="Q610" s="141"/>
      <c r="R610" s="141"/>
      <c r="S610" s="156"/>
      <c r="T610" s="156"/>
      <c r="U610" s="156"/>
      <c r="V610" s="156"/>
      <c r="W610" s="156"/>
      <c r="X610" s="156"/>
      <c r="Y610" s="52" t="str">
        <f t="shared" si="171"/>
        <v/>
      </c>
      <c r="Z610" s="50" t="str">
        <f t="shared" si="172"/>
        <v/>
      </c>
      <c r="AA610" s="50" t="str">
        <f t="shared" si="173"/>
        <v/>
      </c>
      <c r="AB610" s="50" t="str">
        <f t="shared" si="174"/>
        <v/>
      </c>
      <c r="AC610" s="50" t="str">
        <f t="shared" si="175"/>
        <v/>
      </c>
      <c r="AD610" s="50" t="str">
        <f t="shared" si="176"/>
        <v/>
      </c>
      <c r="AE610" s="50" t="str">
        <f t="shared" si="177"/>
        <v/>
      </c>
      <c r="AF610" s="50" t="str">
        <f t="shared" si="178"/>
        <v/>
      </c>
      <c r="AG610" s="50" t="str">
        <f t="shared" si="179"/>
        <v/>
      </c>
      <c r="AH610" s="50" t="str">
        <f t="shared" si="180"/>
        <v/>
      </c>
      <c r="AI610" s="50" t="str">
        <f t="shared" si="181"/>
        <v/>
      </c>
      <c r="AJ610" s="50" t="str">
        <f t="shared" si="182"/>
        <v/>
      </c>
      <c r="AK610" s="50" t="str">
        <f t="shared" si="183"/>
        <v/>
      </c>
      <c r="AL610" s="50" t="str">
        <f t="shared" si="184"/>
        <v/>
      </c>
      <c r="AM610" s="50" t="str">
        <f t="shared" si="185"/>
        <v/>
      </c>
      <c r="AN610" s="50" t="str">
        <f>IF(OR(AD610&lt;&gt;TRUE,AI610&lt;&gt;TRUE),"",IF(OR('Info livraison'!$B$12-(YEAR(J610))&gt;INDEX(valschartmaxalt,MATCH(N610,libschart,0)),'Info livraison'!$B$12-(YEAR(J610))&lt;INDEX(valschartminalt,MATCH(N610,libschart,0))),FALSE,TRUE))</f>
        <v/>
      </c>
      <c r="AO610" s="50" t="str">
        <f t="shared" si="186"/>
        <v/>
      </c>
      <c r="AP610" s="50"/>
      <c r="AQ610" s="50"/>
      <c r="AR610" s="50"/>
      <c r="AS610" s="197" t="str">
        <f t="shared" si="187"/>
        <v/>
      </c>
      <c r="AT610" s="210" t="str">
        <f t="shared" si="188"/>
        <v/>
      </c>
    </row>
    <row r="611" spans="1:46" x14ac:dyDescent="0.2">
      <c r="A611" s="51" t="str">
        <f>IF(AND(F611&lt;&gt;"",'Institut - Classes'!$F$4&lt;&gt;""),INDEX(libcatidinstit,'Institut - Classes'!$F$4),"")</f>
        <v/>
      </c>
      <c r="B611" s="51" t="str">
        <f>IF(A611&lt;&gt;"",INDEX(codeinstit,'Institut - Classes'!$F$4),"")</f>
        <v/>
      </c>
      <c r="C611" s="49" t="str">
        <f t="shared" si="189"/>
        <v/>
      </c>
      <c r="D611" s="143"/>
      <c r="E611" s="143"/>
      <c r="F611" s="137"/>
      <c r="G611" s="137"/>
      <c r="H611" s="137"/>
      <c r="I611" s="137"/>
      <c r="J611" s="139"/>
      <c r="K611" s="137"/>
      <c r="L611" s="141"/>
      <c r="M611" s="141"/>
      <c r="N611" s="140"/>
      <c r="O611" s="142"/>
      <c r="P611" s="141"/>
      <c r="Q611" s="141"/>
      <c r="R611" s="141"/>
      <c r="S611" s="156"/>
      <c r="T611" s="156"/>
      <c r="U611" s="156"/>
      <c r="V611" s="156"/>
      <c r="W611" s="156"/>
      <c r="X611" s="156"/>
      <c r="Y611" s="52" t="str">
        <f t="shared" si="171"/>
        <v/>
      </c>
      <c r="Z611" s="50" t="str">
        <f t="shared" si="172"/>
        <v/>
      </c>
      <c r="AA611" s="50" t="str">
        <f t="shared" si="173"/>
        <v/>
      </c>
      <c r="AB611" s="50" t="str">
        <f t="shared" si="174"/>
        <v/>
      </c>
      <c r="AC611" s="50" t="str">
        <f t="shared" si="175"/>
        <v/>
      </c>
      <c r="AD611" s="50" t="str">
        <f t="shared" si="176"/>
        <v/>
      </c>
      <c r="AE611" s="50" t="str">
        <f t="shared" si="177"/>
        <v/>
      </c>
      <c r="AF611" s="50" t="str">
        <f t="shared" si="178"/>
        <v/>
      </c>
      <c r="AG611" s="50" t="str">
        <f t="shared" si="179"/>
        <v/>
      </c>
      <c r="AH611" s="50" t="str">
        <f t="shared" si="180"/>
        <v/>
      </c>
      <c r="AI611" s="50" t="str">
        <f t="shared" si="181"/>
        <v/>
      </c>
      <c r="AJ611" s="50" t="str">
        <f t="shared" si="182"/>
        <v/>
      </c>
      <c r="AK611" s="50" t="str">
        <f t="shared" si="183"/>
        <v/>
      </c>
      <c r="AL611" s="50" t="str">
        <f t="shared" si="184"/>
        <v/>
      </c>
      <c r="AM611" s="50" t="str">
        <f t="shared" si="185"/>
        <v/>
      </c>
      <c r="AN611" s="50" t="str">
        <f>IF(OR(AD611&lt;&gt;TRUE,AI611&lt;&gt;TRUE),"",IF(OR('Info livraison'!$B$12-(YEAR(J611))&gt;INDEX(valschartmaxalt,MATCH(N611,libschart,0)),'Info livraison'!$B$12-(YEAR(J611))&lt;INDEX(valschartminalt,MATCH(N611,libschart,0))),FALSE,TRUE))</f>
        <v/>
      </c>
      <c r="AO611" s="50" t="str">
        <f t="shared" si="186"/>
        <v/>
      </c>
      <c r="AP611" s="50"/>
      <c r="AQ611" s="50"/>
      <c r="AR611" s="50"/>
      <c r="AS611" s="197" t="str">
        <f t="shared" si="187"/>
        <v/>
      </c>
      <c r="AT611" s="210" t="str">
        <f t="shared" si="188"/>
        <v/>
      </c>
    </row>
    <row r="612" spans="1:46" x14ac:dyDescent="0.2">
      <c r="A612" s="51" t="str">
        <f>IF(AND(F612&lt;&gt;"",'Institut - Classes'!$F$4&lt;&gt;""),INDEX(libcatidinstit,'Institut - Classes'!$F$4),"")</f>
        <v/>
      </c>
      <c r="B612" s="51" t="str">
        <f>IF(A612&lt;&gt;"",INDEX(codeinstit,'Institut - Classes'!$F$4),"")</f>
        <v/>
      </c>
      <c r="C612" s="49" t="str">
        <f t="shared" si="189"/>
        <v/>
      </c>
      <c r="D612" s="143"/>
      <c r="E612" s="143"/>
      <c r="F612" s="137"/>
      <c r="G612" s="137"/>
      <c r="H612" s="137"/>
      <c r="I612" s="137"/>
      <c r="J612" s="139"/>
      <c r="K612" s="137"/>
      <c r="L612" s="141"/>
      <c r="M612" s="141"/>
      <c r="N612" s="140"/>
      <c r="O612" s="142"/>
      <c r="P612" s="141"/>
      <c r="Q612" s="141"/>
      <c r="R612" s="141"/>
      <c r="S612" s="156"/>
      <c r="T612" s="156"/>
      <c r="U612" s="156"/>
      <c r="V612" s="156"/>
      <c r="W612" s="156"/>
      <c r="X612" s="156"/>
      <c r="Y612" s="52" t="str">
        <f t="shared" si="171"/>
        <v/>
      </c>
      <c r="Z612" s="50" t="str">
        <f t="shared" si="172"/>
        <v/>
      </c>
      <c r="AA612" s="50" t="str">
        <f t="shared" si="173"/>
        <v/>
      </c>
      <c r="AB612" s="50" t="str">
        <f t="shared" si="174"/>
        <v/>
      </c>
      <c r="AC612" s="50" t="str">
        <f t="shared" si="175"/>
        <v/>
      </c>
      <c r="AD612" s="50" t="str">
        <f t="shared" si="176"/>
        <v/>
      </c>
      <c r="AE612" s="50" t="str">
        <f t="shared" si="177"/>
        <v/>
      </c>
      <c r="AF612" s="50" t="str">
        <f t="shared" si="178"/>
        <v/>
      </c>
      <c r="AG612" s="50" t="str">
        <f t="shared" si="179"/>
        <v/>
      </c>
      <c r="AH612" s="50" t="str">
        <f t="shared" si="180"/>
        <v/>
      </c>
      <c r="AI612" s="50" t="str">
        <f t="shared" si="181"/>
        <v/>
      </c>
      <c r="AJ612" s="50" t="str">
        <f t="shared" si="182"/>
        <v/>
      </c>
      <c r="AK612" s="50" t="str">
        <f t="shared" si="183"/>
        <v/>
      </c>
      <c r="AL612" s="50" t="str">
        <f t="shared" si="184"/>
        <v/>
      </c>
      <c r="AM612" s="50" t="str">
        <f t="shared" si="185"/>
        <v/>
      </c>
      <c r="AN612" s="50" t="str">
        <f>IF(OR(AD612&lt;&gt;TRUE,AI612&lt;&gt;TRUE),"",IF(OR('Info livraison'!$B$12-(YEAR(J612))&gt;INDEX(valschartmaxalt,MATCH(N612,libschart,0)),'Info livraison'!$B$12-(YEAR(J612))&lt;INDEX(valschartminalt,MATCH(N612,libschart,0))),FALSE,TRUE))</f>
        <v/>
      </c>
      <c r="AO612" s="50" t="str">
        <f t="shared" si="186"/>
        <v/>
      </c>
      <c r="AP612" s="50"/>
      <c r="AQ612" s="50"/>
      <c r="AR612" s="50"/>
      <c r="AS612" s="197" t="str">
        <f t="shared" si="187"/>
        <v/>
      </c>
      <c r="AT612" s="210" t="str">
        <f t="shared" si="188"/>
        <v/>
      </c>
    </row>
    <row r="613" spans="1:46" x14ac:dyDescent="0.2">
      <c r="A613" s="51" t="str">
        <f>IF(AND(F613&lt;&gt;"",'Institut - Classes'!$F$4&lt;&gt;""),INDEX(libcatidinstit,'Institut - Classes'!$F$4),"")</f>
        <v/>
      </c>
      <c r="B613" s="51" t="str">
        <f>IF(A613&lt;&gt;"",INDEX(codeinstit,'Institut - Classes'!$F$4),"")</f>
        <v/>
      </c>
      <c r="C613" s="49" t="str">
        <f t="shared" si="189"/>
        <v/>
      </c>
      <c r="D613" s="143"/>
      <c r="E613" s="143"/>
      <c r="F613" s="137"/>
      <c r="G613" s="137"/>
      <c r="H613" s="137"/>
      <c r="I613" s="137"/>
      <c r="J613" s="139"/>
      <c r="K613" s="137"/>
      <c r="L613" s="141"/>
      <c r="M613" s="141"/>
      <c r="N613" s="140"/>
      <c r="O613" s="142"/>
      <c r="P613" s="141"/>
      <c r="Q613" s="141"/>
      <c r="R613" s="141"/>
      <c r="S613" s="156"/>
      <c r="T613" s="156"/>
      <c r="U613" s="156"/>
      <c r="V613" s="156"/>
      <c r="W613" s="156"/>
      <c r="X613" s="156"/>
      <c r="Y613" s="52" t="str">
        <f t="shared" si="171"/>
        <v/>
      </c>
      <c r="Z613" s="50" t="str">
        <f t="shared" si="172"/>
        <v/>
      </c>
      <c r="AA613" s="50" t="str">
        <f t="shared" si="173"/>
        <v/>
      </c>
      <c r="AB613" s="50" t="str">
        <f t="shared" si="174"/>
        <v/>
      </c>
      <c r="AC613" s="50" t="str">
        <f t="shared" si="175"/>
        <v/>
      </c>
      <c r="AD613" s="50" t="str">
        <f t="shared" si="176"/>
        <v/>
      </c>
      <c r="AE613" s="50" t="str">
        <f t="shared" si="177"/>
        <v/>
      </c>
      <c r="AF613" s="50" t="str">
        <f t="shared" si="178"/>
        <v/>
      </c>
      <c r="AG613" s="50" t="str">
        <f t="shared" si="179"/>
        <v/>
      </c>
      <c r="AH613" s="50" t="str">
        <f t="shared" si="180"/>
        <v/>
      </c>
      <c r="AI613" s="50" t="str">
        <f t="shared" si="181"/>
        <v/>
      </c>
      <c r="AJ613" s="50" t="str">
        <f t="shared" si="182"/>
        <v/>
      </c>
      <c r="AK613" s="50" t="str">
        <f t="shared" si="183"/>
        <v/>
      </c>
      <c r="AL613" s="50" t="str">
        <f t="shared" si="184"/>
        <v/>
      </c>
      <c r="AM613" s="50" t="str">
        <f t="shared" si="185"/>
        <v/>
      </c>
      <c r="AN613" s="50" t="str">
        <f>IF(OR(AD613&lt;&gt;TRUE,AI613&lt;&gt;TRUE),"",IF(OR('Info livraison'!$B$12-(YEAR(J613))&gt;INDEX(valschartmaxalt,MATCH(N613,libschart,0)),'Info livraison'!$B$12-(YEAR(J613))&lt;INDEX(valschartminalt,MATCH(N613,libschart,0))),FALSE,TRUE))</f>
        <v/>
      </c>
      <c r="AO613" s="50" t="str">
        <f t="shared" si="186"/>
        <v/>
      </c>
      <c r="AP613" s="50"/>
      <c r="AQ613" s="50"/>
      <c r="AR613" s="50"/>
      <c r="AS613" s="197" t="str">
        <f t="shared" si="187"/>
        <v/>
      </c>
      <c r="AT613" s="210" t="str">
        <f t="shared" si="188"/>
        <v/>
      </c>
    </row>
    <row r="614" spans="1:46" x14ac:dyDescent="0.2">
      <c r="A614" s="51" t="str">
        <f>IF(AND(F614&lt;&gt;"",'Institut - Classes'!$F$4&lt;&gt;""),INDEX(libcatidinstit,'Institut - Classes'!$F$4),"")</f>
        <v/>
      </c>
      <c r="B614" s="51" t="str">
        <f>IF(A614&lt;&gt;"",INDEX(codeinstit,'Institut - Classes'!$F$4),"")</f>
        <v/>
      </c>
      <c r="C614" s="49" t="str">
        <f t="shared" si="189"/>
        <v/>
      </c>
      <c r="D614" s="143"/>
      <c r="E614" s="143"/>
      <c r="F614" s="137"/>
      <c r="G614" s="137"/>
      <c r="H614" s="137"/>
      <c r="I614" s="137"/>
      <c r="J614" s="139"/>
      <c r="K614" s="137"/>
      <c r="L614" s="141"/>
      <c r="M614" s="141"/>
      <c r="N614" s="140"/>
      <c r="O614" s="142"/>
      <c r="P614" s="141"/>
      <c r="Q614" s="141"/>
      <c r="R614" s="141"/>
      <c r="S614" s="156"/>
      <c r="T614" s="156"/>
      <c r="U614" s="156"/>
      <c r="V614" s="156"/>
      <c r="W614" s="156"/>
      <c r="X614" s="156"/>
      <c r="Y614" s="52" t="str">
        <f t="shared" si="171"/>
        <v/>
      </c>
      <c r="Z614" s="50" t="str">
        <f t="shared" si="172"/>
        <v/>
      </c>
      <c r="AA614" s="50" t="str">
        <f t="shared" si="173"/>
        <v/>
      </c>
      <c r="AB614" s="50" t="str">
        <f t="shared" si="174"/>
        <v/>
      </c>
      <c r="AC614" s="50" t="str">
        <f t="shared" si="175"/>
        <v/>
      </c>
      <c r="AD614" s="50" t="str">
        <f t="shared" si="176"/>
        <v/>
      </c>
      <c r="AE614" s="50" t="str">
        <f t="shared" si="177"/>
        <v/>
      </c>
      <c r="AF614" s="50" t="str">
        <f t="shared" si="178"/>
        <v/>
      </c>
      <c r="AG614" s="50" t="str">
        <f t="shared" si="179"/>
        <v/>
      </c>
      <c r="AH614" s="50" t="str">
        <f t="shared" si="180"/>
        <v/>
      </c>
      <c r="AI614" s="50" t="str">
        <f t="shared" si="181"/>
        <v/>
      </c>
      <c r="AJ614" s="50" t="str">
        <f t="shared" si="182"/>
        <v/>
      </c>
      <c r="AK614" s="50" t="str">
        <f t="shared" si="183"/>
        <v/>
      </c>
      <c r="AL614" s="50" t="str">
        <f t="shared" si="184"/>
        <v/>
      </c>
      <c r="AM614" s="50" t="str">
        <f t="shared" si="185"/>
        <v/>
      </c>
      <c r="AN614" s="50" t="str">
        <f>IF(OR(AD614&lt;&gt;TRUE,AI614&lt;&gt;TRUE),"",IF(OR('Info livraison'!$B$12-(YEAR(J614))&gt;INDEX(valschartmaxalt,MATCH(N614,libschart,0)),'Info livraison'!$B$12-(YEAR(J614))&lt;INDEX(valschartminalt,MATCH(N614,libschart,0))),FALSE,TRUE))</f>
        <v/>
      </c>
      <c r="AO614" s="50" t="str">
        <f t="shared" si="186"/>
        <v/>
      </c>
      <c r="AP614" s="50"/>
      <c r="AQ614" s="50"/>
      <c r="AR614" s="50"/>
      <c r="AS614" s="197" t="str">
        <f t="shared" si="187"/>
        <v/>
      </c>
      <c r="AT614" s="210" t="str">
        <f t="shared" si="188"/>
        <v/>
      </c>
    </row>
    <row r="615" spans="1:46" x14ac:dyDescent="0.2">
      <c r="A615" s="51" t="str">
        <f>IF(AND(F615&lt;&gt;"",'Institut - Classes'!$F$4&lt;&gt;""),INDEX(libcatidinstit,'Institut - Classes'!$F$4),"")</f>
        <v/>
      </c>
      <c r="B615" s="51" t="str">
        <f>IF(A615&lt;&gt;"",INDEX(codeinstit,'Institut - Classes'!$F$4),"")</f>
        <v/>
      </c>
      <c r="C615" s="49" t="str">
        <f t="shared" si="189"/>
        <v/>
      </c>
      <c r="D615" s="143"/>
      <c r="E615" s="143"/>
      <c r="F615" s="137"/>
      <c r="G615" s="137"/>
      <c r="H615" s="137"/>
      <c r="I615" s="137"/>
      <c r="J615" s="139"/>
      <c r="K615" s="137"/>
      <c r="L615" s="141"/>
      <c r="M615" s="141"/>
      <c r="N615" s="140"/>
      <c r="O615" s="142"/>
      <c r="P615" s="141"/>
      <c r="Q615" s="141"/>
      <c r="R615" s="141"/>
      <c r="S615" s="156"/>
      <c r="T615" s="156"/>
      <c r="U615" s="156"/>
      <c r="V615" s="156"/>
      <c r="W615" s="156"/>
      <c r="X615" s="156"/>
      <c r="Y615" s="52" t="str">
        <f t="shared" si="171"/>
        <v/>
      </c>
      <c r="Z615" s="50" t="str">
        <f t="shared" si="172"/>
        <v/>
      </c>
      <c r="AA615" s="50" t="str">
        <f t="shared" si="173"/>
        <v/>
      </c>
      <c r="AB615" s="50" t="str">
        <f t="shared" si="174"/>
        <v/>
      </c>
      <c r="AC615" s="50" t="str">
        <f t="shared" si="175"/>
        <v/>
      </c>
      <c r="AD615" s="50" t="str">
        <f t="shared" si="176"/>
        <v/>
      </c>
      <c r="AE615" s="50" t="str">
        <f t="shared" si="177"/>
        <v/>
      </c>
      <c r="AF615" s="50" t="str">
        <f t="shared" si="178"/>
        <v/>
      </c>
      <c r="AG615" s="50" t="str">
        <f t="shared" si="179"/>
        <v/>
      </c>
      <c r="AH615" s="50" t="str">
        <f t="shared" si="180"/>
        <v/>
      </c>
      <c r="AI615" s="50" t="str">
        <f t="shared" si="181"/>
        <v/>
      </c>
      <c r="AJ615" s="50" t="str">
        <f t="shared" si="182"/>
        <v/>
      </c>
      <c r="AK615" s="50" t="str">
        <f t="shared" si="183"/>
        <v/>
      </c>
      <c r="AL615" s="50" t="str">
        <f t="shared" si="184"/>
        <v/>
      </c>
      <c r="AM615" s="50" t="str">
        <f t="shared" si="185"/>
        <v/>
      </c>
      <c r="AN615" s="50" t="str">
        <f>IF(OR(AD615&lt;&gt;TRUE,AI615&lt;&gt;TRUE),"",IF(OR('Info livraison'!$B$12-(YEAR(J615))&gt;INDEX(valschartmaxalt,MATCH(N615,libschart,0)),'Info livraison'!$B$12-(YEAR(J615))&lt;INDEX(valschartminalt,MATCH(N615,libschart,0))),FALSE,TRUE))</f>
        <v/>
      </c>
      <c r="AO615" s="50" t="str">
        <f t="shared" si="186"/>
        <v/>
      </c>
      <c r="AP615" s="50"/>
      <c r="AQ615" s="50"/>
      <c r="AR615" s="50"/>
      <c r="AS615" s="197" t="str">
        <f t="shared" si="187"/>
        <v/>
      </c>
      <c r="AT615" s="210" t="str">
        <f t="shared" si="188"/>
        <v/>
      </c>
    </row>
    <row r="616" spans="1:46" x14ac:dyDescent="0.2">
      <c r="A616" s="51" t="str">
        <f>IF(AND(F616&lt;&gt;"",'Institut - Classes'!$F$4&lt;&gt;""),INDEX(libcatidinstit,'Institut - Classes'!$F$4),"")</f>
        <v/>
      </c>
      <c r="B616" s="51" t="str">
        <f>IF(A616&lt;&gt;"",INDEX(codeinstit,'Institut - Classes'!$F$4),"")</f>
        <v/>
      </c>
      <c r="C616" s="49" t="str">
        <f t="shared" si="189"/>
        <v/>
      </c>
      <c r="D616" s="143"/>
      <c r="E616" s="143"/>
      <c r="F616" s="137"/>
      <c r="G616" s="137"/>
      <c r="H616" s="137"/>
      <c r="I616" s="137"/>
      <c r="J616" s="139"/>
      <c r="K616" s="137"/>
      <c r="L616" s="141"/>
      <c r="M616" s="141"/>
      <c r="N616" s="140"/>
      <c r="O616" s="142"/>
      <c r="P616" s="141"/>
      <c r="Q616" s="141"/>
      <c r="R616" s="141"/>
      <c r="S616" s="156"/>
      <c r="T616" s="156"/>
      <c r="U616" s="156"/>
      <c r="V616" s="156"/>
      <c r="W616" s="156"/>
      <c r="X616" s="156"/>
      <c r="Y616" s="52" t="str">
        <f t="shared" si="171"/>
        <v/>
      </c>
      <c r="Z616" s="50" t="str">
        <f t="shared" si="172"/>
        <v/>
      </c>
      <c r="AA616" s="50" t="str">
        <f t="shared" si="173"/>
        <v/>
      </c>
      <c r="AB616" s="50" t="str">
        <f t="shared" si="174"/>
        <v/>
      </c>
      <c r="AC616" s="50" t="str">
        <f t="shared" si="175"/>
        <v/>
      </c>
      <c r="AD616" s="50" t="str">
        <f t="shared" si="176"/>
        <v/>
      </c>
      <c r="AE616" s="50" t="str">
        <f t="shared" si="177"/>
        <v/>
      </c>
      <c r="AF616" s="50" t="str">
        <f t="shared" si="178"/>
        <v/>
      </c>
      <c r="AG616" s="50" t="str">
        <f t="shared" si="179"/>
        <v/>
      </c>
      <c r="AH616" s="50" t="str">
        <f t="shared" si="180"/>
        <v/>
      </c>
      <c r="AI616" s="50" t="str">
        <f t="shared" si="181"/>
        <v/>
      </c>
      <c r="AJ616" s="50" t="str">
        <f t="shared" si="182"/>
        <v/>
      </c>
      <c r="AK616" s="50" t="str">
        <f t="shared" si="183"/>
        <v/>
      </c>
      <c r="AL616" s="50" t="str">
        <f t="shared" si="184"/>
        <v/>
      </c>
      <c r="AM616" s="50" t="str">
        <f t="shared" si="185"/>
        <v/>
      </c>
      <c r="AN616" s="50" t="str">
        <f>IF(OR(AD616&lt;&gt;TRUE,AI616&lt;&gt;TRUE),"",IF(OR('Info livraison'!$B$12-(YEAR(J616))&gt;INDEX(valschartmaxalt,MATCH(N616,libschart,0)),'Info livraison'!$B$12-(YEAR(J616))&lt;INDEX(valschartminalt,MATCH(N616,libschart,0))),FALSE,TRUE))</f>
        <v/>
      </c>
      <c r="AO616" s="50" t="str">
        <f t="shared" si="186"/>
        <v/>
      </c>
      <c r="AP616" s="50"/>
      <c r="AQ616" s="50"/>
      <c r="AR616" s="50"/>
      <c r="AS616" s="197" t="str">
        <f t="shared" si="187"/>
        <v/>
      </c>
      <c r="AT616" s="210" t="str">
        <f t="shared" si="188"/>
        <v/>
      </c>
    </row>
    <row r="617" spans="1:46" x14ac:dyDescent="0.2">
      <c r="A617" s="51" t="str">
        <f>IF(AND(F617&lt;&gt;"",'Institut - Classes'!$F$4&lt;&gt;""),INDEX(libcatidinstit,'Institut - Classes'!$F$4),"")</f>
        <v/>
      </c>
      <c r="B617" s="51" t="str">
        <f>IF(A617&lt;&gt;"",INDEX(codeinstit,'Institut - Classes'!$F$4),"")</f>
        <v/>
      </c>
      <c r="C617" s="49" t="str">
        <f t="shared" si="189"/>
        <v/>
      </c>
      <c r="D617" s="143"/>
      <c r="E617" s="143"/>
      <c r="F617" s="137"/>
      <c r="G617" s="137"/>
      <c r="H617" s="137"/>
      <c r="I617" s="137"/>
      <c r="J617" s="139"/>
      <c r="K617" s="137"/>
      <c r="L617" s="141"/>
      <c r="M617" s="141"/>
      <c r="N617" s="140"/>
      <c r="O617" s="142"/>
      <c r="P617" s="141"/>
      <c r="Q617" s="141"/>
      <c r="R617" s="141"/>
      <c r="S617" s="156"/>
      <c r="T617" s="156"/>
      <c r="U617" s="156"/>
      <c r="V617" s="156"/>
      <c r="W617" s="156"/>
      <c r="X617" s="156"/>
      <c r="Y617" s="52" t="str">
        <f t="shared" si="171"/>
        <v/>
      </c>
      <c r="Z617" s="50" t="str">
        <f t="shared" si="172"/>
        <v/>
      </c>
      <c r="AA617" s="50" t="str">
        <f t="shared" si="173"/>
        <v/>
      </c>
      <c r="AB617" s="50" t="str">
        <f t="shared" si="174"/>
        <v/>
      </c>
      <c r="AC617" s="50" t="str">
        <f t="shared" si="175"/>
        <v/>
      </c>
      <c r="AD617" s="50" t="str">
        <f t="shared" si="176"/>
        <v/>
      </c>
      <c r="AE617" s="50" t="str">
        <f t="shared" si="177"/>
        <v/>
      </c>
      <c r="AF617" s="50" t="str">
        <f t="shared" si="178"/>
        <v/>
      </c>
      <c r="AG617" s="50" t="str">
        <f t="shared" si="179"/>
        <v/>
      </c>
      <c r="AH617" s="50" t="str">
        <f t="shared" si="180"/>
        <v/>
      </c>
      <c r="AI617" s="50" t="str">
        <f t="shared" si="181"/>
        <v/>
      </c>
      <c r="AJ617" s="50" t="str">
        <f t="shared" si="182"/>
        <v/>
      </c>
      <c r="AK617" s="50" t="str">
        <f t="shared" si="183"/>
        <v/>
      </c>
      <c r="AL617" s="50" t="str">
        <f t="shared" si="184"/>
        <v/>
      </c>
      <c r="AM617" s="50" t="str">
        <f t="shared" si="185"/>
        <v/>
      </c>
      <c r="AN617" s="50" t="str">
        <f>IF(OR(AD617&lt;&gt;TRUE,AI617&lt;&gt;TRUE),"",IF(OR('Info livraison'!$B$12-(YEAR(J617))&gt;INDEX(valschartmaxalt,MATCH(N617,libschart,0)),'Info livraison'!$B$12-(YEAR(J617))&lt;INDEX(valschartminalt,MATCH(N617,libschart,0))),FALSE,TRUE))</f>
        <v/>
      </c>
      <c r="AO617" s="50" t="str">
        <f t="shared" si="186"/>
        <v/>
      </c>
      <c r="AP617" s="50"/>
      <c r="AQ617" s="50"/>
      <c r="AR617" s="50"/>
      <c r="AS617" s="197" t="str">
        <f t="shared" si="187"/>
        <v/>
      </c>
      <c r="AT617" s="210" t="str">
        <f t="shared" si="188"/>
        <v/>
      </c>
    </row>
    <row r="618" spans="1:46" x14ac:dyDescent="0.2">
      <c r="A618" s="51" t="str">
        <f>IF(AND(F618&lt;&gt;"",'Institut - Classes'!$F$4&lt;&gt;""),INDEX(libcatidinstit,'Institut - Classes'!$F$4),"")</f>
        <v/>
      </c>
      <c r="B618" s="51" t="str">
        <f>IF(A618&lt;&gt;"",INDEX(codeinstit,'Institut - Classes'!$F$4),"")</f>
        <v/>
      </c>
      <c r="C618" s="49" t="str">
        <f t="shared" si="189"/>
        <v/>
      </c>
      <c r="D618" s="143"/>
      <c r="E618" s="143"/>
      <c r="F618" s="137"/>
      <c r="G618" s="137"/>
      <c r="H618" s="137"/>
      <c r="I618" s="137"/>
      <c r="J618" s="139"/>
      <c r="K618" s="137"/>
      <c r="L618" s="141"/>
      <c r="M618" s="141"/>
      <c r="N618" s="140"/>
      <c r="O618" s="142"/>
      <c r="P618" s="141"/>
      <c r="Q618" s="141"/>
      <c r="R618" s="141"/>
      <c r="S618" s="156"/>
      <c r="T618" s="156"/>
      <c r="U618" s="156"/>
      <c r="V618" s="156"/>
      <c r="W618" s="156"/>
      <c r="X618" s="156"/>
      <c r="Y618" s="52" t="str">
        <f t="shared" si="171"/>
        <v/>
      </c>
      <c r="Z618" s="50" t="str">
        <f t="shared" si="172"/>
        <v/>
      </c>
      <c r="AA618" s="50" t="str">
        <f t="shared" si="173"/>
        <v/>
      </c>
      <c r="AB618" s="50" t="str">
        <f t="shared" si="174"/>
        <v/>
      </c>
      <c r="AC618" s="50" t="str">
        <f t="shared" si="175"/>
        <v/>
      </c>
      <c r="AD618" s="50" t="str">
        <f t="shared" si="176"/>
        <v/>
      </c>
      <c r="AE618" s="50" t="str">
        <f t="shared" si="177"/>
        <v/>
      </c>
      <c r="AF618" s="50" t="str">
        <f t="shared" si="178"/>
        <v/>
      </c>
      <c r="AG618" s="50" t="str">
        <f t="shared" si="179"/>
        <v/>
      </c>
      <c r="AH618" s="50" t="str">
        <f t="shared" si="180"/>
        <v/>
      </c>
      <c r="AI618" s="50" t="str">
        <f t="shared" si="181"/>
        <v/>
      </c>
      <c r="AJ618" s="50" t="str">
        <f t="shared" si="182"/>
        <v/>
      </c>
      <c r="AK618" s="50" t="str">
        <f t="shared" si="183"/>
        <v/>
      </c>
      <c r="AL618" s="50" t="str">
        <f t="shared" si="184"/>
        <v/>
      </c>
      <c r="AM618" s="50" t="str">
        <f t="shared" si="185"/>
        <v/>
      </c>
      <c r="AN618" s="50" t="str">
        <f>IF(OR(AD618&lt;&gt;TRUE,AI618&lt;&gt;TRUE),"",IF(OR('Info livraison'!$B$12-(YEAR(J618))&gt;INDEX(valschartmaxalt,MATCH(N618,libschart,0)),'Info livraison'!$B$12-(YEAR(J618))&lt;INDEX(valschartminalt,MATCH(N618,libschart,0))),FALSE,TRUE))</f>
        <v/>
      </c>
      <c r="AO618" s="50" t="str">
        <f t="shared" si="186"/>
        <v/>
      </c>
      <c r="AP618" s="50"/>
      <c r="AQ618" s="50"/>
      <c r="AR618" s="50"/>
      <c r="AS618" s="197" t="str">
        <f t="shared" si="187"/>
        <v/>
      </c>
      <c r="AT618" s="210" t="str">
        <f t="shared" si="188"/>
        <v/>
      </c>
    </row>
    <row r="619" spans="1:46" x14ac:dyDescent="0.2">
      <c r="A619" s="51" t="str">
        <f>IF(AND(F619&lt;&gt;"",'Institut - Classes'!$F$4&lt;&gt;""),INDEX(libcatidinstit,'Institut - Classes'!$F$4),"")</f>
        <v/>
      </c>
      <c r="B619" s="51" t="str">
        <f>IF(A619&lt;&gt;"",INDEX(codeinstit,'Institut - Classes'!$F$4),"")</f>
        <v/>
      </c>
      <c r="C619" s="49" t="str">
        <f t="shared" si="189"/>
        <v/>
      </c>
      <c r="D619" s="143"/>
      <c r="E619" s="143"/>
      <c r="F619" s="137"/>
      <c r="G619" s="137"/>
      <c r="H619" s="137"/>
      <c r="I619" s="137"/>
      <c r="J619" s="139"/>
      <c r="K619" s="137"/>
      <c r="L619" s="141"/>
      <c r="M619" s="141"/>
      <c r="N619" s="140"/>
      <c r="O619" s="142"/>
      <c r="P619" s="141"/>
      <c r="Q619" s="141"/>
      <c r="R619" s="141"/>
      <c r="S619" s="156"/>
      <c r="T619" s="156"/>
      <c r="U619" s="156"/>
      <c r="V619" s="156"/>
      <c r="W619" s="156"/>
      <c r="X619" s="156"/>
      <c r="Y619" s="52" t="str">
        <f t="shared" si="171"/>
        <v/>
      </c>
      <c r="Z619" s="50" t="str">
        <f t="shared" si="172"/>
        <v/>
      </c>
      <c r="AA619" s="50" t="str">
        <f t="shared" si="173"/>
        <v/>
      </c>
      <c r="AB619" s="50" t="str">
        <f t="shared" si="174"/>
        <v/>
      </c>
      <c r="AC619" s="50" t="str">
        <f t="shared" si="175"/>
        <v/>
      </c>
      <c r="AD619" s="50" t="str">
        <f t="shared" si="176"/>
        <v/>
      </c>
      <c r="AE619" s="50" t="str">
        <f t="shared" si="177"/>
        <v/>
      </c>
      <c r="AF619" s="50" t="str">
        <f t="shared" si="178"/>
        <v/>
      </c>
      <c r="AG619" s="50" t="str">
        <f t="shared" si="179"/>
        <v/>
      </c>
      <c r="AH619" s="50" t="str">
        <f t="shared" si="180"/>
        <v/>
      </c>
      <c r="AI619" s="50" t="str">
        <f t="shared" si="181"/>
        <v/>
      </c>
      <c r="AJ619" s="50" t="str">
        <f t="shared" si="182"/>
        <v/>
      </c>
      <c r="AK619" s="50" t="str">
        <f t="shared" si="183"/>
        <v/>
      </c>
      <c r="AL619" s="50" t="str">
        <f t="shared" si="184"/>
        <v/>
      </c>
      <c r="AM619" s="50" t="str">
        <f t="shared" si="185"/>
        <v/>
      </c>
      <c r="AN619" s="50" t="str">
        <f>IF(OR(AD619&lt;&gt;TRUE,AI619&lt;&gt;TRUE),"",IF(OR('Info livraison'!$B$12-(YEAR(J619))&gt;INDEX(valschartmaxalt,MATCH(N619,libschart,0)),'Info livraison'!$B$12-(YEAR(J619))&lt;INDEX(valschartminalt,MATCH(N619,libschart,0))),FALSE,TRUE))</f>
        <v/>
      </c>
      <c r="AO619" s="50" t="str">
        <f t="shared" si="186"/>
        <v/>
      </c>
      <c r="AP619" s="50"/>
      <c r="AQ619" s="50"/>
      <c r="AR619" s="50"/>
      <c r="AS619" s="197" t="str">
        <f t="shared" si="187"/>
        <v/>
      </c>
      <c r="AT619" s="210" t="str">
        <f t="shared" si="188"/>
        <v/>
      </c>
    </row>
    <row r="620" spans="1:46" x14ac:dyDescent="0.2">
      <c r="A620" s="51" t="str">
        <f>IF(AND(F620&lt;&gt;"",'Institut - Classes'!$F$4&lt;&gt;""),INDEX(libcatidinstit,'Institut - Classes'!$F$4),"")</f>
        <v/>
      </c>
      <c r="B620" s="51" t="str">
        <f>IF(A620&lt;&gt;"",INDEX(codeinstit,'Institut - Classes'!$F$4),"")</f>
        <v/>
      </c>
      <c r="C620" s="49" t="str">
        <f t="shared" si="189"/>
        <v/>
      </c>
      <c r="D620" s="143"/>
      <c r="E620" s="143"/>
      <c r="F620" s="137"/>
      <c r="G620" s="137"/>
      <c r="H620" s="137"/>
      <c r="I620" s="137"/>
      <c r="J620" s="139"/>
      <c r="K620" s="137"/>
      <c r="L620" s="141"/>
      <c r="M620" s="141"/>
      <c r="N620" s="140"/>
      <c r="O620" s="142"/>
      <c r="P620" s="141"/>
      <c r="Q620" s="141"/>
      <c r="R620" s="141"/>
      <c r="S620" s="156"/>
      <c r="T620" s="156"/>
      <c r="U620" s="156"/>
      <c r="V620" s="156"/>
      <c r="W620" s="156"/>
      <c r="X620" s="156"/>
      <c r="Y620" s="52" t="str">
        <f t="shared" si="171"/>
        <v/>
      </c>
      <c r="Z620" s="50" t="str">
        <f t="shared" si="172"/>
        <v/>
      </c>
      <c r="AA620" s="50" t="str">
        <f t="shared" si="173"/>
        <v/>
      </c>
      <c r="AB620" s="50" t="str">
        <f t="shared" si="174"/>
        <v/>
      </c>
      <c r="AC620" s="50" t="str">
        <f t="shared" si="175"/>
        <v/>
      </c>
      <c r="AD620" s="50" t="str">
        <f t="shared" si="176"/>
        <v/>
      </c>
      <c r="AE620" s="50" t="str">
        <f t="shared" si="177"/>
        <v/>
      </c>
      <c r="AF620" s="50" t="str">
        <f t="shared" si="178"/>
        <v/>
      </c>
      <c r="AG620" s="50" t="str">
        <f t="shared" si="179"/>
        <v/>
      </c>
      <c r="AH620" s="50" t="str">
        <f t="shared" si="180"/>
        <v/>
      </c>
      <c r="AI620" s="50" t="str">
        <f t="shared" si="181"/>
        <v/>
      </c>
      <c r="AJ620" s="50" t="str">
        <f t="shared" si="182"/>
        <v/>
      </c>
      <c r="AK620" s="50" t="str">
        <f t="shared" si="183"/>
        <v/>
      </c>
      <c r="AL620" s="50" t="str">
        <f t="shared" si="184"/>
        <v/>
      </c>
      <c r="AM620" s="50" t="str">
        <f t="shared" si="185"/>
        <v/>
      </c>
      <c r="AN620" s="50" t="str">
        <f>IF(OR(AD620&lt;&gt;TRUE,AI620&lt;&gt;TRUE),"",IF(OR('Info livraison'!$B$12-(YEAR(J620))&gt;INDEX(valschartmaxalt,MATCH(N620,libschart,0)),'Info livraison'!$B$12-(YEAR(J620))&lt;INDEX(valschartminalt,MATCH(N620,libschart,0))),FALSE,TRUE))</f>
        <v/>
      </c>
      <c r="AO620" s="50" t="str">
        <f t="shared" si="186"/>
        <v/>
      </c>
      <c r="AP620" s="50"/>
      <c r="AQ620" s="50"/>
      <c r="AR620" s="50"/>
      <c r="AS620" s="197" t="str">
        <f t="shared" si="187"/>
        <v/>
      </c>
      <c r="AT620" s="210" t="str">
        <f t="shared" si="188"/>
        <v/>
      </c>
    </row>
    <row r="621" spans="1:46" x14ac:dyDescent="0.2">
      <c r="A621" s="51" t="str">
        <f>IF(AND(F621&lt;&gt;"",'Institut - Classes'!$F$4&lt;&gt;""),INDEX(libcatidinstit,'Institut - Classes'!$F$4),"")</f>
        <v/>
      </c>
      <c r="B621" s="51" t="str">
        <f>IF(A621&lt;&gt;"",INDEX(codeinstit,'Institut - Classes'!$F$4),"")</f>
        <v/>
      </c>
      <c r="C621" s="49" t="str">
        <f t="shared" si="189"/>
        <v/>
      </c>
      <c r="D621" s="143"/>
      <c r="E621" s="143"/>
      <c r="F621" s="137"/>
      <c r="G621" s="137"/>
      <c r="H621" s="137"/>
      <c r="I621" s="137"/>
      <c r="J621" s="139"/>
      <c r="K621" s="137"/>
      <c r="L621" s="141"/>
      <c r="M621" s="141"/>
      <c r="N621" s="140"/>
      <c r="O621" s="142"/>
      <c r="P621" s="141"/>
      <c r="Q621" s="141"/>
      <c r="R621" s="141"/>
      <c r="S621" s="156"/>
      <c r="T621" s="156"/>
      <c r="U621" s="156"/>
      <c r="V621" s="156"/>
      <c r="W621" s="156"/>
      <c r="X621" s="156"/>
      <c r="Y621" s="52" t="str">
        <f t="shared" si="171"/>
        <v/>
      </c>
      <c r="Z621" s="50" t="str">
        <f t="shared" si="172"/>
        <v/>
      </c>
      <c r="AA621" s="50" t="str">
        <f t="shared" si="173"/>
        <v/>
      </c>
      <c r="AB621" s="50" t="str">
        <f t="shared" si="174"/>
        <v/>
      </c>
      <c r="AC621" s="50" t="str">
        <f t="shared" si="175"/>
        <v/>
      </c>
      <c r="AD621" s="50" t="str">
        <f t="shared" si="176"/>
        <v/>
      </c>
      <c r="AE621" s="50" t="str">
        <f t="shared" si="177"/>
        <v/>
      </c>
      <c r="AF621" s="50" t="str">
        <f t="shared" si="178"/>
        <v/>
      </c>
      <c r="AG621" s="50" t="str">
        <f t="shared" si="179"/>
        <v/>
      </c>
      <c r="AH621" s="50" t="str">
        <f t="shared" si="180"/>
        <v/>
      </c>
      <c r="AI621" s="50" t="str">
        <f t="shared" si="181"/>
        <v/>
      </c>
      <c r="AJ621" s="50" t="str">
        <f t="shared" si="182"/>
        <v/>
      </c>
      <c r="AK621" s="50" t="str">
        <f t="shared" si="183"/>
        <v/>
      </c>
      <c r="AL621" s="50" t="str">
        <f t="shared" si="184"/>
        <v/>
      </c>
      <c r="AM621" s="50" t="str">
        <f t="shared" si="185"/>
        <v/>
      </c>
      <c r="AN621" s="50" t="str">
        <f>IF(OR(AD621&lt;&gt;TRUE,AI621&lt;&gt;TRUE),"",IF(OR('Info livraison'!$B$12-(YEAR(J621))&gt;INDEX(valschartmaxalt,MATCH(N621,libschart,0)),'Info livraison'!$B$12-(YEAR(J621))&lt;INDEX(valschartminalt,MATCH(N621,libschart,0))),FALSE,TRUE))</f>
        <v/>
      </c>
      <c r="AO621" s="50" t="str">
        <f t="shared" si="186"/>
        <v/>
      </c>
      <c r="AP621" s="50"/>
      <c r="AQ621" s="50"/>
      <c r="AR621" s="50"/>
      <c r="AS621" s="197" t="str">
        <f t="shared" si="187"/>
        <v/>
      </c>
      <c r="AT621" s="210" t="str">
        <f t="shared" si="188"/>
        <v/>
      </c>
    </row>
    <row r="622" spans="1:46" x14ac:dyDescent="0.2">
      <c r="A622" s="51" t="str">
        <f>IF(AND(F622&lt;&gt;"",'Institut - Classes'!$F$4&lt;&gt;""),INDEX(libcatidinstit,'Institut - Classes'!$F$4),"")</f>
        <v/>
      </c>
      <c r="B622" s="51" t="str">
        <f>IF(A622&lt;&gt;"",INDEX(codeinstit,'Institut - Classes'!$F$4),"")</f>
        <v/>
      </c>
      <c r="C622" s="49" t="str">
        <f t="shared" si="189"/>
        <v/>
      </c>
      <c r="D622" s="143"/>
      <c r="E622" s="143"/>
      <c r="F622" s="137"/>
      <c r="G622" s="137"/>
      <c r="H622" s="137"/>
      <c r="I622" s="137"/>
      <c r="J622" s="139"/>
      <c r="K622" s="137"/>
      <c r="L622" s="141"/>
      <c r="M622" s="141"/>
      <c r="N622" s="140"/>
      <c r="O622" s="142"/>
      <c r="P622" s="141"/>
      <c r="Q622" s="141"/>
      <c r="R622" s="141"/>
      <c r="S622" s="156"/>
      <c r="T622" s="156"/>
      <c r="U622" s="156"/>
      <c r="V622" s="156"/>
      <c r="W622" s="156"/>
      <c r="X622" s="156"/>
      <c r="Y622" s="52" t="str">
        <f t="shared" si="171"/>
        <v/>
      </c>
      <c r="Z622" s="50" t="str">
        <f t="shared" si="172"/>
        <v/>
      </c>
      <c r="AA622" s="50" t="str">
        <f t="shared" si="173"/>
        <v/>
      </c>
      <c r="AB622" s="50" t="str">
        <f t="shared" si="174"/>
        <v/>
      </c>
      <c r="AC622" s="50" t="str">
        <f t="shared" si="175"/>
        <v/>
      </c>
      <c r="AD622" s="50" t="str">
        <f t="shared" si="176"/>
        <v/>
      </c>
      <c r="AE622" s="50" t="str">
        <f t="shared" si="177"/>
        <v/>
      </c>
      <c r="AF622" s="50" t="str">
        <f t="shared" si="178"/>
        <v/>
      </c>
      <c r="AG622" s="50" t="str">
        <f t="shared" si="179"/>
        <v/>
      </c>
      <c r="AH622" s="50" t="str">
        <f t="shared" si="180"/>
        <v/>
      </c>
      <c r="AI622" s="50" t="str">
        <f t="shared" si="181"/>
        <v/>
      </c>
      <c r="AJ622" s="50" t="str">
        <f t="shared" si="182"/>
        <v/>
      </c>
      <c r="AK622" s="50" t="str">
        <f t="shared" si="183"/>
        <v/>
      </c>
      <c r="AL622" s="50" t="str">
        <f t="shared" si="184"/>
        <v/>
      </c>
      <c r="AM622" s="50" t="str">
        <f t="shared" si="185"/>
        <v/>
      </c>
      <c r="AN622" s="50" t="str">
        <f>IF(OR(AD622&lt;&gt;TRUE,AI622&lt;&gt;TRUE),"",IF(OR('Info livraison'!$B$12-(YEAR(J622))&gt;INDEX(valschartmaxalt,MATCH(N622,libschart,0)),'Info livraison'!$B$12-(YEAR(J622))&lt;INDEX(valschartminalt,MATCH(N622,libschart,0))),FALSE,TRUE))</f>
        <v/>
      </c>
      <c r="AO622" s="50" t="str">
        <f t="shared" si="186"/>
        <v/>
      </c>
      <c r="AP622" s="50"/>
      <c r="AQ622" s="50"/>
      <c r="AR622" s="50"/>
      <c r="AS622" s="197" t="str">
        <f t="shared" si="187"/>
        <v/>
      </c>
      <c r="AT622" s="210" t="str">
        <f t="shared" si="188"/>
        <v/>
      </c>
    </row>
    <row r="623" spans="1:46" x14ac:dyDescent="0.2">
      <c r="A623" s="51" t="str">
        <f>IF(AND(F623&lt;&gt;"",'Institut - Classes'!$F$4&lt;&gt;""),INDEX(libcatidinstit,'Institut - Classes'!$F$4),"")</f>
        <v/>
      </c>
      <c r="B623" s="51" t="str">
        <f>IF(A623&lt;&gt;"",INDEX(codeinstit,'Institut - Classes'!$F$4),"")</f>
        <v/>
      </c>
      <c r="C623" s="49" t="str">
        <f t="shared" si="189"/>
        <v/>
      </c>
      <c r="D623" s="143"/>
      <c r="E623" s="143"/>
      <c r="F623" s="137"/>
      <c r="G623" s="137"/>
      <c r="H623" s="137"/>
      <c r="I623" s="137"/>
      <c r="J623" s="139"/>
      <c r="K623" s="137"/>
      <c r="L623" s="141"/>
      <c r="M623" s="141"/>
      <c r="N623" s="140"/>
      <c r="O623" s="142"/>
      <c r="P623" s="141"/>
      <c r="Q623" s="141"/>
      <c r="R623" s="141"/>
      <c r="S623" s="156"/>
      <c r="T623" s="156"/>
      <c r="U623" s="156"/>
      <c r="V623" s="156"/>
      <c r="W623" s="156"/>
      <c r="X623" s="156"/>
      <c r="Y623" s="52" t="str">
        <f t="shared" si="171"/>
        <v/>
      </c>
      <c r="Z623" s="50" t="str">
        <f t="shared" si="172"/>
        <v/>
      </c>
      <c r="AA623" s="50" t="str">
        <f t="shared" si="173"/>
        <v/>
      </c>
      <c r="AB623" s="50" t="str">
        <f t="shared" si="174"/>
        <v/>
      </c>
      <c r="AC623" s="50" t="str">
        <f t="shared" si="175"/>
        <v/>
      </c>
      <c r="AD623" s="50" t="str">
        <f t="shared" si="176"/>
        <v/>
      </c>
      <c r="AE623" s="50" t="str">
        <f t="shared" si="177"/>
        <v/>
      </c>
      <c r="AF623" s="50" t="str">
        <f t="shared" si="178"/>
        <v/>
      </c>
      <c r="AG623" s="50" t="str">
        <f t="shared" si="179"/>
        <v/>
      </c>
      <c r="AH623" s="50" t="str">
        <f t="shared" si="180"/>
        <v/>
      </c>
      <c r="AI623" s="50" t="str">
        <f t="shared" si="181"/>
        <v/>
      </c>
      <c r="AJ623" s="50" t="str">
        <f t="shared" si="182"/>
        <v/>
      </c>
      <c r="AK623" s="50" t="str">
        <f t="shared" si="183"/>
        <v/>
      </c>
      <c r="AL623" s="50" t="str">
        <f t="shared" si="184"/>
        <v/>
      </c>
      <c r="AM623" s="50" t="str">
        <f t="shared" si="185"/>
        <v/>
      </c>
      <c r="AN623" s="50" t="str">
        <f>IF(OR(AD623&lt;&gt;TRUE,AI623&lt;&gt;TRUE),"",IF(OR('Info livraison'!$B$12-(YEAR(J623))&gt;INDEX(valschartmaxalt,MATCH(N623,libschart,0)),'Info livraison'!$B$12-(YEAR(J623))&lt;INDEX(valschartminalt,MATCH(N623,libschart,0))),FALSE,TRUE))</f>
        <v/>
      </c>
      <c r="AO623" s="50" t="str">
        <f t="shared" si="186"/>
        <v/>
      </c>
      <c r="AP623" s="50"/>
      <c r="AQ623" s="50"/>
      <c r="AR623" s="50"/>
      <c r="AS623" s="197" t="str">
        <f t="shared" si="187"/>
        <v/>
      </c>
      <c r="AT623" s="210" t="str">
        <f t="shared" si="188"/>
        <v/>
      </c>
    </row>
    <row r="624" spans="1:46" x14ac:dyDescent="0.2">
      <c r="A624" s="51" t="str">
        <f>IF(AND(F624&lt;&gt;"",'Institut - Classes'!$F$4&lt;&gt;""),INDEX(libcatidinstit,'Institut - Classes'!$F$4),"")</f>
        <v/>
      </c>
      <c r="B624" s="51" t="str">
        <f>IF(A624&lt;&gt;"",INDEX(codeinstit,'Institut - Classes'!$F$4),"")</f>
        <v/>
      </c>
      <c r="C624" s="49" t="str">
        <f t="shared" si="189"/>
        <v/>
      </c>
      <c r="D624" s="143"/>
      <c r="E624" s="143"/>
      <c r="F624" s="137"/>
      <c r="G624" s="137"/>
      <c r="H624" s="137"/>
      <c r="I624" s="137"/>
      <c r="J624" s="139"/>
      <c r="K624" s="137"/>
      <c r="L624" s="141"/>
      <c r="M624" s="141"/>
      <c r="N624" s="140"/>
      <c r="O624" s="142"/>
      <c r="P624" s="141"/>
      <c r="Q624" s="141"/>
      <c r="R624" s="141"/>
      <c r="S624" s="156"/>
      <c r="T624" s="156"/>
      <c r="U624" s="156"/>
      <c r="V624" s="156"/>
      <c r="W624" s="156"/>
      <c r="X624" s="156"/>
      <c r="Y624" s="52" t="str">
        <f t="shared" si="171"/>
        <v/>
      </c>
      <c r="Z624" s="50" t="str">
        <f t="shared" si="172"/>
        <v/>
      </c>
      <c r="AA624" s="50" t="str">
        <f t="shared" si="173"/>
        <v/>
      </c>
      <c r="AB624" s="50" t="str">
        <f t="shared" si="174"/>
        <v/>
      </c>
      <c r="AC624" s="50" t="str">
        <f t="shared" si="175"/>
        <v/>
      </c>
      <c r="AD624" s="50" t="str">
        <f t="shared" si="176"/>
        <v/>
      </c>
      <c r="AE624" s="50" t="str">
        <f t="shared" si="177"/>
        <v/>
      </c>
      <c r="AF624" s="50" t="str">
        <f t="shared" si="178"/>
        <v/>
      </c>
      <c r="AG624" s="50" t="str">
        <f t="shared" si="179"/>
        <v/>
      </c>
      <c r="AH624" s="50" t="str">
        <f t="shared" si="180"/>
        <v/>
      </c>
      <c r="AI624" s="50" t="str">
        <f t="shared" si="181"/>
        <v/>
      </c>
      <c r="AJ624" s="50" t="str">
        <f t="shared" si="182"/>
        <v/>
      </c>
      <c r="AK624" s="50" t="str">
        <f t="shared" si="183"/>
        <v/>
      </c>
      <c r="AL624" s="50" t="str">
        <f t="shared" si="184"/>
        <v/>
      </c>
      <c r="AM624" s="50" t="str">
        <f t="shared" si="185"/>
        <v/>
      </c>
      <c r="AN624" s="50" t="str">
        <f>IF(OR(AD624&lt;&gt;TRUE,AI624&lt;&gt;TRUE),"",IF(OR('Info livraison'!$B$12-(YEAR(J624))&gt;INDEX(valschartmaxalt,MATCH(N624,libschart,0)),'Info livraison'!$B$12-(YEAR(J624))&lt;INDEX(valschartminalt,MATCH(N624,libschart,0))),FALSE,TRUE))</f>
        <v/>
      </c>
      <c r="AO624" s="50" t="str">
        <f t="shared" si="186"/>
        <v/>
      </c>
      <c r="AP624" s="50"/>
      <c r="AQ624" s="50"/>
      <c r="AR624" s="50"/>
      <c r="AS624" s="197" t="str">
        <f t="shared" si="187"/>
        <v/>
      </c>
      <c r="AT624" s="210" t="str">
        <f t="shared" si="188"/>
        <v/>
      </c>
    </row>
    <row r="625" spans="1:46" x14ac:dyDescent="0.2">
      <c r="A625" s="51" t="str">
        <f>IF(AND(F625&lt;&gt;"",'Institut - Classes'!$F$4&lt;&gt;""),INDEX(libcatidinstit,'Institut - Classes'!$F$4),"")</f>
        <v/>
      </c>
      <c r="B625" s="51" t="str">
        <f>IF(A625&lt;&gt;"",INDEX(codeinstit,'Institut - Classes'!$F$4),"")</f>
        <v/>
      </c>
      <c r="C625" s="49" t="str">
        <f t="shared" si="189"/>
        <v/>
      </c>
      <c r="D625" s="143"/>
      <c r="E625" s="143"/>
      <c r="F625" s="137"/>
      <c r="G625" s="137"/>
      <c r="H625" s="137"/>
      <c r="I625" s="137"/>
      <c r="J625" s="139"/>
      <c r="K625" s="137"/>
      <c r="L625" s="141"/>
      <c r="M625" s="141"/>
      <c r="N625" s="140"/>
      <c r="O625" s="142"/>
      <c r="P625" s="141"/>
      <c r="Q625" s="141"/>
      <c r="R625" s="141"/>
      <c r="S625" s="156"/>
      <c r="T625" s="156"/>
      <c r="U625" s="156"/>
      <c r="V625" s="156"/>
      <c r="W625" s="156"/>
      <c r="X625" s="156"/>
      <c r="Y625" s="52" t="str">
        <f t="shared" si="171"/>
        <v/>
      </c>
      <c r="Z625" s="50" t="str">
        <f t="shared" si="172"/>
        <v/>
      </c>
      <c r="AA625" s="50" t="str">
        <f t="shared" si="173"/>
        <v/>
      </c>
      <c r="AB625" s="50" t="str">
        <f t="shared" si="174"/>
        <v/>
      </c>
      <c r="AC625" s="50" t="str">
        <f t="shared" si="175"/>
        <v/>
      </c>
      <c r="AD625" s="50" t="str">
        <f t="shared" si="176"/>
        <v/>
      </c>
      <c r="AE625" s="50" t="str">
        <f t="shared" si="177"/>
        <v/>
      </c>
      <c r="AF625" s="50" t="str">
        <f t="shared" si="178"/>
        <v/>
      </c>
      <c r="AG625" s="50" t="str">
        <f t="shared" si="179"/>
        <v/>
      </c>
      <c r="AH625" s="50" t="str">
        <f t="shared" si="180"/>
        <v/>
      </c>
      <c r="AI625" s="50" t="str">
        <f t="shared" si="181"/>
        <v/>
      </c>
      <c r="AJ625" s="50" t="str">
        <f t="shared" si="182"/>
        <v/>
      </c>
      <c r="AK625" s="50" t="str">
        <f t="shared" si="183"/>
        <v/>
      </c>
      <c r="AL625" s="50" t="str">
        <f t="shared" si="184"/>
        <v/>
      </c>
      <c r="AM625" s="50" t="str">
        <f t="shared" si="185"/>
        <v/>
      </c>
      <c r="AN625" s="50" t="str">
        <f>IF(OR(AD625&lt;&gt;TRUE,AI625&lt;&gt;TRUE),"",IF(OR('Info livraison'!$B$12-(YEAR(J625))&gt;INDEX(valschartmaxalt,MATCH(N625,libschart,0)),'Info livraison'!$B$12-(YEAR(J625))&lt;INDEX(valschartminalt,MATCH(N625,libschart,0))),FALSE,TRUE))</f>
        <v/>
      </c>
      <c r="AO625" s="50" t="str">
        <f t="shared" si="186"/>
        <v/>
      </c>
      <c r="AP625" s="50"/>
      <c r="AQ625" s="50"/>
      <c r="AR625" s="50"/>
      <c r="AS625" s="197" t="str">
        <f t="shared" si="187"/>
        <v/>
      </c>
      <c r="AT625" s="210" t="str">
        <f t="shared" si="188"/>
        <v/>
      </c>
    </row>
    <row r="626" spans="1:46" x14ac:dyDescent="0.2">
      <c r="A626" s="51" t="str">
        <f>IF(AND(F626&lt;&gt;"",'Institut - Classes'!$F$4&lt;&gt;""),INDEX(libcatidinstit,'Institut - Classes'!$F$4),"")</f>
        <v/>
      </c>
      <c r="B626" s="51" t="str">
        <f>IF(A626&lt;&gt;"",INDEX(codeinstit,'Institut - Classes'!$F$4),"")</f>
        <v/>
      </c>
      <c r="C626" s="49" t="str">
        <f t="shared" si="189"/>
        <v/>
      </c>
      <c r="D626" s="143"/>
      <c r="E626" s="143"/>
      <c r="F626" s="137"/>
      <c r="G626" s="137"/>
      <c r="H626" s="137"/>
      <c r="I626" s="137"/>
      <c r="J626" s="139"/>
      <c r="K626" s="137"/>
      <c r="L626" s="141"/>
      <c r="M626" s="141"/>
      <c r="N626" s="140"/>
      <c r="O626" s="142"/>
      <c r="P626" s="141"/>
      <c r="Q626" s="141"/>
      <c r="R626" s="141"/>
      <c r="S626" s="156"/>
      <c r="T626" s="156"/>
      <c r="U626" s="156"/>
      <c r="V626" s="156"/>
      <c r="W626" s="156"/>
      <c r="X626" s="156"/>
      <c r="Y626" s="52" t="str">
        <f t="shared" si="171"/>
        <v/>
      </c>
      <c r="Z626" s="50" t="str">
        <f t="shared" si="172"/>
        <v/>
      </c>
      <c r="AA626" s="50" t="str">
        <f t="shared" si="173"/>
        <v/>
      </c>
      <c r="AB626" s="50" t="str">
        <f t="shared" si="174"/>
        <v/>
      </c>
      <c r="AC626" s="50" t="str">
        <f t="shared" si="175"/>
        <v/>
      </c>
      <c r="AD626" s="50" t="str">
        <f t="shared" si="176"/>
        <v/>
      </c>
      <c r="AE626" s="50" t="str">
        <f t="shared" si="177"/>
        <v/>
      </c>
      <c r="AF626" s="50" t="str">
        <f t="shared" si="178"/>
        <v/>
      </c>
      <c r="AG626" s="50" t="str">
        <f t="shared" si="179"/>
        <v/>
      </c>
      <c r="AH626" s="50" t="str">
        <f t="shared" si="180"/>
        <v/>
      </c>
      <c r="AI626" s="50" t="str">
        <f t="shared" si="181"/>
        <v/>
      </c>
      <c r="AJ626" s="50" t="str">
        <f t="shared" si="182"/>
        <v/>
      </c>
      <c r="AK626" s="50" t="str">
        <f t="shared" si="183"/>
        <v/>
      </c>
      <c r="AL626" s="50" t="str">
        <f t="shared" si="184"/>
        <v/>
      </c>
      <c r="AM626" s="50" t="str">
        <f t="shared" si="185"/>
        <v/>
      </c>
      <c r="AN626" s="50" t="str">
        <f>IF(OR(AD626&lt;&gt;TRUE,AI626&lt;&gt;TRUE),"",IF(OR('Info livraison'!$B$12-(YEAR(J626))&gt;INDEX(valschartmaxalt,MATCH(N626,libschart,0)),'Info livraison'!$B$12-(YEAR(J626))&lt;INDEX(valschartminalt,MATCH(N626,libschart,0))),FALSE,TRUE))</f>
        <v/>
      </c>
      <c r="AO626" s="50" t="str">
        <f t="shared" si="186"/>
        <v/>
      </c>
      <c r="AP626" s="50"/>
      <c r="AQ626" s="50"/>
      <c r="AR626" s="50"/>
      <c r="AS626" s="197" t="str">
        <f t="shared" si="187"/>
        <v/>
      </c>
      <c r="AT626" s="210" t="str">
        <f t="shared" si="188"/>
        <v/>
      </c>
    </row>
    <row r="627" spans="1:46" x14ac:dyDescent="0.2">
      <c r="A627" s="51" t="str">
        <f>IF(AND(F627&lt;&gt;"",'Institut - Classes'!$F$4&lt;&gt;""),INDEX(libcatidinstit,'Institut - Classes'!$F$4),"")</f>
        <v/>
      </c>
      <c r="B627" s="51" t="str">
        <f>IF(A627&lt;&gt;"",INDEX(codeinstit,'Institut - Classes'!$F$4),"")</f>
        <v/>
      </c>
      <c r="C627" s="49" t="str">
        <f t="shared" si="189"/>
        <v/>
      </c>
      <c r="D627" s="143"/>
      <c r="E627" s="143"/>
      <c r="F627" s="137"/>
      <c r="G627" s="137"/>
      <c r="H627" s="137"/>
      <c r="I627" s="137"/>
      <c r="J627" s="139"/>
      <c r="K627" s="137"/>
      <c r="L627" s="141"/>
      <c r="M627" s="141"/>
      <c r="N627" s="140"/>
      <c r="O627" s="142"/>
      <c r="P627" s="141"/>
      <c r="Q627" s="141"/>
      <c r="R627" s="141"/>
      <c r="S627" s="156"/>
      <c r="T627" s="156"/>
      <c r="U627" s="156"/>
      <c r="V627" s="156"/>
      <c r="W627" s="156"/>
      <c r="X627" s="156"/>
      <c r="Y627" s="52" t="str">
        <f t="shared" si="171"/>
        <v/>
      </c>
      <c r="Z627" s="50" t="str">
        <f t="shared" si="172"/>
        <v/>
      </c>
      <c r="AA627" s="50" t="str">
        <f t="shared" si="173"/>
        <v/>
      </c>
      <c r="AB627" s="50" t="str">
        <f t="shared" si="174"/>
        <v/>
      </c>
      <c r="AC627" s="50" t="str">
        <f t="shared" si="175"/>
        <v/>
      </c>
      <c r="AD627" s="50" t="str">
        <f t="shared" si="176"/>
        <v/>
      </c>
      <c r="AE627" s="50" t="str">
        <f t="shared" si="177"/>
        <v/>
      </c>
      <c r="AF627" s="50" t="str">
        <f t="shared" si="178"/>
        <v/>
      </c>
      <c r="AG627" s="50" t="str">
        <f t="shared" si="179"/>
        <v/>
      </c>
      <c r="AH627" s="50" t="str">
        <f t="shared" si="180"/>
        <v/>
      </c>
      <c r="AI627" s="50" t="str">
        <f t="shared" si="181"/>
        <v/>
      </c>
      <c r="AJ627" s="50" t="str">
        <f t="shared" si="182"/>
        <v/>
      </c>
      <c r="AK627" s="50" t="str">
        <f t="shared" si="183"/>
        <v/>
      </c>
      <c r="AL627" s="50" t="str">
        <f t="shared" si="184"/>
        <v/>
      </c>
      <c r="AM627" s="50" t="str">
        <f t="shared" si="185"/>
        <v/>
      </c>
      <c r="AN627" s="50" t="str">
        <f>IF(OR(AD627&lt;&gt;TRUE,AI627&lt;&gt;TRUE),"",IF(OR('Info livraison'!$B$12-(YEAR(J627))&gt;INDEX(valschartmaxalt,MATCH(N627,libschart,0)),'Info livraison'!$B$12-(YEAR(J627))&lt;INDEX(valschartminalt,MATCH(N627,libschart,0))),FALSE,TRUE))</f>
        <v/>
      </c>
      <c r="AO627" s="50" t="str">
        <f t="shared" si="186"/>
        <v/>
      </c>
      <c r="AP627" s="50"/>
      <c r="AQ627" s="50"/>
      <c r="AR627" s="50"/>
      <c r="AS627" s="197" t="str">
        <f t="shared" si="187"/>
        <v/>
      </c>
      <c r="AT627" s="210" t="str">
        <f t="shared" si="188"/>
        <v/>
      </c>
    </row>
    <row r="628" spans="1:46" x14ac:dyDescent="0.2">
      <c r="A628" s="51" t="str">
        <f>IF(AND(F628&lt;&gt;"",'Institut - Classes'!$F$4&lt;&gt;""),INDEX(libcatidinstit,'Institut - Classes'!$F$4),"")</f>
        <v/>
      </c>
      <c r="B628" s="51" t="str">
        <f>IF(A628&lt;&gt;"",INDEX(codeinstit,'Institut - Classes'!$F$4),"")</f>
        <v/>
      </c>
      <c r="C628" s="49" t="str">
        <f t="shared" si="189"/>
        <v/>
      </c>
      <c r="D628" s="143"/>
      <c r="E628" s="143"/>
      <c r="F628" s="137"/>
      <c r="G628" s="137"/>
      <c r="H628" s="137"/>
      <c r="I628" s="137"/>
      <c r="J628" s="139"/>
      <c r="K628" s="137"/>
      <c r="L628" s="141"/>
      <c r="M628" s="141"/>
      <c r="N628" s="140"/>
      <c r="O628" s="142"/>
      <c r="P628" s="141"/>
      <c r="Q628" s="141"/>
      <c r="R628" s="141"/>
      <c r="S628" s="156"/>
      <c r="T628" s="156"/>
      <c r="U628" s="156"/>
      <c r="V628" s="156"/>
      <c r="W628" s="156"/>
      <c r="X628" s="156"/>
      <c r="Y628" s="52" t="str">
        <f t="shared" si="171"/>
        <v/>
      </c>
      <c r="Z628" s="50" t="str">
        <f t="shared" si="172"/>
        <v/>
      </c>
      <c r="AA628" s="50" t="str">
        <f t="shared" si="173"/>
        <v/>
      </c>
      <c r="AB628" s="50" t="str">
        <f t="shared" si="174"/>
        <v/>
      </c>
      <c r="AC628" s="50" t="str">
        <f t="shared" si="175"/>
        <v/>
      </c>
      <c r="AD628" s="50" t="str">
        <f t="shared" si="176"/>
        <v/>
      </c>
      <c r="AE628" s="50" t="str">
        <f t="shared" si="177"/>
        <v/>
      </c>
      <c r="AF628" s="50" t="str">
        <f t="shared" si="178"/>
        <v/>
      </c>
      <c r="AG628" s="50" t="str">
        <f t="shared" si="179"/>
        <v/>
      </c>
      <c r="AH628" s="50" t="str">
        <f t="shared" si="180"/>
        <v/>
      </c>
      <c r="AI628" s="50" t="str">
        <f t="shared" si="181"/>
        <v/>
      </c>
      <c r="AJ628" s="50" t="str">
        <f t="shared" si="182"/>
        <v/>
      </c>
      <c r="AK628" s="50" t="str">
        <f t="shared" si="183"/>
        <v/>
      </c>
      <c r="AL628" s="50" t="str">
        <f t="shared" si="184"/>
        <v/>
      </c>
      <c r="AM628" s="50" t="str">
        <f t="shared" si="185"/>
        <v/>
      </c>
      <c r="AN628" s="50" t="str">
        <f>IF(OR(AD628&lt;&gt;TRUE,AI628&lt;&gt;TRUE),"",IF(OR('Info livraison'!$B$12-(YEAR(J628))&gt;INDEX(valschartmaxalt,MATCH(N628,libschart,0)),'Info livraison'!$B$12-(YEAR(J628))&lt;INDEX(valschartminalt,MATCH(N628,libschart,0))),FALSE,TRUE))</f>
        <v/>
      </c>
      <c r="AO628" s="50" t="str">
        <f t="shared" si="186"/>
        <v/>
      </c>
      <c r="AP628" s="50"/>
      <c r="AQ628" s="50"/>
      <c r="AR628" s="50"/>
      <c r="AS628" s="197" t="str">
        <f t="shared" si="187"/>
        <v/>
      </c>
      <c r="AT628" s="210" t="str">
        <f t="shared" si="188"/>
        <v/>
      </c>
    </row>
    <row r="629" spans="1:46" x14ac:dyDescent="0.2">
      <c r="A629" s="51" t="str">
        <f>IF(AND(F629&lt;&gt;"",'Institut - Classes'!$F$4&lt;&gt;""),INDEX(libcatidinstit,'Institut - Classes'!$F$4),"")</f>
        <v/>
      </c>
      <c r="B629" s="51" t="str">
        <f>IF(A629&lt;&gt;"",INDEX(codeinstit,'Institut - Classes'!$F$4),"")</f>
        <v/>
      </c>
      <c r="C629" s="49" t="str">
        <f t="shared" si="189"/>
        <v/>
      </c>
      <c r="D629" s="143"/>
      <c r="E629" s="143"/>
      <c r="F629" s="137"/>
      <c r="G629" s="137"/>
      <c r="H629" s="137"/>
      <c r="I629" s="137"/>
      <c r="J629" s="139"/>
      <c r="K629" s="137"/>
      <c r="L629" s="141"/>
      <c r="M629" s="141"/>
      <c r="N629" s="140"/>
      <c r="O629" s="142"/>
      <c r="P629" s="141"/>
      <c r="Q629" s="141"/>
      <c r="R629" s="141"/>
      <c r="S629" s="156"/>
      <c r="T629" s="156"/>
      <c r="U629" s="156"/>
      <c r="V629" s="156"/>
      <c r="W629" s="156"/>
      <c r="X629" s="156"/>
      <c r="Y629" s="52" t="str">
        <f t="shared" si="171"/>
        <v/>
      </c>
      <c r="Z629" s="50" t="str">
        <f t="shared" si="172"/>
        <v/>
      </c>
      <c r="AA629" s="50" t="str">
        <f t="shared" si="173"/>
        <v/>
      </c>
      <c r="AB629" s="50" t="str">
        <f t="shared" si="174"/>
        <v/>
      </c>
      <c r="AC629" s="50" t="str">
        <f t="shared" si="175"/>
        <v/>
      </c>
      <c r="AD629" s="50" t="str">
        <f t="shared" si="176"/>
        <v/>
      </c>
      <c r="AE629" s="50" t="str">
        <f t="shared" si="177"/>
        <v/>
      </c>
      <c r="AF629" s="50" t="str">
        <f t="shared" si="178"/>
        <v/>
      </c>
      <c r="AG629" s="50" t="str">
        <f t="shared" si="179"/>
        <v/>
      </c>
      <c r="AH629" s="50" t="str">
        <f t="shared" si="180"/>
        <v/>
      </c>
      <c r="AI629" s="50" t="str">
        <f t="shared" si="181"/>
        <v/>
      </c>
      <c r="AJ629" s="50" t="str">
        <f t="shared" si="182"/>
        <v/>
      </c>
      <c r="AK629" s="50" t="str">
        <f t="shared" si="183"/>
        <v/>
      </c>
      <c r="AL629" s="50" t="str">
        <f t="shared" si="184"/>
        <v/>
      </c>
      <c r="AM629" s="50" t="str">
        <f t="shared" si="185"/>
        <v/>
      </c>
      <c r="AN629" s="50" t="str">
        <f>IF(OR(AD629&lt;&gt;TRUE,AI629&lt;&gt;TRUE),"",IF(OR('Info livraison'!$B$12-(YEAR(J629))&gt;INDEX(valschartmaxalt,MATCH(N629,libschart,0)),'Info livraison'!$B$12-(YEAR(J629))&lt;INDEX(valschartminalt,MATCH(N629,libschart,0))),FALSE,TRUE))</f>
        <v/>
      </c>
      <c r="AO629" s="50" t="str">
        <f t="shared" si="186"/>
        <v/>
      </c>
      <c r="AP629" s="50"/>
      <c r="AQ629" s="50"/>
      <c r="AR629" s="50"/>
      <c r="AS629" s="197" t="str">
        <f t="shared" si="187"/>
        <v/>
      </c>
      <c r="AT629" s="210" t="str">
        <f t="shared" si="188"/>
        <v/>
      </c>
    </row>
    <row r="630" spans="1:46" x14ac:dyDescent="0.2">
      <c r="A630" s="51" t="str">
        <f>IF(AND(F630&lt;&gt;"",'Institut - Classes'!$F$4&lt;&gt;""),INDEX(libcatidinstit,'Institut - Classes'!$F$4),"")</f>
        <v/>
      </c>
      <c r="B630" s="51" t="str">
        <f>IF(A630&lt;&gt;"",INDEX(codeinstit,'Institut - Classes'!$F$4),"")</f>
        <v/>
      </c>
      <c r="C630" s="49" t="str">
        <f t="shared" si="189"/>
        <v/>
      </c>
      <c r="D630" s="143"/>
      <c r="E630" s="143"/>
      <c r="F630" s="137"/>
      <c r="G630" s="137"/>
      <c r="H630" s="137"/>
      <c r="I630" s="137"/>
      <c r="J630" s="139"/>
      <c r="K630" s="137"/>
      <c r="L630" s="141"/>
      <c r="M630" s="141"/>
      <c r="N630" s="140"/>
      <c r="O630" s="142"/>
      <c r="P630" s="141"/>
      <c r="Q630" s="141"/>
      <c r="R630" s="141"/>
      <c r="S630" s="156"/>
      <c r="T630" s="156"/>
      <c r="U630" s="156"/>
      <c r="V630" s="156"/>
      <c r="W630" s="156"/>
      <c r="X630" s="156"/>
      <c r="Y630" s="52" t="str">
        <f t="shared" si="171"/>
        <v/>
      </c>
      <c r="Z630" s="50" t="str">
        <f t="shared" si="172"/>
        <v/>
      </c>
      <c r="AA630" s="50" t="str">
        <f t="shared" si="173"/>
        <v/>
      </c>
      <c r="AB630" s="50" t="str">
        <f t="shared" si="174"/>
        <v/>
      </c>
      <c r="AC630" s="50" t="str">
        <f t="shared" si="175"/>
        <v/>
      </c>
      <c r="AD630" s="50" t="str">
        <f t="shared" si="176"/>
        <v/>
      </c>
      <c r="AE630" s="50" t="str">
        <f t="shared" si="177"/>
        <v/>
      </c>
      <c r="AF630" s="50" t="str">
        <f t="shared" si="178"/>
        <v/>
      </c>
      <c r="AG630" s="50" t="str">
        <f t="shared" si="179"/>
        <v/>
      </c>
      <c r="AH630" s="50" t="str">
        <f t="shared" si="180"/>
        <v/>
      </c>
      <c r="AI630" s="50" t="str">
        <f t="shared" si="181"/>
        <v/>
      </c>
      <c r="AJ630" s="50" t="str">
        <f t="shared" si="182"/>
        <v/>
      </c>
      <c r="AK630" s="50" t="str">
        <f t="shared" si="183"/>
        <v/>
      </c>
      <c r="AL630" s="50" t="str">
        <f t="shared" si="184"/>
        <v/>
      </c>
      <c r="AM630" s="50" t="str">
        <f t="shared" si="185"/>
        <v/>
      </c>
      <c r="AN630" s="50" t="str">
        <f>IF(OR(AD630&lt;&gt;TRUE,AI630&lt;&gt;TRUE),"",IF(OR('Info livraison'!$B$12-(YEAR(J630))&gt;INDEX(valschartmaxalt,MATCH(N630,libschart,0)),'Info livraison'!$B$12-(YEAR(J630))&lt;INDEX(valschartminalt,MATCH(N630,libschart,0))),FALSE,TRUE))</f>
        <v/>
      </c>
      <c r="AO630" s="50" t="str">
        <f t="shared" si="186"/>
        <v/>
      </c>
      <c r="AP630" s="50"/>
      <c r="AQ630" s="50"/>
      <c r="AR630" s="50"/>
      <c r="AS630" s="197" t="str">
        <f t="shared" si="187"/>
        <v/>
      </c>
      <c r="AT630" s="210" t="str">
        <f t="shared" si="188"/>
        <v/>
      </c>
    </row>
    <row r="631" spans="1:46" x14ac:dyDescent="0.2">
      <c r="A631" s="51" t="str">
        <f>IF(AND(F631&lt;&gt;"",'Institut - Classes'!$F$4&lt;&gt;""),INDEX(libcatidinstit,'Institut - Classes'!$F$4),"")</f>
        <v/>
      </c>
      <c r="B631" s="51" t="str">
        <f>IF(A631&lt;&gt;"",INDEX(codeinstit,'Institut - Classes'!$F$4),"")</f>
        <v/>
      </c>
      <c r="C631" s="49" t="str">
        <f t="shared" si="189"/>
        <v/>
      </c>
      <c r="D631" s="143"/>
      <c r="E631" s="143"/>
      <c r="F631" s="137"/>
      <c r="G631" s="137"/>
      <c r="H631" s="137"/>
      <c r="I631" s="137"/>
      <c r="J631" s="139"/>
      <c r="K631" s="137"/>
      <c r="L631" s="141"/>
      <c r="M631" s="141"/>
      <c r="N631" s="140"/>
      <c r="O631" s="142"/>
      <c r="P631" s="141"/>
      <c r="Q631" s="141"/>
      <c r="R631" s="141"/>
      <c r="S631" s="156"/>
      <c r="T631" s="156"/>
      <c r="U631" s="156"/>
      <c r="V631" s="156"/>
      <c r="W631" s="156"/>
      <c r="X631" s="156"/>
      <c r="Y631" s="52" t="str">
        <f t="shared" si="171"/>
        <v/>
      </c>
      <c r="Z631" s="50" t="str">
        <f t="shared" si="172"/>
        <v/>
      </c>
      <c r="AA631" s="50" t="str">
        <f t="shared" si="173"/>
        <v/>
      </c>
      <c r="AB631" s="50" t="str">
        <f t="shared" si="174"/>
        <v/>
      </c>
      <c r="AC631" s="50" t="str">
        <f t="shared" si="175"/>
        <v/>
      </c>
      <c r="AD631" s="50" t="str">
        <f t="shared" si="176"/>
        <v/>
      </c>
      <c r="AE631" s="50" t="str">
        <f t="shared" si="177"/>
        <v/>
      </c>
      <c r="AF631" s="50" t="str">
        <f t="shared" si="178"/>
        <v/>
      </c>
      <c r="AG631" s="50" t="str">
        <f t="shared" si="179"/>
        <v/>
      </c>
      <c r="AH631" s="50" t="str">
        <f t="shared" si="180"/>
        <v/>
      </c>
      <c r="AI631" s="50" t="str">
        <f t="shared" si="181"/>
        <v/>
      </c>
      <c r="AJ631" s="50" t="str">
        <f t="shared" si="182"/>
        <v/>
      </c>
      <c r="AK631" s="50" t="str">
        <f t="shared" si="183"/>
        <v/>
      </c>
      <c r="AL631" s="50" t="str">
        <f t="shared" si="184"/>
        <v/>
      </c>
      <c r="AM631" s="50" t="str">
        <f t="shared" si="185"/>
        <v/>
      </c>
      <c r="AN631" s="50" t="str">
        <f>IF(OR(AD631&lt;&gt;TRUE,AI631&lt;&gt;TRUE),"",IF(OR('Info livraison'!$B$12-(YEAR(J631))&gt;INDEX(valschartmaxalt,MATCH(N631,libschart,0)),'Info livraison'!$B$12-(YEAR(J631))&lt;INDEX(valschartminalt,MATCH(N631,libschart,0))),FALSE,TRUE))</f>
        <v/>
      </c>
      <c r="AO631" s="50" t="str">
        <f t="shared" si="186"/>
        <v/>
      </c>
      <c r="AP631" s="50"/>
      <c r="AQ631" s="50"/>
      <c r="AR631" s="50"/>
      <c r="AS631" s="197" t="str">
        <f t="shared" si="187"/>
        <v/>
      </c>
      <c r="AT631" s="210" t="str">
        <f t="shared" si="188"/>
        <v/>
      </c>
    </row>
    <row r="632" spans="1:46" x14ac:dyDescent="0.2">
      <c r="A632" s="51" t="str">
        <f>IF(AND(F632&lt;&gt;"",'Institut - Classes'!$F$4&lt;&gt;""),INDEX(libcatidinstit,'Institut - Classes'!$F$4),"")</f>
        <v/>
      </c>
      <c r="B632" s="51" t="str">
        <f>IF(A632&lt;&gt;"",INDEX(codeinstit,'Institut - Classes'!$F$4),"")</f>
        <v/>
      </c>
      <c r="C632" s="49" t="str">
        <f t="shared" si="189"/>
        <v/>
      </c>
      <c r="D632" s="143"/>
      <c r="E632" s="143"/>
      <c r="F632" s="137"/>
      <c r="G632" s="137"/>
      <c r="H632" s="137"/>
      <c r="I632" s="137"/>
      <c r="J632" s="139"/>
      <c r="K632" s="137"/>
      <c r="L632" s="141"/>
      <c r="M632" s="141"/>
      <c r="N632" s="140"/>
      <c r="O632" s="142"/>
      <c r="P632" s="141"/>
      <c r="Q632" s="141"/>
      <c r="R632" s="141"/>
      <c r="S632" s="156"/>
      <c r="T632" s="156"/>
      <c r="U632" s="156"/>
      <c r="V632" s="156"/>
      <c r="W632" s="156"/>
      <c r="X632" s="156"/>
      <c r="Y632" s="52" t="str">
        <f t="shared" si="171"/>
        <v/>
      </c>
      <c r="Z632" s="50" t="str">
        <f t="shared" si="172"/>
        <v/>
      </c>
      <c r="AA632" s="50" t="str">
        <f t="shared" si="173"/>
        <v/>
      </c>
      <c r="AB632" s="50" t="str">
        <f t="shared" si="174"/>
        <v/>
      </c>
      <c r="AC632" s="50" t="str">
        <f t="shared" si="175"/>
        <v/>
      </c>
      <c r="AD632" s="50" t="str">
        <f t="shared" si="176"/>
        <v/>
      </c>
      <c r="AE632" s="50" t="str">
        <f t="shared" si="177"/>
        <v/>
      </c>
      <c r="AF632" s="50" t="str">
        <f t="shared" si="178"/>
        <v/>
      </c>
      <c r="AG632" s="50" t="str">
        <f t="shared" si="179"/>
        <v/>
      </c>
      <c r="AH632" s="50" t="str">
        <f t="shared" si="180"/>
        <v/>
      </c>
      <c r="AI632" s="50" t="str">
        <f t="shared" si="181"/>
        <v/>
      </c>
      <c r="AJ632" s="50" t="str">
        <f t="shared" si="182"/>
        <v/>
      </c>
      <c r="AK632" s="50" t="str">
        <f t="shared" si="183"/>
        <v/>
      </c>
      <c r="AL632" s="50" t="str">
        <f t="shared" si="184"/>
        <v/>
      </c>
      <c r="AM632" s="50" t="str">
        <f t="shared" si="185"/>
        <v/>
      </c>
      <c r="AN632" s="50" t="str">
        <f>IF(OR(AD632&lt;&gt;TRUE,AI632&lt;&gt;TRUE),"",IF(OR('Info livraison'!$B$12-(YEAR(J632))&gt;INDEX(valschartmaxalt,MATCH(N632,libschart,0)),'Info livraison'!$B$12-(YEAR(J632))&lt;INDEX(valschartminalt,MATCH(N632,libschart,0))),FALSE,TRUE))</f>
        <v/>
      </c>
      <c r="AO632" s="50" t="str">
        <f t="shared" si="186"/>
        <v/>
      </c>
      <c r="AP632" s="50"/>
      <c r="AQ632" s="50"/>
      <c r="AR632" s="50"/>
      <c r="AS632" s="197" t="str">
        <f t="shared" si="187"/>
        <v/>
      </c>
      <c r="AT632" s="210" t="str">
        <f t="shared" si="188"/>
        <v/>
      </c>
    </row>
    <row r="633" spans="1:46" x14ac:dyDescent="0.2">
      <c r="A633" s="51" t="str">
        <f>IF(AND(F633&lt;&gt;"",'Institut - Classes'!$F$4&lt;&gt;""),INDEX(libcatidinstit,'Institut - Classes'!$F$4),"")</f>
        <v/>
      </c>
      <c r="B633" s="51" t="str">
        <f>IF(A633&lt;&gt;"",INDEX(codeinstit,'Institut - Classes'!$F$4),"")</f>
        <v/>
      </c>
      <c r="C633" s="49" t="str">
        <f t="shared" si="189"/>
        <v/>
      </c>
      <c r="D633" s="143"/>
      <c r="E633" s="143"/>
      <c r="F633" s="137"/>
      <c r="G633" s="137"/>
      <c r="H633" s="137"/>
      <c r="I633" s="137"/>
      <c r="J633" s="139"/>
      <c r="K633" s="137"/>
      <c r="L633" s="141"/>
      <c r="M633" s="141"/>
      <c r="N633" s="140"/>
      <c r="O633" s="142"/>
      <c r="P633" s="141"/>
      <c r="Q633" s="141"/>
      <c r="R633" s="141"/>
      <c r="S633" s="156"/>
      <c r="T633" s="156"/>
      <c r="U633" s="156"/>
      <c r="V633" s="156"/>
      <c r="W633" s="156"/>
      <c r="X633" s="156"/>
      <c r="Y633" s="52" t="str">
        <f t="shared" si="171"/>
        <v/>
      </c>
      <c r="Z633" s="50" t="str">
        <f t="shared" si="172"/>
        <v/>
      </c>
      <c r="AA633" s="50" t="str">
        <f t="shared" si="173"/>
        <v/>
      </c>
      <c r="AB633" s="50" t="str">
        <f t="shared" si="174"/>
        <v/>
      </c>
      <c r="AC633" s="50" t="str">
        <f t="shared" si="175"/>
        <v/>
      </c>
      <c r="AD633" s="50" t="str">
        <f t="shared" si="176"/>
        <v/>
      </c>
      <c r="AE633" s="50" t="str">
        <f t="shared" si="177"/>
        <v/>
      </c>
      <c r="AF633" s="50" t="str">
        <f t="shared" si="178"/>
        <v/>
      </c>
      <c r="AG633" s="50" t="str">
        <f t="shared" si="179"/>
        <v/>
      </c>
      <c r="AH633" s="50" t="str">
        <f t="shared" si="180"/>
        <v/>
      </c>
      <c r="AI633" s="50" t="str">
        <f t="shared" si="181"/>
        <v/>
      </c>
      <c r="AJ633" s="50" t="str">
        <f t="shared" si="182"/>
        <v/>
      </c>
      <c r="AK633" s="50" t="str">
        <f t="shared" si="183"/>
        <v/>
      </c>
      <c r="AL633" s="50" t="str">
        <f t="shared" si="184"/>
        <v/>
      </c>
      <c r="AM633" s="50" t="str">
        <f t="shared" si="185"/>
        <v/>
      </c>
      <c r="AN633" s="50" t="str">
        <f>IF(OR(AD633&lt;&gt;TRUE,AI633&lt;&gt;TRUE),"",IF(OR('Info livraison'!$B$12-(YEAR(J633))&gt;INDEX(valschartmaxalt,MATCH(N633,libschart,0)),'Info livraison'!$B$12-(YEAR(J633))&lt;INDEX(valschartminalt,MATCH(N633,libschart,0))),FALSE,TRUE))</f>
        <v/>
      </c>
      <c r="AO633" s="50" t="str">
        <f t="shared" si="186"/>
        <v/>
      </c>
      <c r="AP633" s="50"/>
      <c r="AQ633" s="50"/>
      <c r="AR633" s="50"/>
      <c r="AS633" s="197" t="str">
        <f t="shared" si="187"/>
        <v/>
      </c>
      <c r="AT633" s="210" t="str">
        <f t="shared" si="188"/>
        <v/>
      </c>
    </row>
    <row r="634" spans="1:46" x14ac:dyDescent="0.2">
      <c r="A634" s="51" t="str">
        <f>IF(AND(F634&lt;&gt;"",'Institut - Classes'!$F$4&lt;&gt;""),INDEX(libcatidinstit,'Institut - Classes'!$F$4),"")</f>
        <v/>
      </c>
      <c r="B634" s="51" t="str">
        <f>IF(A634&lt;&gt;"",INDEX(codeinstit,'Institut - Classes'!$F$4),"")</f>
        <v/>
      </c>
      <c r="C634" s="49" t="str">
        <f t="shared" si="189"/>
        <v/>
      </c>
      <c r="D634" s="143"/>
      <c r="E634" s="143"/>
      <c r="F634" s="137"/>
      <c r="G634" s="137"/>
      <c r="H634" s="137"/>
      <c r="I634" s="137"/>
      <c r="J634" s="139"/>
      <c r="K634" s="137"/>
      <c r="L634" s="141"/>
      <c r="M634" s="141"/>
      <c r="N634" s="140"/>
      <c r="O634" s="142"/>
      <c r="P634" s="141"/>
      <c r="Q634" s="141"/>
      <c r="R634" s="141"/>
      <c r="S634" s="156"/>
      <c r="T634" s="156"/>
      <c r="U634" s="156"/>
      <c r="V634" s="156"/>
      <c r="W634" s="156"/>
      <c r="X634" s="156"/>
      <c r="Y634" s="52" t="str">
        <f t="shared" si="171"/>
        <v/>
      </c>
      <c r="Z634" s="50" t="str">
        <f t="shared" si="172"/>
        <v/>
      </c>
      <c r="AA634" s="50" t="str">
        <f t="shared" si="173"/>
        <v/>
      </c>
      <c r="AB634" s="50" t="str">
        <f t="shared" si="174"/>
        <v/>
      </c>
      <c r="AC634" s="50" t="str">
        <f t="shared" si="175"/>
        <v/>
      </c>
      <c r="AD634" s="50" t="str">
        <f t="shared" si="176"/>
        <v/>
      </c>
      <c r="AE634" s="50" t="str">
        <f t="shared" si="177"/>
        <v/>
      </c>
      <c r="AF634" s="50" t="str">
        <f t="shared" si="178"/>
        <v/>
      </c>
      <c r="AG634" s="50" t="str">
        <f t="shared" si="179"/>
        <v/>
      </c>
      <c r="AH634" s="50" t="str">
        <f t="shared" si="180"/>
        <v/>
      </c>
      <c r="AI634" s="50" t="str">
        <f t="shared" si="181"/>
        <v/>
      </c>
      <c r="AJ634" s="50" t="str">
        <f t="shared" si="182"/>
        <v/>
      </c>
      <c r="AK634" s="50" t="str">
        <f t="shared" si="183"/>
        <v/>
      </c>
      <c r="AL634" s="50" t="str">
        <f t="shared" si="184"/>
        <v/>
      </c>
      <c r="AM634" s="50" t="str">
        <f t="shared" si="185"/>
        <v/>
      </c>
      <c r="AN634" s="50" t="str">
        <f>IF(OR(AD634&lt;&gt;TRUE,AI634&lt;&gt;TRUE),"",IF(OR('Info livraison'!$B$12-(YEAR(J634))&gt;INDEX(valschartmaxalt,MATCH(N634,libschart,0)),'Info livraison'!$B$12-(YEAR(J634))&lt;INDEX(valschartminalt,MATCH(N634,libschart,0))),FALSE,TRUE))</f>
        <v/>
      </c>
      <c r="AO634" s="50" t="str">
        <f t="shared" si="186"/>
        <v/>
      </c>
      <c r="AP634" s="50"/>
      <c r="AQ634" s="50"/>
      <c r="AR634" s="50"/>
      <c r="AS634" s="197" t="str">
        <f t="shared" si="187"/>
        <v/>
      </c>
      <c r="AT634" s="210" t="str">
        <f t="shared" si="188"/>
        <v/>
      </c>
    </row>
    <row r="635" spans="1:46" x14ac:dyDescent="0.2">
      <c r="A635" s="51" t="str">
        <f>IF(AND(F635&lt;&gt;"",'Institut - Classes'!$F$4&lt;&gt;""),INDEX(libcatidinstit,'Institut - Classes'!$F$4),"")</f>
        <v/>
      </c>
      <c r="B635" s="51" t="str">
        <f>IF(A635&lt;&gt;"",INDEX(codeinstit,'Institut - Classes'!$F$4),"")</f>
        <v/>
      </c>
      <c r="C635" s="49" t="str">
        <f t="shared" si="189"/>
        <v/>
      </c>
      <c r="D635" s="143"/>
      <c r="E635" s="143"/>
      <c r="F635" s="137"/>
      <c r="G635" s="137"/>
      <c r="H635" s="137"/>
      <c r="I635" s="137"/>
      <c r="J635" s="139"/>
      <c r="K635" s="137"/>
      <c r="L635" s="141"/>
      <c r="M635" s="141"/>
      <c r="N635" s="140"/>
      <c r="O635" s="142"/>
      <c r="P635" s="141"/>
      <c r="Q635" s="141"/>
      <c r="R635" s="141"/>
      <c r="S635" s="156"/>
      <c r="T635" s="156"/>
      <c r="U635" s="156"/>
      <c r="V635" s="156"/>
      <c r="W635" s="156"/>
      <c r="X635" s="156"/>
      <c r="Y635" s="52" t="str">
        <f t="shared" si="171"/>
        <v/>
      </c>
      <c r="Z635" s="50" t="str">
        <f t="shared" si="172"/>
        <v/>
      </c>
      <c r="AA635" s="50" t="str">
        <f t="shared" si="173"/>
        <v/>
      </c>
      <c r="AB635" s="50" t="str">
        <f t="shared" si="174"/>
        <v/>
      </c>
      <c r="AC635" s="50" t="str">
        <f t="shared" si="175"/>
        <v/>
      </c>
      <c r="AD635" s="50" t="str">
        <f t="shared" si="176"/>
        <v/>
      </c>
      <c r="AE635" s="50" t="str">
        <f t="shared" si="177"/>
        <v/>
      </c>
      <c r="AF635" s="50" t="str">
        <f t="shared" si="178"/>
        <v/>
      </c>
      <c r="AG635" s="50" t="str">
        <f t="shared" si="179"/>
        <v/>
      </c>
      <c r="AH635" s="50" t="str">
        <f t="shared" si="180"/>
        <v/>
      </c>
      <c r="AI635" s="50" t="str">
        <f t="shared" si="181"/>
        <v/>
      </c>
      <c r="AJ635" s="50" t="str">
        <f t="shared" si="182"/>
        <v/>
      </c>
      <c r="AK635" s="50" t="str">
        <f t="shared" si="183"/>
        <v/>
      </c>
      <c r="AL635" s="50" t="str">
        <f t="shared" si="184"/>
        <v/>
      </c>
      <c r="AM635" s="50" t="str">
        <f t="shared" si="185"/>
        <v/>
      </c>
      <c r="AN635" s="50" t="str">
        <f>IF(OR(AD635&lt;&gt;TRUE,AI635&lt;&gt;TRUE),"",IF(OR('Info livraison'!$B$12-(YEAR(J635))&gt;INDEX(valschartmaxalt,MATCH(N635,libschart,0)),'Info livraison'!$B$12-(YEAR(J635))&lt;INDEX(valschartminalt,MATCH(N635,libschart,0))),FALSE,TRUE))</f>
        <v/>
      </c>
      <c r="AO635" s="50" t="str">
        <f t="shared" si="186"/>
        <v/>
      </c>
      <c r="AP635" s="50"/>
      <c r="AQ635" s="50"/>
      <c r="AR635" s="50"/>
      <c r="AS635" s="197" t="str">
        <f t="shared" si="187"/>
        <v/>
      </c>
      <c r="AT635" s="210" t="str">
        <f t="shared" si="188"/>
        <v/>
      </c>
    </row>
    <row r="636" spans="1:46" x14ac:dyDescent="0.2">
      <c r="A636" s="51" t="str">
        <f>IF(AND(F636&lt;&gt;"",'Institut - Classes'!$F$4&lt;&gt;""),INDEX(libcatidinstit,'Institut - Classes'!$F$4),"")</f>
        <v/>
      </c>
      <c r="B636" s="51" t="str">
        <f>IF(A636&lt;&gt;"",INDEX(codeinstit,'Institut - Classes'!$F$4),"")</f>
        <v/>
      </c>
      <c r="C636" s="49" t="str">
        <f t="shared" si="189"/>
        <v/>
      </c>
      <c r="D636" s="143"/>
      <c r="E636" s="143"/>
      <c r="F636" s="137"/>
      <c r="G636" s="137"/>
      <c r="H636" s="137"/>
      <c r="I636" s="137"/>
      <c r="J636" s="139"/>
      <c r="K636" s="137"/>
      <c r="L636" s="141"/>
      <c r="M636" s="141"/>
      <c r="N636" s="140"/>
      <c r="O636" s="142"/>
      <c r="P636" s="141"/>
      <c r="Q636" s="141"/>
      <c r="R636" s="141"/>
      <c r="S636" s="156"/>
      <c r="T636" s="156"/>
      <c r="U636" s="156"/>
      <c r="V636" s="156"/>
      <c r="W636" s="156"/>
      <c r="X636" s="156"/>
      <c r="Y636" s="52" t="str">
        <f t="shared" si="171"/>
        <v/>
      </c>
      <c r="Z636" s="50" t="str">
        <f t="shared" si="172"/>
        <v/>
      </c>
      <c r="AA636" s="50" t="str">
        <f t="shared" si="173"/>
        <v/>
      </c>
      <c r="AB636" s="50" t="str">
        <f t="shared" si="174"/>
        <v/>
      </c>
      <c r="AC636" s="50" t="str">
        <f t="shared" si="175"/>
        <v/>
      </c>
      <c r="AD636" s="50" t="str">
        <f t="shared" si="176"/>
        <v/>
      </c>
      <c r="AE636" s="50" t="str">
        <f t="shared" si="177"/>
        <v/>
      </c>
      <c r="AF636" s="50" t="str">
        <f t="shared" si="178"/>
        <v/>
      </c>
      <c r="AG636" s="50" t="str">
        <f t="shared" si="179"/>
        <v/>
      </c>
      <c r="AH636" s="50" t="str">
        <f t="shared" si="180"/>
        <v/>
      </c>
      <c r="AI636" s="50" t="str">
        <f t="shared" si="181"/>
        <v/>
      </c>
      <c r="AJ636" s="50" t="str">
        <f t="shared" si="182"/>
        <v/>
      </c>
      <c r="AK636" s="50" t="str">
        <f t="shared" si="183"/>
        <v/>
      </c>
      <c r="AL636" s="50" t="str">
        <f t="shared" si="184"/>
        <v/>
      </c>
      <c r="AM636" s="50" t="str">
        <f t="shared" si="185"/>
        <v/>
      </c>
      <c r="AN636" s="50" t="str">
        <f>IF(OR(AD636&lt;&gt;TRUE,AI636&lt;&gt;TRUE),"",IF(OR('Info livraison'!$B$12-(YEAR(J636))&gt;INDEX(valschartmaxalt,MATCH(N636,libschart,0)),'Info livraison'!$B$12-(YEAR(J636))&lt;INDEX(valschartminalt,MATCH(N636,libschart,0))),FALSE,TRUE))</f>
        <v/>
      </c>
      <c r="AO636" s="50" t="str">
        <f t="shared" si="186"/>
        <v/>
      </c>
      <c r="AP636" s="50"/>
      <c r="AQ636" s="50"/>
      <c r="AR636" s="50"/>
      <c r="AS636" s="197" t="str">
        <f t="shared" si="187"/>
        <v/>
      </c>
      <c r="AT636" s="210" t="str">
        <f t="shared" si="188"/>
        <v/>
      </c>
    </row>
    <row r="637" spans="1:46" x14ac:dyDescent="0.2">
      <c r="A637" s="51" t="str">
        <f>IF(AND(F637&lt;&gt;"",'Institut - Classes'!$F$4&lt;&gt;""),INDEX(libcatidinstit,'Institut - Classes'!$F$4),"")</f>
        <v/>
      </c>
      <c r="B637" s="51" t="str">
        <f>IF(A637&lt;&gt;"",INDEX(codeinstit,'Institut - Classes'!$F$4),"")</f>
        <v/>
      </c>
      <c r="C637" s="49" t="str">
        <f t="shared" si="189"/>
        <v/>
      </c>
      <c r="D637" s="143"/>
      <c r="E637" s="143"/>
      <c r="F637" s="137"/>
      <c r="G637" s="137"/>
      <c r="H637" s="137"/>
      <c r="I637" s="137"/>
      <c r="J637" s="139"/>
      <c r="K637" s="137"/>
      <c r="L637" s="141"/>
      <c r="M637" s="141"/>
      <c r="N637" s="140"/>
      <c r="O637" s="142"/>
      <c r="P637" s="141"/>
      <c r="Q637" s="141"/>
      <c r="R637" s="141"/>
      <c r="S637" s="156"/>
      <c r="T637" s="156"/>
      <c r="U637" s="156"/>
      <c r="V637" s="156"/>
      <c r="W637" s="156"/>
      <c r="X637" s="156"/>
      <c r="Y637" s="52" t="str">
        <f t="shared" si="171"/>
        <v/>
      </c>
      <c r="Z637" s="50" t="str">
        <f t="shared" si="172"/>
        <v/>
      </c>
      <c r="AA637" s="50" t="str">
        <f t="shared" si="173"/>
        <v/>
      </c>
      <c r="AB637" s="50" t="str">
        <f t="shared" si="174"/>
        <v/>
      </c>
      <c r="AC637" s="50" t="str">
        <f t="shared" si="175"/>
        <v/>
      </c>
      <c r="AD637" s="50" t="str">
        <f t="shared" si="176"/>
        <v/>
      </c>
      <c r="AE637" s="50" t="str">
        <f t="shared" si="177"/>
        <v/>
      </c>
      <c r="AF637" s="50" t="str">
        <f t="shared" si="178"/>
        <v/>
      </c>
      <c r="AG637" s="50" t="str">
        <f t="shared" si="179"/>
        <v/>
      </c>
      <c r="AH637" s="50" t="str">
        <f t="shared" si="180"/>
        <v/>
      </c>
      <c r="AI637" s="50" t="str">
        <f t="shared" si="181"/>
        <v/>
      </c>
      <c r="AJ637" s="50" t="str">
        <f t="shared" si="182"/>
        <v/>
      </c>
      <c r="AK637" s="50" t="str">
        <f t="shared" si="183"/>
        <v/>
      </c>
      <c r="AL637" s="50" t="str">
        <f t="shared" si="184"/>
        <v/>
      </c>
      <c r="AM637" s="50" t="str">
        <f t="shared" si="185"/>
        <v/>
      </c>
      <c r="AN637" s="50" t="str">
        <f>IF(OR(AD637&lt;&gt;TRUE,AI637&lt;&gt;TRUE),"",IF(OR('Info livraison'!$B$12-(YEAR(J637))&gt;INDEX(valschartmaxalt,MATCH(N637,libschart,0)),'Info livraison'!$B$12-(YEAR(J637))&lt;INDEX(valschartminalt,MATCH(N637,libschart,0))),FALSE,TRUE))</f>
        <v/>
      </c>
      <c r="AO637" s="50" t="str">
        <f t="shared" si="186"/>
        <v/>
      </c>
      <c r="AP637" s="50"/>
      <c r="AQ637" s="50"/>
      <c r="AR637" s="50"/>
      <c r="AS637" s="197" t="str">
        <f t="shared" si="187"/>
        <v/>
      </c>
      <c r="AT637" s="210" t="str">
        <f t="shared" si="188"/>
        <v/>
      </c>
    </row>
    <row r="638" spans="1:46" x14ac:dyDescent="0.2">
      <c r="A638" s="51" t="str">
        <f>IF(AND(F638&lt;&gt;"",'Institut - Classes'!$F$4&lt;&gt;""),INDEX(libcatidinstit,'Institut - Classes'!$F$4),"")</f>
        <v/>
      </c>
      <c r="B638" s="51" t="str">
        <f>IF(A638&lt;&gt;"",INDEX(codeinstit,'Institut - Classes'!$F$4),"")</f>
        <v/>
      </c>
      <c r="C638" s="49" t="str">
        <f t="shared" si="189"/>
        <v/>
      </c>
      <c r="D638" s="143"/>
      <c r="E638" s="143"/>
      <c r="F638" s="137"/>
      <c r="G638" s="137"/>
      <c r="H638" s="137"/>
      <c r="I638" s="137"/>
      <c r="J638" s="139"/>
      <c r="K638" s="137"/>
      <c r="L638" s="141"/>
      <c r="M638" s="141"/>
      <c r="N638" s="140"/>
      <c r="O638" s="142"/>
      <c r="P638" s="141"/>
      <c r="Q638" s="141"/>
      <c r="R638" s="141"/>
      <c r="S638" s="156"/>
      <c r="T638" s="156"/>
      <c r="U638" s="156"/>
      <c r="V638" s="156"/>
      <c r="W638" s="156"/>
      <c r="X638" s="156"/>
      <c r="Y638" s="52" t="str">
        <f t="shared" si="171"/>
        <v/>
      </c>
      <c r="Z638" s="50" t="str">
        <f t="shared" si="172"/>
        <v/>
      </c>
      <c r="AA638" s="50" t="str">
        <f t="shared" si="173"/>
        <v/>
      </c>
      <c r="AB638" s="50" t="str">
        <f t="shared" si="174"/>
        <v/>
      </c>
      <c r="AC638" s="50" t="str">
        <f t="shared" si="175"/>
        <v/>
      </c>
      <c r="AD638" s="50" t="str">
        <f t="shared" si="176"/>
        <v/>
      </c>
      <c r="AE638" s="50" t="str">
        <f t="shared" si="177"/>
        <v/>
      </c>
      <c r="AF638" s="50" t="str">
        <f t="shared" si="178"/>
        <v/>
      </c>
      <c r="AG638" s="50" t="str">
        <f t="shared" si="179"/>
        <v/>
      </c>
      <c r="AH638" s="50" t="str">
        <f t="shared" si="180"/>
        <v/>
      </c>
      <c r="AI638" s="50" t="str">
        <f t="shared" si="181"/>
        <v/>
      </c>
      <c r="AJ638" s="50" t="str">
        <f t="shared" si="182"/>
        <v/>
      </c>
      <c r="AK638" s="50" t="str">
        <f t="shared" si="183"/>
        <v/>
      </c>
      <c r="AL638" s="50" t="str">
        <f t="shared" si="184"/>
        <v/>
      </c>
      <c r="AM638" s="50" t="str">
        <f t="shared" si="185"/>
        <v/>
      </c>
      <c r="AN638" s="50" t="str">
        <f>IF(OR(AD638&lt;&gt;TRUE,AI638&lt;&gt;TRUE),"",IF(OR('Info livraison'!$B$12-(YEAR(J638))&gt;INDEX(valschartmaxalt,MATCH(N638,libschart,0)),'Info livraison'!$B$12-(YEAR(J638))&lt;INDEX(valschartminalt,MATCH(N638,libschart,0))),FALSE,TRUE))</f>
        <v/>
      </c>
      <c r="AO638" s="50" t="str">
        <f t="shared" si="186"/>
        <v/>
      </c>
      <c r="AP638" s="50"/>
      <c r="AQ638" s="50"/>
      <c r="AR638" s="50"/>
      <c r="AS638" s="197" t="str">
        <f t="shared" si="187"/>
        <v/>
      </c>
      <c r="AT638" s="210" t="str">
        <f t="shared" si="188"/>
        <v/>
      </c>
    </row>
    <row r="639" spans="1:46" x14ac:dyDescent="0.2">
      <c r="A639" s="51" t="str">
        <f>IF(AND(F639&lt;&gt;"",'Institut - Classes'!$F$4&lt;&gt;""),INDEX(libcatidinstit,'Institut - Classes'!$F$4),"")</f>
        <v/>
      </c>
      <c r="B639" s="51" t="str">
        <f>IF(A639&lt;&gt;"",INDEX(codeinstit,'Institut - Classes'!$F$4),"")</f>
        <v/>
      </c>
      <c r="C639" s="49" t="str">
        <f t="shared" si="189"/>
        <v/>
      </c>
      <c r="D639" s="143"/>
      <c r="E639" s="143"/>
      <c r="F639" s="137"/>
      <c r="G639" s="137"/>
      <c r="H639" s="137"/>
      <c r="I639" s="137"/>
      <c r="J639" s="139"/>
      <c r="K639" s="137"/>
      <c r="L639" s="141"/>
      <c r="M639" s="141"/>
      <c r="N639" s="140"/>
      <c r="O639" s="142"/>
      <c r="P639" s="141"/>
      <c r="Q639" s="141"/>
      <c r="R639" s="141"/>
      <c r="S639" s="156"/>
      <c r="T639" s="156"/>
      <c r="U639" s="156"/>
      <c r="V639" s="156"/>
      <c r="W639" s="156"/>
      <c r="X639" s="156"/>
      <c r="Y639" s="52" t="str">
        <f t="shared" si="171"/>
        <v/>
      </c>
      <c r="Z639" s="50" t="str">
        <f t="shared" si="172"/>
        <v/>
      </c>
      <c r="AA639" s="50" t="str">
        <f t="shared" si="173"/>
        <v/>
      </c>
      <c r="AB639" s="50" t="str">
        <f t="shared" si="174"/>
        <v/>
      </c>
      <c r="AC639" s="50" t="str">
        <f t="shared" si="175"/>
        <v/>
      </c>
      <c r="AD639" s="50" t="str">
        <f t="shared" si="176"/>
        <v/>
      </c>
      <c r="AE639" s="50" t="str">
        <f t="shared" si="177"/>
        <v/>
      </c>
      <c r="AF639" s="50" t="str">
        <f t="shared" si="178"/>
        <v/>
      </c>
      <c r="AG639" s="50" t="str">
        <f t="shared" si="179"/>
        <v/>
      </c>
      <c r="AH639" s="50" t="str">
        <f t="shared" si="180"/>
        <v/>
      </c>
      <c r="AI639" s="50" t="str">
        <f t="shared" si="181"/>
        <v/>
      </c>
      <c r="AJ639" s="50" t="str">
        <f t="shared" si="182"/>
        <v/>
      </c>
      <c r="AK639" s="50" t="str">
        <f t="shared" si="183"/>
        <v/>
      </c>
      <c r="AL639" s="50" t="str">
        <f t="shared" si="184"/>
        <v/>
      </c>
      <c r="AM639" s="50" t="str">
        <f t="shared" si="185"/>
        <v/>
      </c>
      <c r="AN639" s="50" t="str">
        <f>IF(OR(AD639&lt;&gt;TRUE,AI639&lt;&gt;TRUE),"",IF(OR('Info livraison'!$B$12-(YEAR(J639))&gt;INDEX(valschartmaxalt,MATCH(N639,libschart,0)),'Info livraison'!$B$12-(YEAR(J639))&lt;INDEX(valschartminalt,MATCH(N639,libschart,0))),FALSE,TRUE))</f>
        <v/>
      </c>
      <c r="AO639" s="50" t="str">
        <f t="shared" si="186"/>
        <v/>
      </c>
      <c r="AP639" s="50"/>
      <c r="AQ639" s="50"/>
      <c r="AR639" s="50"/>
      <c r="AS639" s="197" t="str">
        <f t="shared" si="187"/>
        <v/>
      </c>
      <c r="AT639" s="210" t="str">
        <f t="shared" si="188"/>
        <v/>
      </c>
    </row>
    <row r="640" spans="1:46" x14ac:dyDescent="0.2">
      <c r="A640" s="51" t="str">
        <f>IF(AND(F640&lt;&gt;"",'Institut - Classes'!$F$4&lt;&gt;""),INDEX(libcatidinstit,'Institut - Classes'!$F$4),"")</f>
        <v/>
      </c>
      <c r="B640" s="51" t="str">
        <f>IF(A640&lt;&gt;"",INDEX(codeinstit,'Institut - Classes'!$F$4),"")</f>
        <v/>
      </c>
      <c r="C640" s="49" t="str">
        <f t="shared" si="189"/>
        <v/>
      </c>
      <c r="D640" s="143"/>
      <c r="E640" s="143"/>
      <c r="F640" s="137"/>
      <c r="G640" s="137"/>
      <c r="H640" s="137"/>
      <c r="I640" s="137"/>
      <c r="J640" s="139"/>
      <c r="K640" s="137"/>
      <c r="L640" s="141"/>
      <c r="M640" s="141"/>
      <c r="N640" s="140"/>
      <c r="O640" s="142"/>
      <c r="P640" s="141"/>
      <c r="Q640" s="141"/>
      <c r="R640" s="141"/>
      <c r="S640" s="156"/>
      <c r="T640" s="156"/>
      <c r="U640" s="156"/>
      <c r="V640" s="156"/>
      <c r="W640" s="156"/>
      <c r="X640" s="156"/>
      <c r="Y640" s="52" t="str">
        <f t="shared" si="171"/>
        <v/>
      </c>
      <c r="Z640" s="50" t="str">
        <f t="shared" si="172"/>
        <v/>
      </c>
      <c r="AA640" s="50" t="str">
        <f t="shared" si="173"/>
        <v/>
      </c>
      <c r="AB640" s="50" t="str">
        <f t="shared" si="174"/>
        <v/>
      </c>
      <c r="AC640" s="50" t="str">
        <f t="shared" si="175"/>
        <v/>
      </c>
      <c r="AD640" s="50" t="str">
        <f t="shared" si="176"/>
        <v/>
      </c>
      <c r="AE640" s="50" t="str">
        <f t="shared" si="177"/>
        <v/>
      </c>
      <c r="AF640" s="50" t="str">
        <f t="shared" si="178"/>
        <v/>
      </c>
      <c r="AG640" s="50" t="str">
        <f t="shared" si="179"/>
        <v/>
      </c>
      <c r="AH640" s="50" t="str">
        <f t="shared" si="180"/>
        <v/>
      </c>
      <c r="AI640" s="50" t="str">
        <f t="shared" si="181"/>
        <v/>
      </c>
      <c r="AJ640" s="50" t="str">
        <f t="shared" si="182"/>
        <v/>
      </c>
      <c r="AK640" s="50" t="str">
        <f t="shared" si="183"/>
        <v/>
      </c>
      <c r="AL640" s="50" t="str">
        <f t="shared" si="184"/>
        <v/>
      </c>
      <c r="AM640" s="50" t="str">
        <f t="shared" si="185"/>
        <v/>
      </c>
      <c r="AN640" s="50" t="str">
        <f>IF(OR(AD640&lt;&gt;TRUE,AI640&lt;&gt;TRUE),"",IF(OR('Info livraison'!$B$12-(YEAR(J640))&gt;INDEX(valschartmaxalt,MATCH(N640,libschart,0)),'Info livraison'!$B$12-(YEAR(J640))&lt;INDEX(valschartminalt,MATCH(N640,libschart,0))),FALSE,TRUE))</f>
        <v/>
      </c>
      <c r="AO640" s="50" t="str">
        <f t="shared" si="186"/>
        <v/>
      </c>
      <c r="AP640" s="50"/>
      <c r="AQ640" s="50"/>
      <c r="AR640" s="50"/>
      <c r="AS640" s="197" t="str">
        <f t="shared" si="187"/>
        <v/>
      </c>
      <c r="AT640" s="210" t="str">
        <f t="shared" si="188"/>
        <v/>
      </c>
    </row>
    <row r="641" spans="1:46" x14ac:dyDescent="0.2">
      <c r="A641" s="51" t="str">
        <f>IF(AND(F641&lt;&gt;"",'Institut - Classes'!$F$4&lt;&gt;""),INDEX(libcatidinstit,'Institut - Classes'!$F$4),"")</f>
        <v/>
      </c>
      <c r="B641" s="51" t="str">
        <f>IF(A641&lt;&gt;"",INDEX(codeinstit,'Institut - Classes'!$F$4),"")</f>
        <v/>
      </c>
      <c r="C641" s="49" t="str">
        <f t="shared" si="189"/>
        <v/>
      </c>
      <c r="D641" s="143"/>
      <c r="E641" s="143"/>
      <c r="F641" s="137"/>
      <c r="G641" s="137"/>
      <c r="H641" s="137"/>
      <c r="I641" s="137"/>
      <c r="J641" s="139"/>
      <c r="K641" s="137"/>
      <c r="L641" s="141"/>
      <c r="M641" s="141"/>
      <c r="N641" s="140"/>
      <c r="O641" s="142"/>
      <c r="P641" s="141"/>
      <c r="Q641" s="141"/>
      <c r="R641" s="141"/>
      <c r="S641" s="156"/>
      <c r="T641" s="156"/>
      <c r="U641" s="156"/>
      <c r="V641" s="156"/>
      <c r="W641" s="156"/>
      <c r="X641" s="156"/>
      <c r="Y641" s="52" t="str">
        <f t="shared" si="171"/>
        <v/>
      </c>
      <c r="Z641" s="50" t="str">
        <f t="shared" si="172"/>
        <v/>
      </c>
      <c r="AA641" s="50" t="str">
        <f t="shared" si="173"/>
        <v/>
      </c>
      <c r="AB641" s="50" t="str">
        <f t="shared" si="174"/>
        <v/>
      </c>
      <c r="AC641" s="50" t="str">
        <f t="shared" si="175"/>
        <v/>
      </c>
      <c r="AD641" s="50" t="str">
        <f t="shared" si="176"/>
        <v/>
      </c>
      <c r="AE641" s="50" t="str">
        <f t="shared" si="177"/>
        <v/>
      </c>
      <c r="AF641" s="50" t="str">
        <f t="shared" si="178"/>
        <v/>
      </c>
      <c r="AG641" s="50" t="str">
        <f t="shared" si="179"/>
        <v/>
      </c>
      <c r="AH641" s="50" t="str">
        <f t="shared" si="180"/>
        <v/>
      </c>
      <c r="AI641" s="50" t="str">
        <f t="shared" si="181"/>
        <v/>
      </c>
      <c r="AJ641" s="50" t="str">
        <f t="shared" si="182"/>
        <v/>
      </c>
      <c r="AK641" s="50" t="str">
        <f t="shared" si="183"/>
        <v/>
      </c>
      <c r="AL641" s="50" t="str">
        <f t="shared" si="184"/>
        <v/>
      </c>
      <c r="AM641" s="50" t="str">
        <f t="shared" si="185"/>
        <v/>
      </c>
      <c r="AN641" s="50" t="str">
        <f>IF(OR(AD641&lt;&gt;TRUE,AI641&lt;&gt;TRUE),"",IF(OR('Info livraison'!$B$12-(YEAR(J641))&gt;INDEX(valschartmaxalt,MATCH(N641,libschart,0)),'Info livraison'!$B$12-(YEAR(J641))&lt;INDEX(valschartminalt,MATCH(N641,libschart,0))),FALSE,TRUE))</f>
        <v/>
      </c>
      <c r="AO641" s="50" t="str">
        <f t="shared" si="186"/>
        <v/>
      </c>
      <c r="AP641" s="50"/>
      <c r="AQ641" s="50"/>
      <c r="AR641" s="50"/>
      <c r="AS641" s="197" t="str">
        <f t="shared" si="187"/>
        <v/>
      </c>
      <c r="AT641" s="210" t="str">
        <f t="shared" si="188"/>
        <v/>
      </c>
    </row>
    <row r="642" spans="1:46" x14ac:dyDescent="0.2">
      <c r="A642" s="51" t="str">
        <f>IF(AND(F642&lt;&gt;"",'Institut - Classes'!$F$4&lt;&gt;""),INDEX(libcatidinstit,'Institut - Classes'!$F$4),"")</f>
        <v/>
      </c>
      <c r="B642" s="51" t="str">
        <f>IF(A642&lt;&gt;"",INDEX(codeinstit,'Institut - Classes'!$F$4),"")</f>
        <v/>
      </c>
      <c r="C642" s="49" t="str">
        <f t="shared" si="189"/>
        <v/>
      </c>
      <c r="D642" s="143"/>
      <c r="E642" s="143"/>
      <c r="F642" s="137"/>
      <c r="G642" s="137"/>
      <c r="H642" s="137"/>
      <c r="I642" s="137"/>
      <c r="J642" s="139"/>
      <c r="K642" s="137"/>
      <c r="L642" s="141"/>
      <c r="M642" s="141"/>
      <c r="N642" s="140"/>
      <c r="O642" s="142"/>
      <c r="P642" s="141"/>
      <c r="Q642" s="141"/>
      <c r="R642" s="141"/>
      <c r="S642" s="156"/>
      <c r="T642" s="156"/>
      <c r="U642" s="156"/>
      <c r="V642" s="156"/>
      <c r="W642" s="156"/>
      <c r="X642" s="156"/>
      <c r="Y642" s="52" t="str">
        <f t="shared" si="171"/>
        <v/>
      </c>
      <c r="Z642" s="50" t="str">
        <f t="shared" si="172"/>
        <v/>
      </c>
      <c r="AA642" s="50" t="str">
        <f t="shared" si="173"/>
        <v/>
      </c>
      <c r="AB642" s="50" t="str">
        <f t="shared" si="174"/>
        <v/>
      </c>
      <c r="AC642" s="50" t="str">
        <f t="shared" si="175"/>
        <v/>
      </c>
      <c r="AD642" s="50" t="str">
        <f t="shared" si="176"/>
        <v/>
      </c>
      <c r="AE642" s="50" t="str">
        <f t="shared" si="177"/>
        <v/>
      </c>
      <c r="AF642" s="50" t="str">
        <f t="shared" si="178"/>
        <v/>
      </c>
      <c r="AG642" s="50" t="str">
        <f t="shared" si="179"/>
        <v/>
      </c>
      <c r="AH642" s="50" t="str">
        <f t="shared" si="180"/>
        <v/>
      </c>
      <c r="AI642" s="50" t="str">
        <f t="shared" si="181"/>
        <v/>
      </c>
      <c r="AJ642" s="50" t="str">
        <f t="shared" si="182"/>
        <v/>
      </c>
      <c r="AK642" s="50" t="str">
        <f t="shared" si="183"/>
        <v/>
      </c>
      <c r="AL642" s="50" t="str">
        <f t="shared" si="184"/>
        <v/>
      </c>
      <c r="AM642" s="50" t="str">
        <f t="shared" si="185"/>
        <v/>
      </c>
      <c r="AN642" s="50" t="str">
        <f>IF(OR(AD642&lt;&gt;TRUE,AI642&lt;&gt;TRUE),"",IF(OR('Info livraison'!$B$12-(YEAR(J642))&gt;INDEX(valschartmaxalt,MATCH(N642,libschart,0)),'Info livraison'!$B$12-(YEAR(J642))&lt;INDEX(valschartminalt,MATCH(N642,libschart,0))),FALSE,TRUE))</f>
        <v/>
      </c>
      <c r="AO642" s="50" t="str">
        <f t="shared" si="186"/>
        <v/>
      </c>
      <c r="AP642" s="50"/>
      <c r="AQ642" s="50"/>
      <c r="AR642" s="50"/>
      <c r="AS642" s="197" t="str">
        <f t="shared" si="187"/>
        <v/>
      </c>
      <c r="AT642" s="210" t="str">
        <f t="shared" si="188"/>
        <v/>
      </c>
    </row>
    <row r="643" spans="1:46" x14ac:dyDescent="0.2">
      <c r="A643" s="51" t="str">
        <f>IF(AND(F643&lt;&gt;"",'Institut - Classes'!$F$4&lt;&gt;""),INDEX(libcatidinstit,'Institut - Classes'!$F$4),"")</f>
        <v/>
      </c>
      <c r="B643" s="51" t="str">
        <f>IF(A643&lt;&gt;"",INDEX(codeinstit,'Institut - Classes'!$F$4),"")</f>
        <v/>
      </c>
      <c r="C643" s="49" t="str">
        <f t="shared" si="189"/>
        <v/>
      </c>
      <c r="D643" s="143"/>
      <c r="E643" s="143"/>
      <c r="F643" s="137"/>
      <c r="G643" s="137"/>
      <c r="H643" s="137"/>
      <c r="I643" s="137"/>
      <c r="J643" s="139"/>
      <c r="K643" s="137"/>
      <c r="L643" s="141"/>
      <c r="M643" s="141"/>
      <c r="N643" s="140"/>
      <c r="O643" s="142"/>
      <c r="P643" s="141"/>
      <c r="Q643" s="141"/>
      <c r="R643" s="141"/>
      <c r="S643" s="156"/>
      <c r="T643" s="156"/>
      <c r="U643" s="156"/>
      <c r="V643" s="156"/>
      <c r="W643" s="156"/>
      <c r="X643" s="156"/>
      <c r="Y643" s="52" t="str">
        <f t="shared" si="171"/>
        <v/>
      </c>
      <c r="Z643" s="50" t="str">
        <f t="shared" si="172"/>
        <v/>
      </c>
      <c r="AA643" s="50" t="str">
        <f t="shared" si="173"/>
        <v/>
      </c>
      <c r="AB643" s="50" t="str">
        <f t="shared" si="174"/>
        <v/>
      </c>
      <c r="AC643" s="50" t="str">
        <f t="shared" si="175"/>
        <v/>
      </c>
      <c r="AD643" s="50" t="str">
        <f t="shared" si="176"/>
        <v/>
      </c>
      <c r="AE643" s="50" t="str">
        <f t="shared" si="177"/>
        <v/>
      </c>
      <c r="AF643" s="50" t="str">
        <f t="shared" si="178"/>
        <v/>
      </c>
      <c r="AG643" s="50" t="str">
        <f t="shared" si="179"/>
        <v/>
      </c>
      <c r="AH643" s="50" t="str">
        <f t="shared" si="180"/>
        <v/>
      </c>
      <c r="AI643" s="50" t="str">
        <f t="shared" si="181"/>
        <v/>
      </c>
      <c r="AJ643" s="50" t="str">
        <f t="shared" si="182"/>
        <v/>
      </c>
      <c r="AK643" s="50" t="str">
        <f t="shared" si="183"/>
        <v/>
      </c>
      <c r="AL643" s="50" t="str">
        <f t="shared" si="184"/>
        <v/>
      </c>
      <c r="AM643" s="50" t="str">
        <f t="shared" si="185"/>
        <v/>
      </c>
      <c r="AN643" s="50" t="str">
        <f>IF(OR(AD643&lt;&gt;TRUE,AI643&lt;&gt;TRUE),"",IF(OR('Info livraison'!$B$12-(YEAR(J643))&gt;INDEX(valschartmaxalt,MATCH(N643,libschart,0)),'Info livraison'!$B$12-(YEAR(J643))&lt;INDEX(valschartminalt,MATCH(N643,libschart,0))),FALSE,TRUE))</f>
        <v/>
      </c>
      <c r="AO643" s="50" t="str">
        <f t="shared" si="186"/>
        <v/>
      </c>
      <c r="AP643" s="50"/>
      <c r="AQ643" s="50"/>
      <c r="AR643" s="50"/>
      <c r="AS643" s="197" t="str">
        <f t="shared" si="187"/>
        <v/>
      </c>
      <c r="AT643" s="210" t="str">
        <f t="shared" si="188"/>
        <v/>
      </c>
    </row>
    <row r="644" spans="1:46" x14ac:dyDescent="0.2">
      <c r="A644" s="51" t="str">
        <f>IF(AND(F644&lt;&gt;"",'Institut - Classes'!$F$4&lt;&gt;""),INDEX(libcatidinstit,'Institut - Classes'!$F$4),"")</f>
        <v/>
      </c>
      <c r="B644" s="51" t="str">
        <f>IF(A644&lt;&gt;"",INDEX(codeinstit,'Institut - Classes'!$F$4),"")</f>
        <v/>
      </c>
      <c r="C644" s="49" t="str">
        <f t="shared" si="189"/>
        <v/>
      </c>
      <c r="D644" s="143"/>
      <c r="E644" s="143"/>
      <c r="F644" s="137"/>
      <c r="G644" s="137"/>
      <c r="H644" s="137"/>
      <c r="I644" s="137"/>
      <c r="J644" s="139"/>
      <c r="K644" s="137"/>
      <c r="L644" s="141"/>
      <c r="M644" s="141"/>
      <c r="N644" s="140"/>
      <c r="O644" s="142"/>
      <c r="P644" s="141"/>
      <c r="Q644" s="141"/>
      <c r="R644" s="141"/>
      <c r="S644" s="156"/>
      <c r="T644" s="156"/>
      <c r="U644" s="156"/>
      <c r="V644" s="156"/>
      <c r="W644" s="156"/>
      <c r="X644" s="156"/>
      <c r="Y644" s="52" t="str">
        <f t="shared" si="171"/>
        <v/>
      </c>
      <c r="Z644" s="50" t="str">
        <f t="shared" si="172"/>
        <v/>
      </c>
      <c r="AA644" s="50" t="str">
        <f t="shared" si="173"/>
        <v/>
      </c>
      <c r="AB644" s="50" t="str">
        <f t="shared" si="174"/>
        <v/>
      </c>
      <c r="AC644" s="50" t="str">
        <f t="shared" si="175"/>
        <v/>
      </c>
      <c r="AD644" s="50" t="str">
        <f t="shared" si="176"/>
        <v/>
      </c>
      <c r="AE644" s="50" t="str">
        <f t="shared" si="177"/>
        <v/>
      </c>
      <c r="AF644" s="50" t="str">
        <f t="shared" si="178"/>
        <v/>
      </c>
      <c r="AG644" s="50" t="str">
        <f t="shared" si="179"/>
        <v/>
      </c>
      <c r="AH644" s="50" t="str">
        <f t="shared" si="180"/>
        <v/>
      </c>
      <c r="AI644" s="50" t="str">
        <f t="shared" si="181"/>
        <v/>
      </c>
      <c r="AJ644" s="50" t="str">
        <f t="shared" si="182"/>
        <v/>
      </c>
      <c r="AK644" s="50" t="str">
        <f t="shared" si="183"/>
        <v/>
      </c>
      <c r="AL644" s="50" t="str">
        <f t="shared" si="184"/>
        <v/>
      </c>
      <c r="AM644" s="50" t="str">
        <f t="shared" si="185"/>
        <v/>
      </c>
      <c r="AN644" s="50" t="str">
        <f>IF(OR(AD644&lt;&gt;TRUE,AI644&lt;&gt;TRUE),"",IF(OR('Info livraison'!$B$12-(YEAR(J644))&gt;INDEX(valschartmaxalt,MATCH(N644,libschart,0)),'Info livraison'!$B$12-(YEAR(J644))&lt;INDEX(valschartminalt,MATCH(N644,libschart,0))),FALSE,TRUE))</f>
        <v/>
      </c>
      <c r="AO644" s="50" t="str">
        <f t="shared" si="186"/>
        <v/>
      </c>
      <c r="AP644" s="50"/>
      <c r="AQ644" s="50"/>
      <c r="AR644" s="50"/>
      <c r="AS644" s="197" t="str">
        <f t="shared" si="187"/>
        <v/>
      </c>
      <c r="AT644" s="210" t="str">
        <f t="shared" si="188"/>
        <v/>
      </c>
    </row>
    <row r="645" spans="1:46" x14ac:dyDescent="0.2">
      <c r="A645" s="51" t="str">
        <f>IF(AND(F645&lt;&gt;"",'Institut - Classes'!$F$4&lt;&gt;""),INDEX(libcatidinstit,'Institut - Classes'!$F$4),"")</f>
        <v/>
      </c>
      <c r="B645" s="51" t="str">
        <f>IF(A645&lt;&gt;"",INDEX(codeinstit,'Institut - Classes'!$F$4),"")</f>
        <v/>
      </c>
      <c r="C645" s="49" t="str">
        <f t="shared" si="189"/>
        <v/>
      </c>
      <c r="D645" s="143"/>
      <c r="E645" s="143"/>
      <c r="F645" s="137"/>
      <c r="G645" s="137"/>
      <c r="H645" s="137"/>
      <c r="I645" s="137"/>
      <c r="J645" s="139"/>
      <c r="K645" s="137"/>
      <c r="L645" s="141"/>
      <c r="M645" s="141"/>
      <c r="N645" s="140"/>
      <c r="O645" s="142"/>
      <c r="P645" s="141"/>
      <c r="Q645" s="141"/>
      <c r="R645" s="141"/>
      <c r="S645" s="156"/>
      <c r="T645" s="156"/>
      <c r="U645" s="156"/>
      <c r="V645" s="156"/>
      <c r="W645" s="156"/>
      <c r="X645" s="156"/>
      <c r="Y645" s="52" t="str">
        <f t="shared" ref="Y645:Y708" si="190">IF(G645="CH.AHV",IF(LEN(H645)=13,IF((MID(H645,13,1)+1-1)=MOD(10-(MID(H645,1,1)+3*MID(H645,2,1)+MID(H645,3,1)+3*MID(H645,4,1)+MID(H645,5,1)+3*MID(H645,6,1)+MID(H645,7,1)+3*MID(H645,8,1)+MID(H645,9,1)+3*MID(H645,10,1)+MID(H645,11,1)+3*MID(H645,12,1)),10),TRUE,FALSE),FALSE),"")</f>
        <v/>
      </c>
      <c r="Z645" s="50" t="str">
        <f t="shared" ref="Z645:Z708" si="191">IF(OR(ISBLANK(H645)),"",NOT(COUNTIF($H$5:$H$1004,$H645)&gt;1))</f>
        <v/>
      </c>
      <c r="AA645" s="50" t="str">
        <f t="shared" ref="AA645:AA708" si="192">IF(ISBLANK(F645),"",IF(ISNA(MATCH(TRIM(F645),libclint,0)),FALSE,TRUE))</f>
        <v/>
      </c>
      <c r="AB645" s="50" t="str">
        <f t="shared" ref="AB645:AB708" si="193">IF(ISBLANK(G645),"",IF(ISNA(MATCH(G645,codecatidlern,0)),FALSE,TRUE))</f>
        <v/>
      </c>
      <c r="AC645" s="50" t="str">
        <f t="shared" ref="AC645:AC708" si="194">IF(ISBLANK(I645),"",IF(ISNA(MATCH(I645,libsex,0)),FALSE,TRUE))</f>
        <v/>
      </c>
      <c r="AD645" s="50" t="str">
        <f t="shared" ref="AD645:AD708" si="195">IF(ISBLANK(J645),"",IF(AND(J645 &gt; DATE(1925,1,1),J645 &lt; DATE(2100,1,1)),TRUE,FALSE))</f>
        <v/>
      </c>
      <c r="AE645" s="50" t="str">
        <f t="shared" ref="AE645:AE708" si="196">IF(ISBLANK(K645),"",IF(ISNA(MATCH(K645,libnat,0)),FALSE,TRUE))</f>
        <v/>
      </c>
      <c r="AF645" s="50" t="str">
        <f t="shared" ref="AF645:AF708" si="197">IF(ISBLANK(L645),"",IF(ISNA(MATCH(L645,liblangue,0)),FALSE,TRUE))</f>
        <v/>
      </c>
      <c r="AG645" s="50" t="str">
        <f t="shared" ref="AG645:AG708" si="198">IF(OR(AF645&lt;&gt;TRUE,ISNA(MATCH(N645,libschart,0))),"",IF(AND(INDEX(codeschart,MATCH(N645,libschart,0))&lt;55000000,INDEX(codelangue,MATCH(L645,liblangue,0))=999),FALSE,TRUE))</f>
        <v/>
      </c>
      <c r="AH645" s="50" t="str">
        <f t="shared" ref="AH645:AH708" si="199">IF(ISBLANK(M645),"",IF(ISNA(MATCH(M645,libgem,0)),FALSE,TRUE))</f>
        <v/>
      </c>
      <c r="AI645" s="50" t="str">
        <f t="shared" ref="AI645:AI708" si="200">IF(ISBLANK(N645),"",IF(ISNA(MATCH(N645,libschart,0)),FALSE,IF(INDEX(codeschart,MATCH(N645,libschart,0))=0,FALSE,TRUE)))</f>
        <v/>
      </c>
      <c r="AJ645" s="50" t="str">
        <f t="shared" ref="AJ645:AJ708" si="201">IF(ISBLANK(O645),"",IF(ISNA(MATCH(O645,codektbj,0)),FALSE,TRUE))</f>
        <v/>
      </c>
      <c r="AK645" s="50" t="str">
        <f t="shared" ref="AK645:AK708" si="202">IF(ISBLANK(P645),"",IF(ISNA(MATCH(P645,libform,0)),FALSE,TRUE))</f>
        <v/>
      </c>
      <c r="AL645" s="50" t="str">
        <f t="shared" ref="AL645:AL708" si="203">IF(ISBLANK(Q645),"",IF(ISNA(MATCH(Q645,libspe,0)),FALSE,TRUE))</f>
        <v/>
      </c>
      <c r="AM645" s="50" t="str">
        <f t="shared" ref="AM645:AM708" si="204">IF(ISBLANK(R645),"",IF(ISNA(MATCH(R645,libmp1,0)),FALSE,TRUE))</f>
        <v/>
      </c>
      <c r="AN645" s="50" t="str">
        <f>IF(OR(AD645&lt;&gt;TRUE,AI645&lt;&gt;TRUE),"",IF(OR('Info livraison'!$B$12-(YEAR(J645))&gt;INDEX(valschartmaxalt,MATCH(N645,libschart,0)),'Info livraison'!$B$12-(YEAR(J645))&lt;INDEX(valschartminalt,MATCH(N645,libschart,0))),FALSE,TRUE))</f>
        <v/>
      </c>
      <c r="AO645" s="50" t="str">
        <f t="shared" ref="AO645:AO708" si="205">IF(ISBLANK(N645),"",IF(AND(AI645=TRUE,AJ645=TRUE),IF(OR(AND(O645&gt;=INDEX(valschartktbjmin,MATCH(N645,libschart,0)),O645&lt;=INDEX(valschartktbjmax,MATCH(N645,libschart,0))),AND(O645=90,INDEX(valschartktbj90,MATCH(N645,libschart,0))=90),AND(O645=99,INDEX(valschartktbj99,MATCH(N645,libschart,0))=99)),TRUE,FALSE),""))</f>
        <v/>
      </c>
      <c r="AP645" s="50"/>
      <c r="AQ645" s="50"/>
      <c r="AR645" s="50"/>
      <c r="AS645" s="197" t="str">
        <f t="shared" ref="AS645:AS708" si="206">IF(C645="","",1)</f>
        <v/>
      </c>
      <c r="AT645" s="210" t="str">
        <f t="shared" ref="AT645:AT708" si="207">IF(COUNTA(F645:X645)=0,"",IF(COUNTA(F645:Q645)=12,IF(OR(R645&lt;&gt;"",AI645=FALSE),FALSE,IF(OR(INDEX(codeschart,MATCH(N645,libschart,0))&lt;11000000,INDEX(codeschart,MATCH(N645,libschart,0))&gt;=52000000),FALSE,TRUE)),TRUE))</f>
        <v/>
      </c>
    </row>
    <row r="646" spans="1:46" x14ac:dyDescent="0.2">
      <c r="A646" s="51" t="str">
        <f>IF(AND(F646&lt;&gt;"",'Institut - Classes'!$F$4&lt;&gt;""),INDEX(libcatidinstit,'Institut - Classes'!$F$4),"")</f>
        <v/>
      </c>
      <c r="B646" s="51" t="str">
        <f>IF(A646&lt;&gt;"",INDEX(codeinstit,'Institut - Classes'!$F$4),"")</f>
        <v/>
      </c>
      <c r="C646" s="49" t="str">
        <f t="shared" ref="C646:C709" si="208">IF(COUNTA(F646:X646)=0,"",IF(AT646=TRUE,"Incomplet",IF(OR(Y646=FALSE,COUNTIF(AA646:AM646,FALSE)&gt;0,COUNTIF(F646:AR646,#N/A)&gt;0),"Erreur",IF(AND(Z646,AN646,AO646),"OK","Attention"))))</f>
        <v/>
      </c>
      <c r="D646" s="143"/>
      <c r="E646" s="143"/>
      <c r="F646" s="137"/>
      <c r="G646" s="137"/>
      <c r="H646" s="137"/>
      <c r="I646" s="137"/>
      <c r="J646" s="139"/>
      <c r="K646" s="137"/>
      <c r="L646" s="141"/>
      <c r="M646" s="141"/>
      <c r="N646" s="140"/>
      <c r="O646" s="142"/>
      <c r="P646" s="141"/>
      <c r="Q646" s="141"/>
      <c r="R646" s="141"/>
      <c r="S646" s="156"/>
      <c r="T646" s="156"/>
      <c r="U646" s="156"/>
      <c r="V646" s="156"/>
      <c r="W646" s="156"/>
      <c r="X646" s="156"/>
      <c r="Y646" s="52" t="str">
        <f t="shared" si="190"/>
        <v/>
      </c>
      <c r="Z646" s="50" t="str">
        <f t="shared" si="191"/>
        <v/>
      </c>
      <c r="AA646" s="50" t="str">
        <f t="shared" si="192"/>
        <v/>
      </c>
      <c r="AB646" s="50" t="str">
        <f t="shared" si="193"/>
        <v/>
      </c>
      <c r="AC646" s="50" t="str">
        <f t="shared" si="194"/>
        <v/>
      </c>
      <c r="AD646" s="50" t="str">
        <f t="shared" si="195"/>
        <v/>
      </c>
      <c r="AE646" s="50" t="str">
        <f t="shared" si="196"/>
        <v/>
      </c>
      <c r="AF646" s="50" t="str">
        <f t="shared" si="197"/>
        <v/>
      </c>
      <c r="AG646" s="50" t="str">
        <f t="shared" si="198"/>
        <v/>
      </c>
      <c r="AH646" s="50" t="str">
        <f t="shared" si="199"/>
        <v/>
      </c>
      <c r="AI646" s="50" t="str">
        <f t="shared" si="200"/>
        <v/>
      </c>
      <c r="AJ646" s="50" t="str">
        <f t="shared" si="201"/>
        <v/>
      </c>
      <c r="AK646" s="50" t="str">
        <f t="shared" si="202"/>
        <v/>
      </c>
      <c r="AL646" s="50" t="str">
        <f t="shared" si="203"/>
        <v/>
      </c>
      <c r="AM646" s="50" t="str">
        <f t="shared" si="204"/>
        <v/>
      </c>
      <c r="AN646" s="50" t="str">
        <f>IF(OR(AD646&lt;&gt;TRUE,AI646&lt;&gt;TRUE),"",IF(OR('Info livraison'!$B$12-(YEAR(J646))&gt;INDEX(valschartmaxalt,MATCH(N646,libschart,0)),'Info livraison'!$B$12-(YEAR(J646))&lt;INDEX(valschartminalt,MATCH(N646,libschart,0))),FALSE,TRUE))</f>
        <v/>
      </c>
      <c r="AO646" s="50" t="str">
        <f t="shared" si="205"/>
        <v/>
      </c>
      <c r="AP646" s="50"/>
      <c r="AQ646" s="50"/>
      <c r="AR646" s="50"/>
      <c r="AS646" s="197" t="str">
        <f t="shared" si="206"/>
        <v/>
      </c>
      <c r="AT646" s="210" t="str">
        <f t="shared" si="207"/>
        <v/>
      </c>
    </row>
    <row r="647" spans="1:46" x14ac:dyDescent="0.2">
      <c r="A647" s="51" t="str">
        <f>IF(AND(F647&lt;&gt;"",'Institut - Classes'!$F$4&lt;&gt;""),INDEX(libcatidinstit,'Institut - Classes'!$F$4),"")</f>
        <v/>
      </c>
      <c r="B647" s="51" t="str">
        <f>IF(A647&lt;&gt;"",INDEX(codeinstit,'Institut - Classes'!$F$4),"")</f>
        <v/>
      </c>
      <c r="C647" s="49" t="str">
        <f t="shared" si="208"/>
        <v/>
      </c>
      <c r="D647" s="143"/>
      <c r="E647" s="143"/>
      <c r="F647" s="137"/>
      <c r="G647" s="137"/>
      <c r="H647" s="137"/>
      <c r="I647" s="137"/>
      <c r="J647" s="139"/>
      <c r="K647" s="137"/>
      <c r="L647" s="141"/>
      <c r="M647" s="141"/>
      <c r="N647" s="140"/>
      <c r="O647" s="142"/>
      <c r="P647" s="141"/>
      <c r="Q647" s="141"/>
      <c r="R647" s="141"/>
      <c r="S647" s="156"/>
      <c r="T647" s="156"/>
      <c r="U647" s="156"/>
      <c r="V647" s="156"/>
      <c r="W647" s="156"/>
      <c r="X647" s="156"/>
      <c r="Y647" s="52" t="str">
        <f t="shared" si="190"/>
        <v/>
      </c>
      <c r="Z647" s="50" t="str">
        <f t="shared" si="191"/>
        <v/>
      </c>
      <c r="AA647" s="50" t="str">
        <f t="shared" si="192"/>
        <v/>
      </c>
      <c r="AB647" s="50" t="str">
        <f t="shared" si="193"/>
        <v/>
      </c>
      <c r="AC647" s="50" t="str">
        <f t="shared" si="194"/>
        <v/>
      </c>
      <c r="AD647" s="50" t="str">
        <f t="shared" si="195"/>
        <v/>
      </c>
      <c r="AE647" s="50" t="str">
        <f t="shared" si="196"/>
        <v/>
      </c>
      <c r="AF647" s="50" t="str">
        <f t="shared" si="197"/>
        <v/>
      </c>
      <c r="AG647" s="50" t="str">
        <f t="shared" si="198"/>
        <v/>
      </c>
      <c r="AH647" s="50" t="str">
        <f t="shared" si="199"/>
        <v/>
      </c>
      <c r="AI647" s="50" t="str">
        <f t="shared" si="200"/>
        <v/>
      </c>
      <c r="AJ647" s="50" t="str">
        <f t="shared" si="201"/>
        <v/>
      </c>
      <c r="AK647" s="50" t="str">
        <f t="shared" si="202"/>
        <v/>
      </c>
      <c r="AL647" s="50" t="str">
        <f t="shared" si="203"/>
        <v/>
      </c>
      <c r="AM647" s="50" t="str">
        <f t="shared" si="204"/>
        <v/>
      </c>
      <c r="AN647" s="50" t="str">
        <f>IF(OR(AD647&lt;&gt;TRUE,AI647&lt;&gt;TRUE),"",IF(OR('Info livraison'!$B$12-(YEAR(J647))&gt;INDEX(valschartmaxalt,MATCH(N647,libschart,0)),'Info livraison'!$B$12-(YEAR(J647))&lt;INDEX(valschartminalt,MATCH(N647,libschart,0))),FALSE,TRUE))</f>
        <v/>
      </c>
      <c r="AO647" s="50" t="str">
        <f t="shared" si="205"/>
        <v/>
      </c>
      <c r="AP647" s="50"/>
      <c r="AQ647" s="50"/>
      <c r="AR647" s="50"/>
      <c r="AS647" s="197" t="str">
        <f t="shared" si="206"/>
        <v/>
      </c>
      <c r="AT647" s="210" t="str">
        <f t="shared" si="207"/>
        <v/>
      </c>
    </row>
    <row r="648" spans="1:46" x14ac:dyDescent="0.2">
      <c r="A648" s="51" t="str">
        <f>IF(AND(F648&lt;&gt;"",'Institut - Classes'!$F$4&lt;&gt;""),INDEX(libcatidinstit,'Institut - Classes'!$F$4),"")</f>
        <v/>
      </c>
      <c r="B648" s="51" t="str">
        <f>IF(A648&lt;&gt;"",INDEX(codeinstit,'Institut - Classes'!$F$4),"")</f>
        <v/>
      </c>
      <c r="C648" s="49" t="str">
        <f t="shared" si="208"/>
        <v/>
      </c>
      <c r="D648" s="143"/>
      <c r="E648" s="143"/>
      <c r="F648" s="137"/>
      <c r="G648" s="137"/>
      <c r="H648" s="137"/>
      <c r="I648" s="137"/>
      <c r="J648" s="139"/>
      <c r="K648" s="137"/>
      <c r="L648" s="141"/>
      <c r="M648" s="141"/>
      <c r="N648" s="140"/>
      <c r="O648" s="142"/>
      <c r="P648" s="141"/>
      <c r="Q648" s="141"/>
      <c r="R648" s="141"/>
      <c r="S648" s="156"/>
      <c r="T648" s="156"/>
      <c r="U648" s="156"/>
      <c r="V648" s="156"/>
      <c r="W648" s="156"/>
      <c r="X648" s="156"/>
      <c r="Y648" s="52" t="str">
        <f t="shared" si="190"/>
        <v/>
      </c>
      <c r="Z648" s="50" t="str">
        <f t="shared" si="191"/>
        <v/>
      </c>
      <c r="AA648" s="50" t="str">
        <f t="shared" si="192"/>
        <v/>
      </c>
      <c r="AB648" s="50" t="str">
        <f t="shared" si="193"/>
        <v/>
      </c>
      <c r="AC648" s="50" t="str">
        <f t="shared" si="194"/>
        <v/>
      </c>
      <c r="AD648" s="50" t="str">
        <f t="shared" si="195"/>
        <v/>
      </c>
      <c r="AE648" s="50" t="str">
        <f t="shared" si="196"/>
        <v/>
      </c>
      <c r="AF648" s="50" t="str">
        <f t="shared" si="197"/>
        <v/>
      </c>
      <c r="AG648" s="50" t="str">
        <f t="shared" si="198"/>
        <v/>
      </c>
      <c r="AH648" s="50" t="str">
        <f t="shared" si="199"/>
        <v/>
      </c>
      <c r="AI648" s="50" t="str">
        <f t="shared" si="200"/>
        <v/>
      </c>
      <c r="AJ648" s="50" t="str">
        <f t="shared" si="201"/>
        <v/>
      </c>
      <c r="AK648" s="50" t="str">
        <f t="shared" si="202"/>
        <v/>
      </c>
      <c r="AL648" s="50" t="str">
        <f t="shared" si="203"/>
        <v/>
      </c>
      <c r="AM648" s="50" t="str">
        <f t="shared" si="204"/>
        <v/>
      </c>
      <c r="AN648" s="50" t="str">
        <f>IF(OR(AD648&lt;&gt;TRUE,AI648&lt;&gt;TRUE),"",IF(OR('Info livraison'!$B$12-(YEAR(J648))&gt;INDEX(valschartmaxalt,MATCH(N648,libschart,0)),'Info livraison'!$B$12-(YEAR(J648))&lt;INDEX(valschartminalt,MATCH(N648,libschart,0))),FALSE,TRUE))</f>
        <v/>
      </c>
      <c r="AO648" s="50" t="str">
        <f t="shared" si="205"/>
        <v/>
      </c>
      <c r="AP648" s="50"/>
      <c r="AQ648" s="50"/>
      <c r="AR648" s="50"/>
      <c r="AS648" s="197" t="str">
        <f t="shared" si="206"/>
        <v/>
      </c>
      <c r="AT648" s="210" t="str">
        <f t="shared" si="207"/>
        <v/>
      </c>
    </row>
    <row r="649" spans="1:46" x14ac:dyDescent="0.2">
      <c r="A649" s="51" t="str">
        <f>IF(AND(F649&lt;&gt;"",'Institut - Classes'!$F$4&lt;&gt;""),INDEX(libcatidinstit,'Institut - Classes'!$F$4),"")</f>
        <v/>
      </c>
      <c r="B649" s="51" t="str">
        <f>IF(A649&lt;&gt;"",INDEX(codeinstit,'Institut - Classes'!$F$4),"")</f>
        <v/>
      </c>
      <c r="C649" s="49" t="str">
        <f t="shared" si="208"/>
        <v/>
      </c>
      <c r="D649" s="143"/>
      <c r="E649" s="143"/>
      <c r="F649" s="137"/>
      <c r="G649" s="137"/>
      <c r="H649" s="137"/>
      <c r="I649" s="137"/>
      <c r="J649" s="139"/>
      <c r="K649" s="137"/>
      <c r="L649" s="141"/>
      <c r="M649" s="141"/>
      <c r="N649" s="140"/>
      <c r="O649" s="142"/>
      <c r="P649" s="141"/>
      <c r="Q649" s="141"/>
      <c r="R649" s="141"/>
      <c r="S649" s="156"/>
      <c r="T649" s="156"/>
      <c r="U649" s="156"/>
      <c r="V649" s="156"/>
      <c r="W649" s="156"/>
      <c r="X649" s="156"/>
      <c r="Y649" s="52" t="str">
        <f t="shared" si="190"/>
        <v/>
      </c>
      <c r="Z649" s="50" t="str">
        <f t="shared" si="191"/>
        <v/>
      </c>
      <c r="AA649" s="50" t="str">
        <f t="shared" si="192"/>
        <v/>
      </c>
      <c r="AB649" s="50" t="str">
        <f t="shared" si="193"/>
        <v/>
      </c>
      <c r="AC649" s="50" t="str">
        <f t="shared" si="194"/>
        <v/>
      </c>
      <c r="AD649" s="50" t="str">
        <f t="shared" si="195"/>
        <v/>
      </c>
      <c r="AE649" s="50" t="str">
        <f t="shared" si="196"/>
        <v/>
      </c>
      <c r="AF649" s="50" t="str">
        <f t="shared" si="197"/>
        <v/>
      </c>
      <c r="AG649" s="50" t="str">
        <f t="shared" si="198"/>
        <v/>
      </c>
      <c r="AH649" s="50" t="str">
        <f t="shared" si="199"/>
        <v/>
      </c>
      <c r="AI649" s="50" t="str">
        <f t="shared" si="200"/>
        <v/>
      </c>
      <c r="AJ649" s="50" t="str">
        <f t="shared" si="201"/>
        <v/>
      </c>
      <c r="AK649" s="50" t="str">
        <f t="shared" si="202"/>
        <v/>
      </c>
      <c r="AL649" s="50" t="str">
        <f t="shared" si="203"/>
        <v/>
      </c>
      <c r="AM649" s="50" t="str">
        <f t="shared" si="204"/>
        <v/>
      </c>
      <c r="AN649" s="50" t="str">
        <f>IF(OR(AD649&lt;&gt;TRUE,AI649&lt;&gt;TRUE),"",IF(OR('Info livraison'!$B$12-(YEAR(J649))&gt;INDEX(valschartmaxalt,MATCH(N649,libschart,0)),'Info livraison'!$B$12-(YEAR(J649))&lt;INDEX(valschartminalt,MATCH(N649,libschart,0))),FALSE,TRUE))</f>
        <v/>
      </c>
      <c r="AO649" s="50" t="str">
        <f t="shared" si="205"/>
        <v/>
      </c>
      <c r="AP649" s="50"/>
      <c r="AQ649" s="50"/>
      <c r="AR649" s="50"/>
      <c r="AS649" s="197" t="str">
        <f t="shared" si="206"/>
        <v/>
      </c>
      <c r="AT649" s="210" t="str">
        <f t="shared" si="207"/>
        <v/>
      </c>
    </row>
    <row r="650" spans="1:46" x14ac:dyDescent="0.2">
      <c r="A650" s="51" t="str">
        <f>IF(AND(F650&lt;&gt;"",'Institut - Classes'!$F$4&lt;&gt;""),INDEX(libcatidinstit,'Institut - Classes'!$F$4),"")</f>
        <v/>
      </c>
      <c r="B650" s="51" t="str">
        <f>IF(A650&lt;&gt;"",INDEX(codeinstit,'Institut - Classes'!$F$4),"")</f>
        <v/>
      </c>
      <c r="C650" s="49" t="str">
        <f t="shared" si="208"/>
        <v/>
      </c>
      <c r="D650" s="143"/>
      <c r="E650" s="143"/>
      <c r="F650" s="137"/>
      <c r="G650" s="137"/>
      <c r="H650" s="137"/>
      <c r="I650" s="137"/>
      <c r="J650" s="139"/>
      <c r="K650" s="137"/>
      <c r="L650" s="141"/>
      <c r="M650" s="141"/>
      <c r="N650" s="140"/>
      <c r="O650" s="142"/>
      <c r="P650" s="141"/>
      <c r="Q650" s="141"/>
      <c r="R650" s="141"/>
      <c r="S650" s="156"/>
      <c r="T650" s="156"/>
      <c r="U650" s="156"/>
      <c r="V650" s="156"/>
      <c r="W650" s="156"/>
      <c r="X650" s="156"/>
      <c r="Y650" s="52" t="str">
        <f t="shared" si="190"/>
        <v/>
      </c>
      <c r="Z650" s="50" t="str">
        <f t="shared" si="191"/>
        <v/>
      </c>
      <c r="AA650" s="50" t="str">
        <f t="shared" si="192"/>
        <v/>
      </c>
      <c r="AB650" s="50" t="str">
        <f t="shared" si="193"/>
        <v/>
      </c>
      <c r="AC650" s="50" t="str">
        <f t="shared" si="194"/>
        <v/>
      </c>
      <c r="AD650" s="50" t="str">
        <f t="shared" si="195"/>
        <v/>
      </c>
      <c r="AE650" s="50" t="str">
        <f t="shared" si="196"/>
        <v/>
      </c>
      <c r="AF650" s="50" t="str">
        <f t="shared" si="197"/>
        <v/>
      </c>
      <c r="AG650" s="50" t="str">
        <f t="shared" si="198"/>
        <v/>
      </c>
      <c r="AH650" s="50" t="str">
        <f t="shared" si="199"/>
        <v/>
      </c>
      <c r="AI650" s="50" t="str">
        <f t="shared" si="200"/>
        <v/>
      </c>
      <c r="AJ650" s="50" t="str">
        <f t="shared" si="201"/>
        <v/>
      </c>
      <c r="AK650" s="50" t="str">
        <f t="shared" si="202"/>
        <v/>
      </c>
      <c r="AL650" s="50" t="str">
        <f t="shared" si="203"/>
        <v/>
      </c>
      <c r="AM650" s="50" t="str">
        <f t="shared" si="204"/>
        <v/>
      </c>
      <c r="AN650" s="50" t="str">
        <f>IF(OR(AD650&lt;&gt;TRUE,AI650&lt;&gt;TRUE),"",IF(OR('Info livraison'!$B$12-(YEAR(J650))&gt;INDEX(valschartmaxalt,MATCH(N650,libschart,0)),'Info livraison'!$B$12-(YEAR(J650))&lt;INDEX(valschartminalt,MATCH(N650,libschart,0))),FALSE,TRUE))</f>
        <v/>
      </c>
      <c r="AO650" s="50" t="str">
        <f t="shared" si="205"/>
        <v/>
      </c>
      <c r="AP650" s="50"/>
      <c r="AQ650" s="50"/>
      <c r="AR650" s="50"/>
      <c r="AS650" s="197" t="str">
        <f t="shared" si="206"/>
        <v/>
      </c>
      <c r="AT650" s="210" t="str">
        <f t="shared" si="207"/>
        <v/>
      </c>
    </row>
    <row r="651" spans="1:46" x14ac:dyDescent="0.2">
      <c r="A651" s="51" t="str">
        <f>IF(AND(F651&lt;&gt;"",'Institut - Classes'!$F$4&lt;&gt;""),INDEX(libcatidinstit,'Institut - Classes'!$F$4),"")</f>
        <v/>
      </c>
      <c r="B651" s="51" t="str">
        <f>IF(A651&lt;&gt;"",INDEX(codeinstit,'Institut - Classes'!$F$4),"")</f>
        <v/>
      </c>
      <c r="C651" s="49" t="str">
        <f t="shared" si="208"/>
        <v/>
      </c>
      <c r="D651" s="143"/>
      <c r="E651" s="143"/>
      <c r="F651" s="137"/>
      <c r="G651" s="137"/>
      <c r="H651" s="137"/>
      <c r="I651" s="137"/>
      <c r="J651" s="139"/>
      <c r="K651" s="137"/>
      <c r="L651" s="141"/>
      <c r="M651" s="141"/>
      <c r="N651" s="140"/>
      <c r="O651" s="142"/>
      <c r="P651" s="141"/>
      <c r="Q651" s="141"/>
      <c r="R651" s="141"/>
      <c r="S651" s="156"/>
      <c r="T651" s="156"/>
      <c r="U651" s="156"/>
      <c r="V651" s="156"/>
      <c r="W651" s="156"/>
      <c r="X651" s="156"/>
      <c r="Y651" s="52" t="str">
        <f t="shared" si="190"/>
        <v/>
      </c>
      <c r="Z651" s="50" t="str">
        <f t="shared" si="191"/>
        <v/>
      </c>
      <c r="AA651" s="50" t="str">
        <f t="shared" si="192"/>
        <v/>
      </c>
      <c r="AB651" s="50" t="str">
        <f t="shared" si="193"/>
        <v/>
      </c>
      <c r="AC651" s="50" t="str">
        <f t="shared" si="194"/>
        <v/>
      </c>
      <c r="AD651" s="50" t="str">
        <f t="shared" si="195"/>
        <v/>
      </c>
      <c r="AE651" s="50" t="str">
        <f t="shared" si="196"/>
        <v/>
      </c>
      <c r="AF651" s="50" t="str">
        <f t="shared" si="197"/>
        <v/>
      </c>
      <c r="AG651" s="50" t="str">
        <f t="shared" si="198"/>
        <v/>
      </c>
      <c r="AH651" s="50" t="str">
        <f t="shared" si="199"/>
        <v/>
      </c>
      <c r="AI651" s="50" t="str">
        <f t="shared" si="200"/>
        <v/>
      </c>
      <c r="AJ651" s="50" t="str">
        <f t="shared" si="201"/>
        <v/>
      </c>
      <c r="AK651" s="50" t="str">
        <f t="shared" si="202"/>
        <v/>
      </c>
      <c r="AL651" s="50" t="str">
        <f t="shared" si="203"/>
        <v/>
      </c>
      <c r="AM651" s="50" t="str">
        <f t="shared" si="204"/>
        <v/>
      </c>
      <c r="AN651" s="50" t="str">
        <f>IF(OR(AD651&lt;&gt;TRUE,AI651&lt;&gt;TRUE),"",IF(OR('Info livraison'!$B$12-(YEAR(J651))&gt;INDEX(valschartmaxalt,MATCH(N651,libschart,0)),'Info livraison'!$B$12-(YEAR(J651))&lt;INDEX(valschartminalt,MATCH(N651,libschart,0))),FALSE,TRUE))</f>
        <v/>
      </c>
      <c r="AO651" s="50" t="str">
        <f t="shared" si="205"/>
        <v/>
      </c>
      <c r="AP651" s="50"/>
      <c r="AQ651" s="50"/>
      <c r="AR651" s="50"/>
      <c r="AS651" s="197" t="str">
        <f t="shared" si="206"/>
        <v/>
      </c>
      <c r="AT651" s="210" t="str">
        <f t="shared" si="207"/>
        <v/>
      </c>
    </row>
    <row r="652" spans="1:46" x14ac:dyDescent="0.2">
      <c r="A652" s="51" t="str">
        <f>IF(AND(F652&lt;&gt;"",'Institut - Classes'!$F$4&lt;&gt;""),INDEX(libcatidinstit,'Institut - Classes'!$F$4),"")</f>
        <v/>
      </c>
      <c r="B652" s="51" t="str">
        <f>IF(A652&lt;&gt;"",INDEX(codeinstit,'Institut - Classes'!$F$4),"")</f>
        <v/>
      </c>
      <c r="C652" s="49" t="str">
        <f t="shared" si="208"/>
        <v/>
      </c>
      <c r="D652" s="143"/>
      <c r="E652" s="143"/>
      <c r="F652" s="137"/>
      <c r="G652" s="137"/>
      <c r="H652" s="137"/>
      <c r="I652" s="137"/>
      <c r="J652" s="139"/>
      <c r="K652" s="137"/>
      <c r="L652" s="141"/>
      <c r="M652" s="141"/>
      <c r="N652" s="140"/>
      <c r="O652" s="142"/>
      <c r="P652" s="141"/>
      <c r="Q652" s="141"/>
      <c r="R652" s="141"/>
      <c r="S652" s="156"/>
      <c r="T652" s="156"/>
      <c r="U652" s="156"/>
      <c r="V652" s="156"/>
      <c r="W652" s="156"/>
      <c r="X652" s="156"/>
      <c r="Y652" s="52" t="str">
        <f t="shared" si="190"/>
        <v/>
      </c>
      <c r="Z652" s="50" t="str">
        <f t="shared" si="191"/>
        <v/>
      </c>
      <c r="AA652" s="50" t="str">
        <f t="shared" si="192"/>
        <v/>
      </c>
      <c r="AB652" s="50" t="str">
        <f t="shared" si="193"/>
        <v/>
      </c>
      <c r="AC652" s="50" t="str">
        <f t="shared" si="194"/>
        <v/>
      </c>
      <c r="AD652" s="50" t="str">
        <f t="shared" si="195"/>
        <v/>
      </c>
      <c r="AE652" s="50" t="str">
        <f t="shared" si="196"/>
        <v/>
      </c>
      <c r="AF652" s="50" t="str">
        <f t="shared" si="197"/>
        <v/>
      </c>
      <c r="AG652" s="50" t="str">
        <f t="shared" si="198"/>
        <v/>
      </c>
      <c r="AH652" s="50" t="str">
        <f t="shared" si="199"/>
        <v/>
      </c>
      <c r="AI652" s="50" t="str">
        <f t="shared" si="200"/>
        <v/>
      </c>
      <c r="AJ652" s="50" t="str">
        <f t="shared" si="201"/>
        <v/>
      </c>
      <c r="AK652" s="50" t="str">
        <f t="shared" si="202"/>
        <v/>
      </c>
      <c r="AL652" s="50" t="str">
        <f t="shared" si="203"/>
        <v/>
      </c>
      <c r="AM652" s="50" t="str">
        <f t="shared" si="204"/>
        <v/>
      </c>
      <c r="AN652" s="50" t="str">
        <f>IF(OR(AD652&lt;&gt;TRUE,AI652&lt;&gt;TRUE),"",IF(OR('Info livraison'!$B$12-(YEAR(J652))&gt;INDEX(valschartmaxalt,MATCH(N652,libschart,0)),'Info livraison'!$B$12-(YEAR(J652))&lt;INDEX(valschartminalt,MATCH(N652,libschart,0))),FALSE,TRUE))</f>
        <v/>
      </c>
      <c r="AO652" s="50" t="str">
        <f t="shared" si="205"/>
        <v/>
      </c>
      <c r="AP652" s="50"/>
      <c r="AQ652" s="50"/>
      <c r="AR652" s="50"/>
      <c r="AS652" s="197" t="str">
        <f t="shared" si="206"/>
        <v/>
      </c>
      <c r="AT652" s="210" t="str">
        <f t="shared" si="207"/>
        <v/>
      </c>
    </row>
    <row r="653" spans="1:46" x14ac:dyDescent="0.2">
      <c r="A653" s="51" t="str">
        <f>IF(AND(F653&lt;&gt;"",'Institut - Classes'!$F$4&lt;&gt;""),INDEX(libcatidinstit,'Institut - Classes'!$F$4),"")</f>
        <v/>
      </c>
      <c r="B653" s="51" t="str">
        <f>IF(A653&lt;&gt;"",INDEX(codeinstit,'Institut - Classes'!$F$4),"")</f>
        <v/>
      </c>
      <c r="C653" s="49" t="str">
        <f t="shared" si="208"/>
        <v/>
      </c>
      <c r="D653" s="143"/>
      <c r="E653" s="143"/>
      <c r="F653" s="137"/>
      <c r="G653" s="137"/>
      <c r="H653" s="137"/>
      <c r="I653" s="137"/>
      <c r="J653" s="139"/>
      <c r="K653" s="137"/>
      <c r="L653" s="141"/>
      <c r="M653" s="141"/>
      <c r="N653" s="140"/>
      <c r="O653" s="142"/>
      <c r="P653" s="141"/>
      <c r="Q653" s="141"/>
      <c r="R653" s="141"/>
      <c r="S653" s="156"/>
      <c r="T653" s="156"/>
      <c r="U653" s="156"/>
      <c r="V653" s="156"/>
      <c r="W653" s="156"/>
      <c r="X653" s="156"/>
      <c r="Y653" s="52" t="str">
        <f t="shared" si="190"/>
        <v/>
      </c>
      <c r="Z653" s="50" t="str">
        <f t="shared" si="191"/>
        <v/>
      </c>
      <c r="AA653" s="50" t="str">
        <f t="shared" si="192"/>
        <v/>
      </c>
      <c r="AB653" s="50" t="str">
        <f t="shared" si="193"/>
        <v/>
      </c>
      <c r="AC653" s="50" t="str">
        <f t="shared" si="194"/>
        <v/>
      </c>
      <c r="AD653" s="50" t="str">
        <f t="shared" si="195"/>
        <v/>
      </c>
      <c r="AE653" s="50" t="str">
        <f t="shared" si="196"/>
        <v/>
      </c>
      <c r="AF653" s="50" t="str">
        <f t="shared" si="197"/>
        <v/>
      </c>
      <c r="AG653" s="50" t="str">
        <f t="shared" si="198"/>
        <v/>
      </c>
      <c r="AH653" s="50" t="str">
        <f t="shared" si="199"/>
        <v/>
      </c>
      <c r="AI653" s="50" t="str">
        <f t="shared" si="200"/>
        <v/>
      </c>
      <c r="AJ653" s="50" t="str">
        <f t="shared" si="201"/>
        <v/>
      </c>
      <c r="AK653" s="50" t="str">
        <f t="shared" si="202"/>
        <v/>
      </c>
      <c r="AL653" s="50" t="str">
        <f t="shared" si="203"/>
        <v/>
      </c>
      <c r="AM653" s="50" t="str">
        <f t="shared" si="204"/>
        <v/>
      </c>
      <c r="AN653" s="50" t="str">
        <f>IF(OR(AD653&lt;&gt;TRUE,AI653&lt;&gt;TRUE),"",IF(OR('Info livraison'!$B$12-(YEAR(J653))&gt;INDEX(valschartmaxalt,MATCH(N653,libschart,0)),'Info livraison'!$B$12-(YEAR(J653))&lt;INDEX(valschartminalt,MATCH(N653,libschart,0))),FALSE,TRUE))</f>
        <v/>
      </c>
      <c r="AO653" s="50" t="str">
        <f t="shared" si="205"/>
        <v/>
      </c>
      <c r="AP653" s="50"/>
      <c r="AQ653" s="50"/>
      <c r="AR653" s="50"/>
      <c r="AS653" s="197" t="str">
        <f t="shared" si="206"/>
        <v/>
      </c>
      <c r="AT653" s="210" t="str">
        <f t="shared" si="207"/>
        <v/>
      </c>
    </row>
    <row r="654" spans="1:46" x14ac:dyDescent="0.2">
      <c r="A654" s="51" t="str">
        <f>IF(AND(F654&lt;&gt;"",'Institut - Classes'!$F$4&lt;&gt;""),INDEX(libcatidinstit,'Institut - Classes'!$F$4),"")</f>
        <v/>
      </c>
      <c r="B654" s="51" t="str">
        <f>IF(A654&lt;&gt;"",INDEX(codeinstit,'Institut - Classes'!$F$4),"")</f>
        <v/>
      </c>
      <c r="C654" s="49" t="str">
        <f t="shared" si="208"/>
        <v/>
      </c>
      <c r="D654" s="143"/>
      <c r="E654" s="143"/>
      <c r="F654" s="137"/>
      <c r="G654" s="137"/>
      <c r="H654" s="137"/>
      <c r="I654" s="137"/>
      <c r="J654" s="139"/>
      <c r="K654" s="137"/>
      <c r="L654" s="141"/>
      <c r="M654" s="141"/>
      <c r="N654" s="140"/>
      <c r="O654" s="142"/>
      <c r="P654" s="141"/>
      <c r="Q654" s="141"/>
      <c r="R654" s="141"/>
      <c r="S654" s="156"/>
      <c r="T654" s="156"/>
      <c r="U654" s="156"/>
      <c r="V654" s="156"/>
      <c r="W654" s="156"/>
      <c r="X654" s="156"/>
      <c r="Y654" s="52" t="str">
        <f t="shared" si="190"/>
        <v/>
      </c>
      <c r="Z654" s="50" t="str">
        <f t="shared" si="191"/>
        <v/>
      </c>
      <c r="AA654" s="50" t="str">
        <f t="shared" si="192"/>
        <v/>
      </c>
      <c r="AB654" s="50" t="str">
        <f t="shared" si="193"/>
        <v/>
      </c>
      <c r="AC654" s="50" t="str">
        <f t="shared" si="194"/>
        <v/>
      </c>
      <c r="AD654" s="50" t="str">
        <f t="shared" si="195"/>
        <v/>
      </c>
      <c r="AE654" s="50" t="str">
        <f t="shared" si="196"/>
        <v/>
      </c>
      <c r="AF654" s="50" t="str">
        <f t="shared" si="197"/>
        <v/>
      </c>
      <c r="AG654" s="50" t="str">
        <f t="shared" si="198"/>
        <v/>
      </c>
      <c r="AH654" s="50" t="str">
        <f t="shared" si="199"/>
        <v/>
      </c>
      <c r="AI654" s="50" t="str">
        <f t="shared" si="200"/>
        <v/>
      </c>
      <c r="AJ654" s="50" t="str">
        <f t="shared" si="201"/>
        <v/>
      </c>
      <c r="AK654" s="50" t="str">
        <f t="shared" si="202"/>
        <v/>
      </c>
      <c r="AL654" s="50" t="str">
        <f t="shared" si="203"/>
        <v/>
      </c>
      <c r="AM654" s="50" t="str">
        <f t="shared" si="204"/>
        <v/>
      </c>
      <c r="AN654" s="50" t="str">
        <f>IF(OR(AD654&lt;&gt;TRUE,AI654&lt;&gt;TRUE),"",IF(OR('Info livraison'!$B$12-(YEAR(J654))&gt;INDEX(valschartmaxalt,MATCH(N654,libschart,0)),'Info livraison'!$B$12-(YEAR(J654))&lt;INDEX(valschartminalt,MATCH(N654,libschart,0))),FALSE,TRUE))</f>
        <v/>
      </c>
      <c r="AO654" s="50" t="str">
        <f t="shared" si="205"/>
        <v/>
      </c>
      <c r="AP654" s="50"/>
      <c r="AQ654" s="50"/>
      <c r="AR654" s="50"/>
      <c r="AS654" s="197" t="str">
        <f t="shared" si="206"/>
        <v/>
      </c>
      <c r="AT654" s="210" t="str">
        <f t="shared" si="207"/>
        <v/>
      </c>
    </row>
    <row r="655" spans="1:46" x14ac:dyDescent="0.2">
      <c r="A655" s="51" t="str">
        <f>IF(AND(F655&lt;&gt;"",'Institut - Classes'!$F$4&lt;&gt;""),INDEX(libcatidinstit,'Institut - Classes'!$F$4),"")</f>
        <v/>
      </c>
      <c r="B655" s="51" t="str">
        <f>IF(A655&lt;&gt;"",INDEX(codeinstit,'Institut - Classes'!$F$4),"")</f>
        <v/>
      </c>
      <c r="C655" s="49" t="str">
        <f t="shared" si="208"/>
        <v/>
      </c>
      <c r="D655" s="143"/>
      <c r="E655" s="143"/>
      <c r="F655" s="137"/>
      <c r="G655" s="137"/>
      <c r="H655" s="137"/>
      <c r="I655" s="137"/>
      <c r="J655" s="139"/>
      <c r="K655" s="137"/>
      <c r="L655" s="141"/>
      <c r="M655" s="141"/>
      <c r="N655" s="140"/>
      <c r="O655" s="142"/>
      <c r="P655" s="141"/>
      <c r="Q655" s="141"/>
      <c r="R655" s="141"/>
      <c r="S655" s="156"/>
      <c r="T655" s="156"/>
      <c r="U655" s="156"/>
      <c r="V655" s="156"/>
      <c r="W655" s="156"/>
      <c r="X655" s="156"/>
      <c r="Y655" s="52" t="str">
        <f t="shared" si="190"/>
        <v/>
      </c>
      <c r="Z655" s="50" t="str">
        <f t="shared" si="191"/>
        <v/>
      </c>
      <c r="AA655" s="50" t="str">
        <f t="shared" si="192"/>
        <v/>
      </c>
      <c r="AB655" s="50" t="str">
        <f t="shared" si="193"/>
        <v/>
      </c>
      <c r="AC655" s="50" t="str">
        <f t="shared" si="194"/>
        <v/>
      </c>
      <c r="AD655" s="50" t="str">
        <f t="shared" si="195"/>
        <v/>
      </c>
      <c r="AE655" s="50" t="str">
        <f t="shared" si="196"/>
        <v/>
      </c>
      <c r="AF655" s="50" t="str">
        <f t="shared" si="197"/>
        <v/>
      </c>
      <c r="AG655" s="50" t="str">
        <f t="shared" si="198"/>
        <v/>
      </c>
      <c r="AH655" s="50" t="str">
        <f t="shared" si="199"/>
        <v/>
      </c>
      <c r="AI655" s="50" t="str">
        <f t="shared" si="200"/>
        <v/>
      </c>
      <c r="AJ655" s="50" t="str">
        <f t="shared" si="201"/>
        <v/>
      </c>
      <c r="AK655" s="50" t="str">
        <f t="shared" si="202"/>
        <v/>
      </c>
      <c r="AL655" s="50" t="str">
        <f t="shared" si="203"/>
        <v/>
      </c>
      <c r="AM655" s="50" t="str">
        <f t="shared" si="204"/>
        <v/>
      </c>
      <c r="AN655" s="50" t="str">
        <f>IF(OR(AD655&lt;&gt;TRUE,AI655&lt;&gt;TRUE),"",IF(OR('Info livraison'!$B$12-(YEAR(J655))&gt;INDEX(valschartmaxalt,MATCH(N655,libschart,0)),'Info livraison'!$B$12-(YEAR(J655))&lt;INDEX(valschartminalt,MATCH(N655,libschart,0))),FALSE,TRUE))</f>
        <v/>
      </c>
      <c r="AO655" s="50" t="str">
        <f t="shared" si="205"/>
        <v/>
      </c>
      <c r="AP655" s="50"/>
      <c r="AQ655" s="50"/>
      <c r="AR655" s="50"/>
      <c r="AS655" s="197" t="str">
        <f t="shared" si="206"/>
        <v/>
      </c>
      <c r="AT655" s="210" t="str">
        <f t="shared" si="207"/>
        <v/>
      </c>
    </row>
    <row r="656" spans="1:46" x14ac:dyDescent="0.2">
      <c r="A656" s="51" t="str">
        <f>IF(AND(F656&lt;&gt;"",'Institut - Classes'!$F$4&lt;&gt;""),INDEX(libcatidinstit,'Institut - Classes'!$F$4),"")</f>
        <v/>
      </c>
      <c r="B656" s="51" t="str">
        <f>IF(A656&lt;&gt;"",INDEX(codeinstit,'Institut - Classes'!$F$4),"")</f>
        <v/>
      </c>
      <c r="C656" s="49" t="str">
        <f t="shared" si="208"/>
        <v/>
      </c>
      <c r="D656" s="143"/>
      <c r="E656" s="143"/>
      <c r="F656" s="137"/>
      <c r="G656" s="137"/>
      <c r="H656" s="137"/>
      <c r="I656" s="137"/>
      <c r="J656" s="139"/>
      <c r="K656" s="137"/>
      <c r="L656" s="141"/>
      <c r="M656" s="141"/>
      <c r="N656" s="140"/>
      <c r="O656" s="142"/>
      <c r="P656" s="141"/>
      <c r="Q656" s="141"/>
      <c r="R656" s="141"/>
      <c r="S656" s="156"/>
      <c r="T656" s="156"/>
      <c r="U656" s="156"/>
      <c r="V656" s="156"/>
      <c r="W656" s="156"/>
      <c r="X656" s="156"/>
      <c r="Y656" s="52" t="str">
        <f t="shared" si="190"/>
        <v/>
      </c>
      <c r="Z656" s="50" t="str">
        <f t="shared" si="191"/>
        <v/>
      </c>
      <c r="AA656" s="50" t="str">
        <f t="shared" si="192"/>
        <v/>
      </c>
      <c r="AB656" s="50" t="str">
        <f t="shared" si="193"/>
        <v/>
      </c>
      <c r="AC656" s="50" t="str">
        <f t="shared" si="194"/>
        <v/>
      </c>
      <c r="AD656" s="50" t="str">
        <f t="shared" si="195"/>
        <v/>
      </c>
      <c r="AE656" s="50" t="str">
        <f t="shared" si="196"/>
        <v/>
      </c>
      <c r="AF656" s="50" t="str">
        <f t="shared" si="197"/>
        <v/>
      </c>
      <c r="AG656" s="50" t="str">
        <f t="shared" si="198"/>
        <v/>
      </c>
      <c r="AH656" s="50" t="str">
        <f t="shared" si="199"/>
        <v/>
      </c>
      <c r="AI656" s="50" t="str">
        <f t="shared" si="200"/>
        <v/>
      </c>
      <c r="AJ656" s="50" t="str">
        <f t="shared" si="201"/>
        <v/>
      </c>
      <c r="AK656" s="50" t="str">
        <f t="shared" si="202"/>
        <v/>
      </c>
      <c r="AL656" s="50" t="str">
        <f t="shared" si="203"/>
        <v/>
      </c>
      <c r="AM656" s="50" t="str">
        <f t="shared" si="204"/>
        <v/>
      </c>
      <c r="AN656" s="50" t="str">
        <f>IF(OR(AD656&lt;&gt;TRUE,AI656&lt;&gt;TRUE),"",IF(OR('Info livraison'!$B$12-(YEAR(J656))&gt;INDEX(valschartmaxalt,MATCH(N656,libschart,0)),'Info livraison'!$B$12-(YEAR(J656))&lt;INDEX(valschartminalt,MATCH(N656,libschart,0))),FALSE,TRUE))</f>
        <v/>
      </c>
      <c r="AO656" s="50" t="str">
        <f t="shared" si="205"/>
        <v/>
      </c>
      <c r="AP656" s="50"/>
      <c r="AQ656" s="50"/>
      <c r="AR656" s="50"/>
      <c r="AS656" s="197" t="str">
        <f t="shared" si="206"/>
        <v/>
      </c>
      <c r="AT656" s="210" t="str">
        <f t="shared" si="207"/>
        <v/>
      </c>
    </row>
    <row r="657" spans="1:46" x14ac:dyDescent="0.2">
      <c r="A657" s="51" t="str">
        <f>IF(AND(F657&lt;&gt;"",'Institut - Classes'!$F$4&lt;&gt;""),INDEX(libcatidinstit,'Institut - Classes'!$F$4),"")</f>
        <v/>
      </c>
      <c r="B657" s="51" t="str">
        <f>IF(A657&lt;&gt;"",INDEX(codeinstit,'Institut - Classes'!$F$4),"")</f>
        <v/>
      </c>
      <c r="C657" s="49" t="str">
        <f t="shared" si="208"/>
        <v/>
      </c>
      <c r="D657" s="143"/>
      <c r="E657" s="143"/>
      <c r="F657" s="137"/>
      <c r="G657" s="137"/>
      <c r="H657" s="137"/>
      <c r="I657" s="137"/>
      <c r="J657" s="139"/>
      <c r="K657" s="137"/>
      <c r="L657" s="141"/>
      <c r="M657" s="141"/>
      <c r="N657" s="140"/>
      <c r="O657" s="142"/>
      <c r="P657" s="141"/>
      <c r="Q657" s="141"/>
      <c r="R657" s="141"/>
      <c r="S657" s="156"/>
      <c r="T657" s="156"/>
      <c r="U657" s="156"/>
      <c r="V657" s="156"/>
      <c r="W657" s="156"/>
      <c r="X657" s="156"/>
      <c r="Y657" s="52" t="str">
        <f t="shared" si="190"/>
        <v/>
      </c>
      <c r="Z657" s="50" t="str">
        <f t="shared" si="191"/>
        <v/>
      </c>
      <c r="AA657" s="50" t="str">
        <f t="shared" si="192"/>
        <v/>
      </c>
      <c r="AB657" s="50" t="str">
        <f t="shared" si="193"/>
        <v/>
      </c>
      <c r="AC657" s="50" t="str">
        <f t="shared" si="194"/>
        <v/>
      </c>
      <c r="AD657" s="50" t="str">
        <f t="shared" si="195"/>
        <v/>
      </c>
      <c r="AE657" s="50" t="str">
        <f t="shared" si="196"/>
        <v/>
      </c>
      <c r="AF657" s="50" t="str">
        <f t="shared" si="197"/>
        <v/>
      </c>
      <c r="AG657" s="50" t="str">
        <f t="shared" si="198"/>
        <v/>
      </c>
      <c r="AH657" s="50" t="str">
        <f t="shared" si="199"/>
        <v/>
      </c>
      <c r="AI657" s="50" t="str">
        <f t="shared" si="200"/>
        <v/>
      </c>
      <c r="AJ657" s="50" t="str">
        <f t="shared" si="201"/>
        <v/>
      </c>
      <c r="AK657" s="50" t="str">
        <f t="shared" si="202"/>
        <v/>
      </c>
      <c r="AL657" s="50" t="str">
        <f t="shared" si="203"/>
        <v/>
      </c>
      <c r="AM657" s="50" t="str">
        <f t="shared" si="204"/>
        <v/>
      </c>
      <c r="AN657" s="50" t="str">
        <f>IF(OR(AD657&lt;&gt;TRUE,AI657&lt;&gt;TRUE),"",IF(OR('Info livraison'!$B$12-(YEAR(J657))&gt;INDEX(valschartmaxalt,MATCH(N657,libschart,0)),'Info livraison'!$B$12-(YEAR(J657))&lt;INDEX(valschartminalt,MATCH(N657,libschart,0))),FALSE,TRUE))</f>
        <v/>
      </c>
      <c r="AO657" s="50" t="str">
        <f t="shared" si="205"/>
        <v/>
      </c>
      <c r="AP657" s="50"/>
      <c r="AQ657" s="50"/>
      <c r="AR657" s="50"/>
      <c r="AS657" s="197" t="str">
        <f t="shared" si="206"/>
        <v/>
      </c>
      <c r="AT657" s="210" t="str">
        <f t="shared" si="207"/>
        <v/>
      </c>
    </row>
    <row r="658" spans="1:46" x14ac:dyDescent="0.2">
      <c r="A658" s="51" t="str">
        <f>IF(AND(F658&lt;&gt;"",'Institut - Classes'!$F$4&lt;&gt;""),INDEX(libcatidinstit,'Institut - Classes'!$F$4),"")</f>
        <v/>
      </c>
      <c r="B658" s="51" t="str">
        <f>IF(A658&lt;&gt;"",INDEX(codeinstit,'Institut - Classes'!$F$4),"")</f>
        <v/>
      </c>
      <c r="C658" s="49" t="str">
        <f t="shared" si="208"/>
        <v/>
      </c>
      <c r="D658" s="143"/>
      <c r="E658" s="143"/>
      <c r="F658" s="137"/>
      <c r="G658" s="137"/>
      <c r="H658" s="137"/>
      <c r="I658" s="137"/>
      <c r="J658" s="139"/>
      <c r="K658" s="137"/>
      <c r="L658" s="141"/>
      <c r="M658" s="141"/>
      <c r="N658" s="140"/>
      <c r="O658" s="142"/>
      <c r="P658" s="141"/>
      <c r="Q658" s="141"/>
      <c r="R658" s="141"/>
      <c r="S658" s="156"/>
      <c r="T658" s="156"/>
      <c r="U658" s="156"/>
      <c r="V658" s="156"/>
      <c r="W658" s="156"/>
      <c r="X658" s="156"/>
      <c r="Y658" s="52" t="str">
        <f t="shared" si="190"/>
        <v/>
      </c>
      <c r="Z658" s="50" t="str">
        <f t="shared" si="191"/>
        <v/>
      </c>
      <c r="AA658" s="50" t="str">
        <f t="shared" si="192"/>
        <v/>
      </c>
      <c r="AB658" s="50" t="str">
        <f t="shared" si="193"/>
        <v/>
      </c>
      <c r="AC658" s="50" t="str">
        <f t="shared" si="194"/>
        <v/>
      </c>
      <c r="AD658" s="50" t="str">
        <f t="shared" si="195"/>
        <v/>
      </c>
      <c r="AE658" s="50" t="str">
        <f t="shared" si="196"/>
        <v/>
      </c>
      <c r="AF658" s="50" t="str">
        <f t="shared" si="197"/>
        <v/>
      </c>
      <c r="AG658" s="50" t="str">
        <f t="shared" si="198"/>
        <v/>
      </c>
      <c r="AH658" s="50" t="str">
        <f t="shared" si="199"/>
        <v/>
      </c>
      <c r="AI658" s="50" t="str">
        <f t="shared" si="200"/>
        <v/>
      </c>
      <c r="AJ658" s="50" t="str">
        <f t="shared" si="201"/>
        <v/>
      </c>
      <c r="AK658" s="50" t="str">
        <f t="shared" si="202"/>
        <v/>
      </c>
      <c r="AL658" s="50" t="str">
        <f t="shared" si="203"/>
        <v/>
      </c>
      <c r="AM658" s="50" t="str">
        <f t="shared" si="204"/>
        <v/>
      </c>
      <c r="AN658" s="50" t="str">
        <f>IF(OR(AD658&lt;&gt;TRUE,AI658&lt;&gt;TRUE),"",IF(OR('Info livraison'!$B$12-(YEAR(J658))&gt;INDEX(valschartmaxalt,MATCH(N658,libschart,0)),'Info livraison'!$B$12-(YEAR(J658))&lt;INDEX(valschartminalt,MATCH(N658,libschart,0))),FALSE,TRUE))</f>
        <v/>
      </c>
      <c r="AO658" s="50" t="str">
        <f t="shared" si="205"/>
        <v/>
      </c>
      <c r="AP658" s="50"/>
      <c r="AQ658" s="50"/>
      <c r="AR658" s="50"/>
      <c r="AS658" s="197" t="str">
        <f t="shared" si="206"/>
        <v/>
      </c>
      <c r="AT658" s="210" t="str">
        <f t="shared" si="207"/>
        <v/>
      </c>
    </row>
    <row r="659" spans="1:46" x14ac:dyDescent="0.2">
      <c r="A659" s="51" t="str">
        <f>IF(AND(F659&lt;&gt;"",'Institut - Classes'!$F$4&lt;&gt;""),INDEX(libcatidinstit,'Institut - Classes'!$F$4),"")</f>
        <v/>
      </c>
      <c r="B659" s="51" t="str">
        <f>IF(A659&lt;&gt;"",INDEX(codeinstit,'Institut - Classes'!$F$4),"")</f>
        <v/>
      </c>
      <c r="C659" s="49" t="str">
        <f t="shared" si="208"/>
        <v/>
      </c>
      <c r="D659" s="143"/>
      <c r="E659" s="143"/>
      <c r="F659" s="137"/>
      <c r="G659" s="137"/>
      <c r="H659" s="137"/>
      <c r="I659" s="137"/>
      <c r="J659" s="139"/>
      <c r="K659" s="137"/>
      <c r="L659" s="141"/>
      <c r="M659" s="141"/>
      <c r="N659" s="140"/>
      <c r="O659" s="142"/>
      <c r="P659" s="141"/>
      <c r="Q659" s="141"/>
      <c r="R659" s="141"/>
      <c r="S659" s="156"/>
      <c r="T659" s="156"/>
      <c r="U659" s="156"/>
      <c r="V659" s="156"/>
      <c r="W659" s="156"/>
      <c r="X659" s="156"/>
      <c r="Y659" s="52" t="str">
        <f t="shared" si="190"/>
        <v/>
      </c>
      <c r="Z659" s="50" t="str">
        <f t="shared" si="191"/>
        <v/>
      </c>
      <c r="AA659" s="50" t="str">
        <f t="shared" si="192"/>
        <v/>
      </c>
      <c r="AB659" s="50" t="str">
        <f t="shared" si="193"/>
        <v/>
      </c>
      <c r="AC659" s="50" t="str">
        <f t="shared" si="194"/>
        <v/>
      </c>
      <c r="AD659" s="50" t="str">
        <f t="shared" si="195"/>
        <v/>
      </c>
      <c r="AE659" s="50" t="str">
        <f t="shared" si="196"/>
        <v/>
      </c>
      <c r="AF659" s="50" t="str">
        <f t="shared" si="197"/>
        <v/>
      </c>
      <c r="AG659" s="50" t="str">
        <f t="shared" si="198"/>
        <v/>
      </c>
      <c r="AH659" s="50" t="str">
        <f t="shared" si="199"/>
        <v/>
      </c>
      <c r="AI659" s="50" t="str">
        <f t="shared" si="200"/>
        <v/>
      </c>
      <c r="AJ659" s="50" t="str">
        <f t="shared" si="201"/>
        <v/>
      </c>
      <c r="AK659" s="50" t="str">
        <f t="shared" si="202"/>
        <v/>
      </c>
      <c r="AL659" s="50" t="str">
        <f t="shared" si="203"/>
        <v/>
      </c>
      <c r="AM659" s="50" t="str">
        <f t="shared" si="204"/>
        <v/>
      </c>
      <c r="AN659" s="50" t="str">
        <f>IF(OR(AD659&lt;&gt;TRUE,AI659&lt;&gt;TRUE),"",IF(OR('Info livraison'!$B$12-(YEAR(J659))&gt;INDEX(valschartmaxalt,MATCH(N659,libschart,0)),'Info livraison'!$B$12-(YEAR(J659))&lt;INDEX(valschartminalt,MATCH(N659,libschart,0))),FALSE,TRUE))</f>
        <v/>
      </c>
      <c r="AO659" s="50" t="str">
        <f t="shared" si="205"/>
        <v/>
      </c>
      <c r="AP659" s="50"/>
      <c r="AQ659" s="50"/>
      <c r="AR659" s="50"/>
      <c r="AS659" s="197" t="str">
        <f t="shared" si="206"/>
        <v/>
      </c>
      <c r="AT659" s="210" t="str">
        <f t="shared" si="207"/>
        <v/>
      </c>
    </row>
    <row r="660" spans="1:46" x14ac:dyDescent="0.2">
      <c r="A660" s="51" t="str">
        <f>IF(AND(F660&lt;&gt;"",'Institut - Classes'!$F$4&lt;&gt;""),INDEX(libcatidinstit,'Institut - Classes'!$F$4),"")</f>
        <v/>
      </c>
      <c r="B660" s="51" t="str">
        <f>IF(A660&lt;&gt;"",INDEX(codeinstit,'Institut - Classes'!$F$4),"")</f>
        <v/>
      </c>
      <c r="C660" s="49" t="str">
        <f t="shared" si="208"/>
        <v/>
      </c>
      <c r="D660" s="143"/>
      <c r="E660" s="143"/>
      <c r="F660" s="137"/>
      <c r="G660" s="137"/>
      <c r="H660" s="137"/>
      <c r="I660" s="137"/>
      <c r="J660" s="139"/>
      <c r="K660" s="137"/>
      <c r="L660" s="141"/>
      <c r="M660" s="141"/>
      <c r="N660" s="140"/>
      <c r="O660" s="142"/>
      <c r="P660" s="141"/>
      <c r="Q660" s="141"/>
      <c r="R660" s="141"/>
      <c r="S660" s="156"/>
      <c r="T660" s="156"/>
      <c r="U660" s="156"/>
      <c r="V660" s="156"/>
      <c r="W660" s="156"/>
      <c r="X660" s="156"/>
      <c r="Y660" s="52" t="str">
        <f t="shared" si="190"/>
        <v/>
      </c>
      <c r="Z660" s="50" t="str">
        <f t="shared" si="191"/>
        <v/>
      </c>
      <c r="AA660" s="50" t="str">
        <f t="shared" si="192"/>
        <v/>
      </c>
      <c r="AB660" s="50" t="str">
        <f t="shared" si="193"/>
        <v/>
      </c>
      <c r="AC660" s="50" t="str">
        <f t="shared" si="194"/>
        <v/>
      </c>
      <c r="AD660" s="50" t="str">
        <f t="shared" si="195"/>
        <v/>
      </c>
      <c r="AE660" s="50" t="str">
        <f t="shared" si="196"/>
        <v/>
      </c>
      <c r="AF660" s="50" t="str">
        <f t="shared" si="197"/>
        <v/>
      </c>
      <c r="AG660" s="50" t="str">
        <f t="shared" si="198"/>
        <v/>
      </c>
      <c r="AH660" s="50" t="str">
        <f t="shared" si="199"/>
        <v/>
      </c>
      <c r="AI660" s="50" t="str">
        <f t="shared" si="200"/>
        <v/>
      </c>
      <c r="AJ660" s="50" t="str">
        <f t="shared" si="201"/>
        <v/>
      </c>
      <c r="AK660" s="50" t="str">
        <f t="shared" si="202"/>
        <v/>
      </c>
      <c r="AL660" s="50" t="str">
        <f t="shared" si="203"/>
        <v/>
      </c>
      <c r="AM660" s="50" t="str">
        <f t="shared" si="204"/>
        <v/>
      </c>
      <c r="AN660" s="50" t="str">
        <f>IF(OR(AD660&lt;&gt;TRUE,AI660&lt;&gt;TRUE),"",IF(OR('Info livraison'!$B$12-(YEAR(J660))&gt;INDEX(valschartmaxalt,MATCH(N660,libschart,0)),'Info livraison'!$B$12-(YEAR(J660))&lt;INDEX(valschartminalt,MATCH(N660,libschart,0))),FALSE,TRUE))</f>
        <v/>
      </c>
      <c r="AO660" s="50" t="str">
        <f t="shared" si="205"/>
        <v/>
      </c>
      <c r="AP660" s="50"/>
      <c r="AQ660" s="50"/>
      <c r="AR660" s="50"/>
      <c r="AS660" s="197" t="str">
        <f t="shared" si="206"/>
        <v/>
      </c>
      <c r="AT660" s="210" t="str">
        <f t="shared" si="207"/>
        <v/>
      </c>
    </row>
    <row r="661" spans="1:46" x14ac:dyDescent="0.2">
      <c r="A661" s="51" t="str">
        <f>IF(AND(F661&lt;&gt;"",'Institut - Classes'!$F$4&lt;&gt;""),INDEX(libcatidinstit,'Institut - Classes'!$F$4),"")</f>
        <v/>
      </c>
      <c r="B661" s="51" t="str">
        <f>IF(A661&lt;&gt;"",INDEX(codeinstit,'Institut - Classes'!$F$4),"")</f>
        <v/>
      </c>
      <c r="C661" s="49" t="str">
        <f t="shared" si="208"/>
        <v/>
      </c>
      <c r="D661" s="143"/>
      <c r="E661" s="143"/>
      <c r="F661" s="137"/>
      <c r="G661" s="137"/>
      <c r="H661" s="137"/>
      <c r="I661" s="137"/>
      <c r="J661" s="139"/>
      <c r="K661" s="137"/>
      <c r="L661" s="141"/>
      <c r="M661" s="141"/>
      <c r="N661" s="140"/>
      <c r="O661" s="142"/>
      <c r="P661" s="141"/>
      <c r="Q661" s="141"/>
      <c r="R661" s="141"/>
      <c r="S661" s="156"/>
      <c r="T661" s="156"/>
      <c r="U661" s="156"/>
      <c r="V661" s="156"/>
      <c r="W661" s="156"/>
      <c r="X661" s="156"/>
      <c r="Y661" s="52" t="str">
        <f t="shared" si="190"/>
        <v/>
      </c>
      <c r="Z661" s="50" t="str">
        <f t="shared" si="191"/>
        <v/>
      </c>
      <c r="AA661" s="50" t="str">
        <f t="shared" si="192"/>
        <v/>
      </c>
      <c r="AB661" s="50" t="str">
        <f t="shared" si="193"/>
        <v/>
      </c>
      <c r="AC661" s="50" t="str">
        <f t="shared" si="194"/>
        <v/>
      </c>
      <c r="AD661" s="50" t="str">
        <f t="shared" si="195"/>
        <v/>
      </c>
      <c r="AE661" s="50" t="str">
        <f t="shared" si="196"/>
        <v/>
      </c>
      <c r="AF661" s="50" t="str">
        <f t="shared" si="197"/>
        <v/>
      </c>
      <c r="AG661" s="50" t="str">
        <f t="shared" si="198"/>
        <v/>
      </c>
      <c r="AH661" s="50" t="str">
        <f t="shared" si="199"/>
        <v/>
      </c>
      <c r="AI661" s="50" t="str">
        <f t="shared" si="200"/>
        <v/>
      </c>
      <c r="AJ661" s="50" t="str">
        <f t="shared" si="201"/>
        <v/>
      </c>
      <c r="AK661" s="50" t="str">
        <f t="shared" si="202"/>
        <v/>
      </c>
      <c r="AL661" s="50" t="str">
        <f t="shared" si="203"/>
        <v/>
      </c>
      <c r="AM661" s="50" t="str">
        <f t="shared" si="204"/>
        <v/>
      </c>
      <c r="AN661" s="50" t="str">
        <f>IF(OR(AD661&lt;&gt;TRUE,AI661&lt;&gt;TRUE),"",IF(OR('Info livraison'!$B$12-(YEAR(J661))&gt;INDEX(valschartmaxalt,MATCH(N661,libschart,0)),'Info livraison'!$B$12-(YEAR(J661))&lt;INDEX(valschartminalt,MATCH(N661,libschart,0))),FALSE,TRUE))</f>
        <v/>
      </c>
      <c r="AO661" s="50" t="str">
        <f t="shared" si="205"/>
        <v/>
      </c>
      <c r="AP661" s="50"/>
      <c r="AQ661" s="50"/>
      <c r="AR661" s="50"/>
      <c r="AS661" s="197" t="str">
        <f t="shared" si="206"/>
        <v/>
      </c>
      <c r="AT661" s="210" t="str">
        <f t="shared" si="207"/>
        <v/>
      </c>
    </row>
    <row r="662" spans="1:46" x14ac:dyDescent="0.2">
      <c r="A662" s="51" t="str">
        <f>IF(AND(F662&lt;&gt;"",'Institut - Classes'!$F$4&lt;&gt;""),INDEX(libcatidinstit,'Institut - Classes'!$F$4),"")</f>
        <v/>
      </c>
      <c r="B662" s="51" t="str">
        <f>IF(A662&lt;&gt;"",INDEX(codeinstit,'Institut - Classes'!$F$4),"")</f>
        <v/>
      </c>
      <c r="C662" s="49" t="str">
        <f t="shared" si="208"/>
        <v/>
      </c>
      <c r="D662" s="143"/>
      <c r="E662" s="143"/>
      <c r="F662" s="137"/>
      <c r="G662" s="137"/>
      <c r="H662" s="137"/>
      <c r="I662" s="137"/>
      <c r="J662" s="139"/>
      <c r="K662" s="137"/>
      <c r="L662" s="141"/>
      <c r="M662" s="141"/>
      <c r="N662" s="140"/>
      <c r="O662" s="142"/>
      <c r="P662" s="141"/>
      <c r="Q662" s="141"/>
      <c r="R662" s="141"/>
      <c r="S662" s="156"/>
      <c r="T662" s="156"/>
      <c r="U662" s="156"/>
      <c r="V662" s="156"/>
      <c r="W662" s="156"/>
      <c r="X662" s="156"/>
      <c r="Y662" s="52" t="str">
        <f t="shared" si="190"/>
        <v/>
      </c>
      <c r="Z662" s="50" t="str">
        <f t="shared" si="191"/>
        <v/>
      </c>
      <c r="AA662" s="50" t="str">
        <f t="shared" si="192"/>
        <v/>
      </c>
      <c r="AB662" s="50" t="str">
        <f t="shared" si="193"/>
        <v/>
      </c>
      <c r="AC662" s="50" t="str">
        <f t="shared" si="194"/>
        <v/>
      </c>
      <c r="AD662" s="50" t="str">
        <f t="shared" si="195"/>
        <v/>
      </c>
      <c r="AE662" s="50" t="str">
        <f t="shared" si="196"/>
        <v/>
      </c>
      <c r="AF662" s="50" t="str">
        <f t="shared" si="197"/>
        <v/>
      </c>
      <c r="AG662" s="50" t="str">
        <f t="shared" si="198"/>
        <v/>
      </c>
      <c r="AH662" s="50" t="str">
        <f t="shared" si="199"/>
        <v/>
      </c>
      <c r="AI662" s="50" t="str">
        <f t="shared" si="200"/>
        <v/>
      </c>
      <c r="AJ662" s="50" t="str">
        <f t="shared" si="201"/>
        <v/>
      </c>
      <c r="AK662" s="50" t="str">
        <f t="shared" si="202"/>
        <v/>
      </c>
      <c r="AL662" s="50" t="str">
        <f t="shared" si="203"/>
        <v/>
      </c>
      <c r="AM662" s="50" t="str">
        <f t="shared" si="204"/>
        <v/>
      </c>
      <c r="AN662" s="50" t="str">
        <f>IF(OR(AD662&lt;&gt;TRUE,AI662&lt;&gt;TRUE),"",IF(OR('Info livraison'!$B$12-(YEAR(J662))&gt;INDEX(valschartmaxalt,MATCH(N662,libschart,0)),'Info livraison'!$B$12-(YEAR(J662))&lt;INDEX(valschartminalt,MATCH(N662,libschart,0))),FALSE,TRUE))</f>
        <v/>
      </c>
      <c r="AO662" s="50" t="str">
        <f t="shared" si="205"/>
        <v/>
      </c>
      <c r="AP662" s="50"/>
      <c r="AQ662" s="50"/>
      <c r="AR662" s="50"/>
      <c r="AS662" s="197" t="str">
        <f t="shared" si="206"/>
        <v/>
      </c>
      <c r="AT662" s="210" t="str">
        <f t="shared" si="207"/>
        <v/>
      </c>
    </row>
    <row r="663" spans="1:46" x14ac:dyDescent="0.2">
      <c r="A663" s="51" t="str">
        <f>IF(AND(F663&lt;&gt;"",'Institut - Classes'!$F$4&lt;&gt;""),INDEX(libcatidinstit,'Institut - Classes'!$F$4),"")</f>
        <v/>
      </c>
      <c r="B663" s="51" t="str">
        <f>IF(A663&lt;&gt;"",INDEX(codeinstit,'Institut - Classes'!$F$4),"")</f>
        <v/>
      </c>
      <c r="C663" s="49" t="str">
        <f t="shared" si="208"/>
        <v/>
      </c>
      <c r="D663" s="143"/>
      <c r="E663" s="143"/>
      <c r="F663" s="137"/>
      <c r="G663" s="137"/>
      <c r="H663" s="137"/>
      <c r="I663" s="137"/>
      <c r="J663" s="139"/>
      <c r="K663" s="137"/>
      <c r="L663" s="141"/>
      <c r="M663" s="141"/>
      <c r="N663" s="140"/>
      <c r="O663" s="142"/>
      <c r="P663" s="141"/>
      <c r="Q663" s="141"/>
      <c r="R663" s="141"/>
      <c r="S663" s="156"/>
      <c r="T663" s="156"/>
      <c r="U663" s="156"/>
      <c r="V663" s="156"/>
      <c r="W663" s="156"/>
      <c r="X663" s="156"/>
      <c r="Y663" s="52" t="str">
        <f t="shared" si="190"/>
        <v/>
      </c>
      <c r="Z663" s="50" t="str">
        <f t="shared" si="191"/>
        <v/>
      </c>
      <c r="AA663" s="50" t="str">
        <f t="shared" si="192"/>
        <v/>
      </c>
      <c r="AB663" s="50" t="str">
        <f t="shared" si="193"/>
        <v/>
      </c>
      <c r="AC663" s="50" t="str">
        <f t="shared" si="194"/>
        <v/>
      </c>
      <c r="AD663" s="50" t="str">
        <f t="shared" si="195"/>
        <v/>
      </c>
      <c r="AE663" s="50" t="str">
        <f t="shared" si="196"/>
        <v/>
      </c>
      <c r="AF663" s="50" t="str">
        <f t="shared" si="197"/>
        <v/>
      </c>
      <c r="AG663" s="50" t="str">
        <f t="shared" si="198"/>
        <v/>
      </c>
      <c r="AH663" s="50" t="str">
        <f t="shared" si="199"/>
        <v/>
      </c>
      <c r="AI663" s="50" t="str">
        <f t="shared" si="200"/>
        <v/>
      </c>
      <c r="AJ663" s="50" t="str">
        <f t="shared" si="201"/>
        <v/>
      </c>
      <c r="AK663" s="50" t="str">
        <f t="shared" si="202"/>
        <v/>
      </c>
      <c r="AL663" s="50" t="str">
        <f t="shared" si="203"/>
        <v/>
      </c>
      <c r="AM663" s="50" t="str">
        <f t="shared" si="204"/>
        <v/>
      </c>
      <c r="AN663" s="50" t="str">
        <f>IF(OR(AD663&lt;&gt;TRUE,AI663&lt;&gt;TRUE),"",IF(OR('Info livraison'!$B$12-(YEAR(J663))&gt;INDEX(valschartmaxalt,MATCH(N663,libschart,0)),'Info livraison'!$B$12-(YEAR(J663))&lt;INDEX(valschartminalt,MATCH(N663,libschart,0))),FALSE,TRUE))</f>
        <v/>
      </c>
      <c r="AO663" s="50" t="str">
        <f t="shared" si="205"/>
        <v/>
      </c>
      <c r="AP663" s="50"/>
      <c r="AQ663" s="50"/>
      <c r="AR663" s="50"/>
      <c r="AS663" s="197" t="str">
        <f t="shared" si="206"/>
        <v/>
      </c>
      <c r="AT663" s="210" t="str">
        <f t="shared" si="207"/>
        <v/>
      </c>
    </row>
    <row r="664" spans="1:46" x14ac:dyDescent="0.2">
      <c r="A664" s="51" t="str">
        <f>IF(AND(F664&lt;&gt;"",'Institut - Classes'!$F$4&lt;&gt;""),INDEX(libcatidinstit,'Institut - Classes'!$F$4),"")</f>
        <v/>
      </c>
      <c r="B664" s="51" t="str">
        <f>IF(A664&lt;&gt;"",INDEX(codeinstit,'Institut - Classes'!$F$4),"")</f>
        <v/>
      </c>
      <c r="C664" s="49" t="str">
        <f t="shared" si="208"/>
        <v/>
      </c>
      <c r="D664" s="143"/>
      <c r="E664" s="143"/>
      <c r="F664" s="137"/>
      <c r="G664" s="137"/>
      <c r="H664" s="137"/>
      <c r="I664" s="137"/>
      <c r="J664" s="139"/>
      <c r="K664" s="137"/>
      <c r="L664" s="141"/>
      <c r="M664" s="141"/>
      <c r="N664" s="140"/>
      <c r="O664" s="142"/>
      <c r="P664" s="141"/>
      <c r="Q664" s="141"/>
      <c r="R664" s="141"/>
      <c r="S664" s="156"/>
      <c r="T664" s="156"/>
      <c r="U664" s="156"/>
      <c r="V664" s="156"/>
      <c r="W664" s="156"/>
      <c r="X664" s="156"/>
      <c r="Y664" s="52" t="str">
        <f t="shared" si="190"/>
        <v/>
      </c>
      <c r="Z664" s="50" t="str">
        <f t="shared" si="191"/>
        <v/>
      </c>
      <c r="AA664" s="50" t="str">
        <f t="shared" si="192"/>
        <v/>
      </c>
      <c r="AB664" s="50" t="str">
        <f t="shared" si="193"/>
        <v/>
      </c>
      <c r="AC664" s="50" t="str">
        <f t="shared" si="194"/>
        <v/>
      </c>
      <c r="AD664" s="50" t="str">
        <f t="shared" si="195"/>
        <v/>
      </c>
      <c r="AE664" s="50" t="str">
        <f t="shared" si="196"/>
        <v/>
      </c>
      <c r="AF664" s="50" t="str">
        <f t="shared" si="197"/>
        <v/>
      </c>
      <c r="AG664" s="50" t="str">
        <f t="shared" si="198"/>
        <v/>
      </c>
      <c r="AH664" s="50" t="str">
        <f t="shared" si="199"/>
        <v/>
      </c>
      <c r="AI664" s="50" t="str">
        <f t="shared" si="200"/>
        <v/>
      </c>
      <c r="AJ664" s="50" t="str">
        <f t="shared" si="201"/>
        <v/>
      </c>
      <c r="AK664" s="50" t="str">
        <f t="shared" si="202"/>
        <v/>
      </c>
      <c r="AL664" s="50" t="str">
        <f t="shared" si="203"/>
        <v/>
      </c>
      <c r="AM664" s="50" t="str">
        <f t="shared" si="204"/>
        <v/>
      </c>
      <c r="AN664" s="50" t="str">
        <f>IF(OR(AD664&lt;&gt;TRUE,AI664&lt;&gt;TRUE),"",IF(OR('Info livraison'!$B$12-(YEAR(J664))&gt;INDEX(valschartmaxalt,MATCH(N664,libschart,0)),'Info livraison'!$B$12-(YEAR(J664))&lt;INDEX(valschartminalt,MATCH(N664,libschart,0))),FALSE,TRUE))</f>
        <v/>
      </c>
      <c r="AO664" s="50" t="str">
        <f t="shared" si="205"/>
        <v/>
      </c>
      <c r="AP664" s="50"/>
      <c r="AQ664" s="50"/>
      <c r="AR664" s="50"/>
      <c r="AS664" s="197" t="str">
        <f t="shared" si="206"/>
        <v/>
      </c>
      <c r="AT664" s="210" t="str">
        <f t="shared" si="207"/>
        <v/>
      </c>
    </row>
    <row r="665" spans="1:46" x14ac:dyDescent="0.2">
      <c r="A665" s="51" t="str">
        <f>IF(AND(F665&lt;&gt;"",'Institut - Classes'!$F$4&lt;&gt;""),INDEX(libcatidinstit,'Institut - Classes'!$F$4),"")</f>
        <v/>
      </c>
      <c r="B665" s="51" t="str">
        <f>IF(A665&lt;&gt;"",INDEX(codeinstit,'Institut - Classes'!$F$4),"")</f>
        <v/>
      </c>
      <c r="C665" s="49" t="str">
        <f t="shared" si="208"/>
        <v/>
      </c>
      <c r="D665" s="143"/>
      <c r="E665" s="143"/>
      <c r="F665" s="137"/>
      <c r="G665" s="137"/>
      <c r="H665" s="137"/>
      <c r="I665" s="137"/>
      <c r="J665" s="139"/>
      <c r="K665" s="137"/>
      <c r="L665" s="141"/>
      <c r="M665" s="141"/>
      <c r="N665" s="140"/>
      <c r="O665" s="142"/>
      <c r="P665" s="141"/>
      <c r="Q665" s="141"/>
      <c r="R665" s="141"/>
      <c r="S665" s="156"/>
      <c r="T665" s="156"/>
      <c r="U665" s="156"/>
      <c r="V665" s="156"/>
      <c r="W665" s="156"/>
      <c r="X665" s="156"/>
      <c r="Y665" s="52" t="str">
        <f t="shared" si="190"/>
        <v/>
      </c>
      <c r="Z665" s="50" t="str">
        <f t="shared" si="191"/>
        <v/>
      </c>
      <c r="AA665" s="50" t="str">
        <f t="shared" si="192"/>
        <v/>
      </c>
      <c r="AB665" s="50" t="str">
        <f t="shared" si="193"/>
        <v/>
      </c>
      <c r="AC665" s="50" t="str">
        <f t="shared" si="194"/>
        <v/>
      </c>
      <c r="AD665" s="50" t="str">
        <f t="shared" si="195"/>
        <v/>
      </c>
      <c r="AE665" s="50" t="str">
        <f t="shared" si="196"/>
        <v/>
      </c>
      <c r="AF665" s="50" t="str">
        <f t="shared" si="197"/>
        <v/>
      </c>
      <c r="AG665" s="50" t="str">
        <f t="shared" si="198"/>
        <v/>
      </c>
      <c r="AH665" s="50" t="str">
        <f t="shared" si="199"/>
        <v/>
      </c>
      <c r="AI665" s="50" t="str">
        <f t="shared" si="200"/>
        <v/>
      </c>
      <c r="AJ665" s="50" t="str">
        <f t="shared" si="201"/>
        <v/>
      </c>
      <c r="AK665" s="50" t="str">
        <f t="shared" si="202"/>
        <v/>
      </c>
      <c r="AL665" s="50" t="str">
        <f t="shared" si="203"/>
        <v/>
      </c>
      <c r="AM665" s="50" t="str">
        <f t="shared" si="204"/>
        <v/>
      </c>
      <c r="AN665" s="50" t="str">
        <f>IF(OR(AD665&lt;&gt;TRUE,AI665&lt;&gt;TRUE),"",IF(OR('Info livraison'!$B$12-(YEAR(J665))&gt;INDEX(valschartmaxalt,MATCH(N665,libschart,0)),'Info livraison'!$B$12-(YEAR(J665))&lt;INDEX(valschartminalt,MATCH(N665,libschart,0))),FALSE,TRUE))</f>
        <v/>
      </c>
      <c r="AO665" s="50" t="str">
        <f t="shared" si="205"/>
        <v/>
      </c>
      <c r="AP665" s="50"/>
      <c r="AQ665" s="50"/>
      <c r="AR665" s="50"/>
      <c r="AS665" s="197" t="str">
        <f t="shared" si="206"/>
        <v/>
      </c>
      <c r="AT665" s="210" t="str">
        <f t="shared" si="207"/>
        <v/>
      </c>
    </row>
    <row r="666" spans="1:46" x14ac:dyDescent="0.2">
      <c r="A666" s="51" t="str">
        <f>IF(AND(F666&lt;&gt;"",'Institut - Classes'!$F$4&lt;&gt;""),INDEX(libcatidinstit,'Institut - Classes'!$F$4),"")</f>
        <v/>
      </c>
      <c r="B666" s="51" t="str">
        <f>IF(A666&lt;&gt;"",INDEX(codeinstit,'Institut - Classes'!$F$4),"")</f>
        <v/>
      </c>
      <c r="C666" s="49" t="str">
        <f t="shared" si="208"/>
        <v/>
      </c>
      <c r="D666" s="143"/>
      <c r="E666" s="143"/>
      <c r="F666" s="137"/>
      <c r="G666" s="137"/>
      <c r="H666" s="137"/>
      <c r="I666" s="137"/>
      <c r="J666" s="139"/>
      <c r="K666" s="137"/>
      <c r="L666" s="141"/>
      <c r="M666" s="141"/>
      <c r="N666" s="140"/>
      <c r="O666" s="142"/>
      <c r="P666" s="141"/>
      <c r="Q666" s="141"/>
      <c r="R666" s="141"/>
      <c r="S666" s="156"/>
      <c r="T666" s="156"/>
      <c r="U666" s="156"/>
      <c r="V666" s="156"/>
      <c r="W666" s="156"/>
      <c r="X666" s="156"/>
      <c r="Y666" s="52" t="str">
        <f t="shared" si="190"/>
        <v/>
      </c>
      <c r="Z666" s="50" t="str">
        <f t="shared" si="191"/>
        <v/>
      </c>
      <c r="AA666" s="50" t="str">
        <f t="shared" si="192"/>
        <v/>
      </c>
      <c r="AB666" s="50" t="str">
        <f t="shared" si="193"/>
        <v/>
      </c>
      <c r="AC666" s="50" t="str">
        <f t="shared" si="194"/>
        <v/>
      </c>
      <c r="AD666" s="50" t="str">
        <f t="shared" si="195"/>
        <v/>
      </c>
      <c r="AE666" s="50" t="str">
        <f t="shared" si="196"/>
        <v/>
      </c>
      <c r="AF666" s="50" t="str">
        <f t="shared" si="197"/>
        <v/>
      </c>
      <c r="AG666" s="50" t="str">
        <f t="shared" si="198"/>
        <v/>
      </c>
      <c r="AH666" s="50" t="str">
        <f t="shared" si="199"/>
        <v/>
      </c>
      <c r="AI666" s="50" t="str">
        <f t="shared" si="200"/>
        <v/>
      </c>
      <c r="AJ666" s="50" t="str">
        <f t="shared" si="201"/>
        <v/>
      </c>
      <c r="AK666" s="50" t="str">
        <f t="shared" si="202"/>
        <v/>
      </c>
      <c r="AL666" s="50" t="str">
        <f t="shared" si="203"/>
        <v/>
      </c>
      <c r="AM666" s="50" t="str">
        <f t="shared" si="204"/>
        <v/>
      </c>
      <c r="AN666" s="50" t="str">
        <f>IF(OR(AD666&lt;&gt;TRUE,AI666&lt;&gt;TRUE),"",IF(OR('Info livraison'!$B$12-(YEAR(J666))&gt;INDEX(valschartmaxalt,MATCH(N666,libschart,0)),'Info livraison'!$B$12-(YEAR(J666))&lt;INDEX(valschartminalt,MATCH(N666,libschart,0))),FALSE,TRUE))</f>
        <v/>
      </c>
      <c r="AO666" s="50" t="str">
        <f t="shared" si="205"/>
        <v/>
      </c>
      <c r="AP666" s="50"/>
      <c r="AQ666" s="50"/>
      <c r="AR666" s="50"/>
      <c r="AS666" s="197" t="str">
        <f t="shared" si="206"/>
        <v/>
      </c>
      <c r="AT666" s="210" t="str">
        <f t="shared" si="207"/>
        <v/>
      </c>
    </row>
    <row r="667" spans="1:46" x14ac:dyDescent="0.2">
      <c r="A667" s="51" t="str">
        <f>IF(AND(F667&lt;&gt;"",'Institut - Classes'!$F$4&lt;&gt;""),INDEX(libcatidinstit,'Institut - Classes'!$F$4),"")</f>
        <v/>
      </c>
      <c r="B667" s="51" t="str">
        <f>IF(A667&lt;&gt;"",INDEX(codeinstit,'Institut - Classes'!$F$4),"")</f>
        <v/>
      </c>
      <c r="C667" s="49" t="str">
        <f t="shared" si="208"/>
        <v/>
      </c>
      <c r="D667" s="143"/>
      <c r="E667" s="143"/>
      <c r="F667" s="137"/>
      <c r="G667" s="137"/>
      <c r="H667" s="137"/>
      <c r="I667" s="137"/>
      <c r="J667" s="139"/>
      <c r="K667" s="137"/>
      <c r="L667" s="141"/>
      <c r="M667" s="141"/>
      <c r="N667" s="140"/>
      <c r="O667" s="142"/>
      <c r="P667" s="141"/>
      <c r="Q667" s="141"/>
      <c r="R667" s="141"/>
      <c r="S667" s="156"/>
      <c r="T667" s="156"/>
      <c r="U667" s="156"/>
      <c r="V667" s="156"/>
      <c r="W667" s="156"/>
      <c r="X667" s="156"/>
      <c r="Y667" s="52" t="str">
        <f t="shared" si="190"/>
        <v/>
      </c>
      <c r="Z667" s="50" t="str">
        <f t="shared" si="191"/>
        <v/>
      </c>
      <c r="AA667" s="50" t="str">
        <f t="shared" si="192"/>
        <v/>
      </c>
      <c r="AB667" s="50" t="str">
        <f t="shared" si="193"/>
        <v/>
      </c>
      <c r="AC667" s="50" t="str">
        <f t="shared" si="194"/>
        <v/>
      </c>
      <c r="AD667" s="50" t="str">
        <f t="shared" si="195"/>
        <v/>
      </c>
      <c r="AE667" s="50" t="str">
        <f t="shared" si="196"/>
        <v/>
      </c>
      <c r="AF667" s="50" t="str">
        <f t="shared" si="197"/>
        <v/>
      </c>
      <c r="AG667" s="50" t="str">
        <f t="shared" si="198"/>
        <v/>
      </c>
      <c r="AH667" s="50" t="str">
        <f t="shared" si="199"/>
        <v/>
      </c>
      <c r="AI667" s="50" t="str">
        <f t="shared" si="200"/>
        <v/>
      </c>
      <c r="AJ667" s="50" t="str">
        <f t="shared" si="201"/>
        <v/>
      </c>
      <c r="AK667" s="50" t="str">
        <f t="shared" si="202"/>
        <v/>
      </c>
      <c r="AL667" s="50" t="str">
        <f t="shared" si="203"/>
        <v/>
      </c>
      <c r="AM667" s="50" t="str">
        <f t="shared" si="204"/>
        <v/>
      </c>
      <c r="AN667" s="50" t="str">
        <f>IF(OR(AD667&lt;&gt;TRUE,AI667&lt;&gt;TRUE),"",IF(OR('Info livraison'!$B$12-(YEAR(J667))&gt;INDEX(valschartmaxalt,MATCH(N667,libschart,0)),'Info livraison'!$B$12-(YEAR(J667))&lt;INDEX(valschartminalt,MATCH(N667,libschart,0))),FALSE,TRUE))</f>
        <v/>
      </c>
      <c r="AO667" s="50" t="str">
        <f t="shared" si="205"/>
        <v/>
      </c>
      <c r="AP667" s="50"/>
      <c r="AQ667" s="50"/>
      <c r="AR667" s="50"/>
      <c r="AS667" s="197" t="str">
        <f t="shared" si="206"/>
        <v/>
      </c>
      <c r="AT667" s="210" t="str">
        <f t="shared" si="207"/>
        <v/>
      </c>
    </row>
    <row r="668" spans="1:46" x14ac:dyDescent="0.2">
      <c r="A668" s="51" t="str">
        <f>IF(AND(F668&lt;&gt;"",'Institut - Classes'!$F$4&lt;&gt;""),INDEX(libcatidinstit,'Institut - Classes'!$F$4),"")</f>
        <v/>
      </c>
      <c r="B668" s="51" t="str">
        <f>IF(A668&lt;&gt;"",INDEX(codeinstit,'Institut - Classes'!$F$4),"")</f>
        <v/>
      </c>
      <c r="C668" s="49" t="str">
        <f t="shared" si="208"/>
        <v/>
      </c>
      <c r="D668" s="143"/>
      <c r="E668" s="143"/>
      <c r="F668" s="137"/>
      <c r="G668" s="137"/>
      <c r="H668" s="137"/>
      <c r="I668" s="137"/>
      <c r="J668" s="139"/>
      <c r="K668" s="137"/>
      <c r="L668" s="141"/>
      <c r="M668" s="141"/>
      <c r="N668" s="140"/>
      <c r="O668" s="142"/>
      <c r="P668" s="141"/>
      <c r="Q668" s="141"/>
      <c r="R668" s="141"/>
      <c r="S668" s="156"/>
      <c r="T668" s="156"/>
      <c r="U668" s="156"/>
      <c r="V668" s="156"/>
      <c r="W668" s="156"/>
      <c r="X668" s="156"/>
      <c r="Y668" s="52" t="str">
        <f t="shared" si="190"/>
        <v/>
      </c>
      <c r="Z668" s="50" t="str">
        <f t="shared" si="191"/>
        <v/>
      </c>
      <c r="AA668" s="50" t="str">
        <f t="shared" si="192"/>
        <v/>
      </c>
      <c r="AB668" s="50" t="str">
        <f t="shared" si="193"/>
        <v/>
      </c>
      <c r="AC668" s="50" t="str">
        <f t="shared" si="194"/>
        <v/>
      </c>
      <c r="AD668" s="50" t="str">
        <f t="shared" si="195"/>
        <v/>
      </c>
      <c r="AE668" s="50" t="str">
        <f t="shared" si="196"/>
        <v/>
      </c>
      <c r="AF668" s="50" t="str">
        <f t="shared" si="197"/>
        <v/>
      </c>
      <c r="AG668" s="50" t="str">
        <f t="shared" si="198"/>
        <v/>
      </c>
      <c r="AH668" s="50" t="str">
        <f t="shared" si="199"/>
        <v/>
      </c>
      <c r="AI668" s="50" t="str">
        <f t="shared" si="200"/>
        <v/>
      </c>
      <c r="AJ668" s="50" t="str">
        <f t="shared" si="201"/>
        <v/>
      </c>
      <c r="AK668" s="50" t="str">
        <f t="shared" si="202"/>
        <v/>
      </c>
      <c r="AL668" s="50" t="str">
        <f t="shared" si="203"/>
        <v/>
      </c>
      <c r="AM668" s="50" t="str">
        <f t="shared" si="204"/>
        <v/>
      </c>
      <c r="AN668" s="50" t="str">
        <f>IF(OR(AD668&lt;&gt;TRUE,AI668&lt;&gt;TRUE),"",IF(OR('Info livraison'!$B$12-(YEAR(J668))&gt;INDEX(valschartmaxalt,MATCH(N668,libschart,0)),'Info livraison'!$B$12-(YEAR(J668))&lt;INDEX(valschartminalt,MATCH(N668,libschart,0))),FALSE,TRUE))</f>
        <v/>
      </c>
      <c r="AO668" s="50" t="str">
        <f t="shared" si="205"/>
        <v/>
      </c>
      <c r="AP668" s="50"/>
      <c r="AQ668" s="50"/>
      <c r="AR668" s="50"/>
      <c r="AS668" s="197" t="str">
        <f t="shared" si="206"/>
        <v/>
      </c>
      <c r="AT668" s="210" t="str">
        <f t="shared" si="207"/>
        <v/>
      </c>
    </row>
    <row r="669" spans="1:46" x14ac:dyDescent="0.2">
      <c r="A669" s="51" t="str">
        <f>IF(AND(F669&lt;&gt;"",'Institut - Classes'!$F$4&lt;&gt;""),INDEX(libcatidinstit,'Institut - Classes'!$F$4),"")</f>
        <v/>
      </c>
      <c r="B669" s="51" t="str">
        <f>IF(A669&lt;&gt;"",INDEX(codeinstit,'Institut - Classes'!$F$4),"")</f>
        <v/>
      </c>
      <c r="C669" s="49" t="str">
        <f t="shared" si="208"/>
        <v/>
      </c>
      <c r="D669" s="143"/>
      <c r="E669" s="143"/>
      <c r="F669" s="137"/>
      <c r="G669" s="137"/>
      <c r="H669" s="137"/>
      <c r="I669" s="137"/>
      <c r="J669" s="139"/>
      <c r="K669" s="137"/>
      <c r="L669" s="141"/>
      <c r="M669" s="141"/>
      <c r="N669" s="140"/>
      <c r="O669" s="142"/>
      <c r="P669" s="141"/>
      <c r="Q669" s="141"/>
      <c r="R669" s="141"/>
      <c r="S669" s="156"/>
      <c r="T669" s="156"/>
      <c r="U669" s="156"/>
      <c r="V669" s="156"/>
      <c r="W669" s="156"/>
      <c r="X669" s="156"/>
      <c r="Y669" s="52" t="str">
        <f t="shared" si="190"/>
        <v/>
      </c>
      <c r="Z669" s="50" t="str">
        <f t="shared" si="191"/>
        <v/>
      </c>
      <c r="AA669" s="50" t="str">
        <f t="shared" si="192"/>
        <v/>
      </c>
      <c r="AB669" s="50" t="str">
        <f t="shared" si="193"/>
        <v/>
      </c>
      <c r="AC669" s="50" t="str">
        <f t="shared" si="194"/>
        <v/>
      </c>
      <c r="AD669" s="50" t="str">
        <f t="shared" si="195"/>
        <v/>
      </c>
      <c r="AE669" s="50" t="str">
        <f t="shared" si="196"/>
        <v/>
      </c>
      <c r="AF669" s="50" t="str">
        <f t="shared" si="197"/>
        <v/>
      </c>
      <c r="AG669" s="50" t="str">
        <f t="shared" si="198"/>
        <v/>
      </c>
      <c r="AH669" s="50" t="str">
        <f t="shared" si="199"/>
        <v/>
      </c>
      <c r="AI669" s="50" t="str">
        <f t="shared" si="200"/>
        <v/>
      </c>
      <c r="AJ669" s="50" t="str">
        <f t="shared" si="201"/>
        <v/>
      </c>
      <c r="AK669" s="50" t="str">
        <f t="shared" si="202"/>
        <v/>
      </c>
      <c r="AL669" s="50" t="str">
        <f t="shared" si="203"/>
        <v/>
      </c>
      <c r="AM669" s="50" t="str">
        <f t="shared" si="204"/>
        <v/>
      </c>
      <c r="AN669" s="50" t="str">
        <f>IF(OR(AD669&lt;&gt;TRUE,AI669&lt;&gt;TRUE),"",IF(OR('Info livraison'!$B$12-(YEAR(J669))&gt;INDEX(valschartmaxalt,MATCH(N669,libschart,0)),'Info livraison'!$B$12-(YEAR(J669))&lt;INDEX(valschartminalt,MATCH(N669,libschart,0))),FALSE,TRUE))</f>
        <v/>
      </c>
      <c r="AO669" s="50" t="str">
        <f t="shared" si="205"/>
        <v/>
      </c>
      <c r="AP669" s="50"/>
      <c r="AQ669" s="50"/>
      <c r="AR669" s="50"/>
      <c r="AS669" s="197" t="str">
        <f t="shared" si="206"/>
        <v/>
      </c>
      <c r="AT669" s="210" t="str">
        <f t="shared" si="207"/>
        <v/>
      </c>
    </row>
    <row r="670" spans="1:46" x14ac:dyDescent="0.2">
      <c r="A670" s="51" t="str">
        <f>IF(AND(F670&lt;&gt;"",'Institut - Classes'!$F$4&lt;&gt;""),INDEX(libcatidinstit,'Institut - Classes'!$F$4),"")</f>
        <v/>
      </c>
      <c r="B670" s="51" t="str">
        <f>IF(A670&lt;&gt;"",INDEX(codeinstit,'Institut - Classes'!$F$4),"")</f>
        <v/>
      </c>
      <c r="C670" s="49" t="str">
        <f t="shared" si="208"/>
        <v/>
      </c>
      <c r="D670" s="143"/>
      <c r="E670" s="143"/>
      <c r="F670" s="137"/>
      <c r="G670" s="137"/>
      <c r="H670" s="137"/>
      <c r="I670" s="137"/>
      <c r="J670" s="139"/>
      <c r="K670" s="137"/>
      <c r="L670" s="141"/>
      <c r="M670" s="141"/>
      <c r="N670" s="140"/>
      <c r="O670" s="142"/>
      <c r="P670" s="141"/>
      <c r="Q670" s="141"/>
      <c r="R670" s="141"/>
      <c r="S670" s="156"/>
      <c r="T670" s="156"/>
      <c r="U670" s="156"/>
      <c r="V670" s="156"/>
      <c r="W670" s="156"/>
      <c r="X670" s="156"/>
      <c r="Y670" s="52" t="str">
        <f t="shared" si="190"/>
        <v/>
      </c>
      <c r="Z670" s="50" t="str">
        <f t="shared" si="191"/>
        <v/>
      </c>
      <c r="AA670" s="50" t="str">
        <f t="shared" si="192"/>
        <v/>
      </c>
      <c r="AB670" s="50" t="str">
        <f t="shared" si="193"/>
        <v/>
      </c>
      <c r="AC670" s="50" t="str">
        <f t="shared" si="194"/>
        <v/>
      </c>
      <c r="AD670" s="50" t="str">
        <f t="shared" si="195"/>
        <v/>
      </c>
      <c r="AE670" s="50" t="str">
        <f t="shared" si="196"/>
        <v/>
      </c>
      <c r="AF670" s="50" t="str">
        <f t="shared" si="197"/>
        <v/>
      </c>
      <c r="AG670" s="50" t="str">
        <f t="shared" si="198"/>
        <v/>
      </c>
      <c r="AH670" s="50" t="str">
        <f t="shared" si="199"/>
        <v/>
      </c>
      <c r="AI670" s="50" t="str">
        <f t="shared" si="200"/>
        <v/>
      </c>
      <c r="AJ670" s="50" t="str">
        <f t="shared" si="201"/>
        <v/>
      </c>
      <c r="AK670" s="50" t="str">
        <f t="shared" si="202"/>
        <v/>
      </c>
      <c r="AL670" s="50" t="str">
        <f t="shared" si="203"/>
        <v/>
      </c>
      <c r="AM670" s="50" t="str">
        <f t="shared" si="204"/>
        <v/>
      </c>
      <c r="AN670" s="50" t="str">
        <f>IF(OR(AD670&lt;&gt;TRUE,AI670&lt;&gt;TRUE),"",IF(OR('Info livraison'!$B$12-(YEAR(J670))&gt;INDEX(valschartmaxalt,MATCH(N670,libschart,0)),'Info livraison'!$B$12-(YEAR(J670))&lt;INDEX(valschartminalt,MATCH(N670,libschart,0))),FALSE,TRUE))</f>
        <v/>
      </c>
      <c r="AO670" s="50" t="str">
        <f t="shared" si="205"/>
        <v/>
      </c>
      <c r="AP670" s="50"/>
      <c r="AQ670" s="50"/>
      <c r="AR670" s="50"/>
      <c r="AS670" s="197" t="str">
        <f t="shared" si="206"/>
        <v/>
      </c>
      <c r="AT670" s="210" t="str">
        <f t="shared" si="207"/>
        <v/>
      </c>
    </row>
    <row r="671" spans="1:46" x14ac:dyDescent="0.2">
      <c r="A671" s="51" t="str">
        <f>IF(AND(F671&lt;&gt;"",'Institut - Classes'!$F$4&lt;&gt;""),INDEX(libcatidinstit,'Institut - Classes'!$F$4),"")</f>
        <v/>
      </c>
      <c r="B671" s="51" t="str">
        <f>IF(A671&lt;&gt;"",INDEX(codeinstit,'Institut - Classes'!$F$4),"")</f>
        <v/>
      </c>
      <c r="C671" s="49" t="str">
        <f t="shared" si="208"/>
        <v/>
      </c>
      <c r="D671" s="143"/>
      <c r="E671" s="143"/>
      <c r="F671" s="137"/>
      <c r="G671" s="137"/>
      <c r="H671" s="137"/>
      <c r="I671" s="137"/>
      <c r="J671" s="139"/>
      <c r="K671" s="137"/>
      <c r="L671" s="141"/>
      <c r="M671" s="141"/>
      <c r="N671" s="140"/>
      <c r="O671" s="142"/>
      <c r="P671" s="141"/>
      <c r="Q671" s="141"/>
      <c r="R671" s="141"/>
      <c r="S671" s="156"/>
      <c r="T671" s="156"/>
      <c r="U671" s="156"/>
      <c r="V671" s="156"/>
      <c r="W671" s="156"/>
      <c r="X671" s="156"/>
      <c r="Y671" s="52" t="str">
        <f t="shared" si="190"/>
        <v/>
      </c>
      <c r="Z671" s="50" t="str">
        <f t="shared" si="191"/>
        <v/>
      </c>
      <c r="AA671" s="50" t="str">
        <f t="shared" si="192"/>
        <v/>
      </c>
      <c r="AB671" s="50" t="str">
        <f t="shared" si="193"/>
        <v/>
      </c>
      <c r="AC671" s="50" t="str">
        <f t="shared" si="194"/>
        <v/>
      </c>
      <c r="AD671" s="50" t="str">
        <f t="shared" si="195"/>
        <v/>
      </c>
      <c r="AE671" s="50" t="str">
        <f t="shared" si="196"/>
        <v/>
      </c>
      <c r="AF671" s="50" t="str">
        <f t="shared" si="197"/>
        <v/>
      </c>
      <c r="AG671" s="50" t="str">
        <f t="shared" si="198"/>
        <v/>
      </c>
      <c r="AH671" s="50" t="str">
        <f t="shared" si="199"/>
        <v/>
      </c>
      <c r="AI671" s="50" t="str">
        <f t="shared" si="200"/>
        <v/>
      </c>
      <c r="AJ671" s="50" t="str">
        <f t="shared" si="201"/>
        <v/>
      </c>
      <c r="AK671" s="50" t="str">
        <f t="shared" si="202"/>
        <v/>
      </c>
      <c r="AL671" s="50" t="str">
        <f t="shared" si="203"/>
        <v/>
      </c>
      <c r="AM671" s="50" t="str">
        <f t="shared" si="204"/>
        <v/>
      </c>
      <c r="AN671" s="50" t="str">
        <f>IF(OR(AD671&lt;&gt;TRUE,AI671&lt;&gt;TRUE),"",IF(OR('Info livraison'!$B$12-(YEAR(J671))&gt;INDEX(valschartmaxalt,MATCH(N671,libschart,0)),'Info livraison'!$B$12-(YEAR(J671))&lt;INDEX(valschartminalt,MATCH(N671,libschart,0))),FALSE,TRUE))</f>
        <v/>
      </c>
      <c r="AO671" s="50" t="str">
        <f t="shared" si="205"/>
        <v/>
      </c>
      <c r="AP671" s="50"/>
      <c r="AQ671" s="50"/>
      <c r="AR671" s="50"/>
      <c r="AS671" s="197" t="str">
        <f t="shared" si="206"/>
        <v/>
      </c>
      <c r="AT671" s="210" t="str">
        <f t="shared" si="207"/>
        <v/>
      </c>
    </row>
    <row r="672" spans="1:46" x14ac:dyDescent="0.2">
      <c r="A672" s="51" t="str">
        <f>IF(AND(F672&lt;&gt;"",'Institut - Classes'!$F$4&lt;&gt;""),INDEX(libcatidinstit,'Institut - Classes'!$F$4),"")</f>
        <v/>
      </c>
      <c r="B672" s="51" t="str">
        <f>IF(A672&lt;&gt;"",INDEX(codeinstit,'Institut - Classes'!$F$4),"")</f>
        <v/>
      </c>
      <c r="C672" s="49" t="str">
        <f t="shared" si="208"/>
        <v/>
      </c>
      <c r="D672" s="143"/>
      <c r="E672" s="143"/>
      <c r="F672" s="137"/>
      <c r="G672" s="137"/>
      <c r="H672" s="137"/>
      <c r="I672" s="137"/>
      <c r="J672" s="139"/>
      <c r="K672" s="137"/>
      <c r="L672" s="141"/>
      <c r="M672" s="141"/>
      <c r="N672" s="140"/>
      <c r="O672" s="142"/>
      <c r="P672" s="141"/>
      <c r="Q672" s="141"/>
      <c r="R672" s="141"/>
      <c r="S672" s="156"/>
      <c r="T672" s="156"/>
      <c r="U672" s="156"/>
      <c r="V672" s="156"/>
      <c r="W672" s="156"/>
      <c r="X672" s="156"/>
      <c r="Y672" s="52" t="str">
        <f t="shared" si="190"/>
        <v/>
      </c>
      <c r="Z672" s="50" t="str">
        <f t="shared" si="191"/>
        <v/>
      </c>
      <c r="AA672" s="50" t="str">
        <f t="shared" si="192"/>
        <v/>
      </c>
      <c r="AB672" s="50" t="str">
        <f t="shared" si="193"/>
        <v/>
      </c>
      <c r="AC672" s="50" t="str">
        <f t="shared" si="194"/>
        <v/>
      </c>
      <c r="AD672" s="50" t="str">
        <f t="shared" si="195"/>
        <v/>
      </c>
      <c r="AE672" s="50" t="str">
        <f t="shared" si="196"/>
        <v/>
      </c>
      <c r="AF672" s="50" t="str">
        <f t="shared" si="197"/>
        <v/>
      </c>
      <c r="AG672" s="50" t="str">
        <f t="shared" si="198"/>
        <v/>
      </c>
      <c r="AH672" s="50" t="str">
        <f t="shared" si="199"/>
        <v/>
      </c>
      <c r="AI672" s="50" t="str">
        <f t="shared" si="200"/>
        <v/>
      </c>
      <c r="AJ672" s="50" t="str">
        <f t="shared" si="201"/>
        <v/>
      </c>
      <c r="AK672" s="50" t="str">
        <f t="shared" si="202"/>
        <v/>
      </c>
      <c r="AL672" s="50" t="str">
        <f t="shared" si="203"/>
        <v/>
      </c>
      <c r="AM672" s="50" t="str">
        <f t="shared" si="204"/>
        <v/>
      </c>
      <c r="AN672" s="50" t="str">
        <f>IF(OR(AD672&lt;&gt;TRUE,AI672&lt;&gt;TRUE),"",IF(OR('Info livraison'!$B$12-(YEAR(J672))&gt;INDEX(valschartmaxalt,MATCH(N672,libschart,0)),'Info livraison'!$B$12-(YEAR(J672))&lt;INDEX(valschartminalt,MATCH(N672,libschart,0))),FALSE,TRUE))</f>
        <v/>
      </c>
      <c r="AO672" s="50" t="str">
        <f t="shared" si="205"/>
        <v/>
      </c>
      <c r="AP672" s="50"/>
      <c r="AQ672" s="50"/>
      <c r="AR672" s="50"/>
      <c r="AS672" s="197" t="str">
        <f t="shared" si="206"/>
        <v/>
      </c>
      <c r="AT672" s="210" t="str">
        <f t="shared" si="207"/>
        <v/>
      </c>
    </row>
    <row r="673" spans="1:46" x14ac:dyDescent="0.2">
      <c r="A673" s="51" t="str">
        <f>IF(AND(F673&lt;&gt;"",'Institut - Classes'!$F$4&lt;&gt;""),INDEX(libcatidinstit,'Institut - Classes'!$F$4),"")</f>
        <v/>
      </c>
      <c r="B673" s="51" t="str">
        <f>IF(A673&lt;&gt;"",INDEX(codeinstit,'Institut - Classes'!$F$4),"")</f>
        <v/>
      </c>
      <c r="C673" s="49" t="str">
        <f t="shared" si="208"/>
        <v/>
      </c>
      <c r="D673" s="143"/>
      <c r="E673" s="143"/>
      <c r="F673" s="137"/>
      <c r="G673" s="137"/>
      <c r="H673" s="137"/>
      <c r="I673" s="137"/>
      <c r="J673" s="139"/>
      <c r="K673" s="137"/>
      <c r="L673" s="141"/>
      <c r="M673" s="141"/>
      <c r="N673" s="140"/>
      <c r="O673" s="142"/>
      <c r="P673" s="141"/>
      <c r="Q673" s="141"/>
      <c r="R673" s="141"/>
      <c r="S673" s="156"/>
      <c r="T673" s="156"/>
      <c r="U673" s="156"/>
      <c r="V673" s="156"/>
      <c r="W673" s="156"/>
      <c r="X673" s="156"/>
      <c r="Y673" s="52" t="str">
        <f t="shared" si="190"/>
        <v/>
      </c>
      <c r="Z673" s="50" t="str">
        <f t="shared" si="191"/>
        <v/>
      </c>
      <c r="AA673" s="50" t="str">
        <f t="shared" si="192"/>
        <v/>
      </c>
      <c r="AB673" s="50" t="str">
        <f t="shared" si="193"/>
        <v/>
      </c>
      <c r="AC673" s="50" t="str">
        <f t="shared" si="194"/>
        <v/>
      </c>
      <c r="AD673" s="50" t="str">
        <f t="shared" si="195"/>
        <v/>
      </c>
      <c r="AE673" s="50" t="str">
        <f t="shared" si="196"/>
        <v/>
      </c>
      <c r="AF673" s="50" t="str">
        <f t="shared" si="197"/>
        <v/>
      </c>
      <c r="AG673" s="50" t="str">
        <f t="shared" si="198"/>
        <v/>
      </c>
      <c r="AH673" s="50" t="str">
        <f t="shared" si="199"/>
        <v/>
      </c>
      <c r="AI673" s="50" t="str">
        <f t="shared" si="200"/>
        <v/>
      </c>
      <c r="AJ673" s="50" t="str">
        <f t="shared" si="201"/>
        <v/>
      </c>
      <c r="AK673" s="50" t="str">
        <f t="shared" si="202"/>
        <v/>
      </c>
      <c r="AL673" s="50" t="str">
        <f t="shared" si="203"/>
        <v/>
      </c>
      <c r="AM673" s="50" t="str">
        <f t="shared" si="204"/>
        <v/>
      </c>
      <c r="AN673" s="50" t="str">
        <f>IF(OR(AD673&lt;&gt;TRUE,AI673&lt;&gt;TRUE),"",IF(OR('Info livraison'!$B$12-(YEAR(J673))&gt;INDEX(valschartmaxalt,MATCH(N673,libschart,0)),'Info livraison'!$B$12-(YEAR(J673))&lt;INDEX(valschartminalt,MATCH(N673,libschart,0))),FALSE,TRUE))</f>
        <v/>
      </c>
      <c r="AO673" s="50" t="str">
        <f t="shared" si="205"/>
        <v/>
      </c>
      <c r="AP673" s="50"/>
      <c r="AQ673" s="50"/>
      <c r="AR673" s="50"/>
      <c r="AS673" s="197" t="str">
        <f t="shared" si="206"/>
        <v/>
      </c>
      <c r="AT673" s="210" t="str">
        <f t="shared" si="207"/>
        <v/>
      </c>
    </row>
    <row r="674" spans="1:46" x14ac:dyDescent="0.2">
      <c r="A674" s="51" t="str">
        <f>IF(AND(F674&lt;&gt;"",'Institut - Classes'!$F$4&lt;&gt;""),INDEX(libcatidinstit,'Institut - Classes'!$F$4),"")</f>
        <v/>
      </c>
      <c r="B674" s="51" t="str">
        <f>IF(A674&lt;&gt;"",INDEX(codeinstit,'Institut - Classes'!$F$4),"")</f>
        <v/>
      </c>
      <c r="C674" s="49" t="str">
        <f t="shared" si="208"/>
        <v/>
      </c>
      <c r="D674" s="143"/>
      <c r="E674" s="143"/>
      <c r="F674" s="137"/>
      <c r="G674" s="137"/>
      <c r="H674" s="137"/>
      <c r="I674" s="137"/>
      <c r="J674" s="139"/>
      <c r="K674" s="137"/>
      <c r="L674" s="141"/>
      <c r="M674" s="141"/>
      <c r="N674" s="140"/>
      <c r="O674" s="142"/>
      <c r="P674" s="141"/>
      <c r="Q674" s="141"/>
      <c r="R674" s="141"/>
      <c r="S674" s="156"/>
      <c r="T674" s="156"/>
      <c r="U674" s="156"/>
      <c r="V674" s="156"/>
      <c r="W674" s="156"/>
      <c r="X674" s="156"/>
      <c r="Y674" s="52" t="str">
        <f t="shared" si="190"/>
        <v/>
      </c>
      <c r="Z674" s="50" t="str">
        <f t="shared" si="191"/>
        <v/>
      </c>
      <c r="AA674" s="50" t="str">
        <f t="shared" si="192"/>
        <v/>
      </c>
      <c r="AB674" s="50" t="str">
        <f t="shared" si="193"/>
        <v/>
      </c>
      <c r="AC674" s="50" t="str">
        <f t="shared" si="194"/>
        <v/>
      </c>
      <c r="AD674" s="50" t="str">
        <f t="shared" si="195"/>
        <v/>
      </c>
      <c r="AE674" s="50" t="str">
        <f t="shared" si="196"/>
        <v/>
      </c>
      <c r="AF674" s="50" t="str">
        <f t="shared" si="197"/>
        <v/>
      </c>
      <c r="AG674" s="50" t="str">
        <f t="shared" si="198"/>
        <v/>
      </c>
      <c r="AH674" s="50" t="str">
        <f t="shared" si="199"/>
        <v/>
      </c>
      <c r="AI674" s="50" t="str">
        <f t="shared" si="200"/>
        <v/>
      </c>
      <c r="AJ674" s="50" t="str">
        <f t="shared" si="201"/>
        <v/>
      </c>
      <c r="AK674" s="50" t="str">
        <f t="shared" si="202"/>
        <v/>
      </c>
      <c r="AL674" s="50" t="str">
        <f t="shared" si="203"/>
        <v/>
      </c>
      <c r="AM674" s="50" t="str">
        <f t="shared" si="204"/>
        <v/>
      </c>
      <c r="AN674" s="50" t="str">
        <f>IF(OR(AD674&lt;&gt;TRUE,AI674&lt;&gt;TRUE),"",IF(OR('Info livraison'!$B$12-(YEAR(J674))&gt;INDEX(valschartmaxalt,MATCH(N674,libschart,0)),'Info livraison'!$B$12-(YEAR(J674))&lt;INDEX(valschartminalt,MATCH(N674,libschart,0))),FALSE,TRUE))</f>
        <v/>
      </c>
      <c r="AO674" s="50" t="str">
        <f t="shared" si="205"/>
        <v/>
      </c>
      <c r="AP674" s="50"/>
      <c r="AQ674" s="50"/>
      <c r="AR674" s="50"/>
      <c r="AS674" s="197" t="str">
        <f t="shared" si="206"/>
        <v/>
      </c>
      <c r="AT674" s="210" t="str">
        <f t="shared" si="207"/>
        <v/>
      </c>
    </row>
    <row r="675" spans="1:46" x14ac:dyDescent="0.2">
      <c r="A675" s="51" t="str">
        <f>IF(AND(F675&lt;&gt;"",'Institut - Classes'!$F$4&lt;&gt;""),INDEX(libcatidinstit,'Institut - Classes'!$F$4),"")</f>
        <v/>
      </c>
      <c r="B675" s="51" t="str">
        <f>IF(A675&lt;&gt;"",INDEX(codeinstit,'Institut - Classes'!$F$4),"")</f>
        <v/>
      </c>
      <c r="C675" s="49" t="str">
        <f t="shared" si="208"/>
        <v/>
      </c>
      <c r="D675" s="143"/>
      <c r="E675" s="143"/>
      <c r="F675" s="137"/>
      <c r="G675" s="137"/>
      <c r="H675" s="137"/>
      <c r="I675" s="137"/>
      <c r="J675" s="139"/>
      <c r="K675" s="137"/>
      <c r="L675" s="141"/>
      <c r="M675" s="141"/>
      <c r="N675" s="140"/>
      <c r="O675" s="142"/>
      <c r="P675" s="141"/>
      <c r="Q675" s="141"/>
      <c r="R675" s="141"/>
      <c r="S675" s="156"/>
      <c r="T675" s="156"/>
      <c r="U675" s="156"/>
      <c r="V675" s="156"/>
      <c r="W675" s="156"/>
      <c r="X675" s="156"/>
      <c r="Y675" s="52" t="str">
        <f t="shared" si="190"/>
        <v/>
      </c>
      <c r="Z675" s="50" t="str">
        <f t="shared" si="191"/>
        <v/>
      </c>
      <c r="AA675" s="50" t="str">
        <f t="shared" si="192"/>
        <v/>
      </c>
      <c r="AB675" s="50" t="str">
        <f t="shared" si="193"/>
        <v/>
      </c>
      <c r="AC675" s="50" t="str">
        <f t="shared" si="194"/>
        <v/>
      </c>
      <c r="AD675" s="50" t="str">
        <f t="shared" si="195"/>
        <v/>
      </c>
      <c r="AE675" s="50" t="str">
        <f t="shared" si="196"/>
        <v/>
      </c>
      <c r="AF675" s="50" t="str">
        <f t="shared" si="197"/>
        <v/>
      </c>
      <c r="AG675" s="50" t="str">
        <f t="shared" si="198"/>
        <v/>
      </c>
      <c r="AH675" s="50" t="str">
        <f t="shared" si="199"/>
        <v/>
      </c>
      <c r="AI675" s="50" t="str">
        <f t="shared" si="200"/>
        <v/>
      </c>
      <c r="AJ675" s="50" t="str">
        <f t="shared" si="201"/>
        <v/>
      </c>
      <c r="AK675" s="50" t="str">
        <f t="shared" si="202"/>
        <v/>
      </c>
      <c r="AL675" s="50" t="str">
        <f t="shared" si="203"/>
        <v/>
      </c>
      <c r="AM675" s="50" t="str">
        <f t="shared" si="204"/>
        <v/>
      </c>
      <c r="AN675" s="50" t="str">
        <f>IF(OR(AD675&lt;&gt;TRUE,AI675&lt;&gt;TRUE),"",IF(OR('Info livraison'!$B$12-(YEAR(J675))&gt;INDEX(valschartmaxalt,MATCH(N675,libschart,0)),'Info livraison'!$B$12-(YEAR(J675))&lt;INDEX(valschartminalt,MATCH(N675,libschart,0))),FALSE,TRUE))</f>
        <v/>
      </c>
      <c r="AO675" s="50" t="str">
        <f t="shared" si="205"/>
        <v/>
      </c>
      <c r="AP675" s="50"/>
      <c r="AQ675" s="50"/>
      <c r="AR675" s="50"/>
      <c r="AS675" s="197" t="str">
        <f t="shared" si="206"/>
        <v/>
      </c>
      <c r="AT675" s="210" t="str">
        <f t="shared" si="207"/>
        <v/>
      </c>
    </row>
    <row r="676" spans="1:46" x14ac:dyDescent="0.2">
      <c r="A676" s="51" t="str">
        <f>IF(AND(F676&lt;&gt;"",'Institut - Classes'!$F$4&lt;&gt;""),INDEX(libcatidinstit,'Institut - Classes'!$F$4),"")</f>
        <v/>
      </c>
      <c r="B676" s="51" t="str">
        <f>IF(A676&lt;&gt;"",INDEX(codeinstit,'Institut - Classes'!$F$4),"")</f>
        <v/>
      </c>
      <c r="C676" s="49" t="str">
        <f t="shared" si="208"/>
        <v/>
      </c>
      <c r="D676" s="143"/>
      <c r="E676" s="143"/>
      <c r="F676" s="137"/>
      <c r="G676" s="137"/>
      <c r="H676" s="137"/>
      <c r="I676" s="137"/>
      <c r="J676" s="139"/>
      <c r="K676" s="137"/>
      <c r="L676" s="141"/>
      <c r="M676" s="141"/>
      <c r="N676" s="140"/>
      <c r="O676" s="142"/>
      <c r="P676" s="141"/>
      <c r="Q676" s="141"/>
      <c r="R676" s="141"/>
      <c r="S676" s="156"/>
      <c r="T676" s="156"/>
      <c r="U676" s="156"/>
      <c r="V676" s="156"/>
      <c r="W676" s="156"/>
      <c r="X676" s="156"/>
      <c r="Y676" s="52" t="str">
        <f t="shared" si="190"/>
        <v/>
      </c>
      <c r="Z676" s="50" t="str">
        <f t="shared" si="191"/>
        <v/>
      </c>
      <c r="AA676" s="50" t="str">
        <f t="shared" si="192"/>
        <v/>
      </c>
      <c r="AB676" s="50" t="str">
        <f t="shared" si="193"/>
        <v/>
      </c>
      <c r="AC676" s="50" t="str">
        <f t="shared" si="194"/>
        <v/>
      </c>
      <c r="AD676" s="50" t="str">
        <f t="shared" si="195"/>
        <v/>
      </c>
      <c r="AE676" s="50" t="str">
        <f t="shared" si="196"/>
        <v/>
      </c>
      <c r="AF676" s="50" t="str">
        <f t="shared" si="197"/>
        <v/>
      </c>
      <c r="AG676" s="50" t="str">
        <f t="shared" si="198"/>
        <v/>
      </c>
      <c r="AH676" s="50" t="str">
        <f t="shared" si="199"/>
        <v/>
      </c>
      <c r="AI676" s="50" t="str">
        <f t="shared" si="200"/>
        <v/>
      </c>
      <c r="AJ676" s="50" t="str">
        <f t="shared" si="201"/>
        <v/>
      </c>
      <c r="AK676" s="50" t="str">
        <f t="shared" si="202"/>
        <v/>
      </c>
      <c r="AL676" s="50" t="str">
        <f t="shared" si="203"/>
        <v/>
      </c>
      <c r="AM676" s="50" t="str">
        <f t="shared" si="204"/>
        <v/>
      </c>
      <c r="AN676" s="50" t="str">
        <f>IF(OR(AD676&lt;&gt;TRUE,AI676&lt;&gt;TRUE),"",IF(OR('Info livraison'!$B$12-(YEAR(J676))&gt;INDEX(valschartmaxalt,MATCH(N676,libschart,0)),'Info livraison'!$B$12-(YEAR(J676))&lt;INDEX(valschartminalt,MATCH(N676,libschart,0))),FALSE,TRUE))</f>
        <v/>
      </c>
      <c r="AO676" s="50" t="str">
        <f t="shared" si="205"/>
        <v/>
      </c>
      <c r="AP676" s="50"/>
      <c r="AQ676" s="50"/>
      <c r="AR676" s="50"/>
      <c r="AS676" s="197" t="str">
        <f t="shared" si="206"/>
        <v/>
      </c>
      <c r="AT676" s="210" t="str">
        <f t="shared" si="207"/>
        <v/>
      </c>
    </row>
    <row r="677" spans="1:46" x14ac:dyDescent="0.2">
      <c r="A677" s="51" t="str">
        <f>IF(AND(F677&lt;&gt;"",'Institut - Classes'!$F$4&lt;&gt;""),INDEX(libcatidinstit,'Institut - Classes'!$F$4),"")</f>
        <v/>
      </c>
      <c r="B677" s="51" t="str">
        <f>IF(A677&lt;&gt;"",INDEX(codeinstit,'Institut - Classes'!$F$4),"")</f>
        <v/>
      </c>
      <c r="C677" s="49" t="str">
        <f t="shared" si="208"/>
        <v/>
      </c>
      <c r="D677" s="143"/>
      <c r="E677" s="143"/>
      <c r="F677" s="137"/>
      <c r="G677" s="137"/>
      <c r="H677" s="137"/>
      <c r="I677" s="137"/>
      <c r="J677" s="139"/>
      <c r="K677" s="137"/>
      <c r="L677" s="141"/>
      <c r="M677" s="141"/>
      <c r="N677" s="140"/>
      <c r="O677" s="142"/>
      <c r="P677" s="141"/>
      <c r="Q677" s="141"/>
      <c r="R677" s="141"/>
      <c r="S677" s="156"/>
      <c r="T677" s="156"/>
      <c r="U677" s="156"/>
      <c r="V677" s="156"/>
      <c r="W677" s="156"/>
      <c r="X677" s="156"/>
      <c r="Y677" s="52" t="str">
        <f t="shared" si="190"/>
        <v/>
      </c>
      <c r="Z677" s="50" t="str">
        <f t="shared" si="191"/>
        <v/>
      </c>
      <c r="AA677" s="50" t="str">
        <f t="shared" si="192"/>
        <v/>
      </c>
      <c r="AB677" s="50" t="str">
        <f t="shared" si="193"/>
        <v/>
      </c>
      <c r="AC677" s="50" t="str">
        <f t="shared" si="194"/>
        <v/>
      </c>
      <c r="AD677" s="50" t="str">
        <f t="shared" si="195"/>
        <v/>
      </c>
      <c r="AE677" s="50" t="str">
        <f t="shared" si="196"/>
        <v/>
      </c>
      <c r="AF677" s="50" t="str">
        <f t="shared" si="197"/>
        <v/>
      </c>
      <c r="AG677" s="50" t="str">
        <f t="shared" si="198"/>
        <v/>
      </c>
      <c r="AH677" s="50" t="str">
        <f t="shared" si="199"/>
        <v/>
      </c>
      <c r="AI677" s="50" t="str">
        <f t="shared" si="200"/>
        <v/>
      </c>
      <c r="AJ677" s="50" t="str">
        <f t="shared" si="201"/>
        <v/>
      </c>
      <c r="AK677" s="50" t="str">
        <f t="shared" si="202"/>
        <v/>
      </c>
      <c r="AL677" s="50" t="str">
        <f t="shared" si="203"/>
        <v/>
      </c>
      <c r="AM677" s="50" t="str">
        <f t="shared" si="204"/>
        <v/>
      </c>
      <c r="AN677" s="50" t="str">
        <f>IF(OR(AD677&lt;&gt;TRUE,AI677&lt;&gt;TRUE),"",IF(OR('Info livraison'!$B$12-(YEAR(J677))&gt;INDEX(valschartmaxalt,MATCH(N677,libschart,0)),'Info livraison'!$B$12-(YEAR(J677))&lt;INDEX(valschartminalt,MATCH(N677,libschart,0))),FALSE,TRUE))</f>
        <v/>
      </c>
      <c r="AO677" s="50" t="str">
        <f t="shared" si="205"/>
        <v/>
      </c>
      <c r="AP677" s="50"/>
      <c r="AQ677" s="50"/>
      <c r="AR677" s="50"/>
      <c r="AS677" s="197" t="str">
        <f t="shared" si="206"/>
        <v/>
      </c>
      <c r="AT677" s="210" t="str">
        <f t="shared" si="207"/>
        <v/>
      </c>
    </row>
    <row r="678" spans="1:46" x14ac:dyDescent="0.2">
      <c r="A678" s="51" t="str">
        <f>IF(AND(F678&lt;&gt;"",'Institut - Classes'!$F$4&lt;&gt;""),INDEX(libcatidinstit,'Institut - Classes'!$F$4),"")</f>
        <v/>
      </c>
      <c r="B678" s="51" t="str">
        <f>IF(A678&lt;&gt;"",INDEX(codeinstit,'Institut - Classes'!$F$4),"")</f>
        <v/>
      </c>
      <c r="C678" s="49" t="str">
        <f t="shared" si="208"/>
        <v/>
      </c>
      <c r="D678" s="143"/>
      <c r="E678" s="143"/>
      <c r="F678" s="137"/>
      <c r="G678" s="137"/>
      <c r="H678" s="137"/>
      <c r="I678" s="137"/>
      <c r="J678" s="139"/>
      <c r="K678" s="137"/>
      <c r="L678" s="141"/>
      <c r="M678" s="141"/>
      <c r="N678" s="140"/>
      <c r="O678" s="142"/>
      <c r="P678" s="141"/>
      <c r="Q678" s="141"/>
      <c r="R678" s="141"/>
      <c r="S678" s="156"/>
      <c r="T678" s="156"/>
      <c r="U678" s="156"/>
      <c r="V678" s="156"/>
      <c r="W678" s="156"/>
      <c r="X678" s="156"/>
      <c r="Y678" s="52" t="str">
        <f t="shared" si="190"/>
        <v/>
      </c>
      <c r="Z678" s="50" t="str">
        <f t="shared" si="191"/>
        <v/>
      </c>
      <c r="AA678" s="50" t="str">
        <f t="shared" si="192"/>
        <v/>
      </c>
      <c r="AB678" s="50" t="str">
        <f t="shared" si="193"/>
        <v/>
      </c>
      <c r="AC678" s="50" t="str">
        <f t="shared" si="194"/>
        <v/>
      </c>
      <c r="AD678" s="50" t="str">
        <f t="shared" si="195"/>
        <v/>
      </c>
      <c r="AE678" s="50" t="str">
        <f t="shared" si="196"/>
        <v/>
      </c>
      <c r="AF678" s="50" t="str">
        <f t="shared" si="197"/>
        <v/>
      </c>
      <c r="AG678" s="50" t="str">
        <f t="shared" si="198"/>
        <v/>
      </c>
      <c r="AH678" s="50" t="str">
        <f t="shared" si="199"/>
        <v/>
      </c>
      <c r="AI678" s="50" t="str">
        <f t="shared" si="200"/>
        <v/>
      </c>
      <c r="AJ678" s="50" t="str">
        <f t="shared" si="201"/>
        <v/>
      </c>
      <c r="AK678" s="50" t="str">
        <f t="shared" si="202"/>
        <v/>
      </c>
      <c r="AL678" s="50" t="str">
        <f t="shared" si="203"/>
        <v/>
      </c>
      <c r="AM678" s="50" t="str">
        <f t="shared" si="204"/>
        <v/>
      </c>
      <c r="AN678" s="50" t="str">
        <f>IF(OR(AD678&lt;&gt;TRUE,AI678&lt;&gt;TRUE),"",IF(OR('Info livraison'!$B$12-(YEAR(J678))&gt;INDEX(valschartmaxalt,MATCH(N678,libschart,0)),'Info livraison'!$B$12-(YEAR(J678))&lt;INDEX(valschartminalt,MATCH(N678,libschart,0))),FALSE,TRUE))</f>
        <v/>
      </c>
      <c r="AO678" s="50" t="str">
        <f t="shared" si="205"/>
        <v/>
      </c>
      <c r="AP678" s="50"/>
      <c r="AQ678" s="50"/>
      <c r="AR678" s="50"/>
      <c r="AS678" s="197" t="str">
        <f t="shared" si="206"/>
        <v/>
      </c>
      <c r="AT678" s="210" t="str">
        <f t="shared" si="207"/>
        <v/>
      </c>
    </row>
    <row r="679" spans="1:46" x14ac:dyDescent="0.2">
      <c r="A679" s="51" t="str">
        <f>IF(AND(F679&lt;&gt;"",'Institut - Classes'!$F$4&lt;&gt;""),INDEX(libcatidinstit,'Institut - Classes'!$F$4),"")</f>
        <v/>
      </c>
      <c r="B679" s="51" t="str">
        <f>IF(A679&lt;&gt;"",INDEX(codeinstit,'Institut - Classes'!$F$4),"")</f>
        <v/>
      </c>
      <c r="C679" s="49" t="str">
        <f t="shared" si="208"/>
        <v/>
      </c>
      <c r="D679" s="143"/>
      <c r="E679" s="143"/>
      <c r="F679" s="137"/>
      <c r="G679" s="137"/>
      <c r="H679" s="137"/>
      <c r="I679" s="137"/>
      <c r="J679" s="139"/>
      <c r="K679" s="137"/>
      <c r="L679" s="141"/>
      <c r="M679" s="141"/>
      <c r="N679" s="140"/>
      <c r="O679" s="142"/>
      <c r="P679" s="141"/>
      <c r="Q679" s="141"/>
      <c r="R679" s="141"/>
      <c r="S679" s="156"/>
      <c r="T679" s="156"/>
      <c r="U679" s="156"/>
      <c r="V679" s="156"/>
      <c r="W679" s="156"/>
      <c r="X679" s="156"/>
      <c r="Y679" s="52" t="str">
        <f t="shared" si="190"/>
        <v/>
      </c>
      <c r="Z679" s="50" t="str">
        <f t="shared" si="191"/>
        <v/>
      </c>
      <c r="AA679" s="50" t="str">
        <f t="shared" si="192"/>
        <v/>
      </c>
      <c r="AB679" s="50" t="str">
        <f t="shared" si="193"/>
        <v/>
      </c>
      <c r="AC679" s="50" t="str">
        <f t="shared" si="194"/>
        <v/>
      </c>
      <c r="AD679" s="50" t="str">
        <f t="shared" si="195"/>
        <v/>
      </c>
      <c r="AE679" s="50" t="str">
        <f t="shared" si="196"/>
        <v/>
      </c>
      <c r="AF679" s="50" t="str">
        <f t="shared" si="197"/>
        <v/>
      </c>
      <c r="AG679" s="50" t="str">
        <f t="shared" si="198"/>
        <v/>
      </c>
      <c r="AH679" s="50" t="str">
        <f t="shared" si="199"/>
        <v/>
      </c>
      <c r="AI679" s="50" t="str">
        <f t="shared" si="200"/>
        <v/>
      </c>
      <c r="AJ679" s="50" t="str">
        <f t="shared" si="201"/>
        <v/>
      </c>
      <c r="AK679" s="50" t="str">
        <f t="shared" si="202"/>
        <v/>
      </c>
      <c r="AL679" s="50" t="str">
        <f t="shared" si="203"/>
        <v/>
      </c>
      <c r="AM679" s="50" t="str">
        <f t="shared" si="204"/>
        <v/>
      </c>
      <c r="AN679" s="50" t="str">
        <f>IF(OR(AD679&lt;&gt;TRUE,AI679&lt;&gt;TRUE),"",IF(OR('Info livraison'!$B$12-(YEAR(J679))&gt;INDEX(valschartmaxalt,MATCH(N679,libschart,0)),'Info livraison'!$B$12-(YEAR(J679))&lt;INDEX(valschartminalt,MATCH(N679,libschart,0))),FALSE,TRUE))</f>
        <v/>
      </c>
      <c r="AO679" s="50" t="str">
        <f t="shared" si="205"/>
        <v/>
      </c>
      <c r="AP679" s="50"/>
      <c r="AQ679" s="50"/>
      <c r="AR679" s="50"/>
      <c r="AS679" s="197" t="str">
        <f t="shared" si="206"/>
        <v/>
      </c>
      <c r="AT679" s="210" t="str">
        <f t="shared" si="207"/>
        <v/>
      </c>
    </row>
    <row r="680" spans="1:46" x14ac:dyDescent="0.2">
      <c r="A680" s="51" t="str">
        <f>IF(AND(F680&lt;&gt;"",'Institut - Classes'!$F$4&lt;&gt;""),INDEX(libcatidinstit,'Institut - Classes'!$F$4),"")</f>
        <v/>
      </c>
      <c r="B680" s="51" t="str">
        <f>IF(A680&lt;&gt;"",INDEX(codeinstit,'Institut - Classes'!$F$4),"")</f>
        <v/>
      </c>
      <c r="C680" s="49" t="str">
        <f t="shared" si="208"/>
        <v/>
      </c>
      <c r="D680" s="143"/>
      <c r="E680" s="143"/>
      <c r="F680" s="137"/>
      <c r="G680" s="137"/>
      <c r="H680" s="137"/>
      <c r="I680" s="137"/>
      <c r="J680" s="139"/>
      <c r="K680" s="137"/>
      <c r="L680" s="141"/>
      <c r="M680" s="141"/>
      <c r="N680" s="140"/>
      <c r="O680" s="142"/>
      <c r="P680" s="141"/>
      <c r="Q680" s="141"/>
      <c r="R680" s="141"/>
      <c r="S680" s="156"/>
      <c r="T680" s="156"/>
      <c r="U680" s="156"/>
      <c r="V680" s="156"/>
      <c r="W680" s="156"/>
      <c r="X680" s="156"/>
      <c r="Y680" s="52" t="str">
        <f t="shared" si="190"/>
        <v/>
      </c>
      <c r="Z680" s="50" t="str">
        <f t="shared" si="191"/>
        <v/>
      </c>
      <c r="AA680" s="50" t="str">
        <f t="shared" si="192"/>
        <v/>
      </c>
      <c r="AB680" s="50" t="str">
        <f t="shared" si="193"/>
        <v/>
      </c>
      <c r="AC680" s="50" t="str">
        <f t="shared" si="194"/>
        <v/>
      </c>
      <c r="AD680" s="50" t="str">
        <f t="shared" si="195"/>
        <v/>
      </c>
      <c r="AE680" s="50" t="str">
        <f t="shared" si="196"/>
        <v/>
      </c>
      <c r="AF680" s="50" t="str">
        <f t="shared" si="197"/>
        <v/>
      </c>
      <c r="AG680" s="50" t="str">
        <f t="shared" si="198"/>
        <v/>
      </c>
      <c r="AH680" s="50" t="str">
        <f t="shared" si="199"/>
        <v/>
      </c>
      <c r="AI680" s="50" t="str">
        <f t="shared" si="200"/>
        <v/>
      </c>
      <c r="AJ680" s="50" t="str">
        <f t="shared" si="201"/>
        <v/>
      </c>
      <c r="AK680" s="50" t="str">
        <f t="shared" si="202"/>
        <v/>
      </c>
      <c r="AL680" s="50" t="str">
        <f t="shared" si="203"/>
        <v/>
      </c>
      <c r="AM680" s="50" t="str">
        <f t="shared" si="204"/>
        <v/>
      </c>
      <c r="AN680" s="50" t="str">
        <f>IF(OR(AD680&lt;&gt;TRUE,AI680&lt;&gt;TRUE),"",IF(OR('Info livraison'!$B$12-(YEAR(J680))&gt;INDEX(valschartmaxalt,MATCH(N680,libschart,0)),'Info livraison'!$B$12-(YEAR(J680))&lt;INDEX(valschartminalt,MATCH(N680,libschart,0))),FALSE,TRUE))</f>
        <v/>
      </c>
      <c r="AO680" s="50" t="str">
        <f t="shared" si="205"/>
        <v/>
      </c>
      <c r="AP680" s="50"/>
      <c r="AQ680" s="50"/>
      <c r="AR680" s="50"/>
      <c r="AS680" s="197" t="str">
        <f t="shared" si="206"/>
        <v/>
      </c>
      <c r="AT680" s="210" t="str">
        <f t="shared" si="207"/>
        <v/>
      </c>
    </row>
    <row r="681" spans="1:46" x14ac:dyDescent="0.2">
      <c r="A681" s="51" t="str">
        <f>IF(AND(F681&lt;&gt;"",'Institut - Classes'!$F$4&lt;&gt;""),INDEX(libcatidinstit,'Institut - Classes'!$F$4),"")</f>
        <v/>
      </c>
      <c r="B681" s="51" t="str">
        <f>IF(A681&lt;&gt;"",INDEX(codeinstit,'Institut - Classes'!$F$4),"")</f>
        <v/>
      </c>
      <c r="C681" s="49" t="str">
        <f t="shared" si="208"/>
        <v/>
      </c>
      <c r="D681" s="143"/>
      <c r="E681" s="143"/>
      <c r="F681" s="137"/>
      <c r="G681" s="137"/>
      <c r="H681" s="137"/>
      <c r="I681" s="137"/>
      <c r="J681" s="139"/>
      <c r="K681" s="137"/>
      <c r="L681" s="141"/>
      <c r="M681" s="141"/>
      <c r="N681" s="140"/>
      <c r="O681" s="142"/>
      <c r="P681" s="141"/>
      <c r="Q681" s="141"/>
      <c r="R681" s="141"/>
      <c r="S681" s="156"/>
      <c r="T681" s="156"/>
      <c r="U681" s="156"/>
      <c r="V681" s="156"/>
      <c r="W681" s="156"/>
      <c r="X681" s="156"/>
      <c r="Y681" s="52" t="str">
        <f t="shared" si="190"/>
        <v/>
      </c>
      <c r="Z681" s="50" t="str">
        <f t="shared" si="191"/>
        <v/>
      </c>
      <c r="AA681" s="50" t="str">
        <f t="shared" si="192"/>
        <v/>
      </c>
      <c r="AB681" s="50" t="str">
        <f t="shared" si="193"/>
        <v/>
      </c>
      <c r="AC681" s="50" t="str">
        <f t="shared" si="194"/>
        <v/>
      </c>
      <c r="AD681" s="50" t="str">
        <f t="shared" si="195"/>
        <v/>
      </c>
      <c r="AE681" s="50" t="str">
        <f t="shared" si="196"/>
        <v/>
      </c>
      <c r="AF681" s="50" t="str">
        <f t="shared" si="197"/>
        <v/>
      </c>
      <c r="AG681" s="50" t="str">
        <f t="shared" si="198"/>
        <v/>
      </c>
      <c r="AH681" s="50" t="str">
        <f t="shared" si="199"/>
        <v/>
      </c>
      <c r="AI681" s="50" t="str">
        <f t="shared" si="200"/>
        <v/>
      </c>
      <c r="AJ681" s="50" t="str">
        <f t="shared" si="201"/>
        <v/>
      </c>
      <c r="AK681" s="50" t="str">
        <f t="shared" si="202"/>
        <v/>
      </c>
      <c r="AL681" s="50" t="str">
        <f t="shared" si="203"/>
        <v/>
      </c>
      <c r="AM681" s="50" t="str">
        <f t="shared" si="204"/>
        <v/>
      </c>
      <c r="AN681" s="50" t="str">
        <f>IF(OR(AD681&lt;&gt;TRUE,AI681&lt;&gt;TRUE),"",IF(OR('Info livraison'!$B$12-(YEAR(J681))&gt;INDEX(valschartmaxalt,MATCH(N681,libschart,0)),'Info livraison'!$B$12-(YEAR(J681))&lt;INDEX(valschartminalt,MATCH(N681,libschart,0))),FALSE,TRUE))</f>
        <v/>
      </c>
      <c r="AO681" s="50" t="str">
        <f t="shared" si="205"/>
        <v/>
      </c>
      <c r="AP681" s="50"/>
      <c r="AQ681" s="50"/>
      <c r="AR681" s="50"/>
      <c r="AS681" s="197" t="str">
        <f t="shared" si="206"/>
        <v/>
      </c>
      <c r="AT681" s="210" t="str">
        <f t="shared" si="207"/>
        <v/>
      </c>
    </row>
    <row r="682" spans="1:46" x14ac:dyDescent="0.2">
      <c r="A682" s="51" t="str">
        <f>IF(AND(F682&lt;&gt;"",'Institut - Classes'!$F$4&lt;&gt;""),INDEX(libcatidinstit,'Institut - Classes'!$F$4),"")</f>
        <v/>
      </c>
      <c r="B682" s="51" t="str">
        <f>IF(A682&lt;&gt;"",INDEX(codeinstit,'Institut - Classes'!$F$4),"")</f>
        <v/>
      </c>
      <c r="C682" s="49" t="str">
        <f t="shared" si="208"/>
        <v/>
      </c>
      <c r="D682" s="143"/>
      <c r="E682" s="143"/>
      <c r="F682" s="137"/>
      <c r="G682" s="137"/>
      <c r="H682" s="137"/>
      <c r="I682" s="137"/>
      <c r="J682" s="139"/>
      <c r="K682" s="137"/>
      <c r="L682" s="141"/>
      <c r="M682" s="141"/>
      <c r="N682" s="140"/>
      <c r="O682" s="142"/>
      <c r="P682" s="141"/>
      <c r="Q682" s="141"/>
      <c r="R682" s="141"/>
      <c r="S682" s="156"/>
      <c r="T682" s="156"/>
      <c r="U682" s="156"/>
      <c r="V682" s="156"/>
      <c r="W682" s="156"/>
      <c r="X682" s="156"/>
      <c r="Y682" s="52" t="str">
        <f t="shared" si="190"/>
        <v/>
      </c>
      <c r="Z682" s="50" t="str">
        <f t="shared" si="191"/>
        <v/>
      </c>
      <c r="AA682" s="50" t="str">
        <f t="shared" si="192"/>
        <v/>
      </c>
      <c r="AB682" s="50" t="str">
        <f t="shared" si="193"/>
        <v/>
      </c>
      <c r="AC682" s="50" t="str">
        <f t="shared" si="194"/>
        <v/>
      </c>
      <c r="AD682" s="50" t="str">
        <f t="shared" si="195"/>
        <v/>
      </c>
      <c r="AE682" s="50" t="str">
        <f t="shared" si="196"/>
        <v/>
      </c>
      <c r="AF682" s="50" t="str">
        <f t="shared" si="197"/>
        <v/>
      </c>
      <c r="AG682" s="50" t="str">
        <f t="shared" si="198"/>
        <v/>
      </c>
      <c r="AH682" s="50" t="str">
        <f t="shared" si="199"/>
        <v/>
      </c>
      <c r="AI682" s="50" t="str">
        <f t="shared" si="200"/>
        <v/>
      </c>
      <c r="AJ682" s="50" t="str">
        <f t="shared" si="201"/>
        <v/>
      </c>
      <c r="AK682" s="50" t="str">
        <f t="shared" si="202"/>
        <v/>
      </c>
      <c r="AL682" s="50" t="str">
        <f t="shared" si="203"/>
        <v/>
      </c>
      <c r="AM682" s="50" t="str">
        <f t="shared" si="204"/>
        <v/>
      </c>
      <c r="AN682" s="50" t="str">
        <f>IF(OR(AD682&lt;&gt;TRUE,AI682&lt;&gt;TRUE),"",IF(OR('Info livraison'!$B$12-(YEAR(J682))&gt;INDEX(valschartmaxalt,MATCH(N682,libschart,0)),'Info livraison'!$B$12-(YEAR(J682))&lt;INDEX(valschartminalt,MATCH(N682,libschart,0))),FALSE,TRUE))</f>
        <v/>
      </c>
      <c r="AO682" s="50" t="str">
        <f t="shared" si="205"/>
        <v/>
      </c>
      <c r="AP682" s="50"/>
      <c r="AQ682" s="50"/>
      <c r="AR682" s="50"/>
      <c r="AS682" s="197" t="str">
        <f t="shared" si="206"/>
        <v/>
      </c>
      <c r="AT682" s="210" t="str">
        <f t="shared" si="207"/>
        <v/>
      </c>
    </row>
    <row r="683" spans="1:46" x14ac:dyDescent="0.2">
      <c r="A683" s="51" t="str">
        <f>IF(AND(F683&lt;&gt;"",'Institut - Classes'!$F$4&lt;&gt;""),INDEX(libcatidinstit,'Institut - Classes'!$F$4),"")</f>
        <v/>
      </c>
      <c r="B683" s="51" t="str">
        <f>IF(A683&lt;&gt;"",INDEX(codeinstit,'Institut - Classes'!$F$4),"")</f>
        <v/>
      </c>
      <c r="C683" s="49" t="str">
        <f t="shared" si="208"/>
        <v/>
      </c>
      <c r="D683" s="143"/>
      <c r="E683" s="143"/>
      <c r="F683" s="137"/>
      <c r="G683" s="137"/>
      <c r="H683" s="137"/>
      <c r="I683" s="137"/>
      <c r="J683" s="139"/>
      <c r="K683" s="137"/>
      <c r="L683" s="141"/>
      <c r="M683" s="141"/>
      <c r="N683" s="140"/>
      <c r="O683" s="142"/>
      <c r="P683" s="141"/>
      <c r="Q683" s="141"/>
      <c r="R683" s="141"/>
      <c r="S683" s="156"/>
      <c r="T683" s="156"/>
      <c r="U683" s="156"/>
      <c r="V683" s="156"/>
      <c r="W683" s="156"/>
      <c r="X683" s="156"/>
      <c r="Y683" s="52" t="str">
        <f t="shared" si="190"/>
        <v/>
      </c>
      <c r="Z683" s="50" t="str">
        <f t="shared" si="191"/>
        <v/>
      </c>
      <c r="AA683" s="50" t="str">
        <f t="shared" si="192"/>
        <v/>
      </c>
      <c r="AB683" s="50" t="str">
        <f t="shared" si="193"/>
        <v/>
      </c>
      <c r="AC683" s="50" t="str">
        <f t="shared" si="194"/>
        <v/>
      </c>
      <c r="AD683" s="50" t="str">
        <f t="shared" si="195"/>
        <v/>
      </c>
      <c r="AE683" s="50" t="str">
        <f t="shared" si="196"/>
        <v/>
      </c>
      <c r="AF683" s="50" t="str">
        <f t="shared" si="197"/>
        <v/>
      </c>
      <c r="AG683" s="50" t="str">
        <f t="shared" si="198"/>
        <v/>
      </c>
      <c r="AH683" s="50" t="str">
        <f t="shared" si="199"/>
        <v/>
      </c>
      <c r="AI683" s="50" t="str">
        <f t="shared" si="200"/>
        <v/>
      </c>
      <c r="AJ683" s="50" t="str">
        <f t="shared" si="201"/>
        <v/>
      </c>
      <c r="AK683" s="50" t="str">
        <f t="shared" si="202"/>
        <v/>
      </c>
      <c r="AL683" s="50" t="str">
        <f t="shared" si="203"/>
        <v/>
      </c>
      <c r="AM683" s="50" t="str">
        <f t="shared" si="204"/>
        <v/>
      </c>
      <c r="AN683" s="50" t="str">
        <f>IF(OR(AD683&lt;&gt;TRUE,AI683&lt;&gt;TRUE),"",IF(OR('Info livraison'!$B$12-(YEAR(J683))&gt;INDEX(valschartmaxalt,MATCH(N683,libschart,0)),'Info livraison'!$B$12-(YEAR(J683))&lt;INDEX(valschartminalt,MATCH(N683,libschart,0))),FALSE,TRUE))</f>
        <v/>
      </c>
      <c r="AO683" s="50" t="str">
        <f t="shared" si="205"/>
        <v/>
      </c>
      <c r="AP683" s="50"/>
      <c r="AQ683" s="50"/>
      <c r="AR683" s="50"/>
      <c r="AS683" s="197" t="str">
        <f t="shared" si="206"/>
        <v/>
      </c>
      <c r="AT683" s="210" t="str">
        <f t="shared" si="207"/>
        <v/>
      </c>
    </row>
    <row r="684" spans="1:46" x14ac:dyDescent="0.2">
      <c r="A684" s="51" t="str">
        <f>IF(AND(F684&lt;&gt;"",'Institut - Classes'!$F$4&lt;&gt;""),INDEX(libcatidinstit,'Institut - Classes'!$F$4),"")</f>
        <v/>
      </c>
      <c r="B684" s="51" t="str">
        <f>IF(A684&lt;&gt;"",INDEX(codeinstit,'Institut - Classes'!$F$4),"")</f>
        <v/>
      </c>
      <c r="C684" s="49" t="str">
        <f t="shared" si="208"/>
        <v/>
      </c>
      <c r="D684" s="143"/>
      <c r="E684" s="143"/>
      <c r="F684" s="137"/>
      <c r="G684" s="137"/>
      <c r="H684" s="137"/>
      <c r="I684" s="137"/>
      <c r="J684" s="139"/>
      <c r="K684" s="137"/>
      <c r="L684" s="141"/>
      <c r="M684" s="141"/>
      <c r="N684" s="140"/>
      <c r="O684" s="142"/>
      <c r="P684" s="141"/>
      <c r="Q684" s="141"/>
      <c r="R684" s="141"/>
      <c r="S684" s="156"/>
      <c r="T684" s="156"/>
      <c r="U684" s="156"/>
      <c r="V684" s="156"/>
      <c r="W684" s="156"/>
      <c r="X684" s="156"/>
      <c r="Y684" s="52" t="str">
        <f t="shared" si="190"/>
        <v/>
      </c>
      <c r="Z684" s="50" t="str">
        <f t="shared" si="191"/>
        <v/>
      </c>
      <c r="AA684" s="50" t="str">
        <f t="shared" si="192"/>
        <v/>
      </c>
      <c r="AB684" s="50" t="str">
        <f t="shared" si="193"/>
        <v/>
      </c>
      <c r="AC684" s="50" t="str">
        <f t="shared" si="194"/>
        <v/>
      </c>
      <c r="AD684" s="50" t="str">
        <f t="shared" si="195"/>
        <v/>
      </c>
      <c r="AE684" s="50" t="str">
        <f t="shared" si="196"/>
        <v/>
      </c>
      <c r="AF684" s="50" t="str">
        <f t="shared" si="197"/>
        <v/>
      </c>
      <c r="AG684" s="50" t="str">
        <f t="shared" si="198"/>
        <v/>
      </c>
      <c r="AH684" s="50" t="str">
        <f t="shared" si="199"/>
        <v/>
      </c>
      <c r="AI684" s="50" t="str">
        <f t="shared" si="200"/>
        <v/>
      </c>
      <c r="AJ684" s="50" t="str">
        <f t="shared" si="201"/>
        <v/>
      </c>
      <c r="AK684" s="50" t="str">
        <f t="shared" si="202"/>
        <v/>
      </c>
      <c r="AL684" s="50" t="str">
        <f t="shared" si="203"/>
        <v/>
      </c>
      <c r="AM684" s="50" t="str">
        <f t="shared" si="204"/>
        <v/>
      </c>
      <c r="AN684" s="50" t="str">
        <f>IF(OR(AD684&lt;&gt;TRUE,AI684&lt;&gt;TRUE),"",IF(OR('Info livraison'!$B$12-(YEAR(J684))&gt;INDEX(valschartmaxalt,MATCH(N684,libschart,0)),'Info livraison'!$B$12-(YEAR(J684))&lt;INDEX(valschartminalt,MATCH(N684,libschart,0))),FALSE,TRUE))</f>
        <v/>
      </c>
      <c r="AO684" s="50" t="str">
        <f t="shared" si="205"/>
        <v/>
      </c>
      <c r="AP684" s="50"/>
      <c r="AQ684" s="50"/>
      <c r="AR684" s="50"/>
      <c r="AS684" s="197" t="str">
        <f t="shared" si="206"/>
        <v/>
      </c>
      <c r="AT684" s="210" t="str">
        <f t="shared" si="207"/>
        <v/>
      </c>
    </row>
    <row r="685" spans="1:46" x14ac:dyDescent="0.2">
      <c r="A685" s="51" t="str">
        <f>IF(AND(F685&lt;&gt;"",'Institut - Classes'!$F$4&lt;&gt;""),INDEX(libcatidinstit,'Institut - Classes'!$F$4),"")</f>
        <v/>
      </c>
      <c r="B685" s="51" t="str">
        <f>IF(A685&lt;&gt;"",INDEX(codeinstit,'Institut - Classes'!$F$4),"")</f>
        <v/>
      </c>
      <c r="C685" s="49" t="str">
        <f t="shared" si="208"/>
        <v/>
      </c>
      <c r="D685" s="143"/>
      <c r="E685" s="143"/>
      <c r="F685" s="137"/>
      <c r="G685" s="137"/>
      <c r="H685" s="137"/>
      <c r="I685" s="137"/>
      <c r="J685" s="139"/>
      <c r="K685" s="137"/>
      <c r="L685" s="141"/>
      <c r="M685" s="141"/>
      <c r="N685" s="140"/>
      <c r="O685" s="142"/>
      <c r="P685" s="141"/>
      <c r="Q685" s="141"/>
      <c r="R685" s="141"/>
      <c r="S685" s="156"/>
      <c r="T685" s="156"/>
      <c r="U685" s="156"/>
      <c r="V685" s="156"/>
      <c r="W685" s="156"/>
      <c r="X685" s="156"/>
      <c r="Y685" s="52" t="str">
        <f t="shared" si="190"/>
        <v/>
      </c>
      <c r="Z685" s="50" t="str">
        <f t="shared" si="191"/>
        <v/>
      </c>
      <c r="AA685" s="50" t="str">
        <f t="shared" si="192"/>
        <v/>
      </c>
      <c r="AB685" s="50" t="str">
        <f t="shared" si="193"/>
        <v/>
      </c>
      <c r="AC685" s="50" t="str">
        <f t="shared" si="194"/>
        <v/>
      </c>
      <c r="AD685" s="50" t="str">
        <f t="shared" si="195"/>
        <v/>
      </c>
      <c r="AE685" s="50" t="str">
        <f t="shared" si="196"/>
        <v/>
      </c>
      <c r="AF685" s="50" t="str">
        <f t="shared" si="197"/>
        <v/>
      </c>
      <c r="AG685" s="50" t="str">
        <f t="shared" si="198"/>
        <v/>
      </c>
      <c r="AH685" s="50" t="str">
        <f t="shared" si="199"/>
        <v/>
      </c>
      <c r="AI685" s="50" t="str">
        <f t="shared" si="200"/>
        <v/>
      </c>
      <c r="AJ685" s="50" t="str">
        <f t="shared" si="201"/>
        <v/>
      </c>
      <c r="AK685" s="50" t="str">
        <f t="shared" si="202"/>
        <v/>
      </c>
      <c r="AL685" s="50" t="str">
        <f t="shared" si="203"/>
        <v/>
      </c>
      <c r="AM685" s="50" t="str">
        <f t="shared" si="204"/>
        <v/>
      </c>
      <c r="AN685" s="50" t="str">
        <f>IF(OR(AD685&lt;&gt;TRUE,AI685&lt;&gt;TRUE),"",IF(OR('Info livraison'!$B$12-(YEAR(J685))&gt;INDEX(valschartmaxalt,MATCH(N685,libschart,0)),'Info livraison'!$B$12-(YEAR(J685))&lt;INDEX(valschartminalt,MATCH(N685,libschart,0))),FALSE,TRUE))</f>
        <v/>
      </c>
      <c r="AO685" s="50" t="str">
        <f t="shared" si="205"/>
        <v/>
      </c>
      <c r="AP685" s="50"/>
      <c r="AQ685" s="50"/>
      <c r="AR685" s="50"/>
      <c r="AS685" s="197" t="str">
        <f t="shared" si="206"/>
        <v/>
      </c>
      <c r="AT685" s="210" t="str">
        <f t="shared" si="207"/>
        <v/>
      </c>
    </row>
    <row r="686" spans="1:46" x14ac:dyDescent="0.2">
      <c r="A686" s="51" t="str">
        <f>IF(AND(F686&lt;&gt;"",'Institut - Classes'!$F$4&lt;&gt;""),INDEX(libcatidinstit,'Institut - Classes'!$F$4),"")</f>
        <v/>
      </c>
      <c r="B686" s="51" t="str">
        <f>IF(A686&lt;&gt;"",INDEX(codeinstit,'Institut - Classes'!$F$4),"")</f>
        <v/>
      </c>
      <c r="C686" s="49" t="str">
        <f t="shared" si="208"/>
        <v/>
      </c>
      <c r="D686" s="143"/>
      <c r="E686" s="143"/>
      <c r="F686" s="137"/>
      <c r="G686" s="137"/>
      <c r="H686" s="137"/>
      <c r="I686" s="137"/>
      <c r="J686" s="139"/>
      <c r="K686" s="137"/>
      <c r="L686" s="141"/>
      <c r="M686" s="141"/>
      <c r="N686" s="140"/>
      <c r="O686" s="142"/>
      <c r="P686" s="141"/>
      <c r="Q686" s="141"/>
      <c r="R686" s="141"/>
      <c r="S686" s="156"/>
      <c r="T686" s="156"/>
      <c r="U686" s="156"/>
      <c r="V686" s="156"/>
      <c r="W686" s="156"/>
      <c r="X686" s="156"/>
      <c r="Y686" s="52" t="str">
        <f t="shared" si="190"/>
        <v/>
      </c>
      <c r="Z686" s="50" t="str">
        <f t="shared" si="191"/>
        <v/>
      </c>
      <c r="AA686" s="50" t="str">
        <f t="shared" si="192"/>
        <v/>
      </c>
      <c r="AB686" s="50" t="str">
        <f t="shared" si="193"/>
        <v/>
      </c>
      <c r="AC686" s="50" t="str">
        <f t="shared" si="194"/>
        <v/>
      </c>
      <c r="AD686" s="50" t="str">
        <f t="shared" si="195"/>
        <v/>
      </c>
      <c r="AE686" s="50" t="str">
        <f t="shared" si="196"/>
        <v/>
      </c>
      <c r="AF686" s="50" t="str">
        <f t="shared" si="197"/>
        <v/>
      </c>
      <c r="AG686" s="50" t="str">
        <f t="shared" si="198"/>
        <v/>
      </c>
      <c r="AH686" s="50" t="str">
        <f t="shared" si="199"/>
        <v/>
      </c>
      <c r="AI686" s="50" t="str">
        <f t="shared" si="200"/>
        <v/>
      </c>
      <c r="AJ686" s="50" t="str">
        <f t="shared" si="201"/>
        <v/>
      </c>
      <c r="AK686" s="50" t="str">
        <f t="shared" si="202"/>
        <v/>
      </c>
      <c r="AL686" s="50" t="str">
        <f t="shared" si="203"/>
        <v/>
      </c>
      <c r="AM686" s="50" t="str">
        <f t="shared" si="204"/>
        <v/>
      </c>
      <c r="AN686" s="50" t="str">
        <f>IF(OR(AD686&lt;&gt;TRUE,AI686&lt;&gt;TRUE),"",IF(OR('Info livraison'!$B$12-(YEAR(J686))&gt;INDEX(valschartmaxalt,MATCH(N686,libschart,0)),'Info livraison'!$B$12-(YEAR(J686))&lt;INDEX(valschartminalt,MATCH(N686,libschart,0))),FALSE,TRUE))</f>
        <v/>
      </c>
      <c r="AO686" s="50" t="str">
        <f t="shared" si="205"/>
        <v/>
      </c>
      <c r="AP686" s="50"/>
      <c r="AQ686" s="50"/>
      <c r="AR686" s="50"/>
      <c r="AS686" s="197" t="str">
        <f t="shared" si="206"/>
        <v/>
      </c>
      <c r="AT686" s="210" t="str">
        <f t="shared" si="207"/>
        <v/>
      </c>
    </row>
    <row r="687" spans="1:46" x14ac:dyDescent="0.2">
      <c r="A687" s="51" t="str">
        <f>IF(AND(F687&lt;&gt;"",'Institut - Classes'!$F$4&lt;&gt;""),INDEX(libcatidinstit,'Institut - Classes'!$F$4),"")</f>
        <v/>
      </c>
      <c r="B687" s="51" t="str">
        <f>IF(A687&lt;&gt;"",INDEX(codeinstit,'Institut - Classes'!$F$4),"")</f>
        <v/>
      </c>
      <c r="C687" s="49" t="str">
        <f t="shared" si="208"/>
        <v/>
      </c>
      <c r="D687" s="143"/>
      <c r="E687" s="143"/>
      <c r="F687" s="137"/>
      <c r="G687" s="137"/>
      <c r="H687" s="137"/>
      <c r="I687" s="137"/>
      <c r="J687" s="139"/>
      <c r="K687" s="137"/>
      <c r="L687" s="141"/>
      <c r="M687" s="141"/>
      <c r="N687" s="140"/>
      <c r="O687" s="142"/>
      <c r="P687" s="141"/>
      <c r="Q687" s="141"/>
      <c r="R687" s="141"/>
      <c r="S687" s="156"/>
      <c r="T687" s="156"/>
      <c r="U687" s="156"/>
      <c r="V687" s="156"/>
      <c r="W687" s="156"/>
      <c r="X687" s="156"/>
      <c r="Y687" s="52" t="str">
        <f t="shared" si="190"/>
        <v/>
      </c>
      <c r="Z687" s="50" t="str">
        <f t="shared" si="191"/>
        <v/>
      </c>
      <c r="AA687" s="50" t="str">
        <f t="shared" si="192"/>
        <v/>
      </c>
      <c r="AB687" s="50" t="str">
        <f t="shared" si="193"/>
        <v/>
      </c>
      <c r="AC687" s="50" t="str">
        <f t="shared" si="194"/>
        <v/>
      </c>
      <c r="AD687" s="50" t="str">
        <f t="shared" si="195"/>
        <v/>
      </c>
      <c r="AE687" s="50" t="str">
        <f t="shared" si="196"/>
        <v/>
      </c>
      <c r="AF687" s="50" t="str">
        <f t="shared" si="197"/>
        <v/>
      </c>
      <c r="AG687" s="50" t="str">
        <f t="shared" si="198"/>
        <v/>
      </c>
      <c r="AH687" s="50" t="str">
        <f t="shared" si="199"/>
        <v/>
      </c>
      <c r="AI687" s="50" t="str">
        <f t="shared" si="200"/>
        <v/>
      </c>
      <c r="AJ687" s="50" t="str">
        <f t="shared" si="201"/>
        <v/>
      </c>
      <c r="AK687" s="50" t="str">
        <f t="shared" si="202"/>
        <v/>
      </c>
      <c r="AL687" s="50" t="str">
        <f t="shared" si="203"/>
        <v/>
      </c>
      <c r="AM687" s="50" t="str">
        <f t="shared" si="204"/>
        <v/>
      </c>
      <c r="AN687" s="50" t="str">
        <f>IF(OR(AD687&lt;&gt;TRUE,AI687&lt;&gt;TRUE),"",IF(OR('Info livraison'!$B$12-(YEAR(J687))&gt;INDEX(valschartmaxalt,MATCH(N687,libschart,0)),'Info livraison'!$B$12-(YEAR(J687))&lt;INDEX(valschartminalt,MATCH(N687,libschart,0))),FALSE,TRUE))</f>
        <v/>
      </c>
      <c r="AO687" s="50" t="str">
        <f t="shared" si="205"/>
        <v/>
      </c>
      <c r="AP687" s="50"/>
      <c r="AQ687" s="50"/>
      <c r="AR687" s="50"/>
      <c r="AS687" s="197" t="str">
        <f t="shared" si="206"/>
        <v/>
      </c>
      <c r="AT687" s="210" t="str">
        <f t="shared" si="207"/>
        <v/>
      </c>
    </row>
    <row r="688" spans="1:46" x14ac:dyDescent="0.2">
      <c r="A688" s="51" t="str">
        <f>IF(AND(F688&lt;&gt;"",'Institut - Classes'!$F$4&lt;&gt;""),INDEX(libcatidinstit,'Institut - Classes'!$F$4),"")</f>
        <v/>
      </c>
      <c r="B688" s="51" t="str">
        <f>IF(A688&lt;&gt;"",INDEX(codeinstit,'Institut - Classes'!$F$4),"")</f>
        <v/>
      </c>
      <c r="C688" s="49" t="str">
        <f t="shared" si="208"/>
        <v/>
      </c>
      <c r="D688" s="143"/>
      <c r="E688" s="143"/>
      <c r="F688" s="137"/>
      <c r="G688" s="137"/>
      <c r="H688" s="137"/>
      <c r="I688" s="137"/>
      <c r="J688" s="139"/>
      <c r="K688" s="137"/>
      <c r="L688" s="141"/>
      <c r="M688" s="141"/>
      <c r="N688" s="140"/>
      <c r="O688" s="142"/>
      <c r="P688" s="141"/>
      <c r="Q688" s="141"/>
      <c r="R688" s="141"/>
      <c r="S688" s="156"/>
      <c r="T688" s="156"/>
      <c r="U688" s="156"/>
      <c r="V688" s="156"/>
      <c r="W688" s="156"/>
      <c r="X688" s="156"/>
      <c r="Y688" s="52" t="str">
        <f t="shared" si="190"/>
        <v/>
      </c>
      <c r="Z688" s="50" t="str">
        <f t="shared" si="191"/>
        <v/>
      </c>
      <c r="AA688" s="50" t="str">
        <f t="shared" si="192"/>
        <v/>
      </c>
      <c r="AB688" s="50" t="str">
        <f t="shared" si="193"/>
        <v/>
      </c>
      <c r="AC688" s="50" t="str">
        <f t="shared" si="194"/>
        <v/>
      </c>
      <c r="AD688" s="50" t="str">
        <f t="shared" si="195"/>
        <v/>
      </c>
      <c r="AE688" s="50" t="str">
        <f t="shared" si="196"/>
        <v/>
      </c>
      <c r="AF688" s="50" t="str">
        <f t="shared" si="197"/>
        <v/>
      </c>
      <c r="AG688" s="50" t="str">
        <f t="shared" si="198"/>
        <v/>
      </c>
      <c r="AH688" s="50" t="str">
        <f t="shared" si="199"/>
        <v/>
      </c>
      <c r="AI688" s="50" t="str">
        <f t="shared" si="200"/>
        <v/>
      </c>
      <c r="AJ688" s="50" t="str">
        <f t="shared" si="201"/>
        <v/>
      </c>
      <c r="AK688" s="50" t="str">
        <f t="shared" si="202"/>
        <v/>
      </c>
      <c r="AL688" s="50" t="str">
        <f t="shared" si="203"/>
        <v/>
      </c>
      <c r="AM688" s="50" t="str">
        <f t="shared" si="204"/>
        <v/>
      </c>
      <c r="AN688" s="50" t="str">
        <f>IF(OR(AD688&lt;&gt;TRUE,AI688&lt;&gt;TRUE),"",IF(OR('Info livraison'!$B$12-(YEAR(J688))&gt;INDEX(valschartmaxalt,MATCH(N688,libschart,0)),'Info livraison'!$B$12-(YEAR(J688))&lt;INDEX(valschartminalt,MATCH(N688,libschart,0))),FALSE,TRUE))</f>
        <v/>
      </c>
      <c r="AO688" s="50" t="str">
        <f t="shared" si="205"/>
        <v/>
      </c>
      <c r="AP688" s="50"/>
      <c r="AQ688" s="50"/>
      <c r="AR688" s="50"/>
      <c r="AS688" s="197" t="str">
        <f t="shared" si="206"/>
        <v/>
      </c>
      <c r="AT688" s="210" t="str">
        <f t="shared" si="207"/>
        <v/>
      </c>
    </row>
    <row r="689" spans="1:46" x14ac:dyDescent="0.2">
      <c r="A689" s="51" t="str">
        <f>IF(AND(F689&lt;&gt;"",'Institut - Classes'!$F$4&lt;&gt;""),INDEX(libcatidinstit,'Institut - Classes'!$F$4),"")</f>
        <v/>
      </c>
      <c r="B689" s="51" t="str">
        <f>IF(A689&lt;&gt;"",INDEX(codeinstit,'Institut - Classes'!$F$4),"")</f>
        <v/>
      </c>
      <c r="C689" s="49" t="str">
        <f t="shared" si="208"/>
        <v/>
      </c>
      <c r="D689" s="143"/>
      <c r="E689" s="143"/>
      <c r="F689" s="137"/>
      <c r="G689" s="137"/>
      <c r="H689" s="137"/>
      <c r="I689" s="137"/>
      <c r="J689" s="139"/>
      <c r="K689" s="137"/>
      <c r="L689" s="141"/>
      <c r="M689" s="141"/>
      <c r="N689" s="140"/>
      <c r="O689" s="142"/>
      <c r="P689" s="141"/>
      <c r="Q689" s="141"/>
      <c r="R689" s="141"/>
      <c r="S689" s="156"/>
      <c r="T689" s="156"/>
      <c r="U689" s="156"/>
      <c r="V689" s="156"/>
      <c r="W689" s="156"/>
      <c r="X689" s="156"/>
      <c r="Y689" s="52" t="str">
        <f t="shared" si="190"/>
        <v/>
      </c>
      <c r="Z689" s="50" t="str">
        <f t="shared" si="191"/>
        <v/>
      </c>
      <c r="AA689" s="50" t="str">
        <f t="shared" si="192"/>
        <v/>
      </c>
      <c r="AB689" s="50" t="str">
        <f t="shared" si="193"/>
        <v/>
      </c>
      <c r="AC689" s="50" t="str">
        <f t="shared" si="194"/>
        <v/>
      </c>
      <c r="AD689" s="50" t="str">
        <f t="shared" si="195"/>
        <v/>
      </c>
      <c r="AE689" s="50" t="str">
        <f t="shared" si="196"/>
        <v/>
      </c>
      <c r="AF689" s="50" t="str">
        <f t="shared" si="197"/>
        <v/>
      </c>
      <c r="AG689" s="50" t="str">
        <f t="shared" si="198"/>
        <v/>
      </c>
      <c r="AH689" s="50" t="str">
        <f t="shared" si="199"/>
        <v/>
      </c>
      <c r="AI689" s="50" t="str">
        <f t="shared" si="200"/>
        <v/>
      </c>
      <c r="AJ689" s="50" t="str">
        <f t="shared" si="201"/>
        <v/>
      </c>
      <c r="AK689" s="50" t="str">
        <f t="shared" si="202"/>
        <v/>
      </c>
      <c r="AL689" s="50" t="str">
        <f t="shared" si="203"/>
        <v/>
      </c>
      <c r="AM689" s="50" t="str">
        <f t="shared" si="204"/>
        <v/>
      </c>
      <c r="AN689" s="50" t="str">
        <f>IF(OR(AD689&lt;&gt;TRUE,AI689&lt;&gt;TRUE),"",IF(OR('Info livraison'!$B$12-(YEAR(J689))&gt;INDEX(valschartmaxalt,MATCH(N689,libschart,0)),'Info livraison'!$B$12-(YEAR(J689))&lt;INDEX(valschartminalt,MATCH(N689,libschart,0))),FALSE,TRUE))</f>
        <v/>
      </c>
      <c r="AO689" s="50" t="str">
        <f t="shared" si="205"/>
        <v/>
      </c>
      <c r="AP689" s="50"/>
      <c r="AQ689" s="50"/>
      <c r="AR689" s="50"/>
      <c r="AS689" s="197" t="str">
        <f t="shared" si="206"/>
        <v/>
      </c>
      <c r="AT689" s="210" t="str">
        <f t="shared" si="207"/>
        <v/>
      </c>
    </row>
    <row r="690" spans="1:46" x14ac:dyDescent="0.2">
      <c r="A690" s="51" t="str">
        <f>IF(AND(F690&lt;&gt;"",'Institut - Classes'!$F$4&lt;&gt;""),INDEX(libcatidinstit,'Institut - Classes'!$F$4),"")</f>
        <v/>
      </c>
      <c r="B690" s="51" t="str">
        <f>IF(A690&lt;&gt;"",INDEX(codeinstit,'Institut - Classes'!$F$4),"")</f>
        <v/>
      </c>
      <c r="C690" s="49" t="str">
        <f t="shared" si="208"/>
        <v/>
      </c>
      <c r="D690" s="143"/>
      <c r="E690" s="143"/>
      <c r="F690" s="137"/>
      <c r="G690" s="137"/>
      <c r="H690" s="137"/>
      <c r="I690" s="137"/>
      <c r="J690" s="139"/>
      <c r="K690" s="137"/>
      <c r="L690" s="141"/>
      <c r="M690" s="141"/>
      <c r="N690" s="140"/>
      <c r="O690" s="142"/>
      <c r="P690" s="141"/>
      <c r="Q690" s="141"/>
      <c r="R690" s="141"/>
      <c r="S690" s="156"/>
      <c r="T690" s="156"/>
      <c r="U690" s="156"/>
      <c r="V690" s="156"/>
      <c r="W690" s="156"/>
      <c r="X690" s="156"/>
      <c r="Y690" s="52" t="str">
        <f t="shared" si="190"/>
        <v/>
      </c>
      <c r="Z690" s="50" t="str">
        <f t="shared" si="191"/>
        <v/>
      </c>
      <c r="AA690" s="50" t="str">
        <f t="shared" si="192"/>
        <v/>
      </c>
      <c r="AB690" s="50" t="str">
        <f t="shared" si="193"/>
        <v/>
      </c>
      <c r="AC690" s="50" t="str">
        <f t="shared" si="194"/>
        <v/>
      </c>
      <c r="AD690" s="50" t="str">
        <f t="shared" si="195"/>
        <v/>
      </c>
      <c r="AE690" s="50" t="str">
        <f t="shared" si="196"/>
        <v/>
      </c>
      <c r="AF690" s="50" t="str">
        <f t="shared" si="197"/>
        <v/>
      </c>
      <c r="AG690" s="50" t="str">
        <f t="shared" si="198"/>
        <v/>
      </c>
      <c r="AH690" s="50" t="str">
        <f t="shared" si="199"/>
        <v/>
      </c>
      <c r="AI690" s="50" t="str">
        <f t="shared" si="200"/>
        <v/>
      </c>
      <c r="AJ690" s="50" t="str">
        <f t="shared" si="201"/>
        <v/>
      </c>
      <c r="AK690" s="50" t="str">
        <f t="shared" si="202"/>
        <v/>
      </c>
      <c r="AL690" s="50" t="str">
        <f t="shared" si="203"/>
        <v/>
      </c>
      <c r="AM690" s="50" t="str">
        <f t="shared" si="204"/>
        <v/>
      </c>
      <c r="AN690" s="50" t="str">
        <f>IF(OR(AD690&lt;&gt;TRUE,AI690&lt;&gt;TRUE),"",IF(OR('Info livraison'!$B$12-(YEAR(J690))&gt;INDEX(valschartmaxalt,MATCH(N690,libschart,0)),'Info livraison'!$B$12-(YEAR(J690))&lt;INDEX(valschartminalt,MATCH(N690,libschart,0))),FALSE,TRUE))</f>
        <v/>
      </c>
      <c r="AO690" s="50" t="str">
        <f t="shared" si="205"/>
        <v/>
      </c>
      <c r="AP690" s="50"/>
      <c r="AQ690" s="50"/>
      <c r="AR690" s="50"/>
      <c r="AS690" s="197" t="str">
        <f t="shared" si="206"/>
        <v/>
      </c>
      <c r="AT690" s="210" t="str">
        <f t="shared" si="207"/>
        <v/>
      </c>
    </row>
    <row r="691" spans="1:46" x14ac:dyDescent="0.2">
      <c r="A691" s="51" t="str">
        <f>IF(AND(F691&lt;&gt;"",'Institut - Classes'!$F$4&lt;&gt;""),INDEX(libcatidinstit,'Institut - Classes'!$F$4),"")</f>
        <v/>
      </c>
      <c r="B691" s="51" t="str">
        <f>IF(A691&lt;&gt;"",INDEX(codeinstit,'Institut - Classes'!$F$4),"")</f>
        <v/>
      </c>
      <c r="C691" s="49" t="str">
        <f t="shared" si="208"/>
        <v/>
      </c>
      <c r="D691" s="143"/>
      <c r="E691" s="143"/>
      <c r="F691" s="137"/>
      <c r="G691" s="137"/>
      <c r="H691" s="137"/>
      <c r="I691" s="137"/>
      <c r="J691" s="139"/>
      <c r="K691" s="137"/>
      <c r="L691" s="141"/>
      <c r="M691" s="141"/>
      <c r="N691" s="140"/>
      <c r="O691" s="142"/>
      <c r="P691" s="141"/>
      <c r="Q691" s="141"/>
      <c r="R691" s="141"/>
      <c r="S691" s="156"/>
      <c r="T691" s="156"/>
      <c r="U691" s="156"/>
      <c r="V691" s="156"/>
      <c r="W691" s="156"/>
      <c r="X691" s="156"/>
      <c r="Y691" s="52" t="str">
        <f t="shared" si="190"/>
        <v/>
      </c>
      <c r="Z691" s="50" t="str">
        <f t="shared" si="191"/>
        <v/>
      </c>
      <c r="AA691" s="50" t="str">
        <f t="shared" si="192"/>
        <v/>
      </c>
      <c r="AB691" s="50" t="str">
        <f t="shared" si="193"/>
        <v/>
      </c>
      <c r="AC691" s="50" t="str">
        <f t="shared" si="194"/>
        <v/>
      </c>
      <c r="AD691" s="50" t="str">
        <f t="shared" si="195"/>
        <v/>
      </c>
      <c r="AE691" s="50" t="str">
        <f t="shared" si="196"/>
        <v/>
      </c>
      <c r="AF691" s="50" t="str">
        <f t="shared" si="197"/>
        <v/>
      </c>
      <c r="AG691" s="50" t="str">
        <f t="shared" si="198"/>
        <v/>
      </c>
      <c r="AH691" s="50" t="str">
        <f t="shared" si="199"/>
        <v/>
      </c>
      <c r="AI691" s="50" t="str">
        <f t="shared" si="200"/>
        <v/>
      </c>
      <c r="AJ691" s="50" t="str">
        <f t="shared" si="201"/>
        <v/>
      </c>
      <c r="AK691" s="50" t="str">
        <f t="shared" si="202"/>
        <v/>
      </c>
      <c r="AL691" s="50" t="str">
        <f t="shared" si="203"/>
        <v/>
      </c>
      <c r="AM691" s="50" t="str">
        <f t="shared" si="204"/>
        <v/>
      </c>
      <c r="AN691" s="50" t="str">
        <f>IF(OR(AD691&lt;&gt;TRUE,AI691&lt;&gt;TRUE),"",IF(OR('Info livraison'!$B$12-(YEAR(J691))&gt;INDEX(valschartmaxalt,MATCH(N691,libschart,0)),'Info livraison'!$B$12-(YEAR(J691))&lt;INDEX(valschartminalt,MATCH(N691,libschart,0))),FALSE,TRUE))</f>
        <v/>
      </c>
      <c r="AO691" s="50" t="str">
        <f t="shared" si="205"/>
        <v/>
      </c>
      <c r="AP691" s="50"/>
      <c r="AQ691" s="50"/>
      <c r="AR691" s="50"/>
      <c r="AS691" s="197" t="str">
        <f t="shared" si="206"/>
        <v/>
      </c>
      <c r="AT691" s="210" t="str">
        <f t="shared" si="207"/>
        <v/>
      </c>
    </row>
    <row r="692" spans="1:46" x14ac:dyDescent="0.2">
      <c r="A692" s="51" t="str">
        <f>IF(AND(F692&lt;&gt;"",'Institut - Classes'!$F$4&lt;&gt;""),INDEX(libcatidinstit,'Institut - Classes'!$F$4),"")</f>
        <v/>
      </c>
      <c r="B692" s="51" t="str">
        <f>IF(A692&lt;&gt;"",INDEX(codeinstit,'Institut - Classes'!$F$4),"")</f>
        <v/>
      </c>
      <c r="C692" s="49" t="str">
        <f t="shared" si="208"/>
        <v/>
      </c>
      <c r="D692" s="143"/>
      <c r="E692" s="143"/>
      <c r="F692" s="137"/>
      <c r="G692" s="137"/>
      <c r="H692" s="137"/>
      <c r="I692" s="137"/>
      <c r="J692" s="139"/>
      <c r="K692" s="137"/>
      <c r="L692" s="141"/>
      <c r="M692" s="141"/>
      <c r="N692" s="140"/>
      <c r="O692" s="142"/>
      <c r="P692" s="141"/>
      <c r="Q692" s="141"/>
      <c r="R692" s="141"/>
      <c r="S692" s="156"/>
      <c r="T692" s="156"/>
      <c r="U692" s="156"/>
      <c r="V692" s="156"/>
      <c r="W692" s="156"/>
      <c r="X692" s="156"/>
      <c r="Y692" s="52" t="str">
        <f t="shared" si="190"/>
        <v/>
      </c>
      <c r="Z692" s="50" t="str">
        <f t="shared" si="191"/>
        <v/>
      </c>
      <c r="AA692" s="50" t="str">
        <f t="shared" si="192"/>
        <v/>
      </c>
      <c r="AB692" s="50" t="str">
        <f t="shared" si="193"/>
        <v/>
      </c>
      <c r="AC692" s="50" t="str">
        <f t="shared" si="194"/>
        <v/>
      </c>
      <c r="AD692" s="50" t="str">
        <f t="shared" si="195"/>
        <v/>
      </c>
      <c r="AE692" s="50" t="str">
        <f t="shared" si="196"/>
        <v/>
      </c>
      <c r="AF692" s="50" t="str">
        <f t="shared" si="197"/>
        <v/>
      </c>
      <c r="AG692" s="50" t="str">
        <f t="shared" si="198"/>
        <v/>
      </c>
      <c r="AH692" s="50" t="str">
        <f t="shared" si="199"/>
        <v/>
      </c>
      <c r="AI692" s="50" t="str">
        <f t="shared" si="200"/>
        <v/>
      </c>
      <c r="AJ692" s="50" t="str">
        <f t="shared" si="201"/>
        <v/>
      </c>
      <c r="AK692" s="50" t="str">
        <f t="shared" si="202"/>
        <v/>
      </c>
      <c r="AL692" s="50" t="str">
        <f t="shared" si="203"/>
        <v/>
      </c>
      <c r="AM692" s="50" t="str">
        <f t="shared" si="204"/>
        <v/>
      </c>
      <c r="AN692" s="50" t="str">
        <f>IF(OR(AD692&lt;&gt;TRUE,AI692&lt;&gt;TRUE),"",IF(OR('Info livraison'!$B$12-(YEAR(J692))&gt;INDEX(valschartmaxalt,MATCH(N692,libschart,0)),'Info livraison'!$B$12-(YEAR(J692))&lt;INDEX(valschartminalt,MATCH(N692,libschart,0))),FALSE,TRUE))</f>
        <v/>
      </c>
      <c r="AO692" s="50" t="str">
        <f t="shared" si="205"/>
        <v/>
      </c>
      <c r="AP692" s="50"/>
      <c r="AQ692" s="50"/>
      <c r="AR692" s="50"/>
      <c r="AS692" s="197" t="str">
        <f t="shared" si="206"/>
        <v/>
      </c>
      <c r="AT692" s="210" t="str">
        <f t="shared" si="207"/>
        <v/>
      </c>
    </row>
    <row r="693" spans="1:46" x14ac:dyDescent="0.2">
      <c r="A693" s="51" t="str">
        <f>IF(AND(F693&lt;&gt;"",'Institut - Classes'!$F$4&lt;&gt;""),INDEX(libcatidinstit,'Institut - Classes'!$F$4),"")</f>
        <v/>
      </c>
      <c r="B693" s="51" t="str">
        <f>IF(A693&lt;&gt;"",INDEX(codeinstit,'Institut - Classes'!$F$4),"")</f>
        <v/>
      </c>
      <c r="C693" s="49" t="str">
        <f t="shared" si="208"/>
        <v/>
      </c>
      <c r="D693" s="143"/>
      <c r="E693" s="143"/>
      <c r="F693" s="137"/>
      <c r="G693" s="137"/>
      <c r="H693" s="137"/>
      <c r="I693" s="137"/>
      <c r="J693" s="139"/>
      <c r="K693" s="137"/>
      <c r="L693" s="141"/>
      <c r="M693" s="141"/>
      <c r="N693" s="140"/>
      <c r="O693" s="142"/>
      <c r="P693" s="141"/>
      <c r="Q693" s="141"/>
      <c r="R693" s="141"/>
      <c r="S693" s="156"/>
      <c r="T693" s="156"/>
      <c r="U693" s="156"/>
      <c r="V693" s="156"/>
      <c r="W693" s="156"/>
      <c r="X693" s="156"/>
      <c r="Y693" s="52" t="str">
        <f t="shared" si="190"/>
        <v/>
      </c>
      <c r="Z693" s="50" t="str">
        <f t="shared" si="191"/>
        <v/>
      </c>
      <c r="AA693" s="50" t="str">
        <f t="shared" si="192"/>
        <v/>
      </c>
      <c r="AB693" s="50" t="str">
        <f t="shared" si="193"/>
        <v/>
      </c>
      <c r="AC693" s="50" t="str">
        <f t="shared" si="194"/>
        <v/>
      </c>
      <c r="AD693" s="50" t="str">
        <f t="shared" si="195"/>
        <v/>
      </c>
      <c r="AE693" s="50" t="str">
        <f t="shared" si="196"/>
        <v/>
      </c>
      <c r="AF693" s="50" t="str">
        <f t="shared" si="197"/>
        <v/>
      </c>
      <c r="AG693" s="50" t="str">
        <f t="shared" si="198"/>
        <v/>
      </c>
      <c r="AH693" s="50" t="str">
        <f t="shared" si="199"/>
        <v/>
      </c>
      <c r="AI693" s="50" t="str">
        <f t="shared" si="200"/>
        <v/>
      </c>
      <c r="AJ693" s="50" t="str">
        <f t="shared" si="201"/>
        <v/>
      </c>
      <c r="AK693" s="50" t="str">
        <f t="shared" si="202"/>
        <v/>
      </c>
      <c r="AL693" s="50" t="str">
        <f t="shared" si="203"/>
        <v/>
      </c>
      <c r="AM693" s="50" t="str">
        <f t="shared" si="204"/>
        <v/>
      </c>
      <c r="AN693" s="50" t="str">
        <f>IF(OR(AD693&lt;&gt;TRUE,AI693&lt;&gt;TRUE),"",IF(OR('Info livraison'!$B$12-(YEAR(J693))&gt;INDEX(valschartmaxalt,MATCH(N693,libschart,0)),'Info livraison'!$B$12-(YEAR(J693))&lt;INDEX(valschartminalt,MATCH(N693,libschart,0))),FALSE,TRUE))</f>
        <v/>
      </c>
      <c r="AO693" s="50" t="str">
        <f t="shared" si="205"/>
        <v/>
      </c>
      <c r="AP693" s="50"/>
      <c r="AQ693" s="50"/>
      <c r="AR693" s="50"/>
      <c r="AS693" s="197" t="str">
        <f t="shared" si="206"/>
        <v/>
      </c>
      <c r="AT693" s="210" t="str">
        <f t="shared" si="207"/>
        <v/>
      </c>
    </row>
    <row r="694" spans="1:46" x14ac:dyDescent="0.2">
      <c r="A694" s="51" t="str">
        <f>IF(AND(F694&lt;&gt;"",'Institut - Classes'!$F$4&lt;&gt;""),INDEX(libcatidinstit,'Institut - Classes'!$F$4),"")</f>
        <v/>
      </c>
      <c r="B694" s="51" t="str">
        <f>IF(A694&lt;&gt;"",INDEX(codeinstit,'Institut - Classes'!$F$4),"")</f>
        <v/>
      </c>
      <c r="C694" s="49" t="str">
        <f t="shared" si="208"/>
        <v/>
      </c>
      <c r="D694" s="143"/>
      <c r="E694" s="143"/>
      <c r="F694" s="137"/>
      <c r="G694" s="137"/>
      <c r="H694" s="137"/>
      <c r="I694" s="137"/>
      <c r="J694" s="139"/>
      <c r="K694" s="137"/>
      <c r="L694" s="141"/>
      <c r="M694" s="141"/>
      <c r="N694" s="140"/>
      <c r="O694" s="142"/>
      <c r="P694" s="141"/>
      <c r="Q694" s="141"/>
      <c r="R694" s="141"/>
      <c r="S694" s="156"/>
      <c r="T694" s="156"/>
      <c r="U694" s="156"/>
      <c r="V694" s="156"/>
      <c r="W694" s="156"/>
      <c r="X694" s="156"/>
      <c r="Y694" s="52" t="str">
        <f t="shared" si="190"/>
        <v/>
      </c>
      <c r="Z694" s="50" t="str">
        <f t="shared" si="191"/>
        <v/>
      </c>
      <c r="AA694" s="50" t="str">
        <f t="shared" si="192"/>
        <v/>
      </c>
      <c r="AB694" s="50" t="str">
        <f t="shared" si="193"/>
        <v/>
      </c>
      <c r="AC694" s="50" t="str">
        <f t="shared" si="194"/>
        <v/>
      </c>
      <c r="AD694" s="50" t="str">
        <f t="shared" si="195"/>
        <v/>
      </c>
      <c r="AE694" s="50" t="str">
        <f t="shared" si="196"/>
        <v/>
      </c>
      <c r="AF694" s="50" t="str">
        <f t="shared" si="197"/>
        <v/>
      </c>
      <c r="AG694" s="50" t="str">
        <f t="shared" si="198"/>
        <v/>
      </c>
      <c r="AH694" s="50" t="str">
        <f t="shared" si="199"/>
        <v/>
      </c>
      <c r="AI694" s="50" t="str">
        <f t="shared" si="200"/>
        <v/>
      </c>
      <c r="AJ694" s="50" t="str">
        <f t="shared" si="201"/>
        <v/>
      </c>
      <c r="AK694" s="50" t="str">
        <f t="shared" si="202"/>
        <v/>
      </c>
      <c r="AL694" s="50" t="str">
        <f t="shared" si="203"/>
        <v/>
      </c>
      <c r="AM694" s="50" t="str">
        <f t="shared" si="204"/>
        <v/>
      </c>
      <c r="AN694" s="50" t="str">
        <f>IF(OR(AD694&lt;&gt;TRUE,AI694&lt;&gt;TRUE),"",IF(OR('Info livraison'!$B$12-(YEAR(J694))&gt;INDEX(valschartmaxalt,MATCH(N694,libschart,0)),'Info livraison'!$B$12-(YEAR(J694))&lt;INDEX(valschartminalt,MATCH(N694,libschart,0))),FALSE,TRUE))</f>
        <v/>
      </c>
      <c r="AO694" s="50" t="str">
        <f t="shared" si="205"/>
        <v/>
      </c>
      <c r="AP694" s="50"/>
      <c r="AQ694" s="50"/>
      <c r="AR694" s="50"/>
      <c r="AS694" s="197" t="str">
        <f t="shared" si="206"/>
        <v/>
      </c>
      <c r="AT694" s="210" t="str">
        <f t="shared" si="207"/>
        <v/>
      </c>
    </row>
    <row r="695" spans="1:46" x14ac:dyDescent="0.2">
      <c r="A695" s="51" t="str">
        <f>IF(AND(F695&lt;&gt;"",'Institut - Classes'!$F$4&lt;&gt;""),INDEX(libcatidinstit,'Institut - Classes'!$F$4),"")</f>
        <v/>
      </c>
      <c r="B695" s="51" t="str">
        <f>IF(A695&lt;&gt;"",INDEX(codeinstit,'Institut - Classes'!$F$4),"")</f>
        <v/>
      </c>
      <c r="C695" s="49" t="str">
        <f t="shared" si="208"/>
        <v/>
      </c>
      <c r="D695" s="143"/>
      <c r="E695" s="143"/>
      <c r="F695" s="137"/>
      <c r="G695" s="137"/>
      <c r="H695" s="137"/>
      <c r="I695" s="137"/>
      <c r="J695" s="139"/>
      <c r="K695" s="137"/>
      <c r="L695" s="141"/>
      <c r="M695" s="141"/>
      <c r="N695" s="140"/>
      <c r="O695" s="142"/>
      <c r="P695" s="141"/>
      <c r="Q695" s="141"/>
      <c r="R695" s="141"/>
      <c r="S695" s="156"/>
      <c r="T695" s="156"/>
      <c r="U695" s="156"/>
      <c r="V695" s="156"/>
      <c r="W695" s="156"/>
      <c r="X695" s="156"/>
      <c r="Y695" s="52" t="str">
        <f t="shared" si="190"/>
        <v/>
      </c>
      <c r="Z695" s="50" t="str">
        <f t="shared" si="191"/>
        <v/>
      </c>
      <c r="AA695" s="50" t="str">
        <f t="shared" si="192"/>
        <v/>
      </c>
      <c r="AB695" s="50" t="str">
        <f t="shared" si="193"/>
        <v/>
      </c>
      <c r="AC695" s="50" t="str">
        <f t="shared" si="194"/>
        <v/>
      </c>
      <c r="AD695" s="50" t="str">
        <f t="shared" si="195"/>
        <v/>
      </c>
      <c r="AE695" s="50" t="str">
        <f t="shared" si="196"/>
        <v/>
      </c>
      <c r="AF695" s="50" t="str">
        <f t="shared" si="197"/>
        <v/>
      </c>
      <c r="AG695" s="50" t="str">
        <f t="shared" si="198"/>
        <v/>
      </c>
      <c r="AH695" s="50" t="str">
        <f t="shared" si="199"/>
        <v/>
      </c>
      <c r="AI695" s="50" t="str">
        <f t="shared" si="200"/>
        <v/>
      </c>
      <c r="AJ695" s="50" t="str">
        <f t="shared" si="201"/>
        <v/>
      </c>
      <c r="AK695" s="50" t="str">
        <f t="shared" si="202"/>
        <v/>
      </c>
      <c r="AL695" s="50" t="str">
        <f t="shared" si="203"/>
        <v/>
      </c>
      <c r="AM695" s="50" t="str">
        <f t="shared" si="204"/>
        <v/>
      </c>
      <c r="AN695" s="50" t="str">
        <f>IF(OR(AD695&lt;&gt;TRUE,AI695&lt;&gt;TRUE),"",IF(OR('Info livraison'!$B$12-(YEAR(J695))&gt;INDEX(valschartmaxalt,MATCH(N695,libschart,0)),'Info livraison'!$B$12-(YEAR(J695))&lt;INDEX(valschartminalt,MATCH(N695,libschart,0))),FALSE,TRUE))</f>
        <v/>
      </c>
      <c r="AO695" s="50" t="str">
        <f t="shared" si="205"/>
        <v/>
      </c>
      <c r="AP695" s="50"/>
      <c r="AQ695" s="50"/>
      <c r="AR695" s="50"/>
      <c r="AS695" s="197" t="str">
        <f t="shared" si="206"/>
        <v/>
      </c>
      <c r="AT695" s="210" t="str">
        <f t="shared" si="207"/>
        <v/>
      </c>
    </row>
    <row r="696" spans="1:46" x14ac:dyDescent="0.2">
      <c r="A696" s="51" t="str">
        <f>IF(AND(F696&lt;&gt;"",'Institut - Classes'!$F$4&lt;&gt;""),INDEX(libcatidinstit,'Institut - Classes'!$F$4),"")</f>
        <v/>
      </c>
      <c r="B696" s="51" t="str">
        <f>IF(A696&lt;&gt;"",INDEX(codeinstit,'Institut - Classes'!$F$4),"")</f>
        <v/>
      </c>
      <c r="C696" s="49" t="str">
        <f t="shared" si="208"/>
        <v/>
      </c>
      <c r="D696" s="143"/>
      <c r="E696" s="143"/>
      <c r="F696" s="137"/>
      <c r="G696" s="137"/>
      <c r="H696" s="137"/>
      <c r="I696" s="137"/>
      <c r="J696" s="139"/>
      <c r="K696" s="137"/>
      <c r="L696" s="141"/>
      <c r="M696" s="141"/>
      <c r="N696" s="140"/>
      <c r="O696" s="142"/>
      <c r="P696" s="141"/>
      <c r="Q696" s="141"/>
      <c r="R696" s="141"/>
      <c r="S696" s="156"/>
      <c r="T696" s="156"/>
      <c r="U696" s="156"/>
      <c r="V696" s="156"/>
      <c r="W696" s="156"/>
      <c r="X696" s="156"/>
      <c r="Y696" s="52" t="str">
        <f t="shared" si="190"/>
        <v/>
      </c>
      <c r="Z696" s="50" t="str">
        <f t="shared" si="191"/>
        <v/>
      </c>
      <c r="AA696" s="50" t="str">
        <f t="shared" si="192"/>
        <v/>
      </c>
      <c r="AB696" s="50" t="str">
        <f t="shared" si="193"/>
        <v/>
      </c>
      <c r="AC696" s="50" t="str">
        <f t="shared" si="194"/>
        <v/>
      </c>
      <c r="AD696" s="50" t="str">
        <f t="shared" si="195"/>
        <v/>
      </c>
      <c r="AE696" s="50" t="str">
        <f t="shared" si="196"/>
        <v/>
      </c>
      <c r="AF696" s="50" t="str">
        <f t="shared" si="197"/>
        <v/>
      </c>
      <c r="AG696" s="50" t="str">
        <f t="shared" si="198"/>
        <v/>
      </c>
      <c r="AH696" s="50" t="str">
        <f t="shared" si="199"/>
        <v/>
      </c>
      <c r="AI696" s="50" t="str">
        <f t="shared" si="200"/>
        <v/>
      </c>
      <c r="AJ696" s="50" t="str">
        <f t="shared" si="201"/>
        <v/>
      </c>
      <c r="AK696" s="50" t="str">
        <f t="shared" si="202"/>
        <v/>
      </c>
      <c r="AL696" s="50" t="str">
        <f t="shared" si="203"/>
        <v/>
      </c>
      <c r="AM696" s="50" t="str">
        <f t="shared" si="204"/>
        <v/>
      </c>
      <c r="AN696" s="50" t="str">
        <f>IF(OR(AD696&lt;&gt;TRUE,AI696&lt;&gt;TRUE),"",IF(OR('Info livraison'!$B$12-(YEAR(J696))&gt;INDEX(valschartmaxalt,MATCH(N696,libschart,0)),'Info livraison'!$B$12-(YEAR(J696))&lt;INDEX(valschartminalt,MATCH(N696,libschart,0))),FALSE,TRUE))</f>
        <v/>
      </c>
      <c r="AO696" s="50" t="str">
        <f t="shared" si="205"/>
        <v/>
      </c>
      <c r="AP696" s="50"/>
      <c r="AQ696" s="50"/>
      <c r="AR696" s="50"/>
      <c r="AS696" s="197" t="str">
        <f t="shared" si="206"/>
        <v/>
      </c>
      <c r="AT696" s="210" t="str">
        <f t="shared" si="207"/>
        <v/>
      </c>
    </row>
    <row r="697" spans="1:46" x14ac:dyDescent="0.2">
      <c r="A697" s="51" t="str">
        <f>IF(AND(F697&lt;&gt;"",'Institut - Classes'!$F$4&lt;&gt;""),INDEX(libcatidinstit,'Institut - Classes'!$F$4),"")</f>
        <v/>
      </c>
      <c r="B697" s="51" t="str">
        <f>IF(A697&lt;&gt;"",INDEX(codeinstit,'Institut - Classes'!$F$4),"")</f>
        <v/>
      </c>
      <c r="C697" s="49" t="str">
        <f t="shared" si="208"/>
        <v/>
      </c>
      <c r="D697" s="143"/>
      <c r="E697" s="143"/>
      <c r="F697" s="137"/>
      <c r="G697" s="137"/>
      <c r="H697" s="137"/>
      <c r="I697" s="137"/>
      <c r="J697" s="139"/>
      <c r="K697" s="137"/>
      <c r="L697" s="141"/>
      <c r="M697" s="141"/>
      <c r="N697" s="140"/>
      <c r="O697" s="142"/>
      <c r="P697" s="141"/>
      <c r="Q697" s="141"/>
      <c r="R697" s="141"/>
      <c r="S697" s="156"/>
      <c r="T697" s="156"/>
      <c r="U697" s="156"/>
      <c r="V697" s="156"/>
      <c r="W697" s="156"/>
      <c r="X697" s="156"/>
      <c r="Y697" s="52" t="str">
        <f t="shared" si="190"/>
        <v/>
      </c>
      <c r="Z697" s="50" t="str">
        <f t="shared" si="191"/>
        <v/>
      </c>
      <c r="AA697" s="50" t="str">
        <f t="shared" si="192"/>
        <v/>
      </c>
      <c r="AB697" s="50" t="str">
        <f t="shared" si="193"/>
        <v/>
      </c>
      <c r="AC697" s="50" t="str">
        <f t="shared" si="194"/>
        <v/>
      </c>
      <c r="AD697" s="50" t="str">
        <f t="shared" si="195"/>
        <v/>
      </c>
      <c r="AE697" s="50" t="str">
        <f t="shared" si="196"/>
        <v/>
      </c>
      <c r="AF697" s="50" t="str">
        <f t="shared" si="197"/>
        <v/>
      </c>
      <c r="AG697" s="50" t="str">
        <f t="shared" si="198"/>
        <v/>
      </c>
      <c r="AH697" s="50" t="str">
        <f t="shared" si="199"/>
        <v/>
      </c>
      <c r="AI697" s="50" t="str">
        <f t="shared" si="200"/>
        <v/>
      </c>
      <c r="AJ697" s="50" t="str">
        <f t="shared" si="201"/>
        <v/>
      </c>
      <c r="AK697" s="50" t="str">
        <f t="shared" si="202"/>
        <v/>
      </c>
      <c r="AL697" s="50" t="str">
        <f t="shared" si="203"/>
        <v/>
      </c>
      <c r="AM697" s="50" t="str">
        <f t="shared" si="204"/>
        <v/>
      </c>
      <c r="AN697" s="50" t="str">
        <f>IF(OR(AD697&lt;&gt;TRUE,AI697&lt;&gt;TRUE),"",IF(OR('Info livraison'!$B$12-(YEAR(J697))&gt;INDEX(valschartmaxalt,MATCH(N697,libschart,0)),'Info livraison'!$B$12-(YEAR(J697))&lt;INDEX(valschartminalt,MATCH(N697,libschart,0))),FALSE,TRUE))</f>
        <v/>
      </c>
      <c r="AO697" s="50" t="str">
        <f t="shared" si="205"/>
        <v/>
      </c>
      <c r="AP697" s="50"/>
      <c r="AQ697" s="50"/>
      <c r="AR697" s="50"/>
      <c r="AS697" s="197" t="str">
        <f t="shared" si="206"/>
        <v/>
      </c>
      <c r="AT697" s="210" t="str">
        <f t="shared" si="207"/>
        <v/>
      </c>
    </row>
    <row r="698" spans="1:46" x14ac:dyDescent="0.2">
      <c r="A698" s="51" t="str">
        <f>IF(AND(F698&lt;&gt;"",'Institut - Classes'!$F$4&lt;&gt;""),INDEX(libcatidinstit,'Institut - Classes'!$F$4),"")</f>
        <v/>
      </c>
      <c r="B698" s="51" t="str">
        <f>IF(A698&lt;&gt;"",INDEX(codeinstit,'Institut - Classes'!$F$4),"")</f>
        <v/>
      </c>
      <c r="C698" s="49" t="str">
        <f t="shared" si="208"/>
        <v/>
      </c>
      <c r="D698" s="143"/>
      <c r="E698" s="143"/>
      <c r="F698" s="137"/>
      <c r="G698" s="137"/>
      <c r="H698" s="137"/>
      <c r="I698" s="137"/>
      <c r="J698" s="139"/>
      <c r="K698" s="137"/>
      <c r="L698" s="141"/>
      <c r="M698" s="141"/>
      <c r="N698" s="140"/>
      <c r="O698" s="142"/>
      <c r="P698" s="141"/>
      <c r="Q698" s="141"/>
      <c r="R698" s="141"/>
      <c r="S698" s="156"/>
      <c r="T698" s="156"/>
      <c r="U698" s="156"/>
      <c r="V698" s="156"/>
      <c r="W698" s="156"/>
      <c r="X698" s="156"/>
      <c r="Y698" s="52" t="str">
        <f t="shared" si="190"/>
        <v/>
      </c>
      <c r="Z698" s="50" t="str">
        <f t="shared" si="191"/>
        <v/>
      </c>
      <c r="AA698" s="50" t="str">
        <f t="shared" si="192"/>
        <v/>
      </c>
      <c r="AB698" s="50" t="str">
        <f t="shared" si="193"/>
        <v/>
      </c>
      <c r="AC698" s="50" t="str">
        <f t="shared" si="194"/>
        <v/>
      </c>
      <c r="AD698" s="50" t="str">
        <f t="shared" si="195"/>
        <v/>
      </c>
      <c r="AE698" s="50" t="str">
        <f t="shared" si="196"/>
        <v/>
      </c>
      <c r="AF698" s="50" t="str">
        <f t="shared" si="197"/>
        <v/>
      </c>
      <c r="AG698" s="50" t="str">
        <f t="shared" si="198"/>
        <v/>
      </c>
      <c r="AH698" s="50" t="str">
        <f t="shared" si="199"/>
        <v/>
      </c>
      <c r="AI698" s="50" t="str">
        <f t="shared" si="200"/>
        <v/>
      </c>
      <c r="AJ698" s="50" t="str">
        <f t="shared" si="201"/>
        <v/>
      </c>
      <c r="AK698" s="50" t="str">
        <f t="shared" si="202"/>
        <v/>
      </c>
      <c r="AL698" s="50" t="str">
        <f t="shared" si="203"/>
        <v/>
      </c>
      <c r="AM698" s="50" t="str">
        <f t="shared" si="204"/>
        <v/>
      </c>
      <c r="AN698" s="50" t="str">
        <f>IF(OR(AD698&lt;&gt;TRUE,AI698&lt;&gt;TRUE),"",IF(OR('Info livraison'!$B$12-(YEAR(J698))&gt;INDEX(valschartmaxalt,MATCH(N698,libschart,0)),'Info livraison'!$B$12-(YEAR(J698))&lt;INDEX(valschartminalt,MATCH(N698,libschart,0))),FALSE,TRUE))</f>
        <v/>
      </c>
      <c r="AO698" s="50" t="str">
        <f t="shared" si="205"/>
        <v/>
      </c>
      <c r="AP698" s="50"/>
      <c r="AQ698" s="50"/>
      <c r="AR698" s="50"/>
      <c r="AS698" s="197" t="str">
        <f t="shared" si="206"/>
        <v/>
      </c>
      <c r="AT698" s="210" t="str">
        <f t="shared" si="207"/>
        <v/>
      </c>
    </row>
    <row r="699" spans="1:46" x14ac:dyDescent="0.2">
      <c r="A699" s="51" t="str">
        <f>IF(AND(F699&lt;&gt;"",'Institut - Classes'!$F$4&lt;&gt;""),INDEX(libcatidinstit,'Institut - Classes'!$F$4),"")</f>
        <v/>
      </c>
      <c r="B699" s="51" t="str">
        <f>IF(A699&lt;&gt;"",INDEX(codeinstit,'Institut - Classes'!$F$4),"")</f>
        <v/>
      </c>
      <c r="C699" s="49" t="str">
        <f t="shared" si="208"/>
        <v/>
      </c>
      <c r="D699" s="143"/>
      <c r="E699" s="143"/>
      <c r="F699" s="137"/>
      <c r="G699" s="137"/>
      <c r="H699" s="137"/>
      <c r="I699" s="137"/>
      <c r="J699" s="139"/>
      <c r="K699" s="137"/>
      <c r="L699" s="141"/>
      <c r="M699" s="141"/>
      <c r="N699" s="140"/>
      <c r="O699" s="142"/>
      <c r="P699" s="141"/>
      <c r="Q699" s="141"/>
      <c r="R699" s="141"/>
      <c r="S699" s="156"/>
      <c r="T699" s="156"/>
      <c r="U699" s="156"/>
      <c r="V699" s="156"/>
      <c r="W699" s="156"/>
      <c r="X699" s="156"/>
      <c r="Y699" s="52" t="str">
        <f t="shared" si="190"/>
        <v/>
      </c>
      <c r="Z699" s="50" t="str">
        <f t="shared" si="191"/>
        <v/>
      </c>
      <c r="AA699" s="50" t="str">
        <f t="shared" si="192"/>
        <v/>
      </c>
      <c r="AB699" s="50" t="str">
        <f t="shared" si="193"/>
        <v/>
      </c>
      <c r="AC699" s="50" t="str">
        <f t="shared" si="194"/>
        <v/>
      </c>
      <c r="AD699" s="50" t="str">
        <f t="shared" si="195"/>
        <v/>
      </c>
      <c r="AE699" s="50" t="str">
        <f t="shared" si="196"/>
        <v/>
      </c>
      <c r="AF699" s="50" t="str">
        <f t="shared" si="197"/>
        <v/>
      </c>
      <c r="AG699" s="50" t="str">
        <f t="shared" si="198"/>
        <v/>
      </c>
      <c r="AH699" s="50" t="str">
        <f t="shared" si="199"/>
        <v/>
      </c>
      <c r="AI699" s="50" t="str">
        <f t="shared" si="200"/>
        <v/>
      </c>
      <c r="AJ699" s="50" t="str">
        <f t="shared" si="201"/>
        <v/>
      </c>
      <c r="AK699" s="50" t="str">
        <f t="shared" si="202"/>
        <v/>
      </c>
      <c r="AL699" s="50" t="str">
        <f t="shared" si="203"/>
        <v/>
      </c>
      <c r="AM699" s="50" t="str">
        <f t="shared" si="204"/>
        <v/>
      </c>
      <c r="AN699" s="50" t="str">
        <f>IF(OR(AD699&lt;&gt;TRUE,AI699&lt;&gt;TRUE),"",IF(OR('Info livraison'!$B$12-(YEAR(J699))&gt;INDEX(valschartmaxalt,MATCH(N699,libschart,0)),'Info livraison'!$B$12-(YEAR(J699))&lt;INDEX(valschartminalt,MATCH(N699,libschart,0))),FALSE,TRUE))</f>
        <v/>
      </c>
      <c r="AO699" s="50" t="str">
        <f t="shared" si="205"/>
        <v/>
      </c>
      <c r="AP699" s="50"/>
      <c r="AQ699" s="50"/>
      <c r="AR699" s="50"/>
      <c r="AS699" s="197" t="str">
        <f t="shared" si="206"/>
        <v/>
      </c>
      <c r="AT699" s="210" t="str">
        <f t="shared" si="207"/>
        <v/>
      </c>
    </row>
    <row r="700" spans="1:46" x14ac:dyDescent="0.2">
      <c r="A700" s="51" t="str">
        <f>IF(AND(F700&lt;&gt;"",'Institut - Classes'!$F$4&lt;&gt;""),INDEX(libcatidinstit,'Institut - Classes'!$F$4),"")</f>
        <v/>
      </c>
      <c r="B700" s="51" t="str">
        <f>IF(A700&lt;&gt;"",INDEX(codeinstit,'Institut - Classes'!$F$4),"")</f>
        <v/>
      </c>
      <c r="C700" s="49" t="str">
        <f t="shared" si="208"/>
        <v/>
      </c>
      <c r="D700" s="143"/>
      <c r="E700" s="143"/>
      <c r="F700" s="137"/>
      <c r="G700" s="137"/>
      <c r="H700" s="137"/>
      <c r="I700" s="137"/>
      <c r="J700" s="139"/>
      <c r="K700" s="137"/>
      <c r="L700" s="141"/>
      <c r="M700" s="141"/>
      <c r="N700" s="140"/>
      <c r="O700" s="142"/>
      <c r="P700" s="141"/>
      <c r="Q700" s="141"/>
      <c r="R700" s="141"/>
      <c r="S700" s="156"/>
      <c r="T700" s="156"/>
      <c r="U700" s="156"/>
      <c r="V700" s="156"/>
      <c r="W700" s="156"/>
      <c r="X700" s="156"/>
      <c r="Y700" s="52" t="str">
        <f t="shared" si="190"/>
        <v/>
      </c>
      <c r="Z700" s="50" t="str">
        <f t="shared" si="191"/>
        <v/>
      </c>
      <c r="AA700" s="50" t="str">
        <f t="shared" si="192"/>
        <v/>
      </c>
      <c r="AB700" s="50" t="str">
        <f t="shared" si="193"/>
        <v/>
      </c>
      <c r="AC700" s="50" t="str">
        <f t="shared" si="194"/>
        <v/>
      </c>
      <c r="AD700" s="50" t="str">
        <f t="shared" si="195"/>
        <v/>
      </c>
      <c r="AE700" s="50" t="str">
        <f t="shared" si="196"/>
        <v/>
      </c>
      <c r="AF700" s="50" t="str">
        <f t="shared" si="197"/>
        <v/>
      </c>
      <c r="AG700" s="50" t="str">
        <f t="shared" si="198"/>
        <v/>
      </c>
      <c r="AH700" s="50" t="str">
        <f t="shared" si="199"/>
        <v/>
      </c>
      <c r="AI700" s="50" t="str">
        <f t="shared" si="200"/>
        <v/>
      </c>
      <c r="AJ700" s="50" t="str">
        <f t="shared" si="201"/>
        <v/>
      </c>
      <c r="AK700" s="50" t="str">
        <f t="shared" si="202"/>
        <v/>
      </c>
      <c r="AL700" s="50" t="str">
        <f t="shared" si="203"/>
        <v/>
      </c>
      <c r="AM700" s="50" t="str">
        <f t="shared" si="204"/>
        <v/>
      </c>
      <c r="AN700" s="50" t="str">
        <f>IF(OR(AD700&lt;&gt;TRUE,AI700&lt;&gt;TRUE),"",IF(OR('Info livraison'!$B$12-(YEAR(J700))&gt;INDEX(valschartmaxalt,MATCH(N700,libschart,0)),'Info livraison'!$B$12-(YEAR(J700))&lt;INDEX(valschartminalt,MATCH(N700,libschart,0))),FALSE,TRUE))</f>
        <v/>
      </c>
      <c r="AO700" s="50" t="str">
        <f t="shared" si="205"/>
        <v/>
      </c>
      <c r="AP700" s="50"/>
      <c r="AQ700" s="50"/>
      <c r="AR700" s="50"/>
      <c r="AS700" s="197" t="str">
        <f t="shared" si="206"/>
        <v/>
      </c>
      <c r="AT700" s="210" t="str">
        <f t="shared" si="207"/>
        <v/>
      </c>
    </row>
    <row r="701" spans="1:46" x14ac:dyDescent="0.2">
      <c r="A701" s="51" t="str">
        <f>IF(AND(F701&lt;&gt;"",'Institut - Classes'!$F$4&lt;&gt;""),INDEX(libcatidinstit,'Institut - Classes'!$F$4),"")</f>
        <v/>
      </c>
      <c r="B701" s="51" t="str">
        <f>IF(A701&lt;&gt;"",INDEX(codeinstit,'Institut - Classes'!$F$4),"")</f>
        <v/>
      </c>
      <c r="C701" s="49" t="str">
        <f t="shared" si="208"/>
        <v/>
      </c>
      <c r="D701" s="143"/>
      <c r="E701" s="143"/>
      <c r="F701" s="137"/>
      <c r="G701" s="137"/>
      <c r="H701" s="137"/>
      <c r="I701" s="137"/>
      <c r="J701" s="139"/>
      <c r="K701" s="137"/>
      <c r="L701" s="141"/>
      <c r="M701" s="141"/>
      <c r="N701" s="140"/>
      <c r="O701" s="142"/>
      <c r="P701" s="141"/>
      <c r="Q701" s="141"/>
      <c r="R701" s="141"/>
      <c r="S701" s="156"/>
      <c r="T701" s="156"/>
      <c r="U701" s="156"/>
      <c r="V701" s="156"/>
      <c r="W701" s="156"/>
      <c r="X701" s="156"/>
      <c r="Y701" s="52" t="str">
        <f t="shared" si="190"/>
        <v/>
      </c>
      <c r="Z701" s="50" t="str">
        <f t="shared" si="191"/>
        <v/>
      </c>
      <c r="AA701" s="50" t="str">
        <f t="shared" si="192"/>
        <v/>
      </c>
      <c r="AB701" s="50" t="str">
        <f t="shared" si="193"/>
        <v/>
      </c>
      <c r="AC701" s="50" t="str">
        <f t="shared" si="194"/>
        <v/>
      </c>
      <c r="AD701" s="50" t="str">
        <f t="shared" si="195"/>
        <v/>
      </c>
      <c r="AE701" s="50" t="str">
        <f t="shared" si="196"/>
        <v/>
      </c>
      <c r="AF701" s="50" t="str">
        <f t="shared" si="197"/>
        <v/>
      </c>
      <c r="AG701" s="50" t="str">
        <f t="shared" si="198"/>
        <v/>
      </c>
      <c r="AH701" s="50" t="str">
        <f t="shared" si="199"/>
        <v/>
      </c>
      <c r="AI701" s="50" t="str">
        <f t="shared" si="200"/>
        <v/>
      </c>
      <c r="AJ701" s="50" t="str">
        <f t="shared" si="201"/>
        <v/>
      </c>
      <c r="AK701" s="50" t="str">
        <f t="shared" si="202"/>
        <v/>
      </c>
      <c r="AL701" s="50" t="str">
        <f t="shared" si="203"/>
        <v/>
      </c>
      <c r="AM701" s="50" t="str">
        <f t="shared" si="204"/>
        <v/>
      </c>
      <c r="AN701" s="50" t="str">
        <f>IF(OR(AD701&lt;&gt;TRUE,AI701&lt;&gt;TRUE),"",IF(OR('Info livraison'!$B$12-(YEAR(J701))&gt;INDEX(valschartmaxalt,MATCH(N701,libschart,0)),'Info livraison'!$B$12-(YEAR(J701))&lt;INDEX(valschartminalt,MATCH(N701,libschart,0))),FALSE,TRUE))</f>
        <v/>
      </c>
      <c r="AO701" s="50" t="str">
        <f t="shared" si="205"/>
        <v/>
      </c>
      <c r="AP701" s="50"/>
      <c r="AQ701" s="50"/>
      <c r="AR701" s="50"/>
      <c r="AS701" s="197" t="str">
        <f t="shared" si="206"/>
        <v/>
      </c>
      <c r="AT701" s="210" t="str">
        <f t="shared" si="207"/>
        <v/>
      </c>
    </row>
    <row r="702" spans="1:46" x14ac:dyDescent="0.2">
      <c r="A702" s="51" t="str">
        <f>IF(AND(F702&lt;&gt;"",'Institut - Classes'!$F$4&lt;&gt;""),INDEX(libcatidinstit,'Institut - Classes'!$F$4),"")</f>
        <v/>
      </c>
      <c r="B702" s="51" t="str">
        <f>IF(A702&lt;&gt;"",INDEX(codeinstit,'Institut - Classes'!$F$4),"")</f>
        <v/>
      </c>
      <c r="C702" s="49" t="str">
        <f t="shared" si="208"/>
        <v/>
      </c>
      <c r="D702" s="143"/>
      <c r="E702" s="143"/>
      <c r="F702" s="137"/>
      <c r="G702" s="137"/>
      <c r="H702" s="137"/>
      <c r="I702" s="137"/>
      <c r="J702" s="139"/>
      <c r="K702" s="137"/>
      <c r="L702" s="141"/>
      <c r="M702" s="141"/>
      <c r="N702" s="140"/>
      <c r="O702" s="142"/>
      <c r="P702" s="141"/>
      <c r="Q702" s="141"/>
      <c r="R702" s="141"/>
      <c r="S702" s="156"/>
      <c r="T702" s="156"/>
      <c r="U702" s="156"/>
      <c r="V702" s="156"/>
      <c r="W702" s="156"/>
      <c r="X702" s="156"/>
      <c r="Y702" s="52" t="str">
        <f t="shared" si="190"/>
        <v/>
      </c>
      <c r="Z702" s="50" t="str">
        <f t="shared" si="191"/>
        <v/>
      </c>
      <c r="AA702" s="50" t="str">
        <f t="shared" si="192"/>
        <v/>
      </c>
      <c r="AB702" s="50" t="str">
        <f t="shared" si="193"/>
        <v/>
      </c>
      <c r="AC702" s="50" t="str">
        <f t="shared" si="194"/>
        <v/>
      </c>
      <c r="AD702" s="50" t="str">
        <f t="shared" si="195"/>
        <v/>
      </c>
      <c r="AE702" s="50" t="str">
        <f t="shared" si="196"/>
        <v/>
      </c>
      <c r="AF702" s="50" t="str">
        <f t="shared" si="197"/>
        <v/>
      </c>
      <c r="AG702" s="50" t="str">
        <f t="shared" si="198"/>
        <v/>
      </c>
      <c r="AH702" s="50" t="str">
        <f t="shared" si="199"/>
        <v/>
      </c>
      <c r="AI702" s="50" t="str">
        <f t="shared" si="200"/>
        <v/>
      </c>
      <c r="AJ702" s="50" t="str">
        <f t="shared" si="201"/>
        <v/>
      </c>
      <c r="AK702" s="50" t="str">
        <f t="shared" si="202"/>
        <v/>
      </c>
      <c r="AL702" s="50" t="str">
        <f t="shared" si="203"/>
        <v/>
      </c>
      <c r="AM702" s="50" t="str">
        <f t="shared" si="204"/>
        <v/>
      </c>
      <c r="AN702" s="50" t="str">
        <f>IF(OR(AD702&lt;&gt;TRUE,AI702&lt;&gt;TRUE),"",IF(OR('Info livraison'!$B$12-(YEAR(J702))&gt;INDEX(valschartmaxalt,MATCH(N702,libschart,0)),'Info livraison'!$B$12-(YEAR(J702))&lt;INDEX(valschartminalt,MATCH(N702,libschart,0))),FALSE,TRUE))</f>
        <v/>
      </c>
      <c r="AO702" s="50" t="str">
        <f t="shared" si="205"/>
        <v/>
      </c>
      <c r="AP702" s="50"/>
      <c r="AQ702" s="50"/>
      <c r="AR702" s="50"/>
      <c r="AS702" s="197" t="str">
        <f t="shared" si="206"/>
        <v/>
      </c>
      <c r="AT702" s="210" t="str">
        <f t="shared" si="207"/>
        <v/>
      </c>
    </row>
    <row r="703" spans="1:46" x14ac:dyDescent="0.2">
      <c r="A703" s="51" t="str">
        <f>IF(AND(F703&lt;&gt;"",'Institut - Classes'!$F$4&lt;&gt;""),INDEX(libcatidinstit,'Institut - Classes'!$F$4),"")</f>
        <v/>
      </c>
      <c r="B703" s="51" t="str">
        <f>IF(A703&lt;&gt;"",INDEX(codeinstit,'Institut - Classes'!$F$4),"")</f>
        <v/>
      </c>
      <c r="C703" s="49" t="str">
        <f t="shared" si="208"/>
        <v/>
      </c>
      <c r="D703" s="143"/>
      <c r="E703" s="143"/>
      <c r="F703" s="137"/>
      <c r="G703" s="137"/>
      <c r="H703" s="137"/>
      <c r="I703" s="137"/>
      <c r="J703" s="139"/>
      <c r="K703" s="137"/>
      <c r="L703" s="141"/>
      <c r="M703" s="141"/>
      <c r="N703" s="140"/>
      <c r="O703" s="142"/>
      <c r="P703" s="141"/>
      <c r="Q703" s="141"/>
      <c r="R703" s="141"/>
      <c r="S703" s="156"/>
      <c r="T703" s="156"/>
      <c r="U703" s="156"/>
      <c r="V703" s="156"/>
      <c r="W703" s="156"/>
      <c r="X703" s="156"/>
      <c r="Y703" s="52" t="str">
        <f t="shared" si="190"/>
        <v/>
      </c>
      <c r="Z703" s="50" t="str">
        <f t="shared" si="191"/>
        <v/>
      </c>
      <c r="AA703" s="50" t="str">
        <f t="shared" si="192"/>
        <v/>
      </c>
      <c r="AB703" s="50" t="str">
        <f t="shared" si="193"/>
        <v/>
      </c>
      <c r="AC703" s="50" t="str">
        <f t="shared" si="194"/>
        <v/>
      </c>
      <c r="AD703" s="50" t="str">
        <f t="shared" si="195"/>
        <v/>
      </c>
      <c r="AE703" s="50" t="str">
        <f t="shared" si="196"/>
        <v/>
      </c>
      <c r="AF703" s="50" t="str">
        <f t="shared" si="197"/>
        <v/>
      </c>
      <c r="AG703" s="50" t="str">
        <f t="shared" si="198"/>
        <v/>
      </c>
      <c r="AH703" s="50" t="str">
        <f t="shared" si="199"/>
        <v/>
      </c>
      <c r="AI703" s="50" t="str">
        <f t="shared" si="200"/>
        <v/>
      </c>
      <c r="AJ703" s="50" t="str">
        <f t="shared" si="201"/>
        <v/>
      </c>
      <c r="AK703" s="50" t="str">
        <f t="shared" si="202"/>
        <v/>
      </c>
      <c r="AL703" s="50" t="str">
        <f t="shared" si="203"/>
        <v/>
      </c>
      <c r="AM703" s="50" t="str">
        <f t="shared" si="204"/>
        <v/>
      </c>
      <c r="AN703" s="50" t="str">
        <f>IF(OR(AD703&lt;&gt;TRUE,AI703&lt;&gt;TRUE),"",IF(OR('Info livraison'!$B$12-(YEAR(J703))&gt;INDEX(valschartmaxalt,MATCH(N703,libschart,0)),'Info livraison'!$B$12-(YEAR(J703))&lt;INDEX(valschartminalt,MATCH(N703,libschart,0))),FALSE,TRUE))</f>
        <v/>
      </c>
      <c r="AO703" s="50" t="str">
        <f t="shared" si="205"/>
        <v/>
      </c>
      <c r="AP703" s="50"/>
      <c r="AQ703" s="50"/>
      <c r="AR703" s="50"/>
      <c r="AS703" s="197" t="str">
        <f t="shared" si="206"/>
        <v/>
      </c>
      <c r="AT703" s="210" t="str">
        <f t="shared" si="207"/>
        <v/>
      </c>
    </row>
    <row r="704" spans="1:46" x14ac:dyDescent="0.2">
      <c r="A704" s="51" t="str">
        <f>IF(AND(F704&lt;&gt;"",'Institut - Classes'!$F$4&lt;&gt;""),INDEX(libcatidinstit,'Institut - Classes'!$F$4),"")</f>
        <v/>
      </c>
      <c r="B704" s="51" t="str">
        <f>IF(A704&lt;&gt;"",INDEX(codeinstit,'Institut - Classes'!$F$4),"")</f>
        <v/>
      </c>
      <c r="C704" s="49" t="str">
        <f t="shared" si="208"/>
        <v/>
      </c>
      <c r="D704" s="143"/>
      <c r="E704" s="143"/>
      <c r="F704" s="137"/>
      <c r="G704" s="137"/>
      <c r="H704" s="137"/>
      <c r="I704" s="137"/>
      <c r="J704" s="139"/>
      <c r="K704" s="137"/>
      <c r="L704" s="141"/>
      <c r="M704" s="141"/>
      <c r="N704" s="140"/>
      <c r="O704" s="142"/>
      <c r="P704" s="141"/>
      <c r="Q704" s="141"/>
      <c r="R704" s="141"/>
      <c r="S704" s="156"/>
      <c r="T704" s="156"/>
      <c r="U704" s="156"/>
      <c r="V704" s="156"/>
      <c r="W704" s="156"/>
      <c r="X704" s="156"/>
      <c r="Y704" s="52" t="str">
        <f t="shared" si="190"/>
        <v/>
      </c>
      <c r="Z704" s="50" t="str">
        <f t="shared" si="191"/>
        <v/>
      </c>
      <c r="AA704" s="50" t="str">
        <f t="shared" si="192"/>
        <v/>
      </c>
      <c r="AB704" s="50" t="str">
        <f t="shared" si="193"/>
        <v/>
      </c>
      <c r="AC704" s="50" t="str">
        <f t="shared" si="194"/>
        <v/>
      </c>
      <c r="AD704" s="50" t="str">
        <f t="shared" si="195"/>
        <v/>
      </c>
      <c r="AE704" s="50" t="str">
        <f t="shared" si="196"/>
        <v/>
      </c>
      <c r="AF704" s="50" t="str">
        <f t="shared" si="197"/>
        <v/>
      </c>
      <c r="AG704" s="50" t="str">
        <f t="shared" si="198"/>
        <v/>
      </c>
      <c r="AH704" s="50" t="str">
        <f t="shared" si="199"/>
        <v/>
      </c>
      <c r="AI704" s="50" t="str">
        <f t="shared" si="200"/>
        <v/>
      </c>
      <c r="AJ704" s="50" t="str">
        <f t="shared" si="201"/>
        <v/>
      </c>
      <c r="AK704" s="50" t="str">
        <f t="shared" si="202"/>
        <v/>
      </c>
      <c r="AL704" s="50" t="str">
        <f t="shared" si="203"/>
        <v/>
      </c>
      <c r="AM704" s="50" t="str">
        <f t="shared" si="204"/>
        <v/>
      </c>
      <c r="AN704" s="50" t="str">
        <f>IF(OR(AD704&lt;&gt;TRUE,AI704&lt;&gt;TRUE),"",IF(OR('Info livraison'!$B$12-(YEAR(J704))&gt;INDEX(valschartmaxalt,MATCH(N704,libschart,0)),'Info livraison'!$B$12-(YEAR(J704))&lt;INDEX(valschartminalt,MATCH(N704,libschart,0))),FALSE,TRUE))</f>
        <v/>
      </c>
      <c r="AO704" s="50" t="str">
        <f t="shared" si="205"/>
        <v/>
      </c>
      <c r="AP704" s="50"/>
      <c r="AQ704" s="50"/>
      <c r="AR704" s="50"/>
      <c r="AS704" s="197" t="str">
        <f t="shared" si="206"/>
        <v/>
      </c>
      <c r="AT704" s="210" t="str">
        <f t="shared" si="207"/>
        <v/>
      </c>
    </row>
    <row r="705" spans="1:46" x14ac:dyDescent="0.2">
      <c r="A705" s="51" t="str">
        <f>IF(AND(F705&lt;&gt;"",'Institut - Classes'!$F$4&lt;&gt;""),INDEX(libcatidinstit,'Institut - Classes'!$F$4),"")</f>
        <v/>
      </c>
      <c r="B705" s="51" t="str">
        <f>IF(A705&lt;&gt;"",INDEX(codeinstit,'Institut - Classes'!$F$4),"")</f>
        <v/>
      </c>
      <c r="C705" s="49" t="str">
        <f t="shared" si="208"/>
        <v/>
      </c>
      <c r="D705" s="143"/>
      <c r="E705" s="143"/>
      <c r="F705" s="137"/>
      <c r="G705" s="137"/>
      <c r="H705" s="137"/>
      <c r="I705" s="137"/>
      <c r="J705" s="139"/>
      <c r="K705" s="137"/>
      <c r="L705" s="141"/>
      <c r="M705" s="141"/>
      <c r="N705" s="140"/>
      <c r="O705" s="142"/>
      <c r="P705" s="141"/>
      <c r="Q705" s="141"/>
      <c r="R705" s="141"/>
      <c r="S705" s="156"/>
      <c r="T705" s="156"/>
      <c r="U705" s="156"/>
      <c r="V705" s="156"/>
      <c r="W705" s="156"/>
      <c r="X705" s="156"/>
      <c r="Y705" s="52" t="str">
        <f t="shared" si="190"/>
        <v/>
      </c>
      <c r="Z705" s="50" t="str">
        <f t="shared" si="191"/>
        <v/>
      </c>
      <c r="AA705" s="50" t="str">
        <f t="shared" si="192"/>
        <v/>
      </c>
      <c r="AB705" s="50" t="str">
        <f t="shared" si="193"/>
        <v/>
      </c>
      <c r="AC705" s="50" t="str">
        <f t="shared" si="194"/>
        <v/>
      </c>
      <c r="AD705" s="50" t="str">
        <f t="shared" si="195"/>
        <v/>
      </c>
      <c r="AE705" s="50" t="str">
        <f t="shared" si="196"/>
        <v/>
      </c>
      <c r="AF705" s="50" t="str">
        <f t="shared" si="197"/>
        <v/>
      </c>
      <c r="AG705" s="50" t="str">
        <f t="shared" si="198"/>
        <v/>
      </c>
      <c r="AH705" s="50" t="str">
        <f t="shared" si="199"/>
        <v/>
      </c>
      <c r="AI705" s="50" t="str">
        <f t="shared" si="200"/>
        <v/>
      </c>
      <c r="AJ705" s="50" t="str">
        <f t="shared" si="201"/>
        <v/>
      </c>
      <c r="AK705" s="50" t="str">
        <f t="shared" si="202"/>
        <v/>
      </c>
      <c r="AL705" s="50" t="str">
        <f t="shared" si="203"/>
        <v/>
      </c>
      <c r="AM705" s="50" t="str">
        <f t="shared" si="204"/>
        <v/>
      </c>
      <c r="AN705" s="50" t="str">
        <f>IF(OR(AD705&lt;&gt;TRUE,AI705&lt;&gt;TRUE),"",IF(OR('Info livraison'!$B$12-(YEAR(J705))&gt;INDEX(valschartmaxalt,MATCH(N705,libschart,0)),'Info livraison'!$B$12-(YEAR(J705))&lt;INDEX(valschartminalt,MATCH(N705,libschart,0))),FALSE,TRUE))</f>
        <v/>
      </c>
      <c r="AO705" s="50" t="str">
        <f t="shared" si="205"/>
        <v/>
      </c>
      <c r="AP705" s="50"/>
      <c r="AQ705" s="50"/>
      <c r="AR705" s="50"/>
      <c r="AS705" s="197" t="str">
        <f t="shared" si="206"/>
        <v/>
      </c>
      <c r="AT705" s="210" t="str">
        <f t="shared" si="207"/>
        <v/>
      </c>
    </row>
    <row r="706" spans="1:46" x14ac:dyDescent="0.2">
      <c r="A706" s="51" t="str">
        <f>IF(AND(F706&lt;&gt;"",'Institut - Classes'!$F$4&lt;&gt;""),INDEX(libcatidinstit,'Institut - Classes'!$F$4),"")</f>
        <v/>
      </c>
      <c r="B706" s="51" t="str">
        <f>IF(A706&lt;&gt;"",INDEX(codeinstit,'Institut - Classes'!$F$4),"")</f>
        <v/>
      </c>
      <c r="C706" s="49" t="str">
        <f t="shared" si="208"/>
        <v/>
      </c>
      <c r="D706" s="143"/>
      <c r="E706" s="143"/>
      <c r="F706" s="137"/>
      <c r="G706" s="137"/>
      <c r="H706" s="137"/>
      <c r="I706" s="137"/>
      <c r="J706" s="139"/>
      <c r="K706" s="137"/>
      <c r="L706" s="141"/>
      <c r="M706" s="141"/>
      <c r="N706" s="140"/>
      <c r="O706" s="142"/>
      <c r="P706" s="141"/>
      <c r="Q706" s="141"/>
      <c r="R706" s="141"/>
      <c r="S706" s="156"/>
      <c r="T706" s="156"/>
      <c r="U706" s="156"/>
      <c r="V706" s="156"/>
      <c r="W706" s="156"/>
      <c r="X706" s="156"/>
      <c r="Y706" s="52" t="str">
        <f t="shared" si="190"/>
        <v/>
      </c>
      <c r="Z706" s="50" t="str">
        <f t="shared" si="191"/>
        <v/>
      </c>
      <c r="AA706" s="50" t="str">
        <f t="shared" si="192"/>
        <v/>
      </c>
      <c r="AB706" s="50" t="str">
        <f t="shared" si="193"/>
        <v/>
      </c>
      <c r="AC706" s="50" t="str">
        <f t="shared" si="194"/>
        <v/>
      </c>
      <c r="AD706" s="50" t="str">
        <f t="shared" si="195"/>
        <v/>
      </c>
      <c r="AE706" s="50" t="str">
        <f t="shared" si="196"/>
        <v/>
      </c>
      <c r="AF706" s="50" t="str">
        <f t="shared" si="197"/>
        <v/>
      </c>
      <c r="AG706" s="50" t="str">
        <f t="shared" si="198"/>
        <v/>
      </c>
      <c r="AH706" s="50" t="str">
        <f t="shared" si="199"/>
        <v/>
      </c>
      <c r="AI706" s="50" t="str">
        <f t="shared" si="200"/>
        <v/>
      </c>
      <c r="AJ706" s="50" t="str">
        <f t="shared" si="201"/>
        <v/>
      </c>
      <c r="AK706" s="50" t="str">
        <f t="shared" si="202"/>
        <v/>
      </c>
      <c r="AL706" s="50" t="str">
        <f t="shared" si="203"/>
        <v/>
      </c>
      <c r="AM706" s="50" t="str">
        <f t="shared" si="204"/>
        <v/>
      </c>
      <c r="AN706" s="50" t="str">
        <f>IF(OR(AD706&lt;&gt;TRUE,AI706&lt;&gt;TRUE),"",IF(OR('Info livraison'!$B$12-(YEAR(J706))&gt;INDEX(valschartmaxalt,MATCH(N706,libschart,0)),'Info livraison'!$B$12-(YEAR(J706))&lt;INDEX(valschartminalt,MATCH(N706,libschart,0))),FALSE,TRUE))</f>
        <v/>
      </c>
      <c r="AO706" s="50" t="str">
        <f t="shared" si="205"/>
        <v/>
      </c>
      <c r="AP706" s="50"/>
      <c r="AQ706" s="50"/>
      <c r="AR706" s="50"/>
      <c r="AS706" s="197" t="str">
        <f t="shared" si="206"/>
        <v/>
      </c>
      <c r="AT706" s="210" t="str">
        <f t="shared" si="207"/>
        <v/>
      </c>
    </row>
    <row r="707" spans="1:46" x14ac:dyDescent="0.2">
      <c r="A707" s="51" t="str">
        <f>IF(AND(F707&lt;&gt;"",'Institut - Classes'!$F$4&lt;&gt;""),INDEX(libcatidinstit,'Institut - Classes'!$F$4),"")</f>
        <v/>
      </c>
      <c r="B707" s="51" t="str">
        <f>IF(A707&lt;&gt;"",INDEX(codeinstit,'Institut - Classes'!$F$4),"")</f>
        <v/>
      </c>
      <c r="C707" s="49" t="str">
        <f t="shared" si="208"/>
        <v/>
      </c>
      <c r="D707" s="143"/>
      <c r="E707" s="143"/>
      <c r="F707" s="137"/>
      <c r="G707" s="137"/>
      <c r="H707" s="137"/>
      <c r="I707" s="137"/>
      <c r="J707" s="139"/>
      <c r="K707" s="137"/>
      <c r="L707" s="141"/>
      <c r="M707" s="141"/>
      <c r="N707" s="140"/>
      <c r="O707" s="142"/>
      <c r="P707" s="141"/>
      <c r="Q707" s="141"/>
      <c r="R707" s="141"/>
      <c r="S707" s="156"/>
      <c r="T707" s="156"/>
      <c r="U707" s="156"/>
      <c r="V707" s="156"/>
      <c r="W707" s="156"/>
      <c r="X707" s="156"/>
      <c r="Y707" s="52" t="str">
        <f t="shared" si="190"/>
        <v/>
      </c>
      <c r="Z707" s="50" t="str">
        <f t="shared" si="191"/>
        <v/>
      </c>
      <c r="AA707" s="50" t="str">
        <f t="shared" si="192"/>
        <v/>
      </c>
      <c r="AB707" s="50" t="str">
        <f t="shared" si="193"/>
        <v/>
      </c>
      <c r="AC707" s="50" t="str">
        <f t="shared" si="194"/>
        <v/>
      </c>
      <c r="AD707" s="50" t="str">
        <f t="shared" si="195"/>
        <v/>
      </c>
      <c r="AE707" s="50" t="str">
        <f t="shared" si="196"/>
        <v/>
      </c>
      <c r="AF707" s="50" t="str">
        <f t="shared" si="197"/>
        <v/>
      </c>
      <c r="AG707" s="50" t="str">
        <f t="shared" si="198"/>
        <v/>
      </c>
      <c r="AH707" s="50" t="str">
        <f t="shared" si="199"/>
        <v/>
      </c>
      <c r="AI707" s="50" t="str">
        <f t="shared" si="200"/>
        <v/>
      </c>
      <c r="AJ707" s="50" t="str">
        <f t="shared" si="201"/>
        <v/>
      </c>
      <c r="AK707" s="50" t="str">
        <f t="shared" si="202"/>
        <v/>
      </c>
      <c r="AL707" s="50" t="str">
        <f t="shared" si="203"/>
        <v/>
      </c>
      <c r="AM707" s="50" t="str">
        <f t="shared" si="204"/>
        <v/>
      </c>
      <c r="AN707" s="50" t="str">
        <f>IF(OR(AD707&lt;&gt;TRUE,AI707&lt;&gt;TRUE),"",IF(OR('Info livraison'!$B$12-(YEAR(J707))&gt;INDEX(valschartmaxalt,MATCH(N707,libschart,0)),'Info livraison'!$B$12-(YEAR(J707))&lt;INDEX(valschartminalt,MATCH(N707,libschart,0))),FALSE,TRUE))</f>
        <v/>
      </c>
      <c r="AO707" s="50" t="str">
        <f t="shared" si="205"/>
        <v/>
      </c>
      <c r="AP707" s="50"/>
      <c r="AQ707" s="50"/>
      <c r="AR707" s="50"/>
      <c r="AS707" s="197" t="str">
        <f t="shared" si="206"/>
        <v/>
      </c>
      <c r="AT707" s="210" t="str">
        <f t="shared" si="207"/>
        <v/>
      </c>
    </row>
    <row r="708" spans="1:46" x14ac:dyDescent="0.2">
      <c r="A708" s="51" t="str">
        <f>IF(AND(F708&lt;&gt;"",'Institut - Classes'!$F$4&lt;&gt;""),INDEX(libcatidinstit,'Institut - Classes'!$F$4),"")</f>
        <v/>
      </c>
      <c r="B708" s="51" t="str">
        <f>IF(A708&lt;&gt;"",INDEX(codeinstit,'Institut - Classes'!$F$4),"")</f>
        <v/>
      </c>
      <c r="C708" s="49" t="str">
        <f t="shared" si="208"/>
        <v/>
      </c>
      <c r="D708" s="143"/>
      <c r="E708" s="143"/>
      <c r="F708" s="137"/>
      <c r="G708" s="137"/>
      <c r="H708" s="137"/>
      <c r="I708" s="137"/>
      <c r="J708" s="139"/>
      <c r="K708" s="137"/>
      <c r="L708" s="141"/>
      <c r="M708" s="141"/>
      <c r="N708" s="140"/>
      <c r="O708" s="142"/>
      <c r="P708" s="141"/>
      <c r="Q708" s="141"/>
      <c r="R708" s="141"/>
      <c r="S708" s="156"/>
      <c r="T708" s="156"/>
      <c r="U708" s="156"/>
      <c r="V708" s="156"/>
      <c r="W708" s="156"/>
      <c r="X708" s="156"/>
      <c r="Y708" s="52" t="str">
        <f t="shared" si="190"/>
        <v/>
      </c>
      <c r="Z708" s="50" t="str">
        <f t="shared" si="191"/>
        <v/>
      </c>
      <c r="AA708" s="50" t="str">
        <f t="shared" si="192"/>
        <v/>
      </c>
      <c r="AB708" s="50" t="str">
        <f t="shared" si="193"/>
        <v/>
      </c>
      <c r="AC708" s="50" t="str">
        <f t="shared" si="194"/>
        <v/>
      </c>
      <c r="AD708" s="50" t="str">
        <f t="shared" si="195"/>
        <v/>
      </c>
      <c r="AE708" s="50" t="str">
        <f t="shared" si="196"/>
        <v/>
      </c>
      <c r="AF708" s="50" t="str">
        <f t="shared" si="197"/>
        <v/>
      </c>
      <c r="AG708" s="50" t="str">
        <f t="shared" si="198"/>
        <v/>
      </c>
      <c r="AH708" s="50" t="str">
        <f t="shared" si="199"/>
        <v/>
      </c>
      <c r="AI708" s="50" t="str">
        <f t="shared" si="200"/>
        <v/>
      </c>
      <c r="AJ708" s="50" t="str">
        <f t="shared" si="201"/>
        <v/>
      </c>
      <c r="AK708" s="50" t="str">
        <f t="shared" si="202"/>
        <v/>
      </c>
      <c r="AL708" s="50" t="str">
        <f t="shared" si="203"/>
        <v/>
      </c>
      <c r="AM708" s="50" t="str">
        <f t="shared" si="204"/>
        <v/>
      </c>
      <c r="AN708" s="50" t="str">
        <f>IF(OR(AD708&lt;&gt;TRUE,AI708&lt;&gt;TRUE),"",IF(OR('Info livraison'!$B$12-(YEAR(J708))&gt;INDEX(valschartmaxalt,MATCH(N708,libschart,0)),'Info livraison'!$B$12-(YEAR(J708))&lt;INDEX(valschartminalt,MATCH(N708,libschart,0))),FALSE,TRUE))</f>
        <v/>
      </c>
      <c r="AO708" s="50" t="str">
        <f t="shared" si="205"/>
        <v/>
      </c>
      <c r="AP708" s="50"/>
      <c r="AQ708" s="50"/>
      <c r="AR708" s="50"/>
      <c r="AS708" s="197" t="str">
        <f t="shared" si="206"/>
        <v/>
      </c>
      <c r="AT708" s="210" t="str">
        <f t="shared" si="207"/>
        <v/>
      </c>
    </row>
    <row r="709" spans="1:46" x14ac:dyDescent="0.2">
      <c r="A709" s="51" t="str">
        <f>IF(AND(F709&lt;&gt;"",'Institut - Classes'!$F$4&lt;&gt;""),INDEX(libcatidinstit,'Institut - Classes'!$F$4),"")</f>
        <v/>
      </c>
      <c r="B709" s="51" t="str">
        <f>IF(A709&lt;&gt;"",INDEX(codeinstit,'Institut - Classes'!$F$4),"")</f>
        <v/>
      </c>
      <c r="C709" s="49" t="str">
        <f t="shared" si="208"/>
        <v/>
      </c>
      <c r="D709" s="143"/>
      <c r="E709" s="143"/>
      <c r="F709" s="137"/>
      <c r="G709" s="137"/>
      <c r="H709" s="137"/>
      <c r="I709" s="137"/>
      <c r="J709" s="139"/>
      <c r="K709" s="137"/>
      <c r="L709" s="141"/>
      <c r="M709" s="141"/>
      <c r="N709" s="140"/>
      <c r="O709" s="142"/>
      <c r="P709" s="141"/>
      <c r="Q709" s="141"/>
      <c r="R709" s="141"/>
      <c r="S709" s="156"/>
      <c r="T709" s="156"/>
      <c r="U709" s="156"/>
      <c r="V709" s="156"/>
      <c r="W709" s="156"/>
      <c r="X709" s="156"/>
      <c r="Y709" s="52" t="str">
        <f t="shared" ref="Y709:Y772" si="209">IF(G709="CH.AHV",IF(LEN(H709)=13,IF((MID(H709,13,1)+1-1)=MOD(10-(MID(H709,1,1)+3*MID(H709,2,1)+MID(H709,3,1)+3*MID(H709,4,1)+MID(H709,5,1)+3*MID(H709,6,1)+MID(H709,7,1)+3*MID(H709,8,1)+MID(H709,9,1)+3*MID(H709,10,1)+MID(H709,11,1)+3*MID(H709,12,1)),10),TRUE,FALSE),FALSE),"")</f>
        <v/>
      </c>
      <c r="Z709" s="50" t="str">
        <f t="shared" ref="Z709:Z772" si="210">IF(OR(ISBLANK(H709)),"",NOT(COUNTIF($H$5:$H$1004,$H709)&gt;1))</f>
        <v/>
      </c>
      <c r="AA709" s="50" t="str">
        <f t="shared" ref="AA709:AA772" si="211">IF(ISBLANK(F709),"",IF(ISNA(MATCH(TRIM(F709),libclint,0)),FALSE,TRUE))</f>
        <v/>
      </c>
      <c r="AB709" s="50" t="str">
        <f t="shared" ref="AB709:AB772" si="212">IF(ISBLANK(G709),"",IF(ISNA(MATCH(G709,codecatidlern,0)),FALSE,TRUE))</f>
        <v/>
      </c>
      <c r="AC709" s="50" t="str">
        <f t="shared" ref="AC709:AC772" si="213">IF(ISBLANK(I709),"",IF(ISNA(MATCH(I709,libsex,0)),FALSE,TRUE))</f>
        <v/>
      </c>
      <c r="AD709" s="50" t="str">
        <f t="shared" ref="AD709:AD772" si="214">IF(ISBLANK(J709),"",IF(AND(J709 &gt; DATE(1925,1,1),J709 &lt; DATE(2100,1,1)),TRUE,FALSE))</f>
        <v/>
      </c>
      <c r="AE709" s="50" t="str">
        <f t="shared" ref="AE709:AE772" si="215">IF(ISBLANK(K709),"",IF(ISNA(MATCH(K709,libnat,0)),FALSE,TRUE))</f>
        <v/>
      </c>
      <c r="AF709" s="50" t="str">
        <f t="shared" ref="AF709:AF772" si="216">IF(ISBLANK(L709),"",IF(ISNA(MATCH(L709,liblangue,0)),FALSE,TRUE))</f>
        <v/>
      </c>
      <c r="AG709" s="50" t="str">
        <f t="shared" ref="AG709:AG772" si="217">IF(OR(AF709&lt;&gt;TRUE,ISNA(MATCH(N709,libschart,0))),"",IF(AND(INDEX(codeschart,MATCH(N709,libschart,0))&lt;55000000,INDEX(codelangue,MATCH(L709,liblangue,0))=999),FALSE,TRUE))</f>
        <v/>
      </c>
      <c r="AH709" s="50" t="str">
        <f t="shared" ref="AH709:AH772" si="218">IF(ISBLANK(M709),"",IF(ISNA(MATCH(M709,libgem,0)),FALSE,TRUE))</f>
        <v/>
      </c>
      <c r="AI709" s="50" t="str">
        <f t="shared" ref="AI709:AI772" si="219">IF(ISBLANK(N709),"",IF(ISNA(MATCH(N709,libschart,0)),FALSE,IF(INDEX(codeschart,MATCH(N709,libschart,0))=0,FALSE,TRUE)))</f>
        <v/>
      </c>
      <c r="AJ709" s="50" t="str">
        <f t="shared" ref="AJ709:AJ772" si="220">IF(ISBLANK(O709),"",IF(ISNA(MATCH(O709,codektbj,0)),FALSE,TRUE))</f>
        <v/>
      </c>
      <c r="AK709" s="50" t="str">
        <f t="shared" ref="AK709:AK772" si="221">IF(ISBLANK(P709),"",IF(ISNA(MATCH(P709,libform,0)),FALSE,TRUE))</f>
        <v/>
      </c>
      <c r="AL709" s="50" t="str">
        <f t="shared" ref="AL709:AL772" si="222">IF(ISBLANK(Q709),"",IF(ISNA(MATCH(Q709,libspe,0)),FALSE,TRUE))</f>
        <v/>
      </c>
      <c r="AM709" s="50" t="str">
        <f t="shared" ref="AM709:AM772" si="223">IF(ISBLANK(R709),"",IF(ISNA(MATCH(R709,libmp1,0)),FALSE,TRUE))</f>
        <v/>
      </c>
      <c r="AN709" s="50" t="str">
        <f>IF(OR(AD709&lt;&gt;TRUE,AI709&lt;&gt;TRUE),"",IF(OR('Info livraison'!$B$12-(YEAR(J709))&gt;INDEX(valschartmaxalt,MATCH(N709,libschart,0)),'Info livraison'!$B$12-(YEAR(J709))&lt;INDEX(valschartminalt,MATCH(N709,libschart,0))),FALSE,TRUE))</f>
        <v/>
      </c>
      <c r="AO709" s="50" t="str">
        <f t="shared" ref="AO709:AO772" si="224">IF(ISBLANK(N709),"",IF(AND(AI709=TRUE,AJ709=TRUE),IF(OR(AND(O709&gt;=INDEX(valschartktbjmin,MATCH(N709,libschart,0)),O709&lt;=INDEX(valschartktbjmax,MATCH(N709,libschart,0))),AND(O709=90,INDEX(valschartktbj90,MATCH(N709,libschart,0))=90),AND(O709=99,INDEX(valschartktbj99,MATCH(N709,libschart,0))=99)),TRUE,FALSE),""))</f>
        <v/>
      </c>
      <c r="AP709" s="50"/>
      <c r="AQ709" s="50"/>
      <c r="AR709" s="50"/>
      <c r="AS709" s="197" t="str">
        <f t="shared" ref="AS709:AS772" si="225">IF(C709="","",1)</f>
        <v/>
      </c>
      <c r="AT709" s="210" t="str">
        <f t="shared" ref="AT709:AT772" si="226">IF(COUNTA(F709:X709)=0,"",IF(COUNTA(F709:Q709)=12,IF(OR(R709&lt;&gt;"",AI709=FALSE),FALSE,IF(OR(INDEX(codeschart,MATCH(N709,libschart,0))&lt;11000000,INDEX(codeschart,MATCH(N709,libschart,0))&gt;=52000000),FALSE,TRUE)),TRUE))</f>
        <v/>
      </c>
    </row>
    <row r="710" spans="1:46" x14ac:dyDescent="0.2">
      <c r="A710" s="51" t="str">
        <f>IF(AND(F710&lt;&gt;"",'Institut - Classes'!$F$4&lt;&gt;""),INDEX(libcatidinstit,'Institut - Classes'!$F$4),"")</f>
        <v/>
      </c>
      <c r="B710" s="51" t="str">
        <f>IF(A710&lt;&gt;"",INDEX(codeinstit,'Institut - Classes'!$F$4),"")</f>
        <v/>
      </c>
      <c r="C710" s="49" t="str">
        <f t="shared" ref="C710:C773" si="227">IF(COUNTA(F710:X710)=0,"",IF(AT710=TRUE,"Incomplet",IF(OR(Y710=FALSE,COUNTIF(AA710:AM710,FALSE)&gt;0,COUNTIF(F710:AR710,#N/A)&gt;0),"Erreur",IF(AND(Z710,AN710,AO710),"OK","Attention"))))</f>
        <v/>
      </c>
      <c r="D710" s="143"/>
      <c r="E710" s="143"/>
      <c r="F710" s="137"/>
      <c r="G710" s="137"/>
      <c r="H710" s="137"/>
      <c r="I710" s="137"/>
      <c r="J710" s="139"/>
      <c r="K710" s="137"/>
      <c r="L710" s="141"/>
      <c r="M710" s="141"/>
      <c r="N710" s="140"/>
      <c r="O710" s="142"/>
      <c r="P710" s="141"/>
      <c r="Q710" s="141"/>
      <c r="R710" s="141"/>
      <c r="S710" s="156"/>
      <c r="T710" s="156"/>
      <c r="U710" s="156"/>
      <c r="V710" s="156"/>
      <c r="W710" s="156"/>
      <c r="X710" s="156"/>
      <c r="Y710" s="52" t="str">
        <f t="shared" si="209"/>
        <v/>
      </c>
      <c r="Z710" s="50" t="str">
        <f t="shared" si="210"/>
        <v/>
      </c>
      <c r="AA710" s="50" t="str">
        <f t="shared" si="211"/>
        <v/>
      </c>
      <c r="AB710" s="50" t="str">
        <f t="shared" si="212"/>
        <v/>
      </c>
      <c r="AC710" s="50" t="str">
        <f t="shared" si="213"/>
        <v/>
      </c>
      <c r="AD710" s="50" t="str">
        <f t="shared" si="214"/>
        <v/>
      </c>
      <c r="AE710" s="50" t="str">
        <f t="shared" si="215"/>
        <v/>
      </c>
      <c r="AF710" s="50" t="str">
        <f t="shared" si="216"/>
        <v/>
      </c>
      <c r="AG710" s="50" t="str">
        <f t="shared" si="217"/>
        <v/>
      </c>
      <c r="AH710" s="50" t="str">
        <f t="shared" si="218"/>
        <v/>
      </c>
      <c r="AI710" s="50" t="str">
        <f t="shared" si="219"/>
        <v/>
      </c>
      <c r="AJ710" s="50" t="str">
        <f t="shared" si="220"/>
        <v/>
      </c>
      <c r="AK710" s="50" t="str">
        <f t="shared" si="221"/>
        <v/>
      </c>
      <c r="AL710" s="50" t="str">
        <f t="shared" si="222"/>
        <v/>
      </c>
      <c r="AM710" s="50" t="str">
        <f t="shared" si="223"/>
        <v/>
      </c>
      <c r="AN710" s="50" t="str">
        <f>IF(OR(AD710&lt;&gt;TRUE,AI710&lt;&gt;TRUE),"",IF(OR('Info livraison'!$B$12-(YEAR(J710))&gt;INDEX(valschartmaxalt,MATCH(N710,libschart,0)),'Info livraison'!$B$12-(YEAR(J710))&lt;INDEX(valschartminalt,MATCH(N710,libschart,0))),FALSE,TRUE))</f>
        <v/>
      </c>
      <c r="AO710" s="50" t="str">
        <f t="shared" si="224"/>
        <v/>
      </c>
      <c r="AP710" s="50"/>
      <c r="AQ710" s="50"/>
      <c r="AR710" s="50"/>
      <c r="AS710" s="197" t="str">
        <f t="shared" si="225"/>
        <v/>
      </c>
      <c r="AT710" s="210" t="str">
        <f t="shared" si="226"/>
        <v/>
      </c>
    </row>
    <row r="711" spans="1:46" x14ac:dyDescent="0.2">
      <c r="A711" s="51" t="str">
        <f>IF(AND(F711&lt;&gt;"",'Institut - Classes'!$F$4&lt;&gt;""),INDEX(libcatidinstit,'Institut - Classes'!$F$4),"")</f>
        <v/>
      </c>
      <c r="B711" s="51" t="str">
        <f>IF(A711&lt;&gt;"",INDEX(codeinstit,'Institut - Classes'!$F$4),"")</f>
        <v/>
      </c>
      <c r="C711" s="49" t="str">
        <f t="shared" si="227"/>
        <v/>
      </c>
      <c r="D711" s="143"/>
      <c r="E711" s="143"/>
      <c r="F711" s="137"/>
      <c r="G711" s="137"/>
      <c r="H711" s="137"/>
      <c r="I711" s="137"/>
      <c r="J711" s="139"/>
      <c r="K711" s="137"/>
      <c r="L711" s="141"/>
      <c r="M711" s="141"/>
      <c r="N711" s="140"/>
      <c r="O711" s="142"/>
      <c r="P711" s="141"/>
      <c r="Q711" s="141"/>
      <c r="R711" s="141"/>
      <c r="S711" s="156"/>
      <c r="T711" s="156"/>
      <c r="U711" s="156"/>
      <c r="V711" s="156"/>
      <c r="W711" s="156"/>
      <c r="X711" s="156"/>
      <c r="Y711" s="52" t="str">
        <f t="shared" si="209"/>
        <v/>
      </c>
      <c r="Z711" s="50" t="str">
        <f t="shared" si="210"/>
        <v/>
      </c>
      <c r="AA711" s="50" t="str">
        <f t="shared" si="211"/>
        <v/>
      </c>
      <c r="AB711" s="50" t="str">
        <f t="shared" si="212"/>
        <v/>
      </c>
      <c r="AC711" s="50" t="str">
        <f t="shared" si="213"/>
        <v/>
      </c>
      <c r="AD711" s="50" t="str">
        <f t="shared" si="214"/>
        <v/>
      </c>
      <c r="AE711" s="50" t="str">
        <f t="shared" si="215"/>
        <v/>
      </c>
      <c r="AF711" s="50" t="str">
        <f t="shared" si="216"/>
        <v/>
      </c>
      <c r="AG711" s="50" t="str">
        <f t="shared" si="217"/>
        <v/>
      </c>
      <c r="AH711" s="50" t="str">
        <f t="shared" si="218"/>
        <v/>
      </c>
      <c r="AI711" s="50" t="str">
        <f t="shared" si="219"/>
        <v/>
      </c>
      <c r="AJ711" s="50" t="str">
        <f t="shared" si="220"/>
        <v/>
      </c>
      <c r="AK711" s="50" t="str">
        <f t="shared" si="221"/>
        <v/>
      </c>
      <c r="AL711" s="50" t="str">
        <f t="shared" si="222"/>
        <v/>
      </c>
      <c r="AM711" s="50" t="str">
        <f t="shared" si="223"/>
        <v/>
      </c>
      <c r="AN711" s="50" t="str">
        <f>IF(OR(AD711&lt;&gt;TRUE,AI711&lt;&gt;TRUE),"",IF(OR('Info livraison'!$B$12-(YEAR(J711))&gt;INDEX(valschartmaxalt,MATCH(N711,libschart,0)),'Info livraison'!$B$12-(YEAR(J711))&lt;INDEX(valschartminalt,MATCH(N711,libschart,0))),FALSE,TRUE))</f>
        <v/>
      </c>
      <c r="AO711" s="50" t="str">
        <f t="shared" si="224"/>
        <v/>
      </c>
      <c r="AP711" s="50"/>
      <c r="AQ711" s="50"/>
      <c r="AR711" s="50"/>
      <c r="AS711" s="197" t="str">
        <f t="shared" si="225"/>
        <v/>
      </c>
      <c r="AT711" s="210" t="str">
        <f t="shared" si="226"/>
        <v/>
      </c>
    </row>
    <row r="712" spans="1:46" x14ac:dyDescent="0.2">
      <c r="A712" s="51" t="str">
        <f>IF(AND(F712&lt;&gt;"",'Institut - Classes'!$F$4&lt;&gt;""),INDEX(libcatidinstit,'Institut - Classes'!$F$4),"")</f>
        <v/>
      </c>
      <c r="B712" s="51" t="str">
        <f>IF(A712&lt;&gt;"",INDEX(codeinstit,'Institut - Classes'!$F$4),"")</f>
        <v/>
      </c>
      <c r="C712" s="49" t="str">
        <f t="shared" si="227"/>
        <v/>
      </c>
      <c r="D712" s="143"/>
      <c r="E712" s="143"/>
      <c r="F712" s="137"/>
      <c r="G712" s="137"/>
      <c r="H712" s="137"/>
      <c r="I712" s="137"/>
      <c r="J712" s="139"/>
      <c r="K712" s="137"/>
      <c r="L712" s="141"/>
      <c r="M712" s="141"/>
      <c r="N712" s="140"/>
      <c r="O712" s="142"/>
      <c r="P712" s="141"/>
      <c r="Q712" s="141"/>
      <c r="R712" s="141"/>
      <c r="S712" s="156"/>
      <c r="T712" s="156"/>
      <c r="U712" s="156"/>
      <c r="V712" s="156"/>
      <c r="W712" s="156"/>
      <c r="X712" s="156"/>
      <c r="Y712" s="52" t="str">
        <f t="shared" si="209"/>
        <v/>
      </c>
      <c r="Z712" s="50" t="str">
        <f t="shared" si="210"/>
        <v/>
      </c>
      <c r="AA712" s="50" t="str">
        <f t="shared" si="211"/>
        <v/>
      </c>
      <c r="AB712" s="50" t="str">
        <f t="shared" si="212"/>
        <v/>
      </c>
      <c r="AC712" s="50" t="str">
        <f t="shared" si="213"/>
        <v/>
      </c>
      <c r="AD712" s="50" t="str">
        <f t="shared" si="214"/>
        <v/>
      </c>
      <c r="AE712" s="50" t="str">
        <f t="shared" si="215"/>
        <v/>
      </c>
      <c r="AF712" s="50" t="str">
        <f t="shared" si="216"/>
        <v/>
      </c>
      <c r="AG712" s="50" t="str">
        <f t="shared" si="217"/>
        <v/>
      </c>
      <c r="AH712" s="50" t="str">
        <f t="shared" si="218"/>
        <v/>
      </c>
      <c r="AI712" s="50" t="str">
        <f t="shared" si="219"/>
        <v/>
      </c>
      <c r="AJ712" s="50" t="str">
        <f t="shared" si="220"/>
        <v/>
      </c>
      <c r="AK712" s="50" t="str">
        <f t="shared" si="221"/>
        <v/>
      </c>
      <c r="AL712" s="50" t="str">
        <f t="shared" si="222"/>
        <v/>
      </c>
      <c r="AM712" s="50" t="str">
        <f t="shared" si="223"/>
        <v/>
      </c>
      <c r="AN712" s="50" t="str">
        <f>IF(OR(AD712&lt;&gt;TRUE,AI712&lt;&gt;TRUE),"",IF(OR('Info livraison'!$B$12-(YEAR(J712))&gt;INDEX(valschartmaxalt,MATCH(N712,libschart,0)),'Info livraison'!$B$12-(YEAR(J712))&lt;INDEX(valschartminalt,MATCH(N712,libschart,0))),FALSE,TRUE))</f>
        <v/>
      </c>
      <c r="AO712" s="50" t="str">
        <f t="shared" si="224"/>
        <v/>
      </c>
      <c r="AP712" s="50"/>
      <c r="AQ712" s="50"/>
      <c r="AR712" s="50"/>
      <c r="AS712" s="197" t="str">
        <f t="shared" si="225"/>
        <v/>
      </c>
      <c r="AT712" s="210" t="str">
        <f t="shared" si="226"/>
        <v/>
      </c>
    </row>
    <row r="713" spans="1:46" x14ac:dyDescent="0.2">
      <c r="A713" s="51" t="str">
        <f>IF(AND(F713&lt;&gt;"",'Institut - Classes'!$F$4&lt;&gt;""),INDEX(libcatidinstit,'Institut - Classes'!$F$4),"")</f>
        <v/>
      </c>
      <c r="B713" s="51" t="str">
        <f>IF(A713&lt;&gt;"",INDEX(codeinstit,'Institut - Classes'!$F$4),"")</f>
        <v/>
      </c>
      <c r="C713" s="49" t="str">
        <f t="shared" si="227"/>
        <v/>
      </c>
      <c r="D713" s="143"/>
      <c r="E713" s="143"/>
      <c r="F713" s="137"/>
      <c r="G713" s="137"/>
      <c r="H713" s="137"/>
      <c r="I713" s="137"/>
      <c r="J713" s="139"/>
      <c r="K713" s="137"/>
      <c r="L713" s="141"/>
      <c r="M713" s="141"/>
      <c r="N713" s="140"/>
      <c r="O713" s="142"/>
      <c r="P713" s="141"/>
      <c r="Q713" s="141"/>
      <c r="R713" s="141"/>
      <c r="S713" s="156"/>
      <c r="T713" s="156"/>
      <c r="U713" s="156"/>
      <c r="V713" s="156"/>
      <c r="W713" s="156"/>
      <c r="X713" s="156"/>
      <c r="Y713" s="52" t="str">
        <f t="shared" si="209"/>
        <v/>
      </c>
      <c r="Z713" s="50" t="str">
        <f t="shared" si="210"/>
        <v/>
      </c>
      <c r="AA713" s="50" t="str">
        <f t="shared" si="211"/>
        <v/>
      </c>
      <c r="AB713" s="50" t="str">
        <f t="shared" si="212"/>
        <v/>
      </c>
      <c r="AC713" s="50" t="str">
        <f t="shared" si="213"/>
        <v/>
      </c>
      <c r="AD713" s="50" t="str">
        <f t="shared" si="214"/>
        <v/>
      </c>
      <c r="AE713" s="50" t="str">
        <f t="shared" si="215"/>
        <v/>
      </c>
      <c r="AF713" s="50" t="str">
        <f t="shared" si="216"/>
        <v/>
      </c>
      <c r="AG713" s="50" t="str">
        <f t="shared" si="217"/>
        <v/>
      </c>
      <c r="AH713" s="50" t="str">
        <f t="shared" si="218"/>
        <v/>
      </c>
      <c r="AI713" s="50" t="str">
        <f t="shared" si="219"/>
        <v/>
      </c>
      <c r="AJ713" s="50" t="str">
        <f t="shared" si="220"/>
        <v/>
      </c>
      <c r="AK713" s="50" t="str">
        <f t="shared" si="221"/>
        <v/>
      </c>
      <c r="AL713" s="50" t="str">
        <f t="shared" si="222"/>
        <v/>
      </c>
      <c r="AM713" s="50" t="str">
        <f t="shared" si="223"/>
        <v/>
      </c>
      <c r="AN713" s="50" t="str">
        <f>IF(OR(AD713&lt;&gt;TRUE,AI713&lt;&gt;TRUE),"",IF(OR('Info livraison'!$B$12-(YEAR(J713))&gt;INDEX(valschartmaxalt,MATCH(N713,libschart,0)),'Info livraison'!$B$12-(YEAR(J713))&lt;INDEX(valschartminalt,MATCH(N713,libschart,0))),FALSE,TRUE))</f>
        <v/>
      </c>
      <c r="AO713" s="50" t="str">
        <f t="shared" si="224"/>
        <v/>
      </c>
      <c r="AP713" s="50"/>
      <c r="AQ713" s="50"/>
      <c r="AR713" s="50"/>
      <c r="AS713" s="197" t="str">
        <f t="shared" si="225"/>
        <v/>
      </c>
      <c r="AT713" s="210" t="str">
        <f t="shared" si="226"/>
        <v/>
      </c>
    </row>
    <row r="714" spans="1:46" x14ac:dyDescent="0.2">
      <c r="A714" s="51" t="str">
        <f>IF(AND(F714&lt;&gt;"",'Institut - Classes'!$F$4&lt;&gt;""),INDEX(libcatidinstit,'Institut - Classes'!$F$4),"")</f>
        <v/>
      </c>
      <c r="B714" s="51" t="str">
        <f>IF(A714&lt;&gt;"",INDEX(codeinstit,'Institut - Classes'!$F$4),"")</f>
        <v/>
      </c>
      <c r="C714" s="49" t="str">
        <f t="shared" si="227"/>
        <v/>
      </c>
      <c r="D714" s="143"/>
      <c r="E714" s="143"/>
      <c r="F714" s="137"/>
      <c r="G714" s="137"/>
      <c r="H714" s="137"/>
      <c r="I714" s="137"/>
      <c r="J714" s="139"/>
      <c r="K714" s="137"/>
      <c r="L714" s="141"/>
      <c r="M714" s="141"/>
      <c r="N714" s="140"/>
      <c r="O714" s="142"/>
      <c r="P714" s="141"/>
      <c r="Q714" s="141"/>
      <c r="R714" s="141"/>
      <c r="S714" s="156"/>
      <c r="T714" s="156"/>
      <c r="U714" s="156"/>
      <c r="V714" s="156"/>
      <c r="W714" s="156"/>
      <c r="X714" s="156"/>
      <c r="Y714" s="52" t="str">
        <f t="shared" si="209"/>
        <v/>
      </c>
      <c r="Z714" s="50" t="str">
        <f t="shared" si="210"/>
        <v/>
      </c>
      <c r="AA714" s="50" t="str">
        <f t="shared" si="211"/>
        <v/>
      </c>
      <c r="AB714" s="50" t="str">
        <f t="shared" si="212"/>
        <v/>
      </c>
      <c r="AC714" s="50" t="str">
        <f t="shared" si="213"/>
        <v/>
      </c>
      <c r="AD714" s="50" t="str">
        <f t="shared" si="214"/>
        <v/>
      </c>
      <c r="AE714" s="50" t="str">
        <f t="shared" si="215"/>
        <v/>
      </c>
      <c r="AF714" s="50" t="str">
        <f t="shared" si="216"/>
        <v/>
      </c>
      <c r="AG714" s="50" t="str">
        <f t="shared" si="217"/>
        <v/>
      </c>
      <c r="AH714" s="50" t="str">
        <f t="shared" si="218"/>
        <v/>
      </c>
      <c r="AI714" s="50" t="str">
        <f t="shared" si="219"/>
        <v/>
      </c>
      <c r="AJ714" s="50" t="str">
        <f t="shared" si="220"/>
        <v/>
      </c>
      <c r="AK714" s="50" t="str">
        <f t="shared" si="221"/>
        <v/>
      </c>
      <c r="AL714" s="50" t="str">
        <f t="shared" si="222"/>
        <v/>
      </c>
      <c r="AM714" s="50" t="str">
        <f t="shared" si="223"/>
        <v/>
      </c>
      <c r="AN714" s="50" t="str">
        <f>IF(OR(AD714&lt;&gt;TRUE,AI714&lt;&gt;TRUE),"",IF(OR('Info livraison'!$B$12-(YEAR(J714))&gt;INDEX(valschartmaxalt,MATCH(N714,libschart,0)),'Info livraison'!$B$12-(YEAR(J714))&lt;INDEX(valschartminalt,MATCH(N714,libschart,0))),FALSE,TRUE))</f>
        <v/>
      </c>
      <c r="AO714" s="50" t="str">
        <f t="shared" si="224"/>
        <v/>
      </c>
      <c r="AP714" s="50"/>
      <c r="AQ714" s="50"/>
      <c r="AR714" s="50"/>
      <c r="AS714" s="197" t="str">
        <f t="shared" si="225"/>
        <v/>
      </c>
      <c r="AT714" s="210" t="str">
        <f t="shared" si="226"/>
        <v/>
      </c>
    </row>
    <row r="715" spans="1:46" x14ac:dyDescent="0.2">
      <c r="A715" s="51" t="str">
        <f>IF(AND(F715&lt;&gt;"",'Institut - Classes'!$F$4&lt;&gt;""),INDEX(libcatidinstit,'Institut - Classes'!$F$4),"")</f>
        <v/>
      </c>
      <c r="B715" s="51" t="str">
        <f>IF(A715&lt;&gt;"",INDEX(codeinstit,'Institut - Classes'!$F$4),"")</f>
        <v/>
      </c>
      <c r="C715" s="49" t="str">
        <f t="shared" si="227"/>
        <v/>
      </c>
      <c r="D715" s="143"/>
      <c r="E715" s="143"/>
      <c r="F715" s="137"/>
      <c r="G715" s="137"/>
      <c r="H715" s="137"/>
      <c r="I715" s="137"/>
      <c r="J715" s="139"/>
      <c r="K715" s="137"/>
      <c r="L715" s="141"/>
      <c r="M715" s="141"/>
      <c r="N715" s="140"/>
      <c r="O715" s="142"/>
      <c r="P715" s="141"/>
      <c r="Q715" s="141"/>
      <c r="R715" s="141"/>
      <c r="S715" s="156"/>
      <c r="T715" s="156"/>
      <c r="U715" s="156"/>
      <c r="V715" s="156"/>
      <c r="W715" s="156"/>
      <c r="X715" s="156"/>
      <c r="Y715" s="52" t="str">
        <f t="shared" si="209"/>
        <v/>
      </c>
      <c r="Z715" s="50" t="str">
        <f t="shared" si="210"/>
        <v/>
      </c>
      <c r="AA715" s="50" t="str">
        <f t="shared" si="211"/>
        <v/>
      </c>
      <c r="AB715" s="50" t="str">
        <f t="shared" si="212"/>
        <v/>
      </c>
      <c r="AC715" s="50" t="str">
        <f t="shared" si="213"/>
        <v/>
      </c>
      <c r="AD715" s="50" t="str">
        <f t="shared" si="214"/>
        <v/>
      </c>
      <c r="AE715" s="50" t="str">
        <f t="shared" si="215"/>
        <v/>
      </c>
      <c r="AF715" s="50" t="str">
        <f t="shared" si="216"/>
        <v/>
      </c>
      <c r="AG715" s="50" t="str">
        <f t="shared" si="217"/>
        <v/>
      </c>
      <c r="AH715" s="50" t="str">
        <f t="shared" si="218"/>
        <v/>
      </c>
      <c r="AI715" s="50" t="str">
        <f t="shared" si="219"/>
        <v/>
      </c>
      <c r="AJ715" s="50" t="str">
        <f t="shared" si="220"/>
        <v/>
      </c>
      <c r="AK715" s="50" t="str">
        <f t="shared" si="221"/>
        <v/>
      </c>
      <c r="AL715" s="50" t="str">
        <f t="shared" si="222"/>
        <v/>
      </c>
      <c r="AM715" s="50" t="str">
        <f t="shared" si="223"/>
        <v/>
      </c>
      <c r="AN715" s="50" t="str">
        <f>IF(OR(AD715&lt;&gt;TRUE,AI715&lt;&gt;TRUE),"",IF(OR('Info livraison'!$B$12-(YEAR(J715))&gt;INDEX(valschartmaxalt,MATCH(N715,libschart,0)),'Info livraison'!$B$12-(YEAR(J715))&lt;INDEX(valschartminalt,MATCH(N715,libschart,0))),FALSE,TRUE))</f>
        <v/>
      </c>
      <c r="AO715" s="50" t="str">
        <f t="shared" si="224"/>
        <v/>
      </c>
      <c r="AP715" s="50"/>
      <c r="AQ715" s="50"/>
      <c r="AR715" s="50"/>
      <c r="AS715" s="197" t="str">
        <f t="shared" si="225"/>
        <v/>
      </c>
      <c r="AT715" s="210" t="str">
        <f t="shared" si="226"/>
        <v/>
      </c>
    </row>
    <row r="716" spans="1:46" x14ac:dyDescent="0.2">
      <c r="A716" s="51" t="str">
        <f>IF(AND(F716&lt;&gt;"",'Institut - Classes'!$F$4&lt;&gt;""),INDEX(libcatidinstit,'Institut - Classes'!$F$4),"")</f>
        <v/>
      </c>
      <c r="B716" s="51" t="str">
        <f>IF(A716&lt;&gt;"",INDEX(codeinstit,'Institut - Classes'!$F$4),"")</f>
        <v/>
      </c>
      <c r="C716" s="49" t="str">
        <f t="shared" si="227"/>
        <v/>
      </c>
      <c r="D716" s="143"/>
      <c r="E716" s="143"/>
      <c r="F716" s="137"/>
      <c r="G716" s="137"/>
      <c r="H716" s="137"/>
      <c r="I716" s="137"/>
      <c r="J716" s="139"/>
      <c r="K716" s="137"/>
      <c r="L716" s="141"/>
      <c r="M716" s="141"/>
      <c r="N716" s="140"/>
      <c r="O716" s="142"/>
      <c r="P716" s="141"/>
      <c r="Q716" s="141"/>
      <c r="R716" s="141"/>
      <c r="S716" s="156"/>
      <c r="T716" s="156"/>
      <c r="U716" s="156"/>
      <c r="V716" s="156"/>
      <c r="W716" s="156"/>
      <c r="X716" s="156"/>
      <c r="Y716" s="52" t="str">
        <f t="shared" si="209"/>
        <v/>
      </c>
      <c r="Z716" s="50" t="str">
        <f t="shared" si="210"/>
        <v/>
      </c>
      <c r="AA716" s="50" t="str">
        <f t="shared" si="211"/>
        <v/>
      </c>
      <c r="AB716" s="50" t="str">
        <f t="shared" si="212"/>
        <v/>
      </c>
      <c r="AC716" s="50" t="str">
        <f t="shared" si="213"/>
        <v/>
      </c>
      <c r="AD716" s="50" t="str">
        <f t="shared" si="214"/>
        <v/>
      </c>
      <c r="AE716" s="50" t="str">
        <f t="shared" si="215"/>
        <v/>
      </c>
      <c r="AF716" s="50" t="str">
        <f t="shared" si="216"/>
        <v/>
      </c>
      <c r="AG716" s="50" t="str">
        <f t="shared" si="217"/>
        <v/>
      </c>
      <c r="AH716" s="50" t="str">
        <f t="shared" si="218"/>
        <v/>
      </c>
      <c r="AI716" s="50" t="str">
        <f t="shared" si="219"/>
        <v/>
      </c>
      <c r="AJ716" s="50" t="str">
        <f t="shared" si="220"/>
        <v/>
      </c>
      <c r="AK716" s="50" t="str">
        <f t="shared" si="221"/>
        <v/>
      </c>
      <c r="AL716" s="50" t="str">
        <f t="shared" si="222"/>
        <v/>
      </c>
      <c r="AM716" s="50" t="str">
        <f t="shared" si="223"/>
        <v/>
      </c>
      <c r="AN716" s="50" t="str">
        <f>IF(OR(AD716&lt;&gt;TRUE,AI716&lt;&gt;TRUE),"",IF(OR('Info livraison'!$B$12-(YEAR(J716))&gt;INDEX(valschartmaxalt,MATCH(N716,libschart,0)),'Info livraison'!$B$12-(YEAR(J716))&lt;INDEX(valschartminalt,MATCH(N716,libschart,0))),FALSE,TRUE))</f>
        <v/>
      </c>
      <c r="AO716" s="50" t="str">
        <f t="shared" si="224"/>
        <v/>
      </c>
      <c r="AP716" s="50"/>
      <c r="AQ716" s="50"/>
      <c r="AR716" s="50"/>
      <c r="AS716" s="197" t="str">
        <f t="shared" si="225"/>
        <v/>
      </c>
      <c r="AT716" s="210" t="str">
        <f t="shared" si="226"/>
        <v/>
      </c>
    </row>
    <row r="717" spans="1:46" x14ac:dyDescent="0.2">
      <c r="A717" s="51" t="str">
        <f>IF(AND(F717&lt;&gt;"",'Institut - Classes'!$F$4&lt;&gt;""),INDEX(libcatidinstit,'Institut - Classes'!$F$4),"")</f>
        <v/>
      </c>
      <c r="B717" s="51" t="str">
        <f>IF(A717&lt;&gt;"",INDEX(codeinstit,'Institut - Classes'!$F$4),"")</f>
        <v/>
      </c>
      <c r="C717" s="49" t="str">
        <f t="shared" si="227"/>
        <v/>
      </c>
      <c r="D717" s="143"/>
      <c r="E717" s="143"/>
      <c r="F717" s="137"/>
      <c r="G717" s="137"/>
      <c r="H717" s="137"/>
      <c r="I717" s="137"/>
      <c r="J717" s="139"/>
      <c r="K717" s="137"/>
      <c r="L717" s="141"/>
      <c r="M717" s="141"/>
      <c r="N717" s="140"/>
      <c r="O717" s="142"/>
      <c r="P717" s="141"/>
      <c r="Q717" s="141"/>
      <c r="R717" s="141"/>
      <c r="S717" s="156"/>
      <c r="T717" s="156"/>
      <c r="U717" s="156"/>
      <c r="V717" s="156"/>
      <c r="W717" s="156"/>
      <c r="X717" s="156"/>
      <c r="Y717" s="52" t="str">
        <f t="shared" si="209"/>
        <v/>
      </c>
      <c r="Z717" s="50" t="str">
        <f t="shared" si="210"/>
        <v/>
      </c>
      <c r="AA717" s="50" t="str">
        <f t="shared" si="211"/>
        <v/>
      </c>
      <c r="AB717" s="50" t="str">
        <f t="shared" si="212"/>
        <v/>
      </c>
      <c r="AC717" s="50" t="str">
        <f t="shared" si="213"/>
        <v/>
      </c>
      <c r="AD717" s="50" t="str">
        <f t="shared" si="214"/>
        <v/>
      </c>
      <c r="AE717" s="50" t="str">
        <f t="shared" si="215"/>
        <v/>
      </c>
      <c r="AF717" s="50" t="str">
        <f t="shared" si="216"/>
        <v/>
      </c>
      <c r="AG717" s="50" t="str">
        <f t="shared" si="217"/>
        <v/>
      </c>
      <c r="AH717" s="50" t="str">
        <f t="shared" si="218"/>
        <v/>
      </c>
      <c r="AI717" s="50" t="str">
        <f t="shared" si="219"/>
        <v/>
      </c>
      <c r="AJ717" s="50" t="str">
        <f t="shared" si="220"/>
        <v/>
      </c>
      <c r="AK717" s="50" t="str">
        <f t="shared" si="221"/>
        <v/>
      </c>
      <c r="AL717" s="50" t="str">
        <f t="shared" si="222"/>
        <v/>
      </c>
      <c r="AM717" s="50" t="str">
        <f t="shared" si="223"/>
        <v/>
      </c>
      <c r="AN717" s="50" t="str">
        <f>IF(OR(AD717&lt;&gt;TRUE,AI717&lt;&gt;TRUE),"",IF(OR('Info livraison'!$B$12-(YEAR(J717))&gt;INDEX(valschartmaxalt,MATCH(N717,libschart,0)),'Info livraison'!$B$12-(YEAR(J717))&lt;INDEX(valschartminalt,MATCH(N717,libschart,0))),FALSE,TRUE))</f>
        <v/>
      </c>
      <c r="AO717" s="50" t="str">
        <f t="shared" si="224"/>
        <v/>
      </c>
      <c r="AP717" s="50"/>
      <c r="AQ717" s="50"/>
      <c r="AR717" s="50"/>
      <c r="AS717" s="197" t="str">
        <f t="shared" si="225"/>
        <v/>
      </c>
      <c r="AT717" s="210" t="str">
        <f t="shared" si="226"/>
        <v/>
      </c>
    </row>
    <row r="718" spans="1:46" x14ac:dyDescent="0.2">
      <c r="A718" s="51" t="str">
        <f>IF(AND(F718&lt;&gt;"",'Institut - Classes'!$F$4&lt;&gt;""),INDEX(libcatidinstit,'Institut - Classes'!$F$4),"")</f>
        <v/>
      </c>
      <c r="B718" s="51" t="str">
        <f>IF(A718&lt;&gt;"",INDEX(codeinstit,'Institut - Classes'!$F$4),"")</f>
        <v/>
      </c>
      <c r="C718" s="49" t="str">
        <f t="shared" si="227"/>
        <v/>
      </c>
      <c r="D718" s="143"/>
      <c r="E718" s="143"/>
      <c r="F718" s="137"/>
      <c r="G718" s="137"/>
      <c r="H718" s="137"/>
      <c r="I718" s="137"/>
      <c r="J718" s="139"/>
      <c r="K718" s="137"/>
      <c r="L718" s="141"/>
      <c r="M718" s="141"/>
      <c r="N718" s="140"/>
      <c r="O718" s="142"/>
      <c r="P718" s="141"/>
      <c r="Q718" s="141"/>
      <c r="R718" s="141"/>
      <c r="S718" s="156"/>
      <c r="T718" s="156"/>
      <c r="U718" s="156"/>
      <c r="V718" s="156"/>
      <c r="W718" s="156"/>
      <c r="X718" s="156"/>
      <c r="Y718" s="52" t="str">
        <f t="shared" si="209"/>
        <v/>
      </c>
      <c r="Z718" s="50" t="str">
        <f t="shared" si="210"/>
        <v/>
      </c>
      <c r="AA718" s="50" t="str">
        <f t="shared" si="211"/>
        <v/>
      </c>
      <c r="AB718" s="50" t="str">
        <f t="shared" si="212"/>
        <v/>
      </c>
      <c r="AC718" s="50" t="str">
        <f t="shared" si="213"/>
        <v/>
      </c>
      <c r="AD718" s="50" t="str">
        <f t="shared" si="214"/>
        <v/>
      </c>
      <c r="AE718" s="50" t="str">
        <f t="shared" si="215"/>
        <v/>
      </c>
      <c r="AF718" s="50" t="str">
        <f t="shared" si="216"/>
        <v/>
      </c>
      <c r="AG718" s="50" t="str">
        <f t="shared" si="217"/>
        <v/>
      </c>
      <c r="AH718" s="50" t="str">
        <f t="shared" si="218"/>
        <v/>
      </c>
      <c r="AI718" s="50" t="str">
        <f t="shared" si="219"/>
        <v/>
      </c>
      <c r="AJ718" s="50" t="str">
        <f t="shared" si="220"/>
        <v/>
      </c>
      <c r="AK718" s="50" t="str">
        <f t="shared" si="221"/>
        <v/>
      </c>
      <c r="AL718" s="50" t="str">
        <f t="shared" si="222"/>
        <v/>
      </c>
      <c r="AM718" s="50" t="str">
        <f t="shared" si="223"/>
        <v/>
      </c>
      <c r="AN718" s="50" t="str">
        <f>IF(OR(AD718&lt;&gt;TRUE,AI718&lt;&gt;TRUE),"",IF(OR('Info livraison'!$B$12-(YEAR(J718))&gt;INDEX(valschartmaxalt,MATCH(N718,libschart,0)),'Info livraison'!$B$12-(YEAR(J718))&lt;INDEX(valschartminalt,MATCH(N718,libschart,0))),FALSE,TRUE))</f>
        <v/>
      </c>
      <c r="AO718" s="50" t="str">
        <f t="shared" si="224"/>
        <v/>
      </c>
      <c r="AP718" s="50"/>
      <c r="AQ718" s="50"/>
      <c r="AR718" s="50"/>
      <c r="AS718" s="197" t="str">
        <f t="shared" si="225"/>
        <v/>
      </c>
      <c r="AT718" s="210" t="str">
        <f t="shared" si="226"/>
        <v/>
      </c>
    </row>
    <row r="719" spans="1:46" x14ac:dyDescent="0.2">
      <c r="A719" s="51" t="str">
        <f>IF(AND(F719&lt;&gt;"",'Institut - Classes'!$F$4&lt;&gt;""),INDEX(libcatidinstit,'Institut - Classes'!$F$4),"")</f>
        <v/>
      </c>
      <c r="B719" s="51" t="str">
        <f>IF(A719&lt;&gt;"",INDEX(codeinstit,'Institut - Classes'!$F$4),"")</f>
        <v/>
      </c>
      <c r="C719" s="49" t="str">
        <f t="shared" si="227"/>
        <v/>
      </c>
      <c r="D719" s="143"/>
      <c r="E719" s="143"/>
      <c r="F719" s="137"/>
      <c r="G719" s="137"/>
      <c r="H719" s="137"/>
      <c r="I719" s="137"/>
      <c r="J719" s="139"/>
      <c r="K719" s="137"/>
      <c r="L719" s="141"/>
      <c r="M719" s="141"/>
      <c r="N719" s="140"/>
      <c r="O719" s="142"/>
      <c r="P719" s="141"/>
      <c r="Q719" s="141"/>
      <c r="R719" s="141"/>
      <c r="S719" s="156"/>
      <c r="T719" s="156"/>
      <c r="U719" s="156"/>
      <c r="V719" s="156"/>
      <c r="W719" s="156"/>
      <c r="X719" s="156"/>
      <c r="Y719" s="52" t="str">
        <f t="shared" si="209"/>
        <v/>
      </c>
      <c r="Z719" s="50" t="str">
        <f t="shared" si="210"/>
        <v/>
      </c>
      <c r="AA719" s="50" t="str">
        <f t="shared" si="211"/>
        <v/>
      </c>
      <c r="AB719" s="50" t="str">
        <f t="shared" si="212"/>
        <v/>
      </c>
      <c r="AC719" s="50" t="str">
        <f t="shared" si="213"/>
        <v/>
      </c>
      <c r="AD719" s="50" t="str">
        <f t="shared" si="214"/>
        <v/>
      </c>
      <c r="AE719" s="50" t="str">
        <f t="shared" si="215"/>
        <v/>
      </c>
      <c r="AF719" s="50" t="str">
        <f t="shared" si="216"/>
        <v/>
      </c>
      <c r="AG719" s="50" t="str">
        <f t="shared" si="217"/>
        <v/>
      </c>
      <c r="AH719" s="50" t="str">
        <f t="shared" si="218"/>
        <v/>
      </c>
      <c r="AI719" s="50" t="str">
        <f t="shared" si="219"/>
        <v/>
      </c>
      <c r="AJ719" s="50" t="str">
        <f t="shared" si="220"/>
        <v/>
      </c>
      <c r="AK719" s="50" t="str">
        <f t="shared" si="221"/>
        <v/>
      </c>
      <c r="AL719" s="50" t="str">
        <f t="shared" si="222"/>
        <v/>
      </c>
      <c r="AM719" s="50" t="str">
        <f t="shared" si="223"/>
        <v/>
      </c>
      <c r="AN719" s="50" t="str">
        <f>IF(OR(AD719&lt;&gt;TRUE,AI719&lt;&gt;TRUE),"",IF(OR('Info livraison'!$B$12-(YEAR(J719))&gt;INDEX(valschartmaxalt,MATCH(N719,libschart,0)),'Info livraison'!$B$12-(YEAR(J719))&lt;INDEX(valschartminalt,MATCH(N719,libschart,0))),FALSE,TRUE))</f>
        <v/>
      </c>
      <c r="AO719" s="50" t="str">
        <f t="shared" si="224"/>
        <v/>
      </c>
      <c r="AP719" s="50"/>
      <c r="AQ719" s="50"/>
      <c r="AR719" s="50"/>
      <c r="AS719" s="197" t="str">
        <f t="shared" si="225"/>
        <v/>
      </c>
      <c r="AT719" s="210" t="str">
        <f t="shared" si="226"/>
        <v/>
      </c>
    </row>
    <row r="720" spans="1:46" x14ac:dyDescent="0.2">
      <c r="A720" s="51" t="str">
        <f>IF(AND(F720&lt;&gt;"",'Institut - Classes'!$F$4&lt;&gt;""),INDEX(libcatidinstit,'Institut - Classes'!$F$4),"")</f>
        <v/>
      </c>
      <c r="B720" s="51" t="str">
        <f>IF(A720&lt;&gt;"",INDEX(codeinstit,'Institut - Classes'!$F$4),"")</f>
        <v/>
      </c>
      <c r="C720" s="49" t="str">
        <f t="shared" si="227"/>
        <v/>
      </c>
      <c r="D720" s="143"/>
      <c r="E720" s="143"/>
      <c r="F720" s="137"/>
      <c r="G720" s="137"/>
      <c r="H720" s="137"/>
      <c r="I720" s="137"/>
      <c r="J720" s="139"/>
      <c r="K720" s="137"/>
      <c r="L720" s="141"/>
      <c r="M720" s="141"/>
      <c r="N720" s="140"/>
      <c r="O720" s="142"/>
      <c r="P720" s="141"/>
      <c r="Q720" s="141"/>
      <c r="R720" s="141"/>
      <c r="S720" s="156"/>
      <c r="T720" s="156"/>
      <c r="U720" s="156"/>
      <c r="V720" s="156"/>
      <c r="W720" s="156"/>
      <c r="X720" s="156"/>
      <c r="Y720" s="52" t="str">
        <f t="shared" si="209"/>
        <v/>
      </c>
      <c r="Z720" s="50" t="str">
        <f t="shared" si="210"/>
        <v/>
      </c>
      <c r="AA720" s="50" t="str">
        <f t="shared" si="211"/>
        <v/>
      </c>
      <c r="AB720" s="50" t="str">
        <f t="shared" si="212"/>
        <v/>
      </c>
      <c r="AC720" s="50" t="str">
        <f t="shared" si="213"/>
        <v/>
      </c>
      <c r="AD720" s="50" t="str">
        <f t="shared" si="214"/>
        <v/>
      </c>
      <c r="AE720" s="50" t="str">
        <f t="shared" si="215"/>
        <v/>
      </c>
      <c r="AF720" s="50" t="str">
        <f t="shared" si="216"/>
        <v/>
      </c>
      <c r="AG720" s="50" t="str">
        <f t="shared" si="217"/>
        <v/>
      </c>
      <c r="AH720" s="50" t="str">
        <f t="shared" si="218"/>
        <v/>
      </c>
      <c r="AI720" s="50" t="str">
        <f t="shared" si="219"/>
        <v/>
      </c>
      <c r="AJ720" s="50" t="str">
        <f t="shared" si="220"/>
        <v/>
      </c>
      <c r="AK720" s="50" t="str">
        <f t="shared" si="221"/>
        <v/>
      </c>
      <c r="AL720" s="50" t="str">
        <f t="shared" si="222"/>
        <v/>
      </c>
      <c r="AM720" s="50" t="str">
        <f t="shared" si="223"/>
        <v/>
      </c>
      <c r="AN720" s="50" t="str">
        <f>IF(OR(AD720&lt;&gt;TRUE,AI720&lt;&gt;TRUE),"",IF(OR('Info livraison'!$B$12-(YEAR(J720))&gt;INDEX(valschartmaxalt,MATCH(N720,libschart,0)),'Info livraison'!$B$12-(YEAR(J720))&lt;INDEX(valschartminalt,MATCH(N720,libschart,0))),FALSE,TRUE))</f>
        <v/>
      </c>
      <c r="AO720" s="50" t="str">
        <f t="shared" si="224"/>
        <v/>
      </c>
      <c r="AP720" s="50"/>
      <c r="AQ720" s="50"/>
      <c r="AR720" s="50"/>
      <c r="AS720" s="197" t="str">
        <f t="shared" si="225"/>
        <v/>
      </c>
      <c r="AT720" s="210" t="str">
        <f t="shared" si="226"/>
        <v/>
      </c>
    </row>
    <row r="721" spans="1:46" x14ac:dyDescent="0.2">
      <c r="A721" s="51" t="str">
        <f>IF(AND(F721&lt;&gt;"",'Institut - Classes'!$F$4&lt;&gt;""),INDEX(libcatidinstit,'Institut - Classes'!$F$4),"")</f>
        <v/>
      </c>
      <c r="B721" s="51" t="str">
        <f>IF(A721&lt;&gt;"",INDEX(codeinstit,'Institut - Classes'!$F$4),"")</f>
        <v/>
      </c>
      <c r="C721" s="49" t="str">
        <f t="shared" si="227"/>
        <v/>
      </c>
      <c r="D721" s="143"/>
      <c r="E721" s="143"/>
      <c r="F721" s="137"/>
      <c r="G721" s="137"/>
      <c r="H721" s="137"/>
      <c r="I721" s="137"/>
      <c r="J721" s="139"/>
      <c r="K721" s="137"/>
      <c r="L721" s="141"/>
      <c r="M721" s="141"/>
      <c r="N721" s="140"/>
      <c r="O721" s="142"/>
      <c r="P721" s="141"/>
      <c r="Q721" s="141"/>
      <c r="R721" s="141"/>
      <c r="S721" s="156"/>
      <c r="T721" s="156"/>
      <c r="U721" s="156"/>
      <c r="V721" s="156"/>
      <c r="W721" s="156"/>
      <c r="X721" s="156"/>
      <c r="Y721" s="52" t="str">
        <f t="shared" si="209"/>
        <v/>
      </c>
      <c r="Z721" s="50" t="str">
        <f t="shared" si="210"/>
        <v/>
      </c>
      <c r="AA721" s="50" t="str">
        <f t="shared" si="211"/>
        <v/>
      </c>
      <c r="AB721" s="50" t="str">
        <f t="shared" si="212"/>
        <v/>
      </c>
      <c r="AC721" s="50" t="str">
        <f t="shared" si="213"/>
        <v/>
      </c>
      <c r="AD721" s="50" t="str">
        <f t="shared" si="214"/>
        <v/>
      </c>
      <c r="AE721" s="50" t="str">
        <f t="shared" si="215"/>
        <v/>
      </c>
      <c r="AF721" s="50" t="str">
        <f t="shared" si="216"/>
        <v/>
      </c>
      <c r="AG721" s="50" t="str">
        <f t="shared" si="217"/>
        <v/>
      </c>
      <c r="AH721" s="50" t="str">
        <f t="shared" si="218"/>
        <v/>
      </c>
      <c r="AI721" s="50" t="str">
        <f t="shared" si="219"/>
        <v/>
      </c>
      <c r="AJ721" s="50" t="str">
        <f t="shared" si="220"/>
        <v/>
      </c>
      <c r="AK721" s="50" t="str">
        <f t="shared" si="221"/>
        <v/>
      </c>
      <c r="AL721" s="50" t="str">
        <f t="shared" si="222"/>
        <v/>
      </c>
      <c r="AM721" s="50" t="str">
        <f t="shared" si="223"/>
        <v/>
      </c>
      <c r="AN721" s="50" t="str">
        <f>IF(OR(AD721&lt;&gt;TRUE,AI721&lt;&gt;TRUE),"",IF(OR('Info livraison'!$B$12-(YEAR(J721))&gt;INDEX(valschartmaxalt,MATCH(N721,libschart,0)),'Info livraison'!$B$12-(YEAR(J721))&lt;INDEX(valschartminalt,MATCH(N721,libschart,0))),FALSE,TRUE))</f>
        <v/>
      </c>
      <c r="AO721" s="50" t="str">
        <f t="shared" si="224"/>
        <v/>
      </c>
      <c r="AP721" s="50"/>
      <c r="AQ721" s="50"/>
      <c r="AR721" s="50"/>
      <c r="AS721" s="197" t="str">
        <f t="shared" si="225"/>
        <v/>
      </c>
      <c r="AT721" s="210" t="str">
        <f t="shared" si="226"/>
        <v/>
      </c>
    </row>
    <row r="722" spans="1:46" x14ac:dyDescent="0.2">
      <c r="A722" s="51" t="str">
        <f>IF(AND(F722&lt;&gt;"",'Institut - Classes'!$F$4&lt;&gt;""),INDEX(libcatidinstit,'Institut - Classes'!$F$4),"")</f>
        <v/>
      </c>
      <c r="B722" s="51" t="str">
        <f>IF(A722&lt;&gt;"",INDEX(codeinstit,'Institut - Classes'!$F$4),"")</f>
        <v/>
      </c>
      <c r="C722" s="49" t="str">
        <f t="shared" si="227"/>
        <v/>
      </c>
      <c r="D722" s="143"/>
      <c r="E722" s="143"/>
      <c r="F722" s="137"/>
      <c r="G722" s="137"/>
      <c r="H722" s="137"/>
      <c r="I722" s="137"/>
      <c r="J722" s="139"/>
      <c r="K722" s="137"/>
      <c r="L722" s="141"/>
      <c r="M722" s="141"/>
      <c r="N722" s="140"/>
      <c r="O722" s="142"/>
      <c r="P722" s="141"/>
      <c r="Q722" s="141"/>
      <c r="R722" s="141"/>
      <c r="S722" s="156"/>
      <c r="T722" s="156"/>
      <c r="U722" s="156"/>
      <c r="V722" s="156"/>
      <c r="W722" s="156"/>
      <c r="X722" s="156"/>
      <c r="Y722" s="52" t="str">
        <f t="shared" si="209"/>
        <v/>
      </c>
      <c r="Z722" s="50" t="str">
        <f t="shared" si="210"/>
        <v/>
      </c>
      <c r="AA722" s="50" t="str">
        <f t="shared" si="211"/>
        <v/>
      </c>
      <c r="AB722" s="50" t="str">
        <f t="shared" si="212"/>
        <v/>
      </c>
      <c r="AC722" s="50" t="str">
        <f t="shared" si="213"/>
        <v/>
      </c>
      <c r="AD722" s="50" t="str">
        <f t="shared" si="214"/>
        <v/>
      </c>
      <c r="AE722" s="50" t="str">
        <f t="shared" si="215"/>
        <v/>
      </c>
      <c r="AF722" s="50" t="str">
        <f t="shared" si="216"/>
        <v/>
      </c>
      <c r="AG722" s="50" t="str">
        <f t="shared" si="217"/>
        <v/>
      </c>
      <c r="AH722" s="50" t="str">
        <f t="shared" si="218"/>
        <v/>
      </c>
      <c r="AI722" s="50" t="str">
        <f t="shared" si="219"/>
        <v/>
      </c>
      <c r="AJ722" s="50" t="str">
        <f t="shared" si="220"/>
        <v/>
      </c>
      <c r="AK722" s="50" t="str">
        <f t="shared" si="221"/>
        <v/>
      </c>
      <c r="AL722" s="50" t="str">
        <f t="shared" si="222"/>
        <v/>
      </c>
      <c r="AM722" s="50" t="str">
        <f t="shared" si="223"/>
        <v/>
      </c>
      <c r="AN722" s="50" t="str">
        <f>IF(OR(AD722&lt;&gt;TRUE,AI722&lt;&gt;TRUE),"",IF(OR('Info livraison'!$B$12-(YEAR(J722))&gt;INDEX(valschartmaxalt,MATCH(N722,libschart,0)),'Info livraison'!$B$12-(YEAR(J722))&lt;INDEX(valschartminalt,MATCH(N722,libschart,0))),FALSE,TRUE))</f>
        <v/>
      </c>
      <c r="AO722" s="50" t="str">
        <f t="shared" si="224"/>
        <v/>
      </c>
      <c r="AP722" s="50"/>
      <c r="AQ722" s="50"/>
      <c r="AR722" s="50"/>
      <c r="AS722" s="197" t="str">
        <f t="shared" si="225"/>
        <v/>
      </c>
      <c r="AT722" s="210" t="str">
        <f t="shared" si="226"/>
        <v/>
      </c>
    </row>
    <row r="723" spans="1:46" x14ac:dyDescent="0.2">
      <c r="A723" s="51" t="str">
        <f>IF(AND(F723&lt;&gt;"",'Institut - Classes'!$F$4&lt;&gt;""),INDEX(libcatidinstit,'Institut - Classes'!$F$4),"")</f>
        <v/>
      </c>
      <c r="B723" s="51" t="str">
        <f>IF(A723&lt;&gt;"",INDEX(codeinstit,'Institut - Classes'!$F$4),"")</f>
        <v/>
      </c>
      <c r="C723" s="49" t="str">
        <f t="shared" si="227"/>
        <v/>
      </c>
      <c r="D723" s="143"/>
      <c r="E723" s="143"/>
      <c r="F723" s="137"/>
      <c r="G723" s="137"/>
      <c r="H723" s="137"/>
      <c r="I723" s="137"/>
      <c r="J723" s="139"/>
      <c r="K723" s="137"/>
      <c r="L723" s="141"/>
      <c r="M723" s="141"/>
      <c r="N723" s="140"/>
      <c r="O723" s="142"/>
      <c r="P723" s="141"/>
      <c r="Q723" s="141"/>
      <c r="R723" s="141"/>
      <c r="S723" s="156"/>
      <c r="T723" s="156"/>
      <c r="U723" s="156"/>
      <c r="V723" s="156"/>
      <c r="W723" s="156"/>
      <c r="X723" s="156"/>
      <c r="Y723" s="52" t="str">
        <f t="shared" si="209"/>
        <v/>
      </c>
      <c r="Z723" s="50" t="str">
        <f t="shared" si="210"/>
        <v/>
      </c>
      <c r="AA723" s="50" t="str">
        <f t="shared" si="211"/>
        <v/>
      </c>
      <c r="AB723" s="50" t="str">
        <f t="shared" si="212"/>
        <v/>
      </c>
      <c r="AC723" s="50" t="str">
        <f t="shared" si="213"/>
        <v/>
      </c>
      <c r="AD723" s="50" t="str">
        <f t="shared" si="214"/>
        <v/>
      </c>
      <c r="AE723" s="50" t="str">
        <f t="shared" si="215"/>
        <v/>
      </c>
      <c r="AF723" s="50" t="str">
        <f t="shared" si="216"/>
        <v/>
      </c>
      <c r="AG723" s="50" t="str">
        <f t="shared" si="217"/>
        <v/>
      </c>
      <c r="AH723" s="50" t="str">
        <f t="shared" si="218"/>
        <v/>
      </c>
      <c r="AI723" s="50" t="str">
        <f t="shared" si="219"/>
        <v/>
      </c>
      <c r="AJ723" s="50" t="str">
        <f t="shared" si="220"/>
        <v/>
      </c>
      <c r="AK723" s="50" t="str">
        <f t="shared" si="221"/>
        <v/>
      </c>
      <c r="AL723" s="50" t="str">
        <f t="shared" si="222"/>
        <v/>
      </c>
      <c r="AM723" s="50" t="str">
        <f t="shared" si="223"/>
        <v/>
      </c>
      <c r="AN723" s="50" t="str">
        <f>IF(OR(AD723&lt;&gt;TRUE,AI723&lt;&gt;TRUE),"",IF(OR('Info livraison'!$B$12-(YEAR(J723))&gt;INDEX(valschartmaxalt,MATCH(N723,libschart,0)),'Info livraison'!$B$12-(YEAR(J723))&lt;INDEX(valschartminalt,MATCH(N723,libschart,0))),FALSE,TRUE))</f>
        <v/>
      </c>
      <c r="AO723" s="50" t="str">
        <f t="shared" si="224"/>
        <v/>
      </c>
      <c r="AP723" s="50"/>
      <c r="AQ723" s="50"/>
      <c r="AR723" s="50"/>
      <c r="AS723" s="197" t="str">
        <f t="shared" si="225"/>
        <v/>
      </c>
      <c r="AT723" s="210" t="str">
        <f t="shared" si="226"/>
        <v/>
      </c>
    </row>
    <row r="724" spans="1:46" x14ac:dyDescent="0.2">
      <c r="A724" s="51" t="str">
        <f>IF(AND(F724&lt;&gt;"",'Institut - Classes'!$F$4&lt;&gt;""),INDEX(libcatidinstit,'Institut - Classes'!$F$4),"")</f>
        <v/>
      </c>
      <c r="B724" s="51" t="str">
        <f>IF(A724&lt;&gt;"",INDEX(codeinstit,'Institut - Classes'!$F$4),"")</f>
        <v/>
      </c>
      <c r="C724" s="49" t="str">
        <f t="shared" si="227"/>
        <v/>
      </c>
      <c r="D724" s="143"/>
      <c r="E724" s="143"/>
      <c r="F724" s="137"/>
      <c r="G724" s="137"/>
      <c r="H724" s="137"/>
      <c r="I724" s="137"/>
      <c r="J724" s="139"/>
      <c r="K724" s="137"/>
      <c r="L724" s="141"/>
      <c r="M724" s="141"/>
      <c r="N724" s="140"/>
      <c r="O724" s="142"/>
      <c r="P724" s="141"/>
      <c r="Q724" s="141"/>
      <c r="R724" s="141"/>
      <c r="S724" s="156"/>
      <c r="T724" s="156"/>
      <c r="U724" s="156"/>
      <c r="V724" s="156"/>
      <c r="W724" s="156"/>
      <c r="X724" s="156"/>
      <c r="Y724" s="52" t="str">
        <f t="shared" si="209"/>
        <v/>
      </c>
      <c r="Z724" s="50" t="str">
        <f t="shared" si="210"/>
        <v/>
      </c>
      <c r="AA724" s="50" t="str">
        <f t="shared" si="211"/>
        <v/>
      </c>
      <c r="AB724" s="50" t="str">
        <f t="shared" si="212"/>
        <v/>
      </c>
      <c r="AC724" s="50" t="str">
        <f t="shared" si="213"/>
        <v/>
      </c>
      <c r="AD724" s="50" t="str">
        <f t="shared" si="214"/>
        <v/>
      </c>
      <c r="AE724" s="50" t="str">
        <f t="shared" si="215"/>
        <v/>
      </c>
      <c r="AF724" s="50" t="str">
        <f t="shared" si="216"/>
        <v/>
      </c>
      <c r="AG724" s="50" t="str">
        <f t="shared" si="217"/>
        <v/>
      </c>
      <c r="AH724" s="50" t="str">
        <f t="shared" si="218"/>
        <v/>
      </c>
      <c r="AI724" s="50" t="str">
        <f t="shared" si="219"/>
        <v/>
      </c>
      <c r="AJ724" s="50" t="str">
        <f t="shared" si="220"/>
        <v/>
      </c>
      <c r="AK724" s="50" t="str">
        <f t="shared" si="221"/>
        <v/>
      </c>
      <c r="AL724" s="50" t="str">
        <f t="shared" si="222"/>
        <v/>
      </c>
      <c r="AM724" s="50" t="str">
        <f t="shared" si="223"/>
        <v/>
      </c>
      <c r="AN724" s="50" t="str">
        <f>IF(OR(AD724&lt;&gt;TRUE,AI724&lt;&gt;TRUE),"",IF(OR('Info livraison'!$B$12-(YEAR(J724))&gt;INDEX(valschartmaxalt,MATCH(N724,libschart,0)),'Info livraison'!$B$12-(YEAR(J724))&lt;INDEX(valschartminalt,MATCH(N724,libschart,0))),FALSE,TRUE))</f>
        <v/>
      </c>
      <c r="AO724" s="50" t="str">
        <f t="shared" si="224"/>
        <v/>
      </c>
      <c r="AP724" s="50"/>
      <c r="AQ724" s="50"/>
      <c r="AR724" s="50"/>
      <c r="AS724" s="197" t="str">
        <f t="shared" si="225"/>
        <v/>
      </c>
      <c r="AT724" s="210" t="str">
        <f t="shared" si="226"/>
        <v/>
      </c>
    </row>
    <row r="725" spans="1:46" x14ac:dyDescent="0.2">
      <c r="A725" s="51" t="str">
        <f>IF(AND(F725&lt;&gt;"",'Institut - Classes'!$F$4&lt;&gt;""),INDEX(libcatidinstit,'Institut - Classes'!$F$4),"")</f>
        <v/>
      </c>
      <c r="B725" s="51" t="str">
        <f>IF(A725&lt;&gt;"",INDEX(codeinstit,'Institut - Classes'!$F$4),"")</f>
        <v/>
      </c>
      <c r="C725" s="49" t="str">
        <f t="shared" si="227"/>
        <v/>
      </c>
      <c r="D725" s="143"/>
      <c r="E725" s="143"/>
      <c r="F725" s="137"/>
      <c r="G725" s="137"/>
      <c r="H725" s="137"/>
      <c r="I725" s="137"/>
      <c r="J725" s="139"/>
      <c r="K725" s="137"/>
      <c r="L725" s="141"/>
      <c r="M725" s="141"/>
      <c r="N725" s="140"/>
      <c r="O725" s="142"/>
      <c r="P725" s="141"/>
      <c r="Q725" s="141"/>
      <c r="R725" s="141"/>
      <c r="S725" s="156"/>
      <c r="T725" s="156"/>
      <c r="U725" s="156"/>
      <c r="V725" s="156"/>
      <c r="W725" s="156"/>
      <c r="X725" s="156"/>
      <c r="Y725" s="52" t="str">
        <f t="shared" si="209"/>
        <v/>
      </c>
      <c r="Z725" s="50" t="str">
        <f t="shared" si="210"/>
        <v/>
      </c>
      <c r="AA725" s="50" t="str">
        <f t="shared" si="211"/>
        <v/>
      </c>
      <c r="AB725" s="50" t="str">
        <f t="shared" si="212"/>
        <v/>
      </c>
      <c r="AC725" s="50" t="str">
        <f t="shared" si="213"/>
        <v/>
      </c>
      <c r="AD725" s="50" t="str">
        <f t="shared" si="214"/>
        <v/>
      </c>
      <c r="AE725" s="50" t="str">
        <f t="shared" si="215"/>
        <v/>
      </c>
      <c r="AF725" s="50" t="str">
        <f t="shared" si="216"/>
        <v/>
      </c>
      <c r="AG725" s="50" t="str">
        <f t="shared" si="217"/>
        <v/>
      </c>
      <c r="AH725" s="50" t="str">
        <f t="shared" si="218"/>
        <v/>
      </c>
      <c r="AI725" s="50" t="str">
        <f t="shared" si="219"/>
        <v/>
      </c>
      <c r="AJ725" s="50" t="str">
        <f t="shared" si="220"/>
        <v/>
      </c>
      <c r="AK725" s="50" t="str">
        <f t="shared" si="221"/>
        <v/>
      </c>
      <c r="AL725" s="50" t="str">
        <f t="shared" si="222"/>
        <v/>
      </c>
      <c r="AM725" s="50" t="str">
        <f t="shared" si="223"/>
        <v/>
      </c>
      <c r="AN725" s="50" t="str">
        <f>IF(OR(AD725&lt;&gt;TRUE,AI725&lt;&gt;TRUE),"",IF(OR('Info livraison'!$B$12-(YEAR(J725))&gt;INDEX(valschartmaxalt,MATCH(N725,libschart,0)),'Info livraison'!$B$12-(YEAR(J725))&lt;INDEX(valschartminalt,MATCH(N725,libschart,0))),FALSE,TRUE))</f>
        <v/>
      </c>
      <c r="AO725" s="50" t="str">
        <f t="shared" si="224"/>
        <v/>
      </c>
      <c r="AP725" s="50"/>
      <c r="AQ725" s="50"/>
      <c r="AR725" s="50"/>
      <c r="AS725" s="197" t="str">
        <f t="shared" si="225"/>
        <v/>
      </c>
      <c r="AT725" s="210" t="str">
        <f t="shared" si="226"/>
        <v/>
      </c>
    </row>
    <row r="726" spans="1:46" x14ac:dyDescent="0.2">
      <c r="A726" s="51" t="str">
        <f>IF(AND(F726&lt;&gt;"",'Institut - Classes'!$F$4&lt;&gt;""),INDEX(libcatidinstit,'Institut - Classes'!$F$4),"")</f>
        <v/>
      </c>
      <c r="B726" s="51" t="str">
        <f>IF(A726&lt;&gt;"",INDEX(codeinstit,'Institut - Classes'!$F$4),"")</f>
        <v/>
      </c>
      <c r="C726" s="49" t="str">
        <f t="shared" si="227"/>
        <v/>
      </c>
      <c r="D726" s="143"/>
      <c r="E726" s="143"/>
      <c r="F726" s="137"/>
      <c r="G726" s="137"/>
      <c r="H726" s="137"/>
      <c r="I726" s="137"/>
      <c r="J726" s="139"/>
      <c r="K726" s="137"/>
      <c r="L726" s="141"/>
      <c r="M726" s="141"/>
      <c r="N726" s="140"/>
      <c r="O726" s="142"/>
      <c r="P726" s="141"/>
      <c r="Q726" s="141"/>
      <c r="R726" s="141"/>
      <c r="S726" s="156"/>
      <c r="T726" s="156"/>
      <c r="U726" s="156"/>
      <c r="V726" s="156"/>
      <c r="W726" s="156"/>
      <c r="X726" s="156"/>
      <c r="Y726" s="52" t="str">
        <f t="shared" si="209"/>
        <v/>
      </c>
      <c r="Z726" s="50" t="str">
        <f t="shared" si="210"/>
        <v/>
      </c>
      <c r="AA726" s="50" t="str">
        <f t="shared" si="211"/>
        <v/>
      </c>
      <c r="AB726" s="50" t="str">
        <f t="shared" si="212"/>
        <v/>
      </c>
      <c r="AC726" s="50" t="str">
        <f t="shared" si="213"/>
        <v/>
      </c>
      <c r="AD726" s="50" t="str">
        <f t="shared" si="214"/>
        <v/>
      </c>
      <c r="AE726" s="50" t="str">
        <f t="shared" si="215"/>
        <v/>
      </c>
      <c r="AF726" s="50" t="str">
        <f t="shared" si="216"/>
        <v/>
      </c>
      <c r="AG726" s="50" t="str">
        <f t="shared" si="217"/>
        <v/>
      </c>
      <c r="AH726" s="50" t="str">
        <f t="shared" si="218"/>
        <v/>
      </c>
      <c r="AI726" s="50" t="str">
        <f t="shared" si="219"/>
        <v/>
      </c>
      <c r="AJ726" s="50" t="str">
        <f t="shared" si="220"/>
        <v/>
      </c>
      <c r="AK726" s="50" t="str">
        <f t="shared" si="221"/>
        <v/>
      </c>
      <c r="AL726" s="50" t="str">
        <f t="shared" si="222"/>
        <v/>
      </c>
      <c r="AM726" s="50" t="str">
        <f t="shared" si="223"/>
        <v/>
      </c>
      <c r="AN726" s="50" t="str">
        <f>IF(OR(AD726&lt;&gt;TRUE,AI726&lt;&gt;TRUE),"",IF(OR('Info livraison'!$B$12-(YEAR(J726))&gt;INDEX(valschartmaxalt,MATCH(N726,libschart,0)),'Info livraison'!$B$12-(YEAR(J726))&lt;INDEX(valschartminalt,MATCH(N726,libschart,0))),FALSE,TRUE))</f>
        <v/>
      </c>
      <c r="AO726" s="50" t="str">
        <f t="shared" si="224"/>
        <v/>
      </c>
      <c r="AP726" s="50"/>
      <c r="AQ726" s="50"/>
      <c r="AR726" s="50"/>
      <c r="AS726" s="197" t="str">
        <f t="shared" si="225"/>
        <v/>
      </c>
      <c r="AT726" s="210" t="str">
        <f t="shared" si="226"/>
        <v/>
      </c>
    </row>
    <row r="727" spans="1:46" x14ac:dyDescent="0.2">
      <c r="A727" s="51" t="str">
        <f>IF(AND(F727&lt;&gt;"",'Institut - Classes'!$F$4&lt;&gt;""),INDEX(libcatidinstit,'Institut - Classes'!$F$4),"")</f>
        <v/>
      </c>
      <c r="B727" s="51" t="str">
        <f>IF(A727&lt;&gt;"",INDEX(codeinstit,'Institut - Classes'!$F$4),"")</f>
        <v/>
      </c>
      <c r="C727" s="49" t="str">
        <f t="shared" si="227"/>
        <v/>
      </c>
      <c r="D727" s="143"/>
      <c r="E727" s="143"/>
      <c r="F727" s="137"/>
      <c r="G727" s="137"/>
      <c r="H727" s="137"/>
      <c r="I727" s="137"/>
      <c r="J727" s="139"/>
      <c r="K727" s="137"/>
      <c r="L727" s="141"/>
      <c r="M727" s="141"/>
      <c r="N727" s="140"/>
      <c r="O727" s="142"/>
      <c r="P727" s="141"/>
      <c r="Q727" s="141"/>
      <c r="R727" s="141"/>
      <c r="S727" s="156"/>
      <c r="T727" s="156"/>
      <c r="U727" s="156"/>
      <c r="V727" s="156"/>
      <c r="W727" s="156"/>
      <c r="X727" s="156"/>
      <c r="Y727" s="52" t="str">
        <f t="shared" si="209"/>
        <v/>
      </c>
      <c r="Z727" s="50" t="str">
        <f t="shared" si="210"/>
        <v/>
      </c>
      <c r="AA727" s="50" t="str">
        <f t="shared" si="211"/>
        <v/>
      </c>
      <c r="AB727" s="50" t="str">
        <f t="shared" si="212"/>
        <v/>
      </c>
      <c r="AC727" s="50" t="str">
        <f t="shared" si="213"/>
        <v/>
      </c>
      <c r="AD727" s="50" t="str">
        <f t="shared" si="214"/>
        <v/>
      </c>
      <c r="AE727" s="50" t="str">
        <f t="shared" si="215"/>
        <v/>
      </c>
      <c r="AF727" s="50" t="str">
        <f t="shared" si="216"/>
        <v/>
      </c>
      <c r="AG727" s="50" t="str">
        <f t="shared" si="217"/>
        <v/>
      </c>
      <c r="AH727" s="50" t="str">
        <f t="shared" si="218"/>
        <v/>
      </c>
      <c r="AI727" s="50" t="str">
        <f t="shared" si="219"/>
        <v/>
      </c>
      <c r="AJ727" s="50" t="str">
        <f t="shared" si="220"/>
        <v/>
      </c>
      <c r="AK727" s="50" t="str">
        <f t="shared" si="221"/>
        <v/>
      </c>
      <c r="AL727" s="50" t="str">
        <f t="shared" si="222"/>
        <v/>
      </c>
      <c r="AM727" s="50" t="str">
        <f t="shared" si="223"/>
        <v/>
      </c>
      <c r="AN727" s="50" t="str">
        <f>IF(OR(AD727&lt;&gt;TRUE,AI727&lt;&gt;TRUE),"",IF(OR('Info livraison'!$B$12-(YEAR(J727))&gt;INDEX(valschartmaxalt,MATCH(N727,libschart,0)),'Info livraison'!$B$12-(YEAR(J727))&lt;INDEX(valschartminalt,MATCH(N727,libschart,0))),FALSE,TRUE))</f>
        <v/>
      </c>
      <c r="AO727" s="50" t="str">
        <f t="shared" si="224"/>
        <v/>
      </c>
      <c r="AP727" s="50"/>
      <c r="AQ727" s="50"/>
      <c r="AR727" s="50"/>
      <c r="AS727" s="197" t="str">
        <f t="shared" si="225"/>
        <v/>
      </c>
      <c r="AT727" s="210" t="str">
        <f t="shared" si="226"/>
        <v/>
      </c>
    </row>
    <row r="728" spans="1:46" x14ac:dyDescent="0.2">
      <c r="A728" s="51" t="str">
        <f>IF(AND(F728&lt;&gt;"",'Institut - Classes'!$F$4&lt;&gt;""),INDEX(libcatidinstit,'Institut - Classes'!$F$4),"")</f>
        <v/>
      </c>
      <c r="B728" s="51" t="str">
        <f>IF(A728&lt;&gt;"",INDEX(codeinstit,'Institut - Classes'!$F$4),"")</f>
        <v/>
      </c>
      <c r="C728" s="49" t="str">
        <f t="shared" si="227"/>
        <v/>
      </c>
      <c r="D728" s="143"/>
      <c r="E728" s="143"/>
      <c r="F728" s="137"/>
      <c r="G728" s="137"/>
      <c r="H728" s="137"/>
      <c r="I728" s="137"/>
      <c r="J728" s="139"/>
      <c r="K728" s="137"/>
      <c r="L728" s="141"/>
      <c r="M728" s="141"/>
      <c r="N728" s="140"/>
      <c r="O728" s="142"/>
      <c r="P728" s="141"/>
      <c r="Q728" s="141"/>
      <c r="R728" s="141"/>
      <c r="S728" s="156"/>
      <c r="T728" s="156"/>
      <c r="U728" s="156"/>
      <c r="V728" s="156"/>
      <c r="W728" s="156"/>
      <c r="X728" s="156"/>
      <c r="Y728" s="52" t="str">
        <f t="shared" si="209"/>
        <v/>
      </c>
      <c r="Z728" s="50" t="str">
        <f t="shared" si="210"/>
        <v/>
      </c>
      <c r="AA728" s="50" t="str">
        <f t="shared" si="211"/>
        <v/>
      </c>
      <c r="AB728" s="50" t="str">
        <f t="shared" si="212"/>
        <v/>
      </c>
      <c r="AC728" s="50" t="str">
        <f t="shared" si="213"/>
        <v/>
      </c>
      <c r="AD728" s="50" t="str">
        <f t="shared" si="214"/>
        <v/>
      </c>
      <c r="AE728" s="50" t="str">
        <f t="shared" si="215"/>
        <v/>
      </c>
      <c r="AF728" s="50" t="str">
        <f t="shared" si="216"/>
        <v/>
      </c>
      <c r="AG728" s="50" t="str">
        <f t="shared" si="217"/>
        <v/>
      </c>
      <c r="AH728" s="50" t="str">
        <f t="shared" si="218"/>
        <v/>
      </c>
      <c r="AI728" s="50" t="str">
        <f t="shared" si="219"/>
        <v/>
      </c>
      <c r="AJ728" s="50" t="str">
        <f t="shared" si="220"/>
        <v/>
      </c>
      <c r="AK728" s="50" t="str">
        <f t="shared" si="221"/>
        <v/>
      </c>
      <c r="AL728" s="50" t="str">
        <f t="shared" si="222"/>
        <v/>
      </c>
      <c r="AM728" s="50" t="str">
        <f t="shared" si="223"/>
        <v/>
      </c>
      <c r="AN728" s="50" t="str">
        <f>IF(OR(AD728&lt;&gt;TRUE,AI728&lt;&gt;TRUE),"",IF(OR('Info livraison'!$B$12-(YEAR(J728))&gt;INDEX(valschartmaxalt,MATCH(N728,libschart,0)),'Info livraison'!$B$12-(YEAR(J728))&lt;INDEX(valschartminalt,MATCH(N728,libschart,0))),FALSE,TRUE))</f>
        <v/>
      </c>
      <c r="AO728" s="50" t="str">
        <f t="shared" si="224"/>
        <v/>
      </c>
      <c r="AP728" s="50"/>
      <c r="AQ728" s="50"/>
      <c r="AR728" s="50"/>
      <c r="AS728" s="197" t="str">
        <f t="shared" si="225"/>
        <v/>
      </c>
      <c r="AT728" s="210" t="str">
        <f t="shared" si="226"/>
        <v/>
      </c>
    </row>
    <row r="729" spans="1:46" x14ac:dyDescent="0.2">
      <c r="A729" s="51" t="str">
        <f>IF(AND(F729&lt;&gt;"",'Institut - Classes'!$F$4&lt;&gt;""),INDEX(libcatidinstit,'Institut - Classes'!$F$4),"")</f>
        <v/>
      </c>
      <c r="B729" s="51" t="str">
        <f>IF(A729&lt;&gt;"",INDEX(codeinstit,'Institut - Classes'!$F$4),"")</f>
        <v/>
      </c>
      <c r="C729" s="49" t="str">
        <f t="shared" si="227"/>
        <v/>
      </c>
      <c r="D729" s="143"/>
      <c r="E729" s="143"/>
      <c r="F729" s="137"/>
      <c r="G729" s="137"/>
      <c r="H729" s="137"/>
      <c r="I729" s="137"/>
      <c r="J729" s="139"/>
      <c r="K729" s="137"/>
      <c r="L729" s="141"/>
      <c r="M729" s="141"/>
      <c r="N729" s="140"/>
      <c r="O729" s="142"/>
      <c r="P729" s="141"/>
      <c r="Q729" s="141"/>
      <c r="R729" s="141"/>
      <c r="S729" s="156"/>
      <c r="T729" s="156"/>
      <c r="U729" s="156"/>
      <c r="V729" s="156"/>
      <c r="W729" s="156"/>
      <c r="X729" s="156"/>
      <c r="Y729" s="52" t="str">
        <f t="shared" si="209"/>
        <v/>
      </c>
      <c r="Z729" s="50" t="str">
        <f t="shared" si="210"/>
        <v/>
      </c>
      <c r="AA729" s="50" t="str">
        <f t="shared" si="211"/>
        <v/>
      </c>
      <c r="AB729" s="50" t="str">
        <f t="shared" si="212"/>
        <v/>
      </c>
      <c r="AC729" s="50" t="str">
        <f t="shared" si="213"/>
        <v/>
      </c>
      <c r="AD729" s="50" t="str">
        <f t="shared" si="214"/>
        <v/>
      </c>
      <c r="AE729" s="50" t="str">
        <f t="shared" si="215"/>
        <v/>
      </c>
      <c r="AF729" s="50" t="str">
        <f t="shared" si="216"/>
        <v/>
      </c>
      <c r="AG729" s="50" t="str">
        <f t="shared" si="217"/>
        <v/>
      </c>
      <c r="AH729" s="50" t="str">
        <f t="shared" si="218"/>
        <v/>
      </c>
      <c r="AI729" s="50" t="str">
        <f t="shared" si="219"/>
        <v/>
      </c>
      <c r="AJ729" s="50" t="str">
        <f t="shared" si="220"/>
        <v/>
      </c>
      <c r="AK729" s="50" t="str">
        <f t="shared" si="221"/>
        <v/>
      </c>
      <c r="AL729" s="50" t="str">
        <f t="shared" si="222"/>
        <v/>
      </c>
      <c r="AM729" s="50" t="str">
        <f t="shared" si="223"/>
        <v/>
      </c>
      <c r="AN729" s="50" t="str">
        <f>IF(OR(AD729&lt;&gt;TRUE,AI729&lt;&gt;TRUE),"",IF(OR('Info livraison'!$B$12-(YEAR(J729))&gt;INDEX(valschartmaxalt,MATCH(N729,libschart,0)),'Info livraison'!$B$12-(YEAR(J729))&lt;INDEX(valschartminalt,MATCH(N729,libschart,0))),FALSE,TRUE))</f>
        <v/>
      </c>
      <c r="AO729" s="50" t="str">
        <f t="shared" si="224"/>
        <v/>
      </c>
      <c r="AP729" s="50"/>
      <c r="AQ729" s="50"/>
      <c r="AR729" s="50"/>
      <c r="AS729" s="197" t="str">
        <f t="shared" si="225"/>
        <v/>
      </c>
      <c r="AT729" s="210" t="str">
        <f t="shared" si="226"/>
        <v/>
      </c>
    </row>
    <row r="730" spans="1:46" x14ac:dyDescent="0.2">
      <c r="A730" s="51" t="str">
        <f>IF(AND(F730&lt;&gt;"",'Institut - Classes'!$F$4&lt;&gt;""),INDEX(libcatidinstit,'Institut - Classes'!$F$4),"")</f>
        <v/>
      </c>
      <c r="B730" s="51" t="str">
        <f>IF(A730&lt;&gt;"",INDEX(codeinstit,'Institut - Classes'!$F$4),"")</f>
        <v/>
      </c>
      <c r="C730" s="49" t="str">
        <f t="shared" si="227"/>
        <v/>
      </c>
      <c r="D730" s="143"/>
      <c r="E730" s="143"/>
      <c r="F730" s="137"/>
      <c r="G730" s="137"/>
      <c r="H730" s="137"/>
      <c r="I730" s="137"/>
      <c r="J730" s="139"/>
      <c r="K730" s="137"/>
      <c r="L730" s="141"/>
      <c r="M730" s="141"/>
      <c r="N730" s="140"/>
      <c r="O730" s="142"/>
      <c r="P730" s="141"/>
      <c r="Q730" s="141"/>
      <c r="R730" s="141"/>
      <c r="S730" s="156"/>
      <c r="T730" s="156"/>
      <c r="U730" s="156"/>
      <c r="V730" s="156"/>
      <c r="W730" s="156"/>
      <c r="X730" s="156"/>
      <c r="Y730" s="52" t="str">
        <f t="shared" si="209"/>
        <v/>
      </c>
      <c r="Z730" s="50" t="str">
        <f t="shared" si="210"/>
        <v/>
      </c>
      <c r="AA730" s="50" t="str">
        <f t="shared" si="211"/>
        <v/>
      </c>
      <c r="AB730" s="50" t="str">
        <f t="shared" si="212"/>
        <v/>
      </c>
      <c r="AC730" s="50" t="str">
        <f t="shared" si="213"/>
        <v/>
      </c>
      <c r="AD730" s="50" t="str">
        <f t="shared" si="214"/>
        <v/>
      </c>
      <c r="AE730" s="50" t="str">
        <f t="shared" si="215"/>
        <v/>
      </c>
      <c r="AF730" s="50" t="str">
        <f t="shared" si="216"/>
        <v/>
      </c>
      <c r="AG730" s="50" t="str">
        <f t="shared" si="217"/>
        <v/>
      </c>
      <c r="AH730" s="50" t="str">
        <f t="shared" si="218"/>
        <v/>
      </c>
      <c r="AI730" s="50" t="str">
        <f t="shared" si="219"/>
        <v/>
      </c>
      <c r="AJ730" s="50" t="str">
        <f t="shared" si="220"/>
        <v/>
      </c>
      <c r="AK730" s="50" t="str">
        <f t="shared" si="221"/>
        <v/>
      </c>
      <c r="AL730" s="50" t="str">
        <f t="shared" si="222"/>
        <v/>
      </c>
      <c r="AM730" s="50" t="str">
        <f t="shared" si="223"/>
        <v/>
      </c>
      <c r="AN730" s="50" t="str">
        <f>IF(OR(AD730&lt;&gt;TRUE,AI730&lt;&gt;TRUE),"",IF(OR('Info livraison'!$B$12-(YEAR(J730))&gt;INDEX(valschartmaxalt,MATCH(N730,libschart,0)),'Info livraison'!$B$12-(YEAR(J730))&lt;INDEX(valschartminalt,MATCH(N730,libschart,0))),FALSE,TRUE))</f>
        <v/>
      </c>
      <c r="AO730" s="50" t="str">
        <f t="shared" si="224"/>
        <v/>
      </c>
      <c r="AP730" s="50"/>
      <c r="AQ730" s="50"/>
      <c r="AR730" s="50"/>
      <c r="AS730" s="197" t="str">
        <f t="shared" si="225"/>
        <v/>
      </c>
      <c r="AT730" s="210" t="str">
        <f t="shared" si="226"/>
        <v/>
      </c>
    </row>
    <row r="731" spans="1:46" x14ac:dyDescent="0.2">
      <c r="A731" s="51" t="str">
        <f>IF(AND(F731&lt;&gt;"",'Institut - Classes'!$F$4&lt;&gt;""),INDEX(libcatidinstit,'Institut - Classes'!$F$4),"")</f>
        <v/>
      </c>
      <c r="B731" s="51" t="str">
        <f>IF(A731&lt;&gt;"",INDEX(codeinstit,'Institut - Classes'!$F$4),"")</f>
        <v/>
      </c>
      <c r="C731" s="49" t="str">
        <f t="shared" si="227"/>
        <v/>
      </c>
      <c r="D731" s="143"/>
      <c r="E731" s="143"/>
      <c r="F731" s="137"/>
      <c r="G731" s="137"/>
      <c r="H731" s="137"/>
      <c r="I731" s="137"/>
      <c r="J731" s="139"/>
      <c r="K731" s="137"/>
      <c r="L731" s="141"/>
      <c r="M731" s="141"/>
      <c r="N731" s="140"/>
      <c r="O731" s="142"/>
      <c r="P731" s="141"/>
      <c r="Q731" s="141"/>
      <c r="R731" s="141"/>
      <c r="S731" s="156"/>
      <c r="T731" s="156"/>
      <c r="U731" s="156"/>
      <c r="V731" s="156"/>
      <c r="W731" s="156"/>
      <c r="X731" s="156"/>
      <c r="Y731" s="52" t="str">
        <f t="shared" si="209"/>
        <v/>
      </c>
      <c r="Z731" s="50" t="str">
        <f t="shared" si="210"/>
        <v/>
      </c>
      <c r="AA731" s="50" t="str">
        <f t="shared" si="211"/>
        <v/>
      </c>
      <c r="AB731" s="50" t="str">
        <f t="shared" si="212"/>
        <v/>
      </c>
      <c r="AC731" s="50" t="str">
        <f t="shared" si="213"/>
        <v/>
      </c>
      <c r="AD731" s="50" t="str">
        <f t="shared" si="214"/>
        <v/>
      </c>
      <c r="AE731" s="50" t="str">
        <f t="shared" si="215"/>
        <v/>
      </c>
      <c r="AF731" s="50" t="str">
        <f t="shared" si="216"/>
        <v/>
      </c>
      <c r="AG731" s="50" t="str">
        <f t="shared" si="217"/>
        <v/>
      </c>
      <c r="AH731" s="50" t="str">
        <f t="shared" si="218"/>
        <v/>
      </c>
      <c r="AI731" s="50" t="str">
        <f t="shared" si="219"/>
        <v/>
      </c>
      <c r="AJ731" s="50" t="str">
        <f t="shared" si="220"/>
        <v/>
      </c>
      <c r="AK731" s="50" t="str">
        <f t="shared" si="221"/>
        <v/>
      </c>
      <c r="AL731" s="50" t="str">
        <f t="shared" si="222"/>
        <v/>
      </c>
      <c r="AM731" s="50" t="str">
        <f t="shared" si="223"/>
        <v/>
      </c>
      <c r="AN731" s="50" t="str">
        <f>IF(OR(AD731&lt;&gt;TRUE,AI731&lt;&gt;TRUE),"",IF(OR('Info livraison'!$B$12-(YEAR(J731))&gt;INDEX(valschartmaxalt,MATCH(N731,libschart,0)),'Info livraison'!$B$12-(YEAR(J731))&lt;INDEX(valschartminalt,MATCH(N731,libschart,0))),FALSE,TRUE))</f>
        <v/>
      </c>
      <c r="AO731" s="50" t="str">
        <f t="shared" si="224"/>
        <v/>
      </c>
      <c r="AP731" s="50"/>
      <c r="AQ731" s="50"/>
      <c r="AR731" s="50"/>
      <c r="AS731" s="197" t="str">
        <f t="shared" si="225"/>
        <v/>
      </c>
      <c r="AT731" s="210" t="str">
        <f t="shared" si="226"/>
        <v/>
      </c>
    </row>
    <row r="732" spans="1:46" x14ac:dyDescent="0.2">
      <c r="A732" s="51" t="str">
        <f>IF(AND(F732&lt;&gt;"",'Institut - Classes'!$F$4&lt;&gt;""),INDEX(libcatidinstit,'Institut - Classes'!$F$4),"")</f>
        <v/>
      </c>
      <c r="B732" s="51" t="str">
        <f>IF(A732&lt;&gt;"",INDEX(codeinstit,'Institut - Classes'!$F$4),"")</f>
        <v/>
      </c>
      <c r="C732" s="49" t="str">
        <f t="shared" si="227"/>
        <v/>
      </c>
      <c r="D732" s="143"/>
      <c r="E732" s="143"/>
      <c r="F732" s="137"/>
      <c r="G732" s="137"/>
      <c r="H732" s="137"/>
      <c r="I732" s="137"/>
      <c r="J732" s="139"/>
      <c r="K732" s="137"/>
      <c r="L732" s="141"/>
      <c r="M732" s="141"/>
      <c r="N732" s="140"/>
      <c r="O732" s="142"/>
      <c r="P732" s="141"/>
      <c r="Q732" s="141"/>
      <c r="R732" s="141"/>
      <c r="S732" s="156"/>
      <c r="T732" s="156"/>
      <c r="U732" s="156"/>
      <c r="V732" s="156"/>
      <c r="W732" s="156"/>
      <c r="X732" s="156"/>
      <c r="Y732" s="52" t="str">
        <f t="shared" si="209"/>
        <v/>
      </c>
      <c r="Z732" s="50" t="str">
        <f t="shared" si="210"/>
        <v/>
      </c>
      <c r="AA732" s="50" t="str">
        <f t="shared" si="211"/>
        <v/>
      </c>
      <c r="AB732" s="50" t="str">
        <f t="shared" si="212"/>
        <v/>
      </c>
      <c r="AC732" s="50" t="str">
        <f t="shared" si="213"/>
        <v/>
      </c>
      <c r="AD732" s="50" t="str">
        <f t="shared" si="214"/>
        <v/>
      </c>
      <c r="AE732" s="50" t="str">
        <f t="shared" si="215"/>
        <v/>
      </c>
      <c r="AF732" s="50" t="str">
        <f t="shared" si="216"/>
        <v/>
      </c>
      <c r="AG732" s="50" t="str">
        <f t="shared" si="217"/>
        <v/>
      </c>
      <c r="AH732" s="50" t="str">
        <f t="shared" si="218"/>
        <v/>
      </c>
      <c r="AI732" s="50" t="str">
        <f t="shared" si="219"/>
        <v/>
      </c>
      <c r="AJ732" s="50" t="str">
        <f t="shared" si="220"/>
        <v/>
      </c>
      <c r="AK732" s="50" t="str">
        <f t="shared" si="221"/>
        <v/>
      </c>
      <c r="AL732" s="50" t="str">
        <f t="shared" si="222"/>
        <v/>
      </c>
      <c r="AM732" s="50" t="str">
        <f t="shared" si="223"/>
        <v/>
      </c>
      <c r="AN732" s="50" t="str">
        <f>IF(OR(AD732&lt;&gt;TRUE,AI732&lt;&gt;TRUE),"",IF(OR('Info livraison'!$B$12-(YEAR(J732))&gt;INDEX(valschartmaxalt,MATCH(N732,libschart,0)),'Info livraison'!$B$12-(YEAR(J732))&lt;INDEX(valschartminalt,MATCH(N732,libschart,0))),FALSE,TRUE))</f>
        <v/>
      </c>
      <c r="AO732" s="50" t="str">
        <f t="shared" si="224"/>
        <v/>
      </c>
      <c r="AP732" s="50"/>
      <c r="AQ732" s="50"/>
      <c r="AR732" s="50"/>
      <c r="AS732" s="197" t="str">
        <f t="shared" si="225"/>
        <v/>
      </c>
      <c r="AT732" s="210" t="str">
        <f t="shared" si="226"/>
        <v/>
      </c>
    </row>
    <row r="733" spans="1:46" x14ac:dyDescent="0.2">
      <c r="A733" s="51" t="str">
        <f>IF(AND(F733&lt;&gt;"",'Institut - Classes'!$F$4&lt;&gt;""),INDEX(libcatidinstit,'Institut - Classes'!$F$4),"")</f>
        <v/>
      </c>
      <c r="B733" s="51" t="str">
        <f>IF(A733&lt;&gt;"",INDEX(codeinstit,'Institut - Classes'!$F$4),"")</f>
        <v/>
      </c>
      <c r="C733" s="49" t="str">
        <f t="shared" si="227"/>
        <v/>
      </c>
      <c r="D733" s="143"/>
      <c r="E733" s="143"/>
      <c r="F733" s="137"/>
      <c r="G733" s="137"/>
      <c r="H733" s="137"/>
      <c r="I733" s="137"/>
      <c r="J733" s="139"/>
      <c r="K733" s="137"/>
      <c r="L733" s="141"/>
      <c r="M733" s="141"/>
      <c r="N733" s="140"/>
      <c r="O733" s="142"/>
      <c r="P733" s="141"/>
      <c r="Q733" s="141"/>
      <c r="R733" s="141"/>
      <c r="S733" s="156"/>
      <c r="T733" s="156"/>
      <c r="U733" s="156"/>
      <c r="V733" s="156"/>
      <c r="W733" s="156"/>
      <c r="X733" s="156"/>
      <c r="Y733" s="52" t="str">
        <f t="shared" si="209"/>
        <v/>
      </c>
      <c r="Z733" s="50" t="str">
        <f t="shared" si="210"/>
        <v/>
      </c>
      <c r="AA733" s="50" t="str">
        <f t="shared" si="211"/>
        <v/>
      </c>
      <c r="AB733" s="50" t="str">
        <f t="shared" si="212"/>
        <v/>
      </c>
      <c r="AC733" s="50" t="str">
        <f t="shared" si="213"/>
        <v/>
      </c>
      <c r="AD733" s="50" t="str">
        <f t="shared" si="214"/>
        <v/>
      </c>
      <c r="AE733" s="50" t="str">
        <f t="shared" si="215"/>
        <v/>
      </c>
      <c r="AF733" s="50" t="str">
        <f t="shared" si="216"/>
        <v/>
      </c>
      <c r="AG733" s="50" t="str">
        <f t="shared" si="217"/>
        <v/>
      </c>
      <c r="AH733" s="50" t="str">
        <f t="shared" si="218"/>
        <v/>
      </c>
      <c r="AI733" s="50" t="str">
        <f t="shared" si="219"/>
        <v/>
      </c>
      <c r="AJ733" s="50" t="str">
        <f t="shared" si="220"/>
        <v/>
      </c>
      <c r="AK733" s="50" t="str">
        <f t="shared" si="221"/>
        <v/>
      </c>
      <c r="AL733" s="50" t="str">
        <f t="shared" si="222"/>
        <v/>
      </c>
      <c r="AM733" s="50" t="str">
        <f t="shared" si="223"/>
        <v/>
      </c>
      <c r="AN733" s="50" t="str">
        <f>IF(OR(AD733&lt;&gt;TRUE,AI733&lt;&gt;TRUE),"",IF(OR('Info livraison'!$B$12-(YEAR(J733))&gt;INDEX(valschartmaxalt,MATCH(N733,libschart,0)),'Info livraison'!$B$12-(YEAR(J733))&lt;INDEX(valschartminalt,MATCH(N733,libschart,0))),FALSE,TRUE))</f>
        <v/>
      </c>
      <c r="AO733" s="50" t="str">
        <f t="shared" si="224"/>
        <v/>
      </c>
      <c r="AP733" s="50"/>
      <c r="AQ733" s="50"/>
      <c r="AR733" s="50"/>
      <c r="AS733" s="197" t="str">
        <f t="shared" si="225"/>
        <v/>
      </c>
      <c r="AT733" s="210" t="str">
        <f t="shared" si="226"/>
        <v/>
      </c>
    </row>
    <row r="734" spans="1:46" x14ac:dyDescent="0.2">
      <c r="A734" s="51" t="str">
        <f>IF(AND(F734&lt;&gt;"",'Institut - Classes'!$F$4&lt;&gt;""),INDEX(libcatidinstit,'Institut - Classes'!$F$4),"")</f>
        <v/>
      </c>
      <c r="B734" s="51" t="str">
        <f>IF(A734&lt;&gt;"",INDEX(codeinstit,'Institut - Classes'!$F$4),"")</f>
        <v/>
      </c>
      <c r="C734" s="49" t="str">
        <f t="shared" si="227"/>
        <v/>
      </c>
      <c r="D734" s="143"/>
      <c r="E734" s="143"/>
      <c r="F734" s="137"/>
      <c r="G734" s="137"/>
      <c r="H734" s="137"/>
      <c r="I734" s="137"/>
      <c r="J734" s="139"/>
      <c r="K734" s="137"/>
      <c r="L734" s="141"/>
      <c r="M734" s="141"/>
      <c r="N734" s="140"/>
      <c r="O734" s="142"/>
      <c r="P734" s="141"/>
      <c r="Q734" s="141"/>
      <c r="R734" s="141"/>
      <c r="S734" s="156"/>
      <c r="T734" s="156"/>
      <c r="U734" s="156"/>
      <c r="V734" s="156"/>
      <c r="W734" s="156"/>
      <c r="X734" s="156"/>
      <c r="Y734" s="52" t="str">
        <f t="shared" si="209"/>
        <v/>
      </c>
      <c r="Z734" s="50" t="str">
        <f t="shared" si="210"/>
        <v/>
      </c>
      <c r="AA734" s="50" t="str">
        <f t="shared" si="211"/>
        <v/>
      </c>
      <c r="AB734" s="50" t="str">
        <f t="shared" si="212"/>
        <v/>
      </c>
      <c r="AC734" s="50" t="str">
        <f t="shared" si="213"/>
        <v/>
      </c>
      <c r="AD734" s="50" t="str">
        <f t="shared" si="214"/>
        <v/>
      </c>
      <c r="AE734" s="50" t="str">
        <f t="shared" si="215"/>
        <v/>
      </c>
      <c r="AF734" s="50" t="str">
        <f t="shared" si="216"/>
        <v/>
      </c>
      <c r="AG734" s="50" t="str">
        <f t="shared" si="217"/>
        <v/>
      </c>
      <c r="AH734" s="50" t="str">
        <f t="shared" si="218"/>
        <v/>
      </c>
      <c r="AI734" s="50" t="str">
        <f t="shared" si="219"/>
        <v/>
      </c>
      <c r="AJ734" s="50" t="str">
        <f t="shared" si="220"/>
        <v/>
      </c>
      <c r="AK734" s="50" t="str">
        <f t="shared" si="221"/>
        <v/>
      </c>
      <c r="AL734" s="50" t="str">
        <f t="shared" si="222"/>
        <v/>
      </c>
      <c r="AM734" s="50" t="str">
        <f t="shared" si="223"/>
        <v/>
      </c>
      <c r="AN734" s="50" t="str">
        <f>IF(OR(AD734&lt;&gt;TRUE,AI734&lt;&gt;TRUE),"",IF(OR('Info livraison'!$B$12-(YEAR(J734))&gt;INDEX(valschartmaxalt,MATCH(N734,libschart,0)),'Info livraison'!$B$12-(YEAR(J734))&lt;INDEX(valschartminalt,MATCH(N734,libschart,0))),FALSE,TRUE))</f>
        <v/>
      </c>
      <c r="AO734" s="50" t="str">
        <f t="shared" si="224"/>
        <v/>
      </c>
      <c r="AP734" s="50"/>
      <c r="AQ734" s="50"/>
      <c r="AR734" s="50"/>
      <c r="AS734" s="197" t="str">
        <f t="shared" si="225"/>
        <v/>
      </c>
      <c r="AT734" s="210" t="str">
        <f t="shared" si="226"/>
        <v/>
      </c>
    </row>
    <row r="735" spans="1:46" x14ac:dyDescent="0.2">
      <c r="A735" s="51" t="str">
        <f>IF(AND(F735&lt;&gt;"",'Institut - Classes'!$F$4&lt;&gt;""),INDEX(libcatidinstit,'Institut - Classes'!$F$4),"")</f>
        <v/>
      </c>
      <c r="B735" s="51" t="str">
        <f>IF(A735&lt;&gt;"",INDEX(codeinstit,'Institut - Classes'!$F$4),"")</f>
        <v/>
      </c>
      <c r="C735" s="49" t="str">
        <f t="shared" si="227"/>
        <v/>
      </c>
      <c r="D735" s="143"/>
      <c r="E735" s="143"/>
      <c r="F735" s="137"/>
      <c r="G735" s="137"/>
      <c r="H735" s="137"/>
      <c r="I735" s="137"/>
      <c r="J735" s="139"/>
      <c r="K735" s="137"/>
      <c r="L735" s="141"/>
      <c r="M735" s="141"/>
      <c r="N735" s="140"/>
      <c r="O735" s="142"/>
      <c r="P735" s="141"/>
      <c r="Q735" s="141"/>
      <c r="R735" s="141"/>
      <c r="S735" s="156"/>
      <c r="T735" s="156"/>
      <c r="U735" s="156"/>
      <c r="V735" s="156"/>
      <c r="W735" s="156"/>
      <c r="X735" s="156"/>
      <c r="Y735" s="52" t="str">
        <f t="shared" si="209"/>
        <v/>
      </c>
      <c r="Z735" s="50" t="str">
        <f t="shared" si="210"/>
        <v/>
      </c>
      <c r="AA735" s="50" t="str">
        <f t="shared" si="211"/>
        <v/>
      </c>
      <c r="AB735" s="50" t="str">
        <f t="shared" si="212"/>
        <v/>
      </c>
      <c r="AC735" s="50" t="str">
        <f t="shared" si="213"/>
        <v/>
      </c>
      <c r="AD735" s="50" t="str">
        <f t="shared" si="214"/>
        <v/>
      </c>
      <c r="AE735" s="50" t="str">
        <f t="shared" si="215"/>
        <v/>
      </c>
      <c r="AF735" s="50" t="str">
        <f t="shared" si="216"/>
        <v/>
      </c>
      <c r="AG735" s="50" t="str">
        <f t="shared" si="217"/>
        <v/>
      </c>
      <c r="AH735" s="50" t="str">
        <f t="shared" si="218"/>
        <v/>
      </c>
      <c r="AI735" s="50" t="str">
        <f t="shared" si="219"/>
        <v/>
      </c>
      <c r="AJ735" s="50" t="str">
        <f t="shared" si="220"/>
        <v/>
      </c>
      <c r="AK735" s="50" t="str">
        <f t="shared" si="221"/>
        <v/>
      </c>
      <c r="AL735" s="50" t="str">
        <f t="shared" si="222"/>
        <v/>
      </c>
      <c r="AM735" s="50" t="str">
        <f t="shared" si="223"/>
        <v/>
      </c>
      <c r="AN735" s="50" t="str">
        <f>IF(OR(AD735&lt;&gt;TRUE,AI735&lt;&gt;TRUE),"",IF(OR('Info livraison'!$B$12-(YEAR(J735))&gt;INDEX(valschartmaxalt,MATCH(N735,libschart,0)),'Info livraison'!$B$12-(YEAR(J735))&lt;INDEX(valschartminalt,MATCH(N735,libschart,0))),FALSE,TRUE))</f>
        <v/>
      </c>
      <c r="AO735" s="50" t="str">
        <f t="shared" si="224"/>
        <v/>
      </c>
      <c r="AP735" s="50"/>
      <c r="AQ735" s="50"/>
      <c r="AR735" s="50"/>
      <c r="AS735" s="197" t="str">
        <f t="shared" si="225"/>
        <v/>
      </c>
      <c r="AT735" s="210" t="str">
        <f t="shared" si="226"/>
        <v/>
      </c>
    </row>
    <row r="736" spans="1:46" x14ac:dyDescent="0.2">
      <c r="A736" s="51" t="str">
        <f>IF(AND(F736&lt;&gt;"",'Institut - Classes'!$F$4&lt;&gt;""),INDEX(libcatidinstit,'Institut - Classes'!$F$4),"")</f>
        <v/>
      </c>
      <c r="B736" s="51" t="str">
        <f>IF(A736&lt;&gt;"",INDEX(codeinstit,'Institut - Classes'!$F$4),"")</f>
        <v/>
      </c>
      <c r="C736" s="49" t="str">
        <f t="shared" si="227"/>
        <v/>
      </c>
      <c r="D736" s="143"/>
      <c r="E736" s="143"/>
      <c r="F736" s="137"/>
      <c r="G736" s="137"/>
      <c r="H736" s="137"/>
      <c r="I736" s="137"/>
      <c r="J736" s="139"/>
      <c r="K736" s="137"/>
      <c r="L736" s="141"/>
      <c r="M736" s="141"/>
      <c r="N736" s="140"/>
      <c r="O736" s="142"/>
      <c r="P736" s="141"/>
      <c r="Q736" s="141"/>
      <c r="R736" s="141"/>
      <c r="S736" s="156"/>
      <c r="T736" s="156"/>
      <c r="U736" s="156"/>
      <c r="V736" s="156"/>
      <c r="W736" s="156"/>
      <c r="X736" s="156"/>
      <c r="Y736" s="52" t="str">
        <f t="shared" si="209"/>
        <v/>
      </c>
      <c r="Z736" s="50" t="str">
        <f t="shared" si="210"/>
        <v/>
      </c>
      <c r="AA736" s="50" t="str">
        <f t="shared" si="211"/>
        <v/>
      </c>
      <c r="AB736" s="50" t="str">
        <f t="shared" si="212"/>
        <v/>
      </c>
      <c r="AC736" s="50" t="str">
        <f t="shared" si="213"/>
        <v/>
      </c>
      <c r="AD736" s="50" t="str">
        <f t="shared" si="214"/>
        <v/>
      </c>
      <c r="AE736" s="50" t="str">
        <f t="shared" si="215"/>
        <v/>
      </c>
      <c r="AF736" s="50" t="str">
        <f t="shared" si="216"/>
        <v/>
      </c>
      <c r="AG736" s="50" t="str">
        <f t="shared" si="217"/>
        <v/>
      </c>
      <c r="AH736" s="50" t="str">
        <f t="shared" si="218"/>
        <v/>
      </c>
      <c r="AI736" s="50" t="str">
        <f t="shared" si="219"/>
        <v/>
      </c>
      <c r="AJ736" s="50" t="str">
        <f t="shared" si="220"/>
        <v/>
      </c>
      <c r="AK736" s="50" t="str">
        <f t="shared" si="221"/>
        <v/>
      </c>
      <c r="AL736" s="50" t="str">
        <f t="shared" si="222"/>
        <v/>
      </c>
      <c r="AM736" s="50" t="str">
        <f t="shared" si="223"/>
        <v/>
      </c>
      <c r="AN736" s="50" t="str">
        <f>IF(OR(AD736&lt;&gt;TRUE,AI736&lt;&gt;TRUE),"",IF(OR('Info livraison'!$B$12-(YEAR(J736))&gt;INDEX(valschartmaxalt,MATCH(N736,libschart,0)),'Info livraison'!$B$12-(YEAR(J736))&lt;INDEX(valschartminalt,MATCH(N736,libschart,0))),FALSE,TRUE))</f>
        <v/>
      </c>
      <c r="AO736" s="50" t="str">
        <f t="shared" si="224"/>
        <v/>
      </c>
      <c r="AP736" s="50"/>
      <c r="AQ736" s="50"/>
      <c r="AR736" s="50"/>
      <c r="AS736" s="197" t="str">
        <f t="shared" si="225"/>
        <v/>
      </c>
      <c r="AT736" s="210" t="str">
        <f t="shared" si="226"/>
        <v/>
      </c>
    </row>
    <row r="737" spans="1:46" x14ac:dyDescent="0.2">
      <c r="A737" s="51" t="str">
        <f>IF(AND(F737&lt;&gt;"",'Institut - Classes'!$F$4&lt;&gt;""),INDEX(libcatidinstit,'Institut - Classes'!$F$4),"")</f>
        <v/>
      </c>
      <c r="B737" s="51" t="str">
        <f>IF(A737&lt;&gt;"",INDEX(codeinstit,'Institut - Classes'!$F$4),"")</f>
        <v/>
      </c>
      <c r="C737" s="49" t="str">
        <f t="shared" si="227"/>
        <v/>
      </c>
      <c r="D737" s="143"/>
      <c r="E737" s="143"/>
      <c r="F737" s="137"/>
      <c r="G737" s="137"/>
      <c r="H737" s="137"/>
      <c r="I737" s="137"/>
      <c r="J737" s="139"/>
      <c r="K737" s="137"/>
      <c r="L737" s="141"/>
      <c r="M737" s="141"/>
      <c r="N737" s="140"/>
      <c r="O737" s="142"/>
      <c r="P737" s="141"/>
      <c r="Q737" s="141"/>
      <c r="R737" s="141"/>
      <c r="S737" s="156"/>
      <c r="T737" s="156"/>
      <c r="U737" s="156"/>
      <c r="V737" s="156"/>
      <c r="W737" s="156"/>
      <c r="X737" s="156"/>
      <c r="Y737" s="52" t="str">
        <f t="shared" si="209"/>
        <v/>
      </c>
      <c r="Z737" s="50" t="str">
        <f t="shared" si="210"/>
        <v/>
      </c>
      <c r="AA737" s="50" t="str">
        <f t="shared" si="211"/>
        <v/>
      </c>
      <c r="AB737" s="50" t="str">
        <f t="shared" si="212"/>
        <v/>
      </c>
      <c r="AC737" s="50" t="str">
        <f t="shared" si="213"/>
        <v/>
      </c>
      <c r="AD737" s="50" t="str">
        <f t="shared" si="214"/>
        <v/>
      </c>
      <c r="AE737" s="50" t="str">
        <f t="shared" si="215"/>
        <v/>
      </c>
      <c r="AF737" s="50" t="str">
        <f t="shared" si="216"/>
        <v/>
      </c>
      <c r="AG737" s="50" t="str">
        <f t="shared" si="217"/>
        <v/>
      </c>
      <c r="AH737" s="50" t="str">
        <f t="shared" si="218"/>
        <v/>
      </c>
      <c r="AI737" s="50" t="str">
        <f t="shared" si="219"/>
        <v/>
      </c>
      <c r="AJ737" s="50" t="str">
        <f t="shared" si="220"/>
        <v/>
      </c>
      <c r="AK737" s="50" t="str">
        <f t="shared" si="221"/>
        <v/>
      </c>
      <c r="AL737" s="50" t="str">
        <f t="shared" si="222"/>
        <v/>
      </c>
      <c r="AM737" s="50" t="str">
        <f t="shared" si="223"/>
        <v/>
      </c>
      <c r="AN737" s="50" t="str">
        <f>IF(OR(AD737&lt;&gt;TRUE,AI737&lt;&gt;TRUE),"",IF(OR('Info livraison'!$B$12-(YEAR(J737))&gt;INDEX(valschartmaxalt,MATCH(N737,libschart,0)),'Info livraison'!$B$12-(YEAR(J737))&lt;INDEX(valschartminalt,MATCH(N737,libschart,0))),FALSE,TRUE))</f>
        <v/>
      </c>
      <c r="AO737" s="50" t="str">
        <f t="shared" si="224"/>
        <v/>
      </c>
      <c r="AP737" s="50"/>
      <c r="AQ737" s="50"/>
      <c r="AR737" s="50"/>
      <c r="AS737" s="197" t="str">
        <f t="shared" si="225"/>
        <v/>
      </c>
      <c r="AT737" s="210" t="str">
        <f t="shared" si="226"/>
        <v/>
      </c>
    </row>
    <row r="738" spans="1:46" x14ac:dyDescent="0.2">
      <c r="A738" s="51" t="str">
        <f>IF(AND(F738&lt;&gt;"",'Institut - Classes'!$F$4&lt;&gt;""),INDEX(libcatidinstit,'Institut - Classes'!$F$4),"")</f>
        <v/>
      </c>
      <c r="B738" s="51" t="str">
        <f>IF(A738&lt;&gt;"",INDEX(codeinstit,'Institut - Classes'!$F$4),"")</f>
        <v/>
      </c>
      <c r="C738" s="49" t="str">
        <f t="shared" si="227"/>
        <v/>
      </c>
      <c r="D738" s="143"/>
      <c r="E738" s="143"/>
      <c r="F738" s="137"/>
      <c r="G738" s="137"/>
      <c r="H738" s="137"/>
      <c r="I738" s="137"/>
      <c r="J738" s="139"/>
      <c r="K738" s="137"/>
      <c r="L738" s="141"/>
      <c r="M738" s="141"/>
      <c r="N738" s="140"/>
      <c r="O738" s="142"/>
      <c r="P738" s="141"/>
      <c r="Q738" s="141"/>
      <c r="R738" s="141"/>
      <c r="S738" s="156"/>
      <c r="T738" s="156"/>
      <c r="U738" s="156"/>
      <c r="V738" s="156"/>
      <c r="W738" s="156"/>
      <c r="X738" s="156"/>
      <c r="Y738" s="52" t="str">
        <f t="shared" si="209"/>
        <v/>
      </c>
      <c r="Z738" s="50" t="str">
        <f t="shared" si="210"/>
        <v/>
      </c>
      <c r="AA738" s="50" t="str">
        <f t="shared" si="211"/>
        <v/>
      </c>
      <c r="AB738" s="50" t="str">
        <f t="shared" si="212"/>
        <v/>
      </c>
      <c r="AC738" s="50" t="str">
        <f t="shared" si="213"/>
        <v/>
      </c>
      <c r="AD738" s="50" t="str">
        <f t="shared" si="214"/>
        <v/>
      </c>
      <c r="AE738" s="50" t="str">
        <f t="shared" si="215"/>
        <v/>
      </c>
      <c r="AF738" s="50" t="str">
        <f t="shared" si="216"/>
        <v/>
      </c>
      <c r="AG738" s="50" t="str">
        <f t="shared" si="217"/>
        <v/>
      </c>
      <c r="AH738" s="50" t="str">
        <f t="shared" si="218"/>
        <v/>
      </c>
      <c r="AI738" s="50" t="str">
        <f t="shared" si="219"/>
        <v/>
      </c>
      <c r="AJ738" s="50" t="str">
        <f t="shared" si="220"/>
        <v/>
      </c>
      <c r="AK738" s="50" t="str">
        <f t="shared" si="221"/>
        <v/>
      </c>
      <c r="AL738" s="50" t="str">
        <f t="shared" si="222"/>
        <v/>
      </c>
      <c r="AM738" s="50" t="str">
        <f t="shared" si="223"/>
        <v/>
      </c>
      <c r="AN738" s="50" t="str">
        <f>IF(OR(AD738&lt;&gt;TRUE,AI738&lt;&gt;TRUE),"",IF(OR('Info livraison'!$B$12-(YEAR(J738))&gt;INDEX(valschartmaxalt,MATCH(N738,libschart,0)),'Info livraison'!$B$12-(YEAR(J738))&lt;INDEX(valschartminalt,MATCH(N738,libschart,0))),FALSE,TRUE))</f>
        <v/>
      </c>
      <c r="AO738" s="50" t="str">
        <f t="shared" si="224"/>
        <v/>
      </c>
      <c r="AP738" s="50"/>
      <c r="AQ738" s="50"/>
      <c r="AR738" s="50"/>
      <c r="AS738" s="197" t="str">
        <f t="shared" si="225"/>
        <v/>
      </c>
      <c r="AT738" s="210" t="str">
        <f t="shared" si="226"/>
        <v/>
      </c>
    </row>
    <row r="739" spans="1:46" x14ac:dyDescent="0.2">
      <c r="A739" s="51" t="str">
        <f>IF(AND(F739&lt;&gt;"",'Institut - Classes'!$F$4&lt;&gt;""),INDEX(libcatidinstit,'Institut - Classes'!$F$4),"")</f>
        <v/>
      </c>
      <c r="B739" s="51" t="str">
        <f>IF(A739&lt;&gt;"",INDEX(codeinstit,'Institut - Classes'!$F$4),"")</f>
        <v/>
      </c>
      <c r="C739" s="49" t="str">
        <f t="shared" si="227"/>
        <v/>
      </c>
      <c r="D739" s="143"/>
      <c r="E739" s="143"/>
      <c r="F739" s="137"/>
      <c r="G739" s="137"/>
      <c r="H739" s="137"/>
      <c r="I739" s="137"/>
      <c r="J739" s="139"/>
      <c r="K739" s="137"/>
      <c r="L739" s="141"/>
      <c r="M739" s="141"/>
      <c r="N739" s="140"/>
      <c r="O739" s="142"/>
      <c r="P739" s="141"/>
      <c r="Q739" s="141"/>
      <c r="R739" s="141"/>
      <c r="S739" s="156"/>
      <c r="T739" s="156"/>
      <c r="U739" s="156"/>
      <c r="V739" s="156"/>
      <c r="W739" s="156"/>
      <c r="X739" s="156"/>
      <c r="Y739" s="52" t="str">
        <f t="shared" si="209"/>
        <v/>
      </c>
      <c r="Z739" s="50" t="str">
        <f t="shared" si="210"/>
        <v/>
      </c>
      <c r="AA739" s="50" t="str">
        <f t="shared" si="211"/>
        <v/>
      </c>
      <c r="AB739" s="50" t="str">
        <f t="shared" si="212"/>
        <v/>
      </c>
      <c r="AC739" s="50" t="str">
        <f t="shared" si="213"/>
        <v/>
      </c>
      <c r="AD739" s="50" t="str">
        <f t="shared" si="214"/>
        <v/>
      </c>
      <c r="AE739" s="50" t="str">
        <f t="shared" si="215"/>
        <v/>
      </c>
      <c r="AF739" s="50" t="str">
        <f t="shared" si="216"/>
        <v/>
      </c>
      <c r="AG739" s="50" t="str">
        <f t="shared" si="217"/>
        <v/>
      </c>
      <c r="AH739" s="50" t="str">
        <f t="shared" si="218"/>
        <v/>
      </c>
      <c r="AI739" s="50" t="str">
        <f t="shared" si="219"/>
        <v/>
      </c>
      <c r="AJ739" s="50" t="str">
        <f t="shared" si="220"/>
        <v/>
      </c>
      <c r="AK739" s="50" t="str">
        <f t="shared" si="221"/>
        <v/>
      </c>
      <c r="AL739" s="50" t="str">
        <f t="shared" si="222"/>
        <v/>
      </c>
      <c r="AM739" s="50" t="str">
        <f t="shared" si="223"/>
        <v/>
      </c>
      <c r="AN739" s="50" t="str">
        <f>IF(OR(AD739&lt;&gt;TRUE,AI739&lt;&gt;TRUE),"",IF(OR('Info livraison'!$B$12-(YEAR(J739))&gt;INDEX(valschartmaxalt,MATCH(N739,libschart,0)),'Info livraison'!$B$12-(YEAR(J739))&lt;INDEX(valschartminalt,MATCH(N739,libschart,0))),FALSE,TRUE))</f>
        <v/>
      </c>
      <c r="AO739" s="50" t="str">
        <f t="shared" si="224"/>
        <v/>
      </c>
      <c r="AP739" s="50"/>
      <c r="AQ739" s="50"/>
      <c r="AR739" s="50"/>
      <c r="AS739" s="197" t="str">
        <f t="shared" si="225"/>
        <v/>
      </c>
      <c r="AT739" s="210" t="str">
        <f t="shared" si="226"/>
        <v/>
      </c>
    </row>
    <row r="740" spans="1:46" x14ac:dyDescent="0.2">
      <c r="A740" s="51" t="str">
        <f>IF(AND(F740&lt;&gt;"",'Institut - Classes'!$F$4&lt;&gt;""),INDEX(libcatidinstit,'Institut - Classes'!$F$4),"")</f>
        <v/>
      </c>
      <c r="B740" s="51" t="str">
        <f>IF(A740&lt;&gt;"",INDEX(codeinstit,'Institut - Classes'!$F$4),"")</f>
        <v/>
      </c>
      <c r="C740" s="49" t="str">
        <f t="shared" si="227"/>
        <v/>
      </c>
      <c r="D740" s="143"/>
      <c r="E740" s="143"/>
      <c r="F740" s="137"/>
      <c r="G740" s="137"/>
      <c r="H740" s="137"/>
      <c r="I740" s="137"/>
      <c r="J740" s="139"/>
      <c r="K740" s="137"/>
      <c r="L740" s="141"/>
      <c r="M740" s="141"/>
      <c r="N740" s="140"/>
      <c r="O740" s="142"/>
      <c r="P740" s="141"/>
      <c r="Q740" s="141"/>
      <c r="R740" s="141"/>
      <c r="S740" s="156"/>
      <c r="T740" s="156"/>
      <c r="U740" s="156"/>
      <c r="V740" s="156"/>
      <c r="W740" s="156"/>
      <c r="X740" s="156"/>
      <c r="Y740" s="52" t="str">
        <f t="shared" si="209"/>
        <v/>
      </c>
      <c r="Z740" s="50" t="str">
        <f t="shared" si="210"/>
        <v/>
      </c>
      <c r="AA740" s="50" t="str">
        <f t="shared" si="211"/>
        <v/>
      </c>
      <c r="AB740" s="50" t="str">
        <f t="shared" si="212"/>
        <v/>
      </c>
      <c r="AC740" s="50" t="str">
        <f t="shared" si="213"/>
        <v/>
      </c>
      <c r="AD740" s="50" t="str">
        <f t="shared" si="214"/>
        <v/>
      </c>
      <c r="AE740" s="50" t="str">
        <f t="shared" si="215"/>
        <v/>
      </c>
      <c r="AF740" s="50" t="str">
        <f t="shared" si="216"/>
        <v/>
      </c>
      <c r="AG740" s="50" t="str">
        <f t="shared" si="217"/>
        <v/>
      </c>
      <c r="AH740" s="50" t="str">
        <f t="shared" si="218"/>
        <v/>
      </c>
      <c r="AI740" s="50" t="str">
        <f t="shared" si="219"/>
        <v/>
      </c>
      <c r="AJ740" s="50" t="str">
        <f t="shared" si="220"/>
        <v/>
      </c>
      <c r="AK740" s="50" t="str">
        <f t="shared" si="221"/>
        <v/>
      </c>
      <c r="AL740" s="50" t="str">
        <f t="shared" si="222"/>
        <v/>
      </c>
      <c r="AM740" s="50" t="str">
        <f t="shared" si="223"/>
        <v/>
      </c>
      <c r="AN740" s="50" t="str">
        <f>IF(OR(AD740&lt;&gt;TRUE,AI740&lt;&gt;TRUE),"",IF(OR('Info livraison'!$B$12-(YEAR(J740))&gt;INDEX(valschartmaxalt,MATCH(N740,libschart,0)),'Info livraison'!$B$12-(YEAR(J740))&lt;INDEX(valschartminalt,MATCH(N740,libschart,0))),FALSE,TRUE))</f>
        <v/>
      </c>
      <c r="AO740" s="50" t="str">
        <f t="shared" si="224"/>
        <v/>
      </c>
      <c r="AP740" s="50"/>
      <c r="AQ740" s="50"/>
      <c r="AR740" s="50"/>
      <c r="AS740" s="197" t="str">
        <f t="shared" si="225"/>
        <v/>
      </c>
      <c r="AT740" s="210" t="str">
        <f t="shared" si="226"/>
        <v/>
      </c>
    </row>
    <row r="741" spans="1:46" x14ac:dyDescent="0.2">
      <c r="A741" s="51" t="str">
        <f>IF(AND(F741&lt;&gt;"",'Institut - Classes'!$F$4&lt;&gt;""),INDEX(libcatidinstit,'Institut - Classes'!$F$4),"")</f>
        <v/>
      </c>
      <c r="B741" s="51" t="str">
        <f>IF(A741&lt;&gt;"",INDEX(codeinstit,'Institut - Classes'!$F$4),"")</f>
        <v/>
      </c>
      <c r="C741" s="49" t="str">
        <f t="shared" si="227"/>
        <v/>
      </c>
      <c r="D741" s="143"/>
      <c r="E741" s="143"/>
      <c r="F741" s="137"/>
      <c r="G741" s="137"/>
      <c r="H741" s="137"/>
      <c r="I741" s="137"/>
      <c r="J741" s="139"/>
      <c r="K741" s="137"/>
      <c r="L741" s="141"/>
      <c r="M741" s="141"/>
      <c r="N741" s="140"/>
      <c r="O741" s="142"/>
      <c r="P741" s="141"/>
      <c r="Q741" s="141"/>
      <c r="R741" s="141"/>
      <c r="S741" s="156"/>
      <c r="T741" s="156"/>
      <c r="U741" s="156"/>
      <c r="V741" s="156"/>
      <c r="W741" s="156"/>
      <c r="X741" s="156"/>
      <c r="Y741" s="52" t="str">
        <f t="shared" si="209"/>
        <v/>
      </c>
      <c r="Z741" s="50" t="str">
        <f t="shared" si="210"/>
        <v/>
      </c>
      <c r="AA741" s="50" t="str">
        <f t="shared" si="211"/>
        <v/>
      </c>
      <c r="AB741" s="50" t="str">
        <f t="shared" si="212"/>
        <v/>
      </c>
      <c r="AC741" s="50" t="str">
        <f t="shared" si="213"/>
        <v/>
      </c>
      <c r="AD741" s="50" t="str">
        <f t="shared" si="214"/>
        <v/>
      </c>
      <c r="AE741" s="50" t="str">
        <f t="shared" si="215"/>
        <v/>
      </c>
      <c r="AF741" s="50" t="str">
        <f t="shared" si="216"/>
        <v/>
      </c>
      <c r="AG741" s="50" t="str">
        <f t="shared" si="217"/>
        <v/>
      </c>
      <c r="AH741" s="50" t="str">
        <f t="shared" si="218"/>
        <v/>
      </c>
      <c r="AI741" s="50" t="str">
        <f t="shared" si="219"/>
        <v/>
      </c>
      <c r="AJ741" s="50" t="str">
        <f t="shared" si="220"/>
        <v/>
      </c>
      <c r="AK741" s="50" t="str">
        <f t="shared" si="221"/>
        <v/>
      </c>
      <c r="AL741" s="50" t="str">
        <f t="shared" si="222"/>
        <v/>
      </c>
      <c r="AM741" s="50" t="str">
        <f t="shared" si="223"/>
        <v/>
      </c>
      <c r="AN741" s="50" t="str">
        <f>IF(OR(AD741&lt;&gt;TRUE,AI741&lt;&gt;TRUE),"",IF(OR('Info livraison'!$B$12-(YEAR(J741))&gt;INDEX(valschartmaxalt,MATCH(N741,libschart,0)),'Info livraison'!$B$12-(YEAR(J741))&lt;INDEX(valschartminalt,MATCH(N741,libschart,0))),FALSE,TRUE))</f>
        <v/>
      </c>
      <c r="AO741" s="50" t="str">
        <f t="shared" si="224"/>
        <v/>
      </c>
      <c r="AP741" s="50"/>
      <c r="AQ741" s="50"/>
      <c r="AR741" s="50"/>
      <c r="AS741" s="197" t="str">
        <f t="shared" si="225"/>
        <v/>
      </c>
      <c r="AT741" s="210" t="str">
        <f t="shared" si="226"/>
        <v/>
      </c>
    </row>
    <row r="742" spans="1:46" x14ac:dyDescent="0.2">
      <c r="A742" s="51" t="str">
        <f>IF(AND(F742&lt;&gt;"",'Institut - Classes'!$F$4&lt;&gt;""),INDEX(libcatidinstit,'Institut - Classes'!$F$4),"")</f>
        <v/>
      </c>
      <c r="B742" s="51" t="str">
        <f>IF(A742&lt;&gt;"",INDEX(codeinstit,'Institut - Classes'!$F$4),"")</f>
        <v/>
      </c>
      <c r="C742" s="49" t="str">
        <f t="shared" si="227"/>
        <v/>
      </c>
      <c r="D742" s="143"/>
      <c r="E742" s="143"/>
      <c r="F742" s="137"/>
      <c r="G742" s="137"/>
      <c r="H742" s="137"/>
      <c r="I742" s="137"/>
      <c r="J742" s="139"/>
      <c r="K742" s="137"/>
      <c r="L742" s="141"/>
      <c r="M742" s="141"/>
      <c r="N742" s="140"/>
      <c r="O742" s="142"/>
      <c r="P742" s="141"/>
      <c r="Q742" s="141"/>
      <c r="R742" s="141"/>
      <c r="S742" s="156"/>
      <c r="T742" s="156"/>
      <c r="U742" s="156"/>
      <c r="V742" s="156"/>
      <c r="W742" s="156"/>
      <c r="X742" s="156"/>
      <c r="Y742" s="52" t="str">
        <f t="shared" si="209"/>
        <v/>
      </c>
      <c r="Z742" s="50" t="str">
        <f t="shared" si="210"/>
        <v/>
      </c>
      <c r="AA742" s="50" t="str">
        <f t="shared" si="211"/>
        <v/>
      </c>
      <c r="AB742" s="50" t="str">
        <f t="shared" si="212"/>
        <v/>
      </c>
      <c r="AC742" s="50" t="str">
        <f t="shared" si="213"/>
        <v/>
      </c>
      <c r="AD742" s="50" t="str">
        <f t="shared" si="214"/>
        <v/>
      </c>
      <c r="AE742" s="50" t="str">
        <f t="shared" si="215"/>
        <v/>
      </c>
      <c r="AF742" s="50" t="str">
        <f t="shared" si="216"/>
        <v/>
      </c>
      <c r="AG742" s="50" t="str">
        <f t="shared" si="217"/>
        <v/>
      </c>
      <c r="AH742" s="50" t="str">
        <f t="shared" si="218"/>
        <v/>
      </c>
      <c r="AI742" s="50" t="str">
        <f t="shared" si="219"/>
        <v/>
      </c>
      <c r="AJ742" s="50" t="str">
        <f t="shared" si="220"/>
        <v/>
      </c>
      <c r="AK742" s="50" t="str">
        <f t="shared" si="221"/>
        <v/>
      </c>
      <c r="AL742" s="50" t="str">
        <f t="shared" si="222"/>
        <v/>
      </c>
      <c r="AM742" s="50" t="str">
        <f t="shared" si="223"/>
        <v/>
      </c>
      <c r="AN742" s="50" t="str">
        <f>IF(OR(AD742&lt;&gt;TRUE,AI742&lt;&gt;TRUE),"",IF(OR('Info livraison'!$B$12-(YEAR(J742))&gt;INDEX(valschartmaxalt,MATCH(N742,libschart,0)),'Info livraison'!$B$12-(YEAR(J742))&lt;INDEX(valschartminalt,MATCH(N742,libschart,0))),FALSE,TRUE))</f>
        <v/>
      </c>
      <c r="AO742" s="50" t="str">
        <f t="shared" si="224"/>
        <v/>
      </c>
      <c r="AP742" s="50"/>
      <c r="AQ742" s="50"/>
      <c r="AR742" s="50"/>
      <c r="AS742" s="197" t="str">
        <f t="shared" si="225"/>
        <v/>
      </c>
      <c r="AT742" s="210" t="str">
        <f t="shared" si="226"/>
        <v/>
      </c>
    </row>
    <row r="743" spans="1:46" x14ac:dyDescent="0.2">
      <c r="A743" s="51" t="str">
        <f>IF(AND(F743&lt;&gt;"",'Institut - Classes'!$F$4&lt;&gt;""),INDEX(libcatidinstit,'Institut - Classes'!$F$4),"")</f>
        <v/>
      </c>
      <c r="B743" s="51" t="str">
        <f>IF(A743&lt;&gt;"",INDEX(codeinstit,'Institut - Classes'!$F$4),"")</f>
        <v/>
      </c>
      <c r="C743" s="49" t="str">
        <f t="shared" si="227"/>
        <v/>
      </c>
      <c r="D743" s="143"/>
      <c r="E743" s="143"/>
      <c r="F743" s="137"/>
      <c r="G743" s="137"/>
      <c r="H743" s="137"/>
      <c r="I743" s="137"/>
      <c r="J743" s="139"/>
      <c r="K743" s="137"/>
      <c r="L743" s="141"/>
      <c r="M743" s="141"/>
      <c r="N743" s="140"/>
      <c r="O743" s="142"/>
      <c r="P743" s="141"/>
      <c r="Q743" s="141"/>
      <c r="R743" s="141"/>
      <c r="S743" s="156"/>
      <c r="T743" s="156"/>
      <c r="U743" s="156"/>
      <c r="V743" s="156"/>
      <c r="W743" s="156"/>
      <c r="X743" s="156"/>
      <c r="Y743" s="52" t="str">
        <f t="shared" si="209"/>
        <v/>
      </c>
      <c r="Z743" s="50" t="str">
        <f t="shared" si="210"/>
        <v/>
      </c>
      <c r="AA743" s="50" t="str">
        <f t="shared" si="211"/>
        <v/>
      </c>
      <c r="AB743" s="50" t="str">
        <f t="shared" si="212"/>
        <v/>
      </c>
      <c r="AC743" s="50" t="str">
        <f t="shared" si="213"/>
        <v/>
      </c>
      <c r="AD743" s="50" t="str">
        <f t="shared" si="214"/>
        <v/>
      </c>
      <c r="AE743" s="50" t="str">
        <f t="shared" si="215"/>
        <v/>
      </c>
      <c r="AF743" s="50" t="str">
        <f t="shared" si="216"/>
        <v/>
      </c>
      <c r="AG743" s="50" t="str">
        <f t="shared" si="217"/>
        <v/>
      </c>
      <c r="AH743" s="50" t="str">
        <f t="shared" si="218"/>
        <v/>
      </c>
      <c r="AI743" s="50" t="str">
        <f t="shared" si="219"/>
        <v/>
      </c>
      <c r="AJ743" s="50" t="str">
        <f t="shared" si="220"/>
        <v/>
      </c>
      <c r="AK743" s="50" t="str">
        <f t="shared" si="221"/>
        <v/>
      </c>
      <c r="AL743" s="50" t="str">
        <f t="shared" si="222"/>
        <v/>
      </c>
      <c r="AM743" s="50" t="str">
        <f t="shared" si="223"/>
        <v/>
      </c>
      <c r="AN743" s="50" t="str">
        <f>IF(OR(AD743&lt;&gt;TRUE,AI743&lt;&gt;TRUE),"",IF(OR('Info livraison'!$B$12-(YEAR(J743))&gt;INDEX(valschartmaxalt,MATCH(N743,libschart,0)),'Info livraison'!$B$12-(YEAR(J743))&lt;INDEX(valschartminalt,MATCH(N743,libschart,0))),FALSE,TRUE))</f>
        <v/>
      </c>
      <c r="AO743" s="50" t="str">
        <f t="shared" si="224"/>
        <v/>
      </c>
      <c r="AP743" s="50"/>
      <c r="AQ743" s="50"/>
      <c r="AR743" s="50"/>
      <c r="AS743" s="197" t="str">
        <f t="shared" si="225"/>
        <v/>
      </c>
      <c r="AT743" s="210" t="str">
        <f t="shared" si="226"/>
        <v/>
      </c>
    </row>
    <row r="744" spans="1:46" x14ac:dyDescent="0.2">
      <c r="A744" s="51" t="str">
        <f>IF(AND(F744&lt;&gt;"",'Institut - Classes'!$F$4&lt;&gt;""),INDEX(libcatidinstit,'Institut - Classes'!$F$4),"")</f>
        <v/>
      </c>
      <c r="B744" s="51" t="str">
        <f>IF(A744&lt;&gt;"",INDEX(codeinstit,'Institut - Classes'!$F$4),"")</f>
        <v/>
      </c>
      <c r="C744" s="49" t="str">
        <f t="shared" si="227"/>
        <v/>
      </c>
      <c r="D744" s="143"/>
      <c r="E744" s="143"/>
      <c r="F744" s="137"/>
      <c r="G744" s="137"/>
      <c r="H744" s="137"/>
      <c r="I744" s="137"/>
      <c r="J744" s="139"/>
      <c r="K744" s="137"/>
      <c r="L744" s="141"/>
      <c r="M744" s="141"/>
      <c r="N744" s="140"/>
      <c r="O744" s="142"/>
      <c r="P744" s="141"/>
      <c r="Q744" s="141"/>
      <c r="R744" s="141"/>
      <c r="S744" s="156"/>
      <c r="T744" s="156"/>
      <c r="U744" s="156"/>
      <c r="V744" s="156"/>
      <c r="W744" s="156"/>
      <c r="X744" s="156"/>
      <c r="Y744" s="52" t="str">
        <f t="shared" si="209"/>
        <v/>
      </c>
      <c r="Z744" s="50" t="str">
        <f t="shared" si="210"/>
        <v/>
      </c>
      <c r="AA744" s="50" t="str">
        <f t="shared" si="211"/>
        <v/>
      </c>
      <c r="AB744" s="50" t="str">
        <f t="shared" si="212"/>
        <v/>
      </c>
      <c r="AC744" s="50" t="str">
        <f t="shared" si="213"/>
        <v/>
      </c>
      <c r="AD744" s="50" t="str">
        <f t="shared" si="214"/>
        <v/>
      </c>
      <c r="AE744" s="50" t="str">
        <f t="shared" si="215"/>
        <v/>
      </c>
      <c r="AF744" s="50" t="str">
        <f t="shared" si="216"/>
        <v/>
      </c>
      <c r="AG744" s="50" t="str">
        <f t="shared" si="217"/>
        <v/>
      </c>
      <c r="AH744" s="50" t="str">
        <f t="shared" si="218"/>
        <v/>
      </c>
      <c r="AI744" s="50" t="str">
        <f t="shared" si="219"/>
        <v/>
      </c>
      <c r="AJ744" s="50" t="str">
        <f t="shared" si="220"/>
        <v/>
      </c>
      <c r="AK744" s="50" t="str">
        <f t="shared" si="221"/>
        <v/>
      </c>
      <c r="AL744" s="50" t="str">
        <f t="shared" si="222"/>
        <v/>
      </c>
      <c r="AM744" s="50" t="str">
        <f t="shared" si="223"/>
        <v/>
      </c>
      <c r="AN744" s="50" t="str">
        <f>IF(OR(AD744&lt;&gt;TRUE,AI744&lt;&gt;TRUE),"",IF(OR('Info livraison'!$B$12-(YEAR(J744))&gt;INDEX(valschartmaxalt,MATCH(N744,libschart,0)),'Info livraison'!$B$12-(YEAR(J744))&lt;INDEX(valschartminalt,MATCH(N744,libschart,0))),FALSE,TRUE))</f>
        <v/>
      </c>
      <c r="AO744" s="50" t="str">
        <f t="shared" si="224"/>
        <v/>
      </c>
      <c r="AP744" s="50"/>
      <c r="AQ744" s="50"/>
      <c r="AR744" s="50"/>
      <c r="AS744" s="197" t="str">
        <f t="shared" si="225"/>
        <v/>
      </c>
      <c r="AT744" s="210" t="str">
        <f t="shared" si="226"/>
        <v/>
      </c>
    </row>
    <row r="745" spans="1:46" x14ac:dyDescent="0.2">
      <c r="A745" s="51" t="str">
        <f>IF(AND(F745&lt;&gt;"",'Institut - Classes'!$F$4&lt;&gt;""),INDEX(libcatidinstit,'Institut - Classes'!$F$4),"")</f>
        <v/>
      </c>
      <c r="B745" s="51" t="str">
        <f>IF(A745&lt;&gt;"",INDEX(codeinstit,'Institut - Classes'!$F$4),"")</f>
        <v/>
      </c>
      <c r="C745" s="49" t="str">
        <f t="shared" si="227"/>
        <v/>
      </c>
      <c r="D745" s="143"/>
      <c r="E745" s="143"/>
      <c r="F745" s="137"/>
      <c r="G745" s="137"/>
      <c r="H745" s="137"/>
      <c r="I745" s="137"/>
      <c r="J745" s="139"/>
      <c r="K745" s="137"/>
      <c r="L745" s="141"/>
      <c r="M745" s="141"/>
      <c r="N745" s="140"/>
      <c r="O745" s="142"/>
      <c r="P745" s="141"/>
      <c r="Q745" s="141"/>
      <c r="R745" s="141"/>
      <c r="S745" s="156"/>
      <c r="T745" s="156"/>
      <c r="U745" s="156"/>
      <c r="V745" s="156"/>
      <c r="W745" s="156"/>
      <c r="X745" s="156"/>
      <c r="Y745" s="52" t="str">
        <f t="shared" si="209"/>
        <v/>
      </c>
      <c r="Z745" s="50" t="str">
        <f t="shared" si="210"/>
        <v/>
      </c>
      <c r="AA745" s="50" t="str">
        <f t="shared" si="211"/>
        <v/>
      </c>
      <c r="AB745" s="50" t="str">
        <f t="shared" si="212"/>
        <v/>
      </c>
      <c r="AC745" s="50" t="str">
        <f t="shared" si="213"/>
        <v/>
      </c>
      <c r="AD745" s="50" t="str">
        <f t="shared" si="214"/>
        <v/>
      </c>
      <c r="AE745" s="50" t="str">
        <f t="shared" si="215"/>
        <v/>
      </c>
      <c r="AF745" s="50" t="str">
        <f t="shared" si="216"/>
        <v/>
      </c>
      <c r="AG745" s="50" t="str">
        <f t="shared" si="217"/>
        <v/>
      </c>
      <c r="AH745" s="50" t="str">
        <f t="shared" si="218"/>
        <v/>
      </c>
      <c r="AI745" s="50" t="str">
        <f t="shared" si="219"/>
        <v/>
      </c>
      <c r="AJ745" s="50" t="str">
        <f t="shared" si="220"/>
        <v/>
      </c>
      <c r="AK745" s="50" t="str">
        <f t="shared" si="221"/>
        <v/>
      </c>
      <c r="AL745" s="50" t="str">
        <f t="shared" si="222"/>
        <v/>
      </c>
      <c r="AM745" s="50" t="str">
        <f t="shared" si="223"/>
        <v/>
      </c>
      <c r="AN745" s="50" t="str">
        <f>IF(OR(AD745&lt;&gt;TRUE,AI745&lt;&gt;TRUE),"",IF(OR('Info livraison'!$B$12-(YEAR(J745))&gt;INDEX(valschartmaxalt,MATCH(N745,libschart,0)),'Info livraison'!$B$12-(YEAR(J745))&lt;INDEX(valschartminalt,MATCH(N745,libschart,0))),FALSE,TRUE))</f>
        <v/>
      </c>
      <c r="AO745" s="50" t="str">
        <f t="shared" si="224"/>
        <v/>
      </c>
      <c r="AP745" s="50"/>
      <c r="AQ745" s="50"/>
      <c r="AR745" s="50"/>
      <c r="AS745" s="197" t="str">
        <f t="shared" si="225"/>
        <v/>
      </c>
      <c r="AT745" s="210" t="str">
        <f t="shared" si="226"/>
        <v/>
      </c>
    </row>
    <row r="746" spans="1:46" x14ac:dyDescent="0.2">
      <c r="A746" s="51" t="str">
        <f>IF(AND(F746&lt;&gt;"",'Institut - Classes'!$F$4&lt;&gt;""),INDEX(libcatidinstit,'Institut - Classes'!$F$4),"")</f>
        <v/>
      </c>
      <c r="B746" s="51" t="str">
        <f>IF(A746&lt;&gt;"",INDEX(codeinstit,'Institut - Classes'!$F$4),"")</f>
        <v/>
      </c>
      <c r="C746" s="49" t="str">
        <f t="shared" si="227"/>
        <v/>
      </c>
      <c r="D746" s="143"/>
      <c r="E746" s="143"/>
      <c r="F746" s="137"/>
      <c r="G746" s="137"/>
      <c r="H746" s="137"/>
      <c r="I746" s="137"/>
      <c r="J746" s="139"/>
      <c r="K746" s="137"/>
      <c r="L746" s="141"/>
      <c r="M746" s="141"/>
      <c r="N746" s="140"/>
      <c r="O746" s="142"/>
      <c r="P746" s="141"/>
      <c r="Q746" s="141"/>
      <c r="R746" s="141"/>
      <c r="S746" s="156"/>
      <c r="T746" s="156"/>
      <c r="U746" s="156"/>
      <c r="V746" s="156"/>
      <c r="W746" s="156"/>
      <c r="X746" s="156"/>
      <c r="Y746" s="52" t="str">
        <f t="shared" si="209"/>
        <v/>
      </c>
      <c r="Z746" s="50" t="str">
        <f t="shared" si="210"/>
        <v/>
      </c>
      <c r="AA746" s="50" t="str">
        <f t="shared" si="211"/>
        <v/>
      </c>
      <c r="AB746" s="50" t="str">
        <f t="shared" si="212"/>
        <v/>
      </c>
      <c r="AC746" s="50" t="str">
        <f t="shared" si="213"/>
        <v/>
      </c>
      <c r="AD746" s="50" t="str">
        <f t="shared" si="214"/>
        <v/>
      </c>
      <c r="AE746" s="50" t="str">
        <f t="shared" si="215"/>
        <v/>
      </c>
      <c r="AF746" s="50" t="str">
        <f t="shared" si="216"/>
        <v/>
      </c>
      <c r="AG746" s="50" t="str">
        <f t="shared" si="217"/>
        <v/>
      </c>
      <c r="AH746" s="50" t="str">
        <f t="shared" si="218"/>
        <v/>
      </c>
      <c r="AI746" s="50" t="str">
        <f t="shared" si="219"/>
        <v/>
      </c>
      <c r="AJ746" s="50" t="str">
        <f t="shared" si="220"/>
        <v/>
      </c>
      <c r="AK746" s="50" t="str">
        <f t="shared" si="221"/>
        <v/>
      </c>
      <c r="AL746" s="50" t="str">
        <f t="shared" si="222"/>
        <v/>
      </c>
      <c r="AM746" s="50" t="str">
        <f t="shared" si="223"/>
        <v/>
      </c>
      <c r="AN746" s="50" t="str">
        <f>IF(OR(AD746&lt;&gt;TRUE,AI746&lt;&gt;TRUE),"",IF(OR('Info livraison'!$B$12-(YEAR(J746))&gt;INDEX(valschartmaxalt,MATCH(N746,libschart,0)),'Info livraison'!$B$12-(YEAR(J746))&lt;INDEX(valschartminalt,MATCH(N746,libschart,0))),FALSE,TRUE))</f>
        <v/>
      </c>
      <c r="AO746" s="50" t="str">
        <f t="shared" si="224"/>
        <v/>
      </c>
      <c r="AP746" s="50"/>
      <c r="AQ746" s="50"/>
      <c r="AR746" s="50"/>
      <c r="AS746" s="197" t="str">
        <f t="shared" si="225"/>
        <v/>
      </c>
      <c r="AT746" s="210" t="str">
        <f t="shared" si="226"/>
        <v/>
      </c>
    </row>
    <row r="747" spans="1:46" x14ac:dyDescent="0.2">
      <c r="A747" s="51" t="str">
        <f>IF(AND(F747&lt;&gt;"",'Institut - Classes'!$F$4&lt;&gt;""),INDEX(libcatidinstit,'Institut - Classes'!$F$4),"")</f>
        <v/>
      </c>
      <c r="B747" s="51" t="str">
        <f>IF(A747&lt;&gt;"",INDEX(codeinstit,'Institut - Classes'!$F$4),"")</f>
        <v/>
      </c>
      <c r="C747" s="49" t="str">
        <f t="shared" si="227"/>
        <v/>
      </c>
      <c r="D747" s="143"/>
      <c r="E747" s="143"/>
      <c r="F747" s="137"/>
      <c r="G747" s="137"/>
      <c r="H747" s="137"/>
      <c r="I747" s="137"/>
      <c r="J747" s="139"/>
      <c r="K747" s="137"/>
      <c r="L747" s="141"/>
      <c r="M747" s="141"/>
      <c r="N747" s="140"/>
      <c r="O747" s="142"/>
      <c r="P747" s="141"/>
      <c r="Q747" s="141"/>
      <c r="R747" s="141"/>
      <c r="S747" s="156"/>
      <c r="T747" s="156"/>
      <c r="U747" s="156"/>
      <c r="V747" s="156"/>
      <c r="W747" s="156"/>
      <c r="X747" s="156"/>
      <c r="Y747" s="52" t="str">
        <f t="shared" si="209"/>
        <v/>
      </c>
      <c r="Z747" s="50" t="str">
        <f t="shared" si="210"/>
        <v/>
      </c>
      <c r="AA747" s="50" t="str">
        <f t="shared" si="211"/>
        <v/>
      </c>
      <c r="AB747" s="50" t="str">
        <f t="shared" si="212"/>
        <v/>
      </c>
      <c r="AC747" s="50" t="str">
        <f t="shared" si="213"/>
        <v/>
      </c>
      <c r="AD747" s="50" t="str">
        <f t="shared" si="214"/>
        <v/>
      </c>
      <c r="AE747" s="50" t="str">
        <f t="shared" si="215"/>
        <v/>
      </c>
      <c r="AF747" s="50" t="str">
        <f t="shared" si="216"/>
        <v/>
      </c>
      <c r="AG747" s="50" t="str">
        <f t="shared" si="217"/>
        <v/>
      </c>
      <c r="AH747" s="50" t="str">
        <f t="shared" si="218"/>
        <v/>
      </c>
      <c r="AI747" s="50" t="str">
        <f t="shared" si="219"/>
        <v/>
      </c>
      <c r="AJ747" s="50" t="str">
        <f t="shared" si="220"/>
        <v/>
      </c>
      <c r="AK747" s="50" t="str">
        <f t="shared" si="221"/>
        <v/>
      </c>
      <c r="AL747" s="50" t="str">
        <f t="shared" si="222"/>
        <v/>
      </c>
      <c r="AM747" s="50" t="str">
        <f t="shared" si="223"/>
        <v/>
      </c>
      <c r="AN747" s="50" t="str">
        <f>IF(OR(AD747&lt;&gt;TRUE,AI747&lt;&gt;TRUE),"",IF(OR('Info livraison'!$B$12-(YEAR(J747))&gt;INDEX(valschartmaxalt,MATCH(N747,libschart,0)),'Info livraison'!$B$12-(YEAR(J747))&lt;INDEX(valschartminalt,MATCH(N747,libschart,0))),FALSE,TRUE))</f>
        <v/>
      </c>
      <c r="AO747" s="50" t="str">
        <f t="shared" si="224"/>
        <v/>
      </c>
      <c r="AP747" s="50"/>
      <c r="AQ747" s="50"/>
      <c r="AR747" s="50"/>
      <c r="AS747" s="197" t="str">
        <f t="shared" si="225"/>
        <v/>
      </c>
      <c r="AT747" s="210" t="str">
        <f t="shared" si="226"/>
        <v/>
      </c>
    </row>
    <row r="748" spans="1:46" x14ac:dyDescent="0.2">
      <c r="A748" s="51" t="str">
        <f>IF(AND(F748&lt;&gt;"",'Institut - Classes'!$F$4&lt;&gt;""),INDEX(libcatidinstit,'Institut - Classes'!$F$4),"")</f>
        <v/>
      </c>
      <c r="B748" s="51" t="str">
        <f>IF(A748&lt;&gt;"",INDEX(codeinstit,'Institut - Classes'!$F$4),"")</f>
        <v/>
      </c>
      <c r="C748" s="49" t="str">
        <f t="shared" si="227"/>
        <v/>
      </c>
      <c r="D748" s="143"/>
      <c r="E748" s="143"/>
      <c r="F748" s="137"/>
      <c r="G748" s="137"/>
      <c r="H748" s="137"/>
      <c r="I748" s="137"/>
      <c r="J748" s="139"/>
      <c r="K748" s="137"/>
      <c r="L748" s="141"/>
      <c r="M748" s="141"/>
      <c r="N748" s="140"/>
      <c r="O748" s="142"/>
      <c r="P748" s="141"/>
      <c r="Q748" s="141"/>
      <c r="R748" s="141"/>
      <c r="S748" s="156"/>
      <c r="T748" s="156"/>
      <c r="U748" s="156"/>
      <c r="V748" s="156"/>
      <c r="W748" s="156"/>
      <c r="X748" s="156"/>
      <c r="Y748" s="52" t="str">
        <f t="shared" si="209"/>
        <v/>
      </c>
      <c r="Z748" s="50" t="str">
        <f t="shared" si="210"/>
        <v/>
      </c>
      <c r="AA748" s="50" t="str">
        <f t="shared" si="211"/>
        <v/>
      </c>
      <c r="AB748" s="50" t="str">
        <f t="shared" si="212"/>
        <v/>
      </c>
      <c r="AC748" s="50" t="str">
        <f t="shared" si="213"/>
        <v/>
      </c>
      <c r="AD748" s="50" t="str">
        <f t="shared" si="214"/>
        <v/>
      </c>
      <c r="AE748" s="50" t="str">
        <f t="shared" si="215"/>
        <v/>
      </c>
      <c r="AF748" s="50" t="str">
        <f t="shared" si="216"/>
        <v/>
      </c>
      <c r="AG748" s="50" t="str">
        <f t="shared" si="217"/>
        <v/>
      </c>
      <c r="AH748" s="50" t="str">
        <f t="shared" si="218"/>
        <v/>
      </c>
      <c r="AI748" s="50" t="str">
        <f t="shared" si="219"/>
        <v/>
      </c>
      <c r="AJ748" s="50" t="str">
        <f t="shared" si="220"/>
        <v/>
      </c>
      <c r="AK748" s="50" t="str">
        <f t="shared" si="221"/>
        <v/>
      </c>
      <c r="AL748" s="50" t="str">
        <f t="shared" si="222"/>
        <v/>
      </c>
      <c r="AM748" s="50" t="str">
        <f t="shared" si="223"/>
        <v/>
      </c>
      <c r="AN748" s="50" t="str">
        <f>IF(OR(AD748&lt;&gt;TRUE,AI748&lt;&gt;TRUE),"",IF(OR('Info livraison'!$B$12-(YEAR(J748))&gt;INDEX(valschartmaxalt,MATCH(N748,libschart,0)),'Info livraison'!$B$12-(YEAR(J748))&lt;INDEX(valschartminalt,MATCH(N748,libschart,0))),FALSE,TRUE))</f>
        <v/>
      </c>
      <c r="AO748" s="50" t="str">
        <f t="shared" si="224"/>
        <v/>
      </c>
      <c r="AP748" s="50"/>
      <c r="AQ748" s="50"/>
      <c r="AR748" s="50"/>
      <c r="AS748" s="197" t="str">
        <f t="shared" si="225"/>
        <v/>
      </c>
      <c r="AT748" s="210" t="str">
        <f t="shared" si="226"/>
        <v/>
      </c>
    </row>
    <row r="749" spans="1:46" x14ac:dyDescent="0.2">
      <c r="A749" s="51" t="str">
        <f>IF(AND(F749&lt;&gt;"",'Institut - Classes'!$F$4&lt;&gt;""),INDEX(libcatidinstit,'Institut - Classes'!$F$4),"")</f>
        <v/>
      </c>
      <c r="B749" s="51" t="str">
        <f>IF(A749&lt;&gt;"",INDEX(codeinstit,'Institut - Classes'!$F$4),"")</f>
        <v/>
      </c>
      <c r="C749" s="49" t="str">
        <f t="shared" si="227"/>
        <v/>
      </c>
      <c r="D749" s="143"/>
      <c r="E749" s="143"/>
      <c r="F749" s="137"/>
      <c r="G749" s="137"/>
      <c r="H749" s="137"/>
      <c r="I749" s="137"/>
      <c r="J749" s="139"/>
      <c r="K749" s="137"/>
      <c r="L749" s="141"/>
      <c r="M749" s="141"/>
      <c r="N749" s="140"/>
      <c r="O749" s="142"/>
      <c r="P749" s="141"/>
      <c r="Q749" s="141"/>
      <c r="R749" s="141"/>
      <c r="S749" s="156"/>
      <c r="T749" s="156"/>
      <c r="U749" s="156"/>
      <c r="V749" s="156"/>
      <c r="W749" s="156"/>
      <c r="X749" s="156"/>
      <c r="Y749" s="52" t="str">
        <f t="shared" si="209"/>
        <v/>
      </c>
      <c r="Z749" s="50" t="str">
        <f t="shared" si="210"/>
        <v/>
      </c>
      <c r="AA749" s="50" t="str">
        <f t="shared" si="211"/>
        <v/>
      </c>
      <c r="AB749" s="50" t="str">
        <f t="shared" si="212"/>
        <v/>
      </c>
      <c r="AC749" s="50" t="str">
        <f t="shared" si="213"/>
        <v/>
      </c>
      <c r="AD749" s="50" t="str">
        <f t="shared" si="214"/>
        <v/>
      </c>
      <c r="AE749" s="50" t="str">
        <f t="shared" si="215"/>
        <v/>
      </c>
      <c r="AF749" s="50" t="str">
        <f t="shared" si="216"/>
        <v/>
      </c>
      <c r="AG749" s="50" t="str">
        <f t="shared" si="217"/>
        <v/>
      </c>
      <c r="AH749" s="50" t="str">
        <f t="shared" si="218"/>
        <v/>
      </c>
      <c r="AI749" s="50" t="str">
        <f t="shared" si="219"/>
        <v/>
      </c>
      <c r="AJ749" s="50" t="str">
        <f t="shared" si="220"/>
        <v/>
      </c>
      <c r="AK749" s="50" t="str">
        <f t="shared" si="221"/>
        <v/>
      </c>
      <c r="AL749" s="50" t="str">
        <f t="shared" si="222"/>
        <v/>
      </c>
      <c r="AM749" s="50" t="str">
        <f t="shared" si="223"/>
        <v/>
      </c>
      <c r="AN749" s="50" t="str">
        <f>IF(OR(AD749&lt;&gt;TRUE,AI749&lt;&gt;TRUE),"",IF(OR('Info livraison'!$B$12-(YEAR(J749))&gt;INDEX(valschartmaxalt,MATCH(N749,libschart,0)),'Info livraison'!$B$12-(YEAR(J749))&lt;INDEX(valschartminalt,MATCH(N749,libschart,0))),FALSE,TRUE))</f>
        <v/>
      </c>
      <c r="AO749" s="50" t="str">
        <f t="shared" si="224"/>
        <v/>
      </c>
      <c r="AP749" s="50"/>
      <c r="AQ749" s="50"/>
      <c r="AR749" s="50"/>
      <c r="AS749" s="197" t="str">
        <f t="shared" si="225"/>
        <v/>
      </c>
      <c r="AT749" s="210" t="str">
        <f t="shared" si="226"/>
        <v/>
      </c>
    </row>
    <row r="750" spans="1:46" x14ac:dyDescent="0.2">
      <c r="A750" s="51" t="str">
        <f>IF(AND(F750&lt;&gt;"",'Institut - Classes'!$F$4&lt;&gt;""),INDEX(libcatidinstit,'Institut - Classes'!$F$4),"")</f>
        <v/>
      </c>
      <c r="B750" s="51" t="str">
        <f>IF(A750&lt;&gt;"",INDEX(codeinstit,'Institut - Classes'!$F$4),"")</f>
        <v/>
      </c>
      <c r="C750" s="49" t="str">
        <f t="shared" si="227"/>
        <v/>
      </c>
      <c r="D750" s="143"/>
      <c r="E750" s="143"/>
      <c r="F750" s="137"/>
      <c r="G750" s="137"/>
      <c r="H750" s="137"/>
      <c r="I750" s="137"/>
      <c r="J750" s="139"/>
      <c r="K750" s="137"/>
      <c r="L750" s="141"/>
      <c r="M750" s="141"/>
      <c r="N750" s="140"/>
      <c r="O750" s="142"/>
      <c r="P750" s="141"/>
      <c r="Q750" s="141"/>
      <c r="R750" s="141"/>
      <c r="S750" s="156"/>
      <c r="T750" s="156"/>
      <c r="U750" s="156"/>
      <c r="V750" s="156"/>
      <c r="W750" s="156"/>
      <c r="X750" s="156"/>
      <c r="Y750" s="52" t="str">
        <f t="shared" si="209"/>
        <v/>
      </c>
      <c r="Z750" s="50" t="str">
        <f t="shared" si="210"/>
        <v/>
      </c>
      <c r="AA750" s="50" t="str">
        <f t="shared" si="211"/>
        <v/>
      </c>
      <c r="AB750" s="50" t="str">
        <f t="shared" si="212"/>
        <v/>
      </c>
      <c r="AC750" s="50" t="str">
        <f t="shared" si="213"/>
        <v/>
      </c>
      <c r="AD750" s="50" t="str">
        <f t="shared" si="214"/>
        <v/>
      </c>
      <c r="AE750" s="50" t="str">
        <f t="shared" si="215"/>
        <v/>
      </c>
      <c r="AF750" s="50" t="str">
        <f t="shared" si="216"/>
        <v/>
      </c>
      <c r="AG750" s="50" t="str">
        <f t="shared" si="217"/>
        <v/>
      </c>
      <c r="AH750" s="50" t="str">
        <f t="shared" si="218"/>
        <v/>
      </c>
      <c r="AI750" s="50" t="str">
        <f t="shared" si="219"/>
        <v/>
      </c>
      <c r="AJ750" s="50" t="str">
        <f t="shared" si="220"/>
        <v/>
      </c>
      <c r="AK750" s="50" t="str">
        <f t="shared" si="221"/>
        <v/>
      </c>
      <c r="AL750" s="50" t="str">
        <f t="shared" si="222"/>
        <v/>
      </c>
      <c r="AM750" s="50" t="str">
        <f t="shared" si="223"/>
        <v/>
      </c>
      <c r="AN750" s="50" t="str">
        <f>IF(OR(AD750&lt;&gt;TRUE,AI750&lt;&gt;TRUE),"",IF(OR('Info livraison'!$B$12-(YEAR(J750))&gt;INDEX(valschartmaxalt,MATCH(N750,libschart,0)),'Info livraison'!$B$12-(YEAR(J750))&lt;INDEX(valschartminalt,MATCH(N750,libschart,0))),FALSE,TRUE))</f>
        <v/>
      </c>
      <c r="AO750" s="50" t="str">
        <f t="shared" si="224"/>
        <v/>
      </c>
      <c r="AP750" s="50"/>
      <c r="AQ750" s="50"/>
      <c r="AR750" s="50"/>
      <c r="AS750" s="197" t="str">
        <f t="shared" si="225"/>
        <v/>
      </c>
      <c r="AT750" s="210" t="str">
        <f t="shared" si="226"/>
        <v/>
      </c>
    </row>
    <row r="751" spans="1:46" x14ac:dyDescent="0.2">
      <c r="A751" s="51" t="str">
        <f>IF(AND(F751&lt;&gt;"",'Institut - Classes'!$F$4&lt;&gt;""),INDEX(libcatidinstit,'Institut - Classes'!$F$4),"")</f>
        <v/>
      </c>
      <c r="B751" s="51" t="str">
        <f>IF(A751&lt;&gt;"",INDEX(codeinstit,'Institut - Classes'!$F$4),"")</f>
        <v/>
      </c>
      <c r="C751" s="49" t="str">
        <f t="shared" si="227"/>
        <v/>
      </c>
      <c r="D751" s="143"/>
      <c r="E751" s="143"/>
      <c r="F751" s="137"/>
      <c r="G751" s="137"/>
      <c r="H751" s="137"/>
      <c r="I751" s="137"/>
      <c r="J751" s="139"/>
      <c r="K751" s="137"/>
      <c r="L751" s="141"/>
      <c r="M751" s="141"/>
      <c r="N751" s="140"/>
      <c r="O751" s="142"/>
      <c r="P751" s="141"/>
      <c r="Q751" s="141"/>
      <c r="R751" s="141"/>
      <c r="S751" s="156"/>
      <c r="T751" s="156"/>
      <c r="U751" s="156"/>
      <c r="V751" s="156"/>
      <c r="W751" s="156"/>
      <c r="X751" s="156"/>
      <c r="Y751" s="52" t="str">
        <f t="shared" si="209"/>
        <v/>
      </c>
      <c r="Z751" s="50" t="str">
        <f t="shared" si="210"/>
        <v/>
      </c>
      <c r="AA751" s="50" t="str">
        <f t="shared" si="211"/>
        <v/>
      </c>
      <c r="AB751" s="50" t="str">
        <f t="shared" si="212"/>
        <v/>
      </c>
      <c r="AC751" s="50" t="str">
        <f t="shared" si="213"/>
        <v/>
      </c>
      <c r="AD751" s="50" t="str">
        <f t="shared" si="214"/>
        <v/>
      </c>
      <c r="AE751" s="50" t="str">
        <f t="shared" si="215"/>
        <v/>
      </c>
      <c r="AF751" s="50" t="str">
        <f t="shared" si="216"/>
        <v/>
      </c>
      <c r="AG751" s="50" t="str">
        <f t="shared" si="217"/>
        <v/>
      </c>
      <c r="AH751" s="50" t="str">
        <f t="shared" si="218"/>
        <v/>
      </c>
      <c r="AI751" s="50" t="str">
        <f t="shared" si="219"/>
        <v/>
      </c>
      <c r="AJ751" s="50" t="str">
        <f t="shared" si="220"/>
        <v/>
      </c>
      <c r="AK751" s="50" t="str">
        <f t="shared" si="221"/>
        <v/>
      </c>
      <c r="AL751" s="50" t="str">
        <f t="shared" si="222"/>
        <v/>
      </c>
      <c r="AM751" s="50" t="str">
        <f t="shared" si="223"/>
        <v/>
      </c>
      <c r="AN751" s="50" t="str">
        <f>IF(OR(AD751&lt;&gt;TRUE,AI751&lt;&gt;TRUE),"",IF(OR('Info livraison'!$B$12-(YEAR(J751))&gt;INDEX(valschartmaxalt,MATCH(N751,libschart,0)),'Info livraison'!$B$12-(YEAR(J751))&lt;INDEX(valschartminalt,MATCH(N751,libschart,0))),FALSE,TRUE))</f>
        <v/>
      </c>
      <c r="AO751" s="50" t="str">
        <f t="shared" si="224"/>
        <v/>
      </c>
      <c r="AP751" s="50"/>
      <c r="AQ751" s="50"/>
      <c r="AR751" s="50"/>
      <c r="AS751" s="197" t="str">
        <f t="shared" si="225"/>
        <v/>
      </c>
      <c r="AT751" s="210" t="str">
        <f t="shared" si="226"/>
        <v/>
      </c>
    </row>
    <row r="752" spans="1:46" x14ac:dyDescent="0.2">
      <c r="A752" s="51" t="str">
        <f>IF(AND(F752&lt;&gt;"",'Institut - Classes'!$F$4&lt;&gt;""),INDEX(libcatidinstit,'Institut - Classes'!$F$4),"")</f>
        <v/>
      </c>
      <c r="B752" s="51" t="str">
        <f>IF(A752&lt;&gt;"",INDEX(codeinstit,'Institut - Classes'!$F$4),"")</f>
        <v/>
      </c>
      <c r="C752" s="49" t="str">
        <f t="shared" si="227"/>
        <v/>
      </c>
      <c r="D752" s="143"/>
      <c r="E752" s="143"/>
      <c r="F752" s="137"/>
      <c r="G752" s="137"/>
      <c r="H752" s="137"/>
      <c r="I752" s="137"/>
      <c r="J752" s="139"/>
      <c r="K752" s="137"/>
      <c r="L752" s="141"/>
      <c r="M752" s="141"/>
      <c r="N752" s="140"/>
      <c r="O752" s="142"/>
      <c r="P752" s="141"/>
      <c r="Q752" s="141"/>
      <c r="R752" s="141"/>
      <c r="S752" s="156"/>
      <c r="T752" s="156"/>
      <c r="U752" s="156"/>
      <c r="V752" s="156"/>
      <c r="W752" s="156"/>
      <c r="X752" s="156"/>
      <c r="Y752" s="52" t="str">
        <f t="shared" si="209"/>
        <v/>
      </c>
      <c r="Z752" s="50" t="str">
        <f t="shared" si="210"/>
        <v/>
      </c>
      <c r="AA752" s="50" t="str">
        <f t="shared" si="211"/>
        <v/>
      </c>
      <c r="AB752" s="50" t="str">
        <f t="shared" si="212"/>
        <v/>
      </c>
      <c r="AC752" s="50" t="str">
        <f t="shared" si="213"/>
        <v/>
      </c>
      <c r="AD752" s="50" t="str">
        <f t="shared" si="214"/>
        <v/>
      </c>
      <c r="AE752" s="50" t="str">
        <f t="shared" si="215"/>
        <v/>
      </c>
      <c r="AF752" s="50" t="str">
        <f t="shared" si="216"/>
        <v/>
      </c>
      <c r="AG752" s="50" t="str">
        <f t="shared" si="217"/>
        <v/>
      </c>
      <c r="AH752" s="50" t="str">
        <f t="shared" si="218"/>
        <v/>
      </c>
      <c r="AI752" s="50" t="str">
        <f t="shared" si="219"/>
        <v/>
      </c>
      <c r="AJ752" s="50" t="str">
        <f t="shared" si="220"/>
        <v/>
      </c>
      <c r="AK752" s="50" t="str">
        <f t="shared" si="221"/>
        <v/>
      </c>
      <c r="AL752" s="50" t="str">
        <f t="shared" si="222"/>
        <v/>
      </c>
      <c r="AM752" s="50" t="str">
        <f t="shared" si="223"/>
        <v/>
      </c>
      <c r="AN752" s="50" t="str">
        <f>IF(OR(AD752&lt;&gt;TRUE,AI752&lt;&gt;TRUE),"",IF(OR('Info livraison'!$B$12-(YEAR(J752))&gt;INDEX(valschartmaxalt,MATCH(N752,libschart,0)),'Info livraison'!$B$12-(YEAR(J752))&lt;INDEX(valschartminalt,MATCH(N752,libschart,0))),FALSE,TRUE))</f>
        <v/>
      </c>
      <c r="AO752" s="50" t="str">
        <f t="shared" si="224"/>
        <v/>
      </c>
      <c r="AP752" s="50"/>
      <c r="AQ752" s="50"/>
      <c r="AR752" s="50"/>
      <c r="AS752" s="197" t="str">
        <f t="shared" si="225"/>
        <v/>
      </c>
      <c r="AT752" s="210" t="str">
        <f t="shared" si="226"/>
        <v/>
      </c>
    </row>
    <row r="753" spans="1:46" x14ac:dyDescent="0.2">
      <c r="A753" s="51" t="str">
        <f>IF(AND(F753&lt;&gt;"",'Institut - Classes'!$F$4&lt;&gt;""),INDEX(libcatidinstit,'Institut - Classes'!$F$4),"")</f>
        <v/>
      </c>
      <c r="B753" s="51" t="str">
        <f>IF(A753&lt;&gt;"",INDEX(codeinstit,'Institut - Classes'!$F$4),"")</f>
        <v/>
      </c>
      <c r="C753" s="49" t="str">
        <f t="shared" si="227"/>
        <v/>
      </c>
      <c r="D753" s="143"/>
      <c r="E753" s="143"/>
      <c r="F753" s="137"/>
      <c r="G753" s="137"/>
      <c r="H753" s="137"/>
      <c r="I753" s="137"/>
      <c r="J753" s="139"/>
      <c r="K753" s="137"/>
      <c r="L753" s="141"/>
      <c r="M753" s="141"/>
      <c r="N753" s="140"/>
      <c r="O753" s="142"/>
      <c r="P753" s="141"/>
      <c r="Q753" s="141"/>
      <c r="R753" s="141"/>
      <c r="S753" s="156"/>
      <c r="T753" s="156"/>
      <c r="U753" s="156"/>
      <c r="V753" s="156"/>
      <c r="W753" s="156"/>
      <c r="X753" s="156"/>
      <c r="Y753" s="52" t="str">
        <f t="shared" si="209"/>
        <v/>
      </c>
      <c r="Z753" s="50" t="str">
        <f t="shared" si="210"/>
        <v/>
      </c>
      <c r="AA753" s="50" t="str">
        <f t="shared" si="211"/>
        <v/>
      </c>
      <c r="AB753" s="50" t="str">
        <f t="shared" si="212"/>
        <v/>
      </c>
      <c r="AC753" s="50" t="str">
        <f t="shared" si="213"/>
        <v/>
      </c>
      <c r="AD753" s="50" t="str">
        <f t="shared" si="214"/>
        <v/>
      </c>
      <c r="AE753" s="50" t="str">
        <f t="shared" si="215"/>
        <v/>
      </c>
      <c r="AF753" s="50" t="str">
        <f t="shared" si="216"/>
        <v/>
      </c>
      <c r="AG753" s="50" t="str">
        <f t="shared" si="217"/>
        <v/>
      </c>
      <c r="AH753" s="50" t="str">
        <f t="shared" si="218"/>
        <v/>
      </c>
      <c r="AI753" s="50" t="str">
        <f t="shared" si="219"/>
        <v/>
      </c>
      <c r="AJ753" s="50" t="str">
        <f t="shared" si="220"/>
        <v/>
      </c>
      <c r="AK753" s="50" t="str">
        <f t="shared" si="221"/>
        <v/>
      </c>
      <c r="AL753" s="50" t="str">
        <f t="shared" si="222"/>
        <v/>
      </c>
      <c r="AM753" s="50" t="str">
        <f t="shared" si="223"/>
        <v/>
      </c>
      <c r="AN753" s="50" t="str">
        <f>IF(OR(AD753&lt;&gt;TRUE,AI753&lt;&gt;TRUE),"",IF(OR('Info livraison'!$B$12-(YEAR(J753))&gt;INDEX(valschartmaxalt,MATCH(N753,libschart,0)),'Info livraison'!$B$12-(YEAR(J753))&lt;INDEX(valschartminalt,MATCH(N753,libschart,0))),FALSE,TRUE))</f>
        <v/>
      </c>
      <c r="AO753" s="50" t="str">
        <f t="shared" si="224"/>
        <v/>
      </c>
      <c r="AP753" s="50"/>
      <c r="AQ753" s="50"/>
      <c r="AR753" s="50"/>
      <c r="AS753" s="197" t="str">
        <f t="shared" si="225"/>
        <v/>
      </c>
      <c r="AT753" s="210" t="str">
        <f t="shared" si="226"/>
        <v/>
      </c>
    </row>
    <row r="754" spans="1:46" x14ac:dyDescent="0.2">
      <c r="A754" s="51" t="str">
        <f>IF(AND(F754&lt;&gt;"",'Institut - Classes'!$F$4&lt;&gt;""),INDEX(libcatidinstit,'Institut - Classes'!$F$4),"")</f>
        <v/>
      </c>
      <c r="B754" s="51" t="str">
        <f>IF(A754&lt;&gt;"",INDEX(codeinstit,'Institut - Classes'!$F$4),"")</f>
        <v/>
      </c>
      <c r="C754" s="49" t="str">
        <f t="shared" si="227"/>
        <v/>
      </c>
      <c r="D754" s="143"/>
      <c r="E754" s="143"/>
      <c r="F754" s="137"/>
      <c r="G754" s="137"/>
      <c r="H754" s="137"/>
      <c r="I754" s="137"/>
      <c r="J754" s="139"/>
      <c r="K754" s="137"/>
      <c r="L754" s="141"/>
      <c r="M754" s="141"/>
      <c r="N754" s="140"/>
      <c r="O754" s="142"/>
      <c r="P754" s="141"/>
      <c r="Q754" s="141"/>
      <c r="R754" s="141"/>
      <c r="S754" s="156"/>
      <c r="T754" s="156"/>
      <c r="U754" s="156"/>
      <c r="V754" s="156"/>
      <c r="W754" s="156"/>
      <c r="X754" s="156"/>
      <c r="Y754" s="52" t="str">
        <f t="shared" si="209"/>
        <v/>
      </c>
      <c r="Z754" s="50" t="str">
        <f t="shared" si="210"/>
        <v/>
      </c>
      <c r="AA754" s="50" t="str">
        <f t="shared" si="211"/>
        <v/>
      </c>
      <c r="AB754" s="50" t="str">
        <f t="shared" si="212"/>
        <v/>
      </c>
      <c r="AC754" s="50" t="str">
        <f t="shared" si="213"/>
        <v/>
      </c>
      <c r="AD754" s="50" t="str">
        <f t="shared" si="214"/>
        <v/>
      </c>
      <c r="AE754" s="50" t="str">
        <f t="shared" si="215"/>
        <v/>
      </c>
      <c r="AF754" s="50" t="str">
        <f t="shared" si="216"/>
        <v/>
      </c>
      <c r="AG754" s="50" t="str">
        <f t="shared" si="217"/>
        <v/>
      </c>
      <c r="AH754" s="50" t="str">
        <f t="shared" si="218"/>
        <v/>
      </c>
      <c r="AI754" s="50" t="str">
        <f t="shared" si="219"/>
        <v/>
      </c>
      <c r="AJ754" s="50" t="str">
        <f t="shared" si="220"/>
        <v/>
      </c>
      <c r="AK754" s="50" t="str">
        <f t="shared" si="221"/>
        <v/>
      </c>
      <c r="AL754" s="50" t="str">
        <f t="shared" si="222"/>
        <v/>
      </c>
      <c r="AM754" s="50" t="str">
        <f t="shared" si="223"/>
        <v/>
      </c>
      <c r="AN754" s="50" t="str">
        <f>IF(OR(AD754&lt;&gt;TRUE,AI754&lt;&gt;TRUE),"",IF(OR('Info livraison'!$B$12-(YEAR(J754))&gt;INDEX(valschartmaxalt,MATCH(N754,libschart,0)),'Info livraison'!$B$12-(YEAR(J754))&lt;INDEX(valschartminalt,MATCH(N754,libschart,0))),FALSE,TRUE))</f>
        <v/>
      </c>
      <c r="AO754" s="50" t="str">
        <f t="shared" si="224"/>
        <v/>
      </c>
      <c r="AP754" s="50"/>
      <c r="AQ754" s="50"/>
      <c r="AR754" s="50"/>
      <c r="AS754" s="197" t="str">
        <f t="shared" si="225"/>
        <v/>
      </c>
      <c r="AT754" s="210" t="str">
        <f t="shared" si="226"/>
        <v/>
      </c>
    </row>
    <row r="755" spans="1:46" x14ac:dyDescent="0.2">
      <c r="A755" s="51" t="str">
        <f>IF(AND(F755&lt;&gt;"",'Institut - Classes'!$F$4&lt;&gt;""),INDEX(libcatidinstit,'Institut - Classes'!$F$4),"")</f>
        <v/>
      </c>
      <c r="B755" s="51" t="str">
        <f>IF(A755&lt;&gt;"",INDEX(codeinstit,'Institut - Classes'!$F$4),"")</f>
        <v/>
      </c>
      <c r="C755" s="49" t="str">
        <f t="shared" si="227"/>
        <v/>
      </c>
      <c r="D755" s="143"/>
      <c r="E755" s="143"/>
      <c r="F755" s="137"/>
      <c r="G755" s="137"/>
      <c r="H755" s="137"/>
      <c r="I755" s="137"/>
      <c r="J755" s="139"/>
      <c r="K755" s="137"/>
      <c r="L755" s="141"/>
      <c r="M755" s="141"/>
      <c r="N755" s="140"/>
      <c r="O755" s="142"/>
      <c r="P755" s="141"/>
      <c r="Q755" s="141"/>
      <c r="R755" s="141"/>
      <c r="S755" s="156"/>
      <c r="T755" s="156"/>
      <c r="U755" s="156"/>
      <c r="V755" s="156"/>
      <c r="W755" s="156"/>
      <c r="X755" s="156"/>
      <c r="Y755" s="52" t="str">
        <f t="shared" si="209"/>
        <v/>
      </c>
      <c r="Z755" s="50" t="str">
        <f t="shared" si="210"/>
        <v/>
      </c>
      <c r="AA755" s="50" t="str">
        <f t="shared" si="211"/>
        <v/>
      </c>
      <c r="AB755" s="50" t="str">
        <f t="shared" si="212"/>
        <v/>
      </c>
      <c r="AC755" s="50" t="str">
        <f t="shared" si="213"/>
        <v/>
      </c>
      <c r="AD755" s="50" t="str">
        <f t="shared" si="214"/>
        <v/>
      </c>
      <c r="AE755" s="50" t="str">
        <f t="shared" si="215"/>
        <v/>
      </c>
      <c r="AF755" s="50" t="str">
        <f t="shared" si="216"/>
        <v/>
      </c>
      <c r="AG755" s="50" t="str">
        <f t="shared" si="217"/>
        <v/>
      </c>
      <c r="AH755" s="50" t="str">
        <f t="shared" si="218"/>
        <v/>
      </c>
      <c r="AI755" s="50" t="str">
        <f t="shared" si="219"/>
        <v/>
      </c>
      <c r="AJ755" s="50" t="str">
        <f t="shared" si="220"/>
        <v/>
      </c>
      <c r="AK755" s="50" t="str">
        <f t="shared" si="221"/>
        <v/>
      </c>
      <c r="AL755" s="50" t="str">
        <f t="shared" si="222"/>
        <v/>
      </c>
      <c r="AM755" s="50" t="str">
        <f t="shared" si="223"/>
        <v/>
      </c>
      <c r="AN755" s="50" t="str">
        <f>IF(OR(AD755&lt;&gt;TRUE,AI755&lt;&gt;TRUE),"",IF(OR('Info livraison'!$B$12-(YEAR(J755))&gt;INDEX(valschartmaxalt,MATCH(N755,libschart,0)),'Info livraison'!$B$12-(YEAR(J755))&lt;INDEX(valschartminalt,MATCH(N755,libschart,0))),FALSE,TRUE))</f>
        <v/>
      </c>
      <c r="AO755" s="50" t="str">
        <f t="shared" si="224"/>
        <v/>
      </c>
      <c r="AP755" s="50"/>
      <c r="AQ755" s="50"/>
      <c r="AR755" s="50"/>
      <c r="AS755" s="197" t="str">
        <f t="shared" si="225"/>
        <v/>
      </c>
      <c r="AT755" s="210" t="str">
        <f t="shared" si="226"/>
        <v/>
      </c>
    </row>
    <row r="756" spans="1:46" x14ac:dyDescent="0.2">
      <c r="A756" s="51" t="str">
        <f>IF(AND(F756&lt;&gt;"",'Institut - Classes'!$F$4&lt;&gt;""),INDEX(libcatidinstit,'Institut - Classes'!$F$4),"")</f>
        <v/>
      </c>
      <c r="B756" s="51" t="str">
        <f>IF(A756&lt;&gt;"",INDEX(codeinstit,'Institut - Classes'!$F$4),"")</f>
        <v/>
      </c>
      <c r="C756" s="49" t="str">
        <f t="shared" si="227"/>
        <v/>
      </c>
      <c r="D756" s="143"/>
      <c r="E756" s="143"/>
      <c r="F756" s="137"/>
      <c r="G756" s="137"/>
      <c r="H756" s="137"/>
      <c r="I756" s="137"/>
      <c r="J756" s="139"/>
      <c r="K756" s="137"/>
      <c r="L756" s="141"/>
      <c r="M756" s="141"/>
      <c r="N756" s="140"/>
      <c r="O756" s="142"/>
      <c r="P756" s="141"/>
      <c r="Q756" s="141"/>
      <c r="R756" s="141"/>
      <c r="S756" s="156"/>
      <c r="T756" s="156"/>
      <c r="U756" s="156"/>
      <c r="V756" s="156"/>
      <c r="W756" s="156"/>
      <c r="X756" s="156"/>
      <c r="Y756" s="52" t="str">
        <f t="shared" si="209"/>
        <v/>
      </c>
      <c r="Z756" s="50" t="str">
        <f t="shared" si="210"/>
        <v/>
      </c>
      <c r="AA756" s="50" t="str">
        <f t="shared" si="211"/>
        <v/>
      </c>
      <c r="AB756" s="50" t="str">
        <f t="shared" si="212"/>
        <v/>
      </c>
      <c r="AC756" s="50" t="str">
        <f t="shared" si="213"/>
        <v/>
      </c>
      <c r="AD756" s="50" t="str">
        <f t="shared" si="214"/>
        <v/>
      </c>
      <c r="AE756" s="50" t="str">
        <f t="shared" si="215"/>
        <v/>
      </c>
      <c r="AF756" s="50" t="str">
        <f t="shared" si="216"/>
        <v/>
      </c>
      <c r="AG756" s="50" t="str">
        <f t="shared" si="217"/>
        <v/>
      </c>
      <c r="AH756" s="50" t="str">
        <f t="shared" si="218"/>
        <v/>
      </c>
      <c r="AI756" s="50" t="str">
        <f t="shared" si="219"/>
        <v/>
      </c>
      <c r="AJ756" s="50" t="str">
        <f t="shared" si="220"/>
        <v/>
      </c>
      <c r="AK756" s="50" t="str">
        <f t="shared" si="221"/>
        <v/>
      </c>
      <c r="AL756" s="50" t="str">
        <f t="shared" si="222"/>
        <v/>
      </c>
      <c r="AM756" s="50" t="str">
        <f t="shared" si="223"/>
        <v/>
      </c>
      <c r="AN756" s="50" t="str">
        <f>IF(OR(AD756&lt;&gt;TRUE,AI756&lt;&gt;TRUE),"",IF(OR('Info livraison'!$B$12-(YEAR(J756))&gt;INDEX(valschartmaxalt,MATCH(N756,libschart,0)),'Info livraison'!$B$12-(YEAR(J756))&lt;INDEX(valschartminalt,MATCH(N756,libschart,0))),FALSE,TRUE))</f>
        <v/>
      </c>
      <c r="AO756" s="50" t="str">
        <f t="shared" si="224"/>
        <v/>
      </c>
      <c r="AP756" s="50"/>
      <c r="AQ756" s="50"/>
      <c r="AR756" s="50"/>
      <c r="AS756" s="197" t="str">
        <f t="shared" si="225"/>
        <v/>
      </c>
      <c r="AT756" s="210" t="str">
        <f t="shared" si="226"/>
        <v/>
      </c>
    </row>
    <row r="757" spans="1:46" x14ac:dyDescent="0.2">
      <c r="A757" s="51" t="str">
        <f>IF(AND(F757&lt;&gt;"",'Institut - Classes'!$F$4&lt;&gt;""),INDEX(libcatidinstit,'Institut - Classes'!$F$4),"")</f>
        <v/>
      </c>
      <c r="B757" s="51" t="str">
        <f>IF(A757&lt;&gt;"",INDEX(codeinstit,'Institut - Classes'!$F$4),"")</f>
        <v/>
      </c>
      <c r="C757" s="49" t="str">
        <f t="shared" si="227"/>
        <v/>
      </c>
      <c r="D757" s="143"/>
      <c r="E757" s="143"/>
      <c r="F757" s="137"/>
      <c r="G757" s="137"/>
      <c r="H757" s="137"/>
      <c r="I757" s="137"/>
      <c r="J757" s="139"/>
      <c r="K757" s="137"/>
      <c r="L757" s="141"/>
      <c r="M757" s="141"/>
      <c r="N757" s="140"/>
      <c r="O757" s="142"/>
      <c r="P757" s="141"/>
      <c r="Q757" s="141"/>
      <c r="R757" s="141"/>
      <c r="S757" s="156"/>
      <c r="T757" s="156"/>
      <c r="U757" s="156"/>
      <c r="V757" s="156"/>
      <c r="W757" s="156"/>
      <c r="X757" s="156"/>
      <c r="Y757" s="52" t="str">
        <f t="shared" si="209"/>
        <v/>
      </c>
      <c r="Z757" s="50" t="str">
        <f t="shared" si="210"/>
        <v/>
      </c>
      <c r="AA757" s="50" t="str">
        <f t="shared" si="211"/>
        <v/>
      </c>
      <c r="AB757" s="50" t="str">
        <f t="shared" si="212"/>
        <v/>
      </c>
      <c r="AC757" s="50" t="str">
        <f t="shared" si="213"/>
        <v/>
      </c>
      <c r="AD757" s="50" t="str">
        <f t="shared" si="214"/>
        <v/>
      </c>
      <c r="AE757" s="50" t="str">
        <f t="shared" si="215"/>
        <v/>
      </c>
      <c r="AF757" s="50" t="str">
        <f t="shared" si="216"/>
        <v/>
      </c>
      <c r="AG757" s="50" t="str">
        <f t="shared" si="217"/>
        <v/>
      </c>
      <c r="AH757" s="50" t="str">
        <f t="shared" si="218"/>
        <v/>
      </c>
      <c r="AI757" s="50" t="str">
        <f t="shared" si="219"/>
        <v/>
      </c>
      <c r="AJ757" s="50" t="str">
        <f t="shared" si="220"/>
        <v/>
      </c>
      <c r="AK757" s="50" t="str">
        <f t="shared" si="221"/>
        <v/>
      </c>
      <c r="AL757" s="50" t="str">
        <f t="shared" si="222"/>
        <v/>
      </c>
      <c r="AM757" s="50" t="str">
        <f t="shared" si="223"/>
        <v/>
      </c>
      <c r="AN757" s="50" t="str">
        <f>IF(OR(AD757&lt;&gt;TRUE,AI757&lt;&gt;TRUE),"",IF(OR('Info livraison'!$B$12-(YEAR(J757))&gt;INDEX(valschartmaxalt,MATCH(N757,libschart,0)),'Info livraison'!$B$12-(YEAR(J757))&lt;INDEX(valschartminalt,MATCH(N757,libschart,0))),FALSE,TRUE))</f>
        <v/>
      </c>
      <c r="AO757" s="50" t="str">
        <f t="shared" si="224"/>
        <v/>
      </c>
      <c r="AP757" s="50"/>
      <c r="AQ757" s="50"/>
      <c r="AR757" s="50"/>
      <c r="AS757" s="197" t="str">
        <f t="shared" si="225"/>
        <v/>
      </c>
      <c r="AT757" s="210" t="str">
        <f t="shared" si="226"/>
        <v/>
      </c>
    </row>
    <row r="758" spans="1:46" x14ac:dyDescent="0.2">
      <c r="A758" s="51" t="str">
        <f>IF(AND(F758&lt;&gt;"",'Institut - Classes'!$F$4&lt;&gt;""),INDEX(libcatidinstit,'Institut - Classes'!$F$4),"")</f>
        <v/>
      </c>
      <c r="B758" s="51" t="str">
        <f>IF(A758&lt;&gt;"",INDEX(codeinstit,'Institut - Classes'!$F$4),"")</f>
        <v/>
      </c>
      <c r="C758" s="49" t="str">
        <f t="shared" si="227"/>
        <v/>
      </c>
      <c r="D758" s="143"/>
      <c r="E758" s="143"/>
      <c r="F758" s="137"/>
      <c r="G758" s="137"/>
      <c r="H758" s="137"/>
      <c r="I758" s="137"/>
      <c r="J758" s="139"/>
      <c r="K758" s="137"/>
      <c r="L758" s="141"/>
      <c r="M758" s="141"/>
      <c r="N758" s="140"/>
      <c r="O758" s="142"/>
      <c r="P758" s="141"/>
      <c r="Q758" s="141"/>
      <c r="R758" s="141"/>
      <c r="S758" s="156"/>
      <c r="T758" s="156"/>
      <c r="U758" s="156"/>
      <c r="V758" s="156"/>
      <c r="W758" s="156"/>
      <c r="X758" s="156"/>
      <c r="Y758" s="52" t="str">
        <f t="shared" si="209"/>
        <v/>
      </c>
      <c r="Z758" s="50" t="str">
        <f t="shared" si="210"/>
        <v/>
      </c>
      <c r="AA758" s="50" t="str">
        <f t="shared" si="211"/>
        <v/>
      </c>
      <c r="AB758" s="50" t="str">
        <f t="shared" si="212"/>
        <v/>
      </c>
      <c r="AC758" s="50" t="str">
        <f t="shared" si="213"/>
        <v/>
      </c>
      <c r="AD758" s="50" t="str">
        <f t="shared" si="214"/>
        <v/>
      </c>
      <c r="AE758" s="50" t="str">
        <f t="shared" si="215"/>
        <v/>
      </c>
      <c r="AF758" s="50" t="str">
        <f t="shared" si="216"/>
        <v/>
      </c>
      <c r="AG758" s="50" t="str">
        <f t="shared" si="217"/>
        <v/>
      </c>
      <c r="AH758" s="50" t="str">
        <f t="shared" si="218"/>
        <v/>
      </c>
      <c r="AI758" s="50" t="str">
        <f t="shared" si="219"/>
        <v/>
      </c>
      <c r="AJ758" s="50" t="str">
        <f t="shared" si="220"/>
        <v/>
      </c>
      <c r="AK758" s="50" t="str">
        <f t="shared" si="221"/>
        <v/>
      </c>
      <c r="AL758" s="50" t="str">
        <f t="shared" si="222"/>
        <v/>
      </c>
      <c r="AM758" s="50" t="str">
        <f t="shared" si="223"/>
        <v/>
      </c>
      <c r="AN758" s="50" t="str">
        <f>IF(OR(AD758&lt;&gt;TRUE,AI758&lt;&gt;TRUE),"",IF(OR('Info livraison'!$B$12-(YEAR(J758))&gt;INDEX(valschartmaxalt,MATCH(N758,libschart,0)),'Info livraison'!$B$12-(YEAR(J758))&lt;INDEX(valschartminalt,MATCH(N758,libschart,0))),FALSE,TRUE))</f>
        <v/>
      </c>
      <c r="AO758" s="50" t="str">
        <f t="shared" si="224"/>
        <v/>
      </c>
      <c r="AP758" s="50"/>
      <c r="AQ758" s="50"/>
      <c r="AR758" s="50"/>
      <c r="AS758" s="197" t="str">
        <f t="shared" si="225"/>
        <v/>
      </c>
      <c r="AT758" s="210" t="str">
        <f t="shared" si="226"/>
        <v/>
      </c>
    </row>
    <row r="759" spans="1:46" x14ac:dyDescent="0.2">
      <c r="A759" s="51" t="str">
        <f>IF(AND(F759&lt;&gt;"",'Institut - Classes'!$F$4&lt;&gt;""),INDEX(libcatidinstit,'Institut - Classes'!$F$4),"")</f>
        <v/>
      </c>
      <c r="B759" s="51" t="str">
        <f>IF(A759&lt;&gt;"",INDEX(codeinstit,'Institut - Classes'!$F$4),"")</f>
        <v/>
      </c>
      <c r="C759" s="49" t="str">
        <f t="shared" si="227"/>
        <v/>
      </c>
      <c r="D759" s="143"/>
      <c r="E759" s="143"/>
      <c r="F759" s="137"/>
      <c r="G759" s="137"/>
      <c r="H759" s="137"/>
      <c r="I759" s="137"/>
      <c r="J759" s="139"/>
      <c r="K759" s="137"/>
      <c r="L759" s="141"/>
      <c r="M759" s="141"/>
      <c r="N759" s="140"/>
      <c r="O759" s="142"/>
      <c r="P759" s="141"/>
      <c r="Q759" s="141"/>
      <c r="R759" s="141"/>
      <c r="S759" s="156"/>
      <c r="T759" s="156"/>
      <c r="U759" s="156"/>
      <c r="V759" s="156"/>
      <c r="W759" s="156"/>
      <c r="X759" s="156"/>
      <c r="Y759" s="52" t="str">
        <f t="shared" si="209"/>
        <v/>
      </c>
      <c r="Z759" s="50" t="str">
        <f t="shared" si="210"/>
        <v/>
      </c>
      <c r="AA759" s="50" t="str">
        <f t="shared" si="211"/>
        <v/>
      </c>
      <c r="AB759" s="50" t="str">
        <f t="shared" si="212"/>
        <v/>
      </c>
      <c r="AC759" s="50" t="str">
        <f t="shared" si="213"/>
        <v/>
      </c>
      <c r="AD759" s="50" t="str">
        <f t="shared" si="214"/>
        <v/>
      </c>
      <c r="AE759" s="50" t="str">
        <f t="shared" si="215"/>
        <v/>
      </c>
      <c r="AF759" s="50" t="str">
        <f t="shared" si="216"/>
        <v/>
      </c>
      <c r="AG759" s="50" t="str">
        <f t="shared" si="217"/>
        <v/>
      </c>
      <c r="AH759" s="50" t="str">
        <f t="shared" si="218"/>
        <v/>
      </c>
      <c r="AI759" s="50" t="str">
        <f t="shared" si="219"/>
        <v/>
      </c>
      <c r="AJ759" s="50" t="str">
        <f t="shared" si="220"/>
        <v/>
      </c>
      <c r="AK759" s="50" t="str">
        <f t="shared" si="221"/>
        <v/>
      </c>
      <c r="AL759" s="50" t="str">
        <f t="shared" si="222"/>
        <v/>
      </c>
      <c r="AM759" s="50" t="str">
        <f t="shared" si="223"/>
        <v/>
      </c>
      <c r="AN759" s="50" t="str">
        <f>IF(OR(AD759&lt;&gt;TRUE,AI759&lt;&gt;TRUE),"",IF(OR('Info livraison'!$B$12-(YEAR(J759))&gt;INDEX(valschartmaxalt,MATCH(N759,libschart,0)),'Info livraison'!$B$12-(YEAR(J759))&lt;INDEX(valschartminalt,MATCH(N759,libschart,0))),FALSE,TRUE))</f>
        <v/>
      </c>
      <c r="AO759" s="50" t="str">
        <f t="shared" si="224"/>
        <v/>
      </c>
      <c r="AP759" s="50"/>
      <c r="AQ759" s="50"/>
      <c r="AR759" s="50"/>
      <c r="AS759" s="197" t="str">
        <f t="shared" si="225"/>
        <v/>
      </c>
      <c r="AT759" s="210" t="str">
        <f t="shared" si="226"/>
        <v/>
      </c>
    </row>
    <row r="760" spans="1:46" x14ac:dyDescent="0.2">
      <c r="A760" s="51" t="str">
        <f>IF(AND(F760&lt;&gt;"",'Institut - Classes'!$F$4&lt;&gt;""),INDEX(libcatidinstit,'Institut - Classes'!$F$4),"")</f>
        <v/>
      </c>
      <c r="B760" s="51" t="str">
        <f>IF(A760&lt;&gt;"",INDEX(codeinstit,'Institut - Classes'!$F$4),"")</f>
        <v/>
      </c>
      <c r="C760" s="49" t="str">
        <f t="shared" si="227"/>
        <v/>
      </c>
      <c r="D760" s="143"/>
      <c r="E760" s="143"/>
      <c r="F760" s="137"/>
      <c r="G760" s="137"/>
      <c r="H760" s="137"/>
      <c r="I760" s="137"/>
      <c r="J760" s="139"/>
      <c r="K760" s="137"/>
      <c r="L760" s="141"/>
      <c r="M760" s="141"/>
      <c r="N760" s="140"/>
      <c r="O760" s="142"/>
      <c r="P760" s="141"/>
      <c r="Q760" s="141"/>
      <c r="R760" s="141"/>
      <c r="S760" s="156"/>
      <c r="T760" s="156"/>
      <c r="U760" s="156"/>
      <c r="V760" s="156"/>
      <c r="W760" s="156"/>
      <c r="X760" s="156"/>
      <c r="Y760" s="52" t="str">
        <f t="shared" si="209"/>
        <v/>
      </c>
      <c r="Z760" s="50" t="str">
        <f t="shared" si="210"/>
        <v/>
      </c>
      <c r="AA760" s="50" t="str">
        <f t="shared" si="211"/>
        <v/>
      </c>
      <c r="AB760" s="50" t="str">
        <f t="shared" si="212"/>
        <v/>
      </c>
      <c r="AC760" s="50" t="str">
        <f t="shared" si="213"/>
        <v/>
      </c>
      <c r="AD760" s="50" t="str">
        <f t="shared" si="214"/>
        <v/>
      </c>
      <c r="AE760" s="50" t="str">
        <f t="shared" si="215"/>
        <v/>
      </c>
      <c r="AF760" s="50" t="str">
        <f t="shared" si="216"/>
        <v/>
      </c>
      <c r="AG760" s="50" t="str">
        <f t="shared" si="217"/>
        <v/>
      </c>
      <c r="AH760" s="50" t="str">
        <f t="shared" si="218"/>
        <v/>
      </c>
      <c r="AI760" s="50" t="str">
        <f t="shared" si="219"/>
        <v/>
      </c>
      <c r="AJ760" s="50" t="str">
        <f t="shared" si="220"/>
        <v/>
      </c>
      <c r="AK760" s="50" t="str">
        <f t="shared" si="221"/>
        <v/>
      </c>
      <c r="AL760" s="50" t="str">
        <f t="shared" si="222"/>
        <v/>
      </c>
      <c r="AM760" s="50" t="str">
        <f t="shared" si="223"/>
        <v/>
      </c>
      <c r="AN760" s="50" t="str">
        <f>IF(OR(AD760&lt;&gt;TRUE,AI760&lt;&gt;TRUE),"",IF(OR('Info livraison'!$B$12-(YEAR(J760))&gt;INDEX(valschartmaxalt,MATCH(N760,libschart,0)),'Info livraison'!$B$12-(YEAR(J760))&lt;INDEX(valschartminalt,MATCH(N760,libschart,0))),FALSE,TRUE))</f>
        <v/>
      </c>
      <c r="AO760" s="50" t="str">
        <f t="shared" si="224"/>
        <v/>
      </c>
      <c r="AP760" s="50"/>
      <c r="AQ760" s="50"/>
      <c r="AR760" s="50"/>
      <c r="AS760" s="197" t="str">
        <f t="shared" si="225"/>
        <v/>
      </c>
      <c r="AT760" s="210" t="str">
        <f t="shared" si="226"/>
        <v/>
      </c>
    </row>
    <row r="761" spans="1:46" x14ac:dyDescent="0.2">
      <c r="A761" s="51" t="str">
        <f>IF(AND(F761&lt;&gt;"",'Institut - Classes'!$F$4&lt;&gt;""),INDEX(libcatidinstit,'Institut - Classes'!$F$4),"")</f>
        <v/>
      </c>
      <c r="B761" s="51" t="str">
        <f>IF(A761&lt;&gt;"",INDEX(codeinstit,'Institut - Classes'!$F$4),"")</f>
        <v/>
      </c>
      <c r="C761" s="49" t="str">
        <f t="shared" si="227"/>
        <v/>
      </c>
      <c r="D761" s="143"/>
      <c r="E761" s="143"/>
      <c r="F761" s="137"/>
      <c r="G761" s="137"/>
      <c r="H761" s="137"/>
      <c r="I761" s="137"/>
      <c r="J761" s="139"/>
      <c r="K761" s="137"/>
      <c r="L761" s="141"/>
      <c r="M761" s="141"/>
      <c r="N761" s="140"/>
      <c r="O761" s="142"/>
      <c r="P761" s="141"/>
      <c r="Q761" s="141"/>
      <c r="R761" s="141"/>
      <c r="S761" s="156"/>
      <c r="T761" s="156"/>
      <c r="U761" s="156"/>
      <c r="V761" s="156"/>
      <c r="W761" s="156"/>
      <c r="X761" s="156"/>
      <c r="Y761" s="52" t="str">
        <f t="shared" si="209"/>
        <v/>
      </c>
      <c r="Z761" s="50" t="str">
        <f t="shared" si="210"/>
        <v/>
      </c>
      <c r="AA761" s="50" t="str">
        <f t="shared" si="211"/>
        <v/>
      </c>
      <c r="AB761" s="50" t="str">
        <f t="shared" si="212"/>
        <v/>
      </c>
      <c r="AC761" s="50" t="str">
        <f t="shared" si="213"/>
        <v/>
      </c>
      <c r="AD761" s="50" t="str">
        <f t="shared" si="214"/>
        <v/>
      </c>
      <c r="AE761" s="50" t="str">
        <f t="shared" si="215"/>
        <v/>
      </c>
      <c r="AF761" s="50" t="str">
        <f t="shared" si="216"/>
        <v/>
      </c>
      <c r="AG761" s="50" t="str">
        <f t="shared" si="217"/>
        <v/>
      </c>
      <c r="AH761" s="50" t="str">
        <f t="shared" si="218"/>
        <v/>
      </c>
      <c r="AI761" s="50" t="str">
        <f t="shared" si="219"/>
        <v/>
      </c>
      <c r="AJ761" s="50" t="str">
        <f t="shared" si="220"/>
        <v/>
      </c>
      <c r="AK761" s="50" t="str">
        <f t="shared" si="221"/>
        <v/>
      </c>
      <c r="AL761" s="50" t="str">
        <f t="shared" si="222"/>
        <v/>
      </c>
      <c r="AM761" s="50" t="str">
        <f t="shared" si="223"/>
        <v/>
      </c>
      <c r="AN761" s="50" t="str">
        <f>IF(OR(AD761&lt;&gt;TRUE,AI761&lt;&gt;TRUE),"",IF(OR('Info livraison'!$B$12-(YEAR(J761))&gt;INDEX(valschartmaxalt,MATCH(N761,libschart,0)),'Info livraison'!$B$12-(YEAR(J761))&lt;INDEX(valschartminalt,MATCH(N761,libschart,0))),FALSE,TRUE))</f>
        <v/>
      </c>
      <c r="AO761" s="50" t="str">
        <f t="shared" si="224"/>
        <v/>
      </c>
      <c r="AP761" s="50"/>
      <c r="AQ761" s="50"/>
      <c r="AR761" s="50"/>
      <c r="AS761" s="197" t="str">
        <f t="shared" si="225"/>
        <v/>
      </c>
      <c r="AT761" s="210" t="str">
        <f t="shared" si="226"/>
        <v/>
      </c>
    </row>
    <row r="762" spans="1:46" x14ac:dyDescent="0.2">
      <c r="A762" s="51" t="str">
        <f>IF(AND(F762&lt;&gt;"",'Institut - Classes'!$F$4&lt;&gt;""),INDEX(libcatidinstit,'Institut - Classes'!$F$4),"")</f>
        <v/>
      </c>
      <c r="B762" s="51" t="str">
        <f>IF(A762&lt;&gt;"",INDEX(codeinstit,'Institut - Classes'!$F$4),"")</f>
        <v/>
      </c>
      <c r="C762" s="49" t="str">
        <f t="shared" si="227"/>
        <v/>
      </c>
      <c r="D762" s="143"/>
      <c r="E762" s="143"/>
      <c r="F762" s="137"/>
      <c r="G762" s="137"/>
      <c r="H762" s="137"/>
      <c r="I762" s="137"/>
      <c r="J762" s="139"/>
      <c r="K762" s="137"/>
      <c r="L762" s="141"/>
      <c r="M762" s="141"/>
      <c r="N762" s="140"/>
      <c r="O762" s="142"/>
      <c r="P762" s="141"/>
      <c r="Q762" s="141"/>
      <c r="R762" s="141"/>
      <c r="S762" s="156"/>
      <c r="T762" s="156"/>
      <c r="U762" s="156"/>
      <c r="V762" s="156"/>
      <c r="W762" s="156"/>
      <c r="X762" s="156"/>
      <c r="Y762" s="52" t="str">
        <f t="shared" si="209"/>
        <v/>
      </c>
      <c r="Z762" s="50" t="str">
        <f t="shared" si="210"/>
        <v/>
      </c>
      <c r="AA762" s="50" t="str">
        <f t="shared" si="211"/>
        <v/>
      </c>
      <c r="AB762" s="50" t="str">
        <f t="shared" si="212"/>
        <v/>
      </c>
      <c r="AC762" s="50" t="str">
        <f t="shared" si="213"/>
        <v/>
      </c>
      <c r="AD762" s="50" t="str">
        <f t="shared" si="214"/>
        <v/>
      </c>
      <c r="AE762" s="50" t="str">
        <f t="shared" si="215"/>
        <v/>
      </c>
      <c r="AF762" s="50" t="str">
        <f t="shared" si="216"/>
        <v/>
      </c>
      <c r="AG762" s="50" t="str">
        <f t="shared" si="217"/>
        <v/>
      </c>
      <c r="AH762" s="50" t="str">
        <f t="shared" si="218"/>
        <v/>
      </c>
      <c r="AI762" s="50" t="str">
        <f t="shared" si="219"/>
        <v/>
      </c>
      <c r="AJ762" s="50" t="str">
        <f t="shared" si="220"/>
        <v/>
      </c>
      <c r="AK762" s="50" t="str">
        <f t="shared" si="221"/>
        <v/>
      </c>
      <c r="AL762" s="50" t="str">
        <f t="shared" si="222"/>
        <v/>
      </c>
      <c r="AM762" s="50" t="str">
        <f t="shared" si="223"/>
        <v/>
      </c>
      <c r="AN762" s="50" t="str">
        <f>IF(OR(AD762&lt;&gt;TRUE,AI762&lt;&gt;TRUE),"",IF(OR('Info livraison'!$B$12-(YEAR(J762))&gt;INDEX(valschartmaxalt,MATCH(N762,libschart,0)),'Info livraison'!$B$12-(YEAR(J762))&lt;INDEX(valschartminalt,MATCH(N762,libschart,0))),FALSE,TRUE))</f>
        <v/>
      </c>
      <c r="AO762" s="50" t="str">
        <f t="shared" si="224"/>
        <v/>
      </c>
      <c r="AP762" s="50"/>
      <c r="AQ762" s="50"/>
      <c r="AR762" s="50"/>
      <c r="AS762" s="197" t="str">
        <f t="shared" si="225"/>
        <v/>
      </c>
      <c r="AT762" s="210" t="str">
        <f t="shared" si="226"/>
        <v/>
      </c>
    </row>
    <row r="763" spans="1:46" x14ac:dyDescent="0.2">
      <c r="A763" s="51" t="str">
        <f>IF(AND(F763&lt;&gt;"",'Institut - Classes'!$F$4&lt;&gt;""),INDEX(libcatidinstit,'Institut - Classes'!$F$4),"")</f>
        <v/>
      </c>
      <c r="B763" s="51" t="str">
        <f>IF(A763&lt;&gt;"",INDEX(codeinstit,'Institut - Classes'!$F$4),"")</f>
        <v/>
      </c>
      <c r="C763" s="49" t="str">
        <f t="shared" si="227"/>
        <v/>
      </c>
      <c r="D763" s="143"/>
      <c r="E763" s="143"/>
      <c r="F763" s="137"/>
      <c r="G763" s="137"/>
      <c r="H763" s="137"/>
      <c r="I763" s="137"/>
      <c r="J763" s="139"/>
      <c r="K763" s="137"/>
      <c r="L763" s="141"/>
      <c r="M763" s="141"/>
      <c r="N763" s="140"/>
      <c r="O763" s="142"/>
      <c r="P763" s="141"/>
      <c r="Q763" s="141"/>
      <c r="R763" s="141"/>
      <c r="S763" s="156"/>
      <c r="T763" s="156"/>
      <c r="U763" s="156"/>
      <c r="V763" s="156"/>
      <c r="W763" s="156"/>
      <c r="X763" s="156"/>
      <c r="Y763" s="52" t="str">
        <f t="shared" si="209"/>
        <v/>
      </c>
      <c r="Z763" s="50" t="str">
        <f t="shared" si="210"/>
        <v/>
      </c>
      <c r="AA763" s="50" t="str">
        <f t="shared" si="211"/>
        <v/>
      </c>
      <c r="AB763" s="50" t="str">
        <f t="shared" si="212"/>
        <v/>
      </c>
      <c r="AC763" s="50" t="str">
        <f t="shared" si="213"/>
        <v/>
      </c>
      <c r="AD763" s="50" t="str">
        <f t="shared" si="214"/>
        <v/>
      </c>
      <c r="AE763" s="50" t="str">
        <f t="shared" si="215"/>
        <v/>
      </c>
      <c r="AF763" s="50" t="str">
        <f t="shared" si="216"/>
        <v/>
      </c>
      <c r="AG763" s="50" t="str">
        <f t="shared" si="217"/>
        <v/>
      </c>
      <c r="AH763" s="50" t="str">
        <f t="shared" si="218"/>
        <v/>
      </c>
      <c r="AI763" s="50" t="str">
        <f t="shared" si="219"/>
        <v/>
      </c>
      <c r="AJ763" s="50" t="str">
        <f t="shared" si="220"/>
        <v/>
      </c>
      <c r="AK763" s="50" t="str">
        <f t="shared" si="221"/>
        <v/>
      </c>
      <c r="AL763" s="50" t="str">
        <f t="shared" si="222"/>
        <v/>
      </c>
      <c r="AM763" s="50" t="str">
        <f t="shared" si="223"/>
        <v/>
      </c>
      <c r="AN763" s="50" t="str">
        <f>IF(OR(AD763&lt;&gt;TRUE,AI763&lt;&gt;TRUE),"",IF(OR('Info livraison'!$B$12-(YEAR(J763))&gt;INDEX(valschartmaxalt,MATCH(N763,libschart,0)),'Info livraison'!$B$12-(YEAR(J763))&lt;INDEX(valschartminalt,MATCH(N763,libschart,0))),FALSE,TRUE))</f>
        <v/>
      </c>
      <c r="AO763" s="50" t="str">
        <f t="shared" si="224"/>
        <v/>
      </c>
      <c r="AP763" s="50"/>
      <c r="AQ763" s="50"/>
      <c r="AR763" s="50"/>
      <c r="AS763" s="197" t="str">
        <f t="shared" si="225"/>
        <v/>
      </c>
      <c r="AT763" s="210" t="str">
        <f t="shared" si="226"/>
        <v/>
      </c>
    </row>
    <row r="764" spans="1:46" x14ac:dyDescent="0.2">
      <c r="A764" s="51" t="str">
        <f>IF(AND(F764&lt;&gt;"",'Institut - Classes'!$F$4&lt;&gt;""),INDEX(libcatidinstit,'Institut - Classes'!$F$4),"")</f>
        <v/>
      </c>
      <c r="B764" s="51" t="str">
        <f>IF(A764&lt;&gt;"",INDEX(codeinstit,'Institut - Classes'!$F$4),"")</f>
        <v/>
      </c>
      <c r="C764" s="49" t="str">
        <f t="shared" si="227"/>
        <v/>
      </c>
      <c r="D764" s="143"/>
      <c r="E764" s="143"/>
      <c r="F764" s="137"/>
      <c r="G764" s="137"/>
      <c r="H764" s="137"/>
      <c r="I764" s="137"/>
      <c r="J764" s="139"/>
      <c r="K764" s="137"/>
      <c r="L764" s="141"/>
      <c r="M764" s="141"/>
      <c r="N764" s="140"/>
      <c r="O764" s="142"/>
      <c r="P764" s="141"/>
      <c r="Q764" s="141"/>
      <c r="R764" s="141"/>
      <c r="S764" s="156"/>
      <c r="T764" s="156"/>
      <c r="U764" s="156"/>
      <c r="V764" s="156"/>
      <c r="W764" s="156"/>
      <c r="X764" s="156"/>
      <c r="Y764" s="52" t="str">
        <f t="shared" si="209"/>
        <v/>
      </c>
      <c r="Z764" s="50" t="str">
        <f t="shared" si="210"/>
        <v/>
      </c>
      <c r="AA764" s="50" t="str">
        <f t="shared" si="211"/>
        <v/>
      </c>
      <c r="AB764" s="50" t="str">
        <f t="shared" si="212"/>
        <v/>
      </c>
      <c r="AC764" s="50" t="str">
        <f t="shared" si="213"/>
        <v/>
      </c>
      <c r="AD764" s="50" t="str">
        <f t="shared" si="214"/>
        <v/>
      </c>
      <c r="AE764" s="50" t="str">
        <f t="shared" si="215"/>
        <v/>
      </c>
      <c r="AF764" s="50" t="str">
        <f t="shared" si="216"/>
        <v/>
      </c>
      <c r="AG764" s="50" t="str">
        <f t="shared" si="217"/>
        <v/>
      </c>
      <c r="AH764" s="50" t="str">
        <f t="shared" si="218"/>
        <v/>
      </c>
      <c r="AI764" s="50" t="str">
        <f t="shared" si="219"/>
        <v/>
      </c>
      <c r="AJ764" s="50" t="str">
        <f t="shared" si="220"/>
        <v/>
      </c>
      <c r="AK764" s="50" t="str">
        <f t="shared" si="221"/>
        <v/>
      </c>
      <c r="AL764" s="50" t="str">
        <f t="shared" si="222"/>
        <v/>
      </c>
      <c r="AM764" s="50" t="str">
        <f t="shared" si="223"/>
        <v/>
      </c>
      <c r="AN764" s="50" t="str">
        <f>IF(OR(AD764&lt;&gt;TRUE,AI764&lt;&gt;TRUE),"",IF(OR('Info livraison'!$B$12-(YEAR(J764))&gt;INDEX(valschartmaxalt,MATCH(N764,libschart,0)),'Info livraison'!$B$12-(YEAR(J764))&lt;INDEX(valschartminalt,MATCH(N764,libschart,0))),FALSE,TRUE))</f>
        <v/>
      </c>
      <c r="AO764" s="50" t="str">
        <f t="shared" si="224"/>
        <v/>
      </c>
      <c r="AP764" s="50"/>
      <c r="AQ764" s="50"/>
      <c r="AR764" s="50"/>
      <c r="AS764" s="197" t="str">
        <f t="shared" si="225"/>
        <v/>
      </c>
      <c r="AT764" s="210" t="str">
        <f t="shared" si="226"/>
        <v/>
      </c>
    </row>
    <row r="765" spans="1:46" x14ac:dyDescent="0.2">
      <c r="A765" s="51" t="str">
        <f>IF(AND(F765&lt;&gt;"",'Institut - Classes'!$F$4&lt;&gt;""),INDEX(libcatidinstit,'Institut - Classes'!$F$4),"")</f>
        <v/>
      </c>
      <c r="B765" s="51" t="str">
        <f>IF(A765&lt;&gt;"",INDEX(codeinstit,'Institut - Classes'!$F$4),"")</f>
        <v/>
      </c>
      <c r="C765" s="49" t="str">
        <f t="shared" si="227"/>
        <v/>
      </c>
      <c r="D765" s="143"/>
      <c r="E765" s="143"/>
      <c r="F765" s="137"/>
      <c r="G765" s="137"/>
      <c r="H765" s="137"/>
      <c r="I765" s="137"/>
      <c r="J765" s="139"/>
      <c r="K765" s="137"/>
      <c r="L765" s="141"/>
      <c r="M765" s="141"/>
      <c r="N765" s="140"/>
      <c r="O765" s="142"/>
      <c r="P765" s="141"/>
      <c r="Q765" s="141"/>
      <c r="R765" s="141"/>
      <c r="S765" s="156"/>
      <c r="T765" s="156"/>
      <c r="U765" s="156"/>
      <c r="V765" s="156"/>
      <c r="W765" s="156"/>
      <c r="X765" s="156"/>
      <c r="Y765" s="52" t="str">
        <f t="shared" si="209"/>
        <v/>
      </c>
      <c r="Z765" s="50" t="str">
        <f t="shared" si="210"/>
        <v/>
      </c>
      <c r="AA765" s="50" t="str">
        <f t="shared" si="211"/>
        <v/>
      </c>
      <c r="AB765" s="50" t="str">
        <f t="shared" si="212"/>
        <v/>
      </c>
      <c r="AC765" s="50" t="str">
        <f t="shared" si="213"/>
        <v/>
      </c>
      <c r="AD765" s="50" t="str">
        <f t="shared" si="214"/>
        <v/>
      </c>
      <c r="AE765" s="50" t="str">
        <f t="shared" si="215"/>
        <v/>
      </c>
      <c r="AF765" s="50" t="str">
        <f t="shared" si="216"/>
        <v/>
      </c>
      <c r="AG765" s="50" t="str">
        <f t="shared" si="217"/>
        <v/>
      </c>
      <c r="AH765" s="50" t="str">
        <f t="shared" si="218"/>
        <v/>
      </c>
      <c r="AI765" s="50" t="str">
        <f t="shared" si="219"/>
        <v/>
      </c>
      <c r="AJ765" s="50" t="str">
        <f t="shared" si="220"/>
        <v/>
      </c>
      <c r="AK765" s="50" t="str">
        <f t="shared" si="221"/>
        <v/>
      </c>
      <c r="AL765" s="50" t="str">
        <f t="shared" si="222"/>
        <v/>
      </c>
      <c r="AM765" s="50" t="str">
        <f t="shared" si="223"/>
        <v/>
      </c>
      <c r="AN765" s="50" t="str">
        <f>IF(OR(AD765&lt;&gt;TRUE,AI765&lt;&gt;TRUE),"",IF(OR('Info livraison'!$B$12-(YEAR(J765))&gt;INDEX(valschartmaxalt,MATCH(N765,libschart,0)),'Info livraison'!$B$12-(YEAR(J765))&lt;INDEX(valschartminalt,MATCH(N765,libschart,0))),FALSE,TRUE))</f>
        <v/>
      </c>
      <c r="AO765" s="50" t="str">
        <f t="shared" si="224"/>
        <v/>
      </c>
      <c r="AP765" s="50"/>
      <c r="AQ765" s="50"/>
      <c r="AR765" s="50"/>
      <c r="AS765" s="197" t="str">
        <f t="shared" si="225"/>
        <v/>
      </c>
      <c r="AT765" s="210" t="str">
        <f t="shared" si="226"/>
        <v/>
      </c>
    </row>
    <row r="766" spans="1:46" x14ac:dyDescent="0.2">
      <c r="A766" s="51" t="str">
        <f>IF(AND(F766&lt;&gt;"",'Institut - Classes'!$F$4&lt;&gt;""),INDEX(libcatidinstit,'Institut - Classes'!$F$4),"")</f>
        <v/>
      </c>
      <c r="B766" s="51" t="str">
        <f>IF(A766&lt;&gt;"",INDEX(codeinstit,'Institut - Classes'!$F$4),"")</f>
        <v/>
      </c>
      <c r="C766" s="49" t="str">
        <f t="shared" si="227"/>
        <v/>
      </c>
      <c r="D766" s="143"/>
      <c r="E766" s="143"/>
      <c r="F766" s="137"/>
      <c r="G766" s="137"/>
      <c r="H766" s="137"/>
      <c r="I766" s="137"/>
      <c r="J766" s="139"/>
      <c r="K766" s="137"/>
      <c r="L766" s="141"/>
      <c r="M766" s="141"/>
      <c r="N766" s="140"/>
      <c r="O766" s="142"/>
      <c r="P766" s="141"/>
      <c r="Q766" s="141"/>
      <c r="R766" s="141"/>
      <c r="S766" s="156"/>
      <c r="T766" s="156"/>
      <c r="U766" s="156"/>
      <c r="V766" s="156"/>
      <c r="W766" s="156"/>
      <c r="X766" s="156"/>
      <c r="Y766" s="52" t="str">
        <f t="shared" si="209"/>
        <v/>
      </c>
      <c r="Z766" s="50" t="str">
        <f t="shared" si="210"/>
        <v/>
      </c>
      <c r="AA766" s="50" t="str">
        <f t="shared" si="211"/>
        <v/>
      </c>
      <c r="AB766" s="50" t="str">
        <f t="shared" si="212"/>
        <v/>
      </c>
      <c r="AC766" s="50" t="str">
        <f t="shared" si="213"/>
        <v/>
      </c>
      <c r="AD766" s="50" t="str">
        <f t="shared" si="214"/>
        <v/>
      </c>
      <c r="AE766" s="50" t="str">
        <f t="shared" si="215"/>
        <v/>
      </c>
      <c r="AF766" s="50" t="str">
        <f t="shared" si="216"/>
        <v/>
      </c>
      <c r="AG766" s="50" t="str">
        <f t="shared" si="217"/>
        <v/>
      </c>
      <c r="AH766" s="50" t="str">
        <f t="shared" si="218"/>
        <v/>
      </c>
      <c r="AI766" s="50" t="str">
        <f t="shared" si="219"/>
        <v/>
      </c>
      <c r="AJ766" s="50" t="str">
        <f t="shared" si="220"/>
        <v/>
      </c>
      <c r="AK766" s="50" t="str">
        <f t="shared" si="221"/>
        <v/>
      </c>
      <c r="AL766" s="50" t="str">
        <f t="shared" si="222"/>
        <v/>
      </c>
      <c r="AM766" s="50" t="str">
        <f t="shared" si="223"/>
        <v/>
      </c>
      <c r="AN766" s="50" t="str">
        <f>IF(OR(AD766&lt;&gt;TRUE,AI766&lt;&gt;TRUE),"",IF(OR('Info livraison'!$B$12-(YEAR(J766))&gt;INDEX(valschartmaxalt,MATCH(N766,libschart,0)),'Info livraison'!$B$12-(YEAR(J766))&lt;INDEX(valschartminalt,MATCH(N766,libschart,0))),FALSE,TRUE))</f>
        <v/>
      </c>
      <c r="AO766" s="50" t="str">
        <f t="shared" si="224"/>
        <v/>
      </c>
      <c r="AP766" s="50"/>
      <c r="AQ766" s="50"/>
      <c r="AR766" s="50"/>
      <c r="AS766" s="197" t="str">
        <f t="shared" si="225"/>
        <v/>
      </c>
      <c r="AT766" s="210" t="str">
        <f t="shared" si="226"/>
        <v/>
      </c>
    </row>
    <row r="767" spans="1:46" x14ac:dyDescent="0.2">
      <c r="A767" s="51" t="str">
        <f>IF(AND(F767&lt;&gt;"",'Institut - Classes'!$F$4&lt;&gt;""),INDEX(libcatidinstit,'Institut - Classes'!$F$4),"")</f>
        <v/>
      </c>
      <c r="B767" s="51" t="str">
        <f>IF(A767&lt;&gt;"",INDEX(codeinstit,'Institut - Classes'!$F$4),"")</f>
        <v/>
      </c>
      <c r="C767" s="49" t="str">
        <f t="shared" si="227"/>
        <v/>
      </c>
      <c r="D767" s="143"/>
      <c r="E767" s="143"/>
      <c r="F767" s="137"/>
      <c r="G767" s="137"/>
      <c r="H767" s="137"/>
      <c r="I767" s="137"/>
      <c r="J767" s="139"/>
      <c r="K767" s="137"/>
      <c r="L767" s="141"/>
      <c r="M767" s="141"/>
      <c r="N767" s="140"/>
      <c r="O767" s="142"/>
      <c r="P767" s="141"/>
      <c r="Q767" s="141"/>
      <c r="R767" s="141"/>
      <c r="S767" s="156"/>
      <c r="T767" s="156"/>
      <c r="U767" s="156"/>
      <c r="V767" s="156"/>
      <c r="W767" s="156"/>
      <c r="X767" s="156"/>
      <c r="Y767" s="52" t="str">
        <f t="shared" si="209"/>
        <v/>
      </c>
      <c r="Z767" s="50" t="str">
        <f t="shared" si="210"/>
        <v/>
      </c>
      <c r="AA767" s="50" t="str">
        <f t="shared" si="211"/>
        <v/>
      </c>
      <c r="AB767" s="50" t="str">
        <f t="shared" si="212"/>
        <v/>
      </c>
      <c r="AC767" s="50" t="str">
        <f t="shared" si="213"/>
        <v/>
      </c>
      <c r="AD767" s="50" t="str">
        <f t="shared" si="214"/>
        <v/>
      </c>
      <c r="AE767" s="50" t="str">
        <f t="shared" si="215"/>
        <v/>
      </c>
      <c r="AF767" s="50" t="str">
        <f t="shared" si="216"/>
        <v/>
      </c>
      <c r="AG767" s="50" t="str">
        <f t="shared" si="217"/>
        <v/>
      </c>
      <c r="AH767" s="50" t="str">
        <f t="shared" si="218"/>
        <v/>
      </c>
      <c r="AI767" s="50" t="str">
        <f t="shared" si="219"/>
        <v/>
      </c>
      <c r="AJ767" s="50" t="str">
        <f t="shared" si="220"/>
        <v/>
      </c>
      <c r="AK767" s="50" t="str">
        <f t="shared" si="221"/>
        <v/>
      </c>
      <c r="AL767" s="50" t="str">
        <f t="shared" si="222"/>
        <v/>
      </c>
      <c r="AM767" s="50" t="str">
        <f t="shared" si="223"/>
        <v/>
      </c>
      <c r="AN767" s="50" t="str">
        <f>IF(OR(AD767&lt;&gt;TRUE,AI767&lt;&gt;TRUE),"",IF(OR('Info livraison'!$B$12-(YEAR(J767))&gt;INDEX(valschartmaxalt,MATCH(N767,libschart,0)),'Info livraison'!$B$12-(YEAR(J767))&lt;INDEX(valschartminalt,MATCH(N767,libschart,0))),FALSE,TRUE))</f>
        <v/>
      </c>
      <c r="AO767" s="50" t="str">
        <f t="shared" si="224"/>
        <v/>
      </c>
      <c r="AP767" s="50"/>
      <c r="AQ767" s="50"/>
      <c r="AR767" s="50"/>
      <c r="AS767" s="197" t="str">
        <f t="shared" si="225"/>
        <v/>
      </c>
      <c r="AT767" s="210" t="str">
        <f t="shared" si="226"/>
        <v/>
      </c>
    </row>
    <row r="768" spans="1:46" x14ac:dyDescent="0.2">
      <c r="A768" s="51" t="str">
        <f>IF(AND(F768&lt;&gt;"",'Institut - Classes'!$F$4&lt;&gt;""),INDEX(libcatidinstit,'Institut - Classes'!$F$4),"")</f>
        <v/>
      </c>
      <c r="B768" s="51" t="str">
        <f>IF(A768&lt;&gt;"",INDEX(codeinstit,'Institut - Classes'!$F$4),"")</f>
        <v/>
      </c>
      <c r="C768" s="49" t="str">
        <f t="shared" si="227"/>
        <v/>
      </c>
      <c r="D768" s="143"/>
      <c r="E768" s="143"/>
      <c r="F768" s="137"/>
      <c r="G768" s="137"/>
      <c r="H768" s="137"/>
      <c r="I768" s="137"/>
      <c r="J768" s="139"/>
      <c r="K768" s="137"/>
      <c r="L768" s="141"/>
      <c r="M768" s="141"/>
      <c r="N768" s="140"/>
      <c r="O768" s="142"/>
      <c r="P768" s="141"/>
      <c r="Q768" s="141"/>
      <c r="R768" s="141"/>
      <c r="S768" s="156"/>
      <c r="T768" s="156"/>
      <c r="U768" s="156"/>
      <c r="V768" s="156"/>
      <c r="W768" s="156"/>
      <c r="X768" s="156"/>
      <c r="Y768" s="52" t="str">
        <f t="shared" si="209"/>
        <v/>
      </c>
      <c r="Z768" s="50" t="str">
        <f t="shared" si="210"/>
        <v/>
      </c>
      <c r="AA768" s="50" t="str">
        <f t="shared" si="211"/>
        <v/>
      </c>
      <c r="AB768" s="50" t="str">
        <f t="shared" si="212"/>
        <v/>
      </c>
      <c r="AC768" s="50" t="str">
        <f t="shared" si="213"/>
        <v/>
      </c>
      <c r="AD768" s="50" t="str">
        <f t="shared" si="214"/>
        <v/>
      </c>
      <c r="AE768" s="50" t="str">
        <f t="shared" si="215"/>
        <v/>
      </c>
      <c r="AF768" s="50" t="str">
        <f t="shared" si="216"/>
        <v/>
      </c>
      <c r="AG768" s="50" t="str">
        <f t="shared" si="217"/>
        <v/>
      </c>
      <c r="AH768" s="50" t="str">
        <f t="shared" si="218"/>
        <v/>
      </c>
      <c r="AI768" s="50" t="str">
        <f t="shared" si="219"/>
        <v/>
      </c>
      <c r="AJ768" s="50" t="str">
        <f t="shared" si="220"/>
        <v/>
      </c>
      <c r="AK768" s="50" t="str">
        <f t="shared" si="221"/>
        <v/>
      </c>
      <c r="AL768" s="50" t="str">
        <f t="shared" si="222"/>
        <v/>
      </c>
      <c r="AM768" s="50" t="str">
        <f t="shared" si="223"/>
        <v/>
      </c>
      <c r="AN768" s="50" t="str">
        <f>IF(OR(AD768&lt;&gt;TRUE,AI768&lt;&gt;TRUE),"",IF(OR('Info livraison'!$B$12-(YEAR(J768))&gt;INDEX(valschartmaxalt,MATCH(N768,libschart,0)),'Info livraison'!$B$12-(YEAR(J768))&lt;INDEX(valschartminalt,MATCH(N768,libschart,0))),FALSE,TRUE))</f>
        <v/>
      </c>
      <c r="AO768" s="50" t="str">
        <f t="shared" si="224"/>
        <v/>
      </c>
      <c r="AP768" s="50"/>
      <c r="AQ768" s="50"/>
      <c r="AR768" s="50"/>
      <c r="AS768" s="197" t="str">
        <f t="shared" si="225"/>
        <v/>
      </c>
      <c r="AT768" s="210" t="str">
        <f t="shared" si="226"/>
        <v/>
      </c>
    </row>
    <row r="769" spans="1:46" x14ac:dyDescent="0.2">
      <c r="A769" s="51" t="str">
        <f>IF(AND(F769&lt;&gt;"",'Institut - Classes'!$F$4&lt;&gt;""),INDEX(libcatidinstit,'Institut - Classes'!$F$4),"")</f>
        <v/>
      </c>
      <c r="B769" s="51" t="str">
        <f>IF(A769&lt;&gt;"",INDEX(codeinstit,'Institut - Classes'!$F$4),"")</f>
        <v/>
      </c>
      <c r="C769" s="49" t="str">
        <f t="shared" si="227"/>
        <v/>
      </c>
      <c r="D769" s="143"/>
      <c r="E769" s="143"/>
      <c r="F769" s="137"/>
      <c r="G769" s="137"/>
      <c r="H769" s="137"/>
      <c r="I769" s="137"/>
      <c r="J769" s="139"/>
      <c r="K769" s="137"/>
      <c r="L769" s="141"/>
      <c r="M769" s="141"/>
      <c r="N769" s="140"/>
      <c r="O769" s="142"/>
      <c r="P769" s="141"/>
      <c r="Q769" s="141"/>
      <c r="R769" s="141"/>
      <c r="S769" s="156"/>
      <c r="T769" s="156"/>
      <c r="U769" s="156"/>
      <c r="V769" s="156"/>
      <c r="W769" s="156"/>
      <c r="X769" s="156"/>
      <c r="Y769" s="52" t="str">
        <f t="shared" si="209"/>
        <v/>
      </c>
      <c r="Z769" s="50" t="str">
        <f t="shared" si="210"/>
        <v/>
      </c>
      <c r="AA769" s="50" t="str">
        <f t="shared" si="211"/>
        <v/>
      </c>
      <c r="AB769" s="50" t="str">
        <f t="shared" si="212"/>
        <v/>
      </c>
      <c r="AC769" s="50" t="str">
        <f t="shared" si="213"/>
        <v/>
      </c>
      <c r="AD769" s="50" t="str">
        <f t="shared" si="214"/>
        <v/>
      </c>
      <c r="AE769" s="50" t="str">
        <f t="shared" si="215"/>
        <v/>
      </c>
      <c r="AF769" s="50" t="str">
        <f t="shared" si="216"/>
        <v/>
      </c>
      <c r="AG769" s="50" t="str">
        <f t="shared" si="217"/>
        <v/>
      </c>
      <c r="AH769" s="50" t="str">
        <f t="shared" si="218"/>
        <v/>
      </c>
      <c r="AI769" s="50" t="str">
        <f t="shared" si="219"/>
        <v/>
      </c>
      <c r="AJ769" s="50" t="str">
        <f t="shared" si="220"/>
        <v/>
      </c>
      <c r="AK769" s="50" t="str">
        <f t="shared" si="221"/>
        <v/>
      </c>
      <c r="AL769" s="50" t="str">
        <f t="shared" si="222"/>
        <v/>
      </c>
      <c r="AM769" s="50" t="str">
        <f t="shared" si="223"/>
        <v/>
      </c>
      <c r="AN769" s="50" t="str">
        <f>IF(OR(AD769&lt;&gt;TRUE,AI769&lt;&gt;TRUE),"",IF(OR('Info livraison'!$B$12-(YEAR(J769))&gt;INDEX(valschartmaxalt,MATCH(N769,libschart,0)),'Info livraison'!$B$12-(YEAR(J769))&lt;INDEX(valschartminalt,MATCH(N769,libschart,0))),FALSE,TRUE))</f>
        <v/>
      </c>
      <c r="AO769" s="50" t="str">
        <f t="shared" si="224"/>
        <v/>
      </c>
      <c r="AP769" s="50"/>
      <c r="AQ769" s="50"/>
      <c r="AR769" s="50"/>
      <c r="AS769" s="197" t="str">
        <f t="shared" si="225"/>
        <v/>
      </c>
      <c r="AT769" s="210" t="str">
        <f t="shared" si="226"/>
        <v/>
      </c>
    </row>
    <row r="770" spans="1:46" x14ac:dyDescent="0.2">
      <c r="A770" s="51" t="str">
        <f>IF(AND(F770&lt;&gt;"",'Institut - Classes'!$F$4&lt;&gt;""),INDEX(libcatidinstit,'Institut - Classes'!$F$4),"")</f>
        <v/>
      </c>
      <c r="B770" s="51" t="str">
        <f>IF(A770&lt;&gt;"",INDEX(codeinstit,'Institut - Classes'!$F$4),"")</f>
        <v/>
      </c>
      <c r="C770" s="49" t="str">
        <f t="shared" si="227"/>
        <v/>
      </c>
      <c r="D770" s="143"/>
      <c r="E770" s="143"/>
      <c r="F770" s="137"/>
      <c r="G770" s="137"/>
      <c r="H770" s="137"/>
      <c r="I770" s="137"/>
      <c r="J770" s="139"/>
      <c r="K770" s="137"/>
      <c r="L770" s="141"/>
      <c r="M770" s="141"/>
      <c r="N770" s="140"/>
      <c r="O770" s="142"/>
      <c r="P770" s="141"/>
      <c r="Q770" s="141"/>
      <c r="R770" s="141"/>
      <c r="S770" s="156"/>
      <c r="T770" s="156"/>
      <c r="U770" s="156"/>
      <c r="V770" s="156"/>
      <c r="W770" s="156"/>
      <c r="X770" s="156"/>
      <c r="Y770" s="52" t="str">
        <f t="shared" si="209"/>
        <v/>
      </c>
      <c r="Z770" s="50" t="str">
        <f t="shared" si="210"/>
        <v/>
      </c>
      <c r="AA770" s="50" t="str">
        <f t="shared" si="211"/>
        <v/>
      </c>
      <c r="AB770" s="50" t="str">
        <f t="shared" si="212"/>
        <v/>
      </c>
      <c r="AC770" s="50" t="str">
        <f t="shared" si="213"/>
        <v/>
      </c>
      <c r="AD770" s="50" t="str">
        <f t="shared" si="214"/>
        <v/>
      </c>
      <c r="AE770" s="50" t="str">
        <f t="shared" si="215"/>
        <v/>
      </c>
      <c r="AF770" s="50" t="str">
        <f t="shared" si="216"/>
        <v/>
      </c>
      <c r="AG770" s="50" t="str">
        <f t="shared" si="217"/>
        <v/>
      </c>
      <c r="AH770" s="50" t="str">
        <f t="shared" si="218"/>
        <v/>
      </c>
      <c r="AI770" s="50" t="str">
        <f t="shared" si="219"/>
        <v/>
      </c>
      <c r="AJ770" s="50" t="str">
        <f t="shared" si="220"/>
        <v/>
      </c>
      <c r="AK770" s="50" t="str">
        <f t="shared" si="221"/>
        <v/>
      </c>
      <c r="AL770" s="50" t="str">
        <f t="shared" si="222"/>
        <v/>
      </c>
      <c r="AM770" s="50" t="str">
        <f t="shared" si="223"/>
        <v/>
      </c>
      <c r="AN770" s="50" t="str">
        <f>IF(OR(AD770&lt;&gt;TRUE,AI770&lt;&gt;TRUE),"",IF(OR('Info livraison'!$B$12-(YEAR(J770))&gt;INDEX(valschartmaxalt,MATCH(N770,libschart,0)),'Info livraison'!$B$12-(YEAR(J770))&lt;INDEX(valschartminalt,MATCH(N770,libschart,0))),FALSE,TRUE))</f>
        <v/>
      </c>
      <c r="AO770" s="50" t="str">
        <f t="shared" si="224"/>
        <v/>
      </c>
      <c r="AP770" s="50"/>
      <c r="AQ770" s="50"/>
      <c r="AR770" s="50"/>
      <c r="AS770" s="197" t="str">
        <f t="shared" si="225"/>
        <v/>
      </c>
      <c r="AT770" s="210" t="str">
        <f t="shared" si="226"/>
        <v/>
      </c>
    </row>
    <row r="771" spans="1:46" x14ac:dyDescent="0.2">
      <c r="A771" s="51" t="str">
        <f>IF(AND(F771&lt;&gt;"",'Institut - Classes'!$F$4&lt;&gt;""),INDEX(libcatidinstit,'Institut - Classes'!$F$4),"")</f>
        <v/>
      </c>
      <c r="B771" s="51" t="str">
        <f>IF(A771&lt;&gt;"",INDEX(codeinstit,'Institut - Classes'!$F$4),"")</f>
        <v/>
      </c>
      <c r="C771" s="49" t="str">
        <f t="shared" si="227"/>
        <v/>
      </c>
      <c r="D771" s="143"/>
      <c r="E771" s="143"/>
      <c r="F771" s="137"/>
      <c r="G771" s="137"/>
      <c r="H771" s="137"/>
      <c r="I771" s="137"/>
      <c r="J771" s="139"/>
      <c r="K771" s="137"/>
      <c r="L771" s="141"/>
      <c r="M771" s="141"/>
      <c r="N771" s="140"/>
      <c r="O771" s="142"/>
      <c r="P771" s="141"/>
      <c r="Q771" s="141"/>
      <c r="R771" s="141"/>
      <c r="S771" s="156"/>
      <c r="T771" s="156"/>
      <c r="U771" s="156"/>
      <c r="V771" s="156"/>
      <c r="W771" s="156"/>
      <c r="X771" s="156"/>
      <c r="Y771" s="52" t="str">
        <f t="shared" si="209"/>
        <v/>
      </c>
      <c r="Z771" s="50" t="str">
        <f t="shared" si="210"/>
        <v/>
      </c>
      <c r="AA771" s="50" t="str">
        <f t="shared" si="211"/>
        <v/>
      </c>
      <c r="AB771" s="50" t="str">
        <f t="shared" si="212"/>
        <v/>
      </c>
      <c r="AC771" s="50" t="str">
        <f t="shared" si="213"/>
        <v/>
      </c>
      <c r="AD771" s="50" t="str">
        <f t="shared" si="214"/>
        <v/>
      </c>
      <c r="AE771" s="50" t="str">
        <f t="shared" si="215"/>
        <v/>
      </c>
      <c r="AF771" s="50" t="str">
        <f t="shared" si="216"/>
        <v/>
      </c>
      <c r="AG771" s="50" t="str">
        <f t="shared" si="217"/>
        <v/>
      </c>
      <c r="AH771" s="50" t="str">
        <f t="shared" si="218"/>
        <v/>
      </c>
      <c r="AI771" s="50" t="str">
        <f t="shared" si="219"/>
        <v/>
      </c>
      <c r="AJ771" s="50" t="str">
        <f t="shared" si="220"/>
        <v/>
      </c>
      <c r="AK771" s="50" t="str">
        <f t="shared" si="221"/>
        <v/>
      </c>
      <c r="AL771" s="50" t="str">
        <f t="shared" si="222"/>
        <v/>
      </c>
      <c r="AM771" s="50" t="str">
        <f t="shared" si="223"/>
        <v/>
      </c>
      <c r="AN771" s="50" t="str">
        <f>IF(OR(AD771&lt;&gt;TRUE,AI771&lt;&gt;TRUE),"",IF(OR('Info livraison'!$B$12-(YEAR(J771))&gt;INDEX(valschartmaxalt,MATCH(N771,libschart,0)),'Info livraison'!$B$12-(YEAR(J771))&lt;INDEX(valschartminalt,MATCH(N771,libschart,0))),FALSE,TRUE))</f>
        <v/>
      </c>
      <c r="AO771" s="50" t="str">
        <f t="shared" si="224"/>
        <v/>
      </c>
      <c r="AP771" s="50"/>
      <c r="AQ771" s="50"/>
      <c r="AR771" s="50"/>
      <c r="AS771" s="197" t="str">
        <f t="shared" si="225"/>
        <v/>
      </c>
      <c r="AT771" s="210" t="str">
        <f t="shared" si="226"/>
        <v/>
      </c>
    </row>
    <row r="772" spans="1:46" x14ac:dyDescent="0.2">
      <c r="A772" s="51" t="str">
        <f>IF(AND(F772&lt;&gt;"",'Institut - Classes'!$F$4&lt;&gt;""),INDEX(libcatidinstit,'Institut - Classes'!$F$4),"")</f>
        <v/>
      </c>
      <c r="B772" s="51" t="str">
        <f>IF(A772&lt;&gt;"",INDEX(codeinstit,'Institut - Classes'!$F$4),"")</f>
        <v/>
      </c>
      <c r="C772" s="49" t="str">
        <f t="shared" si="227"/>
        <v/>
      </c>
      <c r="D772" s="143"/>
      <c r="E772" s="143"/>
      <c r="F772" s="137"/>
      <c r="G772" s="137"/>
      <c r="H772" s="137"/>
      <c r="I772" s="137"/>
      <c r="J772" s="139"/>
      <c r="K772" s="137"/>
      <c r="L772" s="141"/>
      <c r="M772" s="141"/>
      <c r="N772" s="140"/>
      <c r="O772" s="142"/>
      <c r="P772" s="141"/>
      <c r="Q772" s="141"/>
      <c r="R772" s="141"/>
      <c r="S772" s="156"/>
      <c r="T772" s="156"/>
      <c r="U772" s="156"/>
      <c r="V772" s="156"/>
      <c r="W772" s="156"/>
      <c r="X772" s="156"/>
      <c r="Y772" s="52" t="str">
        <f t="shared" si="209"/>
        <v/>
      </c>
      <c r="Z772" s="50" t="str">
        <f t="shared" si="210"/>
        <v/>
      </c>
      <c r="AA772" s="50" t="str">
        <f t="shared" si="211"/>
        <v/>
      </c>
      <c r="AB772" s="50" t="str">
        <f t="shared" si="212"/>
        <v/>
      </c>
      <c r="AC772" s="50" t="str">
        <f t="shared" si="213"/>
        <v/>
      </c>
      <c r="AD772" s="50" t="str">
        <f t="shared" si="214"/>
        <v/>
      </c>
      <c r="AE772" s="50" t="str">
        <f t="shared" si="215"/>
        <v/>
      </c>
      <c r="AF772" s="50" t="str">
        <f t="shared" si="216"/>
        <v/>
      </c>
      <c r="AG772" s="50" t="str">
        <f t="shared" si="217"/>
        <v/>
      </c>
      <c r="AH772" s="50" t="str">
        <f t="shared" si="218"/>
        <v/>
      </c>
      <c r="AI772" s="50" t="str">
        <f t="shared" si="219"/>
        <v/>
      </c>
      <c r="AJ772" s="50" t="str">
        <f t="shared" si="220"/>
        <v/>
      </c>
      <c r="AK772" s="50" t="str">
        <f t="shared" si="221"/>
        <v/>
      </c>
      <c r="AL772" s="50" t="str">
        <f t="shared" si="222"/>
        <v/>
      </c>
      <c r="AM772" s="50" t="str">
        <f t="shared" si="223"/>
        <v/>
      </c>
      <c r="AN772" s="50" t="str">
        <f>IF(OR(AD772&lt;&gt;TRUE,AI772&lt;&gt;TRUE),"",IF(OR('Info livraison'!$B$12-(YEAR(J772))&gt;INDEX(valschartmaxalt,MATCH(N772,libschart,0)),'Info livraison'!$B$12-(YEAR(J772))&lt;INDEX(valschartminalt,MATCH(N772,libschart,0))),FALSE,TRUE))</f>
        <v/>
      </c>
      <c r="AO772" s="50" t="str">
        <f t="shared" si="224"/>
        <v/>
      </c>
      <c r="AP772" s="50"/>
      <c r="AQ772" s="50"/>
      <c r="AR772" s="50"/>
      <c r="AS772" s="197" t="str">
        <f t="shared" si="225"/>
        <v/>
      </c>
      <c r="AT772" s="210" t="str">
        <f t="shared" si="226"/>
        <v/>
      </c>
    </row>
    <row r="773" spans="1:46" x14ac:dyDescent="0.2">
      <c r="A773" s="51" t="str">
        <f>IF(AND(F773&lt;&gt;"",'Institut - Classes'!$F$4&lt;&gt;""),INDEX(libcatidinstit,'Institut - Classes'!$F$4),"")</f>
        <v/>
      </c>
      <c r="B773" s="51" t="str">
        <f>IF(A773&lt;&gt;"",INDEX(codeinstit,'Institut - Classes'!$F$4),"")</f>
        <v/>
      </c>
      <c r="C773" s="49" t="str">
        <f t="shared" si="227"/>
        <v/>
      </c>
      <c r="D773" s="143"/>
      <c r="E773" s="143"/>
      <c r="F773" s="137"/>
      <c r="G773" s="137"/>
      <c r="H773" s="137"/>
      <c r="I773" s="137"/>
      <c r="J773" s="139"/>
      <c r="K773" s="137"/>
      <c r="L773" s="141"/>
      <c r="M773" s="141"/>
      <c r="N773" s="140"/>
      <c r="O773" s="142"/>
      <c r="P773" s="141"/>
      <c r="Q773" s="141"/>
      <c r="R773" s="141"/>
      <c r="S773" s="156"/>
      <c r="T773" s="156"/>
      <c r="U773" s="156"/>
      <c r="V773" s="156"/>
      <c r="W773" s="156"/>
      <c r="X773" s="156"/>
      <c r="Y773" s="52" t="str">
        <f t="shared" ref="Y773:Y836" si="228">IF(G773="CH.AHV",IF(LEN(H773)=13,IF((MID(H773,13,1)+1-1)=MOD(10-(MID(H773,1,1)+3*MID(H773,2,1)+MID(H773,3,1)+3*MID(H773,4,1)+MID(H773,5,1)+3*MID(H773,6,1)+MID(H773,7,1)+3*MID(H773,8,1)+MID(H773,9,1)+3*MID(H773,10,1)+MID(H773,11,1)+3*MID(H773,12,1)),10),TRUE,FALSE),FALSE),"")</f>
        <v/>
      </c>
      <c r="Z773" s="50" t="str">
        <f t="shared" ref="Z773:Z836" si="229">IF(OR(ISBLANK(H773)),"",NOT(COUNTIF($H$5:$H$1004,$H773)&gt;1))</f>
        <v/>
      </c>
      <c r="AA773" s="50" t="str">
        <f t="shared" ref="AA773:AA836" si="230">IF(ISBLANK(F773),"",IF(ISNA(MATCH(TRIM(F773),libclint,0)),FALSE,TRUE))</f>
        <v/>
      </c>
      <c r="AB773" s="50" t="str">
        <f t="shared" ref="AB773:AB836" si="231">IF(ISBLANK(G773),"",IF(ISNA(MATCH(G773,codecatidlern,0)),FALSE,TRUE))</f>
        <v/>
      </c>
      <c r="AC773" s="50" t="str">
        <f t="shared" ref="AC773:AC836" si="232">IF(ISBLANK(I773),"",IF(ISNA(MATCH(I773,libsex,0)),FALSE,TRUE))</f>
        <v/>
      </c>
      <c r="AD773" s="50" t="str">
        <f t="shared" ref="AD773:AD836" si="233">IF(ISBLANK(J773),"",IF(AND(J773 &gt; DATE(1925,1,1),J773 &lt; DATE(2100,1,1)),TRUE,FALSE))</f>
        <v/>
      </c>
      <c r="AE773" s="50" t="str">
        <f t="shared" ref="AE773:AE836" si="234">IF(ISBLANK(K773),"",IF(ISNA(MATCH(K773,libnat,0)),FALSE,TRUE))</f>
        <v/>
      </c>
      <c r="AF773" s="50" t="str">
        <f t="shared" ref="AF773:AF836" si="235">IF(ISBLANK(L773),"",IF(ISNA(MATCH(L773,liblangue,0)),FALSE,TRUE))</f>
        <v/>
      </c>
      <c r="AG773" s="50" t="str">
        <f t="shared" ref="AG773:AG836" si="236">IF(OR(AF773&lt;&gt;TRUE,ISNA(MATCH(N773,libschart,0))),"",IF(AND(INDEX(codeschart,MATCH(N773,libschart,0))&lt;55000000,INDEX(codelangue,MATCH(L773,liblangue,0))=999),FALSE,TRUE))</f>
        <v/>
      </c>
      <c r="AH773" s="50" t="str">
        <f t="shared" ref="AH773:AH836" si="237">IF(ISBLANK(M773),"",IF(ISNA(MATCH(M773,libgem,0)),FALSE,TRUE))</f>
        <v/>
      </c>
      <c r="AI773" s="50" t="str">
        <f t="shared" ref="AI773:AI836" si="238">IF(ISBLANK(N773),"",IF(ISNA(MATCH(N773,libschart,0)),FALSE,IF(INDEX(codeschart,MATCH(N773,libschart,0))=0,FALSE,TRUE)))</f>
        <v/>
      </c>
      <c r="AJ773" s="50" t="str">
        <f t="shared" ref="AJ773:AJ836" si="239">IF(ISBLANK(O773),"",IF(ISNA(MATCH(O773,codektbj,0)),FALSE,TRUE))</f>
        <v/>
      </c>
      <c r="AK773" s="50" t="str">
        <f t="shared" ref="AK773:AK836" si="240">IF(ISBLANK(P773),"",IF(ISNA(MATCH(P773,libform,0)),FALSE,TRUE))</f>
        <v/>
      </c>
      <c r="AL773" s="50" t="str">
        <f t="shared" ref="AL773:AL836" si="241">IF(ISBLANK(Q773),"",IF(ISNA(MATCH(Q773,libspe,0)),FALSE,TRUE))</f>
        <v/>
      </c>
      <c r="AM773" s="50" t="str">
        <f t="shared" ref="AM773:AM836" si="242">IF(ISBLANK(R773),"",IF(ISNA(MATCH(R773,libmp1,0)),FALSE,TRUE))</f>
        <v/>
      </c>
      <c r="AN773" s="50" t="str">
        <f>IF(OR(AD773&lt;&gt;TRUE,AI773&lt;&gt;TRUE),"",IF(OR('Info livraison'!$B$12-(YEAR(J773))&gt;INDEX(valschartmaxalt,MATCH(N773,libschart,0)),'Info livraison'!$B$12-(YEAR(J773))&lt;INDEX(valschartminalt,MATCH(N773,libschart,0))),FALSE,TRUE))</f>
        <v/>
      </c>
      <c r="AO773" s="50" t="str">
        <f t="shared" ref="AO773:AO836" si="243">IF(ISBLANK(N773),"",IF(AND(AI773=TRUE,AJ773=TRUE),IF(OR(AND(O773&gt;=INDEX(valschartktbjmin,MATCH(N773,libschart,0)),O773&lt;=INDEX(valschartktbjmax,MATCH(N773,libschart,0))),AND(O773=90,INDEX(valschartktbj90,MATCH(N773,libschart,0))=90),AND(O773=99,INDEX(valschartktbj99,MATCH(N773,libschart,0))=99)),TRUE,FALSE),""))</f>
        <v/>
      </c>
      <c r="AP773" s="50"/>
      <c r="AQ773" s="50"/>
      <c r="AR773" s="50"/>
      <c r="AS773" s="197" t="str">
        <f t="shared" ref="AS773:AS836" si="244">IF(C773="","",1)</f>
        <v/>
      </c>
      <c r="AT773" s="210" t="str">
        <f t="shared" ref="AT773:AT836" si="245">IF(COUNTA(F773:X773)=0,"",IF(COUNTA(F773:Q773)=12,IF(OR(R773&lt;&gt;"",AI773=FALSE),FALSE,IF(OR(INDEX(codeschart,MATCH(N773,libschart,0))&lt;11000000,INDEX(codeschart,MATCH(N773,libschart,0))&gt;=52000000),FALSE,TRUE)),TRUE))</f>
        <v/>
      </c>
    </row>
    <row r="774" spans="1:46" x14ac:dyDescent="0.2">
      <c r="A774" s="51" t="str">
        <f>IF(AND(F774&lt;&gt;"",'Institut - Classes'!$F$4&lt;&gt;""),INDEX(libcatidinstit,'Institut - Classes'!$F$4),"")</f>
        <v/>
      </c>
      <c r="B774" s="51" t="str">
        <f>IF(A774&lt;&gt;"",INDEX(codeinstit,'Institut - Classes'!$F$4),"")</f>
        <v/>
      </c>
      <c r="C774" s="49" t="str">
        <f t="shared" ref="C774:C837" si="246">IF(COUNTA(F774:X774)=0,"",IF(AT774=TRUE,"Incomplet",IF(OR(Y774=FALSE,COUNTIF(AA774:AM774,FALSE)&gt;0,COUNTIF(F774:AR774,#N/A)&gt;0),"Erreur",IF(AND(Z774,AN774,AO774),"OK","Attention"))))</f>
        <v/>
      </c>
      <c r="D774" s="143"/>
      <c r="E774" s="143"/>
      <c r="F774" s="137"/>
      <c r="G774" s="137"/>
      <c r="H774" s="137"/>
      <c r="I774" s="137"/>
      <c r="J774" s="139"/>
      <c r="K774" s="137"/>
      <c r="L774" s="141"/>
      <c r="M774" s="141"/>
      <c r="N774" s="140"/>
      <c r="O774" s="142"/>
      <c r="P774" s="141"/>
      <c r="Q774" s="141"/>
      <c r="R774" s="141"/>
      <c r="S774" s="156"/>
      <c r="T774" s="156"/>
      <c r="U774" s="156"/>
      <c r="V774" s="156"/>
      <c r="W774" s="156"/>
      <c r="X774" s="156"/>
      <c r="Y774" s="52" t="str">
        <f t="shared" si="228"/>
        <v/>
      </c>
      <c r="Z774" s="50" t="str">
        <f t="shared" si="229"/>
        <v/>
      </c>
      <c r="AA774" s="50" t="str">
        <f t="shared" si="230"/>
        <v/>
      </c>
      <c r="AB774" s="50" t="str">
        <f t="shared" si="231"/>
        <v/>
      </c>
      <c r="AC774" s="50" t="str">
        <f t="shared" si="232"/>
        <v/>
      </c>
      <c r="AD774" s="50" t="str">
        <f t="shared" si="233"/>
        <v/>
      </c>
      <c r="AE774" s="50" t="str">
        <f t="shared" si="234"/>
        <v/>
      </c>
      <c r="AF774" s="50" t="str">
        <f t="shared" si="235"/>
        <v/>
      </c>
      <c r="AG774" s="50" t="str">
        <f t="shared" si="236"/>
        <v/>
      </c>
      <c r="AH774" s="50" t="str">
        <f t="shared" si="237"/>
        <v/>
      </c>
      <c r="AI774" s="50" t="str">
        <f t="shared" si="238"/>
        <v/>
      </c>
      <c r="AJ774" s="50" t="str">
        <f t="shared" si="239"/>
        <v/>
      </c>
      <c r="AK774" s="50" t="str">
        <f t="shared" si="240"/>
        <v/>
      </c>
      <c r="AL774" s="50" t="str">
        <f t="shared" si="241"/>
        <v/>
      </c>
      <c r="AM774" s="50" t="str">
        <f t="shared" si="242"/>
        <v/>
      </c>
      <c r="AN774" s="50" t="str">
        <f>IF(OR(AD774&lt;&gt;TRUE,AI774&lt;&gt;TRUE),"",IF(OR('Info livraison'!$B$12-(YEAR(J774))&gt;INDEX(valschartmaxalt,MATCH(N774,libschart,0)),'Info livraison'!$B$12-(YEAR(J774))&lt;INDEX(valschartminalt,MATCH(N774,libschart,0))),FALSE,TRUE))</f>
        <v/>
      </c>
      <c r="AO774" s="50" t="str">
        <f t="shared" si="243"/>
        <v/>
      </c>
      <c r="AP774" s="50"/>
      <c r="AQ774" s="50"/>
      <c r="AR774" s="50"/>
      <c r="AS774" s="197" t="str">
        <f t="shared" si="244"/>
        <v/>
      </c>
      <c r="AT774" s="210" t="str">
        <f t="shared" si="245"/>
        <v/>
      </c>
    </row>
    <row r="775" spans="1:46" x14ac:dyDescent="0.2">
      <c r="A775" s="51" t="str">
        <f>IF(AND(F775&lt;&gt;"",'Institut - Classes'!$F$4&lt;&gt;""),INDEX(libcatidinstit,'Institut - Classes'!$F$4),"")</f>
        <v/>
      </c>
      <c r="B775" s="51" t="str">
        <f>IF(A775&lt;&gt;"",INDEX(codeinstit,'Institut - Classes'!$F$4),"")</f>
        <v/>
      </c>
      <c r="C775" s="49" t="str">
        <f t="shared" si="246"/>
        <v/>
      </c>
      <c r="D775" s="143"/>
      <c r="E775" s="143"/>
      <c r="F775" s="137"/>
      <c r="G775" s="137"/>
      <c r="H775" s="137"/>
      <c r="I775" s="137"/>
      <c r="J775" s="139"/>
      <c r="K775" s="137"/>
      <c r="L775" s="141"/>
      <c r="M775" s="141"/>
      <c r="N775" s="140"/>
      <c r="O775" s="142"/>
      <c r="P775" s="141"/>
      <c r="Q775" s="141"/>
      <c r="R775" s="141"/>
      <c r="S775" s="156"/>
      <c r="T775" s="156"/>
      <c r="U775" s="156"/>
      <c r="V775" s="156"/>
      <c r="W775" s="156"/>
      <c r="X775" s="156"/>
      <c r="Y775" s="52" t="str">
        <f t="shared" si="228"/>
        <v/>
      </c>
      <c r="Z775" s="50" t="str">
        <f t="shared" si="229"/>
        <v/>
      </c>
      <c r="AA775" s="50" t="str">
        <f t="shared" si="230"/>
        <v/>
      </c>
      <c r="AB775" s="50" t="str">
        <f t="shared" si="231"/>
        <v/>
      </c>
      <c r="AC775" s="50" t="str">
        <f t="shared" si="232"/>
        <v/>
      </c>
      <c r="AD775" s="50" t="str">
        <f t="shared" si="233"/>
        <v/>
      </c>
      <c r="AE775" s="50" t="str">
        <f t="shared" si="234"/>
        <v/>
      </c>
      <c r="AF775" s="50" t="str">
        <f t="shared" si="235"/>
        <v/>
      </c>
      <c r="AG775" s="50" t="str">
        <f t="shared" si="236"/>
        <v/>
      </c>
      <c r="AH775" s="50" t="str">
        <f t="shared" si="237"/>
        <v/>
      </c>
      <c r="AI775" s="50" t="str">
        <f t="shared" si="238"/>
        <v/>
      </c>
      <c r="AJ775" s="50" t="str">
        <f t="shared" si="239"/>
        <v/>
      </c>
      <c r="AK775" s="50" t="str">
        <f t="shared" si="240"/>
        <v/>
      </c>
      <c r="AL775" s="50" t="str">
        <f t="shared" si="241"/>
        <v/>
      </c>
      <c r="AM775" s="50" t="str">
        <f t="shared" si="242"/>
        <v/>
      </c>
      <c r="AN775" s="50" t="str">
        <f>IF(OR(AD775&lt;&gt;TRUE,AI775&lt;&gt;TRUE),"",IF(OR('Info livraison'!$B$12-(YEAR(J775))&gt;INDEX(valschartmaxalt,MATCH(N775,libschart,0)),'Info livraison'!$B$12-(YEAR(J775))&lt;INDEX(valschartminalt,MATCH(N775,libschart,0))),FALSE,TRUE))</f>
        <v/>
      </c>
      <c r="AO775" s="50" t="str">
        <f t="shared" si="243"/>
        <v/>
      </c>
      <c r="AP775" s="50"/>
      <c r="AQ775" s="50"/>
      <c r="AR775" s="50"/>
      <c r="AS775" s="197" t="str">
        <f t="shared" si="244"/>
        <v/>
      </c>
      <c r="AT775" s="210" t="str">
        <f t="shared" si="245"/>
        <v/>
      </c>
    </row>
    <row r="776" spans="1:46" x14ac:dyDescent="0.2">
      <c r="A776" s="51" t="str">
        <f>IF(AND(F776&lt;&gt;"",'Institut - Classes'!$F$4&lt;&gt;""),INDEX(libcatidinstit,'Institut - Classes'!$F$4),"")</f>
        <v/>
      </c>
      <c r="B776" s="51" t="str">
        <f>IF(A776&lt;&gt;"",INDEX(codeinstit,'Institut - Classes'!$F$4),"")</f>
        <v/>
      </c>
      <c r="C776" s="49" t="str">
        <f t="shared" si="246"/>
        <v/>
      </c>
      <c r="D776" s="143"/>
      <c r="E776" s="143"/>
      <c r="F776" s="137"/>
      <c r="G776" s="137"/>
      <c r="H776" s="137"/>
      <c r="I776" s="137"/>
      <c r="J776" s="139"/>
      <c r="K776" s="137"/>
      <c r="L776" s="141"/>
      <c r="M776" s="141"/>
      <c r="N776" s="140"/>
      <c r="O776" s="142"/>
      <c r="P776" s="141"/>
      <c r="Q776" s="141"/>
      <c r="R776" s="141"/>
      <c r="S776" s="156"/>
      <c r="T776" s="156"/>
      <c r="U776" s="156"/>
      <c r="V776" s="156"/>
      <c r="W776" s="156"/>
      <c r="X776" s="156"/>
      <c r="Y776" s="52" t="str">
        <f t="shared" si="228"/>
        <v/>
      </c>
      <c r="Z776" s="50" t="str">
        <f t="shared" si="229"/>
        <v/>
      </c>
      <c r="AA776" s="50" t="str">
        <f t="shared" si="230"/>
        <v/>
      </c>
      <c r="AB776" s="50" t="str">
        <f t="shared" si="231"/>
        <v/>
      </c>
      <c r="AC776" s="50" t="str">
        <f t="shared" si="232"/>
        <v/>
      </c>
      <c r="AD776" s="50" t="str">
        <f t="shared" si="233"/>
        <v/>
      </c>
      <c r="AE776" s="50" t="str">
        <f t="shared" si="234"/>
        <v/>
      </c>
      <c r="AF776" s="50" t="str">
        <f t="shared" si="235"/>
        <v/>
      </c>
      <c r="AG776" s="50" t="str">
        <f t="shared" si="236"/>
        <v/>
      </c>
      <c r="AH776" s="50" t="str">
        <f t="shared" si="237"/>
        <v/>
      </c>
      <c r="AI776" s="50" t="str">
        <f t="shared" si="238"/>
        <v/>
      </c>
      <c r="AJ776" s="50" t="str">
        <f t="shared" si="239"/>
        <v/>
      </c>
      <c r="AK776" s="50" t="str">
        <f t="shared" si="240"/>
        <v/>
      </c>
      <c r="AL776" s="50" t="str">
        <f t="shared" si="241"/>
        <v/>
      </c>
      <c r="AM776" s="50" t="str">
        <f t="shared" si="242"/>
        <v/>
      </c>
      <c r="AN776" s="50" t="str">
        <f>IF(OR(AD776&lt;&gt;TRUE,AI776&lt;&gt;TRUE),"",IF(OR('Info livraison'!$B$12-(YEAR(J776))&gt;INDEX(valschartmaxalt,MATCH(N776,libschart,0)),'Info livraison'!$B$12-(YEAR(J776))&lt;INDEX(valschartminalt,MATCH(N776,libschart,0))),FALSE,TRUE))</f>
        <v/>
      </c>
      <c r="AO776" s="50" t="str">
        <f t="shared" si="243"/>
        <v/>
      </c>
      <c r="AP776" s="50"/>
      <c r="AQ776" s="50"/>
      <c r="AR776" s="50"/>
      <c r="AS776" s="197" t="str">
        <f t="shared" si="244"/>
        <v/>
      </c>
      <c r="AT776" s="210" t="str">
        <f t="shared" si="245"/>
        <v/>
      </c>
    </row>
    <row r="777" spans="1:46" x14ac:dyDescent="0.2">
      <c r="A777" s="51" t="str">
        <f>IF(AND(F777&lt;&gt;"",'Institut - Classes'!$F$4&lt;&gt;""),INDEX(libcatidinstit,'Institut - Classes'!$F$4),"")</f>
        <v/>
      </c>
      <c r="B777" s="51" t="str">
        <f>IF(A777&lt;&gt;"",INDEX(codeinstit,'Institut - Classes'!$F$4),"")</f>
        <v/>
      </c>
      <c r="C777" s="49" t="str">
        <f t="shared" si="246"/>
        <v/>
      </c>
      <c r="D777" s="143"/>
      <c r="E777" s="143"/>
      <c r="F777" s="137"/>
      <c r="G777" s="137"/>
      <c r="H777" s="137"/>
      <c r="I777" s="137"/>
      <c r="J777" s="139"/>
      <c r="K777" s="137"/>
      <c r="L777" s="141"/>
      <c r="M777" s="141"/>
      <c r="N777" s="140"/>
      <c r="O777" s="142"/>
      <c r="P777" s="141"/>
      <c r="Q777" s="141"/>
      <c r="R777" s="141"/>
      <c r="S777" s="156"/>
      <c r="T777" s="156"/>
      <c r="U777" s="156"/>
      <c r="V777" s="156"/>
      <c r="W777" s="156"/>
      <c r="X777" s="156"/>
      <c r="Y777" s="52" t="str">
        <f t="shared" si="228"/>
        <v/>
      </c>
      <c r="Z777" s="50" t="str">
        <f t="shared" si="229"/>
        <v/>
      </c>
      <c r="AA777" s="50" t="str">
        <f t="shared" si="230"/>
        <v/>
      </c>
      <c r="AB777" s="50" t="str">
        <f t="shared" si="231"/>
        <v/>
      </c>
      <c r="AC777" s="50" t="str">
        <f t="shared" si="232"/>
        <v/>
      </c>
      <c r="AD777" s="50" t="str">
        <f t="shared" si="233"/>
        <v/>
      </c>
      <c r="AE777" s="50" t="str">
        <f t="shared" si="234"/>
        <v/>
      </c>
      <c r="AF777" s="50" t="str">
        <f t="shared" si="235"/>
        <v/>
      </c>
      <c r="AG777" s="50" t="str">
        <f t="shared" si="236"/>
        <v/>
      </c>
      <c r="AH777" s="50" t="str">
        <f t="shared" si="237"/>
        <v/>
      </c>
      <c r="AI777" s="50" t="str">
        <f t="shared" si="238"/>
        <v/>
      </c>
      <c r="AJ777" s="50" t="str">
        <f t="shared" si="239"/>
        <v/>
      </c>
      <c r="AK777" s="50" t="str">
        <f t="shared" si="240"/>
        <v/>
      </c>
      <c r="AL777" s="50" t="str">
        <f t="shared" si="241"/>
        <v/>
      </c>
      <c r="AM777" s="50" t="str">
        <f t="shared" si="242"/>
        <v/>
      </c>
      <c r="AN777" s="50" t="str">
        <f>IF(OR(AD777&lt;&gt;TRUE,AI777&lt;&gt;TRUE),"",IF(OR('Info livraison'!$B$12-(YEAR(J777))&gt;INDEX(valschartmaxalt,MATCH(N777,libschart,0)),'Info livraison'!$B$12-(YEAR(J777))&lt;INDEX(valschartminalt,MATCH(N777,libschart,0))),FALSE,TRUE))</f>
        <v/>
      </c>
      <c r="AO777" s="50" t="str">
        <f t="shared" si="243"/>
        <v/>
      </c>
      <c r="AP777" s="50"/>
      <c r="AQ777" s="50"/>
      <c r="AR777" s="50"/>
      <c r="AS777" s="197" t="str">
        <f t="shared" si="244"/>
        <v/>
      </c>
      <c r="AT777" s="210" t="str">
        <f t="shared" si="245"/>
        <v/>
      </c>
    </row>
    <row r="778" spans="1:46" x14ac:dyDescent="0.2">
      <c r="A778" s="51" t="str">
        <f>IF(AND(F778&lt;&gt;"",'Institut - Classes'!$F$4&lt;&gt;""),INDEX(libcatidinstit,'Institut - Classes'!$F$4),"")</f>
        <v/>
      </c>
      <c r="B778" s="51" t="str">
        <f>IF(A778&lt;&gt;"",INDEX(codeinstit,'Institut - Classes'!$F$4),"")</f>
        <v/>
      </c>
      <c r="C778" s="49" t="str">
        <f t="shared" si="246"/>
        <v/>
      </c>
      <c r="D778" s="143"/>
      <c r="E778" s="143"/>
      <c r="F778" s="137"/>
      <c r="G778" s="137"/>
      <c r="H778" s="137"/>
      <c r="I778" s="137"/>
      <c r="J778" s="139"/>
      <c r="K778" s="137"/>
      <c r="L778" s="141"/>
      <c r="M778" s="141"/>
      <c r="N778" s="140"/>
      <c r="O778" s="142"/>
      <c r="P778" s="141"/>
      <c r="Q778" s="141"/>
      <c r="R778" s="141"/>
      <c r="S778" s="156"/>
      <c r="T778" s="156"/>
      <c r="U778" s="156"/>
      <c r="V778" s="156"/>
      <c r="W778" s="156"/>
      <c r="X778" s="156"/>
      <c r="Y778" s="52" t="str">
        <f t="shared" si="228"/>
        <v/>
      </c>
      <c r="Z778" s="50" t="str">
        <f t="shared" si="229"/>
        <v/>
      </c>
      <c r="AA778" s="50" t="str">
        <f t="shared" si="230"/>
        <v/>
      </c>
      <c r="AB778" s="50" t="str">
        <f t="shared" si="231"/>
        <v/>
      </c>
      <c r="AC778" s="50" t="str">
        <f t="shared" si="232"/>
        <v/>
      </c>
      <c r="AD778" s="50" t="str">
        <f t="shared" si="233"/>
        <v/>
      </c>
      <c r="AE778" s="50" t="str">
        <f t="shared" si="234"/>
        <v/>
      </c>
      <c r="AF778" s="50" t="str">
        <f t="shared" si="235"/>
        <v/>
      </c>
      <c r="AG778" s="50" t="str">
        <f t="shared" si="236"/>
        <v/>
      </c>
      <c r="AH778" s="50" t="str">
        <f t="shared" si="237"/>
        <v/>
      </c>
      <c r="AI778" s="50" t="str">
        <f t="shared" si="238"/>
        <v/>
      </c>
      <c r="AJ778" s="50" t="str">
        <f t="shared" si="239"/>
        <v/>
      </c>
      <c r="AK778" s="50" t="str">
        <f t="shared" si="240"/>
        <v/>
      </c>
      <c r="AL778" s="50" t="str">
        <f t="shared" si="241"/>
        <v/>
      </c>
      <c r="AM778" s="50" t="str">
        <f t="shared" si="242"/>
        <v/>
      </c>
      <c r="AN778" s="50" t="str">
        <f>IF(OR(AD778&lt;&gt;TRUE,AI778&lt;&gt;TRUE),"",IF(OR('Info livraison'!$B$12-(YEAR(J778))&gt;INDEX(valschartmaxalt,MATCH(N778,libschart,0)),'Info livraison'!$B$12-(YEAR(J778))&lt;INDEX(valschartminalt,MATCH(N778,libschart,0))),FALSE,TRUE))</f>
        <v/>
      </c>
      <c r="AO778" s="50" t="str">
        <f t="shared" si="243"/>
        <v/>
      </c>
      <c r="AP778" s="50"/>
      <c r="AQ778" s="50"/>
      <c r="AR778" s="50"/>
      <c r="AS778" s="197" t="str">
        <f t="shared" si="244"/>
        <v/>
      </c>
      <c r="AT778" s="210" t="str">
        <f t="shared" si="245"/>
        <v/>
      </c>
    </row>
    <row r="779" spans="1:46" x14ac:dyDescent="0.2">
      <c r="A779" s="51" t="str">
        <f>IF(AND(F779&lt;&gt;"",'Institut - Classes'!$F$4&lt;&gt;""),INDEX(libcatidinstit,'Institut - Classes'!$F$4),"")</f>
        <v/>
      </c>
      <c r="B779" s="51" t="str">
        <f>IF(A779&lt;&gt;"",INDEX(codeinstit,'Institut - Classes'!$F$4),"")</f>
        <v/>
      </c>
      <c r="C779" s="49" t="str">
        <f t="shared" si="246"/>
        <v/>
      </c>
      <c r="D779" s="143"/>
      <c r="E779" s="143"/>
      <c r="F779" s="137"/>
      <c r="G779" s="137"/>
      <c r="H779" s="137"/>
      <c r="I779" s="137"/>
      <c r="J779" s="139"/>
      <c r="K779" s="137"/>
      <c r="L779" s="141"/>
      <c r="M779" s="141"/>
      <c r="N779" s="140"/>
      <c r="O779" s="142"/>
      <c r="P779" s="141"/>
      <c r="Q779" s="141"/>
      <c r="R779" s="141"/>
      <c r="S779" s="156"/>
      <c r="T779" s="156"/>
      <c r="U779" s="156"/>
      <c r="V779" s="156"/>
      <c r="W779" s="156"/>
      <c r="X779" s="156"/>
      <c r="Y779" s="52" t="str">
        <f t="shared" si="228"/>
        <v/>
      </c>
      <c r="Z779" s="50" t="str">
        <f t="shared" si="229"/>
        <v/>
      </c>
      <c r="AA779" s="50" t="str">
        <f t="shared" si="230"/>
        <v/>
      </c>
      <c r="AB779" s="50" t="str">
        <f t="shared" si="231"/>
        <v/>
      </c>
      <c r="AC779" s="50" t="str">
        <f t="shared" si="232"/>
        <v/>
      </c>
      <c r="AD779" s="50" t="str">
        <f t="shared" si="233"/>
        <v/>
      </c>
      <c r="AE779" s="50" t="str">
        <f t="shared" si="234"/>
        <v/>
      </c>
      <c r="AF779" s="50" t="str">
        <f t="shared" si="235"/>
        <v/>
      </c>
      <c r="AG779" s="50" t="str">
        <f t="shared" si="236"/>
        <v/>
      </c>
      <c r="AH779" s="50" t="str">
        <f t="shared" si="237"/>
        <v/>
      </c>
      <c r="AI779" s="50" t="str">
        <f t="shared" si="238"/>
        <v/>
      </c>
      <c r="AJ779" s="50" t="str">
        <f t="shared" si="239"/>
        <v/>
      </c>
      <c r="AK779" s="50" t="str">
        <f t="shared" si="240"/>
        <v/>
      </c>
      <c r="AL779" s="50" t="str">
        <f t="shared" si="241"/>
        <v/>
      </c>
      <c r="AM779" s="50" t="str">
        <f t="shared" si="242"/>
        <v/>
      </c>
      <c r="AN779" s="50" t="str">
        <f>IF(OR(AD779&lt;&gt;TRUE,AI779&lt;&gt;TRUE),"",IF(OR('Info livraison'!$B$12-(YEAR(J779))&gt;INDEX(valschartmaxalt,MATCH(N779,libschart,0)),'Info livraison'!$B$12-(YEAR(J779))&lt;INDEX(valschartminalt,MATCH(N779,libschart,0))),FALSE,TRUE))</f>
        <v/>
      </c>
      <c r="AO779" s="50" t="str">
        <f t="shared" si="243"/>
        <v/>
      </c>
      <c r="AP779" s="50"/>
      <c r="AQ779" s="50"/>
      <c r="AR779" s="50"/>
      <c r="AS779" s="197" t="str">
        <f t="shared" si="244"/>
        <v/>
      </c>
      <c r="AT779" s="210" t="str">
        <f t="shared" si="245"/>
        <v/>
      </c>
    </row>
    <row r="780" spans="1:46" x14ac:dyDescent="0.2">
      <c r="A780" s="51" t="str">
        <f>IF(AND(F780&lt;&gt;"",'Institut - Classes'!$F$4&lt;&gt;""),INDEX(libcatidinstit,'Institut - Classes'!$F$4),"")</f>
        <v/>
      </c>
      <c r="B780" s="51" t="str">
        <f>IF(A780&lt;&gt;"",INDEX(codeinstit,'Institut - Classes'!$F$4),"")</f>
        <v/>
      </c>
      <c r="C780" s="49" t="str">
        <f t="shared" si="246"/>
        <v/>
      </c>
      <c r="D780" s="143"/>
      <c r="E780" s="143"/>
      <c r="F780" s="137"/>
      <c r="G780" s="137"/>
      <c r="H780" s="137"/>
      <c r="I780" s="137"/>
      <c r="J780" s="139"/>
      <c r="K780" s="137"/>
      <c r="L780" s="141"/>
      <c r="M780" s="141"/>
      <c r="N780" s="140"/>
      <c r="O780" s="142"/>
      <c r="P780" s="141"/>
      <c r="Q780" s="141"/>
      <c r="R780" s="141"/>
      <c r="S780" s="156"/>
      <c r="T780" s="156"/>
      <c r="U780" s="156"/>
      <c r="V780" s="156"/>
      <c r="W780" s="156"/>
      <c r="X780" s="156"/>
      <c r="Y780" s="52" t="str">
        <f t="shared" si="228"/>
        <v/>
      </c>
      <c r="Z780" s="50" t="str">
        <f t="shared" si="229"/>
        <v/>
      </c>
      <c r="AA780" s="50" t="str">
        <f t="shared" si="230"/>
        <v/>
      </c>
      <c r="AB780" s="50" t="str">
        <f t="shared" si="231"/>
        <v/>
      </c>
      <c r="AC780" s="50" t="str">
        <f t="shared" si="232"/>
        <v/>
      </c>
      <c r="AD780" s="50" t="str">
        <f t="shared" si="233"/>
        <v/>
      </c>
      <c r="AE780" s="50" t="str">
        <f t="shared" si="234"/>
        <v/>
      </c>
      <c r="AF780" s="50" t="str">
        <f t="shared" si="235"/>
        <v/>
      </c>
      <c r="AG780" s="50" t="str">
        <f t="shared" si="236"/>
        <v/>
      </c>
      <c r="AH780" s="50" t="str">
        <f t="shared" si="237"/>
        <v/>
      </c>
      <c r="AI780" s="50" t="str">
        <f t="shared" si="238"/>
        <v/>
      </c>
      <c r="AJ780" s="50" t="str">
        <f t="shared" si="239"/>
        <v/>
      </c>
      <c r="AK780" s="50" t="str">
        <f t="shared" si="240"/>
        <v/>
      </c>
      <c r="AL780" s="50" t="str">
        <f t="shared" si="241"/>
        <v/>
      </c>
      <c r="AM780" s="50" t="str">
        <f t="shared" si="242"/>
        <v/>
      </c>
      <c r="AN780" s="50" t="str">
        <f>IF(OR(AD780&lt;&gt;TRUE,AI780&lt;&gt;TRUE),"",IF(OR('Info livraison'!$B$12-(YEAR(J780))&gt;INDEX(valschartmaxalt,MATCH(N780,libschart,0)),'Info livraison'!$B$12-(YEAR(J780))&lt;INDEX(valschartminalt,MATCH(N780,libschart,0))),FALSE,TRUE))</f>
        <v/>
      </c>
      <c r="AO780" s="50" t="str">
        <f t="shared" si="243"/>
        <v/>
      </c>
      <c r="AP780" s="50"/>
      <c r="AQ780" s="50"/>
      <c r="AR780" s="50"/>
      <c r="AS780" s="197" t="str">
        <f t="shared" si="244"/>
        <v/>
      </c>
      <c r="AT780" s="210" t="str">
        <f t="shared" si="245"/>
        <v/>
      </c>
    </row>
    <row r="781" spans="1:46" x14ac:dyDescent="0.2">
      <c r="A781" s="51" t="str">
        <f>IF(AND(F781&lt;&gt;"",'Institut - Classes'!$F$4&lt;&gt;""),INDEX(libcatidinstit,'Institut - Classes'!$F$4),"")</f>
        <v/>
      </c>
      <c r="B781" s="51" t="str">
        <f>IF(A781&lt;&gt;"",INDEX(codeinstit,'Institut - Classes'!$F$4),"")</f>
        <v/>
      </c>
      <c r="C781" s="49" t="str">
        <f t="shared" si="246"/>
        <v/>
      </c>
      <c r="D781" s="143"/>
      <c r="E781" s="143"/>
      <c r="F781" s="137"/>
      <c r="G781" s="137"/>
      <c r="H781" s="137"/>
      <c r="I781" s="137"/>
      <c r="J781" s="139"/>
      <c r="K781" s="137"/>
      <c r="L781" s="141"/>
      <c r="M781" s="141"/>
      <c r="N781" s="140"/>
      <c r="O781" s="142"/>
      <c r="P781" s="141"/>
      <c r="Q781" s="141"/>
      <c r="R781" s="141"/>
      <c r="S781" s="156"/>
      <c r="T781" s="156"/>
      <c r="U781" s="156"/>
      <c r="V781" s="156"/>
      <c r="W781" s="156"/>
      <c r="X781" s="156"/>
      <c r="Y781" s="52" t="str">
        <f t="shared" si="228"/>
        <v/>
      </c>
      <c r="Z781" s="50" t="str">
        <f t="shared" si="229"/>
        <v/>
      </c>
      <c r="AA781" s="50" t="str">
        <f t="shared" si="230"/>
        <v/>
      </c>
      <c r="AB781" s="50" t="str">
        <f t="shared" si="231"/>
        <v/>
      </c>
      <c r="AC781" s="50" t="str">
        <f t="shared" si="232"/>
        <v/>
      </c>
      <c r="AD781" s="50" t="str">
        <f t="shared" si="233"/>
        <v/>
      </c>
      <c r="AE781" s="50" t="str">
        <f t="shared" si="234"/>
        <v/>
      </c>
      <c r="AF781" s="50" t="str">
        <f t="shared" si="235"/>
        <v/>
      </c>
      <c r="AG781" s="50" t="str">
        <f t="shared" si="236"/>
        <v/>
      </c>
      <c r="AH781" s="50" t="str">
        <f t="shared" si="237"/>
        <v/>
      </c>
      <c r="AI781" s="50" t="str">
        <f t="shared" si="238"/>
        <v/>
      </c>
      <c r="AJ781" s="50" t="str">
        <f t="shared" si="239"/>
        <v/>
      </c>
      <c r="AK781" s="50" t="str">
        <f t="shared" si="240"/>
        <v/>
      </c>
      <c r="AL781" s="50" t="str">
        <f t="shared" si="241"/>
        <v/>
      </c>
      <c r="AM781" s="50" t="str">
        <f t="shared" si="242"/>
        <v/>
      </c>
      <c r="AN781" s="50" t="str">
        <f>IF(OR(AD781&lt;&gt;TRUE,AI781&lt;&gt;TRUE),"",IF(OR('Info livraison'!$B$12-(YEAR(J781))&gt;INDEX(valschartmaxalt,MATCH(N781,libschart,0)),'Info livraison'!$B$12-(YEAR(J781))&lt;INDEX(valschartminalt,MATCH(N781,libschart,0))),FALSE,TRUE))</f>
        <v/>
      </c>
      <c r="AO781" s="50" t="str">
        <f t="shared" si="243"/>
        <v/>
      </c>
      <c r="AP781" s="50"/>
      <c r="AQ781" s="50"/>
      <c r="AR781" s="50"/>
      <c r="AS781" s="197" t="str">
        <f t="shared" si="244"/>
        <v/>
      </c>
      <c r="AT781" s="210" t="str">
        <f t="shared" si="245"/>
        <v/>
      </c>
    </row>
    <row r="782" spans="1:46" x14ac:dyDescent="0.2">
      <c r="A782" s="51" t="str">
        <f>IF(AND(F782&lt;&gt;"",'Institut - Classes'!$F$4&lt;&gt;""),INDEX(libcatidinstit,'Institut - Classes'!$F$4),"")</f>
        <v/>
      </c>
      <c r="B782" s="51" t="str">
        <f>IF(A782&lt;&gt;"",INDEX(codeinstit,'Institut - Classes'!$F$4),"")</f>
        <v/>
      </c>
      <c r="C782" s="49" t="str">
        <f t="shared" si="246"/>
        <v/>
      </c>
      <c r="D782" s="143"/>
      <c r="E782" s="143"/>
      <c r="F782" s="137"/>
      <c r="G782" s="137"/>
      <c r="H782" s="137"/>
      <c r="I782" s="137"/>
      <c r="J782" s="139"/>
      <c r="K782" s="137"/>
      <c r="L782" s="141"/>
      <c r="M782" s="141"/>
      <c r="N782" s="140"/>
      <c r="O782" s="142"/>
      <c r="P782" s="141"/>
      <c r="Q782" s="141"/>
      <c r="R782" s="141"/>
      <c r="S782" s="156"/>
      <c r="T782" s="156"/>
      <c r="U782" s="156"/>
      <c r="V782" s="156"/>
      <c r="W782" s="156"/>
      <c r="X782" s="156"/>
      <c r="Y782" s="52" t="str">
        <f t="shared" si="228"/>
        <v/>
      </c>
      <c r="Z782" s="50" t="str">
        <f t="shared" si="229"/>
        <v/>
      </c>
      <c r="AA782" s="50" t="str">
        <f t="shared" si="230"/>
        <v/>
      </c>
      <c r="AB782" s="50" t="str">
        <f t="shared" si="231"/>
        <v/>
      </c>
      <c r="AC782" s="50" t="str">
        <f t="shared" si="232"/>
        <v/>
      </c>
      <c r="AD782" s="50" t="str">
        <f t="shared" si="233"/>
        <v/>
      </c>
      <c r="AE782" s="50" t="str">
        <f t="shared" si="234"/>
        <v/>
      </c>
      <c r="AF782" s="50" t="str">
        <f t="shared" si="235"/>
        <v/>
      </c>
      <c r="AG782" s="50" t="str">
        <f t="shared" si="236"/>
        <v/>
      </c>
      <c r="AH782" s="50" t="str">
        <f t="shared" si="237"/>
        <v/>
      </c>
      <c r="AI782" s="50" t="str">
        <f t="shared" si="238"/>
        <v/>
      </c>
      <c r="AJ782" s="50" t="str">
        <f t="shared" si="239"/>
        <v/>
      </c>
      <c r="AK782" s="50" t="str">
        <f t="shared" si="240"/>
        <v/>
      </c>
      <c r="AL782" s="50" t="str">
        <f t="shared" si="241"/>
        <v/>
      </c>
      <c r="AM782" s="50" t="str">
        <f t="shared" si="242"/>
        <v/>
      </c>
      <c r="AN782" s="50" t="str">
        <f>IF(OR(AD782&lt;&gt;TRUE,AI782&lt;&gt;TRUE),"",IF(OR('Info livraison'!$B$12-(YEAR(J782))&gt;INDEX(valschartmaxalt,MATCH(N782,libschart,0)),'Info livraison'!$B$12-(YEAR(J782))&lt;INDEX(valschartminalt,MATCH(N782,libschart,0))),FALSE,TRUE))</f>
        <v/>
      </c>
      <c r="AO782" s="50" t="str">
        <f t="shared" si="243"/>
        <v/>
      </c>
      <c r="AP782" s="50"/>
      <c r="AQ782" s="50"/>
      <c r="AR782" s="50"/>
      <c r="AS782" s="197" t="str">
        <f t="shared" si="244"/>
        <v/>
      </c>
      <c r="AT782" s="210" t="str">
        <f t="shared" si="245"/>
        <v/>
      </c>
    </row>
    <row r="783" spans="1:46" x14ac:dyDescent="0.2">
      <c r="A783" s="51" t="str">
        <f>IF(AND(F783&lt;&gt;"",'Institut - Classes'!$F$4&lt;&gt;""),INDEX(libcatidinstit,'Institut - Classes'!$F$4),"")</f>
        <v/>
      </c>
      <c r="B783" s="51" t="str">
        <f>IF(A783&lt;&gt;"",INDEX(codeinstit,'Institut - Classes'!$F$4),"")</f>
        <v/>
      </c>
      <c r="C783" s="49" t="str">
        <f t="shared" si="246"/>
        <v/>
      </c>
      <c r="D783" s="143"/>
      <c r="E783" s="143"/>
      <c r="F783" s="137"/>
      <c r="G783" s="137"/>
      <c r="H783" s="137"/>
      <c r="I783" s="137"/>
      <c r="J783" s="139"/>
      <c r="K783" s="137"/>
      <c r="L783" s="141"/>
      <c r="M783" s="141"/>
      <c r="N783" s="140"/>
      <c r="O783" s="142"/>
      <c r="P783" s="141"/>
      <c r="Q783" s="141"/>
      <c r="R783" s="141"/>
      <c r="S783" s="156"/>
      <c r="T783" s="156"/>
      <c r="U783" s="156"/>
      <c r="V783" s="156"/>
      <c r="W783" s="156"/>
      <c r="X783" s="156"/>
      <c r="Y783" s="52" t="str">
        <f t="shared" si="228"/>
        <v/>
      </c>
      <c r="Z783" s="50" t="str">
        <f t="shared" si="229"/>
        <v/>
      </c>
      <c r="AA783" s="50" t="str">
        <f t="shared" si="230"/>
        <v/>
      </c>
      <c r="AB783" s="50" t="str">
        <f t="shared" si="231"/>
        <v/>
      </c>
      <c r="AC783" s="50" t="str">
        <f t="shared" si="232"/>
        <v/>
      </c>
      <c r="AD783" s="50" t="str">
        <f t="shared" si="233"/>
        <v/>
      </c>
      <c r="AE783" s="50" t="str">
        <f t="shared" si="234"/>
        <v/>
      </c>
      <c r="AF783" s="50" t="str">
        <f t="shared" si="235"/>
        <v/>
      </c>
      <c r="AG783" s="50" t="str">
        <f t="shared" si="236"/>
        <v/>
      </c>
      <c r="AH783" s="50" t="str">
        <f t="shared" si="237"/>
        <v/>
      </c>
      <c r="AI783" s="50" t="str">
        <f t="shared" si="238"/>
        <v/>
      </c>
      <c r="AJ783" s="50" t="str">
        <f t="shared" si="239"/>
        <v/>
      </c>
      <c r="AK783" s="50" t="str">
        <f t="shared" si="240"/>
        <v/>
      </c>
      <c r="AL783" s="50" t="str">
        <f t="shared" si="241"/>
        <v/>
      </c>
      <c r="AM783" s="50" t="str">
        <f t="shared" si="242"/>
        <v/>
      </c>
      <c r="AN783" s="50" t="str">
        <f>IF(OR(AD783&lt;&gt;TRUE,AI783&lt;&gt;TRUE),"",IF(OR('Info livraison'!$B$12-(YEAR(J783))&gt;INDEX(valschartmaxalt,MATCH(N783,libschart,0)),'Info livraison'!$B$12-(YEAR(J783))&lt;INDEX(valschartminalt,MATCH(N783,libschart,0))),FALSE,TRUE))</f>
        <v/>
      </c>
      <c r="AO783" s="50" t="str">
        <f t="shared" si="243"/>
        <v/>
      </c>
      <c r="AP783" s="50"/>
      <c r="AQ783" s="50"/>
      <c r="AR783" s="50"/>
      <c r="AS783" s="197" t="str">
        <f t="shared" si="244"/>
        <v/>
      </c>
      <c r="AT783" s="210" t="str">
        <f t="shared" si="245"/>
        <v/>
      </c>
    </row>
    <row r="784" spans="1:46" x14ac:dyDescent="0.2">
      <c r="A784" s="51" t="str">
        <f>IF(AND(F784&lt;&gt;"",'Institut - Classes'!$F$4&lt;&gt;""),INDEX(libcatidinstit,'Institut - Classes'!$F$4),"")</f>
        <v/>
      </c>
      <c r="B784" s="51" t="str">
        <f>IF(A784&lt;&gt;"",INDEX(codeinstit,'Institut - Classes'!$F$4),"")</f>
        <v/>
      </c>
      <c r="C784" s="49" t="str">
        <f t="shared" si="246"/>
        <v/>
      </c>
      <c r="D784" s="143"/>
      <c r="E784" s="143"/>
      <c r="F784" s="137"/>
      <c r="G784" s="137"/>
      <c r="H784" s="137"/>
      <c r="I784" s="137"/>
      <c r="J784" s="139"/>
      <c r="K784" s="137"/>
      <c r="L784" s="141"/>
      <c r="M784" s="141"/>
      <c r="N784" s="140"/>
      <c r="O784" s="142"/>
      <c r="P784" s="141"/>
      <c r="Q784" s="141"/>
      <c r="R784" s="141"/>
      <c r="S784" s="156"/>
      <c r="T784" s="156"/>
      <c r="U784" s="156"/>
      <c r="V784" s="156"/>
      <c r="W784" s="156"/>
      <c r="X784" s="156"/>
      <c r="Y784" s="52" t="str">
        <f t="shared" si="228"/>
        <v/>
      </c>
      <c r="Z784" s="50" t="str">
        <f t="shared" si="229"/>
        <v/>
      </c>
      <c r="AA784" s="50" t="str">
        <f t="shared" si="230"/>
        <v/>
      </c>
      <c r="AB784" s="50" t="str">
        <f t="shared" si="231"/>
        <v/>
      </c>
      <c r="AC784" s="50" t="str">
        <f t="shared" si="232"/>
        <v/>
      </c>
      <c r="AD784" s="50" t="str">
        <f t="shared" si="233"/>
        <v/>
      </c>
      <c r="AE784" s="50" t="str">
        <f t="shared" si="234"/>
        <v/>
      </c>
      <c r="AF784" s="50" t="str">
        <f t="shared" si="235"/>
        <v/>
      </c>
      <c r="AG784" s="50" t="str">
        <f t="shared" si="236"/>
        <v/>
      </c>
      <c r="AH784" s="50" t="str">
        <f t="shared" si="237"/>
        <v/>
      </c>
      <c r="AI784" s="50" t="str">
        <f t="shared" si="238"/>
        <v/>
      </c>
      <c r="AJ784" s="50" t="str">
        <f t="shared" si="239"/>
        <v/>
      </c>
      <c r="AK784" s="50" t="str">
        <f t="shared" si="240"/>
        <v/>
      </c>
      <c r="AL784" s="50" t="str">
        <f t="shared" si="241"/>
        <v/>
      </c>
      <c r="AM784" s="50" t="str">
        <f t="shared" si="242"/>
        <v/>
      </c>
      <c r="AN784" s="50" t="str">
        <f>IF(OR(AD784&lt;&gt;TRUE,AI784&lt;&gt;TRUE),"",IF(OR('Info livraison'!$B$12-(YEAR(J784))&gt;INDEX(valschartmaxalt,MATCH(N784,libschart,0)),'Info livraison'!$B$12-(YEAR(J784))&lt;INDEX(valschartminalt,MATCH(N784,libschart,0))),FALSE,TRUE))</f>
        <v/>
      </c>
      <c r="AO784" s="50" t="str">
        <f t="shared" si="243"/>
        <v/>
      </c>
      <c r="AP784" s="50"/>
      <c r="AQ784" s="50"/>
      <c r="AR784" s="50"/>
      <c r="AS784" s="197" t="str">
        <f t="shared" si="244"/>
        <v/>
      </c>
      <c r="AT784" s="210" t="str">
        <f t="shared" si="245"/>
        <v/>
      </c>
    </row>
    <row r="785" spans="1:46" x14ac:dyDescent="0.2">
      <c r="A785" s="51" t="str">
        <f>IF(AND(F785&lt;&gt;"",'Institut - Classes'!$F$4&lt;&gt;""),INDEX(libcatidinstit,'Institut - Classes'!$F$4),"")</f>
        <v/>
      </c>
      <c r="B785" s="51" t="str">
        <f>IF(A785&lt;&gt;"",INDEX(codeinstit,'Institut - Classes'!$F$4),"")</f>
        <v/>
      </c>
      <c r="C785" s="49" t="str">
        <f t="shared" si="246"/>
        <v/>
      </c>
      <c r="D785" s="143"/>
      <c r="E785" s="143"/>
      <c r="F785" s="137"/>
      <c r="G785" s="137"/>
      <c r="H785" s="137"/>
      <c r="I785" s="137"/>
      <c r="J785" s="139"/>
      <c r="K785" s="137"/>
      <c r="L785" s="141"/>
      <c r="M785" s="141"/>
      <c r="N785" s="140"/>
      <c r="O785" s="142"/>
      <c r="P785" s="141"/>
      <c r="Q785" s="141"/>
      <c r="R785" s="141"/>
      <c r="S785" s="156"/>
      <c r="T785" s="156"/>
      <c r="U785" s="156"/>
      <c r="V785" s="156"/>
      <c r="W785" s="156"/>
      <c r="X785" s="156"/>
      <c r="Y785" s="52" t="str">
        <f t="shared" si="228"/>
        <v/>
      </c>
      <c r="Z785" s="50" t="str">
        <f t="shared" si="229"/>
        <v/>
      </c>
      <c r="AA785" s="50" t="str">
        <f t="shared" si="230"/>
        <v/>
      </c>
      <c r="AB785" s="50" t="str">
        <f t="shared" si="231"/>
        <v/>
      </c>
      <c r="AC785" s="50" t="str">
        <f t="shared" si="232"/>
        <v/>
      </c>
      <c r="AD785" s="50" t="str">
        <f t="shared" si="233"/>
        <v/>
      </c>
      <c r="AE785" s="50" t="str">
        <f t="shared" si="234"/>
        <v/>
      </c>
      <c r="AF785" s="50" t="str">
        <f t="shared" si="235"/>
        <v/>
      </c>
      <c r="AG785" s="50" t="str">
        <f t="shared" si="236"/>
        <v/>
      </c>
      <c r="AH785" s="50" t="str">
        <f t="shared" si="237"/>
        <v/>
      </c>
      <c r="AI785" s="50" t="str">
        <f t="shared" si="238"/>
        <v/>
      </c>
      <c r="AJ785" s="50" t="str">
        <f t="shared" si="239"/>
        <v/>
      </c>
      <c r="AK785" s="50" t="str">
        <f t="shared" si="240"/>
        <v/>
      </c>
      <c r="AL785" s="50" t="str">
        <f t="shared" si="241"/>
        <v/>
      </c>
      <c r="AM785" s="50" t="str">
        <f t="shared" si="242"/>
        <v/>
      </c>
      <c r="AN785" s="50" t="str">
        <f>IF(OR(AD785&lt;&gt;TRUE,AI785&lt;&gt;TRUE),"",IF(OR('Info livraison'!$B$12-(YEAR(J785))&gt;INDEX(valschartmaxalt,MATCH(N785,libschart,0)),'Info livraison'!$B$12-(YEAR(J785))&lt;INDEX(valschartminalt,MATCH(N785,libschart,0))),FALSE,TRUE))</f>
        <v/>
      </c>
      <c r="AO785" s="50" t="str">
        <f t="shared" si="243"/>
        <v/>
      </c>
      <c r="AP785" s="50"/>
      <c r="AQ785" s="50"/>
      <c r="AR785" s="50"/>
      <c r="AS785" s="197" t="str">
        <f t="shared" si="244"/>
        <v/>
      </c>
      <c r="AT785" s="210" t="str">
        <f t="shared" si="245"/>
        <v/>
      </c>
    </row>
    <row r="786" spans="1:46" x14ac:dyDescent="0.2">
      <c r="A786" s="51" t="str">
        <f>IF(AND(F786&lt;&gt;"",'Institut - Classes'!$F$4&lt;&gt;""),INDEX(libcatidinstit,'Institut - Classes'!$F$4),"")</f>
        <v/>
      </c>
      <c r="B786" s="51" t="str">
        <f>IF(A786&lt;&gt;"",INDEX(codeinstit,'Institut - Classes'!$F$4),"")</f>
        <v/>
      </c>
      <c r="C786" s="49" t="str">
        <f t="shared" si="246"/>
        <v/>
      </c>
      <c r="D786" s="143"/>
      <c r="E786" s="143"/>
      <c r="F786" s="137"/>
      <c r="G786" s="137"/>
      <c r="H786" s="137"/>
      <c r="I786" s="137"/>
      <c r="J786" s="139"/>
      <c r="K786" s="137"/>
      <c r="L786" s="141"/>
      <c r="M786" s="141"/>
      <c r="N786" s="140"/>
      <c r="O786" s="142"/>
      <c r="P786" s="141"/>
      <c r="Q786" s="141"/>
      <c r="R786" s="141"/>
      <c r="S786" s="156"/>
      <c r="T786" s="156"/>
      <c r="U786" s="156"/>
      <c r="V786" s="156"/>
      <c r="W786" s="156"/>
      <c r="X786" s="156"/>
      <c r="Y786" s="52" t="str">
        <f t="shared" si="228"/>
        <v/>
      </c>
      <c r="Z786" s="50" t="str">
        <f t="shared" si="229"/>
        <v/>
      </c>
      <c r="AA786" s="50" t="str">
        <f t="shared" si="230"/>
        <v/>
      </c>
      <c r="AB786" s="50" t="str">
        <f t="shared" si="231"/>
        <v/>
      </c>
      <c r="AC786" s="50" t="str">
        <f t="shared" si="232"/>
        <v/>
      </c>
      <c r="AD786" s="50" t="str">
        <f t="shared" si="233"/>
        <v/>
      </c>
      <c r="AE786" s="50" t="str">
        <f t="shared" si="234"/>
        <v/>
      </c>
      <c r="AF786" s="50" t="str">
        <f t="shared" si="235"/>
        <v/>
      </c>
      <c r="AG786" s="50" t="str">
        <f t="shared" si="236"/>
        <v/>
      </c>
      <c r="AH786" s="50" t="str">
        <f t="shared" si="237"/>
        <v/>
      </c>
      <c r="AI786" s="50" t="str">
        <f t="shared" si="238"/>
        <v/>
      </c>
      <c r="AJ786" s="50" t="str">
        <f t="shared" si="239"/>
        <v/>
      </c>
      <c r="AK786" s="50" t="str">
        <f t="shared" si="240"/>
        <v/>
      </c>
      <c r="AL786" s="50" t="str">
        <f t="shared" si="241"/>
        <v/>
      </c>
      <c r="AM786" s="50" t="str">
        <f t="shared" si="242"/>
        <v/>
      </c>
      <c r="AN786" s="50" t="str">
        <f>IF(OR(AD786&lt;&gt;TRUE,AI786&lt;&gt;TRUE),"",IF(OR('Info livraison'!$B$12-(YEAR(J786))&gt;INDEX(valschartmaxalt,MATCH(N786,libschart,0)),'Info livraison'!$B$12-(YEAR(J786))&lt;INDEX(valschartminalt,MATCH(N786,libschart,0))),FALSE,TRUE))</f>
        <v/>
      </c>
      <c r="AO786" s="50" t="str">
        <f t="shared" si="243"/>
        <v/>
      </c>
      <c r="AP786" s="50"/>
      <c r="AQ786" s="50"/>
      <c r="AR786" s="50"/>
      <c r="AS786" s="197" t="str">
        <f t="shared" si="244"/>
        <v/>
      </c>
      <c r="AT786" s="210" t="str">
        <f t="shared" si="245"/>
        <v/>
      </c>
    </row>
    <row r="787" spans="1:46" x14ac:dyDescent="0.2">
      <c r="A787" s="51" t="str">
        <f>IF(AND(F787&lt;&gt;"",'Institut - Classes'!$F$4&lt;&gt;""),INDEX(libcatidinstit,'Institut - Classes'!$F$4),"")</f>
        <v/>
      </c>
      <c r="B787" s="51" t="str">
        <f>IF(A787&lt;&gt;"",INDEX(codeinstit,'Institut - Classes'!$F$4),"")</f>
        <v/>
      </c>
      <c r="C787" s="49" t="str">
        <f t="shared" si="246"/>
        <v/>
      </c>
      <c r="D787" s="143"/>
      <c r="E787" s="143"/>
      <c r="F787" s="137"/>
      <c r="G787" s="137"/>
      <c r="H787" s="137"/>
      <c r="I787" s="137"/>
      <c r="J787" s="139"/>
      <c r="K787" s="137"/>
      <c r="L787" s="141"/>
      <c r="M787" s="141"/>
      <c r="N787" s="140"/>
      <c r="O787" s="142"/>
      <c r="P787" s="141"/>
      <c r="Q787" s="141"/>
      <c r="R787" s="141"/>
      <c r="S787" s="156"/>
      <c r="T787" s="156"/>
      <c r="U787" s="156"/>
      <c r="V787" s="156"/>
      <c r="W787" s="156"/>
      <c r="X787" s="156"/>
      <c r="Y787" s="52" t="str">
        <f t="shared" si="228"/>
        <v/>
      </c>
      <c r="Z787" s="50" t="str">
        <f t="shared" si="229"/>
        <v/>
      </c>
      <c r="AA787" s="50" t="str">
        <f t="shared" si="230"/>
        <v/>
      </c>
      <c r="AB787" s="50" t="str">
        <f t="shared" si="231"/>
        <v/>
      </c>
      <c r="AC787" s="50" t="str">
        <f t="shared" si="232"/>
        <v/>
      </c>
      <c r="AD787" s="50" t="str">
        <f t="shared" si="233"/>
        <v/>
      </c>
      <c r="AE787" s="50" t="str">
        <f t="shared" si="234"/>
        <v/>
      </c>
      <c r="AF787" s="50" t="str">
        <f t="shared" si="235"/>
        <v/>
      </c>
      <c r="AG787" s="50" t="str">
        <f t="shared" si="236"/>
        <v/>
      </c>
      <c r="AH787" s="50" t="str">
        <f t="shared" si="237"/>
        <v/>
      </c>
      <c r="AI787" s="50" t="str">
        <f t="shared" si="238"/>
        <v/>
      </c>
      <c r="AJ787" s="50" t="str">
        <f t="shared" si="239"/>
        <v/>
      </c>
      <c r="AK787" s="50" t="str">
        <f t="shared" si="240"/>
        <v/>
      </c>
      <c r="AL787" s="50" t="str">
        <f t="shared" si="241"/>
        <v/>
      </c>
      <c r="AM787" s="50" t="str">
        <f t="shared" si="242"/>
        <v/>
      </c>
      <c r="AN787" s="50" t="str">
        <f>IF(OR(AD787&lt;&gt;TRUE,AI787&lt;&gt;TRUE),"",IF(OR('Info livraison'!$B$12-(YEAR(J787))&gt;INDEX(valschartmaxalt,MATCH(N787,libschart,0)),'Info livraison'!$B$12-(YEAR(J787))&lt;INDEX(valschartminalt,MATCH(N787,libschart,0))),FALSE,TRUE))</f>
        <v/>
      </c>
      <c r="AO787" s="50" t="str">
        <f t="shared" si="243"/>
        <v/>
      </c>
      <c r="AP787" s="50"/>
      <c r="AQ787" s="50"/>
      <c r="AR787" s="50"/>
      <c r="AS787" s="197" t="str">
        <f t="shared" si="244"/>
        <v/>
      </c>
      <c r="AT787" s="210" t="str">
        <f t="shared" si="245"/>
        <v/>
      </c>
    </row>
    <row r="788" spans="1:46" x14ac:dyDescent="0.2">
      <c r="A788" s="51" t="str">
        <f>IF(AND(F788&lt;&gt;"",'Institut - Classes'!$F$4&lt;&gt;""),INDEX(libcatidinstit,'Institut - Classes'!$F$4),"")</f>
        <v/>
      </c>
      <c r="B788" s="51" t="str">
        <f>IF(A788&lt;&gt;"",INDEX(codeinstit,'Institut - Classes'!$F$4),"")</f>
        <v/>
      </c>
      <c r="C788" s="49" t="str">
        <f t="shared" si="246"/>
        <v/>
      </c>
      <c r="D788" s="143"/>
      <c r="E788" s="143"/>
      <c r="F788" s="137"/>
      <c r="G788" s="137"/>
      <c r="H788" s="137"/>
      <c r="I788" s="137"/>
      <c r="J788" s="139"/>
      <c r="K788" s="137"/>
      <c r="L788" s="141"/>
      <c r="M788" s="141"/>
      <c r="N788" s="140"/>
      <c r="O788" s="142"/>
      <c r="P788" s="141"/>
      <c r="Q788" s="141"/>
      <c r="R788" s="141"/>
      <c r="S788" s="156"/>
      <c r="T788" s="156"/>
      <c r="U788" s="156"/>
      <c r="V788" s="156"/>
      <c r="W788" s="156"/>
      <c r="X788" s="156"/>
      <c r="Y788" s="52" t="str">
        <f t="shared" si="228"/>
        <v/>
      </c>
      <c r="Z788" s="50" t="str">
        <f t="shared" si="229"/>
        <v/>
      </c>
      <c r="AA788" s="50" t="str">
        <f t="shared" si="230"/>
        <v/>
      </c>
      <c r="AB788" s="50" t="str">
        <f t="shared" si="231"/>
        <v/>
      </c>
      <c r="AC788" s="50" t="str">
        <f t="shared" si="232"/>
        <v/>
      </c>
      <c r="AD788" s="50" t="str">
        <f t="shared" si="233"/>
        <v/>
      </c>
      <c r="AE788" s="50" t="str">
        <f t="shared" si="234"/>
        <v/>
      </c>
      <c r="AF788" s="50" t="str">
        <f t="shared" si="235"/>
        <v/>
      </c>
      <c r="AG788" s="50" t="str">
        <f t="shared" si="236"/>
        <v/>
      </c>
      <c r="AH788" s="50" t="str">
        <f t="shared" si="237"/>
        <v/>
      </c>
      <c r="AI788" s="50" t="str">
        <f t="shared" si="238"/>
        <v/>
      </c>
      <c r="AJ788" s="50" t="str">
        <f t="shared" si="239"/>
        <v/>
      </c>
      <c r="AK788" s="50" t="str">
        <f t="shared" si="240"/>
        <v/>
      </c>
      <c r="AL788" s="50" t="str">
        <f t="shared" si="241"/>
        <v/>
      </c>
      <c r="AM788" s="50" t="str">
        <f t="shared" si="242"/>
        <v/>
      </c>
      <c r="AN788" s="50" t="str">
        <f>IF(OR(AD788&lt;&gt;TRUE,AI788&lt;&gt;TRUE),"",IF(OR('Info livraison'!$B$12-(YEAR(J788))&gt;INDEX(valschartmaxalt,MATCH(N788,libschart,0)),'Info livraison'!$B$12-(YEAR(J788))&lt;INDEX(valschartminalt,MATCH(N788,libschart,0))),FALSE,TRUE))</f>
        <v/>
      </c>
      <c r="AO788" s="50" t="str">
        <f t="shared" si="243"/>
        <v/>
      </c>
      <c r="AP788" s="50"/>
      <c r="AQ788" s="50"/>
      <c r="AR788" s="50"/>
      <c r="AS788" s="197" t="str">
        <f t="shared" si="244"/>
        <v/>
      </c>
      <c r="AT788" s="210" t="str">
        <f t="shared" si="245"/>
        <v/>
      </c>
    </row>
    <row r="789" spans="1:46" x14ac:dyDescent="0.2">
      <c r="A789" s="51" t="str">
        <f>IF(AND(F789&lt;&gt;"",'Institut - Classes'!$F$4&lt;&gt;""),INDEX(libcatidinstit,'Institut - Classes'!$F$4),"")</f>
        <v/>
      </c>
      <c r="B789" s="51" t="str">
        <f>IF(A789&lt;&gt;"",INDEX(codeinstit,'Institut - Classes'!$F$4),"")</f>
        <v/>
      </c>
      <c r="C789" s="49" t="str">
        <f t="shared" si="246"/>
        <v/>
      </c>
      <c r="D789" s="143"/>
      <c r="E789" s="143"/>
      <c r="F789" s="137"/>
      <c r="G789" s="137"/>
      <c r="H789" s="137"/>
      <c r="I789" s="137"/>
      <c r="J789" s="139"/>
      <c r="K789" s="137"/>
      <c r="L789" s="141"/>
      <c r="M789" s="141"/>
      <c r="N789" s="140"/>
      <c r="O789" s="142"/>
      <c r="P789" s="141"/>
      <c r="Q789" s="141"/>
      <c r="R789" s="141"/>
      <c r="S789" s="156"/>
      <c r="T789" s="156"/>
      <c r="U789" s="156"/>
      <c r="V789" s="156"/>
      <c r="W789" s="156"/>
      <c r="X789" s="156"/>
      <c r="Y789" s="52" t="str">
        <f t="shared" si="228"/>
        <v/>
      </c>
      <c r="Z789" s="50" t="str">
        <f t="shared" si="229"/>
        <v/>
      </c>
      <c r="AA789" s="50" t="str">
        <f t="shared" si="230"/>
        <v/>
      </c>
      <c r="AB789" s="50" t="str">
        <f t="shared" si="231"/>
        <v/>
      </c>
      <c r="AC789" s="50" t="str">
        <f t="shared" si="232"/>
        <v/>
      </c>
      <c r="AD789" s="50" t="str">
        <f t="shared" si="233"/>
        <v/>
      </c>
      <c r="AE789" s="50" t="str">
        <f t="shared" si="234"/>
        <v/>
      </c>
      <c r="AF789" s="50" t="str">
        <f t="shared" si="235"/>
        <v/>
      </c>
      <c r="AG789" s="50" t="str">
        <f t="shared" si="236"/>
        <v/>
      </c>
      <c r="AH789" s="50" t="str">
        <f t="shared" si="237"/>
        <v/>
      </c>
      <c r="AI789" s="50" t="str">
        <f t="shared" si="238"/>
        <v/>
      </c>
      <c r="AJ789" s="50" t="str">
        <f t="shared" si="239"/>
        <v/>
      </c>
      <c r="AK789" s="50" t="str">
        <f t="shared" si="240"/>
        <v/>
      </c>
      <c r="AL789" s="50" t="str">
        <f t="shared" si="241"/>
        <v/>
      </c>
      <c r="AM789" s="50" t="str">
        <f t="shared" si="242"/>
        <v/>
      </c>
      <c r="AN789" s="50" t="str">
        <f>IF(OR(AD789&lt;&gt;TRUE,AI789&lt;&gt;TRUE),"",IF(OR('Info livraison'!$B$12-(YEAR(J789))&gt;INDEX(valschartmaxalt,MATCH(N789,libschart,0)),'Info livraison'!$B$12-(YEAR(J789))&lt;INDEX(valschartminalt,MATCH(N789,libschart,0))),FALSE,TRUE))</f>
        <v/>
      </c>
      <c r="AO789" s="50" t="str">
        <f t="shared" si="243"/>
        <v/>
      </c>
      <c r="AP789" s="50"/>
      <c r="AQ789" s="50"/>
      <c r="AR789" s="50"/>
      <c r="AS789" s="197" t="str">
        <f t="shared" si="244"/>
        <v/>
      </c>
      <c r="AT789" s="210" t="str">
        <f t="shared" si="245"/>
        <v/>
      </c>
    </row>
    <row r="790" spans="1:46" x14ac:dyDescent="0.2">
      <c r="A790" s="51" t="str">
        <f>IF(AND(F790&lt;&gt;"",'Institut - Classes'!$F$4&lt;&gt;""),INDEX(libcatidinstit,'Institut - Classes'!$F$4),"")</f>
        <v/>
      </c>
      <c r="B790" s="51" t="str">
        <f>IF(A790&lt;&gt;"",INDEX(codeinstit,'Institut - Classes'!$F$4),"")</f>
        <v/>
      </c>
      <c r="C790" s="49" t="str">
        <f t="shared" si="246"/>
        <v/>
      </c>
      <c r="D790" s="143"/>
      <c r="E790" s="143"/>
      <c r="F790" s="137"/>
      <c r="G790" s="137"/>
      <c r="H790" s="137"/>
      <c r="I790" s="137"/>
      <c r="J790" s="139"/>
      <c r="K790" s="137"/>
      <c r="L790" s="141"/>
      <c r="M790" s="141"/>
      <c r="N790" s="140"/>
      <c r="O790" s="142"/>
      <c r="P790" s="141"/>
      <c r="Q790" s="141"/>
      <c r="R790" s="141"/>
      <c r="S790" s="156"/>
      <c r="T790" s="156"/>
      <c r="U790" s="156"/>
      <c r="V790" s="156"/>
      <c r="W790" s="156"/>
      <c r="X790" s="156"/>
      <c r="Y790" s="52" t="str">
        <f t="shared" si="228"/>
        <v/>
      </c>
      <c r="Z790" s="50" t="str">
        <f t="shared" si="229"/>
        <v/>
      </c>
      <c r="AA790" s="50" t="str">
        <f t="shared" si="230"/>
        <v/>
      </c>
      <c r="AB790" s="50" t="str">
        <f t="shared" si="231"/>
        <v/>
      </c>
      <c r="AC790" s="50" t="str">
        <f t="shared" si="232"/>
        <v/>
      </c>
      <c r="AD790" s="50" t="str">
        <f t="shared" si="233"/>
        <v/>
      </c>
      <c r="AE790" s="50" t="str">
        <f t="shared" si="234"/>
        <v/>
      </c>
      <c r="AF790" s="50" t="str">
        <f t="shared" si="235"/>
        <v/>
      </c>
      <c r="AG790" s="50" t="str">
        <f t="shared" si="236"/>
        <v/>
      </c>
      <c r="AH790" s="50" t="str">
        <f t="shared" si="237"/>
        <v/>
      </c>
      <c r="AI790" s="50" t="str">
        <f t="shared" si="238"/>
        <v/>
      </c>
      <c r="AJ790" s="50" t="str">
        <f t="shared" si="239"/>
        <v/>
      </c>
      <c r="AK790" s="50" t="str">
        <f t="shared" si="240"/>
        <v/>
      </c>
      <c r="AL790" s="50" t="str">
        <f t="shared" si="241"/>
        <v/>
      </c>
      <c r="AM790" s="50" t="str">
        <f t="shared" si="242"/>
        <v/>
      </c>
      <c r="AN790" s="50" t="str">
        <f>IF(OR(AD790&lt;&gt;TRUE,AI790&lt;&gt;TRUE),"",IF(OR('Info livraison'!$B$12-(YEAR(J790))&gt;INDEX(valschartmaxalt,MATCH(N790,libschart,0)),'Info livraison'!$B$12-(YEAR(J790))&lt;INDEX(valschartminalt,MATCH(N790,libschart,0))),FALSE,TRUE))</f>
        <v/>
      </c>
      <c r="AO790" s="50" t="str">
        <f t="shared" si="243"/>
        <v/>
      </c>
      <c r="AP790" s="50"/>
      <c r="AQ790" s="50"/>
      <c r="AR790" s="50"/>
      <c r="AS790" s="197" t="str">
        <f t="shared" si="244"/>
        <v/>
      </c>
      <c r="AT790" s="210" t="str">
        <f t="shared" si="245"/>
        <v/>
      </c>
    </row>
    <row r="791" spans="1:46" x14ac:dyDescent="0.2">
      <c r="A791" s="51" t="str">
        <f>IF(AND(F791&lt;&gt;"",'Institut - Classes'!$F$4&lt;&gt;""),INDEX(libcatidinstit,'Institut - Classes'!$F$4),"")</f>
        <v/>
      </c>
      <c r="B791" s="51" t="str">
        <f>IF(A791&lt;&gt;"",INDEX(codeinstit,'Institut - Classes'!$F$4),"")</f>
        <v/>
      </c>
      <c r="C791" s="49" t="str">
        <f t="shared" si="246"/>
        <v/>
      </c>
      <c r="D791" s="143"/>
      <c r="E791" s="143"/>
      <c r="F791" s="137"/>
      <c r="G791" s="137"/>
      <c r="H791" s="137"/>
      <c r="I791" s="137"/>
      <c r="J791" s="139"/>
      <c r="K791" s="137"/>
      <c r="L791" s="141"/>
      <c r="M791" s="141"/>
      <c r="N791" s="140"/>
      <c r="O791" s="142"/>
      <c r="P791" s="141"/>
      <c r="Q791" s="141"/>
      <c r="R791" s="141"/>
      <c r="S791" s="156"/>
      <c r="T791" s="156"/>
      <c r="U791" s="156"/>
      <c r="V791" s="156"/>
      <c r="W791" s="156"/>
      <c r="X791" s="156"/>
      <c r="Y791" s="52" t="str">
        <f t="shared" si="228"/>
        <v/>
      </c>
      <c r="Z791" s="50" t="str">
        <f t="shared" si="229"/>
        <v/>
      </c>
      <c r="AA791" s="50" t="str">
        <f t="shared" si="230"/>
        <v/>
      </c>
      <c r="AB791" s="50" t="str">
        <f t="shared" si="231"/>
        <v/>
      </c>
      <c r="AC791" s="50" t="str">
        <f t="shared" si="232"/>
        <v/>
      </c>
      <c r="AD791" s="50" t="str">
        <f t="shared" si="233"/>
        <v/>
      </c>
      <c r="AE791" s="50" t="str">
        <f t="shared" si="234"/>
        <v/>
      </c>
      <c r="AF791" s="50" t="str">
        <f t="shared" si="235"/>
        <v/>
      </c>
      <c r="AG791" s="50" t="str">
        <f t="shared" si="236"/>
        <v/>
      </c>
      <c r="AH791" s="50" t="str">
        <f t="shared" si="237"/>
        <v/>
      </c>
      <c r="AI791" s="50" t="str">
        <f t="shared" si="238"/>
        <v/>
      </c>
      <c r="AJ791" s="50" t="str">
        <f t="shared" si="239"/>
        <v/>
      </c>
      <c r="AK791" s="50" t="str">
        <f t="shared" si="240"/>
        <v/>
      </c>
      <c r="AL791" s="50" t="str">
        <f t="shared" si="241"/>
        <v/>
      </c>
      <c r="AM791" s="50" t="str">
        <f t="shared" si="242"/>
        <v/>
      </c>
      <c r="AN791" s="50" t="str">
        <f>IF(OR(AD791&lt;&gt;TRUE,AI791&lt;&gt;TRUE),"",IF(OR('Info livraison'!$B$12-(YEAR(J791))&gt;INDEX(valschartmaxalt,MATCH(N791,libschart,0)),'Info livraison'!$B$12-(YEAR(J791))&lt;INDEX(valschartminalt,MATCH(N791,libschart,0))),FALSE,TRUE))</f>
        <v/>
      </c>
      <c r="AO791" s="50" t="str">
        <f t="shared" si="243"/>
        <v/>
      </c>
      <c r="AP791" s="50"/>
      <c r="AQ791" s="50"/>
      <c r="AR791" s="50"/>
      <c r="AS791" s="197" t="str">
        <f t="shared" si="244"/>
        <v/>
      </c>
      <c r="AT791" s="210" t="str">
        <f t="shared" si="245"/>
        <v/>
      </c>
    </row>
    <row r="792" spans="1:46" x14ac:dyDescent="0.2">
      <c r="A792" s="51" t="str">
        <f>IF(AND(F792&lt;&gt;"",'Institut - Classes'!$F$4&lt;&gt;""),INDEX(libcatidinstit,'Institut - Classes'!$F$4),"")</f>
        <v/>
      </c>
      <c r="B792" s="51" t="str">
        <f>IF(A792&lt;&gt;"",INDEX(codeinstit,'Institut - Classes'!$F$4),"")</f>
        <v/>
      </c>
      <c r="C792" s="49" t="str">
        <f t="shared" si="246"/>
        <v/>
      </c>
      <c r="D792" s="143"/>
      <c r="E792" s="143"/>
      <c r="F792" s="137"/>
      <c r="G792" s="137"/>
      <c r="H792" s="137"/>
      <c r="I792" s="137"/>
      <c r="J792" s="139"/>
      <c r="K792" s="137"/>
      <c r="L792" s="141"/>
      <c r="M792" s="141"/>
      <c r="N792" s="140"/>
      <c r="O792" s="142"/>
      <c r="P792" s="141"/>
      <c r="Q792" s="141"/>
      <c r="R792" s="141"/>
      <c r="S792" s="156"/>
      <c r="T792" s="156"/>
      <c r="U792" s="156"/>
      <c r="V792" s="156"/>
      <c r="W792" s="156"/>
      <c r="X792" s="156"/>
      <c r="Y792" s="52" t="str">
        <f t="shared" si="228"/>
        <v/>
      </c>
      <c r="Z792" s="50" t="str">
        <f t="shared" si="229"/>
        <v/>
      </c>
      <c r="AA792" s="50" t="str">
        <f t="shared" si="230"/>
        <v/>
      </c>
      <c r="AB792" s="50" t="str">
        <f t="shared" si="231"/>
        <v/>
      </c>
      <c r="AC792" s="50" t="str">
        <f t="shared" si="232"/>
        <v/>
      </c>
      <c r="AD792" s="50" t="str">
        <f t="shared" si="233"/>
        <v/>
      </c>
      <c r="AE792" s="50" t="str">
        <f t="shared" si="234"/>
        <v/>
      </c>
      <c r="AF792" s="50" t="str">
        <f t="shared" si="235"/>
        <v/>
      </c>
      <c r="AG792" s="50" t="str">
        <f t="shared" si="236"/>
        <v/>
      </c>
      <c r="AH792" s="50" t="str">
        <f t="shared" si="237"/>
        <v/>
      </c>
      <c r="AI792" s="50" t="str">
        <f t="shared" si="238"/>
        <v/>
      </c>
      <c r="AJ792" s="50" t="str">
        <f t="shared" si="239"/>
        <v/>
      </c>
      <c r="AK792" s="50" t="str">
        <f t="shared" si="240"/>
        <v/>
      </c>
      <c r="AL792" s="50" t="str">
        <f t="shared" si="241"/>
        <v/>
      </c>
      <c r="AM792" s="50" t="str">
        <f t="shared" si="242"/>
        <v/>
      </c>
      <c r="AN792" s="50" t="str">
        <f>IF(OR(AD792&lt;&gt;TRUE,AI792&lt;&gt;TRUE),"",IF(OR('Info livraison'!$B$12-(YEAR(J792))&gt;INDEX(valschartmaxalt,MATCH(N792,libschart,0)),'Info livraison'!$B$12-(YEAR(J792))&lt;INDEX(valschartminalt,MATCH(N792,libschart,0))),FALSE,TRUE))</f>
        <v/>
      </c>
      <c r="AO792" s="50" t="str">
        <f t="shared" si="243"/>
        <v/>
      </c>
      <c r="AP792" s="50"/>
      <c r="AQ792" s="50"/>
      <c r="AR792" s="50"/>
      <c r="AS792" s="197" t="str">
        <f t="shared" si="244"/>
        <v/>
      </c>
      <c r="AT792" s="210" t="str">
        <f t="shared" si="245"/>
        <v/>
      </c>
    </row>
    <row r="793" spans="1:46" x14ac:dyDescent="0.2">
      <c r="A793" s="51" t="str">
        <f>IF(AND(F793&lt;&gt;"",'Institut - Classes'!$F$4&lt;&gt;""),INDEX(libcatidinstit,'Institut - Classes'!$F$4),"")</f>
        <v/>
      </c>
      <c r="B793" s="51" t="str">
        <f>IF(A793&lt;&gt;"",INDEX(codeinstit,'Institut - Classes'!$F$4),"")</f>
        <v/>
      </c>
      <c r="C793" s="49" t="str">
        <f t="shared" si="246"/>
        <v/>
      </c>
      <c r="D793" s="143"/>
      <c r="E793" s="143"/>
      <c r="F793" s="137"/>
      <c r="G793" s="137"/>
      <c r="H793" s="137"/>
      <c r="I793" s="137"/>
      <c r="J793" s="139"/>
      <c r="K793" s="137"/>
      <c r="L793" s="141"/>
      <c r="M793" s="141"/>
      <c r="N793" s="140"/>
      <c r="O793" s="142"/>
      <c r="P793" s="141"/>
      <c r="Q793" s="141"/>
      <c r="R793" s="141"/>
      <c r="S793" s="156"/>
      <c r="T793" s="156"/>
      <c r="U793" s="156"/>
      <c r="V793" s="156"/>
      <c r="W793" s="156"/>
      <c r="X793" s="156"/>
      <c r="Y793" s="52" t="str">
        <f t="shared" si="228"/>
        <v/>
      </c>
      <c r="Z793" s="50" t="str">
        <f t="shared" si="229"/>
        <v/>
      </c>
      <c r="AA793" s="50" t="str">
        <f t="shared" si="230"/>
        <v/>
      </c>
      <c r="AB793" s="50" t="str">
        <f t="shared" si="231"/>
        <v/>
      </c>
      <c r="AC793" s="50" t="str">
        <f t="shared" si="232"/>
        <v/>
      </c>
      <c r="AD793" s="50" t="str">
        <f t="shared" si="233"/>
        <v/>
      </c>
      <c r="AE793" s="50" t="str">
        <f t="shared" si="234"/>
        <v/>
      </c>
      <c r="AF793" s="50" t="str">
        <f t="shared" si="235"/>
        <v/>
      </c>
      <c r="AG793" s="50" t="str">
        <f t="shared" si="236"/>
        <v/>
      </c>
      <c r="AH793" s="50" t="str">
        <f t="shared" si="237"/>
        <v/>
      </c>
      <c r="AI793" s="50" t="str">
        <f t="shared" si="238"/>
        <v/>
      </c>
      <c r="AJ793" s="50" t="str">
        <f t="shared" si="239"/>
        <v/>
      </c>
      <c r="AK793" s="50" t="str">
        <f t="shared" si="240"/>
        <v/>
      </c>
      <c r="AL793" s="50" t="str">
        <f t="shared" si="241"/>
        <v/>
      </c>
      <c r="AM793" s="50" t="str">
        <f t="shared" si="242"/>
        <v/>
      </c>
      <c r="AN793" s="50" t="str">
        <f>IF(OR(AD793&lt;&gt;TRUE,AI793&lt;&gt;TRUE),"",IF(OR('Info livraison'!$B$12-(YEAR(J793))&gt;INDEX(valschartmaxalt,MATCH(N793,libschart,0)),'Info livraison'!$B$12-(YEAR(J793))&lt;INDEX(valschartminalt,MATCH(N793,libschart,0))),FALSE,TRUE))</f>
        <v/>
      </c>
      <c r="AO793" s="50" t="str">
        <f t="shared" si="243"/>
        <v/>
      </c>
      <c r="AP793" s="50"/>
      <c r="AQ793" s="50"/>
      <c r="AR793" s="50"/>
      <c r="AS793" s="197" t="str">
        <f t="shared" si="244"/>
        <v/>
      </c>
      <c r="AT793" s="210" t="str">
        <f t="shared" si="245"/>
        <v/>
      </c>
    </row>
    <row r="794" spans="1:46" x14ac:dyDescent="0.2">
      <c r="A794" s="51" t="str">
        <f>IF(AND(F794&lt;&gt;"",'Institut - Classes'!$F$4&lt;&gt;""),INDEX(libcatidinstit,'Institut - Classes'!$F$4),"")</f>
        <v/>
      </c>
      <c r="B794" s="51" t="str">
        <f>IF(A794&lt;&gt;"",INDEX(codeinstit,'Institut - Classes'!$F$4),"")</f>
        <v/>
      </c>
      <c r="C794" s="49" t="str">
        <f t="shared" si="246"/>
        <v/>
      </c>
      <c r="D794" s="143"/>
      <c r="E794" s="143"/>
      <c r="F794" s="137"/>
      <c r="G794" s="137"/>
      <c r="H794" s="137"/>
      <c r="I794" s="137"/>
      <c r="J794" s="139"/>
      <c r="K794" s="137"/>
      <c r="L794" s="141"/>
      <c r="M794" s="141"/>
      <c r="N794" s="140"/>
      <c r="O794" s="142"/>
      <c r="P794" s="141"/>
      <c r="Q794" s="141"/>
      <c r="R794" s="141"/>
      <c r="S794" s="156"/>
      <c r="T794" s="156"/>
      <c r="U794" s="156"/>
      <c r="V794" s="156"/>
      <c r="W794" s="156"/>
      <c r="X794" s="156"/>
      <c r="Y794" s="52" t="str">
        <f t="shared" si="228"/>
        <v/>
      </c>
      <c r="Z794" s="50" t="str">
        <f t="shared" si="229"/>
        <v/>
      </c>
      <c r="AA794" s="50" t="str">
        <f t="shared" si="230"/>
        <v/>
      </c>
      <c r="AB794" s="50" t="str">
        <f t="shared" si="231"/>
        <v/>
      </c>
      <c r="AC794" s="50" t="str">
        <f t="shared" si="232"/>
        <v/>
      </c>
      <c r="AD794" s="50" t="str">
        <f t="shared" si="233"/>
        <v/>
      </c>
      <c r="AE794" s="50" t="str">
        <f t="shared" si="234"/>
        <v/>
      </c>
      <c r="AF794" s="50" t="str">
        <f t="shared" si="235"/>
        <v/>
      </c>
      <c r="AG794" s="50" t="str">
        <f t="shared" si="236"/>
        <v/>
      </c>
      <c r="AH794" s="50" t="str">
        <f t="shared" si="237"/>
        <v/>
      </c>
      <c r="AI794" s="50" t="str">
        <f t="shared" si="238"/>
        <v/>
      </c>
      <c r="AJ794" s="50" t="str">
        <f t="shared" si="239"/>
        <v/>
      </c>
      <c r="AK794" s="50" t="str">
        <f t="shared" si="240"/>
        <v/>
      </c>
      <c r="AL794" s="50" t="str">
        <f t="shared" si="241"/>
        <v/>
      </c>
      <c r="AM794" s="50" t="str">
        <f t="shared" si="242"/>
        <v/>
      </c>
      <c r="AN794" s="50" t="str">
        <f>IF(OR(AD794&lt;&gt;TRUE,AI794&lt;&gt;TRUE),"",IF(OR('Info livraison'!$B$12-(YEAR(J794))&gt;INDEX(valschartmaxalt,MATCH(N794,libschart,0)),'Info livraison'!$B$12-(YEAR(J794))&lt;INDEX(valschartminalt,MATCH(N794,libschart,0))),FALSE,TRUE))</f>
        <v/>
      </c>
      <c r="AO794" s="50" t="str">
        <f t="shared" si="243"/>
        <v/>
      </c>
      <c r="AP794" s="50"/>
      <c r="AQ794" s="50"/>
      <c r="AR794" s="50"/>
      <c r="AS794" s="197" t="str">
        <f t="shared" si="244"/>
        <v/>
      </c>
      <c r="AT794" s="210" t="str">
        <f t="shared" si="245"/>
        <v/>
      </c>
    </row>
    <row r="795" spans="1:46" x14ac:dyDescent="0.2">
      <c r="A795" s="51" t="str">
        <f>IF(AND(F795&lt;&gt;"",'Institut - Classes'!$F$4&lt;&gt;""),INDEX(libcatidinstit,'Institut - Classes'!$F$4),"")</f>
        <v/>
      </c>
      <c r="B795" s="51" t="str">
        <f>IF(A795&lt;&gt;"",INDEX(codeinstit,'Institut - Classes'!$F$4),"")</f>
        <v/>
      </c>
      <c r="C795" s="49" t="str">
        <f t="shared" si="246"/>
        <v/>
      </c>
      <c r="D795" s="143"/>
      <c r="E795" s="143"/>
      <c r="F795" s="137"/>
      <c r="G795" s="137"/>
      <c r="H795" s="137"/>
      <c r="I795" s="137"/>
      <c r="J795" s="139"/>
      <c r="K795" s="137"/>
      <c r="L795" s="141"/>
      <c r="M795" s="141"/>
      <c r="N795" s="140"/>
      <c r="O795" s="142"/>
      <c r="P795" s="141"/>
      <c r="Q795" s="141"/>
      <c r="R795" s="141"/>
      <c r="S795" s="156"/>
      <c r="T795" s="156"/>
      <c r="U795" s="156"/>
      <c r="V795" s="156"/>
      <c r="W795" s="156"/>
      <c r="X795" s="156"/>
      <c r="Y795" s="52" t="str">
        <f t="shared" si="228"/>
        <v/>
      </c>
      <c r="Z795" s="50" t="str">
        <f t="shared" si="229"/>
        <v/>
      </c>
      <c r="AA795" s="50" t="str">
        <f t="shared" si="230"/>
        <v/>
      </c>
      <c r="AB795" s="50" t="str">
        <f t="shared" si="231"/>
        <v/>
      </c>
      <c r="AC795" s="50" t="str">
        <f t="shared" si="232"/>
        <v/>
      </c>
      <c r="AD795" s="50" t="str">
        <f t="shared" si="233"/>
        <v/>
      </c>
      <c r="AE795" s="50" t="str">
        <f t="shared" si="234"/>
        <v/>
      </c>
      <c r="AF795" s="50" t="str">
        <f t="shared" si="235"/>
        <v/>
      </c>
      <c r="AG795" s="50" t="str">
        <f t="shared" si="236"/>
        <v/>
      </c>
      <c r="AH795" s="50" t="str">
        <f t="shared" si="237"/>
        <v/>
      </c>
      <c r="AI795" s="50" t="str">
        <f t="shared" si="238"/>
        <v/>
      </c>
      <c r="AJ795" s="50" t="str">
        <f t="shared" si="239"/>
        <v/>
      </c>
      <c r="AK795" s="50" t="str">
        <f t="shared" si="240"/>
        <v/>
      </c>
      <c r="AL795" s="50" t="str">
        <f t="shared" si="241"/>
        <v/>
      </c>
      <c r="AM795" s="50" t="str">
        <f t="shared" si="242"/>
        <v/>
      </c>
      <c r="AN795" s="50" t="str">
        <f>IF(OR(AD795&lt;&gt;TRUE,AI795&lt;&gt;TRUE),"",IF(OR('Info livraison'!$B$12-(YEAR(J795))&gt;INDEX(valschartmaxalt,MATCH(N795,libschart,0)),'Info livraison'!$B$12-(YEAR(J795))&lt;INDEX(valschartminalt,MATCH(N795,libschart,0))),FALSE,TRUE))</f>
        <v/>
      </c>
      <c r="AO795" s="50" t="str">
        <f t="shared" si="243"/>
        <v/>
      </c>
      <c r="AP795" s="50"/>
      <c r="AQ795" s="50"/>
      <c r="AR795" s="50"/>
      <c r="AS795" s="197" t="str">
        <f t="shared" si="244"/>
        <v/>
      </c>
      <c r="AT795" s="210" t="str">
        <f t="shared" si="245"/>
        <v/>
      </c>
    </row>
    <row r="796" spans="1:46" x14ac:dyDescent="0.2">
      <c r="A796" s="51" t="str">
        <f>IF(AND(F796&lt;&gt;"",'Institut - Classes'!$F$4&lt;&gt;""),INDEX(libcatidinstit,'Institut - Classes'!$F$4),"")</f>
        <v/>
      </c>
      <c r="B796" s="51" t="str">
        <f>IF(A796&lt;&gt;"",INDEX(codeinstit,'Institut - Classes'!$F$4),"")</f>
        <v/>
      </c>
      <c r="C796" s="49" t="str">
        <f t="shared" si="246"/>
        <v/>
      </c>
      <c r="D796" s="143"/>
      <c r="E796" s="143"/>
      <c r="F796" s="137"/>
      <c r="G796" s="137"/>
      <c r="H796" s="137"/>
      <c r="I796" s="137"/>
      <c r="J796" s="139"/>
      <c r="K796" s="137"/>
      <c r="L796" s="141"/>
      <c r="M796" s="141"/>
      <c r="N796" s="140"/>
      <c r="O796" s="142"/>
      <c r="P796" s="141"/>
      <c r="Q796" s="141"/>
      <c r="R796" s="141"/>
      <c r="S796" s="156"/>
      <c r="T796" s="156"/>
      <c r="U796" s="156"/>
      <c r="V796" s="156"/>
      <c r="W796" s="156"/>
      <c r="X796" s="156"/>
      <c r="Y796" s="52" t="str">
        <f t="shared" si="228"/>
        <v/>
      </c>
      <c r="Z796" s="50" t="str">
        <f t="shared" si="229"/>
        <v/>
      </c>
      <c r="AA796" s="50" t="str">
        <f t="shared" si="230"/>
        <v/>
      </c>
      <c r="AB796" s="50" t="str">
        <f t="shared" si="231"/>
        <v/>
      </c>
      <c r="AC796" s="50" t="str">
        <f t="shared" si="232"/>
        <v/>
      </c>
      <c r="AD796" s="50" t="str">
        <f t="shared" si="233"/>
        <v/>
      </c>
      <c r="AE796" s="50" t="str">
        <f t="shared" si="234"/>
        <v/>
      </c>
      <c r="AF796" s="50" t="str">
        <f t="shared" si="235"/>
        <v/>
      </c>
      <c r="AG796" s="50" t="str">
        <f t="shared" si="236"/>
        <v/>
      </c>
      <c r="AH796" s="50" t="str">
        <f t="shared" si="237"/>
        <v/>
      </c>
      <c r="AI796" s="50" t="str">
        <f t="shared" si="238"/>
        <v/>
      </c>
      <c r="AJ796" s="50" t="str">
        <f t="shared" si="239"/>
        <v/>
      </c>
      <c r="AK796" s="50" t="str">
        <f t="shared" si="240"/>
        <v/>
      </c>
      <c r="AL796" s="50" t="str">
        <f t="shared" si="241"/>
        <v/>
      </c>
      <c r="AM796" s="50" t="str">
        <f t="shared" si="242"/>
        <v/>
      </c>
      <c r="AN796" s="50" t="str">
        <f>IF(OR(AD796&lt;&gt;TRUE,AI796&lt;&gt;TRUE),"",IF(OR('Info livraison'!$B$12-(YEAR(J796))&gt;INDEX(valschartmaxalt,MATCH(N796,libschart,0)),'Info livraison'!$B$12-(YEAR(J796))&lt;INDEX(valschartminalt,MATCH(N796,libschart,0))),FALSE,TRUE))</f>
        <v/>
      </c>
      <c r="AO796" s="50" t="str">
        <f t="shared" si="243"/>
        <v/>
      </c>
      <c r="AP796" s="50"/>
      <c r="AQ796" s="50"/>
      <c r="AR796" s="50"/>
      <c r="AS796" s="197" t="str">
        <f t="shared" si="244"/>
        <v/>
      </c>
      <c r="AT796" s="210" t="str">
        <f t="shared" si="245"/>
        <v/>
      </c>
    </row>
    <row r="797" spans="1:46" x14ac:dyDescent="0.2">
      <c r="A797" s="51" t="str">
        <f>IF(AND(F797&lt;&gt;"",'Institut - Classes'!$F$4&lt;&gt;""),INDEX(libcatidinstit,'Institut - Classes'!$F$4),"")</f>
        <v/>
      </c>
      <c r="B797" s="51" t="str">
        <f>IF(A797&lt;&gt;"",INDEX(codeinstit,'Institut - Classes'!$F$4),"")</f>
        <v/>
      </c>
      <c r="C797" s="49" t="str">
        <f t="shared" si="246"/>
        <v/>
      </c>
      <c r="D797" s="143"/>
      <c r="E797" s="143"/>
      <c r="F797" s="137"/>
      <c r="G797" s="137"/>
      <c r="H797" s="137"/>
      <c r="I797" s="137"/>
      <c r="J797" s="139"/>
      <c r="K797" s="137"/>
      <c r="L797" s="141"/>
      <c r="M797" s="141"/>
      <c r="N797" s="140"/>
      <c r="O797" s="142"/>
      <c r="P797" s="141"/>
      <c r="Q797" s="141"/>
      <c r="R797" s="141"/>
      <c r="S797" s="156"/>
      <c r="T797" s="156"/>
      <c r="U797" s="156"/>
      <c r="V797" s="156"/>
      <c r="W797" s="156"/>
      <c r="X797" s="156"/>
      <c r="Y797" s="52" t="str">
        <f t="shared" si="228"/>
        <v/>
      </c>
      <c r="Z797" s="50" t="str">
        <f t="shared" si="229"/>
        <v/>
      </c>
      <c r="AA797" s="50" t="str">
        <f t="shared" si="230"/>
        <v/>
      </c>
      <c r="AB797" s="50" t="str">
        <f t="shared" si="231"/>
        <v/>
      </c>
      <c r="AC797" s="50" t="str">
        <f t="shared" si="232"/>
        <v/>
      </c>
      <c r="AD797" s="50" t="str">
        <f t="shared" si="233"/>
        <v/>
      </c>
      <c r="AE797" s="50" t="str">
        <f t="shared" si="234"/>
        <v/>
      </c>
      <c r="AF797" s="50" t="str">
        <f t="shared" si="235"/>
        <v/>
      </c>
      <c r="AG797" s="50" t="str">
        <f t="shared" si="236"/>
        <v/>
      </c>
      <c r="AH797" s="50" t="str">
        <f t="shared" si="237"/>
        <v/>
      </c>
      <c r="AI797" s="50" t="str">
        <f t="shared" si="238"/>
        <v/>
      </c>
      <c r="AJ797" s="50" t="str">
        <f t="shared" si="239"/>
        <v/>
      </c>
      <c r="AK797" s="50" t="str">
        <f t="shared" si="240"/>
        <v/>
      </c>
      <c r="AL797" s="50" t="str">
        <f t="shared" si="241"/>
        <v/>
      </c>
      <c r="AM797" s="50" t="str">
        <f t="shared" si="242"/>
        <v/>
      </c>
      <c r="AN797" s="50" t="str">
        <f>IF(OR(AD797&lt;&gt;TRUE,AI797&lt;&gt;TRUE),"",IF(OR('Info livraison'!$B$12-(YEAR(J797))&gt;INDEX(valschartmaxalt,MATCH(N797,libschart,0)),'Info livraison'!$B$12-(YEAR(J797))&lt;INDEX(valschartminalt,MATCH(N797,libschart,0))),FALSE,TRUE))</f>
        <v/>
      </c>
      <c r="AO797" s="50" t="str">
        <f t="shared" si="243"/>
        <v/>
      </c>
      <c r="AP797" s="50"/>
      <c r="AQ797" s="50"/>
      <c r="AR797" s="50"/>
      <c r="AS797" s="197" t="str">
        <f t="shared" si="244"/>
        <v/>
      </c>
      <c r="AT797" s="210" t="str">
        <f t="shared" si="245"/>
        <v/>
      </c>
    </row>
    <row r="798" spans="1:46" x14ac:dyDescent="0.2">
      <c r="A798" s="51" t="str">
        <f>IF(AND(F798&lt;&gt;"",'Institut - Classes'!$F$4&lt;&gt;""),INDEX(libcatidinstit,'Institut - Classes'!$F$4),"")</f>
        <v/>
      </c>
      <c r="B798" s="51" t="str">
        <f>IF(A798&lt;&gt;"",INDEX(codeinstit,'Institut - Classes'!$F$4),"")</f>
        <v/>
      </c>
      <c r="C798" s="49" t="str">
        <f t="shared" si="246"/>
        <v/>
      </c>
      <c r="D798" s="143"/>
      <c r="E798" s="143"/>
      <c r="F798" s="137"/>
      <c r="G798" s="137"/>
      <c r="H798" s="137"/>
      <c r="I798" s="137"/>
      <c r="J798" s="139"/>
      <c r="K798" s="137"/>
      <c r="L798" s="141"/>
      <c r="M798" s="141"/>
      <c r="N798" s="140"/>
      <c r="O798" s="142"/>
      <c r="P798" s="141"/>
      <c r="Q798" s="141"/>
      <c r="R798" s="141"/>
      <c r="S798" s="156"/>
      <c r="T798" s="156"/>
      <c r="U798" s="156"/>
      <c r="V798" s="156"/>
      <c r="W798" s="156"/>
      <c r="X798" s="156"/>
      <c r="Y798" s="52" t="str">
        <f t="shared" si="228"/>
        <v/>
      </c>
      <c r="Z798" s="50" t="str">
        <f t="shared" si="229"/>
        <v/>
      </c>
      <c r="AA798" s="50" t="str">
        <f t="shared" si="230"/>
        <v/>
      </c>
      <c r="AB798" s="50" t="str">
        <f t="shared" si="231"/>
        <v/>
      </c>
      <c r="AC798" s="50" t="str">
        <f t="shared" si="232"/>
        <v/>
      </c>
      <c r="AD798" s="50" t="str">
        <f t="shared" si="233"/>
        <v/>
      </c>
      <c r="AE798" s="50" t="str">
        <f t="shared" si="234"/>
        <v/>
      </c>
      <c r="AF798" s="50" t="str">
        <f t="shared" si="235"/>
        <v/>
      </c>
      <c r="AG798" s="50" t="str">
        <f t="shared" si="236"/>
        <v/>
      </c>
      <c r="AH798" s="50" t="str">
        <f t="shared" si="237"/>
        <v/>
      </c>
      <c r="AI798" s="50" t="str">
        <f t="shared" si="238"/>
        <v/>
      </c>
      <c r="AJ798" s="50" t="str">
        <f t="shared" si="239"/>
        <v/>
      </c>
      <c r="AK798" s="50" t="str">
        <f t="shared" si="240"/>
        <v/>
      </c>
      <c r="AL798" s="50" t="str">
        <f t="shared" si="241"/>
        <v/>
      </c>
      <c r="AM798" s="50" t="str">
        <f t="shared" si="242"/>
        <v/>
      </c>
      <c r="AN798" s="50" t="str">
        <f>IF(OR(AD798&lt;&gt;TRUE,AI798&lt;&gt;TRUE),"",IF(OR('Info livraison'!$B$12-(YEAR(J798))&gt;INDEX(valschartmaxalt,MATCH(N798,libschart,0)),'Info livraison'!$B$12-(YEAR(J798))&lt;INDEX(valschartminalt,MATCH(N798,libschart,0))),FALSE,TRUE))</f>
        <v/>
      </c>
      <c r="AO798" s="50" t="str">
        <f t="shared" si="243"/>
        <v/>
      </c>
      <c r="AP798" s="50"/>
      <c r="AQ798" s="50"/>
      <c r="AR798" s="50"/>
      <c r="AS798" s="197" t="str">
        <f t="shared" si="244"/>
        <v/>
      </c>
      <c r="AT798" s="210" t="str">
        <f t="shared" si="245"/>
        <v/>
      </c>
    </row>
    <row r="799" spans="1:46" x14ac:dyDescent="0.2">
      <c r="A799" s="51" t="str">
        <f>IF(AND(F799&lt;&gt;"",'Institut - Classes'!$F$4&lt;&gt;""),INDEX(libcatidinstit,'Institut - Classes'!$F$4),"")</f>
        <v/>
      </c>
      <c r="B799" s="51" t="str">
        <f>IF(A799&lt;&gt;"",INDEX(codeinstit,'Institut - Classes'!$F$4),"")</f>
        <v/>
      </c>
      <c r="C799" s="49" t="str">
        <f t="shared" si="246"/>
        <v/>
      </c>
      <c r="D799" s="143"/>
      <c r="E799" s="143"/>
      <c r="F799" s="137"/>
      <c r="G799" s="137"/>
      <c r="H799" s="137"/>
      <c r="I799" s="137"/>
      <c r="J799" s="139"/>
      <c r="K799" s="137"/>
      <c r="L799" s="141"/>
      <c r="M799" s="141"/>
      <c r="N799" s="140"/>
      <c r="O799" s="142"/>
      <c r="P799" s="141"/>
      <c r="Q799" s="141"/>
      <c r="R799" s="141"/>
      <c r="S799" s="156"/>
      <c r="T799" s="156"/>
      <c r="U799" s="156"/>
      <c r="V799" s="156"/>
      <c r="W799" s="156"/>
      <c r="X799" s="156"/>
      <c r="Y799" s="52" t="str">
        <f t="shared" si="228"/>
        <v/>
      </c>
      <c r="Z799" s="50" t="str">
        <f t="shared" si="229"/>
        <v/>
      </c>
      <c r="AA799" s="50" t="str">
        <f t="shared" si="230"/>
        <v/>
      </c>
      <c r="AB799" s="50" t="str">
        <f t="shared" si="231"/>
        <v/>
      </c>
      <c r="AC799" s="50" t="str">
        <f t="shared" si="232"/>
        <v/>
      </c>
      <c r="AD799" s="50" t="str">
        <f t="shared" si="233"/>
        <v/>
      </c>
      <c r="AE799" s="50" t="str">
        <f t="shared" si="234"/>
        <v/>
      </c>
      <c r="AF799" s="50" t="str">
        <f t="shared" si="235"/>
        <v/>
      </c>
      <c r="AG799" s="50" t="str">
        <f t="shared" si="236"/>
        <v/>
      </c>
      <c r="AH799" s="50" t="str">
        <f t="shared" si="237"/>
        <v/>
      </c>
      <c r="AI799" s="50" t="str">
        <f t="shared" si="238"/>
        <v/>
      </c>
      <c r="AJ799" s="50" t="str">
        <f t="shared" si="239"/>
        <v/>
      </c>
      <c r="AK799" s="50" t="str">
        <f t="shared" si="240"/>
        <v/>
      </c>
      <c r="AL799" s="50" t="str">
        <f t="shared" si="241"/>
        <v/>
      </c>
      <c r="AM799" s="50" t="str">
        <f t="shared" si="242"/>
        <v/>
      </c>
      <c r="AN799" s="50" t="str">
        <f>IF(OR(AD799&lt;&gt;TRUE,AI799&lt;&gt;TRUE),"",IF(OR('Info livraison'!$B$12-(YEAR(J799))&gt;INDEX(valschartmaxalt,MATCH(N799,libschart,0)),'Info livraison'!$B$12-(YEAR(J799))&lt;INDEX(valschartminalt,MATCH(N799,libschart,0))),FALSE,TRUE))</f>
        <v/>
      </c>
      <c r="AO799" s="50" t="str">
        <f t="shared" si="243"/>
        <v/>
      </c>
      <c r="AP799" s="50"/>
      <c r="AQ799" s="50"/>
      <c r="AR799" s="50"/>
      <c r="AS799" s="197" t="str">
        <f t="shared" si="244"/>
        <v/>
      </c>
      <c r="AT799" s="210" t="str">
        <f t="shared" si="245"/>
        <v/>
      </c>
    </row>
    <row r="800" spans="1:46" x14ac:dyDescent="0.2">
      <c r="A800" s="51" t="str">
        <f>IF(AND(F800&lt;&gt;"",'Institut - Classes'!$F$4&lt;&gt;""),INDEX(libcatidinstit,'Institut - Classes'!$F$4),"")</f>
        <v/>
      </c>
      <c r="B800" s="51" t="str">
        <f>IF(A800&lt;&gt;"",INDEX(codeinstit,'Institut - Classes'!$F$4),"")</f>
        <v/>
      </c>
      <c r="C800" s="49" t="str">
        <f t="shared" si="246"/>
        <v/>
      </c>
      <c r="D800" s="143"/>
      <c r="E800" s="143"/>
      <c r="F800" s="137"/>
      <c r="G800" s="137"/>
      <c r="H800" s="137"/>
      <c r="I800" s="137"/>
      <c r="J800" s="139"/>
      <c r="K800" s="137"/>
      <c r="L800" s="141"/>
      <c r="M800" s="141"/>
      <c r="N800" s="140"/>
      <c r="O800" s="142"/>
      <c r="P800" s="141"/>
      <c r="Q800" s="141"/>
      <c r="R800" s="141"/>
      <c r="S800" s="156"/>
      <c r="T800" s="156"/>
      <c r="U800" s="156"/>
      <c r="V800" s="156"/>
      <c r="W800" s="156"/>
      <c r="X800" s="156"/>
      <c r="Y800" s="52" t="str">
        <f t="shared" si="228"/>
        <v/>
      </c>
      <c r="Z800" s="50" t="str">
        <f t="shared" si="229"/>
        <v/>
      </c>
      <c r="AA800" s="50" t="str">
        <f t="shared" si="230"/>
        <v/>
      </c>
      <c r="AB800" s="50" t="str">
        <f t="shared" si="231"/>
        <v/>
      </c>
      <c r="AC800" s="50" t="str">
        <f t="shared" si="232"/>
        <v/>
      </c>
      <c r="AD800" s="50" t="str">
        <f t="shared" si="233"/>
        <v/>
      </c>
      <c r="AE800" s="50" t="str">
        <f t="shared" si="234"/>
        <v/>
      </c>
      <c r="AF800" s="50" t="str">
        <f t="shared" si="235"/>
        <v/>
      </c>
      <c r="AG800" s="50" t="str">
        <f t="shared" si="236"/>
        <v/>
      </c>
      <c r="AH800" s="50" t="str">
        <f t="shared" si="237"/>
        <v/>
      </c>
      <c r="AI800" s="50" t="str">
        <f t="shared" si="238"/>
        <v/>
      </c>
      <c r="AJ800" s="50" t="str">
        <f t="shared" si="239"/>
        <v/>
      </c>
      <c r="AK800" s="50" t="str">
        <f t="shared" si="240"/>
        <v/>
      </c>
      <c r="AL800" s="50" t="str">
        <f t="shared" si="241"/>
        <v/>
      </c>
      <c r="AM800" s="50" t="str">
        <f t="shared" si="242"/>
        <v/>
      </c>
      <c r="AN800" s="50" t="str">
        <f>IF(OR(AD800&lt;&gt;TRUE,AI800&lt;&gt;TRUE),"",IF(OR('Info livraison'!$B$12-(YEAR(J800))&gt;INDEX(valschartmaxalt,MATCH(N800,libschart,0)),'Info livraison'!$B$12-(YEAR(J800))&lt;INDEX(valschartminalt,MATCH(N800,libschart,0))),FALSE,TRUE))</f>
        <v/>
      </c>
      <c r="AO800" s="50" t="str">
        <f t="shared" si="243"/>
        <v/>
      </c>
      <c r="AP800" s="50"/>
      <c r="AQ800" s="50"/>
      <c r="AR800" s="50"/>
      <c r="AS800" s="197" t="str">
        <f t="shared" si="244"/>
        <v/>
      </c>
      <c r="AT800" s="210" t="str">
        <f t="shared" si="245"/>
        <v/>
      </c>
    </row>
    <row r="801" spans="1:46" x14ac:dyDescent="0.2">
      <c r="A801" s="51" t="str">
        <f>IF(AND(F801&lt;&gt;"",'Institut - Classes'!$F$4&lt;&gt;""),INDEX(libcatidinstit,'Institut - Classes'!$F$4),"")</f>
        <v/>
      </c>
      <c r="B801" s="51" t="str">
        <f>IF(A801&lt;&gt;"",INDEX(codeinstit,'Institut - Classes'!$F$4),"")</f>
        <v/>
      </c>
      <c r="C801" s="49" t="str">
        <f t="shared" si="246"/>
        <v/>
      </c>
      <c r="D801" s="143"/>
      <c r="E801" s="143"/>
      <c r="F801" s="137"/>
      <c r="G801" s="137"/>
      <c r="H801" s="137"/>
      <c r="I801" s="137"/>
      <c r="J801" s="139"/>
      <c r="K801" s="137"/>
      <c r="L801" s="141"/>
      <c r="M801" s="141"/>
      <c r="N801" s="140"/>
      <c r="O801" s="142"/>
      <c r="P801" s="141"/>
      <c r="Q801" s="141"/>
      <c r="R801" s="141"/>
      <c r="S801" s="156"/>
      <c r="T801" s="156"/>
      <c r="U801" s="156"/>
      <c r="V801" s="156"/>
      <c r="W801" s="156"/>
      <c r="X801" s="156"/>
      <c r="Y801" s="52" t="str">
        <f t="shared" si="228"/>
        <v/>
      </c>
      <c r="Z801" s="50" t="str">
        <f t="shared" si="229"/>
        <v/>
      </c>
      <c r="AA801" s="50" t="str">
        <f t="shared" si="230"/>
        <v/>
      </c>
      <c r="AB801" s="50" t="str">
        <f t="shared" si="231"/>
        <v/>
      </c>
      <c r="AC801" s="50" t="str">
        <f t="shared" si="232"/>
        <v/>
      </c>
      <c r="AD801" s="50" t="str">
        <f t="shared" si="233"/>
        <v/>
      </c>
      <c r="AE801" s="50" t="str">
        <f t="shared" si="234"/>
        <v/>
      </c>
      <c r="AF801" s="50" t="str">
        <f t="shared" si="235"/>
        <v/>
      </c>
      <c r="AG801" s="50" t="str">
        <f t="shared" si="236"/>
        <v/>
      </c>
      <c r="AH801" s="50" t="str">
        <f t="shared" si="237"/>
        <v/>
      </c>
      <c r="AI801" s="50" t="str">
        <f t="shared" si="238"/>
        <v/>
      </c>
      <c r="AJ801" s="50" t="str">
        <f t="shared" si="239"/>
        <v/>
      </c>
      <c r="AK801" s="50" t="str">
        <f t="shared" si="240"/>
        <v/>
      </c>
      <c r="AL801" s="50" t="str">
        <f t="shared" si="241"/>
        <v/>
      </c>
      <c r="AM801" s="50" t="str">
        <f t="shared" si="242"/>
        <v/>
      </c>
      <c r="AN801" s="50" t="str">
        <f>IF(OR(AD801&lt;&gt;TRUE,AI801&lt;&gt;TRUE),"",IF(OR('Info livraison'!$B$12-(YEAR(J801))&gt;INDEX(valschartmaxalt,MATCH(N801,libschart,0)),'Info livraison'!$B$12-(YEAR(J801))&lt;INDEX(valschartminalt,MATCH(N801,libschart,0))),FALSE,TRUE))</f>
        <v/>
      </c>
      <c r="AO801" s="50" t="str">
        <f t="shared" si="243"/>
        <v/>
      </c>
      <c r="AP801" s="50"/>
      <c r="AQ801" s="50"/>
      <c r="AR801" s="50"/>
      <c r="AS801" s="197" t="str">
        <f t="shared" si="244"/>
        <v/>
      </c>
      <c r="AT801" s="210" t="str">
        <f t="shared" si="245"/>
        <v/>
      </c>
    </row>
    <row r="802" spans="1:46" x14ac:dyDescent="0.2">
      <c r="A802" s="51" t="str">
        <f>IF(AND(F802&lt;&gt;"",'Institut - Classes'!$F$4&lt;&gt;""),INDEX(libcatidinstit,'Institut - Classes'!$F$4),"")</f>
        <v/>
      </c>
      <c r="B802" s="51" t="str">
        <f>IF(A802&lt;&gt;"",INDEX(codeinstit,'Institut - Classes'!$F$4),"")</f>
        <v/>
      </c>
      <c r="C802" s="49" t="str">
        <f t="shared" si="246"/>
        <v/>
      </c>
      <c r="D802" s="143"/>
      <c r="E802" s="143"/>
      <c r="F802" s="137"/>
      <c r="G802" s="137"/>
      <c r="H802" s="137"/>
      <c r="I802" s="137"/>
      <c r="J802" s="139"/>
      <c r="K802" s="137"/>
      <c r="L802" s="141"/>
      <c r="M802" s="141"/>
      <c r="N802" s="140"/>
      <c r="O802" s="142"/>
      <c r="P802" s="141"/>
      <c r="Q802" s="141"/>
      <c r="R802" s="141"/>
      <c r="S802" s="156"/>
      <c r="T802" s="156"/>
      <c r="U802" s="156"/>
      <c r="V802" s="156"/>
      <c r="W802" s="156"/>
      <c r="X802" s="156"/>
      <c r="Y802" s="52" t="str">
        <f t="shared" si="228"/>
        <v/>
      </c>
      <c r="Z802" s="50" t="str">
        <f t="shared" si="229"/>
        <v/>
      </c>
      <c r="AA802" s="50" t="str">
        <f t="shared" si="230"/>
        <v/>
      </c>
      <c r="AB802" s="50" t="str">
        <f t="shared" si="231"/>
        <v/>
      </c>
      <c r="AC802" s="50" t="str">
        <f t="shared" si="232"/>
        <v/>
      </c>
      <c r="AD802" s="50" t="str">
        <f t="shared" si="233"/>
        <v/>
      </c>
      <c r="AE802" s="50" t="str">
        <f t="shared" si="234"/>
        <v/>
      </c>
      <c r="AF802" s="50" t="str">
        <f t="shared" si="235"/>
        <v/>
      </c>
      <c r="AG802" s="50" t="str">
        <f t="shared" si="236"/>
        <v/>
      </c>
      <c r="AH802" s="50" t="str">
        <f t="shared" si="237"/>
        <v/>
      </c>
      <c r="AI802" s="50" t="str">
        <f t="shared" si="238"/>
        <v/>
      </c>
      <c r="AJ802" s="50" t="str">
        <f t="shared" si="239"/>
        <v/>
      </c>
      <c r="AK802" s="50" t="str">
        <f t="shared" si="240"/>
        <v/>
      </c>
      <c r="AL802" s="50" t="str">
        <f t="shared" si="241"/>
        <v/>
      </c>
      <c r="AM802" s="50" t="str">
        <f t="shared" si="242"/>
        <v/>
      </c>
      <c r="AN802" s="50" t="str">
        <f>IF(OR(AD802&lt;&gt;TRUE,AI802&lt;&gt;TRUE),"",IF(OR('Info livraison'!$B$12-(YEAR(J802))&gt;INDEX(valschartmaxalt,MATCH(N802,libschart,0)),'Info livraison'!$B$12-(YEAR(J802))&lt;INDEX(valschartminalt,MATCH(N802,libschart,0))),FALSE,TRUE))</f>
        <v/>
      </c>
      <c r="AO802" s="50" t="str">
        <f t="shared" si="243"/>
        <v/>
      </c>
      <c r="AP802" s="50"/>
      <c r="AQ802" s="50"/>
      <c r="AR802" s="50"/>
      <c r="AS802" s="197" t="str">
        <f t="shared" si="244"/>
        <v/>
      </c>
      <c r="AT802" s="210" t="str">
        <f t="shared" si="245"/>
        <v/>
      </c>
    </row>
    <row r="803" spans="1:46" x14ac:dyDescent="0.2">
      <c r="A803" s="51" t="str">
        <f>IF(AND(F803&lt;&gt;"",'Institut - Classes'!$F$4&lt;&gt;""),INDEX(libcatidinstit,'Institut - Classes'!$F$4),"")</f>
        <v/>
      </c>
      <c r="B803" s="51" t="str">
        <f>IF(A803&lt;&gt;"",INDEX(codeinstit,'Institut - Classes'!$F$4),"")</f>
        <v/>
      </c>
      <c r="C803" s="49" t="str">
        <f t="shared" si="246"/>
        <v/>
      </c>
      <c r="D803" s="143"/>
      <c r="E803" s="143"/>
      <c r="F803" s="137"/>
      <c r="G803" s="137"/>
      <c r="H803" s="137"/>
      <c r="I803" s="137"/>
      <c r="J803" s="139"/>
      <c r="K803" s="137"/>
      <c r="L803" s="141"/>
      <c r="M803" s="141"/>
      <c r="N803" s="140"/>
      <c r="O803" s="142"/>
      <c r="P803" s="141"/>
      <c r="Q803" s="141"/>
      <c r="R803" s="141"/>
      <c r="S803" s="156"/>
      <c r="T803" s="156"/>
      <c r="U803" s="156"/>
      <c r="V803" s="156"/>
      <c r="W803" s="156"/>
      <c r="X803" s="156"/>
      <c r="Y803" s="52" t="str">
        <f t="shared" si="228"/>
        <v/>
      </c>
      <c r="Z803" s="50" t="str">
        <f t="shared" si="229"/>
        <v/>
      </c>
      <c r="AA803" s="50" t="str">
        <f t="shared" si="230"/>
        <v/>
      </c>
      <c r="AB803" s="50" t="str">
        <f t="shared" si="231"/>
        <v/>
      </c>
      <c r="AC803" s="50" t="str">
        <f t="shared" si="232"/>
        <v/>
      </c>
      <c r="AD803" s="50" t="str">
        <f t="shared" si="233"/>
        <v/>
      </c>
      <c r="AE803" s="50" t="str">
        <f t="shared" si="234"/>
        <v/>
      </c>
      <c r="AF803" s="50" t="str">
        <f t="shared" si="235"/>
        <v/>
      </c>
      <c r="AG803" s="50" t="str">
        <f t="shared" si="236"/>
        <v/>
      </c>
      <c r="AH803" s="50" t="str">
        <f t="shared" si="237"/>
        <v/>
      </c>
      <c r="AI803" s="50" t="str">
        <f t="shared" si="238"/>
        <v/>
      </c>
      <c r="AJ803" s="50" t="str">
        <f t="shared" si="239"/>
        <v/>
      </c>
      <c r="AK803" s="50" t="str">
        <f t="shared" si="240"/>
        <v/>
      </c>
      <c r="AL803" s="50" t="str">
        <f t="shared" si="241"/>
        <v/>
      </c>
      <c r="AM803" s="50" t="str">
        <f t="shared" si="242"/>
        <v/>
      </c>
      <c r="AN803" s="50" t="str">
        <f>IF(OR(AD803&lt;&gt;TRUE,AI803&lt;&gt;TRUE),"",IF(OR('Info livraison'!$B$12-(YEAR(J803))&gt;INDEX(valschartmaxalt,MATCH(N803,libschart,0)),'Info livraison'!$B$12-(YEAR(J803))&lt;INDEX(valschartminalt,MATCH(N803,libschart,0))),FALSE,TRUE))</f>
        <v/>
      </c>
      <c r="AO803" s="50" t="str">
        <f t="shared" si="243"/>
        <v/>
      </c>
      <c r="AP803" s="50"/>
      <c r="AQ803" s="50"/>
      <c r="AR803" s="50"/>
      <c r="AS803" s="197" t="str">
        <f t="shared" si="244"/>
        <v/>
      </c>
      <c r="AT803" s="210" t="str">
        <f t="shared" si="245"/>
        <v/>
      </c>
    </row>
    <row r="804" spans="1:46" x14ac:dyDescent="0.2">
      <c r="A804" s="51" t="str">
        <f>IF(AND(F804&lt;&gt;"",'Institut - Classes'!$F$4&lt;&gt;""),INDEX(libcatidinstit,'Institut - Classes'!$F$4),"")</f>
        <v/>
      </c>
      <c r="B804" s="51" t="str">
        <f>IF(A804&lt;&gt;"",INDEX(codeinstit,'Institut - Classes'!$F$4),"")</f>
        <v/>
      </c>
      <c r="C804" s="49" t="str">
        <f t="shared" si="246"/>
        <v/>
      </c>
      <c r="D804" s="143"/>
      <c r="E804" s="143"/>
      <c r="F804" s="137"/>
      <c r="G804" s="137"/>
      <c r="H804" s="137"/>
      <c r="I804" s="137"/>
      <c r="J804" s="139"/>
      <c r="K804" s="137"/>
      <c r="L804" s="141"/>
      <c r="M804" s="141"/>
      <c r="N804" s="140"/>
      <c r="O804" s="142"/>
      <c r="P804" s="141"/>
      <c r="Q804" s="141"/>
      <c r="R804" s="141"/>
      <c r="S804" s="156"/>
      <c r="T804" s="156"/>
      <c r="U804" s="156"/>
      <c r="V804" s="156"/>
      <c r="W804" s="156"/>
      <c r="X804" s="156"/>
      <c r="Y804" s="52" t="str">
        <f t="shared" si="228"/>
        <v/>
      </c>
      <c r="Z804" s="50" t="str">
        <f t="shared" si="229"/>
        <v/>
      </c>
      <c r="AA804" s="50" t="str">
        <f t="shared" si="230"/>
        <v/>
      </c>
      <c r="AB804" s="50" t="str">
        <f t="shared" si="231"/>
        <v/>
      </c>
      <c r="AC804" s="50" t="str">
        <f t="shared" si="232"/>
        <v/>
      </c>
      <c r="AD804" s="50" t="str">
        <f t="shared" si="233"/>
        <v/>
      </c>
      <c r="AE804" s="50" t="str">
        <f t="shared" si="234"/>
        <v/>
      </c>
      <c r="AF804" s="50" t="str">
        <f t="shared" si="235"/>
        <v/>
      </c>
      <c r="AG804" s="50" t="str">
        <f t="shared" si="236"/>
        <v/>
      </c>
      <c r="AH804" s="50" t="str">
        <f t="shared" si="237"/>
        <v/>
      </c>
      <c r="AI804" s="50" t="str">
        <f t="shared" si="238"/>
        <v/>
      </c>
      <c r="AJ804" s="50" t="str">
        <f t="shared" si="239"/>
        <v/>
      </c>
      <c r="AK804" s="50" t="str">
        <f t="shared" si="240"/>
        <v/>
      </c>
      <c r="AL804" s="50" t="str">
        <f t="shared" si="241"/>
        <v/>
      </c>
      <c r="AM804" s="50" t="str">
        <f t="shared" si="242"/>
        <v/>
      </c>
      <c r="AN804" s="50" t="str">
        <f>IF(OR(AD804&lt;&gt;TRUE,AI804&lt;&gt;TRUE),"",IF(OR('Info livraison'!$B$12-(YEAR(J804))&gt;INDEX(valschartmaxalt,MATCH(N804,libschart,0)),'Info livraison'!$B$12-(YEAR(J804))&lt;INDEX(valschartminalt,MATCH(N804,libschart,0))),FALSE,TRUE))</f>
        <v/>
      </c>
      <c r="AO804" s="50" t="str">
        <f t="shared" si="243"/>
        <v/>
      </c>
      <c r="AP804" s="50"/>
      <c r="AQ804" s="50"/>
      <c r="AR804" s="50"/>
      <c r="AS804" s="197" t="str">
        <f t="shared" si="244"/>
        <v/>
      </c>
      <c r="AT804" s="210" t="str">
        <f t="shared" si="245"/>
        <v/>
      </c>
    </row>
    <row r="805" spans="1:46" x14ac:dyDescent="0.2">
      <c r="A805" s="51" t="str">
        <f>IF(AND(F805&lt;&gt;"",'Institut - Classes'!$F$4&lt;&gt;""),INDEX(libcatidinstit,'Institut - Classes'!$F$4),"")</f>
        <v/>
      </c>
      <c r="B805" s="51" t="str">
        <f>IF(A805&lt;&gt;"",INDEX(codeinstit,'Institut - Classes'!$F$4),"")</f>
        <v/>
      </c>
      <c r="C805" s="49" t="str">
        <f t="shared" si="246"/>
        <v/>
      </c>
      <c r="D805" s="143"/>
      <c r="E805" s="143"/>
      <c r="F805" s="137"/>
      <c r="G805" s="137"/>
      <c r="H805" s="137"/>
      <c r="I805" s="137"/>
      <c r="J805" s="139"/>
      <c r="K805" s="137"/>
      <c r="L805" s="141"/>
      <c r="M805" s="141"/>
      <c r="N805" s="140"/>
      <c r="O805" s="142"/>
      <c r="P805" s="141"/>
      <c r="Q805" s="141"/>
      <c r="R805" s="141"/>
      <c r="S805" s="156"/>
      <c r="T805" s="156"/>
      <c r="U805" s="156"/>
      <c r="V805" s="156"/>
      <c r="W805" s="156"/>
      <c r="X805" s="156"/>
      <c r="Y805" s="52" t="str">
        <f t="shared" si="228"/>
        <v/>
      </c>
      <c r="Z805" s="50" t="str">
        <f t="shared" si="229"/>
        <v/>
      </c>
      <c r="AA805" s="50" t="str">
        <f t="shared" si="230"/>
        <v/>
      </c>
      <c r="AB805" s="50" t="str">
        <f t="shared" si="231"/>
        <v/>
      </c>
      <c r="AC805" s="50" t="str">
        <f t="shared" si="232"/>
        <v/>
      </c>
      <c r="AD805" s="50" t="str">
        <f t="shared" si="233"/>
        <v/>
      </c>
      <c r="AE805" s="50" t="str">
        <f t="shared" si="234"/>
        <v/>
      </c>
      <c r="AF805" s="50" t="str">
        <f t="shared" si="235"/>
        <v/>
      </c>
      <c r="AG805" s="50" t="str">
        <f t="shared" si="236"/>
        <v/>
      </c>
      <c r="AH805" s="50" t="str">
        <f t="shared" si="237"/>
        <v/>
      </c>
      <c r="AI805" s="50" t="str">
        <f t="shared" si="238"/>
        <v/>
      </c>
      <c r="AJ805" s="50" t="str">
        <f t="shared" si="239"/>
        <v/>
      </c>
      <c r="AK805" s="50" t="str">
        <f t="shared" si="240"/>
        <v/>
      </c>
      <c r="AL805" s="50" t="str">
        <f t="shared" si="241"/>
        <v/>
      </c>
      <c r="AM805" s="50" t="str">
        <f t="shared" si="242"/>
        <v/>
      </c>
      <c r="AN805" s="50" t="str">
        <f>IF(OR(AD805&lt;&gt;TRUE,AI805&lt;&gt;TRUE),"",IF(OR('Info livraison'!$B$12-(YEAR(J805))&gt;INDEX(valschartmaxalt,MATCH(N805,libschart,0)),'Info livraison'!$B$12-(YEAR(J805))&lt;INDEX(valschartminalt,MATCH(N805,libschart,0))),FALSE,TRUE))</f>
        <v/>
      </c>
      <c r="AO805" s="50" t="str">
        <f t="shared" si="243"/>
        <v/>
      </c>
      <c r="AP805" s="50"/>
      <c r="AQ805" s="50"/>
      <c r="AR805" s="50"/>
      <c r="AS805" s="197" t="str">
        <f t="shared" si="244"/>
        <v/>
      </c>
      <c r="AT805" s="210" t="str">
        <f t="shared" si="245"/>
        <v/>
      </c>
    </row>
    <row r="806" spans="1:46" x14ac:dyDescent="0.2">
      <c r="A806" s="51" t="str">
        <f>IF(AND(F806&lt;&gt;"",'Institut - Classes'!$F$4&lt;&gt;""),INDEX(libcatidinstit,'Institut - Classes'!$F$4),"")</f>
        <v/>
      </c>
      <c r="B806" s="51" t="str">
        <f>IF(A806&lt;&gt;"",INDEX(codeinstit,'Institut - Classes'!$F$4),"")</f>
        <v/>
      </c>
      <c r="C806" s="49" t="str">
        <f t="shared" si="246"/>
        <v/>
      </c>
      <c r="D806" s="143"/>
      <c r="E806" s="143"/>
      <c r="F806" s="137"/>
      <c r="G806" s="137"/>
      <c r="H806" s="137"/>
      <c r="I806" s="137"/>
      <c r="J806" s="139"/>
      <c r="K806" s="137"/>
      <c r="L806" s="141"/>
      <c r="M806" s="141"/>
      <c r="N806" s="140"/>
      <c r="O806" s="142"/>
      <c r="P806" s="141"/>
      <c r="Q806" s="141"/>
      <c r="R806" s="141"/>
      <c r="S806" s="156"/>
      <c r="T806" s="156"/>
      <c r="U806" s="156"/>
      <c r="V806" s="156"/>
      <c r="W806" s="156"/>
      <c r="X806" s="156"/>
      <c r="Y806" s="52" t="str">
        <f t="shared" si="228"/>
        <v/>
      </c>
      <c r="Z806" s="50" t="str">
        <f t="shared" si="229"/>
        <v/>
      </c>
      <c r="AA806" s="50" t="str">
        <f t="shared" si="230"/>
        <v/>
      </c>
      <c r="AB806" s="50" t="str">
        <f t="shared" si="231"/>
        <v/>
      </c>
      <c r="AC806" s="50" t="str">
        <f t="shared" si="232"/>
        <v/>
      </c>
      <c r="AD806" s="50" t="str">
        <f t="shared" si="233"/>
        <v/>
      </c>
      <c r="AE806" s="50" t="str">
        <f t="shared" si="234"/>
        <v/>
      </c>
      <c r="AF806" s="50" t="str">
        <f t="shared" si="235"/>
        <v/>
      </c>
      <c r="AG806" s="50" t="str">
        <f t="shared" si="236"/>
        <v/>
      </c>
      <c r="AH806" s="50" t="str">
        <f t="shared" si="237"/>
        <v/>
      </c>
      <c r="AI806" s="50" t="str">
        <f t="shared" si="238"/>
        <v/>
      </c>
      <c r="AJ806" s="50" t="str">
        <f t="shared" si="239"/>
        <v/>
      </c>
      <c r="AK806" s="50" t="str">
        <f t="shared" si="240"/>
        <v/>
      </c>
      <c r="AL806" s="50" t="str">
        <f t="shared" si="241"/>
        <v/>
      </c>
      <c r="AM806" s="50" t="str">
        <f t="shared" si="242"/>
        <v/>
      </c>
      <c r="AN806" s="50" t="str">
        <f>IF(OR(AD806&lt;&gt;TRUE,AI806&lt;&gt;TRUE),"",IF(OR('Info livraison'!$B$12-(YEAR(J806))&gt;INDEX(valschartmaxalt,MATCH(N806,libschart,0)),'Info livraison'!$B$12-(YEAR(J806))&lt;INDEX(valschartminalt,MATCH(N806,libschart,0))),FALSE,TRUE))</f>
        <v/>
      </c>
      <c r="AO806" s="50" t="str">
        <f t="shared" si="243"/>
        <v/>
      </c>
      <c r="AP806" s="50"/>
      <c r="AQ806" s="50"/>
      <c r="AR806" s="50"/>
      <c r="AS806" s="197" t="str">
        <f t="shared" si="244"/>
        <v/>
      </c>
      <c r="AT806" s="210" t="str">
        <f t="shared" si="245"/>
        <v/>
      </c>
    </row>
    <row r="807" spans="1:46" x14ac:dyDescent="0.2">
      <c r="A807" s="51" t="str">
        <f>IF(AND(F807&lt;&gt;"",'Institut - Classes'!$F$4&lt;&gt;""),INDEX(libcatidinstit,'Institut - Classes'!$F$4),"")</f>
        <v/>
      </c>
      <c r="B807" s="51" t="str">
        <f>IF(A807&lt;&gt;"",INDEX(codeinstit,'Institut - Classes'!$F$4),"")</f>
        <v/>
      </c>
      <c r="C807" s="49" t="str">
        <f t="shared" si="246"/>
        <v/>
      </c>
      <c r="D807" s="143"/>
      <c r="E807" s="143"/>
      <c r="F807" s="137"/>
      <c r="G807" s="137"/>
      <c r="H807" s="137"/>
      <c r="I807" s="137"/>
      <c r="J807" s="139"/>
      <c r="K807" s="137"/>
      <c r="L807" s="141"/>
      <c r="M807" s="141"/>
      <c r="N807" s="140"/>
      <c r="O807" s="142"/>
      <c r="P807" s="141"/>
      <c r="Q807" s="141"/>
      <c r="R807" s="141"/>
      <c r="S807" s="156"/>
      <c r="T807" s="156"/>
      <c r="U807" s="156"/>
      <c r="V807" s="156"/>
      <c r="W807" s="156"/>
      <c r="X807" s="156"/>
      <c r="Y807" s="52" t="str">
        <f t="shared" si="228"/>
        <v/>
      </c>
      <c r="Z807" s="50" t="str">
        <f t="shared" si="229"/>
        <v/>
      </c>
      <c r="AA807" s="50" t="str">
        <f t="shared" si="230"/>
        <v/>
      </c>
      <c r="AB807" s="50" t="str">
        <f t="shared" si="231"/>
        <v/>
      </c>
      <c r="AC807" s="50" t="str">
        <f t="shared" si="232"/>
        <v/>
      </c>
      <c r="AD807" s="50" t="str">
        <f t="shared" si="233"/>
        <v/>
      </c>
      <c r="AE807" s="50" t="str">
        <f t="shared" si="234"/>
        <v/>
      </c>
      <c r="AF807" s="50" t="str">
        <f t="shared" si="235"/>
        <v/>
      </c>
      <c r="AG807" s="50" t="str">
        <f t="shared" si="236"/>
        <v/>
      </c>
      <c r="AH807" s="50" t="str">
        <f t="shared" si="237"/>
        <v/>
      </c>
      <c r="AI807" s="50" t="str">
        <f t="shared" si="238"/>
        <v/>
      </c>
      <c r="AJ807" s="50" t="str">
        <f t="shared" si="239"/>
        <v/>
      </c>
      <c r="AK807" s="50" t="str">
        <f t="shared" si="240"/>
        <v/>
      </c>
      <c r="AL807" s="50" t="str">
        <f t="shared" si="241"/>
        <v/>
      </c>
      <c r="AM807" s="50" t="str">
        <f t="shared" si="242"/>
        <v/>
      </c>
      <c r="AN807" s="50" t="str">
        <f>IF(OR(AD807&lt;&gt;TRUE,AI807&lt;&gt;TRUE),"",IF(OR('Info livraison'!$B$12-(YEAR(J807))&gt;INDEX(valschartmaxalt,MATCH(N807,libschart,0)),'Info livraison'!$B$12-(YEAR(J807))&lt;INDEX(valschartminalt,MATCH(N807,libschart,0))),FALSE,TRUE))</f>
        <v/>
      </c>
      <c r="AO807" s="50" t="str">
        <f t="shared" si="243"/>
        <v/>
      </c>
      <c r="AP807" s="50"/>
      <c r="AQ807" s="50"/>
      <c r="AR807" s="50"/>
      <c r="AS807" s="197" t="str">
        <f t="shared" si="244"/>
        <v/>
      </c>
      <c r="AT807" s="210" t="str">
        <f t="shared" si="245"/>
        <v/>
      </c>
    </row>
    <row r="808" spans="1:46" x14ac:dyDescent="0.2">
      <c r="A808" s="51" t="str">
        <f>IF(AND(F808&lt;&gt;"",'Institut - Classes'!$F$4&lt;&gt;""),INDEX(libcatidinstit,'Institut - Classes'!$F$4),"")</f>
        <v/>
      </c>
      <c r="B808" s="51" t="str">
        <f>IF(A808&lt;&gt;"",INDEX(codeinstit,'Institut - Classes'!$F$4),"")</f>
        <v/>
      </c>
      <c r="C808" s="49" t="str">
        <f t="shared" si="246"/>
        <v/>
      </c>
      <c r="D808" s="143"/>
      <c r="E808" s="143"/>
      <c r="F808" s="137"/>
      <c r="G808" s="137"/>
      <c r="H808" s="137"/>
      <c r="I808" s="137"/>
      <c r="J808" s="139"/>
      <c r="K808" s="137"/>
      <c r="L808" s="141"/>
      <c r="M808" s="141"/>
      <c r="N808" s="140"/>
      <c r="O808" s="142"/>
      <c r="P808" s="141"/>
      <c r="Q808" s="141"/>
      <c r="R808" s="141"/>
      <c r="S808" s="156"/>
      <c r="T808" s="156"/>
      <c r="U808" s="156"/>
      <c r="V808" s="156"/>
      <c r="W808" s="156"/>
      <c r="X808" s="156"/>
      <c r="Y808" s="52" t="str">
        <f t="shared" si="228"/>
        <v/>
      </c>
      <c r="Z808" s="50" t="str">
        <f t="shared" si="229"/>
        <v/>
      </c>
      <c r="AA808" s="50" t="str">
        <f t="shared" si="230"/>
        <v/>
      </c>
      <c r="AB808" s="50" t="str">
        <f t="shared" si="231"/>
        <v/>
      </c>
      <c r="AC808" s="50" t="str">
        <f t="shared" si="232"/>
        <v/>
      </c>
      <c r="AD808" s="50" t="str">
        <f t="shared" si="233"/>
        <v/>
      </c>
      <c r="AE808" s="50" t="str">
        <f t="shared" si="234"/>
        <v/>
      </c>
      <c r="AF808" s="50" t="str">
        <f t="shared" si="235"/>
        <v/>
      </c>
      <c r="AG808" s="50" t="str">
        <f t="shared" si="236"/>
        <v/>
      </c>
      <c r="AH808" s="50" t="str">
        <f t="shared" si="237"/>
        <v/>
      </c>
      <c r="AI808" s="50" t="str">
        <f t="shared" si="238"/>
        <v/>
      </c>
      <c r="AJ808" s="50" t="str">
        <f t="shared" si="239"/>
        <v/>
      </c>
      <c r="AK808" s="50" t="str">
        <f t="shared" si="240"/>
        <v/>
      </c>
      <c r="AL808" s="50" t="str">
        <f t="shared" si="241"/>
        <v/>
      </c>
      <c r="AM808" s="50" t="str">
        <f t="shared" si="242"/>
        <v/>
      </c>
      <c r="AN808" s="50" t="str">
        <f>IF(OR(AD808&lt;&gt;TRUE,AI808&lt;&gt;TRUE),"",IF(OR('Info livraison'!$B$12-(YEAR(J808))&gt;INDEX(valschartmaxalt,MATCH(N808,libschart,0)),'Info livraison'!$B$12-(YEAR(J808))&lt;INDEX(valschartminalt,MATCH(N808,libschart,0))),FALSE,TRUE))</f>
        <v/>
      </c>
      <c r="AO808" s="50" t="str">
        <f t="shared" si="243"/>
        <v/>
      </c>
      <c r="AP808" s="50"/>
      <c r="AQ808" s="50"/>
      <c r="AR808" s="50"/>
      <c r="AS808" s="197" t="str">
        <f t="shared" si="244"/>
        <v/>
      </c>
      <c r="AT808" s="210" t="str">
        <f t="shared" si="245"/>
        <v/>
      </c>
    </row>
    <row r="809" spans="1:46" x14ac:dyDescent="0.2">
      <c r="A809" s="51" t="str">
        <f>IF(AND(F809&lt;&gt;"",'Institut - Classes'!$F$4&lt;&gt;""),INDEX(libcatidinstit,'Institut - Classes'!$F$4),"")</f>
        <v/>
      </c>
      <c r="B809" s="51" t="str">
        <f>IF(A809&lt;&gt;"",INDEX(codeinstit,'Institut - Classes'!$F$4),"")</f>
        <v/>
      </c>
      <c r="C809" s="49" t="str">
        <f t="shared" si="246"/>
        <v/>
      </c>
      <c r="D809" s="143"/>
      <c r="E809" s="143"/>
      <c r="F809" s="137"/>
      <c r="G809" s="137"/>
      <c r="H809" s="137"/>
      <c r="I809" s="137"/>
      <c r="J809" s="139"/>
      <c r="K809" s="137"/>
      <c r="L809" s="141"/>
      <c r="M809" s="141"/>
      <c r="N809" s="140"/>
      <c r="O809" s="142"/>
      <c r="P809" s="141"/>
      <c r="Q809" s="141"/>
      <c r="R809" s="141"/>
      <c r="S809" s="156"/>
      <c r="T809" s="156"/>
      <c r="U809" s="156"/>
      <c r="V809" s="156"/>
      <c r="W809" s="156"/>
      <c r="X809" s="156"/>
      <c r="Y809" s="52" t="str">
        <f t="shared" si="228"/>
        <v/>
      </c>
      <c r="Z809" s="50" t="str">
        <f t="shared" si="229"/>
        <v/>
      </c>
      <c r="AA809" s="50" t="str">
        <f t="shared" si="230"/>
        <v/>
      </c>
      <c r="AB809" s="50" t="str">
        <f t="shared" si="231"/>
        <v/>
      </c>
      <c r="AC809" s="50" t="str">
        <f t="shared" si="232"/>
        <v/>
      </c>
      <c r="AD809" s="50" t="str">
        <f t="shared" si="233"/>
        <v/>
      </c>
      <c r="AE809" s="50" t="str">
        <f t="shared" si="234"/>
        <v/>
      </c>
      <c r="AF809" s="50" t="str">
        <f t="shared" si="235"/>
        <v/>
      </c>
      <c r="AG809" s="50" t="str">
        <f t="shared" si="236"/>
        <v/>
      </c>
      <c r="AH809" s="50" t="str">
        <f t="shared" si="237"/>
        <v/>
      </c>
      <c r="AI809" s="50" t="str">
        <f t="shared" si="238"/>
        <v/>
      </c>
      <c r="AJ809" s="50" t="str">
        <f t="shared" si="239"/>
        <v/>
      </c>
      <c r="AK809" s="50" t="str">
        <f t="shared" si="240"/>
        <v/>
      </c>
      <c r="AL809" s="50" t="str">
        <f t="shared" si="241"/>
        <v/>
      </c>
      <c r="AM809" s="50" t="str">
        <f t="shared" si="242"/>
        <v/>
      </c>
      <c r="AN809" s="50" t="str">
        <f>IF(OR(AD809&lt;&gt;TRUE,AI809&lt;&gt;TRUE),"",IF(OR('Info livraison'!$B$12-(YEAR(J809))&gt;INDEX(valschartmaxalt,MATCH(N809,libschart,0)),'Info livraison'!$B$12-(YEAR(J809))&lt;INDEX(valschartminalt,MATCH(N809,libschart,0))),FALSE,TRUE))</f>
        <v/>
      </c>
      <c r="AO809" s="50" t="str">
        <f t="shared" si="243"/>
        <v/>
      </c>
      <c r="AP809" s="50"/>
      <c r="AQ809" s="50"/>
      <c r="AR809" s="50"/>
      <c r="AS809" s="197" t="str">
        <f t="shared" si="244"/>
        <v/>
      </c>
      <c r="AT809" s="210" t="str">
        <f t="shared" si="245"/>
        <v/>
      </c>
    </row>
    <row r="810" spans="1:46" x14ac:dyDescent="0.2">
      <c r="A810" s="51" t="str">
        <f>IF(AND(F810&lt;&gt;"",'Institut - Classes'!$F$4&lt;&gt;""),INDEX(libcatidinstit,'Institut - Classes'!$F$4),"")</f>
        <v/>
      </c>
      <c r="B810" s="51" t="str">
        <f>IF(A810&lt;&gt;"",INDEX(codeinstit,'Institut - Classes'!$F$4),"")</f>
        <v/>
      </c>
      <c r="C810" s="49" t="str">
        <f t="shared" si="246"/>
        <v/>
      </c>
      <c r="D810" s="143"/>
      <c r="E810" s="143"/>
      <c r="F810" s="137"/>
      <c r="G810" s="137"/>
      <c r="H810" s="137"/>
      <c r="I810" s="137"/>
      <c r="J810" s="139"/>
      <c r="K810" s="137"/>
      <c r="L810" s="141"/>
      <c r="M810" s="141"/>
      <c r="N810" s="140"/>
      <c r="O810" s="142"/>
      <c r="P810" s="141"/>
      <c r="Q810" s="141"/>
      <c r="R810" s="141"/>
      <c r="S810" s="156"/>
      <c r="T810" s="156"/>
      <c r="U810" s="156"/>
      <c r="V810" s="156"/>
      <c r="W810" s="156"/>
      <c r="X810" s="156"/>
      <c r="Y810" s="52" t="str">
        <f t="shared" si="228"/>
        <v/>
      </c>
      <c r="Z810" s="50" t="str">
        <f t="shared" si="229"/>
        <v/>
      </c>
      <c r="AA810" s="50" t="str">
        <f t="shared" si="230"/>
        <v/>
      </c>
      <c r="AB810" s="50" t="str">
        <f t="shared" si="231"/>
        <v/>
      </c>
      <c r="AC810" s="50" t="str">
        <f t="shared" si="232"/>
        <v/>
      </c>
      <c r="AD810" s="50" t="str">
        <f t="shared" si="233"/>
        <v/>
      </c>
      <c r="AE810" s="50" t="str">
        <f t="shared" si="234"/>
        <v/>
      </c>
      <c r="AF810" s="50" t="str">
        <f t="shared" si="235"/>
        <v/>
      </c>
      <c r="AG810" s="50" t="str">
        <f t="shared" si="236"/>
        <v/>
      </c>
      <c r="AH810" s="50" t="str">
        <f t="shared" si="237"/>
        <v/>
      </c>
      <c r="AI810" s="50" t="str">
        <f t="shared" si="238"/>
        <v/>
      </c>
      <c r="AJ810" s="50" t="str">
        <f t="shared" si="239"/>
        <v/>
      </c>
      <c r="AK810" s="50" t="str">
        <f t="shared" si="240"/>
        <v/>
      </c>
      <c r="AL810" s="50" t="str">
        <f t="shared" si="241"/>
        <v/>
      </c>
      <c r="AM810" s="50" t="str">
        <f t="shared" si="242"/>
        <v/>
      </c>
      <c r="AN810" s="50" t="str">
        <f>IF(OR(AD810&lt;&gt;TRUE,AI810&lt;&gt;TRUE),"",IF(OR('Info livraison'!$B$12-(YEAR(J810))&gt;INDEX(valschartmaxalt,MATCH(N810,libschart,0)),'Info livraison'!$B$12-(YEAR(J810))&lt;INDEX(valschartminalt,MATCH(N810,libschart,0))),FALSE,TRUE))</f>
        <v/>
      </c>
      <c r="AO810" s="50" t="str">
        <f t="shared" si="243"/>
        <v/>
      </c>
      <c r="AP810" s="50"/>
      <c r="AQ810" s="50"/>
      <c r="AR810" s="50"/>
      <c r="AS810" s="197" t="str">
        <f t="shared" si="244"/>
        <v/>
      </c>
      <c r="AT810" s="210" t="str">
        <f t="shared" si="245"/>
        <v/>
      </c>
    </row>
    <row r="811" spans="1:46" x14ac:dyDescent="0.2">
      <c r="A811" s="51" t="str">
        <f>IF(AND(F811&lt;&gt;"",'Institut - Classes'!$F$4&lt;&gt;""),INDEX(libcatidinstit,'Institut - Classes'!$F$4),"")</f>
        <v/>
      </c>
      <c r="B811" s="51" t="str">
        <f>IF(A811&lt;&gt;"",INDEX(codeinstit,'Institut - Classes'!$F$4),"")</f>
        <v/>
      </c>
      <c r="C811" s="49" t="str">
        <f t="shared" si="246"/>
        <v/>
      </c>
      <c r="D811" s="143"/>
      <c r="E811" s="143"/>
      <c r="F811" s="137"/>
      <c r="G811" s="137"/>
      <c r="H811" s="137"/>
      <c r="I811" s="137"/>
      <c r="J811" s="139"/>
      <c r="K811" s="137"/>
      <c r="L811" s="141"/>
      <c r="M811" s="141"/>
      <c r="N811" s="140"/>
      <c r="O811" s="142"/>
      <c r="P811" s="141"/>
      <c r="Q811" s="141"/>
      <c r="R811" s="141"/>
      <c r="S811" s="156"/>
      <c r="T811" s="156"/>
      <c r="U811" s="156"/>
      <c r="V811" s="156"/>
      <c r="W811" s="156"/>
      <c r="X811" s="156"/>
      <c r="Y811" s="52" t="str">
        <f t="shared" si="228"/>
        <v/>
      </c>
      <c r="Z811" s="50" t="str">
        <f t="shared" si="229"/>
        <v/>
      </c>
      <c r="AA811" s="50" t="str">
        <f t="shared" si="230"/>
        <v/>
      </c>
      <c r="AB811" s="50" t="str">
        <f t="shared" si="231"/>
        <v/>
      </c>
      <c r="AC811" s="50" t="str">
        <f t="shared" si="232"/>
        <v/>
      </c>
      <c r="AD811" s="50" t="str">
        <f t="shared" si="233"/>
        <v/>
      </c>
      <c r="AE811" s="50" t="str">
        <f t="shared" si="234"/>
        <v/>
      </c>
      <c r="AF811" s="50" t="str">
        <f t="shared" si="235"/>
        <v/>
      </c>
      <c r="AG811" s="50" t="str">
        <f t="shared" si="236"/>
        <v/>
      </c>
      <c r="AH811" s="50" t="str">
        <f t="shared" si="237"/>
        <v/>
      </c>
      <c r="AI811" s="50" t="str">
        <f t="shared" si="238"/>
        <v/>
      </c>
      <c r="AJ811" s="50" t="str">
        <f t="shared" si="239"/>
        <v/>
      </c>
      <c r="AK811" s="50" t="str">
        <f t="shared" si="240"/>
        <v/>
      </c>
      <c r="AL811" s="50" t="str">
        <f t="shared" si="241"/>
        <v/>
      </c>
      <c r="AM811" s="50" t="str">
        <f t="shared" si="242"/>
        <v/>
      </c>
      <c r="AN811" s="50" t="str">
        <f>IF(OR(AD811&lt;&gt;TRUE,AI811&lt;&gt;TRUE),"",IF(OR('Info livraison'!$B$12-(YEAR(J811))&gt;INDEX(valschartmaxalt,MATCH(N811,libschart,0)),'Info livraison'!$B$12-(YEAR(J811))&lt;INDEX(valschartminalt,MATCH(N811,libschart,0))),FALSE,TRUE))</f>
        <v/>
      </c>
      <c r="AO811" s="50" t="str">
        <f t="shared" si="243"/>
        <v/>
      </c>
      <c r="AP811" s="50"/>
      <c r="AQ811" s="50"/>
      <c r="AR811" s="50"/>
      <c r="AS811" s="197" t="str">
        <f t="shared" si="244"/>
        <v/>
      </c>
      <c r="AT811" s="210" t="str">
        <f t="shared" si="245"/>
        <v/>
      </c>
    </row>
    <row r="812" spans="1:46" x14ac:dyDescent="0.2">
      <c r="A812" s="51" t="str">
        <f>IF(AND(F812&lt;&gt;"",'Institut - Classes'!$F$4&lt;&gt;""),INDEX(libcatidinstit,'Institut - Classes'!$F$4),"")</f>
        <v/>
      </c>
      <c r="B812" s="51" t="str">
        <f>IF(A812&lt;&gt;"",INDEX(codeinstit,'Institut - Classes'!$F$4),"")</f>
        <v/>
      </c>
      <c r="C812" s="49" t="str">
        <f t="shared" si="246"/>
        <v/>
      </c>
      <c r="D812" s="143"/>
      <c r="E812" s="143"/>
      <c r="F812" s="137"/>
      <c r="G812" s="137"/>
      <c r="H812" s="137"/>
      <c r="I812" s="137"/>
      <c r="J812" s="139"/>
      <c r="K812" s="137"/>
      <c r="L812" s="141"/>
      <c r="M812" s="141"/>
      <c r="N812" s="140"/>
      <c r="O812" s="142"/>
      <c r="P812" s="141"/>
      <c r="Q812" s="141"/>
      <c r="R812" s="141"/>
      <c r="S812" s="156"/>
      <c r="T812" s="156"/>
      <c r="U812" s="156"/>
      <c r="V812" s="156"/>
      <c r="W812" s="156"/>
      <c r="X812" s="156"/>
      <c r="Y812" s="52" t="str">
        <f t="shared" si="228"/>
        <v/>
      </c>
      <c r="Z812" s="50" t="str">
        <f t="shared" si="229"/>
        <v/>
      </c>
      <c r="AA812" s="50" t="str">
        <f t="shared" si="230"/>
        <v/>
      </c>
      <c r="AB812" s="50" t="str">
        <f t="shared" si="231"/>
        <v/>
      </c>
      <c r="AC812" s="50" t="str">
        <f t="shared" si="232"/>
        <v/>
      </c>
      <c r="AD812" s="50" t="str">
        <f t="shared" si="233"/>
        <v/>
      </c>
      <c r="AE812" s="50" t="str">
        <f t="shared" si="234"/>
        <v/>
      </c>
      <c r="AF812" s="50" t="str">
        <f t="shared" si="235"/>
        <v/>
      </c>
      <c r="AG812" s="50" t="str">
        <f t="shared" si="236"/>
        <v/>
      </c>
      <c r="AH812" s="50" t="str">
        <f t="shared" si="237"/>
        <v/>
      </c>
      <c r="AI812" s="50" t="str">
        <f t="shared" si="238"/>
        <v/>
      </c>
      <c r="AJ812" s="50" t="str">
        <f t="shared" si="239"/>
        <v/>
      </c>
      <c r="AK812" s="50" t="str">
        <f t="shared" si="240"/>
        <v/>
      </c>
      <c r="AL812" s="50" t="str">
        <f t="shared" si="241"/>
        <v/>
      </c>
      <c r="AM812" s="50" t="str">
        <f t="shared" si="242"/>
        <v/>
      </c>
      <c r="AN812" s="50" t="str">
        <f>IF(OR(AD812&lt;&gt;TRUE,AI812&lt;&gt;TRUE),"",IF(OR('Info livraison'!$B$12-(YEAR(J812))&gt;INDEX(valschartmaxalt,MATCH(N812,libschart,0)),'Info livraison'!$B$12-(YEAR(J812))&lt;INDEX(valschartminalt,MATCH(N812,libschart,0))),FALSE,TRUE))</f>
        <v/>
      </c>
      <c r="AO812" s="50" t="str">
        <f t="shared" si="243"/>
        <v/>
      </c>
      <c r="AP812" s="50"/>
      <c r="AQ812" s="50"/>
      <c r="AR812" s="50"/>
      <c r="AS812" s="197" t="str">
        <f t="shared" si="244"/>
        <v/>
      </c>
      <c r="AT812" s="210" t="str">
        <f t="shared" si="245"/>
        <v/>
      </c>
    </row>
    <row r="813" spans="1:46" x14ac:dyDescent="0.2">
      <c r="A813" s="51" t="str">
        <f>IF(AND(F813&lt;&gt;"",'Institut - Classes'!$F$4&lt;&gt;""),INDEX(libcatidinstit,'Institut - Classes'!$F$4),"")</f>
        <v/>
      </c>
      <c r="B813" s="51" t="str">
        <f>IF(A813&lt;&gt;"",INDEX(codeinstit,'Institut - Classes'!$F$4),"")</f>
        <v/>
      </c>
      <c r="C813" s="49" t="str">
        <f t="shared" si="246"/>
        <v/>
      </c>
      <c r="D813" s="143"/>
      <c r="E813" s="143"/>
      <c r="F813" s="137"/>
      <c r="G813" s="137"/>
      <c r="H813" s="137"/>
      <c r="I813" s="137"/>
      <c r="J813" s="139"/>
      <c r="K813" s="137"/>
      <c r="L813" s="141"/>
      <c r="M813" s="141"/>
      <c r="N813" s="140"/>
      <c r="O813" s="142"/>
      <c r="P813" s="141"/>
      <c r="Q813" s="141"/>
      <c r="R813" s="141"/>
      <c r="S813" s="156"/>
      <c r="T813" s="156"/>
      <c r="U813" s="156"/>
      <c r="V813" s="156"/>
      <c r="W813" s="156"/>
      <c r="X813" s="156"/>
      <c r="Y813" s="52" t="str">
        <f t="shared" si="228"/>
        <v/>
      </c>
      <c r="Z813" s="50" t="str">
        <f t="shared" si="229"/>
        <v/>
      </c>
      <c r="AA813" s="50" t="str">
        <f t="shared" si="230"/>
        <v/>
      </c>
      <c r="AB813" s="50" t="str">
        <f t="shared" si="231"/>
        <v/>
      </c>
      <c r="AC813" s="50" t="str">
        <f t="shared" si="232"/>
        <v/>
      </c>
      <c r="AD813" s="50" t="str">
        <f t="shared" si="233"/>
        <v/>
      </c>
      <c r="AE813" s="50" t="str">
        <f t="shared" si="234"/>
        <v/>
      </c>
      <c r="AF813" s="50" t="str">
        <f t="shared" si="235"/>
        <v/>
      </c>
      <c r="AG813" s="50" t="str">
        <f t="shared" si="236"/>
        <v/>
      </c>
      <c r="AH813" s="50" t="str">
        <f t="shared" si="237"/>
        <v/>
      </c>
      <c r="AI813" s="50" t="str">
        <f t="shared" si="238"/>
        <v/>
      </c>
      <c r="AJ813" s="50" t="str">
        <f t="shared" si="239"/>
        <v/>
      </c>
      <c r="AK813" s="50" t="str">
        <f t="shared" si="240"/>
        <v/>
      </c>
      <c r="AL813" s="50" t="str">
        <f t="shared" si="241"/>
        <v/>
      </c>
      <c r="AM813" s="50" t="str">
        <f t="shared" si="242"/>
        <v/>
      </c>
      <c r="AN813" s="50" t="str">
        <f>IF(OR(AD813&lt;&gt;TRUE,AI813&lt;&gt;TRUE),"",IF(OR('Info livraison'!$B$12-(YEAR(J813))&gt;INDEX(valschartmaxalt,MATCH(N813,libschart,0)),'Info livraison'!$B$12-(YEAR(J813))&lt;INDEX(valschartminalt,MATCH(N813,libschart,0))),FALSE,TRUE))</f>
        <v/>
      </c>
      <c r="AO813" s="50" t="str">
        <f t="shared" si="243"/>
        <v/>
      </c>
      <c r="AP813" s="50"/>
      <c r="AQ813" s="50"/>
      <c r="AR813" s="50"/>
      <c r="AS813" s="197" t="str">
        <f t="shared" si="244"/>
        <v/>
      </c>
      <c r="AT813" s="210" t="str">
        <f t="shared" si="245"/>
        <v/>
      </c>
    </row>
    <row r="814" spans="1:46" x14ac:dyDescent="0.2">
      <c r="A814" s="51" t="str">
        <f>IF(AND(F814&lt;&gt;"",'Institut - Classes'!$F$4&lt;&gt;""),INDEX(libcatidinstit,'Institut - Classes'!$F$4),"")</f>
        <v/>
      </c>
      <c r="B814" s="51" t="str">
        <f>IF(A814&lt;&gt;"",INDEX(codeinstit,'Institut - Classes'!$F$4),"")</f>
        <v/>
      </c>
      <c r="C814" s="49" t="str">
        <f t="shared" si="246"/>
        <v/>
      </c>
      <c r="D814" s="143"/>
      <c r="E814" s="143"/>
      <c r="F814" s="137"/>
      <c r="G814" s="137"/>
      <c r="H814" s="137"/>
      <c r="I814" s="137"/>
      <c r="J814" s="139"/>
      <c r="K814" s="137"/>
      <c r="L814" s="141"/>
      <c r="M814" s="141"/>
      <c r="N814" s="140"/>
      <c r="O814" s="142"/>
      <c r="P814" s="141"/>
      <c r="Q814" s="141"/>
      <c r="R814" s="141"/>
      <c r="S814" s="156"/>
      <c r="T814" s="156"/>
      <c r="U814" s="156"/>
      <c r="V814" s="156"/>
      <c r="W814" s="156"/>
      <c r="X814" s="156"/>
      <c r="Y814" s="52" t="str">
        <f t="shared" si="228"/>
        <v/>
      </c>
      <c r="Z814" s="50" t="str">
        <f t="shared" si="229"/>
        <v/>
      </c>
      <c r="AA814" s="50" t="str">
        <f t="shared" si="230"/>
        <v/>
      </c>
      <c r="AB814" s="50" t="str">
        <f t="shared" si="231"/>
        <v/>
      </c>
      <c r="AC814" s="50" t="str">
        <f t="shared" si="232"/>
        <v/>
      </c>
      <c r="AD814" s="50" t="str">
        <f t="shared" si="233"/>
        <v/>
      </c>
      <c r="AE814" s="50" t="str">
        <f t="shared" si="234"/>
        <v/>
      </c>
      <c r="AF814" s="50" t="str">
        <f t="shared" si="235"/>
        <v/>
      </c>
      <c r="AG814" s="50" t="str">
        <f t="shared" si="236"/>
        <v/>
      </c>
      <c r="AH814" s="50" t="str">
        <f t="shared" si="237"/>
        <v/>
      </c>
      <c r="AI814" s="50" t="str">
        <f t="shared" si="238"/>
        <v/>
      </c>
      <c r="AJ814" s="50" t="str">
        <f t="shared" si="239"/>
        <v/>
      </c>
      <c r="AK814" s="50" t="str">
        <f t="shared" si="240"/>
        <v/>
      </c>
      <c r="AL814" s="50" t="str">
        <f t="shared" si="241"/>
        <v/>
      </c>
      <c r="AM814" s="50" t="str">
        <f t="shared" si="242"/>
        <v/>
      </c>
      <c r="AN814" s="50" t="str">
        <f>IF(OR(AD814&lt;&gt;TRUE,AI814&lt;&gt;TRUE),"",IF(OR('Info livraison'!$B$12-(YEAR(J814))&gt;INDEX(valschartmaxalt,MATCH(N814,libschart,0)),'Info livraison'!$B$12-(YEAR(J814))&lt;INDEX(valschartminalt,MATCH(N814,libschart,0))),FALSE,TRUE))</f>
        <v/>
      </c>
      <c r="AO814" s="50" t="str">
        <f t="shared" si="243"/>
        <v/>
      </c>
      <c r="AP814" s="50"/>
      <c r="AQ814" s="50"/>
      <c r="AR814" s="50"/>
      <c r="AS814" s="197" t="str">
        <f t="shared" si="244"/>
        <v/>
      </c>
      <c r="AT814" s="210" t="str">
        <f t="shared" si="245"/>
        <v/>
      </c>
    </row>
    <row r="815" spans="1:46" x14ac:dyDescent="0.2">
      <c r="A815" s="51" t="str">
        <f>IF(AND(F815&lt;&gt;"",'Institut - Classes'!$F$4&lt;&gt;""),INDEX(libcatidinstit,'Institut - Classes'!$F$4),"")</f>
        <v/>
      </c>
      <c r="B815" s="51" t="str">
        <f>IF(A815&lt;&gt;"",INDEX(codeinstit,'Institut - Classes'!$F$4),"")</f>
        <v/>
      </c>
      <c r="C815" s="49" t="str">
        <f t="shared" si="246"/>
        <v/>
      </c>
      <c r="D815" s="143"/>
      <c r="E815" s="143"/>
      <c r="F815" s="137"/>
      <c r="G815" s="137"/>
      <c r="H815" s="137"/>
      <c r="I815" s="137"/>
      <c r="J815" s="139"/>
      <c r="K815" s="137"/>
      <c r="L815" s="141"/>
      <c r="M815" s="141"/>
      <c r="N815" s="140"/>
      <c r="O815" s="142"/>
      <c r="P815" s="141"/>
      <c r="Q815" s="141"/>
      <c r="R815" s="141"/>
      <c r="S815" s="156"/>
      <c r="T815" s="156"/>
      <c r="U815" s="156"/>
      <c r="V815" s="156"/>
      <c r="W815" s="156"/>
      <c r="X815" s="156"/>
      <c r="Y815" s="52" t="str">
        <f t="shared" si="228"/>
        <v/>
      </c>
      <c r="Z815" s="50" t="str">
        <f t="shared" si="229"/>
        <v/>
      </c>
      <c r="AA815" s="50" t="str">
        <f t="shared" si="230"/>
        <v/>
      </c>
      <c r="AB815" s="50" t="str">
        <f t="shared" si="231"/>
        <v/>
      </c>
      <c r="AC815" s="50" t="str">
        <f t="shared" si="232"/>
        <v/>
      </c>
      <c r="AD815" s="50" t="str">
        <f t="shared" si="233"/>
        <v/>
      </c>
      <c r="AE815" s="50" t="str">
        <f t="shared" si="234"/>
        <v/>
      </c>
      <c r="AF815" s="50" t="str">
        <f t="shared" si="235"/>
        <v/>
      </c>
      <c r="AG815" s="50" t="str">
        <f t="shared" si="236"/>
        <v/>
      </c>
      <c r="AH815" s="50" t="str">
        <f t="shared" si="237"/>
        <v/>
      </c>
      <c r="AI815" s="50" t="str">
        <f t="shared" si="238"/>
        <v/>
      </c>
      <c r="AJ815" s="50" t="str">
        <f t="shared" si="239"/>
        <v/>
      </c>
      <c r="AK815" s="50" t="str">
        <f t="shared" si="240"/>
        <v/>
      </c>
      <c r="AL815" s="50" t="str">
        <f t="shared" si="241"/>
        <v/>
      </c>
      <c r="AM815" s="50" t="str">
        <f t="shared" si="242"/>
        <v/>
      </c>
      <c r="AN815" s="50" t="str">
        <f>IF(OR(AD815&lt;&gt;TRUE,AI815&lt;&gt;TRUE),"",IF(OR('Info livraison'!$B$12-(YEAR(J815))&gt;INDEX(valschartmaxalt,MATCH(N815,libschart,0)),'Info livraison'!$B$12-(YEAR(J815))&lt;INDEX(valschartminalt,MATCH(N815,libschart,0))),FALSE,TRUE))</f>
        <v/>
      </c>
      <c r="AO815" s="50" t="str">
        <f t="shared" si="243"/>
        <v/>
      </c>
      <c r="AP815" s="50"/>
      <c r="AQ815" s="50"/>
      <c r="AR815" s="50"/>
      <c r="AS815" s="197" t="str">
        <f t="shared" si="244"/>
        <v/>
      </c>
      <c r="AT815" s="210" t="str">
        <f t="shared" si="245"/>
        <v/>
      </c>
    </row>
    <row r="816" spans="1:46" x14ac:dyDescent="0.2">
      <c r="A816" s="51" t="str">
        <f>IF(AND(F816&lt;&gt;"",'Institut - Classes'!$F$4&lt;&gt;""),INDEX(libcatidinstit,'Institut - Classes'!$F$4),"")</f>
        <v/>
      </c>
      <c r="B816" s="51" t="str">
        <f>IF(A816&lt;&gt;"",INDEX(codeinstit,'Institut - Classes'!$F$4),"")</f>
        <v/>
      </c>
      <c r="C816" s="49" t="str">
        <f t="shared" si="246"/>
        <v/>
      </c>
      <c r="D816" s="143"/>
      <c r="E816" s="143"/>
      <c r="F816" s="137"/>
      <c r="G816" s="137"/>
      <c r="H816" s="137"/>
      <c r="I816" s="137"/>
      <c r="J816" s="139"/>
      <c r="K816" s="137"/>
      <c r="L816" s="141"/>
      <c r="M816" s="141"/>
      <c r="N816" s="140"/>
      <c r="O816" s="142"/>
      <c r="P816" s="141"/>
      <c r="Q816" s="141"/>
      <c r="R816" s="141"/>
      <c r="S816" s="156"/>
      <c r="T816" s="156"/>
      <c r="U816" s="156"/>
      <c r="V816" s="156"/>
      <c r="W816" s="156"/>
      <c r="X816" s="156"/>
      <c r="Y816" s="52" t="str">
        <f t="shared" si="228"/>
        <v/>
      </c>
      <c r="Z816" s="50" t="str">
        <f t="shared" si="229"/>
        <v/>
      </c>
      <c r="AA816" s="50" t="str">
        <f t="shared" si="230"/>
        <v/>
      </c>
      <c r="AB816" s="50" t="str">
        <f t="shared" si="231"/>
        <v/>
      </c>
      <c r="AC816" s="50" t="str">
        <f t="shared" si="232"/>
        <v/>
      </c>
      <c r="AD816" s="50" t="str">
        <f t="shared" si="233"/>
        <v/>
      </c>
      <c r="AE816" s="50" t="str">
        <f t="shared" si="234"/>
        <v/>
      </c>
      <c r="AF816" s="50" t="str">
        <f t="shared" si="235"/>
        <v/>
      </c>
      <c r="AG816" s="50" t="str">
        <f t="shared" si="236"/>
        <v/>
      </c>
      <c r="AH816" s="50" t="str">
        <f t="shared" si="237"/>
        <v/>
      </c>
      <c r="AI816" s="50" t="str">
        <f t="shared" si="238"/>
        <v/>
      </c>
      <c r="AJ816" s="50" t="str">
        <f t="shared" si="239"/>
        <v/>
      </c>
      <c r="AK816" s="50" t="str">
        <f t="shared" si="240"/>
        <v/>
      </c>
      <c r="AL816" s="50" t="str">
        <f t="shared" si="241"/>
        <v/>
      </c>
      <c r="AM816" s="50" t="str">
        <f t="shared" si="242"/>
        <v/>
      </c>
      <c r="AN816" s="50" t="str">
        <f>IF(OR(AD816&lt;&gt;TRUE,AI816&lt;&gt;TRUE),"",IF(OR('Info livraison'!$B$12-(YEAR(J816))&gt;INDEX(valschartmaxalt,MATCH(N816,libschart,0)),'Info livraison'!$B$12-(YEAR(J816))&lt;INDEX(valschartminalt,MATCH(N816,libschart,0))),FALSE,TRUE))</f>
        <v/>
      </c>
      <c r="AO816" s="50" t="str">
        <f t="shared" si="243"/>
        <v/>
      </c>
      <c r="AP816" s="50"/>
      <c r="AQ816" s="50"/>
      <c r="AR816" s="50"/>
      <c r="AS816" s="197" t="str">
        <f t="shared" si="244"/>
        <v/>
      </c>
      <c r="AT816" s="210" t="str">
        <f t="shared" si="245"/>
        <v/>
      </c>
    </row>
    <row r="817" spans="1:46" x14ac:dyDescent="0.2">
      <c r="A817" s="51" t="str">
        <f>IF(AND(F817&lt;&gt;"",'Institut - Classes'!$F$4&lt;&gt;""),INDEX(libcatidinstit,'Institut - Classes'!$F$4),"")</f>
        <v/>
      </c>
      <c r="B817" s="51" t="str">
        <f>IF(A817&lt;&gt;"",INDEX(codeinstit,'Institut - Classes'!$F$4),"")</f>
        <v/>
      </c>
      <c r="C817" s="49" t="str">
        <f t="shared" si="246"/>
        <v/>
      </c>
      <c r="D817" s="143"/>
      <c r="E817" s="143"/>
      <c r="F817" s="137"/>
      <c r="G817" s="137"/>
      <c r="H817" s="137"/>
      <c r="I817" s="137"/>
      <c r="J817" s="139"/>
      <c r="K817" s="137"/>
      <c r="L817" s="141"/>
      <c r="M817" s="141"/>
      <c r="N817" s="140"/>
      <c r="O817" s="142"/>
      <c r="P817" s="141"/>
      <c r="Q817" s="141"/>
      <c r="R817" s="141"/>
      <c r="S817" s="156"/>
      <c r="T817" s="156"/>
      <c r="U817" s="156"/>
      <c r="V817" s="156"/>
      <c r="W817" s="156"/>
      <c r="X817" s="156"/>
      <c r="Y817" s="52" t="str">
        <f t="shared" si="228"/>
        <v/>
      </c>
      <c r="Z817" s="50" t="str">
        <f t="shared" si="229"/>
        <v/>
      </c>
      <c r="AA817" s="50" t="str">
        <f t="shared" si="230"/>
        <v/>
      </c>
      <c r="AB817" s="50" t="str">
        <f t="shared" si="231"/>
        <v/>
      </c>
      <c r="AC817" s="50" t="str">
        <f t="shared" si="232"/>
        <v/>
      </c>
      <c r="AD817" s="50" t="str">
        <f t="shared" si="233"/>
        <v/>
      </c>
      <c r="AE817" s="50" t="str">
        <f t="shared" si="234"/>
        <v/>
      </c>
      <c r="AF817" s="50" t="str">
        <f t="shared" si="235"/>
        <v/>
      </c>
      <c r="AG817" s="50" t="str">
        <f t="shared" si="236"/>
        <v/>
      </c>
      <c r="AH817" s="50" t="str">
        <f t="shared" si="237"/>
        <v/>
      </c>
      <c r="AI817" s="50" t="str">
        <f t="shared" si="238"/>
        <v/>
      </c>
      <c r="AJ817" s="50" t="str">
        <f t="shared" si="239"/>
        <v/>
      </c>
      <c r="AK817" s="50" t="str">
        <f t="shared" si="240"/>
        <v/>
      </c>
      <c r="AL817" s="50" t="str">
        <f t="shared" si="241"/>
        <v/>
      </c>
      <c r="AM817" s="50" t="str">
        <f t="shared" si="242"/>
        <v/>
      </c>
      <c r="AN817" s="50" t="str">
        <f>IF(OR(AD817&lt;&gt;TRUE,AI817&lt;&gt;TRUE),"",IF(OR('Info livraison'!$B$12-(YEAR(J817))&gt;INDEX(valschartmaxalt,MATCH(N817,libschart,0)),'Info livraison'!$B$12-(YEAR(J817))&lt;INDEX(valschartminalt,MATCH(N817,libschart,0))),FALSE,TRUE))</f>
        <v/>
      </c>
      <c r="AO817" s="50" t="str">
        <f t="shared" si="243"/>
        <v/>
      </c>
      <c r="AP817" s="50"/>
      <c r="AQ817" s="50"/>
      <c r="AR817" s="50"/>
      <c r="AS817" s="197" t="str">
        <f t="shared" si="244"/>
        <v/>
      </c>
      <c r="AT817" s="210" t="str">
        <f t="shared" si="245"/>
        <v/>
      </c>
    </row>
    <row r="818" spans="1:46" x14ac:dyDescent="0.2">
      <c r="A818" s="51" t="str">
        <f>IF(AND(F818&lt;&gt;"",'Institut - Classes'!$F$4&lt;&gt;""),INDEX(libcatidinstit,'Institut - Classes'!$F$4),"")</f>
        <v/>
      </c>
      <c r="B818" s="51" t="str">
        <f>IF(A818&lt;&gt;"",INDEX(codeinstit,'Institut - Classes'!$F$4),"")</f>
        <v/>
      </c>
      <c r="C818" s="49" t="str">
        <f t="shared" si="246"/>
        <v/>
      </c>
      <c r="D818" s="143"/>
      <c r="E818" s="143"/>
      <c r="F818" s="137"/>
      <c r="G818" s="137"/>
      <c r="H818" s="137"/>
      <c r="I818" s="137"/>
      <c r="J818" s="139"/>
      <c r="K818" s="137"/>
      <c r="L818" s="141"/>
      <c r="M818" s="141"/>
      <c r="N818" s="140"/>
      <c r="O818" s="142"/>
      <c r="P818" s="141"/>
      <c r="Q818" s="141"/>
      <c r="R818" s="141"/>
      <c r="S818" s="156"/>
      <c r="T818" s="156"/>
      <c r="U818" s="156"/>
      <c r="V818" s="156"/>
      <c r="W818" s="156"/>
      <c r="X818" s="156"/>
      <c r="Y818" s="52" t="str">
        <f t="shared" si="228"/>
        <v/>
      </c>
      <c r="Z818" s="50" t="str">
        <f t="shared" si="229"/>
        <v/>
      </c>
      <c r="AA818" s="50" t="str">
        <f t="shared" si="230"/>
        <v/>
      </c>
      <c r="AB818" s="50" t="str">
        <f t="shared" si="231"/>
        <v/>
      </c>
      <c r="AC818" s="50" t="str">
        <f t="shared" si="232"/>
        <v/>
      </c>
      <c r="AD818" s="50" t="str">
        <f t="shared" si="233"/>
        <v/>
      </c>
      <c r="AE818" s="50" t="str">
        <f t="shared" si="234"/>
        <v/>
      </c>
      <c r="AF818" s="50" t="str">
        <f t="shared" si="235"/>
        <v/>
      </c>
      <c r="AG818" s="50" t="str">
        <f t="shared" si="236"/>
        <v/>
      </c>
      <c r="AH818" s="50" t="str">
        <f t="shared" si="237"/>
        <v/>
      </c>
      <c r="AI818" s="50" t="str">
        <f t="shared" si="238"/>
        <v/>
      </c>
      <c r="AJ818" s="50" t="str">
        <f t="shared" si="239"/>
        <v/>
      </c>
      <c r="AK818" s="50" t="str">
        <f t="shared" si="240"/>
        <v/>
      </c>
      <c r="AL818" s="50" t="str">
        <f t="shared" si="241"/>
        <v/>
      </c>
      <c r="AM818" s="50" t="str">
        <f t="shared" si="242"/>
        <v/>
      </c>
      <c r="AN818" s="50" t="str">
        <f>IF(OR(AD818&lt;&gt;TRUE,AI818&lt;&gt;TRUE),"",IF(OR('Info livraison'!$B$12-(YEAR(J818))&gt;INDEX(valschartmaxalt,MATCH(N818,libschart,0)),'Info livraison'!$B$12-(YEAR(J818))&lt;INDEX(valschartminalt,MATCH(N818,libschart,0))),FALSE,TRUE))</f>
        <v/>
      </c>
      <c r="AO818" s="50" t="str">
        <f t="shared" si="243"/>
        <v/>
      </c>
      <c r="AP818" s="50"/>
      <c r="AQ818" s="50"/>
      <c r="AR818" s="50"/>
      <c r="AS818" s="197" t="str">
        <f t="shared" si="244"/>
        <v/>
      </c>
      <c r="AT818" s="210" t="str">
        <f t="shared" si="245"/>
        <v/>
      </c>
    </row>
    <row r="819" spans="1:46" x14ac:dyDescent="0.2">
      <c r="A819" s="51" t="str">
        <f>IF(AND(F819&lt;&gt;"",'Institut - Classes'!$F$4&lt;&gt;""),INDEX(libcatidinstit,'Institut - Classes'!$F$4),"")</f>
        <v/>
      </c>
      <c r="B819" s="51" t="str">
        <f>IF(A819&lt;&gt;"",INDEX(codeinstit,'Institut - Classes'!$F$4),"")</f>
        <v/>
      </c>
      <c r="C819" s="49" t="str">
        <f t="shared" si="246"/>
        <v/>
      </c>
      <c r="D819" s="143"/>
      <c r="E819" s="143"/>
      <c r="F819" s="137"/>
      <c r="G819" s="137"/>
      <c r="H819" s="137"/>
      <c r="I819" s="137"/>
      <c r="J819" s="139"/>
      <c r="K819" s="137"/>
      <c r="L819" s="141"/>
      <c r="M819" s="141"/>
      <c r="N819" s="140"/>
      <c r="O819" s="142"/>
      <c r="P819" s="141"/>
      <c r="Q819" s="141"/>
      <c r="R819" s="141"/>
      <c r="S819" s="156"/>
      <c r="T819" s="156"/>
      <c r="U819" s="156"/>
      <c r="V819" s="156"/>
      <c r="W819" s="156"/>
      <c r="X819" s="156"/>
      <c r="Y819" s="52" t="str">
        <f t="shared" si="228"/>
        <v/>
      </c>
      <c r="Z819" s="50" t="str">
        <f t="shared" si="229"/>
        <v/>
      </c>
      <c r="AA819" s="50" t="str">
        <f t="shared" si="230"/>
        <v/>
      </c>
      <c r="AB819" s="50" t="str">
        <f t="shared" si="231"/>
        <v/>
      </c>
      <c r="AC819" s="50" t="str">
        <f t="shared" si="232"/>
        <v/>
      </c>
      <c r="AD819" s="50" t="str">
        <f t="shared" si="233"/>
        <v/>
      </c>
      <c r="AE819" s="50" t="str">
        <f t="shared" si="234"/>
        <v/>
      </c>
      <c r="AF819" s="50" t="str">
        <f t="shared" si="235"/>
        <v/>
      </c>
      <c r="AG819" s="50" t="str">
        <f t="shared" si="236"/>
        <v/>
      </c>
      <c r="AH819" s="50" t="str">
        <f t="shared" si="237"/>
        <v/>
      </c>
      <c r="AI819" s="50" t="str">
        <f t="shared" si="238"/>
        <v/>
      </c>
      <c r="AJ819" s="50" t="str">
        <f t="shared" si="239"/>
        <v/>
      </c>
      <c r="AK819" s="50" t="str">
        <f t="shared" si="240"/>
        <v/>
      </c>
      <c r="AL819" s="50" t="str">
        <f t="shared" si="241"/>
        <v/>
      </c>
      <c r="AM819" s="50" t="str">
        <f t="shared" si="242"/>
        <v/>
      </c>
      <c r="AN819" s="50" t="str">
        <f>IF(OR(AD819&lt;&gt;TRUE,AI819&lt;&gt;TRUE),"",IF(OR('Info livraison'!$B$12-(YEAR(J819))&gt;INDEX(valschartmaxalt,MATCH(N819,libschart,0)),'Info livraison'!$B$12-(YEAR(J819))&lt;INDEX(valschartminalt,MATCH(N819,libschart,0))),FALSE,TRUE))</f>
        <v/>
      </c>
      <c r="AO819" s="50" t="str">
        <f t="shared" si="243"/>
        <v/>
      </c>
      <c r="AP819" s="50"/>
      <c r="AQ819" s="50"/>
      <c r="AR819" s="50"/>
      <c r="AS819" s="197" t="str">
        <f t="shared" si="244"/>
        <v/>
      </c>
      <c r="AT819" s="210" t="str">
        <f t="shared" si="245"/>
        <v/>
      </c>
    </row>
    <row r="820" spans="1:46" x14ac:dyDescent="0.2">
      <c r="A820" s="51" t="str">
        <f>IF(AND(F820&lt;&gt;"",'Institut - Classes'!$F$4&lt;&gt;""),INDEX(libcatidinstit,'Institut - Classes'!$F$4),"")</f>
        <v/>
      </c>
      <c r="B820" s="51" t="str">
        <f>IF(A820&lt;&gt;"",INDEX(codeinstit,'Institut - Classes'!$F$4),"")</f>
        <v/>
      </c>
      <c r="C820" s="49" t="str">
        <f t="shared" si="246"/>
        <v/>
      </c>
      <c r="D820" s="143"/>
      <c r="E820" s="143"/>
      <c r="F820" s="137"/>
      <c r="G820" s="137"/>
      <c r="H820" s="137"/>
      <c r="I820" s="137"/>
      <c r="J820" s="139"/>
      <c r="K820" s="137"/>
      <c r="L820" s="141"/>
      <c r="M820" s="141"/>
      <c r="N820" s="140"/>
      <c r="O820" s="142"/>
      <c r="P820" s="141"/>
      <c r="Q820" s="141"/>
      <c r="R820" s="141"/>
      <c r="S820" s="156"/>
      <c r="T820" s="156"/>
      <c r="U820" s="156"/>
      <c r="V820" s="156"/>
      <c r="W820" s="156"/>
      <c r="X820" s="156"/>
      <c r="Y820" s="52" t="str">
        <f t="shared" si="228"/>
        <v/>
      </c>
      <c r="Z820" s="50" t="str">
        <f t="shared" si="229"/>
        <v/>
      </c>
      <c r="AA820" s="50" t="str">
        <f t="shared" si="230"/>
        <v/>
      </c>
      <c r="AB820" s="50" t="str">
        <f t="shared" si="231"/>
        <v/>
      </c>
      <c r="AC820" s="50" t="str">
        <f t="shared" si="232"/>
        <v/>
      </c>
      <c r="AD820" s="50" t="str">
        <f t="shared" si="233"/>
        <v/>
      </c>
      <c r="AE820" s="50" t="str">
        <f t="shared" si="234"/>
        <v/>
      </c>
      <c r="AF820" s="50" t="str">
        <f t="shared" si="235"/>
        <v/>
      </c>
      <c r="AG820" s="50" t="str">
        <f t="shared" si="236"/>
        <v/>
      </c>
      <c r="AH820" s="50" t="str">
        <f t="shared" si="237"/>
        <v/>
      </c>
      <c r="AI820" s="50" t="str">
        <f t="shared" si="238"/>
        <v/>
      </c>
      <c r="AJ820" s="50" t="str">
        <f t="shared" si="239"/>
        <v/>
      </c>
      <c r="AK820" s="50" t="str">
        <f t="shared" si="240"/>
        <v/>
      </c>
      <c r="AL820" s="50" t="str">
        <f t="shared" si="241"/>
        <v/>
      </c>
      <c r="AM820" s="50" t="str">
        <f t="shared" si="242"/>
        <v/>
      </c>
      <c r="AN820" s="50" t="str">
        <f>IF(OR(AD820&lt;&gt;TRUE,AI820&lt;&gt;TRUE),"",IF(OR('Info livraison'!$B$12-(YEAR(J820))&gt;INDEX(valschartmaxalt,MATCH(N820,libschart,0)),'Info livraison'!$B$12-(YEAR(J820))&lt;INDEX(valschartminalt,MATCH(N820,libschart,0))),FALSE,TRUE))</f>
        <v/>
      </c>
      <c r="AO820" s="50" t="str">
        <f t="shared" si="243"/>
        <v/>
      </c>
      <c r="AP820" s="50"/>
      <c r="AQ820" s="50"/>
      <c r="AR820" s="50"/>
      <c r="AS820" s="197" t="str">
        <f t="shared" si="244"/>
        <v/>
      </c>
      <c r="AT820" s="210" t="str">
        <f t="shared" si="245"/>
        <v/>
      </c>
    </row>
    <row r="821" spans="1:46" x14ac:dyDescent="0.2">
      <c r="A821" s="51" t="str">
        <f>IF(AND(F821&lt;&gt;"",'Institut - Classes'!$F$4&lt;&gt;""),INDEX(libcatidinstit,'Institut - Classes'!$F$4),"")</f>
        <v/>
      </c>
      <c r="B821" s="51" t="str">
        <f>IF(A821&lt;&gt;"",INDEX(codeinstit,'Institut - Classes'!$F$4),"")</f>
        <v/>
      </c>
      <c r="C821" s="49" t="str">
        <f t="shared" si="246"/>
        <v/>
      </c>
      <c r="D821" s="143"/>
      <c r="E821" s="143"/>
      <c r="F821" s="137"/>
      <c r="G821" s="137"/>
      <c r="H821" s="137"/>
      <c r="I821" s="137"/>
      <c r="J821" s="139"/>
      <c r="K821" s="137"/>
      <c r="L821" s="141"/>
      <c r="M821" s="141"/>
      <c r="N821" s="140"/>
      <c r="O821" s="142"/>
      <c r="P821" s="141"/>
      <c r="Q821" s="141"/>
      <c r="R821" s="141"/>
      <c r="S821" s="156"/>
      <c r="T821" s="156"/>
      <c r="U821" s="156"/>
      <c r="V821" s="156"/>
      <c r="W821" s="156"/>
      <c r="X821" s="156"/>
      <c r="Y821" s="52" t="str">
        <f t="shared" si="228"/>
        <v/>
      </c>
      <c r="Z821" s="50" t="str">
        <f t="shared" si="229"/>
        <v/>
      </c>
      <c r="AA821" s="50" t="str">
        <f t="shared" si="230"/>
        <v/>
      </c>
      <c r="AB821" s="50" t="str">
        <f t="shared" si="231"/>
        <v/>
      </c>
      <c r="AC821" s="50" t="str">
        <f t="shared" si="232"/>
        <v/>
      </c>
      <c r="AD821" s="50" t="str">
        <f t="shared" si="233"/>
        <v/>
      </c>
      <c r="AE821" s="50" t="str">
        <f t="shared" si="234"/>
        <v/>
      </c>
      <c r="AF821" s="50" t="str">
        <f t="shared" si="235"/>
        <v/>
      </c>
      <c r="AG821" s="50" t="str">
        <f t="shared" si="236"/>
        <v/>
      </c>
      <c r="AH821" s="50" t="str">
        <f t="shared" si="237"/>
        <v/>
      </c>
      <c r="AI821" s="50" t="str">
        <f t="shared" si="238"/>
        <v/>
      </c>
      <c r="AJ821" s="50" t="str">
        <f t="shared" si="239"/>
        <v/>
      </c>
      <c r="AK821" s="50" t="str">
        <f t="shared" si="240"/>
        <v/>
      </c>
      <c r="AL821" s="50" t="str">
        <f t="shared" si="241"/>
        <v/>
      </c>
      <c r="AM821" s="50" t="str">
        <f t="shared" si="242"/>
        <v/>
      </c>
      <c r="AN821" s="50" t="str">
        <f>IF(OR(AD821&lt;&gt;TRUE,AI821&lt;&gt;TRUE),"",IF(OR('Info livraison'!$B$12-(YEAR(J821))&gt;INDEX(valschartmaxalt,MATCH(N821,libschart,0)),'Info livraison'!$B$12-(YEAR(J821))&lt;INDEX(valschartminalt,MATCH(N821,libschart,0))),FALSE,TRUE))</f>
        <v/>
      </c>
      <c r="AO821" s="50" t="str">
        <f t="shared" si="243"/>
        <v/>
      </c>
      <c r="AP821" s="50"/>
      <c r="AQ821" s="50"/>
      <c r="AR821" s="50"/>
      <c r="AS821" s="197" t="str">
        <f t="shared" si="244"/>
        <v/>
      </c>
      <c r="AT821" s="210" t="str">
        <f t="shared" si="245"/>
        <v/>
      </c>
    </row>
    <row r="822" spans="1:46" x14ac:dyDescent="0.2">
      <c r="A822" s="51" t="str">
        <f>IF(AND(F822&lt;&gt;"",'Institut - Classes'!$F$4&lt;&gt;""),INDEX(libcatidinstit,'Institut - Classes'!$F$4),"")</f>
        <v/>
      </c>
      <c r="B822" s="51" t="str">
        <f>IF(A822&lt;&gt;"",INDEX(codeinstit,'Institut - Classes'!$F$4),"")</f>
        <v/>
      </c>
      <c r="C822" s="49" t="str">
        <f t="shared" si="246"/>
        <v/>
      </c>
      <c r="D822" s="143"/>
      <c r="E822" s="143"/>
      <c r="F822" s="137"/>
      <c r="G822" s="137"/>
      <c r="H822" s="137"/>
      <c r="I822" s="137"/>
      <c r="J822" s="139"/>
      <c r="K822" s="137"/>
      <c r="L822" s="141"/>
      <c r="M822" s="141"/>
      <c r="N822" s="140"/>
      <c r="O822" s="142"/>
      <c r="P822" s="141"/>
      <c r="Q822" s="141"/>
      <c r="R822" s="141"/>
      <c r="S822" s="156"/>
      <c r="T822" s="156"/>
      <c r="U822" s="156"/>
      <c r="V822" s="156"/>
      <c r="W822" s="156"/>
      <c r="X822" s="156"/>
      <c r="Y822" s="52" t="str">
        <f t="shared" si="228"/>
        <v/>
      </c>
      <c r="Z822" s="50" t="str">
        <f t="shared" si="229"/>
        <v/>
      </c>
      <c r="AA822" s="50" t="str">
        <f t="shared" si="230"/>
        <v/>
      </c>
      <c r="AB822" s="50" t="str">
        <f t="shared" si="231"/>
        <v/>
      </c>
      <c r="AC822" s="50" t="str">
        <f t="shared" si="232"/>
        <v/>
      </c>
      <c r="AD822" s="50" t="str">
        <f t="shared" si="233"/>
        <v/>
      </c>
      <c r="AE822" s="50" t="str">
        <f t="shared" si="234"/>
        <v/>
      </c>
      <c r="AF822" s="50" t="str">
        <f t="shared" si="235"/>
        <v/>
      </c>
      <c r="AG822" s="50" t="str">
        <f t="shared" si="236"/>
        <v/>
      </c>
      <c r="AH822" s="50" t="str">
        <f t="shared" si="237"/>
        <v/>
      </c>
      <c r="AI822" s="50" t="str">
        <f t="shared" si="238"/>
        <v/>
      </c>
      <c r="AJ822" s="50" t="str">
        <f t="shared" si="239"/>
        <v/>
      </c>
      <c r="AK822" s="50" t="str">
        <f t="shared" si="240"/>
        <v/>
      </c>
      <c r="AL822" s="50" t="str">
        <f t="shared" si="241"/>
        <v/>
      </c>
      <c r="AM822" s="50" t="str">
        <f t="shared" si="242"/>
        <v/>
      </c>
      <c r="AN822" s="50" t="str">
        <f>IF(OR(AD822&lt;&gt;TRUE,AI822&lt;&gt;TRUE),"",IF(OR('Info livraison'!$B$12-(YEAR(J822))&gt;INDEX(valschartmaxalt,MATCH(N822,libschart,0)),'Info livraison'!$B$12-(YEAR(J822))&lt;INDEX(valschartminalt,MATCH(N822,libschart,0))),FALSE,TRUE))</f>
        <v/>
      </c>
      <c r="AO822" s="50" t="str">
        <f t="shared" si="243"/>
        <v/>
      </c>
      <c r="AP822" s="50"/>
      <c r="AQ822" s="50"/>
      <c r="AR822" s="50"/>
      <c r="AS822" s="197" t="str">
        <f t="shared" si="244"/>
        <v/>
      </c>
      <c r="AT822" s="210" t="str">
        <f t="shared" si="245"/>
        <v/>
      </c>
    </row>
    <row r="823" spans="1:46" x14ac:dyDescent="0.2">
      <c r="A823" s="51" t="str">
        <f>IF(AND(F823&lt;&gt;"",'Institut - Classes'!$F$4&lt;&gt;""),INDEX(libcatidinstit,'Institut - Classes'!$F$4),"")</f>
        <v/>
      </c>
      <c r="B823" s="51" t="str">
        <f>IF(A823&lt;&gt;"",INDEX(codeinstit,'Institut - Classes'!$F$4),"")</f>
        <v/>
      </c>
      <c r="C823" s="49" t="str">
        <f t="shared" si="246"/>
        <v/>
      </c>
      <c r="D823" s="143"/>
      <c r="E823" s="143"/>
      <c r="F823" s="137"/>
      <c r="G823" s="137"/>
      <c r="H823" s="137"/>
      <c r="I823" s="137"/>
      <c r="J823" s="139"/>
      <c r="K823" s="137"/>
      <c r="L823" s="141"/>
      <c r="M823" s="141"/>
      <c r="N823" s="140"/>
      <c r="O823" s="142"/>
      <c r="P823" s="141"/>
      <c r="Q823" s="141"/>
      <c r="R823" s="141"/>
      <c r="S823" s="156"/>
      <c r="T823" s="156"/>
      <c r="U823" s="156"/>
      <c r="V823" s="156"/>
      <c r="W823" s="156"/>
      <c r="X823" s="156"/>
      <c r="Y823" s="52" t="str">
        <f t="shared" si="228"/>
        <v/>
      </c>
      <c r="Z823" s="50" t="str">
        <f t="shared" si="229"/>
        <v/>
      </c>
      <c r="AA823" s="50" t="str">
        <f t="shared" si="230"/>
        <v/>
      </c>
      <c r="AB823" s="50" t="str">
        <f t="shared" si="231"/>
        <v/>
      </c>
      <c r="AC823" s="50" t="str">
        <f t="shared" si="232"/>
        <v/>
      </c>
      <c r="AD823" s="50" t="str">
        <f t="shared" si="233"/>
        <v/>
      </c>
      <c r="AE823" s="50" t="str">
        <f t="shared" si="234"/>
        <v/>
      </c>
      <c r="AF823" s="50" t="str">
        <f t="shared" si="235"/>
        <v/>
      </c>
      <c r="AG823" s="50" t="str">
        <f t="shared" si="236"/>
        <v/>
      </c>
      <c r="AH823" s="50" t="str">
        <f t="shared" si="237"/>
        <v/>
      </c>
      <c r="AI823" s="50" t="str">
        <f t="shared" si="238"/>
        <v/>
      </c>
      <c r="AJ823" s="50" t="str">
        <f t="shared" si="239"/>
        <v/>
      </c>
      <c r="AK823" s="50" t="str">
        <f t="shared" si="240"/>
        <v/>
      </c>
      <c r="AL823" s="50" t="str">
        <f t="shared" si="241"/>
        <v/>
      </c>
      <c r="AM823" s="50" t="str">
        <f t="shared" si="242"/>
        <v/>
      </c>
      <c r="AN823" s="50" t="str">
        <f>IF(OR(AD823&lt;&gt;TRUE,AI823&lt;&gt;TRUE),"",IF(OR('Info livraison'!$B$12-(YEAR(J823))&gt;INDEX(valschartmaxalt,MATCH(N823,libschart,0)),'Info livraison'!$B$12-(YEAR(J823))&lt;INDEX(valschartminalt,MATCH(N823,libschart,0))),FALSE,TRUE))</f>
        <v/>
      </c>
      <c r="AO823" s="50" t="str">
        <f t="shared" si="243"/>
        <v/>
      </c>
      <c r="AP823" s="50"/>
      <c r="AQ823" s="50"/>
      <c r="AR823" s="50"/>
      <c r="AS823" s="197" t="str">
        <f t="shared" si="244"/>
        <v/>
      </c>
      <c r="AT823" s="210" t="str">
        <f t="shared" si="245"/>
        <v/>
      </c>
    </row>
    <row r="824" spans="1:46" x14ac:dyDescent="0.2">
      <c r="A824" s="51" t="str">
        <f>IF(AND(F824&lt;&gt;"",'Institut - Classes'!$F$4&lt;&gt;""),INDEX(libcatidinstit,'Institut - Classes'!$F$4),"")</f>
        <v/>
      </c>
      <c r="B824" s="51" t="str">
        <f>IF(A824&lt;&gt;"",INDEX(codeinstit,'Institut - Classes'!$F$4),"")</f>
        <v/>
      </c>
      <c r="C824" s="49" t="str">
        <f t="shared" si="246"/>
        <v/>
      </c>
      <c r="D824" s="143"/>
      <c r="E824" s="143"/>
      <c r="F824" s="137"/>
      <c r="G824" s="137"/>
      <c r="H824" s="137"/>
      <c r="I824" s="137"/>
      <c r="J824" s="139"/>
      <c r="K824" s="137"/>
      <c r="L824" s="141"/>
      <c r="M824" s="141"/>
      <c r="N824" s="140"/>
      <c r="O824" s="142"/>
      <c r="P824" s="141"/>
      <c r="Q824" s="141"/>
      <c r="R824" s="141"/>
      <c r="S824" s="156"/>
      <c r="T824" s="156"/>
      <c r="U824" s="156"/>
      <c r="V824" s="156"/>
      <c r="W824" s="156"/>
      <c r="X824" s="156"/>
      <c r="Y824" s="52" t="str">
        <f t="shared" si="228"/>
        <v/>
      </c>
      <c r="Z824" s="50" t="str">
        <f t="shared" si="229"/>
        <v/>
      </c>
      <c r="AA824" s="50" t="str">
        <f t="shared" si="230"/>
        <v/>
      </c>
      <c r="AB824" s="50" t="str">
        <f t="shared" si="231"/>
        <v/>
      </c>
      <c r="AC824" s="50" t="str">
        <f t="shared" si="232"/>
        <v/>
      </c>
      <c r="AD824" s="50" t="str">
        <f t="shared" si="233"/>
        <v/>
      </c>
      <c r="AE824" s="50" t="str">
        <f t="shared" si="234"/>
        <v/>
      </c>
      <c r="AF824" s="50" t="str">
        <f t="shared" si="235"/>
        <v/>
      </c>
      <c r="AG824" s="50" t="str">
        <f t="shared" si="236"/>
        <v/>
      </c>
      <c r="AH824" s="50" t="str">
        <f t="shared" si="237"/>
        <v/>
      </c>
      <c r="AI824" s="50" t="str">
        <f t="shared" si="238"/>
        <v/>
      </c>
      <c r="AJ824" s="50" t="str">
        <f t="shared" si="239"/>
        <v/>
      </c>
      <c r="AK824" s="50" t="str">
        <f t="shared" si="240"/>
        <v/>
      </c>
      <c r="AL824" s="50" t="str">
        <f t="shared" si="241"/>
        <v/>
      </c>
      <c r="AM824" s="50" t="str">
        <f t="shared" si="242"/>
        <v/>
      </c>
      <c r="AN824" s="50" t="str">
        <f>IF(OR(AD824&lt;&gt;TRUE,AI824&lt;&gt;TRUE),"",IF(OR('Info livraison'!$B$12-(YEAR(J824))&gt;INDEX(valschartmaxalt,MATCH(N824,libschart,0)),'Info livraison'!$B$12-(YEAR(J824))&lt;INDEX(valschartminalt,MATCH(N824,libschart,0))),FALSE,TRUE))</f>
        <v/>
      </c>
      <c r="AO824" s="50" t="str">
        <f t="shared" si="243"/>
        <v/>
      </c>
      <c r="AP824" s="50"/>
      <c r="AQ824" s="50"/>
      <c r="AR824" s="50"/>
      <c r="AS824" s="197" t="str">
        <f t="shared" si="244"/>
        <v/>
      </c>
      <c r="AT824" s="210" t="str">
        <f t="shared" si="245"/>
        <v/>
      </c>
    </row>
    <row r="825" spans="1:46" x14ac:dyDescent="0.2">
      <c r="A825" s="51" t="str">
        <f>IF(AND(F825&lt;&gt;"",'Institut - Classes'!$F$4&lt;&gt;""),INDEX(libcatidinstit,'Institut - Classes'!$F$4),"")</f>
        <v/>
      </c>
      <c r="B825" s="51" t="str">
        <f>IF(A825&lt;&gt;"",INDEX(codeinstit,'Institut - Classes'!$F$4),"")</f>
        <v/>
      </c>
      <c r="C825" s="49" t="str">
        <f t="shared" si="246"/>
        <v/>
      </c>
      <c r="D825" s="143"/>
      <c r="E825" s="143"/>
      <c r="F825" s="137"/>
      <c r="G825" s="137"/>
      <c r="H825" s="137"/>
      <c r="I825" s="137"/>
      <c r="J825" s="139"/>
      <c r="K825" s="137"/>
      <c r="L825" s="141"/>
      <c r="M825" s="141"/>
      <c r="N825" s="140"/>
      <c r="O825" s="142"/>
      <c r="P825" s="141"/>
      <c r="Q825" s="141"/>
      <c r="R825" s="141"/>
      <c r="S825" s="156"/>
      <c r="T825" s="156"/>
      <c r="U825" s="156"/>
      <c r="V825" s="156"/>
      <c r="W825" s="156"/>
      <c r="X825" s="156"/>
      <c r="Y825" s="52" t="str">
        <f t="shared" si="228"/>
        <v/>
      </c>
      <c r="Z825" s="50" t="str">
        <f t="shared" si="229"/>
        <v/>
      </c>
      <c r="AA825" s="50" t="str">
        <f t="shared" si="230"/>
        <v/>
      </c>
      <c r="AB825" s="50" t="str">
        <f t="shared" si="231"/>
        <v/>
      </c>
      <c r="AC825" s="50" t="str">
        <f t="shared" si="232"/>
        <v/>
      </c>
      <c r="AD825" s="50" t="str">
        <f t="shared" si="233"/>
        <v/>
      </c>
      <c r="AE825" s="50" t="str">
        <f t="shared" si="234"/>
        <v/>
      </c>
      <c r="AF825" s="50" t="str">
        <f t="shared" si="235"/>
        <v/>
      </c>
      <c r="AG825" s="50" t="str">
        <f t="shared" si="236"/>
        <v/>
      </c>
      <c r="AH825" s="50" t="str">
        <f t="shared" si="237"/>
        <v/>
      </c>
      <c r="AI825" s="50" t="str">
        <f t="shared" si="238"/>
        <v/>
      </c>
      <c r="AJ825" s="50" t="str">
        <f t="shared" si="239"/>
        <v/>
      </c>
      <c r="AK825" s="50" t="str">
        <f t="shared" si="240"/>
        <v/>
      </c>
      <c r="AL825" s="50" t="str">
        <f t="shared" si="241"/>
        <v/>
      </c>
      <c r="AM825" s="50" t="str">
        <f t="shared" si="242"/>
        <v/>
      </c>
      <c r="AN825" s="50" t="str">
        <f>IF(OR(AD825&lt;&gt;TRUE,AI825&lt;&gt;TRUE),"",IF(OR('Info livraison'!$B$12-(YEAR(J825))&gt;INDEX(valschartmaxalt,MATCH(N825,libschart,0)),'Info livraison'!$B$12-(YEAR(J825))&lt;INDEX(valschartminalt,MATCH(N825,libschart,0))),FALSE,TRUE))</f>
        <v/>
      </c>
      <c r="AO825" s="50" t="str">
        <f t="shared" si="243"/>
        <v/>
      </c>
      <c r="AP825" s="50"/>
      <c r="AQ825" s="50"/>
      <c r="AR825" s="50"/>
      <c r="AS825" s="197" t="str">
        <f t="shared" si="244"/>
        <v/>
      </c>
      <c r="AT825" s="210" t="str">
        <f t="shared" si="245"/>
        <v/>
      </c>
    </row>
    <row r="826" spans="1:46" x14ac:dyDescent="0.2">
      <c r="A826" s="51" t="str">
        <f>IF(AND(F826&lt;&gt;"",'Institut - Classes'!$F$4&lt;&gt;""),INDEX(libcatidinstit,'Institut - Classes'!$F$4),"")</f>
        <v/>
      </c>
      <c r="B826" s="51" t="str">
        <f>IF(A826&lt;&gt;"",INDEX(codeinstit,'Institut - Classes'!$F$4),"")</f>
        <v/>
      </c>
      <c r="C826" s="49" t="str">
        <f t="shared" si="246"/>
        <v/>
      </c>
      <c r="D826" s="143"/>
      <c r="E826" s="143"/>
      <c r="F826" s="137"/>
      <c r="G826" s="137"/>
      <c r="H826" s="137"/>
      <c r="I826" s="137"/>
      <c r="J826" s="139"/>
      <c r="K826" s="137"/>
      <c r="L826" s="141"/>
      <c r="M826" s="141"/>
      <c r="N826" s="140"/>
      <c r="O826" s="142"/>
      <c r="P826" s="141"/>
      <c r="Q826" s="141"/>
      <c r="R826" s="141"/>
      <c r="S826" s="156"/>
      <c r="T826" s="156"/>
      <c r="U826" s="156"/>
      <c r="V826" s="156"/>
      <c r="W826" s="156"/>
      <c r="X826" s="156"/>
      <c r="Y826" s="52" t="str">
        <f t="shared" si="228"/>
        <v/>
      </c>
      <c r="Z826" s="50" t="str">
        <f t="shared" si="229"/>
        <v/>
      </c>
      <c r="AA826" s="50" t="str">
        <f t="shared" si="230"/>
        <v/>
      </c>
      <c r="AB826" s="50" t="str">
        <f t="shared" si="231"/>
        <v/>
      </c>
      <c r="AC826" s="50" t="str">
        <f t="shared" si="232"/>
        <v/>
      </c>
      <c r="AD826" s="50" t="str">
        <f t="shared" si="233"/>
        <v/>
      </c>
      <c r="AE826" s="50" t="str">
        <f t="shared" si="234"/>
        <v/>
      </c>
      <c r="AF826" s="50" t="str">
        <f t="shared" si="235"/>
        <v/>
      </c>
      <c r="AG826" s="50" t="str">
        <f t="shared" si="236"/>
        <v/>
      </c>
      <c r="AH826" s="50" t="str">
        <f t="shared" si="237"/>
        <v/>
      </c>
      <c r="AI826" s="50" t="str">
        <f t="shared" si="238"/>
        <v/>
      </c>
      <c r="AJ826" s="50" t="str">
        <f t="shared" si="239"/>
        <v/>
      </c>
      <c r="AK826" s="50" t="str">
        <f t="shared" si="240"/>
        <v/>
      </c>
      <c r="AL826" s="50" t="str">
        <f t="shared" si="241"/>
        <v/>
      </c>
      <c r="AM826" s="50" t="str">
        <f t="shared" si="242"/>
        <v/>
      </c>
      <c r="AN826" s="50" t="str">
        <f>IF(OR(AD826&lt;&gt;TRUE,AI826&lt;&gt;TRUE),"",IF(OR('Info livraison'!$B$12-(YEAR(J826))&gt;INDEX(valschartmaxalt,MATCH(N826,libschart,0)),'Info livraison'!$B$12-(YEAR(J826))&lt;INDEX(valschartminalt,MATCH(N826,libschart,0))),FALSE,TRUE))</f>
        <v/>
      </c>
      <c r="AO826" s="50" t="str">
        <f t="shared" si="243"/>
        <v/>
      </c>
      <c r="AP826" s="50"/>
      <c r="AQ826" s="50"/>
      <c r="AR826" s="50"/>
      <c r="AS826" s="197" t="str">
        <f t="shared" si="244"/>
        <v/>
      </c>
      <c r="AT826" s="210" t="str">
        <f t="shared" si="245"/>
        <v/>
      </c>
    </row>
    <row r="827" spans="1:46" x14ac:dyDescent="0.2">
      <c r="A827" s="51" t="str">
        <f>IF(AND(F827&lt;&gt;"",'Institut - Classes'!$F$4&lt;&gt;""),INDEX(libcatidinstit,'Institut - Classes'!$F$4),"")</f>
        <v/>
      </c>
      <c r="B827" s="51" t="str">
        <f>IF(A827&lt;&gt;"",INDEX(codeinstit,'Institut - Classes'!$F$4),"")</f>
        <v/>
      </c>
      <c r="C827" s="49" t="str">
        <f t="shared" si="246"/>
        <v/>
      </c>
      <c r="D827" s="143"/>
      <c r="E827" s="143"/>
      <c r="F827" s="137"/>
      <c r="G827" s="137"/>
      <c r="H827" s="137"/>
      <c r="I827" s="137"/>
      <c r="J827" s="139"/>
      <c r="K827" s="137"/>
      <c r="L827" s="141"/>
      <c r="M827" s="141"/>
      <c r="N827" s="140"/>
      <c r="O827" s="142"/>
      <c r="P827" s="141"/>
      <c r="Q827" s="141"/>
      <c r="R827" s="141"/>
      <c r="S827" s="156"/>
      <c r="T827" s="156"/>
      <c r="U827" s="156"/>
      <c r="V827" s="156"/>
      <c r="W827" s="156"/>
      <c r="X827" s="156"/>
      <c r="Y827" s="52" t="str">
        <f t="shared" si="228"/>
        <v/>
      </c>
      <c r="Z827" s="50" t="str">
        <f t="shared" si="229"/>
        <v/>
      </c>
      <c r="AA827" s="50" t="str">
        <f t="shared" si="230"/>
        <v/>
      </c>
      <c r="AB827" s="50" t="str">
        <f t="shared" si="231"/>
        <v/>
      </c>
      <c r="AC827" s="50" t="str">
        <f t="shared" si="232"/>
        <v/>
      </c>
      <c r="AD827" s="50" t="str">
        <f t="shared" si="233"/>
        <v/>
      </c>
      <c r="AE827" s="50" t="str">
        <f t="shared" si="234"/>
        <v/>
      </c>
      <c r="AF827" s="50" t="str">
        <f t="shared" si="235"/>
        <v/>
      </c>
      <c r="AG827" s="50" t="str">
        <f t="shared" si="236"/>
        <v/>
      </c>
      <c r="AH827" s="50" t="str">
        <f t="shared" si="237"/>
        <v/>
      </c>
      <c r="AI827" s="50" t="str">
        <f t="shared" si="238"/>
        <v/>
      </c>
      <c r="AJ827" s="50" t="str">
        <f t="shared" si="239"/>
        <v/>
      </c>
      <c r="AK827" s="50" t="str">
        <f t="shared" si="240"/>
        <v/>
      </c>
      <c r="AL827" s="50" t="str">
        <f t="shared" si="241"/>
        <v/>
      </c>
      <c r="AM827" s="50" t="str">
        <f t="shared" si="242"/>
        <v/>
      </c>
      <c r="AN827" s="50" t="str">
        <f>IF(OR(AD827&lt;&gt;TRUE,AI827&lt;&gt;TRUE),"",IF(OR('Info livraison'!$B$12-(YEAR(J827))&gt;INDEX(valschartmaxalt,MATCH(N827,libschart,0)),'Info livraison'!$B$12-(YEAR(J827))&lt;INDEX(valschartminalt,MATCH(N827,libschart,0))),FALSE,TRUE))</f>
        <v/>
      </c>
      <c r="AO827" s="50" t="str">
        <f t="shared" si="243"/>
        <v/>
      </c>
      <c r="AP827" s="50"/>
      <c r="AQ827" s="50"/>
      <c r="AR827" s="50"/>
      <c r="AS827" s="197" t="str">
        <f t="shared" si="244"/>
        <v/>
      </c>
      <c r="AT827" s="210" t="str">
        <f t="shared" si="245"/>
        <v/>
      </c>
    </row>
    <row r="828" spans="1:46" x14ac:dyDescent="0.2">
      <c r="A828" s="51" t="str">
        <f>IF(AND(F828&lt;&gt;"",'Institut - Classes'!$F$4&lt;&gt;""),INDEX(libcatidinstit,'Institut - Classes'!$F$4),"")</f>
        <v/>
      </c>
      <c r="B828" s="51" t="str">
        <f>IF(A828&lt;&gt;"",INDEX(codeinstit,'Institut - Classes'!$F$4),"")</f>
        <v/>
      </c>
      <c r="C828" s="49" t="str">
        <f t="shared" si="246"/>
        <v/>
      </c>
      <c r="D828" s="143"/>
      <c r="E828" s="143"/>
      <c r="F828" s="137"/>
      <c r="G828" s="137"/>
      <c r="H828" s="137"/>
      <c r="I828" s="137"/>
      <c r="J828" s="139"/>
      <c r="K828" s="137"/>
      <c r="L828" s="141"/>
      <c r="M828" s="141"/>
      <c r="N828" s="140"/>
      <c r="O828" s="142"/>
      <c r="P828" s="141"/>
      <c r="Q828" s="141"/>
      <c r="R828" s="141"/>
      <c r="S828" s="156"/>
      <c r="T828" s="156"/>
      <c r="U828" s="156"/>
      <c r="V828" s="156"/>
      <c r="W828" s="156"/>
      <c r="X828" s="156"/>
      <c r="Y828" s="52" t="str">
        <f t="shared" si="228"/>
        <v/>
      </c>
      <c r="Z828" s="50" t="str">
        <f t="shared" si="229"/>
        <v/>
      </c>
      <c r="AA828" s="50" t="str">
        <f t="shared" si="230"/>
        <v/>
      </c>
      <c r="AB828" s="50" t="str">
        <f t="shared" si="231"/>
        <v/>
      </c>
      <c r="AC828" s="50" t="str">
        <f t="shared" si="232"/>
        <v/>
      </c>
      <c r="AD828" s="50" t="str">
        <f t="shared" si="233"/>
        <v/>
      </c>
      <c r="AE828" s="50" t="str">
        <f t="shared" si="234"/>
        <v/>
      </c>
      <c r="AF828" s="50" t="str">
        <f t="shared" si="235"/>
        <v/>
      </c>
      <c r="AG828" s="50" t="str">
        <f t="shared" si="236"/>
        <v/>
      </c>
      <c r="AH828" s="50" t="str">
        <f t="shared" si="237"/>
        <v/>
      </c>
      <c r="AI828" s="50" t="str">
        <f t="shared" si="238"/>
        <v/>
      </c>
      <c r="AJ828" s="50" t="str">
        <f t="shared" si="239"/>
        <v/>
      </c>
      <c r="AK828" s="50" t="str">
        <f t="shared" si="240"/>
        <v/>
      </c>
      <c r="AL828" s="50" t="str">
        <f t="shared" si="241"/>
        <v/>
      </c>
      <c r="AM828" s="50" t="str">
        <f t="shared" si="242"/>
        <v/>
      </c>
      <c r="AN828" s="50" t="str">
        <f>IF(OR(AD828&lt;&gt;TRUE,AI828&lt;&gt;TRUE),"",IF(OR('Info livraison'!$B$12-(YEAR(J828))&gt;INDEX(valschartmaxalt,MATCH(N828,libschart,0)),'Info livraison'!$B$12-(YEAR(J828))&lt;INDEX(valschartminalt,MATCH(N828,libschart,0))),FALSE,TRUE))</f>
        <v/>
      </c>
      <c r="AO828" s="50" t="str">
        <f t="shared" si="243"/>
        <v/>
      </c>
      <c r="AP828" s="50"/>
      <c r="AQ828" s="50"/>
      <c r="AR828" s="50"/>
      <c r="AS828" s="197" t="str">
        <f t="shared" si="244"/>
        <v/>
      </c>
      <c r="AT828" s="210" t="str">
        <f t="shared" si="245"/>
        <v/>
      </c>
    </row>
    <row r="829" spans="1:46" x14ac:dyDescent="0.2">
      <c r="A829" s="51" t="str">
        <f>IF(AND(F829&lt;&gt;"",'Institut - Classes'!$F$4&lt;&gt;""),INDEX(libcatidinstit,'Institut - Classes'!$F$4),"")</f>
        <v/>
      </c>
      <c r="B829" s="51" t="str">
        <f>IF(A829&lt;&gt;"",INDEX(codeinstit,'Institut - Classes'!$F$4),"")</f>
        <v/>
      </c>
      <c r="C829" s="49" t="str">
        <f t="shared" si="246"/>
        <v/>
      </c>
      <c r="D829" s="143"/>
      <c r="E829" s="143"/>
      <c r="F829" s="137"/>
      <c r="G829" s="137"/>
      <c r="H829" s="137"/>
      <c r="I829" s="137"/>
      <c r="J829" s="139"/>
      <c r="K829" s="137"/>
      <c r="L829" s="141"/>
      <c r="M829" s="141"/>
      <c r="N829" s="140"/>
      <c r="O829" s="142"/>
      <c r="P829" s="141"/>
      <c r="Q829" s="141"/>
      <c r="R829" s="141"/>
      <c r="S829" s="156"/>
      <c r="T829" s="156"/>
      <c r="U829" s="156"/>
      <c r="V829" s="156"/>
      <c r="W829" s="156"/>
      <c r="X829" s="156"/>
      <c r="Y829" s="52" t="str">
        <f t="shared" si="228"/>
        <v/>
      </c>
      <c r="Z829" s="50" t="str">
        <f t="shared" si="229"/>
        <v/>
      </c>
      <c r="AA829" s="50" t="str">
        <f t="shared" si="230"/>
        <v/>
      </c>
      <c r="AB829" s="50" t="str">
        <f t="shared" si="231"/>
        <v/>
      </c>
      <c r="AC829" s="50" t="str">
        <f t="shared" si="232"/>
        <v/>
      </c>
      <c r="AD829" s="50" t="str">
        <f t="shared" si="233"/>
        <v/>
      </c>
      <c r="AE829" s="50" t="str">
        <f t="shared" si="234"/>
        <v/>
      </c>
      <c r="AF829" s="50" t="str">
        <f t="shared" si="235"/>
        <v/>
      </c>
      <c r="AG829" s="50" t="str">
        <f t="shared" si="236"/>
        <v/>
      </c>
      <c r="AH829" s="50" t="str">
        <f t="shared" si="237"/>
        <v/>
      </c>
      <c r="AI829" s="50" t="str">
        <f t="shared" si="238"/>
        <v/>
      </c>
      <c r="AJ829" s="50" t="str">
        <f t="shared" si="239"/>
        <v/>
      </c>
      <c r="AK829" s="50" t="str">
        <f t="shared" si="240"/>
        <v/>
      </c>
      <c r="AL829" s="50" t="str">
        <f t="shared" si="241"/>
        <v/>
      </c>
      <c r="AM829" s="50" t="str">
        <f t="shared" si="242"/>
        <v/>
      </c>
      <c r="AN829" s="50" t="str">
        <f>IF(OR(AD829&lt;&gt;TRUE,AI829&lt;&gt;TRUE),"",IF(OR('Info livraison'!$B$12-(YEAR(J829))&gt;INDEX(valschartmaxalt,MATCH(N829,libschart,0)),'Info livraison'!$B$12-(YEAR(J829))&lt;INDEX(valschartminalt,MATCH(N829,libschart,0))),FALSE,TRUE))</f>
        <v/>
      </c>
      <c r="AO829" s="50" t="str">
        <f t="shared" si="243"/>
        <v/>
      </c>
      <c r="AP829" s="50"/>
      <c r="AQ829" s="50"/>
      <c r="AR829" s="50"/>
      <c r="AS829" s="197" t="str">
        <f t="shared" si="244"/>
        <v/>
      </c>
      <c r="AT829" s="210" t="str">
        <f t="shared" si="245"/>
        <v/>
      </c>
    </row>
    <row r="830" spans="1:46" x14ac:dyDescent="0.2">
      <c r="A830" s="51" t="str">
        <f>IF(AND(F830&lt;&gt;"",'Institut - Classes'!$F$4&lt;&gt;""),INDEX(libcatidinstit,'Institut - Classes'!$F$4),"")</f>
        <v/>
      </c>
      <c r="B830" s="51" t="str">
        <f>IF(A830&lt;&gt;"",INDEX(codeinstit,'Institut - Classes'!$F$4),"")</f>
        <v/>
      </c>
      <c r="C830" s="49" t="str">
        <f t="shared" si="246"/>
        <v/>
      </c>
      <c r="D830" s="143"/>
      <c r="E830" s="143"/>
      <c r="F830" s="137"/>
      <c r="G830" s="137"/>
      <c r="H830" s="137"/>
      <c r="I830" s="137"/>
      <c r="J830" s="139"/>
      <c r="K830" s="137"/>
      <c r="L830" s="141"/>
      <c r="M830" s="141"/>
      <c r="N830" s="140"/>
      <c r="O830" s="142"/>
      <c r="P830" s="141"/>
      <c r="Q830" s="141"/>
      <c r="R830" s="141"/>
      <c r="S830" s="156"/>
      <c r="T830" s="156"/>
      <c r="U830" s="156"/>
      <c r="V830" s="156"/>
      <c r="W830" s="156"/>
      <c r="X830" s="156"/>
      <c r="Y830" s="52" t="str">
        <f t="shared" si="228"/>
        <v/>
      </c>
      <c r="Z830" s="50" t="str">
        <f t="shared" si="229"/>
        <v/>
      </c>
      <c r="AA830" s="50" t="str">
        <f t="shared" si="230"/>
        <v/>
      </c>
      <c r="AB830" s="50" t="str">
        <f t="shared" si="231"/>
        <v/>
      </c>
      <c r="AC830" s="50" t="str">
        <f t="shared" si="232"/>
        <v/>
      </c>
      <c r="AD830" s="50" t="str">
        <f t="shared" si="233"/>
        <v/>
      </c>
      <c r="AE830" s="50" t="str">
        <f t="shared" si="234"/>
        <v/>
      </c>
      <c r="AF830" s="50" t="str">
        <f t="shared" si="235"/>
        <v/>
      </c>
      <c r="AG830" s="50" t="str">
        <f t="shared" si="236"/>
        <v/>
      </c>
      <c r="AH830" s="50" t="str">
        <f t="shared" si="237"/>
        <v/>
      </c>
      <c r="AI830" s="50" t="str">
        <f t="shared" si="238"/>
        <v/>
      </c>
      <c r="AJ830" s="50" t="str">
        <f t="shared" si="239"/>
        <v/>
      </c>
      <c r="AK830" s="50" t="str">
        <f t="shared" si="240"/>
        <v/>
      </c>
      <c r="AL830" s="50" t="str">
        <f t="shared" si="241"/>
        <v/>
      </c>
      <c r="AM830" s="50" t="str">
        <f t="shared" si="242"/>
        <v/>
      </c>
      <c r="AN830" s="50" t="str">
        <f>IF(OR(AD830&lt;&gt;TRUE,AI830&lt;&gt;TRUE),"",IF(OR('Info livraison'!$B$12-(YEAR(J830))&gt;INDEX(valschartmaxalt,MATCH(N830,libschart,0)),'Info livraison'!$B$12-(YEAR(J830))&lt;INDEX(valschartminalt,MATCH(N830,libschart,0))),FALSE,TRUE))</f>
        <v/>
      </c>
      <c r="AO830" s="50" t="str">
        <f t="shared" si="243"/>
        <v/>
      </c>
      <c r="AP830" s="50"/>
      <c r="AQ830" s="50"/>
      <c r="AR830" s="50"/>
      <c r="AS830" s="197" t="str">
        <f t="shared" si="244"/>
        <v/>
      </c>
      <c r="AT830" s="210" t="str">
        <f t="shared" si="245"/>
        <v/>
      </c>
    </row>
    <row r="831" spans="1:46" x14ac:dyDescent="0.2">
      <c r="A831" s="51" t="str">
        <f>IF(AND(F831&lt;&gt;"",'Institut - Classes'!$F$4&lt;&gt;""),INDEX(libcatidinstit,'Institut - Classes'!$F$4),"")</f>
        <v/>
      </c>
      <c r="B831" s="51" t="str">
        <f>IF(A831&lt;&gt;"",INDEX(codeinstit,'Institut - Classes'!$F$4),"")</f>
        <v/>
      </c>
      <c r="C831" s="49" t="str">
        <f t="shared" si="246"/>
        <v/>
      </c>
      <c r="D831" s="143"/>
      <c r="E831" s="143"/>
      <c r="F831" s="137"/>
      <c r="G831" s="137"/>
      <c r="H831" s="137"/>
      <c r="I831" s="137"/>
      <c r="J831" s="139"/>
      <c r="K831" s="137"/>
      <c r="L831" s="141"/>
      <c r="M831" s="141"/>
      <c r="N831" s="140"/>
      <c r="O831" s="142"/>
      <c r="P831" s="141"/>
      <c r="Q831" s="141"/>
      <c r="R831" s="141"/>
      <c r="S831" s="156"/>
      <c r="T831" s="156"/>
      <c r="U831" s="156"/>
      <c r="V831" s="156"/>
      <c r="W831" s="156"/>
      <c r="X831" s="156"/>
      <c r="Y831" s="52" t="str">
        <f t="shared" si="228"/>
        <v/>
      </c>
      <c r="Z831" s="50" t="str">
        <f t="shared" si="229"/>
        <v/>
      </c>
      <c r="AA831" s="50" t="str">
        <f t="shared" si="230"/>
        <v/>
      </c>
      <c r="AB831" s="50" t="str">
        <f t="shared" si="231"/>
        <v/>
      </c>
      <c r="AC831" s="50" t="str">
        <f t="shared" si="232"/>
        <v/>
      </c>
      <c r="AD831" s="50" t="str">
        <f t="shared" si="233"/>
        <v/>
      </c>
      <c r="AE831" s="50" t="str">
        <f t="shared" si="234"/>
        <v/>
      </c>
      <c r="AF831" s="50" t="str">
        <f t="shared" si="235"/>
        <v/>
      </c>
      <c r="AG831" s="50" t="str">
        <f t="shared" si="236"/>
        <v/>
      </c>
      <c r="AH831" s="50" t="str">
        <f t="shared" si="237"/>
        <v/>
      </c>
      <c r="AI831" s="50" t="str">
        <f t="shared" si="238"/>
        <v/>
      </c>
      <c r="AJ831" s="50" t="str">
        <f t="shared" si="239"/>
        <v/>
      </c>
      <c r="AK831" s="50" t="str">
        <f t="shared" si="240"/>
        <v/>
      </c>
      <c r="AL831" s="50" t="str">
        <f t="shared" si="241"/>
        <v/>
      </c>
      <c r="AM831" s="50" t="str">
        <f t="shared" si="242"/>
        <v/>
      </c>
      <c r="AN831" s="50" t="str">
        <f>IF(OR(AD831&lt;&gt;TRUE,AI831&lt;&gt;TRUE),"",IF(OR('Info livraison'!$B$12-(YEAR(J831))&gt;INDEX(valschartmaxalt,MATCH(N831,libschart,0)),'Info livraison'!$B$12-(YEAR(J831))&lt;INDEX(valschartminalt,MATCH(N831,libschart,0))),FALSE,TRUE))</f>
        <v/>
      </c>
      <c r="AO831" s="50" t="str">
        <f t="shared" si="243"/>
        <v/>
      </c>
      <c r="AP831" s="50"/>
      <c r="AQ831" s="50"/>
      <c r="AR831" s="50"/>
      <c r="AS831" s="197" t="str">
        <f t="shared" si="244"/>
        <v/>
      </c>
      <c r="AT831" s="210" t="str">
        <f t="shared" si="245"/>
        <v/>
      </c>
    </row>
    <row r="832" spans="1:46" x14ac:dyDescent="0.2">
      <c r="A832" s="51" t="str">
        <f>IF(AND(F832&lt;&gt;"",'Institut - Classes'!$F$4&lt;&gt;""),INDEX(libcatidinstit,'Institut - Classes'!$F$4),"")</f>
        <v/>
      </c>
      <c r="B832" s="51" t="str">
        <f>IF(A832&lt;&gt;"",INDEX(codeinstit,'Institut - Classes'!$F$4),"")</f>
        <v/>
      </c>
      <c r="C832" s="49" t="str">
        <f t="shared" si="246"/>
        <v/>
      </c>
      <c r="D832" s="143"/>
      <c r="E832" s="143"/>
      <c r="F832" s="137"/>
      <c r="G832" s="137"/>
      <c r="H832" s="137"/>
      <c r="I832" s="137"/>
      <c r="J832" s="139"/>
      <c r="K832" s="137"/>
      <c r="L832" s="141"/>
      <c r="M832" s="141"/>
      <c r="N832" s="140"/>
      <c r="O832" s="142"/>
      <c r="P832" s="141"/>
      <c r="Q832" s="141"/>
      <c r="R832" s="141"/>
      <c r="S832" s="156"/>
      <c r="T832" s="156"/>
      <c r="U832" s="156"/>
      <c r="V832" s="156"/>
      <c r="W832" s="156"/>
      <c r="X832" s="156"/>
      <c r="Y832" s="52" t="str">
        <f t="shared" si="228"/>
        <v/>
      </c>
      <c r="Z832" s="50" t="str">
        <f t="shared" si="229"/>
        <v/>
      </c>
      <c r="AA832" s="50" t="str">
        <f t="shared" si="230"/>
        <v/>
      </c>
      <c r="AB832" s="50" t="str">
        <f t="shared" si="231"/>
        <v/>
      </c>
      <c r="AC832" s="50" t="str">
        <f t="shared" si="232"/>
        <v/>
      </c>
      <c r="AD832" s="50" t="str">
        <f t="shared" si="233"/>
        <v/>
      </c>
      <c r="AE832" s="50" t="str">
        <f t="shared" si="234"/>
        <v/>
      </c>
      <c r="AF832" s="50" t="str">
        <f t="shared" si="235"/>
        <v/>
      </c>
      <c r="AG832" s="50" t="str">
        <f t="shared" si="236"/>
        <v/>
      </c>
      <c r="AH832" s="50" t="str">
        <f t="shared" si="237"/>
        <v/>
      </c>
      <c r="AI832" s="50" t="str">
        <f t="shared" si="238"/>
        <v/>
      </c>
      <c r="AJ832" s="50" t="str">
        <f t="shared" si="239"/>
        <v/>
      </c>
      <c r="AK832" s="50" t="str">
        <f t="shared" si="240"/>
        <v/>
      </c>
      <c r="AL832" s="50" t="str">
        <f t="shared" si="241"/>
        <v/>
      </c>
      <c r="AM832" s="50" t="str">
        <f t="shared" si="242"/>
        <v/>
      </c>
      <c r="AN832" s="50" t="str">
        <f>IF(OR(AD832&lt;&gt;TRUE,AI832&lt;&gt;TRUE),"",IF(OR('Info livraison'!$B$12-(YEAR(J832))&gt;INDEX(valschartmaxalt,MATCH(N832,libschart,0)),'Info livraison'!$B$12-(YEAR(J832))&lt;INDEX(valschartminalt,MATCH(N832,libschart,0))),FALSE,TRUE))</f>
        <v/>
      </c>
      <c r="AO832" s="50" t="str">
        <f t="shared" si="243"/>
        <v/>
      </c>
      <c r="AP832" s="50"/>
      <c r="AQ832" s="50"/>
      <c r="AR832" s="50"/>
      <c r="AS832" s="197" t="str">
        <f t="shared" si="244"/>
        <v/>
      </c>
      <c r="AT832" s="210" t="str">
        <f t="shared" si="245"/>
        <v/>
      </c>
    </row>
    <row r="833" spans="1:46" x14ac:dyDescent="0.2">
      <c r="A833" s="51" t="str">
        <f>IF(AND(F833&lt;&gt;"",'Institut - Classes'!$F$4&lt;&gt;""),INDEX(libcatidinstit,'Institut - Classes'!$F$4),"")</f>
        <v/>
      </c>
      <c r="B833" s="51" t="str">
        <f>IF(A833&lt;&gt;"",INDEX(codeinstit,'Institut - Classes'!$F$4),"")</f>
        <v/>
      </c>
      <c r="C833" s="49" t="str">
        <f t="shared" si="246"/>
        <v/>
      </c>
      <c r="D833" s="143"/>
      <c r="E833" s="143"/>
      <c r="F833" s="137"/>
      <c r="G833" s="137"/>
      <c r="H833" s="137"/>
      <c r="I833" s="137"/>
      <c r="J833" s="139"/>
      <c r="K833" s="137"/>
      <c r="L833" s="141"/>
      <c r="M833" s="141"/>
      <c r="N833" s="140"/>
      <c r="O833" s="142"/>
      <c r="P833" s="141"/>
      <c r="Q833" s="141"/>
      <c r="R833" s="141"/>
      <c r="S833" s="156"/>
      <c r="T833" s="156"/>
      <c r="U833" s="156"/>
      <c r="V833" s="156"/>
      <c r="W833" s="156"/>
      <c r="X833" s="156"/>
      <c r="Y833" s="52" t="str">
        <f t="shared" si="228"/>
        <v/>
      </c>
      <c r="Z833" s="50" t="str">
        <f t="shared" si="229"/>
        <v/>
      </c>
      <c r="AA833" s="50" t="str">
        <f t="shared" si="230"/>
        <v/>
      </c>
      <c r="AB833" s="50" t="str">
        <f t="shared" si="231"/>
        <v/>
      </c>
      <c r="AC833" s="50" t="str">
        <f t="shared" si="232"/>
        <v/>
      </c>
      <c r="AD833" s="50" t="str">
        <f t="shared" si="233"/>
        <v/>
      </c>
      <c r="AE833" s="50" t="str">
        <f t="shared" si="234"/>
        <v/>
      </c>
      <c r="AF833" s="50" t="str">
        <f t="shared" si="235"/>
        <v/>
      </c>
      <c r="AG833" s="50" t="str">
        <f t="shared" si="236"/>
        <v/>
      </c>
      <c r="AH833" s="50" t="str">
        <f t="shared" si="237"/>
        <v/>
      </c>
      <c r="AI833" s="50" t="str">
        <f t="shared" si="238"/>
        <v/>
      </c>
      <c r="AJ833" s="50" t="str">
        <f t="shared" si="239"/>
        <v/>
      </c>
      <c r="AK833" s="50" t="str">
        <f t="shared" si="240"/>
        <v/>
      </c>
      <c r="AL833" s="50" t="str">
        <f t="shared" si="241"/>
        <v/>
      </c>
      <c r="AM833" s="50" t="str">
        <f t="shared" si="242"/>
        <v/>
      </c>
      <c r="AN833" s="50" t="str">
        <f>IF(OR(AD833&lt;&gt;TRUE,AI833&lt;&gt;TRUE),"",IF(OR('Info livraison'!$B$12-(YEAR(J833))&gt;INDEX(valschartmaxalt,MATCH(N833,libschart,0)),'Info livraison'!$B$12-(YEAR(J833))&lt;INDEX(valschartminalt,MATCH(N833,libschart,0))),FALSE,TRUE))</f>
        <v/>
      </c>
      <c r="AO833" s="50" t="str">
        <f t="shared" si="243"/>
        <v/>
      </c>
      <c r="AP833" s="50"/>
      <c r="AQ833" s="50"/>
      <c r="AR833" s="50"/>
      <c r="AS833" s="197" t="str">
        <f t="shared" si="244"/>
        <v/>
      </c>
      <c r="AT833" s="210" t="str">
        <f t="shared" si="245"/>
        <v/>
      </c>
    </row>
    <row r="834" spans="1:46" x14ac:dyDescent="0.2">
      <c r="A834" s="51" t="str">
        <f>IF(AND(F834&lt;&gt;"",'Institut - Classes'!$F$4&lt;&gt;""),INDEX(libcatidinstit,'Institut - Classes'!$F$4),"")</f>
        <v/>
      </c>
      <c r="B834" s="51" t="str">
        <f>IF(A834&lt;&gt;"",INDEX(codeinstit,'Institut - Classes'!$F$4),"")</f>
        <v/>
      </c>
      <c r="C834" s="49" t="str">
        <f t="shared" si="246"/>
        <v/>
      </c>
      <c r="D834" s="143"/>
      <c r="E834" s="143"/>
      <c r="F834" s="137"/>
      <c r="G834" s="137"/>
      <c r="H834" s="137"/>
      <c r="I834" s="137"/>
      <c r="J834" s="139"/>
      <c r="K834" s="137"/>
      <c r="L834" s="141"/>
      <c r="M834" s="141"/>
      <c r="N834" s="140"/>
      <c r="O834" s="142"/>
      <c r="P834" s="141"/>
      <c r="Q834" s="141"/>
      <c r="R834" s="141"/>
      <c r="S834" s="156"/>
      <c r="T834" s="156"/>
      <c r="U834" s="156"/>
      <c r="V834" s="156"/>
      <c r="W834" s="156"/>
      <c r="X834" s="156"/>
      <c r="Y834" s="52" t="str">
        <f t="shared" si="228"/>
        <v/>
      </c>
      <c r="Z834" s="50" t="str">
        <f t="shared" si="229"/>
        <v/>
      </c>
      <c r="AA834" s="50" t="str">
        <f t="shared" si="230"/>
        <v/>
      </c>
      <c r="AB834" s="50" t="str">
        <f t="shared" si="231"/>
        <v/>
      </c>
      <c r="AC834" s="50" t="str">
        <f t="shared" si="232"/>
        <v/>
      </c>
      <c r="AD834" s="50" t="str">
        <f t="shared" si="233"/>
        <v/>
      </c>
      <c r="AE834" s="50" t="str">
        <f t="shared" si="234"/>
        <v/>
      </c>
      <c r="AF834" s="50" t="str">
        <f t="shared" si="235"/>
        <v/>
      </c>
      <c r="AG834" s="50" t="str">
        <f t="shared" si="236"/>
        <v/>
      </c>
      <c r="AH834" s="50" t="str">
        <f t="shared" si="237"/>
        <v/>
      </c>
      <c r="AI834" s="50" t="str">
        <f t="shared" si="238"/>
        <v/>
      </c>
      <c r="AJ834" s="50" t="str">
        <f t="shared" si="239"/>
        <v/>
      </c>
      <c r="AK834" s="50" t="str">
        <f t="shared" si="240"/>
        <v/>
      </c>
      <c r="AL834" s="50" t="str">
        <f t="shared" si="241"/>
        <v/>
      </c>
      <c r="AM834" s="50" t="str">
        <f t="shared" si="242"/>
        <v/>
      </c>
      <c r="AN834" s="50" t="str">
        <f>IF(OR(AD834&lt;&gt;TRUE,AI834&lt;&gt;TRUE),"",IF(OR('Info livraison'!$B$12-(YEAR(J834))&gt;INDEX(valschartmaxalt,MATCH(N834,libschart,0)),'Info livraison'!$B$12-(YEAR(J834))&lt;INDEX(valschartminalt,MATCH(N834,libschart,0))),FALSE,TRUE))</f>
        <v/>
      </c>
      <c r="AO834" s="50" t="str">
        <f t="shared" si="243"/>
        <v/>
      </c>
      <c r="AP834" s="50"/>
      <c r="AQ834" s="50"/>
      <c r="AR834" s="50"/>
      <c r="AS834" s="197" t="str">
        <f t="shared" si="244"/>
        <v/>
      </c>
      <c r="AT834" s="210" t="str">
        <f t="shared" si="245"/>
        <v/>
      </c>
    </row>
    <row r="835" spans="1:46" x14ac:dyDescent="0.2">
      <c r="A835" s="51" t="str">
        <f>IF(AND(F835&lt;&gt;"",'Institut - Classes'!$F$4&lt;&gt;""),INDEX(libcatidinstit,'Institut - Classes'!$F$4),"")</f>
        <v/>
      </c>
      <c r="B835" s="51" t="str">
        <f>IF(A835&lt;&gt;"",INDEX(codeinstit,'Institut - Classes'!$F$4),"")</f>
        <v/>
      </c>
      <c r="C835" s="49" t="str">
        <f t="shared" si="246"/>
        <v/>
      </c>
      <c r="D835" s="143"/>
      <c r="E835" s="143"/>
      <c r="F835" s="137"/>
      <c r="G835" s="137"/>
      <c r="H835" s="137"/>
      <c r="I835" s="137"/>
      <c r="J835" s="139"/>
      <c r="K835" s="137"/>
      <c r="L835" s="141"/>
      <c r="M835" s="141"/>
      <c r="N835" s="140"/>
      <c r="O835" s="142"/>
      <c r="P835" s="141"/>
      <c r="Q835" s="141"/>
      <c r="R835" s="141"/>
      <c r="S835" s="156"/>
      <c r="T835" s="156"/>
      <c r="U835" s="156"/>
      <c r="V835" s="156"/>
      <c r="W835" s="156"/>
      <c r="X835" s="156"/>
      <c r="Y835" s="52" t="str">
        <f t="shared" si="228"/>
        <v/>
      </c>
      <c r="Z835" s="50" t="str">
        <f t="shared" si="229"/>
        <v/>
      </c>
      <c r="AA835" s="50" t="str">
        <f t="shared" si="230"/>
        <v/>
      </c>
      <c r="AB835" s="50" t="str">
        <f t="shared" si="231"/>
        <v/>
      </c>
      <c r="AC835" s="50" t="str">
        <f t="shared" si="232"/>
        <v/>
      </c>
      <c r="AD835" s="50" t="str">
        <f t="shared" si="233"/>
        <v/>
      </c>
      <c r="AE835" s="50" t="str">
        <f t="shared" si="234"/>
        <v/>
      </c>
      <c r="AF835" s="50" t="str">
        <f t="shared" si="235"/>
        <v/>
      </c>
      <c r="AG835" s="50" t="str">
        <f t="shared" si="236"/>
        <v/>
      </c>
      <c r="AH835" s="50" t="str">
        <f t="shared" si="237"/>
        <v/>
      </c>
      <c r="AI835" s="50" t="str">
        <f t="shared" si="238"/>
        <v/>
      </c>
      <c r="AJ835" s="50" t="str">
        <f t="shared" si="239"/>
        <v/>
      </c>
      <c r="AK835" s="50" t="str">
        <f t="shared" si="240"/>
        <v/>
      </c>
      <c r="AL835" s="50" t="str">
        <f t="shared" si="241"/>
        <v/>
      </c>
      <c r="AM835" s="50" t="str">
        <f t="shared" si="242"/>
        <v/>
      </c>
      <c r="AN835" s="50" t="str">
        <f>IF(OR(AD835&lt;&gt;TRUE,AI835&lt;&gt;TRUE),"",IF(OR('Info livraison'!$B$12-(YEAR(J835))&gt;INDEX(valschartmaxalt,MATCH(N835,libschart,0)),'Info livraison'!$B$12-(YEAR(J835))&lt;INDEX(valschartminalt,MATCH(N835,libschart,0))),FALSE,TRUE))</f>
        <v/>
      </c>
      <c r="AO835" s="50" t="str">
        <f t="shared" si="243"/>
        <v/>
      </c>
      <c r="AP835" s="50"/>
      <c r="AQ835" s="50"/>
      <c r="AR835" s="50"/>
      <c r="AS835" s="197" t="str">
        <f t="shared" si="244"/>
        <v/>
      </c>
      <c r="AT835" s="210" t="str">
        <f t="shared" si="245"/>
        <v/>
      </c>
    </row>
    <row r="836" spans="1:46" x14ac:dyDescent="0.2">
      <c r="A836" s="51" t="str">
        <f>IF(AND(F836&lt;&gt;"",'Institut - Classes'!$F$4&lt;&gt;""),INDEX(libcatidinstit,'Institut - Classes'!$F$4),"")</f>
        <v/>
      </c>
      <c r="B836" s="51" t="str">
        <f>IF(A836&lt;&gt;"",INDEX(codeinstit,'Institut - Classes'!$F$4),"")</f>
        <v/>
      </c>
      <c r="C836" s="49" t="str">
        <f t="shared" si="246"/>
        <v/>
      </c>
      <c r="D836" s="143"/>
      <c r="E836" s="143"/>
      <c r="F836" s="137"/>
      <c r="G836" s="137"/>
      <c r="H836" s="137"/>
      <c r="I836" s="137"/>
      <c r="J836" s="139"/>
      <c r="K836" s="137"/>
      <c r="L836" s="141"/>
      <c r="M836" s="141"/>
      <c r="N836" s="140"/>
      <c r="O836" s="142"/>
      <c r="P836" s="141"/>
      <c r="Q836" s="141"/>
      <c r="R836" s="141"/>
      <c r="S836" s="156"/>
      <c r="T836" s="156"/>
      <c r="U836" s="156"/>
      <c r="V836" s="156"/>
      <c r="W836" s="156"/>
      <c r="X836" s="156"/>
      <c r="Y836" s="52" t="str">
        <f t="shared" si="228"/>
        <v/>
      </c>
      <c r="Z836" s="50" t="str">
        <f t="shared" si="229"/>
        <v/>
      </c>
      <c r="AA836" s="50" t="str">
        <f t="shared" si="230"/>
        <v/>
      </c>
      <c r="AB836" s="50" t="str">
        <f t="shared" si="231"/>
        <v/>
      </c>
      <c r="AC836" s="50" t="str">
        <f t="shared" si="232"/>
        <v/>
      </c>
      <c r="AD836" s="50" t="str">
        <f t="shared" si="233"/>
        <v/>
      </c>
      <c r="AE836" s="50" t="str">
        <f t="shared" si="234"/>
        <v/>
      </c>
      <c r="AF836" s="50" t="str">
        <f t="shared" si="235"/>
        <v/>
      </c>
      <c r="AG836" s="50" t="str">
        <f t="shared" si="236"/>
        <v/>
      </c>
      <c r="AH836" s="50" t="str">
        <f t="shared" si="237"/>
        <v/>
      </c>
      <c r="AI836" s="50" t="str">
        <f t="shared" si="238"/>
        <v/>
      </c>
      <c r="AJ836" s="50" t="str">
        <f t="shared" si="239"/>
        <v/>
      </c>
      <c r="AK836" s="50" t="str">
        <f t="shared" si="240"/>
        <v/>
      </c>
      <c r="AL836" s="50" t="str">
        <f t="shared" si="241"/>
        <v/>
      </c>
      <c r="AM836" s="50" t="str">
        <f t="shared" si="242"/>
        <v/>
      </c>
      <c r="AN836" s="50" t="str">
        <f>IF(OR(AD836&lt;&gt;TRUE,AI836&lt;&gt;TRUE),"",IF(OR('Info livraison'!$B$12-(YEAR(J836))&gt;INDEX(valschartmaxalt,MATCH(N836,libschart,0)),'Info livraison'!$B$12-(YEAR(J836))&lt;INDEX(valschartminalt,MATCH(N836,libschart,0))),FALSE,TRUE))</f>
        <v/>
      </c>
      <c r="AO836" s="50" t="str">
        <f t="shared" si="243"/>
        <v/>
      </c>
      <c r="AP836" s="50"/>
      <c r="AQ836" s="50"/>
      <c r="AR836" s="50"/>
      <c r="AS836" s="197" t="str">
        <f t="shared" si="244"/>
        <v/>
      </c>
      <c r="AT836" s="210" t="str">
        <f t="shared" si="245"/>
        <v/>
      </c>
    </row>
    <row r="837" spans="1:46" x14ac:dyDescent="0.2">
      <c r="A837" s="51" t="str">
        <f>IF(AND(F837&lt;&gt;"",'Institut - Classes'!$F$4&lt;&gt;""),INDEX(libcatidinstit,'Institut - Classes'!$F$4),"")</f>
        <v/>
      </c>
      <c r="B837" s="51" t="str">
        <f>IF(A837&lt;&gt;"",INDEX(codeinstit,'Institut - Classes'!$F$4),"")</f>
        <v/>
      </c>
      <c r="C837" s="49" t="str">
        <f t="shared" si="246"/>
        <v/>
      </c>
      <c r="D837" s="143"/>
      <c r="E837" s="143"/>
      <c r="F837" s="137"/>
      <c r="G837" s="137"/>
      <c r="H837" s="137"/>
      <c r="I837" s="137"/>
      <c r="J837" s="139"/>
      <c r="K837" s="137"/>
      <c r="L837" s="141"/>
      <c r="M837" s="141"/>
      <c r="N837" s="140"/>
      <c r="O837" s="142"/>
      <c r="P837" s="141"/>
      <c r="Q837" s="141"/>
      <c r="R837" s="141"/>
      <c r="S837" s="156"/>
      <c r="T837" s="156"/>
      <c r="U837" s="156"/>
      <c r="V837" s="156"/>
      <c r="W837" s="156"/>
      <c r="X837" s="156"/>
      <c r="Y837" s="52" t="str">
        <f t="shared" ref="Y837:Y900" si="247">IF(G837="CH.AHV",IF(LEN(H837)=13,IF((MID(H837,13,1)+1-1)=MOD(10-(MID(H837,1,1)+3*MID(H837,2,1)+MID(H837,3,1)+3*MID(H837,4,1)+MID(H837,5,1)+3*MID(H837,6,1)+MID(H837,7,1)+3*MID(H837,8,1)+MID(H837,9,1)+3*MID(H837,10,1)+MID(H837,11,1)+3*MID(H837,12,1)),10),TRUE,FALSE),FALSE),"")</f>
        <v/>
      </c>
      <c r="Z837" s="50" t="str">
        <f t="shared" ref="Z837:Z900" si="248">IF(OR(ISBLANK(H837)),"",NOT(COUNTIF($H$5:$H$1004,$H837)&gt;1))</f>
        <v/>
      </c>
      <c r="AA837" s="50" t="str">
        <f t="shared" ref="AA837:AA900" si="249">IF(ISBLANK(F837),"",IF(ISNA(MATCH(TRIM(F837),libclint,0)),FALSE,TRUE))</f>
        <v/>
      </c>
      <c r="AB837" s="50" t="str">
        <f t="shared" ref="AB837:AB900" si="250">IF(ISBLANK(G837),"",IF(ISNA(MATCH(G837,codecatidlern,0)),FALSE,TRUE))</f>
        <v/>
      </c>
      <c r="AC837" s="50" t="str">
        <f t="shared" ref="AC837:AC900" si="251">IF(ISBLANK(I837),"",IF(ISNA(MATCH(I837,libsex,0)),FALSE,TRUE))</f>
        <v/>
      </c>
      <c r="AD837" s="50" t="str">
        <f t="shared" ref="AD837:AD900" si="252">IF(ISBLANK(J837),"",IF(AND(J837 &gt; DATE(1925,1,1),J837 &lt; DATE(2100,1,1)),TRUE,FALSE))</f>
        <v/>
      </c>
      <c r="AE837" s="50" t="str">
        <f t="shared" ref="AE837:AE900" si="253">IF(ISBLANK(K837),"",IF(ISNA(MATCH(K837,libnat,0)),FALSE,TRUE))</f>
        <v/>
      </c>
      <c r="AF837" s="50" t="str">
        <f t="shared" ref="AF837:AF900" si="254">IF(ISBLANK(L837),"",IF(ISNA(MATCH(L837,liblangue,0)),FALSE,TRUE))</f>
        <v/>
      </c>
      <c r="AG837" s="50" t="str">
        <f t="shared" ref="AG837:AG900" si="255">IF(OR(AF837&lt;&gt;TRUE,ISNA(MATCH(N837,libschart,0))),"",IF(AND(INDEX(codeschart,MATCH(N837,libschart,0))&lt;55000000,INDEX(codelangue,MATCH(L837,liblangue,0))=999),FALSE,TRUE))</f>
        <v/>
      </c>
      <c r="AH837" s="50" t="str">
        <f t="shared" ref="AH837:AH900" si="256">IF(ISBLANK(M837),"",IF(ISNA(MATCH(M837,libgem,0)),FALSE,TRUE))</f>
        <v/>
      </c>
      <c r="AI837" s="50" t="str">
        <f t="shared" ref="AI837:AI900" si="257">IF(ISBLANK(N837),"",IF(ISNA(MATCH(N837,libschart,0)),FALSE,IF(INDEX(codeschart,MATCH(N837,libschart,0))=0,FALSE,TRUE)))</f>
        <v/>
      </c>
      <c r="AJ837" s="50" t="str">
        <f t="shared" ref="AJ837:AJ900" si="258">IF(ISBLANK(O837),"",IF(ISNA(MATCH(O837,codektbj,0)),FALSE,TRUE))</f>
        <v/>
      </c>
      <c r="AK837" s="50" t="str">
        <f t="shared" ref="AK837:AK900" si="259">IF(ISBLANK(P837),"",IF(ISNA(MATCH(P837,libform,0)),FALSE,TRUE))</f>
        <v/>
      </c>
      <c r="AL837" s="50" t="str">
        <f t="shared" ref="AL837:AL900" si="260">IF(ISBLANK(Q837),"",IF(ISNA(MATCH(Q837,libspe,0)),FALSE,TRUE))</f>
        <v/>
      </c>
      <c r="AM837" s="50" t="str">
        <f t="shared" ref="AM837:AM900" si="261">IF(ISBLANK(R837),"",IF(ISNA(MATCH(R837,libmp1,0)),FALSE,TRUE))</f>
        <v/>
      </c>
      <c r="AN837" s="50" t="str">
        <f>IF(OR(AD837&lt;&gt;TRUE,AI837&lt;&gt;TRUE),"",IF(OR('Info livraison'!$B$12-(YEAR(J837))&gt;INDEX(valschartmaxalt,MATCH(N837,libschart,0)),'Info livraison'!$B$12-(YEAR(J837))&lt;INDEX(valschartminalt,MATCH(N837,libschart,0))),FALSE,TRUE))</f>
        <v/>
      </c>
      <c r="AO837" s="50" t="str">
        <f t="shared" ref="AO837:AO900" si="262">IF(ISBLANK(N837),"",IF(AND(AI837=TRUE,AJ837=TRUE),IF(OR(AND(O837&gt;=INDEX(valschartktbjmin,MATCH(N837,libschart,0)),O837&lt;=INDEX(valschartktbjmax,MATCH(N837,libschart,0))),AND(O837=90,INDEX(valschartktbj90,MATCH(N837,libschart,0))=90),AND(O837=99,INDEX(valschartktbj99,MATCH(N837,libschart,0))=99)),TRUE,FALSE),""))</f>
        <v/>
      </c>
      <c r="AP837" s="50"/>
      <c r="AQ837" s="50"/>
      <c r="AR837" s="50"/>
      <c r="AS837" s="197" t="str">
        <f t="shared" ref="AS837:AS900" si="263">IF(C837="","",1)</f>
        <v/>
      </c>
      <c r="AT837" s="210" t="str">
        <f t="shared" ref="AT837:AT900" si="264">IF(COUNTA(F837:X837)=0,"",IF(COUNTA(F837:Q837)=12,IF(OR(R837&lt;&gt;"",AI837=FALSE),FALSE,IF(OR(INDEX(codeschart,MATCH(N837,libschart,0))&lt;11000000,INDEX(codeschart,MATCH(N837,libschart,0))&gt;=52000000),FALSE,TRUE)),TRUE))</f>
        <v/>
      </c>
    </row>
    <row r="838" spans="1:46" x14ac:dyDescent="0.2">
      <c r="A838" s="51" t="str">
        <f>IF(AND(F838&lt;&gt;"",'Institut - Classes'!$F$4&lt;&gt;""),INDEX(libcatidinstit,'Institut - Classes'!$F$4),"")</f>
        <v/>
      </c>
      <c r="B838" s="51" t="str">
        <f>IF(A838&lt;&gt;"",INDEX(codeinstit,'Institut - Classes'!$F$4),"")</f>
        <v/>
      </c>
      <c r="C838" s="49" t="str">
        <f t="shared" ref="C838:C901" si="265">IF(COUNTA(F838:X838)=0,"",IF(AT838=TRUE,"Incomplet",IF(OR(Y838=FALSE,COUNTIF(AA838:AM838,FALSE)&gt;0,COUNTIF(F838:AR838,#N/A)&gt;0),"Erreur",IF(AND(Z838,AN838,AO838),"OK","Attention"))))</f>
        <v/>
      </c>
      <c r="D838" s="143"/>
      <c r="E838" s="143"/>
      <c r="F838" s="137"/>
      <c r="G838" s="137"/>
      <c r="H838" s="137"/>
      <c r="I838" s="137"/>
      <c r="J838" s="139"/>
      <c r="K838" s="137"/>
      <c r="L838" s="141"/>
      <c r="M838" s="141"/>
      <c r="N838" s="140"/>
      <c r="O838" s="142"/>
      <c r="P838" s="141"/>
      <c r="Q838" s="141"/>
      <c r="R838" s="141"/>
      <c r="S838" s="156"/>
      <c r="T838" s="156"/>
      <c r="U838" s="156"/>
      <c r="V838" s="156"/>
      <c r="W838" s="156"/>
      <c r="X838" s="156"/>
      <c r="Y838" s="52" t="str">
        <f t="shared" si="247"/>
        <v/>
      </c>
      <c r="Z838" s="50" t="str">
        <f t="shared" si="248"/>
        <v/>
      </c>
      <c r="AA838" s="50" t="str">
        <f t="shared" si="249"/>
        <v/>
      </c>
      <c r="AB838" s="50" t="str">
        <f t="shared" si="250"/>
        <v/>
      </c>
      <c r="AC838" s="50" t="str">
        <f t="shared" si="251"/>
        <v/>
      </c>
      <c r="AD838" s="50" t="str">
        <f t="shared" si="252"/>
        <v/>
      </c>
      <c r="AE838" s="50" t="str">
        <f t="shared" si="253"/>
        <v/>
      </c>
      <c r="AF838" s="50" t="str">
        <f t="shared" si="254"/>
        <v/>
      </c>
      <c r="AG838" s="50" t="str">
        <f t="shared" si="255"/>
        <v/>
      </c>
      <c r="AH838" s="50" t="str">
        <f t="shared" si="256"/>
        <v/>
      </c>
      <c r="AI838" s="50" t="str">
        <f t="shared" si="257"/>
        <v/>
      </c>
      <c r="AJ838" s="50" t="str">
        <f t="shared" si="258"/>
        <v/>
      </c>
      <c r="AK838" s="50" t="str">
        <f t="shared" si="259"/>
        <v/>
      </c>
      <c r="AL838" s="50" t="str">
        <f t="shared" si="260"/>
        <v/>
      </c>
      <c r="AM838" s="50" t="str">
        <f t="shared" si="261"/>
        <v/>
      </c>
      <c r="AN838" s="50" t="str">
        <f>IF(OR(AD838&lt;&gt;TRUE,AI838&lt;&gt;TRUE),"",IF(OR('Info livraison'!$B$12-(YEAR(J838))&gt;INDEX(valschartmaxalt,MATCH(N838,libschart,0)),'Info livraison'!$B$12-(YEAR(J838))&lt;INDEX(valschartminalt,MATCH(N838,libschart,0))),FALSE,TRUE))</f>
        <v/>
      </c>
      <c r="AO838" s="50" t="str">
        <f t="shared" si="262"/>
        <v/>
      </c>
      <c r="AP838" s="50"/>
      <c r="AQ838" s="50"/>
      <c r="AR838" s="50"/>
      <c r="AS838" s="197" t="str">
        <f t="shared" si="263"/>
        <v/>
      </c>
      <c r="AT838" s="210" t="str">
        <f t="shared" si="264"/>
        <v/>
      </c>
    </row>
    <row r="839" spans="1:46" x14ac:dyDescent="0.2">
      <c r="A839" s="51" t="str">
        <f>IF(AND(F839&lt;&gt;"",'Institut - Classes'!$F$4&lt;&gt;""),INDEX(libcatidinstit,'Institut - Classes'!$F$4),"")</f>
        <v/>
      </c>
      <c r="B839" s="51" t="str">
        <f>IF(A839&lt;&gt;"",INDEX(codeinstit,'Institut - Classes'!$F$4),"")</f>
        <v/>
      </c>
      <c r="C839" s="49" t="str">
        <f t="shared" si="265"/>
        <v/>
      </c>
      <c r="D839" s="143"/>
      <c r="E839" s="143"/>
      <c r="F839" s="137"/>
      <c r="G839" s="137"/>
      <c r="H839" s="137"/>
      <c r="I839" s="137"/>
      <c r="J839" s="139"/>
      <c r="K839" s="137"/>
      <c r="L839" s="141"/>
      <c r="M839" s="141"/>
      <c r="N839" s="140"/>
      <c r="O839" s="142"/>
      <c r="P839" s="141"/>
      <c r="Q839" s="141"/>
      <c r="R839" s="141"/>
      <c r="S839" s="156"/>
      <c r="T839" s="156"/>
      <c r="U839" s="156"/>
      <c r="V839" s="156"/>
      <c r="W839" s="156"/>
      <c r="X839" s="156"/>
      <c r="Y839" s="52" t="str">
        <f t="shared" si="247"/>
        <v/>
      </c>
      <c r="Z839" s="50" t="str">
        <f t="shared" si="248"/>
        <v/>
      </c>
      <c r="AA839" s="50" t="str">
        <f t="shared" si="249"/>
        <v/>
      </c>
      <c r="AB839" s="50" t="str">
        <f t="shared" si="250"/>
        <v/>
      </c>
      <c r="AC839" s="50" t="str">
        <f t="shared" si="251"/>
        <v/>
      </c>
      <c r="AD839" s="50" t="str">
        <f t="shared" si="252"/>
        <v/>
      </c>
      <c r="AE839" s="50" t="str">
        <f t="shared" si="253"/>
        <v/>
      </c>
      <c r="AF839" s="50" t="str">
        <f t="shared" si="254"/>
        <v/>
      </c>
      <c r="AG839" s="50" t="str">
        <f t="shared" si="255"/>
        <v/>
      </c>
      <c r="AH839" s="50" t="str">
        <f t="shared" si="256"/>
        <v/>
      </c>
      <c r="AI839" s="50" t="str">
        <f t="shared" si="257"/>
        <v/>
      </c>
      <c r="AJ839" s="50" t="str">
        <f t="shared" si="258"/>
        <v/>
      </c>
      <c r="AK839" s="50" t="str">
        <f t="shared" si="259"/>
        <v/>
      </c>
      <c r="AL839" s="50" t="str">
        <f t="shared" si="260"/>
        <v/>
      </c>
      <c r="AM839" s="50" t="str">
        <f t="shared" si="261"/>
        <v/>
      </c>
      <c r="AN839" s="50" t="str">
        <f>IF(OR(AD839&lt;&gt;TRUE,AI839&lt;&gt;TRUE),"",IF(OR('Info livraison'!$B$12-(YEAR(J839))&gt;INDEX(valschartmaxalt,MATCH(N839,libschart,0)),'Info livraison'!$B$12-(YEAR(J839))&lt;INDEX(valschartminalt,MATCH(N839,libschart,0))),FALSE,TRUE))</f>
        <v/>
      </c>
      <c r="AO839" s="50" t="str">
        <f t="shared" si="262"/>
        <v/>
      </c>
      <c r="AP839" s="50"/>
      <c r="AQ839" s="50"/>
      <c r="AR839" s="50"/>
      <c r="AS839" s="197" t="str">
        <f t="shared" si="263"/>
        <v/>
      </c>
      <c r="AT839" s="210" t="str">
        <f t="shared" si="264"/>
        <v/>
      </c>
    </row>
    <row r="840" spans="1:46" x14ac:dyDescent="0.2">
      <c r="A840" s="51" t="str">
        <f>IF(AND(F840&lt;&gt;"",'Institut - Classes'!$F$4&lt;&gt;""),INDEX(libcatidinstit,'Institut - Classes'!$F$4),"")</f>
        <v/>
      </c>
      <c r="B840" s="51" t="str">
        <f>IF(A840&lt;&gt;"",INDEX(codeinstit,'Institut - Classes'!$F$4),"")</f>
        <v/>
      </c>
      <c r="C840" s="49" t="str">
        <f t="shared" si="265"/>
        <v/>
      </c>
      <c r="D840" s="143"/>
      <c r="E840" s="143"/>
      <c r="F840" s="137"/>
      <c r="G840" s="137"/>
      <c r="H840" s="137"/>
      <c r="I840" s="137"/>
      <c r="J840" s="139"/>
      <c r="K840" s="137"/>
      <c r="L840" s="141"/>
      <c r="M840" s="141"/>
      <c r="N840" s="140"/>
      <c r="O840" s="142"/>
      <c r="P840" s="141"/>
      <c r="Q840" s="141"/>
      <c r="R840" s="141"/>
      <c r="S840" s="156"/>
      <c r="T840" s="156"/>
      <c r="U840" s="156"/>
      <c r="V840" s="156"/>
      <c r="W840" s="156"/>
      <c r="X840" s="156"/>
      <c r="Y840" s="52" t="str">
        <f t="shared" si="247"/>
        <v/>
      </c>
      <c r="Z840" s="50" t="str">
        <f t="shared" si="248"/>
        <v/>
      </c>
      <c r="AA840" s="50" t="str">
        <f t="shared" si="249"/>
        <v/>
      </c>
      <c r="AB840" s="50" t="str">
        <f t="shared" si="250"/>
        <v/>
      </c>
      <c r="AC840" s="50" t="str">
        <f t="shared" si="251"/>
        <v/>
      </c>
      <c r="AD840" s="50" t="str">
        <f t="shared" si="252"/>
        <v/>
      </c>
      <c r="AE840" s="50" t="str">
        <f t="shared" si="253"/>
        <v/>
      </c>
      <c r="AF840" s="50" t="str">
        <f t="shared" si="254"/>
        <v/>
      </c>
      <c r="AG840" s="50" t="str">
        <f t="shared" si="255"/>
        <v/>
      </c>
      <c r="AH840" s="50" t="str">
        <f t="shared" si="256"/>
        <v/>
      </c>
      <c r="AI840" s="50" t="str">
        <f t="shared" si="257"/>
        <v/>
      </c>
      <c r="AJ840" s="50" t="str">
        <f t="shared" si="258"/>
        <v/>
      </c>
      <c r="AK840" s="50" t="str">
        <f t="shared" si="259"/>
        <v/>
      </c>
      <c r="AL840" s="50" t="str">
        <f t="shared" si="260"/>
        <v/>
      </c>
      <c r="AM840" s="50" t="str">
        <f t="shared" si="261"/>
        <v/>
      </c>
      <c r="AN840" s="50" t="str">
        <f>IF(OR(AD840&lt;&gt;TRUE,AI840&lt;&gt;TRUE),"",IF(OR('Info livraison'!$B$12-(YEAR(J840))&gt;INDEX(valschartmaxalt,MATCH(N840,libschart,0)),'Info livraison'!$B$12-(YEAR(J840))&lt;INDEX(valschartminalt,MATCH(N840,libschart,0))),FALSE,TRUE))</f>
        <v/>
      </c>
      <c r="AO840" s="50" t="str">
        <f t="shared" si="262"/>
        <v/>
      </c>
      <c r="AP840" s="50"/>
      <c r="AQ840" s="50"/>
      <c r="AR840" s="50"/>
      <c r="AS840" s="197" t="str">
        <f t="shared" si="263"/>
        <v/>
      </c>
      <c r="AT840" s="210" t="str">
        <f t="shared" si="264"/>
        <v/>
      </c>
    </row>
    <row r="841" spans="1:46" x14ac:dyDescent="0.2">
      <c r="A841" s="51" t="str">
        <f>IF(AND(F841&lt;&gt;"",'Institut - Classes'!$F$4&lt;&gt;""),INDEX(libcatidinstit,'Institut - Classes'!$F$4),"")</f>
        <v/>
      </c>
      <c r="B841" s="51" t="str">
        <f>IF(A841&lt;&gt;"",INDEX(codeinstit,'Institut - Classes'!$F$4),"")</f>
        <v/>
      </c>
      <c r="C841" s="49" t="str">
        <f t="shared" si="265"/>
        <v/>
      </c>
      <c r="D841" s="143"/>
      <c r="E841" s="143"/>
      <c r="F841" s="137"/>
      <c r="G841" s="137"/>
      <c r="H841" s="137"/>
      <c r="I841" s="137"/>
      <c r="J841" s="139"/>
      <c r="K841" s="137"/>
      <c r="L841" s="141"/>
      <c r="M841" s="141"/>
      <c r="N841" s="140"/>
      <c r="O841" s="142"/>
      <c r="P841" s="141"/>
      <c r="Q841" s="141"/>
      <c r="R841" s="141"/>
      <c r="S841" s="156"/>
      <c r="T841" s="156"/>
      <c r="U841" s="156"/>
      <c r="V841" s="156"/>
      <c r="W841" s="156"/>
      <c r="X841" s="156"/>
      <c r="Y841" s="52" t="str">
        <f t="shared" si="247"/>
        <v/>
      </c>
      <c r="Z841" s="50" t="str">
        <f t="shared" si="248"/>
        <v/>
      </c>
      <c r="AA841" s="50" t="str">
        <f t="shared" si="249"/>
        <v/>
      </c>
      <c r="AB841" s="50" t="str">
        <f t="shared" si="250"/>
        <v/>
      </c>
      <c r="AC841" s="50" t="str">
        <f t="shared" si="251"/>
        <v/>
      </c>
      <c r="AD841" s="50" t="str">
        <f t="shared" si="252"/>
        <v/>
      </c>
      <c r="AE841" s="50" t="str">
        <f t="shared" si="253"/>
        <v/>
      </c>
      <c r="AF841" s="50" t="str">
        <f t="shared" si="254"/>
        <v/>
      </c>
      <c r="AG841" s="50" t="str">
        <f t="shared" si="255"/>
        <v/>
      </c>
      <c r="AH841" s="50" t="str">
        <f t="shared" si="256"/>
        <v/>
      </c>
      <c r="AI841" s="50" t="str">
        <f t="shared" si="257"/>
        <v/>
      </c>
      <c r="AJ841" s="50" t="str">
        <f t="shared" si="258"/>
        <v/>
      </c>
      <c r="AK841" s="50" t="str">
        <f t="shared" si="259"/>
        <v/>
      </c>
      <c r="AL841" s="50" t="str">
        <f t="shared" si="260"/>
        <v/>
      </c>
      <c r="AM841" s="50" t="str">
        <f t="shared" si="261"/>
        <v/>
      </c>
      <c r="AN841" s="50" t="str">
        <f>IF(OR(AD841&lt;&gt;TRUE,AI841&lt;&gt;TRUE),"",IF(OR('Info livraison'!$B$12-(YEAR(J841))&gt;INDEX(valschartmaxalt,MATCH(N841,libschart,0)),'Info livraison'!$B$12-(YEAR(J841))&lt;INDEX(valschartminalt,MATCH(N841,libschart,0))),FALSE,TRUE))</f>
        <v/>
      </c>
      <c r="AO841" s="50" t="str">
        <f t="shared" si="262"/>
        <v/>
      </c>
      <c r="AP841" s="50"/>
      <c r="AQ841" s="50"/>
      <c r="AR841" s="50"/>
      <c r="AS841" s="197" t="str">
        <f t="shared" si="263"/>
        <v/>
      </c>
      <c r="AT841" s="210" t="str">
        <f t="shared" si="264"/>
        <v/>
      </c>
    </row>
    <row r="842" spans="1:46" x14ac:dyDescent="0.2">
      <c r="A842" s="51" t="str">
        <f>IF(AND(F842&lt;&gt;"",'Institut - Classes'!$F$4&lt;&gt;""),INDEX(libcatidinstit,'Institut - Classes'!$F$4),"")</f>
        <v/>
      </c>
      <c r="B842" s="51" t="str">
        <f>IF(A842&lt;&gt;"",INDEX(codeinstit,'Institut - Classes'!$F$4),"")</f>
        <v/>
      </c>
      <c r="C842" s="49" t="str">
        <f t="shared" si="265"/>
        <v/>
      </c>
      <c r="D842" s="143"/>
      <c r="E842" s="143"/>
      <c r="F842" s="137"/>
      <c r="G842" s="137"/>
      <c r="H842" s="137"/>
      <c r="I842" s="137"/>
      <c r="J842" s="139"/>
      <c r="K842" s="137"/>
      <c r="L842" s="141"/>
      <c r="M842" s="141"/>
      <c r="N842" s="140"/>
      <c r="O842" s="142"/>
      <c r="P842" s="141"/>
      <c r="Q842" s="141"/>
      <c r="R842" s="141"/>
      <c r="S842" s="156"/>
      <c r="T842" s="156"/>
      <c r="U842" s="156"/>
      <c r="V842" s="156"/>
      <c r="W842" s="156"/>
      <c r="X842" s="156"/>
      <c r="Y842" s="52" t="str">
        <f t="shared" si="247"/>
        <v/>
      </c>
      <c r="Z842" s="50" t="str">
        <f t="shared" si="248"/>
        <v/>
      </c>
      <c r="AA842" s="50" t="str">
        <f t="shared" si="249"/>
        <v/>
      </c>
      <c r="AB842" s="50" t="str">
        <f t="shared" si="250"/>
        <v/>
      </c>
      <c r="AC842" s="50" t="str">
        <f t="shared" si="251"/>
        <v/>
      </c>
      <c r="AD842" s="50" t="str">
        <f t="shared" si="252"/>
        <v/>
      </c>
      <c r="AE842" s="50" t="str">
        <f t="shared" si="253"/>
        <v/>
      </c>
      <c r="AF842" s="50" t="str">
        <f t="shared" si="254"/>
        <v/>
      </c>
      <c r="AG842" s="50" t="str">
        <f t="shared" si="255"/>
        <v/>
      </c>
      <c r="AH842" s="50" t="str">
        <f t="shared" si="256"/>
        <v/>
      </c>
      <c r="AI842" s="50" t="str">
        <f t="shared" si="257"/>
        <v/>
      </c>
      <c r="AJ842" s="50" t="str">
        <f t="shared" si="258"/>
        <v/>
      </c>
      <c r="AK842" s="50" t="str">
        <f t="shared" si="259"/>
        <v/>
      </c>
      <c r="AL842" s="50" t="str">
        <f t="shared" si="260"/>
        <v/>
      </c>
      <c r="AM842" s="50" t="str">
        <f t="shared" si="261"/>
        <v/>
      </c>
      <c r="AN842" s="50" t="str">
        <f>IF(OR(AD842&lt;&gt;TRUE,AI842&lt;&gt;TRUE),"",IF(OR('Info livraison'!$B$12-(YEAR(J842))&gt;INDEX(valschartmaxalt,MATCH(N842,libschart,0)),'Info livraison'!$B$12-(YEAR(J842))&lt;INDEX(valschartminalt,MATCH(N842,libschart,0))),FALSE,TRUE))</f>
        <v/>
      </c>
      <c r="AO842" s="50" t="str">
        <f t="shared" si="262"/>
        <v/>
      </c>
      <c r="AP842" s="50"/>
      <c r="AQ842" s="50"/>
      <c r="AR842" s="50"/>
      <c r="AS842" s="197" t="str">
        <f t="shared" si="263"/>
        <v/>
      </c>
      <c r="AT842" s="210" t="str">
        <f t="shared" si="264"/>
        <v/>
      </c>
    </row>
    <row r="843" spans="1:46" x14ac:dyDescent="0.2">
      <c r="A843" s="51" t="str">
        <f>IF(AND(F843&lt;&gt;"",'Institut - Classes'!$F$4&lt;&gt;""),INDEX(libcatidinstit,'Institut - Classes'!$F$4),"")</f>
        <v/>
      </c>
      <c r="B843" s="51" t="str">
        <f>IF(A843&lt;&gt;"",INDEX(codeinstit,'Institut - Classes'!$F$4),"")</f>
        <v/>
      </c>
      <c r="C843" s="49" t="str">
        <f t="shared" si="265"/>
        <v/>
      </c>
      <c r="D843" s="143"/>
      <c r="E843" s="143"/>
      <c r="F843" s="137"/>
      <c r="G843" s="137"/>
      <c r="H843" s="137"/>
      <c r="I843" s="137"/>
      <c r="J843" s="139"/>
      <c r="K843" s="137"/>
      <c r="L843" s="141"/>
      <c r="M843" s="141"/>
      <c r="N843" s="140"/>
      <c r="O843" s="142"/>
      <c r="P843" s="141"/>
      <c r="Q843" s="141"/>
      <c r="R843" s="141"/>
      <c r="S843" s="156"/>
      <c r="T843" s="156"/>
      <c r="U843" s="156"/>
      <c r="V843" s="156"/>
      <c r="W843" s="156"/>
      <c r="X843" s="156"/>
      <c r="Y843" s="52" t="str">
        <f t="shared" si="247"/>
        <v/>
      </c>
      <c r="Z843" s="50" t="str">
        <f t="shared" si="248"/>
        <v/>
      </c>
      <c r="AA843" s="50" t="str">
        <f t="shared" si="249"/>
        <v/>
      </c>
      <c r="AB843" s="50" t="str">
        <f t="shared" si="250"/>
        <v/>
      </c>
      <c r="AC843" s="50" t="str">
        <f t="shared" si="251"/>
        <v/>
      </c>
      <c r="AD843" s="50" t="str">
        <f t="shared" si="252"/>
        <v/>
      </c>
      <c r="AE843" s="50" t="str">
        <f t="shared" si="253"/>
        <v/>
      </c>
      <c r="AF843" s="50" t="str">
        <f t="shared" si="254"/>
        <v/>
      </c>
      <c r="AG843" s="50" t="str">
        <f t="shared" si="255"/>
        <v/>
      </c>
      <c r="AH843" s="50" t="str">
        <f t="shared" si="256"/>
        <v/>
      </c>
      <c r="AI843" s="50" t="str">
        <f t="shared" si="257"/>
        <v/>
      </c>
      <c r="AJ843" s="50" t="str">
        <f t="shared" si="258"/>
        <v/>
      </c>
      <c r="AK843" s="50" t="str">
        <f t="shared" si="259"/>
        <v/>
      </c>
      <c r="AL843" s="50" t="str">
        <f t="shared" si="260"/>
        <v/>
      </c>
      <c r="AM843" s="50" t="str">
        <f t="shared" si="261"/>
        <v/>
      </c>
      <c r="AN843" s="50" t="str">
        <f>IF(OR(AD843&lt;&gt;TRUE,AI843&lt;&gt;TRUE),"",IF(OR('Info livraison'!$B$12-(YEAR(J843))&gt;INDEX(valschartmaxalt,MATCH(N843,libschart,0)),'Info livraison'!$B$12-(YEAR(J843))&lt;INDEX(valschartminalt,MATCH(N843,libschart,0))),FALSE,TRUE))</f>
        <v/>
      </c>
      <c r="AO843" s="50" t="str">
        <f t="shared" si="262"/>
        <v/>
      </c>
      <c r="AP843" s="50"/>
      <c r="AQ843" s="50"/>
      <c r="AR843" s="50"/>
      <c r="AS843" s="197" t="str">
        <f t="shared" si="263"/>
        <v/>
      </c>
      <c r="AT843" s="210" t="str">
        <f t="shared" si="264"/>
        <v/>
      </c>
    </row>
    <row r="844" spans="1:46" x14ac:dyDescent="0.2">
      <c r="A844" s="51" t="str">
        <f>IF(AND(F844&lt;&gt;"",'Institut - Classes'!$F$4&lt;&gt;""),INDEX(libcatidinstit,'Institut - Classes'!$F$4),"")</f>
        <v/>
      </c>
      <c r="B844" s="51" t="str">
        <f>IF(A844&lt;&gt;"",INDEX(codeinstit,'Institut - Classes'!$F$4),"")</f>
        <v/>
      </c>
      <c r="C844" s="49" t="str">
        <f t="shared" si="265"/>
        <v/>
      </c>
      <c r="D844" s="143"/>
      <c r="E844" s="143"/>
      <c r="F844" s="137"/>
      <c r="G844" s="137"/>
      <c r="H844" s="137"/>
      <c r="I844" s="137"/>
      <c r="J844" s="139"/>
      <c r="K844" s="137"/>
      <c r="L844" s="141"/>
      <c r="M844" s="141"/>
      <c r="N844" s="140"/>
      <c r="O844" s="142"/>
      <c r="P844" s="141"/>
      <c r="Q844" s="141"/>
      <c r="R844" s="141"/>
      <c r="S844" s="156"/>
      <c r="T844" s="156"/>
      <c r="U844" s="156"/>
      <c r="V844" s="156"/>
      <c r="W844" s="156"/>
      <c r="X844" s="156"/>
      <c r="Y844" s="52" t="str">
        <f t="shared" si="247"/>
        <v/>
      </c>
      <c r="Z844" s="50" t="str">
        <f t="shared" si="248"/>
        <v/>
      </c>
      <c r="AA844" s="50" t="str">
        <f t="shared" si="249"/>
        <v/>
      </c>
      <c r="AB844" s="50" t="str">
        <f t="shared" si="250"/>
        <v/>
      </c>
      <c r="AC844" s="50" t="str">
        <f t="shared" si="251"/>
        <v/>
      </c>
      <c r="AD844" s="50" t="str">
        <f t="shared" si="252"/>
        <v/>
      </c>
      <c r="AE844" s="50" t="str">
        <f t="shared" si="253"/>
        <v/>
      </c>
      <c r="AF844" s="50" t="str">
        <f t="shared" si="254"/>
        <v/>
      </c>
      <c r="AG844" s="50" t="str">
        <f t="shared" si="255"/>
        <v/>
      </c>
      <c r="AH844" s="50" t="str">
        <f t="shared" si="256"/>
        <v/>
      </c>
      <c r="AI844" s="50" t="str">
        <f t="shared" si="257"/>
        <v/>
      </c>
      <c r="AJ844" s="50" t="str">
        <f t="shared" si="258"/>
        <v/>
      </c>
      <c r="AK844" s="50" t="str">
        <f t="shared" si="259"/>
        <v/>
      </c>
      <c r="AL844" s="50" t="str">
        <f t="shared" si="260"/>
        <v/>
      </c>
      <c r="AM844" s="50" t="str">
        <f t="shared" si="261"/>
        <v/>
      </c>
      <c r="AN844" s="50" t="str">
        <f>IF(OR(AD844&lt;&gt;TRUE,AI844&lt;&gt;TRUE),"",IF(OR('Info livraison'!$B$12-(YEAR(J844))&gt;INDEX(valschartmaxalt,MATCH(N844,libschart,0)),'Info livraison'!$B$12-(YEAR(J844))&lt;INDEX(valschartminalt,MATCH(N844,libschart,0))),FALSE,TRUE))</f>
        <v/>
      </c>
      <c r="AO844" s="50" t="str">
        <f t="shared" si="262"/>
        <v/>
      </c>
      <c r="AP844" s="50"/>
      <c r="AQ844" s="50"/>
      <c r="AR844" s="50"/>
      <c r="AS844" s="197" t="str">
        <f t="shared" si="263"/>
        <v/>
      </c>
      <c r="AT844" s="210" t="str">
        <f t="shared" si="264"/>
        <v/>
      </c>
    </row>
    <row r="845" spans="1:46" x14ac:dyDescent="0.2">
      <c r="A845" s="51" t="str">
        <f>IF(AND(F845&lt;&gt;"",'Institut - Classes'!$F$4&lt;&gt;""),INDEX(libcatidinstit,'Institut - Classes'!$F$4),"")</f>
        <v/>
      </c>
      <c r="B845" s="51" t="str">
        <f>IF(A845&lt;&gt;"",INDEX(codeinstit,'Institut - Classes'!$F$4),"")</f>
        <v/>
      </c>
      <c r="C845" s="49" t="str">
        <f t="shared" si="265"/>
        <v/>
      </c>
      <c r="D845" s="143"/>
      <c r="E845" s="143"/>
      <c r="F845" s="137"/>
      <c r="G845" s="137"/>
      <c r="H845" s="137"/>
      <c r="I845" s="137"/>
      <c r="J845" s="139"/>
      <c r="K845" s="137"/>
      <c r="L845" s="141"/>
      <c r="M845" s="141"/>
      <c r="N845" s="140"/>
      <c r="O845" s="142"/>
      <c r="P845" s="141"/>
      <c r="Q845" s="141"/>
      <c r="R845" s="141"/>
      <c r="S845" s="156"/>
      <c r="T845" s="156"/>
      <c r="U845" s="156"/>
      <c r="V845" s="156"/>
      <c r="W845" s="156"/>
      <c r="X845" s="156"/>
      <c r="Y845" s="52" t="str">
        <f t="shared" si="247"/>
        <v/>
      </c>
      <c r="Z845" s="50" t="str">
        <f t="shared" si="248"/>
        <v/>
      </c>
      <c r="AA845" s="50" t="str">
        <f t="shared" si="249"/>
        <v/>
      </c>
      <c r="AB845" s="50" t="str">
        <f t="shared" si="250"/>
        <v/>
      </c>
      <c r="AC845" s="50" t="str">
        <f t="shared" si="251"/>
        <v/>
      </c>
      <c r="AD845" s="50" t="str">
        <f t="shared" si="252"/>
        <v/>
      </c>
      <c r="AE845" s="50" t="str">
        <f t="shared" si="253"/>
        <v/>
      </c>
      <c r="AF845" s="50" t="str">
        <f t="shared" si="254"/>
        <v/>
      </c>
      <c r="AG845" s="50" t="str">
        <f t="shared" si="255"/>
        <v/>
      </c>
      <c r="AH845" s="50" t="str">
        <f t="shared" si="256"/>
        <v/>
      </c>
      <c r="AI845" s="50" t="str">
        <f t="shared" si="257"/>
        <v/>
      </c>
      <c r="AJ845" s="50" t="str">
        <f t="shared" si="258"/>
        <v/>
      </c>
      <c r="AK845" s="50" t="str">
        <f t="shared" si="259"/>
        <v/>
      </c>
      <c r="AL845" s="50" t="str">
        <f t="shared" si="260"/>
        <v/>
      </c>
      <c r="AM845" s="50" t="str">
        <f t="shared" si="261"/>
        <v/>
      </c>
      <c r="AN845" s="50" t="str">
        <f>IF(OR(AD845&lt;&gt;TRUE,AI845&lt;&gt;TRUE),"",IF(OR('Info livraison'!$B$12-(YEAR(J845))&gt;INDEX(valschartmaxalt,MATCH(N845,libschart,0)),'Info livraison'!$B$12-(YEAR(J845))&lt;INDEX(valschartminalt,MATCH(N845,libschart,0))),FALSE,TRUE))</f>
        <v/>
      </c>
      <c r="AO845" s="50" t="str">
        <f t="shared" si="262"/>
        <v/>
      </c>
      <c r="AP845" s="50"/>
      <c r="AQ845" s="50"/>
      <c r="AR845" s="50"/>
      <c r="AS845" s="197" t="str">
        <f t="shared" si="263"/>
        <v/>
      </c>
      <c r="AT845" s="210" t="str">
        <f t="shared" si="264"/>
        <v/>
      </c>
    </row>
    <row r="846" spans="1:46" x14ac:dyDescent="0.2">
      <c r="A846" s="51" t="str">
        <f>IF(AND(F846&lt;&gt;"",'Institut - Classes'!$F$4&lt;&gt;""),INDEX(libcatidinstit,'Institut - Classes'!$F$4),"")</f>
        <v/>
      </c>
      <c r="B846" s="51" t="str">
        <f>IF(A846&lt;&gt;"",INDEX(codeinstit,'Institut - Classes'!$F$4),"")</f>
        <v/>
      </c>
      <c r="C846" s="49" t="str">
        <f t="shared" si="265"/>
        <v/>
      </c>
      <c r="D846" s="143"/>
      <c r="E846" s="143"/>
      <c r="F846" s="137"/>
      <c r="G846" s="137"/>
      <c r="H846" s="137"/>
      <c r="I846" s="137"/>
      <c r="J846" s="139"/>
      <c r="K846" s="137"/>
      <c r="L846" s="141"/>
      <c r="M846" s="141"/>
      <c r="N846" s="140"/>
      <c r="O846" s="142"/>
      <c r="P846" s="141"/>
      <c r="Q846" s="141"/>
      <c r="R846" s="141"/>
      <c r="S846" s="156"/>
      <c r="T846" s="156"/>
      <c r="U846" s="156"/>
      <c r="V846" s="156"/>
      <c r="W846" s="156"/>
      <c r="X846" s="156"/>
      <c r="Y846" s="52" t="str">
        <f t="shared" si="247"/>
        <v/>
      </c>
      <c r="Z846" s="50" t="str">
        <f t="shared" si="248"/>
        <v/>
      </c>
      <c r="AA846" s="50" t="str">
        <f t="shared" si="249"/>
        <v/>
      </c>
      <c r="AB846" s="50" t="str">
        <f t="shared" si="250"/>
        <v/>
      </c>
      <c r="AC846" s="50" t="str">
        <f t="shared" si="251"/>
        <v/>
      </c>
      <c r="AD846" s="50" t="str">
        <f t="shared" si="252"/>
        <v/>
      </c>
      <c r="AE846" s="50" t="str">
        <f t="shared" si="253"/>
        <v/>
      </c>
      <c r="AF846" s="50" t="str">
        <f t="shared" si="254"/>
        <v/>
      </c>
      <c r="AG846" s="50" t="str">
        <f t="shared" si="255"/>
        <v/>
      </c>
      <c r="AH846" s="50" t="str">
        <f t="shared" si="256"/>
        <v/>
      </c>
      <c r="AI846" s="50" t="str">
        <f t="shared" si="257"/>
        <v/>
      </c>
      <c r="AJ846" s="50" t="str">
        <f t="shared" si="258"/>
        <v/>
      </c>
      <c r="AK846" s="50" t="str">
        <f t="shared" si="259"/>
        <v/>
      </c>
      <c r="AL846" s="50" t="str">
        <f t="shared" si="260"/>
        <v/>
      </c>
      <c r="AM846" s="50" t="str">
        <f t="shared" si="261"/>
        <v/>
      </c>
      <c r="AN846" s="50" t="str">
        <f>IF(OR(AD846&lt;&gt;TRUE,AI846&lt;&gt;TRUE),"",IF(OR('Info livraison'!$B$12-(YEAR(J846))&gt;INDEX(valschartmaxalt,MATCH(N846,libschart,0)),'Info livraison'!$B$12-(YEAR(J846))&lt;INDEX(valschartminalt,MATCH(N846,libschart,0))),FALSE,TRUE))</f>
        <v/>
      </c>
      <c r="AO846" s="50" t="str">
        <f t="shared" si="262"/>
        <v/>
      </c>
      <c r="AP846" s="50"/>
      <c r="AQ846" s="50"/>
      <c r="AR846" s="50"/>
      <c r="AS846" s="197" t="str">
        <f t="shared" si="263"/>
        <v/>
      </c>
      <c r="AT846" s="210" t="str">
        <f t="shared" si="264"/>
        <v/>
      </c>
    </row>
    <row r="847" spans="1:46" x14ac:dyDescent="0.2">
      <c r="A847" s="51" t="str">
        <f>IF(AND(F847&lt;&gt;"",'Institut - Classes'!$F$4&lt;&gt;""),INDEX(libcatidinstit,'Institut - Classes'!$F$4),"")</f>
        <v/>
      </c>
      <c r="B847" s="51" t="str">
        <f>IF(A847&lt;&gt;"",INDEX(codeinstit,'Institut - Classes'!$F$4),"")</f>
        <v/>
      </c>
      <c r="C847" s="49" t="str">
        <f t="shared" si="265"/>
        <v/>
      </c>
      <c r="D847" s="143"/>
      <c r="E847" s="143"/>
      <c r="F847" s="137"/>
      <c r="G847" s="137"/>
      <c r="H847" s="137"/>
      <c r="I847" s="137"/>
      <c r="J847" s="139"/>
      <c r="K847" s="137"/>
      <c r="L847" s="141"/>
      <c r="M847" s="141"/>
      <c r="N847" s="140"/>
      <c r="O847" s="142"/>
      <c r="P847" s="141"/>
      <c r="Q847" s="141"/>
      <c r="R847" s="141"/>
      <c r="S847" s="156"/>
      <c r="T847" s="156"/>
      <c r="U847" s="156"/>
      <c r="V847" s="156"/>
      <c r="W847" s="156"/>
      <c r="X847" s="156"/>
      <c r="Y847" s="52" t="str">
        <f t="shared" si="247"/>
        <v/>
      </c>
      <c r="Z847" s="50" t="str">
        <f t="shared" si="248"/>
        <v/>
      </c>
      <c r="AA847" s="50" t="str">
        <f t="shared" si="249"/>
        <v/>
      </c>
      <c r="AB847" s="50" t="str">
        <f t="shared" si="250"/>
        <v/>
      </c>
      <c r="AC847" s="50" t="str">
        <f t="shared" si="251"/>
        <v/>
      </c>
      <c r="AD847" s="50" t="str">
        <f t="shared" si="252"/>
        <v/>
      </c>
      <c r="AE847" s="50" t="str">
        <f t="shared" si="253"/>
        <v/>
      </c>
      <c r="AF847" s="50" t="str">
        <f t="shared" si="254"/>
        <v/>
      </c>
      <c r="AG847" s="50" t="str">
        <f t="shared" si="255"/>
        <v/>
      </c>
      <c r="AH847" s="50" t="str">
        <f t="shared" si="256"/>
        <v/>
      </c>
      <c r="AI847" s="50" t="str">
        <f t="shared" si="257"/>
        <v/>
      </c>
      <c r="AJ847" s="50" t="str">
        <f t="shared" si="258"/>
        <v/>
      </c>
      <c r="AK847" s="50" t="str">
        <f t="shared" si="259"/>
        <v/>
      </c>
      <c r="AL847" s="50" t="str">
        <f t="shared" si="260"/>
        <v/>
      </c>
      <c r="AM847" s="50" t="str">
        <f t="shared" si="261"/>
        <v/>
      </c>
      <c r="AN847" s="50" t="str">
        <f>IF(OR(AD847&lt;&gt;TRUE,AI847&lt;&gt;TRUE),"",IF(OR('Info livraison'!$B$12-(YEAR(J847))&gt;INDEX(valschartmaxalt,MATCH(N847,libschart,0)),'Info livraison'!$B$12-(YEAR(J847))&lt;INDEX(valschartminalt,MATCH(N847,libschart,0))),FALSE,TRUE))</f>
        <v/>
      </c>
      <c r="AO847" s="50" t="str">
        <f t="shared" si="262"/>
        <v/>
      </c>
      <c r="AP847" s="50"/>
      <c r="AQ847" s="50"/>
      <c r="AR847" s="50"/>
      <c r="AS847" s="197" t="str">
        <f t="shared" si="263"/>
        <v/>
      </c>
      <c r="AT847" s="210" t="str">
        <f t="shared" si="264"/>
        <v/>
      </c>
    </row>
    <row r="848" spans="1:46" x14ac:dyDescent="0.2">
      <c r="A848" s="51" t="str">
        <f>IF(AND(F848&lt;&gt;"",'Institut - Classes'!$F$4&lt;&gt;""),INDEX(libcatidinstit,'Institut - Classes'!$F$4),"")</f>
        <v/>
      </c>
      <c r="B848" s="51" t="str">
        <f>IF(A848&lt;&gt;"",INDEX(codeinstit,'Institut - Classes'!$F$4),"")</f>
        <v/>
      </c>
      <c r="C848" s="49" t="str">
        <f t="shared" si="265"/>
        <v/>
      </c>
      <c r="D848" s="143"/>
      <c r="E848" s="143"/>
      <c r="F848" s="137"/>
      <c r="G848" s="137"/>
      <c r="H848" s="137"/>
      <c r="I848" s="137"/>
      <c r="J848" s="139"/>
      <c r="K848" s="137"/>
      <c r="L848" s="141"/>
      <c r="M848" s="141"/>
      <c r="N848" s="140"/>
      <c r="O848" s="142"/>
      <c r="P848" s="141"/>
      <c r="Q848" s="141"/>
      <c r="R848" s="141"/>
      <c r="S848" s="156"/>
      <c r="T848" s="156"/>
      <c r="U848" s="156"/>
      <c r="V848" s="156"/>
      <c r="W848" s="156"/>
      <c r="X848" s="156"/>
      <c r="Y848" s="52" t="str">
        <f t="shared" si="247"/>
        <v/>
      </c>
      <c r="Z848" s="50" t="str">
        <f t="shared" si="248"/>
        <v/>
      </c>
      <c r="AA848" s="50" t="str">
        <f t="shared" si="249"/>
        <v/>
      </c>
      <c r="AB848" s="50" t="str">
        <f t="shared" si="250"/>
        <v/>
      </c>
      <c r="AC848" s="50" t="str">
        <f t="shared" si="251"/>
        <v/>
      </c>
      <c r="AD848" s="50" t="str">
        <f t="shared" si="252"/>
        <v/>
      </c>
      <c r="AE848" s="50" t="str">
        <f t="shared" si="253"/>
        <v/>
      </c>
      <c r="AF848" s="50" t="str">
        <f t="shared" si="254"/>
        <v/>
      </c>
      <c r="AG848" s="50" t="str">
        <f t="shared" si="255"/>
        <v/>
      </c>
      <c r="AH848" s="50" t="str">
        <f t="shared" si="256"/>
        <v/>
      </c>
      <c r="AI848" s="50" t="str">
        <f t="shared" si="257"/>
        <v/>
      </c>
      <c r="AJ848" s="50" t="str">
        <f t="shared" si="258"/>
        <v/>
      </c>
      <c r="AK848" s="50" t="str">
        <f t="shared" si="259"/>
        <v/>
      </c>
      <c r="AL848" s="50" t="str">
        <f t="shared" si="260"/>
        <v/>
      </c>
      <c r="AM848" s="50" t="str">
        <f t="shared" si="261"/>
        <v/>
      </c>
      <c r="AN848" s="50" t="str">
        <f>IF(OR(AD848&lt;&gt;TRUE,AI848&lt;&gt;TRUE),"",IF(OR('Info livraison'!$B$12-(YEAR(J848))&gt;INDEX(valschartmaxalt,MATCH(N848,libschart,0)),'Info livraison'!$B$12-(YEAR(J848))&lt;INDEX(valschartminalt,MATCH(N848,libschart,0))),FALSE,TRUE))</f>
        <v/>
      </c>
      <c r="AO848" s="50" t="str">
        <f t="shared" si="262"/>
        <v/>
      </c>
      <c r="AP848" s="50"/>
      <c r="AQ848" s="50"/>
      <c r="AR848" s="50"/>
      <c r="AS848" s="197" t="str">
        <f t="shared" si="263"/>
        <v/>
      </c>
      <c r="AT848" s="210" t="str">
        <f t="shared" si="264"/>
        <v/>
      </c>
    </row>
    <row r="849" spans="1:46" x14ac:dyDescent="0.2">
      <c r="A849" s="51" t="str">
        <f>IF(AND(F849&lt;&gt;"",'Institut - Classes'!$F$4&lt;&gt;""),INDEX(libcatidinstit,'Institut - Classes'!$F$4),"")</f>
        <v/>
      </c>
      <c r="B849" s="51" t="str">
        <f>IF(A849&lt;&gt;"",INDEX(codeinstit,'Institut - Classes'!$F$4),"")</f>
        <v/>
      </c>
      <c r="C849" s="49" t="str">
        <f t="shared" si="265"/>
        <v/>
      </c>
      <c r="D849" s="143"/>
      <c r="E849" s="143"/>
      <c r="F849" s="137"/>
      <c r="G849" s="137"/>
      <c r="H849" s="137"/>
      <c r="I849" s="137"/>
      <c r="J849" s="139"/>
      <c r="K849" s="137"/>
      <c r="L849" s="141"/>
      <c r="M849" s="141"/>
      <c r="N849" s="140"/>
      <c r="O849" s="142"/>
      <c r="P849" s="141"/>
      <c r="Q849" s="141"/>
      <c r="R849" s="141"/>
      <c r="S849" s="156"/>
      <c r="T849" s="156"/>
      <c r="U849" s="156"/>
      <c r="V849" s="156"/>
      <c r="W849" s="156"/>
      <c r="X849" s="156"/>
      <c r="Y849" s="52" t="str">
        <f t="shared" si="247"/>
        <v/>
      </c>
      <c r="Z849" s="50" t="str">
        <f t="shared" si="248"/>
        <v/>
      </c>
      <c r="AA849" s="50" t="str">
        <f t="shared" si="249"/>
        <v/>
      </c>
      <c r="AB849" s="50" t="str">
        <f t="shared" si="250"/>
        <v/>
      </c>
      <c r="AC849" s="50" t="str">
        <f t="shared" si="251"/>
        <v/>
      </c>
      <c r="AD849" s="50" t="str">
        <f t="shared" si="252"/>
        <v/>
      </c>
      <c r="AE849" s="50" t="str">
        <f t="shared" si="253"/>
        <v/>
      </c>
      <c r="AF849" s="50" t="str">
        <f t="shared" si="254"/>
        <v/>
      </c>
      <c r="AG849" s="50" t="str">
        <f t="shared" si="255"/>
        <v/>
      </c>
      <c r="AH849" s="50" t="str">
        <f t="shared" si="256"/>
        <v/>
      </c>
      <c r="AI849" s="50" t="str">
        <f t="shared" si="257"/>
        <v/>
      </c>
      <c r="AJ849" s="50" t="str">
        <f t="shared" si="258"/>
        <v/>
      </c>
      <c r="AK849" s="50" t="str">
        <f t="shared" si="259"/>
        <v/>
      </c>
      <c r="AL849" s="50" t="str">
        <f t="shared" si="260"/>
        <v/>
      </c>
      <c r="AM849" s="50" t="str">
        <f t="shared" si="261"/>
        <v/>
      </c>
      <c r="AN849" s="50" t="str">
        <f>IF(OR(AD849&lt;&gt;TRUE,AI849&lt;&gt;TRUE),"",IF(OR('Info livraison'!$B$12-(YEAR(J849))&gt;INDEX(valschartmaxalt,MATCH(N849,libschart,0)),'Info livraison'!$B$12-(YEAR(J849))&lt;INDEX(valschartminalt,MATCH(N849,libschart,0))),FALSE,TRUE))</f>
        <v/>
      </c>
      <c r="AO849" s="50" t="str">
        <f t="shared" si="262"/>
        <v/>
      </c>
      <c r="AP849" s="50"/>
      <c r="AQ849" s="50"/>
      <c r="AR849" s="50"/>
      <c r="AS849" s="197" t="str">
        <f t="shared" si="263"/>
        <v/>
      </c>
      <c r="AT849" s="210" t="str">
        <f t="shared" si="264"/>
        <v/>
      </c>
    </row>
    <row r="850" spans="1:46" x14ac:dyDescent="0.2">
      <c r="A850" s="51" t="str">
        <f>IF(AND(F850&lt;&gt;"",'Institut - Classes'!$F$4&lt;&gt;""),INDEX(libcatidinstit,'Institut - Classes'!$F$4),"")</f>
        <v/>
      </c>
      <c r="B850" s="51" t="str">
        <f>IF(A850&lt;&gt;"",INDEX(codeinstit,'Institut - Classes'!$F$4),"")</f>
        <v/>
      </c>
      <c r="C850" s="49" t="str">
        <f t="shared" si="265"/>
        <v/>
      </c>
      <c r="D850" s="143"/>
      <c r="E850" s="143"/>
      <c r="F850" s="137"/>
      <c r="G850" s="137"/>
      <c r="H850" s="137"/>
      <c r="I850" s="137"/>
      <c r="J850" s="139"/>
      <c r="K850" s="137"/>
      <c r="L850" s="141"/>
      <c r="M850" s="141"/>
      <c r="N850" s="140"/>
      <c r="O850" s="142"/>
      <c r="P850" s="141"/>
      <c r="Q850" s="141"/>
      <c r="R850" s="141"/>
      <c r="S850" s="156"/>
      <c r="T850" s="156"/>
      <c r="U850" s="156"/>
      <c r="V850" s="156"/>
      <c r="W850" s="156"/>
      <c r="X850" s="156"/>
      <c r="Y850" s="52" t="str">
        <f t="shared" si="247"/>
        <v/>
      </c>
      <c r="Z850" s="50" t="str">
        <f t="shared" si="248"/>
        <v/>
      </c>
      <c r="AA850" s="50" t="str">
        <f t="shared" si="249"/>
        <v/>
      </c>
      <c r="AB850" s="50" t="str">
        <f t="shared" si="250"/>
        <v/>
      </c>
      <c r="AC850" s="50" t="str">
        <f t="shared" si="251"/>
        <v/>
      </c>
      <c r="AD850" s="50" t="str">
        <f t="shared" si="252"/>
        <v/>
      </c>
      <c r="AE850" s="50" t="str">
        <f t="shared" si="253"/>
        <v/>
      </c>
      <c r="AF850" s="50" t="str">
        <f t="shared" si="254"/>
        <v/>
      </c>
      <c r="AG850" s="50" t="str">
        <f t="shared" si="255"/>
        <v/>
      </c>
      <c r="AH850" s="50" t="str">
        <f t="shared" si="256"/>
        <v/>
      </c>
      <c r="AI850" s="50" t="str">
        <f t="shared" si="257"/>
        <v/>
      </c>
      <c r="AJ850" s="50" t="str">
        <f t="shared" si="258"/>
        <v/>
      </c>
      <c r="AK850" s="50" t="str">
        <f t="shared" si="259"/>
        <v/>
      </c>
      <c r="AL850" s="50" t="str">
        <f t="shared" si="260"/>
        <v/>
      </c>
      <c r="AM850" s="50" t="str">
        <f t="shared" si="261"/>
        <v/>
      </c>
      <c r="AN850" s="50" t="str">
        <f>IF(OR(AD850&lt;&gt;TRUE,AI850&lt;&gt;TRUE),"",IF(OR('Info livraison'!$B$12-(YEAR(J850))&gt;INDEX(valschartmaxalt,MATCH(N850,libschart,0)),'Info livraison'!$B$12-(YEAR(J850))&lt;INDEX(valschartminalt,MATCH(N850,libschart,0))),FALSE,TRUE))</f>
        <v/>
      </c>
      <c r="AO850" s="50" t="str">
        <f t="shared" si="262"/>
        <v/>
      </c>
      <c r="AP850" s="50"/>
      <c r="AQ850" s="50"/>
      <c r="AR850" s="50"/>
      <c r="AS850" s="197" t="str">
        <f t="shared" si="263"/>
        <v/>
      </c>
      <c r="AT850" s="210" t="str">
        <f t="shared" si="264"/>
        <v/>
      </c>
    </row>
    <row r="851" spans="1:46" x14ac:dyDescent="0.2">
      <c r="A851" s="51" t="str">
        <f>IF(AND(F851&lt;&gt;"",'Institut - Classes'!$F$4&lt;&gt;""),INDEX(libcatidinstit,'Institut - Classes'!$F$4),"")</f>
        <v/>
      </c>
      <c r="B851" s="51" t="str">
        <f>IF(A851&lt;&gt;"",INDEX(codeinstit,'Institut - Classes'!$F$4),"")</f>
        <v/>
      </c>
      <c r="C851" s="49" t="str">
        <f t="shared" si="265"/>
        <v/>
      </c>
      <c r="D851" s="143"/>
      <c r="E851" s="143"/>
      <c r="F851" s="137"/>
      <c r="G851" s="137"/>
      <c r="H851" s="137"/>
      <c r="I851" s="137"/>
      <c r="J851" s="139"/>
      <c r="K851" s="137"/>
      <c r="L851" s="141"/>
      <c r="M851" s="141"/>
      <c r="N851" s="140"/>
      <c r="O851" s="142"/>
      <c r="P851" s="141"/>
      <c r="Q851" s="141"/>
      <c r="R851" s="141"/>
      <c r="S851" s="156"/>
      <c r="T851" s="156"/>
      <c r="U851" s="156"/>
      <c r="V851" s="156"/>
      <c r="W851" s="156"/>
      <c r="X851" s="156"/>
      <c r="Y851" s="52" t="str">
        <f t="shared" si="247"/>
        <v/>
      </c>
      <c r="Z851" s="50" t="str">
        <f t="shared" si="248"/>
        <v/>
      </c>
      <c r="AA851" s="50" t="str">
        <f t="shared" si="249"/>
        <v/>
      </c>
      <c r="AB851" s="50" t="str">
        <f t="shared" si="250"/>
        <v/>
      </c>
      <c r="AC851" s="50" t="str">
        <f t="shared" si="251"/>
        <v/>
      </c>
      <c r="AD851" s="50" t="str">
        <f t="shared" si="252"/>
        <v/>
      </c>
      <c r="AE851" s="50" t="str">
        <f t="shared" si="253"/>
        <v/>
      </c>
      <c r="AF851" s="50" t="str">
        <f t="shared" si="254"/>
        <v/>
      </c>
      <c r="AG851" s="50" t="str">
        <f t="shared" si="255"/>
        <v/>
      </c>
      <c r="AH851" s="50" t="str">
        <f t="shared" si="256"/>
        <v/>
      </c>
      <c r="AI851" s="50" t="str">
        <f t="shared" si="257"/>
        <v/>
      </c>
      <c r="AJ851" s="50" t="str">
        <f t="shared" si="258"/>
        <v/>
      </c>
      <c r="AK851" s="50" t="str">
        <f t="shared" si="259"/>
        <v/>
      </c>
      <c r="AL851" s="50" t="str">
        <f t="shared" si="260"/>
        <v/>
      </c>
      <c r="AM851" s="50" t="str">
        <f t="shared" si="261"/>
        <v/>
      </c>
      <c r="AN851" s="50" t="str">
        <f>IF(OR(AD851&lt;&gt;TRUE,AI851&lt;&gt;TRUE),"",IF(OR('Info livraison'!$B$12-(YEAR(J851))&gt;INDEX(valschartmaxalt,MATCH(N851,libschart,0)),'Info livraison'!$B$12-(YEAR(J851))&lt;INDEX(valschartminalt,MATCH(N851,libschart,0))),FALSE,TRUE))</f>
        <v/>
      </c>
      <c r="AO851" s="50" t="str">
        <f t="shared" si="262"/>
        <v/>
      </c>
      <c r="AP851" s="50"/>
      <c r="AQ851" s="50"/>
      <c r="AR851" s="50"/>
      <c r="AS851" s="197" t="str">
        <f t="shared" si="263"/>
        <v/>
      </c>
      <c r="AT851" s="210" t="str">
        <f t="shared" si="264"/>
        <v/>
      </c>
    </row>
    <row r="852" spans="1:46" x14ac:dyDescent="0.2">
      <c r="A852" s="51" t="str">
        <f>IF(AND(F852&lt;&gt;"",'Institut - Classes'!$F$4&lt;&gt;""),INDEX(libcatidinstit,'Institut - Classes'!$F$4),"")</f>
        <v/>
      </c>
      <c r="B852" s="51" t="str">
        <f>IF(A852&lt;&gt;"",INDEX(codeinstit,'Institut - Classes'!$F$4),"")</f>
        <v/>
      </c>
      <c r="C852" s="49" t="str">
        <f t="shared" si="265"/>
        <v/>
      </c>
      <c r="D852" s="143"/>
      <c r="E852" s="143"/>
      <c r="F852" s="137"/>
      <c r="G852" s="137"/>
      <c r="H852" s="137"/>
      <c r="I852" s="137"/>
      <c r="J852" s="139"/>
      <c r="K852" s="137"/>
      <c r="L852" s="141"/>
      <c r="M852" s="141"/>
      <c r="N852" s="140"/>
      <c r="O852" s="142"/>
      <c r="P852" s="141"/>
      <c r="Q852" s="141"/>
      <c r="R852" s="141"/>
      <c r="S852" s="156"/>
      <c r="T852" s="156"/>
      <c r="U852" s="156"/>
      <c r="V852" s="156"/>
      <c r="W852" s="156"/>
      <c r="X852" s="156"/>
      <c r="Y852" s="52" t="str">
        <f t="shared" si="247"/>
        <v/>
      </c>
      <c r="Z852" s="50" t="str">
        <f t="shared" si="248"/>
        <v/>
      </c>
      <c r="AA852" s="50" t="str">
        <f t="shared" si="249"/>
        <v/>
      </c>
      <c r="AB852" s="50" t="str">
        <f t="shared" si="250"/>
        <v/>
      </c>
      <c r="AC852" s="50" t="str">
        <f t="shared" si="251"/>
        <v/>
      </c>
      <c r="AD852" s="50" t="str">
        <f t="shared" si="252"/>
        <v/>
      </c>
      <c r="AE852" s="50" t="str">
        <f t="shared" si="253"/>
        <v/>
      </c>
      <c r="AF852" s="50" t="str">
        <f t="shared" si="254"/>
        <v/>
      </c>
      <c r="AG852" s="50" t="str">
        <f t="shared" si="255"/>
        <v/>
      </c>
      <c r="AH852" s="50" t="str">
        <f t="shared" si="256"/>
        <v/>
      </c>
      <c r="AI852" s="50" t="str">
        <f t="shared" si="257"/>
        <v/>
      </c>
      <c r="AJ852" s="50" t="str">
        <f t="shared" si="258"/>
        <v/>
      </c>
      <c r="AK852" s="50" t="str">
        <f t="shared" si="259"/>
        <v/>
      </c>
      <c r="AL852" s="50" t="str">
        <f t="shared" si="260"/>
        <v/>
      </c>
      <c r="AM852" s="50" t="str">
        <f t="shared" si="261"/>
        <v/>
      </c>
      <c r="AN852" s="50" t="str">
        <f>IF(OR(AD852&lt;&gt;TRUE,AI852&lt;&gt;TRUE),"",IF(OR('Info livraison'!$B$12-(YEAR(J852))&gt;INDEX(valschartmaxalt,MATCH(N852,libschart,0)),'Info livraison'!$B$12-(YEAR(J852))&lt;INDEX(valschartminalt,MATCH(N852,libschart,0))),FALSE,TRUE))</f>
        <v/>
      </c>
      <c r="AO852" s="50" t="str">
        <f t="shared" si="262"/>
        <v/>
      </c>
      <c r="AP852" s="50"/>
      <c r="AQ852" s="50"/>
      <c r="AR852" s="50"/>
      <c r="AS852" s="197" t="str">
        <f t="shared" si="263"/>
        <v/>
      </c>
      <c r="AT852" s="210" t="str">
        <f t="shared" si="264"/>
        <v/>
      </c>
    </row>
    <row r="853" spans="1:46" x14ac:dyDescent="0.2">
      <c r="A853" s="51" t="str">
        <f>IF(AND(F853&lt;&gt;"",'Institut - Classes'!$F$4&lt;&gt;""),INDEX(libcatidinstit,'Institut - Classes'!$F$4),"")</f>
        <v/>
      </c>
      <c r="B853" s="51" t="str">
        <f>IF(A853&lt;&gt;"",INDEX(codeinstit,'Institut - Classes'!$F$4),"")</f>
        <v/>
      </c>
      <c r="C853" s="49" t="str">
        <f t="shared" si="265"/>
        <v/>
      </c>
      <c r="D853" s="143"/>
      <c r="E853" s="143"/>
      <c r="F853" s="137"/>
      <c r="G853" s="137"/>
      <c r="H853" s="137"/>
      <c r="I853" s="137"/>
      <c r="J853" s="139"/>
      <c r="K853" s="137"/>
      <c r="L853" s="141"/>
      <c r="M853" s="141"/>
      <c r="N853" s="140"/>
      <c r="O853" s="142"/>
      <c r="P853" s="141"/>
      <c r="Q853" s="141"/>
      <c r="R853" s="141"/>
      <c r="S853" s="156"/>
      <c r="T853" s="156"/>
      <c r="U853" s="156"/>
      <c r="V853" s="156"/>
      <c r="W853" s="156"/>
      <c r="X853" s="156"/>
      <c r="Y853" s="52" t="str">
        <f t="shared" si="247"/>
        <v/>
      </c>
      <c r="Z853" s="50" t="str">
        <f t="shared" si="248"/>
        <v/>
      </c>
      <c r="AA853" s="50" t="str">
        <f t="shared" si="249"/>
        <v/>
      </c>
      <c r="AB853" s="50" t="str">
        <f t="shared" si="250"/>
        <v/>
      </c>
      <c r="AC853" s="50" t="str">
        <f t="shared" si="251"/>
        <v/>
      </c>
      <c r="AD853" s="50" t="str">
        <f t="shared" si="252"/>
        <v/>
      </c>
      <c r="AE853" s="50" t="str">
        <f t="shared" si="253"/>
        <v/>
      </c>
      <c r="AF853" s="50" t="str">
        <f t="shared" si="254"/>
        <v/>
      </c>
      <c r="AG853" s="50" t="str">
        <f t="shared" si="255"/>
        <v/>
      </c>
      <c r="AH853" s="50" t="str">
        <f t="shared" si="256"/>
        <v/>
      </c>
      <c r="AI853" s="50" t="str">
        <f t="shared" si="257"/>
        <v/>
      </c>
      <c r="AJ853" s="50" t="str">
        <f t="shared" si="258"/>
        <v/>
      </c>
      <c r="AK853" s="50" t="str">
        <f t="shared" si="259"/>
        <v/>
      </c>
      <c r="AL853" s="50" t="str">
        <f t="shared" si="260"/>
        <v/>
      </c>
      <c r="AM853" s="50" t="str">
        <f t="shared" si="261"/>
        <v/>
      </c>
      <c r="AN853" s="50" t="str">
        <f>IF(OR(AD853&lt;&gt;TRUE,AI853&lt;&gt;TRUE),"",IF(OR('Info livraison'!$B$12-(YEAR(J853))&gt;INDEX(valschartmaxalt,MATCH(N853,libschart,0)),'Info livraison'!$B$12-(YEAR(J853))&lt;INDEX(valschartminalt,MATCH(N853,libschart,0))),FALSE,TRUE))</f>
        <v/>
      </c>
      <c r="AO853" s="50" t="str">
        <f t="shared" si="262"/>
        <v/>
      </c>
      <c r="AP853" s="50"/>
      <c r="AQ853" s="50"/>
      <c r="AR853" s="50"/>
      <c r="AS853" s="197" t="str">
        <f t="shared" si="263"/>
        <v/>
      </c>
      <c r="AT853" s="210" t="str">
        <f t="shared" si="264"/>
        <v/>
      </c>
    </row>
    <row r="854" spans="1:46" x14ac:dyDescent="0.2">
      <c r="A854" s="51" t="str">
        <f>IF(AND(F854&lt;&gt;"",'Institut - Classes'!$F$4&lt;&gt;""),INDEX(libcatidinstit,'Institut - Classes'!$F$4),"")</f>
        <v/>
      </c>
      <c r="B854" s="51" t="str">
        <f>IF(A854&lt;&gt;"",INDEX(codeinstit,'Institut - Classes'!$F$4),"")</f>
        <v/>
      </c>
      <c r="C854" s="49" t="str">
        <f t="shared" si="265"/>
        <v/>
      </c>
      <c r="D854" s="143"/>
      <c r="E854" s="143"/>
      <c r="F854" s="137"/>
      <c r="G854" s="137"/>
      <c r="H854" s="137"/>
      <c r="I854" s="137"/>
      <c r="J854" s="139"/>
      <c r="K854" s="137"/>
      <c r="L854" s="141"/>
      <c r="M854" s="141"/>
      <c r="N854" s="140"/>
      <c r="O854" s="142"/>
      <c r="P854" s="141"/>
      <c r="Q854" s="141"/>
      <c r="R854" s="141"/>
      <c r="S854" s="156"/>
      <c r="T854" s="156"/>
      <c r="U854" s="156"/>
      <c r="V854" s="156"/>
      <c r="W854" s="156"/>
      <c r="X854" s="156"/>
      <c r="Y854" s="52" t="str">
        <f t="shared" si="247"/>
        <v/>
      </c>
      <c r="Z854" s="50" t="str">
        <f t="shared" si="248"/>
        <v/>
      </c>
      <c r="AA854" s="50" t="str">
        <f t="shared" si="249"/>
        <v/>
      </c>
      <c r="AB854" s="50" t="str">
        <f t="shared" si="250"/>
        <v/>
      </c>
      <c r="AC854" s="50" t="str">
        <f t="shared" si="251"/>
        <v/>
      </c>
      <c r="AD854" s="50" t="str">
        <f t="shared" si="252"/>
        <v/>
      </c>
      <c r="AE854" s="50" t="str">
        <f t="shared" si="253"/>
        <v/>
      </c>
      <c r="AF854" s="50" t="str">
        <f t="shared" si="254"/>
        <v/>
      </c>
      <c r="AG854" s="50" t="str">
        <f t="shared" si="255"/>
        <v/>
      </c>
      <c r="AH854" s="50" t="str">
        <f t="shared" si="256"/>
        <v/>
      </c>
      <c r="AI854" s="50" t="str">
        <f t="shared" si="257"/>
        <v/>
      </c>
      <c r="AJ854" s="50" t="str">
        <f t="shared" si="258"/>
        <v/>
      </c>
      <c r="AK854" s="50" t="str">
        <f t="shared" si="259"/>
        <v/>
      </c>
      <c r="AL854" s="50" t="str">
        <f t="shared" si="260"/>
        <v/>
      </c>
      <c r="AM854" s="50" t="str">
        <f t="shared" si="261"/>
        <v/>
      </c>
      <c r="AN854" s="50" t="str">
        <f>IF(OR(AD854&lt;&gt;TRUE,AI854&lt;&gt;TRUE),"",IF(OR('Info livraison'!$B$12-(YEAR(J854))&gt;INDEX(valschartmaxalt,MATCH(N854,libschart,0)),'Info livraison'!$B$12-(YEAR(J854))&lt;INDEX(valschartminalt,MATCH(N854,libschart,0))),FALSE,TRUE))</f>
        <v/>
      </c>
      <c r="AO854" s="50" t="str">
        <f t="shared" si="262"/>
        <v/>
      </c>
      <c r="AP854" s="50"/>
      <c r="AQ854" s="50"/>
      <c r="AR854" s="50"/>
      <c r="AS854" s="197" t="str">
        <f t="shared" si="263"/>
        <v/>
      </c>
      <c r="AT854" s="210" t="str">
        <f t="shared" si="264"/>
        <v/>
      </c>
    </row>
    <row r="855" spans="1:46" x14ac:dyDescent="0.2">
      <c r="A855" s="51" t="str">
        <f>IF(AND(F855&lt;&gt;"",'Institut - Classes'!$F$4&lt;&gt;""),INDEX(libcatidinstit,'Institut - Classes'!$F$4),"")</f>
        <v/>
      </c>
      <c r="B855" s="51" t="str">
        <f>IF(A855&lt;&gt;"",INDEX(codeinstit,'Institut - Classes'!$F$4),"")</f>
        <v/>
      </c>
      <c r="C855" s="49" t="str">
        <f t="shared" si="265"/>
        <v/>
      </c>
      <c r="D855" s="143"/>
      <c r="E855" s="143"/>
      <c r="F855" s="137"/>
      <c r="G855" s="137"/>
      <c r="H855" s="137"/>
      <c r="I855" s="137"/>
      <c r="J855" s="139"/>
      <c r="K855" s="137"/>
      <c r="L855" s="141"/>
      <c r="M855" s="141"/>
      <c r="N855" s="140"/>
      <c r="O855" s="142"/>
      <c r="P855" s="141"/>
      <c r="Q855" s="141"/>
      <c r="R855" s="141"/>
      <c r="S855" s="156"/>
      <c r="T855" s="156"/>
      <c r="U855" s="156"/>
      <c r="V855" s="156"/>
      <c r="W855" s="156"/>
      <c r="X855" s="156"/>
      <c r="Y855" s="52" t="str">
        <f t="shared" si="247"/>
        <v/>
      </c>
      <c r="Z855" s="50" t="str">
        <f t="shared" si="248"/>
        <v/>
      </c>
      <c r="AA855" s="50" t="str">
        <f t="shared" si="249"/>
        <v/>
      </c>
      <c r="AB855" s="50" t="str">
        <f t="shared" si="250"/>
        <v/>
      </c>
      <c r="AC855" s="50" t="str">
        <f t="shared" si="251"/>
        <v/>
      </c>
      <c r="AD855" s="50" t="str">
        <f t="shared" si="252"/>
        <v/>
      </c>
      <c r="AE855" s="50" t="str">
        <f t="shared" si="253"/>
        <v/>
      </c>
      <c r="AF855" s="50" t="str">
        <f t="shared" si="254"/>
        <v/>
      </c>
      <c r="AG855" s="50" t="str">
        <f t="shared" si="255"/>
        <v/>
      </c>
      <c r="AH855" s="50" t="str">
        <f t="shared" si="256"/>
        <v/>
      </c>
      <c r="AI855" s="50" t="str">
        <f t="shared" si="257"/>
        <v/>
      </c>
      <c r="AJ855" s="50" t="str">
        <f t="shared" si="258"/>
        <v/>
      </c>
      <c r="AK855" s="50" t="str">
        <f t="shared" si="259"/>
        <v/>
      </c>
      <c r="AL855" s="50" t="str">
        <f t="shared" si="260"/>
        <v/>
      </c>
      <c r="AM855" s="50" t="str">
        <f t="shared" si="261"/>
        <v/>
      </c>
      <c r="AN855" s="50" t="str">
        <f>IF(OR(AD855&lt;&gt;TRUE,AI855&lt;&gt;TRUE),"",IF(OR('Info livraison'!$B$12-(YEAR(J855))&gt;INDEX(valschartmaxalt,MATCH(N855,libschart,0)),'Info livraison'!$B$12-(YEAR(J855))&lt;INDEX(valschartminalt,MATCH(N855,libschart,0))),FALSE,TRUE))</f>
        <v/>
      </c>
      <c r="AO855" s="50" t="str">
        <f t="shared" si="262"/>
        <v/>
      </c>
      <c r="AP855" s="50"/>
      <c r="AQ855" s="50"/>
      <c r="AR855" s="50"/>
      <c r="AS855" s="197" t="str">
        <f t="shared" si="263"/>
        <v/>
      </c>
      <c r="AT855" s="210" t="str">
        <f t="shared" si="264"/>
        <v/>
      </c>
    </row>
    <row r="856" spans="1:46" x14ac:dyDescent="0.2">
      <c r="A856" s="51" t="str">
        <f>IF(AND(F856&lt;&gt;"",'Institut - Classes'!$F$4&lt;&gt;""),INDEX(libcatidinstit,'Institut - Classes'!$F$4),"")</f>
        <v/>
      </c>
      <c r="B856" s="51" t="str">
        <f>IF(A856&lt;&gt;"",INDEX(codeinstit,'Institut - Classes'!$F$4),"")</f>
        <v/>
      </c>
      <c r="C856" s="49" t="str">
        <f t="shared" si="265"/>
        <v/>
      </c>
      <c r="D856" s="143"/>
      <c r="E856" s="143"/>
      <c r="F856" s="137"/>
      <c r="G856" s="137"/>
      <c r="H856" s="137"/>
      <c r="I856" s="137"/>
      <c r="J856" s="139"/>
      <c r="K856" s="137"/>
      <c r="L856" s="141"/>
      <c r="M856" s="141"/>
      <c r="N856" s="140"/>
      <c r="O856" s="142"/>
      <c r="P856" s="141"/>
      <c r="Q856" s="141"/>
      <c r="R856" s="141"/>
      <c r="S856" s="156"/>
      <c r="T856" s="156"/>
      <c r="U856" s="156"/>
      <c r="V856" s="156"/>
      <c r="W856" s="156"/>
      <c r="X856" s="156"/>
      <c r="Y856" s="52" t="str">
        <f t="shared" si="247"/>
        <v/>
      </c>
      <c r="Z856" s="50" t="str">
        <f t="shared" si="248"/>
        <v/>
      </c>
      <c r="AA856" s="50" t="str">
        <f t="shared" si="249"/>
        <v/>
      </c>
      <c r="AB856" s="50" t="str">
        <f t="shared" si="250"/>
        <v/>
      </c>
      <c r="AC856" s="50" t="str">
        <f t="shared" si="251"/>
        <v/>
      </c>
      <c r="AD856" s="50" t="str">
        <f t="shared" si="252"/>
        <v/>
      </c>
      <c r="AE856" s="50" t="str">
        <f t="shared" si="253"/>
        <v/>
      </c>
      <c r="AF856" s="50" t="str">
        <f t="shared" si="254"/>
        <v/>
      </c>
      <c r="AG856" s="50" t="str">
        <f t="shared" si="255"/>
        <v/>
      </c>
      <c r="AH856" s="50" t="str">
        <f t="shared" si="256"/>
        <v/>
      </c>
      <c r="AI856" s="50" t="str">
        <f t="shared" si="257"/>
        <v/>
      </c>
      <c r="AJ856" s="50" t="str">
        <f t="shared" si="258"/>
        <v/>
      </c>
      <c r="AK856" s="50" t="str">
        <f t="shared" si="259"/>
        <v/>
      </c>
      <c r="AL856" s="50" t="str">
        <f t="shared" si="260"/>
        <v/>
      </c>
      <c r="AM856" s="50" t="str">
        <f t="shared" si="261"/>
        <v/>
      </c>
      <c r="AN856" s="50" t="str">
        <f>IF(OR(AD856&lt;&gt;TRUE,AI856&lt;&gt;TRUE),"",IF(OR('Info livraison'!$B$12-(YEAR(J856))&gt;INDEX(valschartmaxalt,MATCH(N856,libschart,0)),'Info livraison'!$B$12-(YEAR(J856))&lt;INDEX(valschartminalt,MATCH(N856,libschart,0))),FALSE,TRUE))</f>
        <v/>
      </c>
      <c r="AO856" s="50" t="str">
        <f t="shared" si="262"/>
        <v/>
      </c>
      <c r="AP856" s="50"/>
      <c r="AQ856" s="50"/>
      <c r="AR856" s="50"/>
      <c r="AS856" s="197" t="str">
        <f t="shared" si="263"/>
        <v/>
      </c>
      <c r="AT856" s="210" t="str">
        <f t="shared" si="264"/>
        <v/>
      </c>
    </row>
    <row r="857" spans="1:46" x14ac:dyDescent="0.2">
      <c r="A857" s="51" t="str">
        <f>IF(AND(F857&lt;&gt;"",'Institut - Classes'!$F$4&lt;&gt;""),INDEX(libcatidinstit,'Institut - Classes'!$F$4),"")</f>
        <v/>
      </c>
      <c r="B857" s="51" t="str">
        <f>IF(A857&lt;&gt;"",INDEX(codeinstit,'Institut - Classes'!$F$4),"")</f>
        <v/>
      </c>
      <c r="C857" s="49" t="str">
        <f t="shared" si="265"/>
        <v/>
      </c>
      <c r="D857" s="143"/>
      <c r="E857" s="143"/>
      <c r="F857" s="137"/>
      <c r="G857" s="137"/>
      <c r="H857" s="137"/>
      <c r="I857" s="137"/>
      <c r="J857" s="139"/>
      <c r="K857" s="137"/>
      <c r="L857" s="141"/>
      <c r="M857" s="141"/>
      <c r="N857" s="140"/>
      <c r="O857" s="142"/>
      <c r="P857" s="141"/>
      <c r="Q857" s="141"/>
      <c r="R857" s="141"/>
      <c r="S857" s="156"/>
      <c r="T857" s="156"/>
      <c r="U857" s="156"/>
      <c r="V857" s="156"/>
      <c r="W857" s="156"/>
      <c r="X857" s="156"/>
      <c r="Y857" s="52" t="str">
        <f t="shared" si="247"/>
        <v/>
      </c>
      <c r="Z857" s="50" t="str">
        <f t="shared" si="248"/>
        <v/>
      </c>
      <c r="AA857" s="50" t="str">
        <f t="shared" si="249"/>
        <v/>
      </c>
      <c r="AB857" s="50" t="str">
        <f t="shared" si="250"/>
        <v/>
      </c>
      <c r="AC857" s="50" t="str">
        <f t="shared" si="251"/>
        <v/>
      </c>
      <c r="AD857" s="50" t="str">
        <f t="shared" si="252"/>
        <v/>
      </c>
      <c r="AE857" s="50" t="str">
        <f t="shared" si="253"/>
        <v/>
      </c>
      <c r="AF857" s="50" t="str">
        <f t="shared" si="254"/>
        <v/>
      </c>
      <c r="AG857" s="50" t="str">
        <f t="shared" si="255"/>
        <v/>
      </c>
      <c r="AH857" s="50" t="str">
        <f t="shared" si="256"/>
        <v/>
      </c>
      <c r="AI857" s="50" t="str">
        <f t="shared" si="257"/>
        <v/>
      </c>
      <c r="AJ857" s="50" t="str">
        <f t="shared" si="258"/>
        <v/>
      </c>
      <c r="AK857" s="50" t="str">
        <f t="shared" si="259"/>
        <v/>
      </c>
      <c r="AL857" s="50" t="str">
        <f t="shared" si="260"/>
        <v/>
      </c>
      <c r="AM857" s="50" t="str">
        <f t="shared" si="261"/>
        <v/>
      </c>
      <c r="AN857" s="50" t="str">
        <f>IF(OR(AD857&lt;&gt;TRUE,AI857&lt;&gt;TRUE),"",IF(OR('Info livraison'!$B$12-(YEAR(J857))&gt;INDEX(valschartmaxalt,MATCH(N857,libschart,0)),'Info livraison'!$B$12-(YEAR(J857))&lt;INDEX(valschartminalt,MATCH(N857,libschart,0))),FALSE,TRUE))</f>
        <v/>
      </c>
      <c r="AO857" s="50" t="str">
        <f t="shared" si="262"/>
        <v/>
      </c>
      <c r="AP857" s="50"/>
      <c r="AQ857" s="50"/>
      <c r="AR857" s="50"/>
      <c r="AS857" s="197" t="str">
        <f t="shared" si="263"/>
        <v/>
      </c>
      <c r="AT857" s="210" t="str">
        <f t="shared" si="264"/>
        <v/>
      </c>
    </row>
    <row r="858" spans="1:46" x14ac:dyDescent="0.2">
      <c r="A858" s="51" t="str">
        <f>IF(AND(F858&lt;&gt;"",'Institut - Classes'!$F$4&lt;&gt;""),INDEX(libcatidinstit,'Institut - Classes'!$F$4),"")</f>
        <v/>
      </c>
      <c r="B858" s="51" t="str">
        <f>IF(A858&lt;&gt;"",INDEX(codeinstit,'Institut - Classes'!$F$4),"")</f>
        <v/>
      </c>
      <c r="C858" s="49" t="str">
        <f t="shared" si="265"/>
        <v/>
      </c>
      <c r="D858" s="143"/>
      <c r="E858" s="143"/>
      <c r="F858" s="137"/>
      <c r="G858" s="137"/>
      <c r="H858" s="137"/>
      <c r="I858" s="137"/>
      <c r="J858" s="139"/>
      <c r="K858" s="137"/>
      <c r="L858" s="141"/>
      <c r="M858" s="141"/>
      <c r="N858" s="140"/>
      <c r="O858" s="142"/>
      <c r="P858" s="141"/>
      <c r="Q858" s="141"/>
      <c r="R858" s="141"/>
      <c r="S858" s="156"/>
      <c r="T858" s="156"/>
      <c r="U858" s="156"/>
      <c r="V858" s="156"/>
      <c r="W858" s="156"/>
      <c r="X858" s="156"/>
      <c r="Y858" s="52" t="str">
        <f t="shared" si="247"/>
        <v/>
      </c>
      <c r="Z858" s="50" t="str">
        <f t="shared" si="248"/>
        <v/>
      </c>
      <c r="AA858" s="50" t="str">
        <f t="shared" si="249"/>
        <v/>
      </c>
      <c r="AB858" s="50" t="str">
        <f t="shared" si="250"/>
        <v/>
      </c>
      <c r="AC858" s="50" t="str">
        <f t="shared" si="251"/>
        <v/>
      </c>
      <c r="AD858" s="50" t="str">
        <f t="shared" si="252"/>
        <v/>
      </c>
      <c r="AE858" s="50" t="str">
        <f t="shared" si="253"/>
        <v/>
      </c>
      <c r="AF858" s="50" t="str">
        <f t="shared" si="254"/>
        <v/>
      </c>
      <c r="AG858" s="50" t="str">
        <f t="shared" si="255"/>
        <v/>
      </c>
      <c r="AH858" s="50" t="str">
        <f t="shared" si="256"/>
        <v/>
      </c>
      <c r="AI858" s="50" t="str">
        <f t="shared" si="257"/>
        <v/>
      </c>
      <c r="AJ858" s="50" t="str">
        <f t="shared" si="258"/>
        <v/>
      </c>
      <c r="AK858" s="50" t="str">
        <f t="shared" si="259"/>
        <v/>
      </c>
      <c r="AL858" s="50" t="str">
        <f t="shared" si="260"/>
        <v/>
      </c>
      <c r="AM858" s="50" t="str">
        <f t="shared" si="261"/>
        <v/>
      </c>
      <c r="AN858" s="50" t="str">
        <f>IF(OR(AD858&lt;&gt;TRUE,AI858&lt;&gt;TRUE),"",IF(OR('Info livraison'!$B$12-(YEAR(J858))&gt;INDEX(valschartmaxalt,MATCH(N858,libschart,0)),'Info livraison'!$B$12-(YEAR(J858))&lt;INDEX(valschartminalt,MATCH(N858,libschart,0))),FALSE,TRUE))</f>
        <v/>
      </c>
      <c r="AO858" s="50" t="str">
        <f t="shared" si="262"/>
        <v/>
      </c>
      <c r="AP858" s="50"/>
      <c r="AQ858" s="50"/>
      <c r="AR858" s="50"/>
      <c r="AS858" s="197" t="str">
        <f t="shared" si="263"/>
        <v/>
      </c>
      <c r="AT858" s="210" t="str">
        <f t="shared" si="264"/>
        <v/>
      </c>
    </row>
    <row r="859" spans="1:46" x14ac:dyDescent="0.2">
      <c r="A859" s="51" t="str">
        <f>IF(AND(F859&lt;&gt;"",'Institut - Classes'!$F$4&lt;&gt;""),INDEX(libcatidinstit,'Institut - Classes'!$F$4),"")</f>
        <v/>
      </c>
      <c r="B859" s="51" t="str">
        <f>IF(A859&lt;&gt;"",INDEX(codeinstit,'Institut - Classes'!$F$4),"")</f>
        <v/>
      </c>
      <c r="C859" s="49" t="str">
        <f t="shared" si="265"/>
        <v/>
      </c>
      <c r="D859" s="143"/>
      <c r="E859" s="143"/>
      <c r="F859" s="137"/>
      <c r="G859" s="137"/>
      <c r="H859" s="137"/>
      <c r="I859" s="137"/>
      <c r="J859" s="139"/>
      <c r="K859" s="137"/>
      <c r="L859" s="141"/>
      <c r="M859" s="141"/>
      <c r="N859" s="140"/>
      <c r="O859" s="142"/>
      <c r="P859" s="141"/>
      <c r="Q859" s="141"/>
      <c r="R859" s="141"/>
      <c r="S859" s="156"/>
      <c r="T859" s="156"/>
      <c r="U859" s="156"/>
      <c r="V859" s="156"/>
      <c r="W859" s="156"/>
      <c r="X859" s="156"/>
      <c r="Y859" s="52" t="str">
        <f t="shared" si="247"/>
        <v/>
      </c>
      <c r="Z859" s="50" t="str">
        <f t="shared" si="248"/>
        <v/>
      </c>
      <c r="AA859" s="50" t="str">
        <f t="shared" si="249"/>
        <v/>
      </c>
      <c r="AB859" s="50" t="str">
        <f t="shared" si="250"/>
        <v/>
      </c>
      <c r="AC859" s="50" t="str">
        <f t="shared" si="251"/>
        <v/>
      </c>
      <c r="AD859" s="50" t="str">
        <f t="shared" si="252"/>
        <v/>
      </c>
      <c r="AE859" s="50" t="str">
        <f t="shared" si="253"/>
        <v/>
      </c>
      <c r="AF859" s="50" t="str">
        <f t="shared" si="254"/>
        <v/>
      </c>
      <c r="AG859" s="50" t="str">
        <f t="shared" si="255"/>
        <v/>
      </c>
      <c r="AH859" s="50" t="str">
        <f t="shared" si="256"/>
        <v/>
      </c>
      <c r="AI859" s="50" t="str">
        <f t="shared" si="257"/>
        <v/>
      </c>
      <c r="AJ859" s="50" t="str">
        <f t="shared" si="258"/>
        <v/>
      </c>
      <c r="AK859" s="50" t="str">
        <f t="shared" si="259"/>
        <v/>
      </c>
      <c r="AL859" s="50" t="str">
        <f t="shared" si="260"/>
        <v/>
      </c>
      <c r="AM859" s="50" t="str">
        <f t="shared" si="261"/>
        <v/>
      </c>
      <c r="AN859" s="50" t="str">
        <f>IF(OR(AD859&lt;&gt;TRUE,AI859&lt;&gt;TRUE),"",IF(OR('Info livraison'!$B$12-(YEAR(J859))&gt;INDEX(valschartmaxalt,MATCH(N859,libschart,0)),'Info livraison'!$B$12-(YEAR(J859))&lt;INDEX(valschartminalt,MATCH(N859,libschart,0))),FALSE,TRUE))</f>
        <v/>
      </c>
      <c r="AO859" s="50" t="str">
        <f t="shared" si="262"/>
        <v/>
      </c>
      <c r="AP859" s="50"/>
      <c r="AQ859" s="50"/>
      <c r="AR859" s="50"/>
      <c r="AS859" s="197" t="str">
        <f t="shared" si="263"/>
        <v/>
      </c>
      <c r="AT859" s="210" t="str">
        <f t="shared" si="264"/>
        <v/>
      </c>
    </row>
    <row r="860" spans="1:46" x14ac:dyDescent="0.2">
      <c r="A860" s="51" t="str">
        <f>IF(AND(F860&lt;&gt;"",'Institut - Classes'!$F$4&lt;&gt;""),INDEX(libcatidinstit,'Institut - Classes'!$F$4),"")</f>
        <v/>
      </c>
      <c r="B860" s="51" t="str">
        <f>IF(A860&lt;&gt;"",INDEX(codeinstit,'Institut - Classes'!$F$4),"")</f>
        <v/>
      </c>
      <c r="C860" s="49" t="str">
        <f t="shared" si="265"/>
        <v/>
      </c>
      <c r="D860" s="143"/>
      <c r="E860" s="143"/>
      <c r="F860" s="137"/>
      <c r="G860" s="137"/>
      <c r="H860" s="137"/>
      <c r="I860" s="137"/>
      <c r="J860" s="139"/>
      <c r="K860" s="137"/>
      <c r="L860" s="141"/>
      <c r="M860" s="141"/>
      <c r="N860" s="140"/>
      <c r="O860" s="142"/>
      <c r="P860" s="141"/>
      <c r="Q860" s="141"/>
      <c r="R860" s="141"/>
      <c r="S860" s="156"/>
      <c r="T860" s="156"/>
      <c r="U860" s="156"/>
      <c r="V860" s="156"/>
      <c r="W860" s="156"/>
      <c r="X860" s="156"/>
      <c r="Y860" s="52" t="str">
        <f t="shared" si="247"/>
        <v/>
      </c>
      <c r="Z860" s="50" t="str">
        <f t="shared" si="248"/>
        <v/>
      </c>
      <c r="AA860" s="50" t="str">
        <f t="shared" si="249"/>
        <v/>
      </c>
      <c r="AB860" s="50" t="str">
        <f t="shared" si="250"/>
        <v/>
      </c>
      <c r="AC860" s="50" t="str">
        <f t="shared" si="251"/>
        <v/>
      </c>
      <c r="AD860" s="50" t="str">
        <f t="shared" si="252"/>
        <v/>
      </c>
      <c r="AE860" s="50" t="str">
        <f t="shared" si="253"/>
        <v/>
      </c>
      <c r="AF860" s="50" t="str">
        <f t="shared" si="254"/>
        <v/>
      </c>
      <c r="AG860" s="50" t="str">
        <f t="shared" si="255"/>
        <v/>
      </c>
      <c r="AH860" s="50" t="str">
        <f t="shared" si="256"/>
        <v/>
      </c>
      <c r="AI860" s="50" t="str">
        <f t="shared" si="257"/>
        <v/>
      </c>
      <c r="AJ860" s="50" t="str">
        <f t="shared" si="258"/>
        <v/>
      </c>
      <c r="AK860" s="50" t="str">
        <f t="shared" si="259"/>
        <v/>
      </c>
      <c r="AL860" s="50" t="str">
        <f t="shared" si="260"/>
        <v/>
      </c>
      <c r="AM860" s="50" t="str">
        <f t="shared" si="261"/>
        <v/>
      </c>
      <c r="AN860" s="50" t="str">
        <f>IF(OR(AD860&lt;&gt;TRUE,AI860&lt;&gt;TRUE),"",IF(OR('Info livraison'!$B$12-(YEAR(J860))&gt;INDEX(valschartmaxalt,MATCH(N860,libschart,0)),'Info livraison'!$B$12-(YEAR(J860))&lt;INDEX(valschartminalt,MATCH(N860,libschart,0))),FALSE,TRUE))</f>
        <v/>
      </c>
      <c r="AO860" s="50" t="str">
        <f t="shared" si="262"/>
        <v/>
      </c>
      <c r="AP860" s="50"/>
      <c r="AQ860" s="50"/>
      <c r="AR860" s="50"/>
      <c r="AS860" s="197" t="str">
        <f t="shared" si="263"/>
        <v/>
      </c>
      <c r="AT860" s="210" t="str">
        <f t="shared" si="264"/>
        <v/>
      </c>
    </row>
    <row r="861" spans="1:46" x14ac:dyDescent="0.2">
      <c r="A861" s="51" t="str">
        <f>IF(AND(F861&lt;&gt;"",'Institut - Classes'!$F$4&lt;&gt;""),INDEX(libcatidinstit,'Institut - Classes'!$F$4),"")</f>
        <v/>
      </c>
      <c r="B861" s="51" t="str">
        <f>IF(A861&lt;&gt;"",INDEX(codeinstit,'Institut - Classes'!$F$4),"")</f>
        <v/>
      </c>
      <c r="C861" s="49" t="str">
        <f t="shared" si="265"/>
        <v/>
      </c>
      <c r="D861" s="143"/>
      <c r="E861" s="143"/>
      <c r="F861" s="137"/>
      <c r="G861" s="137"/>
      <c r="H861" s="137"/>
      <c r="I861" s="137"/>
      <c r="J861" s="139"/>
      <c r="K861" s="137"/>
      <c r="L861" s="141"/>
      <c r="M861" s="141"/>
      <c r="N861" s="140"/>
      <c r="O861" s="142"/>
      <c r="P861" s="141"/>
      <c r="Q861" s="141"/>
      <c r="R861" s="141"/>
      <c r="S861" s="156"/>
      <c r="T861" s="156"/>
      <c r="U861" s="156"/>
      <c r="V861" s="156"/>
      <c r="W861" s="156"/>
      <c r="X861" s="156"/>
      <c r="Y861" s="52" t="str">
        <f t="shared" si="247"/>
        <v/>
      </c>
      <c r="Z861" s="50" t="str">
        <f t="shared" si="248"/>
        <v/>
      </c>
      <c r="AA861" s="50" t="str">
        <f t="shared" si="249"/>
        <v/>
      </c>
      <c r="AB861" s="50" t="str">
        <f t="shared" si="250"/>
        <v/>
      </c>
      <c r="AC861" s="50" t="str">
        <f t="shared" si="251"/>
        <v/>
      </c>
      <c r="AD861" s="50" t="str">
        <f t="shared" si="252"/>
        <v/>
      </c>
      <c r="AE861" s="50" t="str">
        <f t="shared" si="253"/>
        <v/>
      </c>
      <c r="AF861" s="50" t="str">
        <f t="shared" si="254"/>
        <v/>
      </c>
      <c r="AG861" s="50" t="str">
        <f t="shared" si="255"/>
        <v/>
      </c>
      <c r="AH861" s="50" t="str">
        <f t="shared" si="256"/>
        <v/>
      </c>
      <c r="AI861" s="50" t="str">
        <f t="shared" si="257"/>
        <v/>
      </c>
      <c r="AJ861" s="50" t="str">
        <f t="shared" si="258"/>
        <v/>
      </c>
      <c r="AK861" s="50" t="str">
        <f t="shared" si="259"/>
        <v/>
      </c>
      <c r="AL861" s="50" t="str">
        <f t="shared" si="260"/>
        <v/>
      </c>
      <c r="AM861" s="50" t="str">
        <f t="shared" si="261"/>
        <v/>
      </c>
      <c r="AN861" s="50" t="str">
        <f>IF(OR(AD861&lt;&gt;TRUE,AI861&lt;&gt;TRUE),"",IF(OR('Info livraison'!$B$12-(YEAR(J861))&gt;INDEX(valschartmaxalt,MATCH(N861,libschart,0)),'Info livraison'!$B$12-(YEAR(J861))&lt;INDEX(valschartminalt,MATCH(N861,libschart,0))),FALSE,TRUE))</f>
        <v/>
      </c>
      <c r="AO861" s="50" t="str">
        <f t="shared" si="262"/>
        <v/>
      </c>
      <c r="AP861" s="50"/>
      <c r="AQ861" s="50"/>
      <c r="AR861" s="50"/>
      <c r="AS861" s="197" t="str">
        <f t="shared" si="263"/>
        <v/>
      </c>
      <c r="AT861" s="210" t="str">
        <f t="shared" si="264"/>
        <v/>
      </c>
    </row>
    <row r="862" spans="1:46" x14ac:dyDescent="0.2">
      <c r="A862" s="51" t="str">
        <f>IF(AND(F862&lt;&gt;"",'Institut - Classes'!$F$4&lt;&gt;""),INDEX(libcatidinstit,'Institut - Classes'!$F$4),"")</f>
        <v/>
      </c>
      <c r="B862" s="51" t="str">
        <f>IF(A862&lt;&gt;"",INDEX(codeinstit,'Institut - Classes'!$F$4),"")</f>
        <v/>
      </c>
      <c r="C862" s="49" t="str">
        <f t="shared" si="265"/>
        <v/>
      </c>
      <c r="D862" s="143"/>
      <c r="E862" s="143"/>
      <c r="F862" s="137"/>
      <c r="G862" s="137"/>
      <c r="H862" s="137"/>
      <c r="I862" s="137"/>
      <c r="J862" s="139"/>
      <c r="K862" s="137"/>
      <c r="L862" s="141"/>
      <c r="M862" s="141"/>
      <c r="N862" s="140"/>
      <c r="O862" s="142"/>
      <c r="P862" s="141"/>
      <c r="Q862" s="141"/>
      <c r="R862" s="141"/>
      <c r="S862" s="156"/>
      <c r="T862" s="156"/>
      <c r="U862" s="156"/>
      <c r="V862" s="156"/>
      <c r="W862" s="156"/>
      <c r="X862" s="156"/>
      <c r="Y862" s="52" t="str">
        <f t="shared" si="247"/>
        <v/>
      </c>
      <c r="Z862" s="50" t="str">
        <f t="shared" si="248"/>
        <v/>
      </c>
      <c r="AA862" s="50" t="str">
        <f t="shared" si="249"/>
        <v/>
      </c>
      <c r="AB862" s="50" t="str">
        <f t="shared" si="250"/>
        <v/>
      </c>
      <c r="AC862" s="50" t="str">
        <f t="shared" si="251"/>
        <v/>
      </c>
      <c r="AD862" s="50" t="str">
        <f t="shared" si="252"/>
        <v/>
      </c>
      <c r="AE862" s="50" t="str">
        <f t="shared" si="253"/>
        <v/>
      </c>
      <c r="AF862" s="50" t="str">
        <f t="shared" si="254"/>
        <v/>
      </c>
      <c r="AG862" s="50" t="str">
        <f t="shared" si="255"/>
        <v/>
      </c>
      <c r="AH862" s="50" t="str">
        <f t="shared" si="256"/>
        <v/>
      </c>
      <c r="AI862" s="50" t="str">
        <f t="shared" si="257"/>
        <v/>
      </c>
      <c r="AJ862" s="50" t="str">
        <f t="shared" si="258"/>
        <v/>
      </c>
      <c r="AK862" s="50" t="str">
        <f t="shared" si="259"/>
        <v/>
      </c>
      <c r="AL862" s="50" t="str">
        <f t="shared" si="260"/>
        <v/>
      </c>
      <c r="AM862" s="50" t="str">
        <f t="shared" si="261"/>
        <v/>
      </c>
      <c r="AN862" s="50" t="str">
        <f>IF(OR(AD862&lt;&gt;TRUE,AI862&lt;&gt;TRUE),"",IF(OR('Info livraison'!$B$12-(YEAR(J862))&gt;INDEX(valschartmaxalt,MATCH(N862,libschart,0)),'Info livraison'!$B$12-(YEAR(J862))&lt;INDEX(valschartminalt,MATCH(N862,libschart,0))),FALSE,TRUE))</f>
        <v/>
      </c>
      <c r="AO862" s="50" t="str">
        <f t="shared" si="262"/>
        <v/>
      </c>
      <c r="AP862" s="50"/>
      <c r="AQ862" s="50"/>
      <c r="AR862" s="50"/>
      <c r="AS862" s="197" t="str">
        <f t="shared" si="263"/>
        <v/>
      </c>
      <c r="AT862" s="210" t="str">
        <f t="shared" si="264"/>
        <v/>
      </c>
    </row>
    <row r="863" spans="1:46" x14ac:dyDescent="0.2">
      <c r="A863" s="51" t="str">
        <f>IF(AND(F863&lt;&gt;"",'Institut - Classes'!$F$4&lt;&gt;""),INDEX(libcatidinstit,'Institut - Classes'!$F$4),"")</f>
        <v/>
      </c>
      <c r="B863" s="51" t="str">
        <f>IF(A863&lt;&gt;"",INDEX(codeinstit,'Institut - Classes'!$F$4),"")</f>
        <v/>
      </c>
      <c r="C863" s="49" t="str">
        <f t="shared" si="265"/>
        <v/>
      </c>
      <c r="D863" s="143"/>
      <c r="E863" s="143"/>
      <c r="F863" s="137"/>
      <c r="G863" s="137"/>
      <c r="H863" s="137"/>
      <c r="I863" s="137"/>
      <c r="J863" s="139"/>
      <c r="K863" s="137"/>
      <c r="L863" s="141"/>
      <c r="M863" s="141"/>
      <c r="N863" s="140"/>
      <c r="O863" s="142"/>
      <c r="P863" s="141"/>
      <c r="Q863" s="141"/>
      <c r="R863" s="141"/>
      <c r="S863" s="156"/>
      <c r="T863" s="156"/>
      <c r="U863" s="156"/>
      <c r="V863" s="156"/>
      <c r="W863" s="156"/>
      <c r="X863" s="156"/>
      <c r="Y863" s="52" t="str">
        <f t="shared" si="247"/>
        <v/>
      </c>
      <c r="Z863" s="50" t="str">
        <f t="shared" si="248"/>
        <v/>
      </c>
      <c r="AA863" s="50" t="str">
        <f t="shared" si="249"/>
        <v/>
      </c>
      <c r="AB863" s="50" t="str">
        <f t="shared" si="250"/>
        <v/>
      </c>
      <c r="AC863" s="50" t="str">
        <f t="shared" si="251"/>
        <v/>
      </c>
      <c r="AD863" s="50" t="str">
        <f t="shared" si="252"/>
        <v/>
      </c>
      <c r="AE863" s="50" t="str">
        <f t="shared" si="253"/>
        <v/>
      </c>
      <c r="AF863" s="50" t="str">
        <f t="shared" si="254"/>
        <v/>
      </c>
      <c r="AG863" s="50" t="str">
        <f t="shared" si="255"/>
        <v/>
      </c>
      <c r="AH863" s="50" t="str">
        <f t="shared" si="256"/>
        <v/>
      </c>
      <c r="AI863" s="50" t="str">
        <f t="shared" si="257"/>
        <v/>
      </c>
      <c r="AJ863" s="50" t="str">
        <f t="shared" si="258"/>
        <v/>
      </c>
      <c r="AK863" s="50" t="str">
        <f t="shared" si="259"/>
        <v/>
      </c>
      <c r="AL863" s="50" t="str">
        <f t="shared" si="260"/>
        <v/>
      </c>
      <c r="AM863" s="50" t="str">
        <f t="shared" si="261"/>
        <v/>
      </c>
      <c r="AN863" s="50" t="str">
        <f>IF(OR(AD863&lt;&gt;TRUE,AI863&lt;&gt;TRUE),"",IF(OR('Info livraison'!$B$12-(YEAR(J863))&gt;INDEX(valschartmaxalt,MATCH(N863,libschart,0)),'Info livraison'!$B$12-(YEAR(J863))&lt;INDEX(valschartminalt,MATCH(N863,libschart,0))),FALSE,TRUE))</f>
        <v/>
      </c>
      <c r="AO863" s="50" t="str">
        <f t="shared" si="262"/>
        <v/>
      </c>
      <c r="AP863" s="50"/>
      <c r="AQ863" s="50"/>
      <c r="AR863" s="50"/>
      <c r="AS863" s="197" t="str">
        <f t="shared" si="263"/>
        <v/>
      </c>
      <c r="AT863" s="210" t="str">
        <f t="shared" si="264"/>
        <v/>
      </c>
    </row>
    <row r="864" spans="1:46" x14ac:dyDescent="0.2">
      <c r="A864" s="51" t="str">
        <f>IF(AND(F864&lt;&gt;"",'Institut - Classes'!$F$4&lt;&gt;""),INDEX(libcatidinstit,'Institut - Classes'!$F$4),"")</f>
        <v/>
      </c>
      <c r="B864" s="51" t="str">
        <f>IF(A864&lt;&gt;"",INDEX(codeinstit,'Institut - Classes'!$F$4),"")</f>
        <v/>
      </c>
      <c r="C864" s="49" t="str">
        <f t="shared" si="265"/>
        <v/>
      </c>
      <c r="D864" s="143"/>
      <c r="E864" s="143"/>
      <c r="F864" s="137"/>
      <c r="G864" s="137"/>
      <c r="H864" s="137"/>
      <c r="I864" s="137"/>
      <c r="J864" s="139"/>
      <c r="K864" s="137"/>
      <c r="L864" s="141"/>
      <c r="M864" s="141"/>
      <c r="N864" s="140"/>
      <c r="O864" s="142"/>
      <c r="P864" s="141"/>
      <c r="Q864" s="141"/>
      <c r="R864" s="141"/>
      <c r="S864" s="156"/>
      <c r="T864" s="156"/>
      <c r="U864" s="156"/>
      <c r="V864" s="156"/>
      <c r="W864" s="156"/>
      <c r="X864" s="156"/>
      <c r="Y864" s="52" t="str">
        <f t="shared" si="247"/>
        <v/>
      </c>
      <c r="Z864" s="50" t="str">
        <f t="shared" si="248"/>
        <v/>
      </c>
      <c r="AA864" s="50" t="str">
        <f t="shared" si="249"/>
        <v/>
      </c>
      <c r="AB864" s="50" t="str">
        <f t="shared" si="250"/>
        <v/>
      </c>
      <c r="AC864" s="50" t="str">
        <f t="shared" si="251"/>
        <v/>
      </c>
      <c r="AD864" s="50" t="str">
        <f t="shared" si="252"/>
        <v/>
      </c>
      <c r="AE864" s="50" t="str">
        <f t="shared" si="253"/>
        <v/>
      </c>
      <c r="AF864" s="50" t="str">
        <f t="shared" si="254"/>
        <v/>
      </c>
      <c r="AG864" s="50" t="str">
        <f t="shared" si="255"/>
        <v/>
      </c>
      <c r="AH864" s="50" t="str">
        <f t="shared" si="256"/>
        <v/>
      </c>
      <c r="AI864" s="50" t="str">
        <f t="shared" si="257"/>
        <v/>
      </c>
      <c r="AJ864" s="50" t="str">
        <f t="shared" si="258"/>
        <v/>
      </c>
      <c r="AK864" s="50" t="str">
        <f t="shared" si="259"/>
        <v/>
      </c>
      <c r="AL864" s="50" t="str">
        <f t="shared" si="260"/>
        <v/>
      </c>
      <c r="AM864" s="50" t="str">
        <f t="shared" si="261"/>
        <v/>
      </c>
      <c r="AN864" s="50" t="str">
        <f>IF(OR(AD864&lt;&gt;TRUE,AI864&lt;&gt;TRUE),"",IF(OR('Info livraison'!$B$12-(YEAR(J864))&gt;INDEX(valschartmaxalt,MATCH(N864,libschart,0)),'Info livraison'!$B$12-(YEAR(J864))&lt;INDEX(valschartminalt,MATCH(N864,libschart,0))),FALSE,TRUE))</f>
        <v/>
      </c>
      <c r="AO864" s="50" t="str">
        <f t="shared" si="262"/>
        <v/>
      </c>
      <c r="AP864" s="50"/>
      <c r="AQ864" s="50"/>
      <c r="AR864" s="50"/>
      <c r="AS864" s="197" t="str">
        <f t="shared" si="263"/>
        <v/>
      </c>
      <c r="AT864" s="210" t="str">
        <f t="shared" si="264"/>
        <v/>
      </c>
    </row>
    <row r="865" spans="1:46" x14ac:dyDescent="0.2">
      <c r="A865" s="51" t="str">
        <f>IF(AND(F865&lt;&gt;"",'Institut - Classes'!$F$4&lt;&gt;""),INDEX(libcatidinstit,'Institut - Classes'!$F$4),"")</f>
        <v/>
      </c>
      <c r="B865" s="51" t="str">
        <f>IF(A865&lt;&gt;"",INDEX(codeinstit,'Institut - Classes'!$F$4),"")</f>
        <v/>
      </c>
      <c r="C865" s="49" t="str">
        <f t="shared" si="265"/>
        <v/>
      </c>
      <c r="D865" s="143"/>
      <c r="E865" s="143"/>
      <c r="F865" s="137"/>
      <c r="G865" s="137"/>
      <c r="H865" s="137"/>
      <c r="I865" s="137"/>
      <c r="J865" s="139"/>
      <c r="K865" s="137"/>
      <c r="L865" s="141"/>
      <c r="M865" s="141"/>
      <c r="N865" s="140"/>
      <c r="O865" s="142"/>
      <c r="P865" s="141"/>
      <c r="Q865" s="141"/>
      <c r="R865" s="141"/>
      <c r="S865" s="156"/>
      <c r="T865" s="156"/>
      <c r="U865" s="156"/>
      <c r="V865" s="156"/>
      <c r="W865" s="156"/>
      <c r="X865" s="156"/>
      <c r="Y865" s="52" t="str">
        <f t="shared" si="247"/>
        <v/>
      </c>
      <c r="Z865" s="50" t="str">
        <f t="shared" si="248"/>
        <v/>
      </c>
      <c r="AA865" s="50" t="str">
        <f t="shared" si="249"/>
        <v/>
      </c>
      <c r="AB865" s="50" t="str">
        <f t="shared" si="250"/>
        <v/>
      </c>
      <c r="AC865" s="50" t="str">
        <f t="shared" si="251"/>
        <v/>
      </c>
      <c r="AD865" s="50" t="str">
        <f t="shared" si="252"/>
        <v/>
      </c>
      <c r="AE865" s="50" t="str">
        <f t="shared" si="253"/>
        <v/>
      </c>
      <c r="AF865" s="50" t="str">
        <f t="shared" si="254"/>
        <v/>
      </c>
      <c r="AG865" s="50" t="str">
        <f t="shared" si="255"/>
        <v/>
      </c>
      <c r="AH865" s="50" t="str">
        <f t="shared" si="256"/>
        <v/>
      </c>
      <c r="AI865" s="50" t="str">
        <f t="shared" si="257"/>
        <v/>
      </c>
      <c r="AJ865" s="50" t="str">
        <f t="shared" si="258"/>
        <v/>
      </c>
      <c r="AK865" s="50" t="str">
        <f t="shared" si="259"/>
        <v/>
      </c>
      <c r="AL865" s="50" t="str">
        <f t="shared" si="260"/>
        <v/>
      </c>
      <c r="AM865" s="50" t="str">
        <f t="shared" si="261"/>
        <v/>
      </c>
      <c r="AN865" s="50" t="str">
        <f>IF(OR(AD865&lt;&gt;TRUE,AI865&lt;&gt;TRUE),"",IF(OR('Info livraison'!$B$12-(YEAR(J865))&gt;INDEX(valschartmaxalt,MATCH(N865,libschart,0)),'Info livraison'!$B$12-(YEAR(J865))&lt;INDEX(valschartminalt,MATCH(N865,libschart,0))),FALSE,TRUE))</f>
        <v/>
      </c>
      <c r="AO865" s="50" t="str">
        <f t="shared" si="262"/>
        <v/>
      </c>
      <c r="AP865" s="50"/>
      <c r="AQ865" s="50"/>
      <c r="AR865" s="50"/>
      <c r="AS865" s="197" t="str">
        <f t="shared" si="263"/>
        <v/>
      </c>
      <c r="AT865" s="210" t="str">
        <f t="shared" si="264"/>
        <v/>
      </c>
    </row>
    <row r="866" spans="1:46" x14ac:dyDescent="0.2">
      <c r="A866" s="51" t="str">
        <f>IF(AND(F866&lt;&gt;"",'Institut - Classes'!$F$4&lt;&gt;""),INDEX(libcatidinstit,'Institut - Classes'!$F$4),"")</f>
        <v/>
      </c>
      <c r="B866" s="51" t="str">
        <f>IF(A866&lt;&gt;"",INDEX(codeinstit,'Institut - Classes'!$F$4),"")</f>
        <v/>
      </c>
      <c r="C866" s="49" t="str">
        <f t="shared" si="265"/>
        <v/>
      </c>
      <c r="D866" s="143"/>
      <c r="E866" s="143"/>
      <c r="F866" s="137"/>
      <c r="G866" s="137"/>
      <c r="H866" s="137"/>
      <c r="I866" s="137"/>
      <c r="J866" s="139"/>
      <c r="K866" s="137"/>
      <c r="L866" s="141"/>
      <c r="M866" s="141"/>
      <c r="N866" s="140"/>
      <c r="O866" s="142"/>
      <c r="P866" s="141"/>
      <c r="Q866" s="141"/>
      <c r="R866" s="141"/>
      <c r="S866" s="156"/>
      <c r="T866" s="156"/>
      <c r="U866" s="156"/>
      <c r="V866" s="156"/>
      <c r="W866" s="156"/>
      <c r="X866" s="156"/>
      <c r="Y866" s="52" t="str">
        <f t="shared" si="247"/>
        <v/>
      </c>
      <c r="Z866" s="50" t="str">
        <f t="shared" si="248"/>
        <v/>
      </c>
      <c r="AA866" s="50" t="str">
        <f t="shared" si="249"/>
        <v/>
      </c>
      <c r="AB866" s="50" t="str">
        <f t="shared" si="250"/>
        <v/>
      </c>
      <c r="AC866" s="50" t="str">
        <f t="shared" si="251"/>
        <v/>
      </c>
      <c r="AD866" s="50" t="str">
        <f t="shared" si="252"/>
        <v/>
      </c>
      <c r="AE866" s="50" t="str">
        <f t="shared" si="253"/>
        <v/>
      </c>
      <c r="AF866" s="50" t="str">
        <f t="shared" si="254"/>
        <v/>
      </c>
      <c r="AG866" s="50" t="str">
        <f t="shared" si="255"/>
        <v/>
      </c>
      <c r="AH866" s="50" t="str">
        <f t="shared" si="256"/>
        <v/>
      </c>
      <c r="AI866" s="50" t="str">
        <f t="shared" si="257"/>
        <v/>
      </c>
      <c r="AJ866" s="50" t="str">
        <f t="shared" si="258"/>
        <v/>
      </c>
      <c r="AK866" s="50" t="str">
        <f t="shared" si="259"/>
        <v/>
      </c>
      <c r="AL866" s="50" t="str">
        <f t="shared" si="260"/>
        <v/>
      </c>
      <c r="AM866" s="50" t="str">
        <f t="shared" si="261"/>
        <v/>
      </c>
      <c r="AN866" s="50" t="str">
        <f>IF(OR(AD866&lt;&gt;TRUE,AI866&lt;&gt;TRUE),"",IF(OR('Info livraison'!$B$12-(YEAR(J866))&gt;INDEX(valschartmaxalt,MATCH(N866,libschart,0)),'Info livraison'!$B$12-(YEAR(J866))&lt;INDEX(valschartminalt,MATCH(N866,libschart,0))),FALSE,TRUE))</f>
        <v/>
      </c>
      <c r="AO866" s="50" t="str">
        <f t="shared" si="262"/>
        <v/>
      </c>
      <c r="AP866" s="50"/>
      <c r="AQ866" s="50"/>
      <c r="AR866" s="50"/>
      <c r="AS866" s="197" t="str">
        <f t="shared" si="263"/>
        <v/>
      </c>
      <c r="AT866" s="210" t="str">
        <f t="shared" si="264"/>
        <v/>
      </c>
    </row>
    <row r="867" spans="1:46" x14ac:dyDescent="0.2">
      <c r="A867" s="51" t="str">
        <f>IF(AND(F867&lt;&gt;"",'Institut - Classes'!$F$4&lt;&gt;""),INDEX(libcatidinstit,'Institut - Classes'!$F$4),"")</f>
        <v/>
      </c>
      <c r="B867" s="51" t="str">
        <f>IF(A867&lt;&gt;"",INDEX(codeinstit,'Institut - Classes'!$F$4),"")</f>
        <v/>
      </c>
      <c r="C867" s="49" t="str">
        <f t="shared" si="265"/>
        <v/>
      </c>
      <c r="D867" s="143"/>
      <c r="E867" s="143"/>
      <c r="F867" s="137"/>
      <c r="G867" s="137"/>
      <c r="H867" s="137"/>
      <c r="I867" s="137"/>
      <c r="J867" s="139"/>
      <c r="K867" s="137"/>
      <c r="L867" s="141"/>
      <c r="M867" s="141"/>
      <c r="N867" s="140"/>
      <c r="O867" s="142"/>
      <c r="P867" s="141"/>
      <c r="Q867" s="141"/>
      <c r="R867" s="141"/>
      <c r="S867" s="156"/>
      <c r="T867" s="156"/>
      <c r="U867" s="156"/>
      <c r="V867" s="156"/>
      <c r="W867" s="156"/>
      <c r="X867" s="156"/>
      <c r="Y867" s="52" t="str">
        <f t="shared" si="247"/>
        <v/>
      </c>
      <c r="Z867" s="50" t="str">
        <f t="shared" si="248"/>
        <v/>
      </c>
      <c r="AA867" s="50" t="str">
        <f t="shared" si="249"/>
        <v/>
      </c>
      <c r="AB867" s="50" t="str">
        <f t="shared" si="250"/>
        <v/>
      </c>
      <c r="AC867" s="50" t="str">
        <f t="shared" si="251"/>
        <v/>
      </c>
      <c r="AD867" s="50" t="str">
        <f t="shared" si="252"/>
        <v/>
      </c>
      <c r="AE867" s="50" t="str">
        <f t="shared" si="253"/>
        <v/>
      </c>
      <c r="AF867" s="50" t="str">
        <f t="shared" si="254"/>
        <v/>
      </c>
      <c r="AG867" s="50" t="str">
        <f t="shared" si="255"/>
        <v/>
      </c>
      <c r="AH867" s="50" t="str">
        <f t="shared" si="256"/>
        <v/>
      </c>
      <c r="AI867" s="50" t="str">
        <f t="shared" si="257"/>
        <v/>
      </c>
      <c r="AJ867" s="50" t="str">
        <f t="shared" si="258"/>
        <v/>
      </c>
      <c r="AK867" s="50" t="str">
        <f t="shared" si="259"/>
        <v/>
      </c>
      <c r="AL867" s="50" t="str">
        <f t="shared" si="260"/>
        <v/>
      </c>
      <c r="AM867" s="50" t="str">
        <f t="shared" si="261"/>
        <v/>
      </c>
      <c r="AN867" s="50" t="str">
        <f>IF(OR(AD867&lt;&gt;TRUE,AI867&lt;&gt;TRUE),"",IF(OR('Info livraison'!$B$12-(YEAR(J867))&gt;INDEX(valschartmaxalt,MATCH(N867,libschart,0)),'Info livraison'!$B$12-(YEAR(J867))&lt;INDEX(valschartminalt,MATCH(N867,libschart,0))),FALSE,TRUE))</f>
        <v/>
      </c>
      <c r="AO867" s="50" t="str">
        <f t="shared" si="262"/>
        <v/>
      </c>
      <c r="AP867" s="50"/>
      <c r="AQ867" s="50"/>
      <c r="AR867" s="50"/>
      <c r="AS867" s="197" t="str">
        <f t="shared" si="263"/>
        <v/>
      </c>
      <c r="AT867" s="210" t="str">
        <f t="shared" si="264"/>
        <v/>
      </c>
    </row>
    <row r="868" spans="1:46" x14ac:dyDescent="0.2">
      <c r="A868" s="51" t="str">
        <f>IF(AND(F868&lt;&gt;"",'Institut - Classes'!$F$4&lt;&gt;""),INDEX(libcatidinstit,'Institut - Classes'!$F$4),"")</f>
        <v/>
      </c>
      <c r="B868" s="51" t="str">
        <f>IF(A868&lt;&gt;"",INDEX(codeinstit,'Institut - Classes'!$F$4),"")</f>
        <v/>
      </c>
      <c r="C868" s="49" t="str">
        <f t="shared" si="265"/>
        <v/>
      </c>
      <c r="D868" s="143"/>
      <c r="E868" s="143"/>
      <c r="F868" s="137"/>
      <c r="G868" s="137"/>
      <c r="H868" s="137"/>
      <c r="I868" s="137"/>
      <c r="J868" s="139"/>
      <c r="K868" s="137"/>
      <c r="L868" s="141"/>
      <c r="M868" s="141"/>
      <c r="N868" s="140"/>
      <c r="O868" s="142"/>
      <c r="P868" s="141"/>
      <c r="Q868" s="141"/>
      <c r="R868" s="141"/>
      <c r="S868" s="156"/>
      <c r="T868" s="156"/>
      <c r="U868" s="156"/>
      <c r="V868" s="156"/>
      <c r="W868" s="156"/>
      <c r="X868" s="156"/>
      <c r="Y868" s="52" t="str">
        <f t="shared" si="247"/>
        <v/>
      </c>
      <c r="Z868" s="50" t="str">
        <f t="shared" si="248"/>
        <v/>
      </c>
      <c r="AA868" s="50" t="str">
        <f t="shared" si="249"/>
        <v/>
      </c>
      <c r="AB868" s="50" t="str">
        <f t="shared" si="250"/>
        <v/>
      </c>
      <c r="AC868" s="50" t="str">
        <f t="shared" si="251"/>
        <v/>
      </c>
      <c r="AD868" s="50" t="str">
        <f t="shared" si="252"/>
        <v/>
      </c>
      <c r="AE868" s="50" t="str">
        <f t="shared" si="253"/>
        <v/>
      </c>
      <c r="AF868" s="50" t="str">
        <f t="shared" si="254"/>
        <v/>
      </c>
      <c r="AG868" s="50" t="str">
        <f t="shared" si="255"/>
        <v/>
      </c>
      <c r="AH868" s="50" t="str">
        <f t="shared" si="256"/>
        <v/>
      </c>
      <c r="AI868" s="50" t="str">
        <f t="shared" si="257"/>
        <v/>
      </c>
      <c r="AJ868" s="50" t="str">
        <f t="shared" si="258"/>
        <v/>
      </c>
      <c r="AK868" s="50" t="str">
        <f t="shared" si="259"/>
        <v/>
      </c>
      <c r="AL868" s="50" t="str">
        <f t="shared" si="260"/>
        <v/>
      </c>
      <c r="AM868" s="50" t="str">
        <f t="shared" si="261"/>
        <v/>
      </c>
      <c r="AN868" s="50" t="str">
        <f>IF(OR(AD868&lt;&gt;TRUE,AI868&lt;&gt;TRUE),"",IF(OR('Info livraison'!$B$12-(YEAR(J868))&gt;INDEX(valschartmaxalt,MATCH(N868,libschart,0)),'Info livraison'!$B$12-(YEAR(J868))&lt;INDEX(valschartminalt,MATCH(N868,libschart,0))),FALSE,TRUE))</f>
        <v/>
      </c>
      <c r="AO868" s="50" t="str">
        <f t="shared" si="262"/>
        <v/>
      </c>
      <c r="AP868" s="50"/>
      <c r="AQ868" s="50"/>
      <c r="AR868" s="50"/>
      <c r="AS868" s="197" t="str">
        <f t="shared" si="263"/>
        <v/>
      </c>
      <c r="AT868" s="210" t="str">
        <f t="shared" si="264"/>
        <v/>
      </c>
    </row>
    <row r="869" spans="1:46" x14ac:dyDescent="0.2">
      <c r="A869" s="51" t="str">
        <f>IF(AND(F869&lt;&gt;"",'Institut - Classes'!$F$4&lt;&gt;""),INDEX(libcatidinstit,'Institut - Classes'!$F$4),"")</f>
        <v/>
      </c>
      <c r="B869" s="51" t="str">
        <f>IF(A869&lt;&gt;"",INDEX(codeinstit,'Institut - Classes'!$F$4),"")</f>
        <v/>
      </c>
      <c r="C869" s="49" t="str">
        <f t="shared" si="265"/>
        <v/>
      </c>
      <c r="D869" s="143"/>
      <c r="E869" s="143"/>
      <c r="F869" s="137"/>
      <c r="G869" s="137"/>
      <c r="H869" s="137"/>
      <c r="I869" s="137"/>
      <c r="J869" s="139"/>
      <c r="K869" s="137"/>
      <c r="L869" s="141"/>
      <c r="M869" s="141"/>
      <c r="N869" s="140"/>
      <c r="O869" s="142"/>
      <c r="P869" s="141"/>
      <c r="Q869" s="141"/>
      <c r="R869" s="141"/>
      <c r="S869" s="156"/>
      <c r="T869" s="156"/>
      <c r="U869" s="156"/>
      <c r="V869" s="156"/>
      <c r="W869" s="156"/>
      <c r="X869" s="156"/>
      <c r="Y869" s="52" t="str">
        <f t="shared" si="247"/>
        <v/>
      </c>
      <c r="Z869" s="50" t="str">
        <f t="shared" si="248"/>
        <v/>
      </c>
      <c r="AA869" s="50" t="str">
        <f t="shared" si="249"/>
        <v/>
      </c>
      <c r="AB869" s="50" t="str">
        <f t="shared" si="250"/>
        <v/>
      </c>
      <c r="AC869" s="50" t="str">
        <f t="shared" si="251"/>
        <v/>
      </c>
      <c r="AD869" s="50" t="str">
        <f t="shared" si="252"/>
        <v/>
      </c>
      <c r="AE869" s="50" t="str">
        <f t="shared" si="253"/>
        <v/>
      </c>
      <c r="AF869" s="50" t="str">
        <f t="shared" si="254"/>
        <v/>
      </c>
      <c r="AG869" s="50" t="str">
        <f t="shared" si="255"/>
        <v/>
      </c>
      <c r="AH869" s="50" t="str">
        <f t="shared" si="256"/>
        <v/>
      </c>
      <c r="AI869" s="50" t="str">
        <f t="shared" si="257"/>
        <v/>
      </c>
      <c r="AJ869" s="50" t="str">
        <f t="shared" si="258"/>
        <v/>
      </c>
      <c r="AK869" s="50" t="str">
        <f t="shared" si="259"/>
        <v/>
      </c>
      <c r="AL869" s="50" t="str">
        <f t="shared" si="260"/>
        <v/>
      </c>
      <c r="AM869" s="50" t="str">
        <f t="shared" si="261"/>
        <v/>
      </c>
      <c r="AN869" s="50" t="str">
        <f>IF(OR(AD869&lt;&gt;TRUE,AI869&lt;&gt;TRUE),"",IF(OR('Info livraison'!$B$12-(YEAR(J869))&gt;INDEX(valschartmaxalt,MATCH(N869,libschart,0)),'Info livraison'!$B$12-(YEAR(J869))&lt;INDEX(valschartminalt,MATCH(N869,libschart,0))),FALSE,TRUE))</f>
        <v/>
      </c>
      <c r="AO869" s="50" t="str">
        <f t="shared" si="262"/>
        <v/>
      </c>
      <c r="AP869" s="50"/>
      <c r="AQ869" s="50"/>
      <c r="AR869" s="50"/>
      <c r="AS869" s="197" t="str">
        <f t="shared" si="263"/>
        <v/>
      </c>
      <c r="AT869" s="210" t="str">
        <f t="shared" si="264"/>
        <v/>
      </c>
    </row>
    <row r="870" spans="1:46" x14ac:dyDescent="0.2">
      <c r="A870" s="51" t="str">
        <f>IF(AND(F870&lt;&gt;"",'Institut - Classes'!$F$4&lt;&gt;""),INDEX(libcatidinstit,'Institut - Classes'!$F$4),"")</f>
        <v/>
      </c>
      <c r="B870" s="51" t="str">
        <f>IF(A870&lt;&gt;"",INDEX(codeinstit,'Institut - Classes'!$F$4),"")</f>
        <v/>
      </c>
      <c r="C870" s="49" t="str">
        <f t="shared" si="265"/>
        <v/>
      </c>
      <c r="D870" s="143"/>
      <c r="E870" s="143"/>
      <c r="F870" s="137"/>
      <c r="G870" s="137"/>
      <c r="H870" s="137"/>
      <c r="I870" s="137"/>
      <c r="J870" s="139"/>
      <c r="K870" s="137"/>
      <c r="L870" s="141"/>
      <c r="M870" s="141"/>
      <c r="N870" s="140"/>
      <c r="O870" s="142"/>
      <c r="P870" s="141"/>
      <c r="Q870" s="141"/>
      <c r="R870" s="141"/>
      <c r="S870" s="156"/>
      <c r="T870" s="156"/>
      <c r="U870" s="156"/>
      <c r="V870" s="156"/>
      <c r="W870" s="156"/>
      <c r="X870" s="156"/>
      <c r="Y870" s="52" t="str">
        <f t="shared" si="247"/>
        <v/>
      </c>
      <c r="Z870" s="50" t="str">
        <f t="shared" si="248"/>
        <v/>
      </c>
      <c r="AA870" s="50" t="str">
        <f t="shared" si="249"/>
        <v/>
      </c>
      <c r="AB870" s="50" t="str">
        <f t="shared" si="250"/>
        <v/>
      </c>
      <c r="AC870" s="50" t="str">
        <f t="shared" si="251"/>
        <v/>
      </c>
      <c r="AD870" s="50" t="str">
        <f t="shared" si="252"/>
        <v/>
      </c>
      <c r="AE870" s="50" t="str">
        <f t="shared" si="253"/>
        <v/>
      </c>
      <c r="AF870" s="50" t="str">
        <f t="shared" si="254"/>
        <v/>
      </c>
      <c r="AG870" s="50" t="str">
        <f t="shared" si="255"/>
        <v/>
      </c>
      <c r="AH870" s="50" t="str">
        <f t="shared" si="256"/>
        <v/>
      </c>
      <c r="AI870" s="50" t="str">
        <f t="shared" si="257"/>
        <v/>
      </c>
      <c r="AJ870" s="50" t="str">
        <f t="shared" si="258"/>
        <v/>
      </c>
      <c r="AK870" s="50" t="str">
        <f t="shared" si="259"/>
        <v/>
      </c>
      <c r="AL870" s="50" t="str">
        <f t="shared" si="260"/>
        <v/>
      </c>
      <c r="AM870" s="50" t="str">
        <f t="shared" si="261"/>
        <v/>
      </c>
      <c r="AN870" s="50" t="str">
        <f>IF(OR(AD870&lt;&gt;TRUE,AI870&lt;&gt;TRUE),"",IF(OR('Info livraison'!$B$12-(YEAR(J870))&gt;INDEX(valschartmaxalt,MATCH(N870,libschart,0)),'Info livraison'!$B$12-(YEAR(J870))&lt;INDEX(valschartminalt,MATCH(N870,libschart,0))),FALSE,TRUE))</f>
        <v/>
      </c>
      <c r="AO870" s="50" t="str">
        <f t="shared" si="262"/>
        <v/>
      </c>
      <c r="AP870" s="50"/>
      <c r="AQ870" s="50"/>
      <c r="AR870" s="50"/>
      <c r="AS870" s="197" t="str">
        <f t="shared" si="263"/>
        <v/>
      </c>
      <c r="AT870" s="210" t="str">
        <f t="shared" si="264"/>
        <v/>
      </c>
    </row>
    <row r="871" spans="1:46" x14ac:dyDescent="0.2">
      <c r="A871" s="51" t="str">
        <f>IF(AND(F871&lt;&gt;"",'Institut - Classes'!$F$4&lt;&gt;""),INDEX(libcatidinstit,'Institut - Classes'!$F$4),"")</f>
        <v/>
      </c>
      <c r="B871" s="51" t="str">
        <f>IF(A871&lt;&gt;"",INDEX(codeinstit,'Institut - Classes'!$F$4),"")</f>
        <v/>
      </c>
      <c r="C871" s="49" t="str">
        <f t="shared" si="265"/>
        <v/>
      </c>
      <c r="D871" s="143"/>
      <c r="E871" s="143"/>
      <c r="F871" s="137"/>
      <c r="G871" s="137"/>
      <c r="H871" s="137"/>
      <c r="I871" s="137"/>
      <c r="J871" s="139"/>
      <c r="K871" s="137"/>
      <c r="L871" s="141"/>
      <c r="M871" s="141"/>
      <c r="N871" s="140"/>
      <c r="O871" s="142"/>
      <c r="P871" s="141"/>
      <c r="Q871" s="141"/>
      <c r="R871" s="141"/>
      <c r="S871" s="156"/>
      <c r="T871" s="156"/>
      <c r="U871" s="156"/>
      <c r="V871" s="156"/>
      <c r="W871" s="156"/>
      <c r="X871" s="156"/>
      <c r="Y871" s="52" t="str">
        <f t="shared" si="247"/>
        <v/>
      </c>
      <c r="Z871" s="50" t="str">
        <f t="shared" si="248"/>
        <v/>
      </c>
      <c r="AA871" s="50" t="str">
        <f t="shared" si="249"/>
        <v/>
      </c>
      <c r="AB871" s="50" t="str">
        <f t="shared" si="250"/>
        <v/>
      </c>
      <c r="AC871" s="50" t="str">
        <f t="shared" si="251"/>
        <v/>
      </c>
      <c r="AD871" s="50" t="str">
        <f t="shared" si="252"/>
        <v/>
      </c>
      <c r="AE871" s="50" t="str">
        <f t="shared" si="253"/>
        <v/>
      </c>
      <c r="AF871" s="50" t="str">
        <f t="shared" si="254"/>
        <v/>
      </c>
      <c r="AG871" s="50" t="str">
        <f t="shared" si="255"/>
        <v/>
      </c>
      <c r="AH871" s="50" t="str">
        <f t="shared" si="256"/>
        <v/>
      </c>
      <c r="AI871" s="50" t="str">
        <f t="shared" si="257"/>
        <v/>
      </c>
      <c r="AJ871" s="50" t="str">
        <f t="shared" si="258"/>
        <v/>
      </c>
      <c r="AK871" s="50" t="str">
        <f t="shared" si="259"/>
        <v/>
      </c>
      <c r="AL871" s="50" t="str">
        <f t="shared" si="260"/>
        <v/>
      </c>
      <c r="AM871" s="50" t="str">
        <f t="shared" si="261"/>
        <v/>
      </c>
      <c r="AN871" s="50" t="str">
        <f>IF(OR(AD871&lt;&gt;TRUE,AI871&lt;&gt;TRUE),"",IF(OR('Info livraison'!$B$12-(YEAR(J871))&gt;INDEX(valschartmaxalt,MATCH(N871,libschart,0)),'Info livraison'!$B$12-(YEAR(J871))&lt;INDEX(valschartminalt,MATCH(N871,libschart,0))),FALSE,TRUE))</f>
        <v/>
      </c>
      <c r="AO871" s="50" t="str">
        <f t="shared" si="262"/>
        <v/>
      </c>
      <c r="AP871" s="50"/>
      <c r="AQ871" s="50"/>
      <c r="AR871" s="50"/>
      <c r="AS871" s="197" t="str">
        <f t="shared" si="263"/>
        <v/>
      </c>
      <c r="AT871" s="210" t="str">
        <f t="shared" si="264"/>
        <v/>
      </c>
    </row>
    <row r="872" spans="1:46" x14ac:dyDescent="0.2">
      <c r="A872" s="51" t="str">
        <f>IF(AND(F872&lt;&gt;"",'Institut - Classes'!$F$4&lt;&gt;""),INDEX(libcatidinstit,'Institut - Classes'!$F$4),"")</f>
        <v/>
      </c>
      <c r="B872" s="51" t="str">
        <f>IF(A872&lt;&gt;"",INDEX(codeinstit,'Institut - Classes'!$F$4),"")</f>
        <v/>
      </c>
      <c r="C872" s="49" t="str">
        <f t="shared" si="265"/>
        <v/>
      </c>
      <c r="D872" s="143"/>
      <c r="E872" s="143"/>
      <c r="F872" s="137"/>
      <c r="G872" s="137"/>
      <c r="H872" s="137"/>
      <c r="I872" s="137"/>
      <c r="J872" s="139"/>
      <c r="K872" s="137"/>
      <c r="L872" s="141"/>
      <c r="M872" s="141"/>
      <c r="N872" s="140"/>
      <c r="O872" s="142"/>
      <c r="P872" s="141"/>
      <c r="Q872" s="141"/>
      <c r="R872" s="141"/>
      <c r="S872" s="156"/>
      <c r="T872" s="156"/>
      <c r="U872" s="156"/>
      <c r="V872" s="156"/>
      <c r="W872" s="156"/>
      <c r="X872" s="156"/>
      <c r="Y872" s="52" t="str">
        <f t="shared" si="247"/>
        <v/>
      </c>
      <c r="Z872" s="50" t="str">
        <f t="shared" si="248"/>
        <v/>
      </c>
      <c r="AA872" s="50" t="str">
        <f t="shared" si="249"/>
        <v/>
      </c>
      <c r="AB872" s="50" t="str">
        <f t="shared" si="250"/>
        <v/>
      </c>
      <c r="AC872" s="50" t="str">
        <f t="shared" si="251"/>
        <v/>
      </c>
      <c r="AD872" s="50" t="str">
        <f t="shared" si="252"/>
        <v/>
      </c>
      <c r="AE872" s="50" t="str">
        <f t="shared" si="253"/>
        <v/>
      </c>
      <c r="AF872" s="50" t="str">
        <f t="shared" si="254"/>
        <v/>
      </c>
      <c r="AG872" s="50" t="str">
        <f t="shared" si="255"/>
        <v/>
      </c>
      <c r="AH872" s="50" t="str">
        <f t="shared" si="256"/>
        <v/>
      </c>
      <c r="AI872" s="50" t="str">
        <f t="shared" si="257"/>
        <v/>
      </c>
      <c r="AJ872" s="50" t="str">
        <f t="shared" si="258"/>
        <v/>
      </c>
      <c r="AK872" s="50" t="str">
        <f t="shared" si="259"/>
        <v/>
      </c>
      <c r="AL872" s="50" t="str">
        <f t="shared" si="260"/>
        <v/>
      </c>
      <c r="AM872" s="50" t="str">
        <f t="shared" si="261"/>
        <v/>
      </c>
      <c r="AN872" s="50" t="str">
        <f>IF(OR(AD872&lt;&gt;TRUE,AI872&lt;&gt;TRUE),"",IF(OR('Info livraison'!$B$12-(YEAR(J872))&gt;INDEX(valschartmaxalt,MATCH(N872,libschart,0)),'Info livraison'!$B$12-(YEAR(J872))&lt;INDEX(valschartminalt,MATCH(N872,libschart,0))),FALSE,TRUE))</f>
        <v/>
      </c>
      <c r="AO872" s="50" t="str">
        <f t="shared" si="262"/>
        <v/>
      </c>
      <c r="AP872" s="50"/>
      <c r="AQ872" s="50"/>
      <c r="AR872" s="50"/>
      <c r="AS872" s="197" t="str">
        <f t="shared" si="263"/>
        <v/>
      </c>
      <c r="AT872" s="210" t="str">
        <f t="shared" si="264"/>
        <v/>
      </c>
    </row>
    <row r="873" spans="1:46" x14ac:dyDescent="0.2">
      <c r="A873" s="51" t="str">
        <f>IF(AND(F873&lt;&gt;"",'Institut - Classes'!$F$4&lt;&gt;""),INDEX(libcatidinstit,'Institut - Classes'!$F$4),"")</f>
        <v/>
      </c>
      <c r="B873" s="51" t="str">
        <f>IF(A873&lt;&gt;"",INDEX(codeinstit,'Institut - Classes'!$F$4),"")</f>
        <v/>
      </c>
      <c r="C873" s="49" t="str">
        <f t="shared" si="265"/>
        <v/>
      </c>
      <c r="D873" s="143"/>
      <c r="E873" s="143"/>
      <c r="F873" s="137"/>
      <c r="G873" s="137"/>
      <c r="H873" s="137"/>
      <c r="I873" s="137"/>
      <c r="J873" s="139"/>
      <c r="K873" s="137"/>
      <c r="L873" s="141"/>
      <c r="M873" s="141"/>
      <c r="N873" s="140"/>
      <c r="O873" s="142"/>
      <c r="P873" s="141"/>
      <c r="Q873" s="141"/>
      <c r="R873" s="141"/>
      <c r="S873" s="156"/>
      <c r="T873" s="156"/>
      <c r="U873" s="156"/>
      <c r="V873" s="156"/>
      <c r="W873" s="156"/>
      <c r="X873" s="156"/>
      <c r="Y873" s="52" t="str">
        <f t="shared" si="247"/>
        <v/>
      </c>
      <c r="Z873" s="50" t="str">
        <f t="shared" si="248"/>
        <v/>
      </c>
      <c r="AA873" s="50" t="str">
        <f t="shared" si="249"/>
        <v/>
      </c>
      <c r="AB873" s="50" t="str">
        <f t="shared" si="250"/>
        <v/>
      </c>
      <c r="AC873" s="50" t="str">
        <f t="shared" si="251"/>
        <v/>
      </c>
      <c r="AD873" s="50" t="str">
        <f t="shared" si="252"/>
        <v/>
      </c>
      <c r="AE873" s="50" t="str">
        <f t="shared" si="253"/>
        <v/>
      </c>
      <c r="AF873" s="50" t="str">
        <f t="shared" si="254"/>
        <v/>
      </c>
      <c r="AG873" s="50" t="str">
        <f t="shared" si="255"/>
        <v/>
      </c>
      <c r="AH873" s="50" t="str">
        <f t="shared" si="256"/>
        <v/>
      </c>
      <c r="AI873" s="50" t="str">
        <f t="shared" si="257"/>
        <v/>
      </c>
      <c r="AJ873" s="50" t="str">
        <f t="shared" si="258"/>
        <v/>
      </c>
      <c r="AK873" s="50" t="str">
        <f t="shared" si="259"/>
        <v/>
      </c>
      <c r="AL873" s="50" t="str">
        <f t="shared" si="260"/>
        <v/>
      </c>
      <c r="AM873" s="50" t="str">
        <f t="shared" si="261"/>
        <v/>
      </c>
      <c r="AN873" s="50" t="str">
        <f>IF(OR(AD873&lt;&gt;TRUE,AI873&lt;&gt;TRUE),"",IF(OR('Info livraison'!$B$12-(YEAR(J873))&gt;INDEX(valschartmaxalt,MATCH(N873,libschart,0)),'Info livraison'!$B$12-(YEAR(J873))&lt;INDEX(valschartminalt,MATCH(N873,libschart,0))),FALSE,TRUE))</f>
        <v/>
      </c>
      <c r="AO873" s="50" t="str">
        <f t="shared" si="262"/>
        <v/>
      </c>
      <c r="AP873" s="50"/>
      <c r="AQ873" s="50"/>
      <c r="AR873" s="50"/>
      <c r="AS873" s="197" t="str">
        <f t="shared" si="263"/>
        <v/>
      </c>
      <c r="AT873" s="210" t="str">
        <f t="shared" si="264"/>
        <v/>
      </c>
    </row>
    <row r="874" spans="1:46" x14ac:dyDescent="0.2">
      <c r="A874" s="51" t="str">
        <f>IF(AND(F874&lt;&gt;"",'Institut - Classes'!$F$4&lt;&gt;""),INDEX(libcatidinstit,'Institut - Classes'!$F$4),"")</f>
        <v/>
      </c>
      <c r="B874" s="51" t="str">
        <f>IF(A874&lt;&gt;"",INDEX(codeinstit,'Institut - Classes'!$F$4),"")</f>
        <v/>
      </c>
      <c r="C874" s="49" t="str">
        <f t="shared" si="265"/>
        <v/>
      </c>
      <c r="D874" s="143"/>
      <c r="E874" s="143"/>
      <c r="F874" s="137"/>
      <c r="G874" s="137"/>
      <c r="H874" s="137"/>
      <c r="I874" s="137"/>
      <c r="J874" s="139"/>
      <c r="K874" s="137"/>
      <c r="L874" s="141"/>
      <c r="M874" s="141"/>
      <c r="N874" s="140"/>
      <c r="O874" s="142"/>
      <c r="P874" s="141"/>
      <c r="Q874" s="141"/>
      <c r="R874" s="141"/>
      <c r="S874" s="156"/>
      <c r="T874" s="156"/>
      <c r="U874" s="156"/>
      <c r="V874" s="156"/>
      <c r="W874" s="156"/>
      <c r="X874" s="156"/>
      <c r="Y874" s="52" t="str">
        <f t="shared" si="247"/>
        <v/>
      </c>
      <c r="Z874" s="50" t="str">
        <f t="shared" si="248"/>
        <v/>
      </c>
      <c r="AA874" s="50" t="str">
        <f t="shared" si="249"/>
        <v/>
      </c>
      <c r="AB874" s="50" t="str">
        <f t="shared" si="250"/>
        <v/>
      </c>
      <c r="AC874" s="50" t="str">
        <f t="shared" si="251"/>
        <v/>
      </c>
      <c r="AD874" s="50" t="str">
        <f t="shared" si="252"/>
        <v/>
      </c>
      <c r="AE874" s="50" t="str">
        <f t="shared" si="253"/>
        <v/>
      </c>
      <c r="AF874" s="50" t="str">
        <f t="shared" si="254"/>
        <v/>
      </c>
      <c r="AG874" s="50" t="str">
        <f t="shared" si="255"/>
        <v/>
      </c>
      <c r="AH874" s="50" t="str">
        <f t="shared" si="256"/>
        <v/>
      </c>
      <c r="AI874" s="50" t="str">
        <f t="shared" si="257"/>
        <v/>
      </c>
      <c r="AJ874" s="50" t="str">
        <f t="shared" si="258"/>
        <v/>
      </c>
      <c r="AK874" s="50" t="str">
        <f t="shared" si="259"/>
        <v/>
      </c>
      <c r="AL874" s="50" t="str">
        <f t="shared" si="260"/>
        <v/>
      </c>
      <c r="AM874" s="50" t="str">
        <f t="shared" si="261"/>
        <v/>
      </c>
      <c r="AN874" s="50" t="str">
        <f>IF(OR(AD874&lt;&gt;TRUE,AI874&lt;&gt;TRUE),"",IF(OR('Info livraison'!$B$12-(YEAR(J874))&gt;INDEX(valschartmaxalt,MATCH(N874,libschart,0)),'Info livraison'!$B$12-(YEAR(J874))&lt;INDEX(valschartminalt,MATCH(N874,libschart,0))),FALSE,TRUE))</f>
        <v/>
      </c>
      <c r="AO874" s="50" t="str">
        <f t="shared" si="262"/>
        <v/>
      </c>
      <c r="AP874" s="50"/>
      <c r="AQ874" s="50"/>
      <c r="AR874" s="50"/>
      <c r="AS874" s="197" t="str">
        <f t="shared" si="263"/>
        <v/>
      </c>
      <c r="AT874" s="210" t="str">
        <f t="shared" si="264"/>
        <v/>
      </c>
    </row>
    <row r="875" spans="1:46" x14ac:dyDescent="0.2">
      <c r="A875" s="51" t="str">
        <f>IF(AND(F875&lt;&gt;"",'Institut - Classes'!$F$4&lt;&gt;""),INDEX(libcatidinstit,'Institut - Classes'!$F$4),"")</f>
        <v/>
      </c>
      <c r="B875" s="51" t="str">
        <f>IF(A875&lt;&gt;"",INDEX(codeinstit,'Institut - Classes'!$F$4),"")</f>
        <v/>
      </c>
      <c r="C875" s="49" t="str">
        <f t="shared" si="265"/>
        <v/>
      </c>
      <c r="D875" s="143"/>
      <c r="E875" s="143"/>
      <c r="F875" s="137"/>
      <c r="G875" s="137"/>
      <c r="H875" s="137"/>
      <c r="I875" s="137"/>
      <c r="J875" s="139"/>
      <c r="K875" s="137"/>
      <c r="L875" s="141"/>
      <c r="M875" s="141"/>
      <c r="N875" s="140"/>
      <c r="O875" s="142"/>
      <c r="P875" s="141"/>
      <c r="Q875" s="141"/>
      <c r="R875" s="141"/>
      <c r="S875" s="156"/>
      <c r="T875" s="156"/>
      <c r="U875" s="156"/>
      <c r="V875" s="156"/>
      <c r="W875" s="156"/>
      <c r="X875" s="156"/>
      <c r="Y875" s="52" t="str">
        <f t="shared" si="247"/>
        <v/>
      </c>
      <c r="Z875" s="50" t="str">
        <f t="shared" si="248"/>
        <v/>
      </c>
      <c r="AA875" s="50" t="str">
        <f t="shared" si="249"/>
        <v/>
      </c>
      <c r="AB875" s="50" t="str">
        <f t="shared" si="250"/>
        <v/>
      </c>
      <c r="AC875" s="50" t="str">
        <f t="shared" si="251"/>
        <v/>
      </c>
      <c r="AD875" s="50" t="str">
        <f t="shared" si="252"/>
        <v/>
      </c>
      <c r="AE875" s="50" t="str">
        <f t="shared" si="253"/>
        <v/>
      </c>
      <c r="AF875" s="50" t="str">
        <f t="shared" si="254"/>
        <v/>
      </c>
      <c r="AG875" s="50" t="str">
        <f t="shared" si="255"/>
        <v/>
      </c>
      <c r="AH875" s="50" t="str">
        <f t="shared" si="256"/>
        <v/>
      </c>
      <c r="AI875" s="50" t="str">
        <f t="shared" si="257"/>
        <v/>
      </c>
      <c r="AJ875" s="50" t="str">
        <f t="shared" si="258"/>
        <v/>
      </c>
      <c r="AK875" s="50" t="str">
        <f t="shared" si="259"/>
        <v/>
      </c>
      <c r="AL875" s="50" t="str">
        <f t="shared" si="260"/>
        <v/>
      </c>
      <c r="AM875" s="50" t="str">
        <f t="shared" si="261"/>
        <v/>
      </c>
      <c r="AN875" s="50" t="str">
        <f>IF(OR(AD875&lt;&gt;TRUE,AI875&lt;&gt;TRUE),"",IF(OR('Info livraison'!$B$12-(YEAR(J875))&gt;INDEX(valschartmaxalt,MATCH(N875,libschart,0)),'Info livraison'!$B$12-(YEAR(J875))&lt;INDEX(valschartminalt,MATCH(N875,libschart,0))),FALSE,TRUE))</f>
        <v/>
      </c>
      <c r="AO875" s="50" t="str">
        <f t="shared" si="262"/>
        <v/>
      </c>
      <c r="AP875" s="50"/>
      <c r="AQ875" s="50"/>
      <c r="AR875" s="50"/>
      <c r="AS875" s="197" t="str">
        <f t="shared" si="263"/>
        <v/>
      </c>
      <c r="AT875" s="210" t="str">
        <f t="shared" si="264"/>
        <v/>
      </c>
    </row>
    <row r="876" spans="1:46" x14ac:dyDescent="0.2">
      <c r="A876" s="51" t="str">
        <f>IF(AND(F876&lt;&gt;"",'Institut - Classes'!$F$4&lt;&gt;""),INDEX(libcatidinstit,'Institut - Classes'!$F$4),"")</f>
        <v/>
      </c>
      <c r="B876" s="51" t="str">
        <f>IF(A876&lt;&gt;"",INDEX(codeinstit,'Institut - Classes'!$F$4),"")</f>
        <v/>
      </c>
      <c r="C876" s="49" t="str">
        <f t="shared" si="265"/>
        <v/>
      </c>
      <c r="D876" s="143"/>
      <c r="E876" s="143"/>
      <c r="F876" s="137"/>
      <c r="G876" s="137"/>
      <c r="H876" s="137"/>
      <c r="I876" s="137"/>
      <c r="J876" s="139"/>
      <c r="K876" s="137"/>
      <c r="L876" s="141"/>
      <c r="M876" s="141"/>
      <c r="N876" s="140"/>
      <c r="O876" s="142"/>
      <c r="P876" s="141"/>
      <c r="Q876" s="141"/>
      <c r="R876" s="141"/>
      <c r="S876" s="156"/>
      <c r="T876" s="156"/>
      <c r="U876" s="156"/>
      <c r="V876" s="156"/>
      <c r="W876" s="156"/>
      <c r="X876" s="156"/>
      <c r="Y876" s="52" t="str">
        <f t="shared" si="247"/>
        <v/>
      </c>
      <c r="Z876" s="50" t="str">
        <f t="shared" si="248"/>
        <v/>
      </c>
      <c r="AA876" s="50" t="str">
        <f t="shared" si="249"/>
        <v/>
      </c>
      <c r="AB876" s="50" t="str">
        <f t="shared" si="250"/>
        <v/>
      </c>
      <c r="AC876" s="50" t="str">
        <f t="shared" si="251"/>
        <v/>
      </c>
      <c r="AD876" s="50" t="str">
        <f t="shared" si="252"/>
        <v/>
      </c>
      <c r="AE876" s="50" t="str">
        <f t="shared" si="253"/>
        <v/>
      </c>
      <c r="AF876" s="50" t="str">
        <f t="shared" si="254"/>
        <v/>
      </c>
      <c r="AG876" s="50" t="str">
        <f t="shared" si="255"/>
        <v/>
      </c>
      <c r="AH876" s="50" t="str">
        <f t="shared" si="256"/>
        <v/>
      </c>
      <c r="AI876" s="50" t="str">
        <f t="shared" si="257"/>
        <v/>
      </c>
      <c r="AJ876" s="50" t="str">
        <f t="shared" si="258"/>
        <v/>
      </c>
      <c r="AK876" s="50" t="str">
        <f t="shared" si="259"/>
        <v/>
      </c>
      <c r="AL876" s="50" t="str">
        <f t="shared" si="260"/>
        <v/>
      </c>
      <c r="AM876" s="50" t="str">
        <f t="shared" si="261"/>
        <v/>
      </c>
      <c r="AN876" s="50" t="str">
        <f>IF(OR(AD876&lt;&gt;TRUE,AI876&lt;&gt;TRUE),"",IF(OR('Info livraison'!$B$12-(YEAR(J876))&gt;INDEX(valschartmaxalt,MATCH(N876,libschart,0)),'Info livraison'!$B$12-(YEAR(J876))&lt;INDEX(valschartminalt,MATCH(N876,libschart,0))),FALSE,TRUE))</f>
        <v/>
      </c>
      <c r="AO876" s="50" t="str">
        <f t="shared" si="262"/>
        <v/>
      </c>
      <c r="AP876" s="50"/>
      <c r="AQ876" s="50"/>
      <c r="AR876" s="50"/>
      <c r="AS876" s="197" t="str">
        <f t="shared" si="263"/>
        <v/>
      </c>
      <c r="AT876" s="210" t="str">
        <f t="shared" si="264"/>
        <v/>
      </c>
    </row>
    <row r="877" spans="1:46" x14ac:dyDescent="0.2">
      <c r="A877" s="51" t="str">
        <f>IF(AND(F877&lt;&gt;"",'Institut - Classes'!$F$4&lt;&gt;""),INDEX(libcatidinstit,'Institut - Classes'!$F$4),"")</f>
        <v/>
      </c>
      <c r="B877" s="51" t="str">
        <f>IF(A877&lt;&gt;"",INDEX(codeinstit,'Institut - Classes'!$F$4),"")</f>
        <v/>
      </c>
      <c r="C877" s="49" t="str">
        <f t="shared" si="265"/>
        <v/>
      </c>
      <c r="D877" s="143"/>
      <c r="E877" s="143"/>
      <c r="F877" s="137"/>
      <c r="G877" s="137"/>
      <c r="H877" s="137"/>
      <c r="I877" s="137"/>
      <c r="J877" s="139"/>
      <c r="K877" s="137"/>
      <c r="L877" s="141"/>
      <c r="M877" s="141"/>
      <c r="N877" s="140"/>
      <c r="O877" s="142"/>
      <c r="P877" s="141"/>
      <c r="Q877" s="141"/>
      <c r="R877" s="141"/>
      <c r="S877" s="156"/>
      <c r="T877" s="156"/>
      <c r="U877" s="156"/>
      <c r="V877" s="156"/>
      <c r="W877" s="156"/>
      <c r="X877" s="156"/>
      <c r="Y877" s="52" t="str">
        <f t="shared" si="247"/>
        <v/>
      </c>
      <c r="Z877" s="50" t="str">
        <f t="shared" si="248"/>
        <v/>
      </c>
      <c r="AA877" s="50" t="str">
        <f t="shared" si="249"/>
        <v/>
      </c>
      <c r="AB877" s="50" t="str">
        <f t="shared" si="250"/>
        <v/>
      </c>
      <c r="AC877" s="50" t="str">
        <f t="shared" si="251"/>
        <v/>
      </c>
      <c r="AD877" s="50" t="str">
        <f t="shared" si="252"/>
        <v/>
      </c>
      <c r="AE877" s="50" t="str">
        <f t="shared" si="253"/>
        <v/>
      </c>
      <c r="AF877" s="50" t="str">
        <f t="shared" si="254"/>
        <v/>
      </c>
      <c r="AG877" s="50" t="str">
        <f t="shared" si="255"/>
        <v/>
      </c>
      <c r="AH877" s="50" t="str">
        <f t="shared" si="256"/>
        <v/>
      </c>
      <c r="AI877" s="50" t="str">
        <f t="shared" si="257"/>
        <v/>
      </c>
      <c r="AJ877" s="50" t="str">
        <f t="shared" si="258"/>
        <v/>
      </c>
      <c r="AK877" s="50" t="str">
        <f t="shared" si="259"/>
        <v/>
      </c>
      <c r="AL877" s="50" t="str">
        <f t="shared" si="260"/>
        <v/>
      </c>
      <c r="AM877" s="50" t="str">
        <f t="shared" si="261"/>
        <v/>
      </c>
      <c r="AN877" s="50" t="str">
        <f>IF(OR(AD877&lt;&gt;TRUE,AI877&lt;&gt;TRUE),"",IF(OR('Info livraison'!$B$12-(YEAR(J877))&gt;INDEX(valschartmaxalt,MATCH(N877,libschart,0)),'Info livraison'!$B$12-(YEAR(J877))&lt;INDEX(valschartminalt,MATCH(N877,libschart,0))),FALSE,TRUE))</f>
        <v/>
      </c>
      <c r="AO877" s="50" t="str">
        <f t="shared" si="262"/>
        <v/>
      </c>
      <c r="AP877" s="50"/>
      <c r="AQ877" s="50"/>
      <c r="AR877" s="50"/>
      <c r="AS877" s="197" t="str">
        <f t="shared" si="263"/>
        <v/>
      </c>
      <c r="AT877" s="210" t="str">
        <f t="shared" si="264"/>
        <v/>
      </c>
    </row>
    <row r="878" spans="1:46" x14ac:dyDescent="0.2">
      <c r="A878" s="51" t="str">
        <f>IF(AND(F878&lt;&gt;"",'Institut - Classes'!$F$4&lt;&gt;""),INDEX(libcatidinstit,'Institut - Classes'!$F$4),"")</f>
        <v/>
      </c>
      <c r="B878" s="51" t="str">
        <f>IF(A878&lt;&gt;"",INDEX(codeinstit,'Institut - Classes'!$F$4),"")</f>
        <v/>
      </c>
      <c r="C878" s="49" t="str">
        <f t="shared" si="265"/>
        <v/>
      </c>
      <c r="D878" s="143"/>
      <c r="E878" s="143"/>
      <c r="F878" s="137"/>
      <c r="G878" s="137"/>
      <c r="H878" s="137"/>
      <c r="I878" s="137"/>
      <c r="J878" s="139"/>
      <c r="K878" s="137"/>
      <c r="L878" s="141"/>
      <c r="M878" s="141"/>
      <c r="N878" s="140"/>
      <c r="O878" s="142"/>
      <c r="P878" s="141"/>
      <c r="Q878" s="141"/>
      <c r="R878" s="141"/>
      <c r="S878" s="156"/>
      <c r="T878" s="156"/>
      <c r="U878" s="156"/>
      <c r="V878" s="156"/>
      <c r="W878" s="156"/>
      <c r="X878" s="156"/>
      <c r="Y878" s="52" t="str">
        <f t="shared" si="247"/>
        <v/>
      </c>
      <c r="Z878" s="50" t="str">
        <f t="shared" si="248"/>
        <v/>
      </c>
      <c r="AA878" s="50" t="str">
        <f t="shared" si="249"/>
        <v/>
      </c>
      <c r="AB878" s="50" t="str">
        <f t="shared" si="250"/>
        <v/>
      </c>
      <c r="AC878" s="50" t="str">
        <f t="shared" si="251"/>
        <v/>
      </c>
      <c r="AD878" s="50" t="str">
        <f t="shared" si="252"/>
        <v/>
      </c>
      <c r="AE878" s="50" t="str">
        <f t="shared" si="253"/>
        <v/>
      </c>
      <c r="AF878" s="50" t="str">
        <f t="shared" si="254"/>
        <v/>
      </c>
      <c r="AG878" s="50" t="str">
        <f t="shared" si="255"/>
        <v/>
      </c>
      <c r="AH878" s="50" t="str">
        <f t="shared" si="256"/>
        <v/>
      </c>
      <c r="AI878" s="50" t="str">
        <f t="shared" si="257"/>
        <v/>
      </c>
      <c r="AJ878" s="50" t="str">
        <f t="shared" si="258"/>
        <v/>
      </c>
      <c r="AK878" s="50" t="str">
        <f t="shared" si="259"/>
        <v/>
      </c>
      <c r="AL878" s="50" t="str">
        <f t="shared" si="260"/>
        <v/>
      </c>
      <c r="AM878" s="50" t="str">
        <f t="shared" si="261"/>
        <v/>
      </c>
      <c r="AN878" s="50" t="str">
        <f>IF(OR(AD878&lt;&gt;TRUE,AI878&lt;&gt;TRUE),"",IF(OR('Info livraison'!$B$12-(YEAR(J878))&gt;INDEX(valschartmaxalt,MATCH(N878,libschart,0)),'Info livraison'!$B$12-(YEAR(J878))&lt;INDEX(valschartminalt,MATCH(N878,libschart,0))),FALSE,TRUE))</f>
        <v/>
      </c>
      <c r="AO878" s="50" t="str">
        <f t="shared" si="262"/>
        <v/>
      </c>
      <c r="AP878" s="50"/>
      <c r="AQ878" s="50"/>
      <c r="AR878" s="50"/>
      <c r="AS878" s="197" t="str">
        <f t="shared" si="263"/>
        <v/>
      </c>
      <c r="AT878" s="210" t="str">
        <f t="shared" si="264"/>
        <v/>
      </c>
    </row>
    <row r="879" spans="1:46" x14ac:dyDescent="0.2">
      <c r="A879" s="51" t="str">
        <f>IF(AND(F879&lt;&gt;"",'Institut - Classes'!$F$4&lt;&gt;""),INDEX(libcatidinstit,'Institut - Classes'!$F$4),"")</f>
        <v/>
      </c>
      <c r="B879" s="51" t="str">
        <f>IF(A879&lt;&gt;"",INDEX(codeinstit,'Institut - Classes'!$F$4),"")</f>
        <v/>
      </c>
      <c r="C879" s="49" t="str">
        <f t="shared" si="265"/>
        <v/>
      </c>
      <c r="D879" s="143"/>
      <c r="E879" s="143"/>
      <c r="F879" s="137"/>
      <c r="G879" s="137"/>
      <c r="H879" s="137"/>
      <c r="I879" s="137"/>
      <c r="J879" s="139"/>
      <c r="K879" s="137"/>
      <c r="L879" s="141"/>
      <c r="M879" s="141"/>
      <c r="N879" s="140"/>
      <c r="O879" s="142"/>
      <c r="P879" s="141"/>
      <c r="Q879" s="141"/>
      <c r="R879" s="141"/>
      <c r="S879" s="156"/>
      <c r="T879" s="156"/>
      <c r="U879" s="156"/>
      <c r="V879" s="156"/>
      <c r="W879" s="156"/>
      <c r="X879" s="156"/>
      <c r="Y879" s="52" t="str">
        <f t="shared" si="247"/>
        <v/>
      </c>
      <c r="Z879" s="50" t="str">
        <f t="shared" si="248"/>
        <v/>
      </c>
      <c r="AA879" s="50" t="str">
        <f t="shared" si="249"/>
        <v/>
      </c>
      <c r="AB879" s="50" t="str">
        <f t="shared" si="250"/>
        <v/>
      </c>
      <c r="AC879" s="50" t="str">
        <f t="shared" si="251"/>
        <v/>
      </c>
      <c r="AD879" s="50" t="str">
        <f t="shared" si="252"/>
        <v/>
      </c>
      <c r="AE879" s="50" t="str">
        <f t="shared" si="253"/>
        <v/>
      </c>
      <c r="AF879" s="50" t="str">
        <f t="shared" si="254"/>
        <v/>
      </c>
      <c r="AG879" s="50" t="str">
        <f t="shared" si="255"/>
        <v/>
      </c>
      <c r="AH879" s="50" t="str">
        <f t="shared" si="256"/>
        <v/>
      </c>
      <c r="AI879" s="50" t="str">
        <f t="shared" si="257"/>
        <v/>
      </c>
      <c r="AJ879" s="50" t="str">
        <f t="shared" si="258"/>
        <v/>
      </c>
      <c r="AK879" s="50" t="str">
        <f t="shared" si="259"/>
        <v/>
      </c>
      <c r="AL879" s="50" t="str">
        <f t="shared" si="260"/>
        <v/>
      </c>
      <c r="AM879" s="50" t="str">
        <f t="shared" si="261"/>
        <v/>
      </c>
      <c r="AN879" s="50" t="str">
        <f>IF(OR(AD879&lt;&gt;TRUE,AI879&lt;&gt;TRUE),"",IF(OR('Info livraison'!$B$12-(YEAR(J879))&gt;INDEX(valschartmaxalt,MATCH(N879,libschart,0)),'Info livraison'!$B$12-(YEAR(J879))&lt;INDEX(valschartminalt,MATCH(N879,libschart,0))),FALSE,TRUE))</f>
        <v/>
      </c>
      <c r="AO879" s="50" t="str">
        <f t="shared" si="262"/>
        <v/>
      </c>
      <c r="AP879" s="50"/>
      <c r="AQ879" s="50"/>
      <c r="AR879" s="50"/>
      <c r="AS879" s="197" t="str">
        <f t="shared" si="263"/>
        <v/>
      </c>
      <c r="AT879" s="210" t="str">
        <f t="shared" si="264"/>
        <v/>
      </c>
    </row>
    <row r="880" spans="1:46" x14ac:dyDescent="0.2">
      <c r="A880" s="51" t="str">
        <f>IF(AND(F880&lt;&gt;"",'Institut - Classes'!$F$4&lt;&gt;""),INDEX(libcatidinstit,'Institut - Classes'!$F$4),"")</f>
        <v/>
      </c>
      <c r="B880" s="51" t="str">
        <f>IF(A880&lt;&gt;"",INDEX(codeinstit,'Institut - Classes'!$F$4),"")</f>
        <v/>
      </c>
      <c r="C880" s="49" t="str">
        <f t="shared" si="265"/>
        <v/>
      </c>
      <c r="D880" s="143"/>
      <c r="E880" s="143"/>
      <c r="F880" s="137"/>
      <c r="G880" s="137"/>
      <c r="H880" s="137"/>
      <c r="I880" s="137"/>
      <c r="J880" s="139"/>
      <c r="K880" s="137"/>
      <c r="L880" s="141"/>
      <c r="M880" s="141"/>
      <c r="N880" s="140"/>
      <c r="O880" s="142"/>
      <c r="P880" s="141"/>
      <c r="Q880" s="141"/>
      <c r="R880" s="141"/>
      <c r="S880" s="156"/>
      <c r="T880" s="156"/>
      <c r="U880" s="156"/>
      <c r="V880" s="156"/>
      <c r="W880" s="156"/>
      <c r="X880" s="156"/>
      <c r="Y880" s="52" t="str">
        <f t="shared" si="247"/>
        <v/>
      </c>
      <c r="Z880" s="50" t="str">
        <f t="shared" si="248"/>
        <v/>
      </c>
      <c r="AA880" s="50" t="str">
        <f t="shared" si="249"/>
        <v/>
      </c>
      <c r="AB880" s="50" t="str">
        <f t="shared" si="250"/>
        <v/>
      </c>
      <c r="AC880" s="50" t="str">
        <f t="shared" si="251"/>
        <v/>
      </c>
      <c r="AD880" s="50" t="str">
        <f t="shared" si="252"/>
        <v/>
      </c>
      <c r="AE880" s="50" t="str">
        <f t="shared" si="253"/>
        <v/>
      </c>
      <c r="AF880" s="50" t="str">
        <f t="shared" si="254"/>
        <v/>
      </c>
      <c r="AG880" s="50" t="str">
        <f t="shared" si="255"/>
        <v/>
      </c>
      <c r="AH880" s="50" t="str">
        <f t="shared" si="256"/>
        <v/>
      </c>
      <c r="AI880" s="50" t="str">
        <f t="shared" si="257"/>
        <v/>
      </c>
      <c r="AJ880" s="50" t="str">
        <f t="shared" si="258"/>
        <v/>
      </c>
      <c r="AK880" s="50" t="str">
        <f t="shared" si="259"/>
        <v/>
      </c>
      <c r="AL880" s="50" t="str">
        <f t="shared" si="260"/>
        <v/>
      </c>
      <c r="AM880" s="50" t="str">
        <f t="shared" si="261"/>
        <v/>
      </c>
      <c r="AN880" s="50" t="str">
        <f>IF(OR(AD880&lt;&gt;TRUE,AI880&lt;&gt;TRUE),"",IF(OR('Info livraison'!$B$12-(YEAR(J880))&gt;INDEX(valschartmaxalt,MATCH(N880,libschart,0)),'Info livraison'!$B$12-(YEAR(J880))&lt;INDEX(valschartminalt,MATCH(N880,libschart,0))),FALSE,TRUE))</f>
        <v/>
      </c>
      <c r="AO880" s="50" t="str">
        <f t="shared" si="262"/>
        <v/>
      </c>
      <c r="AP880" s="50"/>
      <c r="AQ880" s="50"/>
      <c r="AR880" s="50"/>
      <c r="AS880" s="197" t="str">
        <f t="shared" si="263"/>
        <v/>
      </c>
      <c r="AT880" s="210" t="str">
        <f t="shared" si="264"/>
        <v/>
      </c>
    </row>
    <row r="881" spans="1:46" x14ac:dyDescent="0.2">
      <c r="A881" s="51" t="str">
        <f>IF(AND(F881&lt;&gt;"",'Institut - Classes'!$F$4&lt;&gt;""),INDEX(libcatidinstit,'Institut - Classes'!$F$4),"")</f>
        <v/>
      </c>
      <c r="B881" s="51" t="str">
        <f>IF(A881&lt;&gt;"",INDEX(codeinstit,'Institut - Classes'!$F$4),"")</f>
        <v/>
      </c>
      <c r="C881" s="49" t="str">
        <f t="shared" si="265"/>
        <v/>
      </c>
      <c r="D881" s="143"/>
      <c r="E881" s="143"/>
      <c r="F881" s="137"/>
      <c r="G881" s="137"/>
      <c r="H881" s="137"/>
      <c r="I881" s="137"/>
      <c r="J881" s="139"/>
      <c r="K881" s="137"/>
      <c r="L881" s="141"/>
      <c r="M881" s="141"/>
      <c r="N881" s="140"/>
      <c r="O881" s="142"/>
      <c r="P881" s="141"/>
      <c r="Q881" s="141"/>
      <c r="R881" s="141"/>
      <c r="S881" s="156"/>
      <c r="T881" s="156"/>
      <c r="U881" s="156"/>
      <c r="V881" s="156"/>
      <c r="W881" s="156"/>
      <c r="X881" s="156"/>
      <c r="Y881" s="52" t="str">
        <f t="shared" si="247"/>
        <v/>
      </c>
      <c r="Z881" s="50" t="str">
        <f t="shared" si="248"/>
        <v/>
      </c>
      <c r="AA881" s="50" t="str">
        <f t="shared" si="249"/>
        <v/>
      </c>
      <c r="AB881" s="50" t="str">
        <f t="shared" si="250"/>
        <v/>
      </c>
      <c r="AC881" s="50" t="str">
        <f t="shared" si="251"/>
        <v/>
      </c>
      <c r="AD881" s="50" t="str">
        <f t="shared" si="252"/>
        <v/>
      </c>
      <c r="AE881" s="50" t="str">
        <f t="shared" si="253"/>
        <v/>
      </c>
      <c r="AF881" s="50" t="str">
        <f t="shared" si="254"/>
        <v/>
      </c>
      <c r="AG881" s="50" t="str">
        <f t="shared" si="255"/>
        <v/>
      </c>
      <c r="AH881" s="50" t="str">
        <f t="shared" si="256"/>
        <v/>
      </c>
      <c r="AI881" s="50" t="str">
        <f t="shared" si="257"/>
        <v/>
      </c>
      <c r="AJ881" s="50" t="str">
        <f t="shared" si="258"/>
        <v/>
      </c>
      <c r="AK881" s="50" t="str">
        <f t="shared" si="259"/>
        <v/>
      </c>
      <c r="AL881" s="50" t="str">
        <f t="shared" si="260"/>
        <v/>
      </c>
      <c r="AM881" s="50" t="str">
        <f t="shared" si="261"/>
        <v/>
      </c>
      <c r="AN881" s="50" t="str">
        <f>IF(OR(AD881&lt;&gt;TRUE,AI881&lt;&gt;TRUE),"",IF(OR('Info livraison'!$B$12-(YEAR(J881))&gt;INDEX(valschartmaxalt,MATCH(N881,libschart,0)),'Info livraison'!$B$12-(YEAR(J881))&lt;INDEX(valschartminalt,MATCH(N881,libschart,0))),FALSE,TRUE))</f>
        <v/>
      </c>
      <c r="AO881" s="50" t="str">
        <f t="shared" si="262"/>
        <v/>
      </c>
      <c r="AP881" s="50"/>
      <c r="AQ881" s="50"/>
      <c r="AR881" s="50"/>
      <c r="AS881" s="197" t="str">
        <f t="shared" si="263"/>
        <v/>
      </c>
      <c r="AT881" s="210" t="str">
        <f t="shared" si="264"/>
        <v/>
      </c>
    </row>
    <row r="882" spans="1:46" x14ac:dyDescent="0.2">
      <c r="A882" s="51" t="str">
        <f>IF(AND(F882&lt;&gt;"",'Institut - Classes'!$F$4&lt;&gt;""),INDEX(libcatidinstit,'Institut - Classes'!$F$4),"")</f>
        <v/>
      </c>
      <c r="B882" s="51" t="str">
        <f>IF(A882&lt;&gt;"",INDEX(codeinstit,'Institut - Classes'!$F$4),"")</f>
        <v/>
      </c>
      <c r="C882" s="49" t="str">
        <f t="shared" si="265"/>
        <v/>
      </c>
      <c r="D882" s="143"/>
      <c r="E882" s="143"/>
      <c r="F882" s="137"/>
      <c r="G882" s="137"/>
      <c r="H882" s="137"/>
      <c r="I882" s="137"/>
      <c r="J882" s="139"/>
      <c r="K882" s="137"/>
      <c r="L882" s="141"/>
      <c r="M882" s="141"/>
      <c r="N882" s="140"/>
      <c r="O882" s="142"/>
      <c r="P882" s="141"/>
      <c r="Q882" s="141"/>
      <c r="R882" s="141"/>
      <c r="S882" s="156"/>
      <c r="T882" s="156"/>
      <c r="U882" s="156"/>
      <c r="V882" s="156"/>
      <c r="W882" s="156"/>
      <c r="X882" s="156"/>
      <c r="Y882" s="52" t="str">
        <f t="shared" si="247"/>
        <v/>
      </c>
      <c r="Z882" s="50" t="str">
        <f t="shared" si="248"/>
        <v/>
      </c>
      <c r="AA882" s="50" t="str">
        <f t="shared" si="249"/>
        <v/>
      </c>
      <c r="AB882" s="50" t="str">
        <f t="shared" si="250"/>
        <v/>
      </c>
      <c r="AC882" s="50" t="str">
        <f t="shared" si="251"/>
        <v/>
      </c>
      <c r="AD882" s="50" t="str">
        <f t="shared" si="252"/>
        <v/>
      </c>
      <c r="AE882" s="50" t="str">
        <f t="shared" si="253"/>
        <v/>
      </c>
      <c r="AF882" s="50" t="str">
        <f t="shared" si="254"/>
        <v/>
      </c>
      <c r="AG882" s="50" t="str">
        <f t="shared" si="255"/>
        <v/>
      </c>
      <c r="AH882" s="50" t="str">
        <f t="shared" si="256"/>
        <v/>
      </c>
      <c r="AI882" s="50" t="str">
        <f t="shared" si="257"/>
        <v/>
      </c>
      <c r="AJ882" s="50" t="str">
        <f t="shared" si="258"/>
        <v/>
      </c>
      <c r="AK882" s="50" t="str">
        <f t="shared" si="259"/>
        <v/>
      </c>
      <c r="AL882" s="50" t="str">
        <f t="shared" si="260"/>
        <v/>
      </c>
      <c r="AM882" s="50" t="str">
        <f t="shared" si="261"/>
        <v/>
      </c>
      <c r="AN882" s="50" t="str">
        <f>IF(OR(AD882&lt;&gt;TRUE,AI882&lt;&gt;TRUE),"",IF(OR('Info livraison'!$B$12-(YEAR(J882))&gt;INDEX(valschartmaxalt,MATCH(N882,libschart,0)),'Info livraison'!$B$12-(YEAR(J882))&lt;INDEX(valschartminalt,MATCH(N882,libschart,0))),FALSE,TRUE))</f>
        <v/>
      </c>
      <c r="AO882" s="50" t="str">
        <f t="shared" si="262"/>
        <v/>
      </c>
      <c r="AP882" s="50"/>
      <c r="AQ882" s="50"/>
      <c r="AR882" s="50"/>
      <c r="AS882" s="197" t="str">
        <f t="shared" si="263"/>
        <v/>
      </c>
      <c r="AT882" s="210" t="str">
        <f t="shared" si="264"/>
        <v/>
      </c>
    </row>
    <row r="883" spans="1:46" x14ac:dyDescent="0.2">
      <c r="A883" s="51" t="str">
        <f>IF(AND(F883&lt;&gt;"",'Institut - Classes'!$F$4&lt;&gt;""),INDEX(libcatidinstit,'Institut - Classes'!$F$4),"")</f>
        <v/>
      </c>
      <c r="B883" s="51" t="str">
        <f>IF(A883&lt;&gt;"",INDEX(codeinstit,'Institut - Classes'!$F$4),"")</f>
        <v/>
      </c>
      <c r="C883" s="49" t="str">
        <f t="shared" si="265"/>
        <v/>
      </c>
      <c r="D883" s="143"/>
      <c r="E883" s="143"/>
      <c r="F883" s="137"/>
      <c r="G883" s="137"/>
      <c r="H883" s="137"/>
      <c r="I883" s="137"/>
      <c r="J883" s="139"/>
      <c r="K883" s="137"/>
      <c r="L883" s="141"/>
      <c r="M883" s="141"/>
      <c r="N883" s="140"/>
      <c r="O883" s="142"/>
      <c r="P883" s="141"/>
      <c r="Q883" s="141"/>
      <c r="R883" s="141"/>
      <c r="S883" s="156"/>
      <c r="T883" s="156"/>
      <c r="U883" s="156"/>
      <c r="V883" s="156"/>
      <c r="W883" s="156"/>
      <c r="X883" s="156"/>
      <c r="Y883" s="52" t="str">
        <f t="shared" si="247"/>
        <v/>
      </c>
      <c r="Z883" s="50" t="str">
        <f t="shared" si="248"/>
        <v/>
      </c>
      <c r="AA883" s="50" t="str">
        <f t="shared" si="249"/>
        <v/>
      </c>
      <c r="AB883" s="50" t="str">
        <f t="shared" si="250"/>
        <v/>
      </c>
      <c r="AC883" s="50" t="str">
        <f t="shared" si="251"/>
        <v/>
      </c>
      <c r="AD883" s="50" t="str">
        <f t="shared" si="252"/>
        <v/>
      </c>
      <c r="AE883" s="50" t="str">
        <f t="shared" si="253"/>
        <v/>
      </c>
      <c r="AF883" s="50" t="str">
        <f t="shared" si="254"/>
        <v/>
      </c>
      <c r="AG883" s="50" t="str">
        <f t="shared" si="255"/>
        <v/>
      </c>
      <c r="AH883" s="50" t="str">
        <f t="shared" si="256"/>
        <v/>
      </c>
      <c r="AI883" s="50" t="str">
        <f t="shared" si="257"/>
        <v/>
      </c>
      <c r="AJ883" s="50" t="str">
        <f t="shared" si="258"/>
        <v/>
      </c>
      <c r="AK883" s="50" t="str">
        <f t="shared" si="259"/>
        <v/>
      </c>
      <c r="AL883" s="50" t="str">
        <f t="shared" si="260"/>
        <v/>
      </c>
      <c r="AM883" s="50" t="str">
        <f t="shared" si="261"/>
        <v/>
      </c>
      <c r="AN883" s="50" t="str">
        <f>IF(OR(AD883&lt;&gt;TRUE,AI883&lt;&gt;TRUE),"",IF(OR('Info livraison'!$B$12-(YEAR(J883))&gt;INDEX(valschartmaxalt,MATCH(N883,libschart,0)),'Info livraison'!$B$12-(YEAR(J883))&lt;INDEX(valschartminalt,MATCH(N883,libschart,0))),FALSE,TRUE))</f>
        <v/>
      </c>
      <c r="AO883" s="50" t="str">
        <f t="shared" si="262"/>
        <v/>
      </c>
      <c r="AP883" s="50"/>
      <c r="AQ883" s="50"/>
      <c r="AR883" s="50"/>
      <c r="AS883" s="197" t="str">
        <f t="shared" si="263"/>
        <v/>
      </c>
      <c r="AT883" s="210" t="str">
        <f t="shared" si="264"/>
        <v/>
      </c>
    </row>
    <row r="884" spans="1:46" x14ac:dyDescent="0.2">
      <c r="A884" s="51" t="str">
        <f>IF(AND(F884&lt;&gt;"",'Institut - Classes'!$F$4&lt;&gt;""),INDEX(libcatidinstit,'Institut - Classes'!$F$4),"")</f>
        <v/>
      </c>
      <c r="B884" s="51" t="str">
        <f>IF(A884&lt;&gt;"",INDEX(codeinstit,'Institut - Classes'!$F$4),"")</f>
        <v/>
      </c>
      <c r="C884" s="49" t="str">
        <f t="shared" si="265"/>
        <v/>
      </c>
      <c r="D884" s="143"/>
      <c r="E884" s="143"/>
      <c r="F884" s="137"/>
      <c r="G884" s="137"/>
      <c r="H884" s="137"/>
      <c r="I884" s="137"/>
      <c r="J884" s="139"/>
      <c r="K884" s="137"/>
      <c r="L884" s="141"/>
      <c r="M884" s="141"/>
      <c r="N884" s="140"/>
      <c r="O884" s="142"/>
      <c r="P884" s="141"/>
      <c r="Q884" s="141"/>
      <c r="R884" s="141"/>
      <c r="S884" s="156"/>
      <c r="T884" s="156"/>
      <c r="U884" s="156"/>
      <c r="V884" s="156"/>
      <c r="W884" s="156"/>
      <c r="X884" s="156"/>
      <c r="Y884" s="52" t="str">
        <f t="shared" si="247"/>
        <v/>
      </c>
      <c r="Z884" s="50" t="str">
        <f t="shared" si="248"/>
        <v/>
      </c>
      <c r="AA884" s="50" t="str">
        <f t="shared" si="249"/>
        <v/>
      </c>
      <c r="AB884" s="50" t="str">
        <f t="shared" si="250"/>
        <v/>
      </c>
      <c r="AC884" s="50" t="str">
        <f t="shared" si="251"/>
        <v/>
      </c>
      <c r="AD884" s="50" t="str">
        <f t="shared" si="252"/>
        <v/>
      </c>
      <c r="AE884" s="50" t="str">
        <f t="shared" si="253"/>
        <v/>
      </c>
      <c r="AF884" s="50" t="str">
        <f t="shared" si="254"/>
        <v/>
      </c>
      <c r="AG884" s="50" t="str">
        <f t="shared" si="255"/>
        <v/>
      </c>
      <c r="AH884" s="50" t="str">
        <f t="shared" si="256"/>
        <v/>
      </c>
      <c r="AI884" s="50" t="str">
        <f t="shared" si="257"/>
        <v/>
      </c>
      <c r="AJ884" s="50" t="str">
        <f t="shared" si="258"/>
        <v/>
      </c>
      <c r="AK884" s="50" t="str">
        <f t="shared" si="259"/>
        <v/>
      </c>
      <c r="AL884" s="50" t="str">
        <f t="shared" si="260"/>
        <v/>
      </c>
      <c r="AM884" s="50" t="str">
        <f t="shared" si="261"/>
        <v/>
      </c>
      <c r="AN884" s="50" t="str">
        <f>IF(OR(AD884&lt;&gt;TRUE,AI884&lt;&gt;TRUE),"",IF(OR('Info livraison'!$B$12-(YEAR(J884))&gt;INDEX(valschartmaxalt,MATCH(N884,libschart,0)),'Info livraison'!$B$12-(YEAR(J884))&lt;INDEX(valschartminalt,MATCH(N884,libschart,0))),FALSE,TRUE))</f>
        <v/>
      </c>
      <c r="AO884" s="50" t="str">
        <f t="shared" si="262"/>
        <v/>
      </c>
      <c r="AP884" s="50"/>
      <c r="AQ884" s="50"/>
      <c r="AR884" s="50"/>
      <c r="AS884" s="197" t="str">
        <f t="shared" si="263"/>
        <v/>
      </c>
      <c r="AT884" s="210" t="str">
        <f t="shared" si="264"/>
        <v/>
      </c>
    </row>
    <row r="885" spans="1:46" x14ac:dyDescent="0.2">
      <c r="A885" s="51" t="str">
        <f>IF(AND(F885&lt;&gt;"",'Institut - Classes'!$F$4&lt;&gt;""),INDEX(libcatidinstit,'Institut - Classes'!$F$4),"")</f>
        <v/>
      </c>
      <c r="B885" s="51" t="str">
        <f>IF(A885&lt;&gt;"",INDEX(codeinstit,'Institut - Classes'!$F$4),"")</f>
        <v/>
      </c>
      <c r="C885" s="49" t="str">
        <f t="shared" si="265"/>
        <v/>
      </c>
      <c r="D885" s="143"/>
      <c r="E885" s="143"/>
      <c r="F885" s="137"/>
      <c r="G885" s="137"/>
      <c r="H885" s="137"/>
      <c r="I885" s="137"/>
      <c r="J885" s="139"/>
      <c r="K885" s="137"/>
      <c r="L885" s="141"/>
      <c r="M885" s="141"/>
      <c r="N885" s="140"/>
      <c r="O885" s="142"/>
      <c r="P885" s="141"/>
      <c r="Q885" s="141"/>
      <c r="R885" s="141"/>
      <c r="S885" s="156"/>
      <c r="T885" s="156"/>
      <c r="U885" s="156"/>
      <c r="V885" s="156"/>
      <c r="W885" s="156"/>
      <c r="X885" s="156"/>
      <c r="Y885" s="52" t="str">
        <f t="shared" si="247"/>
        <v/>
      </c>
      <c r="Z885" s="50" t="str">
        <f t="shared" si="248"/>
        <v/>
      </c>
      <c r="AA885" s="50" t="str">
        <f t="shared" si="249"/>
        <v/>
      </c>
      <c r="AB885" s="50" t="str">
        <f t="shared" si="250"/>
        <v/>
      </c>
      <c r="AC885" s="50" t="str">
        <f t="shared" si="251"/>
        <v/>
      </c>
      <c r="AD885" s="50" t="str">
        <f t="shared" si="252"/>
        <v/>
      </c>
      <c r="AE885" s="50" t="str">
        <f t="shared" si="253"/>
        <v/>
      </c>
      <c r="AF885" s="50" t="str">
        <f t="shared" si="254"/>
        <v/>
      </c>
      <c r="AG885" s="50" t="str">
        <f t="shared" si="255"/>
        <v/>
      </c>
      <c r="AH885" s="50" t="str">
        <f t="shared" si="256"/>
        <v/>
      </c>
      <c r="AI885" s="50" t="str">
        <f t="shared" si="257"/>
        <v/>
      </c>
      <c r="AJ885" s="50" t="str">
        <f t="shared" si="258"/>
        <v/>
      </c>
      <c r="AK885" s="50" t="str">
        <f t="shared" si="259"/>
        <v/>
      </c>
      <c r="AL885" s="50" t="str">
        <f t="shared" si="260"/>
        <v/>
      </c>
      <c r="AM885" s="50" t="str">
        <f t="shared" si="261"/>
        <v/>
      </c>
      <c r="AN885" s="50" t="str">
        <f>IF(OR(AD885&lt;&gt;TRUE,AI885&lt;&gt;TRUE),"",IF(OR('Info livraison'!$B$12-(YEAR(J885))&gt;INDEX(valschartmaxalt,MATCH(N885,libschart,0)),'Info livraison'!$B$12-(YEAR(J885))&lt;INDEX(valschartminalt,MATCH(N885,libschart,0))),FALSE,TRUE))</f>
        <v/>
      </c>
      <c r="AO885" s="50" t="str">
        <f t="shared" si="262"/>
        <v/>
      </c>
      <c r="AP885" s="50"/>
      <c r="AQ885" s="50"/>
      <c r="AR885" s="50"/>
      <c r="AS885" s="197" t="str">
        <f t="shared" si="263"/>
        <v/>
      </c>
      <c r="AT885" s="210" t="str">
        <f t="shared" si="264"/>
        <v/>
      </c>
    </row>
    <row r="886" spans="1:46" x14ac:dyDescent="0.2">
      <c r="A886" s="51" t="str">
        <f>IF(AND(F886&lt;&gt;"",'Institut - Classes'!$F$4&lt;&gt;""),INDEX(libcatidinstit,'Institut - Classes'!$F$4),"")</f>
        <v/>
      </c>
      <c r="B886" s="51" t="str">
        <f>IF(A886&lt;&gt;"",INDEX(codeinstit,'Institut - Classes'!$F$4),"")</f>
        <v/>
      </c>
      <c r="C886" s="49" t="str">
        <f t="shared" si="265"/>
        <v/>
      </c>
      <c r="D886" s="143"/>
      <c r="E886" s="143"/>
      <c r="F886" s="137"/>
      <c r="G886" s="137"/>
      <c r="H886" s="137"/>
      <c r="I886" s="137"/>
      <c r="J886" s="139"/>
      <c r="K886" s="137"/>
      <c r="L886" s="141"/>
      <c r="M886" s="141"/>
      <c r="N886" s="140"/>
      <c r="O886" s="142"/>
      <c r="P886" s="141"/>
      <c r="Q886" s="141"/>
      <c r="R886" s="141"/>
      <c r="S886" s="156"/>
      <c r="T886" s="156"/>
      <c r="U886" s="156"/>
      <c r="V886" s="156"/>
      <c r="W886" s="156"/>
      <c r="X886" s="156"/>
      <c r="Y886" s="52" t="str">
        <f t="shared" si="247"/>
        <v/>
      </c>
      <c r="Z886" s="50" t="str">
        <f t="shared" si="248"/>
        <v/>
      </c>
      <c r="AA886" s="50" t="str">
        <f t="shared" si="249"/>
        <v/>
      </c>
      <c r="AB886" s="50" t="str">
        <f t="shared" si="250"/>
        <v/>
      </c>
      <c r="AC886" s="50" t="str">
        <f t="shared" si="251"/>
        <v/>
      </c>
      <c r="AD886" s="50" t="str">
        <f t="shared" si="252"/>
        <v/>
      </c>
      <c r="AE886" s="50" t="str">
        <f t="shared" si="253"/>
        <v/>
      </c>
      <c r="AF886" s="50" t="str">
        <f t="shared" si="254"/>
        <v/>
      </c>
      <c r="AG886" s="50" t="str">
        <f t="shared" si="255"/>
        <v/>
      </c>
      <c r="AH886" s="50" t="str">
        <f t="shared" si="256"/>
        <v/>
      </c>
      <c r="AI886" s="50" t="str">
        <f t="shared" si="257"/>
        <v/>
      </c>
      <c r="AJ886" s="50" t="str">
        <f t="shared" si="258"/>
        <v/>
      </c>
      <c r="AK886" s="50" t="str">
        <f t="shared" si="259"/>
        <v/>
      </c>
      <c r="AL886" s="50" t="str">
        <f t="shared" si="260"/>
        <v/>
      </c>
      <c r="AM886" s="50" t="str">
        <f t="shared" si="261"/>
        <v/>
      </c>
      <c r="AN886" s="50" t="str">
        <f>IF(OR(AD886&lt;&gt;TRUE,AI886&lt;&gt;TRUE),"",IF(OR('Info livraison'!$B$12-(YEAR(J886))&gt;INDEX(valschartmaxalt,MATCH(N886,libschart,0)),'Info livraison'!$B$12-(YEAR(J886))&lt;INDEX(valschartminalt,MATCH(N886,libschart,0))),FALSE,TRUE))</f>
        <v/>
      </c>
      <c r="AO886" s="50" t="str">
        <f t="shared" si="262"/>
        <v/>
      </c>
      <c r="AP886" s="50"/>
      <c r="AQ886" s="50"/>
      <c r="AR886" s="50"/>
      <c r="AS886" s="197" t="str">
        <f t="shared" si="263"/>
        <v/>
      </c>
      <c r="AT886" s="210" t="str">
        <f t="shared" si="264"/>
        <v/>
      </c>
    </row>
    <row r="887" spans="1:46" x14ac:dyDescent="0.2">
      <c r="A887" s="51" t="str">
        <f>IF(AND(F887&lt;&gt;"",'Institut - Classes'!$F$4&lt;&gt;""),INDEX(libcatidinstit,'Institut - Classes'!$F$4),"")</f>
        <v/>
      </c>
      <c r="B887" s="51" t="str">
        <f>IF(A887&lt;&gt;"",INDEX(codeinstit,'Institut - Classes'!$F$4),"")</f>
        <v/>
      </c>
      <c r="C887" s="49" t="str">
        <f t="shared" si="265"/>
        <v/>
      </c>
      <c r="D887" s="143"/>
      <c r="E887" s="143"/>
      <c r="F887" s="137"/>
      <c r="G887" s="137"/>
      <c r="H887" s="137"/>
      <c r="I887" s="137"/>
      <c r="J887" s="139"/>
      <c r="K887" s="137"/>
      <c r="L887" s="141"/>
      <c r="M887" s="141"/>
      <c r="N887" s="140"/>
      <c r="O887" s="142"/>
      <c r="P887" s="141"/>
      <c r="Q887" s="141"/>
      <c r="R887" s="141"/>
      <c r="S887" s="156"/>
      <c r="T887" s="156"/>
      <c r="U887" s="156"/>
      <c r="V887" s="156"/>
      <c r="W887" s="156"/>
      <c r="X887" s="156"/>
      <c r="Y887" s="52" t="str">
        <f t="shared" si="247"/>
        <v/>
      </c>
      <c r="Z887" s="50" t="str">
        <f t="shared" si="248"/>
        <v/>
      </c>
      <c r="AA887" s="50" t="str">
        <f t="shared" si="249"/>
        <v/>
      </c>
      <c r="AB887" s="50" t="str">
        <f t="shared" si="250"/>
        <v/>
      </c>
      <c r="AC887" s="50" t="str">
        <f t="shared" si="251"/>
        <v/>
      </c>
      <c r="AD887" s="50" t="str">
        <f t="shared" si="252"/>
        <v/>
      </c>
      <c r="AE887" s="50" t="str">
        <f t="shared" si="253"/>
        <v/>
      </c>
      <c r="AF887" s="50" t="str">
        <f t="shared" si="254"/>
        <v/>
      </c>
      <c r="AG887" s="50" t="str">
        <f t="shared" si="255"/>
        <v/>
      </c>
      <c r="AH887" s="50" t="str">
        <f t="shared" si="256"/>
        <v/>
      </c>
      <c r="AI887" s="50" t="str">
        <f t="shared" si="257"/>
        <v/>
      </c>
      <c r="AJ887" s="50" t="str">
        <f t="shared" si="258"/>
        <v/>
      </c>
      <c r="AK887" s="50" t="str">
        <f t="shared" si="259"/>
        <v/>
      </c>
      <c r="AL887" s="50" t="str">
        <f t="shared" si="260"/>
        <v/>
      </c>
      <c r="AM887" s="50" t="str">
        <f t="shared" si="261"/>
        <v/>
      </c>
      <c r="AN887" s="50" t="str">
        <f>IF(OR(AD887&lt;&gt;TRUE,AI887&lt;&gt;TRUE),"",IF(OR('Info livraison'!$B$12-(YEAR(J887))&gt;INDEX(valschartmaxalt,MATCH(N887,libschart,0)),'Info livraison'!$B$12-(YEAR(J887))&lt;INDEX(valschartminalt,MATCH(N887,libschart,0))),FALSE,TRUE))</f>
        <v/>
      </c>
      <c r="AO887" s="50" t="str">
        <f t="shared" si="262"/>
        <v/>
      </c>
      <c r="AP887" s="50"/>
      <c r="AQ887" s="50"/>
      <c r="AR887" s="50"/>
      <c r="AS887" s="197" t="str">
        <f t="shared" si="263"/>
        <v/>
      </c>
      <c r="AT887" s="210" t="str">
        <f t="shared" si="264"/>
        <v/>
      </c>
    </row>
    <row r="888" spans="1:46" x14ac:dyDescent="0.2">
      <c r="A888" s="51" t="str">
        <f>IF(AND(F888&lt;&gt;"",'Institut - Classes'!$F$4&lt;&gt;""),INDEX(libcatidinstit,'Institut - Classes'!$F$4),"")</f>
        <v/>
      </c>
      <c r="B888" s="51" t="str">
        <f>IF(A888&lt;&gt;"",INDEX(codeinstit,'Institut - Classes'!$F$4),"")</f>
        <v/>
      </c>
      <c r="C888" s="49" t="str">
        <f t="shared" si="265"/>
        <v/>
      </c>
      <c r="D888" s="143"/>
      <c r="E888" s="143"/>
      <c r="F888" s="137"/>
      <c r="G888" s="137"/>
      <c r="H888" s="137"/>
      <c r="I888" s="137"/>
      <c r="J888" s="139"/>
      <c r="K888" s="137"/>
      <c r="L888" s="141"/>
      <c r="M888" s="141"/>
      <c r="N888" s="140"/>
      <c r="O888" s="142"/>
      <c r="P888" s="141"/>
      <c r="Q888" s="141"/>
      <c r="R888" s="141"/>
      <c r="S888" s="156"/>
      <c r="T888" s="156"/>
      <c r="U888" s="156"/>
      <c r="V888" s="156"/>
      <c r="W888" s="156"/>
      <c r="X888" s="156"/>
      <c r="Y888" s="52" t="str">
        <f t="shared" si="247"/>
        <v/>
      </c>
      <c r="Z888" s="50" t="str">
        <f t="shared" si="248"/>
        <v/>
      </c>
      <c r="AA888" s="50" t="str">
        <f t="shared" si="249"/>
        <v/>
      </c>
      <c r="AB888" s="50" t="str">
        <f t="shared" si="250"/>
        <v/>
      </c>
      <c r="AC888" s="50" t="str">
        <f t="shared" si="251"/>
        <v/>
      </c>
      <c r="AD888" s="50" t="str">
        <f t="shared" si="252"/>
        <v/>
      </c>
      <c r="AE888" s="50" t="str">
        <f t="shared" si="253"/>
        <v/>
      </c>
      <c r="AF888" s="50" t="str">
        <f t="shared" si="254"/>
        <v/>
      </c>
      <c r="AG888" s="50" t="str">
        <f t="shared" si="255"/>
        <v/>
      </c>
      <c r="AH888" s="50" t="str">
        <f t="shared" si="256"/>
        <v/>
      </c>
      <c r="AI888" s="50" t="str">
        <f t="shared" si="257"/>
        <v/>
      </c>
      <c r="AJ888" s="50" t="str">
        <f t="shared" si="258"/>
        <v/>
      </c>
      <c r="AK888" s="50" t="str">
        <f t="shared" si="259"/>
        <v/>
      </c>
      <c r="AL888" s="50" t="str">
        <f t="shared" si="260"/>
        <v/>
      </c>
      <c r="AM888" s="50" t="str">
        <f t="shared" si="261"/>
        <v/>
      </c>
      <c r="AN888" s="50" t="str">
        <f>IF(OR(AD888&lt;&gt;TRUE,AI888&lt;&gt;TRUE),"",IF(OR('Info livraison'!$B$12-(YEAR(J888))&gt;INDEX(valschartmaxalt,MATCH(N888,libschart,0)),'Info livraison'!$B$12-(YEAR(J888))&lt;INDEX(valschartminalt,MATCH(N888,libschart,0))),FALSE,TRUE))</f>
        <v/>
      </c>
      <c r="AO888" s="50" t="str">
        <f t="shared" si="262"/>
        <v/>
      </c>
      <c r="AP888" s="50"/>
      <c r="AQ888" s="50"/>
      <c r="AR888" s="50"/>
      <c r="AS888" s="197" t="str">
        <f t="shared" si="263"/>
        <v/>
      </c>
      <c r="AT888" s="210" t="str">
        <f t="shared" si="264"/>
        <v/>
      </c>
    </row>
    <row r="889" spans="1:46" x14ac:dyDescent="0.2">
      <c r="A889" s="51" t="str">
        <f>IF(AND(F889&lt;&gt;"",'Institut - Classes'!$F$4&lt;&gt;""),INDEX(libcatidinstit,'Institut - Classes'!$F$4),"")</f>
        <v/>
      </c>
      <c r="B889" s="51" t="str">
        <f>IF(A889&lt;&gt;"",INDEX(codeinstit,'Institut - Classes'!$F$4),"")</f>
        <v/>
      </c>
      <c r="C889" s="49" t="str">
        <f t="shared" si="265"/>
        <v/>
      </c>
      <c r="D889" s="143"/>
      <c r="E889" s="143"/>
      <c r="F889" s="137"/>
      <c r="G889" s="137"/>
      <c r="H889" s="137"/>
      <c r="I889" s="137"/>
      <c r="J889" s="139"/>
      <c r="K889" s="137"/>
      <c r="L889" s="141"/>
      <c r="M889" s="141"/>
      <c r="N889" s="140"/>
      <c r="O889" s="142"/>
      <c r="P889" s="141"/>
      <c r="Q889" s="141"/>
      <c r="R889" s="141"/>
      <c r="S889" s="156"/>
      <c r="T889" s="156"/>
      <c r="U889" s="156"/>
      <c r="V889" s="156"/>
      <c r="W889" s="156"/>
      <c r="X889" s="156"/>
      <c r="Y889" s="52" t="str">
        <f t="shared" si="247"/>
        <v/>
      </c>
      <c r="Z889" s="50" t="str">
        <f t="shared" si="248"/>
        <v/>
      </c>
      <c r="AA889" s="50" t="str">
        <f t="shared" si="249"/>
        <v/>
      </c>
      <c r="AB889" s="50" t="str">
        <f t="shared" si="250"/>
        <v/>
      </c>
      <c r="AC889" s="50" t="str">
        <f t="shared" si="251"/>
        <v/>
      </c>
      <c r="AD889" s="50" t="str">
        <f t="shared" si="252"/>
        <v/>
      </c>
      <c r="AE889" s="50" t="str">
        <f t="shared" si="253"/>
        <v/>
      </c>
      <c r="AF889" s="50" t="str">
        <f t="shared" si="254"/>
        <v/>
      </c>
      <c r="AG889" s="50" t="str">
        <f t="shared" si="255"/>
        <v/>
      </c>
      <c r="AH889" s="50" t="str">
        <f t="shared" si="256"/>
        <v/>
      </c>
      <c r="AI889" s="50" t="str">
        <f t="shared" si="257"/>
        <v/>
      </c>
      <c r="AJ889" s="50" t="str">
        <f t="shared" si="258"/>
        <v/>
      </c>
      <c r="AK889" s="50" t="str">
        <f t="shared" si="259"/>
        <v/>
      </c>
      <c r="AL889" s="50" t="str">
        <f t="shared" si="260"/>
        <v/>
      </c>
      <c r="AM889" s="50" t="str">
        <f t="shared" si="261"/>
        <v/>
      </c>
      <c r="AN889" s="50" t="str">
        <f>IF(OR(AD889&lt;&gt;TRUE,AI889&lt;&gt;TRUE),"",IF(OR('Info livraison'!$B$12-(YEAR(J889))&gt;INDEX(valschartmaxalt,MATCH(N889,libschart,0)),'Info livraison'!$B$12-(YEAR(J889))&lt;INDEX(valschartminalt,MATCH(N889,libschart,0))),FALSE,TRUE))</f>
        <v/>
      </c>
      <c r="AO889" s="50" t="str">
        <f t="shared" si="262"/>
        <v/>
      </c>
      <c r="AP889" s="50"/>
      <c r="AQ889" s="50"/>
      <c r="AR889" s="50"/>
      <c r="AS889" s="197" t="str">
        <f t="shared" si="263"/>
        <v/>
      </c>
      <c r="AT889" s="210" t="str">
        <f t="shared" si="264"/>
        <v/>
      </c>
    </row>
    <row r="890" spans="1:46" x14ac:dyDescent="0.2">
      <c r="A890" s="51" t="str">
        <f>IF(AND(F890&lt;&gt;"",'Institut - Classes'!$F$4&lt;&gt;""),INDEX(libcatidinstit,'Institut - Classes'!$F$4),"")</f>
        <v/>
      </c>
      <c r="B890" s="51" t="str">
        <f>IF(A890&lt;&gt;"",INDEX(codeinstit,'Institut - Classes'!$F$4),"")</f>
        <v/>
      </c>
      <c r="C890" s="49" t="str">
        <f t="shared" si="265"/>
        <v/>
      </c>
      <c r="D890" s="143"/>
      <c r="E890" s="143"/>
      <c r="F890" s="137"/>
      <c r="G890" s="137"/>
      <c r="H890" s="137"/>
      <c r="I890" s="137"/>
      <c r="J890" s="139"/>
      <c r="K890" s="137"/>
      <c r="L890" s="141"/>
      <c r="M890" s="141"/>
      <c r="N890" s="140"/>
      <c r="O890" s="142"/>
      <c r="P890" s="141"/>
      <c r="Q890" s="141"/>
      <c r="R890" s="141"/>
      <c r="S890" s="156"/>
      <c r="T890" s="156"/>
      <c r="U890" s="156"/>
      <c r="V890" s="156"/>
      <c r="W890" s="156"/>
      <c r="X890" s="156"/>
      <c r="Y890" s="52" t="str">
        <f t="shared" si="247"/>
        <v/>
      </c>
      <c r="Z890" s="50" t="str">
        <f t="shared" si="248"/>
        <v/>
      </c>
      <c r="AA890" s="50" t="str">
        <f t="shared" si="249"/>
        <v/>
      </c>
      <c r="AB890" s="50" t="str">
        <f t="shared" si="250"/>
        <v/>
      </c>
      <c r="AC890" s="50" t="str">
        <f t="shared" si="251"/>
        <v/>
      </c>
      <c r="AD890" s="50" t="str">
        <f t="shared" si="252"/>
        <v/>
      </c>
      <c r="AE890" s="50" t="str">
        <f t="shared" si="253"/>
        <v/>
      </c>
      <c r="AF890" s="50" t="str">
        <f t="shared" si="254"/>
        <v/>
      </c>
      <c r="AG890" s="50" t="str">
        <f t="shared" si="255"/>
        <v/>
      </c>
      <c r="AH890" s="50" t="str">
        <f t="shared" si="256"/>
        <v/>
      </c>
      <c r="AI890" s="50" t="str">
        <f t="shared" si="257"/>
        <v/>
      </c>
      <c r="AJ890" s="50" t="str">
        <f t="shared" si="258"/>
        <v/>
      </c>
      <c r="AK890" s="50" t="str">
        <f t="shared" si="259"/>
        <v/>
      </c>
      <c r="AL890" s="50" t="str">
        <f t="shared" si="260"/>
        <v/>
      </c>
      <c r="AM890" s="50" t="str">
        <f t="shared" si="261"/>
        <v/>
      </c>
      <c r="AN890" s="50" t="str">
        <f>IF(OR(AD890&lt;&gt;TRUE,AI890&lt;&gt;TRUE),"",IF(OR('Info livraison'!$B$12-(YEAR(J890))&gt;INDEX(valschartmaxalt,MATCH(N890,libschart,0)),'Info livraison'!$B$12-(YEAR(J890))&lt;INDEX(valschartminalt,MATCH(N890,libschart,0))),FALSE,TRUE))</f>
        <v/>
      </c>
      <c r="AO890" s="50" t="str">
        <f t="shared" si="262"/>
        <v/>
      </c>
      <c r="AP890" s="50"/>
      <c r="AQ890" s="50"/>
      <c r="AR890" s="50"/>
      <c r="AS890" s="197" t="str">
        <f t="shared" si="263"/>
        <v/>
      </c>
      <c r="AT890" s="210" t="str">
        <f t="shared" si="264"/>
        <v/>
      </c>
    </row>
    <row r="891" spans="1:46" x14ac:dyDescent="0.2">
      <c r="A891" s="51" t="str">
        <f>IF(AND(F891&lt;&gt;"",'Institut - Classes'!$F$4&lt;&gt;""),INDEX(libcatidinstit,'Institut - Classes'!$F$4),"")</f>
        <v/>
      </c>
      <c r="B891" s="51" t="str">
        <f>IF(A891&lt;&gt;"",INDEX(codeinstit,'Institut - Classes'!$F$4),"")</f>
        <v/>
      </c>
      <c r="C891" s="49" t="str">
        <f t="shared" si="265"/>
        <v/>
      </c>
      <c r="D891" s="143"/>
      <c r="E891" s="143"/>
      <c r="F891" s="137"/>
      <c r="G891" s="137"/>
      <c r="H891" s="137"/>
      <c r="I891" s="137"/>
      <c r="J891" s="139"/>
      <c r="K891" s="137"/>
      <c r="L891" s="141"/>
      <c r="M891" s="141"/>
      <c r="N891" s="140"/>
      <c r="O891" s="142"/>
      <c r="P891" s="141"/>
      <c r="Q891" s="141"/>
      <c r="R891" s="141"/>
      <c r="S891" s="156"/>
      <c r="T891" s="156"/>
      <c r="U891" s="156"/>
      <c r="V891" s="156"/>
      <c r="W891" s="156"/>
      <c r="X891" s="156"/>
      <c r="Y891" s="52" t="str">
        <f t="shared" si="247"/>
        <v/>
      </c>
      <c r="Z891" s="50" t="str">
        <f t="shared" si="248"/>
        <v/>
      </c>
      <c r="AA891" s="50" t="str">
        <f t="shared" si="249"/>
        <v/>
      </c>
      <c r="AB891" s="50" t="str">
        <f t="shared" si="250"/>
        <v/>
      </c>
      <c r="AC891" s="50" t="str">
        <f t="shared" si="251"/>
        <v/>
      </c>
      <c r="AD891" s="50" t="str">
        <f t="shared" si="252"/>
        <v/>
      </c>
      <c r="AE891" s="50" t="str">
        <f t="shared" si="253"/>
        <v/>
      </c>
      <c r="AF891" s="50" t="str">
        <f t="shared" si="254"/>
        <v/>
      </c>
      <c r="AG891" s="50" t="str">
        <f t="shared" si="255"/>
        <v/>
      </c>
      <c r="AH891" s="50" t="str">
        <f t="shared" si="256"/>
        <v/>
      </c>
      <c r="AI891" s="50" t="str">
        <f t="shared" si="257"/>
        <v/>
      </c>
      <c r="AJ891" s="50" t="str">
        <f t="shared" si="258"/>
        <v/>
      </c>
      <c r="AK891" s="50" t="str">
        <f t="shared" si="259"/>
        <v/>
      </c>
      <c r="AL891" s="50" t="str">
        <f t="shared" si="260"/>
        <v/>
      </c>
      <c r="AM891" s="50" t="str">
        <f t="shared" si="261"/>
        <v/>
      </c>
      <c r="AN891" s="50" t="str">
        <f>IF(OR(AD891&lt;&gt;TRUE,AI891&lt;&gt;TRUE),"",IF(OR('Info livraison'!$B$12-(YEAR(J891))&gt;INDEX(valschartmaxalt,MATCH(N891,libschart,0)),'Info livraison'!$B$12-(YEAR(J891))&lt;INDEX(valschartminalt,MATCH(N891,libschart,0))),FALSE,TRUE))</f>
        <v/>
      </c>
      <c r="AO891" s="50" t="str">
        <f t="shared" si="262"/>
        <v/>
      </c>
      <c r="AP891" s="50"/>
      <c r="AQ891" s="50"/>
      <c r="AR891" s="50"/>
      <c r="AS891" s="197" t="str">
        <f t="shared" si="263"/>
        <v/>
      </c>
      <c r="AT891" s="210" t="str">
        <f t="shared" si="264"/>
        <v/>
      </c>
    </row>
    <row r="892" spans="1:46" x14ac:dyDescent="0.2">
      <c r="A892" s="51" t="str">
        <f>IF(AND(F892&lt;&gt;"",'Institut - Classes'!$F$4&lt;&gt;""),INDEX(libcatidinstit,'Institut - Classes'!$F$4),"")</f>
        <v/>
      </c>
      <c r="B892" s="51" t="str">
        <f>IF(A892&lt;&gt;"",INDEX(codeinstit,'Institut - Classes'!$F$4),"")</f>
        <v/>
      </c>
      <c r="C892" s="49" t="str">
        <f t="shared" si="265"/>
        <v/>
      </c>
      <c r="D892" s="143"/>
      <c r="E892" s="143"/>
      <c r="F892" s="137"/>
      <c r="G892" s="137"/>
      <c r="H892" s="137"/>
      <c r="I892" s="137"/>
      <c r="J892" s="139"/>
      <c r="K892" s="137"/>
      <c r="L892" s="141"/>
      <c r="M892" s="141"/>
      <c r="N892" s="140"/>
      <c r="O892" s="142"/>
      <c r="P892" s="141"/>
      <c r="Q892" s="141"/>
      <c r="R892" s="141"/>
      <c r="S892" s="156"/>
      <c r="T892" s="156"/>
      <c r="U892" s="156"/>
      <c r="V892" s="156"/>
      <c r="W892" s="156"/>
      <c r="X892" s="156"/>
      <c r="Y892" s="52" t="str">
        <f t="shared" si="247"/>
        <v/>
      </c>
      <c r="Z892" s="50" t="str">
        <f t="shared" si="248"/>
        <v/>
      </c>
      <c r="AA892" s="50" t="str">
        <f t="shared" si="249"/>
        <v/>
      </c>
      <c r="AB892" s="50" t="str">
        <f t="shared" si="250"/>
        <v/>
      </c>
      <c r="AC892" s="50" t="str">
        <f t="shared" si="251"/>
        <v/>
      </c>
      <c r="AD892" s="50" t="str">
        <f t="shared" si="252"/>
        <v/>
      </c>
      <c r="AE892" s="50" t="str">
        <f t="shared" si="253"/>
        <v/>
      </c>
      <c r="AF892" s="50" t="str">
        <f t="shared" si="254"/>
        <v/>
      </c>
      <c r="AG892" s="50" t="str">
        <f t="shared" si="255"/>
        <v/>
      </c>
      <c r="AH892" s="50" t="str">
        <f t="shared" si="256"/>
        <v/>
      </c>
      <c r="AI892" s="50" t="str">
        <f t="shared" si="257"/>
        <v/>
      </c>
      <c r="AJ892" s="50" t="str">
        <f t="shared" si="258"/>
        <v/>
      </c>
      <c r="AK892" s="50" t="str">
        <f t="shared" si="259"/>
        <v/>
      </c>
      <c r="AL892" s="50" t="str">
        <f t="shared" si="260"/>
        <v/>
      </c>
      <c r="AM892" s="50" t="str">
        <f t="shared" si="261"/>
        <v/>
      </c>
      <c r="AN892" s="50" t="str">
        <f>IF(OR(AD892&lt;&gt;TRUE,AI892&lt;&gt;TRUE),"",IF(OR('Info livraison'!$B$12-(YEAR(J892))&gt;INDEX(valschartmaxalt,MATCH(N892,libschart,0)),'Info livraison'!$B$12-(YEAR(J892))&lt;INDEX(valschartminalt,MATCH(N892,libschart,0))),FALSE,TRUE))</f>
        <v/>
      </c>
      <c r="AO892" s="50" t="str">
        <f t="shared" si="262"/>
        <v/>
      </c>
      <c r="AP892" s="50"/>
      <c r="AQ892" s="50"/>
      <c r="AR892" s="50"/>
      <c r="AS892" s="197" t="str">
        <f t="shared" si="263"/>
        <v/>
      </c>
      <c r="AT892" s="210" t="str">
        <f t="shared" si="264"/>
        <v/>
      </c>
    </row>
    <row r="893" spans="1:46" x14ac:dyDescent="0.2">
      <c r="A893" s="51" t="str">
        <f>IF(AND(F893&lt;&gt;"",'Institut - Classes'!$F$4&lt;&gt;""),INDEX(libcatidinstit,'Institut - Classes'!$F$4),"")</f>
        <v/>
      </c>
      <c r="B893" s="51" t="str">
        <f>IF(A893&lt;&gt;"",INDEX(codeinstit,'Institut - Classes'!$F$4),"")</f>
        <v/>
      </c>
      <c r="C893" s="49" t="str">
        <f t="shared" si="265"/>
        <v/>
      </c>
      <c r="D893" s="143"/>
      <c r="E893" s="143"/>
      <c r="F893" s="137"/>
      <c r="G893" s="137"/>
      <c r="H893" s="137"/>
      <c r="I893" s="137"/>
      <c r="J893" s="139"/>
      <c r="K893" s="137"/>
      <c r="L893" s="141"/>
      <c r="M893" s="141"/>
      <c r="N893" s="140"/>
      <c r="O893" s="142"/>
      <c r="P893" s="141"/>
      <c r="Q893" s="141"/>
      <c r="R893" s="141"/>
      <c r="S893" s="156"/>
      <c r="T893" s="156"/>
      <c r="U893" s="156"/>
      <c r="V893" s="156"/>
      <c r="W893" s="156"/>
      <c r="X893" s="156"/>
      <c r="Y893" s="52" t="str">
        <f t="shared" si="247"/>
        <v/>
      </c>
      <c r="Z893" s="50" t="str">
        <f t="shared" si="248"/>
        <v/>
      </c>
      <c r="AA893" s="50" t="str">
        <f t="shared" si="249"/>
        <v/>
      </c>
      <c r="AB893" s="50" t="str">
        <f t="shared" si="250"/>
        <v/>
      </c>
      <c r="AC893" s="50" t="str">
        <f t="shared" si="251"/>
        <v/>
      </c>
      <c r="AD893" s="50" t="str">
        <f t="shared" si="252"/>
        <v/>
      </c>
      <c r="AE893" s="50" t="str">
        <f t="shared" si="253"/>
        <v/>
      </c>
      <c r="AF893" s="50" t="str">
        <f t="shared" si="254"/>
        <v/>
      </c>
      <c r="AG893" s="50" t="str">
        <f t="shared" si="255"/>
        <v/>
      </c>
      <c r="AH893" s="50" t="str">
        <f t="shared" si="256"/>
        <v/>
      </c>
      <c r="AI893" s="50" t="str">
        <f t="shared" si="257"/>
        <v/>
      </c>
      <c r="AJ893" s="50" t="str">
        <f t="shared" si="258"/>
        <v/>
      </c>
      <c r="AK893" s="50" t="str">
        <f t="shared" si="259"/>
        <v/>
      </c>
      <c r="AL893" s="50" t="str">
        <f t="shared" si="260"/>
        <v/>
      </c>
      <c r="AM893" s="50" t="str">
        <f t="shared" si="261"/>
        <v/>
      </c>
      <c r="AN893" s="50" t="str">
        <f>IF(OR(AD893&lt;&gt;TRUE,AI893&lt;&gt;TRUE),"",IF(OR('Info livraison'!$B$12-(YEAR(J893))&gt;INDEX(valschartmaxalt,MATCH(N893,libschart,0)),'Info livraison'!$B$12-(YEAR(J893))&lt;INDEX(valschartminalt,MATCH(N893,libschart,0))),FALSE,TRUE))</f>
        <v/>
      </c>
      <c r="AO893" s="50" t="str">
        <f t="shared" si="262"/>
        <v/>
      </c>
      <c r="AP893" s="50"/>
      <c r="AQ893" s="50"/>
      <c r="AR893" s="50"/>
      <c r="AS893" s="197" t="str">
        <f t="shared" si="263"/>
        <v/>
      </c>
      <c r="AT893" s="210" t="str">
        <f t="shared" si="264"/>
        <v/>
      </c>
    </row>
    <row r="894" spans="1:46" x14ac:dyDescent="0.2">
      <c r="A894" s="51" t="str">
        <f>IF(AND(F894&lt;&gt;"",'Institut - Classes'!$F$4&lt;&gt;""),INDEX(libcatidinstit,'Institut - Classes'!$F$4),"")</f>
        <v/>
      </c>
      <c r="B894" s="51" t="str">
        <f>IF(A894&lt;&gt;"",INDEX(codeinstit,'Institut - Classes'!$F$4),"")</f>
        <v/>
      </c>
      <c r="C894" s="49" t="str">
        <f t="shared" si="265"/>
        <v/>
      </c>
      <c r="D894" s="143"/>
      <c r="E894" s="143"/>
      <c r="F894" s="137"/>
      <c r="G894" s="137"/>
      <c r="H894" s="137"/>
      <c r="I894" s="137"/>
      <c r="J894" s="139"/>
      <c r="K894" s="137"/>
      <c r="L894" s="141"/>
      <c r="M894" s="141"/>
      <c r="N894" s="140"/>
      <c r="O894" s="142"/>
      <c r="P894" s="141"/>
      <c r="Q894" s="141"/>
      <c r="R894" s="141"/>
      <c r="S894" s="156"/>
      <c r="T894" s="156"/>
      <c r="U894" s="156"/>
      <c r="V894" s="156"/>
      <c r="W894" s="156"/>
      <c r="X894" s="156"/>
      <c r="Y894" s="52" t="str">
        <f t="shared" si="247"/>
        <v/>
      </c>
      <c r="Z894" s="50" t="str">
        <f t="shared" si="248"/>
        <v/>
      </c>
      <c r="AA894" s="50" t="str">
        <f t="shared" si="249"/>
        <v/>
      </c>
      <c r="AB894" s="50" t="str">
        <f t="shared" si="250"/>
        <v/>
      </c>
      <c r="AC894" s="50" t="str">
        <f t="shared" si="251"/>
        <v/>
      </c>
      <c r="AD894" s="50" t="str">
        <f t="shared" si="252"/>
        <v/>
      </c>
      <c r="AE894" s="50" t="str">
        <f t="shared" si="253"/>
        <v/>
      </c>
      <c r="AF894" s="50" t="str">
        <f t="shared" si="254"/>
        <v/>
      </c>
      <c r="AG894" s="50" t="str">
        <f t="shared" si="255"/>
        <v/>
      </c>
      <c r="AH894" s="50" t="str">
        <f t="shared" si="256"/>
        <v/>
      </c>
      <c r="AI894" s="50" t="str">
        <f t="shared" si="257"/>
        <v/>
      </c>
      <c r="AJ894" s="50" t="str">
        <f t="shared" si="258"/>
        <v/>
      </c>
      <c r="AK894" s="50" t="str">
        <f t="shared" si="259"/>
        <v/>
      </c>
      <c r="AL894" s="50" t="str">
        <f t="shared" si="260"/>
        <v/>
      </c>
      <c r="AM894" s="50" t="str">
        <f t="shared" si="261"/>
        <v/>
      </c>
      <c r="AN894" s="50" t="str">
        <f>IF(OR(AD894&lt;&gt;TRUE,AI894&lt;&gt;TRUE),"",IF(OR('Info livraison'!$B$12-(YEAR(J894))&gt;INDEX(valschartmaxalt,MATCH(N894,libschart,0)),'Info livraison'!$B$12-(YEAR(J894))&lt;INDEX(valschartminalt,MATCH(N894,libschart,0))),FALSE,TRUE))</f>
        <v/>
      </c>
      <c r="AO894" s="50" t="str">
        <f t="shared" si="262"/>
        <v/>
      </c>
      <c r="AP894" s="50"/>
      <c r="AQ894" s="50"/>
      <c r="AR894" s="50"/>
      <c r="AS894" s="197" t="str">
        <f t="shared" si="263"/>
        <v/>
      </c>
      <c r="AT894" s="210" t="str">
        <f t="shared" si="264"/>
        <v/>
      </c>
    </row>
    <row r="895" spans="1:46" x14ac:dyDescent="0.2">
      <c r="A895" s="51" t="str">
        <f>IF(AND(F895&lt;&gt;"",'Institut - Classes'!$F$4&lt;&gt;""),INDEX(libcatidinstit,'Institut - Classes'!$F$4),"")</f>
        <v/>
      </c>
      <c r="B895" s="51" t="str">
        <f>IF(A895&lt;&gt;"",INDEX(codeinstit,'Institut - Classes'!$F$4),"")</f>
        <v/>
      </c>
      <c r="C895" s="49" t="str">
        <f t="shared" si="265"/>
        <v/>
      </c>
      <c r="D895" s="143"/>
      <c r="E895" s="143"/>
      <c r="F895" s="137"/>
      <c r="G895" s="137"/>
      <c r="H895" s="137"/>
      <c r="I895" s="137"/>
      <c r="J895" s="139"/>
      <c r="K895" s="137"/>
      <c r="L895" s="141"/>
      <c r="M895" s="141"/>
      <c r="N895" s="140"/>
      <c r="O895" s="142"/>
      <c r="P895" s="141"/>
      <c r="Q895" s="141"/>
      <c r="R895" s="141"/>
      <c r="S895" s="156"/>
      <c r="T895" s="156"/>
      <c r="U895" s="156"/>
      <c r="V895" s="156"/>
      <c r="W895" s="156"/>
      <c r="X895" s="156"/>
      <c r="Y895" s="52" t="str">
        <f t="shared" si="247"/>
        <v/>
      </c>
      <c r="Z895" s="50" t="str">
        <f t="shared" si="248"/>
        <v/>
      </c>
      <c r="AA895" s="50" t="str">
        <f t="shared" si="249"/>
        <v/>
      </c>
      <c r="AB895" s="50" t="str">
        <f t="shared" si="250"/>
        <v/>
      </c>
      <c r="AC895" s="50" t="str">
        <f t="shared" si="251"/>
        <v/>
      </c>
      <c r="AD895" s="50" t="str">
        <f t="shared" si="252"/>
        <v/>
      </c>
      <c r="AE895" s="50" t="str">
        <f t="shared" si="253"/>
        <v/>
      </c>
      <c r="AF895" s="50" t="str">
        <f t="shared" si="254"/>
        <v/>
      </c>
      <c r="AG895" s="50" t="str">
        <f t="shared" si="255"/>
        <v/>
      </c>
      <c r="AH895" s="50" t="str">
        <f t="shared" si="256"/>
        <v/>
      </c>
      <c r="AI895" s="50" t="str">
        <f t="shared" si="257"/>
        <v/>
      </c>
      <c r="AJ895" s="50" t="str">
        <f t="shared" si="258"/>
        <v/>
      </c>
      <c r="AK895" s="50" t="str">
        <f t="shared" si="259"/>
        <v/>
      </c>
      <c r="AL895" s="50" t="str">
        <f t="shared" si="260"/>
        <v/>
      </c>
      <c r="AM895" s="50" t="str">
        <f t="shared" si="261"/>
        <v/>
      </c>
      <c r="AN895" s="50" t="str">
        <f>IF(OR(AD895&lt;&gt;TRUE,AI895&lt;&gt;TRUE),"",IF(OR('Info livraison'!$B$12-(YEAR(J895))&gt;INDEX(valschartmaxalt,MATCH(N895,libschart,0)),'Info livraison'!$B$12-(YEAR(J895))&lt;INDEX(valschartminalt,MATCH(N895,libschart,0))),FALSE,TRUE))</f>
        <v/>
      </c>
      <c r="AO895" s="50" t="str">
        <f t="shared" si="262"/>
        <v/>
      </c>
      <c r="AP895" s="50"/>
      <c r="AQ895" s="50"/>
      <c r="AR895" s="50"/>
      <c r="AS895" s="197" t="str">
        <f t="shared" si="263"/>
        <v/>
      </c>
      <c r="AT895" s="210" t="str">
        <f t="shared" si="264"/>
        <v/>
      </c>
    </row>
    <row r="896" spans="1:46" x14ac:dyDescent="0.2">
      <c r="A896" s="51" t="str">
        <f>IF(AND(F896&lt;&gt;"",'Institut - Classes'!$F$4&lt;&gt;""),INDEX(libcatidinstit,'Institut - Classes'!$F$4),"")</f>
        <v/>
      </c>
      <c r="B896" s="51" t="str">
        <f>IF(A896&lt;&gt;"",INDEX(codeinstit,'Institut - Classes'!$F$4),"")</f>
        <v/>
      </c>
      <c r="C896" s="49" t="str">
        <f t="shared" si="265"/>
        <v/>
      </c>
      <c r="D896" s="143"/>
      <c r="E896" s="143"/>
      <c r="F896" s="137"/>
      <c r="G896" s="137"/>
      <c r="H896" s="137"/>
      <c r="I896" s="137"/>
      <c r="J896" s="139"/>
      <c r="K896" s="137"/>
      <c r="L896" s="141"/>
      <c r="M896" s="141"/>
      <c r="N896" s="140"/>
      <c r="O896" s="142"/>
      <c r="P896" s="141"/>
      <c r="Q896" s="141"/>
      <c r="R896" s="141"/>
      <c r="S896" s="156"/>
      <c r="T896" s="156"/>
      <c r="U896" s="156"/>
      <c r="V896" s="156"/>
      <c r="W896" s="156"/>
      <c r="X896" s="156"/>
      <c r="Y896" s="52" t="str">
        <f t="shared" si="247"/>
        <v/>
      </c>
      <c r="Z896" s="50" t="str">
        <f t="shared" si="248"/>
        <v/>
      </c>
      <c r="AA896" s="50" t="str">
        <f t="shared" si="249"/>
        <v/>
      </c>
      <c r="AB896" s="50" t="str">
        <f t="shared" si="250"/>
        <v/>
      </c>
      <c r="AC896" s="50" t="str">
        <f t="shared" si="251"/>
        <v/>
      </c>
      <c r="AD896" s="50" t="str">
        <f t="shared" si="252"/>
        <v/>
      </c>
      <c r="AE896" s="50" t="str">
        <f t="shared" si="253"/>
        <v/>
      </c>
      <c r="AF896" s="50" t="str">
        <f t="shared" si="254"/>
        <v/>
      </c>
      <c r="AG896" s="50" t="str">
        <f t="shared" si="255"/>
        <v/>
      </c>
      <c r="AH896" s="50" t="str">
        <f t="shared" si="256"/>
        <v/>
      </c>
      <c r="AI896" s="50" t="str">
        <f t="shared" si="257"/>
        <v/>
      </c>
      <c r="AJ896" s="50" t="str">
        <f t="shared" si="258"/>
        <v/>
      </c>
      <c r="AK896" s="50" t="str">
        <f t="shared" si="259"/>
        <v/>
      </c>
      <c r="AL896" s="50" t="str">
        <f t="shared" si="260"/>
        <v/>
      </c>
      <c r="AM896" s="50" t="str">
        <f t="shared" si="261"/>
        <v/>
      </c>
      <c r="AN896" s="50" t="str">
        <f>IF(OR(AD896&lt;&gt;TRUE,AI896&lt;&gt;TRUE),"",IF(OR('Info livraison'!$B$12-(YEAR(J896))&gt;INDEX(valschartmaxalt,MATCH(N896,libschart,0)),'Info livraison'!$B$12-(YEAR(J896))&lt;INDEX(valschartminalt,MATCH(N896,libschart,0))),FALSE,TRUE))</f>
        <v/>
      </c>
      <c r="AO896" s="50" t="str">
        <f t="shared" si="262"/>
        <v/>
      </c>
      <c r="AP896" s="50"/>
      <c r="AQ896" s="50"/>
      <c r="AR896" s="50"/>
      <c r="AS896" s="197" t="str">
        <f t="shared" si="263"/>
        <v/>
      </c>
      <c r="AT896" s="210" t="str">
        <f t="shared" si="264"/>
        <v/>
      </c>
    </row>
    <row r="897" spans="1:46" x14ac:dyDescent="0.2">
      <c r="A897" s="51" t="str">
        <f>IF(AND(F897&lt;&gt;"",'Institut - Classes'!$F$4&lt;&gt;""),INDEX(libcatidinstit,'Institut - Classes'!$F$4),"")</f>
        <v/>
      </c>
      <c r="B897" s="51" t="str">
        <f>IF(A897&lt;&gt;"",INDEX(codeinstit,'Institut - Classes'!$F$4),"")</f>
        <v/>
      </c>
      <c r="C897" s="49" t="str">
        <f t="shared" si="265"/>
        <v/>
      </c>
      <c r="D897" s="143"/>
      <c r="E897" s="143"/>
      <c r="F897" s="137"/>
      <c r="G897" s="137"/>
      <c r="H897" s="137"/>
      <c r="I897" s="137"/>
      <c r="J897" s="139"/>
      <c r="K897" s="137"/>
      <c r="L897" s="141"/>
      <c r="M897" s="141"/>
      <c r="N897" s="140"/>
      <c r="O897" s="142"/>
      <c r="P897" s="141"/>
      <c r="Q897" s="141"/>
      <c r="R897" s="141"/>
      <c r="S897" s="156"/>
      <c r="T897" s="156"/>
      <c r="U897" s="156"/>
      <c r="V897" s="156"/>
      <c r="W897" s="156"/>
      <c r="X897" s="156"/>
      <c r="Y897" s="52" t="str">
        <f t="shared" si="247"/>
        <v/>
      </c>
      <c r="Z897" s="50" t="str">
        <f t="shared" si="248"/>
        <v/>
      </c>
      <c r="AA897" s="50" t="str">
        <f t="shared" si="249"/>
        <v/>
      </c>
      <c r="AB897" s="50" t="str">
        <f t="shared" si="250"/>
        <v/>
      </c>
      <c r="AC897" s="50" t="str">
        <f t="shared" si="251"/>
        <v/>
      </c>
      <c r="AD897" s="50" t="str">
        <f t="shared" si="252"/>
        <v/>
      </c>
      <c r="AE897" s="50" t="str">
        <f t="shared" si="253"/>
        <v/>
      </c>
      <c r="AF897" s="50" t="str">
        <f t="shared" si="254"/>
        <v/>
      </c>
      <c r="AG897" s="50" t="str">
        <f t="shared" si="255"/>
        <v/>
      </c>
      <c r="AH897" s="50" t="str">
        <f t="shared" si="256"/>
        <v/>
      </c>
      <c r="AI897" s="50" t="str">
        <f t="shared" si="257"/>
        <v/>
      </c>
      <c r="AJ897" s="50" t="str">
        <f t="shared" si="258"/>
        <v/>
      </c>
      <c r="AK897" s="50" t="str">
        <f t="shared" si="259"/>
        <v/>
      </c>
      <c r="AL897" s="50" t="str">
        <f t="shared" si="260"/>
        <v/>
      </c>
      <c r="AM897" s="50" t="str">
        <f t="shared" si="261"/>
        <v/>
      </c>
      <c r="AN897" s="50" t="str">
        <f>IF(OR(AD897&lt;&gt;TRUE,AI897&lt;&gt;TRUE),"",IF(OR('Info livraison'!$B$12-(YEAR(J897))&gt;INDEX(valschartmaxalt,MATCH(N897,libschart,0)),'Info livraison'!$B$12-(YEAR(J897))&lt;INDEX(valschartminalt,MATCH(N897,libschart,0))),FALSE,TRUE))</f>
        <v/>
      </c>
      <c r="AO897" s="50" t="str">
        <f t="shared" si="262"/>
        <v/>
      </c>
      <c r="AP897" s="50"/>
      <c r="AQ897" s="50"/>
      <c r="AR897" s="50"/>
      <c r="AS897" s="197" t="str">
        <f t="shared" si="263"/>
        <v/>
      </c>
      <c r="AT897" s="210" t="str">
        <f t="shared" si="264"/>
        <v/>
      </c>
    </row>
    <row r="898" spans="1:46" x14ac:dyDescent="0.2">
      <c r="A898" s="51" t="str">
        <f>IF(AND(F898&lt;&gt;"",'Institut - Classes'!$F$4&lt;&gt;""),INDEX(libcatidinstit,'Institut - Classes'!$F$4),"")</f>
        <v/>
      </c>
      <c r="B898" s="51" t="str">
        <f>IF(A898&lt;&gt;"",INDEX(codeinstit,'Institut - Classes'!$F$4),"")</f>
        <v/>
      </c>
      <c r="C898" s="49" t="str">
        <f t="shared" si="265"/>
        <v/>
      </c>
      <c r="D898" s="143"/>
      <c r="E898" s="143"/>
      <c r="F898" s="137"/>
      <c r="G898" s="137"/>
      <c r="H898" s="137"/>
      <c r="I898" s="137"/>
      <c r="J898" s="139"/>
      <c r="K898" s="137"/>
      <c r="L898" s="141"/>
      <c r="M898" s="141"/>
      <c r="N898" s="140"/>
      <c r="O898" s="142"/>
      <c r="P898" s="141"/>
      <c r="Q898" s="141"/>
      <c r="R898" s="141"/>
      <c r="S898" s="156"/>
      <c r="T898" s="156"/>
      <c r="U898" s="156"/>
      <c r="V898" s="156"/>
      <c r="W898" s="156"/>
      <c r="X898" s="156"/>
      <c r="Y898" s="52" t="str">
        <f t="shared" si="247"/>
        <v/>
      </c>
      <c r="Z898" s="50" t="str">
        <f t="shared" si="248"/>
        <v/>
      </c>
      <c r="AA898" s="50" t="str">
        <f t="shared" si="249"/>
        <v/>
      </c>
      <c r="AB898" s="50" t="str">
        <f t="shared" si="250"/>
        <v/>
      </c>
      <c r="AC898" s="50" t="str">
        <f t="shared" si="251"/>
        <v/>
      </c>
      <c r="AD898" s="50" t="str">
        <f t="shared" si="252"/>
        <v/>
      </c>
      <c r="AE898" s="50" t="str">
        <f t="shared" si="253"/>
        <v/>
      </c>
      <c r="AF898" s="50" t="str">
        <f t="shared" si="254"/>
        <v/>
      </c>
      <c r="AG898" s="50" t="str">
        <f t="shared" si="255"/>
        <v/>
      </c>
      <c r="AH898" s="50" t="str">
        <f t="shared" si="256"/>
        <v/>
      </c>
      <c r="AI898" s="50" t="str">
        <f t="shared" si="257"/>
        <v/>
      </c>
      <c r="AJ898" s="50" t="str">
        <f t="shared" si="258"/>
        <v/>
      </c>
      <c r="AK898" s="50" t="str">
        <f t="shared" si="259"/>
        <v/>
      </c>
      <c r="AL898" s="50" t="str">
        <f t="shared" si="260"/>
        <v/>
      </c>
      <c r="AM898" s="50" t="str">
        <f t="shared" si="261"/>
        <v/>
      </c>
      <c r="AN898" s="50" t="str">
        <f>IF(OR(AD898&lt;&gt;TRUE,AI898&lt;&gt;TRUE),"",IF(OR('Info livraison'!$B$12-(YEAR(J898))&gt;INDEX(valschartmaxalt,MATCH(N898,libschart,0)),'Info livraison'!$B$12-(YEAR(J898))&lt;INDEX(valschartminalt,MATCH(N898,libschart,0))),FALSE,TRUE))</f>
        <v/>
      </c>
      <c r="AO898" s="50" t="str">
        <f t="shared" si="262"/>
        <v/>
      </c>
      <c r="AP898" s="50"/>
      <c r="AQ898" s="50"/>
      <c r="AR898" s="50"/>
      <c r="AS898" s="197" t="str">
        <f t="shared" si="263"/>
        <v/>
      </c>
      <c r="AT898" s="210" t="str">
        <f t="shared" si="264"/>
        <v/>
      </c>
    </row>
    <row r="899" spans="1:46" x14ac:dyDescent="0.2">
      <c r="A899" s="51" t="str">
        <f>IF(AND(F899&lt;&gt;"",'Institut - Classes'!$F$4&lt;&gt;""),INDEX(libcatidinstit,'Institut - Classes'!$F$4),"")</f>
        <v/>
      </c>
      <c r="B899" s="51" t="str">
        <f>IF(A899&lt;&gt;"",INDEX(codeinstit,'Institut - Classes'!$F$4),"")</f>
        <v/>
      </c>
      <c r="C899" s="49" t="str">
        <f t="shared" si="265"/>
        <v/>
      </c>
      <c r="D899" s="143"/>
      <c r="E899" s="143"/>
      <c r="F899" s="137"/>
      <c r="G899" s="137"/>
      <c r="H899" s="137"/>
      <c r="I899" s="137"/>
      <c r="J899" s="139"/>
      <c r="K899" s="137"/>
      <c r="L899" s="141"/>
      <c r="M899" s="141"/>
      <c r="N899" s="140"/>
      <c r="O899" s="142"/>
      <c r="P899" s="141"/>
      <c r="Q899" s="141"/>
      <c r="R899" s="141"/>
      <c r="S899" s="156"/>
      <c r="T899" s="156"/>
      <c r="U899" s="156"/>
      <c r="V899" s="156"/>
      <c r="W899" s="156"/>
      <c r="X899" s="156"/>
      <c r="Y899" s="52" t="str">
        <f t="shared" si="247"/>
        <v/>
      </c>
      <c r="Z899" s="50" t="str">
        <f t="shared" si="248"/>
        <v/>
      </c>
      <c r="AA899" s="50" t="str">
        <f t="shared" si="249"/>
        <v/>
      </c>
      <c r="AB899" s="50" t="str">
        <f t="shared" si="250"/>
        <v/>
      </c>
      <c r="AC899" s="50" t="str">
        <f t="shared" si="251"/>
        <v/>
      </c>
      <c r="AD899" s="50" t="str">
        <f t="shared" si="252"/>
        <v/>
      </c>
      <c r="AE899" s="50" t="str">
        <f t="shared" si="253"/>
        <v/>
      </c>
      <c r="AF899" s="50" t="str">
        <f t="shared" si="254"/>
        <v/>
      </c>
      <c r="AG899" s="50" t="str">
        <f t="shared" si="255"/>
        <v/>
      </c>
      <c r="AH899" s="50" t="str">
        <f t="shared" si="256"/>
        <v/>
      </c>
      <c r="AI899" s="50" t="str">
        <f t="shared" si="257"/>
        <v/>
      </c>
      <c r="AJ899" s="50" t="str">
        <f t="shared" si="258"/>
        <v/>
      </c>
      <c r="AK899" s="50" t="str">
        <f t="shared" si="259"/>
        <v/>
      </c>
      <c r="AL899" s="50" t="str">
        <f t="shared" si="260"/>
        <v/>
      </c>
      <c r="AM899" s="50" t="str">
        <f t="shared" si="261"/>
        <v/>
      </c>
      <c r="AN899" s="50" t="str">
        <f>IF(OR(AD899&lt;&gt;TRUE,AI899&lt;&gt;TRUE),"",IF(OR('Info livraison'!$B$12-(YEAR(J899))&gt;INDEX(valschartmaxalt,MATCH(N899,libschart,0)),'Info livraison'!$B$12-(YEAR(J899))&lt;INDEX(valschartminalt,MATCH(N899,libschart,0))),FALSE,TRUE))</f>
        <v/>
      </c>
      <c r="AO899" s="50" t="str">
        <f t="shared" si="262"/>
        <v/>
      </c>
      <c r="AP899" s="50"/>
      <c r="AQ899" s="50"/>
      <c r="AR899" s="50"/>
      <c r="AS899" s="197" t="str">
        <f t="shared" si="263"/>
        <v/>
      </c>
      <c r="AT899" s="210" t="str">
        <f t="shared" si="264"/>
        <v/>
      </c>
    </row>
    <row r="900" spans="1:46" x14ac:dyDescent="0.2">
      <c r="A900" s="51" t="str">
        <f>IF(AND(F900&lt;&gt;"",'Institut - Classes'!$F$4&lt;&gt;""),INDEX(libcatidinstit,'Institut - Classes'!$F$4),"")</f>
        <v/>
      </c>
      <c r="B900" s="51" t="str">
        <f>IF(A900&lt;&gt;"",INDEX(codeinstit,'Institut - Classes'!$F$4),"")</f>
        <v/>
      </c>
      <c r="C900" s="49" t="str">
        <f t="shared" si="265"/>
        <v/>
      </c>
      <c r="D900" s="143"/>
      <c r="E900" s="143"/>
      <c r="F900" s="137"/>
      <c r="G900" s="137"/>
      <c r="H900" s="137"/>
      <c r="I900" s="137"/>
      <c r="J900" s="139"/>
      <c r="K900" s="137"/>
      <c r="L900" s="141"/>
      <c r="M900" s="141"/>
      <c r="N900" s="140"/>
      <c r="O900" s="142"/>
      <c r="P900" s="141"/>
      <c r="Q900" s="141"/>
      <c r="R900" s="141"/>
      <c r="S900" s="156"/>
      <c r="T900" s="156"/>
      <c r="U900" s="156"/>
      <c r="V900" s="156"/>
      <c r="W900" s="156"/>
      <c r="X900" s="156"/>
      <c r="Y900" s="52" t="str">
        <f t="shared" si="247"/>
        <v/>
      </c>
      <c r="Z900" s="50" t="str">
        <f t="shared" si="248"/>
        <v/>
      </c>
      <c r="AA900" s="50" t="str">
        <f t="shared" si="249"/>
        <v/>
      </c>
      <c r="AB900" s="50" t="str">
        <f t="shared" si="250"/>
        <v/>
      </c>
      <c r="AC900" s="50" t="str">
        <f t="shared" si="251"/>
        <v/>
      </c>
      <c r="AD900" s="50" t="str">
        <f t="shared" si="252"/>
        <v/>
      </c>
      <c r="AE900" s="50" t="str">
        <f t="shared" si="253"/>
        <v/>
      </c>
      <c r="AF900" s="50" t="str">
        <f t="shared" si="254"/>
        <v/>
      </c>
      <c r="AG900" s="50" t="str">
        <f t="shared" si="255"/>
        <v/>
      </c>
      <c r="AH900" s="50" t="str">
        <f t="shared" si="256"/>
        <v/>
      </c>
      <c r="AI900" s="50" t="str">
        <f t="shared" si="257"/>
        <v/>
      </c>
      <c r="AJ900" s="50" t="str">
        <f t="shared" si="258"/>
        <v/>
      </c>
      <c r="AK900" s="50" t="str">
        <f t="shared" si="259"/>
        <v/>
      </c>
      <c r="AL900" s="50" t="str">
        <f t="shared" si="260"/>
        <v/>
      </c>
      <c r="AM900" s="50" t="str">
        <f t="shared" si="261"/>
        <v/>
      </c>
      <c r="AN900" s="50" t="str">
        <f>IF(OR(AD900&lt;&gt;TRUE,AI900&lt;&gt;TRUE),"",IF(OR('Info livraison'!$B$12-(YEAR(J900))&gt;INDEX(valschartmaxalt,MATCH(N900,libschart,0)),'Info livraison'!$B$12-(YEAR(J900))&lt;INDEX(valschartminalt,MATCH(N900,libschart,0))),FALSE,TRUE))</f>
        <v/>
      </c>
      <c r="AO900" s="50" t="str">
        <f t="shared" si="262"/>
        <v/>
      </c>
      <c r="AP900" s="50"/>
      <c r="AQ900" s="50"/>
      <c r="AR900" s="50"/>
      <c r="AS900" s="197" t="str">
        <f t="shared" si="263"/>
        <v/>
      </c>
      <c r="AT900" s="210" t="str">
        <f t="shared" si="264"/>
        <v/>
      </c>
    </row>
    <row r="901" spans="1:46" x14ac:dyDescent="0.2">
      <c r="A901" s="51" t="str">
        <f>IF(AND(F901&lt;&gt;"",'Institut - Classes'!$F$4&lt;&gt;""),INDEX(libcatidinstit,'Institut - Classes'!$F$4),"")</f>
        <v/>
      </c>
      <c r="B901" s="51" t="str">
        <f>IF(A901&lt;&gt;"",INDEX(codeinstit,'Institut - Classes'!$F$4),"")</f>
        <v/>
      </c>
      <c r="C901" s="49" t="str">
        <f t="shared" si="265"/>
        <v/>
      </c>
      <c r="D901" s="143"/>
      <c r="E901" s="143"/>
      <c r="F901" s="137"/>
      <c r="G901" s="137"/>
      <c r="H901" s="137"/>
      <c r="I901" s="137"/>
      <c r="J901" s="139"/>
      <c r="K901" s="137"/>
      <c r="L901" s="141"/>
      <c r="M901" s="141"/>
      <c r="N901" s="140"/>
      <c r="O901" s="142"/>
      <c r="P901" s="141"/>
      <c r="Q901" s="141"/>
      <c r="R901" s="141"/>
      <c r="S901" s="156"/>
      <c r="T901" s="156"/>
      <c r="U901" s="156"/>
      <c r="V901" s="156"/>
      <c r="W901" s="156"/>
      <c r="X901" s="156"/>
      <c r="Y901" s="52" t="str">
        <f t="shared" ref="Y901:Y965" si="266">IF(G901="CH.AHV",IF(LEN(H901)=13,IF((MID(H901,13,1)+1-1)=MOD(10-(MID(H901,1,1)+3*MID(H901,2,1)+MID(H901,3,1)+3*MID(H901,4,1)+MID(H901,5,1)+3*MID(H901,6,1)+MID(H901,7,1)+3*MID(H901,8,1)+MID(H901,9,1)+3*MID(H901,10,1)+MID(H901,11,1)+3*MID(H901,12,1)),10),TRUE,FALSE),FALSE),"")</f>
        <v/>
      </c>
      <c r="Z901" s="50" t="str">
        <f t="shared" ref="Z901:Z965" si="267">IF(OR(ISBLANK(H901)),"",NOT(COUNTIF($H$5:$H$1004,$H901)&gt;1))</f>
        <v/>
      </c>
      <c r="AA901" s="50" t="str">
        <f t="shared" ref="AA901:AA964" si="268">IF(ISBLANK(F901),"",IF(ISNA(MATCH(TRIM(F901),libclint,0)),FALSE,TRUE))</f>
        <v/>
      </c>
      <c r="AB901" s="50" t="str">
        <f t="shared" ref="AB901:AB965" si="269">IF(ISBLANK(G901),"",IF(ISNA(MATCH(G901,codecatidlern,0)),FALSE,TRUE))</f>
        <v/>
      </c>
      <c r="AC901" s="50" t="str">
        <f t="shared" ref="AC901:AC965" si="270">IF(ISBLANK(I901),"",IF(ISNA(MATCH(I901,libsex,0)),FALSE,TRUE))</f>
        <v/>
      </c>
      <c r="AD901" s="50" t="str">
        <f t="shared" ref="AD901:AD965" si="271">IF(ISBLANK(J901),"",IF(AND(J901 &gt; DATE(1925,1,1),J901 &lt; DATE(2100,1,1)),TRUE,FALSE))</f>
        <v/>
      </c>
      <c r="AE901" s="50" t="str">
        <f t="shared" ref="AE901:AE965" si="272">IF(ISBLANK(K901),"",IF(ISNA(MATCH(K901,libnat,0)),FALSE,TRUE))</f>
        <v/>
      </c>
      <c r="AF901" s="50" t="str">
        <f t="shared" ref="AF901:AF965" si="273">IF(ISBLANK(L901),"",IF(ISNA(MATCH(L901,liblangue,0)),FALSE,TRUE))</f>
        <v/>
      </c>
      <c r="AG901" s="50" t="str">
        <f t="shared" ref="AG901:AG964" si="274">IF(OR(AF901&lt;&gt;TRUE,ISNA(MATCH(N901,libschart,0))),"",IF(AND(INDEX(codeschart,MATCH(N901,libschart,0))&lt;55000000,INDEX(codelangue,MATCH(L901,liblangue,0))=999),FALSE,TRUE))</f>
        <v/>
      </c>
      <c r="AH901" s="50" t="str">
        <f t="shared" ref="AH901:AH965" si="275">IF(ISBLANK(M901),"",IF(ISNA(MATCH(M901,libgem,0)),FALSE,TRUE))</f>
        <v/>
      </c>
      <c r="AI901" s="50" t="str">
        <f t="shared" ref="AI901:AI965" si="276">IF(ISBLANK(N901),"",IF(ISNA(MATCH(N901,libschart,0)),FALSE,IF(INDEX(codeschart,MATCH(N901,libschart,0))=0,FALSE,TRUE)))</f>
        <v/>
      </c>
      <c r="AJ901" s="50" t="str">
        <f t="shared" ref="AJ901:AJ965" si="277">IF(ISBLANK(O901),"",IF(ISNA(MATCH(O901,codektbj,0)),FALSE,TRUE))</f>
        <v/>
      </c>
      <c r="AK901" s="50" t="str">
        <f t="shared" ref="AK901:AK965" si="278">IF(ISBLANK(P901),"",IF(ISNA(MATCH(P901,libform,0)),FALSE,TRUE))</f>
        <v/>
      </c>
      <c r="AL901" s="50" t="str">
        <f t="shared" ref="AL901:AL965" si="279">IF(ISBLANK(Q901),"",IF(ISNA(MATCH(Q901,libspe,0)),FALSE,TRUE))</f>
        <v/>
      </c>
      <c r="AM901" s="50" t="str">
        <f t="shared" ref="AM901:AM965" si="280">IF(ISBLANK(R901),"",IF(ISNA(MATCH(R901,libmp1,0)),FALSE,TRUE))</f>
        <v/>
      </c>
      <c r="AN901" s="50" t="str">
        <f>IF(OR(AD901&lt;&gt;TRUE,AI901&lt;&gt;TRUE),"",IF(OR('Info livraison'!$B$12-(YEAR(J901))&gt;INDEX(valschartmaxalt,MATCH(N901,libschart,0)),'Info livraison'!$B$12-(YEAR(J901))&lt;INDEX(valschartminalt,MATCH(N901,libschart,0))),FALSE,TRUE))</f>
        <v/>
      </c>
      <c r="AO901" s="50" t="str">
        <f t="shared" ref="AO901:AO964" si="281">IF(ISBLANK(N901),"",IF(AND(AI901=TRUE,AJ901=TRUE),IF(OR(AND(O901&gt;=INDEX(valschartktbjmin,MATCH(N901,libschart,0)),O901&lt;=INDEX(valschartktbjmax,MATCH(N901,libschart,0))),AND(O901=90,INDEX(valschartktbj90,MATCH(N901,libschart,0))=90),AND(O901=99,INDEX(valschartktbj99,MATCH(N901,libschart,0))=99)),TRUE,FALSE),""))</f>
        <v/>
      </c>
      <c r="AP901" s="50"/>
      <c r="AQ901" s="50"/>
      <c r="AR901" s="50"/>
      <c r="AS901" s="197" t="str">
        <f t="shared" ref="AS901:AS965" si="282">IF(C901="","",1)</f>
        <v/>
      </c>
      <c r="AT901" s="210" t="str">
        <f t="shared" ref="AT901:AT964" si="283">IF(COUNTA(F901:X901)=0,"",IF(COUNTA(F901:Q901)=12,IF(OR(R901&lt;&gt;"",AI901=FALSE),FALSE,IF(OR(INDEX(codeschart,MATCH(N901,libschart,0))&lt;11000000,INDEX(codeschart,MATCH(N901,libschart,0))&gt;=52000000),FALSE,TRUE)),TRUE))</f>
        <v/>
      </c>
    </row>
    <row r="902" spans="1:46" x14ac:dyDescent="0.2">
      <c r="A902" s="51" t="str">
        <f>IF(AND(F902&lt;&gt;"",'Institut - Classes'!$F$4&lt;&gt;""),INDEX(libcatidinstit,'Institut - Classes'!$F$4),"")</f>
        <v/>
      </c>
      <c r="B902" s="51" t="str">
        <f>IF(A902&lt;&gt;"",INDEX(codeinstit,'Institut - Classes'!$F$4),"")</f>
        <v/>
      </c>
      <c r="C902" s="49" t="str">
        <f t="shared" ref="C902:C965" si="284">IF(COUNTA(F902:X902)=0,"",IF(AT902=TRUE,"Incomplet",IF(OR(Y902=FALSE,COUNTIF(AA902:AM902,FALSE)&gt;0,COUNTIF(F902:AR902,#N/A)&gt;0),"Erreur",IF(AND(Z902,AN902,AO902),"OK","Attention"))))</f>
        <v/>
      </c>
      <c r="D902" s="143"/>
      <c r="E902" s="143"/>
      <c r="F902" s="137"/>
      <c r="G902" s="137"/>
      <c r="H902" s="137"/>
      <c r="I902" s="137"/>
      <c r="J902" s="139"/>
      <c r="K902" s="137"/>
      <c r="L902" s="141"/>
      <c r="M902" s="141"/>
      <c r="N902" s="140"/>
      <c r="O902" s="142"/>
      <c r="P902" s="141"/>
      <c r="Q902" s="141"/>
      <c r="R902" s="141"/>
      <c r="S902" s="156"/>
      <c r="T902" s="156"/>
      <c r="U902" s="156"/>
      <c r="V902" s="156"/>
      <c r="W902" s="156"/>
      <c r="X902" s="156"/>
      <c r="Y902" s="52" t="str">
        <f t="shared" si="266"/>
        <v/>
      </c>
      <c r="Z902" s="50" t="str">
        <f t="shared" si="267"/>
        <v/>
      </c>
      <c r="AA902" s="50" t="str">
        <f t="shared" si="268"/>
        <v/>
      </c>
      <c r="AB902" s="50" t="str">
        <f t="shared" si="269"/>
        <v/>
      </c>
      <c r="AC902" s="50" t="str">
        <f t="shared" si="270"/>
        <v/>
      </c>
      <c r="AD902" s="50" t="str">
        <f t="shared" si="271"/>
        <v/>
      </c>
      <c r="AE902" s="50" t="str">
        <f t="shared" si="272"/>
        <v/>
      </c>
      <c r="AF902" s="50" t="str">
        <f t="shared" si="273"/>
        <v/>
      </c>
      <c r="AG902" s="50" t="str">
        <f t="shared" si="274"/>
        <v/>
      </c>
      <c r="AH902" s="50" t="str">
        <f t="shared" si="275"/>
        <v/>
      </c>
      <c r="AI902" s="50" t="str">
        <f t="shared" si="276"/>
        <v/>
      </c>
      <c r="AJ902" s="50" t="str">
        <f t="shared" si="277"/>
        <v/>
      </c>
      <c r="AK902" s="50" t="str">
        <f t="shared" si="278"/>
        <v/>
      </c>
      <c r="AL902" s="50" t="str">
        <f t="shared" si="279"/>
        <v/>
      </c>
      <c r="AM902" s="50" t="str">
        <f t="shared" si="280"/>
        <v/>
      </c>
      <c r="AN902" s="50" t="str">
        <f>IF(OR(AD902&lt;&gt;TRUE,AI902&lt;&gt;TRUE),"",IF(OR('Info livraison'!$B$12-(YEAR(J902))&gt;INDEX(valschartmaxalt,MATCH(N902,libschart,0)),'Info livraison'!$B$12-(YEAR(J902))&lt;INDEX(valschartminalt,MATCH(N902,libschart,0))),FALSE,TRUE))</f>
        <v/>
      </c>
      <c r="AO902" s="50" t="str">
        <f t="shared" si="281"/>
        <v/>
      </c>
      <c r="AP902" s="50"/>
      <c r="AQ902" s="50"/>
      <c r="AR902" s="50"/>
      <c r="AS902" s="197" t="str">
        <f t="shared" si="282"/>
        <v/>
      </c>
      <c r="AT902" s="210" t="str">
        <f t="shared" si="283"/>
        <v/>
      </c>
    </row>
    <row r="903" spans="1:46" x14ac:dyDescent="0.2">
      <c r="A903" s="51" t="str">
        <f>IF(AND(F903&lt;&gt;"",'Institut - Classes'!$F$4&lt;&gt;""),INDEX(libcatidinstit,'Institut - Classes'!$F$4),"")</f>
        <v/>
      </c>
      <c r="B903" s="51" t="str">
        <f>IF(A903&lt;&gt;"",INDEX(codeinstit,'Institut - Classes'!$F$4),"")</f>
        <v/>
      </c>
      <c r="C903" s="49" t="str">
        <f t="shared" si="284"/>
        <v/>
      </c>
      <c r="D903" s="143"/>
      <c r="E903" s="143"/>
      <c r="F903" s="137"/>
      <c r="G903" s="137"/>
      <c r="H903" s="137"/>
      <c r="I903" s="137"/>
      <c r="J903" s="139"/>
      <c r="K903" s="137"/>
      <c r="L903" s="141"/>
      <c r="M903" s="141"/>
      <c r="N903" s="140"/>
      <c r="O903" s="142"/>
      <c r="P903" s="141"/>
      <c r="Q903" s="141"/>
      <c r="R903" s="141"/>
      <c r="S903" s="156"/>
      <c r="T903" s="156"/>
      <c r="U903" s="156"/>
      <c r="V903" s="156"/>
      <c r="W903" s="156"/>
      <c r="X903" s="156"/>
      <c r="Y903" s="52" t="str">
        <f t="shared" si="266"/>
        <v/>
      </c>
      <c r="Z903" s="50" t="str">
        <f t="shared" si="267"/>
        <v/>
      </c>
      <c r="AA903" s="50" t="str">
        <f t="shared" si="268"/>
        <v/>
      </c>
      <c r="AB903" s="50" t="str">
        <f t="shared" si="269"/>
        <v/>
      </c>
      <c r="AC903" s="50" t="str">
        <f t="shared" si="270"/>
        <v/>
      </c>
      <c r="AD903" s="50" t="str">
        <f t="shared" si="271"/>
        <v/>
      </c>
      <c r="AE903" s="50" t="str">
        <f t="shared" si="272"/>
        <v/>
      </c>
      <c r="AF903" s="50" t="str">
        <f t="shared" si="273"/>
        <v/>
      </c>
      <c r="AG903" s="50" t="str">
        <f t="shared" si="274"/>
        <v/>
      </c>
      <c r="AH903" s="50" t="str">
        <f t="shared" si="275"/>
        <v/>
      </c>
      <c r="AI903" s="50" t="str">
        <f t="shared" si="276"/>
        <v/>
      </c>
      <c r="AJ903" s="50" t="str">
        <f t="shared" si="277"/>
        <v/>
      </c>
      <c r="AK903" s="50" t="str">
        <f t="shared" si="278"/>
        <v/>
      </c>
      <c r="AL903" s="50" t="str">
        <f t="shared" si="279"/>
        <v/>
      </c>
      <c r="AM903" s="50" t="str">
        <f t="shared" si="280"/>
        <v/>
      </c>
      <c r="AN903" s="50" t="str">
        <f>IF(OR(AD903&lt;&gt;TRUE,AI903&lt;&gt;TRUE),"",IF(OR('Info livraison'!$B$12-(YEAR(J903))&gt;INDEX(valschartmaxalt,MATCH(N903,libschart,0)),'Info livraison'!$B$12-(YEAR(J903))&lt;INDEX(valschartminalt,MATCH(N903,libschart,0))),FALSE,TRUE))</f>
        <v/>
      </c>
      <c r="AO903" s="50" t="str">
        <f t="shared" si="281"/>
        <v/>
      </c>
      <c r="AP903" s="50"/>
      <c r="AQ903" s="50"/>
      <c r="AR903" s="50"/>
      <c r="AS903" s="197" t="str">
        <f t="shared" si="282"/>
        <v/>
      </c>
      <c r="AT903" s="210" t="str">
        <f t="shared" si="283"/>
        <v/>
      </c>
    </row>
    <row r="904" spans="1:46" x14ac:dyDescent="0.2">
      <c r="A904" s="51" t="str">
        <f>IF(AND(F904&lt;&gt;"",'Institut - Classes'!$F$4&lt;&gt;""),INDEX(libcatidinstit,'Institut - Classes'!$F$4),"")</f>
        <v/>
      </c>
      <c r="B904" s="51" t="str">
        <f>IF(A904&lt;&gt;"",INDEX(codeinstit,'Institut - Classes'!$F$4),"")</f>
        <v/>
      </c>
      <c r="C904" s="49" t="str">
        <f t="shared" si="284"/>
        <v/>
      </c>
      <c r="D904" s="143"/>
      <c r="E904" s="143"/>
      <c r="F904" s="137"/>
      <c r="G904" s="137"/>
      <c r="H904" s="137"/>
      <c r="I904" s="137"/>
      <c r="J904" s="139"/>
      <c r="K904" s="137"/>
      <c r="L904" s="141"/>
      <c r="M904" s="141"/>
      <c r="N904" s="140"/>
      <c r="O904" s="142"/>
      <c r="P904" s="141"/>
      <c r="Q904" s="141"/>
      <c r="R904" s="141"/>
      <c r="S904" s="156"/>
      <c r="T904" s="156"/>
      <c r="U904" s="156"/>
      <c r="V904" s="156"/>
      <c r="W904" s="156"/>
      <c r="X904" s="156"/>
      <c r="Y904" s="52" t="str">
        <f t="shared" si="266"/>
        <v/>
      </c>
      <c r="Z904" s="50" t="str">
        <f t="shared" si="267"/>
        <v/>
      </c>
      <c r="AA904" s="50" t="str">
        <f t="shared" si="268"/>
        <v/>
      </c>
      <c r="AB904" s="50" t="str">
        <f t="shared" si="269"/>
        <v/>
      </c>
      <c r="AC904" s="50" t="str">
        <f t="shared" si="270"/>
        <v/>
      </c>
      <c r="AD904" s="50" t="str">
        <f t="shared" si="271"/>
        <v/>
      </c>
      <c r="AE904" s="50" t="str">
        <f t="shared" si="272"/>
        <v/>
      </c>
      <c r="AF904" s="50" t="str">
        <f t="shared" si="273"/>
        <v/>
      </c>
      <c r="AG904" s="50" t="str">
        <f t="shared" si="274"/>
        <v/>
      </c>
      <c r="AH904" s="50" t="str">
        <f t="shared" si="275"/>
        <v/>
      </c>
      <c r="AI904" s="50" t="str">
        <f t="shared" si="276"/>
        <v/>
      </c>
      <c r="AJ904" s="50" t="str">
        <f t="shared" si="277"/>
        <v/>
      </c>
      <c r="AK904" s="50" t="str">
        <f t="shared" si="278"/>
        <v/>
      </c>
      <c r="AL904" s="50" t="str">
        <f t="shared" si="279"/>
        <v/>
      </c>
      <c r="AM904" s="50" t="str">
        <f t="shared" si="280"/>
        <v/>
      </c>
      <c r="AN904" s="50" t="str">
        <f>IF(OR(AD904&lt;&gt;TRUE,AI904&lt;&gt;TRUE),"",IF(OR('Info livraison'!$B$12-(YEAR(J904))&gt;INDEX(valschartmaxalt,MATCH(N904,libschart,0)),'Info livraison'!$B$12-(YEAR(J904))&lt;INDEX(valschartminalt,MATCH(N904,libschart,0))),FALSE,TRUE))</f>
        <v/>
      </c>
      <c r="AO904" s="50" t="str">
        <f t="shared" si="281"/>
        <v/>
      </c>
      <c r="AP904" s="50"/>
      <c r="AQ904" s="50"/>
      <c r="AR904" s="50"/>
      <c r="AS904" s="197" t="str">
        <f t="shared" si="282"/>
        <v/>
      </c>
      <c r="AT904" s="210" t="str">
        <f t="shared" si="283"/>
        <v/>
      </c>
    </row>
    <row r="905" spans="1:46" x14ac:dyDescent="0.2">
      <c r="A905" s="51" t="str">
        <f>IF(AND(F905&lt;&gt;"",'Institut - Classes'!$F$4&lt;&gt;""),INDEX(libcatidinstit,'Institut - Classes'!$F$4),"")</f>
        <v/>
      </c>
      <c r="B905" s="51" t="str">
        <f>IF(A905&lt;&gt;"",INDEX(codeinstit,'Institut - Classes'!$F$4),"")</f>
        <v/>
      </c>
      <c r="C905" s="49" t="str">
        <f t="shared" si="284"/>
        <v/>
      </c>
      <c r="D905" s="143"/>
      <c r="E905" s="143"/>
      <c r="F905" s="137"/>
      <c r="G905" s="137"/>
      <c r="H905" s="137"/>
      <c r="I905" s="137"/>
      <c r="J905" s="139"/>
      <c r="K905" s="137"/>
      <c r="L905" s="141"/>
      <c r="M905" s="141"/>
      <c r="N905" s="140"/>
      <c r="O905" s="142"/>
      <c r="P905" s="141"/>
      <c r="Q905" s="141"/>
      <c r="R905" s="141"/>
      <c r="S905" s="156"/>
      <c r="T905" s="156"/>
      <c r="U905" s="156"/>
      <c r="V905" s="156"/>
      <c r="W905" s="156"/>
      <c r="X905" s="156"/>
      <c r="Y905" s="52" t="str">
        <f t="shared" si="266"/>
        <v/>
      </c>
      <c r="Z905" s="50" t="str">
        <f t="shared" si="267"/>
        <v/>
      </c>
      <c r="AA905" s="50" t="str">
        <f t="shared" si="268"/>
        <v/>
      </c>
      <c r="AB905" s="50" t="str">
        <f t="shared" si="269"/>
        <v/>
      </c>
      <c r="AC905" s="50" t="str">
        <f t="shared" si="270"/>
        <v/>
      </c>
      <c r="AD905" s="50" t="str">
        <f t="shared" si="271"/>
        <v/>
      </c>
      <c r="AE905" s="50" t="str">
        <f t="shared" si="272"/>
        <v/>
      </c>
      <c r="AF905" s="50" t="str">
        <f t="shared" si="273"/>
        <v/>
      </c>
      <c r="AG905" s="50" t="str">
        <f t="shared" si="274"/>
        <v/>
      </c>
      <c r="AH905" s="50" t="str">
        <f t="shared" si="275"/>
        <v/>
      </c>
      <c r="AI905" s="50" t="str">
        <f t="shared" si="276"/>
        <v/>
      </c>
      <c r="AJ905" s="50" t="str">
        <f t="shared" si="277"/>
        <v/>
      </c>
      <c r="AK905" s="50" t="str">
        <f t="shared" si="278"/>
        <v/>
      </c>
      <c r="AL905" s="50" t="str">
        <f t="shared" si="279"/>
        <v/>
      </c>
      <c r="AM905" s="50" t="str">
        <f t="shared" si="280"/>
        <v/>
      </c>
      <c r="AN905" s="50" t="str">
        <f>IF(OR(AD905&lt;&gt;TRUE,AI905&lt;&gt;TRUE),"",IF(OR('Info livraison'!$B$12-(YEAR(J905))&gt;INDEX(valschartmaxalt,MATCH(N905,libschart,0)),'Info livraison'!$B$12-(YEAR(J905))&lt;INDEX(valschartminalt,MATCH(N905,libschart,0))),FALSE,TRUE))</f>
        <v/>
      </c>
      <c r="AO905" s="50" t="str">
        <f t="shared" si="281"/>
        <v/>
      </c>
      <c r="AP905" s="50"/>
      <c r="AQ905" s="50"/>
      <c r="AR905" s="50"/>
      <c r="AS905" s="197" t="str">
        <f t="shared" si="282"/>
        <v/>
      </c>
      <c r="AT905" s="210" t="str">
        <f t="shared" si="283"/>
        <v/>
      </c>
    </row>
    <row r="906" spans="1:46" x14ac:dyDescent="0.2">
      <c r="A906" s="51" t="str">
        <f>IF(AND(F906&lt;&gt;"",'Institut - Classes'!$F$4&lt;&gt;""),INDEX(libcatidinstit,'Institut - Classes'!$F$4),"")</f>
        <v/>
      </c>
      <c r="B906" s="51" t="str">
        <f>IF(A906&lt;&gt;"",INDEX(codeinstit,'Institut - Classes'!$F$4),"")</f>
        <v/>
      </c>
      <c r="C906" s="49" t="str">
        <f t="shared" si="284"/>
        <v/>
      </c>
      <c r="D906" s="143"/>
      <c r="E906" s="143"/>
      <c r="F906" s="137"/>
      <c r="G906" s="137"/>
      <c r="H906" s="137"/>
      <c r="I906" s="137"/>
      <c r="J906" s="139"/>
      <c r="K906" s="137"/>
      <c r="L906" s="141"/>
      <c r="M906" s="141"/>
      <c r="N906" s="140"/>
      <c r="O906" s="142"/>
      <c r="P906" s="141"/>
      <c r="Q906" s="141"/>
      <c r="R906" s="141"/>
      <c r="S906" s="156"/>
      <c r="T906" s="156"/>
      <c r="U906" s="156"/>
      <c r="V906" s="156"/>
      <c r="W906" s="156"/>
      <c r="X906" s="156"/>
      <c r="Y906" s="52" t="str">
        <f t="shared" si="266"/>
        <v/>
      </c>
      <c r="Z906" s="50" t="str">
        <f t="shared" si="267"/>
        <v/>
      </c>
      <c r="AA906" s="50" t="str">
        <f t="shared" si="268"/>
        <v/>
      </c>
      <c r="AB906" s="50" t="str">
        <f t="shared" si="269"/>
        <v/>
      </c>
      <c r="AC906" s="50" t="str">
        <f t="shared" si="270"/>
        <v/>
      </c>
      <c r="AD906" s="50" t="str">
        <f t="shared" si="271"/>
        <v/>
      </c>
      <c r="AE906" s="50" t="str">
        <f t="shared" si="272"/>
        <v/>
      </c>
      <c r="AF906" s="50" t="str">
        <f t="shared" si="273"/>
        <v/>
      </c>
      <c r="AG906" s="50" t="str">
        <f t="shared" si="274"/>
        <v/>
      </c>
      <c r="AH906" s="50" t="str">
        <f t="shared" si="275"/>
        <v/>
      </c>
      <c r="AI906" s="50" t="str">
        <f t="shared" si="276"/>
        <v/>
      </c>
      <c r="AJ906" s="50" t="str">
        <f t="shared" si="277"/>
        <v/>
      </c>
      <c r="AK906" s="50" t="str">
        <f t="shared" si="278"/>
        <v/>
      </c>
      <c r="AL906" s="50" t="str">
        <f t="shared" si="279"/>
        <v/>
      </c>
      <c r="AM906" s="50" t="str">
        <f t="shared" si="280"/>
        <v/>
      </c>
      <c r="AN906" s="50" t="str">
        <f>IF(OR(AD906&lt;&gt;TRUE,AI906&lt;&gt;TRUE),"",IF(OR('Info livraison'!$B$12-(YEAR(J906))&gt;INDEX(valschartmaxalt,MATCH(N906,libschart,0)),'Info livraison'!$B$12-(YEAR(J906))&lt;INDEX(valschartminalt,MATCH(N906,libschart,0))),FALSE,TRUE))</f>
        <v/>
      </c>
      <c r="AO906" s="50" t="str">
        <f t="shared" si="281"/>
        <v/>
      </c>
      <c r="AP906" s="50"/>
      <c r="AQ906" s="50"/>
      <c r="AR906" s="50"/>
      <c r="AS906" s="197" t="str">
        <f t="shared" si="282"/>
        <v/>
      </c>
      <c r="AT906" s="210" t="str">
        <f t="shared" si="283"/>
        <v/>
      </c>
    </row>
    <row r="907" spans="1:46" x14ac:dyDescent="0.2">
      <c r="A907" s="51" t="str">
        <f>IF(AND(F907&lt;&gt;"",'Institut - Classes'!$F$4&lt;&gt;""),INDEX(libcatidinstit,'Institut - Classes'!$F$4),"")</f>
        <v/>
      </c>
      <c r="B907" s="51" t="str">
        <f>IF(A907&lt;&gt;"",INDEX(codeinstit,'Institut - Classes'!$F$4),"")</f>
        <v/>
      </c>
      <c r="C907" s="49" t="str">
        <f t="shared" si="284"/>
        <v/>
      </c>
      <c r="D907" s="143"/>
      <c r="E907" s="143"/>
      <c r="F907" s="137"/>
      <c r="G907" s="137"/>
      <c r="H907" s="137"/>
      <c r="I907" s="137"/>
      <c r="J907" s="139"/>
      <c r="K907" s="137"/>
      <c r="L907" s="141"/>
      <c r="M907" s="141"/>
      <c r="N907" s="140"/>
      <c r="O907" s="142"/>
      <c r="P907" s="141"/>
      <c r="Q907" s="141"/>
      <c r="R907" s="141"/>
      <c r="S907" s="156"/>
      <c r="T907" s="156"/>
      <c r="U907" s="156"/>
      <c r="V907" s="156"/>
      <c r="W907" s="156"/>
      <c r="X907" s="156"/>
      <c r="Y907" s="52" t="str">
        <f t="shared" si="266"/>
        <v/>
      </c>
      <c r="Z907" s="50" t="str">
        <f t="shared" si="267"/>
        <v/>
      </c>
      <c r="AA907" s="50" t="str">
        <f t="shared" si="268"/>
        <v/>
      </c>
      <c r="AB907" s="50" t="str">
        <f t="shared" si="269"/>
        <v/>
      </c>
      <c r="AC907" s="50" t="str">
        <f t="shared" si="270"/>
        <v/>
      </c>
      <c r="AD907" s="50" t="str">
        <f t="shared" si="271"/>
        <v/>
      </c>
      <c r="AE907" s="50" t="str">
        <f t="shared" si="272"/>
        <v/>
      </c>
      <c r="AF907" s="50" t="str">
        <f t="shared" si="273"/>
        <v/>
      </c>
      <c r="AG907" s="50" t="str">
        <f t="shared" si="274"/>
        <v/>
      </c>
      <c r="AH907" s="50" t="str">
        <f t="shared" si="275"/>
        <v/>
      </c>
      <c r="AI907" s="50" t="str">
        <f t="shared" si="276"/>
        <v/>
      </c>
      <c r="AJ907" s="50" t="str">
        <f t="shared" si="277"/>
        <v/>
      </c>
      <c r="AK907" s="50" t="str">
        <f t="shared" si="278"/>
        <v/>
      </c>
      <c r="AL907" s="50" t="str">
        <f t="shared" si="279"/>
        <v/>
      </c>
      <c r="AM907" s="50" t="str">
        <f t="shared" si="280"/>
        <v/>
      </c>
      <c r="AN907" s="50" t="str">
        <f>IF(OR(AD907&lt;&gt;TRUE,AI907&lt;&gt;TRUE),"",IF(OR('Info livraison'!$B$12-(YEAR(J907))&gt;INDEX(valschartmaxalt,MATCH(N907,libschart,0)),'Info livraison'!$B$12-(YEAR(J907))&lt;INDEX(valschartminalt,MATCH(N907,libschart,0))),FALSE,TRUE))</f>
        <v/>
      </c>
      <c r="AO907" s="50" t="str">
        <f t="shared" si="281"/>
        <v/>
      </c>
      <c r="AP907" s="50"/>
      <c r="AQ907" s="50"/>
      <c r="AR907" s="50"/>
      <c r="AS907" s="197" t="str">
        <f t="shared" si="282"/>
        <v/>
      </c>
      <c r="AT907" s="210" t="str">
        <f t="shared" si="283"/>
        <v/>
      </c>
    </row>
    <row r="908" spans="1:46" x14ac:dyDescent="0.2">
      <c r="A908" s="51" t="str">
        <f>IF(AND(F908&lt;&gt;"",'Institut - Classes'!$F$4&lt;&gt;""),INDEX(libcatidinstit,'Institut - Classes'!$F$4),"")</f>
        <v/>
      </c>
      <c r="B908" s="51" t="str">
        <f>IF(A908&lt;&gt;"",INDEX(codeinstit,'Institut - Classes'!$F$4),"")</f>
        <v/>
      </c>
      <c r="C908" s="49" t="str">
        <f t="shared" si="284"/>
        <v/>
      </c>
      <c r="D908" s="143"/>
      <c r="E908" s="143"/>
      <c r="F908" s="137"/>
      <c r="G908" s="137"/>
      <c r="H908" s="137"/>
      <c r="I908" s="137"/>
      <c r="J908" s="139"/>
      <c r="K908" s="137"/>
      <c r="L908" s="141"/>
      <c r="M908" s="141"/>
      <c r="N908" s="140"/>
      <c r="O908" s="142"/>
      <c r="P908" s="141"/>
      <c r="Q908" s="141"/>
      <c r="R908" s="141"/>
      <c r="S908" s="156"/>
      <c r="T908" s="156"/>
      <c r="U908" s="156"/>
      <c r="V908" s="156"/>
      <c r="W908" s="156"/>
      <c r="X908" s="156"/>
      <c r="Y908" s="52" t="str">
        <f t="shared" si="266"/>
        <v/>
      </c>
      <c r="Z908" s="50" t="str">
        <f t="shared" si="267"/>
        <v/>
      </c>
      <c r="AA908" s="50" t="str">
        <f t="shared" si="268"/>
        <v/>
      </c>
      <c r="AB908" s="50" t="str">
        <f t="shared" si="269"/>
        <v/>
      </c>
      <c r="AC908" s="50" t="str">
        <f t="shared" si="270"/>
        <v/>
      </c>
      <c r="AD908" s="50" t="str">
        <f t="shared" si="271"/>
        <v/>
      </c>
      <c r="AE908" s="50" t="str">
        <f t="shared" si="272"/>
        <v/>
      </c>
      <c r="AF908" s="50" t="str">
        <f t="shared" si="273"/>
        <v/>
      </c>
      <c r="AG908" s="50" t="str">
        <f t="shared" si="274"/>
        <v/>
      </c>
      <c r="AH908" s="50" t="str">
        <f t="shared" si="275"/>
        <v/>
      </c>
      <c r="AI908" s="50" t="str">
        <f t="shared" si="276"/>
        <v/>
      </c>
      <c r="AJ908" s="50" t="str">
        <f t="shared" si="277"/>
        <v/>
      </c>
      <c r="AK908" s="50" t="str">
        <f t="shared" si="278"/>
        <v/>
      </c>
      <c r="AL908" s="50" t="str">
        <f t="shared" si="279"/>
        <v/>
      </c>
      <c r="AM908" s="50" t="str">
        <f t="shared" si="280"/>
        <v/>
      </c>
      <c r="AN908" s="50" t="str">
        <f>IF(OR(AD908&lt;&gt;TRUE,AI908&lt;&gt;TRUE),"",IF(OR('Info livraison'!$B$12-(YEAR(J908))&gt;INDEX(valschartmaxalt,MATCH(N908,libschart,0)),'Info livraison'!$B$12-(YEAR(J908))&lt;INDEX(valschartminalt,MATCH(N908,libschart,0))),FALSE,TRUE))</f>
        <v/>
      </c>
      <c r="AO908" s="50" t="str">
        <f t="shared" si="281"/>
        <v/>
      </c>
      <c r="AP908" s="50"/>
      <c r="AQ908" s="50"/>
      <c r="AR908" s="50"/>
      <c r="AS908" s="197" t="str">
        <f t="shared" si="282"/>
        <v/>
      </c>
      <c r="AT908" s="210" t="str">
        <f t="shared" si="283"/>
        <v/>
      </c>
    </row>
    <row r="909" spans="1:46" x14ac:dyDescent="0.2">
      <c r="A909" s="51" t="str">
        <f>IF(AND(F909&lt;&gt;"",'Institut - Classes'!$F$4&lt;&gt;""),INDEX(libcatidinstit,'Institut - Classes'!$F$4),"")</f>
        <v/>
      </c>
      <c r="B909" s="51" t="str">
        <f>IF(A909&lt;&gt;"",INDEX(codeinstit,'Institut - Classes'!$F$4),"")</f>
        <v/>
      </c>
      <c r="C909" s="49" t="str">
        <f t="shared" si="284"/>
        <v/>
      </c>
      <c r="D909" s="143"/>
      <c r="E909" s="143"/>
      <c r="F909" s="137"/>
      <c r="G909" s="137"/>
      <c r="H909" s="137"/>
      <c r="I909" s="137"/>
      <c r="J909" s="139"/>
      <c r="K909" s="137"/>
      <c r="L909" s="141"/>
      <c r="M909" s="141"/>
      <c r="N909" s="140"/>
      <c r="O909" s="142"/>
      <c r="P909" s="141"/>
      <c r="Q909" s="141"/>
      <c r="R909" s="141"/>
      <c r="S909" s="156"/>
      <c r="T909" s="156"/>
      <c r="U909" s="156"/>
      <c r="V909" s="156"/>
      <c r="W909" s="156"/>
      <c r="X909" s="156"/>
      <c r="Y909" s="52" t="str">
        <f t="shared" si="266"/>
        <v/>
      </c>
      <c r="Z909" s="50" t="str">
        <f t="shared" si="267"/>
        <v/>
      </c>
      <c r="AA909" s="50" t="str">
        <f t="shared" si="268"/>
        <v/>
      </c>
      <c r="AB909" s="50" t="str">
        <f t="shared" si="269"/>
        <v/>
      </c>
      <c r="AC909" s="50" t="str">
        <f t="shared" si="270"/>
        <v/>
      </c>
      <c r="AD909" s="50" t="str">
        <f t="shared" si="271"/>
        <v/>
      </c>
      <c r="AE909" s="50" t="str">
        <f t="shared" si="272"/>
        <v/>
      </c>
      <c r="AF909" s="50" t="str">
        <f t="shared" si="273"/>
        <v/>
      </c>
      <c r="AG909" s="50" t="str">
        <f t="shared" si="274"/>
        <v/>
      </c>
      <c r="AH909" s="50" t="str">
        <f t="shared" si="275"/>
        <v/>
      </c>
      <c r="AI909" s="50" t="str">
        <f t="shared" si="276"/>
        <v/>
      </c>
      <c r="AJ909" s="50" t="str">
        <f t="shared" si="277"/>
        <v/>
      </c>
      <c r="AK909" s="50" t="str">
        <f t="shared" si="278"/>
        <v/>
      </c>
      <c r="AL909" s="50" t="str">
        <f t="shared" si="279"/>
        <v/>
      </c>
      <c r="AM909" s="50" t="str">
        <f t="shared" si="280"/>
        <v/>
      </c>
      <c r="AN909" s="50" t="str">
        <f>IF(OR(AD909&lt;&gt;TRUE,AI909&lt;&gt;TRUE),"",IF(OR('Info livraison'!$B$12-(YEAR(J909))&gt;INDEX(valschartmaxalt,MATCH(N909,libschart,0)),'Info livraison'!$B$12-(YEAR(J909))&lt;INDEX(valschartminalt,MATCH(N909,libschart,0))),FALSE,TRUE))</f>
        <v/>
      </c>
      <c r="AO909" s="50" t="str">
        <f t="shared" si="281"/>
        <v/>
      </c>
      <c r="AP909" s="50"/>
      <c r="AQ909" s="50"/>
      <c r="AR909" s="50"/>
      <c r="AS909" s="197" t="str">
        <f t="shared" si="282"/>
        <v/>
      </c>
      <c r="AT909" s="210" t="str">
        <f t="shared" si="283"/>
        <v/>
      </c>
    </row>
    <row r="910" spans="1:46" x14ac:dyDescent="0.2">
      <c r="A910" s="51" t="str">
        <f>IF(AND(F910&lt;&gt;"",'Institut - Classes'!$F$4&lt;&gt;""),INDEX(libcatidinstit,'Institut - Classes'!$F$4),"")</f>
        <v/>
      </c>
      <c r="B910" s="51" t="str">
        <f>IF(A910&lt;&gt;"",INDEX(codeinstit,'Institut - Classes'!$F$4),"")</f>
        <v/>
      </c>
      <c r="C910" s="49" t="str">
        <f t="shared" si="284"/>
        <v/>
      </c>
      <c r="D910" s="143"/>
      <c r="E910" s="143"/>
      <c r="F910" s="137"/>
      <c r="G910" s="137"/>
      <c r="H910" s="137"/>
      <c r="I910" s="137"/>
      <c r="J910" s="139"/>
      <c r="K910" s="137"/>
      <c r="L910" s="141"/>
      <c r="M910" s="141"/>
      <c r="N910" s="140"/>
      <c r="O910" s="142"/>
      <c r="P910" s="141"/>
      <c r="Q910" s="141"/>
      <c r="R910" s="141"/>
      <c r="S910" s="156"/>
      <c r="T910" s="156"/>
      <c r="U910" s="156"/>
      <c r="V910" s="156"/>
      <c r="W910" s="156"/>
      <c r="X910" s="156"/>
      <c r="Y910" s="52" t="str">
        <f t="shared" si="266"/>
        <v/>
      </c>
      <c r="Z910" s="50" t="str">
        <f t="shared" si="267"/>
        <v/>
      </c>
      <c r="AA910" s="50" t="str">
        <f t="shared" si="268"/>
        <v/>
      </c>
      <c r="AB910" s="50" t="str">
        <f t="shared" si="269"/>
        <v/>
      </c>
      <c r="AC910" s="50" t="str">
        <f t="shared" si="270"/>
        <v/>
      </c>
      <c r="AD910" s="50" t="str">
        <f t="shared" si="271"/>
        <v/>
      </c>
      <c r="AE910" s="50" t="str">
        <f t="shared" si="272"/>
        <v/>
      </c>
      <c r="AF910" s="50" t="str">
        <f t="shared" si="273"/>
        <v/>
      </c>
      <c r="AG910" s="50" t="str">
        <f t="shared" si="274"/>
        <v/>
      </c>
      <c r="AH910" s="50" t="str">
        <f t="shared" si="275"/>
        <v/>
      </c>
      <c r="AI910" s="50" t="str">
        <f t="shared" si="276"/>
        <v/>
      </c>
      <c r="AJ910" s="50" t="str">
        <f t="shared" si="277"/>
        <v/>
      </c>
      <c r="AK910" s="50" t="str">
        <f t="shared" si="278"/>
        <v/>
      </c>
      <c r="AL910" s="50" t="str">
        <f t="shared" si="279"/>
        <v/>
      </c>
      <c r="AM910" s="50" t="str">
        <f t="shared" si="280"/>
        <v/>
      </c>
      <c r="AN910" s="50" t="str">
        <f>IF(OR(AD910&lt;&gt;TRUE,AI910&lt;&gt;TRUE),"",IF(OR('Info livraison'!$B$12-(YEAR(J910))&gt;INDEX(valschartmaxalt,MATCH(N910,libschart,0)),'Info livraison'!$B$12-(YEAR(J910))&lt;INDEX(valschartminalt,MATCH(N910,libschart,0))),FALSE,TRUE))</f>
        <v/>
      </c>
      <c r="AO910" s="50" t="str">
        <f t="shared" si="281"/>
        <v/>
      </c>
      <c r="AP910" s="50"/>
      <c r="AQ910" s="50"/>
      <c r="AR910" s="50"/>
      <c r="AS910" s="197" t="str">
        <f t="shared" si="282"/>
        <v/>
      </c>
      <c r="AT910" s="210" t="str">
        <f t="shared" si="283"/>
        <v/>
      </c>
    </row>
    <row r="911" spans="1:46" x14ac:dyDescent="0.2">
      <c r="A911" s="51" t="str">
        <f>IF(AND(F911&lt;&gt;"",'Institut - Classes'!$F$4&lt;&gt;""),INDEX(libcatidinstit,'Institut - Classes'!$F$4),"")</f>
        <v/>
      </c>
      <c r="B911" s="51" t="str">
        <f>IF(A911&lt;&gt;"",INDEX(codeinstit,'Institut - Classes'!$F$4),"")</f>
        <v/>
      </c>
      <c r="C911" s="49" t="str">
        <f t="shared" si="284"/>
        <v/>
      </c>
      <c r="D911" s="143"/>
      <c r="E911" s="143"/>
      <c r="F911" s="137"/>
      <c r="G911" s="137"/>
      <c r="H911" s="137"/>
      <c r="I911" s="137"/>
      <c r="J911" s="139"/>
      <c r="K911" s="137"/>
      <c r="L911" s="141"/>
      <c r="M911" s="141"/>
      <c r="N911" s="140"/>
      <c r="O911" s="142"/>
      <c r="P911" s="141"/>
      <c r="Q911" s="141"/>
      <c r="R911" s="141"/>
      <c r="S911" s="156"/>
      <c r="T911" s="156"/>
      <c r="U911" s="156"/>
      <c r="V911" s="156"/>
      <c r="W911" s="156"/>
      <c r="X911" s="156"/>
      <c r="Y911" s="52" t="str">
        <f t="shared" si="266"/>
        <v/>
      </c>
      <c r="Z911" s="50" t="str">
        <f t="shared" si="267"/>
        <v/>
      </c>
      <c r="AA911" s="50" t="str">
        <f t="shared" si="268"/>
        <v/>
      </c>
      <c r="AB911" s="50" t="str">
        <f t="shared" si="269"/>
        <v/>
      </c>
      <c r="AC911" s="50" t="str">
        <f t="shared" si="270"/>
        <v/>
      </c>
      <c r="AD911" s="50" t="str">
        <f t="shared" si="271"/>
        <v/>
      </c>
      <c r="AE911" s="50" t="str">
        <f t="shared" si="272"/>
        <v/>
      </c>
      <c r="AF911" s="50" t="str">
        <f t="shared" si="273"/>
        <v/>
      </c>
      <c r="AG911" s="50" t="str">
        <f t="shared" si="274"/>
        <v/>
      </c>
      <c r="AH911" s="50" t="str">
        <f t="shared" si="275"/>
        <v/>
      </c>
      <c r="AI911" s="50" t="str">
        <f t="shared" si="276"/>
        <v/>
      </c>
      <c r="AJ911" s="50" t="str">
        <f t="shared" si="277"/>
        <v/>
      </c>
      <c r="AK911" s="50" t="str">
        <f t="shared" si="278"/>
        <v/>
      </c>
      <c r="AL911" s="50" t="str">
        <f t="shared" si="279"/>
        <v/>
      </c>
      <c r="AM911" s="50" t="str">
        <f t="shared" si="280"/>
        <v/>
      </c>
      <c r="AN911" s="50" t="str">
        <f>IF(OR(AD911&lt;&gt;TRUE,AI911&lt;&gt;TRUE),"",IF(OR('Info livraison'!$B$12-(YEAR(J911))&gt;INDEX(valschartmaxalt,MATCH(N911,libschart,0)),'Info livraison'!$B$12-(YEAR(J911))&lt;INDEX(valschartminalt,MATCH(N911,libschart,0))),FALSE,TRUE))</f>
        <v/>
      </c>
      <c r="AO911" s="50" t="str">
        <f t="shared" si="281"/>
        <v/>
      </c>
      <c r="AP911" s="50"/>
      <c r="AQ911" s="50"/>
      <c r="AR911" s="50"/>
      <c r="AS911" s="197" t="str">
        <f t="shared" si="282"/>
        <v/>
      </c>
      <c r="AT911" s="210" t="str">
        <f t="shared" si="283"/>
        <v/>
      </c>
    </row>
    <row r="912" spans="1:46" x14ac:dyDescent="0.2">
      <c r="A912" s="51" t="str">
        <f>IF(AND(F912&lt;&gt;"",'Institut - Classes'!$F$4&lt;&gt;""),INDEX(libcatidinstit,'Institut - Classes'!$F$4),"")</f>
        <v/>
      </c>
      <c r="B912" s="51" t="str">
        <f>IF(A912&lt;&gt;"",INDEX(codeinstit,'Institut - Classes'!$F$4),"")</f>
        <v/>
      </c>
      <c r="C912" s="49" t="str">
        <f t="shared" si="284"/>
        <v/>
      </c>
      <c r="D912" s="143"/>
      <c r="E912" s="143"/>
      <c r="F912" s="137"/>
      <c r="G912" s="137"/>
      <c r="H912" s="137"/>
      <c r="I912" s="137"/>
      <c r="J912" s="139"/>
      <c r="K912" s="137"/>
      <c r="L912" s="141"/>
      <c r="M912" s="141"/>
      <c r="N912" s="140"/>
      <c r="O912" s="142"/>
      <c r="P912" s="141"/>
      <c r="Q912" s="141"/>
      <c r="R912" s="141"/>
      <c r="S912" s="156"/>
      <c r="T912" s="156"/>
      <c r="U912" s="156"/>
      <c r="V912" s="156"/>
      <c r="W912" s="156"/>
      <c r="X912" s="156"/>
      <c r="Y912" s="52" t="str">
        <f t="shared" si="266"/>
        <v/>
      </c>
      <c r="Z912" s="50" t="str">
        <f t="shared" si="267"/>
        <v/>
      </c>
      <c r="AA912" s="50" t="str">
        <f t="shared" si="268"/>
        <v/>
      </c>
      <c r="AB912" s="50" t="str">
        <f t="shared" si="269"/>
        <v/>
      </c>
      <c r="AC912" s="50" t="str">
        <f t="shared" si="270"/>
        <v/>
      </c>
      <c r="AD912" s="50" t="str">
        <f t="shared" si="271"/>
        <v/>
      </c>
      <c r="AE912" s="50" t="str">
        <f t="shared" si="272"/>
        <v/>
      </c>
      <c r="AF912" s="50" t="str">
        <f t="shared" si="273"/>
        <v/>
      </c>
      <c r="AG912" s="50" t="str">
        <f t="shared" si="274"/>
        <v/>
      </c>
      <c r="AH912" s="50" t="str">
        <f t="shared" si="275"/>
        <v/>
      </c>
      <c r="AI912" s="50" t="str">
        <f t="shared" si="276"/>
        <v/>
      </c>
      <c r="AJ912" s="50" t="str">
        <f t="shared" si="277"/>
        <v/>
      </c>
      <c r="AK912" s="50" t="str">
        <f t="shared" si="278"/>
        <v/>
      </c>
      <c r="AL912" s="50" t="str">
        <f t="shared" si="279"/>
        <v/>
      </c>
      <c r="AM912" s="50" t="str">
        <f t="shared" si="280"/>
        <v/>
      </c>
      <c r="AN912" s="50" t="str">
        <f>IF(OR(AD912&lt;&gt;TRUE,AI912&lt;&gt;TRUE),"",IF(OR('Info livraison'!$B$12-(YEAR(J912))&gt;INDEX(valschartmaxalt,MATCH(N912,libschart,0)),'Info livraison'!$B$12-(YEAR(J912))&lt;INDEX(valschartminalt,MATCH(N912,libschart,0))),FALSE,TRUE))</f>
        <v/>
      </c>
      <c r="AO912" s="50" t="str">
        <f t="shared" si="281"/>
        <v/>
      </c>
      <c r="AP912" s="50"/>
      <c r="AQ912" s="50"/>
      <c r="AR912" s="50"/>
      <c r="AS912" s="197" t="str">
        <f t="shared" si="282"/>
        <v/>
      </c>
      <c r="AT912" s="210" t="str">
        <f t="shared" si="283"/>
        <v/>
      </c>
    </row>
    <row r="913" spans="1:46" x14ac:dyDescent="0.2">
      <c r="A913" s="51" t="str">
        <f>IF(AND(F913&lt;&gt;"",'Institut - Classes'!$F$4&lt;&gt;""),INDEX(libcatidinstit,'Institut - Classes'!$F$4),"")</f>
        <v/>
      </c>
      <c r="B913" s="51" t="str">
        <f>IF(A913&lt;&gt;"",INDEX(codeinstit,'Institut - Classes'!$F$4),"")</f>
        <v/>
      </c>
      <c r="C913" s="49" t="str">
        <f t="shared" si="284"/>
        <v/>
      </c>
      <c r="D913" s="143"/>
      <c r="E913" s="143"/>
      <c r="F913" s="137"/>
      <c r="G913" s="137"/>
      <c r="H913" s="137"/>
      <c r="I913" s="137"/>
      <c r="J913" s="139"/>
      <c r="K913" s="137"/>
      <c r="L913" s="141"/>
      <c r="M913" s="141"/>
      <c r="N913" s="140"/>
      <c r="O913" s="142"/>
      <c r="P913" s="141"/>
      <c r="Q913" s="141"/>
      <c r="R913" s="141"/>
      <c r="S913" s="156"/>
      <c r="T913" s="156"/>
      <c r="U913" s="156"/>
      <c r="V913" s="156"/>
      <c r="W913" s="156"/>
      <c r="X913" s="156"/>
      <c r="Y913" s="52" t="str">
        <f t="shared" si="266"/>
        <v/>
      </c>
      <c r="Z913" s="50" t="str">
        <f t="shared" si="267"/>
        <v/>
      </c>
      <c r="AA913" s="50" t="str">
        <f t="shared" si="268"/>
        <v/>
      </c>
      <c r="AB913" s="50" t="str">
        <f t="shared" si="269"/>
        <v/>
      </c>
      <c r="AC913" s="50" t="str">
        <f t="shared" si="270"/>
        <v/>
      </c>
      <c r="AD913" s="50" t="str">
        <f t="shared" si="271"/>
        <v/>
      </c>
      <c r="AE913" s="50" t="str">
        <f t="shared" si="272"/>
        <v/>
      </c>
      <c r="AF913" s="50" t="str">
        <f t="shared" si="273"/>
        <v/>
      </c>
      <c r="AG913" s="50" t="str">
        <f t="shared" si="274"/>
        <v/>
      </c>
      <c r="AH913" s="50" t="str">
        <f t="shared" si="275"/>
        <v/>
      </c>
      <c r="AI913" s="50" t="str">
        <f t="shared" si="276"/>
        <v/>
      </c>
      <c r="AJ913" s="50" t="str">
        <f t="shared" si="277"/>
        <v/>
      </c>
      <c r="AK913" s="50" t="str">
        <f t="shared" si="278"/>
        <v/>
      </c>
      <c r="AL913" s="50" t="str">
        <f t="shared" si="279"/>
        <v/>
      </c>
      <c r="AM913" s="50" t="str">
        <f t="shared" si="280"/>
        <v/>
      </c>
      <c r="AN913" s="50" t="str">
        <f>IF(OR(AD913&lt;&gt;TRUE,AI913&lt;&gt;TRUE),"",IF(OR('Info livraison'!$B$12-(YEAR(J913))&gt;INDEX(valschartmaxalt,MATCH(N913,libschart,0)),'Info livraison'!$B$12-(YEAR(J913))&lt;INDEX(valschartminalt,MATCH(N913,libschart,0))),FALSE,TRUE))</f>
        <v/>
      </c>
      <c r="AO913" s="50" t="str">
        <f t="shared" si="281"/>
        <v/>
      </c>
      <c r="AP913" s="50"/>
      <c r="AQ913" s="50"/>
      <c r="AR913" s="50"/>
      <c r="AS913" s="197" t="str">
        <f t="shared" si="282"/>
        <v/>
      </c>
      <c r="AT913" s="210" t="str">
        <f t="shared" si="283"/>
        <v/>
      </c>
    </row>
    <row r="914" spans="1:46" x14ac:dyDescent="0.2">
      <c r="A914" s="51" t="str">
        <f>IF(AND(F914&lt;&gt;"",'Institut - Classes'!$F$4&lt;&gt;""),INDEX(libcatidinstit,'Institut - Classes'!$F$4),"")</f>
        <v/>
      </c>
      <c r="B914" s="51" t="str">
        <f>IF(A914&lt;&gt;"",INDEX(codeinstit,'Institut - Classes'!$F$4),"")</f>
        <v/>
      </c>
      <c r="C914" s="49" t="str">
        <f t="shared" si="284"/>
        <v/>
      </c>
      <c r="D914" s="143"/>
      <c r="E914" s="143"/>
      <c r="F914" s="137"/>
      <c r="G914" s="137"/>
      <c r="H914" s="137"/>
      <c r="I914" s="137"/>
      <c r="J914" s="139"/>
      <c r="K914" s="137"/>
      <c r="L914" s="141"/>
      <c r="M914" s="141"/>
      <c r="N914" s="140"/>
      <c r="O914" s="142"/>
      <c r="P914" s="141"/>
      <c r="Q914" s="141"/>
      <c r="R914" s="141"/>
      <c r="S914" s="156"/>
      <c r="T914" s="156"/>
      <c r="U914" s="156"/>
      <c r="V914" s="156"/>
      <c r="W914" s="156"/>
      <c r="X914" s="156"/>
      <c r="Y914" s="52" t="str">
        <f t="shared" si="266"/>
        <v/>
      </c>
      <c r="Z914" s="50" t="str">
        <f t="shared" si="267"/>
        <v/>
      </c>
      <c r="AA914" s="50" t="str">
        <f t="shared" si="268"/>
        <v/>
      </c>
      <c r="AB914" s="50" t="str">
        <f t="shared" si="269"/>
        <v/>
      </c>
      <c r="AC914" s="50" t="str">
        <f t="shared" si="270"/>
        <v/>
      </c>
      <c r="AD914" s="50" t="str">
        <f t="shared" si="271"/>
        <v/>
      </c>
      <c r="AE914" s="50" t="str">
        <f t="shared" si="272"/>
        <v/>
      </c>
      <c r="AF914" s="50" t="str">
        <f t="shared" si="273"/>
        <v/>
      </c>
      <c r="AG914" s="50" t="str">
        <f t="shared" si="274"/>
        <v/>
      </c>
      <c r="AH914" s="50" t="str">
        <f t="shared" si="275"/>
        <v/>
      </c>
      <c r="AI914" s="50" t="str">
        <f t="shared" si="276"/>
        <v/>
      </c>
      <c r="AJ914" s="50" t="str">
        <f t="shared" si="277"/>
        <v/>
      </c>
      <c r="AK914" s="50" t="str">
        <f t="shared" si="278"/>
        <v/>
      </c>
      <c r="AL914" s="50" t="str">
        <f t="shared" si="279"/>
        <v/>
      </c>
      <c r="AM914" s="50" t="str">
        <f t="shared" si="280"/>
        <v/>
      </c>
      <c r="AN914" s="50" t="str">
        <f>IF(OR(AD914&lt;&gt;TRUE,AI914&lt;&gt;TRUE),"",IF(OR('Info livraison'!$B$12-(YEAR(J914))&gt;INDEX(valschartmaxalt,MATCH(N914,libschart,0)),'Info livraison'!$B$12-(YEAR(J914))&lt;INDEX(valschartminalt,MATCH(N914,libschart,0))),FALSE,TRUE))</f>
        <v/>
      </c>
      <c r="AO914" s="50" t="str">
        <f t="shared" si="281"/>
        <v/>
      </c>
      <c r="AP914" s="50"/>
      <c r="AQ914" s="50"/>
      <c r="AR914" s="50"/>
      <c r="AS914" s="197" t="str">
        <f t="shared" si="282"/>
        <v/>
      </c>
      <c r="AT914" s="210" t="str">
        <f t="shared" si="283"/>
        <v/>
      </c>
    </row>
    <row r="915" spans="1:46" x14ac:dyDescent="0.2">
      <c r="A915" s="51" t="str">
        <f>IF(AND(F915&lt;&gt;"",'Institut - Classes'!$F$4&lt;&gt;""),INDEX(libcatidinstit,'Institut - Classes'!$F$4),"")</f>
        <v/>
      </c>
      <c r="B915" s="51" t="str">
        <f>IF(A915&lt;&gt;"",INDEX(codeinstit,'Institut - Classes'!$F$4),"")</f>
        <v/>
      </c>
      <c r="C915" s="49" t="str">
        <f t="shared" si="284"/>
        <v/>
      </c>
      <c r="D915" s="143"/>
      <c r="E915" s="143"/>
      <c r="F915" s="137"/>
      <c r="G915" s="137"/>
      <c r="H915" s="137"/>
      <c r="I915" s="137"/>
      <c r="J915" s="139"/>
      <c r="K915" s="137"/>
      <c r="L915" s="141"/>
      <c r="M915" s="141"/>
      <c r="N915" s="140"/>
      <c r="O915" s="142"/>
      <c r="P915" s="141"/>
      <c r="Q915" s="141"/>
      <c r="R915" s="141"/>
      <c r="S915" s="156"/>
      <c r="T915" s="156"/>
      <c r="U915" s="156"/>
      <c r="V915" s="156"/>
      <c r="W915" s="156"/>
      <c r="X915" s="156"/>
      <c r="Y915" s="52" t="str">
        <f t="shared" si="266"/>
        <v/>
      </c>
      <c r="Z915" s="50" t="str">
        <f t="shared" si="267"/>
        <v/>
      </c>
      <c r="AA915" s="50" t="str">
        <f t="shared" si="268"/>
        <v/>
      </c>
      <c r="AB915" s="50" t="str">
        <f t="shared" si="269"/>
        <v/>
      </c>
      <c r="AC915" s="50" t="str">
        <f t="shared" si="270"/>
        <v/>
      </c>
      <c r="AD915" s="50" t="str">
        <f t="shared" si="271"/>
        <v/>
      </c>
      <c r="AE915" s="50" t="str">
        <f t="shared" si="272"/>
        <v/>
      </c>
      <c r="AF915" s="50" t="str">
        <f t="shared" si="273"/>
        <v/>
      </c>
      <c r="AG915" s="50" t="str">
        <f t="shared" si="274"/>
        <v/>
      </c>
      <c r="AH915" s="50" t="str">
        <f t="shared" si="275"/>
        <v/>
      </c>
      <c r="AI915" s="50" t="str">
        <f t="shared" si="276"/>
        <v/>
      </c>
      <c r="AJ915" s="50" t="str">
        <f t="shared" si="277"/>
        <v/>
      </c>
      <c r="AK915" s="50" t="str">
        <f t="shared" si="278"/>
        <v/>
      </c>
      <c r="AL915" s="50" t="str">
        <f t="shared" si="279"/>
        <v/>
      </c>
      <c r="AM915" s="50" t="str">
        <f t="shared" si="280"/>
        <v/>
      </c>
      <c r="AN915" s="50" t="str">
        <f>IF(OR(AD915&lt;&gt;TRUE,AI915&lt;&gt;TRUE),"",IF(OR('Info livraison'!$B$12-(YEAR(J915))&gt;INDEX(valschartmaxalt,MATCH(N915,libschart,0)),'Info livraison'!$B$12-(YEAR(J915))&lt;INDEX(valschartminalt,MATCH(N915,libschart,0))),FALSE,TRUE))</f>
        <v/>
      </c>
      <c r="AO915" s="50" t="str">
        <f t="shared" si="281"/>
        <v/>
      </c>
      <c r="AP915" s="50"/>
      <c r="AQ915" s="50"/>
      <c r="AR915" s="50"/>
      <c r="AS915" s="197" t="str">
        <f t="shared" si="282"/>
        <v/>
      </c>
      <c r="AT915" s="210" t="str">
        <f t="shared" si="283"/>
        <v/>
      </c>
    </row>
    <row r="916" spans="1:46" x14ac:dyDescent="0.2">
      <c r="A916" s="51" t="str">
        <f>IF(AND(F916&lt;&gt;"",'Institut - Classes'!$F$4&lt;&gt;""),INDEX(libcatidinstit,'Institut - Classes'!$F$4),"")</f>
        <v/>
      </c>
      <c r="B916" s="51" t="str">
        <f>IF(A916&lt;&gt;"",INDEX(codeinstit,'Institut - Classes'!$F$4),"")</f>
        <v/>
      </c>
      <c r="C916" s="49" t="str">
        <f t="shared" si="284"/>
        <v/>
      </c>
      <c r="D916" s="143"/>
      <c r="E916" s="143"/>
      <c r="F916" s="137"/>
      <c r="G916" s="137"/>
      <c r="H916" s="137"/>
      <c r="I916" s="137"/>
      <c r="J916" s="139"/>
      <c r="K916" s="137"/>
      <c r="L916" s="141"/>
      <c r="M916" s="141"/>
      <c r="N916" s="140"/>
      <c r="O916" s="142"/>
      <c r="P916" s="141"/>
      <c r="Q916" s="141"/>
      <c r="R916" s="141"/>
      <c r="S916" s="156"/>
      <c r="T916" s="156"/>
      <c r="U916" s="156"/>
      <c r="V916" s="156"/>
      <c r="W916" s="156"/>
      <c r="X916" s="156"/>
      <c r="Y916" s="52" t="str">
        <f t="shared" si="266"/>
        <v/>
      </c>
      <c r="Z916" s="50" t="str">
        <f t="shared" si="267"/>
        <v/>
      </c>
      <c r="AA916" s="50" t="str">
        <f t="shared" si="268"/>
        <v/>
      </c>
      <c r="AB916" s="50" t="str">
        <f t="shared" si="269"/>
        <v/>
      </c>
      <c r="AC916" s="50" t="str">
        <f t="shared" si="270"/>
        <v/>
      </c>
      <c r="AD916" s="50" t="str">
        <f t="shared" si="271"/>
        <v/>
      </c>
      <c r="AE916" s="50" t="str">
        <f t="shared" si="272"/>
        <v/>
      </c>
      <c r="AF916" s="50" t="str">
        <f t="shared" si="273"/>
        <v/>
      </c>
      <c r="AG916" s="50" t="str">
        <f t="shared" si="274"/>
        <v/>
      </c>
      <c r="AH916" s="50" t="str">
        <f t="shared" si="275"/>
        <v/>
      </c>
      <c r="AI916" s="50" t="str">
        <f t="shared" si="276"/>
        <v/>
      </c>
      <c r="AJ916" s="50" t="str">
        <f t="shared" si="277"/>
        <v/>
      </c>
      <c r="AK916" s="50" t="str">
        <f t="shared" si="278"/>
        <v/>
      </c>
      <c r="AL916" s="50" t="str">
        <f t="shared" si="279"/>
        <v/>
      </c>
      <c r="AM916" s="50" t="str">
        <f t="shared" si="280"/>
        <v/>
      </c>
      <c r="AN916" s="50" t="str">
        <f>IF(OR(AD916&lt;&gt;TRUE,AI916&lt;&gt;TRUE),"",IF(OR('Info livraison'!$B$12-(YEAR(J916))&gt;INDEX(valschartmaxalt,MATCH(N916,libschart,0)),'Info livraison'!$B$12-(YEAR(J916))&lt;INDEX(valschartminalt,MATCH(N916,libschart,0))),FALSE,TRUE))</f>
        <v/>
      </c>
      <c r="AO916" s="50" t="str">
        <f t="shared" si="281"/>
        <v/>
      </c>
      <c r="AP916" s="50"/>
      <c r="AQ916" s="50"/>
      <c r="AR916" s="50"/>
      <c r="AS916" s="197" t="str">
        <f t="shared" si="282"/>
        <v/>
      </c>
      <c r="AT916" s="210" t="str">
        <f t="shared" si="283"/>
        <v/>
      </c>
    </row>
    <row r="917" spans="1:46" x14ac:dyDescent="0.2">
      <c r="A917" s="51" t="str">
        <f>IF(AND(F917&lt;&gt;"",'Institut - Classes'!$F$4&lt;&gt;""),INDEX(libcatidinstit,'Institut - Classes'!$F$4),"")</f>
        <v/>
      </c>
      <c r="B917" s="51" t="str">
        <f>IF(A917&lt;&gt;"",INDEX(codeinstit,'Institut - Classes'!$F$4),"")</f>
        <v/>
      </c>
      <c r="C917" s="49" t="str">
        <f t="shared" si="284"/>
        <v/>
      </c>
      <c r="D917" s="143"/>
      <c r="E917" s="143"/>
      <c r="F917" s="137"/>
      <c r="G917" s="137"/>
      <c r="H917" s="137"/>
      <c r="I917" s="137"/>
      <c r="J917" s="139"/>
      <c r="K917" s="137"/>
      <c r="L917" s="141"/>
      <c r="M917" s="141"/>
      <c r="N917" s="140"/>
      <c r="O917" s="142"/>
      <c r="P917" s="141"/>
      <c r="Q917" s="141"/>
      <c r="R917" s="141"/>
      <c r="S917" s="156"/>
      <c r="T917" s="156"/>
      <c r="U917" s="156"/>
      <c r="V917" s="156"/>
      <c r="W917" s="156"/>
      <c r="X917" s="156"/>
      <c r="Y917" s="52" t="str">
        <f t="shared" si="266"/>
        <v/>
      </c>
      <c r="Z917" s="50" t="str">
        <f t="shared" si="267"/>
        <v/>
      </c>
      <c r="AA917" s="50" t="str">
        <f t="shared" si="268"/>
        <v/>
      </c>
      <c r="AB917" s="50" t="str">
        <f t="shared" si="269"/>
        <v/>
      </c>
      <c r="AC917" s="50" t="str">
        <f t="shared" si="270"/>
        <v/>
      </c>
      <c r="AD917" s="50" t="str">
        <f t="shared" si="271"/>
        <v/>
      </c>
      <c r="AE917" s="50" t="str">
        <f t="shared" si="272"/>
        <v/>
      </c>
      <c r="AF917" s="50" t="str">
        <f t="shared" si="273"/>
        <v/>
      </c>
      <c r="AG917" s="50" t="str">
        <f t="shared" si="274"/>
        <v/>
      </c>
      <c r="AH917" s="50" t="str">
        <f t="shared" si="275"/>
        <v/>
      </c>
      <c r="AI917" s="50" t="str">
        <f t="shared" si="276"/>
        <v/>
      </c>
      <c r="AJ917" s="50" t="str">
        <f t="shared" si="277"/>
        <v/>
      </c>
      <c r="AK917" s="50" t="str">
        <f t="shared" si="278"/>
        <v/>
      </c>
      <c r="AL917" s="50" t="str">
        <f t="shared" si="279"/>
        <v/>
      </c>
      <c r="AM917" s="50" t="str">
        <f t="shared" si="280"/>
        <v/>
      </c>
      <c r="AN917" s="50" t="str">
        <f>IF(OR(AD917&lt;&gt;TRUE,AI917&lt;&gt;TRUE),"",IF(OR('Info livraison'!$B$12-(YEAR(J917))&gt;INDEX(valschartmaxalt,MATCH(N917,libschart,0)),'Info livraison'!$B$12-(YEAR(J917))&lt;INDEX(valschartminalt,MATCH(N917,libschart,0))),FALSE,TRUE))</f>
        <v/>
      </c>
      <c r="AO917" s="50" t="str">
        <f t="shared" si="281"/>
        <v/>
      </c>
      <c r="AP917" s="50"/>
      <c r="AQ917" s="50"/>
      <c r="AR917" s="50"/>
      <c r="AS917" s="197" t="str">
        <f t="shared" si="282"/>
        <v/>
      </c>
      <c r="AT917" s="210" t="str">
        <f t="shared" si="283"/>
        <v/>
      </c>
    </row>
    <row r="918" spans="1:46" x14ac:dyDescent="0.2">
      <c r="A918" s="51" t="str">
        <f>IF(AND(F918&lt;&gt;"",'Institut - Classes'!$F$4&lt;&gt;""),INDEX(libcatidinstit,'Institut - Classes'!$F$4),"")</f>
        <v/>
      </c>
      <c r="B918" s="51" t="str">
        <f>IF(A918&lt;&gt;"",INDEX(codeinstit,'Institut - Classes'!$F$4),"")</f>
        <v/>
      </c>
      <c r="C918" s="49" t="str">
        <f t="shared" si="284"/>
        <v/>
      </c>
      <c r="D918" s="143"/>
      <c r="E918" s="143"/>
      <c r="F918" s="137"/>
      <c r="G918" s="137"/>
      <c r="H918" s="137"/>
      <c r="I918" s="137"/>
      <c r="J918" s="139"/>
      <c r="K918" s="137"/>
      <c r="L918" s="141"/>
      <c r="M918" s="141"/>
      <c r="N918" s="140"/>
      <c r="O918" s="142"/>
      <c r="P918" s="141"/>
      <c r="Q918" s="141"/>
      <c r="R918" s="141"/>
      <c r="S918" s="156"/>
      <c r="T918" s="156"/>
      <c r="U918" s="156"/>
      <c r="V918" s="156"/>
      <c r="W918" s="156"/>
      <c r="X918" s="156"/>
      <c r="Y918" s="52" t="str">
        <f t="shared" si="266"/>
        <v/>
      </c>
      <c r="Z918" s="50" t="str">
        <f t="shared" si="267"/>
        <v/>
      </c>
      <c r="AA918" s="50" t="str">
        <f t="shared" si="268"/>
        <v/>
      </c>
      <c r="AB918" s="50" t="str">
        <f t="shared" si="269"/>
        <v/>
      </c>
      <c r="AC918" s="50" t="str">
        <f t="shared" si="270"/>
        <v/>
      </c>
      <c r="AD918" s="50" t="str">
        <f t="shared" si="271"/>
        <v/>
      </c>
      <c r="AE918" s="50" t="str">
        <f t="shared" si="272"/>
        <v/>
      </c>
      <c r="AF918" s="50" t="str">
        <f t="shared" si="273"/>
        <v/>
      </c>
      <c r="AG918" s="50" t="str">
        <f t="shared" si="274"/>
        <v/>
      </c>
      <c r="AH918" s="50" t="str">
        <f t="shared" si="275"/>
        <v/>
      </c>
      <c r="AI918" s="50" t="str">
        <f t="shared" si="276"/>
        <v/>
      </c>
      <c r="AJ918" s="50" t="str">
        <f t="shared" si="277"/>
        <v/>
      </c>
      <c r="AK918" s="50" t="str">
        <f t="shared" si="278"/>
        <v/>
      </c>
      <c r="AL918" s="50" t="str">
        <f t="shared" si="279"/>
        <v/>
      </c>
      <c r="AM918" s="50" t="str">
        <f t="shared" si="280"/>
        <v/>
      </c>
      <c r="AN918" s="50" t="str">
        <f>IF(OR(AD918&lt;&gt;TRUE,AI918&lt;&gt;TRUE),"",IF(OR('Info livraison'!$B$12-(YEAR(J918))&gt;INDEX(valschartmaxalt,MATCH(N918,libschart,0)),'Info livraison'!$B$12-(YEAR(J918))&lt;INDEX(valschartminalt,MATCH(N918,libschart,0))),FALSE,TRUE))</f>
        <v/>
      </c>
      <c r="AO918" s="50" t="str">
        <f t="shared" si="281"/>
        <v/>
      </c>
      <c r="AP918" s="50"/>
      <c r="AQ918" s="50"/>
      <c r="AR918" s="50"/>
      <c r="AS918" s="197" t="str">
        <f t="shared" si="282"/>
        <v/>
      </c>
      <c r="AT918" s="210" t="str">
        <f t="shared" si="283"/>
        <v/>
      </c>
    </row>
    <row r="919" spans="1:46" x14ac:dyDescent="0.2">
      <c r="A919" s="51" t="str">
        <f>IF(AND(F919&lt;&gt;"",'Institut - Classes'!$F$4&lt;&gt;""),INDEX(libcatidinstit,'Institut - Classes'!$F$4),"")</f>
        <v/>
      </c>
      <c r="B919" s="51" t="str">
        <f>IF(A919&lt;&gt;"",INDEX(codeinstit,'Institut - Classes'!$F$4),"")</f>
        <v/>
      </c>
      <c r="C919" s="49" t="str">
        <f t="shared" si="284"/>
        <v/>
      </c>
      <c r="D919" s="143"/>
      <c r="E919" s="143"/>
      <c r="F919" s="137"/>
      <c r="G919" s="137"/>
      <c r="H919" s="137"/>
      <c r="I919" s="137"/>
      <c r="J919" s="139"/>
      <c r="K919" s="137"/>
      <c r="L919" s="141"/>
      <c r="M919" s="141"/>
      <c r="N919" s="140"/>
      <c r="O919" s="142"/>
      <c r="P919" s="141"/>
      <c r="Q919" s="141"/>
      <c r="R919" s="141"/>
      <c r="S919" s="156"/>
      <c r="T919" s="156"/>
      <c r="U919" s="156"/>
      <c r="V919" s="156"/>
      <c r="W919" s="156"/>
      <c r="X919" s="156"/>
      <c r="Y919" s="52" t="str">
        <f t="shared" si="266"/>
        <v/>
      </c>
      <c r="Z919" s="50" t="str">
        <f t="shared" si="267"/>
        <v/>
      </c>
      <c r="AA919" s="50" t="str">
        <f t="shared" si="268"/>
        <v/>
      </c>
      <c r="AB919" s="50" t="str">
        <f t="shared" si="269"/>
        <v/>
      </c>
      <c r="AC919" s="50" t="str">
        <f t="shared" si="270"/>
        <v/>
      </c>
      <c r="AD919" s="50" t="str">
        <f t="shared" si="271"/>
        <v/>
      </c>
      <c r="AE919" s="50" t="str">
        <f t="shared" si="272"/>
        <v/>
      </c>
      <c r="AF919" s="50" t="str">
        <f t="shared" si="273"/>
        <v/>
      </c>
      <c r="AG919" s="50" t="str">
        <f t="shared" si="274"/>
        <v/>
      </c>
      <c r="AH919" s="50" t="str">
        <f t="shared" si="275"/>
        <v/>
      </c>
      <c r="AI919" s="50" t="str">
        <f t="shared" si="276"/>
        <v/>
      </c>
      <c r="AJ919" s="50" t="str">
        <f t="shared" si="277"/>
        <v/>
      </c>
      <c r="AK919" s="50" t="str">
        <f t="shared" si="278"/>
        <v/>
      </c>
      <c r="AL919" s="50" t="str">
        <f t="shared" si="279"/>
        <v/>
      </c>
      <c r="AM919" s="50" t="str">
        <f t="shared" si="280"/>
        <v/>
      </c>
      <c r="AN919" s="50" t="str">
        <f>IF(OR(AD919&lt;&gt;TRUE,AI919&lt;&gt;TRUE),"",IF(OR('Info livraison'!$B$12-(YEAR(J919))&gt;INDEX(valschartmaxalt,MATCH(N919,libschart,0)),'Info livraison'!$B$12-(YEAR(J919))&lt;INDEX(valschartminalt,MATCH(N919,libschart,0))),FALSE,TRUE))</f>
        <v/>
      </c>
      <c r="AO919" s="50" t="str">
        <f t="shared" si="281"/>
        <v/>
      </c>
      <c r="AP919" s="50"/>
      <c r="AQ919" s="50"/>
      <c r="AR919" s="50"/>
      <c r="AS919" s="197" t="str">
        <f t="shared" si="282"/>
        <v/>
      </c>
      <c r="AT919" s="210" t="str">
        <f t="shared" si="283"/>
        <v/>
      </c>
    </row>
    <row r="920" spans="1:46" x14ac:dyDescent="0.2">
      <c r="A920" s="51" t="str">
        <f>IF(AND(F920&lt;&gt;"",'Institut - Classes'!$F$4&lt;&gt;""),INDEX(libcatidinstit,'Institut - Classes'!$F$4),"")</f>
        <v/>
      </c>
      <c r="B920" s="51" t="str">
        <f>IF(A920&lt;&gt;"",INDEX(codeinstit,'Institut - Classes'!$F$4),"")</f>
        <v/>
      </c>
      <c r="C920" s="49" t="str">
        <f t="shared" si="284"/>
        <v/>
      </c>
      <c r="D920" s="143"/>
      <c r="E920" s="143"/>
      <c r="F920" s="137"/>
      <c r="G920" s="137"/>
      <c r="H920" s="137"/>
      <c r="I920" s="137"/>
      <c r="J920" s="139"/>
      <c r="K920" s="137"/>
      <c r="L920" s="141"/>
      <c r="M920" s="141"/>
      <c r="N920" s="140"/>
      <c r="O920" s="142"/>
      <c r="P920" s="141"/>
      <c r="Q920" s="141"/>
      <c r="R920" s="141"/>
      <c r="S920" s="156"/>
      <c r="T920" s="156"/>
      <c r="U920" s="156"/>
      <c r="V920" s="156"/>
      <c r="W920" s="156"/>
      <c r="X920" s="156"/>
      <c r="Y920" s="52" t="str">
        <f t="shared" si="266"/>
        <v/>
      </c>
      <c r="Z920" s="50" t="str">
        <f t="shared" si="267"/>
        <v/>
      </c>
      <c r="AA920" s="50" t="str">
        <f t="shared" si="268"/>
        <v/>
      </c>
      <c r="AB920" s="50" t="str">
        <f t="shared" si="269"/>
        <v/>
      </c>
      <c r="AC920" s="50" t="str">
        <f t="shared" si="270"/>
        <v/>
      </c>
      <c r="AD920" s="50" t="str">
        <f t="shared" si="271"/>
        <v/>
      </c>
      <c r="AE920" s="50" t="str">
        <f t="shared" si="272"/>
        <v/>
      </c>
      <c r="AF920" s="50" t="str">
        <f t="shared" si="273"/>
        <v/>
      </c>
      <c r="AG920" s="50" t="str">
        <f t="shared" si="274"/>
        <v/>
      </c>
      <c r="AH920" s="50" t="str">
        <f t="shared" si="275"/>
        <v/>
      </c>
      <c r="AI920" s="50" t="str">
        <f t="shared" si="276"/>
        <v/>
      </c>
      <c r="AJ920" s="50" t="str">
        <f t="shared" si="277"/>
        <v/>
      </c>
      <c r="AK920" s="50" t="str">
        <f t="shared" si="278"/>
        <v/>
      </c>
      <c r="AL920" s="50" t="str">
        <f t="shared" si="279"/>
        <v/>
      </c>
      <c r="AM920" s="50" t="str">
        <f t="shared" si="280"/>
        <v/>
      </c>
      <c r="AN920" s="50" t="str">
        <f>IF(OR(AD920&lt;&gt;TRUE,AI920&lt;&gt;TRUE),"",IF(OR('Info livraison'!$B$12-(YEAR(J920))&gt;INDEX(valschartmaxalt,MATCH(N920,libschart,0)),'Info livraison'!$B$12-(YEAR(J920))&lt;INDEX(valschartminalt,MATCH(N920,libschart,0))),FALSE,TRUE))</f>
        <v/>
      </c>
      <c r="AO920" s="50" t="str">
        <f t="shared" si="281"/>
        <v/>
      </c>
      <c r="AP920" s="50"/>
      <c r="AQ920" s="50"/>
      <c r="AR920" s="50"/>
      <c r="AS920" s="197" t="str">
        <f t="shared" si="282"/>
        <v/>
      </c>
      <c r="AT920" s="210" t="str">
        <f t="shared" si="283"/>
        <v/>
      </c>
    </row>
    <row r="921" spans="1:46" x14ac:dyDescent="0.2">
      <c r="A921" s="51" t="str">
        <f>IF(AND(F921&lt;&gt;"",'Institut - Classes'!$F$4&lt;&gt;""),INDEX(libcatidinstit,'Institut - Classes'!$F$4),"")</f>
        <v/>
      </c>
      <c r="B921" s="51" t="str">
        <f>IF(A921&lt;&gt;"",INDEX(codeinstit,'Institut - Classes'!$F$4),"")</f>
        <v/>
      </c>
      <c r="C921" s="49" t="str">
        <f t="shared" si="284"/>
        <v/>
      </c>
      <c r="D921" s="143"/>
      <c r="E921" s="143"/>
      <c r="F921" s="137"/>
      <c r="G921" s="137"/>
      <c r="H921" s="137"/>
      <c r="I921" s="137"/>
      <c r="J921" s="139"/>
      <c r="K921" s="137"/>
      <c r="L921" s="141"/>
      <c r="M921" s="141"/>
      <c r="N921" s="140"/>
      <c r="O921" s="142"/>
      <c r="P921" s="141"/>
      <c r="Q921" s="141"/>
      <c r="R921" s="141"/>
      <c r="S921" s="156"/>
      <c r="T921" s="156"/>
      <c r="U921" s="156"/>
      <c r="V921" s="156"/>
      <c r="W921" s="156"/>
      <c r="X921" s="156"/>
      <c r="Y921" s="52" t="str">
        <f t="shared" si="266"/>
        <v/>
      </c>
      <c r="Z921" s="50" t="str">
        <f t="shared" si="267"/>
        <v/>
      </c>
      <c r="AA921" s="50" t="str">
        <f t="shared" si="268"/>
        <v/>
      </c>
      <c r="AB921" s="50" t="str">
        <f t="shared" si="269"/>
        <v/>
      </c>
      <c r="AC921" s="50" t="str">
        <f t="shared" si="270"/>
        <v/>
      </c>
      <c r="AD921" s="50" t="str">
        <f t="shared" si="271"/>
        <v/>
      </c>
      <c r="AE921" s="50" t="str">
        <f t="shared" si="272"/>
        <v/>
      </c>
      <c r="AF921" s="50" t="str">
        <f t="shared" si="273"/>
        <v/>
      </c>
      <c r="AG921" s="50" t="str">
        <f t="shared" si="274"/>
        <v/>
      </c>
      <c r="AH921" s="50" t="str">
        <f t="shared" si="275"/>
        <v/>
      </c>
      <c r="AI921" s="50" t="str">
        <f t="shared" si="276"/>
        <v/>
      </c>
      <c r="AJ921" s="50" t="str">
        <f t="shared" si="277"/>
        <v/>
      </c>
      <c r="AK921" s="50" t="str">
        <f t="shared" si="278"/>
        <v/>
      </c>
      <c r="AL921" s="50" t="str">
        <f t="shared" si="279"/>
        <v/>
      </c>
      <c r="AM921" s="50" t="str">
        <f t="shared" si="280"/>
        <v/>
      </c>
      <c r="AN921" s="50" t="str">
        <f>IF(OR(AD921&lt;&gt;TRUE,AI921&lt;&gt;TRUE),"",IF(OR('Info livraison'!$B$12-(YEAR(J921))&gt;INDEX(valschartmaxalt,MATCH(N921,libschart,0)),'Info livraison'!$B$12-(YEAR(J921))&lt;INDEX(valschartminalt,MATCH(N921,libschart,0))),FALSE,TRUE))</f>
        <v/>
      </c>
      <c r="AO921" s="50" t="str">
        <f t="shared" si="281"/>
        <v/>
      </c>
      <c r="AP921" s="50"/>
      <c r="AQ921" s="50"/>
      <c r="AR921" s="50"/>
      <c r="AS921" s="197" t="str">
        <f t="shared" si="282"/>
        <v/>
      </c>
      <c r="AT921" s="210" t="str">
        <f t="shared" si="283"/>
        <v/>
      </c>
    </row>
    <row r="922" spans="1:46" x14ac:dyDescent="0.2">
      <c r="A922" s="51" t="str">
        <f>IF(AND(F922&lt;&gt;"",'Institut - Classes'!$F$4&lt;&gt;""),INDEX(libcatidinstit,'Institut - Classes'!$F$4),"")</f>
        <v/>
      </c>
      <c r="B922" s="51" t="str">
        <f>IF(A922&lt;&gt;"",INDEX(codeinstit,'Institut - Classes'!$F$4),"")</f>
        <v/>
      </c>
      <c r="C922" s="49" t="str">
        <f t="shared" si="284"/>
        <v/>
      </c>
      <c r="D922" s="143"/>
      <c r="E922" s="143"/>
      <c r="F922" s="137"/>
      <c r="G922" s="137"/>
      <c r="H922" s="137"/>
      <c r="I922" s="137"/>
      <c r="J922" s="139"/>
      <c r="K922" s="137"/>
      <c r="L922" s="141"/>
      <c r="M922" s="141"/>
      <c r="N922" s="140"/>
      <c r="O922" s="142"/>
      <c r="P922" s="141"/>
      <c r="Q922" s="141"/>
      <c r="R922" s="141"/>
      <c r="S922" s="156"/>
      <c r="T922" s="156"/>
      <c r="U922" s="156"/>
      <c r="V922" s="156"/>
      <c r="W922" s="156"/>
      <c r="X922" s="156"/>
      <c r="Y922" s="52" t="str">
        <f t="shared" si="266"/>
        <v/>
      </c>
      <c r="Z922" s="50" t="str">
        <f t="shared" si="267"/>
        <v/>
      </c>
      <c r="AA922" s="50" t="str">
        <f t="shared" si="268"/>
        <v/>
      </c>
      <c r="AB922" s="50" t="str">
        <f t="shared" si="269"/>
        <v/>
      </c>
      <c r="AC922" s="50" t="str">
        <f t="shared" si="270"/>
        <v/>
      </c>
      <c r="AD922" s="50" t="str">
        <f t="shared" si="271"/>
        <v/>
      </c>
      <c r="AE922" s="50" t="str">
        <f t="shared" si="272"/>
        <v/>
      </c>
      <c r="AF922" s="50" t="str">
        <f t="shared" si="273"/>
        <v/>
      </c>
      <c r="AG922" s="50" t="str">
        <f t="shared" si="274"/>
        <v/>
      </c>
      <c r="AH922" s="50" t="str">
        <f t="shared" si="275"/>
        <v/>
      </c>
      <c r="AI922" s="50" t="str">
        <f t="shared" si="276"/>
        <v/>
      </c>
      <c r="AJ922" s="50" t="str">
        <f t="shared" si="277"/>
        <v/>
      </c>
      <c r="AK922" s="50" t="str">
        <f t="shared" si="278"/>
        <v/>
      </c>
      <c r="AL922" s="50" t="str">
        <f t="shared" si="279"/>
        <v/>
      </c>
      <c r="AM922" s="50" t="str">
        <f t="shared" si="280"/>
        <v/>
      </c>
      <c r="AN922" s="50" t="str">
        <f>IF(OR(AD922&lt;&gt;TRUE,AI922&lt;&gt;TRUE),"",IF(OR('Info livraison'!$B$12-(YEAR(J922))&gt;INDEX(valschartmaxalt,MATCH(N922,libschart,0)),'Info livraison'!$B$12-(YEAR(J922))&lt;INDEX(valschartminalt,MATCH(N922,libschart,0))),FALSE,TRUE))</f>
        <v/>
      </c>
      <c r="AO922" s="50" t="str">
        <f t="shared" si="281"/>
        <v/>
      </c>
      <c r="AP922" s="50"/>
      <c r="AQ922" s="50"/>
      <c r="AR922" s="50"/>
      <c r="AS922" s="197" t="str">
        <f t="shared" si="282"/>
        <v/>
      </c>
      <c r="AT922" s="210" t="str">
        <f t="shared" si="283"/>
        <v/>
      </c>
    </row>
    <row r="923" spans="1:46" x14ac:dyDescent="0.2">
      <c r="A923" s="51" t="str">
        <f>IF(AND(F923&lt;&gt;"",'Institut - Classes'!$F$4&lt;&gt;""),INDEX(libcatidinstit,'Institut - Classes'!$F$4),"")</f>
        <v/>
      </c>
      <c r="B923" s="51" t="str">
        <f>IF(A923&lt;&gt;"",INDEX(codeinstit,'Institut - Classes'!$F$4),"")</f>
        <v/>
      </c>
      <c r="C923" s="49" t="str">
        <f t="shared" si="284"/>
        <v/>
      </c>
      <c r="D923" s="143"/>
      <c r="E923" s="143"/>
      <c r="F923" s="137"/>
      <c r="G923" s="137"/>
      <c r="H923" s="137"/>
      <c r="I923" s="137"/>
      <c r="J923" s="139"/>
      <c r="K923" s="137"/>
      <c r="L923" s="141"/>
      <c r="M923" s="141"/>
      <c r="N923" s="140"/>
      <c r="O923" s="142"/>
      <c r="P923" s="141"/>
      <c r="Q923" s="141"/>
      <c r="R923" s="141"/>
      <c r="S923" s="156"/>
      <c r="T923" s="156"/>
      <c r="U923" s="156"/>
      <c r="V923" s="156"/>
      <c r="W923" s="156"/>
      <c r="X923" s="156"/>
      <c r="Y923" s="52" t="str">
        <f t="shared" si="266"/>
        <v/>
      </c>
      <c r="Z923" s="50" t="str">
        <f t="shared" si="267"/>
        <v/>
      </c>
      <c r="AA923" s="50" t="str">
        <f t="shared" si="268"/>
        <v/>
      </c>
      <c r="AB923" s="50" t="str">
        <f t="shared" si="269"/>
        <v/>
      </c>
      <c r="AC923" s="50" t="str">
        <f t="shared" si="270"/>
        <v/>
      </c>
      <c r="AD923" s="50" t="str">
        <f t="shared" si="271"/>
        <v/>
      </c>
      <c r="AE923" s="50" t="str">
        <f t="shared" si="272"/>
        <v/>
      </c>
      <c r="AF923" s="50" t="str">
        <f t="shared" si="273"/>
        <v/>
      </c>
      <c r="AG923" s="50" t="str">
        <f t="shared" si="274"/>
        <v/>
      </c>
      <c r="AH923" s="50" t="str">
        <f t="shared" si="275"/>
        <v/>
      </c>
      <c r="AI923" s="50" t="str">
        <f t="shared" si="276"/>
        <v/>
      </c>
      <c r="AJ923" s="50" t="str">
        <f t="shared" si="277"/>
        <v/>
      </c>
      <c r="AK923" s="50" t="str">
        <f t="shared" si="278"/>
        <v/>
      </c>
      <c r="AL923" s="50" t="str">
        <f t="shared" si="279"/>
        <v/>
      </c>
      <c r="AM923" s="50" t="str">
        <f t="shared" si="280"/>
        <v/>
      </c>
      <c r="AN923" s="50" t="str">
        <f>IF(OR(AD923&lt;&gt;TRUE,AI923&lt;&gt;TRUE),"",IF(OR('Info livraison'!$B$12-(YEAR(J923))&gt;INDEX(valschartmaxalt,MATCH(N923,libschart,0)),'Info livraison'!$B$12-(YEAR(J923))&lt;INDEX(valschartminalt,MATCH(N923,libschart,0))),FALSE,TRUE))</f>
        <v/>
      </c>
      <c r="AO923" s="50" t="str">
        <f t="shared" si="281"/>
        <v/>
      </c>
      <c r="AP923" s="50"/>
      <c r="AQ923" s="50"/>
      <c r="AR923" s="50"/>
      <c r="AS923" s="197" t="str">
        <f t="shared" si="282"/>
        <v/>
      </c>
      <c r="AT923" s="210" t="str">
        <f t="shared" si="283"/>
        <v/>
      </c>
    </row>
    <row r="924" spans="1:46" x14ac:dyDescent="0.2">
      <c r="A924" s="51" t="str">
        <f>IF(AND(F924&lt;&gt;"",'Institut - Classes'!$F$4&lt;&gt;""),INDEX(libcatidinstit,'Institut - Classes'!$F$4),"")</f>
        <v/>
      </c>
      <c r="B924" s="51" t="str">
        <f>IF(A924&lt;&gt;"",INDEX(codeinstit,'Institut - Classes'!$F$4),"")</f>
        <v/>
      </c>
      <c r="C924" s="49" t="str">
        <f t="shared" si="284"/>
        <v/>
      </c>
      <c r="D924" s="143"/>
      <c r="E924" s="143"/>
      <c r="F924" s="137"/>
      <c r="G924" s="137"/>
      <c r="H924" s="137"/>
      <c r="I924" s="137"/>
      <c r="J924" s="139"/>
      <c r="K924" s="137"/>
      <c r="L924" s="141"/>
      <c r="M924" s="141"/>
      <c r="N924" s="140"/>
      <c r="O924" s="142"/>
      <c r="P924" s="141"/>
      <c r="Q924" s="141"/>
      <c r="R924" s="141"/>
      <c r="S924" s="156"/>
      <c r="T924" s="156"/>
      <c r="U924" s="156"/>
      <c r="V924" s="156"/>
      <c r="W924" s="156"/>
      <c r="X924" s="156"/>
      <c r="Y924" s="52" t="str">
        <f t="shared" si="266"/>
        <v/>
      </c>
      <c r="Z924" s="50" t="str">
        <f t="shared" si="267"/>
        <v/>
      </c>
      <c r="AA924" s="50" t="str">
        <f t="shared" si="268"/>
        <v/>
      </c>
      <c r="AB924" s="50" t="str">
        <f t="shared" si="269"/>
        <v/>
      </c>
      <c r="AC924" s="50" t="str">
        <f t="shared" si="270"/>
        <v/>
      </c>
      <c r="AD924" s="50" t="str">
        <f t="shared" si="271"/>
        <v/>
      </c>
      <c r="AE924" s="50" t="str">
        <f t="shared" si="272"/>
        <v/>
      </c>
      <c r="AF924" s="50" t="str">
        <f t="shared" si="273"/>
        <v/>
      </c>
      <c r="AG924" s="50" t="str">
        <f t="shared" si="274"/>
        <v/>
      </c>
      <c r="AH924" s="50" t="str">
        <f t="shared" si="275"/>
        <v/>
      </c>
      <c r="AI924" s="50" t="str">
        <f t="shared" si="276"/>
        <v/>
      </c>
      <c r="AJ924" s="50" t="str">
        <f t="shared" si="277"/>
        <v/>
      </c>
      <c r="AK924" s="50" t="str">
        <f t="shared" si="278"/>
        <v/>
      </c>
      <c r="AL924" s="50" t="str">
        <f t="shared" si="279"/>
        <v/>
      </c>
      <c r="AM924" s="50" t="str">
        <f t="shared" si="280"/>
        <v/>
      </c>
      <c r="AN924" s="50" t="str">
        <f>IF(OR(AD924&lt;&gt;TRUE,AI924&lt;&gt;TRUE),"",IF(OR('Info livraison'!$B$12-(YEAR(J924))&gt;INDEX(valschartmaxalt,MATCH(N924,libschart,0)),'Info livraison'!$B$12-(YEAR(J924))&lt;INDEX(valschartminalt,MATCH(N924,libschart,0))),FALSE,TRUE))</f>
        <v/>
      </c>
      <c r="AO924" s="50" t="str">
        <f t="shared" si="281"/>
        <v/>
      </c>
      <c r="AP924" s="50"/>
      <c r="AQ924" s="50"/>
      <c r="AR924" s="50"/>
      <c r="AS924" s="197" t="str">
        <f t="shared" si="282"/>
        <v/>
      </c>
      <c r="AT924" s="210" t="str">
        <f t="shared" si="283"/>
        <v/>
      </c>
    </row>
    <row r="925" spans="1:46" x14ac:dyDescent="0.2">
      <c r="A925" s="51" t="str">
        <f>IF(AND(F925&lt;&gt;"",'Institut - Classes'!$F$4&lt;&gt;""),INDEX(libcatidinstit,'Institut - Classes'!$F$4),"")</f>
        <v/>
      </c>
      <c r="B925" s="51" t="str">
        <f>IF(A925&lt;&gt;"",INDEX(codeinstit,'Institut - Classes'!$F$4),"")</f>
        <v/>
      </c>
      <c r="C925" s="49" t="str">
        <f t="shared" si="284"/>
        <v/>
      </c>
      <c r="D925" s="143"/>
      <c r="E925" s="143"/>
      <c r="F925" s="137"/>
      <c r="G925" s="137"/>
      <c r="H925" s="137"/>
      <c r="I925" s="137"/>
      <c r="J925" s="139"/>
      <c r="K925" s="137"/>
      <c r="L925" s="141"/>
      <c r="M925" s="141"/>
      <c r="N925" s="140"/>
      <c r="O925" s="142"/>
      <c r="P925" s="141"/>
      <c r="Q925" s="141"/>
      <c r="R925" s="141"/>
      <c r="S925" s="156"/>
      <c r="T925" s="156"/>
      <c r="U925" s="156"/>
      <c r="V925" s="156"/>
      <c r="W925" s="156"/>
      <c r="X925" s="156"/>
      <c r="Y925" s="52" t="str">
        <f t="shared" si="266"/>
        <v/>
      </c>
      <c r="Z925" s="50" t="str">
        <f t="shared" si="267"/>
        <v/>
      </c>
      <c r="AA925" s="50" t="str">
        <f t="shared" si="268"/>
        <v/>
      </c>
      <c r="AB925" s="50" t="str">
        <f t="shared" si="269"/>
        <v/>
      </c>
      <c r="AC925" s="50" t="str">
        <f t="shared" si="270"/>
        <v/>
      </c>
      <c r="AD925" s="50" t="str">
        <f t="shared" si="271"/>
        <v/>
      </c>
      <c r="AE925" s="50" t="str">
        <f t="shared" si="272"/>
        <v/>
      </c>
      <c r="AF925" s="50" t="str">
        <f t="shared" si="273"/>
        <v/>
      </c>
      <c r="AG925" s="50" t="str">
        <f t="shared" si="274"/>
        <v/>
      </c>
      <c r="AH925" s="50" t="str">
        <f t="shared" si="275"/>
        <v/>
      </c>
      <c r="AI925" s="50" t="str">
        <f t="shared" si="276"/>
        <v/>
      </c>
      <c r="AJ925" s="50" t="str">
        <f t="shared" si="277"/>
        <v/>
      </c>
      <c r="AK925" s="50" t="str">
        <f t="shared" si="278"/>
        <v/>
      </c>
      <c r="AL925" s="50" t="str">
        <f t="shared" si="279"/>
        <v/>
      </c>
      <c r="AM925" s="50" t="str">
        <f t="shared" si="280"/>
        <v/>
      </c>
      <c r="AN925" s="50" t="str">
        <f>IF(OR(AD925&lt;&gt;TRUE,AI925&lt;&gt;TRUE),"",IF(OR('Info livraison'!$B$12-(YEAR(J925))&gt;INDEX(valschartmaxalt,MATCH(N925,libschart,0)),'Info livraison'!$B$12-(YEAR(J925))&lt;INDEX(valschartminalt,MATCH(N925,libschart,0))),FALSE,TRUE))</f>
        <v/>
      </c>
      <c r="AO925" s="50" t="str">
        <f t="shared" si="281"/>
        <v/>
      </c>
      <c r="AP925" s="50"/>
      <c r="AQ925" s="50"/>
      <c r="AR925" s="50"/>
      <c r="AS925" s="197" t="str">
        <f t="shared" si="282"/>
        <v/>
      </c>
      <c r="AT925" s="210" t="str">
        <f t="shared" si="283"/>
        <v/>
      </c>
    </row>
    <row r="926" spans="1:46" x14ac:dyDescent="0.2">
      <c r="A926" s="51" t="str">
        <f>IF(AND(F926&lt;&gt;"",'Institut - Classes'!$F$4&lt;&gt;""),INDEX(libcatidinstit,'Institut - Classes'!$F$4),"")</f>
        <v/>
      </c>
      <c r="B926" s="51" t="str">
        <f>IF(A926&lt;&gt;"",INDEX(codeinstit,'Institut - Classes'!$F$4),"")</f>
        <v/>
      </c>
      <c r="C926" s="49" t="str">
        <f t="shared" si="284"/>
        <v/>
      </c>
      <c r="D926" s="143"/>
      <c r="E926" s="143"/>
      <c r="F926" s="137"/>
      <c r="G926" s="137"/>
      <c r="H926" s="137"/>
      <c r="I926" s="137"/>
      <c r="J926" s="139"/>
      <c r="K926" s="137"/>
      <c r="L926" s="141"/>
      <c r="M926" s="141"/>
      <c r="N926" s="140"/>
      <c r="O926" s="142"/>
      <c r="P926" s="141"/>
      <c r="Q926" s="141"/>
      <c r="R926" s="141"/>
      <c r="S926" s="156"/>
      <c r="T926" s="156"/>
      <c r="U926" s="156"/>
      <c r="V926" s="156"/>
      <c r="W926" s="156"/>
      <c r="X926" s="156"/>
      <c r="Y926" s="52" t="str">
        <f t="shared" si="266"/>
        <v/>
      </c>
      <c r="Z926" s="50" t="str">
        <f t="shared" si="267"/>
        <v/>
      </c>
      <c r="AA926" s="50" t="str">
        <f t="shared" si="268"/>
        <v/>
      </c>
      <c r="AB926" s="50" t="str">
        <f t="shared" si="269"/>
        <v/>
      </c>
      <c r="AC926" s="50" t="str">
        <f t="shared" si="270"/>
        <v/>
      </c>
      <c r="AD926" s="50" t="str">
        <f t="shared" si="271"/>
        <v/>
      </c>
      <c r="AE926" s="50" t="str">
        <f t="shared" si="272"/>
        <v/>
      </c>
      <c r="AF926" s="50" t="str">
        <f t="shared" si="273"/>
        <v/>
      </c>
      <c r="AG926" s="50" t="str">
        <f t="shared" si="274"/>
        <v/>
      </c>
      <c r="AH926" s="50" t="str">
        <f t="shared" si="275"/>
        <v/>
      </c>
      <c r="AI926" s="50" t="str">
        <f t="shared" si="276"/>
        <v/>
      </c>
      <c r="AJ926" s="50" t="str">
        <f t="shared" si="277"/>
        <v/>
      </c>
      <c r="AK926" s="50" t="str">
        <f t="shared" si="278"/>
        <v/>
      </c>
      <c r="AL926" s="50" t="str">
        <f t="shared" si="279"/>
        <v/>
      </c>
      <c r="AM926" s="50" t="str">
        <f t="shared" si="280"/>
        <v/>
      </c>
      <c r="AN926" s="50" t="str">
        <f>IF(OR(AD926&lt;&gt;TRUE,AI926&lt;&gt;TRUE),"",IF(OR('Info livraison'!$B$12-(YEAR(J926))&gt;INDEX(valschartmaxalt,MATCH(N926,libschart,0)),'Info livraison'!$B$12-(YEAR(J926))&lt;INDEX(valschartminalt,MATCH(N926,libschart,0))),FALSE,TRUE))</f>
        <v/>
      </c>
      <c r="AO926" s="50" t="str">
        <f t="shared" si="281"/>
        <v/>
      </c>
      <c r="AP926" s="50"/>
      <c r="AQ926" s="50"/>
      <c r="AR926" s="50"/>
      <c r="AS926" s="197" t="str">
        <f t="shared" si="282"/>
        <v/>
      </c>
      <c r="AT926" s="210" t="str">
        <f t="shared" si="283"/>
        <v/>
      </c>
    </row>
    <row r="927" spans="1:46" x14ac:dyDescent="0.2">
      <c r="A927" s="51" t="str">
        <f>IF(AND(F927&lt;&gt;"",'Institut - Classes'!$F$4&lt;&gt;""),INDEX(libcatidinstit,'Institut - Classes'!$F$4),"")</f>
        <v/>
      </c>
      <c r="B927" s="51" t="str">
        <f>IF(A927&lt;&gt;"",INDEX(codeinstit,'Institut - Classes'!$F$4),"")</f>
        <v/>
      </c>
      <c r="C927" s="49" t="str">
        <f t="shared" si="284"/>
        <v/>
      </c>
      <c r="D927" s="143"/>
      <c r="E927" s="143"/>
      <c r="F927" s="137"/>
      <c r="G927" s="137"/>
      <c r="H927" s="137"/>
      <c r="I927" s="137"/>
      <c r="J927" s="139"/>
      <c r="K927" s="137"/>
      <c r="L927" s="141"/>
      <c r="M927" s="141"/>
      <c r="N927" s="140"/>
      <c r="O927" s="142"/>
      <c r="P927" s="141"/>
      <c r="Q927" s="141"/>
      <c r="R927" s="141"/>
      <c r="S927" s="156"/>
      <c r="T927" s="156"/>
      <c r="U927" s="156"/>
      <c r="V927" s="156"/>
      <c r="W927" s="156"/>
      <c r="X927" s="156"/>
      <c r="Y927" s="52" t="str">
        <f t="shared" si="266"/>
        <v/>
      </c>
      <c r="Z927" s="50" t="str">
        <f t="shared" si="267"/>
        <v/>
      </c>
      <c r="AA927" s="50" t="str">
        <f t="shared" si="268"/>
        <v/>
      </c>
      <c r="AB927" s="50" t="str">
        <f t="shared" si="269"/>
        <v/>
      </c>
      <c r="AC927" s="50" t="str">
        <f t="shared" si="270"/>
        <v/>
      </c>
      <c r="AD927" s="50" t="str">
        <f t="shared" si="271"/>
        <v/>
      </c>
      <c r="AE927" s="50" t="str">
        <f t="shared" si="272"/>
        <v/>
      </c>
      <c r="AF927" s="50" t="str">
        <f t="shared" si="273"/>
        <v/>
      </c>
      <c r="AG927" s="50" t="str">
        <f t="shared" si="274"/>
        <v/>
      </c>
      <c r="AH927" s="50" t="str">
        <f t="shared" si="275"/>
        <v/>
      </c>
      <c r="AI927" s="50" t="str">
        <f t="shared" si="276"/>
        <v/>
      </c>
      <c r="AJ927" s="50" t="str">
        <f t="shared" si="277"/>
        <v/>
      </c>
      <c r="AK927" s="50" t="str">
        <f t="shared" si="278"/>
        <v/>
      </c>
      <c r="AL927" s="50" t="str">
        <f t="shared" si="279"/>
        <v/>
      </c>
      <c r="AM927" s="50" t="str">
        <f t="shared" si="280"/>
        <v/>
      </c>
      <c r="AN927" s="50" t="str">
        <f>IF(OR(AD927&lt;&gt;TRUE,AI927&lt;&gt;TRUE),"",IF(OR('Info livraison'!$B$12-(YEAR(J927))&gt;INDEX(valschartmaxalt,MATCH(N927,libschart,0)),'Info livraison'!$B$12-(YEAR(J927))&lt;INDEX(valschartminalt,MATCH(N927,libschart,0))),FALSE,TRUE))</f>
        <v/>
      </c>
      <c r="AO927" s="50" t="str">
        <f t="shared" si="281"/>
        <v/>
      </c>
      <c r="AP927" s="50"/>
      <c r="AQ927" s="50"/>
      <c r="AR927" s="50"/>
      <c r="AS927" s="197" t="str">
        <f t="shared" si="282"/>
        <v/>
      </c>
      <c r="AT927" s="210" t="str">
        <f t="shared" si="283"/>
        <v/>
      </c>
    </row>
    <row r="928" spans="1:46" x14ac:dyDescent="0.2">
      <c r="A928" s="51" t="str">
        <f>IF(AND(F928&lt;&gt;"",'Institut - Classes'!$F$4&lt;&gt;""),INDEX(libcatidinstit,'Institut - Classes'!$F$4),"")</f>
        <v/>
      </c>
      <c r="B928" s="51" t="str">
        <f>IF(A928&lt;&gt;"",INDEX(codeinstit,'Institut - Classes'!$F$4),"")</f>
        <v/>
      </c>
      <c r="C928" s="49" t="str">
        <f t="shared" si="284"/>
        <v/>
      </c>
      <c r="D928" s="143"/>
      <c r="E928" s="143"/>
      <c r="F928" s="137"/>
      <c r="G928" s="137"/>
      <c r="H928" s="137"/>
      <c r="I928" s="137"/>
      <c r="J928" s="139"/>
      <c r="K928" s="137"/>
      <c r="L928" s="141"/>
      <c r="M928" s="141"/>
      <c r="N928" s="140"/>
      <c r="O928" s="142"/>
      <c r="P928" s="141"/>
      <c r="Q928" s="141"/>
      <c r="R928" s="141"/>
      <c r="S928" s="156"/>
      <c r="T928" s="156"/>
      <c r="U928" s="156"/>
      <c r="V928" s="156"/>
      <c r="W928" s="156"/>
      <c r="X928" s="156"/>
      <c r="Y928" s="52" t="str">
        <f t="shared" si="266"/>
        <v/>
      </c>
      <c r="Z928" s="50" t="str">
        <f t="shared" si="267"/>
        <v/>
      </c>
      <c r="AA928" s="50" t="str">
        <f t="shared" si="268"/>
        <v/>
      </c>
      <c r="AB928" s="50" t="str">
        <f t="shared" si="269"/>
        <v/>
      </c>
      <c r="AC928" s="50" t="str">
        <f t="shared" si="270"/>
        <v/>
      </c>
      <c r="AD928" s="50" t="str">
        <f t="shared" si="271"/>
        <v/>
      </c>
      <c r="AE928" s="50" t="str">
        <f t="shared" si="272"/>
        <v/>
      </c>
      <c r="AF928" s="50" t="str">
        <f t="shared" si="273"/>
        <v/>
      </c>
      <c r="AG928" s="50" t="str">
        <f t="shared" si="274"/>
        <v/>
      </c>
      <c r="AH928" s="50" t="str">
        <f t="shared" si="275"/>
        <v/>
      </c>
      <c r="AI928" s="50" t="str">
        <f t="shared" si="276"/>
        <v/>
      </c>
      <c r="AJ928" s="50" t="str">
        <f t="shared" si="277"/>
        <v/>
      </c>
      <c r="AK928" s="50" t="str">
        <f t="shared" si="278"/>
        <v/>
      </c>
      <c r="AL928" s="50" t="str">
        <f t="shared" si="279"/>
        <v/>
      </c>
      <c r="AM928" s="50" t="str">
        <f t="shared" si="280"/>
        <v/>
      </c>
      <c r="AN928" s="50" t="str">
        <f>IF(OR(AD928&lt;&gt;TRUE,AI928&lt;&gt;TRUE),"",IF(OR('Info livraison'!$B$12-(YEAR(J928))&gt;INDEX(valschartmaxalt,MATCH(N928,libschart,0)),'Info livraison'!$B$12-(YEAR(J928))&lt;INDEX(valschartminalt,MATCH(N928,libschart,0))),FALSE,TRUE))</f>
        <v/>
      </c>
      <c r="AO928" s="50" t="str">
        <f t="shared" si="281"/>
        <v/>
      </c>
      <c r="AP928" s="50"/>
      <c r="AQ928" s="50"/>
      <c r="AR928" s="50"/>
      <c r="AS928" s="197" t="str">
        <f t="shared" si="282"/>
        <v/>
      </c>
      <c r="AT928" s="210" t="str">
        <f t="shared" si="283"/>
        <v/>
      </c>
    </row>
    <row r="929" spans="1:46" x14ac:dyDescent="0.2">
      <c r="A929" s="51" t="str">
        <f>IF(AND(F929&lt;&gt;"",'Institut - Classes'!$F$4&lt;&gt;""),INDEX(libcatidinstit,'Institut - Classes'!$F$4),"")</f>
        <v/>
      </c>
      <c r="B929" s="51" t="str">
        <f>IF(A929&lt;&gt;"",INDEX(codeinstit,'Institut - Classes'!$F$4),"")</f>
        <v/>
      </c>
      <c r="C929" s="49" t="str">
        <f t="shared" si="284"/>
        <v/>
      </c>
      <c r="D929" s="143"/>
      <c r="E929" s="143"/>
      <c r="F929" s="137"/>
      <c r="G929" s="137"/>
      <c r="H929" s="137"/>
      <c r="I929" s="137"/>
      <c r="J929" s="139"/>
      <c r="K929" s="137"/>
      <c r="L929" s="141"/>
      <c r="M929" s="141"/>
      <c r="N929" s="140"/>
      <c r="O929" s="142"/>
      <c r="P929" s="141"/>
      <c r="Q929" s="141"/>
      <c r="R929" s="141"/>
      <c r="S929" s="156"/>
      <c r="T929" s="156"/>
      <c r="U929" s="156"/>
      <c r="V929" s="156"/>
      <c r="W929" s="156"/>
      <c r="X929" s="156"/>
      <c r="Y929" s="52" t="str">
        <f t="shared" si="266"/>
        <v/>
      </c>
      <c r="Z929" s="50" t="str">
        <f t="shared" si="267"/>
        <v/>
      </c>
      <c r="AA929" s="50" t="str">
        <f t="shared" si="268"/>
        <v/>
      </c>
      <c r="AB929" s="50" t="str">
        <f t="shared" si="269"/>
        <v/>
      </c>
      <c r="AC929" s="50" t="str">
        <f t="shared" si="270"/>
        <v/>
      </c>
      <c r="AD929" s="50" t="str">
        <f t="shared" si="271"/>
        <v/>
      </c>
      <c r="AE929" s="50" t="str">
        <f t="shared" si="272"/>
        <v/>
      </c>
      <c r="AF929" s="50" t="str">
        <f t="shared" si="273"/>
        <v/>
      </c>
      <c r="AG929" s="50" t="str">
        <f t="shared" si="274"/>
        <v/>
      </c>
      <c r="AH929" s="50" t="str">
        <f t="shared" si="275"/>
        <v/>
      </c>
      <c r="AI929" s="50" t="str">
        <f t="shared" si="276"/>
        <v/>
      </c>
      <c r="AJ929" s="50" t="str">
        <f t="shared" si="277"/>
        <v/>
      </c>
      <c r="AK929" s="50" t="str">
        <f t="shared" si="278"/>
        <v/>
      </c>
      <c r="AL929" s="50" t="str">
        <f t="shared" si="279"/>
        <v/>
      </c>
      <c r="AM929" s="50" t="str">
        <f t="shared" si="280"/>
        <v/>
      </c>
      <c r="AN929" s="50" t="str">
        <f>IF(OR(AD929&lt;&gt;TRUE,AI929&lt;&gt;TRUE),"",IF(OR('Info livraison'!$B$12-(YEAR(J929))&gt;INDEX(valschartmaxalt,MATCH(N929,libschart,0)),'Info livraison'!$B$12-(YEAR(J929))&lt;INDEX(valschartminalt,MATCH(N929,libschart,0))),FALSE,TRUE))</f>
        <v/>
      </c>
      <c r="AO929" s="50" t="str">
        <f t="shared" si="281"/>
        <v/>
      </c>
      <c r="AP929" s="50"/>
      <c r="AQ929" s="50"/>
      <c r="AR929" s="50"/>
      <c r="AS929" s="197" t="str">
        <f t="shared" si="282"/>
        <v/>
      </c>
      <c r="AT929" s="210" t="str">
        <f t="shared" si="283"/>
        <v/>
      </c>
    </row>
    <row r="930" spans="1:46" x14ac:dyDescent="0.2">
      <c r="A930" s="51" t="str">
        <f>IF(AND(F930&lt;&gt;"",'Institut - Classes'!$F$4&lt;&gt;""),INDEX(libcatidinstit,'Institut - Classes'!$F$4),"")</f>
        <v/>
      </c>
      <c r="B930" s="51" t="str">
        <f>IF(A930&lt;&gt;"",INDEX(codeinstit,'Institut - Classes'!$F$4),"")</f>
        <v/>
      </c>
      <c r="C930" s="49" t="str">
        <f t="shared" si="284"/>
        <v/>
      </c>
      <c r="D930" s="143"/>
      <c r="E930" s="143"/>
      <c r="F930" s="137"/>
      <c r="G930" s="137"/>
      <c r="H930" s="137"/>
      <c r="I930" s="137"/>
      <c r="J930" s="139"/>
      <c r="K930" s="137"/>
      <c r="L930" s="141"/>
      <c r="M930" s="141"/>
      <c r="N930" s="140"/>
      <c r="O930" s="142"/>
      <c r="P930" s="141"/>
      <c r="Q930" s="141"/>
      <c r="R930" s="141"/>
      <c r="S930" s="156"/>
      <c r="T930" s="156"/>
      <c r="U930" s="156"/>
      <c r="V930" s="156"/>
      <c r="W930" s="156"/>
      <c r="X930" s="156"/>
      <c r="Y930" s="52" t="str">
        <f t="shared" si="266"/>
        <v/>
      </c>
      <c r="Z930" s="50" t="str">
        <f t="shared" si="267"/>
        <v/>
      </c>
      <c r="AA930" s="50" t="str">
        <f t="shared" si="268"/>
        <v/>
      </c>
      <c r="AB930" s="50" t="str">
        <f t="shared" si="269"/>
        <v/>
      </c>
      <c r="AC930" s="50" t="str">
        <f t="shared" si="270"/>
        <v/>
      </c>
      <c r="AD930" s="50" t="str">
        <f t="shared" si="271"/>
        <v/>
      </c>
      <c r="AE930" s="50" t="str">
        <f t="shared" si="272"/>
        <v/>
      </c>
      <c r="AF930" s="50" t="str">
        <f t="shared" si="273"/>
        <v/>
      </c>
      <c r="AG930" s="50" t="str">
        <f t="shared" si="274"/>
        <v/>
      </c>
      <c r="AH930" s="50" t="str">
        <f t="shared" si="275"/>
        <v/>
      </c>
      <c r="AI930" s="50" t="str">
        <f t="shared" si="276"/>
        <v/>
      </c>
      <c r="AJ930" s="50" t="str">
        <f t="shared" si="277"/>
        <v/>
      </c>
      <c r="AK930" s="50" t="str">
        <f t="shared" si="278"/>
        <v/>
      </c>
      <c r="AL930" s="50" t="str">
        <f t="shared" si="279"/>
        <v/>
      </c>
      <c r="AM930" s="50" t="str">
        <f t="shared" si="280"/>
        <v/>
      </c>
      <c r="AN930" s="50" t="str">
        <f>IF(OR(AD930&lt;&gt;TRUE,AI930&lt;&gt;TRUE),"",IF(OR('Info livraison'!$B$12-(YEAR(J930))&gt;INDEX(valschartmaxalt,MATCH(N930,libschart,0)),'Info livraison'!$B$12-(YEAR(J930))&lt;INDEX(valschartminalt,MATCH(N930,libschart,0))),FALSE,TRUE))</f>
        <v/>
      </c>
      <c r="AO930" s="50" t="str">
        <f t="shared" si="281"/>
        <v/>
      </c>
      <c r="AP930" s="50"/>
      <c r="AQ930" s="50"/>
      <c r="AR930" s="50"/>
      <c r="AS930" s="197" t="str">
        <f t="shared" si="282"/>
        <v/>
      </c>
      <c r="AT930" s="210" t="str">
        <f t="shared" si="283"/>
        <v/>
      </c>
    </row>
    <row r="931" spans="1:46" x14ac:dyDescent="0.2">
      <c r="A931" s="51" t="str">
        <f>IF(AND(F931&lt;&gt;"",'Institut - Classes'!$F$4&lt;&gt;""),INDEX(libcatidinstit,'Institut - Classes'!$F$4),"")</f>
        <v/>
      </c>
      <c r="B931" s="51" t="str">
        <f>IF(A931&lt;&gt;"",INDEX(codeinstit,'Institut - Classes'!$F$4),"")</f>
        <v/>
      </c>
      <c r="C931" s="49" t="str">
        <f t="shared" si="284"/>
        <v/>
      </c>
      <c r="D931" s="143"/>
      <c r="E931" s="143"/>
      <c r="F931" s="137"/>
      <c r="G931" s="137"/>
      <c r="H931" s="137"/>
      <c r="I931" s="137"/>
      <c r="J931" s="139"/>
      <c r="K931" s="137"/>
      <c r="L931" s="141"/>
      <c r="M931" s="141"/>
      <c r="N931" s="140"/>
      <c r="O931" s="142"/>
      <c r="P931" s="141"/>
      <c r="Q931" s="141"/>
      <c r="R931" s="141"/>
      <c r="S931" s="156"/>
      <c r="T931" s="156"/>
      <c r="U931" s="156"/>
      <c r="V931" s="156"/>
      <c r="W931" s="156"/>
      <c r="X931" s="156"/>
      <c r="Y931" s="52" t="str">
        <f t="shared" si="266"/>
        <v/>
      </c>
      <c r="Z931" s="50" t="str">
        <f t="shared" si="267"/>
        <v/>
      </c>
      <c r="AA931" s="50" t="str">
        <f t="shared" si="268"/>
        <v/>
      </c>
      <c r="AB931" s="50" t="str">
        <f t="shared" si="269"/>
        <v/>
      </c>
      <c r="AC931" s="50" t="str">
        <f t="shared" si="270"/>
        <v/>
      </c>
      <c r="AD931" s="50" t="str">
        <f t="shared" si="271"/>
        <v/>
      </c>
      <c r="AE931" s="50" t="str">
        <f t="shared" si="272"/>
        <v/>
      </c>
      <c r="AF931" s="50" t="str">
        <f t="shared" si="273"/>
        <v/>
      </c>
      <c r="AG931" s="50" t="str">
        <f t="shared" si="274"/>
        <v/>
      </c>
      <c r="AH931" s="50" t="str">
        <f t="shared" si="275"/>
        <v/>
      </c>
      <c r="AI931" s="50" t="str">
        <f t="shared" si="276"/>
        <v/>
      </c>
      <c r="AJ931" s="50" t="str">
        <f t="shared" si="277"/>
        <v/>
      </c>
      <c r="AK931" s="50" t="str">
        <f t="shared" si="278"/>
        <v/>
      </c>
      <c r="AL931" s="50" t="str">
        <f t="shared" si="279"/>
        <v/>
      </c>
      <c r="AM931" s="50" t="str">
        <f t="shared" si="280"/>
        <v/>
      </c>
      <c r="AN931" s="50" t="str">
        <f>IF(OR(AD931&lt;&gt;TRUE,AI931&lt;&gt;TRUE),"",IF(OR('Info livraison'!$B$12-(YEAR(J931))&gt;INDEX(valschartmaxalt,MATCH(N931,libschart,0)),'Info livraison'!$B$12-(YEAR(J931))&lt;INDEX(valschartminalt,MATCH(N931,libschart,0))),FALSE,TRUE))</f>
        <v/>
      </c>
      <c r="AO931" s="50" t="str">
        <f t="shared" si="281"/>
        <v/>
      </c>
      <c r="AP931" s="50"/>
      <c r="AQ931" s="50"/>
      <c r="AR931" s="50"/>
      <c r="AS931" s="197" t="str">
        <f t="shared" si="282"/>
        <v/>
      </c>
      <c r="AT931" s="210" t="str">
        <f t="shared" si="283"/>
        <v/>
      </c>
    </row>
    <row r="932" spans="1:46" x14ac:dyDescent="0.2">
      <c r="A932" s="51" t="str">
        <f>IF(AND(F932&lt;&gt;"",'Institut - Classes'!$F$4&lt;&gt;""),INDEX(libcatidinstit,'Institut - Classes'!$F$4),"")</f>
        <v/>
      </c>
      <c r="B932" s="51" t="str">
        <f>IF(A932&lt;&gt;"",INDEX(codeinstit,'Institut - Classes'!$F$4),"")</f>
        <v/>
      </c>
      <c r="C932" s="49" t="str">
        <f t="shared" si="284"/>
        <v/>
      </c>
      <c r="D932" s="143"/>
      <c r="E932" s="143"/>
      <c r="F932" s="137"/>
      <c r="G932" s="137"/>
      <c r="H932" s="137"/>
      <c r="I932" s="137"/>
      <c r="J932" s="139"/>
      <c r="K932" s="137"/>
      <c r="L932" s="141"/>
      <c r="M932" s="141"/>
      <c r="N932" s="140"/>
      <c r="O932" s="142"/>
      <c r="P932" s="141"/>
      <c r="Q932" s="141"/>
      <c r="R932" s="141"/>
      <c r="S932" s="156"/>
      <c r="T932" s="156"/>
      <c r="U932" s="156"/>
      <c r="V932" s="156"/>
      <c r="W932" s="156"/>
      <c r="X932" s="156"/>
      <c r="Y932" s="52" t="str">
        <f t="shared" si="266"/>
        <v/>
      </c>
      <c r="Z932" s="50" t="str">
        <f t="shared" si="267"/>
        <v/>
      </c>
      <c r="AA932" s="50" t="str">
        <f t="shared" si="268"/>
        <v/>
      </c>
      <c r="AB932" s="50" t="str">
        <f t="shared" si="269"/>
        <v/>
      </c>
      <c r="AC932" s="50" t="str">
        <f t="shared" si="270"/>
        <v/>
      </c>
      <c r="AD932" s="50" t="str">
        <f t="shared" si="271"/>
        <v/>
      </c>
      <c r="AE932" s="50" t="str">
        <f t="shared" si="272"/>
        <v/>
      </c>
      <c r="AF932" s="50" t="str">
        <f t="shared" si="273"/>
        <v/>
      </c>
      <c r="AG932" s="50" t="str">
        <f t="shared" si="274"/>
        <v/>
      </c>
      <c r="AH932" s="50" t="str">
        <f t="shared" si="275"/>
        <v/>
      </c>
      <c r="AI932" s="50" t="str">
        <f t="shared" si="276"/>
        <v/>
      </c>
      <c r="AJ932" s="50" t="str">
        <f t="shared" si="277"/>
        <v/>
      </c>
      <c r="AK932" s="50" t="str">
        <f t="shared" si="278"/>
        <v/>
      </c>
      <c r="AL932" s="50" t="str">
        <f t="shared" si="279"/>
        <v/>
      </c>
      <c r="AM932" s="50" t="str">
        <f t="shared" si="280"/>
        <v/>
      </c>
      <c r="AN932" s="50" t="str">
        <f>IF(OR(AD932&lt;&gt;TRUE,AI932&lt;&gt;TRUE),"",IF(OR('Info livraison'!$B$12-(YEAR(J932))&gt;INDEX(valschartmaxalt,MATCH(N932,libschart,0)),'Info livraison'!$B$12-(YEAR(J932))&lt;INDEX(valschartminalt,MATCH(N932,libschart,0))),FALSE,TRUE))</f>
        <v/>
      </c>
      <c r="AO932" s="50" t="str">
        <f t="shared" si="281"/>
        <v/>
      </c>
      <c r="AP932" s="50"/>
      <c r="AQ932" s="50"/>
      <c r="AR932" s="50"/>
      <c r="AS932" s="197" t="str">
        <f t="shared" si="282"/>
        <v/>
      </c>
      <c r="AT932" s="210" t="str">
        <f t="shared" si="283"/>
        <v/>
      </c>
    </row>
    <row r="933" spans="1:46" x14ac:dyDescent="0.2">
      <c r="A933" s="51" t="str">
        <f>IF(AND(F933&lt;&gt;"",'Institut - Classes'!$F$4&lt;&gt;""),INDEX(libcatidinstit,'Institut - Classes'!$F$4),"")</f>
        <v/>
      </c>
      <c r="B933" s="51" t="str">
        <f>IF(A933&lt;&gt;"",INDEX(codeinstit,'Institut - Classes'!$F$4),"")</f>
        <v/>
      </c>
      <c r="C933" s="49" t="str">
        <f t="shared" si="284"/>
        <v/>
      </c>
      <c r="D933" s="143"/>
      <c r="E933" s="143"/>
      <c r="F933" s="137"/>
      <c r="G933" s="137"/>
      <c r="H933" s="137"/>
      <c r="I933" s="137"/>
      <c r="J933" s="139"/>
      <c r="K933" s="137"/>
      <c r="L933" s="141"/>
      <c r="M933" s="141"/>
      <c r="N933" s="140"/>
      <c r="O933" s="142"/>
      <c r="P933" s="141"/>
      <c r="Q933" s="141"/>
      <c r="R933" s="141"/>
      <c r="S933" s="156"/>
      <c r="T933" s="156"/>
      <c r="U933" s="156"/>
      <c r="V933" s="156"/>
      <c r="W933" s="156"/>
      <c r="X933" s="156"/>
      <c r="Y933" s="52" t="str">
        <f t="shared" si="266"/>
        <v/>
      </c>
      <c r="Z933" s="50" t="str">
        <f t="shared" si="267"/>
        <v/>
      </c>
      <c r="AA933" s="50" t="str">
        <f t="shared" si="268"/>
        <v/>
      </c>
      <c r="AB933" s="50" t="str">
        <f t="shared" si="269"/>
        <v/>
      </c>
      <c r="AC933" s="50" t="str">
        <f t="shared" si="270"/>
        <v/>
      </c>
      <c r="AD933" s="50" t="str">
        <f t="shared" si="271"/>
        <v/>
      </c>
      <c r="AE933" s="50" t="str">
        <f t="shared" si="272"/>
        <v/>
      </c>
      <c r="AF933" s="50" t="str">
        <f t="shared" si="273"/>
        <v/>
      </c>
      <c r="AG933" s="50" t="str">
        <f t="shared" si="274"/>
        <v/>
      </c>
      <c r="AH933" s="50" t="str">
        <f t="shared" si="275"/>
        <v/>
      </c>
      <c r="AI933" s="50" t="str">
        <f t="shared" si="276"/>
        <v/>
      </c>
      <c r="AJ933" s="50" t="str">
        <f t="shared" si="277"/>
        <v/>
      </c>
      <c r="AK933" s="50" t="str">
        <f t="shared" si="278"/>
        <v/>
      </c>
      <c r="AL933" s="50" t="str">
        <f t="shared" si="279"/>
        <v/>
      </c>
      <c r="AM933" s="50" t="str">
        <f t="shared" si="280"/>
        <v/>
      </c>
      <c r="AN933" s="50" t="str">
        <f>IF(OR(AD933&lt;&gt;TRUE,AI933&lt;&gt;TRUE),"",IF(OR('Info livraison'!$B$12-(YEAR(J933))&gt;INDEX(valschartmaxalt,MATCH(N933,libschart,0)),'Info livraison'!$B$12-(YEAR(J933))&lt;INDEX(valschartminalt,MATCH(N933,libschart,0))),FALSE,TRUE))</f>
        <v/>
      </c>
      <c r="AO933" s="50" t="str">
        <f t="shared" si="281"/>
        <v/>
      </c>
      <c r="AP933" s="50"/>
      <c r="AQ933" s="50"/>
      <c r="AR933" s="50"/>
      <c r="AS933" s="197" t="str">
        <f t="shared" si="282"/>
        <v/>
      </c>
      <c r="AT933" s="210" t="str">
        <f t="shared" si="283"/>
        <v/>
      </c>
    </row>
    <row r="934" spans="1:46" x14ac:dyDescent="0.2">
      <c r="A934" s="51" t="str">
        <f>IF(AND(F934&lt;&gt;"",'Institut - Classes'!$F$4&lt;&gt;""),INDEX(libcatidinstit,'Institut - Classes'!$F$4),"")</f>
        <v/>
      </c>
      <c r="B934" s="51" t="str">
        <f>IF(A934&lt;&gt;"",INDEX(codeinstit,'Institut - Classes'!$F$4),"")</f>
        <v/>
      </c>
      <c r="C934" s="49" t="str">
        <f t="shared" si="284"/>
        <v/>
      </c>
      <c r="D934" s="143"/>
      <c r="E934" s="143"/>
      <c r="F934" s="137"/>
      <c r="G934" s="137"/>
      <c r="H934" s="137"/>
      <c r="I934" s="137"/>
      <c r="J934" s="139"/>
      <c r="K934" s="137"/>
      <c r="L934" s="141"/>
      <c r="M934" s="141"/>
      <c r="N934" s="140"/>
      <c r="O934" s="142"/>
      <c r="P934" s="141"/>
      <c r="Q934" s="141"/>
      <c r="R934" s="141"/>
      <c r="S934" s="156"/>
      <c r="T934" s="156"/>
      <c r="U934" s="156"/>
      <c r="V934" s="156"/>
      <c r="W934" s="156"/>
      <c r="X934" s="156"/>
      <c r="Y934" s="52" t="str">
        <f t="shared" si="266"/>
        <v/>
      </c>
      <c r="Z934" s="50" t="str">
        <f t="shared" si="267"/>
        <v/>
      </c>
      <c r="AA934" s="50" t="str">
        <f t="shared" si="268"/>
        <v/>
      </c>
      <c r="AB934" s="50" t="str">
        <f t="shared" si="269"/>
        <v/>
      </c>
      <c r="AC934" s="50" t="str">
        <f t="shared" si="270"/>
        <v/>
      </c>
      <c r="AD934" s="50" t="str">
        <f t="shared" si="271"/>
        <v/>
      </c>
      <c r="AE934" s="50" t="str">
        <f t="shared" si="272"/>
        <v/>
      </c>
      <c r="AF934" s="50" t="str">
        <f t="shared" si="273"/>
        <v/>
      </c>
      <c r="AG934" s="50" t="str">
        <f t="shared" si="274"/>
        <v/>
      </c>
      <c r="AH934" s="50" t="str">
        <f t="shared" si="275"/>
        <v/>
      </c>
      <c r="AI934" s="50" t="str">
        <f t="shared" si="276"/>
        <v/>
      </c>
      <c r="AJ934" s="50" t="str">
        <f t="shared" si="277"/>
        <v/>
      </c>
      <c r="AK934" s="50" t="str">
        <f t="shared" si="278"/>
        <v/>
      </c>
      <c r="AL934" s="50" t="str">
        <f t="shared" si="279"/>
        <v/>
      </c>
      <c r="AM934" s="50" t="str">
        <f t="shared" si="280"/>
        <v/>
      </c>
      <c r="AN934" s="50" t="str">
        <f>IF(OR(AD934&lt;&gt;TRUE,AI934&lt;&gt;TRUE),"",IF(OR('Info livraison'!$B$12-(YEAR(J934))&gt;INDEX(valschartmaxalt,MATCH(N934,libschart,0)),'Info livraison'!$B$12-(YEAR(J934))&lt;INDEX(valschartminalt,MATCH(N934,libschart,0))),FALSE,TRUE))</f>
        <v/>
      </c>
      <c r="AO934" s="50" t="str">
        <f t="shared" si="281"/>
        <v/>
      </c>
      <c r="AP934" s="50"/>
      <c r="AQ934" s="50"/>
      <c r="AR934" s="50"/>
      <c r="AS934" s="197" t="str">
        <f t="shared" si="282"/>
        <v/>
      </c>
      <c r="AT934" s="210" t="str">
        <f t="shared" si="283"/>
        <v/>
      </c>
    </row>
    <row r="935" spans="1:46" x14ac:dyDescent="0.2">
      <c r="A935" s="51" t="str">
        <f>IF(AND(F935&lt;&gt;"",'Institut - Classes'!$F$4&lt;&gt;""),INDEX(libcatidinstit,'Institut - Classes'!$F$4),"")</f>
        <v/>
      </c>
      <c r="B935" s="51" t="str">
        <f>IF(A935&lt;&gt;"",INDEX(codeinstit,'Institut - Classes'!$F$4),"")</f>
        <v/>
      </c>
      <c r="C935" s="49" t="str">
        <f t="shared" si="284"/>
        <v/>
      </c>
      <c r="D935" s="143"/>
      <c r="E935" s="143"/>
      <c r="F935" s="137"/>
      <c r="G935" s="137"/>
      <c r="H935" s="137"/>
      <c r="I935" s="137"/>
      <c r="J935" s="139"/>
      <c r="K935" s="137"/>
      <c r="L935" s="141"/>
      <c r="M935" s="141"/>
      <c r="N935" s="140"/>
      <c r="O935" s="142"/>
      <c r="P935" s="141"/>
      <c r="Q935" s="141"/>
      <c r="R935" s="141"/>
      <c r="S935" s="156"/>
      <c r="T935" s="156"/>
      <c r="U935" s="156"/>
      <c r="V935" s="156"/>
      <c r="W935" s="156"/>
      <c r="X935" s="156"/>
      <c r="Y935" s="52" t="str">
        <f t="shared" si="266"/>
        <v/>
      </c>
      <c r="Z935" s="50" t="str">
        <f t="shared" si="267"/>
        <v/>
      </c>
      <c r="AA935" s="50" t="str">
        <f t="shared" si="268"/>
        <v/>
      </c>
      <c r="AB935" s="50" t="str">
        <f t="shared" si="269"/>
        <v/>
      </c>
      <c r="AC935" s="50" t="str">
        <f t="shared" si="270"/>
        <v/>
      </c>
      <c r="AD935" s="50" t="str">
        <f t="shared" si="271"/>
        <v/>
      </c>
      <c r="AE935" s="50" t="str">
        <f t="shared" si="272"/>
        <v/>
      </c>
      <c r="AF935" s="50" t="str">
        <f t="shared" si="273"/>
        <v/>
      </c>
      <c r="AG935" s="50" t="str">
        <f t="shared" si="274"/>
        <v/>
      </c>
      <c r="AH935" s="50" t="str">
        <f t="shared" si="275"/>
        <v/>
      </c>
      <c r="AI935" s="50" t="str">
        <f t="shared" si="276"/>
        <v/>
      </c>
      <c r="AJ935" s="50" t="str">
        <f t="shared" si="277"/>
        <v/>
      </c>
      <c r="AK935" s="50" t="str">
        <f t="shared" si="278"/>
        <v/>
      </c>
      <c r="AL935" s="50" t="str">
        <f t="shared" si="279"/>
        <v/>
      </c>
      <c r="AM935" s="50" t="str">
        <f t="shared" si="280"/>
        <v/>
      </c>
      <c r="AN935" s="50" t="str">
        <f>IF(OR(AD935&lt;&gt;TRUE,AI935&lt;&gt;TRUE),"",IF(OR('Info livraison'!$B$12-(YEAR(J935))&gt;INDEX(valschartmaxalt,MATCH(N935,libschart,0)),'Info livraison'!$B$12-(YEAR(J935))&lt;INDEX(valschartminalt,MATCH(N935,libschart,0))),FALSE,TRUE))</f>
        <v/>
      </c>
      <c r="AO935" s="50" t="str">
        <f t="shared" si="281"/>
        <v/>
      </c>
      <c r="AP935" s="50"/>
      <c r="AQ935" s="50"/>
      <c r="AR935" s="50"/>
      <c r="AS935" s="197" t="str">
        <f t="shared" si="282"/>
        <v/>
      </c>
      <c r="AT935" s="210" t="str">
        <f t="shared" si="283"/>
        <v/>
      </c>
    </row>
    <row r="936" spans="1:46" x14ac:dyDescent="0.2">
      <c r="A936" s="51" t="str">
        <f>IF(AND(F936&lt;&gt;"",'Institut - Classes'!$F$4&lt;&gt;""),INDEX(libcatidinstit,'Institut - Classes'!$F$4),"")</f>
        <v/>
      </c>
      <c r="B936" s="51" t="str">
        <f>IF(A936&lt;&gt;"",INDEX(codeinstit,'Institut - Classes'!$F$4),"")</f>
        <v/>
      </c>
      <c r="C936" s="49" t="str">
        <f t="shared" si="284"/>
        <v/>
      </c>
      <c r="D936" s="143"/>
      <c r="E936" s="143"/>
      <c r="F936" s="137"/>
      <c r="G936" s="137"/>
      <c r="H936" s="137"/>
      <c r="I936" s="137"/>
      <c r="J936" s="139"/>
      <c r="K936" s="137"/>
      <c r="L936" s="141"/>
      <c r="M936" s="141"/>
      <c r="N936" s="140"/>
      <c r="O936" s="142"/>
      <c r="P936" s="141"/>
      <c r="Q936" s="141"/>
      <c r="R936" s="141"/>
      <c r="S936" s="156"/>
      <c r="T936" s="156"/>
      <c r="U936" s="156"/>
      <c r="V936" s="156"/>
      <c r="W936" s="156"/>
      <c r="X936" s="156"/>
      <c r="Y936" s="52" t="str">
        <f t="shared" si="266"/>
        <v/>
      </c>
      <c r="Z936" s="50" t="str">
        <f t="shared" si="267"/>
        <v/>
      </c>
      <c r="AA936" s="50" t="str">
        <f t="shared" si="268"/>
        <v/>
      </c>
      <c r="AB936" s="50" t="str">
        <f t="shared" si="269"/>
        <v/>
      </c>
      <c r="AC936" s="50" t="str">
        <f t="shared" si="270"/>
        <v/>
      </c>
      <c r="AD936" s="50" t="str">
        <f t="shared" si="271"/>
        <v/>
      </c>
      <c r="AE936" s="50" t="str">
        <f t="shared" si="272"/>
        <v/>
      </c>
      <c r="AF936" s="50" t="str">
        <f t="shared" si="273"/>
        <v/>
      </c>
      <c r="AG936" s="50" t="str">
        <f t="shared" si="274"/>
        <v/>
      </c>
      <c r="AH936" s="50" t="str">
        <f t="shared" si="275"/>
        <v/>
      </c>
      <c r="AI936" s="50" t="str">
        <f t="shared" si="276"/>
        <v/>
      </c>
      <c r="AJ936" s="50" t="str">
        <f t="shared" si="277"/>
        <v/>
      </c>
      <c r="AK936" s="50" t="str">
        <f t="shared" si="278"/>
        <v/>
      </c>
      <c r="AL936" s="50" t="str">
        <f t="shared" si="279"/>
        <v/>
      </c>
      <c r="AM936" s="50" t="str">
        <f t="shared" si="280"/>
        <v/>
      </c>
      <c r="AN936" s="50" t="str">
        <f>IF(OR(AD936&lt;&gt;TRUE,AI936&lt;&gt;TRUE),"",IF(OR('Info livraison'!$B$12-(YEAR(J936))&gt;INDEX(valschartmaxalt,MATCH(N936,libschart,0)),'Info livraison'!$B$12-(YEAR(J936))&lt;INDEX(valschartminalt,MATCH(N936,libschart,0))),FALSE,TRUE))</f>
        <v/>
      </c>
      <c r="AO936" s="50" t="str">
        <f t="shared" si="281"/>
        <v/>
      </c>
      <c r="AP936" s="50"/>
      <c r="AQ936" s="50"/>
      <c r="AR936" s="50"/>
      <c r="AS936" s="197" t="str">
        <f t="shared" si="282"/>
        <v/>
      </c>
      <c r="AT936" s="210" t="str">
        <f t="shared" si="283"/>
        <v/>
      </c>
    </row>
    <row r="937" spans="1:46" x14ac:dyDescent="0.2">
      <c r="A937" s="51" t="str">
        <f>IF(AND(F937&lt;&gt;"",'Institut - Classes'!$F$4&lt;&gt;""),INDEX(libcatidinstit,'Institut - Classes'!$F$4),"")</f>
        <v/>
      </c>
      <c r="B937" s="51" t="str">
        <f>IF(A937&lt;&gt;"",INDEX(codeinstit,'Institut - Classes'!$F$4),"")</f>
        <v/>
      </c>
      <c r="C937" s="49" t="str">
        <f t="shared" si="284"/>
        <v/>
      </c>
      <c r="D937" s="143"/>
      <c r="E937" s="143"/>
      <c r="F937" s="137"/>
      <c r="G937" s="137"/>
      <c r="H937" s="137"/>
      <c r="I937" s="137"/>
      <c r="J937" s="139"/>
      <c r="K937" s="137"/>
      <c r="L937" s="141"/>
      <c r="M937" s="141"/>
      <c r="N937" s="140"/>
      <c r="O937" s="142"/>
      <c r="P937" s="141"/>
      <c r="Q937" s="141"/>
      <c r="R937" s="141"/>
      <c r="S937" s="156"/>
      <c r="T937" s="156"/>
      <c r="U937" s="156"/>
      <c r="V937" s="156"/>
      <c r="W937" s="156"/>
      <c r="X937" s="156"/>
      <c r="Y937" s="52" t="str">
        <f t="shared" si="266"/>
        <v/>
      </c>
      <c r="Z937" s="50" t="str">
        <f t="shared" si="267"/>
        <v/>
      </c>
      <c r="AA937" s="50" t="str">
        <f t="shared" si="268"/>
        <v/>
      </c>
      <c r="AB937" s="50" t="str">
        <f t="shared" si="269"/>
        <v/>
      </c>
      <c r="AC937" s="50" t="str">
        <f t="shared" si="270"/>
        <v/>
      </c>
      <c r="AD937" s="50" t="str">
        <f t="shared" si="271"/>
        <v/>
      </c>
      <c r="AE937" s="50" t="str">
        <f t="shared" si="272"/>
        <v/>
      </c>
      <c r="AF937" s="50" t="str">
        <f t="shared" si="273"/>
        <v/>
      </c>
      <c r="AG937" s="50" t="str">
        <f t="shared" si="274"/>
        <v/>
      </c>
      <c r="AH937" s="50" t="str">
        <f t="shared" si="275"/>
        <v/>
      </c>
      <c r="AI937" s="50" t="str">
        <f t="shared" si="276"/>
        <v/>
      </c>
      <c r="AJ937" s="50" t="str">
        <f t="shared" si="277"/>
        <v/>
      </c>
      <c r="AK937" s="50" t="str">
        <f t="shared" si="278"/>
        <v/>
      </c>
      <c r="AL937" s="50" t="str">
        <f t="shared" si="279"/>
        <v/>
      </c>
      <c r="AM937" s="50" t="str">
        <f t="shared" si="280"/>
        <v/>
      </c>
      <c r="AN937" s="50" t="str">
        <f>IF(OR(AD937&lt;&gt;TRUE,AI937&lt;&gt;TRUE),"",IF(OR('Info livraison'!$B$12-(YEAR(J937))&gt;INDEX(valschartmaxalt,MATCH(N937,libschart,0)),'Info livraison'!$B$12-(YEAR(J937))&lt;INDEX(valschartminalt,MATCH(N937,libschart,0))),FALSE,TRUE))</f>
        <v/>
      </c>
      <c r="AO937" s="50" t="str">
        <f t="shared" si="281"/>
        <v/>
      </c>
      <c r="AP937" s="50"/>
      <c r="AQ937" s="50"/>
      <c r="AR937" s="50"/>
      <c r="AS937" s="197" t="str">
        <f t="shared" si="282"/>
        <v/>
      </c>
      <c r="AT937" s="210" t="str">
        <f t="shared" si="283"/>
        <v/>
      </c>
    </row>
    <row r="938" spans="1:46" x14ac:dyDescent="0.2">
      <c r="A938" s="51" t="str">
        <f>IF(AND(F938&lt;&gt;"",'Institut - Classes'!$F$4&lt;&gt;""),INDEX(libcatidinstit,'Institut - Classes'!$F$4),"")</f>
        <v/>
      </c>
      <c r="B938" s="51" t="str">
        <f>IF(A938&lt;&gt;"",INDEX(codeinstit,'Institut - Classes'!$F$4),"")</f>
        <v/>
      </c>
      <c r="C938" s="49" t="str">
        <f t="shared" si="284"/>
        <v/>
      </c>
      <c r="D938" s="143"/>
      <c r="E938" s="143"/>
      <c r="F938" s="137"/>
      <c r="G938" s="137"/>
      <c r="H938" s="137"/>
      <c r="I938" s="137"/>
      <c r="J938" s="139"/>
      <c r="K938" s="137"/>
      <c r="L938" s="141"/>
      <c r="M938" s="141"/>
      <c r="N938" s="140"/>
      <c r="O938" s="142"/>
      <c r="P938" s="141"/>
      <c r="Q938" s="141"/>
      <c r="R938" s="141"/>
      <c r="S938" s="156"/>
      <c r="T938" s="156"/>
      <c r="U938" s="156"/>
      <c r="V938" s="156"/>
      <c r="W938" s="156"/>
      <c r="X938" s="156"/>
      <c r="Y938" s="52" t="str">
        <f t="shared" si="266"/>
        <v/>
      </c>
      <c r="Z938" s="50" t="str">
        <f t="shared" si="267"/>
        <v/>
      </c>
      <c r="AA938" s="50" t="str">
        <f t="shared" si="268"/>
        <v/>
      </c>
      <c r="AB938" s="50" t="str">
        <f t="shared" si="269"/>
        <v/>
      </c>
      <c r="AC938" s="50" t="str">
        <f t="shared" si="270"/>
        <v/>
      </c>
      <c r="AD938" s="50" t="str">
        <f t="shared" si="271"/>
        <v/>
      </c>
      <c r="AE938" s="50" t="str">
        <f t="shared" si="272"/>
        <v/>
      </c>
      <c r="AF938" s="50" t="str">
        <f t="shared" si="273"/>
        <v/>
      </c>
      <c r="AG938" s="50" t="str">
        <f t="shared" si="274"/>
        <v/>
      </c>
      <c r="AH938" s="50" t="str">
        <f t="shared" si="275"/>
        <v/>
      </c>
      <c r="AI938" s="50" t="str">
        <f t="shared" si="276"/>
        <v/>
      </c>
      <c r="AJ938" s="50" t="str">
        <f t="shared" si="277"/>
        <v/>
      </c>
      <c r="AK938" s="50" t="str">
        <f t="shared" si="278"/>
        <v/>
      </c>
      <c r="AL938" s="50" t="str">
        <f t="shared" si="279"/>
        <v/>
      </c>
      <c r="AM938" s="50" t="str">
        <f t="shared" si="280"/>
        <v/>
      </c>
      <c r="AN938" s="50" t="str">
        <f>IF(OR(AD938&lt;&gt;TRUE,AI938&lt;&gt;TRUE),"",IF(OR('Info livraison'!$B$12-(YEAR(J938))&gt;INDEX(valschartmaxalt,MATCH(N938,libschart,0)),'Info livraison'!$B$12-(YEAR(J938))&lt;INDEX(valschartminalt,MATCH(N938,libschart,0))),FALSE,TRUE))</f>
        <v/>
      </c>
      <c r="AO938" s="50" t="str">
        <f t="shared" si="281"/>
        <v/>
      </c>
      <c r="AP938" s="50"/>
      <c r="AQ938" s="50"/>
      <c r="AR938" s="50"/>
      <c r="AS938" s="197" t="str">
        <f t="shared" si="282"/>
        <v/>
      </c>
      <c r="AT938" s="210" t="str">
        <f t="shared" si="283"/>
        <v/>
      </c>
    </row>
    <row r="939" spans="1:46" x14ac:dyDescent="0.2">
      <c r="A939" s="51" t="str">
        <f>IF(AND(F939&lt;&gt;"",'Institut - Classes'!$F$4&lt;&gt;""),INDEX(libcatidinstit,'Institut - Classes'!$F$4),"")</f>
        <v/>
      </c>
      <c r="B939" s="51" t="str">
        <f>IF(A939&lt;&gt;"",INDEX(codeinstit,'Institut - Classes'!$F$4),"")</f>
        <v/>
      </c>
      <c r="C939" s="49" t="str">
        <f t="shared" si="284"/>
        <v/>
      </c>
      <c r="D939" s="143"/>
      <c r="E939" s="143"/>
      <c r="F939" s="137"/>
      <c r="G939" s="137"/>
      <c r="H939" s="137"/>
      <c r="I939" s="137"/>
      <c r="J939" s="139"/>
      <c r="K939" s="137"/>
      <c r="L939" s="141"/>
      <c r="M939" s="141"/>
      <c r="N939" s="140"/>
      <c r="O939" s="142"/>
      <c r="P939" s="141"/>
      <c r="Q939" s="141"/>
      <c r="R939" s="141"/>
      <c r="S939" s="156"/>
      <c r="T939" s="156"/>
      <c r="U939" s="156"/>
      <c r="V939" s="156"/>
      <c r="W939" s="156"/>
      <c r="X939" s="156"/>
      <c r="Y939" s="52" t="str">
        <f t="shared" si="266"/>
        <v/>
      </c>
      <c r="Z939" s="50" t="str">
        <f t="shared" si="267"/>
        <v/>
      </c>
      <c r="AA939" s="50" t="str">
        <f t="shared" si="268"/>
        <v/>
      </c>
      <c r="AB939" s="50" t="str">
        <f t="shared" si="269"/>
        <v/>
      </c>
      <c r="AC939" s="50" t="str">
        <f t="shared" si="270"/>
        <v/>
      </c>
      <c r="AD939" s="50" t="str">
        <f t="shared" si="271"/>
        <v/>
      </c>
      <c r="AE939" s="50" t="str">
        <f t="shared" si="272"/>
        <v/>
      </c>
      <c r="AF939" s="50" t="str">
        <f t="shared" si="273"/>
        <v/>
      </c>
      <c r="AG939" s="50" t="str">
        <f t="shared" si="274"/>
        <v/>
      </c>
      <c r="AH939" s="50" t="str">
        <f t="shared" si="275"/>
        <v/>
      </c>
      <c r="AI939" s="50" t="str">
        <f t="shared" si="276"/>
        <v/>
      </c>
      <c r="AJ939" s="50" t="str">
        <f t="shared" si="277"/>
        <v/>
      </c>
      <c r="AK939" s="50" t="str">
        <f t="shared" si="278"/>
        <v/>
      </c>
      <c r="AL939" s="50" t="str">
        <f t="shared" si="279"/>
        <v/>
      </c>
      <c r="AM939" s="50" t="str">
        <f t="shared" si="280"/>
        <v/>
      </c>
      <c r="AN939" s="50" t="str">
        <f>IF(OR(AD939&lt;&gt;TRUE,AI939&lt;&gt;TRUE),"",IF(OR('Info livraison'!$B$12-(YEAR(J939))&gt;INDEX(valschartmaxalt,MATCH(N939,libschart,0)),'Info livraison'!$B$12-(YEAR(J939))&lt;INDEX(valschartminalt,MATCH(N939,libschart,0))),FALSE,TRUE))</f>
        <v/>
      </c>
      <c r="AO939" s="50" t="str">
        <f t="shared" si="281"/>
        <v/>
      </c>
      <c r="AP939" s="50"/>
      <c r="AQ939" s="50"/>
      <c r="AR939" s="50"/>
      <c r="AS939" s="197" t="str">
        <f t="shared" si="282"/>
        <v/>
      </c>
      <c r="AT939" s="210" t="str">
        <f t="shared" si="283"/>
        <v/>
      </c>
    </row>
    <row r="940" spans="1:46" x14ac:dyDescent="0.2">
      <c r="A940" s="51" t="str">
        <f>IF(AND(F940&lt;&gt;"",'Institut - Classes'!$F$4&lt;&gt;""),INDEX(libcatidinstit,'Institut - Classes'!$F$4),"")</f>
        <v/>
      </c>
      <c r="B940" s="51" t="str">
        <f>IF(A940&lt;&gt;"",INDEX(codeinstit,'Institut - Classes'!$F$4),"")</f>
        <v/>
      </c>
      <c r="C940" s="49" t="str">
        <f t="shared" si="284"/>
        <v/>
      </c>
      <c r="D940" s="143"/>
      <c r="E940" s="143"/>
      <c r="F940" s="137"/>
      <c r="G940" s="137"/>
      <c r="H940" s="137"/>
      <c r="I940" s="137"/>
      <c r="J940" s="139"/>
      <c r="K940" s="137"/>
      <c r="L940" s="141"/>
      <c r="M940" s="141"/>
      <c r="N940" s="140"/>
      <c r="O940" s="142"/>
      <c r="P940" s="141"/>
      <c r="Q940" s="141"/>
      <c r="R940" s="141"/>
      <c r="S940" s="156"/>
      <c r="T940" s="156"/>
      <c r="U940" s="156"/>
      <c r="V940" s="156"/>
      <c r="W940" s="156"/>
      <c r="X940" s="156"/>
      <c r="Y940" s="52" t="str">
        <f t="shared" si="266"/>
        <v/>
      </c>
      <c r="Z940" s="50" t="str">
        <f t="shared" si="267"/>
        <v/>
      </c>
      <c r="AA940" s="50" t="str">
        <f t="shared" si="268"/>
        <v/>
      </c>
      <c r="AB940" s="50" t="str">
        <f t="shared" si="269"/>
        <v/>
      </c>
      <c r="AC940" s="50" t="str">
        <f t="shared" si="270"/>
        <v/>
      </c>
      <c r="AD940" s="50" t="str">
        <f t="shared" si="271"/>
        <v/>
      </c>
      <c r="AE940" s="50" t="str">
        <f t="shared" si="272"/>
        <v/>
      </c>
      <c r="AF940" s="50" t="str">
        <f t="shared" si="273"/>
        <v/>
      </c>
      <c r="AG940" s="50" t="str">
        <f t="shared" si="274"/>
        <v/>
      </c>
      <c r="AH940" s="50" t="str">
        <f t="shared" si="275"/>
        <v/>
      </c>
      <c r="AI940" s="50" t="str">
        <f t="shared" si="276"/>
        <v/>
      </c>
      <c r="AJ940" s="50" t="str">
        <f t="shared" si="277"/>
        <v/>
      </c>
      <c r="AK940" s="50" t="str">
        <f t="shared" si="278"/>
        <v/>
      </c>
      <c r="AL940" s="50" t="str">
        <f t="shared" si="279"/>
        <v/>
      </c>
      <c r="AM940" s="50" t="str">
        <f t="shared" si="280"/>
        <v/>
      </c>
      <c r="AN940" s="50" t="str">
        <f>IF(OR(AD940&lt;&gt;TRUE,AI940&lt;&gt;TRUE),"",IF(OR('Info livraison'!$B$12-(YEAR(J940))&gt;INDEX(valschartmaxalt,MATCH(N940,libschart,0)),'Info livraison'!$B$12-(YEAR(J940))&lt;INDEX(valschartminalt,MATCH(N940,libschart,0))),FALSE,TRUE))</f>
        <v/>
      </c>
      <c r="AO940" s="50" t="str">
        <f t="shared" si="281"/>
        <v/>
      </c>
      <c r="AP940" s="50"/>
      <c r="AQ940" s="50"/>
      <c r="AR940" s="50"/>
      <c r="AS940" s="197" t="str">
        <f t="shared" si="282"/>
        <v/>
      </c>
      <c r="AT940" s="210" t="str">
        <f t="shared" si="283"/>
        <v/>
      </c>
    </row>
    <row r="941" spans="1:46" x14ac:dyDescent="0.2">
      <c r="A941" s="51" t="str">
        <f>IF(AND(F941&lt;&gt;"",'Institut - Classes'!$F$4&lt;&gt;""),INDEX(libcatidinstit,'Institut - Classes'!$F$4),"")</f>
        <v/>
      </c>
      <c r="B941" s="51" t="str">
        <f>IF(A941&lt;&gt;"",INDEX(codeinstit,'Institut - Classes'!$F$4),"")</f>
        <v/>
      </c>
      <c r="C941" s="49" t="str">
        <f t="shared" si="284"/>
        <v/>
      </c>
      <c r="D941" s="143"/>
      <c r="E941" s="143"/>
      <c r="F941" s="137"/>
      <c r="G941" s="137"/>
      <c r="H941" s="137"/>
      <c r="I941" s="137"/>
      <c r="J941" s="139"/>
      <c r="K941" s="137"/>
      <c r="L941" s="141"/>
      <c r="M941" s="141"/>
      <c r="N941" s="140"/>
      <c r="O941" s="142"/>
      <c r="P941" s="141"/>
      <c r="Q941" s="141"/>
      <c r="R941" s="141"/>
      <c r="S941" s="156"/>
      <c r="T941" s="156"/>
      <c r="U941" s="156"/>
      <c r="V941" s="156"/>
      <c r="W941" s="156"/>
      <c r="X941" s="156"/>
      <c r="Y941" s="52" t="str">
        <f t="shared" si="266"/>
        <v/>
      </c>
      <c r="Z941" s="50" t="str">
        <f t="shared" si="267"/>
        <v/>
      </c>
      <c r="AA941" s="50" t="str">
        <f t="shared" si="268"/>
        <v/>
      </c>
      <c r="AB941" s="50" t="str">
        <f t="shared" si="269"/>
        <v/>
      </c>
      <c r="AC941" s="50" t="str">
        <f t="shared" si="270"/>
        <v/>
      </c>
      <c r="AD941" s="50" t="str">
        <f t="shared" si="271"/>
        <v/>
      </c>
      <c r="AE941" s="50" t="str">
        <f t="shared" si="272"/>
        <v/>
      </c>
      <c r="AF941" s="50" t="str">
        <f t="shared" si="273"/>
        <v/>
      </c>
      <c r="AG941" s="50" t="str">
        <f t="shared" si="274"/>
        <v/>
      </c>
      <c r="AH941" s="50" t="str">
        <f t="shared" si="275"/>
        <v/>
      </c>
      <c r="AI941" s="50" t="str">
        <f t="shared" si="276"/>
        <v/>
      </c>
      <c r="AJ941" s="50" t="str">
        <f t="shared" si="277"/>
        <v/>
      </c>
      <c r="AK941" s="50" t="str">
        <f t="shared" si="278"/>
        <v/>
      </c>
      <c r="AL941" s="50" t="str">
        <f t="shared" si="279"/>
        <v/>
      </c>
      <c r="AM941" s="50" t="str">
        <f t="shared" si="280"/>
        <v/>
      </c>
      <c r="AN941" s="50" t="str">
        <f>IF(OR(AD941&lt;&gt;TRUE,AI941&lt;&gt;TRUE),"",IF(OR('Info livraison'!$B$12-(YEAR(J941))&gt;INDEX(valschartmaxalt,MATCH(N941,libschart,0)),'Info livraison'!$B$12-(YEAR(J941))&lt;INDEX(valschartminalt,MATCH(N941,libschart,0))),FALSE,TRUE))</f>
        <v/>
      </c>
      <c r="AO941" s="50" t="str">
        <f t="shared" si="281"/>
        <v/>
      </c>
      <c r="AP941" s="50"/>
      <c r="AQ941" s="50"/>
      <c r="AR941" s="50"/>
      <c r="AS941" s="197" t="str">
        <f t="shared" si="282"/>
        <v/>
      </c>
      <c r="AT941" s="210" t="str">
        <f t="shared" si="283"/>
        <v/>
      </c>
    </row>
    <row r="942" spans="1:46" x14ac:dyDescent="0.2">
      <c r="A942" s="51" t="str">
        <f>IF(AND(F942&lt;&gt;"",'Institut - Classes'!$F$4&lt;&gt;""),INDEX(libcatidinstit,'Institut - Classes'!$F$4),"")</f>
        <v/>
      </c>
      <c r="B942" s="51" t="str">
        <f>IF(A942&lt;&gt;"",INDEX(codeinstit,'Institut - Classes'!$F$4),"")</f>
        <v/>
      </c>
      <c r="C942" s="49" t="str">
        <f t="shared" si="284"/>
        <v/>
      </c>
      <c r="D942" s="143"/>
      <c r="E942" s="143"/>
      <c r="F942" s="137"/>
      <c r="G942" s="137"/>
      <c r="H942" s="137"/>
      <c r="I942" s="137"/>
      <c r="J942" s="139"/>
      <c r="K942" s="137"/>
      <c r="L942" s="141"/>
      <c r="M942" s="141"/>
      <c r="N942" s="140"/>
      <c r="O942" s="142"/>
      <c r="P942" s="141"/>
      <c r="Q942" s="141"/>
      <c r="R942" s="141"/>
      <c r="S942" s="156"/>
      <c r="T942" s="156"/>
      <c r="U942" s="156"/>
      <c r="V942" s="156"/>
      <c r="W942" s="156"/>
      <c r="X942" s="156"/>
      <c r="Y942" s="52" t="str">
        <f t="shared" si="266"/>
        <v/>
      </c>
      <c r="Z942" s="50" t="str">
        <f t="shared" si="267"/>
        <v/>
      </c>
      <c r="AA942" s="50" t="str">
        <f t="shared" si="268"/>
        <v/>
      </c>
      <c r="AB942" s="50" t="str">
        <f t="shared" si="269"/>
        <v/>
      </c>
      <c r="AC942" s="50" t="str">
        <f t="shared" si="270"/>
        <v/>
      </c>
      <c r="AD942" s="50" t="str">
        <f t="shared" si="271"/>
        <v/>
      </c>
      <c r="AE942" s="50" t="str">
        <f t="shared" si="272"/>
        <v/>
      </c>
      <c r="AF942" s="50" t="str">
        <f t="shared" si="273"/>
        <v/>
      </c>
      <c r="AG942" s="50" t="str">
        <f t="shared" si="274"/>
        <v/>
      </c>
      <c r="AH942" s="50" t="str">
        <f t="shared" si="275"/>
        <v/>
      </c>
      <c r="AI942" s="50" t="str">
        <f t="shared" si="276"/>
        <v/>
      </c>
      <c r="AJ942" s="50" t="str">
        <f t="shared" si="277"/>
        <v/>
      </c>
      <c r="AK942" s="50" t="str">
        <f t="shared" si="278"/>
        <v/>
      </c>
      <c r="AL942" s="50" t="str">
        <f t="shared" si="279"/>
        <v/>
      </c>
      <c r="AM942" s="50" t="str">
        <f t="shared" si="280"/>
        <v/>
      </c>
      <c r="AN942" s="50" t="str">
        <f>IF(OR(AD942&lt;&gt;TRUE,AI942&lt;&gt;TRUE),"",IF(OR('Info livraison'!$B$12-(YEAR(J942))&gt;INDEX(valschartmaxalt,MATCH(N942,libschart,0)),'Info livraison'!$B$12-(YEAR(J942))&lt;INDEX(valschartminalt,MATCH(N942,libschart,0))),FALSE,TRUE))</f>
        <v/>
      </c>
      <c r="AO942" s="50" t="str">
        <f t="shared" si="281"/>
        <v/>
      </c>
      <c r="AP942" s="50"/>
      <c r="AQ942" s="50"/>
      <c r="AR942" s="50"/>
      <c r="AS942" s="197" t="str">
        <f t="shared" si="282"/>
        <v/>
      </c>
      <c r="AT942" s="210" t="str">
        <f t="shared" si="283"/>
        <v/>
      </c>
    </row>
    <row r="943" spans="1:46" x14ac:dyDescent="0.2">
      <c r="A943" s="51" t="str">
        <f>IF(AND(F943&lt;&gt;"",'Institut - Classes'!$F$4&lt;&gt;""),INDEX(libcatidinstit,'Institut - Classes'!$F$4),"")</f>
        <v/>
      </c>
      <c r="B943" s="51" t="str">
        <f>IF(A943&lt;&gt;"",INDEX(codeinstit,'Institut - Classes'!$F$4),"")</f>
        <v/>
      </c>
      <c r="C943" s="49" t="str">
        <f t="shared" si="284"/>
        <v/>
      </c>
      <c r="D943" s="143"/>
      <c r="E943" s="143"/>
      <c r="F943" s="137"/>
      <c r="G943" s="137"/>
      <c r="H943" s="137"/>
      <c r="I943" s="137"/>
      <c r="J943" s="139"/>
      <c r="K943" s="137"/>
      <c r="L943" s="141"/>
      <c r="M943" s="141"/>
      <c r="N943" s="140"/>
      <c r="O943" s="142"/>
      <c r="P943" s="141"/>
      <c r="Q943" s="141"/>
      <c r="R943" s="141"/>
      <c r="S943" s="156"/>
      <c r="T943" s="156"/>
      <c r="U943" s="156"/>
      <c r="V943" s="156"/>
      <c r="W943" s="156"/>
      <c r="X943" s="156"/>
      <c r="Y943" s="52" t="str">
        <f t="shared" si="266"/>
        <v/>
      </c>
      <c r="Z943" s="50" t="str">
        <f t="shared" si="267"/>
        <v/>
      </c>
      <c r="AA943" s="50" t="str">
        <f t="shared" si="268"/>
        <v/>
      </c>
      <c r="AB943" s="50" t="str">
        <f t="shared" si="269"/>
        <v/>
      </c>
      <c r="AC943" s="50" t="str">
        <f t="shared" si="270"/>
        <v/>
      </c>
      <c r="AD943" s="50" t="str">
        <f t="shared" si="271"/>
        <v/>
      </c>
      <c r="AE943" s="50" t="str">
        <f t="shared" si="272"/>
        <v/>
      </c>
      <c r="AF943" s="50" t="str">
        <f t="shared" si="273"/>
        <v/>
      </c>
      <c r="AG943" s="50" t="str">
        <f t="shared" si="274"/>
        <v/>
      </c>
      <c r="AH943" s="50" t="str">
        <f t="shared" si="275"/>
        <v/>
      </c>
      <c r="AI943" s="50" t="str">
        <f t="shared" si="276"/>
        <v/>
      </c>
      <c r="AJ943" s="50" t="str">
        <f t="shared" si="277"/>
        <v/>
      </c>
      <c r="AK943" s="50" t="str">
        <f t="shared" si="278"/>
        <v/>
      </c>
      <c r="AL943" s="50" t="str">
        <f t="shared" si="279"/>
        <v/>
      </c>
      <c r="AM943" s="50" t="str">
        <f t="shared" si="280"/>
        <v/>
      </c>
      <c r="AN943" s="50" t="str">
        <f>IF(OR(AD943&lt;&gt;TRUE,AI943&lt;&gt;TRUE),"",IF(OR('Info livraison'!$B$12-(YEAR(J943))&gt;INDEX(valschartmaxalt,MATCH(N943,libschart,0)),'Info livraison'!$B$12-(YEAR(J943))&lt;INDEX(valschartminalt,MATCH(N943,libschart,0))),FALSE,TRUE))</f>
        <v/>
      </c>
      <c r="AO943" s="50" t="str">
        <f t="shared" si="281"/>
        <v/>
      </c>
      <c r="AP943" s="50"/>
      <c r="AQ943" s="50"/>
      <c r="AR943" s="50"/>
      <c r="AS943" s="197" t="str">
        <f t="shared" si="282"/>
        <v/>
      </c>
      <c r="AT943" s="210" t="str">
        <f t="shared" si="283"/>
        <v/>
      </c>
    </row>
    <row r="944" spans="1:46" x14ac:dyDescent="0.2">
      <c r="A944" s="51" t="str">
        <f>IF(AND(F944&lt;&gt;"",'Institut - Classes'!$F$4&lt;&gt;""),INDEX(libcatidinstit,'Institut - Classes'!$F$4),"")</f>
        <v/>
      </c>
      <c r="B944" s="51" t="str">
        <f>IF(A944&lt;&gt;"",INDEX(codeinstit,'Institut - Classes'!$F$4),"")</f>
        <v/>
      </c>
      <c r="C944" s="49" t="str">
        <f t="shared" si="284"/>
        <v/>
      </c>
      <c r="D944" s="143"/>
      <c r="E944" s="143"/>
      <c r="F944" s="137"/>
      <c r="G944" s="137"/>
      <c r="H944" s="137"/>
      <c r="I944" s="137"/>
      <c r="J944" s="139"/>
      <c r="K944" s="137"/>
      <c r="L944" s="141"/>
      <c r="M944" s="141"/>
      <c r="N944" s="140"/>
      <c r="O944" s="142"/>
      <c r="P944" s="141"/>
      <c r="Q944" s="141"/>
      <c r="R944" s="141"/>
      <c r="S944" s="156"/>
      <c r="T944" s="156"/>
      <c r="U944" s="156"/>
      <c r="V944" s="156"/>
      <c r="W944" s="156"/>
      <c r="X944" s="156"/>
      <c r="Y944" s="52" t="str">
        <f t="shared" si="266"/>
        <v/>
      </c>
      <c r="Z944" s="50" t="str">
        <f t="shared" si="267"/>
        <v/>
      </c>
      <c r="AA944" s="50" t="str">
        <f t="shared" si="268"/>
        <v/>
      </c>
      <c r="AB944" s="50" t="str">
        <f t="shared" si="269"/>
        <v/>
      </c>
      <c r="AC944" s="50" t="str">
        <f t="shared" si="270"/>
        <v/>
      </c>
      <c r="AD944" s="50" t="str">
        <f t="shared" si="271"/>
        <v/>
      </c>
      <c r="AE944" s="50" t="str">
        <f t="shared" si="272"/>
        <v/>
      </c>
      <c r="AF944" s="50" t="str">
        <f t="shared" si="273"/>
        <v/>
      </c>
      <c r="AG944" s="50" t="str">
        <f t="shared" si="274"/>
        <v/>
      </c>
      <c r="AH944" s="50" t="str">
        <f t="shared" si="275"/>
        <v/>
      </c>
      <c r="AI944" s="50" t="str">
        <f t="shared" si="276"/>
        <v/>
      </c>
      <c r="AJ944" s="50" t="str">
        <f t="shared" si="277"/>
        <v/>
      </c>
      <c r="AK944" s="50" t="str">
        <f t="shared" si="278"/>
        <v/>
      </c>
      <c r="AL944" s="50" t="str">
        <f t="shared" si="279"/>
        <v/>
      </c>
      <c r="AM944" s="50" t="str">
        <f t="shared" si="280"/>
        <v/>
      </c>
      <c r="AN944" s="50" t="str">
        <f>IF(OR(AD944&lt;&gt;TRUE,AI944&lt;&gt;TRUE),"",IF(OR('Info livraison'!$B$12-(YEAR(J944))&gt;INDEX(valschartmaxalt,MATCH(N944,libschart,0)),'Info livraison'!$B$12-(YEAR(J944))&lt;INDEX(valschartminalt,MATCH(N944,libschart,0))),FALSE,TRUE))</f>
        <v/>
      </c>
      <c r="AO944" s="50" t="str">
        <f t="shared" si="281"/>
        <v/>
      </c>
      <c r="AP944" s="50"/>
      <c r="AQ944" s="50"/>
      <c r="AR944" s="50"/>
      <c r="AS944" s="197" t="str">
        <f t="shared" si="282"/>
        <v/>
      </c>
      <c r="AT944" s="210" t="str">
        <f t="shared" si="283"/>
        <v/>
      </c>
    </row>
    <row r="945" spans="1:46" x14ac:dyDescent="0.2">
      <c r="A945" s="51" t="str">
        <f>IF(AND(F945&lt;&gt;"",'Institut - Classes'!$F$4&lt;&gt;""),INDEX(libcatidinstit,'Institut - Classes'!$F$4),"")</f>
        <v/>
      </c>
      <c r="B945" s="51" t="str">
        <f>IF(A945&lt;&gt;"",INDEX(codeinstit,'Institut - Classes'!$F$4),"")</f>
        <v/>
      </c>
      <c r="C945" s="49" t="str">
        <f t="shared" si="284"/>
        <v/>
      </c>
      <c r="D945" s="143"/>
      <c r="E945" s="143"/>
      <c r="F945" s="137"/>
      <c r="G945" s="137"/>
      <c r="H945" s="137"/>
      <c r="I945" s="137"/>
      <c r="J945" s="139"/>
      <c r="K945" s="137"/>
      <c r="L945" s="141"/>
      <c r="M945" s="141"/>
      <c r="N945" s="140"/>
      <c r="O945" s="142"/>
      <c r="P945" s="141"/>
      <c r="Q945" s="141"/>
      <c r="R945" s="141"/>
      <c r="S945" s="156"/>
      <c r="T945" s="156"/>
      <c r="U945" s="156"/>
      <c r="V945" s="156"/>
      <c r="W945" s="156"/>
      <c r="X945" s="156"/>
      <c r="Y945" s="52" t="str">
        <f t="shared" si="266"/>
        <v/>
      </c>
      <c r="Z945" s="50" t="str">
        <f t="shared" si="267"/>
        <v/>
      </c>
      <c r="AA945" s="50" t="str">
        <f t="shared" si="268"/>
        <v/>
      </c>
      <c r="AB945" s="50" t="str">
        <f t="shared" si="269"/>
        <v/>
      </c>
      <c r="AC945" s="50" t="str">
        <f t="shared" si="270"/>
        <v/>
      </c>
      <c r="AD945" s="50" t="str">
        <f t="shared" si="271"/>
        <v/>
      </c>
      <c r="AE945" s="50" t="str">
        <f t="shared" si="272"/>
        <v/>
      </c>
      <c r="AF945" s="50" t="str">
        <f t="shared" si="273"/>
        <v/>
      </c>
      <c r="AG945" s="50" t="str">
        <f t="shared" si="274"/>
        <v/>
      </c>
      <c r="AH945" s="50" t="str">
        <f t="shared" si="275"/>
        <v/>
      </c>
      <c r="AI945" s="50" t="str">
        <f t="shared" si="276"/>
        <v/>
      </c>
      <c r="AJ945" s="50" t="str">
        <f t="shared" si="277"/>
        <v/>
      </c>
      <c r="AK945" s="50" t="str">
        <f t="shared" si="278"/>
        <v/>
      </c>
      <c r="AL945" s="50" t="str">
        <f t="shared" si="279"/>
        <v/>
      </c>
      <c r="AM945" s="50" t="str">
        <f t="shared" si="280"/>
        <v/>
      </c>
      <c r="AN945" s="50" t="str">
        <f>IF(OR(AD945&lt;&gt;TRUE,AI945&lt;&gt;TRUE),"",IF(OR('Info livraison'!$B$12-(YEAR(J945))&gt;INDEX(valschartmaxalt,MATCH(N945,libschart,0)),'Info livraison'!$B$12-(YEAR(J945))&lt;INDEX(valschartminalt,MATCH(N945,libschart,0))),FALSE,TRUE))</f>
        <v/>
      </c>
      <c r="AO945" s="50" t="str">
        <f t="shared" si="281"/>
        <v/>
      </c>
      <c r="AP945" s="50"/>
      <c r="AQ945" s="50"/>
      <c r="AR945" s="50"/>
      <c r="AS945" s="197" t="str">
        <f t="shared" si="282"/>
        <v/>
      </c>
      <c r="AT945" s="210" t="str">
        <f t="shared" si="283"/>
        <v/>
      </c>
    </row>
    <row r="946" spans="1:46" x14ac:dyDescent="0.2">
      <c r="A946" s="51" t="str">
        <f>IF(AND(F946&lt;&gt;"",'Institut - Classes'!$F$4&lt;&gt;""),INDEX(libcatidinstit,'Institut - Classes'!$F$4),"")</f>
        <v/>
      </c>
      <c r="B946" s="51" t="str">
        <f>IF(A946&lt;&gt;"",INDEX(codeinstit,'Institut - Classes'!$F$4),"")</f>
        <v/>
      </c>
      <c r="C946" s="49" t="str">
        <f t="shared" si="284"/>
        <v/>
      </c>
      <c r="D946" s="143"/>
      <c r="E946" s="143"/>
      <c r="F946" s="137"/>
      <c r="G946" s="137"/>
      <c r="H946" s="137"/>
      <c r="I946" s="137"/>
      <c r="J946" s="139"/>
      <c r="K946" s="137"/>
      <c r="L946" s="141"/>
      <c r="M946" s="141"/>
      <c r="N946" s="140"/>
      <c r="O946" s="142"/>
      <c r="P946" s="141"/>
      <c r="Q946" s="141"/>
      <c r="R946" s="141"/>
      <c r="S946" s="156"/>
      <c r="T946" s="156"/>
      <c r="U946" s="156"/>
      <c r="V946" s="156"/>
      <c r="W946" s="156"/>
      <c r="X946" s="156"/>
      <c r="Y946" s="52" t="str">
        <f t="shared" si="266"/>
        <v/>
      </c>
      <c r="Z946" s="50" t="str">
        <f t="shared" si="267"/>
        <v/>
      </c>
      <c r="AA946" s="50" t="str">
        <f t="shared" si="268"/>
        <v/>
      </c>
      <c r="AB946" s="50" t="str">
        <f t="shared" si="269"/>
        <v/>
      </c>
      <c r="AC946" s="50" t="str">
        <f t="shared" si="270"/>
        <v/>
      </c>
      <c r="AD946" s="50" t="str">
        <f t="shared" si="271"/>
        <v/>
      </c>
      <c r="AE946" s="50" t="str">
        <f t="shared" si="272"/>
        <v/>
      </c>
      <c r="AF946" s="50" t="str">
        <f t="shared" si="273"/>
        <v/>
      </c>
      <c r="AG946" s="50" t="str">
        <f t="shared" si="274"/>
        <v/>
      </c>
      <c r="AH946" s="50" t="str">
        <f t="shared" si="275"/>
        <v/>
      </c>
      <c r="AI946" s="50" t="str">
        <f t="shared" si="276"/>
        <v/>
      </c>
      <c r="AJ946" s="50" t="str">
        <f t="shared" si="277"/>
        <v/>
      </c>
      <c r="AK946" s="50" t="str">
        <f t="shared" si="278"/>
        <v/>
      </c>
      <c r="AL946" s="50" t="str">
        <f t="shared" si="279"/>
        <v/>
      </c>
      <c r="AM946" s="50" t="str">
        <f t="shared" si="280"/>
        <v/>
      </c>
      <c r="AN946" s="50" t="str">
        <f>IF(OR(AD946&lt;&gt;TRUE,AI946&lt;&gt;TRUE),"",IF(OR('Info livraison'!$B$12-(YEAR(J946))&gt;INDEX(valschartmaxalt,MATCH(N946,libschart,0)),'Info livraison'!$B$12-(YEAR(J946))&lt;INDEX(valschartminalt,MATCH(N946,libschart,0))),FALSE,TRUE))</f>
        <v/>
      </c>
      <c r="AO946" s="50" t="str">
        <f t="shared" si="281"/>
        <v/>
      </c>
      <c r="AP946" s="50"/>
      <c r="AQ946" s="50"/>
      <c r="AR946" s="50"/>
      <c r="AS946" s="197" t="str">
        <f t="shared" si="282"/>
        <v/>
      </c>
      <c r="AT946" s="210" t="str">
        <f t="shared" si="283"/>
        <v/>
      </c>
    </row>
    <row r="947" spans="1:46" x14ac:dyDescent="0.2">
      <c r="A947" s="51" t="str">
        <f>IF(AND(F947&lt;&gt;"",'Institut - Classes'!$F$4&lt;&gt;""),INDEX(libcatidinstit,'Institut - Classes'!$F$4),"")</f>
        <v/>
      </c>
      <c r="B947" s="51" t="str">
        <f>IF(A947&lt;&gt;"",INDEX(codeinstit,'Institut - Classes'!$F$4),"")</f>
        <v/>
      </c>
      <c r="C947" s="49" t="str">
        <f t="shared" si="284"/>
        <v/>
      </c>
      <c r="D947" s="143"/>
      <c r="E947" s="143"/>
      <c r="F947" s="137"/>
      <c r="G947" s="137"/>
      <c r="H947" s="137"/>
      <c r="I947" s="137"/>
      <c r="J947" s="139"/>
      <c r="K947" s="137"/>
      <c r="L947" s="141"/>
      <c r="M947" s="141"/>
      <c r="N947" s="140"/>
      <c r="O947" s="142"/>
      <c r="P947" s="141"/>
      <c r="Q947" s="141"/>
      <c r="R947" s="141"/>
      <c r="S947" s="156"/>
      <c r="T947" s="156"/>
      <c r="U947" s="156"/>
      <c r="V947" s="156"/>
      <c r="W947" s="156"/>
      <c r="X947" s="156"/>
      <c r="Y947" s="52" t="str">
        <f t="shared" si="266"/>
        <v/>
      </c>
      <c r="Z947" s="50" t="str">
        <f t="shared" si="267"/>
        <v/>
      </c>
      <c r="AA947" s="50" t="str">
        <f t="shared" si="268"/>
        <v/>
      </c>
      <c r="AB947" s="50" t="str">
        <f t="shared" si="269"/>
        <v/>
      </c>
      <c r="AC947" s="50" t="str">
        <f t="shared" si="270"/>
        <v/>
      </c>
      <c r="AD947" s="50" t="str">
        <f t="shared" si="271"/>
        <v/>
      </c>
      <c r="AE947" s="50" t="str">
        <f t="shared" si="272"/>
        <v/>
      </c>
      <c r="AF947" s="50" t="str">
        <f t="shared" si="273"/>
        <v/>
      </c>
      <c r="AG947" s="50" t="str">
        <f t="shared" si="274"/>
        <v/>
      </c>
      <c r="AH947" s="50" t="str">
        <f t="shared" si="275"/>
        <v/>
      </c>
      <c r="AI947" s="50" t="str">
        <f t="shared" si="276"/>
        <v/>
      </c>
      <c r="AJ947" s="50" t="str">
        <f t="shared" si="277"/>
        <v/>
      </c>
      <c r="AK947" s="50" t="str">
        <f t="shared" si="278"/>
        <v/>
      </c>
      <c r="AL947" s="50" t="str">
        <f t="shared" si="279"/>
        <v/>
      </c>
      <c r="AM947" s="50" t="str">
        <f t="shared" si="280"/>
        <v/>
      </c>
      <c r="AN947" s="50" t="str">
        <f>IF(OR(AD947&lt;&gt;TRUE,AI947&lt;&gt;TRUE),"",IF(OR('Info livraison'!$B$12-(YEAR(J947))&gt;INDEX(valschartmaxalt,MATCH(N947,libschart,0)),'Info livraison'!$B$12-(YEAR(J947))&lt;INDEX(valschartminalt,MATCH(N947,libschart,0))),FALSE,TRUE))</f>
        <v/>
      </c>
      <c r="AO947" s="50" t="str">
        <f t="shared" si="281"/>
        <v/>
      </c>
      <c r="AP947" s="50"/>
      <c r="AQ947" s="50"/>
      <c r="AR947" s="50"/>
      <c r="AS947" s="197" t="str">
        <f t="shared" si="282"/>
        <v/>
      </c>
      <c r="AT947" s="210" t="str">
        <f t="shared" si="283"/>
        <v/>
      </c>
    </row>
    <row r="948" spans="1:46" x14ac:dyDescent="0.2">
      <c r="A948" s="51" t="str">
        <f>IF(AND(F948&lt;&gt;"",'Institut - Classes'!$F$4&lt;&gt;""),INDEX(libcatidinstit,'Institut - Classes'!$F$4),"")</f>
        <v/>
      </c>
      <c r="B948" s="51" t="str">
        <f>IF(A948&lt;&gt;"",INDEX(codeinstit,'Institut - Classes'!$F$4),"")</f>
        <v/>
      </c>
      <c r="C948" s="49" t="str">
        <f t="shared" si="284"/>
        <v/>
      </c>
      <c r="D948" s="143"/>
      <c r="E948" s="143"/>
      <c r="F948" s="137"/>
      <c r="G948" s="137"/>
      <c r="H948" s="137"/>
      <c r="I948" s="137"/>
      <c r="J948" s="139"/>
      <c r="K948" s="137"/>
      <c r="L948" s="141"/>
      <c r="M948" s="141"/>
      <c r="N948" s="140"/>
      <c r="O948" s="142"/>
      <c r="P948" s="141"/>
      <c r="Q948" s="141"/>
      <c r="R948" s="141"/>
      <c r="S948" s="156"/>
      <c r="T948" s="156"/>
      <c r="U948" s="156"/>
      <c r="V948" s="156"/>
      <c r="W948" s="156"/>
      <c r="X948" s="156"/>
      <c r="Y948" s="52" t="str">
        <f t="shared" si="266"/>
        <v/>
      </c>
      <c r="Z948" s="50" t="str">
        <f t="shared" si="267"/>
        <v/>
      </c>
      <c r="AA948" s="50" t="str">
        <f t="shared" si="268"/>
        <v/>
      </c>
      <c r="AB948" s="50" t="str">
        <f t="shared" si="269"/>
        <v/>
      </c>
      <c r="AC948" s="50" t="str">
        <f t="shared" si="270"/>
        <v/>
      </c>
      <c r="AD948" s="50" t="str">
        <f t="shared" si="271"/>
        <v/>
      </c>
      <c r="AE948" s="50" t="str">
        <f t="shared" si="272"/>
        <v/>
      </c>
      <c r="AF948" s="50" t="str">
        <f t="shared" si="273"/>
        <v/>
      </c>
      <c r="AG948" s="50" t="str">
        <f t="shared" si="274"/>
        <v/>
      </c>
      <c r="AH948" s="50" t="str">
        <f t="shared" si="275"/>
        <v/>
      </c>
      <c r="AI948" s="50" t="str">
        <f t="shared" si="276"/>
        <v/>
      </c>
      <c r="AJ948" s="50" t="str">
        <f t="shared" si="277"/>
        <v/>
      </c>
      <c r="AK948" s="50" t="str">
        <f t="shared" si="278"/>
        <v/>
      </c>
      <c r="AL948" s="50" t="str">
        <f t="shared" si="279"/>
        <v/>
      </c>
      <c r="AM948" s="50" t="str">
        <f t="shared" si="280"/>
        <v/>
      </c>
      <c r="AN948" s="50" t="str">
        <f>IF(OR(AD948&lt;&gt;TRUE,AI948&lt;&gt;TRUE),"",IF(OR('Info livraison'!$B$12-(YEAR(J948))&gt;INDEX(valschartmaxalt,MATCH(N948,libschart,0)),'Info livraison'!$B$12-(YEAR(J948))&lt;INDEX(valschartminalt,MATCH(N948,libschart,0))),FALSE,TRUE))</f>
        <v/>
      </c>
      <c r="AO948" s="50" t="str">
        <f t="shared" si="281"/>
        <v/>
      </c>
      <c r="AP948" s="50"/>
      <c r="AQ948" s="50"/>
      <c r="AR948" s="50"/>
      <c r="AS948" s="197" t="str">
        <f t="shared" si="282"/>
        <v/>
      </c>
      <c r="AT948" s="210" t="str">
        <f t="shared" si="283"/>
        <v/>
      </c>
    </row>
    <row r="949" spans="1:46" x14ac:dyDescent="0.2">
      <c r="A949" s="51" t="str">
        <f>IF(AND(F949&lt;&gt;"",'Institut - Classes'!$F$4&lt;&gt;""),INDEX(libcatidinstit,'Institut - Classes'!$F$4),"")</f>
        <v/>
      </c>
      <c r="B949" s="51" t="str">
        <f>IF(A949&lt;&gt;"",INDEX(codeinstit,'Institut - Classes'!$F$4),"")</f>
        <v/>
      </c>
      <c r="C949" s="49" t="str">
        <f t="shared" si="284"/>
        <v/>
      </c>
      <c r="D949" s="143"/>
      <c r="E949" s="143"/>
      <c r="F949" s="137"/>
      <c r="G949" s="137"/>
      <c r="H949" s="137"/>
      <c r="I949" s="137"/>
      <c r="J949" s="139"/>
      <c r="K949" s="137"/>
      <c r="L949" s="141"/>
      <c r="M949" s="141"/>
      <c r="N949" s="140"/>
      <c r="O949" s="142"/>
      <c r="P949" s="141"/>
      <c r="Q949" s="141"/>
      <c r="R949" s="141"/>
      <c r="S949" s="156"/>
      <c r="T949" s="156"/>
      <c r="U949" s="156"/>
      <c r="V949" s="156"/>
      <c r="W949" s="156"/>
      <c r="X949" s="156"/>
      <c r="Y949" s="52" t="str">
        <f t="shared" si="266"/>
        <v/>
      </c>
      <c r="Z949" s="50" t="str">
        <f t="shared" si="267"/>
        <v/>
      </c>
      <c r="AA949" s="50" t="str">
        <f t="shared" si="268"/>
        <v/>
      </c>
      <c r="AB949" s="50" t="str">
        <f t="shared" si="269"/>
        <v/>
      </c>
      <c r="AC949" s="50" t="str">
        <f t="shared" si="270"/>
        <v/>
      </c>
      <c r="AD949" s="50" t="str">
        <f t="shared" si="271"/>
        <v/>
      </c>
      <c r="AE949" s="50" t="str">
        <f t="shared" si="272"/>
        <v/>
      </c>
      <c r="AF949" s="50" t="str">
        <f t="shared" si="273"/>
        <v/>
      </c>
      <c r="AG949" s="50" t="str">
        <f t="shared" si="274"/>
        <v/>
      </c>
      <c r="AH949" s="50" t="str">
        <f t="shared" si="275"/>
        <v/>
      </c>
      <c r="AI949" s="50" t="str">
        <f t="shared" si="276"/>
        <v/>
      </c>
      <c r="AJ949" s="50" t="str">
        <f t="shared" si="277"/>
        <v/>
      </c>
      <c r="AK949" s="50" t="str">
        <f t="shared" si="278"/>
        <v/>
      </c>
      <c r="AL949" s="50" t="str">
        <f t="shared" si="279"/>
        <v/>
      </c>
      <c r="AM949" s="50" t="str">
        <f t="shared" si="280"/>
        <v/>
      </c>
      <c r="AN949" s="50" t="str">
        <f>IF(OR(AD949&lt;&gt;TRUE,AI949&lt;&gt;TRUE),"",IF(OR('Info livraison'!$B$12-(YEAR(J949))&gt;INDEX(valschartmaxalt,MATCH(N949,libschart,0)),'Info livraison'!$B$12-(YEAR(J949))&lt;INDEX(valschartminalt,MATCH(N949,libschart,0))),FALSE,TRUE))</f>
        <v/>
      </c>
      <c r="AO949" s="50" t="str">
        <f t="shared" si="281"/>
        <v/>
      </c>
      <c r="AP949" s="50"/>
      <c r="AQ949" s="50"/>
      <c r="AR949" s="50"/>
      <c r="AS949" s="197" t="str">
        <f t="shared" si="282"/>
        <v/>
      </c>
      <c r="AT949" s="210" t="str">
        <f t="shared" si="283"/>
        <v/>
      </c>
    </row>
    <row r="950" spans="1:46" x14ac:dyDescent="0.2">
      <c r="A950" s="51" t="str">
        <f>IF(AND(F950&lt;&gt;"",'Institut - Classes'!$F$4&lt;&gt;""),INDEX(libcatidinstit,'Institut - Classes'!$F$4),"")</f>
        <v/>
      </c>
      <c r="B950" s="51" t="str">
        <f>IF(A950&lt;&gt;"",INDEX(codeinstit,'Institut - Classes'!$F$4),"")</f>
        <v/>
      </c>
      <c r="C950" s="49" t="str">
        <f t="shared" si="284"/>
        <v/>
      </c>
      <c r="D950" s="143"/>
      <c r="E950" s="143"/>
      <c r="F950" s="137"/>
      <c r="G950" s="137"/>
      <c r="H950" s="137"/>
      <c r="I950" s="137"/>
      <c r="J950" s="139"/>
      <c r="K950" s="137"/>
      <c r="L950" s="141"/>
      <c r="M950" s="141"/>
      <c r="N950" s="140"/>
      <c r="O950" s="142"/>
      <c r="P950" s="141"/>
      <c r="Q950" s="141"/>
      <c r="R950" s="141"/>
      <c r="S950" s="156"/>
      <c r="T950" s="156"/>
      <c r="U950" s="156"/>
      <c r="V950" s="156"/>
      <c r="W950" s="156"/>
      <c r="X950" s="156"/>
      <c r="Y950" s="52" t="str">
        <f t="shared" si="266"/>
        <v/>
      </c>
      <c r="Z950" s="50" t="str">
        <f t="shared" si="267"/>
        <v/>
      </c>
      <c r="AA950" s="50" t="str">
        <f t="shared" si="268"/>
        <v/>
      </c>
      <c r="AB950" s="50" t="str">
        <f t="shared" si="269"/>
        <v/>
      </c>
      <c r="AC950" s="50" t="str">
        <f t="shared" si="270"/>
        <v/>
      </c>
      <c r="AD950" s="50" t="str">
        <f t="shared" si="271"/>
        <v/>
      </c>
      <c r="AE950" s="50" t="str">
        <f t="shared" si="272"/>
        <v/>
      </c>
      <c r="AF950" s="50" t="str">
        <f t="shared" si="273"/>
        <v/>
      </c>
      <c r="AG950" s="50" t="str">
        <f t="shared" si="274"/>
        <v/>
      </c>
      <c r="AH950" s="50" t="str">
        <f t="shared" si="275"/>
        <v/>
      </c>
      <c r="AI950" s="50" t="str">
        <f t="shared" si="276"/>
        <v/>
      </c>
      <c r="AJ950" s="50" t="str">
        <f t="shared" si="277"/>
        <v/>
      </c>
      <c r="AK950" s="50" t="str">
        <f t="shared" si="278"/>
        <v/>
      </c>
      <c r="AL950" s="50" t="str">
        <f t="shared" si="279"/>
        <v/>
      </c>
      <c r="AM950" s="50" t="str">
        <f t="shared" si="280"/>
        <v/>
      </c>
      <c r="AN950" s="50" t="str">
        <f>IF(OR(AD950&lt;&gt;TRUE,AI950&lt;&gt;TRUE),"",IF(OR('Info livraison'!$B$12-(YEAR(J950))&gt;INDEX(valschartmaxalt,MATCH(N950,libschart,0)),'Info livraison'!$B$12-(YEAR(J950))&lt;INDEX(valschartminalt,MATCH(N950,libschart,0))),FALSE,TRUE))</f>
        <v/>
      </c>
      <c r="AO950" s="50" t="str">
        <f t="shared" si="281"/>
        <v/>
      </c>
      <c r="AP950" s="50"/>
      <c r="AQ950" s="50"/>
      <c r="AR950" s="50"/>
      <c r="AS950" s="197" t="str">
        <f t="shared" si="282"/>
        <v/>
      </c>
      <c r="AT950" s="210" t="str">
        <f t="shared" si="283"/>
        <v/>
      </c>
    </row>
    <row r="951" spans="1:46" x14ac:dyDescent="0.2">
      <c r="A951" s="51" t="str">
        <f>IF(AND(F951&lt;&gt;"",'Institut - Classes'!$F$4&lt;&gt;""),INDEX(libcatidinstit,'Institut - Classes'!$F$4),"")</f>
        <v/>
      </c>
      <c r="B951" s="51" t="str">
        <f>IF(A951&lt;&gt;"",INDEX(codeinstit,'Institut - Classes'!$F$4),"")</f>
        <v/>
      </c>
      <c r="C951" s="49" t="str">
        <f t="shared" si="284"/>
        <v/>
      </c>
      <c r="D951" s="143"/>
      <c r="E951" s="143"/>
      <c r="F951" s="137"/>
      <c r="G951" s="137"/>
      <c r="H951" s="137"/>
      <c r="I951" s="137"/>
      <c r="J951" s="139"/>
      <c r="K951" s="137"/>
      <c r="L951" s="141"/>
      <c r="M951" s="141"/>
      <c r="N951" s="140"/>
      <c r="O951" s="142"/>
      <c r="P951" s="141"/>
      <c r="Q951" s="141"/>
      <c r="R951" s="141"/>
      <c r="S951" s="156"/>
      <c r="T951" s="156"/>
      <c r="U951" s="156"/>
      <c r="V951" s="156"/>
      <c r="W951" s="156"/>
      <c r="X951" s="156"/>
      <c r="Y951" s="52" t="str">
        <f t="shared" si="266"/>
        <v/>
      </c>
      <c r="Z951" s="50" t="str">
        <f t="shared" si="267"/>
        <v/>
      </c>
      <c r="AA951" s="50" t="str">
        <f t="shared" si="268"/>
        <v/>
      </c>
      <c r="AB951" s="50" t="str">
        <f t="shared" si="269"/>
        <v/>
      </c>
      <c r="AC951" s="50" t="str">
        <f t="shared" si="270"/>
        <v/>
      </c>
      <c r="AD951" s="50" t="str">
        <f t="shared" si="271"/>
        <v/>
      </c>
      <c r="AE951" s="50" t="str">
        <f t="shared" si="272"/>
        <v/>
      </c>
      <c r="AF951" s="50" t="str">
        <f t="shared" si="273"/>
        <v/>
      </c>
      <c r="AG951" s="50" t="str">
        <f t="shared" si="274"/>
        <v/>
      </c>
      <c r="AH951" s="50" t="str">
        <f t="shared" si="275"/>
        <v/>
      </c>
      <c r="AI951" s="50" t="str">
        <f t="shared" si="276"/>
        <v/>
      </c>
      <c r="AJ951" s="50" t="str">
        <f t="shared" si="277"/>
        <v/>
      </c>
      <c r="AK951" s="50" t="str">
        <f t="shared" si="278"/>
        <v/>
      </c>
      <c r="AL951" s="50" t="str">
        <f t="shared" si="279"/>
        <v/>
      </c>
      <c r="AM951" s="50" t="str">
        <f t="shared" si="280"/>
        <v/>
      </c>
      <c r="AN951" s="50" t="str">
        <f>IF(OR(AD951&lt;&gt;TRUE,AI951&lt;&gt;TRUE),"",IF(OR('Info livraison'!$B$12-(YEAR(J951))&gt;INDEX(valschartmaxalt,MATCH(N951,libschart,0)),'Info livraison'!$B$12-(YEAR(J951))&lt;INDEX(valschartminalt,MATCH(N951,libschart,0))),FALSE,TRUE))</f>
        <v/>
      </c>
      <c r="AO951" s="50" t="str">
        <f t="shared" si="281"/>
        <v/>
      </c>
      <c r="AP951" s="50"/>
      <c r="AQ951" s="50"/>
      <c r="AR951" s="50"/>
      <c r="AS951" s="197" t="str">
        <f t="shared" si="282"/>
        <v/>
      </c>
      <c r="AT951" s="210" t="str">
        <f t="shared" si="283"/>
        <v/>
      </c>
    </row>
    <row r="952" spans="1:46" x14ac:dyDescent="0.2">
      <c r="A952" s="51" t="str">
        <f>IF(AND(F952&lt;&gt;"",'Institut - Classes'!$F$4&lt;&gt;""),INDEX(libcatidinstit,'Institut - Classes'!$F$4),"")</f>
        <v/>
      </c>
      <c r="B952" s="51" t="str">
        <f>IF(A952&lt;&gt;"",INDEX(codeinstit,'Institut - Classes'!$F$4),"")</f>
        <v/>
      </c>
      <c r="C952" s="49" t="str">
        <f t="shared" si="284"/>
        <v/>
      </c>
      <c r="D952" s="143"/>
      <c r="E952" s="143"/>
      <c r="F952" s="137"/>
      <c r="G952" s="137"/>
      <c r="H952" s="137"/>
      <c r="I952" s="137"/>
      <c r="J952" s="139"/>
      <c r="K952" s="137"/>
      <c r="L952" s="141"/>
      <c r="M952" s="141"/>
      <c r="N952" s="140"/>
      <c r="O952" s="142"/>
      <c r="P952" s="141"/>
      <c r="Q952" s="141"/>
      <c r="R952" s="141"/>
      <c r="S952" s="156"/>
      <c r="T952" s="156"/>
      <c r="U952" s="156"/>
      <c r="V952" s="156"/>
      <c r="W952" s="156"/>
      <c r="X952" s="156"/>
      <c r="Y952" s="52" t="str">
        <f t="shared" si="266"/>
        <v/>
      </c>
      <c r="Z952" s="50" t="str">
        <f t="shared" si="267"/>
        <v/>
      </c>
      <c r="AA952" s="50" t="str">
        <f t="shared" si="268"/>
        <v/>
      </c>
      <c r="AB952" s="50" t="str">
        <f t="shared" si="269"/>
        <v/>
      </c>
      <c r="AC952" s="50" t="str">
        <f t="shared" si="270"/>
        <v/>
      </c>
      <c r="AD952" s="50" t="str">
        <f t="shared" si="271"/>
        <v/>
      </c>
      <c r="AE952" s="50" t="str">
        <f t="shared" si="272"/>
        <v/>
      </c>
      <c r="AF952" s="50" t="str">
        <f t="shared" si="273"/>
        <v/>
      </c>
      <c r="AG952" s="50" t="str">
        <f t="shared" si="274"/>
        <v/>
      </c>
      <c r="AH952" s="50" t="str">
        <f t="shared" si="275"/>
        <v/>
      </c>
      <c r="AI952" s="50" t="str">
        <f t="shared" si="276"/>
        <v/>
      </c>
      <c r="AJ952" s="50" t="str">
        <f t="shared" si="277"/>
        <v/>
      </c>
      <c r="AK952" s="50" t="str">
        <f t="shared" si="278"/>
        <v/>
      </c>
      <c r="AL952" s="50" t="str">
        <f t="shared" si="279"/>
        <v/>
      </c>
      <c r="AM952" s="50" t="str">
        <f t="shared" si="280"/>
        <v/>
      </c>
      <c r="AN952" s="50" t="str">
        <f>IF(OR(AD952&lt;&gt;TRUE,AI952&lt;&gt;TRUE),"",IF(OR('Info livraison'!$B$12-(YEAR(J952))&gt;INDEX(valschartmaxalt,MATCH(N952,libschart,0)),'Info livraison'!$B$12-(YEAR(J952))&lt;INDEX(valschartminalt,MATCH(N952,libschart,0))),FALSE,TRUE))</f>
        <v/>
      </c>
      <c r="AO952" s="50" t="str">
        <f t="shared" si="281"/>
        <v/>
      </c>
      <c r="AP952" s="50"/>
      <c r="AQ952" s="50"/>
      <c r="AR952" s="50"/>
      <c r="AS952" s="197" t="str">
        <f t="shared" si="282"/>
        <v/>
      </c>
      <c r="AT952" s="210" t="str">
        <f t="shared" si="283"/>
        <v/>
      </c>
    </row>
    <row r="953" spans="1:46" x14ac:dyDescent="0.2">
      <c r="A953" s="51" t="str">
        <f>IF(AND(F953&lt;&gt;"",'Institut - Classes'!$F$4&lt;&gt;""),INDEX(libcatidinstit,'Institut - Classes'!$F$4),"")</f>
        <v/>
      </c>
      <c r="B953" s="51" t="str">
        <f>IF(A953&lt;&gt;"",INDEX(codeinstit,'Institut - Classes'!$F$4),"")</f>
        <v/>
      </c>
      <c r="C953" s="49" t="str">
        <f t="shared" si="284"/>
        <v/>
      </c>
      <c r="D953" s="143"/>
      <c r="E953" s="143"/>
      <c r="F953" s="137"/>
      <c r="G953" s="137"/>
      <c r="H953" s="137"/>
      <c r="I953" s="137"/>
      <c r="J953" s="139"/>
      <c r="K953" s="137"/>
      <c r="L953" s="141"/>
      <c r="M953" s="141"/>
      <c r="N953" s="140"/>
      <c r="O953" s="142"/>
      <c r="P953" s="141"/>
      <c r="Q953" s="141"/>
      <c r="R953" s="141"/>
      <c r="S953" s="156"/>
      <c r="T953" s="156"/>
      <c r="U953" s="156"/>
      <c r="V953" s="156"/>
      <c r="W953" s="156"/>
      <c r="X953" s="156"/>
      <c r="Y953" s="52" t="str">
        <f t="shared" si="266"/>
        <v/>
      </c>
      <c r="Z953" s="50" t="str">
        <f t="shared" si="267"/>
        <v/>
      </c>
      <c r="AA953" s="50" t="str">
        <f t="shared" si="268"/>
        <v/>
      </c>
      <c r="AB953" s="50" t="str">
        <f t="shared" si="269"/>
        <v/>
      </c>
      <c r="AC953" s="50" t="str">
        <f t="shared" si="270"/>
        <v/>
      </c>
      <c r="AD953" s="50" t="str">
        <f t="shared" si="271"/>
        <v/>
      </c>
      <c r="AE953" s="50" t="str">
        <f t="shared" si="272"/>
        <v/>
      </c>
      <c r="AF953" s="50" t="str">
        <f t="shared" si="273"/>
        <v/>
      </c>
      <c r="AG953" s="50" t="str">
        <f t="shared" si="274"/>
        <v/>
      </c>
      <c r="AH953" s="50" t="str">
        <f t="shared" si="275"/>
        <v/>
      </c>
      <c r="AI953" s="50" t="str">
        <f t="shared" si="276"/>
        <v/>
      </c>
      <c r="AJ953" s="50" t="str">
        <f t="shared" si="277"/>
        <v/>
      </c>
      <c r="AK953" s="50" t="str">
        <f t="shared" si="278"/>
        <v/>
      </c>
      <c r="AL953" s="50" t="str">
        <f t="shared" si="279"/>
        <v/>
      </c>
      <c r="AM953" s="50" t="str">
        <f t="shared" si="280"/>
        <v/>
      </c>
      <c r="AN953" s="50" t="str">
        <f>IF(OR(AD953&lt;&gt;TRUE,AI953&lt;&gt;TRUE),"",IF(OR('Info livraison'!$B$12-(YEAR(J953))&gt;INDEX(valschartmaxalt,MATCH(N953,libschart,0)),'Info livraison'!$B$12-(YEAR(J953))&lt;INDEX(valschartminalt,MATCH(N953,libschart,0))),FALSE,TRUE))</f>
        <v/>
      </c>
      <c r="AO953" s="50" t="str">
        <f t="shared" si="281"/>
        <v/>
      </c>
      <c r="AP953" s="50"/>
      <c r="AQ953" s="50"/>
      <c r="AR953" s="50"/>
      <c r="AS953" s="197" t="str">
        <f t="shared" si="282"/>
        <v/>
      </c>
      <c r="AT953" s="210" t="str">
        <f t="shared" si="283"/>
        <v/>
      </c>
    </row>
    <row r="954" spans="1:46" x14ac:dyDescent="0.2">
      <c r="A954" s="51" t="str">
        <f>IF(AND(F954&lt;&gt;"",'Institut - Classes'!$F$4&lt;&gt;""),INDEX(libcatidinstit,'Institut - Classes'!$F$4),"")</f>
        <v/>
      </c>
      <c r="B954" s="51" t="str">
        <f>IF(A954&lt;&gt;"",INDEX(codeinstit,'Institut - Classes'!$F$4),"")</f>
        <v/>
      </c>
      <c r="C954" s="49" t="str">
        <f t="shared" si="284"/>
        <v/>
      </c>
      <c r="D954" s="143"/>
      <c r="E954" s="143"/>
      <c r="F954" s="137"/>
      <c r="G954" s="137"/>
      <c r="H954" s="137"/>
      <c r="I954" s="137"/>
      <c r="J954" s="139"/>
      <c r="K954" s="137"/>
      <c r="L954" s="141"/>
      <c r="M954" s="141"/>
      <c r="N954" s="140"/>
      <c r="O954" s="142"/>
      <c r="P954" s="141"/>
      <c r="Q954" s="141"/>
      <c r="R954" s="141"/>
      <c r="S954" s="156"/>
      <c r="T954" s="156"/>
      <c r="U954" s="156"/>
      <c r="V954" s="156"/>
      <c r="W954" s="156"/>
      <c r="X954" s="156"/>
      <c r="Y954" s="52" t="str">
        <f t="shared" si="266"/>
        <v/>
      </c>
      <c r="Z954" s="50" t="str">
        <f t="shared" si="267"/>
        <v/>
      </c>
      <c r="AA954" s="50" t="str">
        <f t="shared" si="268"/>
        <v/>
      </c>
      <c r="AB954" s="50" t="str">
        <f t="shared" si="269"/>
        <v/>
      </c>
      <c r="AC954" s="50" t="str">
        <f t="shared" si="270"/>
        <v/>
      </c>
      <c r="AD954" s="50" t="str">
        <f t="shared" si="271"/>
        <v/>
      </c>
      <c r="AE954" s="50" t="str">
        <f t="shared" si="272"/>
        <v/>
      </c>
      <c r="AF954" s="50" t="str">
        <f t="shared" si="273"/>
        <v/>
      </c>
      <c r="AG954" s="50" t="str">
        <f t="shared" si="274"/>
        <v/>
      </c>
      <c r="AH954" s="50" t="str">
        <f t="shared" si="275"/>
        <v/>
      </c>
      <c r="AI954" s="50" t="str">
        <f t="shared" si="276"/>
        <v/>
      </c>
      <c r="AJ954" s="50" t="str">
        <f t="shared" si="277"/>
        <v/>
      </c>
      <c r="AK954" s="50" t="str">
        <f t="shared" si="278"/>
        <v/>
      </c>
      <c r="AL954" s="50" t="str">
        <f t="shared" si="279"/>
        <v/>
      </c>
      <c r="AM954" s="50" t="str">
        <f t="shared" si="280"/>
        <v/>
      </c>
      <c r="AN954" s="50" t="str">
        <f>IF(OR(AD954&lt;&gt;TRUE,AI954&lt;&gt;TRUE),"",IF(OR('Info livraison'!$B$12-(YEAR(J954))&gt;INDEX(valschartmaxalt,MATCH(N954,libschart,0)),'Info livraison'!$B$12-(YEAR(J954))&lt;INDEX(valschartminalt,MATCH(N954,libschart,0))),FALSE,TRUE))</f>
        <v/>
      </c>
      <c r="AO954" s="50" t="str">
        <f t="shared" si="281"/>
        <v/>
      </c>
      <c r="AP954" s="50"/>
      <c r="AQ954" s="50"/>
      <c r="AR954" s="50"/>
      <c r="AS954" s="197" t="str">
        <f t="shared" si="282"/>
        <v/>
      </c>
      <c r="AT954" s="210" t="str">
        <f t="shared" si="283"/>
        <v/>
      </c>
    </row>
    <row r="955" spans="1:46" x14ac:dyDescent="0.2">
      <c r="A955" s="51" t="str">
        <f>IF(AND(F955&lt;&gt;"",'Institut - Classes'!$F$4&lt;&gt;""),INDEX(libcatidinstit,'Institut - Classes'!$F$4),"")</f>
        <v/>
      </c>
      <c r="B955" s="51" t="str">
        <f>IF(A955&lt;&gt;"",INDEX(codeinstit,'Institut - Classes'!$F$4),"")</f>
        <v/>
      </c>
      <c r="C955" s="49" t="str">
        <f t="shared" si="284"/>
        <v/>
      </c>
      <c r="D955" s="143"/>
      <c r="E955" s="143"/>
      <c r="F955" s="137"/>
      <c r="G955" s="137"/>
      <c r="H955" s="137"/>
      <c r="I955" s="137"/>
      <c r="J955" s="139"/>
      <c r="K955" s="137"/>
      <c r="L955" s="141"/>
      <c r="M955" s="141"/>
      <c r="N955" s="140"/>
      <c r="O955" s="142"/>
      <c r="P955" s="141"/>
      <c r="Q955" s="141"/>
      <c r="R955" s="141"/>
      <c r="S955" s="156"/>
      <c r="T955" s="156"/>
      <c r="U955" s="156"/>
      <c r="V955" s="156"/>
      <c r="W955" s="156"/>
      <c r="X955" s="156"/>
      <c r="Y955" s="52" t="str">
        <f t="shared" si="266"/>
        <v/>
      </c>
      <c r="Z955" s="50" t="str">
        <f t="shared" si="267"/>
        <v/>
      </c>
      <c r="AA955" s="50" t="str">
        <f t="shared" si="268"/>
        <v/>
      </c>
      <c r="AB955" s="50" t="str">
        <f t="shared" si="269"/>
        <v/>
      </c>
      <c r="AC955" s="50" t="str">
        <f t="shared" si="270"/>
        <v/>
      </c>
      <c r="AD955" s="50" t="str">
        <f t="shared" si="271"/>
        <v/>
      </c>
      <c r="AE955" s="50" t="str">
        <f t="shared" si="272"/>
        <v/>
      </c>
      <c r="AF955" s="50" t="str">
        <f t="shared" si="273"/>
        <v/>
      </c>
      <c r="AG955" s="50" t="str">
        <f t="shared" si="274"/>
        <v/>
      </c>
      <c r="AH955" s="50" t="str">
        <f t="shared" si="275"/>
        <v/>
      </c>
      <c r="AI955" s="50" t="str">
        <f t="shared" si="276"/>
        <v/>
      </c>
      <c r="AJ955" s="50" t="str">
        <f t="shared" si="277"/>
        <v/>
      </c>
      <c r="AK955" s="50" t="str">
        <f t="shared" si="278"/>
        <v/>
      </c>
      <c r="AL955" s="50" t="str">
        <f t="shared" si="279"/>
        <v/>
      </c>
      <c r="AM955" s="50" t="str">
        <f t="shared" si="280"/>
        <v/>
      </c>
      <c r="AN955" s="50" t="str">
        <f>IF(OR(AD955&lt;&gt;TRUE,AI955&lt;&gt;TRUE),"",IF(OR('Info livraison'!$B$12-(YEAR(J955))&gt;INDEX(valschartmaxalt,MATCH(N955,libschart,0)),'Info livraison'!$B$12-(YEAR(J955))&lt;INDEX(valschartminalt,MATCH(N955,libschart,0))),FALSE,TRUE))</f>
        <v/>
      </c>
      <c r="AO955" s="50" t="str">
        <f t="shared" si="281"/>
        <v/>
      </c>
      <c r="AP955" s="50"/>
      <c r="AQ955" s="50"/>
      <c r="AR955" s="50"/>
      <c r="AS955" s="197" t="str">
        <f t="shared" si="282"/>
        <v/>
      </c>
      <c r="AT955" s="210" t="str">
        <f t="shared" si="283"/>
        <v/>
      </c>
    </row>
    <row r="956" spans="1:46" x14ac:dyDescent="0.2">
      <c r="A956" s="51" t="str">
        <f>IF(AND(F956&lt;&gt;"",'Institut - Classes'!$F$4&lt;&gt;""),INDEX(libcatidinstit,'Institut - Classes'!$F$4),"")</f>
        <v/>
      </c>
      <c r="B956" s="51" t="str">
        <f>IF(A956&lt;&gt;"",INDEX(codeinstit,'Institut - Classes'!$F$4),"")</f>
        <v/>
      </c>
      <c r="C956" s="49" t="str">
        <f t="shared" si="284"/>
        <v/>
      </c>
      <c r="D956" s="143"/>
      <c r="E956" s="143"/>
      <c r="F956" s="137"/>
      <c r="G956" s="137"/>
      <c r="H956" s="137"/>
      <c r="I956" s="137"/>
      <c r="J956" s="139"/>
      <c r="K956" s="137"/>
      <c r="L956" s="141"/>
      <c r="M956" s="141"/>
      <c r="N956" s="140"/>
      <c r="O956" s="142"/>
      <c r="P956" s="141"/>
      <c r="Q956" s="141"/>
      <c r="R956" s="141"/>
      <c r="S956" s="156"/>
      <c r="T956" s="156"/>
      <c r="U956" s="156"/>
      <c r="V956" s="156"/>
      <c r="W956" s="156"/>
      <c r="X956" s="156"/>
      <c r="Y956" s="52" t="str">
        <f t="shared" si="266"/>
        <v/>
      </c>
      <c r="Z956" s="50" t="str">
        <f t="shared" si="267"/>
        <v/>
      </c>
      <c r="AA956" s="50" t="str">
        <f t="shared" si="268"/>
        <v/>
      </c>
      <c r="AB956" s="50" t="str">
        <f t="shared" si="269"/>
        <v/>
      </c>
      <c r="AC956" s="50" t="str">
        <f t="shared" si="270"/>
        <v/>
      </c>
      <c r="AD956" s="50" t="str">
        <f t="shared" si="271"/>
        <v/>
      </c>
      <c r="AE956" s="50" t="str">
        <f t="shared" si="272"/>
        <v/>
      </c>
      <c r="AF956" s="50" t="str">
        <f t="shared" si="273"/>
        <v/>
      </c>
      <c r="AG956" s="50" t="str">
        <f t="shared" si="274"/>
        <v/>
      </c>
      <c r="AH956" s="50" t="str">
        <f t="shared" si="275"/>
        <v/>
      </c>
      <c r="AI956" s="50" t="str">
        <f t="shared" si="276"/>
        <v/>
      </c>
      <c r="AJ956" s="50" t="str">
        <f t="shared" si="277"/>
        <v/>
      </c>
      <c r="AK956" s="50" t="str">
        <f t="shared" si="278"/>
        <v/>
      </c>
      <c r="AL956" s="50" t="str">
        <f t="shared" si="279"/>
        <v/>
      </c>
      <c r="AM956" s="50" t="str">
        <f t="shared" si="280"/>
        <v/>
      </c>
      <c r="AN956" s="50" t="str">
        <f>IF(OR(AD956&lt;&gt;TRUE,AI956&lt;&gt;TRUE),"",IF(OR('Info livraison'!$B$12-(YEAR(J956))&gt;INDEX(valschartmaxalt,MATCH(N956,libschart,0)),'Info livraison'!$B$12-(YEAR(J956))&lt;INDEX(valschartminalt,MATCH(N956,libschart,0))),FALSE,TRUE))</f>
        <v/>
      </c>
      <c r="AO956" s="50" t="str">
        <f t="shared" si="281"/>
        <v/>
      </c>
      <c r="AP956" s="50"/>
      <c r="AQ956" s="50"/>
      <c r="AR956" s="50"/>
      <c r="AS956" s="197" t="str">
        <f t="shared" si="282"/>
        <v/>
      </c>
      <c r="AT956" s="210" t="str">
        <f t="shared" si="283"/>
        <v/>
      </c>
    </row>
    <row r="957" spans="1:46" x14ac:dyDescent="0.2">
      <c r="A957" s="51" t="str">
        <f>IF(AND(F957&lt;&gt;"",'Institut - Classes'!$F$4&lt;&gt;""),INDEX(libcatidinstit,'Institut - Classes'!$F$4),"")</f>
        <v/>
      </c>
      <c r="B957" s="51" t="str">
        <f>IF(A957&lt;&gt;"",INDEX(codeinstit,'Institut - Classes'!$F$4),"")</f>
        <v/>
      </c>
      <c r="C957" s="49" t="str">
        <f t="shared" si="284"/>
        <v/>
      </c>
      <c r="D957" s="143"/>
      <c r="E957" s="143"/>
      <c r="F957" s="137"/>
      <c r="G957" s="137"/>
      <c r="H957" s="137"/>
      <c r="I957" s="137"/>
      <c r="J957" s="139"/>
      <c r="K957" s="137"/>
      <c r="L957" s="141"/>
      <c r="M957" s="141"/>
      <c r="N957" s="140"/>
      <c r="O957" s="142"/>
      <c r="P957" s="141"/>
      <c r="Q957" s="141"/>
      <c r="R957" s="141"/>
      <c r="S957" s="156"/>
      <c r="T957" s="156"/>
      <c r="U957" s="156"/>
      <c r="V957" s="156"/>
      <c r="W957" s="156"/>
      <c r="X957" s="156"/>
      <c r="Y957" s="52" t="str">
        <f t="shared" si="266"/>
        <v/>
      </c>
      <c r="Z957" s="50" t="str">
        <f t="shared" si="267"/>
        <v/>
      </c>
      <c r="AA957" s="50" t="str">
        <f t="shared" si="268"/>
        <v/>
      </c>
      <c r="AB957" s="50" t="str">
        <f t="shared" si="269"/>
        <v/>
      </c>
      <c r="AC957" s="50" t="str">
        <f t="shared" si="270"/>
        <v/>
      </c>
      <c r="AD957" s="50" t="str">
        <f t="shared" si="271"/>
        <v/>
      </c>
      <c r="AE957" s="50" t="str">
        <f t="shared" si="272"/>
        <v/>
      </c>
      <c r="AF957" s="50" t="str">
        <f t="shared" si="273"/>
        <v/>
      </c>
      <c r="AG957" s="50" t="str">
        <f t="shared" si="274"/>
        <v/>
      </c>
      <c r="AH957" s="50" t="str">
        <f t="shared" si="275"/>
        <v/>
      </c>
      <c r="AI957" s="50" t="str">
        <f t="shared" si="276"/>
        <v/>
      </c>
      <c r="AJ957" s="50" t="str">
        <f t="shared" si="277"/>
        <v/>
      </c>
      <c r="AK957" s="50" t="str">
        <f t="shared" si="278"/>
        <v/>
      </c>
      <c r="AL957" s="50" t="str">
        <f t="shared" si="279"/>
        <v/>
      </c>
      <c r="AM957" s="50" t="str">
        <f t="shared" si="280"/>
        <v/>
      </c>
      <c r="AN957" s="50" t="str">
        <f>IF(OR(AD957&lt;&gt;TRUE,AI957&lt;&gt;TRUE),"",IF(OR('Info livraison'!$B$12-(YEAR(J957))&gt;INDEX(valschartmaxalt,MATCH(N957,libschart,0)),'Info livraison'!$B$12-(YEAR(J957))&lt;INDEX(valschartminalt,MATCH(N957,libschart,0))),FALSE,TRUE))</f>
        <v/>
      </c>
      <c r="AO957" s="50" t="str">
        <f t="shared" si="281"/>
        <v/>
      </c>
      <c r="AP957" s="50"/>
      <c r="AQ957" s="50"/>
      <c r="AR957" s="50"/>
      <c r="AS957" s="197" t="str">
        <f t="shared" si="282"/>
        <v/>
      </c>
      <c r="AT957" s="210" t="str">
        <f t="shared" si="283"/>
        <v/>
      </c>
    </row>
    <row r="958" spans="1:46" x14ac:dyDescent="0.2">
      <c r="A958" s="51" t="str">
        <f>IF(AND(F958&lt;&gt;"",'Institut - Classes'!$F$4&lt;&gt;""),INDEX(libcatidinstit,'Institut - Classes'!$F$4),"")</f>
        <v/>
      </c>
      <c r="B958" s="51" t="str">
        <f>IF(A958&lt;&gt;"",INDEX(codeinstit,'Institut - Classes'!$F$4),"")</f>
        <v/>
      </c>
      <c r="C958" s="49" t="str">
        <f t="shared" si="284"/>
        <v/>
      </c>
      <c r="D958" s="143"/>
      <c r="E958" s="143"/>
      <c r="F958" s="137"/>
      <c r="G958" s="137"/>
      <c r="H958" s="137"/>
      <c r="I958" s="137"/>
      <c r="J958" s="139"/>
      <c r="K958" s="137"/>
      <c r="L958" s="141"/>
      <c r="M958" s="141"/>
      <c r="N958" s="140"/>
      <c r="O958" s="142"/>
      <c r="P958" s="141"/>
      <c r="Q958" s="141"/>
      <c r="R958" s="141"/>
      <c r="S958" s="156"/>
      <c r="T958" s="156"/>
      <c r="U958" s="156"/>
      <c r="V958" s="156"/>
      <c r="W958" s="156"/>
      <c r="X958" s="156"/>
      <c r="Y958" s="52" t="str">
        <f t="shared" si="266"/>
        <v/>
      </c>
      <c r="Z958" s="50" t="str">
        <f t="shared" si="267"/>
        <v/>
      </c>
      <c r="AA958" s="50" t="str">
        <f t="shared" si="268"/>
        <v/>
      </c>
      <c r="AB958" s="50" t="str">
        <f t="shared" si="269"/>
        <v/>
      </c>
      <c r="AC958" s="50" t="str">
        <f t="shared" si="270"/>
        <v/>
      </c>
      <c r="AD958" s="50" t="str">
        <f t="shared" si="271"/>
        <v/>
      </c>
      <c r="AE958" s="50" t="str">
        <f t="shared" si="272"/>
        <v/>
      </c>
      <c r="AF958" s="50" t="str">
        <f t="shared" si="273"/>
        <v/>
      </c>
      <c r="AG958" s="50" t="str">
        <f t="shared" si="274"/>
        <v/>
      </c>
      <c r="AH958" s="50" t="str">
        <f t="shared" si="275"/>
        <v/>
      </c>
      <c r="AI958" s="50" t="str">
        <f t="shared" si="276"/>
        <v/>
      </c>
      <c r="AJ958" s="50" t="str">
        <f t="shared" si="277"/>
        <v/>
      </c>
      <c r="AK958" s="50" t="str">
        <f t="shared" si="278"/>
        <v/>
      </c>
      <c r="AL958" s="50" t="str">
        <f t="shared" si="279"/>
        <v/>
      </c>
      <c r="AM958" s="50" t="str">
        <f t="shared" si="280"/>
        <v/>
      </c>
      <c r="AN958" s="50" t="str">
        <f>IF(OR(AD958&lt;&gt;TRUE,AI958&lt;&gt;TRUE),"",IF(OR('Info livraison'!$B$12-(YEAR(J958))&gt;INDEX(valschartmaxalt,MATCH(N958,libschart,0)),'Info livraison'!$B$12-(YEAR(J958))&lt;INDEX(valschartminalt,MATCH(N958,libschart,0))),FALSE,TRUE))</f>
        <v/>
      </c>
      <c r="AO958" s="50" t="str">
        <f t="shared" si="281"/>
        <v/>
      </c>
      <c r="AP958" s="50"/>
      <c r="AQ958" s="50"/>
      <c r="AR958" s="50"/>
      <c r="AS958" s="197" t="str">
        <f t="shared" si="282"/>
        <v/>
      </c>
      <c r="AT958" s="210" t="str">
        <f t="shared" si="283"/>
        <v/>
      </c>
    </row>
    <row r="959" spans="1:46" x14ac:dyDescent="0.2">
      <c r="A959" s="51" t="str">
        <f>IF(AND(F959&lt;&gt;"",'Institut - Classes'!$F$4&lt;&gt;""),INDEX(libcatidinstit,'Institut - Classes'!$F$4),"")</f>
        <v/>
      </c>
      <c r="B959" s="51" t="str">
        <f>IF(A959&lt;&gt;"",INDEX(codeinstit,'Institut - Classes'!$F$4),"")</f>
        <v/>
      </c>
      <c r="C959" s="49" t="str">
        <f t="shared" si="284"/>
        <v/>
      </c>
      <c r="D959" s="143"/>
      <c r="E959" s="143"/>
      <c r="F959" s="137"/>
      <c r="G959" s="137"/>
      <c r="H959" s="137"/>
      <c r="I959" s="137"/>
      <c r="J959" s="139"/>
      <c r="K959" s="137"/>
      <c r="L959" s="141"/>
      <c r="M959" s="141"/>
      <c r="N959" s="140"/>
      <c r="O959" s="142"/>
      <c r="P959" s="141"/>
      <c r="Q959" s="141"/>
      <c r="R959" s="141"/>
      <c r="S959" s="156"/>
      <c r="T959" s="156"/>
      <c r="U959" s="156"/>
      <c r="V959" s="156"/>
      <c r="W959" s="156"/>
      <c r="X959" s="156"/>
      <c r="Y959" s="52" t="str">
        <f t="shared" si="266"/>
        <v/>
      </c>
      <c r="Z959" s="50" t="str">
        <f t="shared" si="267"/>
        <v/>
      </c>
      <c r="AA959" s="50" t="str">
        <f t="shared" si="268"/>
        <v/>
      </c>
      <c r="AB959" s="50" t="str">
        <f t="shared" si="269"/>
        <v/>
      </c>
      <c r="AC959" s="50" t="str">
        <f t="shared" si="270"/>
        <v/>
      </c>
      <c r="AD959" s="50" t="str">
        <f t="shared" si="271"/>
        <v/>
      </c>
      <c r="AE959" s="50" t="str">
        <f t="shared" si="272"/>
        <v/>
      </c>
      <c r="AF959" s="50" t="str">
        <f t="shared" si="273"/>
        <v/>
      </c>
      <c r="AG959" s="50" t="str">
        <f t="shared" si="274"/>
        <v/>
      </c>
      <c r="AH959" s="50" t="str">
        <f t="shared" si="275"/>
        <v/>
      </c>
      <c r="AI959" s="50" t="str">
        <f t="shared" si="276"/>
        <v/>
      </c>
      <c r="AJ959" s="50" t="str">
        <f t="shared" si="277"/>
        <v/>
      </c>
      <c r="AK959" s="50" t="str">
        <f t="shared" si="278"/>
        <v/>
      </c>
      <c r="AL959" s="50" t="str">
        <f t="shared" si="279"/>
        <v/>
      </c>
      <c r="AM959" s="50" t="str">
        <f t="shared" si="280"/>
        <v/>
      </c>
      <c r="AN959" s="50" t="str">
        <f>IF(OR(AD959&lt;&gt;TRUE,AI959&lt;&gt;TRUE),"",IF(OR('Info livraison'!$B$12-(YEAR(J959))&gt;INDEX(valschartmaxalt,MATCH(N959,libschart,0)),'Info livraison'!$B$12-(YEAR(J959))&lt;INDEX(valschartminalt,MATCH(N959,libschart,0))),FALSE,TRUE))</f>
        <v/>
      </c>
      <c r="AO959" s="50" t="str">
        <f t="shared" si="281"/>
        <v/>
      </c>
      <c r="AP959" s="50"/>
      <c r="AQ959" s="50"/>
      <c r="AR959" s="50"/>
      <c r="AS959" s="197" t="str">
        <f t="shared" si="282"/>
        <v/>
      </c>
      <c r="AT959" s="210" t="str">
        <f t="shared" si="283"/>
        <v/>
      </c>
    </row>
    <row r="960" spans="1:46" x14ac:dyDescent="0.2">
      <c r="A960" s="51" t="str">
        <f>IF(AND(F960&lt;&gt;"",'Institut - Classes'!$F$4&lt;&gt;""),INDEX(libcatidinstit,'Institut - Classes'!$F$4),"")</f>
        <v/>
      </c>
      <c r="B960" s="51" t="str">
        <f>IF(A960&lt;&gt;"",INDEX(codeinstit,'Institut - Classes'!$F$4),"")</f>
        <v/>
      </c>
      <c r="C960" s="49" t="str">
        <f t="shared" si="284"/>
        <v/>
      </c>
      <c r="D960" s="143"/>
      <c r="E960" s="143"/>
      <c r="F960" s="137"/>
      <c r="G960" s="137"/>
      <c r="H960" s="137"/>
      <c r="I960" s="137"/>
      <c r="J960" s="139"/>
      <c r="K960" s="137"/>
      <c r="L960" s="141"/>
      <c r="M960" s="141"/>
      <c r="N960" s="140"/>
      <c r="O960" s="142"/>
      <c r="P960" s="141"/>
      <c r="Q960" s="141"/>
      <c r="R960" s="141"/>
      <c r="S960" s="156"/>
      <c r="T960" s="156"/>
      <c r="U960" s="156"/>
      <c r="V960" s="156"/>
      <c r="W960" s="156"/>
      <c r="X960" s="156"/>
      <c r="Y960" s="52" t="str">
        <f t="shared" si="266"/>
        <v/>
      </c>
      <c r="Z960" s="50" t="str">
        <f t="shared" si="267"/>
        <v/>
      </c>
      <c r="AA960" s="50" t="str">
        <f t="shared" si="268"/>
        <v/>
      </c>
      <c r="AB960" s="50" t="str">
        <f t="shared" si="269"/>
        <v/>
      </c>
      <c r="AC960" s="50" t="str">
        <f t="shared" si="270"/>
        <v/>
      </c>
      <c r="AD960" s="50" t="str">
        <f t="shared" si="271"/>
        <v/>
      </c>
      <c r="AE960" s="50" t="str">
        <f t="shared" si="272"/>
        <v/>
      </c>
      <c r="AF960" s="50" t="str">
        <f t="shared" si="273"/>
        <v/>
      </c>
      <c r="AG960" s="50" t="str">
        <f t="shared" si="274"/>
        <v/>
      </c>
      <c r="AH960" s="50" t="str">
        <f t="shared" si="275"/>
        <v/>
      </c>
      <c r="AI960" s="50" t="str">
        <f t="shared" si="276"/>
        <v/>
      </c>
      <c r="AJ960" s="50" t="str">
        <f t="shared" si="277"/>
        <v/>
      </c>
      <c r="AK960" s="50" t="str">
        <f t="shared" si="278"/>
        <v/>
      </c>
      <c r="AL960" s="50" t="str">
        <f t="shared" si="279"/>
        <v/>
      </c>
      <c r="AM960" s="50" t="str">
        <f t="shared" si="280"/>
        <v/>
      </c>
      <c r="AN960" s="50" t="str">
        <f>IF(OR(AD960&lt;&gt;TRUE,AI960&lt;&gt;TRUE),"",IF(OR('Info livraison'!$B$12-(YEAR(J960))&gt;INDEX(valschartmaxalt,MATCH(N960,libschart,0)),'Info livraison'!$B$12-(YEAR(J960))&lt;INDEX(valschartminalt,MATCH(N960,libschart,0))),FALSE,TRUE))</f>
        <v/>
      </c>
      <c r="AO960" s="50" t="str">
        <f t="shared" si="281"/>
        <v/>
      </c>
      <c r="AP960" s="50"/>
      <c r="AQ960" s="50"/>
      <c r="AR960" s="50"/>
      <c r="AS960" s="197" t="str">
        <f t="shared" si="282"/>
        <v/>
      </c>
      <c r="AT960" s="210" t="str">
        <f t="shared" si="283"/>
        <v/>
      </c>
    </row>
    <row r="961" spans="1:46" x14ac:dyDescent="0.2">
      <c r="A961" s="51" t="str">
        <f>IF(AND(F961&lt;&gt;"",'Institut - Classes'!$F$4&lt;&gt;""),INDEX(libcatidinstit,'Institut - Classes'!$F$4),"")</f>
        <v/>
      </c>
      <c r="B961" s="51" t="str">
        <f>IF(A961&lt;&gt;"",INDEX(codeinstit,'Institut - Classes'!$F$4),"")</f>
        <v/>
      </c>
      <c r="C961" s="49" t="str">
        <f t="shared" si="284"/>
        <v/>
      </c>
      <c r="D961" s="143"/>
      <c r="E961" s="143"/>
      <c r="F961" s="137"/>
      <c r="G961" s="137"/>
      <c r="H961" s="137"/>
      <c r="I961" s="137"/>
      <c r="J961" s="139"/>
      <c r="K961" s="137"/>
      <c r="L961" s="141"/>
      <c r="M961" s="141"/>
      <c r="N961" s="140"/>
      <c r="O961" s="142"/>
      <c r="P961" s="141"/>
      <c r="Q961" s="141"/>
      <c r="R961" s="141"/>
      <c r="S961" s="156"/>
      <c r="T961" s="156"/>
      <c r="U961" s="156"/>
      <c r="V961" s="156"/>
      <c r="W961" s="156"/>
      <c r="X961" s="156"/>
      <c r="Y961" s="52" t="str">
        <f t="shared" si="266"/>
        <v/>
      </c>
      <c r="Z961" s="50" t="str">
        <f t="shared" si="267"/>
        <v/>
      </c>
      <c r="AA961" s="50" t="str">
        <f t="shared" si="268"/>
        <v/>
      </c>
      <c r="AB961" s="50" t="str">
        <f t="shared" si="269"/>
        <v/>
      </c>
      <c r="AC961" s="50" t="str">
        <f t="shared" si="270"/>
        <v/>
      </c>
      <c r="AD961" s="50" t="str">
        <f t="shared" si="271"/>
        <v/>
      </c>
      <c r="AE961" s="50" t="str">
        <f t="shared" si="272"/>
        <v/>
      </c>
      <c r="AF961" s="50" t="str">
        <f t="shared" si="273"/>
        <v/>
      </c>
      <c r="AG961" s="50" t="str">
        <f t="shared" si="274"/>
        <v/>
      </c>
      <c r="AH961" s="50" t="str">
        <f t="shared" si="275"/>
        <v/>
      </c>
      <c r="AI961" s="50" t="str">
        <f t="shared" si="276"/>
        <v/>
      </c>
      <c r="AJ961" s="50" t="str">
        <f t="shared" si="277"/>
        <v/>
      </c>
      <c r="AK961" s="50" t="str">
        <f t="shared" si="278"/>
        <v/>
      </c>
      <c r="AL961" s="50" t="str">
        <f t="shared" si="279"/>
        <v/>
      </c>
      <c r="AM961" s="50" t="str">
        <f t="shared" si="280"/>
        <v/>
      </c>
      <c r="AN961" s="50" t="str">
        <f>IF(OR(AD961&lt;&gt;TRUE,AI961&lt;&gt;TRUE),"",IF(OR('Info livraison'!$B$12-(YEAR(J961))&gt;INDEX(valschartmaxalt,MATCH(N961,libschart,0)),'Info livraison'!$B$12-(YEAR(J961))&lt;INDEX(valschartminalt,MATCH(N961,libschart,0))),FALSE,TRUE))</f>
        <v/>
      </c>
      <c r="AO961" s="50" t="str">
        <f t="shared" si="281"/>
        <v/>
      </c>
      <c r="AP961" s="50"/>
      <c r="AQ961" s="50"/>
      <c r="AR961" s="50"/>
      <c r="AS961" s="197" t="str">
        <f t="shared" si="282"/>
        <v/>
      </c>
      <c r="AT961" s="210" t="str">
        <f t="shared" si="283"/>
        <v/>
      </c>
    </row>
    <row r="962" spans="1:46" x14ac:dyDescent="0.2">
      <c r="A962" s="51" t="str">
        <f>IF(AND(F962&lt;&gt;"",'Institut - Classes'!$F$4&lt;&gt;""),INDEX(libcatidinstit,'Institut - Classes'!$F$4),"")</f>
        <v/>
      </c>
      <c r="B962" s="51" t="str">
        <f>IF(A962&lt;&gt;"",INDEX(codeinstit,'Institut - Classes'!$F$4),"")</f>
        <v/>
      </c>
      <c r="C962" s="49" t="str">
        <f t="shared" si="284"/>
        <v/>
      </c>
      <c r="D962" s="143"/>
      <c r="E962" s="143"/>
      <c r="F962" s="137"/>
      <c r="G962" s="137"/>
      <c r="H962" s="137"/>
      <c r="I962" s="137"/>
      <c r="J962" s="139"/>
      <c r="K962" s="137"/>
      <c r="L962" s="141"/>
      <c r="M962" s="141"/>
      <c r="N962" s="140"/>
      <c r="O962" s="142"/>
      <c r="P962" s="141"/>
      <c r="Q962" s="141"/>
      <c r="R962" s="141"/>
      <c r="S962" s="156"/>
      <c r="T962" s="156"/>
      <c r="U962" s="156"/>
      <c r="V962" s="156"/>
      <c r="W962" s="156"/>
      <c r="X962" s="156"/>
      <c r="Y962" s="52" t="str">
        <f t="shared" si="266"/>
        <v/>
      </c>
      <c r="Z962" s="50" t="str">
        <f t="shared" si="267"/>
        <v/>
      </c>
      <c r="AA962" s="50" t="str">
        <f t="shared" si="268"/>
        <v/>
      </c>
      <c r="AB962" s="50" t="str">
        <f t="shared" si="269"/>
        <v/>
      </c>
      <c r="AC962" s="50" t="str">
        <f t="shared" si="270"/>
        <v/>
      </c>
      <c r="AD962" s="50" t="str">
        <f t="shared" si="271"/>
        <v/>
      </c>
      <c r="AE962" s="50" t="str">
        <f t="shared" si="272"/>
        <v/>
      </c>
      <c r="AF962" s="50" t="str">
        <f t="shared" si="273"/>
        <v/>
      </c>
      <c r="AG962" s="50" t="str">
        <f t="shared" si="274"/>
        <v/>
      </c>
      <c r="AH962" s="50" t="str">
        <f t="shared" si="275"/>
        <v/>
      </c>
      <c r="AI962" s="50" t="str">
        <f t="shared" si="276"/>
        <v/>
      </c>
      <c r="AJ962" s="50" t="str">
        <f t="shared" si="277"/>
        <v/>
      </c>
      <c r="AK962" s="50" t="str">
        <f t="shared" si="278"/>
        <v/>
      </c>
      <c r="AL962" s="50" t="str">
        <f t="shared" si="279"/>
        <v/>
      </c>
      <c r="AM962" s="50" t="str">
        <f t="shared" si="280"/>
        <v/>
      </c>
      <c r="AN962" s="50" t="str">
        <f>IF(OR(AD962&lt;&gt;TRUE,AI962&lt;&gt;TRUE),"",IF(OR('Info livraison'!$B$12-(YEAR(J962))&gt;INDEX(valschartmaxalt,MATCH(N962,libschart,0)),'Info livraison'!$B$12-(YEAR(J962))&lt;INDEX(valschartminalt,MATCH(N962,libschart,0))),FALSE,TRUE))</f>
        <v/>
      </c>
      <c r="AO962" s="50" t="str">
        <f t="shared" si="281"/>
        <v/>
      </c>
      <c r="AP962" s="50"/>
      <c r="AQ962" s="50"/>
      <c r="AR962" s="50"/>
      <c r="AS962" s="197" t="str">
        <f t="shared" si="282"/>
        <v/>
      </c>
      <c r="AT962" s="210" t="str">
        <f t="shared" si="283"/>
        <v/>
      </c>
    </row>
    <row r="963" spans="1:46" x14ac:dyDescent="0.2">
      <c r="A963" s="51" t="str">
        <f>IF(AND(F963&lt;&gt;"",'Institut - Classes'!$F$4&lt;&gt;""),INDEX(libcatidinstit,'Institut - Classes'!$F$4),"")</f>
        <v/>
      </c>
      <c r="B963" s="51" t="str">
        <f>IF(A963&lt;&gt;"",INDEX(codeinstit,'Institut - Classes'!$F$4),"")</f>
        <v/>
      </c>
      <c r="C963" s="49" t="str">
        <f t="shared" si="284"/>
        <v/>
      </c>
      <c r="D963" s="143"/>
      <c r="E963" s="143"/>
      <c r="F963" s="137"/>
      <c r="G963" s="137"/>
      <c r="H963" s="137"/>
      <c r="I963" s="137"/>
      <c r="J963" s="139"/>
      <c r="K963" s="137"/>
      <c r="L963" s="141"/>
      <c r="M963" s="141"/>
      <c r="N963" s="140"/>
      <c r="O963" s="142"/>
      <c r="P963" s="141"/>
      <c r="Q963" s="141"/>
      <c r="R963" s="141"/>
      <c r="S963" s="156"/>
      <c r="T963" s="156"/>
      <c r="U963" s="156"/>
      <c r="V963" s="156"/>
      <c r="W963" s="156"/>
      <c r="X963" s="156"/>
      <c r="Y963" s="52" t="str">
        <f t="shared" si="266"/>
        <v/>
      </c>
      <c r="Z963" s="50" t="str">
        <f t="shared" si="267"/>
        <v/>
      </c>
      <c r="AA963" s="50" t="str">
        <f t="shared" si="268"/>
        <v/>
      </c>
      <c r="AB963" s="50" t="str">
        <f t="shared" si="269"/>
        <v/>
      </c>
      <c r="AC963" s="50" t="str">
        <f t="shared" si="270"/>
        <v/>
      </c>
      <c r="AD963" s="50" t="str">
        <f t="shared" si="271"/>
        <v/>
      </c>
      <c r="AE963" s="50" t="str">
        <f t="shared" si="272"/>
        <v/>
      </c>
      <c r="AF963" s="50" t="str">
        <f t="shared" si="273"/>
        <v/>
      </c>
      <c r="AG963" s="50" t="str">
        <f t="shared" si="274"/>
        <v/>
      </c>
      <c r="AH963" s="50" t="str">
        <f t="shared" si="275"/>
        <v/>
      </c>
      <c r="AI963" s="50" t="str">
        <f t="shared" si="276"/>
        <v/>
      </c>
      <c r="AJ963" s="50" t="str">
        <f t="shared" si="277"/>
        <v/>
      </c>
      <c r="AK963" s="50" t="str">
        <f t="shared" si="278"/>
        <v/>
      </c>
      <c r="AL963" s="50" t="str">
        <f t="shared" si="279"/>
        <v/>
      </c>
      <c r="AM963" s="50" t="str">
        <f t="shared" si="280"/>
        <v/>
      </c>
      <c r="AN963" s="50" t="str">
        <f>IF(OR(AD963&lt;&gt;TRUE,AI963&lt;&gt;TRUE),"",IF(OR('Info livraison'!$B$12-(YEAR(J963))&gt;INDEX(valschartmaxalt,MATCH(N963,libschart,0)),'Info livraison'!$B$12-(YEAR(J963))&lt;INDEX(valschartminalt,MATCH(N963,libschart,0))),FALSE,TRUE))</f>
        <v/>
      </c>
      <c r="AO963" s="50" t="str">
        <f t="shared" si="281"/>
        <v/>
      </c>
      <c r="AP963" s="50"/>
      <c r="AQ963" s="50"/>
      <c r="AR963" s="50"/>
      <c r="AS963" s="197" t="str">
        <f t="shared" si="282"/>
        <v/>
      </c>
      <c r="AT963" s="210" t="str">
        <f t="shared" si="283"/>
        <v/>
      </c>
    </row>
    <row r="964" spans="1:46" x14ac:dyDescent="0.2">
      <c r="A964" s="51" t="str">
        <f>IF(AND(F964&lt;&gt;"",'Institut - Classes'!$F$4&lt;&gt;""),INDEX(libcatidinstit,'Institut - Classes'!$F$4),"")</f>
        <v/>
      </c>
      <c r="B964" s="51" t="str">
        <f>IF(A964&lt;&gt;"",INDEX(codeinstit,'Institut - Classes'!$F$4),"")</f>
        <v/>
      </c>
      <c r="C964" s="49" t="str">
        <f t="shared" si="284"/>
        <v/>
      </c>
      <c r="D964" s="143"/>
      <c r="E964" s="143"/>
      <c r="F964" s="137"/>
      <c r="G964" s="137"/>
      <c r="H964" s="137"/>
      <c r="I964" s="137"/>
      <c r="J964" s="139"/>
      <c r="K964" s="137"/>
      <c r="L964" s="141"/>
      <c r="M964" s="141"/>
      <c r="N964" s="140"/>
      <c r="O964" s="142"/>
      <c r="P964" s="141"/>
      <c r="Q964" s="141"/>
      <c r="R964" s="141"/>
      <c r="S964" s="156"/>
      <c r="T964" s="156"/>
      <c r="U964" s="156"/>
      <c r="V964" s="156"/>
      <c r="W964" s="156"/>
      <c r="X964" s="156"/>
      <c r="Y964" s="52" t="str">
        <f t="shared" si="266"/>
        <v/>
      </c>
      <c r="Z964" s="50" t="str">
        <f t="shared" si="267"/>
        <v/>
      </c>
      <c r="AA964" s="50" t="str">
        <f t="shared" si="268"/>
        <v/>
      </c>
      <c r="AB964" s="50" t="str">
        <f t="shared" si="269"/>
        <v/>
      </c>
      <c r="AC964" s="50" t="str">
        <f t="shared" si="270"/>
        <v/>
      </c>
      <c r="AD964" s="50" t="str">
        <f t="shared" si="271"/>
        <v/>
      </c>
      <c r="AE964" s="50" t="str">
        <f t="shared" si="272"/>
        <v/>
      </c>
      <c r="AF964" s="50" t="str">
        <f t="shared" si="273"/>
        <v/>
      </c>
      <c r="AG964" s="50" t="str">
        <f t="shared" si="274"/>
        <v/>
      </c>
      <c r="AH964" s="50" t="str">
        <f t="shared" si="275"/>
        <v/>
      </c>
      <c r="AI964" s="50" t="str">
        <f t="shared" si="276"/>
        <v/>
      </c>
      <c r="AJ964" s="50" t="str">
        <f t="shared" si="277"/>
        <v/>
      </c>
      <c r="AK964" s="50" t="str">
        <f t="shared" si="278"/>
        <v/>
      </c>
      <c r="AL964" s="50" t="str">
        <f t="shared" si="279"/>
        <v/>
      </c>
      <c r="AM964" s="50" t="str">
        <f t="shared" si="280"/>
        <v/>
      </c>
      <c r="AN964" s="50" t="str">
        <f>IF(OR(AD964&lt;&gt;TRUE,AI964&lt;&gt;TRUE),"",IF(OR('Info livraison'!$B$12-(YEAR(J964))&gt;INDEX(valschartmaxalt,MATCH(N964,libschart,0)),'Info livraison'!$B$12-(YEAR(J964))&lt;INDEX(valschartminalt,MATCH(N964,libschart,0))),FALSE,TRUE))</f>
        <v/>
      </c>
      <c r="AO964" s="50" t="str">
        <f t="shared" si="281"/>
        <v/>
      </c>
      <c r="AP964" s="50"/>
      <c r="AQ964" s="50"/>
      <c r="AR964" s="50"/>
      <c r="AS964" s="197" t="str">
        <f t="shared" si="282"/>
        <v/>
      </c>
      <c r="AT964" s="210" t="str">
        <f t="shared" si="283"/>
        <v/>
      </c>
    </row>
    <row r="965" spans="1:46" x14ac:dyDescent="0.2">
      <c r="A965" s="51" t="str">
        <f>IF(AND(F965&lt;&gt;"",'Institut - Classes'!$F$4&lt;&gt;""),INDEX(libcatidinstit,'Institut - Classes'!$F$4),"")</f>
        <v/>
      </c>
      <c r="B965" s="51" t="str">
        <f>IF(A965&lt;&gt;"",INDEX(codeinstit,'Institut - Classes'!$F$4),"")</f>
        <v/>
      </c>
      <c r="C965" s="49" t="str">
        <f t="shared" si="284"/>
        <v/>
      </c>
      <c r="D965" s="143"/>
      <c r="E965" s="143"/>
      <c r="F965" s="137"/>
      <c r="G965" s="137"/>
      <c r="H965" s="137"/>
      <c r="I965" s="137"/>
      <c r="J965" s="139"/>
      <c r="K965" s="137"/>
      <c r="L965" s="141"/>
      <c r="M965" s="141"/>
      <c r="N965" s="140"/>
      <c r="O965" s="142"/>
      <c r="P965" s="141"/>
      <c r="Q965" s="141"/>
      <c r="R965" s="141"/>
      <c r="S965" s="156"/>
      <c r="T965" s="156"/>
      <c r="U965" s="156"/>
      <c r="V965" s="156"/>
      <c r="W965" s="156"/>
      <c r="X965" s="156"/>
      <c r="Y965" s="52" t="str">
        <f t="shared" si="266"/>
        <v/>
      </c>
      <c r="Z965" s="50" t="str">
        <f t="shared" si="267"/>
        <v/>
      </c>
      <c r="AA965" s="50" t="str">
        <f t="shared" ref="AA965:AA1004" si="285">IF(ISBLANK(F965),"",IF(ISNA(MATCH(TRIM(F965),libclint,0)),FALSE,TRUE))</f>
        <v/>
      </c>
      <c r="AB965" s="50" t="str">
        <f t="shared" si="269"/>
        <v/>
      </c>
      <c r="AC965" s="50" t="str">
        <f t="shared" si="270"/>
        <v/>
      </c>
      <c r="AD965" s="50" t="str">
        <f t="shared" si="271"/>
        <v/>
      </c>
      <c r="AE965" s="50" t="str">
        <f t="shared" si="272"/>
        <v/>
      </c>
      <c r="AF965" s="50" t="str">
        <f t="shared" si="273"/>
        <v/>
      </c>
      <c r="AG965" s="50" t="str">
        <f t="shared" ref="AG965:AG1004" si="286">IF(OR(AF965&lt;&gt;TRUE,ISNA(MATCH(N965,libschart,0))),"",IF(AND(INDEX(codeschart,MATCH(N965,libschart,0))&lt;55000000,INDEX(codelangue,MATCH(L965,liblangue,0))=999),FALSE,TRUE))</f>
        <v/>
      </c>
      <c r="AH965" s="50" t="str">
        <f t="shared" si="275"/>
        <v/>
      </c>
      <c r="AI965" s="50" t="str">
        <f t="shared" si="276"/>
        <v/>
      </c>
      <c r="AJ965" s="50" t="str">
        <f t="shared" si="277"/>
        <v/>
      </c>
      <c r="AK965" s="50" t="str">
        <f t="shared" si="278"/>
        <v/>
      </c>
      <c r="AL965" s="50" t="str">
        <f t="shared" si="279"/>
        <v/>
      </c>
      <c r="AM965" s="50" t="str">
        <f t="shared" si="280"/>
        <v/>
      </c>
      <c r="AN965" s="50" t="str">
        <f>IF(OR(AD965&lt;&gt;TRUE,AI965&lt;&gt;TRUE),"",IF(OR('Info livraison'!$B$12-(YEAR(J965))&gt;INDEX(valschartmaxalt,MATCH(N965,libschart,0)),'Info livraison'!$B$12-(YEAR(J965))&lt;INDEX(valschartminalt,MATCH(N965,libschart,0))),FALSE,TRUE))</f>
        <v/>
      </c>
      <c r="AO965" s="50" t="str">
        <f t="shared" ref="AO965:AO1004" si="287">IF(ISBLANK(N965),"",IF(AND(AI965=TRUE,AJ965=TRUE),IF(OR(AND(O965&gt;=INDEX(valschartktbjmin,MATCH(N965,libschart,0)),O965&lt;=INDEX(valschartktbjmax,MATCH(N965,libschart,0))),AND(O965=90,INDEX(valschartktbj90,MATCH(N965,libschart,0))=90),AND(O965=99,INDEX(valschartktbj99,MATCH(N965,libschart,0))=99)),TRUE,FALSE),""))</f>
        <v/>
      </c>
      <c r="AP965" s="50"/>
      <c r="AQ965" s="50"/>
      <c r="AR965" s="50"/>
      <c r="AS965" s="197" t="str">
        <f t="shared" si="282"/>
        <v/>
      </c>
      <c r="AT965" s="210" t="str">
        <f t="shared" ref="AT965:AT1004" si="288">IF(COUNTA(F965:X965)=0,"",IF(COUNTA(F965:Q965)=12,IF(OR(R965&lt;&gt;"",AI965=FALSE),FALSE,IF(OR(INDEX(codeschart,MATCH(N965,libschart,0))&lt;11000000,INDEX(codeschart,MATCH(N965,libschart,0))&gt;=52000000),FALSE,TRUE)),TRUE))</f>
        <v/>
      </c>
    </row>
    <row r="966" spans="1:46" x14ac:dyDescent="0.2">
      <c r="A966" s="51" t="str">
        <f>IF(AND(F966&lt;&gt;"",'Institut - Classes'!$F$4&lt;&gt;""),INDEX(libcatidinstit,'Institut - Classes'!$F$4),"")</f>
        <v/>
      </c>
      <c r="B966" s="51" t="str">
        <f>IF(A966&lt;&gt;"",INDEX(codeinstit,'Institut - Classes'!$F$4),"")</f>
        <v/>
      </c>
      <c r="C966" s="49" t="str">
        <f t="shared" ref="C966:C1004" si="289">IF(COUNTA(F966:X966)=0,"",IF(AT966=TRUE,"Incomplet",IF(OR(Y966=FALSE,COUNTIF(AA966:AM966,FALSE)&gt;0,COUNTIF(F966:AR966,#N/A)&gt;0),"Erreur",IF(AND(Z966,AN966,AO966),"OK","Attention"))))</f>
        <v/>
      </c>
      <c r="D966" s="143"/>
      <c r="E966" s="143"/>
      <c r="F966" s="137"/>
      <c r="G966" s="137"/>
      <c r="H966" s="137"/>
      <c r="I966" s="137"/>
      <c r="J966" s="139"/>
      <c r="K966" s="137"/>
      <c r="L966" s="141"/>
      <c r="M966" s="141"/>
      <c r="N966" s="140"/>
      <c r="O966" s="142"/>
      <c r="P966" s="141"/>
      <c r="Q966" s="141"/>
      <c r="R966" s="141"/>
      <c r="S966" s="156"/>
      <c r="T966" s="156"/>
      <c r="U966" s="156"/>
      <c r="V966" s="156"/>
      <c r="W966" s="156"/>
      <c r="X966" s="156"/>
      <c r="Y966" s="52" t="str">
        <f t="shared" ref="Y966:Y1004" si="290">IF(G966="CH.AHV",IF(LEN(H966)=13,IF((MID(H966,13,1)+1-1)=MOD(10-(MID(H966,1,1)+3*MID(H966,2,1)+MID(H966,3,1)+3*MID(H966,4,1)+MID(H966,5,1)+3*MID(H966,6,1)+MID(H966,7,1)+3*MID(H966,8,1)+MID(H966,9,1)+3*MID(H966,10,1)+MID(H966,11,1)+3*MID(H966,12,1)),10),TRUE,FALSE),FALSE),"")</f>
        <v/>
      </c>
      <c r="Z966" s="50" t="str">
        <f t="shared" ref="Z966:Z1004" si="291">IF(OR(ISBLANK(H966)),"",NOT(COUNTIF($H$5:$H$1004,$H966)&gt;1))</f>
        <v/>
      </c>
      <c r="AA966" s="50" t="str">
        <f t="shared" si="285"/>
        <v/>
      </c>
      <c r="AB966" s="50" t="str">
        <f t="shared" ref="AB966:AB1004" si="292">IF(ISBLANK(G966),"",IF(ISNA(MATCH(G966,codecatidlern,0)),FALSE,TRUE))</f>
        <v/>
      </c>
      <c r="AC966" s="50" t="str">
        <f t="shared" ref="AC966:AC1004" si="293">IF(ISBLANK(I966),"",IF(ISNA(MATCH(I966,libsex,0)),FALSE,TRUE))</f>
        <v/>
      </c>
      <c r="AD966" s="50" t="str">
        <f t="shared" ref="AD966:AD1004" si="294">IF(ISBLANK(J966),"",IF(AND(J966 &gt; DATE(1925,1,1),J966 &lt; DATE(2100,1,1)),TRUE,FALSE))</f>
        <v/>
      </c>
      <c r="AE966" s="50" t="str">
        <f t="shared" ref="AE966:AE1004" si="295">IF(ISBLANK(K966),"",IF(ISNA(MATCH(K966,libnat,0)),FALSE,TRUE))</f>
        <v/>
      </c>
      <c r="AF966" s="50" t="str">
        <f t="shared" ref="AF966:AF1004" si="296">IF(ISBLANK(L966),"",IF(ISNA(MATCH(L966,liblangue,0)),FALSE,TRUE))</f>
        <v/>
      </c>
      <c r="AG966" s="50" t="str">
        <f t="shared" si="286"/>
        <v/>
      </c>
      <c r="AH966" s="50" t="str">
        <f t="shared" ref="AH966:AH1004" si="297">IF(ISBLANK(M966),"",IF(ISNA(MATCH(M966,libgem,0)),FALSE,TRUE))</f>
        <v/>
      </c>
      <c r="AI966" s="50" t="str">
        <f t="shared" ref="AI966:AI1004" si="298">IF(ISBLANK(N966),"",IF(ISNA(MATCH(N966,libschart,0)),FALSE,IF(INDEX(codeschart,MATCH(N966,libschart,0))=0,FALSE,TRUE)))</f>
        <v/>
      </c>
      <c r="AJ966" s="50" t="str">
        <f t="shared" ref="AJ966:AJ1004" si="299">IF(ISBLANK(O966),"",IF(ISNA(MATCH(O966,codektbj,0)),FALSE,TRUE))</f>
        <v/>
      </c>
      <c r="AK966" s="50" t="str">
        <f t="shared" ref="AK966:AK1004" si="300">IF(ISBLANK(P966),"",IF(ISNA(MATCH(P966,libform,0)),FALSE,TRUE))</f>
        <v/>
      </c>
      <c r="AL966" s="50" t="str">
        <f t="shared" ref="AL966:AL1004" si="301">IF(ISBLANK(Q966),"",IF(ISNA(MATCH(Q966,libspe,0)),FALSE,TRUE))</f>
        <v/>
      </c>
      <c r="AM966" s="50" t="str">
        <f t="shared" ref="AM966:AM1004" si="302">IF(ISBLANK(R966),"",IF(ISNA(MATCH(R966,libmp1,0)),FALSE,TRUE))</f>
        <v/>
      </c>
      <c r="AN966" s="50" t="str">
        <f>IF(OR(AD966&lt;&gt;TRUE,AI966&lt;&gt;TRUE),"",IF(OR('Info livraison'!$B$12-(YEAR(J966))&gt;INDEX(valschartmaxalt,MATCH(N966,libschart,0)),'Info livraison'!$B$12-(YEAR(J966))&lt;INDEX(valschartminalt,MATCH(N966,libschart,0))),FALSE,TRUE))</f>
        <v/>
      </c>
      <c r="AO966" s="50" t="str">
        <f t="shared" si="287"/>
        <v/>
      </c>
      <c r="AP966" s="50"/>
      <c r="AQ966" s="50"/>
      <c r="AR966" s="50"/>
      <c r="AS966" s="197" t="str">
        <f t="shared" ref="AS966:AS1004" si="303">IF(C966="","",1)</f>
        <v/>
      </c>
      <c r="AT966" s="210" t="str">
        <f t="shared" si="288"/>
        <v/>
      </c>
    </row>
    <row r="967" spans="1:46" x14ac:dyDescent="0.2">
      <c r="A967" s="51" t="str">
        <f>IF(AND(F967&lt;&gt;"",'Institut - Classes'!$F$4&lt;&gt;""),INDEX(libcatidinstit,'Institut - Classes'!$F$4),"")</f>
        <v/>
      </c>
      <c r="B967" s="51" t="str">
        <f>IF(A967&lt;&gt;"",INDEX(codeinstit,'Institut - Classes'!$F$4),"")</f>
        <v/>
      </c>
      <c r="C967" s="49" t="str">
        <f t="shared" si="289"/>
        <v/>
      </c>
      <c r="D967" s="143"/>
      <c r="E967" s="143"/>
      <c r="F967" s="137"/>
      <c r="G967" s="137"/>
      <c r="H967" s="137"/>
      <c r="I967" s="137"/>
      <c r="J967" s="139"/>
      <c r="K967" s="137"/>
      <c r="L967" s="141"/>
      <c r="M967" s="141"/>
      <c r="N967" s="140"/>
      <c r="O967" s="142"/>
      <c r="P967" s="141"/>
      <c r="Q967" s="141"/>
      <c r="R967" s="141"/>
      <c r="S967" s="156"/>
      <c r="T967" s="156"/>
      <c r="U967" s="156"/>
      <c r="V967" s="156"/>
      <c r="W967" s="156"/>
      <c r="X967" s="156"/>
      <c r="Y967" s="52" t="str">
        <f t="shared" si="290"/>
        <v/>
      </c>
      <c r="Z967" s="50" t="str">
        <f t="shared" si="291"/>
        <v/>
      </c>
      <c r="AA967" s="50" t="str">
        <f t="shared" si="285"/>
        <v/>
      </c>
      <c r="AB967" s="50" t="str">
        <f t="shared" si="292"/>
        <v/>
      </c>
      <c r="AC967" s="50" t="str">
        <f t="shared" si="293"/>
        <v/>
      </c>
      <c r="AD967" s="50" t="str">
        <f t="shared" si="294"/>
        <v/>
      </c>
      <c r="AE967" s="50" t="str">
        <f t="shared" si="295"/>
        <v/>
      </c>
      <c r="AF967" s="50" t="str">
        <f t="shared" si="296"/>
        <v/>
      </c>
      <c r="AG967" s="50" t="str">
        <f t="shared" si="286"/>
        <v/>
      </c>
      <c r="AH967" s="50" t="str">
        <f t="shared" si="297"/>
        <v/>
      </c>
      <c r="AI967" s="50" t="str">
        <f t="shared" si="298"/>
        <v/>
      </c>
      <c r="AJ967" s="50" t="str">
        <f t="shared" si="299"/>
        <v/>
      </c>
      <c r="AK967" s="50" t="str">
        <f t="shared" si="300"/>
        <v/>
      </c>
      <c r="AL967" s="50" t="str">
        <f t="shared" si="301"/>
        <v/>
      </c>
      <c r="AM967" s="50" t="str">
        <f t="shared" si="302"/>
        <v/>
      </c>
      <c r="AN967" s="50" t="str">
        <f>IF(OR(AD967&lt;&gt;TRUE,AI967&lt;&gt;TRUE),"",IF(OR('Info livraison'!$B$12-(YEAR(J967))&gt;INDEX(valschartmaxalt,MATCH(N967,libschart,0)),'Info livraison'!$B$12-(YEAR(J967))&lt;INDEX(valschartminalt,MATCH(N967,libschart,0))),FALSE,TRUE))</f>
        <v/>
      </c>
      <c r="AO967" s="50" t="str">
        <f t="shared" si="287"/>
        <v/>
      </c>
      <c r="AP967" s="50"/>
      <c r="AQ967" s="50"/>
      <c r="AR967" s="50"/>
      <c r="AS967" s="197" t="str">
        <f t="shared" si="303"/>
        <v/>
      </c>
      <c r="AT967" s="210" t="str">
        <f t="shared" si="288"/>
        <v/>
      </c>
    </row>
    <row r="968" spans="1:46" x14ac:dyDescent="0.2">
      <c r="A968" s="51" t="str">
        <f>IF(AND(F968&lt;&gt;"",'Institut - Classes'!$F$4&lt;&gt;""),INDEX(libcatidinstit,'Institut - Classes'!$F$4),"")</f>
        <v/>
      </c>
      <c r="B968" s="51" t="str">
        <f>IF(A968&lt;&gt;"",INDEX(codeinstit,'Institut - Classes'!$F$4),"")</f>
        <v/>
      </c>
      <c r="C968" s="49" t="str">
        <f t="shared" si="289"/>
        <v/>
      </c>
      <c r="D968" s="143"/>
      <c r="E968" s="143"/>
      <c r="F968" s="137"/>
      <c r="G968" s="137"/>
      <c r="H968" s="137"/>
      <c r="I968" s="137"/>
      <c r="J968" s="139"/>
      <c r="K968" s="137"/>
      <c r="L968" s="141"/>
      <c r="M968" s="141"/>
      <c r="N968" s="140"/>
      <c r="O968" s="142"/>
      <c r="P968" s="141"/>
      <c r="Q968" s="141"/>
      <c r="R968" s="141"/>
      <c r="S968" s="156"/>
      <c r="T968" s="156"/>
      <c r="U968" s="156"/>
      <c r="V968" s="156"/>
      <c r="W968" s="156"/>
      <c r="X968" s="156"/>
      <c r="Y968" s="52" t="str">
        <f t="shared" si="290"/>
        <v/>
      </c>
      <c r="Z968" s="50" t="str">
        <f t="shared" si="291"/>
        <v/>
      </c>
      <c r="AA968" s="50" t="str">
        <f t="shared" si="285"/>
        <v/>
      </c>
      <c r="AB968" s="50" t="str">
        <f t="shared" si="292"/>
        <v/>
      </c>
      <c r="AC968" s="50" t="str">
        <f t="shared" si="293"/>
        <v/>
      </c>
      <c r="AD968" s="50" t="str">
        <f t="shared" si="294"/>
        <v/>
      </c>
      <c r="AE968" s="50" t="str">
        <f t="shared" si="295"/>
        <v/>
      </c>
      <c r="AF968" s="50" t="str">
        <f t="shared" si="296"/>
        <v/>
      </c>
      <c r="AG968" s="50" t="str">
        <f t="shared" si="286"/>
        <v/>
      </c>
      <c r="AH968" s="50" t="str">
        <f t="shared" si="297"/>
        <v/>
      </c>
      <c r="AI968" s="50" t="str">
        <f t="shared" si="298"/>
        <v/>
      </c>
      <c r="AJ968" s="50" t="str">
        <f t="shared" si="299"/>
        <v/>
      </c>
      <c r="AK968" s="50" t="str">
        <f t="shared" si="300"/>
        <v/>
      </c>
      <c r="AL968" s="50" t="str">
        <f t="shared" si="301"/>
        <v/>
      </c>
      <c r="AM968" s="50" t="str">
        <f t="shared" si="302"/>
        <v/>
      </c>
      <c r="AN968" s="50" t="str">
        <f>IF(OR(AD968&lt;&gt;TRUE,AI968&lt;&gt;TRUE),"",IF(OR('Info livraison'!$B$12-(YEAR(J968))&gt;INDEX(valschartmaxalt,MATCH(N968,libschart,0)),'Info livraison'!$B$12-(YEAR(J968))&lt;INDEX(valschartminalt,MATCH(N968,libschart,0))),FALSE,TRUE))</f>
        <v/>
      </c>
      <c r="AO968" s="50" t="str">
        <f t="shared" si="287"/>
        <v/>
      </c>
      <c r="AP968" s="50"/>
      <c r="AQ968" s="50"/>
      <c r="AR968" s="50"/>
      <c r="AS968" s="197" t="str">
        <f t="shared" si="303"/>
        <v/>
      </c>
      <c r="AT968" s="210" t="str">
        <f t="shared" si="288"/>
        <v/>
      </c>
    </row>
    <row r="969" spans="1:46" x14ac:dyDescent="0.2">
      <c r="A969" s="51" t="str">
        <f>IF(AND(F969&lt;&gt;"",'Institut - Classes'!$F$4&lt;&gt;""),INDEX(libcatidinstit,'Institut - Classes'!$F$4),"")</f>
        <v/>
      </c>
      <c r="B969" s="51" t="str">
        <f>IF(A969&lt;&gt;"",INDEX(codeinstit,'Institut - Classes'!$F$4),"")</f>
        <v/>
      </c>
      <c r="C969" s="49" t="str">
        <f t="shared" si="289"/>
        <v/>
      </c>
      <c r="D969" s="143"/>
      <c r="E969" s="143"/>
      <c r="F969" s="137"/>
      <c r="G969" s="137"/>
      <c r="H969" s="137"/>
      <c r="I969" s="137"/>
      <c r="J969" s="139"/>
      <c r="K969" s="137"/>
      <c r="L969" s="141"/>
      <c r="M969" s="141"/>
      <c r="N969" s="140"/>
      <c r="O969" s="142"/>
      <c r="P969" s="141"/>
      <c r="Q969" s="141"/>
      <c r="R969" s="141"/>
      <c r="S969" s="156"/>
      <c r="T969" s="156"/>
      <c r="U969" s="156"/>
      <c r="V969" s="156"/>
      <c r="W969" s="156"/>
      <c r="X969" s="156"/>
      <c r="Y969" s="52" t="str">
        <f t="shared" si="290"/>
        <v/>
      </c>
      <c r="Z969" s="50" t="str">
        <f t="shared" si="291"/>
        <v/>
      </c>
      <c r="AA969" s="50" t="str">
        <f t="shared" si="285"/>
        <v/>
      </c>
      <c r="AB969" s="50" t="str">
        <f t="shared" si="292"/>
        <v/>
      </c>
      <c r="AC969" s="50" t="str">
        <f t="shared" si="293"/>
        <v/>
      </c>
      <c r="AD969" s="50" t="str">
        <f t="shared" si="294"/>
        <v/>
      </c>
      <c r="AE969" s="50" t="str">
        <f t="shared" si="295"/>
        <v/>
      </c>
      <c r="AF969" s="50" t="str">
        <f t="shared" si="296"/>
        <v/>
      </c>
      <c r="AG969" s="50" t="str">
        <f t="shared" si="286"/>
        <v/>
      </c>
      <c r="AH969" s="50" t="str">
        <f t="shared" si="297"/>
        <v/>
      </c>
      <c r="AI969" s="50" t="str">
        <f t="shared" si="298"/>
        <v/>
      </c>
      <c r="AJ969" s="50" t="str">
        <f t="shared" si="299"/>
        <v/>
      </c>
      <c r="AK969" s="50" t="str">
        <f t="shared" si="300"/>
        <v/>
      </c>
      <c r="AL969" s="50" t="str">
        <f t="shared" si="301"/>
        <v/>
      </c>
      <c r="AM969" s="50" t="str">
        <f t="shared" si="302"/>
        <v/>
      </c>
      <c r="AN969" s="50" t="str">
        <f>IF(OR(AD969&lt;&gt;TRUE,AI969&lt;&gt;TRUE),"",IF(OR('Info livraison'!$B$12-(YEAR(J969))&gt;INDEX(valschartmaxalt,MATCH(N969,libschart,0)),'Info livraison'!$B$12-(YEAR(J969))&lt;INDEX(valschartminalt,MATCH(N969,libschart,0))),FALSE,TRUE))</f>
        <v/>
      </c>
      <c r="AO969" s="50" t="str">
        <f t="shared" si="287"/>
        <v/>
      </c>
      <c r="AP969" s="50"/>
      <c r="AQ969" s="50"/>
      <c r="AR969" s="50"/>
      <c r="AS969" s="197" t="str">
        <f t="shared" si="303"/>
        <v/>
      </c>
      <c r="AT969" s="210" t="str">
        <f t="shared" si="288"/>
        <v/>
      </c>
    </row>
    <row r="970" spans="1:46" x14ac:dyDescent="0.2">
      <c r="A970" s="51" t="str">
        <f>IF(AND(F970&lt;&gt;"",'Institut - Classes'!$F$4&lt;&gt;""),INDEX(libcatidinstit,'Institut - Classes'!$F$4),"")</f>
        <v/>
      </c>
      <c r="B970" s="51" t="str">
        <f>IF(A970&lt;&gt;"",INDEX(codeinstit,'Institut - Classes'!$F$4),"")</f>
        <v/>
      </c>
      <c r="C970" s="49" t="str">
        <f t="shared" si="289"/>
        <v/>
      </c>
      <c r="D970" s="143"/>
      <c r="E970" s="143"/>
      <c r="F970" s="137"/>
      <c r="G970" s="137"/>
      <c r="H970" s="137"/>
      <c r="I970" s="137"/>
      <c r="J970" s="139"/>
      <c r="K970" s="137"/>
      <c r="L970" s="141"/>
      <c r="M970" s="141"/>
      <c r="N970" s="140"/>
      <c r="O970" s="142"/>
      <c r="P970" s="141"/>
      <c r="Q970" s="141"/>
      <c r="R970" s="141"/>
      <c r="S970" s="156"/>
      <c r="T970" s="156"/>
      <c r="U970" s="156"/>
      <c r="V970" s="156"/>
      <c r="W970" s="156"/>
      <c r="X970" s="156"/>
      <c r="Y970" s="52" t="str">
        <f t="shared" si="290"/>
        <v/>
      </c>
      <c r="Z970" s="50" t="str">
        <f t="shared" si="291"/>
        <v/>
      </c>
      <c r="AA970" s="50" t="str">
        <f t="shared" si="285"/>
        <v/>
      </c>
      <c r="AB970" s="50" t="str">
        <f t="shared" si="292"/>
        <v/>
      </c>
      <c r="AC970" s="50" t="str">
        <f t="shared" si="293"/>
        <v/>
      </c>
      <c r="AD970" s="50" t="str">
        <f t="shared" si="294"/>
        <v/>
      </c>
      <c r="AE970" s="50" t="str">
        <f t="shared" si="295"/>
        <v/>
      </c>
      <c r="AF970" s="50" t="str">
        <f t="shared" si="296"/>
        <v/>
      </c>
      <c r="AG970" s="50" t="str">
        <f t="shared" si="286"/>
        <v/>
      </c>
      <c r="AH970" s="50" t="str">
        <f t="shared" si="297"/>
        <v/>
      </c>
      <c r="AI970" s="50" t="str">
        <f t="shared" si="298"/>
        <v/>
      </c>
      <c r="AJ970" s="50" t="str">
        <f t="shared" si="299"/>
        <v/>
      </c>
      <c r="AK970" s="50" t="str">
        <f t="shared" si="300"/>
        <v/>
      </c>
      <c r="AL970" s="50" t="str">
        <f t="shared" si="301"/>
        <v/>
      </c>
      <c r="AM970" s="50" t="str">
        <f t="shared" si="302"/>
        <v/>
      </c>
      <c r="AN970" s="50" t="str">
        <f>IF(OR(AD970&lt;&gt;TRUE,AI970&lt;&gt;TRUE),"",IF(OR('Info livraison'!$B$12-(YEAR(J970))&gt;INDEX(valschartmaxalt,MATCH(N970,libschart,0)),'Info livraison'!$B$12-(YEAR(J970))&lt;INDEX(valschartminalt,MATCH(N970,libschart,0))),FALSE,TRUE))</f>
        <v/>
      </c>
      <c r="AO970" s="50" t="str">
        <f t="shared" si="287"/>
        <v/>
      </c>
      <c r="AP970" s="50"/>
      <c r="AQ970" s="50"/>
      <c r="AR970" s="50"/>
      <c r="AS970" s="197" t="str">
        <f t="shared" si="303"/>
        <v/>
      </c>
      <c r="AT970" s="210" t="str">
        <f t="shared" si="288"/>
        <v/>
      </c>
    </row>
    <row r="971" spans="1:46" x14ac:dyDescent="0.2">
      <c r="A971" s="51" t="str">
        <f>IF(AND(F971&lt;&gt;"",'Institut - Classes'!$F$4&lt;&gt;""),INDEX(libcatidinstit,'Institut - Classes'!$F$4),"")</f>
        <v/>
      </c>
      <c r="B971" s="51" t="str">
        <f>IF(A971&lt;&gt;"",INDEX(codeinstit,'Institut - Classes'!$F$4),"")</f>
        <v/>
      </c>
      <c r="C971" s="49" t="str">
        <f t="shared" si="289"/>
        <v/>
      </c>
      <c r="D971" s="143"/>
      <c r="E971" s="143"/>
      <c r="F971" s="137"/>
      <c r="G971" s="137"/>
      <c r="H971" s="137"/>
      <c r="I971" s="137"/>
      <c r="J971" s="139"/>
      <c r="K971" s="137"/>
      <c r="L971" s="141"/>
      <c r="M971" s="141"/>
      <c r="N971" s="140"/>
      <c r="O971" s="142"/>
      <c r="P971" s="141"/>
      <c r="Q971" s="141"/>
      <c r="R971" s="141"/>
      <c r="S971" s="156"/>
      <c r="T971" s="156"/>
      <c r="U971" s="156"/>
      <c r="V971" s="156"/>
      <c r="W971" s="156"/>
      <c r="X971" s="156"/>
      <c r="Y971" s="52" t="str">
        <f t="shared" si="290"/>
        <v/>
      </c>
      <c r="Z971" s="50" t="str">
        <f t="shared" si="291"/>
        <v/>
      </c>
      <c r="AA971" s="50" t="str">
        <f t="shared" si="285"/>
        <v/>
      </c>
      <c r="AB971" s="50" t="str">
        <f t="shared" si="292"/>
        <v/>
      </c>
      <c r="AC971" s="50" t="str">
        <f t="shared" si="293"/>
        <v/>
      </c>
      <c r="AD971" s="50" t="str">
        <f t="shared" si="294"/>
        <v/>
      </c>
      <c r="AE971" s="50" t="str">
        <f t="shared" si="295"/>
        <v/>
      </c>
      <c r="AF971" s="50" t="str">
        <f t="shared" si="296"/>
        <v/>
      </c>
      <c r="AG971" s="50" t="str">
        <f t="shared" si="286"/>
        <v/>
      </c>
      <c r="AH971" s="50" t="str">
        <f t="shared" si="297"/>
        <v/>
      </c>
      <c r="AI971" s="50" t="str">
        <f t="shared" si="298"/>
        <v/>
      </c>
      <c r="AJ971" s="50" t="str">
        <f t="shared" si="299"/>
        <v/>
      </c>
      <c r="AK971" s="50" t="str">
        <f t="shared" si="300"/>
        <v/>
      </c>
      <c r="AL971" s="50" t="str">
        <f t="shared" si="301"/>
        <v/>
      </c>
      <c r="AM971" s="50" t="str">
        <f t="shared" si="302"/>
        <v/>
      </c>
      <c r="AN971" s="50" t="str">
        <f>IF(OR(AD971&lt;&gt;TRUE,AI971&lt;&gt;TRUE),"",IF(OR('Info livraison'!$B$12-(YEAR(J971))&gt;INDEX(valschartmaxalt,MATCH(N971,libschart,0)),'Info livraison'!$B$12-(YEAR(J971))&lt;INDEX(valschartminalt,MATCH(N971,libschart,0))),FALSE,TRUE))</f>
        <v/>
      </c>
      <c r="AO971" s="50" t="str">
        <f t="shared" si="287"/>
        <v/>
      </c>
      <c r="AP971" s="50"/>
      <c r="AQ971" s="50"/>
      <c r="AR971" s="50"/>
      <c r="AS971" s="197" t="str">
        <f t="shared" si="303"/>
        <v/>
      </c>
      <c r="AT971" s="210" t="str">
        <f t="shared" si="288"/>
        <v/>
      </c>
    </row>
    <row r="972" spans="1:46" x14ac:dyDescent="0.2">
      <c r="A972" s="51" t="str">
        <f>IF(AND(F972&lt;&gt;"",'Institut - Classes'!$F$4&lt;&gt;""),INDEX(libcatidinstit,'Institut - Classes'!$F$4),"")</f>
        <v/>
      </c>
      <c r="B972" s="51" t="str">
        <f>IF(A972&lt;&gt;"",INDEX(codeinstit,'Institut - Classes'!$F$4),"")</f>
        <v/>
      </c>
      <c r="C972" s="49" t="str">
        <f t="shared" si="289"/>
        <v/>
      </c>
      <c r="D972" s="143"/>
      <c r="E972" s="143"/>
      <c r="F972" s="137"/>
      <c r="G972" s="137"/>
      <c r="H972" s="137"/>
      <c r="I972" s="137"/>
      <c r="J972" s="139"/>
      <c r="K972" s="137"/>
      <c r="L972" s="141"/>
      <c r="M972" s="141"/>
      <c r="N972" s="140"/>
      <c r="O972" s="142"/>
      <c r="P972" s="141"/>
      <c r="Q972" s="141"/>
      <c r="R972" s="141"/>
      <c r="S972" s="156"/>
      <c r="T972" s="156"/>
      <c r="U972" s="156"/>
      <c r="V972" s="156"/>
      <c r="W972" s="156"/>
      <c r="X972" s="156"/>
      <c r="Y972" s="52" t="str">
        <f t="shared" si="290"/>
        <v/>
      </c>
      <c r="Z972" s="50" t="str">
        <f t="shared" si="291"/>
        <v/>
      </c>
      <c r="AA972" s="50" t="str">
        <f t="shared" si="285"/>
        <v/>
      </c>
      <c r="AB972" s="50" t="str">
        <f t="shared" si="292"/>
        <v/>
      </c>
      <c r="AC972" s="50" t="str">
        <f t="shared" si="293"/>
        <v/>
      </c>
      <c r="AD972" s="50" t="str">
        <f t="shared" si="294"/>
        <v/>
      </c>
      <c r="AE972" s="50" t="str">
        <f t="shared" si="295"/>
        <v/>
      </c>
      <c r="AF972" s="50" t="str">
        <f t="shared" si="296"/>
        <v/>
      </c>
      <c r="AG972" s="50" t="str">
        <f t="shared" si="286"/>
        <v/>
      </c>
      <c r="AH972" s="50" t="str">
        <f t="shared" si="297"/>
        <v/>
      </c>
      <c r="AI972" s="50" t="str">
        <f t="shared" si="298"/>
        <v/>
      </c>
      <c r="AJ972" s="50" t="str">
        <f t="shared" si="299"/>
        <v/>
      </c>
      <c r="AK972" s="50" t="str">
        <f t="shared" si="300"/>
        <v/>
      </c>
      <c r="AL972" s="50" t="str">
        <f t="shared" si="301"/>
        <v/>
      </c>
      <c r="AM972" s="50" t="str">
        <f t="shared" si="302"/>
        <v/>
      </c>
      <c r="AN972" s="50" t="str">
        <f>IF(OR(AD972&lt;&gt;TRUE,AI972&lt;&gt;TRUE),"",IF(OR('Info livraison'!$B$12-(YEAR(J972))&gt;INDEX(valschartmaxalt,MATCH(N972,libschart,0)),'Info livraison'!$B$12-(YEAR(J972))&lt;INDEX(valschartminalt,MATCH(N972,libschart,0))),FALSE,TRUE))</f>
        <v/>
      </c>
      <c r="AO972" s="50" t="str">
        <f t="shared" si="287"/>
        <v/>
      </c>
      <c r="AP972" s="50"/>
      <c r="AQ972" s="50"/>
      <c r="AR972" s="50"/>
      <c r="AS972" s="197" t="str">
        <f t="shared" si="303"/>
        <v/>
      </c>
      <c r="AT972" s="210" t="str">
        <f t="shared" si="288"/>
        <v/>
      </c>
    </row>
    <row r="973" spans="1:46" x14ac:dyDescent="0.2">
      <c r="A973" s="51" t="str">
        <f>IF(AND(F973&lt;&gt;"",'Institut - Classes'!$F$4&lt;&gt;""),INDEX(libcatidinstit,'Institut - Classes'!$F$4),"")</f>
        <v/>
      </c>
      <c r="B973" s="51" t="str">
        <f>IF(A973&lt;&gt;"",INDEX(codeinstit,'Institut - Classes'!$F$4),"")</f>
        <v/>
      </c>
      <c r="C973" s="49" t="str">
        <f t="shared" si="289"/>
        <v/>
      </c>
      <c r="D973" s="143"/>
      <c r="E973" s="143"/>
      <c r="F973" s="137"/>
      <c r="G973" s="137"/>
      <c r="H973" s="137"/>
      <c r="I973" s="137"/>
      <c r="J973" s="139"/>
      <c r="K973" s="137"/>
      <c r="L973" s="141"/>
      <c r="M973" s="141"/>
      <c r="N973" s="140"/>
      <c r="O973" s="142"/>
      <c r="P973" s="141"/>
      <c r="Q973" s="141"/>
      <c r="R973" s="141"/>
      <c r="S973" s="156"/>
      <c r="T973" s="156"/>
      <c r="U973" s="156"/>
      <c r="V973" s="156"/>
      <c r="W973" s="156"/>
      <c r="X973" s="156"/>
      <c r="Y973" s="52" t="str">
        <f t="shared" si="290"/>
        <v/>
      </c>
      <c r="Z973" s="50" t="str">
        <f t="shared" si="291"/>
        <v/>
      </c>
      <c r="AA973" s="50" t="str">
        <f t="shared" si="285"/>
        <v/>
      </c>
      <c r="AB973" s="50" t="str">
        <f t="shared" si="292"/>
        <v/>
      </c>
      <c r="AC973" s="50" t="str">
        <f t="shared" si="293"/>
        <v/>
      </c>
      <c r="AD973" s="50" t="str">
        <f t="shared" si="294"/>
        <v/>
      </c>
      <c r="AE973" s="50" t="str">
        <f t="shared" si="295"/>
        <v/>
      </c>
      <c r="AF973" s="50" t="str">
        <f t="shared" si="296"/>
        <v/>
      </c>
      <c r="AG973" s="50" t="str">
        <f t="shared" si="286"/>
        <v/>
      </c>
      <c r="AH973" s="50" t="str">
        <f t="shared" si="297"/>
        <v/>
      </c>
      <c r="AI973" s="50" t="str">
        <f t="shared" si="298"/>
        <v/>
      </c>
      <c r="AJ973" s="50" t="str">
        <f t="shared" si="299"/>
        <v/>
      </c>
      <c r="AK973" s="50" t="str">
        <f t="shared" si="300"/>
        <v/>
      </c>
      <c r="AL973" s="50" t="str">
        <f t="shared" si="301"/>
        <v/>
      </c>
      <c r="AM973" s="50" t="str">
        <f t="shared" si="302"/>
        <v/>
      </c>
      <c r="AN973" s="50" t="str">
        <f>IF(OR(AD973&lt;&gt;TRUE,AI973&lt;&gt;TRUE),"",IF(OR('Info livraison'!$B$12-(YEAR(J973))&gt;INDEX(valschartmaxalt,MATCH(N973,libschart,0)),'Info livraison'!$B$12-(YEAR(J973))&lt;INDEX(valschartminalt,MATCH(N973,libschart,0))),FALSE,TRUE))</f>
        <v/>
      </c>
      <c r="AO973" s="50" t="str">
        <f t="shared" si="287"/>
        <v/>
      </c>
      <c r="AP973" s="50"/>
      <c r="AQ973" s="50"/>
      <c r="AR973" s="50"/>
      <c r="AS973" s="197" t="str">
        <f t="shared" si="303"/>
        <v/>
      </c>
      <c r="AT973" s="210" t="str">
        <f t="shared" si="288"/>
        <v/>
      </c>
    </row>
    <row r="974" spans="1:46" x14ac:dyDescent="0.2">
      <c r="A974" s="51" t="str">
        <f>IF(AND(F974&lt;&gt;"",'Institut - Classes'!$F$4&lt;&gt;""),INDEX(libcatidinstit,'Institut - Classes'!$F$4),"")</f>
        <v/>
      </c>
      <c r="B974" s="51" t="str">
        <f>IF(A974&lt;&gt;"",INDEX(codeinstit,'Institut - Classes'!$F$4),"")</f>
        <v/>
      </c>
      <c r="C974" s="49" t="str">
        <f t="shared" si="289"/>
        <v/>
      </c>
      <c r="D974" s="143"/>
      <c r="E974" s="143"/>
      <c r="F974" s="137"/>
      <c r="G974" s="137"/>
      <c r="H974" s="137"/>
      <c r="I974" s="137"/>
      <c r="J974" s="139"/>
      <c r="K974" s="137"/>
      <c r="L974" s="141"/>
      <c r="M974" s="141"/>
      <c r="N974" s="140"/>
      <c r="O974" s="142"/>
      <c r="P974" s="141"/>
      <c r="Q974" s="141"/>
      <c r="R974" s="141"/>
      <c r="S974" s="156"/>
      <c r="T974" s="156"/>
      <c r="U974" s="156"/>
      <c r="V974" s="156"/>
      <c r="W974" s="156"/>
      <c r="X974" s="156"/>
      <c r="Y974" s="52" t="str">
        <f t="shared" si="290"/>
        <v/>
      </c>
      <c r="Z974" s="50" t="str">
        <f t="shared" si="291"/>
        <v/>
      </c>
      <c r="AA974" s="50" t="str">
        <f t="shared" si="285"/>
        <v/>
      </c>
      <c r="AB974" s="50" t="str">
        <f t="shared" si="292"/>
        <v/>
      </c>
      <c r="AC974" s="50" t="str">
        <f t="shared" si="293"/>
        <v/>
      </c>
      <c r="AD974" s="50" t="str">
        <f t="shared" si="294"/>
        <v/>
      </c>
      <c r="AE974" s="50" t="str">
        <f t="shared" si="295"/>
        <v/>
      </c>
      <c r="AF974" s="50" t="str">
        <f t="shared" si="296"/>
        <v/>
      </c>
      <c r="AG974" s="50" t="str">
        <f t="shared" si="286"/>
        <v/>
      </c>
      <c r="AH974" s="50" t="str">
        <f t="shared" si="297"/>
        <v/>
      </c>
      <c r="AI974" s="50" t="str">
        <f t="shared" si="298"/>
        <v/>
      </c>
      <c r="AJ974" s="50" t="str">
        <f t="shared" si="299"/>
        <v/>
      </c>
      <c r="AK974" s="50" t="str">
        <f t="shared" si="300"/>
        <v/>
      </c>
      <c r="AL974" s="50" t="str">
        <f t="shared" si="301"/>
        <v/>
      </c>
      <c r="AM974" s="50" t="str">
        <f t="shared" si="302"/>
        <v/>
      </c>
      <c r="AN974" s="50" t="str">
        <f>IF(OR(AD974&lt;&gt;TRUE,AI974&lt;&gt;TRUE),"",IF(OR('Info livraison'!$B$12-(YEAR(J974))&gt;INDEX(valschartmaxalt,MATCH(N974,libschart,0)),'Info livraison'!$B$12-(YEAR(J974))&lt;INDEX(valschartminalt,MATCH(N974,libschart,0))),FALSE,TRUE))</f>
        <v/>
      </c>
      <c r="AO974" s="50" t="str">
        <f t="shared" si="287"/>
        <v/>
      </c>
      <c r="AP974" s="50"/>
      <c r="AQ974" s="50"/>
      <c r="AR974" s="50"/>
      <c r="AS974" s="197" t="str">
        <f t="shared" si="303"/>
        <v/>
      </c>
      <c r="AT974" s="210" t="str">
        <f t="shared" si="288"/>
        <v/>
      </c>
    </row>
    <row r="975" spans="1:46" x14ac:dyDescent="0.2">
      <c r="A975" s="51" t="str">
        <f>IF(AND(F975&lt;&gt;"",'Institut - Classes'!$F$4&lt;&gt;""),INDEX(libcatidinstit,'Institut - Classes'!$F$4),"")</f>
        <v/>
      </c>
      <c r="B975" s="51" t="str">
        <f>IF(A975&lt;&gt;"",INDEX(codeinstit,'Institut - Classes'!$F$4),"")</f>
        <v/>
      </c>
      <c r="C975" s="49" t="str">
        <f t="shared" si="289"/>
        <v/>
      </c>
      <c r="D975" s="143"/>
      <c r="E975" s="143"/>
      <c r="F975" s="137"/>
      <c r="G975" s="137"/>
      <c r="H975" s="137"/>
      <c r="I975" s="137"/>
      <c r="J975" s="139"/>
      <c r="K975" s="137"/>
      <c r="L975" s="141"/>
      <c r="M975" s="141"/>
      <c r="N975" s="140"/>
      <c r="O975" s="142"/>
      <c r="P975" s="141"/>
      <c r="Q975" s="141"/>
      <c r="R975" s="141"/>
      <c r="S975" s="156"/>
      <c r="T975" s="156"/>
      <c r="U975" s="156"/>
      <c r="V975" s="156"/>
      <c r="W975" s="156"/>
      <c r="X975" s="156"/>
      <c r="Y975" s="52" t="str">
        <f t="shared" si="290"/>
        <v/>
      </c>
      <c r="Z975" s="50" t="str">
        <f t="shared" si="291"/>
        <v/>
      </c>
      <c r="AA975" s="50" t="str">
        <f t="shared" si="285"/>
        <v/>
      </c>
      <c r="AB975" s="50" t="str">
        <f t="shared" si="292"/>
        <v/>
      </c>
      <c r="AC975" s="50" t="str">
        <f t="shared" si="293"/>
        <v/>
      </c>
      <c r="AD975" s="50" t="str">
        <f t="shared" si="294"/>
        <v/>
      </c>
      <c r="AE975" s="50" t="str">
        <f t="shared" si="295"/>
        <v/>
      </c>
      <c r="AF975" s="50" t="str">
        <f t="shared" si="296"/>
        <v/>
      </c>
      <c r="AG975" s="50" t="str">
        <f t="shared" si="286"/>
        <v/>
      </c>
      <c r="AH975" s="50" t="str">
        <f t="shared" si="297"/>
        <v/>
      </c>
      <c r="AI975" s="50" t="str">
        <f t="shared" si="298"/>
        <v/>
      </c>
      <c r="AJ975" s="50" t="str">
        <f t="shared" si="299"/>
        <v/>
      </c>
      <c r="AK975" s="50" t="str">
        <f t="shared" si="300"/>
        <v/>
      </c>
      <c r="AL975" s="50" t="str">
        <f t="shared" si="301"/>
        <v/>
      </c>
      <c r="AM975" s="50" t="str">
        <f t="shared" si="302"/>
        <v/>
      </c>
      <c r="AN975" s="50" t="str">
        <f>IF(OR(AD975&lt;&gt;TRUE,AI975&lt;&gt;TRUE),"",IF(OR('Info livraison'!$B$12-(YEAR(J975))&gt;INDEX(valschartmaxalt,MATCH(N975,libschart,0)),'Info livraison'!$B$12-(YEAR(J975))&lt;INDEX(valschartminalt,MATCH(N975,libschart,0))),FALSE,TRUE))</f>
        <v/>
      </c>
      <c r="AO975" s="50" t="str">
        <f t="shared" si="287"/>
        <v/>
      </c>
      <c r="AP975" s="50"/>
      <c r="AQ975" s="50"/>
      <c r="AR975" s="50"/>
      <c r="AS975" s="197" t="str">
        <f t="shared" si="303"/>
        <v/>
      </c>
      <c r="AT975" s="210" t="str">
        <f t="shared" si="288"/>
        <v/>
      </c>
    </row>
    <row r="976" spans="1:46" x14ac:dyDescent="0.2">
      <c r="A976" s="51" t="str">
        <f>IF(AND(F976&lt;&gt;"",'Institut - Classes'!$F$4&lt;&gt;""),INDEX(libcatidinstit,'Institut - Classes'!$F$4),"")</f>
        <v/>
      </c>
      <c r="B976" s="51" t="str">
        <f>IF(A976&lt;&gt;"",INDEX(codeinstit,'Institut - Classes'!$F$4),"")</f>
        <v/>
      </c>
      <c r="C976" s="49" t="str">
        <f t="shared" si="289"/>
        <v/>
      </c>
      <c r="D976" s="143"/>
      <c r="E976" s="143"/>
      <c r="F976" s="137"/>
      <c r="G976" s="137"/>
      <c r="H976" s="137"/>
      <c r="I976" s="137"/>
      <c r="J976" s="139"/>
      <c r="K976" s="137"/>
      <c r="L976" s="141"/>
      <c r="M976" s="141"/>
      <c r="N976" s="140"/>
      <c r="O976" s="142"/>
      <c r="P976" s="141"/>
      <c r="Q976" s="141"/>
      <c r="R976" s="141"/>
      <c r="S976" s="156"/>
      <c r="T976" s="156"/>
      <c r="U976" s="156"/>
      <c r="V976" s="156"/>
      <c r="W976" s="156"/>
      <c r="X976" s="156"/>
      <c r="Y976" s="52" t="str">
        <f t="shared" si="290"/>
        <v/>
      </c>
      <c r="Z976" s="50" t="str">
        <f t="shared" si="291"/>
        <v/>
      </c>
      <c r="AA976" s="50" t="str">
        <f t="shared" si="285"/>
        <v/>
      </c>
      <c r="AB976" s="50" t="str">
        <f t="shared" si="292"/>
        <v/>
      </c>
      <c r="AC976" s="50" t="str">
        <f t="shared" si="293"/>
        <v/>
      </c>
      <c r="AD976" s="50" t="str">
        <f t="shared" si="294"/>
        <v/>
      </c>
      <c r="AE976" s="50" t="str">
        <f t="shared" si="295"/>
        <v/>
      </c>
      <c r="AF976" s="50" t="str">
        <f t="shared" si="296"/>
        <v/>
      </c>
      <c r="AG976" s="50" t="str">
        <f t="shared" si="286"/>
        <v/>
      </c>
      <c r="AH976" s="50" t="str">
        <f t="shared" si="297"/>
        <v/>
      </c>
      <c r="AI976" s="50" t="str">
        <f t="shared" si="298"/>
        <v/>
      </c>
      <c r="AJ976" s="50" t="str">
        <f t="shared" si="299"/>
        <v/>
      </c>
      <c r="AK976" s="50" t="str">
        <f t="shared" si="300"/>
        <v/>
      </c>
      <c r="AL976" s="50" t="str">
        <f t="shared" si="301"/>
        <v/>
      </c>
      <c r="AM976" s="50" t="str">
        <f t="shared" si="302"/>
        <v/>
      </c>
      <c r="AN976" s="50" t="str">
        <f>IF(OR(AD976&lt;&gt;TRUE,AI976&lt;&gt;TRUE),"",IF(OR('Info livraison'!$B$12-(YEAR(J976))&gt;INDEX(valschartmaxalt,MATCH(N976,libschart,0)),'Info livraison'!$B$12-(YEAR(J976))&lt;INDEX(valschartminalt,MATCH(N976,libschart,0))),FALSE,TRUE))</f>
        <v/>
      </c>
      <c r="AO976" s="50" t="str">
        <f t="shared" si="287"/>
        <v/>
      </c>
      <c r="AP976" s="50"/>
      <c r="AQ976" s="50"/>
      <c r="AR976" s="50"/>
      <c r="AS976" s="197" t="str">
        <f t="shared" si="303"/>
        <v/>
      </c>
      <c r="AT976" s="210" t="str">
        <f t="shared" si="288"/>
        <v/>
      </c>
    </row>
    <row r="977" spans="1:46" x14ac:dyDescent="0.2">
      <c r="A977" s="51" t="str">
        <f>IF(AND(F977&lt;&gt;"",'Institut - Classes'!$F$4&lt;&gt;""),INDEX(libcatidinstit,'Institut - Classes'!$F$4),"")</f>
        <v/>
      </c>
      <c r="B977" s="51" t="str">
        <f>IF(A977&lt;&gt;"",INDEX(codeinstit,'Institut - Classes'!$F$4),"")</f>
        <v/>
      </c>
      <c r="C977" s="49" t="str">
        <f t="shared" si="289"/>
        <v/>
      </c>
      <c r="D977" s="143"/>
      <c r="E977" s="143"/>
      <c r="F977" s="137"/>
      <c r="G977" s="137"/>
      <c r="H977" s="137"/>
      <c r="I977" s="137"/>
      <c r="J977" s="139"/>
      <c r="K977" s="137"/>
      <c r="L977" s="141"/>
      <c r="M977" s="141"/>
      <c r="N977" s="140"/>
      <c r="O977" s="142"/>
      <c r="P977" s="141"/>
      <c r="Q977" s="141"/>
      <c r="R977" s="141"/>
      <c r="S977" s="156"/>
      <c r="T977" s="156"/>
      <c r="U977" s="156"/>
      <c r="V977" s="156"/>
      <c r="W977" s="156"/>
      <c r="X977" s="156"/>
      <c r="Y977" s="52" t="str">
        <f t="shared" si="290"/>
        <v/>
      </c>
      <c r="Z977" s="50" t="str">
        <f t="shared" si="291"/>
        <v/>
      </c>
      <c r="AA977" s="50" t="str">
        <f t="shared" si="285"/>
        <v/>
      </c>
      <c r="AB977" s="50" t="str">
        <f t="shared" si="292"/>
        <v/>
      </c>
      <c r="AC977" s="50" t="str">
        <f t="shared" si="293"/>
        <v/>
      </c>
      <c r="AD977" s="50" t="str">
        <f t="shared" si="294"/>
        <v/>
      </c>
      <c r="AE977" s="50" t="str">
        <f t="shared" si="295"/>
        <v/>
      </c>
      <c r="AF977" s="50" t="str">
        <f t="shared" si="296"/>
        <v/>
      </c>
      <c r="AG977" s="50" t="str">
        <f t="shared" si="286"/>
        <v/>
      </c>
      <c r="AH977" s="50" t="str">
        <f t="shared" si="297"/>
        <v/>
      </c>
      <c r="AI977" s="50" t="str">
        <f t="shared" si="298"/>
        <v/>
      </c>
      <c r="AJ977" s="50" t="str">
        <f t="shared" si="299"/>
        <v/>
      </c>
      <c r="AK977" s="50" t="str">
        <f t="shared" si="300"/>
        <v/>
      </c>
      <c r="AL977" s="50" t="str">
        <f t="shared" si="301"/>
        <v/>
      </c>
      <c r="AM977" s="50" t="str">
        <f t="shared" si="302"/>
        <v/>
      </c>
      <c r="AN977" s="50" t="str">
        <f>IF(OR(AD977&lt;&gt;TRUE,AI977&lt;&gt;TRUE),"",IF(OR('Info livraison'!$B$12-(YEAR(J977))&gt;INDEX(valschartmaxalt,MATCH(N977,libschart,0)),'Info livraison'!$B$12-(YEAR(J977))&lt;INDEX(valschartminalt,MATCH(N977,libschart,0))),FALSE,TRUE))</f>
        <v/>
      </c>
      <c r="AO977" s="50" t="str">
        <f t="shared" si="287"/>
        <v/>
      </c>
      <c r="AP977" s="50"/>
      <c r="AQ977" s="50"/>
      <c r="AR977" s="50"/>
      <c r="AS977" s="197" t="str">
        <f t="shared" si="303"/>
        <v/>
      </c>
      <c r="AT977" s="210" t="str">
        <f t="shared" si="288"/>
        <v/>
      </c>
    </row>
    <row r="978" spans="1:46" x14ac:dyDescent="0.2">
      <c r="A978" s="51" t="str">
        <f>IF(AND(F978&lt;&gt;"",'Institut - Classes'!$F$4&lt;&gt;""),INDEX(libcatidinstit,'Institut - Classes'!$F$4),"")</f>
        <v/>
      </c>
      <c r="B978" s="51" t="str">
        <f>IF(A978&lt;&gt;"",INDEX(codeinstit,'Institut - Classes'!$F$4),"")</f>
        <v/>
      </c>
      <c r="C978" s="49" t="str">
        <f t="shared" si="289"/>
        <v/>
      </c>
      <c r="D978" s="143"/>
      <c r="E978" s="143"/>
      <c r="F978" s="137"/>
      <c r="G978" s="137"/>
      <c r="H978" s="137"/>
      <c r="I978" s="137"/>
      <c r="J978" s="139"/>
      <c r="K978" s="137"/>
      <c r="L978" s="141"/>
      <c r="M978" s="141"/>
      <c r="N978" s="140"/>
      <c r="O978" s="142"/>
      <c r="P978" s="141"/>
      <c r="Q978" s="141"/>
      <c r="R978" s="141"/>
      <c r="S978" s="156"/>
      <c r="T978" s="156"/>
      <c r="U978" s="156"/>
      <c r="V978" s="156"/>
      <c r="W978" s="156"/>
      <c r="X978" s="156"/>
      <c r="Y978" s="52" t="str">
        <f t="shared" si="290"/>
        <v/>
      </c>
      <c r="Z978" s="50" t="str">
        <f t="shared" si="291"/>
        <v/>
      </c>
      <c r="AA978" s="50" t="str">
        <f t="shared" si="285"/>
        <v/>
      </c>
      <c r="AB978" s="50" t="str">
        <f t="shared" si="292"/>
        <v/>
      </c>
      <c r="AC978" s="50" t="str">
        <f t="shared" si="293"/>
        <v/>
      </c>
      <c r="AD978" s="50" t="str">
        <f t="shared" si="294"/>
        <v/>
      </c>
      <c r="AE978" s="50" t="str">
        <f t="shared" si="295"/>
        <v/>
      </c>
      <c r="AF978" s="50" t="str">
        <f t="shared" si="296"/>
        <v/>
      </c>
      <c r="AG978" s="50" t="str">
        <f t="shared" si="286"/>
        <v/>
      </c>
      <c r="AH978" s="50" t="str">
        <f t="shared" si="297"/>
        <v/>
      </c>
      <c r="AI978" s="50" t="str">
        <f t="shared" si="298"/>
        <v/>
      </c>
      <c r="AJ978" s="50" t="str">
        <f t="shared" si="299"/>
        <v/>
      </c>
      <c r="AK978" s="50" t="str">
        <f t="shared" si="300"/>
        <v/>
      </c>
      <c r="AL978" s="50" t="str">
        <f t="shared" si="301"/>
        <v/>
      </c>
      <c r="AM978" s="50" t="str">
        <f t="shared" si="302"/>
        <v/>
      </c>
      <c r="AN978" s="50" t="str">
        <f>IF(OR(AD978&lt;&gt;TRUE,AI978&lt;&gt;TRUE),"",IF(OR('Info livraison'!$B$12-(YEAR(J978))&gt;INDEX(valschartmaxalt,MATCH(N978,libschart,0)),'Info livraison'!$B$12-(YEAR(J978))&lt;INDEX(valschartminalt,MATCH(N978,libschart,0))),FALSE,TRUE))</f>
        <v/>
      </c>
      <c r="AO978" s="50" t="str">
        <f t="shared" si="287"/>
        <v/>
      </c>
      <c r="AP978" s="50"/>
      <c r="AQ978" s="50"/>
      <c r="AR978" s="50"/>
      <c r="AS978" s="197" t="str">
        <f t="shared" si="303"/>
        <v/>
      </c>
      <c r="AT978" s="210" t="str">
        <f t="shared" si="288"/>
        <v/>
      </c>
    </row>
    <row r="979" spans="1:46" x14ac:dyDescent="0.2">
      <c r="A979" s="51" t="str">
        <f>IF(AND(F979&lt;&gt;"",'Institut - Classes'!$F$4&lt;&gt;""),INDEX(libcatidinstit,'Institut - Classes'!$F$4),"")</f>
        <v/>
      </c>
      <c r="B979" s="51" t="str">
        <f>IF(A979&lt;&gt;"",INDEX(codeinstit,'Institut - Classes'!$F$4),"")</f>
        <v/>
      </c>
      <c r="C979" s="49" t="str">
        <f t="shared" si="289"/>
        <v/>
      </c>
      <c r="D979" s="143"/>
      <c r="E979" s="143"/>
      <c r="F979" s="137"/>
      <c r="G979" s="137"/>
      <c r="H979" s="137"/>
      <c r="I979" s="137"/>
      <c r="J979" s="139"/>
      <c r="K979" s="137"/>
      <c r="L979" s="141"/>
      <c r="M979" s="141"/>
      <c r="N979" s="140"/>
      <c r="O979" s="142"/>
      <c r="P979" s="141"/>
      <c r="Q979" s="141"/>
      <c r="R979" s="141"/>
      <c r="S979" s="156"/>
      <c r="T979" s="156"/>
      <c r="U979" s="156"/>
      <c r="V979" s="156"/>
      <c r="W979" s="156"/>
      <c r="X979" s="156"/>
      <c r="Y979" s="52" t="str">
        <f t="shared" si="290"/>
        <v/>
      </c>
      <c r="Z979" s="50" t="str">
        <f t="shared" si="291"/>
        <v/>
      </c>
      <c r="AA979" s="50" t="str">
        <f t="shared" si="285"/>
        <v/>
      </c>
      <c r="AB979" s="50" t="str">
        <f t="shared" si="292"/>
        <v/>
      </c>
      <c r="AC979" s="50" t="str">
        <f t="shared" si="293"/>
        <v/>
      </c>
      <c r="AD979" s="50" t="str">
        <f t="shared" si="294"/>
        <v/>
      </c>
      <c r="AE979" s="50" t="str">
        <f t="shared" si="295"/>
        <v/>
      </c>
      <c r="AF979" s="50" t="str">
        <f t="shared" si="296"/>
        <v/>
      </c>
      <c r="AG979" s="50" t="str">
        <f t="shared" si="286"/>
        <v/>
      </c>
      <c r="AH979" s="50" t="str">
        <f t="shared" si="297"/>
        <v/>
      </c>
      <c r="AI979" s="50" t="str">
        <f t="shared" si="298"/>
        <v/>
      </c>
      <c r="AJ979" s="50" t="str">
        <f t="shared" si="299"/>
        <v/>
      </c>
      <c r="AK979" s="50" t="str">
        <f t="shared" si="300"/>
        <v/>
      </c>
      <c r="AL979" s="50" t="str">
        <f t="shared" si="301"/>
        <v/>
      </c>
      <c r="AM979" s="50" t="str">
        <f t="shared" si="302"/>
        <v/>
      </c>
      <c r="AN979" s="50" t="str">
        <f>IF(OR(AD979&lt;&gt;TRUE,AI979&lt;&gt;TRUE),"",IF(OR('Info livraison'!$B$12-(YEAR(J979))&gt;INDEX(valschartmaxalt,MATCH(N979,libschart,0)),'Info livraison'!$B$12-(YEAR(J979))&lt;INDEX(valschartminalt,MATCH(N979,libschart,0))),FALSE,TRUE))</f>
        <v/>
      </c>
      <c r="AO979" s="50" t="str">
        <f t="shared" si="287"/>
        <v/>
      </c>
      <c r="AP979" s="50"/>
      <c r="AQ979" s="50"/>
      <c r="AR979" s="50"/>
      <c r="AS979" s="197" t="str">
        <f t="shared" si="303"/>
        <v/>
      </c>
      <c r="AT979" s="210" t="str">
        <f t="shared" si="288"/>
        <v/>
      </c>
    </row>
    <row r="980" spans="1:46" x14ac:dyDescent="0.2">
      <c r="A980" s="51" t="str">
        <f>IF(AND(F980&lt;&gt;"",'Institut - Classes'!$F$4&lt;&gt;""),INDEX(libcatidinstit,'Institut - Classes'!$F$4),"")</f>
        <v/>
      </c>
      <c r="B980" s="51" t="str">
        <f>IF(A980&lt;&gt;"",INDEX(codeinstit,'Institut - Classes'!$F$4),"")</f>
        <v/>
      </c>
      <c r="C980" s="49" t="str">
        <f t="shared" si="289"/>
        <v/>
      </c>
      <c r="D980" s="143"/>
      <c r="E980" s="143"/>
      <c r="F980" s="137"/>
      <c r="G980" s="137"/>
      <c r="H980" s="137"/>
      <c r="I980" s="137"/>
      <c r="J980" s="139"/>
      <c r="K980" s="137"/>
      <c r="L980" s="141"/>
      <c r="M980" s="141"/>
      <c r="N980" s="140"/>
      <c r="O980" s="142"/>
      <c r="P980" s="141"/>
      <c r="Q980" s="141"/>
      <c r="R980" s="141"/>
      <c r="S980" s="156"/>
      <c r="T980" s="156"/>
      <c r="U980" s="156"/>
      <c r="V980" s="156"/>
      <c r="W980" s="156"/>
      <c r="X980" s="156"/>
      <c r="Y980" s="52" t="str">
        <f t="shared" si="290"/>
        <v/>
      </c>
      <c r="Z980" s="50" t="str">
        <f t="shared" si="291"/>
        <v/>
      </c>
      <c r="AA980" s="50" t="str">
        <f t="shared" si="285"/>
        <v/>
      </c>
      <c r="AB980" s="50" t="str">
        <f t="shared" si="292"/>
        <v/>
      </c>
      <c r="AC980" s="50" t="str">
        <f t="shared" si="293"/>
        <v/>
      </c>
      <c r="AD980" s="50" t="str">
        <f t="shared" si="294"/>
        <v/>
      </c>
      <c r="AE980" s="50" t="str">
        <f t="shared" si="295"/>
        <v/>
      </c>
      <c r="AF980" s="50" t="str">
        <f t="shared" si="296"/>
        <v/>
      </c>
      <c r="AG980" s="50" t="str">
        <f t="shared" si="286"/>
        <v/>
      </c>
      <c r="AH980" s="50" t="str">
        <f t="shared" si="297"/>
        <v/>
      </c>
      <c r="AI980" s="50" t="str">
        <f t="shared" si="298"/>
        <v/>
      </c>
      <c r="AJ980" s="50" t="str">
        <f t="shared" si="299"/>
        <v/>
      </c>
      <c r="AK980" s="50" t="str">
        <f t="shared" si="300"/>
        <v/>
      </c>
      <c r="AL980" s="50" t="str">
        <f t="shared" si="301"/>
        <v/>
      </c>
      <c r="AM980" s="50" t="str">
        <f t="shared" si="302"/>
        <v/>
      </c>
      <c r="AN980" s="50" t="str">
        <f>IF(OR(AD980&lt;&gt;TRUE,AI980&lt;&gt;TRUE),"",IF(OR('Info livraison'!$B$12-(YEAR(J980))&gt;INDEX(valschartmaxalt,MATCH(N980,libschart,0)),'Info livraison'!$B$12-(YEAR(J980))&lt;INDEX(valschartminalt,MATCH(N980,libschart,0))),FALSE,TRUE))</f>
        <v/>
      </c>
      <c r="AO980" s="50" t="str">
        <f t="shared" si="287"/>
        <v/>
      </c>
      <c r="AP980" s="50"/>
      <c r="AQ980" s="50"/>
      <c r="AR980" s="50"/>
      <c r="AS980" s="197" t="str">
        <f t="shared" si="303"/>
        <v/>
      </c>
      <c r="AT980" s="210" t="str">
        <f t="shared" si="288"/>
        <v/>
      </c>
    </row>
    <row r="981" spans="1:46" x14ac:dyDescent="0.2">
      <c r="A981" s="51" t="str">
        <f>IF(AND(F981&lt;&gt;"",'Institut - Classes'!$F$4&lt;&gt;""),INDEX(libcatidinstit,'Institut - Classes'!$F$4),"")</f>
        <v/>
      </c>
      <c r="B981" s="51" t="str">
        <f>IF(A981&lt;&gt;"",INDEX(codeinstit,'Institut - Classes'!$F$4),"")</f>
        <v/>
      </c>
      <c r="C981" s="49" t="str">
        <f t="shared" si="289"/>
        <v/>
      </c>
      <c r="D981" s="143"/>
      <c r="E981" s="143"/>
      <c r="F981" s="137"/>
      <c r="G981" s="137"/>
      <c r="H981" s="137"/>
      <c r="I981" s="137"/>
      <c r="J981" s="139"/>
      <c r="K981" s="137"/>
      <c r="L981" s="141"/>
      <c r="M981" s="141"/>
      <c r="N981" s="140"/>
      <c r="O981" s="142"/>
      <c r="P981" s="141"/>
      <c r="Q981" s="141"/>
      <c r="R981" s="141"/>
      <c r="S981" s="156"/>
      <c r="T981" s="156"/>
      <c r="U981" s="156"/>
      <c r="V981" s="156"/>
      <c r="W981" s="156"/>
      <c r="X981" s="156"/>
      <c r="Y981" s="52" t="str">
        <f t="shared" si="290"/>
        <v/>
      </c>
      <c r="Z981" s="50" t="str">
        <f t="shared" si="291"/>
        <v/>
      </c>
      <c r="AA981" s="50" t="str">
        <f t="shared" si="285"/>
        <v/>
      </c>
      <c r="AB981" s="50" t="str">
        <f t="shared" si="292"/>
        <v/>
      </c>
      <c r="AC981" s="50" t="str">
        <f t="shared" si="293"/>
        <v/>
      </c>
      <c r="AD981" s="50" t="str">
        <f t="shared" si="294"/>
        <v/>
      </c>
      <c r="AE981" s="50" t="str">
        <f t="shared" si="295"/>
        <v/>
      </c>
      <c r="AF981" s="50" t="str">
        <f t="shared" si="296"/>
        <v/>
      </c>
      <c r="AG981" s="50" t="str">
        <f t="shared" si="286"/>
        <v/>
      </c>
      <c r="AH981" s="50" t="str">
        <f t="shared" si="297"/>
        <v/>
      </c>
      <c r="AI981" s="50" t="str">
        <f t="shared" si="298"/>
        <v/>
      </c>
      <c r="AJ981" s="50" t="str">
        <f t="shared" si="299"/>
        <v/>
      </c>
      <c r="AK981" s="50" t="str">
        <f t="shared" si="300"/>
        <v/>
      </c>
      <c r="AL981" s="50" t="str">
        <f t="shared" si="301"/>
        <v/>
      </c>
      <c r="AM981" s="50" t="str">
        <f t="shared" si="302"/>
        <v/>
      </c>
      <c r="AN981" s="50" t="str">
        <f>IF(OR(AD981&lt;&gt;TRUE,AI981&lt;&gt;TRUE),"",IF(OR('Info livraison'!$B$12-(YEAR(J981))&gt;INDEX(valschartmaxalt,MATCH(N981,libschart,0)),'Info livraison'!$B$12-(YEAR(J981))&lt;INDEX(valschartminalt,MATCH(N981,libschart,0))),FALSE,TRUE))</f>
        <v/>
      </c>
      <c r="AO981" s="50" t="str">
        <f t="shared" si="287"/>
        <v/>
      </c>
      <c r="AP981" s="50"/>
      <c r="AQ981" s="50"/>
      <c r="AR981" s="50"/>
      <c r="AS981" s="197" t="str">
        <f t="shared" si="303"/>
        <v/>
      </c>
      <c r="AT981" s="210" t="str">
        <f t="shared" si="288"/>
        <v/>
      </c>
    </row>
    <row r="982" spans="1:46" x14ac:dyDescent="0.2">
      <c r="A982" s="51" t="str">
        <f>IF(AND(F982&lt;&gt;"",'Institut - Classes'!$F$4&lt;&gt;""),INDEX(libcatidinstit,'Institut - Classes'!$F$4),"")</f>
        <v/>
      </c>
      <c r="B982" s="51" t="str">
        <f>IF(A982&lt;&gt;"",INDEX(codeinstit,'Institut - Classes'!$F$4),"")</f>
        <v/>
      </c>
      <c r="C982" s="49" t="str">
        <f t="shared" si="289"/>
        <v/>
      </c>
      <c r="D982" s="143"/>
      <c r="E982" s="143"/>
      <c r="F982" s="137"/>
      <c r="G982" s="137"/>
      <c r="H982" s="137"/>
      <c r="I982" s="137"/>
      <c r="J982" s="139"/>
      <c r="K982" s="137"/>
      <c r="L982" s="141"/>
      <c r="M982" s="141"/>
      <c r="N982" s="140"/>
      <c r="O982" s="142"/>
      <c r="P982" s="141"/>
      <c r="Q982" s="141"/>
      <c r="R982" s="141"/>
      <c r="S982" s="156"/>
      <c r="T982" s="156"/>
      <c r="U982" s="156"/>
      <c r="V982" s="156"/>
      <c r="W982" s="156"/>
      <c r="X982" s="156"/>
      <c r="Y982" s="52" t="str">
        <f t="shared" si="290"/>
        <v/>
      </c>
      <c r="Z982" s="50" t="str">
        <f t="shared" si="291"/>
        <v/>
      </c>
      <c r="AA982" s="50" t="str">
        <f t="shared" si="285"/>
        <v/>
      </c>
      <c r="AB982" s="50" t="str">
        <f t="shared" si="292"/>
        <v/>
      </c>
      <c r="AC982" s="50" t="str">
        <f t="shared" si="293"/>
        <v/>
      </c>
      <c r="AD982" s="50" t="str">
        <f t="shared" si="294"/>
        <v/>
      </c>
      <c r="AE982" s="50" t="str">
        <f t="shared" si="295"/>
        <v/>
      </c>
      <c r="AF982" s="50" t="str">
        <f t="shared" si="296"/>
        <v/>
      </c>
      <c r="AG982" s="50" t="str">
        <f t="shared" si="286"/>
        <v/>
      </c>
      <c r="AH982" s="50" t="str">
        <f t="shared" si="297"/>
        <v/>
      </c>
      <c r="AI982" s="50" t="str">
        <f t="shared" si="298"/>
        <v/>
      </c>
      <c r="AJ982" s="50" t="str">
        <f t="shared" si="299"/>
        <v/>
      </c>
      <c r="AK982" s="50" t="str">
        <f t="shared" si="300"/>
        <v/>
      </c>
      <c r="AL982" s="50" t="str">
        <f t="shared" si="301"/>
        <v/>
      </c>
      <c r="AM982" s="50" t="str">
        <f t="shared" si="302"/>
        <v/>
      </c>
      <c r="AN982" s="50" t="str">
        <f>IF(OR(AD982&lt;&gt;TRUE,AI982&lt;&gt;TRUE),"",IF(OR('Info livraison'!$B$12-(YEAR(J982))&gt;INDEX(valschartmaxalt,MATCH(N982,libschart,0)),'Info livraison'!$B$12-(YEAR(J982))&lt;INDEX(valschartminalt,MATCH(N982,libschart,0))),FALSE,TRUE))</f>
        <v/>
      </c>
      <c r="AO982" s="50" t="str">
        <f t="shared" si="287"/>
        <v/>
      </c>
      <c r="AP982" s="50"/>
      <c r="AQ982" s="50"/>
      <c r="AR982" s="50"/>
      <c r="AS982" s="197" t="str">
        <f t="shared" si="303"/>
        <v/>
      </c>
      <c r="AT982" s="210" t="str">
        <f t="shared" si="288"/>
        <v/>
      </c>
    </row>
    <row r="983" spans="1:46" x14ac:dyDescent="0.2">
      <c r="A983" s="51" t="str">
        <f>IF(AND(F983&lt;&gt;"",'Institut - Classes'!$F$4&lt;&gt;""),INDEX(libcatidinstit,'Institut - Classes'!$F$4),"")</f>
        <v/>
      </c>
      <c r="B983" s="51" t="str">
        <f>IF(A983&lt;&gt;"",INDEX(codeinstit,'Institut - Classes'!$F$4),"")</f>
        <v/>
      </c>
      <c r="C983" s="49" t="str">
        <f t="shared" si="289"/>
        <v/>
      </c>
      <c r="D983" s="143"/>
      <c r="E983" s="143"/>
      <c r="F983" s="137"/>
      <c r="G983" s="137"/>
      <c r="H983" s="137"/>
      <c r="I983" s="137"/>
      <c r="J983" s="139"/>
      <c r="K983" s="137"/>
      <c r="L983" s="141"/>
      <c r="M983" s="141"/>
      <c r="N983" s="140"/>
      <c r="O983" s="142"/>
      <c r="P983" s="141"/>
      <c r="Q983" s="141"/>
      <c r="R983" s="141"/>
      <c r="S983" s="156"/>
      <c r="T983" s="156"/>
      <c r="U983" s="156"/>
      <c r="V983" s="156"/>
      <c r="W983" s="156"/>
      <c r="X983" s="156"/>
      <c r="Y983" s="52" t="str">
        <f t="shared" si="290"/>
        <v/>
      </c>
      <c r="Z983" s="50" t="str">
        <f t="shared" si="291"/>
        <v/>
      </c>
      <c r="AA983" s="50" t="str">
        <f t="shared" si="285"/>
        <v/>
      </c>
      <c r="AB983" s="50" t="str">
        <f t="shared" si="292"/>
        <v/>
      </c>
      <c r="AC983" s="50" t="str">
        <f t="shared" si="293"/>
        <v/>
      </c>
      <c r="AD983" s="50" t="str">
        <f t="shared" si="294"/>
        <v/>
      </c>
      <c r="AE983" s="50" t="str">
        <f t="shared" si="295"/>
        <v/>
      </c>
      <c r="AF983" s="50" t="str">
        <f t="shared" si="296"/>
        <v/>
      </c>
      <c r="AG983" s="50" t="str">
        <f t="shared" si="286"/>
        <v/>
      </c>
      <c r="AH983" s="50" t="str">
        <f t="shared" si="297"/>
        <v/>
      </c>
      <c r="AI983" s="50" t="str">
        <f t="shared" si="298"/>
        <v/>
      </c>
      <c r="AJ983" s="50" t="str">
        <f t="shared" si="299"/>
        <v/>
      </c>
      <c r="AK983" s="50" t="str">
        <f t="shared" si="300"/>
        <v/>
      </c>
      <c r="AL983" s="50" t="str">
        <f t="shared" si="301"/>
        <v/>
      </c>
      <c r="AM983" s="50" t="str">
        <f t="shared" si="302"/>
        <v/>
      </c>
      <c r="AN983" s="50" t="str">
        <f>IF(OR(AD983&lt;&gt;TRUE,AI983&lt;&gt;TRUE),"",IF(OR('Info livraison'!$B$12-(YEAR(J983))&gt;INDEX(valschartmaxalt,MATCH(N983,libschart,0)),'Info livraison'!$B$12-(YEAR(J983))&lt;INDEX(valschartminalt,MATCH(N983,libschart,0))),FALSE,TRUE))</f>
        <v/>
      </c>
      <c r="AO983" s="50" t="str">
        <f t="shared" si="287"/>
        <v/>
      </c>
      <c r="AP983" s="50"/>
      <c r="AQ983" s="50"/>
      <c r="AR983" s="50"/>
      <c r="AS983" s="197" t="str">
        <f t="shared" si="303"/>
        <v/>
      </c>
      <c r="AT983" s="210" t="str">
        <f t="shared" si="288"/>
        <v/>
      </c>
    </row>
    <row r="984" spans="1:46" x14ac:dyDescent="0.2">
      <c r="A984" s="51" t="str">
        <f>IF(AND(F984&lt;&gt;"",'Institut - Classes'!$F$4&lt;&gt;""),INDEX(libcatidinstit,'Institut - Classes'!$F$4),"")</f>
        <v/>
      </c>
      <c r="B984" s="51" t="str">
        <f>IF(A984&lt;&gt;"",INDEX(codeinstit,'Institut - Classes'!$F$4),"")</f>
        <v/>
      </c>
      <c r="C984" s="49" t="str">
        <f t="shared" si="289"/>
        <v/>
      </c>
      <c r="D984" s="143"/>
      <c r="E984" s="143"/>
      <c r="F984" s="137"/>
      <c r="G984" s="137"/>
      <c r="H984" s="137"/>
      <c r="I984" s="137"/>
      <c r="J984" s="139"/>
      <c r="K984" s="137"/>
      <c r="L984" s="141"/>
      <c r="M984" s="141"/>
      <c r="N984" s="140"/>
      <c r="O984" s="142"/>
      <c r="P984" s="141"/>
      <c r="Q984" s="141"/>
      <c r="R984" s="141"/>
      <c r="S984" s="156"/>
      <c r="T984" s="156"/>
      <c r="U984" s="156"/>
      <c r="V984" s="156"/>
      <c r="W984" s="156"/>
      <c r="X984" s="156"/>
      <c r="Y984" s="52" t="str">
        <f t="shared" si="290"/>
        <v/>
      </c>
      <c r="Z984" s="50" t="str">
        <f t="shared" si="291"/>
        <v/>
      </c>
      <c r="AA984" s="50" t="str">
        <f t="shared" si="285"/>
        <v/>
      </c>
      <c r="AB984" s="50" t="str">
        <f t="shared" si="292"/>
        <v/>
      </c>
      <c r="AC984" s="50" t="str">
        <f t="shared" si="293"/>
        <v/>
      </c>
      <c r="AD984" s="50" t="str">
        <f t="shared" si="294"/>
        <v/>
      </c>
      <c r="AE984" s="50" t="str">
        <f t="shared" si="295"/>
        <v/>
      </c>
      <c r="AF984" s="50" t="str">
        <f t="shared" si="296"/>
        <v/>
      </c>
      <c r="AG984" s="50" t="str">
        <f t="shared" si="286"/>
        <v/>
      </c>
      <c r="AH984" s="50" t="str">
        <f t="shared" si="297"/>
        <v/>
      </c>
      <c r="AI984" s="50" t="str">
        <f t="shared" si="298"/>
        <v/>
      </c>
      <c r="AJ984" s="50" t="str">
        <f t="shared" si="299"/>
        <v/>
      </c>
      <c r="AK984" s="50" t="str">
        <f t="shared" si="300"/>
        <v/>
      </c>
      <c r="AL984" s="50" t="str">
        <f t="shared" si="301"/>
        <v/>
      </c>
      <c r="AM984" s="50" t="str">
        <f t="shared" si="302"/>
        <v/>
      </c>
      <c r="AN984" s="50" t="str">
        <f>IF(OR(AD984&lt;&gt;TRUE,AI984&lt;&gt;TRUE),"",IF(OR('Info livraison'!$B$12-(YEAR(J984))&gt;INDEX(valschartmaxalt,MATCH(N984,libschart,0)),'Info livraison'!$B$12-(YEAR(J984))&lt;INDEX(valschartminalt,MATCH(N984,libschart,0))),FALSE,TRUE))</f>
        <v/>
      </c>
      <c r="AO984" s="50" t="str">
        <f t="shared" si="287"/>
        <v/>
      </c>
      <c r="AP984" s="50"/>
      <c r="AQ984" s="50"/>
      <c r="AR984" s="50"/>
      <c r="AS984" s="197" t="str">
        <f t="shared" si="303"/>
        <v/>
      </c>
      <c r="AT984" s="210" t="str">
        <f t="shared" si="288"/>
        <v/>
      </c>
    </row>
    <row r="985" spans="1:46" x14ac:dyDescent="0.2">
      <c r="A985" s="51" t="str">
        <f>IF(AND(F985&lt;&gt;"",'Institut - Classes'!$F$4&lt;&gt;""),INDEX(libcatidinstit,'Institut - Classes'!$F$4),"")</f>
        <v/>
      </c>
      <c r="B985" s="51" t="str">
        <f>IF(A985&lt;&gt;"",INDEX(codeinstit,'Institut - Classes'!$F$4),"")</f>
        <v/>
      </c>
      <c r="C985" s="49" t="str">
        <f t="shared" si="289"/>
        <v/>
      </c>
      <c r="D985" s="143"/>
      <c r="E985" s="143"/>
      <c r="F985" s="137"/>
      <c r="G985" s="137"/>
      <c r="H985" s="137"/>
      <c r="I985" s="137"/>
      <c r="J985" s="139"/>
      <c r="K985" s="137"/>
      <c r="L985" s="141"/>
      <c r="M985" s="141"/>
      <c r="N985" s="140"/>
      <c r="O985" s="142"/>
      <c r="P985" s="141"/>
      <c r="Q985" s="141"/>
      <c r="R985" s="141"/>
      <c r="S985" s="156"/>
      <c r="T985" s="156"/>
      <c r="U985" s="156"/>
      <c r="V985" s="156"/>
      <c r="W985" s="156"/>
      <c r="X985" s="156"/>
      <c r="Y985" s="52" t="str">
        <f t="shared" si="290"/>
        <v/>
      </c>
      <c r="Z985" s="50" t="str">
        <f t="shared" si="291"/>
        <v/>
      </c>
      <c r="AA985" s="50" t="str">
        <f t="shared" si="285"/>
        <v/>
      </c>
      <c r="AB985" s="50" t="str">
        <f t="shared" si="292"/>
        <v/>
      </c>
      <c r="AC985" s="50" t="str">
        <f t="shared" si="293"/>
        <v/>
      </c>
      <c r="AD985" s="50" t="str">
        <f t="shared" si="294"/>
        <v/>
      </c>
      <c r="AE985" s="50" t="str">
        <f t="shared" si="295"/>
        <v/>
      </c>
      <c r="AF985" s="50" t="str">
        <f t="shared" si="296"/>
        <v/>
      </c>
      <c r="AG985" s="50" t="str">
        <f t="shared" si="286"/>
        <v/>
      </c>
      <c r="AH985" s="50" t="str">
        <f t="shared" si="297"/>
        <v/>
      </c>
      <c r="AI985" s="50" t="str">
        <f t="shared" si="298"/>
        <v/>
      </c>
      <c r="AJ985" s="50" t="str">
        <f t="shared" si="299"/>
        <v/>
      </c>
      <c r="AK985" s="50" t="str">
        <f t="shared" si="300"/>
        <v/>
      </c>
      <c r="AL985" s="50" t="str">
        <f t="shared" si="301"/>
        <v/>
      </c>
      <c r="AM985" s="50" t="str">
        <f t="shared" si="302"/>
        <v/>
      </c>
      <c r="AN985" s="50" t="str">
        <f>IF(OR(AD985&lt;&gt;TRUE,AI985&lt;&gt;TRUE),"",IF(OR('Info livraison'!$B$12-(YEAR(J985))&gt;INDEX(valschartmaxalt,MATCH(N985,libschart,0)),'Info livraison'!$B$12-(YEAR(J985))&lt;INDEX(valschartminalt,MATCH(N985,libschart,0))),FALSE,TRUE))</f>
        <v/>
      </c>
      <c r="AO985" s="50" t="str">
        <f t="shared" si="287"/>
        <v/>
      </c>
      <c r="AP985" s="50"/>
      <c r="AQ985" s="50"/>
      <c r="AR985" s="50"/>
      <c r="AS985" s="197" t="str">
        <f t="shared" si="303"/>
        <v/>
      </c>
      <c r="AT985" s="210" t="str">
        <f t="shared" si="288"/>
        <v/>
      </c>
    </row>
    <row r="986" spans="1:46" x14ac:dyDescent="0.2">
      <c r="A986" s="51" t="str">
        <f>IF(AND(F986&lt;&gt;"",'Institut - Classes'!$F$4&lt;&gt;""),INDEX(libcatidinstit,'Institut - Classes'!$F$4),"")</f>
        <v/>
      </c>
      <c r="B986" s="51" t="str">
        <f>IF(A986&lt;&gt;"",INDEX(codeinstit,'Institut - Classes'!$F$4),"")</f>
        <v/>
      </c>
      <c r="C986" s="49" t="str">
        <f t="shared" si="289"/>
        <v/>
      </c>
      <c r="D986" s="143"/>
      <c r="E986" s="143"/>
      <c r="F986" s="137"/>
      <c r="G986" s="137"/>
      <c r="H986" s="137"/>
      <c r="I986" s="137"/>
      <c r="J986" s="139"/>
      <c r="K986" s="137"/>
      <c r="L986" s="141"/>
      <c r="M986" s="141"/>
      <c r="N986" s="140"/>
      <c r="O986" s="142"/>
      <c r="P986" s="141"/>
      <c r="Q986" s="141"/>
      <c r="R986" s="141"/>
      <c r="S986" s="156"/>
      <c r="T986" s="156"/>
      <c r="U986" s="156"/>
      <c r="V986" s="156"/>
      <c r="W986" s="156"/>
      <c r="X986" s="156"/>
      <c r="Y986" s="52" t="str">
        <f t="shared" si="290"/>
        <v/>
      </c>
      <c r="Z986" s="50" t="str">
        <f t="shared" si="291"/>
        <v/>
      </c>
      <c r="AA986" s="50" t="str">
        <f t="shared" si="285"/>
        <v/>
      </c>
      <c r="AB986" s="50" t="str">
        <f t="shared" si="292"/>
        <v/>
      </c>
      <c r="AC986" s="50" t="str">
        <f t="shared" si="293"/>
        <v/>
      </c>
      <c r="AD986" s="50" t="str">
        <f t="shared" si="294"/>
        <v/>
      </c>
      <c r="AE986" s="50" t="str">
        <f t="shared" si="295"/>
        <v/>
      </c>
      <c r="AF986" s="50" t="str">
        <f t="shared" si="296"/>
        <v/>
      </c>
      <c r="AG986" s="50" t="str">
        <f t="shared" si="286"/>
        <v/>
      </c>
      <c r="AH986" s="50" t="str">
        <f t="shared" si="297"/>
        <v/>
      </c>
      <c r="AI986" s="50" t="str">
        <f t="shared" si="298"/>
        <v/>
      </c>
      <c r="AJ986" s="50" t="str">
        <f t="shared" si="299"/>
        <v/>
      </c>
      <c r="AK986" s="50" t="str">
        <f t="shared" si="300"/>
        <v/>
      </c>
      <c r="AL986" s="50" t="str">
        <f t="shared" si="301"/>
        <v/>
      </c>
      <c r="AM986" s="50" t="str">
        <f t="shared" si="302"/>
        <v/>
      </c>
      <c r="AN986" s="50" t="str">
        <f>IF(OR(AD986&lt;&gt;TRUE,AI986&lt;&gt;TRUE),"",IF(OR('Info livraison'!$B$12-(YEAR(J986))&gt;INDEX(valschartmaxalt,MATCH(N986,libschart,0)),'Info livraison'!$B$12-(YEAR(J986))&lt;INDEX(valschartminalt,MATCH(N986,libschart,0))),FALSE,TRUE))</f>
        <v/>
      </c>
      <c r="AO986" s="50" t="str">
        <f t="shared" si="287"/>
        <v/>
      </c>
      <c r="AP986" s="50"/>
      <c r="AQ986" s="50"/>
      <c r="AR986" s="50"/>
      <c r="AS986" s="197" t="str">
        <f t="shared" si="303"/>
        <v/>
      </c>
      <c r="AT986" s="210" t="str">
        <f t="shared" si="288"/>
        <v/>
      </c>
    </row>
    <row r="987" spans="1:46" x14ac:dyDescent="0.2">
      <c r="A987" s="51" t="str">
        <f>IF(AND(F987&lt;&gt;"",'Institut - Classes'!$F$4&lt;&gt;""),INDEX(libcatidinstit,'Institut - Classes'!$F$4),"")</f>
        <v/>
      </c>
      <c r="B987" s="51" t="str">
        <f>IF(A987&lt;&gt;"",INDEX(codeinstit,'Institut - Classes'!$F$4),"")</f>
        <v/>
      </c>
      <c r="C987" s="49" t="str">
        <f t="shared" si="289"/>
        <v/>
      </c>
      <c r="D987" s="143"/>
      <c r="E987" s="143"/>
      <c r="F987" s="137"/>
      <c r="G987" s="137"/>
      <c r="H987" s="137"/>
      <c r="I987" s="137"/>
      <c r="J987" s="139"/>
      <c r="K987" s="137"/>
      <c r="L987" s="141"/>
      <c r="M987" s="141"/>
      <c r="N987" s="140"/>
      <c r="O987" s="142"/>
      <c r="P987" s="141"/>
      <c r="Q987" s="141"/>
      <c r="R987" s="141"/>
      <c r="S987" s="156"/>
      <c r="T987" s="156"/>
      <c r="U987" s="156"/>
      <c r="V987" s="156"/>
      <c r="W987" s="156"/>
      <c r="X987" s="156"/>
      <c r="Y987" s="52" t="str">
        <f t="shared" si="290"/>
        <v/>
      </c>
      <c r="Z987" s="50" t="str">
        <f t="shared" si="291"/>
        <v/>
      </c>
      <c r="AA987" s="50" t="str">
        <f t="shared" si="285"/>
        <v/>
      </c>
      <c r="AB987" s="50" t="str">
        <f t="shared" si="292"/>
        <v/>
      </c>
      <c r="AC987" s="50" t="str">
        <f t="shared" si="293"/>
        <v/>
      </c>
      <c r="AD987" s="50" t="str">
        <f t="shared" si="294"/>
        <v/>
      </c>
      <c r="AE987" s="50" t="str">
        <f t="shared" si="295"/>
        <v/>
      </c>
      <c r="AF987" s="50" t="str">
        <f t="shared" si="296"/>
        <v/>
      </c>
      <c r="AG987" s="50" t="str">
        <f t="shared" si="286"/>
        <v/>
      </c>
      <c r="AH987" s="50" t="str">
        <f t="shared" si="297"/>
        <v/>
      </c>
      <c r="AI987" s="50" t="str">
        <f t="shared" si="298"/>
        <v/>
      </c>
      <c r="AJ987" s="50" t="str">
        <f t="shared" si="299"/>
        <v/>
      </c>
      <c r="AK987" s="50" t="str">
        <f t="shared" si="300"/>
        <v/>
      </c>
      <c r="AL987" s="50" t="str">
        <f t="shared" si="301"/>
        <v/>
      </c>
      <c r="AM987" s="50" t="str">
        <f t="shared" si="302"/>
        <v/>
      </c>
      <c r="AN987" s="50" t="str">
        <f>IF(OR(AD987&lt;&gt;TRUE,AI987&lt;&gt;TRUE),"",IF(OR('Info livraison'!$B$12-(YEAR(J987))&gt;INDEX(valschartmaxalt,MATCH(N987,libschart,0)),'Info livraison'!$B$12-(YEAR(J987))&lt;INDEX(valschartminalt,MATCH(N987,libschart,0))),FALSE,TRUE))</f>
        <v/>
      </c>
      <c r="AO987" s="50" t="str">
        <f t="shared" si="287"/>
        <v/>
      </c>
      <c r="AP987" s="50"/>
      <c r="AQ987" s="50"/>
      <c r="AR987" s="50"/>
      <c r="AS987" s="197" t="str">
        <f t="shared" si="303"/>
        <v/>
      </c>
      <c r="AT987" s="210" t="str">
        <f t="shared" si="288"/>
        <v/>
      </c>
    </row>
    <row r="988" spans="1:46" x14ac:dyDescent="0.2">
      <c r="A988" s="51" t="str">
        <f>IF(AND(F988&lt;&gt;"",'Institut - Classes'!$F$4&lt;&gt;""),INDEX(libcatidinstit,'Institut - Classes'!$F$4),"")</f>
        <v/>
      </c>
      <c r="B988" s="51" t="str">
        <f>IF(A988&lt;&gt;"",INDEX(codeinstit,'Institut - Classes'!$F$4),"")</f>
        <v/>
      </c>
      <c r="C988" s="49" t="str">
        <f t="shared" si="289"/>
        <v/>
      </c>
      <c r="D988" s="143"/>
      <c r="E988" s="143"/>
      <c r="F988" s="137"/>
      <c r="G988" s="137"/>
      <c r="H988" s="137"/>
      <c r="I988" s="137"/>
      <c r="J988" s="139"/>
      <c r="K988" s="137"/>
      <c r="L988" s="141"/>
      <c r="M988" s="141"/>
      <c r="N988" s="140"/>
      <c r="O988" s="142"/>
      <c r="P988" s="141"/>
      <c r="Q988" s="141"/>
      <c r="R988" s="141"/>
      <c r="S988" s="156"/>
      <c r="T988" s="156"/>
      <c r="U988" s="156"/>
      <c r="V988" s="156"/>
      <c r="W988" s="156"/>
      <c r="X988" s="156"/>
      <c r="Y988" s="52" t="str">
        <f t="shared" si="290"/>
        <v/>
      </c>
      <c r="Z988" s="50" t="str">
        <f t="shared" si="291"/>
        <v/>
      </c>
      <c r="AA988" s="50" t="str">
        <f t="shared" si="285"/>
        <v/>
      </c>
      <c r="AB988" s="50" t="str">
        <f t="shared" si="292"/>
        <v/>
      </c>
      <c r="AC988" s="50" t="str">
        <f t="shared" si="293"/>
        <v/>
      </c>
      <c r="AD988" s="50" t="str">
        <f t="shared" si="294"/>
        <v/>
      </c>
      <c r="AE988" s="50" t="str">
        <f t="shared" si="295"/>
        <v/>
      </c>
      <c r="AF988" s="50" t="str">
        <f t="shared" si="296"/>
        <v/>
      </c>
      <c r="AG988" s="50" t="str">
        <f t="shared" si="286"/>
        <v/>
      </c>
      <c r="AH988" s="50" t="str">
        <f t="shared" si="297"/>
        <v/>
      </c>
      <c r="AI988" s="50" t="str">
        <f t="shared" si="298"/>
        <v/>
      </c>
      <c r="AJ988" s="50" t="str">
        <f t="shared" si="299"/>
        <v/>
      </c>
      <c r="AK988" s="50" t="str">
        <f t="shared" si="300"/>
        <v/>
      </c>
      <c r="AL988" s="50" t="str">
        <f t="shared" si="301"/>
        <v/>
      </c>
      <c r="AM988" s="50" t="str">
        <f t="shared" si="302"/>
        <v/>
      </c>
      <c r="AN988" s="50" t="str">
        <f>IF(OR(AD988&lt;&gt;TRUE,AI988&lt;&gt;TRUE),"",IF(OR('Info livraison'!$B$12-(YEAR(J988))&gt;INDEX(valschartmaxalt,MATCH(N988,libschart,0)),'Info livraison'!$B$12-(YEAR(J988))&lt;INDEX(valschartminalt,MATCH(N988,libschart,0))),FALSE,TRUE))</f>
        <v/>
      </c>
      <c r="AO988" s="50" t="str">
        <f t="shared" si="287"/>
        <v/>
      </c>
      <c r="AP988" s="50"/>
      <c r="AQ988" s="50"/>
      <c r="AR988" s="50"/>
      <c r="AS988" s="197" t="str">
        <f t="shared" si="303"/>
        <v/>
      </c>
      <c r="AT988" s="210" t="str">
        <f t="shared" si="288"/>
        <v/>
      </c>
    </row>
    <row r="989" spans="1:46" x14ac:dyDescent="0.2">
      <c r="A989" s="51" t="str">
        <f>IF(AND(F989&lt;&gt;"",'Institut - Classes'!$F$4&lt;&gt;""),INDEX(libcatidinstit,'Institut - Classes'!$F$4),"")</f>
        <v/>
      </c>
      <c r="B989" s="51" t="str">
        <f>IF(A989&lt;&gt;"",INDEX(codeinstit,'Institut - Classes'!$F$4),"")</f>
        <v/>
      </c>
      <c r="C989" s="49" t="str">
        <f t="shared" si="289"/>
        <v/>
      </c>
      <c r="D989" s="143"/>
      <c r="E989" s="143"/>
      <c r="F989" s="137"/>
      <c r="G989" s="137"/>
      <c r="H989" s="137"/>
      <c r="I989" s="137"/>
      <c r="J989" s="139"/>
      <c r="K989" s="137"/>
      <c r="L989" s="141"/>
      <c r="M989" s="141"/>
      <c r="N989" s="140"/>
      <c r="O989" s="142"/>
      <c r="P989" s="141"/>
      <c r="Q989" s="141"/>
      <c r="R989" s="141"/>
      <c r="S989" s="156"/>
      <c r="T989" s="156"/>
      <c r="U989" s="156"/>
      <c r="V989" s="156"/>
      <c r="W989" s="156"/>
      <c r="X989" s="156"/>
      <c r="Y989" s="52" t="str">
        <f t="shared" si="290"/>
        <v/>
      </c>
      <c r="Z989" s="50" t="str">
        <f t="shared" si="291"/>
        <v/>
      </c>
      <c r="AA989" s="50" t="str">
        <f t="shared" si="285"/>
        <v/>
      </c>
      <c r="AB989" s="50" t="str">
        <f t="shared" si="292"/>
        <v/>
      </c>
      <c r="AC989" s="50" t="str">
        <f t="shared" si="293"/>
        <v/>
      </c>
      <c r="AD989" s="50" t="str">
        <f t="shared" si="294"/>
        <v/>
      </c>
      <c r="AE989" s="50" t="str">
        <f t="shared" si="295"/>
        <v/>
      </c>
      <c r="AF989" s="50" t="str">
        <f t="shared" si="296"/>
        <v/>
      </c>
      <c r="AG989" s="50" t="str">
        <f t="shared" si="286"/>
        <v/>
      </c>
      <c r="AH989" s="50" t="str">
        <f t="shared" si="297"/>
        <v/>
      </c>
      <c r="AI989" s="50" t="str">
        <f t="shared" si="298"/>
        <v/>
      </c>
      <c r="AJ989" s="50" t="str">
        <f t="shared" si="299"/>
        <v/>
      </c>
      <c r="AK989" s="50" t="str">
        <f t="shared" si="300"/>
        <v/>
      </c>
      <c r="AL989" s="50" t="str">
        <f t="shared" si="301"/>
        <v/>
      </c>
      <c r="AM989" s="50" t="str">
        <f t="shared" si="302"/>
        <v/>
      </c>
      <c r="AN989" s="50" t="str">
        <f>IF(OR(AD989&lt;&gt;TRUE,AI989&lt;&gt;TRUE),"",IF(OR('Info livraison'!$B$12-(YEAR(J989))&gt;INDEX(valschartmaxalt,MATCH(N989,libschart,0)),'Info livraison'!$B$12-(YEAR(J989))&lt;INDEX(valschartminalt,MATCH(N989,libschart,0))),FALSE,TRUE))</f>
        <v/>
      </c>
      <c r="AO989" s="50" t="str">
        <f t="shared" si="287"/>
        <v/>
      </c>
      <c r="AP989" s="50"/>
      <c r="AQ989" s="50"/>
      <c r="AR989" s="50"/>
      <c r="AS989" s="197" t="str">
        <f t="shared" si="303"/>
        <v/>
      </c>
      <c r="AT989" s="210" t="str">
        <f t="shared" si="288"/>
        <v/>
      </c>
    </row>
    <row r="990" spans="1:46" x14ac:dyDescent="0.2">
      <c r="A990" s="51" t="str">
        <f>IF(AND(F990&lt;&gt;"",'Institut - Classes'!$F$4&lt;&gt;""),INDEX(libcatidinstit,'Institut - Classes'!$F$4),"")</f>
        <v/>
      </c>
      <c r="B990" s="51" t="str">
        <f>IF(A990&lt;&gt;"",INDEX(codeinstit,'Institut - Classes'!$F$4),"")</f>
        <v/>
      </c>
      <c r="C990" s="49" t="str">
        <f t="shared" si="289"/>
        <v/>
      </c>
      <c r="D990" s="143"/>
      <c r="E990" s="143"/>
      <c r="F990" s="137"/>
      <c r="G990" s="137"/>
      <c r="H990" s="137"/>
      <c r="I990" s="137"/>
      <c r="J990" s="139"/>
      <c r="K990" s="137"/>
      <c r="L990" s="141"/>
      <c r="M990" s="141"/>
      <c r="N990" s="140"/>
      <c r="O990" s="142"/>
      <c r="P990" s="141"/>
      <c r="Q990" s="141"/>
      <c r="R990" s="141"/>
      <c r="S990" s="156"/>
      <c r="T990" s="156"/>
      <c r="U990" s="156"/>
      <c r="V990" s="156"/>
      <c r="W990" s="156"/>
      <c r="X990" s="156"/>
      <c r="Y990" s="52" t="str">
        <f t="shared" si="290"/>
        <v/>
      </c>
      <c r="Z990" s="50" t="str">
        <f t="shared" si="291"/>
        <v/>
      </c>
      <c r="AA990" s="50" t="str">
        <f t="shared" si="285"/>
        <v/>
      </c>
      <c r="AB990" s="50" t="str">
        <f t="shared" si="292"/>
        <v/>
      </c>
      <c r="AC990" s="50" t="str">
        <f t="shared" si="293"/>
        <v/>
      </c>
      <c r="AD990" s="50" t="str">
        <f t="shared" si="294"/>
        <v/>
      </c>
      <c r="AE990" s="50" t="str">
        <f t="shared" si="295"/>
        <v/>
      </c>
      <c r="AF990" s="50" t="str">
        <f t="shared" si="296"/>
        <v/>
      </c>
      <c r="AG990" s="50" t="str">
        <f t="shared" si="286"/>
        <v/>
      </c>
      <c r="AH990" s="50" t="str">
        <f t="shared" si="297"/>
        <v/>
      </c>
      <c r="AI990" s="50" t="str">
        <f t="shared" si="298"/>
        <v/>
      </c>
      <c r="AJ990" s="50" t="str">
        <f t="shared" si="299"/>
        <v/>
      </c>
      <c r="AK990" s="50" t="str">
        <f t="shared" si="300"/>
        <v/>
      </c>
      <c r="AL990" s="50" t="str">
        <f t="shared" si="301"/>
        <v/>
      </c>
      <c r="AM990" s="50" t="str">
        <f t="shared" si="302"/>
        <v/>
      </c>
      <c r="AN990" s="50" t="str">
        <f>IF(OR(AD990&lt;&gt;TRUE,AI990&lt;&gt;TRUE),"",IF(OR('Info livraison'!$B$12-(YEAR(J990))&gt;INDEX(valschartmaxalt,MATCH(N990,libschart,0)),'Info livraison'!$B$12-(YEAR(J990))&lt;INDEX(valschartminalt,MATCH(N990,libschart,0))),FALSE,TRUE))</f>
        <v/>
      </c>
      <c r="AO990" s="50" t="str">
        <f t="shared" si="287"/>
        <v/>
      </c>
      <c r="AP990" s="50"/>
      <c r="AQ990" s="50"/>
      <c r="AR990" s="50"/>
      <c r="AS990" s="197" t="str">
        <f t="shared" si="303"/>
        <v/>
      </c>
      <c r="AT990" s="210" t="str">
        <f t="shared" si="288"/>
        <v/>
      </c>
    </row>
    <row r="991" spans="1:46" x14ac:dyDescent="0.2">
      <c r="A991" s="51" t="str">
        <f>IF(AND(F991&lt;&gt;"",'Institut - Classes'!$F$4&lt;&gt;""),INDEX(libcatidinstit,'Institut - Classes'!$F$4),"")</f>
        <v/>
      </c>
      <c r="B991" s="51" t="str">
        <f>IF(A991&lt;&gt;"",INDEX(codeinstit,'Institut - Classes'!$F$4),"")</f>
        <v/>
      </c>
      <c r="C991" s="49" t="str">
        <f t="shared" si="289"/>
        <v/>
      </c>
      <c r="D991" s="143"/>
      <c r="E991" s="143"/>
      <c r="F991" s="137"/>
      <c r="G991" s="137"/>
      <c r="H991" s="137"/>
      <c r="I991" s="137"/>
      <c r="J991" s="139"/>
      <c r="K991" s="137"/>
      <c r="L991" s="141"/>
      <c r="M991" s="141"/>
      <c r="N991" s="140"/>
      <c r="O991" s="142"/>
      <c r="P991" s="141"/>
      <c r="Q991" s="141"/>
      <c r="R991" s="141"/>
      <c r="S991" s="156"/>
      <c r="T991" s="156"/>
      <c r="U991" s="156"/>
      <c r="V991" s="156"/>
      <c r="W991" s="156"/>
      <c r="X991" s="156"/>
      <c r="Y991" s="52" t="str">
        <f t="shared" si="290"/>
        <v/>
      </c>
      <c r="Z991" s="50" t="str">
        <f t="shared" si="291"/>
        <v/>
      </c>
      <c r="AA991" s="50" t="str">
        <f t="shared" si="285"/>
        <v/>
      </c>
      <c r="AB991" s="50" t="str">
        <f t="shared" si="292"/>
        <v/>
      </c>
      <c r="AC991" s="50" t="str">
        <f t="shared" si="293"/>
        <v/>
      </c>
      <c r="AD991" s="50" t="str">
        <f t="shared" si="294"/>
        <v/>
      </c>
      <c r="AE991" s="50" t="str">
        <f t="shared" si="295"/>
        <v/>
      </c>
      <c r="AF991" s="50" t="str">
        <f t="shared" si="296"/>
        <v/>
      </c>
      <c r="AG991" s="50" t="str">
        <f t="shared" si="286"/>
        <v/>
      </c>
      <c r="AH991" s="50" t="str">
        <f t="shared" si="297"/>
        <v/>
      </c>
      <c r="AI991" s="50" t="str">
        <f t="shared" si="298"/>
        <v/>
      </c>
      <c r="AJ991" s="50" t="str">
        <f t="shared" si="299"/>
        <v/>
      </c>
      <c r="AK991" s="50" t="str">
        <f t="shared" si="300"/>
        <v/>
      </c>
      <c r="AL991" s="50" t="str">
        <f t="shared" si="301"/>
        <v/>
      </c>
      <c r="AM991" s="50" t="str">
        <f t="shared" si="302"/>
        <v/>
      </c>
      <c r="AN991" s="50" t="str">
        <f>IF(OR(AD991&lt;&gt;TRUE,AI991&lt;&gt;TRUE),"",IF(OR('Info livraison'!$B$12-(YEAR(J991))&gt;INDEX(valschartmaxalt,MATCH(N991,libschart,0)),'Info livraison'!$B$12-(YEAR(J991))&lt;INDEX(valschartminalt,MATCH(N991,libschart,0))),FALSE,TRUE))</f>
        <v/>
      </c>
      <c r="AO991" s="50" t="str">
        <f t="shared" si="287"/>
        <v/>
      </c>
      <c r="AP991" s="50"/>
      <c r="AQ991" s="50"/>
      <c r="AR991" s="50"/>
      <c r="AS991" s="197" t="str">
        <f t="shared" si="303"/>
        <v/>
      </c>
      <c r="AT991" s="210" t="str">
        <f t="shared" si="288"/>
        <v/>
      </c>
    </row>
    <row r="992" spans="1:46" x14ac:dyDescent="0.2">
      <c r="A992" s="51" t="str">
        <f>IF(AND(F992&lt;&gt;"",'Institut - Classes'!$F$4&lt;&gt;""),INDEX(libcatidinstit,'Institut - Classes'!$F$4),"")</f>
        <v/>
      </c>
      <c r="B992" s="51" t="str">
        <f>IF(A992&lt;&gt;"",INDEX(codeinstit,'Institut - Classes'!$F$4),"")</f>
        <v/>
      </c>
      <c r="C992" s="49" t="str">
        <f t="shared" si="289"/>
        <v/>
      </c>
      <c r="D992" s="143"/>
      <c r="E992" s="143"/>
      <c r="F992" s="137"/>
      <c r="G992" s="137"/>
      <c r="H992" s="137"/>
      <c r="I992" s="137"/>
      <c r="J992" s="139"/>
      <c r="K992" s="137"/>
      <c r="L992" s="141"/>
      <c r="M992" s="141"/>
      <c r="N992" s="140"/>
      <c r="O992" s="142"/>
      <c r="P992" s="141"/>
      <c r="Q992" s="141"/>
      <c r="R992" s="141"/>
      <c r="S992" s="156"/>
      <c r="T992" s="156"/>
      <c r="U992" s="156"/>
      <c r="V992" s="156"/>
      <c r="W992" s="156"/>
      <c r="X992" s="156"/>
      <c r="Y992" s="52" t="str">
        <f t="shared" si="290"/>
        <v/>
      </c>
      <c r="Z992" s="50" t="str">
        <f t="shared" si="291"/>
        <v/>
      </c>
      <c r="AA992" s="50" t="str">
        <f t="shared" si="285"/>
        <v/>
      </c>
      <c r="AB992" s="50" t="str">
        <f t="shared" si="292"/>
        <v/>
      </c>
      <c r="AC992" s="50" t="str">
        <f t="shared" si="293"/>
        <v/>
      </c>
      <c r="AD992" s="50" t="str">
        <f t="shared" si="294"/>
        <v/>
      </c>
      <c r="AE992" s="50" t="str">
        <f t="shared" si="295"/>
        <v/>
      </c>
      <c r="AF992" s="50" t="str">
        <f t="shared" si="296"/>
        <v/>
      </c>
      <c r="AG992" s="50" t="str">
        <f t="shared" si="286"/>
        <v/>
      </c>
      <c r="AH992" s="50" t="str">
        <f t="shared" si="297"/>
        <v/>
      </c>
      <c r="AI992" s="50" t="str">
        <f t="shared" si="298"/>
        <v/>
      </c>
      <c r="AJ992" s="50" t="str">
        <f t="shared" si="299"/>
        <v/>
      </c>
      <c r="AK992" s="50" t="str">
        <f t="shared" si="300"/>
        <v/>
      </c>
      <c r="AL992" s="50" t="str">
        <f t="shared" si="301"/>
        <v/>
      </c>
      <c r="AM992" s="50" t="str">
        <f t="shared" si="302"/>
        <v/>
      </c>
      <c r="AN992" s="50" t="str">
        <f>IF(OR(AD992&lt;&gt;TRUE,AI992&lt;&gt;TRUE),"",IF(OR('Info livraison'!$B$12-(YEAR(J992))&gt;INDEX(valschartmaxalt,MATCH(N992,libschart,0)),'Info livraison'!$B$12-(YEAR(J992))&lt;INDEX(valschartminalt,MATCH(N992,libschart,0))),FALSE,TRUE))</f>
        <v/>
      </c>
      <c r="AO992" s="50" t="str">
        <f t="shared" si="287"/>
        <v/>
      </c>
      <c r="AP992" s="50"/>
      <c r="AQ992" s="50"/>
      <c r="AR992" s="50"/>
      <c r="AS992" s="197" t="str">
        <f t="shared" si="303"/>
        <v/>
      </c>
      <c r="AT992" s="210" t="str">
        <f t="shared" si="288"/>
        <v/>
      </c>
    </row>
    <row r="993" spans="1:46" x14ac:dyDescent="0.2">
      <c r="A993" s="51" t="str">
        <f>IF(AND(F993&lt;&gt;"",'Institut - Classes'!$F$4&lt;&gt;""),INDEX(libcatidinstit,'Institut - Classes'!$F$4),"")</f>
        <v/>
      </c>
      <c r="B993" s="51" t="str">
        <f>IF(A993&lt;&gt;"",INDEX(codeinstit,'Institut - Classes'!$F$4),"")</f>
        <v/>
      </c>
      <c r="C993" s="49" t="str">
        <f t="shared" si="289"/>
        <v/>
      </c>
      <c r="D993" s="143"/>
      <c r="E993" s="143"/>
      <c r="F993" s="137"/>
      <c r="G993" s="137"/>
      <c r="H993" s="137"/>
      <c r="I993" s="137"/>
      <c r="J993" s="139"/>
      <c r="K993" s="137"/>
      <c r="L993" s="141"/>
      <c r="M993" s="141"/>
      <c r="N993" s="140"/>
      <c r="O993" s="142"/>
      <c r="P993" s="141"/>
      <c r="Q993" s="141"/>
      <c r="R993" s="141"/>
      <c r="S993" s="156"/>
      <c r="T993" s="156"/>
      <c r="U993" s="156"/>
      <c r="V993" s="156"/>
      <c r="W993" s="156"/>
      <c r="X993" s="156"/>
      <c r="Y993" s="52" t="str">
        <f t="shared" si="290"/>
        <v/>
      </c>
      <c r="Z993" s="50" t="str">
        <f t="shared" si="291"/>
        <v/>
      </c>
      <c r="AA993" s="50" t="str">
        <f t="shared" si="285"/>
        <v/>
      </c>
      <c r="AB993" s="50" t="str">
        <f t="shared" si="292"/>
        <v/>
      </c>
      <c r="AC993" s="50" t="str">
        <f t="shared" si="293"/>
        <v/>
      </c>
      <c r="AD993" s="50" t="str">
        <f t="shared" si="294"/>
        <v/>
      </c>
      <c r="AE993" s="50" t="str">
        <f t="shared" si="295"/>
        <v/>
      </c>
      <c r="AF993" s="50" t="str">
        <f t="shared" si="296"/>
        <v/>
      </c>
      <c r="AG993" s="50" t="str">
        <f t="shared" si="286"/>
        <v/>
      </c>
      <c r="AH993" s="50" t="str">
        <f t="shared" si="297"/>
        <v/>
      </c>
      <c r="AI993" s="50" t="str">
        <f t="shared" si="298"/>
        <v/>
      </c>
      <c r="AJ993" s="50" t="str">
        <f t="shared" si="299"/>
        <v/>
      </c>
      <c r="AK993" s="50" t="str">
        <f t="shared" si="300"/>
        <v/>
      </c>
      <c r="AL993" s="50" t="str">
        <f t="shared" si="301"/>
        <v/>
      </c>
      <c r="AM993" s="50" t="str">
        <f t="shared" si="302"/>
        <v/>
      </c>
      <c r="AN993" s="50" t="str">
        <f>IF(OR(AD993&lt;&gt;TRUE,AI993&lt;&gt;TRUE),"",IF(OR('Info livraison'!$B$12-(YEAR(J993))&gt;INDEX(valschartmaxalt,MATCH(N993,libschart,0)),'Info livraison'!$B$12-(YEAR(J993))&lt;INDEX(valschartminalt,MATCH(N993,libschart,0))),FALSE,TRUE))</f>
        <v/>
      </c>
      <c r="AO993" s="50" t="str">
        <f t="shared" si="287"/>
        <v/>
      </c>
      <c r="AP993" s="50"/>
      <c r="AQ993" s="50"/>
      <c r="AR993" s="50"/>
      <c r="AS993" s="197" t="str">
        <f t="shared" si="303"/>
        <v/>
      </c>
      <c r="AT993" s="210" t="str">
        <f t="shared" si="288"/>
        <v/>
      </c>
    </row>
    <row r="994" spans="1:46" x14ac:dyDescent="0.2">
      <c r="A994" s="51" t="str">
        <f>IF(AND(F994&lt;&gt;"",'Institut - Classes'!$F$4&lt;&gt;""),INDEX(libcatidinstit,'Institut - Classes'!$F$4),"")</f>
        <v/>
      </c>
      <c r="B994" s="51" t="str">
        <f>IF(A994&lt;&gt;"",INDEX(codeinstit,'Institut - Classes'!$F$4),"")</f>
        <v/>
      </c>
      <c r="C994" s="49" t="str">
        <f t="shared" si="289"/>
        <v/>
      </c>
      <c r="D994" s="143"/>
      <c r="E994" s="143"/>
      <c r="F994" s="137"/>
      <c r="G994" s="137"/>
      <c r="H994" s="137"/>
      <c r="I994" s="137"/>
      <c r="J994" s="139"/>
      <c r="K994" s="137"/>
      <c r="L994" s="141"/>
      <c r="M994" s="141"/>
      <c r="N994" s="140"/>
      <c r="O994" s="142"/>
      <c r="P994" s="141"/>
      <c r="Q994" s="141"/>
      <c r="R994" s="141"/>
      <c r="S994" s="156"/>
      <c r="T994" s="156"/>
      <c r="U994" s="156"/>
      <c r="V994" s="156"/>
      <c r="W994" s="156"/>
      <c r="X994" s="156"/>
      <c r="Y994" s="52" t="str">
        <f t="shared" si="290"/>
        <v/>
      </c>
      <c r="Z994" s="50" t="str">
        <f t="shared" si="291"/>
        <v/>
      </c>
      <c r="AA994" s="50" t="str">
        <f t="shared" si="285"/>
        <v/>
      </c>
      <c r="AB994" s="50" t="str">
        <f t="shared" si="292"/>
        <v/>
      </c>
      <c r="AC994" s="50" t="str">
        <f t="shared" si="293"/>
        <v/>
      </c>
      <c r="AD994" s="50" t="str">
        <f t="shared" si="294"/>
        <v/>
      </c>
      <c r="AE994" s="50" t="str">
        <f t="shared" si="295"/>
        <v/>
      </c>
      <c r="AF994" s="50" t="str">
        <f t="shared" si="296"/>
        <v/>
      </c>
      <c r="AG994" s="50" t="str">
        <f t="shared" si="286"/>
        <v/>
      </c>
      <c r="AH994" s="50" t="str">
        <f t="shared" si="297"/>
        <v/>
      </c>
      <c r="AI994" s="50" t="str">
        <f t="shared" si="298"/>
        <v/>
      </c>
      <c r="AJ994" s="50" t="str">
        <f t="shared" si="299"/>
        <v/>
      </c>
      <c r="AK994" s="50" t="str">
        <f t="shared" si="300"/>
        <v/>
      </c>
      <c r="AL994" s="50" t="str">
        <f t="shared" si="301"/>
        <v/>
      </c>
      <c r="AM994" s="50" t="str">
        <f t="shared" si="302"/>
        <v/>
      </c>
      <c r="AN994" s="50" t="str">
        <f>IF(OR(AD994&lt;&gt;TRUE,AI994&lt;&gt;TRUE),"",IF(OR('Info livraison'!$B$12-(YEAR(J994))&gt;INDEX(valschartmaxalt,MATCH(N994,libschart,0)),'Info livraison'!$B$12-(YEAR(J994))&lt;INDEX(valschartminalt,MATCH(N994,libschart,0))),FALSE,TRUE))</f>
        <v/>
      </c>
      <c r="AO994" s="50" t="str">
        <f t="shared" si="287"/>
        <v/>
      </c>
      <c r="AP994" s="50"/>
      <c r="AQ994" s="50"/>
      <c r="AR994" s="50"/>
      <c r="AS994" s="197" t="str">
        <f t="shared" si="303"/>
        <v/>
      </c>
      <c r="AT994" s="210" t="str">
        <f t="shared" si="288"/>
        <v/>
      </c>
    </row>
    <row r="995" spans="1:46" x14ac:dyDescent="0.2">
      <c r="A995" s="51" t="str">
        <f>IF(AND(F995&lt;&gt;"",'Institut - Classes'!$F$4&lt;&gt;""),INDEX(libcatidinstit,'Institut - Classes'!$F$4),"")</f>
        <v/>
      </c>
      <c r="B995" s="51" t="str">
        <f>IF(A995&lt;&gt;"",INDEX(codeinstit,'Institut - Classes'!$F$4),"")</f>
        <v/>
      </c>
      <c r="C995" s="49" t="str">
        <f t="shared" si="289"/>
        <v/>
      </c>
      <c r="D995" s="143"/>
      <c r="E995" s="143"/>
      <c r="F995" s="137"/>
      <c r="G995" s="137"/>
      <c r="H995" s="137"/>
      <c r="I995" s="137"/>
      <c r="J995" s="139"/>
      <c r="K995" s="137"/>
      <c r="L995" s="141"/>
      <c r="M995" s="141"/>
      <c r="N995" s="140"/>
      <c r="O995" s="142"/>
      <c r="P995" s="141"/>
      <c r="Q995" s="141"/>
      <c r="R995" s="141"/>
      <c r="S995" s="156"/>
      <c r="T995" s="156"/>
      <c r="U995" s="156"/>
      <c r="V995" s="156"/>
      <c r="W995" s="156"/>
      <c r="X995" s="156"/>
      <c r="Y995" s="52" t="str">
        <f t="shared" si="290"/>
        <v/>
      </c>
      <c r="Z995" s="50" t="str">
        <f t="shared" si="291"/>
        <v/>
      </c>
      <c r="AA995" s="50" t="str">
        <f t="shared" si="285"/>
        <v/>
      </c>
      <c r="AB995" s="50" t="str">
        <f t="shared" si="292"/>
        <v/>
      </c>
      <c r="AC995" s="50" t="str">
        <f t="shared" si="293"/>
        <v/>
      </c>
      <c r="AD995" s="50" t="str">
        <f t="shared" si="294"/>
        <v/>
      </c>
      <c r="AE995" s="50" t="str">
        <f t="shared" si="295"/>
        <v/>
      </c>
      <c r="AF995" s="50" t="str">
        <f t="shared" si="296"/>
        <v/>
      </c>
      <c r="AG995" s="50" t="str">
        <f t="shared" si="286"/>
        <v/>
      </c>
      <c r="AH995" s="50" t="str">
        <f t="shared" si="297"/>
        <v/>
      </c>
      <c r="AI995" s="50" t="str">
        <f t="shared" si="298"/>
        <v/>
      </c>
      <c r="AJ995" s="50" t="str">
        <f t="shared" si="299"/>
        <v/>
      </c>
      <c r="AK995" s="50" t="str">
        <f t="shared" si="300"/>
        <v/>
      </c>
      <c r="AL995" s="50" t="str">
        <f t="shared" si="301"/>
        <v/>
      </c>
      <c r="AM995" s="50" t="str">
        <f t="shared" si="302"/>
        <v/>
      </c>
      <c r="AN995" s="50" t="str">
        <f>IF(OR(AD995&lt;&gt;TRUE,AI995&lt;&gt;TRUE),"",IF(OR('Info livraison'!$B$12-(YEAR(J995))&gt;INDEX(valschartmaxalt,MATCH(N995,libschart,0)),'Info livraison'!$B$12-(YEAR(J995))&lt;INDEX(valschartminalt,MATCH(N995,libschart,0))),FALSE,TRUE))</f>
        <v/>
      </c>
      <c r="AO995" s="50" t="str">
        <f t="shared" si="287"/>
        <v/>
      </c>
      <c r="AP995" s="50"/>
      <c r="AQ995" s="50"/>
      <c r="AR995" s="50"/>
      <c r="AS995" s="197" t="str">
        <f t="shared" si="303"/>
        <v/>
      </c>
      <c r="AT995" s="210" t="str">
        <f t="shared" si="288"/>
        <v/>
      </c>
    </row>
    <row r="996" spans="1:46" x14ac:dyDescent="0.2">
      <c r="A996" s="51" t="str">
        <f>IF(AND(F996&lt;&gt;"",'Institut - Classes'!$F$4&lt;&gt;""),INDEX(libcatidinstit,'Institut - Classes'!$F$4),"")</f>
        <v/>
      </c>
      <c r="B996" s="51" t="str">
        <f>IF(A996&lt;&gt;"",INDEX(codeinstit,'Institut - Classes'!$F$4),"")</f>
        <v/>
      </c>
      <c r="C996" s="49" t="str">
        <f t="shared" si="289"/>
        <v/>
      </c>
      <c r="D996" s="143"/>
      <c r="E996" s="143"/>
      <c r="F996" s="137"/>
      <c r="G996" s="137"/>
      <c r="H996" s="137"/>
      <c r="I996" s="137"/>
      <c r="J996" s="139"/>
      <c r="K996" s="137"/>
      <c r="L996" s="141"/>
      <c r="M996" s="141"/>
      <c r="N996" s="140"/>
      <c r="O996" s="142"/>
      <c r="P996" s="141"/>
      <c r="Q996" s="141"/>
      <c r="R996" s="141"/>
      <c r="S996" s="156"/>
      <c r="T996" s="156"/>
      <c r="U996" s="156"/>
      <c r="V996" s="156"/>
      <c r="W996" s="156"/>
      <c r="X996" s="156"/>
      <c r="Y996" s="52" t="str">
        <f t="shared" si="290"/>
        <v/>
      </c>
      <c r="Z996" s="50" t="str">
        <f t="shared" si="291"/>
        <v/>
      </c>
      <c r="AA996" s="50" t="str">
        <f t="shared" si="285"/>
        <v/>
      </c>
      <c r="AB996" s="50" t="str">
        <f t="shared" si="292"/>
        <v/>
      </c>
      <c r="AC996" s="50" t="str">
        <f t="shared" si="293"/>
        <v/>
      </c>
      <c r="AD996" s="50" t="str">
        <f t="shared" si="294"/>
        <v/>
      </c>
      <c r="AE996" s="50" t="str">
        <f t="shared" si="295"/>
        <v/>
      </c>
      <c r="AF996" s="50" t="str">
        <f t="shared" si="296"/>
        <v/>
      </c>
      <c r="AG996" s="50" t="str">
        <f t="shared" si="286"/>
        <v/>
      </c>
      <c r="AH996" s="50" t="str">
        <f t="shared" si="297"/>
        <v/>
      </c>
      <c r="AI996" s="50" t="str">
        <f t="shared" si="298"/>
        <v/>
      </c>
      <c r="AJ996" s="50" t="str">
        <f t="shared" si="299"/>
        <v/>
      </c>
      <c r="AK996" s="50" t="str">
        <f t="shared" si="300"/>
        <v/>
      </c>
      <c r="AL996" s="50" t="str">
        <f t="shared" si="301"/>
        <v/>
      </c>
      <c r="AM996" s="50" t="str">
        <f t="shared" si="302"/>
        <v/>
      </c>
      <c r="AN996" s="50" t="str">
        <f>IF(OR(AD996&lt;&gt;TRUE,AI996&lt;&gt;TRUE),"",IF(OR('Info livraison'!$B$12-(YEAR(J996))&gt;INDEX(valschartmaxalt,MATCH(N996,libschart,0)),'Info livraison'!$B$12-(YEAR(J996))&lt;INDEX(valschartminalt,MATCH(N996,libschart,0))),FALSE,TRUE))</f>
        <v/>
      </c>
      <c r="AO996" s="50" t="str">
        <f t="shared" si="287"/>
        <v/>
      </c>
      <c r="AP996" s="50"/>
      <c r="AQ996" s="50"/>
      <c r="AR996" s="50"/>
      <c r="AS996" s="197" t="str">
        <f t="shared" si="303"/>
        <v/>
      </c>
      <c r="AT996" s="210" t="str">
        <f t="shared" si="288"/>
        <v/>
      </c>
    </row>
    <row r="997" spans="1:46" x14ac:dyDescent="0.2">
      <c r="A997" s="51" t="str">
        <f>IF(AND(F997&lt;&gt;"",'Institut - Classes'!$F$4&lt;&gt;""),INDEX(libcatidinstit,'Institut - Classes'!$F$4),"")</f>
        <v/>
      </c>
      <c r="B997" s="51" t="str">
        <f>IF(A997&lt;&gt;"",INDEX(codeinstit,'Institut - Classes'!$F$4),"")</f>
        <v/>
      </c>
      <c r="C997" s="49" t="str">
        <f t="shared" si="289"/>
        <v/>
      </c>
      <c r="D997" s="143"/>
      <c r="E997" s="143"/>
      <c r="F997" s="137"/>
      <c r="G997" s="137"/>
      <c r="H997" s="137"/>
      <c r="I997" s="137"/>
      <c r="J997" s="139"/>
      <c r="K997" s="137"/>
      <c r="L997" s="141"/>
      <c r="M997" s="141"/>
      <c r="N997" s="140"/>
      <c r="O997" s="142"/>
      <c r="P997" s="141"/>
      <c r="Q997" s="141"/>
      <c r="R997" s="141"/>
      <c r="S997" s="156"/>
      <c r="T997" s="156"/>
      <c r="U997" s="156"/>
      <c r="V997" s="156"/>
      <c r="W997" s="156"/>
      <c r="X997" s="156"/>
      <c r="Y997" s="52" t="str">
        <f t="shared" si="290"/>
        <v/>
      </c>
      <c r="Z997" s="50" t="str">
        <f t="shared" si="291"/>
        <v/>
      </c>
      <c r="AA997" s="50" t="str">
        <f t="shared" si="285"/>
        <v/>
      </c>
      <c r="AB997" s="50" t="str">
        <f t="shared" si="292"/>
        <v/>
      </c>
      <c r="AC997" s="50" t="str">
        <f t="shared" si="293"/>
        <v/>
      </c>
      <c r="AD997" s="50" t="str">
        <f t="shared" si="294"/>
        <v/>
      </c>
      <c r="AE997" s="50" t="str">
        <f t="shared" si="295"/>
        <v/>
      </c>
      <c r="AF997" s="50" t="str">
        <f t="shared" si="296"/>
        <v/>
      </c>
      <c r="AG997" s="50" t="str">
        <f t="shared" si="286"/>
        <v/>
      </c>
      <c r="AH997" s="50" t="str">
        <f t="shared" si="297"/>
        <v/>
      </c>
      <c r="AI997" s="50" t="str">
        <f t="shared" si="298"/>
        <v/>
      </c>
      <c r="AJ997" s="50" t="str">
        <f t="shared" si="299"/>
        <v/>
      </c>
      <c r="AK997" s="50" t="str">
        <f t="shared" si="300"/>
        <v/>
      </c>
      <c r="AL997" s="50" t="str">
        <f t="shared" si="301"/>
        <v/>
      </c>
      <c r="AM997" s="50" t="str">
        <f t="shared" si="302"/>
        <v/>
      </c>
      <c r="AN997" s="50" t="str">
        <f>IF(OR(AD997&lt;&gt;TRUE,AI997&lt;&gt;TRUE),"",IF(OR('Info livraison'!$B$12-(YEAR(J997))&gt;INDEX(valschartmaxalt,MATCH(N997,libschart,0)),'Info livraison'!$B$12-(YEAR(J997))&lt;INDEX(valschartminalt,MATCH(N997,libschart,0))),FALSE,TRUE))</f>
        <v/>
      </c>
      <c r="AO997" s="50" t="str">
        <f t="shared" si="287"/>
        <v/>
      </c>
      <c r="AP997" s="50"/>
      <c r="AQ997" s="50"/>
      <c r="AR997" s="50"/>
      <c r="AS997" s="197" t="str">
        <f t="shared" si="303"/>
        <v/>
      </c>
      <c r="AT997" s="210" t="str">
        <f t="shared" si="288"/>
        <v/>
      </c>
    </row>
    <row r="998" spans="1:46" x14ac:dyDescent="0.2">
      <c r="A998" s="51" t="str">
        <f>IF(AND(F998&lt;&gt;"",'Institut - Classes'!$F$4&lt;&gt;""),INDEX(libcatidinstit,'Institut - Classes'!$F$4),"")</f>
        <v/>
      </c>
      <c r="B998" s="51" t="str">
        <f>IF(A998&lt;&gt;"",INDEX(codeinstit,'Institut - Classes'!$F$4),"")</f>
        <v/>
      </c>
      <c r="C998" s="49" t="str">
        <f t="shared" si="289"/>
        <v/>
      </c>
      <c r="D998" s="143"/>
      <c r="E998" s="143"/>
      <c r="F998" s="137"/>
      <c r="G998" s="137"/>
      <c r="H998" s="137"/>
      <c r="I998" s="137"/>
      <c r="J998" s="139"/>
      <c r="K998" s="137"/>
      <c r="L998" s="141"/>
      <c r="M998" s="141"/>
      <c r="N998" s="140"/>
      <c r="O998" s="142"/>
      <c r="P998" s="141"/>
      <c r="Q998" s="141"/>
      <c r="R998" s="141"/>
      <c r="S998" s="156"/>
      <c r="T998" s="156"/>
      <c r="U998" s="156"/>
      <c r="V998" s="156"/>
      <c r="W998" s="156"/>
      <c r="X998" s="156"/>
      <c r="Y998" s="52" t="str">
        <f t="shared" si="290"/>
        <v/>
      </c>
      <c r="Z998" s="50" t="str">
        <f t="shared" si="291"/>
        <v/>
      </c>
      <c r="AA998" s="50" t="str">
        <f t="shared" si="285"/>
        <v/>
      </c>
      <c r="AB998" s="50" t="str">
        <f t="shared" si="292"/>
        <v/>
      </c>
      <c r="AC998" s="50" t="str">
        <f t="shared" si="293"/>
        <v/>
      </c>
      <c r="AD998" s="50" t="str">
        <f t="shared" si="294"/>
        <v/>
      </c>
      <c r="AE998" s="50" t="str">
        <f t="shared" si="295"/>
        <v/>
      </c>
      <c r="AF998" s="50" t="str">
        <f t="shared" si="296"/>
        <v/>
      </c>
      <c r="AG998" s="50" t="str">
        <f t="shared" si="286"/>
        <v/>
      </c>
      <c r="AH998" s="50" t="str">
        <f t="shared" si="297"/>
        <v/>
      </c>
      <c r="AI998" s="50" t="str">
        <f t="shared" si="298"/>
        <v/>
      </c>
      <c r="AJ998" s="50" t="str">
        <f t="shared" si="299"/>
        <v/>
      </c>
      <c r="AK998" s="50" t="str">
        <f t="shared" si="300"/>
        <v/>
      </c>
      <c r="AL998" s="50" t="str">
        <f t="shared" si="301"/>
        <v/>
      </c>
      <c r="AM998" s="50" t="str">
        <f t="shared" si="302"/>
        <v/>
      </c>
      <c r="AN998" s="50" t="str">
        <f>IF(OR(AD998&lt;&gt;TRUE,AI998&lt;&gt;TRUE),"",IF(OR('Info livraison'!$B$12-(YEAR(J998))&gt;INDEX(valschartmaxalt,MATCH(N998,libschart,0)),'Info livraison'!$B$12-(YEAR(J998))&lt;INDEX(valschartminalt,MATCH(N998,libschart,0))),FALSE,TRUE))</f>
        <v/>
      </c>
      <c r="AO998" s="50" t="str">
        <f t="shared" si="287"/>
        <v/>
      </c>
      <c r="AP998" s="50"/>
      <c r="AQ998" s="50"/>
      <c r="AR998" s="50"/>
      <c r="AS998" s="197" t="str">
        <f t="shared" si="303"/>
        <v/>
      </c>
      <c r="AT998" s="210" t="str">
        <f t="shared" si="288"/>
        <v/>
      </c>
    </row>
    <row r="999" spans="1:46" x14ac:dyDescent="0.2">
      <c r="A999" s="51" t="str">
        <f>IF(AND(F999&lt;&gt;"",'Institut - Classes'!$F$4&lt;&gt;""),INDEX(libcatidinstit,'Institut - Classes'!$F$4),"")</f>
        <v/>
      </c>
      <c r="B999" s="51" t="str">
        <f>IF(A999&lt;&gt;"",INDEX(codeinstit,'Institut - Classes'!$F$4),"")</f>
        <v/>
      </c>
      <c r="C999" s="49" t="str">
        <f t="shared" si="289"/>
        <v/>
      </c>
      <c r="D999" s="143"/>
      <c r="E999" s="143"/>
      <c r="F999" s="137"/>
      <c r="G999" s="137"/>
      <c r="H999" s="137"/>
      <c r="I999" s="137"/>
      <c r="J999" s="139"/>
      <c r="K999" s="137"/>
      <c r="L999" s="141"/>
      <c r="M999" s="141"/>
      <c r="N999" s="140"/>
      <c r="O999" s="142"/>
      <c r="P999" s="141"/>
      <c r="Q999" s="141"/>
      <c r="R999" s="141"/>
      <c r="S999" s="156"/>
      <c r="T999" s="156"/>
      <c r="U999" s="156"/>
      <c r="V999" s="156"/>
      <c r="W999" s="156"/>
      <c r="X999" s="156"/>
      <c r="Y999" s="52" t="str">
        <f t="shared" si="290"/>
        <v/>
      </c>
      <c r="Z999" s="50" t="str">
        <f t="shared" si="291"/>
        <v/>
      </c>
      <c r="AA999" s="50" t="str">
        <f t="shared" si="285"/>
        <v/>
      </c>
      <c r="AB999" s="50" t="str">
        <f t="shared" si="292"/>
        <v/>
      </c>
      <c r="AC999" s="50" t="str">
        <f t="shared" si="293"/>
        <v/>
      </c>
      <c r="AD999" s="50" t="str">
        <f t="shared" si="294"/>
        <v/>
      </c>
      <c r="AE999" s="50" t="str">
        <f t="shared" si="295"/>
        <v/>
      </c>
      <c r="AF999" s="50" t="str">
        <f t="shared" si="296"/>
        <v/>
      </c>
      <c r="AG999" s="50" t="str">
        <f t="shared" si="286"/>
        <v/>
      </c>
      <c r="AH999" s="50" t="str">
        <f t="shared" si="297"/>
        <v/>
      </c>
      <c r="AI999" s="50" t="str">
        <f t="shared" si="298"/>
        <v/>
      </c>
      <c r="AJ999" s="50" t="str">
        <f t="shared" si="299"/>
        <v/>
      </c>
      <c r="AK999" s="50" t="str">
        <f t="shared" si="300"/>
        <v/>
      </c>
      <c r="AL999" s="50" t="str">
        <f t="shared" si="301"/>
        <v/>
      </c>
      <c r="AM999" s="50" t="str">
        <f t="shared" si="302"/>
        <v/>
      </c>
      <c r="AN999" s="50" t="str">
        <f>IF(OR(AD999&lt;&gt;TRUE,AI999&lt;&gt;TRUE),"",IF(OR('Info livraison'!$B$12-(YEAR(J999))&gt;INDEX(valschartmaxalt,MATCH(N999,libschart,0)),'Info livraison'!$B$12-(YEAR(J999))&lt;INDEX(valschartminalt,MATCH(N999,libschart,0))),FALSE,TRUE))</f>
        <v/>
      </c>
      <c r="AO999" s="50" t="str">
        <f t="shared" si="287"/>
        <v/>
      </c>
      <c r="AP999" s="50"/>
      <c r="AQ999" s="50"/>
      <c r="AR999" s="50"/>
      <c r="AS999" s="197" t="str">
        <f t="shared" si="303"/>
        <v/>
      </c>
      <c r="AT999" s="210" t="str">
        <f t="shared" si="288"/>
        <v/>
      </c>
    </row>
    <row r="1000" spans="1:46" x14ac:dyDescent="0.2">
      <c r="A1000" s="51" t="str">
        <f>IF(AND(F1000&lt;&gt;"",'Institut - Classes'!$F$4&lt;&gt;""),INDEX(libcatidinstit,'Institut - Classes'!$F$4),"")</f>
        <v/>
      </c>
      <c r="B1000" s="51" t="str">
        <f>IF(A1000&lt;&gt;"",INDEX(codeinstit,'Institut - Classes'!$F$4),"")</f>
        <v/>
      </c>
      <c r="C1000" s="49" t="str">
        <f t="shared" si="289"/>
        <v/>
      </c>
      <c r="D1000" s="143"/>
      <c r="E1000" s="143"/>
      <c r="F1000" s="137"/>
      <c r="G1000" s="137"/>
      <c r="H1000" s="137"/>
      <c r="I1000" s="137"/>
      <c r="J1000" s="139"/>
      <c r="K1000" s="137"/>
      <c r="L1000" s="141"/>
      <c r="M1000" s="141"/>
      <c r="N1000" s="140"/>
      <c r="O1000" s="142"/>
      <c r="P1000" s="141"/>
      <c r="Q1000" s="141"/>
      <c r="R1000" s="141"/>
      <c r="S1000" s="156"/>
      <c r="T1000" s="156"/>
      <c r="U1000" s="156"/>
      <c r="V1000" s="156"/>
      <c r="W1000" s="156"/>
      <c r="X1000" s="156"/>
      <c r="Y1000" s="52" t="str">
        <f t="shared" si="290"/>
        <v/>
      </c>
      <c r="Z1000" s="50" t="str">
        <f t="shared" si="291"/>
        <v/>
      </c>
      <c r="AA1000" s="50" t="str">
        <f t="shared" si="285"/>
        <v/>
      </c>
      <c r="AB1000" s="50" t="str">
        <f t="shared" si="292"/>
        <v/>
      </c>
      <c r="AC1000" s="50" t="str">
        <f t="shared" si="293"/>
        <v/>
      </c>
      <c r="AD1000" s="50" t="str">
        <f t="shared" si="294"/>
        <v/>
      </c>
      <c r="AE1000" s="50" t="str">
        <f t="shared" si="295"/>
        <v/>
      </c>
      <c r="AF1000" s="50" t="str">
        <f t="shared" si="296"/>
        <v/>
      </c>
      <c r="AG1000" s="50" t="str">
        <f t="shared" si="286"/>
        <v/>
      </c>
      <c r="AH1000" s="50" t="str">
        <f t="shared" si="297"/>
        <v/>
      </c>
      <c r="AI1000" s="50" t="str">
        <f t="shared" si="298"/>
        <v/>
      </c>
      <c r="AJ1000" s="50" t="str">
        <f t="shared" si="299"/>
        <v/>
      </c>
      <c r="AK1000" s="50" t="str">
        <f t="shared" si="300"/>
        <v/>
      </c>
      <c r="AL1000" s="50" t="str">
        <f t="shared" si="301"/>
        <v/>
      </c>
      <c r="AM1000" s="50" t="str">
        <f t="shared" si="302"/>
        <v/>
      </c>
      <c r="AN1000" s="50" t="str">
        <f>IF(OR(AD1000&lt;&gt;TRUE,AI1000&lt;&gt;TRUE),"",IF(OR('Info livraison'!$B$12-(YEAR(J1000))&gt;INDEX(valschartmaxalt,MATCH(N1000,libschart,0)),'Info livraison'!$B$12-(YEAR(J1000))&lt;INDEX(valschartminalt,MATCH(N1000,libschart,0))),FALSE,TRUE))</f>
        <v/>
      </c>
      <c r="AO1000" s="50" t="str">
        <f t="shared" si="287"/>
        <v/>
      </c>
      <c r="AP1000" s="50"/>
      <c r="AQ1000" s="50"/>
      <c r="AR1000" s="50"/>
      <c r="AS1000" s="197" t="str">
        <f t="shared" si="303"/>
        <v/>
      </c>
      <c r="AT1000" s="210" t="str">
        <f t="shared" si="288"/>
        <v/>
      </c>
    </row>
    <row r="1001" spans="1:46" x14ac:dyDescent="0.2">
      <c r="A1001" s="51" t="str">
        <f>IF(AND(F1001&lt;&gt;"",'Institut - Classes'!$F$4&lt;&gt;""),INDEX(libcatidinstit,'Institut - Classes'!$F$4),"")</f>
        <v/>
      </c>
      <c r="B1001" s="51" t="str">
        <f>IF(A1001&lt;&gt;"",INDEX(codeinstit,'Institut - Classes'!$F$4),"")</f>
        <v/>
      </c>
      <c r="C1001" s="49" t="str">
        <f t="shared" si="289"/>
        <v/>
      </c>
      <c r="D1001" s="143"/>
      <c r="E1001" s="143"/>
      <c r="F1001" s="137"/>
      <c r="G1001" s="137"/>
      <c r="H1001" s="137"/>
      <c r="I1001" s="137"/>
      <c r="J1001" s="139"/>
      <c r="K1001" s="137"/>
      <c r="L1001" s="141"/>
      <c r="M1001" s="141"/>
      <c r="N1001" s="140"/>
      <c r="O1001" s="142"/>
      <c r="P1001" s="141"/>
      <c r="Q1001" s="141"/>
      <c r="R1001" s="141"/>
      <c r="S1001" s="156"/>
      <c r="T1001" s="156"/>
      <c r="U1001" s="156"/>
      <c r="V1001" s="156"/>
      <c r="W1001" s="156"/>
      <c r="X1001" s="156"/>
      <c r="Y1001" s="52" t="str">
        <f t="shared" si="290"/>
        <v/>
      </c>
      <c r="Z1001" s="50" t="str">
        <f t="shared" si="291"/>
        <v/>
      </c>
      <c r="AA1001" s="50" t="str">
        <f t="shared" si="285"/>
        <v/>
      </c>
      <c r="AB1001" s="50" t="str">
        <f t="shared" si="292"/>
        <v/>
      </c>
      <c r="AC1001" s="50" t="str">
        <f t="shared" si="293"/>
        <v/>
      </c>
      <c r="AD1001" s="50" t="str">
        <f t="shared" si="294"/>
        <v/>
      </c>
      <c r="AE1001" s="50" t="str">
        <f t="shared" si="295"/>
        <v/>
      </c>
      <c r="AF1001" s="50" t="str">
        <f t="shared" si="296"/>
        <v/>
      </c>
      <c r="AG1001" s="50" t="str">
        <f t="shared" si="286"/>
        <v/>
      </c>
      <c r="AH1001" s="50" t="str">
        <f t="shared" si="297"/>
        <v/>
      </c>
      <c r="AI1001" s="50" t="str">
        <f t="shared" si="298"/>
        <v/>
      </c>
      <c r="AJ1001" s="50" t="str">
        <f t="shared" si="299"/>
        <v/>
      </c>
      <c r="AK1001" s="50" t="str">
        <f t="shared" si="300"/>
        <v/>
      </c>
      <c r="AL1001" s="50" t="str">
        <f t="shared" si="301"/>
        <v/>
      </c>
      <c r="AM1001" s="50" t="str">
        <f t="shared" si="302"/>
        <v/>
      </c>
      <c r="AN1001" s="50" t="str">
        <f>IF(OR(AD1001&lt;&gt;TRUE,AI1001&lt;&gt;TRUE),"",IF(OR('Info livraison'!$B$12-(YEAR(J1001))&gt;INDEX(valschartmaxalt,MATCH(N1001,libschart,0)),'Info livraison'!$B$12-(YEAR(J1001))&lt;INDEX(valschartminalt,MATCH(N1001,libschart,0))),FALSE,TRUE))</f>
        <v/>
      </c>
      <c r="AO1001" s="50" t="str">
        <f t="shared" si="287"/>
        <v/>
      </c>
      <c r="AP1001" s="50"/>
      <c r="AQ1001" s="50"/>
      <c r="AR1001" s="50"/>
      <c r="AS1001" s="197" t="str">
        <f t="shared" si="303"/>
        <v/>
      </c>
      <c r="AT1001" s="210" t="str">
        <f t="shared" si="288"/>
        <v/>
      </c>
    </row>
    <row r="1002" spans="1:46" x14ac:dyDescent="0.2">
      <c r="A1002" s="51" t="str">
        <f>IF(AND(F1002&lt;&gt;"",'Institut - Classes'!$F$4&lt;&gt;""),INDEX(libcatidinstit,'Institut - Classes'!$F$4),"")</f>
        <v/>
      </c>
      <c r="B1002" s="51" t="str">
        <f>IF(A1002&lt;&gt;"",INDEX(codeinstit,'Institut - Classes'!$F$4),"")</f>
        <v/>
      </c>
      <c r="C1002" s="49" t="str">
        <f t="shared" si="289"/>
        <v/>
      </c>
      <c r="D1002" s="143"/>
      <c r="E1002" s="143"/>
      <c r="F1002" s="137"/>
      <c r="G1002" s="137"/>
      <c r="H1002" s="137"/>
      <c r="I1002" s="137"/>
      <c r="J1002" s="139"/>
      <c r="K1002" s="137"/>
      <c r="L1002" s="141"/>
      <c r="M1002" s="141"/>
      <c r="N1002" s="140"/>
      <c r="O1002" s="142"/>
      <c r="P1002" s="141"/>
      <c r="Q1002" s="141"/>
      <c r="R1002" s="141"/>
      <c r="S1002" s="156"/>
      <c r="T1002" s="156"/>
      <c r="U1002" s="156"/>
      <c r="V1002" s="156"/>
      <c r="W1002" s="156"/>
      <c r="X1002" s="156"/>
      <c r="Y1002" s="52" t="str">
        <f t="shared" si="290"/>
        <v/>
      </c>
      <c r="Z1002" s="50" t="str">
        <f t="shared" si="291"/>
        <v/>
      </c>
      <c r="AA1002" s="50" t="str">
        <f t="shared" si="285"/>
        <v/>
      </c>
      <c r="AB1002" s="50" t="str">
        <f t="shared" si="292"/>
        <v/>
      </c>
      <c r="AC1002" s="50" t="str">
        <f t="shared" si="293"/>
        <v/>
      </c>
      <c r="AD1002" s="50" t="str">
        <f t="shared" si="294"/>
        <v/>
      </c>
      <c r="AE1002" s="50" t="str">
        <f t="shared" si="295"/>
        <v/>
      </c>
      <c r="AF1002" s="50" t="str">
        <f t="shared" si="296"/>
        <v/>
      </c>
      <c r="AG1002" s="50" t="str">
        <f t="shared" si="286"/>
        <v/>
      </c>
      <c r="AH1002" s="50" t="str">
        <f t="shared" si="297"/>
        <v/>
      </c>
      <c r="AI1002" s="50" t="str">
        <f t="shared" si="298"/>
        <v/>
      </c>
      <c r="AJ1002" s="50" t="str">
        <f t="shared" si="299"/>
        <v/>
      </c>
      <c r="AK1002" s="50" t="str">
        <f t="shared" si="300"/>
        <v/>
      </c>
      <c r="AL1002" s="50" t="str">
        <f t="shared" si="301"/>
        <v/>
      </c>
      <c r="AM1002" s="50" t="str">
        <f t="shared" si="302"/>
        <v/>
      </c>
      <c r="AN1002" s="50" t="str">
        <f>IF(OR(AD1002&lt;&gt;TRUE,AI1002&lt;&gt;TRUE),"",IF(OR('Info livraison'!$B$12-(YEAR(J1002))&gt;INDEX(valschartmaxalt,MATCH(N1002,libschart,0)),'Info livraison'!$B$12-(YEAR(J1002))&lt;INDEX(valschartminalt,MATCH(N1002,libschart,0))),FALSE,TRUE))</f>
        <v/>
      </c>
      <c r="AO1002" s="50" t="str">
        <f t="shared" si="287"/>
        <v/>
      </c>
      <c r="AP1002" s="50"/>
      <c r="AQ1002" s="50"/>
      <c r="AR1002" s="50"/>
      <c r="AS1002" s="197" t="str">
        <f t="shared" si="303"/>
        <v/>
      </c>
      <c r="AT1002" s="210" t="str">
        <f t="shared" si="288"/>
        <v/>
      </c>
    </row>
    <row r="1003" spans="1:46" x14ac:dyDescent="0.2">
      <c r="A1003" s="51" t="str">
        <f>IF(AND(F1003&lt;&gt;"",'Institut - Classes'!$F$4&lt;&gt;""),INDEX(libcatidinstit,'Institut - Classes'!$F$4),"")</f>
        <v/>
      </c>
      <c r="B1003" s="51" t="str">
        <f>IF(A1003&lt;&gt;"",INDEX(codeinstit,'Institut - Classes'!$F$4),"")</f>
        <v/>
      </c>
      <c r="C1003" s="49" t="str">
        <f t="shared" si="289"/>
        <v/>
      </c>
      <c r="D1003" s="143"/>
      <c r="E1003" s="143"/>
      <c r="F1003" s="137"/>
      <c r="G1003" s="137"/>
      <c r="H1003" s="137"/>
      <c r="I1003" s="137"/>
      <c r="J1003" s="139"/>
      <c r="K1003" s="137"/>
      <c r="L1003" s="141"/>
      <c r="M1003" s="141"/>
      <c r="N1003" s="140"/>
      <c r="O1003" s="142"/>
      <c r="P1003" s="141"/>
      <c r="Q1003" s="141"/>
      <c r="R1003" s="141"/>
      <c r="S1003" s="156"/>
      <c r="T1003" s="156"/>
      <c r="U1003" s="156"/>
      <c r="V1003" s="156"/>
      <c r="W1003" s="156"/>
      <c r="X1003" s="156"/>
      <c r="Y1003" s="52" t="str">
        <f t="shared" si="290"/>
        <v/>
      </c>
      <c r="Z1003" s="50" t="str">
        <f t="shared" si="291"/>
        <v/>
      </c>
      <c r="AA1003" s="50" t="str">
        <f t="shared" si="285"/>
        <v/>
      </c>
      <c r="AB1003" s="50" t="str">
        <f t="shared" si="292"/>
        <v/>
      </c>
      <c r="AC1003" s="50" t="str">
        <f t="shared" si="293"/>
        <v/>
      </c>
      <c r="AD1003" s="50" t="str">
        <f t="shared" si="294"/>
        <v/>
      </c>
      <c r="AE1003" s="50" t="str">
        <f t="shared" si="295"/>
        <v/>
      </c>
      <c r="AF1003" s="50" t="str">
        <f t="shared" si="296"/>
        <v/>
      </c>
      <c r="AG1003" s="50" t="str">
        <f t="shared" si="286"/>
        <v/>
      </c>
      <c r="AH1003" s="50" t="str">
        <f t="shared" si="297"/>
        <v/>
      </c>
      <c r="AI1003" s="50" t="str">
        <f t="shared" si="298"/>
        <v/>
      </c>
      <c r="AJ1003" s="50" t="str">
        <f t="shared" si="299"/>
        <v/>
      </c>
      <c r="AK1003" s="50" t="str">
        <f t="shared" si="300"/>
        <v/>
      </c>
      <c r="AL1003" s="50" t="str">
        <f t="shared" si="301"/>
        <v/>
      </c>
      <c r="AM1003" s="50" t="str">
        <f t="shared" si="302"/>
        <v/>
      </c>
      <c r="AN1003" s="50" t="str">
        <f>IF(OR(AD1003&lt;&gt;TRUE,AI1003&lt;&gt;TRUE),"",IF(OR('Info livraison'!$B$12-(YEAR(J1003))&gt;INDEX(valschartmaxalt,MATCH(N1003,libschart,0)),'Info livraison'!$B$12-(YEAR(J1003))&lt;INDEX(valschartminalt,MATCH(N1003,libschart,0))),FALSE,TRUE))</f>
        <v/>
      </c>
      <c r="AO1003" s="50" t="str">
        <f t="shared" si="287"/>
        <v/>
      </c>
      <c r="AP1003" s="50"/>
      <c r="AQ1003" s="50"/>
      <c r="AR1003" s="50"/>
      <c r="AS1003" s="197" t="str">
        <f t="shared" si="303"/>
        <v/>
      </c>
      <c r="AT1003" s="210" t="str">
        <f t="shared" si="288"/>
        <v/>
      </c>
    </row>
    <row r="1004" spans="1:46" x14ac:dyDescent="0.2">
      <c r="A1004" s="51" t="str">
        <f>IF(AND(F1004&lt;&gt;"",'Institut - Classes'!$F$4&lt;&gt;""),INDEX(libcatidinstit,'Institut - Classes'!$F$4),"")</f>
        <v/>
      </c>
      <c r="B1004" s="51" t="str">
        <f>IF(A1004&lt;&gt;"",INDEX(codeinstit,'Institut - Classes'!$F$4),"")</f>
        <v/>
      </c>
      <c r="C1004" s="49" t="str">
        <f t="shared" si="289"/>
        <v/>
      </c>
      <c r="D1004" s="143"/>
      <c r="E1004" s="143"/>
      <c r="F1004" s="137"/>
      <c r="G1004" s="137"/>
      <c r="H1004" s="137"/>
      <c r="I1004" s="137"/>
      <c r="J1004" s="139"/>
      <c r="K1004" s="137"/>
      <c r="L1004" s="141"/>
      <c r="M1004" s="141"/>
      <c r="N1004" s="140"/>
      <c r="O1004" s="142"/>
      <c r="P1004" s="141"/>
      <c r="Q1004" s="141"/>
      <c r="R1004" s="141"/>
      <c r="S1004" s="156"/>
      <c r="T1004" s="156"/>
      <c r="U1004" s="156"/>
      <c r="V1004" s="156"/>
      <c r="W1004" s="156"/>
      <c r="X1004" s="156"/>
      <c r="Y1004" s="52" t="str">
        <f t="shared" si="290"/>
        <v/>
      </c>
      <c r="Z1004" s="50" t="str">
        <f t="shared" si="291"/>
        <v/>
      </c>
      <c r="AA1004" s="50" t="str">
        <f t="shared" si="285"/>
        <v/>
      </c>
      <c r="AB1004" s="50" t="str">
        <f t="shared" si="292"/>
        <v/>
      </c>
      <c r="AC1004" s="50" t="str">
        <f t="shared" si="293"/>
        <v/>
      </c>
      <c r="AD1004" s="50" t="str">
        <f t="shared" si="294"/>
        <v/>
      </c>
      <c r="AE1004" s="50" t="str">
        <f t="shared" si="295"/>
        <v/>
      </c>
      <c r="AF1004" s="50" t="str">
        <f t="shared" si="296"/>
        <v/>
      </c>
      <c r="AG1004" s="50" t="str">
        <f t="shared" si="286"/>
        <v/>
      </c>
      <c r="AH1004" s="50" t="str">
        <f t="shared" si="297"/>
        <v/>
      </c>
      <c r="AI1004" s="50" t="str">
        <f t="shared" si="298"/>
        <v/>
      </c>
      <c r="AJ1004" s="50" t="str">
        <f t="shared" si="299"/>
        <v/>
      </c>
      <c r="AK1004" s="50" t="str">
        <f t="shared" si="300"/>
        <v/>
      </c>
      <c r="AL1004" s="50" t="str">
        <f t="shared" si="301"/>
        <v/>
      </c>
      <c r="AM1004" s="50" t="str">
        <f t="shared" si="302"/>
        <v/>
      </c>
      <c r="AN1004" s="50" t="str">
        <f>IF(OR(AD1004&lt;&gt;TRUE,AI1004&lt;&gt;TRUE),"",IF(OR('Info livraison'!$B$12-(YEAR(J1004))&gt;INDEX(valschartmaxalt,MATCH(N1004,libschart,0)),'Info livraison'!$B$12-(YEAR(J1004))&lt;INDEX(valschartminalt,MATCH(N1004,libschart,0))),FALSE,TRUE))</f>
        <v/>
      </c>
      <c r="AO1004" s="50" t="str">
        <f t="shared" si="287"/>
        <v/>
      </c>
      <c r="AP1004" s="50"/>
      <c r="AQ1004" s="50"/>
      <c r="AR1004" s="50"/>
      <c r="AS1004" s="197" t="str">
        <f t="shared" si="303"/>
        <v/>
      </c>
      <c r="AT1004" s="210" t="str">
        <f t="shared" si="288"/>
        <v/>
      </c>
    </row>
  </sheetData>
  <sheetProtection sheet="1"/>
  <mergeCells count="1">
    <mergeCell ref="T3:U3"/>
  </mergeCells>
  <phoneticPr fontId="16"/>
  <conditionalFormatting sqref="I5:I1004">
    <cfRule type="expression" dxfId="27" priority="6" stopIfTrue="1">
      <formula>NOT(AC5)</formula>
    </cfRule>
  </conditionalFormatting>
  <conditionalFormatting sqref="F5:F1004">
    <cfRule type="expression" dxfId="26" priority="7" stopIfTrue="1">
      <formula>NOT(AA5)</formula>
    </cfRule>
  </conditionalFormatting>
  <conditionalFormatting sqref="H5:H1004">
    <cfRule type="expression" dxfId="25" priority="8" stopIfTrue="1">
      <formula>NOT(Y5)</formula>
    </cfRule>
    <cfRule type="expression" dxfId="24" priority="9" stopIfTrue="1">
      <formula>NOT(Z5)</formula>
    </cfRule>
  </conditionalFormatting>
  <conditionalFormatting sqref="M5:M1004">
    <cfRule type="expression" dxfId="23" priority="10" stopIfTrue="1">
      <formula>NOT(AH5)</formula>
    </cfRule>
  </conditionalFormatting>
  <conditionalFormatting sqref="H3">
    <cfRule type="expression" dxfId="22" priority="11" stopIfTrue="1">
      <formula>(H3="!! AHV nr. Doppelt !!")</formula>
    </cfRule>
  </conditionalFormatting>
  <conditionalFormatting sqref="I2">
    <cfRule type="cellIs" dxfId="21" priority="12" stopIfTrue="1" operator="equal">
      <formula>" OK"</formula>
    </cfRule>
    <cfRule type="cellIs" dxfId="20" priority="13" stopIfTrue="1" operator="equal">
      <formula>" Faux"</formula>
    </cfRule>
  </conditionalFormatting>
  <conditionalFormatting sqref="C1:C4 C1005:C65536">
    <cfRule type="cellIs" dxfId="19" priority="14" stopIfTrue="1" operator="equal">
      <formula>"OK"</formula>
    </cfRule>
    <cfRule type="cellIs" dxfId="18" priority="15" stopIfTrue="1" operator="equal">
      <formula>"x"</formula>
    </cfRule>
  </conditionalFormatting>
  <conditionalFormatting sqref="C5:C1004">
    <cfRule type="cellIs" dxfId="17" priority="16" stopIfTrue="1" operator="equal">
      <formula>"OK"</formula>
    </cfRule>
    <cfRule type="expression" dxfId="16" priority="17" stopIfTrue="1">
      <formula>OR(C5="Incomplet",C5="Erreur")</formula>
    </cfRule>
    <cfRule type="cellIs" dxfId="15" priority="18" stopIfTrue="1" operator="equal">
      <formula>"Attention"</formula>
    </cfRule>
  </conditionalFormatting>
  <conditionalFormatting sqref="L5:L1004">
    <cfRule type="expression" dxfId="14" priority="29" stopIfTrue="1">
      <formula>OR(NOT(AF5),NOT(AG5))</formula>
    </cfRule>
  </conditionalFormatting>
  <conditionalFormatting sqref="G5:G1004">
    <cfRule type="expression" dxfId="13" priority="5" stopIfTrue="1">
      <formula>NOT(AB5)</formula>
    </cfRule>
  </conditionalFormatting>
  <conditionalFormatting sqref="K5:K1004">
    <cfRule type="expression" dxfId="12" priority="4" stopIfTrue="1">
      <formula>NOT(AE5)</formula>
    </cfRule>
  </conditionalFormatting>
  <conditionalFormatting sqref="P5:P1004">
    <cfRule type="expression" dxfId="11" priority="3" stopIfTrue="1">
      <formula>NOT(AK5)</formula>
    </cfRule>
  </conditionalFormatting>
  <conditionalFormatting sqref="Q5:Q1004">
    <cfRule type="expression" dxfId="10" priority="2" stopIfTrue="1">
      <formula>NOT(AL5)</formula>
    </cfRule>
  </conditionalFormatting>
  <conditionalFormatting sqref="R5:R1004">
    <cfRule type="expression" dxfId="9" priority="1" stopIfTrue="1">
      <formula>NOT(AM5)</formula>
    </cfRule>
  </conditionalFormatting>
  <conditionalFormatting sqref="O5:O1004">
    <cfRule type="expression" dxfId="8" priority="36" stopIfTrue="1">
      <formula>NOT(AO5)</formula>
    </cfRule>
    <cfRule type="expression" dxfId="7" priority="37" stopIfTrue="1">
      <formula>NOT(AJ5)</formula>
    </cfRule>
  </conditionalFormatting>
  <conditionalFormatting sqref="N5:N1004">
    <cfRule type="expression" dxfId="6" priority="38" stopIfTrue="1">
      <formula>OR(NOT(AN5),NOT(AO5),NOT(AG5))</formula>
    </cfRule>
    <cfRule type="expression" dxfId="5" priority="39" stopIfTrue="1">
      <formula>NOT(AI5)</formula>
    </cfRule>
  </conditionalFormatting>
  <conditionalFormatting sqref="J5:J1004">
    <cfRule type="expression" dxfId="4" priority="40" stopIfTrue="1">
      <formula>NOT(AN5)</formula>
    </cfRule>
    <cfRule type="expression" dxfId="3" priority="41" stopIfTrue="1">
      <formula>NOT(AD5)</formula>
    </cfRule>
  </conditionalFormatting>
  <dataValidations xWindow="1197" yWindow="299" count="45">
    <dataValidation type="list" allowBlank="1" showInputMessage="1" showErrorMessage="1" errorTitle="2 MAX" error="2 chiffres max" promptTitle="APC" prompt="Année de programme" sqref="O1005:O65536 AO1005:AR65536" xr:uid="{00000000-0002-0000-0300-000000000000}">
      <formula1>APC</formula1>
    </dataValidation>
    <dataValidation type="list" allowBlank="1" showInputMessage="1" showErrorMessage="1" errorTitle="max" error="max 15 caractères" promptTitle="TEns" prompt="Voir liste:_x000a_onglet TEns" sqref="N1005:N65536" xr:uid="{00000000-0002-0000-0300-000001000000}">
      <formula1>Sart</formula1>
    </dataValidation>
    <dataValidation type="list" allowBlank="1" showInputMessage="1" showErrorMessage="1" sqref="P1005:P65536" xr:uid="{00000000-0002-0000-0300-000002000000}">
      <formula1>Form</formula1>
    </dataValidation>
    <dataValidation type="list" allowBlank="1" showInputMessage="1" showErrorMessage="1" sqref="Q1005:Q65536" xr:uid="{00000000-0002-0000-0300-000003000000}">
      <formula1>SPE</formula1>
    </dataValidation>
    <dataValidation type="list" allowBlank="1" showInputMessage="1" showErrorMessage="1" sqref="R1005:R65536" xr:uid="{00000000-0002-0000-0300-000004000000}">
      <formula1>zusatz</formula1>
    </dataValidation>
    <dataValidation type="list" allowBlank="1" showInputMessage="1" showErrorMessage="1" sqref="M1005:M65536" xr:uid="{00000000-0002-0000-0300-000005000000}">
      <formula1>comm</formula1>
    </dataValidation>
    <dataValidation type="list" allowBlank="1" showInputMessage="1" showErrorMessage="1" sqref="L1005:L65536" xr:uid="{00000000-0002-0000-0300-000006000000}">
      <formula1>spraf</formula1>
    </dataValidation>
    <dataValidation type="list" allowBlank="1" showInputMessage="1" showErrorMessage="1" prompt="Nationalité, voir liste_x000a_onglet Nat" sqref="K1005:K65536" xr:uid="{00000000-0002-0000-0300-000007000000}">
      <formula1>staat</formula1>
    </dataValidation>
    <dataValidation type="list" allowBlank="1" showInputMessage="1" showErrorMessage="1" sqref="I1005:I65536" xr:uid="{00000000-0002-0000-0300-000008000000}">
      <formula1>codesex</formula1>
    </dataValidation>
    <dataValidation type="list" allowBlank="1" showInputMessage="1" showErrorMessage="1" sqref="G1005:G65536" xr:uid="{00000000-0002-0000-0300-000009000000}">
      <formula1>TID</formula1>
    </dataValidation>
    <dataValidation type="textLength" allowBlank="1" showInputMessage="1" showErrorMessage="1" error="Max 13 caractères" promptTitle="AVS ou Id cantonal" prompt="AVS ou Id cantonal" sqref="H1005:H65536" xr:uid="{00000000-0002-0000-0300-00000A000000}">
      <formula1>1</formula1>
      <formula2>13</formula2>
    </dataValidation>
    <dataValidation allowBlank="1" showInputMessage="1" showErrorMessage="1" prompt="Catégorie de l'identificateur d'élève" sqref="G4" xr:uid="{00000000-0002-0000-0300-00000B000000}"/>
    <dataValidation allowBlank="1" showInputMessage="1" showErrorMessage="1" prompt="Identificateur de l'élève" sqref="H4" xr:uid="{00000000-0002-0000-0300-00000C000000}"/>
    <dataValidation allowBlank="1" showInputMessage="1" showErrorMessage="1" prompt="Sexe de l'élève" sqref="I4" xr:uid="{00000000-0002-0000-0300-00000D000000}"/>
    <dataValidation allowBlank="1" showInputMessage="1" showErrorMessage="1" prompt="Date de naissance de l'élève" sqref="J4" xr:uid="{00000000-0002-0000-0300-00000E000000}"/>
    <dataValidation allowBlank="1" showInputMessage="1" showErrorMessage="1" prompt="Nationalité de l'élève" sqref="K4" xr:uid="{00000000-0002-0000-0300-00000F000000}"/>
    <dataValidation allowBlank="1" showInputMessage="1" showErrorMessage="1" prompt="1ère langue de l'élève" sqref="L4" xr:uid="{00000000-0002-0000-0300-000010000000}"/>
    <dataValidation allowBlank="1" showInputMessage="1" showErrorMessage="1" prompt="Domicile de l'élève" sqref="M4" xr:uid="{00000000-0002-0000-0300-000011000000}"/>
    <dataValidation allowBlank="1" showInputMessage="1" showErrorMessage="1" prompt="Type d'enseignement reçu par l'élève" sqref="N4" xr:uid="{00000000-0002-0000-0300-000012000000}"/>
    <dataValidation allowBlank="1" showInputMessage="1" showErrorMessage="1" prompt="Année de programme cantonal" sqref="O4" xr:uid="{00000000-0002-0000-0300-000013000000}"/>
    <dataValidation allowBlank="1" showInputMessage="1" showErrorMessage="1" prompt="Mode d'enseignement" sqref="P4" xr:uid="{00000000-0002-0000-0300-000014000000}"/>
    <dataValidation allowBlank="1" showInputMessage="1" showErrorMessage="1" prompt="Statut du programme d'enseignement" sqref="Q4" xr:uid="{00000000-0002-0000-0300-000015000000}"/>
    <dataValidation allowBlank="1" showInputMessage="1" showErrorMessage="1" prompt="Enseignement visant à la maturité professionnelle" sqref="R4" xr:uid="{00000000-0002-0000-0300-000016000000}"/>
    <dataValidation allowBlank="1" showInputMessage="1" showErrorMessage="1" prompt="Champ libre de commentaire (255 caract. max.)" sqref="S4" xr:uid="{00000000-0002-0000-0300-000017000000}"/>
    <dataValidation allowBlank="1" showInputMessage="1" showErrorMessage="1" prompt="Champ libre à disposition du canton (255 caract. max.)" sqref="T4:X4" xr:uid="{00000000-0002-0000-0300-000018000000}"/>
    <dataValidation type="list" allowBlank="1" showInputMessage="1" showErrorMessage="1" error="La valeur saisie n'est pas valide, veuillez consulter la liste des valeurs possibles dans l'onglet &quot;TID&quot;" sqref="G5:G1004" xr:uid="{00000000-0002-0000-0300-000019000000}">
      <formula1>codecatidlern</formula1>
    </dataValidation>
    <dataValidation type="textLength" allowBlank="1" showInputMessage="1" showErrorMessage="1" error="Le format de la valeur saisie n'est pas correct" sqref="H5:H1004" xr:uid="{00000000-0002-0000-0300-00001A000000}">
      <formula1>1</formula1>
      <formula2>13</formula2>
    </dataValidation>
    <dataValidation type="list" allowBlank="1" showInputMessage="1" showErrorMessage="1" error="La valeur saisie n'est pas valide, veuillez consulter la liste des valeurs possibles dans l'onglet &quot;Sexe&quot;" sqref="I5:I1004" xr:uid="{00000000-0002-0000-0300-00001B000000}">
      <formula1>libsex</formula1>
    </dataValidation>
    <dataValidation type="list" allowBlank="1" showErrorMessage="1" error="La valeur saisie n'est pas valide, veuillez consulter la liste des valeurs possibles dans l'onglet &quot;Nat&quot;" sqref="K5:K1004" xr:uid="{00000000-0002-0000-0300-00001C000000}">
      <formula1>libnat</formula1>
    </dataValidation>
    <dataValidation type="list" allowBlank="1" showInputMessage="1" showErrorMessage="1" error="La valeur saisie n'est pas valide, veuillez consulter la liste des valeurs possibles dans l'onglet &quot;Lan&quot;" sqref="L5:L1004" xr:uid="{00000000-0002-0000-0300-00001D000000}">
      <formula1>liblangue</formula1>
    </dataValidation>
    <dataValidation type="list" errorStyle="information" allowBlank="1" showDropDown="1" showErrorMessage="1" error="La valeur saisie n'est pas valide, veuillez consulter la liste des valeurs possibles dans l'onglet &quot;Com&quot;" sqref="M5:M1004" xr:uid="{00000000-0002-0000-0300-00001E000000}">
      <formula1>libgem</formula1>
    </dataValidation>
    <dataValidation type="list" allowBlank="1" showInputMessage="1" showErrorMessage="1" error="La valeur saisie n'est pas valide" sqref="O5:O1004" xr:uid="{00000000-0002-0000-0300-00001F000000}">
      <formula1>codektbj</formula1>
    </dataValidation>
    <dataValidation type="list" allowBlank="1" showInputMessage="1" showErrorMessage="1" error="La valeur saisie n'est pas valide, veuillez consulter la liste des valeurs possibles dans l'onglet &quot;MoEn&quot;" sqref="P5:P1004" xr:uid="{00000000-0002-0000-0300-000020000000}">
      <formula1>libform</formula1>
    </dataValidation>
    <dataValidation type="list" allowBlank="1" showInputMessage="1" showErrorMessage="1" error="La valeur saisie n'est pas valide, veuillez consulter la liste des valeurs possibles dans l'onglet &quot;SPE&quot;" sqref="Q5:Q1004" xr:uid="{00000000-0002-0000-0300-000021000000}">
      <formula1>libspe</formula1>
    </dataValidation>
    <dataValidation type="list" allowBlank="1" showInputMessage="1" showErrorMessage="1" error="La valeur saisie n'est pas valide, veuillez consulter la liste des valeurs possibles dans l'onglet &quot;MP1&quot;" sqref="R5:R1004" xr:uid="{00000000-0002-0000-0300-000022000000}">
      <formula1>libmp1</formula1>
    </dataValidation>
    <dataValidation type="textLength" allowBlank="1" showInputMessage="1" showErrorMessage="1" error="Le format de la valeur saisie n'est pas correct" sqref="S5:S1004" xr:uid="{00000000-0002-0000-0300-000023000000}">
      <formula1>1</formula1>
      <formula2>256</formula2>
    </dataValidation>
    <dataValidation type="textLength" allowBlank="1" showInputMessage="1" showErrorMessage="1" error="Le format de la valeur saisie n'est pas correct" sqref="T5:X1004" xr:uid="{00000000-0002-0000-0300-000024000000}">
      <formula1>1</formula1>
      <formula2>1024</formula2>
    </dataValidation>
    <dataValidation allowBlank="1" showInputMessage="1" showErrorMessage="1" prompt="Nom de l'élève (champ facultatif)" sqref="D4" xr:uid="{00000000-0002-0000-0300-000025000000}"/>
    <dataValidation allowBlank="1" showInputMessage="1" showErrorMessage="1" prompt="Prénom de l'élève (champ facultatif)" sqref="E4" xr:uid="{00000000-0002-0000-0300-000026000000}"/>
    <dataValidation type="textLength" allowBlank="1" showInputMessage="1" showErrorMessage="1" error="Format incorrect" sqref="D5:E1004" xr:uid="{00000000-0002-0000-0300-000027000000}">
      <formula1>1</formula1>
      <formula2>256</formula2>
    </dataValidation>
    <dataValidation allowBlank="1" showInputMessage="1" showErrorMessage="1" prompt="Nom ou numéro de classe interne à l'institution" sqref="F4" xr:uid="{00000000-0002-0000-0300-000028000000}"/>
    <dataValidation type="list" allowBlank="1" showInputMessage="1" showErrorMessage="1" error="Le nom ou numéro de classe interne à l'institution doit correspondre à la liste dans l'onglet &quot;Institut/classes&quot;" sqref="F5:F1004" xr:uid="{00000000-0002-0000-0300-000029000000}">
      <formula1>libclint</formula1>
    </dataValidation>
    <dataValidation type="date" allowBlank="1" showInputMessage="1" showErrorMessage="1" error="La valeur introduite n'est pas correcte" sqref="J5:J1004" xr:uid="{00000000-0002-0000-0300-00002A000000}">
      <formula1>9133</formula1>
      <formula2>73051</formula2>
    </dataValidation>
    <dataValidation allowBlank="1" showInputMessage="1" showErrorMessage="1" prompt="Cet indicateur peut prendre 4 valeurs: _x000a_OK: l'enregistrement (ligne) semble correct_x000a_INCOMPLET: des valeurs manquent_x000a_ATTENTION: une valeur (en orange) est hors des limites habituelles_x000a_ERREUR: une valeur (en rouge) n'est pas correcte" sqref="C4" xr:uid="{00000000-0002-0000-0300-00002B000000}"/>
    <dataValidation type="list" allowBlank="1" showInputMessage="1" error="La valeur saisie n'est pas valide, veuillez consulter la liste des valeurs possibles dans l'onglet &quot;TEns&quot; (Vous avez la possibilité d'ajouter un nouveau code dans l'onglet &quot;Tens suppl.&quot;)" sqref="N5:N1004" xr:uid="{00000000-0002-0000-0300-00002C000000}">
      <formula1>libschartabb</formula1>
    </dataValidation>
  </dataValidations>
  <pageMargins left="0.78740157499999996" right="0.78740157499999996" top="0.984251969" bottom="0.984251969" header="0.4921259845" footer="0.4921259845"/>
  <pageSetup paperSize="9"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indexed="57"/>
  </sheetPr>
  <dimension ref="A1:Z1001"/>
  <sheetViews>
    <sheetView showGridLines="0" showRowColHeaders="0" workbookViewId="0"/>
  </sheetViews>
  <sheetFormatPr baseColWidth="10" defaultRowHeight="15" x14ac:dyDescent="0.2"/>
  <cols>
    <col min="1" max="1" width="8.140625" style="65" customWidth="1"/>
    <col min="2" max="2" width="13.42578125" style="65" customWidth="1"/>
    <col min="3" max="3" width="18.7109375" style="65" customWidth="1"/>
    <col min="4" max="4" width="11.42578125" style="65"/>
    <col min="5" max="5" width="14.5703125" style="65" customWidth="1"/>
    <col min="6" max="6" width="15.85546875" style="65" customWidth="1"/>
    <col min="7" max="7" width="4" style="65" customWidth="1"/>
    <col min="8" max="8" width="11.7109375" style="65" customWidth="1"/>
    <col min="9" max="14" width="11.7109375" style="66" customWidth="1"/>
    <col min="15" max="18" width="4" style="66" customWidth="1"/>
    <col min="19" max="19" width="11.7109375" style="66" customWidth="1"/>
    <col min="20" max="20" width="4.42578125" style="66" customWidth="1"/>
    <col min="21" max="26" width="11.7109375" style="66" customWidth="1"/>
    <col min="27" max="16384" width="11.42578125" style="65"/>
  </cols>
  <sheetData>
    <row r="1" spans="1:26" x14ac:dyDescent="0.2">
      <c r="A1" s="149">
        <f>IF('Info livraison'!B12&lt;&gt;"",'Info livraison'!B12,"")</f>
        <v>2023</v>
      </c>
      <c r="B1" s="149">
        <f>'Info livraison'!F8</f>
        <v>22</v>
      </c>
      <c r="C1" s="149" t="str">
        <f>IF('Info livraison'!B10&lt;&gt;"",IF('Info livraison'!B10&lt;&gt;"Nom_de_l'ecole",'Info livraison'!B10,CONCATENATE(INDEX(libktabb,'Info livraison'!F8),"-",'Données élèves'!AU$5)),"")</f>
        <v>VD-ID</v>
      </c>
      <c r="D1" s="150">
        <f ca="1">NOW()</f>
        <v>45243.570917939818</v>
      </c>
      <c r="E1" s="146" t="str">
        <f>IF('Info livraison'!$A$5&lt;&gt;"",'Info livraison'!$A$5,"")</f>
        <v>v1.24</v>
      </c>
      <c r="F1" s="64"/>
      <c r="G1" s="64"/>
      <c r="H1" s="64"/>
      <c r="I1" s="64"/>
      <c r="J1" s="64"/>
      <c r="K1" s="64"/>
      <c r="L1" s="64"/>
      <c r="M1" s="64"/>
      <c r="N1" s="64"/>
      <c r="O1" s="64"/>
      <c r="P1" s="64"/>
      <c r="Q1" s="64"/>
      <c r="R1" s="64"/>
      <c r="S1" s="64"/>
      <c r="T1" s="64"/>
      <c r="U1" s="64"/>
      <c r="V1" s="64"/>
      <c r="W1" s="64"/>
      <c r="X1" s="64"/>
      <c r="Y1" s="64"/>
      <c r="Z1" s="64"/>
    </row>
    <row r="2" spans="1:26" x14ac:dyDescent="0.2">
      <c r="A2" s="146" t="str">
        <f>IF('Données élèves'!$C5&lt;&gt;"",'Données élèves'!A5,"")</f>
        <v/>
      </c>
      <c r="B2" s="146" t="str">
        <f>IF(A2&lt;&gt;"",'Données élèves'!B5,"")</f>
        <v/>
      </c>
      <c r="C2" s="146" t="str">
        <f>IF(AND(A2&lt;&gt;"",'Données élèves'!F5&lt;&gt;""),IF(INDEX(codeclint,MATCH('Données élèves'!F5,libclint,0))&lt;&gt;"",INDEX(codeclint,MATCH('Données élèves'!F5,libclint,0)),""),"")</f>
        <v/>
      </c>
      <c r="D2" s="146" t="str">
        <f>IF(A2&lt;&gt;"",99990000,"")</f>
        <v/>
      </c>
      <c r="E2" s="146" t="str">
        <f>IF(A2&lt;&gt;"",IF('Données élèves'!G5&lt;&gt;"",IF('Données élèves'!AB5&lt;&gt;"",IF('Données élèves'!G5="LOC.ID",CONCATENATE("LOC.",'Données élèves'!AU$5),'Données élèves'!G5),""),""),"")</f>
        <v/>
      </c>
      <c r="F2" s="146" t="str">
        <f>IF(A2&lt;&gt;"",IF('Données élèves'!H5&lt;&gt;"",'Données élèves'!H5,""),"")</f>
        <v/>
      </c>
      <c r="G2" s="146" t="str">
        <f>IF(AND(A2&lt;&gt;"",'Données élèves'!AC5&lt;&gt;""),IF('Données élèves'!AC5=TRUE,INDEX(codesex,MATCH('Données élèves'!I5,libsex,0)),'Données élèves'!I5),"")</f>
        <v/>
      </c>
      <c r="H2" s="147" t="str">
        <f>IF(A2&lt;&gt;"",IF('Données élèves'!J5&lt;&gt;"",'Données élèves'!J5,""),"")</f>
        <v/>
      </c>
      <c r="I2" s="148" t="str">
        <f>IF(AND(A2&lt;&gt;"",'Données élèves'!AE5&lt;&gt;""),IF('Données élèves'!AE5=TRUE,INDEX(codenat,MATCH('Données élèves'!K5,libnat,0)),'Données élèves'!K5),"")</f>
        <v/>
      </c>
      <c r="J2" s="148" t="str">
        <f>IF(AND(A2&lt;&gt;"",'Données élèves'!AF5&lt;&gt;""),IF('Données élèves'!AF5=TRUE,INDEX(codelangue,MATCH('Données élèves'!L5,liblangue,0)),'Données élèves'!L5),"")</f>
        <v/>
      </c>
      <c r="K2" s="148" t="str">
        <f>IF(AND(A2&lt;&gt;"",'Données élèves'!AH5&lt;&gt;""),IF('Données élèves'!AH5=TRUE,IF(INDEX(codegem,MATCH('Données élèves'!M5,libgem,0))&lt;8000,INDEX(codegem,MATCH('Données élèves'!M5,libgem,0)),""),'Données élèves'!M5),"")</f>
        <v/>
      </c>
      <c r="L2" s="148" t="str">
        <f>IF(AND(A2&lt;&gt;"",'Données élèves'!AH5&lt;&gt;""),IF('Données élèves'!AH5=TRUE,INDEX(codegemhist,MATCH('Données élèves'!M5,libgem,0)),""),"")</f>
        <v/>
      </c>
      <c r="M2" s="148" t="str">
        <f>IF(AND(A2&lt;&gt;"",'Données élèves'!AH5&lt;&gt;""),IF('Données élèves'!AH5=TRUE,IF(INDEX(codegem,MATCH('Données élèves'!M5,libgem,0))&gt;=8000,INDEX(codegem,MATCH('Données élèves'!M5,libgem,0)),""),'Données élèves'!M5),"")</f>
        <v/>
      </c>
      <c r="N2" s="148" t="str">
        <f>IF(AND(A2&lt;&gt;"",'Données élèves'!AI5&lt;&gt;""),IF('Données élèves'!AI5=TRUE,INDEX(codeschart,MATCH('Données élèves'!N5,libschart,0)),'Données élèves'!N5),"")</f>
        <v/>
      </c>
      <c r="O2" s="148" t="str">
        <f>IF(AND(A2&lt;&gt;"",'Données élèves'!O5&lt;&gt;""),'Données élèves'!O5,"")</f>
        <v/>
      </c>
      <c r="P2" s="148" t="str">
        <f>IF(AND(A2&lt;&gt;"",'Données élèves'!AK5&lt;&gt;""),IF('Données élèves'!AK5=TRUE,INDEX(codeform,MATCH('Données élèves'!P5,libform,0)),'Données élèves'!P5),"")</f>
        <v/>
      </c>
      <c r="Q2" s="148" t="str">
        <f>IF(AND(A2&lt;&gt;"",'Données élèves'!AL5&lt;&gt;""),IF('Données élèves'!AL5=TRUE,INDEX(codespe,MATCH('Données élèves'!Q5,libspe,0)),'Données élèves'!Q5),"")</f>
        <v/>
      </c>
      <c r="R2" s="148" t="str">
        <f>IF(AND(A2&lt;&gt;"",OR('Données élèves'!AM5&lt;&gt;"",'Données élèves'!AT5=FALSE)),IF('Données élèves'!AM5=TRUE,INDEX(codemp1,MATCH('Données élèves'!R5,libmp1,0)),IF('Données élèves'!AT5=FALSE,0,'Données élèves'!R5)),"")</f>
        <v/>
      </c>
      <c r="S2" s="148" t="str">
        <f>IF(A2&lt;&gt;"",98990000,"")</f>
        <v/>
      </c>
      <c r="T2" s="148" t="str">
        <f>IF(A2&lt;&gt;"",99,"")</f>
        <v/>
      </c>
      <c r="U2" s="148" t="str">
        <f>IF(AND(A2&lt;&gt;"",'Données élèves'!S5&lt;&gt;""),'Données élèves'!S5,"")</f>
        <v/>
      </c>
      <c r="V2" s="148" t="str">
        <f>IF(AND(A2&lt;&gt;"",'Données élèves'!T5&lt;&gt;""),'Données élèves'!T5,"")</f>
        <v/>
      </c>
      <c r="W2" s="148" t="str">
        <f>IF(AND(A2&lt;&gt;"",'Données élèves'!U5&lt;&gt;""),'Données élèves'!U5,"")</f>
        <v/>
      </c>
      <c r="X2" s="148" t="str">
        <f>IF(AND(A2&lt;&gt;"",'Données élèves'!V5&lt;&gt;""),'Données élèves'!V5,"")</f>
        <v/>
      </c>
      <c r="Y2" s="148" t="str">
        <f>IF(AND(A2&lt;&gt;"",'Données élèves'!W5&lt;&gt;""),'Données élèves'!W5,"")</f>
        <v/>
      </c>
      <c r="Z2" s="148" t="str">
        <f>IF(AND(A2&lt;&gt;"",'Données élèves'!X5&lt;&gt;""),'Données élèves'!X5,"")</f>
        <v/>
      </c>
    </row>
    <row r="3" spans="1:26" x14ac:dyDescent="0.2">
      <c r="A3" s="146" t="str">
        <f>IF('Données élèves'!$C6&lt;&gt;"",'Données élèves'!A6,"")</f>
        <v/>
      </c>
      <c r="B3" s="146" t="str">
        <f>IF(A3&lt;&gt;"",'Données élèves'!B6,"")</f>
        <v/>
      </c>
      <c r="C3" s="146" t="str">
        <f>IF(AND(A3&lt;&gt;"",'Données élèves'!F6&lt;&gt;""),IF(INDEX(codeclint,MATCH('Données élèves'!F6,libclint,0))&lt;&gt;"",INDEX(codeclint,MATCH('Données élèves'!F6,libclint,0)),""),"")</f>
        <v/>
      </c>
      <c r="D3" s="146" t="str">
        <f t="shared" ref="D3:D66" si="0">IF(A3&lt;&gt;"",99990000,"")</f>
        <v/>
      </c>
      <c r="E3" s="146" t="str">
        <f>IF(A3&lt;&gt;"",IF('Données élèves'!G6&lt;&gt;"",IF('Données élèves'!AB6&lt;&gt;"",IF('Données élèves'!G6="LOC.ID",CONCATENATE("LOC.",'Données élèves'!AU$5),'Données élèves'!G6),""),""),"")</f>
        <v/>
      </c>
      <c r="F3" s="146" t="str">
        <f>IF(A3&lt;&gt;"",IF('Données élèves'!H6&lt;&gt;"",'Données élèves'!H6,""),"")</f>
        <v/>
      </c>
      <c r="G3" s="146" t="str">
        <f>IF(AND(A3&lt;&gt;"",'Données élèves'!AC6&lt;&gt;""),IF('Données élèves'!AC6=TRUE,INDEX(codesex,MATCH('Données élèves'!I6,libsex,0)),'Données élèves'!I6),"")</f>
        <v/>
      </c>
      <c r="H3" s="147" t="str">
        <f>IF(A3&lt;&gt;"",IF('Données élèves'!J6&lt;&gt;"",'Données élèves'!J6,""),"")</f>
        <v/>
      </c>
      <c r="I3" s="148" t="str">
        <f>IF(AND(A3&lt;&gt;"",'Données élèves'!AE6&lt;&gt;""),IF('Données élèves'!AE6=TRUE,INDEX(codenat,MATCH('Données élèves'!K6,libnat,0)),'Données élèves'!K6),"")</f>
        <v/>
      </c>
      <c r="J3" s="148" t="str">
        <f>IF(AND(A3&lt;&gt;"",'Données élèves'!AF6&lt;&gt;""),IF('Données élèves'!AF6=TRUE,INDEX(codelangue,MATCH('Données élèves'!L6,liblangue,0)),'Données élèves'!L6),"")</f>
        <v/>
      </c>
      <c r="K3" s="148" t="str">
        <f>IF(AND(A3&lt;&gt;"",'Données élèves'!AH6&lt;&gt;""),IF('Données élèves'!AH6=TRUE,IF(INDEX(codegem,MATCH('Données élèves'!M6,libgem,0))&lt;8000,INDEX(codegem,MATCH('Données élèves'!M6,libgem,0)),""),'Données élèves'!M6),"")</f>
        <v/>
      </c>
      <c r="L3" s="148" t="str">
        <f>IF(AND(A3&lt;&gt;"",'Données élèves'!AH6&lt;&gt;""),IF('Données élèves'!AH6=TRUE,INDEX(codegemhist,MATCH('Données élèves'!M6,libgem,0)),""),"")</f>
        <v/>
      </c>
      <c r="M3" s="148" t="str">
        <f>IF(AND(A3&lt;&gt;"",'Données élèves'!AH6&lt;&gt;""),IF('Données élèves'!AH6=TRUE,IF(INDEX(codegem,MATCH('Données élèves'!M6,libgem,0))&gt;=8000,INDEX(codegem,MATCH('Données élèves'!M6,libgem,0)),""),'Données élèves'!M6),"")</f>
        <v/>
      </c>
      <c r="N3" s="148" t="str">
        <f>IF(AND(A3&lt;&gt;"",'Données élèves'!AI6&lt;&gt;""),IF('Données élèves'!AI6=TRUE,INDEX(codeschart,MATCH('Données élèves'!N6,libschart,0)),'Données élèves'!N6),"")</f>
        <v/>
      </c>
      <c r="O3" s="148" t="str">
        <f>IF(AND(A3&lt;&gt;"",'Données élèves'!O6&lt;&gt;""),'Données élèves'!O6,"")</f>
        <v/>
      </c>
      <c r="P3" s="148" t="str">
        <f>IF(AND(A3&lt;&gt;"",'Données élèves'!AK6&lt;&gt;""),IF('Données élèves'!AK6=TRUE,INDEX(codeform,MATCH('Données élèves'!P6,libform,0)),'Données élèves'!P6),"")</f>
        <v/>
      </c>
      <c r="Q3" s="148" t="str">
        <f>IF(AND(A3&lt;&gt;"",'Données élèves'!AL6&lt;&gt;""),IF('Données élèves'!AL6=TRUE,INDEX(codespe,MATCH('Données élèves'!Q6,libspe,0)),'Données élèves'!Q6),"")</f>
        <v/>
      </c>
      <c r="R3" s="148" t="str">
        <f>IF(AND(A3&lt;&gt;"",OR('Données élèves'!AM6&lt;&gt;"",'Données élèves'!AT6=FALSE)),IF('Données élèves'!AM6=TRUE,INDEX(codemp1,MATCH('Données élèves'!R6,libmp1,0)),IF('Données élèves'!AT6=FALSE,0,'Données élèves'!R6)),"")</f>
        <v/>
      </c>
      <c r="S3" s="148" t="str">
        <f t="shared" ref="S3:S66" si="1">IF(A3&lt;&gt;"",98990000,"")</f>
        <v/>
      </c>
      <c r="T3" s="148" t="str">
        <f t="shared" ref="T3:T66" si="2">IF(A3&lt;&gt;"",99,"")</f>
        <v/>
      </c>
      <c r="U3" s="148" t="str">
        <f>IF(AND(A3&lt;&gt;"",'Données élèves'!S6&lt;&gt;""),'Données élèves'!S6,"")</f>
        <v/>
      </c>
      <c r="V3" s="148" t="str">
        <f>IF(AND(A3&lt;&gt;"",'Données élèves'!T6&lt;&gt;""),'Données élèves'!T6,"")</f>
        <v/>
      </c>
      <c r="W3" s="148" t="str">
        <f>IF(AND(A3&lt;&gt;"",'Données élèves'!U6&lt;&gt;""),'Données élèves'!U6,"")</f>
        <v/>
      </c>
      <c r="X3" s="148" t="str">
        <f>IF(AND(A3&lt;&gt;"",'Données élèves'!V6&lt;&gt;""),'Données élèves'!V6,"")</f>
        <v/>
      </c>
      <c r="Y3" s="148" t="str">
        <f>IF(AND(A3&lt;&gt;"",'Données élèves'!W6&lt;&gt;""),'Données élèves'!W6,"")</f>
        <v/>
      </c>
      <c r="Z3" s="148" t="str">
        <f>IF(AND(A3&lt;&gt;"",'Données élèves'!X6&lt;&gt;""),'Données élèves'!X6,"")</f>
        <v/>
      </c>
    </row>
    <row r="4" spans="1:26" x14ac:dyDescent="0.2">
      <c r="A4" s="146" t="str">
        <f>IF('Données élèves'!$C7&lt;&gt;"",'Données élèves'!A7,"")</f>
        <v/>
      </c>
      <c r="B4" s="146" t="str">
        <f>IF(A4&lt;&gt;"",'Données élèves'!B7,"")</f>
        <v/>
      </c>
      <c r="C4" s="146" t="str">
        <f>IF(AND(A4&lt;&gt;"",'Données élèves'!F7&lt;&gt;""),IF(INDEX(codeclint,MATCH('Données élèves'!F7,libclint,0))&lt;&gt;"",INDEX(codeclint,MATCH('Données élèves'!F7,libclint,0)),""),"")</f>
        <v/>
      </c>
      <c r="D4" s="146" t="str">
        <f t="shared" si="0"/>
        <v/>
      </c>
      <c r="E4" s="146" t="str">
        <f>IF(A4&lt;&gt;"",IF('Données élèves'!G7&lt;&gt;"",IF('Données élèves'!AB7&lt;&gt;"",IF('Données élèves'!G7="LOC.ID",CONCATENATE("LOC.",'Données élèves'!AU$5),'Données élèves'!G7),""),""),"")</f>
        <v/>
      </c>
      <c r="F4" s="146" t="str">
        <f>IF(A4&lt;&gt;"",IF('Données élèves'!H7&lt;&gt;"",'Données élèves'!H7,""),"")</f>
        <v/>
      </c>
      <c r="G4" s="146" t="str">
        <f>IF(AND(A4&lt;&gt;"",'Données élèves'!AC7&lt;&gt;""),IF('Données élèves'!AC7=TRUE,INDEX(codesex,MATCH('Données élèves'!I7,libsex,0)),'Données élèves'!I7),"")</f>
        <v/>
      </c>
      <c r="H4" s="147" t="str">
        <f>IF(A4&lt;&gt;"",IF('Données élèves'!J7&lt;&gt;"",'Données élèves'!J7,""),"")</f>
        <v/>
      </c>
      <c r="I4" s="148" t="str">
        <f>IF(AND(A4&lt;&gt;"",'Données élèves'!AE7&lt;&gt;""),IF('Données élèves'!AE7=TRUE,INDEX(codenat,MATCH('Données élèves'!K7,libnat,0)),'Données élèves'!K7),"")</f>
        <v/>
      </c>
      <c r="J4" s="148" t="str">
        <f>IF(AND(A4&lt;&gt;"",'Données élèves'!AF7&lt;&gt;""),IF('Données élèves'!AF7=TRUE,INDEX(codelangue,MATCH('Données élèves'!L7,liblangue,0)),'Données élèves'!L7),"")</f>
        <v/>
      </c>
      <c r="K4" s="148" t="str">
        <f>IF(AND(A4&lt;&gt;"",'Données élèves'!AH7&lt;&gt;""),IF('Données élèves'!AH7=TRUE,IF(INDEX(codegem,MATCH('Données élèves'!M7,libgem,0))&lt;8000,INDEX(codegem,MATCH('Données élèves'!M7,libgem,0)),""),'Données élèves'!M7),"")</f>
        <v/>
      </c>
      <c r="L4" s="148" t="str">
        <f>IF(AND(A4&lt;&gt;"",'Données élèves'!AH7&lt;&gt;""),IF('Données élèves'!AH7=TRUE,INDEX(codegemhist,MATCH('Données élèves'!M7,libgem,0)),""),"")</f>
        <v/>
      </c>
      <c r="M4" s="148" t="str">
        <f>IF(AND(A4&lt;&gt;"",'Données élèves'!AH7&lt;&gt;""),IF('Données élèves'!AH7=TRUE,IF(INDEX(codegem,MATCH('Données élèves'!M7,libgem,0))&gt;=8000,INDEX(codegem,MATCH('Données élèves'!M7,libgem,0)),""),'Données élèves'!M7),"")</f>
        <v/>
      </c>
      <c r="N4" s="148" t="str">
        <f>IF(AND(A4&lt;&gt;"",'Données élèves'!AI7&lt;&gt;""),IF('Données élèves'!AI7=TRUE,INDEX(codeschart,MATCH('Données élèves'!N7,libschart,0)),'Données élèves'!N7),"")</f>
        <v/>
      </c>
      <c r="O4" s="148" t="str">
        <f>IF(AND(A4&lt;&gt;"",'Données élèves'!O7&lt;&gt;""),'Données élèves'!O7,"")</f>
        <v/>
      </c>
      <c r="P4" s="148" t="str">
        <f>IF(AND(A4&lt;&gt;"",'Données élèves'!AK7&lt;&gt;""),IF('Données élèves'!AK7=TRUE,INDEX(codeform,MATCH('Données élèves'!P7,libform,0)),'Données élèves'!P7),"")</f>
        <v/>
      </c>
      <c r="Q4" s="148" t="str">
        <f>IF(AND(A4&lt;&gt;"",'Données élèves'!AL7&lt;&gt;""),IF('Données élèves'!AL7=TRUE,INDEX(codespe,MATCH('Données élèves'!Q7,libspe,0)),'Données élèves'!Q7),"")</f>
        <v/>
      </c>
      <c r="R4" s="148" t="str">
        <f>IF(AND(A4&lt;&gt;"",OR('Données élèves'!AM7&lt;&gt;"",'Données élèves'!AT7=FALSE)),IF('Données élèves'!AM7=TRUE,INDEX(codemp1,MATCH('Données élèves'!R7,libmp1,0)),IF('Données élèves'!AT7=FALSE,0,'Données élèves'!R7)),"")</f>
        <v/>
      </c>
      <c r="S4" s="148" t="str">
        <f t="shared" si="1"/>
        <v/>
      </c>
      <c r="T4" s="148" t="str">
        <f t="shared" si="2"/>
        <v/>
      </c>
      <c r="U4" s="148" t="str">
        <f>IF(AND(A4&lt;&gt;"",'Données élèves'!S7&lt;&gt;""),'Données élèves'!S7,"")</f>
        <v/>
      </c>
      <c r="V4" s="148" t="str">
        <f>IF(AND(A4&lt;&gt;"",'Données élèves'!T7&lt;&gt;""),'Données élèves'!T7,"")</f>
        <v/>
      </c>
      <c r="W4" s="148" t="str">
        <f>IF(AND(A4&lt;&gt;"",'Données élèves'!U7&lt;&gt;""),'Données élèves'!U7,"")</f>
        <v/>
      </c>
      <c r="X4" s="148" t="str">
        <f>IF(AND(A4&lt;&gt;"",'Données élèves'!V7&lt;&gt;""),'Données élèves'!V7,"")</f>
        <v/>
      </c>
      <c r="Y4" s="148" t="str">
        <f>IF(AND(A4&lt;&gt;"",'Données élèves'!W7&lt;&gt;""),'Données élèves'!W7,"")</f>
        <v/>
      </c>
      <c r="Z4" s="148" t="str">
        <f>IF(AND(A4&lt;&gt;"",'Données élèves'!X7&lt;&gt;""),'Données élèves'!X7,"")</f>
        <v/>
      </c>
    </row>
    <row r="5" spans="1:26" x14ac:dyDescent="0.2">
      <c r="A5" s="146" t="str">
        <f>IF('Données élèves'!$C8&lt;&gt;"",'Données élèves'!A8,"")</f>
        <v/>
      </c>
      <c r="B5" s="146" t="str">
        <f>IF(A5&lt;&gt;"",'Données élèves'!B8,"")</f>
        <v/>
      </c>
      <c r="C5" s="146" t="str">
        <f>IF(AND(A5&lt;&gt;"",'Données élèves'!F8&lt;&gt;""),IF(INDEX(codeclint,MATCH('Données élèves'!F8,libclint,0))&lt;&gt;"",INDEX(codeclint,MATCH('Données élèves'!F8,libclint,0)),""),"")</f>
        <v/>
      </c>
      <c r="D5" s="146" t="str">
        <f t="shared" si="0"/>
        <v/>
      </c>
      <c r="E5" s="146" t="str">
        <f>IF(A5&lt;&gt;"",IF('Données élèves'!G8&lt;&gt;"",IF('Données élèves'!AB8&lt;&gt;"",IF('Données élèves'!G8="LOC.ID",CONCATENATE("LOC.",'Données élèves'!AU$5),'Données élèves'!G8),""),""),"")</f>
        <v/>
      </c>
      <c r="F5" s="146" t="str">
        <f>IF(A5&lt;&gt;"",IF('Données élèves'!H8&lt;&gt;"",'Données élèves'!H8,""),"")</f>
        <v/>
      </c>
      <c r="G5" s="146" t="str">
        <f>IF(AND(A5&lt;&gt;"",'Données élèves'!AC8&lt;&gt;""),IF('Données élèves'!AC8=TRUE,INDEX(codesex,MATCH('Données élèves'!I8,libsex,0)),'Données élèves'!I8),"")</f>
        <v/>
      </c>
      <c r="H5" s="147" t="str">
        <f>IF(A5&lt;&gt;"",IF('Données élèves'!J8&lt;&gt;"",'Données élèves'!J8,""),"")</f>
        <v/>
      </c>
      <c r="I5" s="148" t="str">
        <f>IF(AND(A5&lt;&gt;"",'Données élèves'!AE8&lt;&gt;""),IF('Données élèves'!AE8=TRUE,INDEX(codenat,MATCH('Données élèves'!K8,libnat,0)),'Données élèves'!K8),"")</f>
        <v/>
      </c>
      <c r="J5" s="148" t="str">
        <f>IF(AND(A5&lt;&gt;"",'Données élèves'!AF8&lt;&gt;""),IF('Données élèves'!AF8=TRUE,INDEX(codelangue,MATCH('Données élèves'!L8,liblangue,0)),'Données élèves'!L8),"")</f>
        <v/>
      </c>
      <c r="K5" s="148" t="str">
        <f>IF(AND(A5&lt;&gt;"",'Données élèves'!AH8&lt;&gt;""),IF('Données élèves'!AH8=TRUE,IF(INDEX(codegem,MATCH('Données élèves'!M8,libgem,0))&lt;8000,INDEX(codegem,MATCH('Données élèves'!M8,libgem,0)),""),'Données élèves'!M8),"")</f>
        <v/>
      </c>
      <c r="L5" s="148" t="str">
        <f>IF(AND(A5&lt;&gt;"",'Données élèves'!AH8&lt;&gt;""),IF('Données élèves'!AH8=TRUE,INDEX(codegemhist,MATCH('Données élèves'!M8,libgem,0)),""),"")</f>
        <v/>
      </c>
      <c r="M5" s="148" t="str">
        <f>IF(AND(A5&lt;&gt;"",'Données élèves'!AH8&lt;&gt;""),IF('Données élèves'!AH8=TRUE,IF(INDEX(codegem,MATCH('Données élèves'!M8,libgem,0))&gt;=8000,INDEX(codegem,MATCH('Données élèves'!M8,libgem,0)),""),'Données élèves'!M8),"")</f>
        <v/>
      </c>
      <c r="N5" s="148" t="str">
        <f>IF(AND(A5&lt;&gt;"",'Données élèves'!AI8&lt;&gt;""),IF('Données élèves'!AI8=TRUE,INDEX(codeschart,MATCH('Données élèves'!N8,libschart,0)),'Données élèves'!N8),"")</f>
        <v/>
      </c>
      <c r="O5" s="148" t="str">
        <f>IF(AND(A5&lt;&gt;"",'Données élèves'!O8&lt;&gt;""),'Données élèves'!O8,"")</f>
        <v/>
      </c>
      <c r="P5" s="148" t="str">
        <f>IF(AND(A5&lt;&gt;"",'Données élèves'!AK8&lt;&gt;""),IF('Données élèves'!AK8=TRUE,INDEX(codeform,MATCH('Données élèves'!P8,libform,0)),'Données élèves'!P8),"")</f>
        <v/>
      </c>
      <c r="Q5" s="148" t="str">
        <f>IF(AND(A5&lt;&gt;"",'Données élèves'!AL8&lt;&gt;""),IF('Données élèves'!AL8=TRUE,INDEX(codespe,MATCH('Données élèves'!Q8,libspe,0)),'Données élèves'!Q8),"")</f>
        <v/>
      </c>
      <c r="R5" s="148" t="str">
        <f>IF(AND(A5&lt;&gt;"",OR('Données élèves'!AM8&lt;&gt;"",'Données élèves'!AT8=FALSE)),IF('Données élèves'!AM8=TRUE,INDEX(codemp1,MATCH('Données élèves'!R8,libmp1,0)),IF('Données élèves'!AT8=FALSE,0,'Données élèves'!R8)),"")</f>
        <v/>
      </c>
      <c r="S5" s="148" t="str">
        <f t="shared" si="1"/>
        <v/>
      </c>
      <c r="T5" s="148" t="str">
        <f t="shared" si="2"/>
        <v/>
      </c>
      <c r="U5" s="148" t="str">
        <f>IF(AND(A5&lt;&gt;"",'Données élèves'!S8&lt;&gt;""),'Données élèves'!S8,"")</f>
        <v/>
      </c>
      <c r="V5" s="148" t="str">
        <f>IF(AND(A5&lt;&gt;"",'Données élèves'!T8&lt;&gt;""),'Données élèves'!T8,"")</f>
        <v/>
      </c>
      <c r="W5" s="148" t="str">
        <f>IF(AND(A5&lt;&gt;"",'Données élèves'!U8&lt;&gt;""),'Données élèves'!U8,"")</f>
        <v/>
      </c>
      <c r="X5" s="148" t="str">
        <f>IF(AND(A5&lt;&gt;"",'Données élèves'!V8&lt;&gt;""),'Données élèves'!V8,"")</f>
        <v/>
      </c>
      <c r="Y5" s="148" t="str">
        <f>IF(AND(A5&lt;&gt;"",'Données élèves'!W8&lt;&gt;""),'Données élèves'!W8,"")</f>
        <v/>
      </c>
      <c r="Z5" s="148" t="str">
        <f>IF(AND(A5&lt;&gt;"",'Données élèves'!X8&lt;&gt;""),'Données élèves'!X8,"")</f>
        <v/>
      </c>
    </row>
    <row r="6" spans="1:26" x14ac:dyDescent="0.2">
      <c r="A6" s="146" t="str">
        <f>IF('Données élèves'!$C9&lt;&gt;"",'Données élèves'!A9,"")</f>
        <v/>
      </c>
      <c r="B6" s="146" t="str">
        <f>IF(A6&lt;&gt;"",'Données élèves'!B9,"")</f>
        <v/>
      </c>
      <c r="C6" s="146" t="str">
        <f>IF(AND(A6&lt;&gt;"",'Données élèves'!F9&lt;&gt;""),IF(INDEX(codeclint,MATCH('Données élèves'!F9,libclint,0))&lt;&gt;"",INDEX(codeclint,MATCH('Données élèves'!F9,libclint,0)),""),"")</f>
        <v/>
      </c>
      <c r="D6" s="146" t="str">
        <f t="shared" si="0"/>
        <v/>
      </c>
      <c r="E6" s="146" t="str">
        <f>IF(A6&lt;&gt;"",IF('Données élèves'!G9&lt;&gt;"",IF('Données élèves'!AB9&lt;&gt;"",IF('Données élèves'!G9="LOC.ID",CONCATENATE("LOC.",'Données élèves'!AU$5),'Données élèves'!G9),""),""),"")</f>
        <v/>
      </c>
      <c r="F6" s="146" t="str">
        <f>IF(A6&lt;&gt;"",IF('Données élèves'!H9&lt;&gt;"",'Données élèves'!H9,""),"")</f>
        <v/>
      </c>
      <c r="G6" s="146" t="str">
        <f>IF(AND(A6&lt;&gt;"",'Données élèves'!AC9&lt;&gt;""),IF('Données élèves'!AC9=TRUE,INDEX(codesex,MATCH('Données élèves'!I9,libsex,0)),'Données élèves'!I9),"")</f>
        <v/>
      </c>
      <c r="H6" s="147" t="str">
        <f>IF(A6&lt;&gt;"",IF('Données élèves'!J9&lt;&gt;"",'Données élèves'!J9,""),"")</f>
        <v/>
      </c>
      <c r="I6" s="148" t="str">
        <f>IF(AND(A6&lt;&gt;"",'Données élèves'!AE9&lt;&gt;""),IF('Données élèves'!AE9=TRUE,INDEX(codenat,MATCH('Données élèves'!K9,libnat,0)),'Données élèves'!K9),"")</f>
        <v/>
      </c>
      <c r="J6" s="148" t="str">
        <f>IF(AND(A6&lt;&gt;"",'Données élèves'!AF9&lt;&gt;""),IF('Données élèves'!AF9=TRUE,INDEX(codelangue,MATCH('Données élèves'!L9,liblangue,0)),'Données élèves'!L9),"")</f>
        <v/>
      </c>
      <c r="K6" s="148" t="str">
        <f>IF(AND(A6&lt;&gt;"",'Données élèves'!AH9&lt;&gt;""),IF('Données élèves'!AH9=TRUE,IF(INDEX(codegem,MATCH('Données élèves'!M9,libgem,0))&lt;8000,INDEX(codegem,MATCH('Données élèves'!M9,libgem,0)),""),'Données élèves'!M9),"")</f>
        <v/>
      </c>
      <c r="L6" s="148" t="str">
        <f>IF(AND(A6&lt;&gt;"",'Données élèves'!AH9&lt;&gt;""),IF('Données élèves'!AH9=TRUE,INDEX(codegemhist,MATCH('Données élèves'!M9,libgem,0)),""),"")</f>
        <v/>
      </c>
      <c r="M6" s="148" t="str">
        <f>IF(AND(A6&lt;&gt;"",'Données élèves'!AH9&lt;&gt;""),IF('Données élèves'!AH9=TRUE,IF(INDEX(codegem,MATCH('Données élèves'!M9,libgem,0))&gt;=8000,INDEX(codegem,MATCH('Données élèves'!M9,libgem,0)),""),'Données élèves'!M9),"")</f>
        <v/>
      </c>
      <c r="N6" s="148" t="str">
        <f>IF(AND(A6&lt;&gt;"",'Données élèves'!AI9&lt;&gt;""),IF('Données élèves'!AI9=TRUE,INDEX(codeschart,MATCH('Données élèves'!N9,libschart,0)),'Données élèves'!N9),"")</f>
        <v/>
      </c>
      <c r="O6" s="148" t="str">
        <f>IF(AND(A6&lt;&gt;"",'Données élèves'!O9&lt;&gt;""),'Données élèves'!O9,"")</f>
        <v/>
      </c>
      <c r="P6" s="148" t="str">
        <f>IF(AND(A6&lt;&gt;"",'Données élèves'!AK9&lt;&gt;""),IF('Données élèves'!AK9=TRUE,INDEX(codeform,MATCH('Données élèves'!P9,libform,0)),'Données élèves'!P9),"")</f>
        <v/>
      </c>
      <c r="Q6" s="148" t="str">
        <f>IF(AND(A6&lt;&gt;"",'Données élèves'!AL9&lt;&gt;""),IF('Données élèves'!AL9=TRUE,INDEX(codespe,MATCH('Données élèves'!Q9,libspe,0)),'Données élèves'!Q9),"")</f>
        <v/>
      </c>
      <c r="R6" s="148" t="str">
        <f>IF(AND(A6&lt;&gt;"",OR('Données élèves'!AM9&lt;&gt;"",'Données élèves'!AT9=FALSE)),IF('Données élèves'!AM9=TRUE,INDEX(codemp1,MATCH('Données élèves'!R9,libmp1,0)),IF('Données élèves'!AT9=FALSE,0,'Données élèves'!R9)),"")</f>
        <v/>
      </c>
      <c r="S6" s="148" t="str">
        <f t="shared" si="1"/>
        <v/>
      </c>
      <c r="T6" s="148" t="str">
        <f t="shared" si="2"/>
        <v/>
      </c>
      <c r="U6" s="148" t="str">
        <f>IF(AND(A6&lt;&gt;"",'Données élèves'!S9&lt;&gt;""),'Données élèves'!S9,"")</f>
        <v/>
      </c>
      <c r="V6" s="148" t="str">
        <f>IF(AND(A6&lt;&gt;"",'Données élèves'!T9&lt;&gt;""),'Données élèves'!T9,"")</f>
        <v/>
      </c>
      <c r="W6" s="148" t="str">
        <f>IF(AND(A6&lt;&gt;"",'Données élèves'!U9&lt;&gt;""),'Données élèves'!U9,"")</f>
        <v/>
      </c>
      <c r="X6" s="148" t="str">
        <f>IF(AND(A6&lt;&gt;"",'Données élèves'!V9&lt;&gt;""),'Données élèves'!V9,"")</f>
        <v/>
      </c>
      <c r="Y6" s="148" t="str">
        <f>IF(AND(A6&lt;&gt;"",'Données élèves'!W9&lt;&gt;""),'Données élèves'!W9,"")</f>
        <v/>
      </c>
      <c r="Z6" s="148" t="str">
        <f>IF(AND(A6&lt;&gt;"",'Données élèves'!X9&lt;&gt;""),'Données élèves'!X9,"")</f>
        <v/>
      </c>
    </row>
    <row r="7" spans="1:26" x14ac:dyDescent="0.2">
      <c r="A7" s="146" t="str">
        <f>IF('Données élèves'!$C10&lt;&gt;"",'Données élèves'!A10,"")</f>
        <v/>
      </c>
      <c r="B7" s="146" t="str">
        <f>IF(A7&lt;&gt;"",'Données élèves'!B10,"")</f>
        <v/>
      </c>
      <c r="C7" s="146" t="str">
        <f>IF(AND(A7&lt;&gt;"",'Données élèves'!F10&lt;&gt;""),IF(INDEX(codeclint,MATCH('Données élèves'!F10,libclint,0))&lt;&gt;"",INDEX(codeclint,MATCH('Données élèves'!F10,libclint,0)),""),"")</f>
        <v/>
      </c>
      <c r="D7" s="146" t="str">
        <f t="shared" si="0"/>
        <v/>
      </c>
      <c r="E7" s="146" t="str">
        <f>IF(A7&lt;&gt;"",IF('Données élèves'!G10&lt;&gt;"",IF('Données élèves'!AB10&lt;&gt;"",IF('Données élèves'!G10="LOC.ID",CONCATENATE("LOC.",'Données élèves'!AU$5),'Données élèves'!G10),""),""),"")</f>
        <v/>
      </c>
      <c r="F7" s="146" t="str">
        <f>IF(A7&lt;&gt;"",IF('Données élèves'!H10&lt;&gt;"",'Données élèves'!H10,""),"")</f>
        <v/>
      </c>
      <c r="G7" s="146" t="str">
        <f>IF(AND(A7&lt;&gt;"",'Données élèves'!AC10&lt;&gt;""),IF('Données élèves'!AC10=TRUE,INDEX(codesex,MATCH('Données élèves'!I10,libsex,0)),'Données élèves'!I10),"")</f>
        <v/>
      </c>
      <c r="H7" s="147" t="str">
        <f>IF(A7&lt;&gt;"",IF('Données élèves'!J10&lt;&gt;"",'Données élèves'!J10,""),"")</f>
        <v/>
      </c>
      <c r="I7" s="148" t="str">
        <f>IF(AND(A7&lt;&gt;"",'Données élèves'!AE10&lt;&gt;""),IF('Données élèves'!AE10=TRUE,INDEX(codenat,MATCH('Données élèves'!K10,libnat,0)),'Données élèves'!K10),"")</f>
        <v/>
      </c>
      <c r="J7" s="148" t="str">
        <f>IF(AND(A7&lt;&gt;"",'Données élèves'!AF10&lt;&gt;""),IF('Données élèves'!AF10=TRUE,INDEX(codelangue,MATCH('Données élèves'!L10,liblangue,0)),'Données élèves'!L10),"")</f>
        <v/>
      </c>
      <c r="K7" s="148" t="str">
        <f>IF(AND(A7&lt;&gt;"",'Données élèves'!AH10&lt;&gt;""),IF('Données élèves'!AH10=TRUE,IF(INDEX(codegem,MATCH('Données élèves'!M10,libgem,0))&lt;8000,INDEX(codegem,MATCH('Données élèves'!M10,libgem,0)),""),'Données élèves'!M10),"")</f>
        <v/>
      </c>
      <c r="L7" s="148" t="str">
        <f>IF(AND(A7&lt;&gt;"",'Données élèves'!AH10&lt;&gt;""),IF('Données élèves'!AH10=TRUE,INDEX(codegemhist,MATCH('Données élèves'!M10,libgem,0)),""),"")</f>
        <v/>
      </c>
      <c r="M7" s="148" t="str">
        <f>IF(AND(A7&lt;&gt;"",'Données élèves'!AH10&lt;&gt;""),IF('Données élèves'!AH10=TRUE,IF(INDEX(codegem,MATCH('Données élèves'!M10,libgem,0))&gt;=8000,INDEX(codegem,MATCH('Données élèves'!M10,libgem,0)),""),'Données élèves'!M10),"")</f>
        <v/>
      </c>
      <c r="N7" s="148" t="str">
        <f>IF(AND(A7&lt;&gt;"",'Données élèves'!AI10&lt;&gt;""),IF('Données élèves'!AI10=TRUE,INDEX(codeschart,MATCH('Données élèves'!N10,libschart,0)),'Données élèves'!N10),"")</f>
        <v/>
      </c>
      <c r="O7" s="148" t="str">
        <f>IF(AND(A7&lt;&gt;"",'Données élèves'!O10&lt;&gt;""),'Données élèves'!O10,"")</f>
        <v/>
      </c>
      <c r="P7" s="148" t="str">
        <f>IF(AND(A7&lt;&gt;"",'Données élèves'!AK10&lt;&gt;""),IF('Données élèves'!AK10=TRUE,INDEX(codeform,MATCH('Données élèves'!P10,libform,0)),'Données élèves'!P10),"")</f>
        <v/>
      </c>
      <c r="Q7" s="148" t="str">
        <f>IF(AND(A7&lt;&gt;"",'Données élèves'!AL10&lt;&gt;""),IF('Données élèves'!AL10=TRUE,INDEX(codespe,MATCH('Données élèves'!Q10,libspe,0)),'Données élèves'!Q10),"")</f>
        <v/>
      </c>
      <c r="R7" s="148" t="str">
        <f>IF(AND(A7&lt;&gt;"",OR('Données élèves'!AM10&lt;&gt;"",'Données élèves'!AT10=FALSE)),IF('Données élèves'!AM10=TRUE,INDEX(codemp1,MATCH('Données élèves'!R10,libmp1,0)),IF('Données élèves'!AT10=FALSE,0,'Données élèves'!R10)),"")</f>
        <v/>
      </c>
      <c r="S7" s="148" t="str">
        <f t="shared" si="1"/>
        <v/>
      </c>
      <c r="T7" s="148" t="str">
        <f t="shared" si="2"/>
        <v/>
      </c>
      <c r="U7" s="148" t="str">
        <f>IF(AND(A7&lt;&gt;"",'Données élèves'!S10&lt;&gt;""),'Données élèves'!S10,"")</f>
        <v/>
      </c>
      <c r="V7" s="148" t="str">
        <f>IF(AND(A7&lt;&gt;"",'Données élèves'!T10&lt;&gt;""),'Données élèves'!T10,"")</f>
        <v/>
      </c>
      <c r="W7" s="148" t="str">
        <f>IF(AND(A7&lt;&gt;"",'Données élèves'!U10&lt;&gt;""),'Données élèves'!U10,"")</f>
        <v/>
      </c>
      <c r="X7" s="148" t="str">
        <f>IF(AND(A7&lt;&gt;"",'Données élèves'!V10&lt;&gt;""),'Données élèves'!V10,"")</f>
        <v/>
      </c>
      <c r="Y7" s="148" t="str">
        <f>IF(AND(A7&lt;&gt;"",'Données élèves'!W10&lt;&gt;""),'Données élèves'!W10,"")</f>
        <v/>
      </c>
      <c r="Z7" s="148" t="str">
        <f>IF(AND(A7&lt;&gt;"",'Données élèves'!X10&lt;&gt;""),'Données élèves'!X10,"")</f>
        <v/>
      </c>
    </row>
    <row r="8" spans="1:26" x14ac:dyDescent="0.2">
      <c r="A8" s="146" t="str">
        <f>IF('Données élèves'!$C11&lt;&gt;"",'Données élèves'!A11,"")</f>
        <v/>
      </c>
      <c r="B8" s="146" t="str">
        <f>IF(A8&lt;&gt;"",'Données élèves'!B11,"")</f>
        <v/>
      </c>
      <c r="C8" s="146" t="str">
        <f>IF(AND(A8&lt;&gt;"",'Données élèves'!F11&lt;&gt;""),IF(INDEX(codeclint,MATCH('Données élèves'!F11,libclint,0))&lt;&gt;"",INDEX(codeclint,MATCH('Données élèves'!F11,libclint,0)),""),"")</f>
        <v/>
      </c>
      <c r="D8" s="146" t="str">
        <f t="shared" si="0"/>
        <v/>
      </c>
      <c r="E8" s="146" t="str">
        <f>IF(A8&lt;&gt;"",IF('Données élèves'!G11&lt;&gt;"",IF('Données élèves'!AB11&lt;&gt;"",IF('Données élèves'!G11="LOC.ID",CONCATENATE("LOC.",'Données élèves'!AU$5),'Données élèves'!G11),""),""),"")</f>
        <v/>
      </c>
      <c r="F8" s="146" t="str">
        <f>IF(A8&lt;&gt;"",IF('Données élèves'!H11&lt;&gt;"",'Données élèves'!H11,""),"")</f>
        <v/>
      </c>
      <c r="G8" s="146" t="str">
        <f>IF(AND(A8&lt;&gt;"",'Données élèves'!AC11&lt;&gt;""),IF('Données élèves'!AC11=TRUE,INDEX(codesex,MATCH('Données élèves'!I11,libsex,0)),'Données élèves'!I11),"")</f>
        <v/>
      </c>
      <c r="H8" s="147" t="str">
        <f>IF(A8&lt;&gt;"",IF('Données élèves'!J11&lt;&gt;"",'Données élèves'!J11,""),"")</f>
        <v/>
      </c>
      <c r="I8" s="148" t="str">
        <f>IF(AND(A8&lt;&gt;"",'Données élèves'!AE11&lt;&gt;""),IF('Données élèves'!AE11=TRUE,INDEX(codenat,MATCH('Données élèves'!K11,libnat,0)),'Données élèves'!K11),"")</f>
        <v/>
      </c>
      <c r="J8" s="148" t="str">
        <f>IF(AND(A8&lt;&gt;"",'Données élèves'!AF11&lt;&gt;""),IF('Données élèves'!AF11=TRUE,INDEX(codelangue,MATCH('Données élèves'!L11,liblangue,0)),'Données élèves'!L11),"")</f>
        <v/>
      </c>
      <c r="K8" s="148" t="str">
        <f>IF(AND(A8&lt;&gt;"",'Données élèves'!AH11&lt;&gt;""),IF('Données élèves'!AH11=TRUE,IF(INDEX(codegem,MATCH('Données élèves'!M11,libgem,0))&lt;8000,INDEX(codegem,MATCH('Données élèves'!M11,libgem,0)),""),'Données élèves'!M11),"")</f>
        <v/>
      </c>
      <c r="L8" s="148" t="str">
        <f>IF(AND(A8&lt;&gt;"",'Données élèves'!AH11&lt;&gt;""),IF('Données élèves'!AH11=TRUE,INDEX(codegemhist,MATCH('Données élèves'!M11,libgem,0)),""),"")</f>
        <v/>
      </c>
      <c r="M8" s="148" t="str">
        <f>IF(AND(A8&lt;&gt;"",'Données élèves'!AH11&lt;&gt;""),IF('Données élèves'!AH11=TRUE,IF(INDEX(codegem,MATCH('Données élèves'!M11,libgem,0))&gt;=8000,INDEX(codegem,MATCH('Données élèves'!M11,libgem,0)),""),'Données élèves'!M11),"")</f>
        <v/>
      </c>
      <c r="N8" s="148" t="str">
        <f>IF(AND(A8&lt;&gt;"",'Données élèves'!AI11&lt;&gt;""),IF('Données élèves'!AI11=TRUE,INDEX(codeschart,MATCH('Données élèves'!N11,libschart,0)),'Données élèves'!N11),"")</f>
        <v/>
      </c>
      <c r="O8" s="148" t="str">
        <f>IF(AND(A8&lt;&gt;"",'Données élèves'!O11&lt;&gt;""),'Données élèves'!O11,"")</f>
        <v/>
      </c>
      <c r="P8" s="148" t="str">
        <f>IF(AND(A8&lt;&gt;"",'Données élèves'!AK11&lt;&gt;""),IF('Données élèves'!AK11=TRUE,INDEX(codeform,MATCH('Données élèves'!P11,libform,0)),'Données élèves'!P11),"")</f>
        <v/>
      </c>
      <c r="Q8" s="148" t="str">
        <f>IF(AND(A8&lt;&gt;"",'Données élèves'!AL11&lt;&gt;""),IF('Données élèves'!AL11=TRUE,INDEX(codespe,MATCH('Données élèves'!Q11,libspe,0)),'Données élèves'!Q11),"")</f>
        <v/>
      </c>
      <c r="R8" s="148" t="str">
        <f>IF(AND(A8&lt;&gt;"",OR('Données élèves'!AM11&lt;&gt;"",'Données élèves'!AT11=FALSE)),IF('Données élèves'!AM11=TRUE,INDEX(codemp1,MATCH('Données élèves'!R11,libmp1,0)),IF('Données élèves'!AT11=FALSE,0,'Données élèves'!R11)),"")</f>
        <v/>
      </c>
      <c r="S8" s="148" t="str">
        <f t="shared" si="1"/>
        <v/>
      </c>
      <c r="T8" s="148" t="str">
        <f t="shared" si="2"/>
        <v/>
      </c>
      <c r="U8" s="148" t="str">
        <f>IF(AND(A8&lt;&gt;"",'Données élèves'!S11&lt;&gt;""),'Données élèves'!S11,"")</f>
        <v/>
      </c>
      <c r="V8" s="148" t="str">
        <f>IF(AND(A8&lt;&gt;"",'Données élèves'!T11&lt;&gt;""),'Données élèves'!T11,"")</f>
        <v/>
      </c>
      <c r="W8" s="148" t="str">
        <f>IF(AND(A8&lt;&gt;"",'Données élèves'!U11&lt;&gt;""),'Données élèves'!U11,"")</f>
        <v/>
      </c>
      <c r="X8" s="148" t="str">
        <f>IF(AND(A8&lt;&gt;"",'Données élèves'!V11&lt;&gt;""),'Données élèves'!V11,"")</f>
        <v/>
      </c>
      <c r="Y8" s="148" t="str">
        <f>IF(AND(A8&lt;&gt;"",'Données élèves'!W11&lt;&gt;""),'Données élèves'!W11,"")</f>
        <v/>
      </c>
      <c r="Z8" s="148" t="str">
        <f>IF(AND(A8&lt;&gt;"",'Données élèves'!X11&lt;&gt;""),'Données élèves'!X11,"")</f>
        <v/>
      </c>
    </row>
    <row r="9" spans="1:26" x14ac:dyDescent="0.2">
      <c r="A9" s="146" t="str">
        <f>IF('Données élèves'!$C12&lt;&gt;"",'Données élèves'!A12,"")</f>
        <v/>
      </c>
      <c r="B9" s="146" t="str">
        <f>IF(A9&lt;&gt;"",'Données élèves'!B12,"")</f>
        <v/>
      </c>
      <c r="C9" s="146" t="str">
        <f>IF(AND(A9&lt;&gt;"",'Données élèves'!F12&lt;&gt;""),IF(INDEX(codeclint,MATCH('Données élèves'!F12,libclint,0))&lt;&gt;"",INDEX(codeclint,MATCH('Données élèves'!F12,libclint,0)),""),"")</f>
        <v/>
      </c>
      <c r="D9" s="146" t="str">
        <f t="shared" si="0"/>
        <v/>
      </c>
      <c r="E9" s="146" t="str">
        <f>IF(A9&lt;&gt;"",IF('Données élèves'!G12&lt;&gt;"",IF('Données élèves'!AB12&lt;&gt;"",IF('Données élèves'!G12="LOC.ID",CONCATENATE("LOC.",'Données élèves'!AU$5),'Données élèves'!G12),""),""),"")</f>
        <v/>
      </c>
      <c r="F9" s="146" t="str">
        <f>IF(A9&lt;&gt;"",IF('Données élèves'!H12&lt;&gt;"",'Données élèves'!H12,""),"")</f>
        <v/>
      </c>
      <c r="G9" s="146" t="str">
        <f>IF(AND(A9&lt;&gt;"",'Données élèves'!AC12&lt;&gt;""),IF('Données élèves'!AC12=TRUE,INDEX(codesex,MATCH('Données élèves'!I12,libsex,0)),'Données élèves'!I12),"")</f>
        <v/>
      </c>
      <c r="H9" s="147" t="str">
        <f>IF(A9&lt;&gt;"",IF('Données élèves'!J12&lt;&gt;"",'Données élèves'!J12,""),"")</f>
        <v/>
      </c>
      <c r="I9" s="148" t="str">
        <f>IF(AND(A9&lt;&gt;"",'Données élèves'!AE12&lt;&gt;""),IF('Données élèves'!AE12=TRUE,INDEX(codenat,MATCH('Données élèves'!K12,libnat,0)),'Données élèves'!K12),"")</f>
        <v/>
      </c>
      <c r="J9" s="148" t="str">
        <f>IF(AND(A9&lt;&gt;"",'Données élèves'!AF12&lt;&gt;""),IF('Données élèves'!AF12=TRUE,INDEX(codelangue,MATCH('Données élèves'!L12,liblangue,0)),'Données élèves'!L12),"")</f>
        <v/>
      </c>
      <c r="K9" s="148" t="str">
        <f>IF(AND(A9&lt;&gt;"",'Données élèves'!AH12&lt;&gt;""),IF('Données élèves'!AH12=TRUE,IF(INDEX(codegem,MATCH('Données élèves'!M12,libgem,0))&lt;8000,INDEX(codegem,MATCH('Données élèves'!M12,libgem,0)),""),'Données élèves'!M12),"")</f>
        <v/>
      </c>
      <c r="L9" s="148" t="str">
        <f>IF(AND(A9&lt;&gt;"",'Données élèves'!AH12&lt;&gt;""),IF('Données élèves'!AH12=TRUE,INDEX(codegemhist,MATCH('Données élèves'!M12,libgem,0)),""),"")</f>
        <v/>
      </c>
      <c r="M9" s="148" t="str">
        <f>IF(AND(A9&lt;&gt;"",'Données élèves'!AH12&lt;&gt;""),IF('Données élèves'!AH12=TRUE,IF(INDEX(codegem,MATCH('Données élèves'!M12,libgem,0))&gt;=8000,INDEX(codegem,MATCH('Données élèves'!M12,libgem,0)),""),'Données élèves'!M12),"")</f>
        <v/>
      </c>
      <c r="N9" s="148" t="str">
        <f>IF(AND(A9&lt;&gt;"",'Données élèves'!AI12&lt;&gt;""),IF('Données élèves'!AI12=TRUE,INDEX(codeschart,MATCH('Données élèves'!N12,libschart,0)),'Données élèves'!N12),"")</f>
        <v/>
      </c>
      <c r="O9" s="148" t="str">
        <f>IF(AND(A9&lt;&gt;"",'Données élèves'!O12&lt;&gt;""),'Données élèves'!O12,"")</f>
        <v/>
      </c>
      <c r="P9" s="148" t="str">
        <f>IF(AND(A9&lt;&gt;"",'Données élèves'!AK12&lt;&gt;""),IF('Données élèves'!AK12=TRUE,INDEX(codeform,MATCH('Données élèves'!P12,libform,0)),'Données élèves'!P12),"")</f>
        <v/>
      </c>
      <c r="Q9" s="148" t="str">
        <f>IF(AND(A9&lt;&gt;"",'Données élèves'!AL12&lt;&gt;""),IF('Données élèves'!AL12=TRUE,INDEX(codespe,MATCH('Données élèves'!Q12,libspe,0)),'Données élèves'!Q12),"")</f>
        <v/>
      </c>
      <c r="R9" s="148" t="str">
        <f>IF(AND(A9&lt;&gt;"",OR('Données élèves'!AM12&lt;&gt;"",'Données élèves'!AT12=FALSE)),IF('Données élèves'!AM12=TRUE,INDEX(codemp1,MATCH('Données élèves'!R12,libmp1,0)),IF('Données élèves'!AT12=FALSE,0,'Données élèves'!R12)),"")</f>
        <v/>
      </c>
      <c r="S9" s="148" t="str">
        <f t="shared" si="1"/>
        <v/>
      </c>
      <c r="T9" s="148" t="str">
        <f t="shared" si="2"/>
        <v/>
      </c>
      <c r="U9" s="148" t="str">
        <f>IF(AND(A9&lt;&gt;"",'Données élèves'!S12&lt;&gt;""),'Données élèves'!S12,"")</f>
        <v/>
      </c>
      <c r="V9" s="148" t="str">
        <f>IF(AND(A9&lt;&gt;"",'Données élèves'!T12&lt;&gt;""),'Données élèves'!T12,"")</f>
        <v/>
      </c>
      <c r="W9" s="148" t="str">
        <f>IF(AND(A9&lt;&gt;"",'Données élèves'!U12&lt;&gt;""),'Données élèves'!U12,"")</f>
        <v/>
      </c>
      <c r="X9" s="148" t="str">
        <f>IF(AND(A9&lt;&gt;"",'Données élèves'!V12&lt;&gt;""),'Données élèves'!V12,"")</f>
        <v/>
      </c>
      <c r="Y9" s="148" t="str">
        <f>IF(AND(A9&lt;&gt;"",'Données élèves'!W12&lt;&gt;""),'Données élèves'!W12,"")</f>
        <v/>
      </c>
      <c r="Z9" s="148" t="str">
        <f>IF(AND(A9&lt;&gt;"",'Données élèves'!X12&lt;&gt;""),'Données élèves'!X12,"")</f>
        <v/>
      </c>
    </row>
    <row r="10" spans="1:26" x14ac:dyDescent="0.2">
      <c r="A10" s="146" t="str">
        <f>IF('Données élèves'!$C13&lt;&gt;"",'Données élèves'!A13,"")</f>
        <v/>
      </c>
      <c r="B10" s="146" t="str">
        <f>IF(A10&lt;&gt;"",'Données élèves'!B13,"")</f>
        <v/>
      </c>
      <c r="C10" s="146" t="str">
        <f>IF(AND(A10&lt;&gt;"",'Données élèves'!F13&lt;&gt;""),IF(INDEX(codeclint,MATCH('Données élèves'!F13,libclint,0))&lt;&gt;"",INDEX(codeclint,MATCH('Données élèves'!F13,libclint,0)),""),"")</f>
        <v/>
      </c>
      <c r="D10" s="146" t="str">
        <f t="shared" si="0"/>
        <v/>
      </c>
      <c r="E10" s="146" t="str">
        <f>IF(A10&lt;&gt;"",IF('Données élèves'!G13&lt;&gt;"",IF('Données élèves'!AB13&lt;&gt;"",IF('Données élèves'!G13="LOC.ID",CONCATENATE("LOC.",'Données élèves'!AU$5),'Données élèves'!G13),""),""),"")</f>
        <v/>
      </c>
      <c r="F10" s="146" t="str">
        <f>IF(A10&lt;&gt;"",IF('Données élèves'!H13&lt;&gt;"",'Données élèves'!H13,""),"")</f>
        <v/>
      </c>
      <c r="G10" s="146" t="str">
        <f>IF(AND(A10&lt;&gt;"",'Données élèves'!AC13&lt;&gt;""),IF('Données élèves'!AC13=TRUE,INDEX(codesex,MATCH('Données élèves'!I13,libsex,0)),'Données élèves'!I13),"")</f>
        <v/>
      </c>
      <c r="H10" s="147" t="str">
        <f>IF(A10&lt;&gt;"",IF('Données élèves'!J13&lt;&gt;"",'Données élèves'!J13,""),"")</f>
        <v/>
      </c>
      <c r="I10" s="148" t="str">
        <f>IF(AND(A10&lt;&gt;"",'Données élèves'!AE13&lt;&gt;""),IF('Données élèves'!AE13=TRUE,INDEX(codenat,MATCH('Données élèves'!K13,libnat,0)),'Données élèves'!K13),"")</f>
        <v/>
      </c>
      <c r="J10" s="148" t="str">
        <f>IF(AND(A10&lt;&gt;"",'Données élèves'!AF13&lt;&gt;""),IF('Données élèves'!AF13=TRUE,INDEX(codelangue,MATCH('Données élèves'!L13,liblangue,0)),'Données élèves'!L13),"")</f>
        <v/>
      </c>
      <c r="K10" s="148" t="str">
        <f>IF(AND(A10&lt;&gt;"",'Données élèves'!AH13&lt;&gt;""),IF('Données élèves'!AH13=TRUE,IF(INDEX(codegem,MATCH('Données élèves'!M13,libgem,0))&lt;8000,INDEX(codegem,MATCH('Données élèves'!M13,libgem,0)),""),'Données élèves'!M13),"")</f>
        <v/>
      </c>
      <c r="L10" s="148" t="str">
        <f>IF(AND(A10&lt;&gt;"",'Données élèves'!AH13&lt;&gt;""),IF('Données élèves'!AH13=TRUE,INDEX(codegemhist,MATCH('Données élèves'!M13,libgem,0)),""),"")</f>
        <v/>
      </c>
      <c r="M10" s="148" t="str">
        <f>IF(AND(A10&lt;&gt;"",'Données élèves'!AH13&lt;&gt;""),IF('Données élèves'!AH13=TRUE,IF(INDEX(codegem,MATCH('Données élèves'!M13,libgem,0))&gt;=8000,INDEX(codegem,MATCH('Données élèves'!M13,libgem,0)),""),'Données élèves'!M13),"")</f>
        <v/>
      </c>
      <c r="N10" s="148" t="str">
        <f>IF(AND(A10&lt;&gt;"",'Données élèves'!AI13&lt;&gt;""),IF('Données élèves'!AI13=TRUE,INDEX(codeschart,MATCH('Données élèves'!N13,libschart,0)),'Données élèves'!N13),"")</f>
        <v/>
      </c>
      <c r="O10" s="148" t="str">
        <f>IF(AND(A10&lt;&gt;"",'Données élèves'!O13&lt;&gt;""),'Données élèves'!O13,"")</f>
        <v/>
      </c>
      <c r="P10" s="148" t="str">
        <f>IF(AND(A10&lt;&gt;"",'Données élèves'!AK13&lt;&gt;""),IF('Données élèves'!AK13=TRUE,INDEX(codeform,MATCH('Données élèves'!P13,libform,0)),'Données élèves'!P13),"")</f>
        <v/>
      </c>
      <c r="Q10" s="148" t="str">
        <f>IF(AND(A10&lt;&gt;"",'Données élèves'!AL13&lt;&gt;""),IF('Données élèves'!AL13=TRUE,INDEX(codespe,MATCH('Données élèves'!Q13,libspe,0)),'Données élèves'!Q13),"")</f>
        <v/>
      </c>
      <c r="R10" s="148" t="str">
        <f>IF(AND(A10&lt;&gt;"",OR('Données élèves'!AM13&lt;&gt;"",'Données élèves'!AT13=FALSE)),IF('Données élèves'!AM13=TRUE,INDEX(codemp1,MATCH('Données élèves'!R13,libmp1,0)),IF('Données élèves'!AT13=FALSE,0,'Données élèves'!R13)),"")</f>
        <v/>
      </c>
      <c r="S10" s="148" t="str">
        <f t="shared" si="1"/>
        <v/>
      </c>
      <c r="T10" s="148" t="str">
        <f t="shared" si="2"/>
        <v/>
      </c>
      <c r="U10" s="148" t="str">
        <f>IF(AND(A10&lt;&gt;"",'Données élèves'!S13&lt;&gt;""),'Données élèves'!S13,"")</f>
        <v/>
      </c>
      <c r="V10" s="148" t="str">
        <f>IF(AND(A10&lt;&gt;"",'Données élèves'!T13&lt;&gt;""),'Données élèves'!T13,"")</f>
        <v/>
      </c>
      <c r="W10" s="148" t="str">
        <f>IF(AND(A10&lt;&gt;"",'Données élèves'!U13&lt;&gt;""),'Données élèves'!U13,"")</f>
        <v/>
      </c>
      <c r="X10" s="148" t="str">
        <f>IF(AND(A10&lt;&gt;"",'Données élèves'!V13&lt;&gt;""),'Données élèves'!V13,"")</f>
        <v/>
      </c>
      <c r="Y10" s="148" t="str">
        <f>IF(AND(A10&lt;&gt;"",'Données élèves'!W13&lt;&gt;""),'Données élèves'!W13,"")</f>
        <v/>
      </c>
      <c r="Z10" s="148" t="str">
        <f>IF(AND(A10&lt;&gt;"",'Données élèves'!X13&lt;&gt;""),'Données élèves'!X13,"")</f>
        <v/>
      </c>
    </row>
    <row r="11" spans="1:26" x14ac:dyDescent="0.2">
      <c r="A11" s="146" t="str">
        <f>IF('Données élèves'!$C14&lt;&gt;"",'Données élèves'!A14,"")</f>
        <v/>
      </c>
      <c r="B11" s="146" t="str">
        <f>IF(A11&lt;&gt;"",'Données élèves'!B14,"")</f>
        <v/>
      </c>
      <c r="C11" s="146" t="str">
        <f>IF(AND(A11&lt;&gt;"",'Données élèves'!F14&lt;&gt;""),IF(INDEX(codeclint,MATCH('Données élèves'!F14,libclint,0))&lt;&gt;"",INDEX(codeclint,MATCH('Données élèves'!F14,libclint,0)),""),"")</f>
        <v/>
      </c>
      <c r="D11" s="146" t="str">
        <f t="shared" si="0"/>
        <v/>
      </c>
      <c r="E11" s="146" t="str">
        <f>IF(A11&lt;&gt;"",IF('Données élèves'!G14&lt;&gt;"",IF('Données élèves'!AB14&lt;&gt;"",IF('Données élèves'!G14="LOC.ID",CONCATENATE("LOC.",'Données élèves'!AU$5),'Données élèves'!G14),""),""),"")</f>
        <v/>
      </c>
      <c r="F11" s="146" t="str">
        <f>IF(A11&lt;&gt;"",IF('Données élèves'!H14&lt;&gt;"",'Données élèves'!H14,""),"")</f>
        <v/>
      </c>
      <c r="G11" s="146" t="str">
        <f>IF(AND(A11&lt;&gt;"",'Données élèves'!AC14&lt;&gt;""),IF('Données élèves'!AC14=TRUE,INDEX(codesex,MATCH('Données élèves'!I14,libsex,0)),'Données élèves'!I14),"")</f>
        <v/>
      </c>
      <c r="H11" s="147" t="str">
        <f>IF(A11&lt;&gt;"",IF('Données élèves'!J14&lt;&gt;"",'Données élèves'!J14,""),"")</f>
        <v/>
      </c>
      <c r="I11" s="148" t="str">
        <f>IF(AND(A11&lt;&gt;"",'Données élèves'!AE14&lt;&gt;""),IF('Données élèves'!AE14=TRUE,INDEX(codenat,MATCH('Données élèves'!K14,libnat,0)),'Données élèves'!K14),"")</f>
        <v/>
      </c>
      <c r="J11" s="148" t="str">
        <f>IF(AND(A11&lt;&gt;"",'Données élèves'!AF14&lt;&gt;""),IF('Données élèves'!AF14=TRUE,INDEX(codelangue,MATCH('Données élèves'!L14,liblangue,0)),'Données élèves'!L14),"")</f>
        <v/>
      </c>
      <c r="K11" s="148" t="str">
        <f>IF(AND(A11&lt;&gt;"",'Données élèves'!AH14&lt;&gt;""),IF('Données élèves'!AH14=TRUE,IF(INDEX(codegem,MATCH('Données élèves'!M14,libgem,0))&lt;8000,INDEX(codegem,MATCH('Données élèves'!M14,libgem,0)),""),'Données élèves'!M14),"")</f>
        <v/>
      </c>
      <c r="L11" s="148" t="str">
        <f>IF(AND(A11&lt;&gt;"",'Données élèves'!AH14&lt;&gt;""),IF('Données élèves'!AH14=TRUE,INDEX(codegemhist,MATCH('Données élèves'!M14,libgem,0)),""),"")</f>
        <v/>
      </c>
      <c r="M11" s="148" t="str">
        <f>IF(AND(A11&lt;&gt;"",'Données élèves'!AH14&lt;&gt;""),IF('Données élèves'!AH14=TRUE,IF(INDEX(codegem,MATCH('Données élèves'!M14,libgem,0))&gt;=8000,INDEX(codegem,MATCH('Données élèves'!M14,libgem,0)),""),'Données élèves'!M14),"")</f>
        <v/>
      </c>
      <c r="N11" s="148" t="str">
        <f>IF(AND(A11&lt;&gt;"",'Données élèves'!AI14&lt;&gt;""),IF('Données élèves'!AI14=TRUE,INDEX(codeschart,MATCH('Données élèves'!N14,libschart,0)),'Données élèves'!N14),"")</f>
        <v/>
      </c>
      <c r="O11" s="148" t="str">
        <f>IF(AND(A11&lt;&gt;"",'Données élèves'!O14&lt;&gt;""),'Données élèves'!O14,"")</f>
        <v/>
      </c>
      <c r="P11" s="148" t="str">
        <f>IF(AND(A11&lt;&gt;"",'Données élèves'!AK14&lt;&gt;""),IF('Données élèves'!AK14=TRUE,INDEX(codeform,MATCH('Données élèves'!P14,libform,0)),'Données élèves'!P14),"")</f>
        <v/>
      </c>
      <c r="Q11" s="148" t="str">
        <f>IF(AND(A11&lt;&gt;"",'Données élèves'!AL14&lt;&gt;""),IF('Données élèves'!AL14=TRUE,INDEX(codespe,MATCH('Données élèves'!Q14,libspe,0)),'Données élèves'!Q14),"")</f>
        <v/>
      </c>
      <c r="R11" s="148" t="str">
        <f>IF(AND(A11&lt;&gt;"",OR('Données élèves'!AM14&lt;&gt;"",'Données élèves'!AT14=FALSE)),IF('Données élèves'!AM14=TRUE,INDEX(codemp1,MATCH('Données élèves'!R14,libmp1,0)),IF('Données élèves'!AT14=FALSE,0,'Données élèves'!R14)),"")</f>
        <v/>
      </c>
      <c r="S11" s="148" t="str">
        <f t="shared" si="1"/>
        <v/>
      </c>
      <c r="T11" s="148" t="str">
        <f t="shared" si="2"/>
        <v/>
      </c>
      <c r="U11" s="148" t="str">
        <f>IF(AND(A11&lt;&gt;"",'Données élèves'!S14&lt;&gt;""),'Données élèves'!S14,"")</f>
        <v/>
      </c>
      <c r="V11" s="148" t="str">
        <f>IF(AND(A11&lt;&gt;"",'Données élèves'!T14&lt;&gt;""),'Données élèves'!T14,"")</f>
        <v/>
      </c>
      <c r="W11" s="148" t="str">
        <f>IF(AND(A11&lt;&gt;"",'Données élèves'!U14&lt;&gt;""),'Données élèves'!U14,"")</f>
        <v/>
      </c>
      <c r="X11" s="148" t="str">
        <f>IF(AND(A11&lt;&gt;"",'Données élèves'!V14&lt;&gt;""),'Données élèves'!V14,"")</f>
        <v/>
      </c>
      <c r="Y11" s="148" t="str">
        <f>IF(AND(A11&lt;&gt;"",'Données élèves'!W14&lt;&gt;""),'Données élèves'!W14,"")</f>
        <v/>
      </c>
      <c r="Z11" s="148" t="str">
        <f>IF(AND(A11&lt;&gt;"",'Données élèves'!X14&lt;&gt;""),'Données élèves'!X14,"")</f>
        <v/>
      </c>
    </row>
    <row r="12" spans="1:26" x14ac:dyDescent="0.2">
      <c r="A12" s="146" t="str">
        <f>IF('Données élèves'!$C15&lt;&gt;"",'Données élèves'!A15,"")</f>
        <v/>
      </c>
      <c r="B12" s="146" t="str">
        <f>IF(A12&lt;&gt;"",'Données élèves'!B15,"")</f>
        <v/>
      </c>
      <c r="C12" s="146" t="str">
        <f>IF(AND(A12&lt;&gt;"",'Données élèves'!F15&lt;&gt;""),IF(INDEX(codeclint,MATCH('Données élèves'!F15,libclint,0))&lt;&gt;"",INDEX(codeclint,MATCH('Données élèves'!F15,libclint,0)),""),"")</f>
        <v/>
      </c>
      <c r="D12" s="146" t="str">
        <f t="shared" si="0"/>
        <v/>
      </c>
      <c r="E12" s="146" t="str">
        <f>IF(A12&lt;&gt;"",IF('Données élèves'!G15&lt;&gt;"",IF('Données élèves'!AB15&lt;&gt;"",IF('Données élèves'!G15="LOC.ID",CONCATENATE("LOC.",'Données élèves'!AU$5),'Données élèves'!G15),""),""),"")</f>
        <v/>
      </c>
      <c r="F12" s="146" t="str">
        <f>IF(A12&lt;&gt;"",IF('Données élèves'!H15&lt;&gt;"",'Données élèves'!H15,""),"")</f>
        <v/>
      </c>
      <c r="G12" s="146" t="str">
        <f>IF(AND(A12&lt;&gt;"",'Données élèves'!AC15&lt;&gt;""),IF('Données élèves'!AC15=TRUE,INDEX(codesex,MATCH('Données élèves'!I15,libsex,0)),'Données élèves'!I15),"")</f>
        <v/>
      </c>
      <c r="H12" s="147" t="str">
        <f>IF(A12&lt;&gt;"",IF('Données élèves'!J15&lt;&gt;"",'Données élèves'!J15,""),"")</f>
        <v/>
      </c>
      <c r="I12" s="148" t="str">
        <f>IF(AND(A12&lt;&gt;"",'Données élèves'!AE15&lt;&gt;""),IF('Données élèves'!AE15=TRUE,INDEX(codenat,MATCH('Données élèves'!K15,libnat,0)),'Données élèves'!K15),"")</f>
        <v/>
      </c>
      <c r="J12" s="148" t="str">
        <f>IF(AND(A12&lt;&gt;"",'Données élèves'!AF15&lt;&gt;""),IF('Données élèves'!AF15=TRUE,INDEX(codelangue,MATCH('Données élèves'!L15,liblangue,0)),'Données élèves'!L15),"")</f>
        <v/>
      </c>
      <c r="K12" s="148" t="str">
        <f>IF(AND(A12&lt;&gt;"",'Données élèves'!AH15&lt;&gt;""),IF('Données élèves'!AH15=TRUE,IF(INDEX(codegem,MATCH('Données élèves'!M15,libgem,0))&lt;8000,INDEX(codegem,MATCH('Données élèves'!M15,libgem,0)),""),'Données élèves'!M15),"")</f>
        <v/>
      </c>
      <c r="L12" s="148" t="str">
        <f>IF(AND(A12&lt;&gt;"",'Données élèves'!AH15&lt;&gt;""),IF('Données élèves'!AH15=TRUE,INDEX(codegemhist,MATCH('Données élèves'!M15,libgem,0)),""),"")</f>
        <v/>
      </c>
      <c r="M12" s="148" t="str">
        <f>IF(AND(A12&lt;&gt;"",'Données élèves'!AH15&lt;&gt;""),IF('Données élèves'!AH15=TRUE,IF(INDEX(codegem,MATCH('Données élèves'!M15,libgem,0))&gt;=8000,INDEX(codegem,MATCH('Données élèves'!M15,libgem,0)),""),'Données élèves'!M15),"")</f>
        <v/>
      </c>
      <c r="N12" s="148" t="str">
        <f>IF(AND(A12&lt;&gt;"",'Données élèves'!AI15&lt;&gt;""),IF('Données élèves'!AI15=TRUE,INDEX(codeschart,MATCH('Données élèves'!N15,libschart,0)),'Données élèves'!N15),"")</f>
        <v/>
      </c>
      <c r="O12" s="148" t="str">
        <f>IF(AND(A12&lt;&gt;"",'Données élèves'!O15&lt;&gt;""),'Données élèves'!O15,"")</f>
        <v/>
      </c>
      <c r="P12" s="148" t="str">
        <f>IF(AND(A12&lt;&gt;"",'Données élèves'!AK15&lt;&gt;""),IF('Données élèves'!AK15=TRUE,INDEX(codeform,MATCH('Données élèves'!P15,libform,0)),'Données élèves'!P15),"")</f>
        <v/>
      </c>
      <c r="Q12" s="148" t="str">
        <f>IF(AND(A12&lt;&gt;"",'Données élèves'!AL15&lt;&gt;""),IF('Données élèves'!AL15=TRUE,INDEX(codespe,MATCH('Données élèves'!Q15,libspe,0)),'Données élèves'!Q15),"")</f>
        <v/>
      </c>
      <c r="R12" s="148" t="str">
        <f>IF(AND(A12&lt;&gt;"",OR('Données élèves'!AM15&lt;&gt;"",'Données élèves'!AT15=FALSE)),IF('Données élèves'!AM15=TRUE,INDEX(codemp1,MATCH('Données élèves'!R15,libmp1,0)),IF('Données élèves'!AT15=FALSE,0,'Données élèves'!R15)),"")</f>
        <v/>
      </c>
      <c r="S12" s="148" t="str">
        <f t="shared" si="1"/>
        <v/>
      </c>
      <c r="T12" s="148" t="str">
        <f t="shared" si="2"/>
        <v/>
      </c>
      <c r="U12" s="148" t="str">
        <f>IF(AND(A12&lt;&gt;"",'Données élèves'!S15&lt;&gt;""),'Données élèves'!S15,"")</f>
        <v/>
      </c>
      <c r="V12" s="148" t="str">
        <f>IF(AND(A12&lt;&gt;"",'Données élèves'!T15&lt;&gt;""),'Données élèves'!T15,"")</f>
        <v/>
      </c>
      <c r="W12" s="148" t="str">
        <f>IF(AND(A12&lt;&gt;"",'Données élèves'!U15&lt;&gt;""),'Données élèves'!U15,"")</f>
        <v/>
      </c>
      <c r="X12" s="148" t="str">
        <f>IF(AND(A12&lt;&gt;"",'Données élèves'!V15&lt;&gt;""),'Données élèves'!V15,"")</f>
        <v/>
      </c>
      <c r="Y12" s="148" t="str">
        <f>IF(AND(A12&lt;&gt;"",'Données élèves'!W15&lt;&gt;""),'Données élèves'!W15,"")</f>
        <v/>
      </c>
      <c r="Z12" s="148" t="str">
        <f>IF(AND(A12&lt;&gt;"",'Données élèves'!X15&lt;&gt;""),'Données élèves'!X15,"")</f>
        <v/>
      </c>
    </row>
    <row r="13" spans="1:26" x14ac:dyDescent="0.2">
      <c r="A13" s="146" t="str">
        <f>IF('Données élèves'!$C16&lt;&gt;"",'Données élèves'!A16,"")</f>
        <v/>
      </c>
      <c r="B13" s="146" t="str">
        <f>IF(A13&lt;&gt;"",'Données élèves'!B16,"")</f>
        <v/>
      </c>
      <c r="C13" s="146" t="str">
        <f>IF(AND(A13&lt;&gt;"",'Données élèves'!F16&lt;&gt;""),IF(INDEX(codeclint,MATCH('Données élèves'!F16,libclint,0))&lt;&gt;"",INDEX(codeclint,MATCH('Données élèves'!F16,libclint,0)),""),"")</f>
        <v/>
      </c>
      <c r="D13" s="146" t="str">
        <f t="shared" si="0"/>
        <v/>
      </c>
      <c r="E13" s="146" t="str">
        <f>IF(A13&lt;&gt;"",IF('Données élèves'!G16&lt;&gt;"",IF('Données élèves'!AB16&lt;&gt;"",IF('Données élèves'!G16="LOC.ID",CONCATENATE("LOC.",'Données élèves'!AU$5),'Données élèves'!G16),""),""),"")</f>
        <v/>
      </c>
      <c r="F13" s="146" t="str">
        <f>IF(A13&lt;&gt;"",IF('Données élèves'!H16&lt;&gt;"",'Données élèves'!H16,""),"")</f>
        <v/>
      </c>
      <c r="G13" s="146" t="str">
        <f>IF(AND(A13&lt;&gt;"",'Données élèves'!AC16&lt;&gt;""),IF('Données élèves'!AC16=TRUE,INDEX(codesex,MATCH('Données élèves'!I16,libsex,0)),'Données élèves'!I16),"")</f>
        <v/>
      </c>
      <c r="H13" s="147" t="str">
        <f>IF(A13&lt;&gt;"",IF('Données élèves'!J16&lt;&gt;"",'Données élèves'!J16,""),"")</f>
        <v/>
      </c>
      <c r="I13" s="148" t="str">
        <f>IF(AND(A13&lt;&gt;"",'Données élèves'!AE16&lt;&gt;""),IF('Données élèves'!AE16=TRUE,INDEX(codenat,MATCH('Données élèves'!K16,libnat,0)),'Données élèves'!K16),"")</f>
        <v/>
      </c>
      <c r="J13" s="148" t="str">
        <f>IF(AND(A13&lt;&gt;"",'Données élèves'!AF16&lt;&gt;""),IF('Données élèves'!AF16=TRUE,INDEX(codelangue,MATCH('Données élèves'!L16,liblangue,0)),'Données élèves'!L16),"")</f>
        <v/>
      </c>
      <c r="K13" s="148" t="str">
        <f>IF(AND(A13&lt;&gt;"",'Données élèves'!AH16&lt;&gt;""),IF('Données élèves'!AH16=TRUE,IF(INDEX(codegem,MATCH('Données élèves'!M16,libgem,0))&lt;8000,INDEX(codegem,MATCH('Données élèves'!M16,libgem,0)),""),'Données élèves'!M16),"")</f>
        <v/>
      </c>
      <c r="L13" s="148" t="str">
        <f>IF(AND(A13&lt;&gt;"",'Données élèves'!AH16&lt;&gt;""),IF('Données élèves'!AH16=TRUE,INDEX(codegemhist,MATCH('Données élèves'!M16,libgem,0)),""),"")</f>
        <v/>
      </c>
      <c r="M13" s="148" t="str">
        <f>IF(AND(A13&lt;&gt;"",'Données élèves'!AH16&lt;&gt;""),IF('Données élèves'!AH16=TRUE,IF(INDEX(codegem,MATCH('Données élèves'!M16,libgem,0))&gt;=8000,INDEX(codegem,MATCH('Données élèves'!M16,libgem,0)),""),'Données élèves'!M16),"")</f>
        <v/>
      </c>
      <c r="N13" s="148" t="str">
        <f>IF(AND(A13&lt;&gt;"",'Données élèves'!AI16&lt;&gt;""),IF('Données élèves'!AI16=TRUE,INDEX(codeschart,MATCH('Données élèves'!N16,libschart,0)),'Données élèves'!N16),"")</f>
        <v/>
      </c>
      <c r="O13" s="148" t="str">
        <f>IF(AND(A13&lt;&gt;"",'Données élèves'!O16&lt;&gt;""),'Données élèves'!O16,"")</f>
        <v/>
      </c>
      <c r="P13" s="148" t="str">
        <f>IF(AND(A13&lt;&gt;"",'Données élèves'!AK16&lt;&gt;""),IF('Données élèves'!AK16=TRUE,INDEX(codeform,MATCH('Données élèves'!P16,libform,0)),'Données élèves'!P16),"")</f>
        <v/>
      </c>
      <c r="Q13" s="148" t="str">
        <f>IF(AND(A13&lt;&gt;"",'Données élèves'!AL16&lt;&gt;""),IF('Données élèves'!AL16=TRUE,INDEX(codespe,MATCH('Données élèves'!Q16,libspe,0)),'Données élèves'!Q16),"")</f>
        <v/>
      </c>
      <c r="R13" s="148" t="str">
        <f>IF(AND(A13&lt;&gt;"",OR('Données élèves'!AM16&lt;&gt;"",'Données élèves'!AT16=FALSE)),IF('Données élèves'!AM16=TRUE,INDEX(codemp1,MATCH('Données élèves'!R16,libmp1,0)),IF('Données élèves'!AT16=FALSE,0,'Données élèves'!R16)),"")</f>
        <v/>
      </c>
      <c r="S13" s="148" t="str">
        <f t="shared" si="1"/>
        <v/>
      </c>
      <c r="T13" s="148" t="str">
        <f t="shared" si="2"/>
        <v/>
      </c>
      <c r="U13" s="148" t="str">
        <f>IF(AND(A13&lt;&gt;"",'Données élèves'!S16&lt;&gt;""),'Données élèves'!S16,"")</f>
        <v/>
      </c>
      <c r="V13" s="148" t="str">
        <f>IF(AND(A13&lt;&gt;"",'Données élèves'!T16&lt;&gt;""),'Données élèves'!T16,"")</f>
        <v/>
      </c>
      <c r="W13" s="148" t="str">
        <f>IF(AND(A13&lt;&gt;"",'Données élèves'!U16&lt;&gt;""),'Données élèves'!U16,"")</f>
        <v/>
      </c>
      <c r="X13" s="148" t="str">
        <f>IF(AND(A13&lt;&gt;"",'Données élèves'!V16&lt;&gt;""),'Données élèves'!V16,"")</f>
        <v/>
      </c>
      <c r="Y13" s="148" t="str">
        <f>IF(AND(A13&lt;&gt;"",'Données élèves'!W16&lt;&gt;""),'Données élèves'!W16,"")</f>
        <v/>
      </c>
      <c r="Z13" s="148" t="str">
        <f>IF(AND(A13&lt;&gt;"",'Données élèves'!X16&lt;&gt;""),'Données élèves'!X16,"")</f>
        <v/>
      </c>
    </row>
    <row r="14" spans="1:26" x14ac:dyDescent="0.2">
      <c r="A14" s="146" t="str">
        <f>IF('Données élèves'!$C17&lt;&gt;"",'Données élèves'!A17,"")</f>
        <v/>
      </c>
      <c r="B14" s="146" t="str">
        <f>IF(A14&lt;&gt;"",'Données élèves'!B17,"")</f>
        <v/>
      </c>
      <c r="C14" s="146" t="str">
        <f>IF(AND(A14&lt;&gt;"",'Données élèves'!F17&lt;&gt;""),IF(INDEX(codeclint,MATCH('Données élèves'!F17,libclint,0))&lt;&gt;"",INDEX(codeclint,MATCH('Données élèves'!F17,libclint,0)),""),"")</f>
        <v/>
      </c>
      <c r="D14" s="146" t="str">
        <f t="shared" si="0"/>
        <v/>
      </c>
      <c r="E14" s="146" t="str">
        <f>IF(A14&lt;&gt;"",IF('Données élèves'!G17&lt;&gt;"",IF('Données élèves'!AB17&lt;&gt;"",IF('Données élèves'!G17="LOC.ID",CONCATENATE("LOC.",'Données élèves'!AU$5),'Données élèves'!G17),""),""),"")</f>
        <v/>
      </c>
      <c r="F14" s="146" t="str">
        <f>IF(A14&lt;&gt;"",IF('Données élèves'!H17&lt;&gt;"",'Données élèves'!H17,""),"")</f>
        <v/>
      </c>
      <c r="G14" s="146" t="str">
        <f>IF(AND(A14&lt;&gt;"",'Données élèves'!AC17&lt;&gt;""),IF('Données élèves'!AC17=TRUE,INDEX(codesex,MATCH('Données élèves'!I17,libsex,0)),'Données élèves'!I17),"")</f>
        <v/>
      </c>
      <c r="H14" s="147" t="str">
        <f>IF(A14&lt;&gt;"",IF('Données élèves'!J17&lt;&gt;"",'Données élèves'!J17,""),"")</f>
        <v/>
      </c>
      <c r="I14" s="148" t="str">
        <f>IF(AND(A14&lt;&gt;"",'Données élèves'!AE17&lt;&gt;""),IF('Données élèves'!AE17=TRUE,INDEX(codenat,MATCH('Données élèves'!K17,libnat,0)),'Données élèves'!K17),"")</f>
        <v/>
      </c>
      <c r="J14" s="148" t="str">
        <f>IF(AND(A14&lt;&gt;"",'Données élèves'!AF17&lt;&gt;""),IF('Données élèves'!AF17=TRUE,INDEX(codelangue,MATCH('Données élèves'!L17,liblangue,0)),'Données élèves'!L17),"")</f>
        <v/>
      </c>
      <c r="K14" s="148" t="str">
        <f>IF(AND(A14&lt;&gt;"",'Données élèves'!AH17&lt;&gt;""),IF('Données élèves'!AH17=TRUE,IF(INDEX(codegem,MATCH('Données élèves'!M17,libgem,0))&lt;8000,INDEX(codegem,MATCH('Données élèves'!M17,libgem,0)),""),'Données élèves'!M17),"")</f>
        <v/>
      </c>
      <c r="L14" s="148" t="str">
        <f>IF(AND(A14&lt;&gt;"",'Données élèves'!AH17&lt;&gt;""),IF('Données élèves'!AH17=TRUE,INDEX(codegemhist,MATCH('Données élèves'!M17,libgem,0)),""),"")</f>
        <v/>
      </c>
      <c r="M14" s="148" t="str">
        <f>IF(AND(A14&lt;&gt;"",'Données élèves'!AH17&lt;&gt;""),IF('Données élèves'!AH17=TRUE,IF(INDEX(codegem,MATCH('Données élèves'!M17,libgem,0))&gt;=8000,INDEX(codegem,MATCH('Données élèves'!M17,libgem,0)),""),'Données élèves'!M17),"")</f>
        <v/>
      </c>
      <c r="N14" s="148" t="str">
        <f>IF(AND(A14&lt;&gt;"",'Données élèves'!AI17&lt;&gt;""),IF('Données élèves'!AI17=TRUE,INDEX(codeschart,MATCH('Données élèves'!N17,libschart,0)),'Données élèves'!N17),"")</f>
        <v/>
      </c>
      <c r="O14" s="148" t="str">
        <f>IF(AND(A14&lt;&gt;"",'Données élèves'!O17&lt;&gt;""),'Données élèves'!O17,"")</f>
        <v/>
      </c>
      <c r="P14" s="148" t="str">
        <f>IF(AND(A14&lt;&gt;"",'Données élèves'!AK17&lt;&gt;""),IF('Données élèves'!AK17=TRUE,INDEX(codeform,MATCH('Données élèves'!P17,libform,0)),'Données élèves'!P17),"")</f>
        <v/>
      </c>
      <c r="Q14" s="148" t="str">
        <f>IF(AND(A14&lt;&gt;"",'Données élèves'!AL17&lt;&gt;""),IF('Données élèves'!AL17=TRUE,INDEX(codespe,MATCH('Données élèves'!Q17,libspe,0)),'Données élèves'!Q17),"")</f>
        <v/>
      </c>
      <c r="R14" s="148" t="str">
        <f>IF(AND(A14&lt;&gt;"",OR('Données élèves'!AM17&lt;&gt;"",'Données élèves'!AT17=FALSE)),IF('Données élèves'!AM17=TRUE,INDEX(codemp1,MATCH('Données élèves'!R17,libmp1,0)),IF('Données élèves'!AT17=FALSE,0,'Données élèves'!R17)),"")</f>
        <v/>
      </c>
      <c r="S14" s="148" t="str">
        <f t="shared" si="1"/>
        <v/>
      </c>
      <c r="T14" s="148" t="str">
        <f t="shared" si="2"/>
        <v/>
      </c>
      <c r="U14" s="148" t="str">
        <f>IF(AND(A14&lt;&gt;"",'Données élèves'!S17&lt;&gt;""),'Données élèves'!S17,"")</f>
        <v/>
      </c>
      <c r="V14" s="148" t="str">
        <f>IF(AND(A14&lt;&gt;"",'Données élèves'!T17&lt;&gt;""),'Données élèves'!T17,"")</f>
        <v/>
      </c>
      <c r="W14" s="148" t="str">
        <f>IF(AND(A14&lt;&gt;"",'Données élèves'!U17&lt;&gt;""),'Données élèves'!U17,"")</f>
        <v/>
      </c>
      <c r="X14" s="148" t="str">
        <f>IF(AND(A14&lt;&gt;"",'Données élèves'!V17&lt;&gt;""),'Données élèves'!V17,"")</f>
        <v/>
      </c>
      <c r="Y14" s="148" t="str">
        <f>IF(AND(A14&lt;&gt;"",'Données élèves'!W17&lt;&gt;""),'Données élèves'!W17,"")</f>
        <v/>
      </c>
      <c r="Z14" s="148" t="str">
        <f>IF(AND(A14&lt;&gt;"",'Données élèves'!X17&lt;&gt;""),'Données élèves'!X17,"")</f>
        <v/>
      </c>
    </row>
    <row r="15" spans="1:26" x14ac:dyDescent="0.2">
      <c r="A15" s="146" t="str">
        <f>IF('Données élèves'!$C18&lt;&gt;"",'Données élèves'!A18,"")</f>
        <v/>
      </c>
      <c r="B15" s="146" t="str">
        <f>IF(A15&lt;&gt;"",'Données élèves'!B18,"")</f>
        <v/>
      </c>
      <c r="C15" s="146" t="str">
        <f>IF(AND(A15&lt;&gt;"",'Données élèves'!F18&lt;&gt;""),IF(INDEX(codeclint,MATCH('Données élèves'!F18,libclint,0))&lt;&gt;"",INDEX(codeclint,MATCH('Données élèves'!F18,libclint,0)),""),"")</f>
        <v/>
      </c>
      <c r="D15" s="146" t="str">
        <f t="shared" si="0"/>
        <v/>
      </c>
      <c r="E15" s="146" t="str">
        <f>IF(A15&lt;&gt;"",IF('Données élèves'!G18&lt;&gt;"",IF('Données élèves'!AB18&lt;&gt;"",IF('Données élèves'!G18="LOC.ID",CONCATENATE("LOC.",'Données élèves'!AU$5),'Données élèves'!G18),""),""),"")</f>
        <v/>
      </c>
      <c r="F15" s="146" t="str">
        <f>IF(A15&lt;&gt;"",IF('Données élèves'!H18&lt;&gt;"",'Données élèves'!H18,""),"")</f>
        <v/>
      </c>
      <c r="G15" s="146" t="str">
        <f>IF(AND(A15&lt;&gt;"",'Données élèves'!AC18&lt;&gt;""),IF('Données élèves'!AC18=TRUE,INDEX(codesex,MATCH('Données élèves'!I18,libsex,0)),'Données élèves'!I18),"")</f>
        <v/>
      </c>
      <c r="H15" s="147" t="str">
        <f>IF(A15&lt;&gt;"",IF('Données élèves'!J18&lt;&gt;"",'Données élèves'!J18,""),"")</f>
        <v/>
      </c>
      <c r="I15" s="148" t="str">
        <f>IF(AND(A15&lt;&gt;"",'Données élèves'!AE18&lt;&gt;""),IF('Données élèves'!AE18=TRUE,INDEX(codenat,MATCH('Données élèves'!K18,libnat,0)),'Données élèves'!K18),"")</f>
        <v/>
      </c>
      <c r="J15" s="148" t="str">
        <f>IF(AND(A15&lt;&gt;"",'Données élèves'!AF18&lt;&gt;""),IF('Données élèves'!AF18=TRUE,INDEX(codelangue,MATCH('Données élèves'!L18,liblangue,0)),'Données élèves'!L18),"")</f>
        <v/>
      </c>
      <c r="K15" s="148" t="str">
        <f>IF(AND(A15&lt;&gt;"",'Données élèves'!AH18&lt;&gt;""),IF('Données élèves'!AH18=TRUE,IF(INDEX(codegem,MATCH('Données élèves'!M18,libgem,0))&lt;8000,INDEX(codegem,MATCH('Données élèves'!M18,libgem,0)),""),'Données élèves'!M18),"")</f>
        <v/>
      </c>
      <c r="L15" s="148" t="str">
        <f>IF(AND(A15&lt;&gt;"",'Données élèves'!AH18&lt;&gt;""),IF('Données élèves'!AH18=TRUE,INDEX(codegemhist,MATCH('Données élèves'!M18,libgem,0)),""),"")</f>
        <v/>
      </c>
      <c r="M15" s="148" t="str">
        <f>IF(AND(A15&lt;&gt;"",'Données élèves'!AH18&lt;&gt;""),IF('Données élèves'!AH18=TRUE,IF(INDEX(codegem,MATCH('Données élèves'!M18,libgem,0))&gt;=8000,INDEX(codegem,MATCH('Données élèves'!M18,libgem,0)),""),'Données élèves'!M18),"")</f>
        <v/>
      </c>
      <c r="N15" s="148" t="str">
        <f>IF(AND(A15&lt;&gt;"",'Données élèves'!AI18&lt;&gt;""),IF('Données élèves'!AI18=TRUE,INDEX(codeschart,MATCH('Données élèves'!N18,libschart,0)),'Données élèves'!N18),"")</f>
        <v/>
      </c>
      <c r="O15" s="148" t="str">
        <f>IF(AND(A15&lt;&gt;"",'Données élèves'!O18&lt;&gt;""),'Données élèves'!O18,"")</f>
        <v/>
      </c>
      <c r="P15" s="148" t="str">
        <f>IF(AND(A15&lt;&gt;"",'Données élèves'!AK18&lt;&gt;""),IF('Données élèves'!AK18=TRUE,INDEX(codeform,MATCH('Données élèves'!P18,libform,0)),'Données élèves'!P18),"")</f>
        <v/>
      </c>
      <c r="Q15" s="148" t="str">
        <f>IF(AND(A15&lt;&gt;"",'Données élèves'!AL18&lt;&gt;""),IF('Données élèves'!AL18=TRUE,INDEX(codespe,MATCH('Données élèves'!Q18,libspe,0)),'Données élèves'!Q18),"")</f>
        <v/>
      </c>
      <c r="R15" s="148" t="str">
        <f>IF(AND(A15&lt;&gt;"",OR('Données élèves'!AM18&lt;&gt;"",'Données élèves'!AT18=FALSE)),IF('Données élèves'!AM18=TRUE,INDEX(codemp1,MATCH('Données élèves'!R18,libmp1,0)),IF('Données élèves'!AT18=FALSE,0,'Données élèves'!R18)),"")</f>
        <v/>
      </c>
      <c r="S15" s="148" t="str">
        <f t="shared" si="1"/>
        <v/>
      </c>
      <c r="T15" s="148" t="str">
        <f t="shared" si="2"/>
        <v/>
      </c>
      <c r="U15" s="148" t="str">
        <f>IF(AND(A15&lt;&gt;"",'Données élèves'!S18&lt;&gt;""),'Données élèves'!S18,"")</f>
        <v/>
      </c>
      <c r="V15" s="148" t="str">
        <f>IF(AND(A15&lt;&gt;"",'Données élèves'!T18&lt;&gt;""),'Données élèves'!T18,"")</f>
        <v/>
      </c>
      <c r="W15" s="148" t="str">
        <f>IF(AND(A15&lt;&gt;"",'Données élèves'!U18&lt;&gt;""),'Données élèves'!U18,"")</f>
        <v/>
      </c>
      <c r="X15" s="148" t="str">
        <f>IF(AND(A15&lt;&gt;"",'Données élèves'!V18&lt;&gt;""),'Données élèves'!V18,"")</f>
        <v/>
      </c>
      <c r="Y15" s="148" t="str">
        <f>IF(AND(A15&lt;&gt;"",'Données élèves'!W18&lt;&gt;""),'Données élèves'!W18,"")</f>
        <v/>
      </c>
      <c r="Z15" s="148" t="str">
        <f>IF(AND(A15&lt;&gt;"",'Données élèves'!X18&lt;&gt;""),'Données élèves'!X18,"")</f>
        <v/>
      </c>
    </row>
    <row r="16" spans="1:26" x14ac:dyDescent="0.2">
      <c r="A16" s="146" t="str">
        <f>IF('Données élèves'!$C19&lt;&gt;"",'Données élèves'!A19,"")</f>
        <v/>
      </c>
      <c r="B16" s="146" t="str">
        <f>IF(A16&lt;&gt;"",'Données élèves'!B19,"")</f>
        <v/>
      </c>
      <c r="C16" s="146" t="str">
        <f>IF(AND(A16&lt;&gt;"",'Données élèves'!F19&lt;&gt;""),IF(INDEX(codeclint,MATCH('Données élèves'!F19,libclint,0))&lt;&gt;"",INDEX(codeclint,MATCH('Données élèves'!F19,libclint,0)),""),"")</f>
        <v/>
      </c>
      <c r="D16" s="146" t="str">
        <f t="shared" si="0"/>
        <v/>
      </c>
      <c r="E16" s="146" t="str">
        <f>IF(A16&lt;&gt;"",IF('Données élèves'!G19&lt;&gt;"",IF('Données élèves'!AB19&lt;&gt;"",IF('Données élèves'!G19="LOC.ID",CONCATENATE("LOC.",'Données élèves'!AU$5),'Données élèves'!G19),""),""),"")</f>
        <v/>
      </c>
      <c r="F16" s="146" t="str">
        <f>IF(A16&lt;&gt;"",IF('Données élèves'!H19&lt;&gt;"",'Données élèves'!H19,""),"")</f>
        <v/>
      </c>
      <c r="G16" s="146" t="str">
        <f>IF(AND(A16&lt;&gt;"",'Données élèves'!AC19&lt;&gt;""),IF('Données élèves'!AC19=TRUE,INDEX(codesex,MATCH('Données élèves'!I19,libsex,0)),'Données élèves'!I19),"")</f>
        <v/>
      </c>
      <c r="H16" s="147" t="str">
        <f>IF(A16&lt;&gt;"",IF('Données élèves'!J19&lt;&gt;"",'Données élèves'!J19,""),"")</f>
        <v/>
      </c>
      <c r="I16" s="148" t="str">
        <f>IF(AND(A16&lt;&gt;"",'Données élèves'!AE19&lt;&gt;""),IF('Données élèves'!AE19=TRUE,INDEX(codenat,MATCH('Données élèves'!K19,libnat,0)),'Données élèves'!K19),"")</f>
        <v/>
      </c>
      <c r="J16" s="148" t="str">
        <f>IF(AND(A16&lt;&gt;"",'Données élèves'!AF19&lt;&gt;""),IF('Données élèves'!AF19=TRUE,INDEX(codelangue,MATCH('Données élèves'!L19,liblangue,0)),'Données élèves'!L19),"")</f>
        <v/>
      </c>
      <c r="K16" s="148" t="str">
        <f>IF(AND(A16&lt;&gt;"",'Données élèves'!AH19&lt;&gt;""),IF('Données élèves'!AH19=TRUE,IF(INDEX(codegem,MATCH('Données élèves'!M19,libgem,0))&lt;8000,INDEX(codegem,MATCH('Données élèves'!M19,libgem,0)),""),'Données élèves'!M19),"")</f>
        <v/>
      </c>
      <c r="L16" s="148" t="str">
        <f>IF(AND(A16&lt;&gt;"",'Données élèves'!AH19&lt;&gt;""),IF('Données élèves'!AH19=TRUE,INDEX(codegemhist,MATCH('Données élèves'!M19,libgem,0)),""),"")</f>
        <v/>
      </c>
      <c r="M16" s="148" t="str">
        <f>IF(AND(A16&lt;&gt;"",'Données élèves'!AH19&lt;&gt;""),IF('Données élèves'!AH19=TRUE,IF(INDEX(codegem,MATCH('Données élèves'!M19,libgem,0))&gt;=8000,INDEX(codegem,MATCH('Données élèves'!M19,libgem,0)),""),'Données élèves'!M19),"")</f>
        <v/>
      </c>
      <c r="N16" s="148" t="str">
        <f>IF(AND(A16&lt;&gt;"",'Données élèves'!AI19&lt;&gt;""),IF('Données élèves'!AI19=TRUE,INDEX(codeschart,MATCH('Données élèves'!N19,libschart,0)),'Données élèves'!N19),"")</f>
        <v/>
      </c>
      <c r="O16" s="148" t="str">
        <f>IF(AND(A16&lt;&gt;"",'Données élèves'!O19&lt;&gt;""),'Données élèves'!O19,"")</f>
        <v/>
      </c>
      <c r="P16" s="148" t="str">
        <f>IF(AND(A16&lt;&gt;"",'Données élèves'!AK19&lt;&gt;""),IF('Données élèves'!AK19=TRUE,INDEX(codeform,MATCH('Données élèves'!P19,libform,0)),'Données élèves'!P19),"")</f>
        <v/>
      </c>
      <c r="Q16" s="148" t="str">
        <f>IF(AND(A16&lt;&gt;"",'Données élèves'!AL19&lt;&gt;""),IF('Données élèves'!AL19=TRUE,INDEX(codespe,MATCH('Données élèves'!Q19,libspe,0)),'Données élèves'!Q19),"")</f>
        <v/>
      </c>
      <c r="R16" s="148" t="str">
        <f>IF(AND(A16&lt;&gt;"",OR('Données élèves'!AM19&lt;&gt;"",'Données élèves'!AT19=FALSE)),IF('Données élèves'!AM19=TRUE,INDEX(codemp1,MATCH('Données élèves'!R19,libmp1,0)),IF('Données élèves'!AT19=FALSE,0,'Données élèves'!R19)),"")</f>
        <v/>
      </c>
      <c r="S16" s="148" t="str">
        <f t="shared" si="1"/>
        <v/>
      </c>
      <c r="T16" s="148" t="str">
        <f t="shared" si="2"/>
        <v/>
      </c>
      <c r="U16" s="148" t="str">
        <f>IF(AND(A16&lt;&gt;"",'Données élèves'!S19&lt;&gt;""),'Données élèves'!S19,"")</f>
        <v/>
      </c>
      <c r="V16" s="148" t="str">
        <f>IF(AND(A16&lt;&gt;"",'Données élèves'!T19&lt;&gt;""),'Données élèves'!T19,"")</f>
        <v/>
      </c>
      <c r="W16" s="148" t="str">
        <f>IF(AND(A16&lt;&gt;"",'Données élèves'!U19&lt;&gt;""),'Données élèves'!U19,"")</f>
        <v/>
      </c>
      <c r="X16" s="148" t="str">
        <f>IF(AND(A16&lt;&gt;"",'Données élèves'!V19&lt;&gt;""),'Données élèves'!V19,"")</f>
        <v/>
      </c>
      <c r="Y16" s="148" t="str">
        <f>IF(AND(A16&lt;&gt;"",'Données élèves'!W19&lt;&gt;""),'Données élèves'!W19,"")</f>
        <v/>
      </c>
      <c r="Z16" s="148" t="str">
        <f>IF(AND(A16&lt;&gt;"",'Données élèves'!X19&lt;&gt;""),'Données élèves'!X19,"")</f>
        <v/>
      </c>
    </row>
    <row r="17" spans="1:26" x14ac:dyDescent="0.2">
      <c r="A17" s="146" t="str">
        <f>IF('Données élèves'!$C20&lt;&gt;"",'Données élèves'!A20,"")</f>
        <v/>
      </c>
      <c r="B17" s="146" t="str">
        <f>IF(A17&lt;&gt;"",'Données élèves'!B20,"")</f>
        <v/>
      </c>
      <c r="C17" s="146" t="str">
        <f>IF(AND(A17&lt;&gt;"",'Données élèves'!F20&lt;&gt;""),IF(INDEX(codeclint,MATCH('Données élèves'!F20,libclint,0))&lt;&gt;"",INDEX(codeclint,MATCH('Données élèves'!F20,libclint,0)),""),"")</f>
        <v/>
      </c>
      <c r="D17" s="146" t="str">
        <f t="shared" si="0"/>
        <v/>
      </c>
      <c r="E17" s="146" t="str">
        <f>IF(A17&lt;&gt;"",IF('Données élèves'!G20&lt;&gt;"",IF('Données élèves'!AB20&lt;&gt;"",IF('Données élèves'!G20="LOC.ID",CONCATENATE("LOC.",'Données élèves'!AU$5),'Données élèves'!G20),""),""),"")</f>
        <v/>
      </c>
      <c r="F17" s="146" t="str">
        <f>IF(A17&lt;&gt;"",IF('Données élèves'!H20&lt;&gt;"",'Données élèves'!H20,""),"")</f>
        <v/>
      </c>
      <c r="G17" s="146" t="str">
        <f>IF(AND(A17&lt;&gt;"",'Données élèves'!AC20&lt;&gt;""),IF('Données élèves'!AC20=TRUE,INDEX(codesex,MATCH('Données élèves'!I20,libsex,0)),'Données élèves'!I20),"")</f>
        <v/>
      </c>
      <c r="H17" s="147" t="str">
        <f>IF(A17&lt;&gt;"",IF('Données élèves'!J20&lt;&gt;"",'Données élèves'!J20,""),"")</f>
        <v/>
      </c>
      <c r="I17" s="148" t="str">
        <f>IF(AND(A17&lt;&gt;"",'Données élèves'!AE20&lt;&gt;""),IF('Données élèves'!AE20=TRUE,INDEX(codenat,MATCH('Données élèves'!K20,libnat,0)),'Données élèves'!K20),"")</f>
        <v/>
      </c>
      <c r="J17" s="148" t="str">
        <f>IF(AND(A17&lt;&gt;"",'Données élèves'!AF20&lt;&gt;""),IF('Données élèves'!AF20=TRUE,INDEX(codelangue,MATCH('Données élèves'!L20,liblangue,0)),'Données élèves'!L20),"")</f>
        <v/>
      </c>
      <c r="K17" s="148" t="str">
        <f>IF(AND(A17&lt;&gt;"",'Données élèves'!AH20&lt;&gt;""),IF('Données élèves'!AH20=TRUE,IF(INDEX(codegem,MATCH('Données élèves'!M20,libgem,0))&lt;8000,INDEX(codegem,MATCH('Données élèves'!M20,libgem,0)),""),'Données élèves'!M20),"")</f>
        <v/>
      </c>
      <c r="L17" s="148" t="str">
        <f>IF(AND(A17&lt;&gt;"",'Données élèves'!AH20&lt;&gt;""),IF('Données élèves'!AH20=TRUE,INDEX(codegemhist,MATCH('Données élèves'!M20,libgem,0)),""),"")</f>
        <v/>
      </c>
      <c r="M17" s="148" t="str">
        <f>IF(AND(A17&lt;&gt;"",'Données élèves'!AH20&lt;&gt;""),IF('Données élèves'!AH20=TRUE,IF(INDEX(codegem,MATCH('Données élèves'!M20,libgem,0))&gt;=8000,INDEX(codegem,MATCH('Données élèves'!M20,libgem,0)),""),'Données élèves'!M20),"")</f>
        <v/>
      </c>
      <c r="N17" s="148" t="str">
        <f>IF(AND(A17&lt;&gt;"",'Données élèves'!AI20&lt;&gt;""),IF('Données élèves'!AI20=TRUE,INDEX(codeschart,MATCH('Données élèves'!N20,libschart,0)),'Données élèves'!N20),"")</f>
        <v/>
      </c>
      <c r="O17" s="148" t="str">
        <f>IF(AND(A17&lt;&gt;"",'Données élèves'!O20&lt;&gt;""),'Données élèves'!O20,"")</f>
        <v/>
      </c>
      <c r="P17" s="148" t="str">
        <f>IF(AND(A17&lt;&gt;"",'Données élèves'!AK20&lt;&gt;""),IF('Données élèves'!AK20=TRUE,INDEX(codeform,MATCH('Données élèves'!P20,libform,0)),'Données élèves'!P20),"")</f>
        <v/>
      </c>
      <c r="Q17" s="148" t="str">
        <f>IF(AND(A17&lt;&gt;"",'Données élèves'!AL20&lt;&gt;""),IF('Données élèves'!AL20=TRUE,INDEX(codespe,MATCH('Données élèves'!Q20,libspe,0)),'Données élèves'!Q20),"")</f>
        <v/>
      </c>
      <c r="R17" s="148" t="str">
        <f>IF(AND(A17&lt;&gt;"",OR('Données élèves'!AM20&lt;&gt;"",'Données élèves'!AT20=FALSE)),IF('Données élèves'!AM20=TRUE,INDEX(codemp1,MATCH('Données élèves'!R20,libmp1,0)),IF('Données élèves'!AT20=FALSE,0,'Données élèves'!R20)),"")</f>
        <v/>
      </c>
      <c r="S17" s="148" t="str">
        <f t="shared" si="1"/>
        <v/>
      </c>
      <c r="T17" s="148" t="str">
        <f t="shared" si="2"/>
        <v/>
      </c>
      <c r="U17" s="148" t="str">
        <f>IF(AND(A17&lt;&gt;"",'Données élèves'!S20&lt;&gt;""),'Données élèves'!S20,"")</f>
        <v/>
      </c>
      <c r="V17" s="148" t="str">
        <f>IF(AND(A17&lt;&gt;"",'Données élèves'!T20&lt;&gt;""),'Données élèves'!T20,"")</f>
        <v/>
      </c>
      <c r="W17" s="148" t="str">
        <f>IF(AND(A17&lt;&gt;"",'Données élèves'!U20&lt;&gt;""),'Données élèves'!U20,"")</f>
        <v/>
      </c>
      <c r="X17" s="148" t="str">
        <f>IF(AND(A17&lt;&gt;"",'Données élèves'!V20&lt;&gt;""),'Données élèves'!V20,"")</f>
        <v/>
      </c>
      <c r="Y17" s="148" t="str">
        <f>IF(AND(A17&lt;&gt;"",'Données élèves'!W20&lt;&gt;""),'Données élèves'!W20,"")</f>
        <v/>
      </c>
      <c r="Z17" s="148" t="str">
        <f>IF(AND(A17&lt;&gt;"",'Données élèves'!X20&lt;&gt;""),'Données élèves'!X20,"")</f>
        <v/>
      </c>
    </row>
    <row r="18" spans="1:26" x14ac:dyDescent="0.2">
      <c r="A18" s="146" t="str">
        <f>IF('Données élèves'!$C21&lt;&gt;"",'Données élèves'!A21,"")</f>
        <v/>
      </c>
      <c r="B18" s="146" t="str">
        <f>IF(A18&lt;&gt;"",'Données élèves'!B21,"")</f>
        <v/>
      </c>
      <c r="C18" s="146" t="str">
        <f>IF(AND(A18&lt;&gt;"",'Données élèves'!F21&lt;&gt;""),IF(INDEX(codeclint,MATCH('Données élèves'!F21,libclint,0))&lt;&gt;"",INDEX(codeclint,MATCH('Données élèves'!F21,libclint,0)),""),"")</f>
        <v/>
      </c>
      <c r="D18" s="146" t="str">
        <f t="shared" si="0"/>
        <v/>
      </c>
      <c r="E18" s="146" t="str">
        <f>IF(A18&lt;&gt;"",IF('Données élèves'!G21&lt;&gt;"",IF('Données élèves'!AB21&lt;&gt;"",IF('Données élèves'!G21="LOC.ID",CONCATENATE("LOC.",'Données élèves'!AU$5),'Données élèves'!G21),""),""),"")</f>
        <v/>
      </c>
      <c r="F18" s="146" t="str">
        <f>IF(A18&lt;&gt;"",IF('Données élèves'!H21&lt;&gt;"",'Données élèves'!H21,""),"")</f>
        <v/>
      </c>
      <c r="G18" s="146" t="str">
        <f>IF(AND(A18&lt;&gt;"",'Données élèves'!AC21&lt;&gt;""),IF('Données élèves'!AC21=TRUE,INDEX(codesex,MATCH('Données élèves'!I21,libsex,0)),'Données élèves'!I21),"")</f>
        <v/>
      </c>
      <c r="H18" s="147" t="str">
        <f>IF(A18&lt;&gt;"",IF('Données élèves'!J21&lt;&gt;"",'Données élèves'!J21,""),"")</f>
        <v/>
      </c>
      <c r="I18" s="148" t="str">
        <f>IF(AND(A18&lt;&gt;"",'Données élèves'!AE21&lt;&gt;""),IF('Données élèves'!AE21=TRUE,INDEX(codenat,MATCH('Données élèves'!K21,libnat,0)),'Données élèves'!K21),"")</f>
        <v/>
      </c>
      <c r="J18" s="148" t="str">
        <f>IF(AND(A18&lt;&gt;"",'Données élèves'!AF21&lt;&gt;""),IF('Données élèves'!AF21=TRUE,INDEX(codelangue,MATCH('Données élèves'!L21,liblangue,0)),'Données élèves'!L21),"")</f>
        <v/>
      </c>
      <c r="K18" s="148" t="str">
        <f>IF(AND(A18&lt;&gt;"",'Données élèves'!AH21&lt;&gt;""),IF('Données élèves'!AH21=TRUE,IF(INDEX(codegem,MATCH('Données élèves'!M21,libgem,0))&lt;8000,INDEX(codegem,MATCH('Données élèves'!M21,libgem,0)),""),'Données élèves'!M21),"")</f>
        <v/>
      </c>
      <c r="L18" s="148" t="str">
        <f>IF(AND(A18&lt;&gt;"",'Données élèves'!AH21&lt;&gt;""),IF('Données élèves'!AH21=TRUE,INDEX(codegemhist,MATCH('Données élèves'!M21,libgem,0)),""),"")</f>
        <v/>
      </c>
      <c r="M18" s="148" t="str">
        <f>IF(AND(A18&lt;&gt;"",'Données élèves'!AH21&lt;&gt;""),IF('Données élèves'!AH21=TRUE,IF(INDEX(codegem,MATCH('Données élèves'!M21,libgem,0))&gt;=8000,INDEX(codegem,MATCH('Données élèves'!M21,libgem,0)),""),'Données élèves'!M21),"")</f>
        <v/>
      </c>
      <c r="N18" s="148" t="str">
        <f>IF(AND(A18&lt;&gt;"",'Données élèves'!AI21&lt;&gt;""),IF('Données élèves'!AI21=TRUE,INDEX(codeschart,MATCH('Données élèves'!N21,libschart,0)),'Données élèves'!N21),"")</f>
        <v/>
      </c>
      <c r="O18" s="148" t="str">
        <f>IF(AND(A18&lt;&gt;"",'Données élèves'!O21&lt;&gt;""),'Données élèves'!O21,"")</f>
        <v/>
      </c>
      <c r="P18" s="148" t="str">
        <f>IF(AND(A18&lt;&gt;"",'Données élèves'!AK21&lt;&gt;""),IF('Données élèves'!AK21=TRUE,INDEX(codeform,MATCH('Données élèves'!P21,libform,0)),'Données élèves'!P21),"")</f>
        <v/>
      </c>
      <c r="Q18" s="148" t="str">
        <f>IF(AND(A18&lt;&gt;"",'Données élèves'!AL21&lt;&gt;""),IF('Données élèves'!AL21=TRUE,INDEX(codespe,MATCH('Données élèves'!Q21,libspe,0)),'Données élèves'!Q21),"")</f>
        <v/>
      </c>
      <c r="R18" s="148" t="str">
        <f>IF(AND(A18&lt;&gt;"",OR('Données élèves'!AM21&lt;&gt;"",'Données élèves'!AT21=FALSE)),IF('Données élèves'!AM21=TRUE,INDEX(codemp1,MATCH('Données élèves'!R21,libmp1,0)),IF('Données élèves'!AT21=FALSE,0,'Données élèves'!R21)),"")</f>
        <v/>
      </c>
      <c r="S18" s="148" t="str">
        <f t="shared" si="1"/>
        <v/>
      </c>
      <c r="T18" s="148" t="str">
        <f t="shared" si="2"/>
        <v/>
      </c>
      <c r="U18" s="148" t="str">
        <f>IF(AND(A18&lt;&gt;"",'Données élèves'!S21&lt;&gt;""),'Données élèves'!S21,"")</f>
        <v/>
      </c>
      <c r="V18" s="148" t="str">
        <f>IF(AND(A18&lt;&gt;"",'Données élèves'!T21&lt;&gt;""),'Données élèves'!T21,"")</f>
        <v/>
      </c>
      <c r="W18" s="148" t="str">
        <f>IF(AND(A18&lt;&gt;"",'Données élèves'!U21&lt;&gt;""),'Données élèves'!U21,"")</f>
        <v/>
      </c>
      <c r="X18" s="148" t="str">
        <f>IF(AND(A18&lt;&gt;"",'Données élèves'!V21&lt;&gt;""),'Données élèves'!V21,"")</f>
        <v/>
      </c>
      <c r="Y18" s="148" t="str">
        <f>IF(AND(A18&lt;&gt;"",'Données élèves'!W21&lt;&gt;""),'Données élèves'!W21,"")</f>
        <v/>
      </c>
      <c r="Z18" s="148" t="str">
        <f>IF(AND(A18&lt;&gt;"",'Données élèves'!X21&lt;&gt;""),'Données élèves'!X21,"")</f>
        <v/>
      </c>
    </row>
    <row r="19" spans="1:26" x14ac:dyDescent="0.2">
      <c r="A19" s="146" t="str">
        <f>IF('Données élèves'!$C22&lt;&gt;"",'Données élèves'!A22,"")</f>
        <v/>
      </c>
      <c r="B19" s="146" t="str">
        <f>IF(A19&lt;&gt;"",'Données élèves'!B22,"")</f>
        <v/>
      </c>
      <c r="C19" s="146" t="str">
        <f>IF(AND(A19&lt;&gt;"",'Données élèves'!F22&lt;&gt;""),IF(INDEX(codeclint,MATCH('Données élèves'!F22,libclint,0))&lt;&gt;"",INDEX(codeclint,MATCH('Données élèves'!F22,libclint,0)),""),"")</f>
        <v/>
      </c>
      <c r="D19" s="146" t="str">
        <f t="shared" si="0"/>
        <v/>
      </c>
      <c r="E19" s="146" t="str">
        <f>IF(A19&lt;&gt;"",IF('Données élèves'!G22&lt;&gt;"",IF('Données élèves'!AB22&lt;&gt;"",IF('Données élèves'!G22="LOC.ID",CONCATENATE("LOC.",'Données élèves'!AU$5),'Données élèves'!G22),""),""),"")</f>
        <v/>
      </c>
      <c r="F19" s="146" t="str">
        <f>IF(A19&lt;&gt;"",IF('Données élèves'!H22&lt;&gt;"",'Données élèves'!H22,""),"")</f>
        <v/>
      </c>
      <c r="G19" s="146" t="str">
        <f>IF(AND(A19&lt;&gt;"",'Données élèves'!AC22&lt;&gt;""),IF('Données élèves'!AC22=TRUE,INDEX(codesex,MATCH('Données élèves'!I22,libsex,0)),'Données élèves'!I22),"")</f>
        <v/>
      </c>
      <c r="H19" s="147" t="str">
        <f>IF(A19&lt;&gt;"",IF('Données élèves'!J22&lt;&gt;"",'Données élèves'!J22,""),"")</f>
        <v/>
      </c>
      <c r="I19" s="148" t="str">
        <f>IF(AND(A19&lt;&gt;"",'Données élèves'!AE22&lt;&gt;""),IF('Données élèves'!AE22=TRUE,INDEX(codenat,MATCH('Données élèves'!K22,libnat,0)),'Données élèves'!K22),"")</f>
        <v/>
      </c>
      <c r="J19" s="148" t="str">
        <f>IF(AND(A19&lt;&gt;"",'Données élèves'!AF22&lt;&gt;""),IF('Données élèves'!AF22=TRUE,INDEX(codelangue,MATCH('Données élèves'!L22,liblangue,0)),'Données élèves'!L22),"")</f>
        <v/>
      </c>
      <c r="K19" s="148" t="str">
        <f>IF(AND(A19&lt;&gt;"",'Données élèves'!AH22&lt;&gt;""),IF('Données élèves'!AH22=TRUE,IF(INDEX(codegem,MATCH('Données élèves'!M22,libgem,0))&lt;8000,INDEX(codegem,MATCH('Données élèves'!M22,libgem,0)),""),'Données élèves'!M22),"")</f>
        <v/>
      </c>
      <c r="L19" s="148" t="str">
        <f>IF(AND(A19&lt;&gt;"",'Données élèves'!AH22&lt;&gt;""),IF('Données élèves'!AH22=TRUE,INDEX(codegemhist,MATCH('Données élèves'!M22,libgem,0)),""),"")</f>
        <v/>
      </c>
      <c r="M19" s="148" t="str">
        <f>IF(AND(A19&lt;&gt;"",'Données élèves'!AH22&lt;&gt;""),IF('Données élèves'!AH22=TRUE,IF(INDEX(codegem,MATCH('Données élèves'!M22,libgem,0))&gt;=8000,INDEX(codegem,MATCH('Données élèves'!M22,libgem,0)),""),'Données élèves'!M22),"")</f>
        <v/>
      </c>
      <c r="N19" s="148" t="str">
        <f>IF(AND(A19&lt;&gt;"",'Données élèves'!AI22&lt;&gt;""),IF('Données élèves'!AI22=TRUE,INDEX(codeschart,MATCH('Données élèves'!N22,libschart,0)),'Données élèves'!N22),"")</f>
        <v/>
      </c>
      <c r="O19" s="148" t="str">
        <f>IF(AND(A19&lt;&gt;"",'Données élèves'!O22&lt;&gt;""),'Données élèves'!O22,"")</f>
        <v/>
      </c>
      <c r="P19" s="148" t="str">
        <f>IF(AND(A19&lt;&gt;"",'Données élèves'!AK22&lt;&gt;""),IF('Données élèves'!AK22=TRUE,INDEX(codeform,MATCH('Données élèves'!P22,libform,0)),'Données élèves'!P22),"")</f>
        <v/>
      </c>
      <c r="Q19" s="148" t="str">
        <f>IF(AND(A19&lt;&gt;"",'Données élèves'!AL22&lt;&gt;""),IF('Données élèves'!AL22=TRUE,INDEX(codespe,MATCH('Données élèves'!Q22,libspe,0)),'Données élèves'!Q22),"")</f>
        <v/>
      </c>
      <c r="R19" s="148" t="str">
        <f>IF(AND(A19&lt;&gt;"",OR('Données élèves'!AM22&lt;&gt;"",'Données élèves'!AT22=FALSE)),IF('Données élèves'!AM22=TRUE,INDEX(codemp1,MATCH('Données élèves'!R22,libmp1,0)),IF('Données élèves'!AT22=FALSE,0,'Données élèves'!R22)),"")</f>
        <v/>
      </c>
      <c r="S19" s="148" t="str">
        <f t="shared" si="1"/>
        <v/>
      </c>
      <c r="T19" s="148" t="str">
        <f t="shared" si="2"/>
        <v/>
      </c>
      <c r="U19" s="148" t="str">
        <f>IF(AND(A19&lt;&gt;"",'Données élèves'!S22&lt;&gt;""),'Données élèves'!S22,"")</f>
        <v/>
      </c>
      <c r="V19" s="148" t="str">
        <f>IF(AND(A19&lt;&gt;"",'Données élèves'!T22&lt;&gt;""),'Données élèves'!T22,"")</f>
        <v/>
      </c>
      <c r="W19" s="148" t="str">
        <f>IF(AND(A19&lt;&gt;"",'Données élèves'!U22&lt;&gt;""),'Données élèves'!U22,"")</f>
        <v/>
      </c>
      <c r="X19" s="148" t="str">
        <f>IF(AND(A19&lt;&gt;"",'Données élèves'!V22&lt;&gt;""),'Données élèves'!V22,"")</f>
        <v/>
      </c>
      <c r="Y19" s="148" t="str">
        <f>IF(AND(A19&lt;&gt;"",'Données élèves'!W22&lt;&gt;""),'Données élèves'!W22,"")</f>
        <v/>
      </c>
      <c r="Z19" s="148" t="str">
        <f>IF(AND(A19&lt;&gt;"",'Données élèves'!X22&lt;&gt;""),'Données élèves'!X22,"")</f>
        <v/>
      </c>
    </row>
    <row r="20" spans="1:26" x14ac:dyDescent="0.2">
      <c r="A20" s="146" t="str">
        <f>IF('Données élèves'!$C23&lt;&gt;"",'Données élèves'!A23,"")</f>
        <v/>
      </c>
      <c r="B20" s="146" t="str">
        <f>IF(A20&lt;&gt;"",'Données élèves'!B23,"")</f>
        <v/>
      </c>
      <c r="C20" s="146" t="str">
        <f>IF(AND(A20&lt;&gt;"",'Données élèves'!F23&lt;&gt;""),IF(INDEX(codeclint,MATCH('Données élèves'!F23,libclint,0))&lt;&gt;"",INDEX(codeclint,MATCH('Données élèves'!F23,libclint,0)),""),"")</f>
        <v/>
      </c>
      <c r="D20" s="146" t="str">
        <f t="shared" si="0"/>
        <v/>
      </c>
      <c r="E20" s="146" t="str">
        <f>IF(A20&lt;&gt;"",IF('Données élèves'!G23&lt;&gt;"",IF('Données élèves'!AB23&lt;&gt;"",IF('Données élèves'!G23="LOC.ID",CONCATENATE("LOC.",'Données élèves'!AU$5),'Données élèves'!G23),""),""),"")</f>
        <v/>
      </c>
      <c r="F20" s="146" t="str">
        <f>IF(A20&lt;&gt;"",IF('Données élèves'!H23&lt;&gt;"",'Données élèves'!H23,""),"")</f>
        <v/>
      </c>
      <c r="G20" s="146" t="str">
        <f>IF(AND(A20&lt;&gt;"",'Données élèves'!AC23&lt;&gt;""),IF('Données élèves'!AC23=TRUE,INDEX(codesex,MATCH('Données élèves'!I23,libsex,0)),'Données élèves'!I23),"")</f>
        <v/>
      </c>
      <c r="H20" s="147" t="str">
        <f>IF(A20&lt;&gt;"",IF('Données élèves'!J23&lt;&gt;"",'Données élèves'!J23,""),"")</f>
        <v/>
      </c>
      <c r="I20" s="148" t="str">
        <f>IF(AND(A20&lt;&gt;"",'Données élèves'!AE23&lt;&gt;""),IF('Données élèves'!AE23=TRUE,INDEX(codenat,MATCH('Données élèves'!K23,libnat,0)),'Données élèves'!K23),"")</f>
        <v/>
      </c>
      <c r="J20" s="148" t="str">
        <f>IF(AND(A20&lt;&gt;"",'Données élèves'!AF23&lt;&gt;""),IF('Données élèves'!AF23=TRUE,INDEX(codelangue,MATCH('Données élèves'!L23,liblangue,0)),'Données élèves'!L23),"")</f>
        <v/>
      </c>
      <c r="K20" s="148" t="str">
        <f>IF(AND(A20&lt;&gt;"",'Données élèves'!AH23&lt;&gt;""),IF('Données élèves'!AH23=TRUE,IF(INDEX(codegem,MATCH('Données élèves'!M23,libgem,0))&lt;8000,INDEX(codegem,MATCH('Données élèves'!M23,libgem,0)),""),'Données élèves'!M23),"")</f>
        <v/>
      </c>
      <c r="L20" s="148" t="str">
        <f>IF(AND(A20&lt;&gt;"",'Données élèves'!AH23&lt;&gt;""),IF('Données élèves'!AH23=TRUE,INDEX(codegemhist,MATCH('Données élèves'!M23,libgem,0)),""),"")</f>
        <v/>
      </c>
      <c r="M20" s="148" t="str">
        <f>IF(AND(A20&lt;&gt;"",'Données élèves'!AH23&lt;&gt;""),IF('Données élèves'!AH23=TRUE,IF(INDEX(codegem,MATCH('Données élèves'!M23,libgem,0))&gt;=8000,INDEX(codegem,MATCH('Données élèves'!M23,libgem,0)),""),'Données élèves'!M23),"")</f>
        <v/>
      </c>
      <c r="N20" s="148" t="str">
        <f>IF(AND(A20&lt;&gt;"",'Données élèves'!AI23&lt;&gt;""),IF('Données élèves'!AI23=TRUE,INDEX(codeschart,MATCH('Données élèves'!N23,libschart,0)),'Données élèves'!N23),"")</f>
        <v/>
      </c>
      <c r="O20" s="148" t="str">
        <f>IF(AND(A20&lt;&gt;"",'Données élèves'!O23&lt;&gt;""),'Données élèves'!O23,"")</f>
        <v/>
      </c>
      <c r="P20" s="148" t="str">
        <f>IF(AND(A20&lt;&gt;"",'Données élèves'!AK23&lt;&gt;""),IF('Données élèves'!AK23=TRUE,INDEX(codeform,MATCH('Données élèves'!P23,libform,0)),'Données élèves'!P23),"")</f>
        <v/>
      </c>
      <c r="Q20" s="148" t="str">
        <f>IF(AND(A20&lt;&gt;"",'Données élèves'!AL23&lt;&gt;""),IF('Données élèves'!AL23=TRUE,INDEX(codespe,MATCH('Données élèves'!Q23,libspe,0)),'Données élèves'!Q23),"")</f>
        <v/>
      </c>
      <c r="R20" s="148" t="str">
        <f>IF(AND(A20&lt;&gt;"",OR('Données élèves'!AM23&lt;&gt;"",'Données élèves'!AT23=FALSE)),IF('Données élèves'!AM23=TRUE,INDEX(codemp1,MATCH('Données élèves'!R23,libmp1,0)),IF('Données élèves'!AT23=FALSE,0,'Données élèves'!R23)),"")</f>
        <v/>
      </c>
      <c r="S20" s="148" t="str">
        <f t="shared" si="1"/>
        <v/>
      </c>
      <c r="T20" s="148" t="str">
        <f t="shared" si="2"/>
        <v/>
      </c>
      <c r="U20" s="148" t="str">
        <f>IF(AND(A20&lt;&gt;"",'Données élèves'!S23&lt;&gt;""),'Données élèves'!S23,"")</f>
        <v/>
      </c>
      <c r="V20" s="148" t="str">
        <f>IF(AND(A20&lt;&gt;"",'Données élèves'!T23&lt;&gt;""),'Données élèves'!T23,"")</f>
        <v/>
      </c>
      <c r="W20" s="148" t="str">
        <f>IF(AND(A20&lt;&gt;"",'Données élèves'!U23&lt;&gt;""),'Données élèves'!U23,"")</f>
        <v/>
      </c>
      <c r="X20" s="148" t="str">
        <f>IF(AND(A20&lt;&gt;"",'Données élèves'!V23&lt;&gt;""),'Données élèves'!V23,"")</f>
        <v/>
      </c>
      <c r="Y20" s="148" t="str">
        <f>IF(AND(A20&lt;&gt;"",'Données élèves'!W23&lt;&gt;""),'Données élèves'!W23,"")</f>
        <v/>
      </c>
      <c r="Z20" s="148" t="str">
        <f>IF(AND(A20&lt;&gt;"",'Données élèves'!X23&lt;&gt;""),'Données élèves'!X23,"")</f>
        <v/>
      </c>
    </row>
    <row r="21" spans="1:26" x14ac:dyDescent="0.2">
      <c r="A21" s="146" t="str">
        <f>IF('Données élèves'!$C24&lt;&gt;"",'Données élèves'!A24,"")</f>
        <v/>
      </c>
      <c r="B21" s="146" t="str">
        <f>IF(A21&lt;&gt;"",'Données élèves'!B24,"")</f>
        <v/>
      </c>
      <c r="C21" s="146" t="str">
        <f>IF(AND(A21&lt;&gt;"",'Données élèves'!F24&lt;&gt;""),IF(INDEX(codeclint,MATCH('Données élèves'!F24,libclint,0))&lt;&gt;"",INDEX(codeclint,MATCH('Données élèves'!F24,libclint,0)),""),"")</f>
        <v/>
      </c>
      <c r="D21" s="146" t="str">
        <f t="shared" si="0"/>
        <v/>
      </c>
      <c r="E21" s="146" t="str">
        <f>IF(A21&lt;&gt;"",IF('Données élèves'!G24&lt;&gt;"",IF('Données élèves'!AB24&lt;&gt;"",IF('Données élèves'!G24="LOC.ID",CONCATENATE("LOC.",'Données élèves'!AU$5),'Données élèves'!G24),""),""),"")</f>
        <v/>
      </c>
      <c r="F21" s="146" t="str">
        <f>IF(A21&lt;&gt;"",IF('Données élèves'!H24&lt;&gt;"",'Données élèves'!H24,""),"")</f>
        <v/>
      </c>
      <c r="G21" s="146" t="str">
        <f>IF(AND(A21&lt;&gt;"",'Données élèves'!AC24&lt;&gt;""),IF('Données élèves'!AC24=TRUE,INDEX(codesex,MATCH('Données élèves'!I24,libsex,0)),'Données élèves'!I24),"")</f>
        <v/>
      </c>
      <c r="H21" s="147" t="str">
        <f>IF(A21&lt;&gt;"",IF('Données élèves'!J24&lt;&gt;"",'Données élèves'!J24,""),"")</f>
        <v/>
      </c>
      <c r="I21" s="148" t="str">
        <f>IF(AND(A21&lt;&gt;"",'Données élèves'!AE24&lt;&gt;""),IF('Données élèves'!AE24=TRUE,INDEX(codenat,MATCH('Données élèves'!K24,libnat,0)),'Données élèves'!K24),"")</f>
        <v/>
      </c>
      <c r="J21" s="148" t="str">
        <f>IF(AND(A21&lt;&gt;"",'Données élèves'!AF24&lt;&gt;""),IF('Données élèves'!AF24=TRUE,INDEX(codelangue,MATCH('Données élèves'!L24,liblangue,0)),'Données élèves'!L24),"")</f>
        <v/>
      </c>
      <c r="K21" s="148" t="str">
        <f>IF(AND(A21&lt;&gt;"",'Données élèves'!AH24&lt;&gt;""),IF('Données élèves'!AH24=TRUE,IF(INDEX(codegem,MATCH('Données élèves'!M24,libgem,0))&lt;8000,INDEX(codegem,MATCH('Données élèves'!M24,libgem,0)),""),'Données élèves'!M24),"")</f>
        <v/>
      </c>
      <c r="L21" s="148" t="str">
        <f>IF(AND(A21&lt;&gt;"",'Données élèves'!AH24&lt;&gt;""),IF('Données élèves'!AH24=TRUE,INDEX(codegemhist,MATCH('Données élèves'!M24,libgem,0)),""),"")</f>
        <v/>
      </c>
      <c r="M21" s="148" t="str">
        <f>IF(AND(A21&lt;&gt;"",'Données élèves'!AH24&lt;&gt;""),IF('Données élèves'!AH24=TRUE,IF(INDEX(codegem,MATCH('Données élèves'!M24,libgem,0))&gt;=8000,INDEX(codegem,MATCH('Données élèves'!M24,libgem,0)),""),'Données élèves'!M24),"")</f>
        <v/>
      </c>
      <c r="N21" s="148" t="str">
        <f>IF(AND(A21&lt;&gt;"",'Données élèves'!AI24&lt;&gt;""),IF('Données élèves'!AI24=TRUE,INDEX(codeschart,MATCH('Données élèves'!N24,libschart,0)),'Données élèves'!N24),"")</f>
        <v/>
      </c>
      <c r="O21" s="148" t="str">
        <f>IF(AND(A21&lt;&gt;"",'Données élèves'!O24&lt;&gt;""),'Données élèves'!O24,"")</f>
        <v/>
      </c>
      <c r="P21" s="148" t="str">
        <f>IF(AND(A21&lt;&gt;"",'Données élèves'!AK24&lt;&gt;""),IF('Données élèves'!AK24=TRUE,INDEX(codeform,MATCH('Données élèves'!P24,libform,0)),'Données élèves'!P24),"")</f>
        <v/>
      </c>
      <c r="Q21" s="148" t="str">
        <f>IF(AND(A21&lt;&gt;"",'Données élèves'!AL24&lt;&gt;""),IF('Données élèves'!AL24=TRUE,INDEX(codespe,MATCH('Données élèves'!Q24,libspe,0)),'Données élèves'!Q24),"")</f>
        <v/>
      </c>
      <c r="R21" s="148" t="str">
        <f>IF(AND(A21&lt;&gt;"",OR('Données élèves'!AM24&lt;&gt;"",'Données élèves'!AT24=FALSE)),IF('Données élèves'!AM24=TRUE,INDEX(codemp1,MATCH('Données élèves'!R24,libmp1,0)),IF('Données élèves'!AT24=FALSE,0,'Données élèves'!R24)),"")</f>
        <v/>
      </c>
      <c r="S21" s="148" t="str">
        <f t="shared" si="1"/>
        <v/>
      </c>
      <c r="T21" s="148" t="str">
        <f t="shared" si="2"/>
        <v/>
      </c>
      <c r="U21" s="148" t="str">
        <f>IF(AND(A21&lt;&gt;"",'Données élèves'!S24&lt;&gt;""),'Données élèves'!S24,"")</f>
        <v/>
      </c>
      <c r="V21" s="148" t="str">
        <f>IF(AND(A21&lt;&gt;"",'Données élèves'!T24&lt;&gt;""),'Données élèves'!T24,"")</f>
        <v/>
      </c>
      <c r="W21" s="148" t="str">
        <f>IF(AND(A21&lt;&gt;"",'Données élèves'!U24&lt;&gt;""),'Données élèves'!U24,"")</f>
        <v/>
      </c>
      <c r="X21" s="148" t="str">
        <f>IF(AND(A21&lt;&gt;"",'Données élèves'!V24&lt;&gt;""),'Données élèves'!V24,"")</f>
        <v/>
      </c>
      <c r="Y21" s="148" t="str">
        <f>IF(AND(A21&lt;&gt;"",'Données élèves'!W24&lt;&gt;""),'Données élèves'!W24,"")</f>
        <v/>
      </c>
      <c r="Z21" s="148" t="str">
        <f>IF(AND(A21&lt;&gt;"",'Données élèves'!X24&lt;&gt;""),'Données élèves'!X24,"")</f>
        <v/>
      </c>
    </row>
    <row r="22" spans="1:26" x14ac:dyDescent="0.2">
      <c r="A22" s="146" t="str">
        <f>IF('Données élèves'!$C25&lt;&gt;"",'Données élèves'!A25,"")</f>
        <v/>
      </c>
      <c r="B22" s="146" t="str">
        <f>IF(A22&lt;&gt;"",'Données élèves'!B25,"")</f>
        <v/>
      </c>
      <c r="C22" s="146" t="str">
        <f>IF(AND(A22&lt;&gt;"",'Données élèves'!F25&lt;&gt;""),IF(INDEX(codeclint,MATCH('Données élèves'!F25,libclint,0))&lt;&gt;"",INDEX(codeclint,MATCH('Données élèves'!F25,libclint,0)),""),"")</f>
        <v/>
      </c>
      <c r="D22" s="146" t="str">
        <f t="shared" si="0"/>
        <v/>
      </c>
      <c r="E22" s="146" t="str">
        <f>IF(A22&lt;&gt;"",IF('Données élèves'!G25&lt;&gt;"",IF('Données élèves'!AB25&lt;&gt;"",IF('Données élèves'!G25="LOC.ID",CONCATENATE("LOC.",'Données élèves'!AU$5),'Données élèves'!G25),""),""),"")</f>
        <v/>
      </c>
      <c r="F22" s="146" t="str">
        <f>IF(A22&lt;&gt;"",IF('Données élèves'!H25&lt;&gt;"",'Données élèves'!H25,""),"")</f>
        <v/>
      </c>
      <c r="G22" s="146" t="str">
        <f>IF(AND(A22&lt;&gt;"",'Données élèves'!AC25&lt;&gt;""),IF('Données élèves'!AC25=TRUE,INDEX(codesex,MATCH('Données élèves'!I25,libsex,0)),'Données élèves'!I25),"")</f>
        <v/>
      </c>
      <c r="H22" s="147" t="str">
        <f>IF(A22&lt;&gt;"",IF('Données élèves'!J25&lt;&gt;"",'Données élèves'!J25,""),"")</f>
        <v/>
      </c>
      <c r="I22" s="148" t="str">
        <f>IF(AND(A22&lt;&gt;"",'Données élèves'!AE25&lt;&gt;""),IF('Données élèves'!AE25=TRUE,INDEX(codenat,MATCH('Données élèves'!K25,libnat,0)),'Données élèves'!K25),"")</f>
        <v/>
      </c>
      <c r="J22" s="148" t="str">
        <f>IF(AND(A22&lt;&gt;"",'Données élèves'!AF25&lt;&gt;""),IF('Données élèves'!AF25=TRUE,INDEX(codelangue,MATCH('Données élèves'!L25,liblangue,0)),'Données élèves'!L25),"")</f>
        <v/>
      </c>
      <c r="K22" s="148" t="str">
        <f>IF(AND(A22&lt;&gt;"",'Données élèves'!AH25&lt;&gt;""),IF('Données élèves'!AH25=TRUE,IF(INDEX(codegem,MATCH('Données élèves'!M25,libgem,0))&lt;8000,INDEX(codegem,MATCH('Données élèves'!M25,libgem,0)),""),'Données élèves'!M25),"")</f>
        <v/>
      </c>
      <c r="L22" s="148" t="str">
        <f>IF(AND(A22&lt;&gt;"",'Données élèves'!AH25&lt;&gt;""),IF('Données élèves'!AH25=TRUE,INDEX(codegemhist,MATCH('Données élèves'!M25,libgem,0)),""),"")</f>
        <v/>
      </c>
      <c r="M22" s="148" t="str">
        <f>IF(AND(A22&lt;&gt;"",'Données élèves'!AH25&lt;&gt;""),IF('Données élèves'!AH25=TRUE,IF(INDEX(codegem,MATCH('Données élèves'!M25,libgem,0))&gt;=8000,INDEX(codegem,MATCH('Données élèves'!M25,libgem,0)),""),'Données élèves'!M25),"")</f>
        <v/>
      </c>
      <c r="N22" s="148" t="str">
        <f>IF(AND(A22&lt;&gt;"",'Données élèves'!AI25&lt;&gt;""),IF('Données élèves'!AI25=TRUE,INDEX(codeschart,MATCH('Données élèves'!N25,libschart,0)),'Données élèves'!N25),"")</f>
        <v/>
      </c>
      <c r="O22" s="148" t="str">
        <f>IF(AND(A22&lt;&gt;"",'Données élèves'!O25&lt;&gt;""),'Données élèves'!O25,"")</f>
        <v/>
      </c>
      <c r="P22" s="148" t="str">
        <f>IF(AND(A22&lt;&gt;"",'Données élèves'!AK25&lt;&gt;""),IF('Données élèves'!AK25=TRUE,INDEX(codeform,MATCH('Données élèves'!P25,libform,0)),'Données élèves'!P25),"")</f>
        <v/>
      </c>
      <c r="Q22" s="148" t="str">
        <f>IF(AND(A22&lt;&gt;"",'Données élèves'!AL25&lt;&gt;""),IF('Données élèves'!AL25=TRUE,INDEX(codespe,MATCH('Données élèves'!Q25,libspe,0)),'Données élèves'!Q25),"")</f>
        <v/>
      </c>
      <c r="R22" s="148" t="str">
        <f>IF(AND(A22&lt;&gt;"",OR('Données élèves'!AM25&lt;&gt;"",'Données élèves'!AT25=FALSE)),IF('Données élèves'!AM25=TRUE,INDEX(codemp1,MATCH('Données élèves'!R25,libmp1,0)),IF('Données élèves'!AT25=FALSE,0,'Données élèves'!R25)),"")</f>
        <v/>
      </c>
      <c r="S22" s="148" t="str">
        <f t="shared" si="1"/>
        <v/>
      </c>
      <c r="T22" s="148" t="str">
        <f t="shared" si="2"/>
        <v/>
      </c>
      <c r="U22" s="148" t="str">
        <f>IF(AND(A22&lt;&gt;"",'Données élèves'!S25&lt;&gt;""),'Données élèves'!S25,"")</f>
        <v/>
      </c>
      <c r="V22" s="148" t="str">
        <f>IF(AND(A22&lt;&gt;"",'Données élèves'!T25&lt;&gt;""),'Données élèves'!T25,"")</f>
        <v/>
      </c>
      <c r="W22" s="148" t="str">
        <f>IF(AND(A22&lt;&gt;"",'Données élèves'!U25&lt;&gt;""),'Données élèves'!U25,"")</f>
        <v/>
      </c>
      <c r="X22" s="148" t="str">
        <f>IF(AND(A22&lt;&gt;"",'Données élèves'!V25&lt;&gt;""),'Données élèves'!V25,"")</f>
        <v/>
      </c>
      <c r="Y22" s="148" t="str">
        <f>IF(AND(A22&lt;&gt;"",'Données élèves'!W25&lt;&gt;""),'Données élèves'!W25,"")</f>
        <v/>
      </c>
      <c r="Z22" s="148" t="str">
        <f>IF(AND(A22&lt;&gt;"",'Données élèves'!X25&lt;&gt;""),'Données élèves'!X25,"")</f>
        <v/>
      </c>
    </row>
    <row r="23" spans="1:26" x14ac:dyDescent="0.2">
      <c r="A23" s="146" t="str">
        <f>IF('Données élèves'!$C26&lt;&gt;"",'Données élèves'!A26,"")</f>
        <v/>
      </c>
      <c r="B23" s="146" t="str">
        <f>IF(A23&lt;&gt;"",'Données élèves'!B26,"")</f>
        <v/>
      </c>
      <c r="C23" s="146" t="str">
        <f>IF(AND(A23&lt;&gt;"",'Données élèves'!F26&lt;&gt;""),IF(INDEX(codeclint,MATCH('Données élèves'!F26,libclint,0))&lt;&gt;"",INDEX(codeclint,MATCH('Données élèves'!F26,libclint,0)),""),"")</f>
        <v/>
      </c>
      <c r="D23" s="146" t="str">
        <f t="shared" si="0"/>
        <v/>
      </c>
      <c r="E23" s="146" t="str">
        <f>IF(A23&lt;&gt;"",IF('Données élèves'!G26&lt;&gt;"",IF('Données élèves'!AB26&lt;&gt;"",IF('Données élèves'!G26="LOC.ID",CONCATENATE("LOC.",'Données élèves'!AU$5),'Données élèves'!G26),""),""),"")</f>
        <v/>
      </c>
      <c r="F23" s="146" t="str">
        <f>IF(A23&lt;&gt;"",IF('Données élèves'!H26&lt;&gt;"",'Données élèves'!H26,""),"")</f>
        <v/>
      </c>
      <c r="G23" s="146" t="str">
        <f>IF(AND(A23&lt;&gt;"",'Données élèves'!AC26&lt;&gt;""),IF('Données élèves'!AC26=TRUE,INDEX(codesex,MATCH('Données élèves'!I26,libsex,0)),'Données élèves'!I26),"")</f>
        <v/>
      </c>
      <c r="H23" s="147" t="str">
        <f>IF(A23&lt;&gt;"",IF('Données élèves'!J26&lt;&gt;"",'Données élèves'!J26,""),"")</f>
        <v/>
      </c>
      <c r="I23" s="148" t="str">
        <f>IF(AND(A23&lt;&gt;"",'Données élèves'!AE26&lt;&gt;""),IF('Données élèves'!AE26=TRUE,INDEX(codenat,MATCH('Données élèves'!K26,libnat,0)),'Données élèves'!K26),"")</f>
        <v/>
      </c>
      <c r="J23" s="148" t="str">
        <f>IF(AND(A23&lt;&gt;"",'Données élèves'!AF26&lt;&gt;""),IF('Données élèves'!AF26=TRUE,INDEX(codelangue,MATCH('Données élèves'!L26,liblangue,0)),'Données élèves'!L26),"")</f>
        <v/>
      </c>
      <c r="K23" s="148" t="str">
        <f>IF(AND(A23&lt;&gt;"",'Données élèves'!AH26&lt;&gt;""),IF('Données élèves'!AH26=TRUE,IF(INDEX(codegem,MATCH('Données élèves'!M26,libgem,0))&lt;8000,INDEX(codegem,MATCH('Données élèves'!M26,libgem,0)),""),'Données élèves'!M26),"")</f>
        <v/>
      </c>
      <c r="L23" s="148" t="str">
        <f>IF(AND(A23&lt;&gt;"",'Données élèves'!AH26&lt;&gt;""),IF('Données élèves'!AH26=TRUE,INDEX(codegemhist,MATCH('Données élèves'!M26,libgem,0)),""),"")</f>
        <v/>
      </c>
      <c r="M23" s="148" t="str">
        <f>IF(AND(A23&lt;&gt;"",'Données élèves'!AH26&lt;&gt;""),IF('Données élèves'!AH26=TRUE,IF(INDEX(codegem,MATCH('Données élèves'!M26,libgem,0))&gt;=8000,INDEX(codegem,MATCH('Données élèves'!M26,libgem,0)),""),'Données élèves'!M26),"")</f>
        <v/>
      </c>
      <c r="N23" s="148" t="str">
        <f>IF(AND(A23&lt;&gt;"",'Données élèves'!AI26&lt;&gt;""),IF('Données élèves'!AI26=TRUE,INDEX(codeschart,MATCH('Données élèves'!N26,libschart,0)),'Données élèves'!N26),"")</f>
        <v/>
      </c>
      <c r="O23" s="148" t="str">
        <f>IF(AND(A23&lt;&gt;"",'Données élèves'!O26&lt;&gt;""),'Données élèves'!O26,"")</f>
        <v/>
      </c>
      <c r="P23" s="148" t="str">
        <f>IF(AND(A23&lt;&gt;"",'Données élèves'!AK26&lt;&gt;""),IF('Données élèves'!AK26=TRUE,INDEX(codeform,MATCH('Données élèves'!P26,libform,0)),'Données élèves'!P26),"")</f>
        <v/>
      </c>
      <c r="Q23" s="148" t="str">
        <f>IF(AND(A23&lt;&gt;"",'Données élèves'!AL26&lt;&gt;""),IF('Données élèves'!AL26=TRUE,INDEX(codespe,MATCH('Données élèves'!Q26,libspe,0)),'Données élèves'!Q26),"")</f>
        <v/>
      </c>
      <c r="R23" s="148" t="str">
        <f>IF(AND(A23&lt;&gt;"",OR('Données élèves'!AM26&lt;&gt;"",'Données élèves'!AT26=FALSE)),IF('Données élèves'!AM26=TRUE,INDEX(codemp1,MATCH('Données élèves'!R26,libmp1,0)),IF('Données élèves'!AT26=FALSE,0,'Données élèves'!R26)),"")</f>
        <v/>
      </c>
      <c r="S23" s="148" t="str">
        <f t="shared" si="1"/>
        <v/>
      </c>
      <c r="T23" s="148" t="str">
        <f t="shared" si="2"/>
        <v/>
      </c>
      <c r="U23" s="148" t="str">
        <f>IF(AND(A23&lt;&gt;"",'Données élèves'!S26&lt;&gt;""),'Données élèves'!S26,"")</f>
        <v/>
      </c>
      <c r="V23" s="148" t="str">
        <f>IF(AND(A23&lt;&gt;"",'Données élèves'!T26&lt;&gt;""),'Données élèves'!T26,"")</f>
        <v/>
      </c>
      <c r="W23" s="148" t="str">
        <f>IF(AND(A23&lt;&gt;"",'Données élèves'!U26&lt;&gt;""),'Données élèves'!U26,"")</f>
        <v/>
      </c>
      <c r="X23" s="148" t="str">
        <f>IF(AND(A23&lt;&gt;"",'Données élèves'!V26&lt;&gt;""),'Données élèves'!V26,"")</f>
        <v/>
      </c>
      <c r="Y23" s="148" t="str">
        <f>IF(AND(A23&lt;&gt;"",'Données élèves'!W26&lt;&gt;""),'Données élèves'!W26,"")</f>
        <v/>
      </c>
      <c r="Z23" s="148" t="str">
        <f>IF(AND(A23&lt;&gt;"",'Données élèves'!X26&lt;&gt;""),'Données élèves'!X26,"")</f>
        <v/>
      </c>
    </row>
    <row r="24" spans="1:26" x14ac:dyDescent="0.2">
      <c r="A24" s="146" t="str">
        <f>IF('Données élèves'!$C27&lt;&gt;"",'Données élèves'!A27,"")</f>
        <v/>
      </c>
      <c r="B24" s="146" t="str">
        <f>IF(A24&lt;&gt;"",'Données élèves'!B27,"")</f>
        <v/>
      </c>
      <c r="C24" s="146" t="str">
        <f>IF(AND(A24&lt;&gt;"",'Données élèves'!F27&lt;&gt;""),IF(INDEX(codeclint,MATCH('Données élèves'!F27,libclint,0))&lt;&gt;"",INDEX(codeclint,MATCH('Données élèves'!F27,libclint,0)),""),"")</f>
        <v/>
      </c>
      <c r="D24" s="146" t="str">
        <f t="shared" si="0"/>
        <v/>
      </c>
      <c r="E24" s="146" t="str">
        <f>IF(A24&lt;&gt;"",IF('Données élèves'!G27&lt;&gt;"",IF('Données élèves'!AB27&lt;&gt;"",IF('Données élèves'!G27="LOC.ID",CONCATENATE("LOC.",'Données élèves'!AU$5),'Données élèves'!G27),""),""),"")</f>
        <v/>
      </c>
      <c r="F24" s="146" t="str">
        <f>IF(A24&lt;&gt;"",IF('Données élèves'!H27&lt;&gt;"",'Données élèves'!H27,""),"")</f>
        <v/>
      </c>
      <c r="G24" s="146" t="str">
        <f>IF(AND(A24&lt;&gt;"",'Données élèves'!AC27&lt;&gt;""),IF('Données élèves'!AC27=TRUE,INDEX(codesex,MATCH('Données élèves'!I27,libsex,0)),'Données élèves'!I27),"")</f>
        <v/>
      </c>
      <c r="H24" s="147" t="str">
        <f>IF(A24&lt;&gt;"",IF('Données élèves'!J27&lt;&gt;"",'Données élèves'!J27,""),"")</f>
        <v/>
      </c>
      <c r="I24" s="148" t="str">
        <f>IF(AND(A24&lt;&gt;"",'Données élèves'!AE27&lt;&gt;""),IF('Données élèves'!AE27=TRUE,INDEX(codenat,MATCH('Données élèves'!K27,libnat,0)),'Données élèves'!K27),"")</f>
        <v/>
      </c>
      <c r="J24" s="148" t="str">
        <f>IF(AND(A24&lt;&gt;"",'Données élèves'!AF27&lt;&gt;""),IF('Données élèves'!AF27=TRUE,INDEX(codelangue,MATCH('Données élèves'!L27,liblangue,0)),'Données élèves'!L27),"")</f>
        <v/>
      </c>
      <c r="K24" s="148" t="str">
        <f>IF(AND(A24&lt;&gt;"",'Données élèves'!AH27&lt;&gt;""),IF('Données élèves'!AH27=TRUE,IF(INDEX(codegem,MATCH('Données élèves'!M27,libgem,0))&lt;8000,INDEX(codegem,MATCH('Données élèves'!M27,libgem,0)),""),'Données élèves'!M27),"")</f>
        <v/>
      </c>
      <c r="L24" s="148" t="str">
        <f>IF(AND(A24&lt;&gt;"",'Données élèves'!AH27&lt;&gt;""),IF('Données élèves'!AH27=TRUE,INDEX(codegemhist,MATCH('Données élèves'!M27,libgem,0)),""),"")</f>
        <v/>
      </c>
      <c r="M24" s="148" t="str">
        <f>IF(AND(A24&lt;&gt;"",'Données élèves'!AH27&lt;&gt;""),IF('Données élèves'!AH27=TRUE,IF(INDEX(codegem,MATCH('Données élèves'!M27,libgem,0))&gt;=8000,INDEX(codegem,MATCH('Données élèves'!M27,libgem,0)),""),'Données élèves'!M27),"")</f>
        <v/>
      </c>
      <c r="N24" s="148" t="str">
        <f>IF(AND(A24&lt;&gt;"",'Données élèves'!AI27&lt;&gt;""),IF('Données élèves'!AI27=TRUE,INDEX(codeschart,MATCH('Données élèves'!N27,libschart,0)),'Données élèves'!N27),"")</f>
        <v/>
      </c>
      <c r="O24" s="148" t="str">
        <f>IF(AND(A24&lt;&gt;"",'Données élèves'!O27&lt;&gt;""),'Données élèves'!O27,"")</f>
        <v/>
      </c>
      <c r="P24" s="148" t="str">
        <f>IF(AND(A24&lt;&gt;"",'Données élèves'!AK27&lt;&gt;""),IF('Données élèves'!AK27=TRUE,INDEX(codeform,MATCH('Données élèves'!P27,libform,0)),'Données élèves'!P27),"")</f>
        <v/>
      </c>
      <c r="Q24" s="148" t="str">
        <f>IF(AND(A24&lt;&gt;"",'Données élèves'!AL27&lt;&gt;""),IF('Données élèves'!AL27=TRUE,INDEX(codespe,MATCH('Données élèves'!Q27,libspe,0)),'Données élèves'!Q27),"")</f>
        <v/>
      </c>
      <c r="R24" s="148" t="str">
        <f>IF(AND(A24&lt;&gt;"",OR('Données élèves'!AM27&lt;&gt;"",'Données élèves'!AT27=FALSE)),IF('Données élèves'!AM27=TRUE,INDEX(codemp1,MATCH('Données élèves'!R27,libmp1,0)),IF('Données élèves'!AT27=FALSE,0,'Données élèves'!R27)),"")</f>
        <v/>
      </c>
      <c r="S24" s="148" t="str">
        <f t="shared" si="1"/>
        <v/>
      </c>
      <c r="T24" s="148" t="str">
        <f t="shared" si="2"/>
        <v/>
      </c>
      <c r="U24" s="148" t="str">
        <f>IF(AND(A24&lt;&gt;"",'Données élèves'!S27&lt;&gt;""),'Données élèves'!S27,"")</f>
        <v/>
      </c>
      <c r="V24" s="148" t="str">
        <f>IF(AND(A24&lt;&gt;"",'Données élèves'!T27&lt;&gt;""),'Données élèves'!T27,"")</f>
        <v/>
      </c>
      <c r="W24" s="148" t="str">
        <f>IF(AND(A24&lt;&gt;"",'Données élèves'!U27&lt;&gt;""),'Données élèves'!U27,"")</f>
        <v/>
      </c>
      <c r="X24" s="148" t="str">
        <f>IF(AND(A24&lt;&gt;"",'Données élèves'!V27&lt;&gt;""),'Données élèves'!V27,"")</f>
        <v/>
      </c>
      <c r="Y24" s="148" t="str">
        <f>IF(AND(A24&lt;&gt;"",'Données élèves'!W27&lt;&gt;""),'Données élèves'!W27,"")</f>
        <v/>
      </c>
      <c r="Z24" s="148" t="str">
        <f>IF(AND(A24&lt;&gt;"",'Données élèves'!X27&lt;&gt;""),'Données élèves'!X27,"")</f>
        <v/>
      </c>
    </row>
    <row r="25" spans="1:26" x14ac:dyDescent="0.2">
      <c r="A25" s="146" t="str">
        <f>IF('Données élèves'!$C28&lt;&gt;"",'Données élèves'!A28,"")</f>
        <v/>
      </c>
      <c r="B25" s="146" t="str">
        <f>IF(A25&lt;&gt;"",'Données élèves'!B28,"")</f>
        <v/>
      </c>
      <c r="C25" s="146" t="str">
        <f>IF(AND(A25&lt;&gt;"",'Données élèves'!F28&lt;&gt;""),IF(INDEX(codeclint,MATCH('Données élèves'!F28,libclint,0))&lt;&gt;"",INDEX(codeclint,MATCH('Données élèves'!F28,libclint,0)),""),"")</f>
        <v/>
      </c>
      <c r="D25" s="146" t="str">
        <f t="shared" si="0"/>
        <v/>
      </c>
      <c r="E25" s="146" t="str">
        <f>IF(A25&lt;&gt;"",IF('Données élèves'!G28&lt;&gt;"",IF('Données élèves'!AB28&lt;&gt;"",IF('Données élèves'!G28="LOC.ID",CONCATENATE("LOC.",'Données élèves'!AU$5),'Données élèves'!G28),""),""),"")</f>
        <v/>
      </c>
      <c r="F25" s="146" t="str">
        <f>IF(A25&lt;&gt;"",IF('Données élèves'!H28&lt;&gt;"",'Données élèves'!H28,""),"")</f>
        <v/>
      </c>
      <c r="G25" s="146" t="str">
        <f>IF(AND(A25&lt;&gt;"",'Données élèves'!AC28&lt;&gt;""),IF('Données élèves'!AC28=TRUE,INDEX(codesex,MATCH('Données élèves'!I28,libsex,0)),'Données élèves'!I28),"")</f>
        <v/>
      </c>
      <c r="H25" s="147" t="str">
        <f>IF(A25&lt;&gt;"",IF('Données élèves'!J28&lt;&gt;"",'Données élèves'!J28,""),"")</f>
        <v/>
      </c>
      <c r="I25" s="148" t="str">
        <f>IF(AND(A25&lt;&gt;"",'Données élèves'!AE28&lt;&gt;""),IF('Données élèves'!AE28=TRUE,INDEX(codenat,MATCH('Données élèves'!K28,libnat,0)),'Données élèves'!K28),"")</f>
        <v/>
      </c>
      <c r="J25" s="148" t="str">
        <f>IF(AND(A25&lt;&gt;"",'Données élèves'!AF28&lt;&gt;""),IF('Données élèves'!AF28=TRUE,INDEX(codelangue,MATCH('Données élèves'!L28,liblangue,0)),'Données élèves'!L28),"")</f>
        <v/>
      </c>
      <c r="K25" s="148" t="str">
        <f>IF(AND(A25&lt;&gt;"",'Données élèves'!AH28&lt;&gt;""),IF('Données élèves'!AH28=TRUE,IF(INDEX(codegem,MATCH('Données élèves'!M28,libgem,0))&lt;8000,INDEX(codegem,MATCH('Données élèves'!M28,libgem,0)),""),'Données élèves'!M28),"")</f>
        <v/>
      </c>
      <c r="L25" s="148" t="str">
        <f>IF(AND(A25&lt;&gt;"",'Données élèves'!AH28&lt;&gt;""),IF('Données élèves'!AH28=TRUE,INDEX(codegemhist,MATCH('Données élèves'!M28,libgem,0)),""),"")</f>
        <v/>
      </c>
      <c r="M25" s="148" t="str">
        <f>IF(AND(A25&lt;&gt;"",'Données élèves'!AH28&lt;&gt;""),IF('Données élèves'!AH28=TRUE,IF(INDEX(codegem,MATCH('Données élèves'!M28,libgem,0))&gt;=8000,INDEX(codegem,MATCH('Données élèves'!M28,libgem,0)),""),'Données élèves'!M28),"")</f>
        <v/>
      </c>
      <c r="N25" s="148" t="str">
        <f>IF(AND(A25&lt;&gt;"",'Données élèves'!AI28&lt;&gt;""),IF('Données élèves'!AI28=TRUE,INDEX(codeschart,MATCH('Données élèves'!N28,libschart,0)),'Données élèves'!N28),"")</f>
        <v/>
      </c>
      <c r="O25" s="148" t="str">
        <f>IF(AND(A25&lt;&gt;"",'Données élèves'!O28&lt;&gt;""),'Données élèves'!O28,"")</f>
        <v/>
      </c>
      <c r="P25" s="148" t="str">
        <f>IF(AND(A25&lt;&gt;"",'Données élèves'!AK28&lt;&gt;""),IF('Données élèves'!AK28=TRUE,INDEX(codeform,MATCH('Données élèves'!P28,libform,0)),'Données élèves'!P28),"")</f>
        <v/>
      </c>
      <c r="Q25" s="148" t="str">
        <f>IF(AND(A25&lt;&gt;"",'Données élèves'!AL28&lt;&gt;""),IF('Données élèves'!AL28=TRUE,INDEX(codespe,MATCH('Données élèves'!Q28,libspe,0)),'Données élèves'!Q28),"")</f>
        <v/>
      </c>
      <c r="R25" s="148" t="str">
        <f>IF(AND(A25&lt;&gt;"",OR('Données élèves'!AM28&lt;&gt;"",'Données élèves'!AT28=FALSE)),IF('Données élèves'!AM28=TRUE,INDEX(codemp1,MATCH('Données élèves'!R28,libmp1,0)),IF('Données élèves'!AT28=FALSE,0,'Données élèves'!R28)),"")</f>
        <v/>
      </c>
      <c r="S25" s="148" t="str">
        <f t="shared" si="1"/>
        <v/>
      </c>
      <c r="T25" s="148" t="str">
        <f t="shared" si="2"/>
        <v/>
      </c>
      <c r="U25" s="148" t="str">
        <f>IF(AND(A25&lt;&gt;"",'Données élèves'!S28&lt;&gt;""),'Données élèves'!S28,"")</f>
        <v/>
      </c>
      <c r="V25" s="148" t="str">
        <f>IF(AND(A25&lt;&gt;"",'Données élèves'!T28&lt;&gt;""),'Données élèves'!T28,"")</f>
        <v/>
      </c>
      <c r="W25" s="148" t="str">
        <f>IF(AND(A25&lt;&gt;"",'Données élèves'!U28&lt;&gt;""),'Données élèves'!U28,"")</f>
        <v/>
      </c>
      <c r="X25" s="148" t="str">
        <f>IF(AND(A25&lt;&gt;"",'Données élèves'!V28&lt;&gt;""),'Données élèves'!V28,"")</f>
        <v/>
      </c>
      <c r="Y25" s="148" t="str">
        <f>IF(AND(A25&lt;&gt;"",'Données élèves'!W28&lt;&gt;""),'Données élèves'!W28,"")</f>
        <v/>
      </c>
      <c r="Z25" s="148" t="str">
        <f>IF(AND(A25&lt;&gt;"",'Données élèves'!X28&lt;&gt;""),'Données élèves'!X28,"")</f>
        <v/>
      </c>
    </row>
    <row r="26" spans="1:26" x14ac:dyDescent="0.2">
      <c r="A26" s="146" t="str">
        <f>IF('Données élèves'!$C29&lt;&gt;"",'Données élèves'!A29,"")</f>
        <v/>
      </c>
      <c r="B26" s="146" t="str">
        <f>IF(A26&lt;&gt;"",'Données élèves'!B29,"")</f>
        <v/>
      </c>
      <c r="C26" s="146" t="str">
        <f>IF(AND(A26&lt;&gt;"",'Données élèves'!F29&lt;&gt;""),IF(INDEX(codeclint,MATCH('Données élèves'!F29,libclint,0))&lt;&gt;"",INDEX(codeclint,MATCH('Données élèves'!F29,libclint,0)),""),"")</f>
        <v/>
      </c>
      <c r="D26" s="146" t="str">
        <f t="shared" si="0"/>
        <v/>
      </c>
      <c r="E26" s="146" t="str">
        <f>IF(A26&lt;&gt;"",IF('Données élèves'!G29&lt;&gt;"",IF('Données élèves'!AB29&lt;&gt;"",IF('Données élèves'!G29="LOC.ID",CONCATENATE("LOC.",'Données élèves'!AU$5),'Données élèves'!G29),""),""),"")</f>
        <v/>
      </c>
      <c r="F26" s="146" t="str">
        <f>IF(A26&lt;&gt;"",IF('Données élèves'!H29&lt;&gt;"",'Données élèves'!H29,""),"")</f>
        <v/>
      </c>
      <c r="G26" s="146" t="str">
        <f>IF(AND(A26&lt;&gt;"",'Données élèves'!AC29&lt;&gt;""),IF('Données élèves'!AC29=TRUE,INDEX(codesex,MATCH('Données élèves'!I29,libsex,0)),'Données élèves'!I29),"")</f>
        <v/>
      </c>
      <c r="H26" s="147" t="str">
        <f>IF(A26&lt;&gt;"",IF('Données élèves'!J29&lt;&gt;"",'Données élèves'!J29,""),"")</f>
        <v/>
      </c>
      <c r="I26" s="148" t="str">
        <f>IF(AND(A26&lt;&gt;"",'Données élèves'!AE29&lt;&gt;""),IF('Données élèves'!AE29=TRUE,INDEX(codenat,MATCH('Données élèves'!K29,libnat,0)),'Données élèves'!K29),"")</f>
        <v/>
      </c>
      <c r="J26" s="148" t="str">
        <f>IF(AND(A26&lt;&gt;"",'Données élèves'!AF29&lt;&gt;""),IF('Données élèves'!AF29=TRUE,INDEX(codelangue,MATCH('Données élèves'!L29,liblangue,0)),'Données élèves'!L29),"")</f>
        <v/>
      </c>
      <c r="K26" s="148" t="str">
        <f>IF(AND(A26&lt;&gt;"",'Données élèves'!AH29&lt;&gt;""),IF('Données élèves'!AH29=TRUE,IF(INDEX(codegem,MATCH('Données élèves'!M29,libgem,0))&lt;8000,INDEX(codegem,MATCH('Données élèves'!M29,libgem,0)),""),'Données élèves'!M29),"")</f>
        <v/>
      </c>
      <c r="L26" s="148" t="str">
        <f>IF(AND(A26&lt;&gt;"",'Données élèves'!AH29&lt;&gt;""),IF('Données élèves'!AH29=TRUE,INDEX(codegemhist,MATCH('Données élèves'!M29,libgem,0)),""),"")</f>
        <v/>
      </c>
      <c r="M26" s="148" t="str">
        <f>IF(AND(A26&lt;&gt;"",'Données élèves'!AH29&lt;&gt;""),IF('Données élèves'!AH29=TRUE,IF(INDEX(codegem,MATCH('Données élèves'!M29,libgem,0))&gt;=8000,INDEX(codegem,MATCH('Données élèves'!M29,libgem,0)),""),'Données élèves'!M29),"")</f>
        <v/>
      </c>
      <c r="N26" s="148" t="str">
        <f>IF(AND(A26&lt;&gt;"",'Données élèves'!AI29&lt;&gt;""),IF('Données élèves'!AI29=TRUE,INDEX(codeschart,MATCH('Données élèves'!N29,libschart,0)),'Données élèves'!N29),"")</f>
        <v/>
      </c>
      <c r="O26" s="148" t="str">
        <f>IF(AND(A26&lt;&gt;"",'Données élèves'!O29&lt;&gt;""),'Données élèves'!O29,"")</f>
        <v/>
      </c>
      <c r="P26" s="148" t="str">
        <f>IF(AND(A26&lt;&gt;"",'Données élèves'!AK29&lt;&gt;""),IF('Données élèves'!AK29=TRUE,INDEX(codeform,MATCH('Données élèves'!P29,libform,0)),'Données élèves'!P29),"")</f>
        <v/>
      </c>
      <c r="Q26" s="148" t="str">
        <f>IF(AND(A26&lt;&gt;"",'Données élèves'!AL29&lt;&gt;""),IF('Données élèves'!AL29=TRUE,INDEX(codespe,MATCH('Données élèves'!Q29,libspe,0)),'Données élèves'!Q29),"")</f>
        <v/>
      </c>
      <c r="R26" s="148" t="str">
        <f>IF(AND(A26&lt;&gt;"",OR('Données élèves'!AM29&lt;&gt;"",'Données élèves'!AT29=FALSE)),IF('Données élèves'!AM29=TRUE,INDEX(codemp1,MATCH('Données élèves'!R29,libmp1,0)),IF('Données élèves'!AT29=FALSE,0,'Données élèves'!R29)),"")</f>
        <v/>
      </c>
      <c r="S26" s="148" t="str">
        <f t="shared" si="1"/>
        <v/>
      </c>
      <c r="T26" s="148" t="str">
        <f t="shared" si="2"/>
        <v/>
      </c>
      <c r="U26" s="148" t="str">
        <f>IF(AND(A26&lt;&gt;"",'Données élèves'!S29&lt;&gt;""),'Données élèves'!S29,"")</f>
        <v/>
      </c>
      <c r="V26" s="148" t="str">
        <f>IF(AND(A26&lt;&gt;"",'Données élèves'!T29&lt;&gt;""),'Données élèves'!T29,"")</f>
        <v/>
      </c>
      <c r="W26" s="148" t="str">
        <f>IF(AND(A26&lt;&gt;"",'Données élèves'!U29&lt;&gt;""),'Données élèves'!U29,"")</f>
        <v/>
      </c>
      <c r="X26" s="148" t="str">
        <f>IF(AND(A26&lt;&gt;"",'Données élèves'!V29&lt;&gt;""),'Données élèves'!V29,"")</f>
        <v/>
      </c>
      <c r="Y26" s="148" t="str">
        <f>IF(AND(A26&lt;&gt;"",'Données élèves'!W29&lt;&gt;""),'Données élèves'!W29,"")</f>
        <v/>
      </c>
      <c r="Z26" s="148" t="str">
        <f>IF(AND(A26&lt;&gt;"",'Données élèves'!X29&lt;&gt;""),'Données élèves'!X29,"")</f>
        <v/>
      </c>
    </row>
    <row r="27" spans="1:26" x14ac:dyDescent="0.2">
      <c r="A27" s="146" t="str">
        <f>IF('Données élèves'!$C30&lt;&gt;"",'Données élèves'!A30,"")</f>
        <v/>
      </c>
      <c r="B27" s="146" t="str">
        <f>IF(A27&lt;&gt;"",'Données élèves'!B30,"")</f>
        <v/>
      </c>
      <c r="C27" s="146" t="str">
        <f>IF(AND(A27&lt;&gt;"",'Données élèves'!F30&lt;&gt;""),IF(INDEX(codeclint,MATCH('Données élèves'!F30,libclint,0))&lt;&gt;"",INDEX(codeclint,MATCH('Données élèves'!F30,libclint,0)),""),"")</f>
        <v/>
      </c>
      <c r="D27" s="146" t="str">
        <f t="shared" si="0"/>
        <v/>
      </c>
      <c r="E27" s="146" t="str">
        <f>IF(A27&lt;&gt;"",IF('Données élèves'!G30&lt;&gt;"",IF('Données élèves'!AB30&lt;&gt;"",IF('Données élèves'!G30="LOC.ID",CONCATENATE("LOC.",'Données élèves'!AU$5),'Données élèves'!G30),""),""),"")</f>
        <v/>
      </c>
      <c r="F27" s="146" t="str">
        <f>IF(A27&lt;&gt;"",IF('Données élèves'!H30&lt;&gt;"",'Données élèves'!H30,""),"")</f>
        <v/>
      </c>
      <c r="G27" s="146" t="str">
        <f>IF(AND(A27&lt;&gt;"",'Données élèves'!AC30&lt;&gt;""),IF('Données élèves'!AC30=TRUE,INDEX(codesex,MATCH('Données élèves'!I30,libsex,0)),'Données élèves'!I30),"")</f>
        <v/>
      </c>
      <c r="H27" s="147" t="str">
        <f>IF(A27&lt;&gt;"",IF('Données élèves'!J30&lt;&gt;"",'Données élèves'!J30,""),"")</f>
        <v/>
      </c>
      <c r="I27" s="148" t="str">
        <f>IF(AND(A27&lt;&gt;"",'Données élèves'!AE30&lt;&gt;""),IF('Données élèves'!AE30=TRUE,INDEX(codenat,MATCH('Données élèves'!K30,libnat,0)),'Données élèves'!K30),"")</f>
        <v/>
      </c>
      <c r="J27" s="148" t="str">
        <f>IF(AND(A27&lt;&gt;"",'Données élèves'!AF30&lt;&gt;""),IF('Données élèves'!AF30=TRUE,INDEX(codelangue,MATCH('Données élèves'!L30,liblangue,0)),'Données élèves'!L30),"")</f>
        <v/>
      </c>
      <c r="K27" s="148" t="str">
        <f>IF(AND(A27&lt;&gt;"",'Données élèves'!AH30&lt;&gt;""),IF('Données élèves'!AH30=TRUE,IF(INDEX(codegem,MATCH('Données élèves'!M30,libgem,0))&lt;8000,INDEX(codegem,MATCH('Données élèves'!M30,libgem,0)),""),'Données élèves'!M30),"")</f>
        <v/>
      </c>
      <c r="L27" s="148" t="str">
        <f>IF(AND(A27&lt;&gt;"",'Données élèves'!AH30&lt;&gt;""),IF('Données élèves'!AH30=TRUE,INDEX(codegemhist,MATCH('Données élèves'!M30,libgem,0)),""),"")</f>
        <v/>
      </c>
      <c r="M27" s="148" t="str">
        <f>IF(AND(A27&lt;&gt;"",'Données élèves'!AH30&lt;&gt;""),IF('Données élèves'!AH30=TRUE,IF(INDEX(codegem,MATCH('Données élèves'!M30,libgem,0))&gt;=8000,INDEX(codegem,MATCH('Données élèves'!M30,libgem,0)),""),'Données élèves'!M30),"")</f>
        <v/>
      </c>
      <c r="N27" s="148" t="str">
        <f>IF(AND(A27&lt;&gt;"",'Données élèves'!AI30&lt;&gt;""),IF('Données élèves'!AI30=TRUE,INDEX(codeschart,MATCH('Données élèves'!N30,libschart,0)),'Données élèves'!N30),"")</f>
        <v/>
      </c>
      <c r="O27" s="148" t="str">
        <f>IF(AND(A27&lt;&gt;"",'Données élèves'!O30&lt;&gt;""),'Données élèves'!O30,"")</f>
        <v/>
      </c>
      <c r="P27" s="148" t="str">
        <f>IF(AND(A27&lt;&gt;"",'Données élèves'!AK30&lt;&gt;""),IF('Données élèves'!AK30=TRUE,INDEX(codeform,MATCH('Données élèves'!P30,libform,0)),'Données élèves'!P30),"")</f>
        <v/>
      </c>
      <c r="Q27" s="148" t="str">
        <f>IF(AND(A27&lt;&gt;"",'Données élèves'!AL30&lt;&gt;""),IF('Données élèves'!AL30=TRUE,INDEX(codespe,MATCH('Données élèves'!Q30,libspe,0)),'Données élèves'!Q30),"")</f>
        <v/>
      </c>
      <c r="R27" s="148" t="str">
        <f>IF(AND(A27&lt;&gt;"",OR('Données élèves'!AM30&lt;&gt;"",'Données élèves'!AT30=FALSE)),IF('Données élèves'!AM30=TRUE,INDEX(codemp1,MATCH('Données élèves'!R30,libmp1,0)),IF('Données élèves'!AT30=FALSE,0,'Données élèves'!R30)),"")</f>
        <v/>
      </c>
      <c r="S27" s="148" t="str">
        <f t="shared" si="1"/>
        <v/>
      </c>
      <c r="T27" s="148" t="str">
        <f t="shared" si="2"/>
        <v/>
      </c>
      <c r="U27" s="148" t="str">
        <f>IF(AND(A27&lt;&gt;"",'Données élèves'!S30&lt;&gt;""),'Données élèves'!S30,"")</f>
        <v/>
      </c>
      <c r="V27" s="148" t="str">
        <f>IF(AND(A27&lt;&gt;"",'Données élèves'!T30&lt;&gt;""),'Données élèves'!T30,"")</f>
        <v/>
      </c>
      <c r="W27" s="148" t="str">
        <f>IF(AND(A27&lt;&gt;"",'Données élèves'!U30&lt;&gt;""),'Données élèves'!U30,"")</f>
        <v/>
      </c>
      <c r="X27" s="148" t="str">
        <f>IF(AND(A27&lt;&gt;"",'Données élèves'!V30&lt;&gt;""),'Données élèves'!V30,"")</f>
        <v/>
      </c>
      <c r="Y27" s="148" t="str">
        <f>IF(AND(A27&lt;&gt;"",'Données élèves'!W30&lt;&gt;""),'Données élèves'!W30,"")</f>
        <v/>
      </c>
      <c r="Z27" s="148" t="str">
        <f>IF(AND(A27&lt;&gt;"",'Données élèves'!X30&lt;&gt;""),'Données élèves'!X30,"")</f>
        <v/>
      </c>
    </row>
    <row r="28" spans="1:26" x14ac:dyDescent="0.2">
      <c r="A28" s="146" t="str">
        <f>IF('Données élèves'!$C31&lt;&gt;"",'Données élèves'!A31,"")</f>
        <v/>
      </c>
      <c r="B28" s="146" t="str">
        <f>IF(A28&lt;&gt;"",'Données élèves'!B31,"")</f>
        <v/>
      </c>
      <c r="C28" s="146" t="str">
        <f>IF(AND(A28&lt;&gt;"",'Données élèves'!F31&lt;&gt;""),IF(INDEX(codeclint,MATCH('Données élèves'!F31,libclint,0))&lt;&gt;"",INDEX(codeclint,MATCH('Données élèves'!F31,libclint,0)),""),"")</f>
        <v/>
      </c>
      <c r="D28" s="146" t="str">
        <f t="shared" si="0"/>
        <v/>
      </c>
      <c r="E28" s="146" t="str">
        <f>IF(A28&lt;&gt;"",IF('Données élèves'!G31&lt;&gt;"",IF('Données élèves'!AB31&lt;&gt;"",IF('Données élèves'!G31="LOC.ID",CONCATENATE("LOC.",'Données élèves'!AU$5),'Données élèves'!G31),""),""),"")</f>
        <v/>
      </c>
      <c r="F28" s="146" t="str">
        <f>IF(A28&lt;&gt;"",IF('Données élèves'!H31&lt;&gt;"",'Données élèves'!H31,""),"")</f>
        <v/>
      </c>
      <c r="G28" s="146" t="str">
        <f>IF(AND(A28&lt;&gt;"",'Données élèves'!AC31&lt;&gt;""),IF('Données élèves'!AC31=TRUE,INDEX(codesex,MATCH('Données élèves'!I31,libsex,0)),'Données élèves'!I31),"")</f>
        <v/>
      </c>
      <c r="H28" s="147" t="str">
        <f>IF(A28&lt;&gt;"",IF('Données élèves'!J31&lt;&gt;"",'Données élèves'!J31,""),"")</f>
        <v/>
      </c>
      <c r="I28" s="148" t="str">
        <f>IF(AND(A28&lt;&gt;"",'Données élèves'!AE31&lt;&gt;""),IF('Données élèves'!AE31=TRUE,INDEX(codenat,MATCH('Données élèves'!K31,libnat,0)),'Données élèves'!K31),"")</f>
        <v/>
      </c>
      <c r="J28" s="148" t="str">
        <f>IF(AND(A28&lt;&gt;"",'Données élèves'!AF31&lt;&gt;""),IF('Données élèves'!AF31=TRUE,INDEX(codelangue,MATCH('Données élèves'!L31,liblangue,0)),'Données élèves'!L31),"")</f>
        <v/>
      </c>
      <c r="K28" s="148" t="str">
        <f>IF(AND(A28&lt;&gt;"",'Données élèves'!AH31&lt;&gt;""),IF('Données élèves'!AH31=TRUE,IF(INDEX(codegem,MATCH('Données élèves'!M31,libgem,0))&lt;8000,INDEX(codegem,MATCH('Données élèves'!M31,libgem,0)),""),'Données élèves'!M31),"")</f>
        <v/>
      </c>
      <c r="L28" s="148" t="str">
        <f>IF(AND(A28&lt;&gt;"",'Données élèves'!AH31&lt;&gt;""),IF('Données élèves'!AH31=TRUE,INDEX(codegemhist,MATCH('Données élèves'!M31,libgem,0)),""),"")</f>
        <v/>
      </c>
      <c r="M28" s="148" t="str">
        <f>IF(AND(A28&lt;&gt;"",'Données élèves'!AH31&lt;&gt;""),IF('Données élèves'!AH31=TRUE,IF(INDEX(codegem,MATCH('Données élèves'!M31,libgem,0))&gt;=8000,INDEX(codegem,MATCH('Données élèves'!M31,libgem,0)),""),'Données élèves'!M31),"")</f>
        <v/>
      </c>
      <c r="N28" s="148" t="str">
        <f>IF(AND(A28&lt;&gt;"",'Données élèves'!AI31&lt;&gt;""),IF('Données élèves'!AI31=TRUE,INDEX(codeschart,MATCH('Données élèves'!N31,libschart,0)),'Données élèves'!N31),"")</f>
        <v/>
      </c>
      <c r="O28" s="148" t="str">
        <f>IF(AND(A28&lt;&gt;"",'Données élèves'!O31&lt;&gt;""),'Données élèves'!O31,"")</f>
        <v/>
      </c>
      <c r="P28" s="148" t="str">
        <f>IF(AND(A28&lt;&gt;"",'Données élèves'!AK31&lt;&gt;""),IF('Données élèves'!AK31=TRUE,INDEX(codeform,MATCH('Données élèves'!P31,libform,0)),'Données élèves'!P31),"")</f>
        <v/>
      </c>
      <c r="Q28" s="148" t="str">
        <f>IF(AND(A28&lt;&gt;"",'Données élèves'!AL31&lt;&gt;""),IF('Données élèves'!AL31=TRUE,INDEX(codespe,MATCH('Données élèves'!Q31,libspe,0)),'Données élèves'!Q31),"")</f>
        <v/>
      </c>
      <c r="R28" s="148" t="str">
        <f>IF(AND(A28&lt;&gt;"",OR('Données élèves'!AM31&lt;&gt;"",'Données élèves'!AT31=FALSE)),IF('Données élèves'!AM31=TRUE,INDEX(codemp1,MATCH('Données élèves'!R31,libmp1,0)),IF('Données élèves'!AT31=FALSE,0,'Données élèves'!R31)),"")</f>
        <v/>
      </c>
      <c r="S28" s="148" t="str">
        <f t="shared" si="1"/>
        <v/>
      </c>
      <c r="T28" s="148" t="str">
        <f t="shared" si="2"/>
        <v/>
      </c>
      <c r="U28" s="148" t="str">
        <f>IF(AND(A28&lt;&gt;"",'Données élèves'!S31&lt;&gt;""),'Données élèves'!S31,"")</f>
        <v/>
      </c>
      <c r="V28" s="148" t="str">
        <f>IF(AND(A28&lt;&gt;"",'Données élèves'!T31&lt;&gt;""),'Données élèves'!T31,"")</f>
        <v/>
      </c>
      <c r="W28" s="148" t="str">
        <f>IF(AND(A28&lt;&gt;"",'Données élèves'!U31&lt;&gt;""),'Données élèves'!U31,"")</f>
        <v/>
      </c>
      <c r="X28" s="148" t="str">
        <f>IF(AND(A28&lt;&gt;"",'Données élèves'!V31&lt;&gt;""),'Données élèves'!V31,"")</f>
        <v/>
      </c>
      <c r="Y28" s="148" t="str">
        <f>IF(AND(A28&lt;&gt;"",'Données élèves'!W31&lt;&gt;""),'Données élèves'!W31,"")</f>
        <v/>
      </c>
      <c r="Z28" s="148" t="str">
        <f>IF(AND(A28&lt;&gt;"",'Données élèves'!X31&lt;&gt;""),'Données élèves'!X31,"")</f>
        <v/>
      </c>
    </row>
    <row r="29" spans="1:26" x14ac:dyDescent="0.2">
      <c r="A29" s="146" t="str">
        <f>IF('Données élèves'!$C32&lt;&gt;"",'Données élèves'!A32,"")</f>
        <v/>
      </c>
      <c r="B29" s="146" t="str">
        <f>IF(A29&lt;&gt;"",'Données élèves'!B32,"")</f>
        <v/>
      </c>
      <c r="C29" s="146" t="str">
        <f>IF(AND(A29&lt;&gt;"",'Données élèves'!F32&lt;&gt;""),IF(INDEX(codeclint,MATCH('Données élèves'!F32,libclint,0))&lt;&gt;"",INDEX(codeclint,MATCH('Données élèves'!F32,libclint,0)),""),"")</f>
        <v/>
      </c>
      <c r="D29" s="146" t="str">
        <f t="shared" si="0"/>
        <v/>
      </c>
      <c r="E29" s="146" t="str">
        <f>IF(A29&lt;&gt;"",IF('Données élèves'!G32&lt;&gt;"",IF('Données élèves'!AB32&lt;&gt;"",IF('Données élèves'!G32="LOC.ID",CONCATENATE("LOC.",'Données élèves'!AU$5),'Données élèves'!G32),""),""),"")</f>
        <v/>
      </c>
      <c r="F29" s="146" t="str">
        <f>IF(A29&lt;&gt;"",IF('Données élèves'!H32&lt;&gt;"",'Données élèves'!H32,""),"")</f>
        <v/>
      </c>
      <c r="G29" s="146" t="str">
        <f>IF(AND(A29&lt;&gt;"",'Données élèves'!AC32&lt;&gt;""),IF('Données élèves'!AC32=TRUE,INDEX(codesex,MATCH('Données élèves'!I32,libsex,0)),'Données élèves'!I32),"")</f>
        <v/>
      </c>
      <c r="H29" s="147" t="str">
        <f>IF(A29&lt;&gt;"",IF('Données élèves'!J32&lt;&gt;"",'Données élèves'!J32,""),"")</f>
        <v/>
      </c>
      <c r="I29" s="148" t="str">
        <f>IF(AND(A29&lt;&gt;"",'Données élèves'!AE32&lt;&gt;""),IF('Données élèves'!AE32=TRUE,INDEX(codenat,MATCH('Données élèves'!K32,libnat,0)),'Données élèves'!K32),"")</f>
        <v/>
      </c>
      <c r="J29" s="148" t="str">
        <f>IF(AND(A29&lt;&gt;"",'Données élèves'!AF32&lt;&gt;""),IF('Données élèves'!AF32=TRUE,INDEX(codelangue,MATCH('Données élèves'!L32,liblangue,0)),'Données élèves'!L32),"")</f>
        <v/>
      </c>
      <c r="K29" s="148" t="str">
        <f>IF(AND(A29&lt;&gt;"",'Données élèves'!AH32&lt;&gt;""),IF('Données élèves'!AH32=TRUE,IF(INDEX(codegem,MATCH('Données élèves'!M32,libgem,0))&lt;8000,INDEX(codegem,MATCH('Données élèves'!M32,libgem,0)),""),'Données élèves'!M32),"")</f>
        <v/>
      </c>
      <c r="L29" s="148" t="str">
        <f>IF(AND(A29&lt;&gt;"",'Données élèves'!AH32&lt;&gt;""),IF('Données élèves'!AH32=TRUE,INDEX(codegemhist,MATCH('Données élèves'!M32,libgem,0)),""),"")</f>
        <v/>
      </c>
      <c r="M29" s="148" t="str">
        <f>IF(AND(A29&lt;&gt;"",'Données élèves'!AH32&lt;&gt;""),IF('Données élèves'!AH32=TRUE,IF(INDEX(codegem,MATCH('Données élèves'!M32,libgem,0))&gt;=8000,INDEX(codegem,MATCH('Données élèves'!M32,libgem,0)),""),'Données élèves'!M32),"")</f>
        <v/>
      </c>
      <c r="N29" s="148" t="str">
        <f>IF(AND(A29&lt;&gt;"",'Données élèves'!AI32&lt;&gt;""),IF('Données élèves'!AI32=TRUE,INDEX(codeschart,MATCH('Données élèves'!N32,libschart,0)),'Données élèves'!N32),"")</f>
        <v/>
      </c>
      <c r="O29" s="148" t="str">
        <f>IF(AND(A29&lt;&gt;"",'Données élèves'!O32&lt;&gt;""),'Données élèves'!O32,"")</f>
        <v/>
      </c>
      <c r="P29" s="148" t="str">
        <f>IF(AND(A29&lt;&gt;"",'Données élèves'!AK32&lt;&gt;""),IF('Données élèves'!AK32=TRUE,INDEX(codeform,MATCH('Données élèves'!P32,libform,0)),'Données élèves'!P32),"")</f>
        <v/>
      </c>
      <c r="Q29" s="148" t="str">
        <f>IF(AND(A29&lt;&gt;"",'Données élèves'!AL32&lt;&gt;""),IF('Données élèves'!AL32=TRUE,INDEX(codespe,MATCH('Données élèves'!Q32,libspe,0)),'Données élèves'!Q32),"")</f>
        <v/>
      </c>
      <c r="R29" s="148" t="str">
        <f>IF(AND(A29&lt;&gt;"",OR('Données élèves'!AM32&lt;&gt;"",'Données élèves'!AT32=FALSE)),IF('Données élèves'!AM32=TRUE,INDEX(codemp1,MATCH('Données élèves'!R32,libmp1,0)),IF('Données élèves'!AT32=FALSE,0,'Données élèves'!R32)),"")</f>
        <v/>
      </c>
      <c r="S29" s="148" t="str">
        <f t="shared" si="1"/>
        <v/>
      </c>
      <c r="T29" s="148" t="str">
        <f t="shared" si="2"/>
        <v/>
      </c>
      <c r="U29" s="148" t="str">
        <f>IF(AND(A29&lt;&gt;"",'Données élèves'!S32&lt;&gt;""),'Données élèves'!S32,"")</f>
        <v/>
      </c>
      <c r="V29" s="148" t="str">
        <f>IF(AND(A29&lt;&gt;"",'Données élèves'!T32&lt;&gt;""),'Données élèves'!T32,"")</f>
        <v/>
      </c>
      <c r="W29" s="148" t="str">
        <f>IF(AND(A29&lt;&gt;"",'Données élèves'!U32&lt;&gt;""),'Données élèves'!U32,"")</f>
        <v/>
      </c>
      <c r="X29" s="148" t="str">
        <f>IF(AND(A29&lt;&gt;"",'Données élèves'!V32&lt;&gt;""),'Données élèves'!V32,"")</f>
        <v/>
      </c>
      <c r="Y29" s="148" t="str">
        <f>IF(AND(A29&lt;&gt;"",'Données élèves'!W32&lt;&gt;""),'Données élèves'!W32,"")</f>
        <v/>
      </c>
      <c r="Z29" s="148" t="str">
        <f>IF(AND(A29&lt;&gt;"",'Données élèves'!X32&lt;&gt;""),'Données élèves'!X32,"")</f>
        <v/>
      </c>
    </row>
    <row r="30" spans="1:26" x14ac:dyDescent="0.2">
      <c r="A30" s="146" t="str">
        <f>IF('Données élèves'!$C33&lt;&gt;"",'Données élèves'!A33,"")</f>
        <v/>
      </c>
      <c r="B30" s="146" t="str">
        <f>IF(A30&lt;&gt;"",'Données élèves'!B33,"")</f>
        <v/>
      </c>
      <c r="C30" s="146" t="str">
        <f>IF(AND(A30&lt;&gt;"",'Données élèves'!F33&lt;&gt;""),IF(INDEX(codeclint,MATCH('Données élèves'!F33,libclint,0))&lt;&gt;"",INDEX(codeclint,MATCH('Données élèves'!F33,libclint,0)),""),"")</f>
        <v/>
      </c>
      <c r="D30" s="146" t="str">
        <f t="shared" si="0"/>
        <v/>
      </c>
      <c r="E30" s="146" t="str">
        <f>IF(A30&lt;&gt;"",IF('Données élèves'!G33&lt;&gt;"",IF('Données élèves'!AB33&lt;&gt;"",IF('Données élèves'!G33="LOC.ID",CONCATENATE("LOC.",'Données élèves'!AU$5),'Données élèves'!G33),""),""),"")</f>
        <v/>
      </c>
      <c r="F30" s="146" t="str">
        <f>IF(A30&lt;&gt;"",IF('Données élèves'!H33&lt;&gt;"",'Données élèves'!H33,""),"")</f>
        <v/>
      </c>
      <c r="G30" s="146" t="str">
        <f>IF(AND(A30&lt;&gt;"",'Données élèves'!AC33&lt;&gt;""),IF('Données élèves'!AC33=TRUE,INDEX(codesex,MATCH('Données élèves'!I33,libsex,0)),'Données élèves'!I33),"")</f>
        <v/>
      </c>
      <c r="H30" s="147" t="str">
        <f>IF(A30&lt;&gt;"",IF('Données élèves'!J33&lt;&gt;"",'Données élèves'!J33,""),"")</f>
        <v/>
      </c>
      <c r="I30" s="148" t="str">
        <f>IF(AND(A30&lt;&gt;"",'Données élèves'!AE33&lt;&gt;""),IF('Données élèves'!AE33=TRUE,INDEX(codenat,MATCH('Données élèves'!K33,libnat,0)),'Données élèves'!K33),"")</f>
        <v/>
      </c>
      <c r="J30" s="148" t="str">
        <f>IF(AND(A30&lt;&gt;"",'Données élèves'!AF33&lt;&gt;""),IF('Données élèves'!AF33=TRUE,INDEX(codelangue,MATCH('Données élèves'!L33,liblangue,0)),'Données élèves'!L33),"")</f>
        <v/>
      </c>
      <c r="K30" s="148" t="str">
        <f>IF(AND(A30&lt;&gt;"",'Données élèves'!AH33&lt;&gt;""),IF('Données élèves'!AH33=TRUE,IF(INDEX(codegem,MATCH('Données élèves'!M33,libgem,0))&lt;8000,INDEX(codegem,MATCH('Données élèves'!M33,libgem,0)),""),'Données élèves'!M33),"")</f>
        <v/>
      </c>
      <c r="L30" s="148" t="str">
        <f>IF(AND(A30&lt;&gt;"",'Données élèves'!AH33&lt;&gt;""),IF('Données élèves'!AH33=TRUE,INDEX(codegemhist,MATCH('Données élèves'!M33,libgem,0)),""),"")</f>
        <v/>
      </c>
      <c r="M30" s="148" t="str">
        <f>IF(AND(A30&lt;&gt;"",'Données élèves'!AH33&lt;&gt;""),IF('Données élèves'!AH33=TRUE,IF(INDEX(codegem,MATCH('Données élèves'!M33,libgem,0))&gt;=8000,INDEX(codegem,MATCH('Données élèves'!M33,libgem,0)),""),'Données élèves'!M33),"")</f>
        <v/>
      </c>
      <c r="N30" s="148" t="str">
        <f>IF(AND(A30&lt;&gt;"",'Données élèves'!AI33&lt;&gt;""),IF('Données élèves'!AI33=TRUE,INDEX(codeschart,MATCH('Données élèves'!N33,libschart,0)),'Données élèves'!N33),"")</f>
        <v/>
      </c>
      <c r="O30" s="148" t="str">
        <f>IF(AND(A30&lt;&gt;"",'Données élèves'!O33&lt;&gt;""),'Données élèves'!O33,"")</f>
        <v/>
      </c>
      <c r="P30" s="148" t="str">
        <f>IF(AND(A30&lt;&gt;"",'Données élèves'!AK33&lt;&gt;""),IF('Données élèves'!AK33=TRUE,INDEX(codeform,MATCH('Données élèves'!P33,libform,0)),'Données élèves'!P33),"")</f>
        <v/>
      </c>
      <c r="Q30" s="148" t="str">
        <f>IF(AND(A30&lt;&gt;"",'Données élèves'!AL33&lt;&gt;""),IF('Données élèves'!AL33=TRUE,INDEX(codespe,MATCH('Données élèves'!Q33,libspe,0)),'Données élèves'!Q33),"")</f>
        <v/>
      </c>
      <c r="R30" s="148" t="str">
        <f>IF(AND(A30&lt;&gt;"",OR('Données élèves'!AM33&lt;&gt;"",'Données élèves'!AT33=FALSE)),IF('Données élèves'!AM33=TRUE,INDEX(codemp1,MATCH('Données élèves'!R33,libmp1,0)),IF('Données élèves'!AT33=FALSE,0,'Données élèves'!R33)),"")</f>
        <v/>
      </c>
      <c r="S30" s="148" t="str">
        <f t="shared" si="1"/>
        <v/>
      </c>
      <c r="T30" s="148" t="str">
        <f t="shared" si="2"/>
        <v/>
      </c>
      <c r="U30" s="148" t="str">
        <f>IF(AND(A30&lt;&gt;"",'Données élèves'!S33&lt;&gt;""),'Données élèves'!S33,"")</f>
        <v/>
      </c>
      <c r="V30" s="148" t="str">
        <f>IF(AND(A30&lt;&gt;"",'Données élèves'!T33&lt;&gt;""),'Données élèves'!T33,"")</f>
        <v/>
      </c>
      <c r="W30" s="148" t="str">
        <f>IF(AND(A30&lt;&gt;"",'Données élèves'!U33&lt;&gt;""),'Données élèves'!U33,"")</f>
        <v/>
      </c>
      <c r="X30" s="148" t="str">
        <f>IF(AND(A30&lt;&gt;"",'Données élèves'!V33&lt;&gt;""),'Données élèves'!V33,"")</f>
        <v/>
      </c>
      <c r="Y30" s="148" t="str">
        <f>IF(AND(A30&lt;&gt;"",'Données élèves'!W33&lt;&gt;""),'Données élèves'!W33,"")</f>
        <v/>
      </c>
      <c r="Z30" s="148" t="str">
        <f>IF(AND(A30&lt;&gt;"",'Données élèves'!X33&lt;&gt;""),'Données élèves'!X33,"")</f>
        <v/>
      </c>
    </row>
    <row r="31" spans="1:26" x14ac:dyDescent="0.2">
      <c r="A31" s="146" t="str">
        <f>IF('Données élèves'!$C34&lt;&gt;"",'Données élèves'!A34,"")</f>
        <v/>
      </c>
      <c r="B31" s="146" t="str">
        <f>IF(A31&lt;&gt;"",'Données élèves'!B34,"")</f>
        <v/>
      </c>
      <c r="C31" s="146" t="str">
        <f>IF(AND(A31&lt;&gt;"",'Données élèves'!F34&lt;&gt;""),IF(INDEX(codeclint,MATCH('Données élèves'!F34,libclint,0))&lt;&gt;"",INDEX(codeclint,MATCH('Données élèves'!F34,libclint,0)),""),"")</f>
        <v/>
      </c>
      <c r="D31" s="146" t="str">
        <f t="shared" si="0"/>
        <v/>
      </c>
      <c r="E31" s="146" t="str">
        <f>IF(A31&lt;&gt;"",IF('Données élèves'!G34&lt;&gt;"",IF('Données élèves'!AB34&lt;&gt;"",IF('Données élèves'!G34="LOC.ID",CONCATENATE("LOC.",'Données élèves'!AU$5),'Données élèves'!G34),""),""),"")</f>
        <v/>
      </c>
      <c r="F31" s="146" t="str">
        <f>IF(A31&lt;&gt;"",IF('Données élèves'!H34&lt;&gt;"",'Données élèves'!H34,""),"")</f>
        <v/>
      </c>
      <c r="G31" s="146" t="str">
        <f>IF(AND(A31&lt;&gt;"",'Données élèves'!AC34&lt;&gt;""),IF('Données élèves'!AC34=TRUE,INDEX(codesex,MATCH('Données élèves'!I34,libsex,0)),'Données élèves'!I34),"")</f>
        <v/>
      </c>
      <c r="H31" s="147" t="str">
        <f>IF(A31&lt;&gt;"",IF('Données élèves'!J34&lt;&gt;"",'Données élèves'!J34,""),"")</f>
        <v/>
      </c>
      <c r="I31" s="148" t="str">
        <f>IF(AND(A31&lt;&gt;"",'Données élèves'!AE34&lt;&gt;""),IF('Données élèves'!AE34=TRUE,INDEX(codenat,MATCH('Données élèves'!K34,libnat,0)),'Données élèves'!K34),"")</f>
        <v/>
      </c>
      <c r="J31" s="148" t="str">
        <f>IF(AND(A31&lt;&gt;"",'Données élèves'!AF34&lt;&gt;""),IF('Données élèves'!AF34=TRUE,INDEX(codelangue,MATCH('Données élèves'!L34,liblangue,0)),'Données élèves'!L34),"")</f>
        <v/>
      </c>
      <c r="K31" s="148" t="str">
        <f>IF(AND(A31&lt;&gt;"",'Données élèves'!AH34&lt;&gt;""),IF('Données élèves'!AH34=TRUE,IF(INDEX(codegem,MATCH('Données élèves'!M34,libgem,0))&lt;8000,INDEX(codegem,MATCH('Données élèves'!M34,libgem,0)),""),'Données élèves'!M34),"")</f>
        <v/>
      </c>
      <c r="L31" s="148" t="str">
        <f>IF(AND(A31&lt;&gt;"",'Données élèves'!AH34&lt;&gt;""),IF('Données élèves'!AH34=TRUE,INDEX(codegemhist,MATCH('Données élèves'!M34,libgem,0)),""),"")</f>
        <v/>
      </c>
      <c r="M31" s="148" t="str">
        <f>IF(AND(A31&lt;&gt;"",'Données élèves'!AH34&lt;&gt;""),IF('Données élèves'!AH34=TRUE,IF(INDEX(codegem,MATCH('Données élèves'!M34,libgem,0))&gt;=8000,INDEX(codegem,MATCH('Données élèves'!M34,libgem,0)),""),'Données élèves'!M34),"")</f>
        <v/>
      </c>
      <c r="N31" s="148" t="str">
        <f>IF(AND(A31&lt;&gt;"",'Données élèves'!AI34&lt;&gt;""),IF('Données élèves'!AI34=TRUE,INDEX(codeschart,MATCH('Données élèves'!N34,libschart,0)),'Données élèves'!N34),"")</f>
        <v/>
      </c>
      <c r="O31" s="148" t="str">
        <f>IF(AND(A31&lt;&gt;"",'Données élèves'!O34&lt;&gt;""),'Données élèves'!O34,"")</f>
        <v/>
      </c>
      <c r="P31" s="148" t="str">
        <f>IF(AND(A31&lt;&gt;"",'Données élèves'!AK34&lt;&gt;""),IF('Données élèves'!AK34=TRUE,INDEX(codeform,MATCH('Données élèves'!P34,libform,0)),'Données élèves'!P34),"")</f>
        <v/>
      </c>
      <c r="Q31" s="148" t="str">
        <f>IF(AND(A31&lt;&gt;"",'Données élèves'!AL34&lt;&gt;""),IF('Données élèves'!AL34=TRUE,INDEX(codespe,MATCH('Données élèves'!Q34,libspe,0)),'Données élèves'!Q34),"")</f>
        <v/>
      </c>
      <c r="R31" s="148" t="str">
        <f>IF(AND(A31&lt;&gt;"",OR('Données élèves'!AM34&lt;&gt;"",'Données élèves'!AT34=FALSE)),IF('Données élèves'!AM34=TRUE,INDEX(codemp1,MATCH('Données élèves'!R34,libmp1,0)),IF('Données élèves'!AT34=FALSE,0,'Données élèves'!R34)),"")</f>
        <v/>
      </c>
      <c r="S31" s="148" t="str">
        <f t="shared" si="1"/>
        <v/>
      </c>
      <c r="T31" s="148" t="str">
        <f t="shared" si="2"/>
        <v/>
      </c>
      <c r="U31" s="148" t="str">
        <f>IF(AND(A31&lt;&gt;"",'Données élèves'!S34&lt;&gt;""),'Données élèves'!S34,"")</f>
        <v/>
      </c>
      <c r="V31" s="148" t="str">
        <f>IF(AND(A31&lt;&gt;"",'Données élèves'!T34&lt;&gt;""),'Données élèves'!T34,"")</f>
        <v/>
      </c>
      <c r="W31" s="148" t="str">
        <f>IF(AND(A31&lt;&gt;"",'Données élèves'!U34&lt;&gt;""),'Données élèves'!U34,"")</f>
        <v/>
      </c>
      <c r="X31" s="148" t="str">
        <f>IF(AND(A31&lt;&gt;"",'Données élèves'!V34&lt;&gt;""),'Données élèves'!V34,"")</f>
        <v/>
      </c>
      <c r="Y31" s="148" t="str">
        <f>IF(AND(A31&lt;&gt;"",'Données élèves'!W34&lt;&gt;""),'Données élèves'!W34,"")</f>
        <v/>
      </c>
      <c r="Z31" s="148" t="str">
        <f>IF(AND(A31&lt;&gt;"",'Données élèves'!X34&lt;&gt;""),'Données élèves'!X34,"")</f>
        <v/>
      </c>
    </row>
    <row r="32" spans="1:26" x14ac:dyDescent="0.2">
      <c r="A32" s="146" t="str">
        <f>IF('Données élèves'!$C35&lt;&gt;"",'Données élèves'!A35,"")</f>
        <v/>
      </c>
      <c r="B32" s="146" t="str">
        <f>IF(A32&lt;&gt;"",'Données élèves'!B35,"")</f>
        <v/>
      </c>
      <c r="C32" s="146" t="str">
        <f>IF(AND(A32&lt;&gt;"",'Données élèves'!F35&lt;&gt;""),IF(INDEX(codeclint,MATCH('Données élèves'!F35,libclint,0))&lt;&gt;"",INDEX(codeclint,MATCH('Données élèves'!F35,libclint,0)),""),"")</f>
        <v/>
      </c>
      <c r="D32" s="146" t="str">
        <f t="shared" si="0"/>
        <v/>
      </c>
      <c r="E32" s="146" t="str">
        <f>IF(A32&lt;&gt;"",IF('Données élèves'!G35&lt;&gt;"",IF('Données élèves'!AB35&lt;&gt;"",IF('Données élèves'!G35="LOC.ID",CONCATENATE("LOC.",'Données élèves'!AU$5),'Données élèves'!G35),""),""),"")</f>
        <v/>
      </c>
      <c r="F32" s="146" t="str">
        <f>IF(A32&lt;&gt;"",IF('Données élèves'!H35&lt;&gt;"",'Données élèves'!H35,""),"")</f>
        <v/>
      </c>
      <c r="G32" s="146" t="str">
        <f>IF(AND(A32&lt;&gt;"",'Données élèves'!AC35&lt;&gt;""),IF('Données élèves'!AC35=TRUE,INDEX(codesex,MATCH('Données élèves'!I35,libsex,0)),'Données élèves'!I35),"")</f>
        <v/>
      </c>
      <c r="H32" s="147" t="str">
        <f>IF(A32&lt;&gt;"",IF('Données élèves'!J35&lt;&gt;"",'Données élèves'!J35,""),"")</f>
        <v/>
      </c>
      <c r="I32" s="148" t="str">
        <f>IF(AND(A32&lt;&gt;"",'Données élèves'!AE35&lt;&gt;""),IF('Données élèves'!AE35=TRUE,INDEX(codenat,MATCH('Données élèves'!K35,libnat,0)),'Données élèves'!K35),"")</f>
        <v/>
      </c>
      <c r="J32" s="148" t="str">
        <f>IF(AND(A32&lt;&gt;"",'Données élèves'!AF35&lt;&gt;""),IF('Données élèves'!AF35=TRUE,INDEX(codelangue,MATCH('Données élèves'!L35,liblangue,0)),'Données élèves'!L35),"")</f>
        <v/>
      </c>
      <c r="K32" s="148" t="str">
        <f>IF(AND(A32&lt;&gt;"",'Données élèves'!AH35&lt;&gt;""),IF('Données élèves'!AH35=TRUE,IF(INDEX(codegem,MATCH('Données élèves'!M35,libgem,0))&lt;8000,INDEX(codegem,MATCH('Données élèves'!M35,libgem,0)),""),'Données élèves'!M35),"")</f>
        <v/>
      </c>
      <c r="L32" s="148" t="str">
        <f>IF(AND(A32&lt;&gt;"",'Données élèves'!AH35&lt;&gt;""),IF('Données élèves'!AH35=TRUE,INDEX(codegemhist,MATCH('Données élèves'!M35,libgem,0)),""),"")</f>
        <v/>
      </c>
      <c r="M32" s="148" t="str">
        <f>IF(AND(A32&lt;&gt;"",'Données élèves'!AH35&lt;&gt;""),IF('Données élèves'!AH35=TRUE,IF(INDEX(codegem,MATCH('Données élèves'!M35,libgem,0))&gt;=8000,INDEX(codegem,MATCH('Données élèves'!M35,libgem,0)),""),'Données élèves'!M35),"")</f>
        <v/>
      </c>
      <c r="N32" s="148" t="str">
        <f>IF(AND(A32&lt;&gt;"",'Données élèves'!AI35&lt;&gt;""),IF('Données élèves'!AI35=TRUE,INDEX(codeschart,MATCH('Données élèves'!N35,libschart,0)),'Données élèves'!N35),"")</f>
        <v/>
      </c>
      <c r="O32" s="148" t="str">
        <f>IF(AND(A32&lt;&gt;"",'Données élèves'!O35&lt;&gt;""),'Données élèves'!O35,"")</f>
        <v/>
      </c>
      <c r="P32" s="148" t="str">
        <f>IF(AND(A32&lt;&gt;"",'Données élèves'!AK35&lt;&gt;""),IF('Données élèves'!AK35=TRUE,INDEX(codeform,MATCH('Données élèves'!P35,libform,0)),'Données élèves'!P35),"")</f>
        <v/>
      </c>
      <c r="Q32" s="148" t="str">
        <f>IF(AND(A32&lt;&gt;"",'Données élèves'!AL35&lt;&gt;""),IF('Données élèves'!AL35=TRUE,INDEX(codespe,MATCH('Données élèves'!Q35,libspe,0)),'Données élèves'!Q35),"")</f>
        <v/>
      </c>
      <c r="R32" s="148" t="str">
        <f>IF(AND(A32&lt;&gt;"",OR('Données élèves'!AM35&lt;&gt;"",'Données élèves'!AT35=FALSE)),IF('Données élèves'!AM35=TRUE,INDEX(codemp1,MATCH('Données élèves'!R35,libmp1,0)),IF('Données élèves'!AT35=FALSE,0,'Données élèves'!R35)),"")</f>
        <v/>
      </c>
      <c r="S32" s="148" t="str">
        <f t="shared" si="1"/>
        <v/>
      </c>
      <c r="T32" s="148" t="str">
        <f t="shared" si="2"/>
        <v/>
      </c>
      <c r="U32" s="148" t="str">
        <f>IF(AND(A32&lt;&gt;"",'Données élèves'!S35&lt;&gt;""),'Données élèves'!S35,"")</f>
        <v/>
      </c>
      <c r="V32" s="148" t="str">
        <f>IF(AND(A32&lt;&gt;"",'Données élèves'!T35&lt;&gt;""),'Données élèves'!T35,"")</f>
        <v/>
      </c>
      <c r="W32" s="148" t="str">
        <f>IF(AND(A32&lt;&gt;"",'Données élèves'!U35&lt;&gt;""),'Données élèves'!U35,"")</f>
        <v/>
      </c>
      <c r="X32" s="148" t="str">
        <f>IF(AND(A32&lt;&gt;"",'Données élèves'!V35&lt;&gt;""),'Données élèves'!V35,"")</f>
        <v/>
      </c>
      <c r="Y32" s="148" t="str">
        <f>IF(AND(A32&lt;&gt;"",'Données élèves'!W35&lt;&gt;""),'Données élèves'!W35,"")</f>
        <v/>
      </c>
      <c r="Z32" s="148" t="str">
        <f>IF(AND(A32&lt;&gt;"",'Données élèves'!X35&lt;&gt;""),'Données élèves'!X35,"")</f>
        <v/>
      </c>
    </row>
    <row r="33" spans="1:26" x14ac:dyDescent="0.2">
      <c r="A33" s="146" t="str">
        <f>IF('Données élèves'!$C36&lt;&gt;"",'Données élèves'!A36,"")</f>
        <v/>
      </c>
      <c r="B33" s="146" t="str">
        <f>IF(A33&lt;&gt;"",'Données élèves'!B36,"")</f>
        <v/>
      </c>
      <c r="C33" s="146" t="str">
        <f>IF(AND(A33&lt;&gt;"",'Données élèves'!F36&lt;&gt;""),IF(INDEX(codeclint,MATCH('Données élèves'!F36,libclint,0))&lt;&gt;"",INDEX(codeclint,MATCH('Données élèves'!F36,libclint,0)),""),"")</f>
        <v/>
      </c>
      <c r="D33" s="146" t="str">
        <f t="shared" si="0"/>
        <v/>
      </c>
      <c r="E33" s="146" t="str">
        <f>IF(A33&lt;&gt;"",IF('Données élèves'!G36&lt;&gt;"",IF('Données élèves'!AB36&lt;&gt;"",IF('Données élèves'!G36="LOC.ID",CONCATENATE("LOC.",'Données élèves'!AU$5),'Données élèves'!G36),""),""),"")</f>
        <v/>
      </c>
      <c r="F33" s="146" t="str">
        <f>IF(A33&lt;&gt;"",IF('Données élèves'!H36&lt;&gt;"",'Données élèves'!H36,""),"")</f>
        <v/>
      </c>
      <c r="G33" s="146" t="str">
        <f>IF(AND(A33&lt;&gt;"",'Données élèves'!AC36&lt;&gt;""),IF('Données élèves'!AC36=TRUE,INDEX(codesex,MATCH('Données élèves'!I36,libsex,0)),'Données élèves'!I36),"")</f>
        <v/>
      </c>
      <c r="H33" s="147" t="str">
        <f>IF(A33&lt;&gt;"",IF('Données élèves'!J36&lt;&gt;"",'Données élèves'!J36,""),"")</f>
        <v/>
      </c>
      <c r="I33" s="148" t="str">
        <f>IF(AND(A33&lt;&gt;"",'Données élèves'!AE36&lt;&gt;""),IF('Données élèves'!AE36=TRUE,INDEX(codenat,MATCH('Données élèves'!K36,libnat,0)),'Données élèves'!K36),"")</f>
        <v/>
      </c>
      <c r="J33" s="148" t="str">
        <f>IF(AND(A33&lt;&gt;"",'Données élèves'!AF36&lt;&gt;""),IF('Données élèves'!AF36=TRUE,INDEX(codelangue,MATCH('Données élèves'!L36,liblangue,0)),'Données élèves'!L36),"")</f>
        <v/>
      </c>
      <c r="K33" s="148" t="str">
        <f>IF(AND(A33&lt;&gt;"",'Données élèves'!AH36&lt;&gt;""),IF('Données élèves'!AH36=TRUE,IF(INDEX(codegem,MATCH('Données élèves'!M36,libgem,0))&lt;8000,INDEX(codegem,MATCH('Données élèves'!M36,libgem,0)),""),'Données élèves'!M36),"")</f>
        <v/>
      </c>
      <c r="L33" s="148" t="str">
        <f>IF(AND(A33&lt;&gt;"",'Données élèves'!AH36&lt;&gt;""),IF('Données élèves'!AH36=TRUE,INDEX(codegemhist,MATCH('Données élèves'!M36,libgem,0)),""),"")</f>
        <v/>
      </c>
      <c r="M33" s="148" t="str">
        <f>IF(AND(A33&lt;&gt;"",'Données élèves'!AH36&lt;&gt;""),IF('Données élèves'!AH36=TRUE,IF(INDEX(codegem,MATCH('Données élèves'!M36,libgem,0))&gt;=8000,INDEX(codegem,MATCH('Données élèves'!M36,libgem,0)),""),'Données élèves'!M36),"")</f>
        <v/>
      </c>
      <c r="N33" s="148" t="str">
        <f>IF(AND(A33&lt;&gt;"",'Données élèves'!AI36&lt;&gt;""),IF('Données élèves'!AI36=TRUE,INDEX(codeschart,MATCH('Données élèves'!N36,libschart,0)),'Données élèves'!N36),"")</f>
        <v/>
      </c>
      <c r="O33" s="148" t="str">
        <f>IF(AND(A33&lt;&gt;"",'Données élèves'!O36&lt;&gt;""),'Données élèves'!O36,"")</f>
        <v/>
      </c>
      <c r="P33" s="148" t="str">
        <f>IF(AND(A33&lt;&gt;"",'Données élèves'!AK36&lt;&gt;""),IF('Données élèves'!AK36=TRUE,INDEX(codeform,MATCH('Données élèves'!P36,libform,0)),'Données élèves'!P36),"")</f>
        <v/>
      </c>
      <c r="Q33" s="148" t="str">
        <f>IF(AND(A33&lt;&gt;"",'Données élèves'!AL36&lt;&gt;""),IF('Données élèves'!AL36=TRUE,INDEX(codespe,MATCH('Données élèves'!Q36,libspe,0)),'Données élèves'!Q36),"")</f>
        <v/>
      </c>
      <c r="R33" s="148" t="str">
        <f>IF(AND(A33&lt;&gt;"",OR('Données élèves'!AM36&lt;&gt;"",'Données élèves'!AT36=FALSE)),IF('Données élèves'!AM36=TRUE,INDEX(codemp1,MATCH('Données élèves'!R36,libmp1,0)),IF('Données élèves'!AT36=FALSE,0,'Données élèves'!R36)),"")</f>
        <v/>
      </c>
      <c r="S33" s="148" t="str">
        <f t="shared" si="1"/>
        <v/>
      </c>
      <c r="T33" s="148" t="str">
        <f t="shared" si="2"/>
        <v/>
      </c>
      <c r="U33" s="148" t="str">
        <f>IF(AND(A33&lt;&gt;"",'Données élèves'!S36&lt;&gt;""),'Données élèves'!S36,"")</f>
        <v/>
      </c>
      <c r="V33" s="148" t="str">
        <f>IF(AND(A33&lt;&gt;"",'Données élèves'!T36&lt;&gt;""),'Données élèves'!T36,"")</f>
        <v/>
      </c>
      <c r="W33" s="148" t="str">
        <f>IF(AND(A33&lt;&gt;"",'Données élèves'!U36&lt;&gt;""),'Données élèves'!U36,"")</f>
        <v/>
      </c>
      <c r="X33" s="148" t="str">
        <f>IF(AND(A33&lt;&gt;"",'Données élèves'!V36&lt;&gt;""),'Données élèves'!V36,"")</f>
        <v/>
      </c>
      <c r="Y33" s="148" t="str">
        <f>IF(AND(A33&lt;&gt;"",'Données élèves'!W36&lt;&gt;""),'Données élèves'!W36,"")</f>
        <v/>
      </c>
      <c r="Z33" s="148" t="str">
        <f>IF(AND(A33&lt;&gt;"",'Données élèves'!X36&lt;&gt;""),'Données élèves'!X36,"")</f>
        <v/>
      </c>
    </row>
    <row r="34" spans="1:26" x14ac:dyDescent="0.2">
      <c r="A34" s="146" t="str">
        <f>IF('Données élèves'!$C37&lt;&gt;"",'Données élèves'!A37,"")</f>
        <v/>
      </c>
      <c r="B34" s="146" t="str">
        <f>IF(A34&lt;&gt;"",'Données élèves'!B37,"")</f>
        <v/>
      </c>
      <c r="C34" s="146" t="str">
        <f>IF(AND(A34&lt;&gt;"",'Données élèves'!F37&lt;&gt;""),IF(INDEX(codeclint,MATCH('Données élèves'!F37,libclint,0))&lt;&gt;"",INDEX(codeclint,MATCH('Données élèves'!F37,libclint,0)),""),"")</f>
        <v/>
      </c>
      <c r="D34" s="146" t="str">
        <f t="shared" si="0"/>
        <v/>
      </c>
      <c r="E34" s="146" t="str">
        <f>IF(A34&lt;&gt;"",IF('Données élèves'!G37&lt;&gt;"",IF('Données élèves'!AB37&lt;&gt;"",IF('Données élèves'!G37="LOC.ID",CONCATENATE("LOC.",'Données élèves'!AU$5),'Données élèves'!G37),""),""),"")</f>
        <v/>
      </c>
      <c r="F34" s="146" t="str">
        <f>IF(A34&lt;&gt;"",IF('Données élèves'!H37&lt;&gt;"",'Données élèves'!H37,""),"")</f>
        <v/>
      </c>
      <c r="G34" s="146" t="str">
        <f>IF(AND(A34&lt;&gt;"",'Données élèves'!AC37&lt;&gt;""),IF('Données élèves'!AC37=TRUE,INDEX(codesex,MATCH('Données élèves'!I37,libsex,0)),'Données élèves'!I37),"")</f>
        <v/>
      </c>
      <c r="H34" s="147" t="str">
        <f>IF(A34&lt;&gt;"",IF('Données élèves'!J37&lt;&gt;"",'Données élèves'!J37,""),"")</f>
        <v/>
      </c>
      <c r="I34" s="148" t="str">
        <f>IF(AND(A34&lt;&gt;"",'Données élèves'!AE37&lt;&gt;""),IF('Données élèves'!AE37=TRUE,INDEX(codenat,MATCH('Données élèves'!K37,libnat,0)),'Données élèves'!K37),"")</f>
        <v/>
      </c>
      <c r="J34" s="148" t="str">
        <f>IF(AND(A34&lt;&gt;"",'Données élèves'!AF37&lt;&gt;""),IF('Données élèves'!AF37=TRUE,INDEX(codelangue,MATCH('Données élèves'!L37,liblangue,0)),'Données élèves'!L37),"")</f>
        <v/>
      </c>
      <c r="K34" s="148" t="str">
        <f>IF(AND(A34&lt;&gt;"",'Données élèves'!AH37&lt;&gt;""),IF('Données élèves'!AH37=TRUE,IF(INDEX(codegem,MATCH('Données élèves'!M37,libgem,0))&lt;8000,INDEX(codegem,MATCH('Données élèves'!M37,libgem,0)),""),'Données élèves'!M37),"")</f>
        <v/>
      </c>
      <c r="L34" s="148" t="str">
        <f>IF(AND(A34&lt;&gt;"",'Données élèves'!AH37&lt;&gt;""),IF('Données élèves'!AH37=TRUE,INDEX(codegemhist,MATCH('Données élèves'!M37,libgem,0)),""),"")</f>
        <v/>
      </c>
      <c r="M34" s="148" t="str">
        <f>IF(AND(A34&lt;&gt;"",'Données élèves'!AH37&lt;&gt;""),IF('Données élèves'!AH37=TRUE,IF(INDEX(codegem,MATCH('Données élèves'!M37,libgem,0))&gt;=8000,INDEX(codegem,MATCH('Données élèves'!M37,libgem,0)),""),'Données élèves'!M37),"")</f>
        <v/>
      </c>
      <c r="N34" s="148" t="str">
        <f>IF(AND(A34&lt;&gt;"",'Données élèves'!AI37&lt;&gt;""),IF('Données élèves'!AI37=TRUE,INDEX(codeschart,MATCH('Données élèves'!N37,libschart,0)),'Données élèves'!N37),"")</f>
        <v/>
      </c>
      <c r="O34" s="148" t="str">
        <f>IF(AND(A34&lt;&gt;"",'Données élèves'!O37&lt;&gt;""),'Données élèves'!O37,"")</f>
        <v/>
      </c>
      <c r="P34" s="148" t="str">
        <f>IF(AND(A34&lt;&gt;"",'Données élèves'!AK37&lt;&gt;""),IF('Données élèves'!AK37=TRUE,INDEX(codeform,MATCH('Données élèves'!P37,libform,0)),'Données élèves'!P37),"")</f>
        <v/>
      </c>
      <c r="Q34" s="148" t="str">
        <f>IF(AND(A34&lt;&gt;"",'Données élèves'!AL37&lt;&gt;""),IF('Données élèves'!AL37=TRUE,INDEX(codespe,MATCH('Données élèves'!Q37,libspe,0)),'Données élèves'!Q37),"")</f>
        <v/>
      </c>
      <c r="R34" s="148" t="str">
        <f>IF(AND(A34&lt;&gt;"",OR('Données élèves'!AM37&lt;&gt;"",'Données élèves'!AT37=FALSE)),IF('Données élèves'!AM37=TRUE,INDEX(codemp1,MATCH('Données élèves'!R37,libmp1,0)),IF('Données élèves'!AT37=FALSE,0,'Données élèves'!R37)),"")</f>
        <v/>
      </c>
      <c r="S34" s="148" t="str">
        <f t="shared" si="1"/>
        <v/>
      </c>
      <c r="T34" s="148" t="str">
        <f t="shared" si="2"/>
        <v/>
      </c>
      <c r="U34" s="148" t="str">
        <f>IF(AND(A34&lt;&gt;"",'Données élèves'!S37&lt;&gt;""),'Données élèves'!S37,"")</f>
        <v/>
      </c>
      <c r="V34" s="148" t="str">
        <f>IF(AND(A34&lt;&gt;"",'Données élèves'!T37&lt;&gt;""),'Données élèves'!T37,"")</f>
        <v/>
      </c>
      <c r="W34" s="148" t="str">
        <f>IF(AND(A34&lt;&gt;"",'Données élèves'!U37&lt;&gt;""),'Données élèves'!U37,"")</f>
        <v/>
      </c>
      <c r="X34" s="148" t="str">
        <f>IF(AND(A34&lt;&gt;"",'Données élèves'!V37&lt;&gt;""),'Données élèves'!V37,"")</f>
        <v/>
      </c>
      <c r="Y34" s="148" t="str">
        <f>IF(AND(A34&lt;&gt;"",'Données élèves'!W37&lt;&gt;""),'Données élèves'!W37,"")</f>
        <v/>
      </c>
      <c r="Z34" s="148" t="str">
        <f>IF(AND(A34&lt;&gt;"",'Données élèves'!X37&lt;&gt;""),'Données élèves'!X37,"")</f>
        <v/>
      </c>
    </row>
    <row r="35" spans="1:26" x14ac:dyDescent="0.2">
      <c r="A35" s="146" t="str">
        <f>IF('Données élèves'!$C38&lt;&gt;"",'Données élèves'!A38,"")</f>
        <v/>
      </c>
      <c r="B35" s="146" t="str">
        <f>IF(A35&lt;&gt;"",'Données élèves'!B38,"")</f>
        <v/>
      </c>
      <c r="C35" s="146" t="str">
        <f>IF(AND(A35&lt;&gt;"",'Données élèves'!F38&lt;&gt;""),IF(INDEX(codeclint,MATCH('Données élèves'!F38,libclint,0))&lt;&gt;"",INDEX(codeclint,MATCH('Données élèves'!F38,libclint,0)),""),"")</f>
        <v/>
      </c>
      <c r="D35" s="146" t="str">
        <f t="shared" si="0"/>
        <v/>
      </c>
      <c r="E35" s="146" t="str">
        <f>IF(A35&lt;&gt;"",IF('Données élèves'!G38&lt;&gt;"",IF('Données élèves'!AB38&lt;&gt;"",IF('Données élèves'!G38="LOC.ID",CONCATENATE("LOC.",'Données élèves'!AU$5),'Données élèves'!G38),""),""),"")</f>
        <v/>
      </c>
      <c r="F35" s="146" t="str">
        <f>IF(A35&lt;&gt;"",IF('Données élèves'!H38&lt;&gt;"",'Données élèves'!H38,""),"")</f>
        <v/>
      </c>
      <c r="G35" s="146" t="str">
        <f>IF(AND(A35&lt;&gt;"",'Données élèves'!AC38&lt;&gt;""),IF('Données élèves'!AC38=TRUE,INDEX(codesex,MATCH('Données élèves'!I38,libsex,0)),'Données élèves'!I38),"")</f>
        <v/>
      </c>
      <c r="H35" s="147" t="str">
        <f>IF(A35&lt;&gt;"",IF('Données élèves'!J38&lt;&gt;"",'Données élèves'!J38,""),"")</f>
        <v/>
      </c>
      <c r="I35" s="148" t="str">
        <f>IF(AND(A35&lt;&gt;"",'Données élèves'!AE38&lt;&gt;""),IF('Données élèves'!AE38=TRUE,INDEX(codenat,MATCH('Données élèves'!K38,libnat,0)),'Données élèves'!K38),"")</f>
        <v/>
      </c>
      <c r="J35" s="148" t="str">
        <f>IF(AND(A35&lt;&gt;"",'Données élèves'!AF38&lt;&gt;""),IF('Données élèves'!AF38=TRUE,INDEX(codelangue,MATCH('Données élèves'!L38,liblangue,0)),'Données élèves'!L38),"")</f>
        <v/>
      </c>
      <c r="K35" s="148" t="str">
        <f>IF(AND(A35&lt;&gt;"",'Données élèves'!AH38&lt;&gt;""),IF('Données élèves'!AH38=TRUE,IF(INDEX(codegem,MATCH('Données élèves'!M38,libgem,0))&lt;8000,INDEX(codegem,MATCH('Données élèves'!M38,libgem,0)),""),'Données élèves'!M38),"")</f>
        <v/>
      </c>
      <c r="L35" s="148" t="str">
        <f>IF(AND(A35&lt;&gt;"",'Données élèves'!AH38&lt;&gt;""),IF('Données élèves'!AH38=TRUE,INDEX(codegemhist,MATCH('Données élèves'!M38,libgem,0)),""),"")</f>
        <v/>
      </c>
      <c r="M35" s="148" t="str">
        <f>IF(AND(A35&lt;&gt;"",'Données élèves'!AH38&lt;&gt;""),IF('Données élèves'!AH38=TRUE,IF(INDEX(codegem,MATCH('Données élèves'!M38,libgem,0))&gt;=8000,INDEX(codegem,MATCH('Données élèves'!M38,libgem,0)),""),'Données élèves'!M38),"")</f>
        <v/>
      </c>
      <c r="N35" s="148" t="str">
        <f>IF(AND(A35&lt;&gt;"",'Données élèves'!AI38&lt;&gt;""),IF('Données élèves'!AI38=TRUE,INDEX(codeschart,MATCH('Données élèves'!N38,libschart,0)),'Données élèves'!N38),"")</f>
        <v/>
      </c>
      <c r="O35" s="148" t="str">
        <f>IF(AND(A35&lt;&gt;"",'Données élèves'!O38&lt;&gt;""),'Données élèves'!O38,"")</f>
        <v/>
      </c>
      <c r="P35" s="148" t="str">
        <f>IF(AND(A35&lt;&gt;"",'Données élèves'!AK38&lt;&gt;""),IF('Données élèves'!AK38=TRUE,INDEX(codeform,MATCH('Données élèves'!P38,libform,0)),'Données élèves'!P38),"")</f>
        <v/>
      </c>
      <c r="Q35" s="148" t="str">
        <f>IF(AND(A35&lt;&gt;"",'Données élèves'!AL38&lt;&gt;""),IF('Données élèves'!AL38=TRUE,INDEX(codespe,MATCH('Données élèves'!Q38,libspe,0)),'Données élèves'!Q38),"")</f>
        <v/>
      </c>
      <c r="R35" s="148" t="str">
        <f>IF(AND(A35&lt;&gt;"",OR('Données élèves'!AM38&lt;&gt;"",'Données élèves'!AT38=FALSE)),IF('Données élèves'!AM38=TRUE,INDEX(codemp1,MATCH('Données élèves'!R38,libmp1,0)),IF('Données élèves'!AT38=FALSE,0,'Données élèves'!R38)),"")</f>
        <v/>
      </c>
      <c r="S35" s="148" t="str">
        <f t="shared" si="1"/>
        <v/>
      </c>
      <c r="T35" s="148" t="str">
        <f t="shared" si="2"/>
        <v/>
      </c>
      <c r="U35" s="148" t="str">
        <f>IF(AND(A35&lt;&gt;"",'Données élèves'!S38&lt;&gt;""),'Données élèves'!S38,"")</f>
        <v/>
      </c>
      <c r="V35" s="148" t="str">
        <f>IF(AND(A35&lt;&gt;"",'Données élèves'!T38&lt;&gt;""),'Données élèves'!T38,"")</f>
        <v/>
      </c>
      <c r="W35" s="148" t="str">
        <f>IF(AND(A35&lt;&gt;"",'Données élèves'!U38&lt;&gt;""),'Données élèves'!U38,"")</f>
        <v/>
      </c>
      <c r="X35" s="148" t="str">
        <f>IF(AND(A35&lt;&gt;"",'Données élèves'!V38&lt;&gt;""),'Données élèves'!V38,"")</f>
        <v/>
      </c>
      <c r="Y35" s="148" t="str">
        <f>IF(AND(A35&lt;&gt;"",'Données élèves'!W38&lt;&gt;""),'Données élèves'!W38,"")</f>
        <v/>
      </c>
      <c r="Z35" s="148" t="str">
        <f>IF(AND(A35&lt;&gt;"",'Données élèves'!X38&lt;&gt;""),'Données élèves'!X38,"")</f>
        <v/>
      </c>
    </row>
    <row r="36" spans="1:26" x14ac:dyDescent="0.2">
      <c r="A36" s="146" t="str">
        <f>IF('Données élèves'!$C39&lt;&gt;"",'Données élèves'!A39,"")</f>
        <v/>
      </c>
      <c r="B36" s="146" t="str">
        <f>IF(A36&lt;&gt;"",'Données élèves'!B39,"")</f>
        <v/>
      </c>
      <c r="C36" s="146" t="str">
        <f>IF(AND(A36&lt;&gt;"",'Données élèves'!F39&lt;&gt;""),IF(INDEX(codeclint,MATCH('Données élèves'!F39,libclint,0))&lt;&gt;"",INDEX(codeclint,MATCH('Données élèves'!F39,libclint,0)),""),"")</f>
        <v/>
      </c>
      <c r="D36" s="146" t="str">
        <f t="shared" si="0"/>
        <v/>
      </c>
      <c r="E36" s="146" t="str">
        <f>IF(A36&lt;&gt;"",IF('Données élèves'!G39&lt;&gt;"",IF('Données élèves'!AB39&lt;&gt;"",IF('Données élèves'!G39="LOC.ID",CONCATENATE("LOC.",'Données élèves'!AU$5),'Données élèves'!G39),""),""),"")</f>
        <v/>
      </c>
      <c r="F36" s="146" t="str">
        <f>IF(A36&lt;&gt;"",IF('Données élèves'!H39&lt;&gt;"",'Données élèves'!H39,""),"")</f>
        <v/>
      </c>
      <c r="G36" s="146" t="str">
        <f>IF(AND(A36&lt;&gt;"",'Données élèves'!AC39&lt;&gt;""),IF('Données élèves'!AC39=TRUE,INDEX(codesex,MATCH('Données élèves'!I39,libsex,0)),'Données élèves'!I39),"")</f>
        <v/>
      </c>
      <c r="H36" s="147" t="str">
        <f>IF(A36&lt;&gt;"",IF('Données élèves'!J39&lt;&gt;"",'Données élèves'!J39,""),"")</f>
        <v/>
      </c>
      <c r="I36" s="148" t="str">
        <f>IF(AND(A36&lt;&gt;"",'Données élèves'!AE39&lt;&gt;""),IF('Données élèves'!AE39=TRUE,INDEX(codenat,MATCH('Données élèves'!K39,libnat,0)),'Données élèves'!K39),"")</f>
        <v/>
      </c>
      <c r="J36" s="148" t="str">
        <f>IF(AND(A36&lt;&gt;"",'Données élèves'!AF39&lt;&gt;""),IF('Données élèves'!AF39=TRUE,INDEX(codelangue,MATCH('Données élèves'!L39,liblangue,0)),'Données élèves'!L39),"")</f>
        <v/>
      </c>
      <c r="K36" s="148" t="str">
        <f>IF(AND(A36&lt;&gt;"",'Données élèves'!AH39&lt;&gt;""),IF('Données élèves'!AH39=TRUE,IF(INDEX(codegem,MATCH('Données élèves'!M39,libgem,0))&lt;8000,INDEX(codegem,MATCH('Données élèves'!M39,libgem,0)),""),'Données élèves'!M39),"")</f>
        <v/>
      </c>
      <c r="L36" s="148" t="str">
        <f>IF(AND(A36&lt;&gt;"",'Données élèves'!AH39&lt;&gt;""),IF('Données élèves'!AH39=TRUE,INDEX(codegemhist,MATCH('Données élèves'!M39,libgem,0)),""),"")</f>
        <v/>
      </c>
      <c r="M36" s="148" t="str">
        <f>IF(AND(A36&lt;&gt;"",'Données élèves'!AH39&lt;&gt;""),IF('Données élèves'!AH39=TRUE,IF(INDEX(codegem,MATCH('Données élèves'!M39,libgem,0))&gt;=8000,INDEX(codegem,MATCH('Données élèves'!M39,libgem,0)),""),'Données élèves'!M39),"")</f>
        <v/>
      </c>
      <c r="N36" s="148" t="str">
        <f>IF(AND(A36&lt;&gt;"",'Données élèves'!AI39&lt;&gt;""),IF('Données élèves'!AI39=TRUE,INDEX(codeschart,MATCH('Données élèves'!N39,libschart,0)),'Données élèves'!N39),"")</f>
        <v/>
      </c>
      <c r="O36" s="148" t="str">
        <f>IF(AND(A36&lt;&gt;"",'Données élèves'!O39&lt;&gt;""),'Données élèves'!O39,"")</f>
        <v/>
      </c>
      <c r="P36" s="148" t="str">
        <f>IF(AND(A36&lt;&gt;"",'Données élèves'!AK39&lt;&gt;""),IF('Données élèves'!AK39=TRUE,INDEX(codeform,MATCH('Données élèves'!P39,libform,0)),'Données élèves'!P39),"")</f>
        <v/>
      </c>
      <c r="Q36" s="148" t="str">
        <f>IF(AND(A36&lt;&gt;"",'Données élèves'!AL39&lt;&gt;""),IF('Données élèves'!AL39=TRUE,INDEX(codespe,MATCH('Données élèves'!Q39,libspe,0)),'Données élèves'!Q39),"")</f>
        <v/>
      </c>
      <c r="R36" s="148" t="str">
        <f>IF(AND(A36&lt;&gt;"",OR('Données élèves'!AM39&lt;&gt;"",'Données élèves'!AT39=FALSE)),IF('Données élèves'!AM39=TRUE,INDEX(codemp1,MATCH('Données élèves'!R39,libmp1,0)),IF('Données élèves'!AT39=FALSE,0,'Données élèves'!R39)),"")</f>
        <v/>
      </c>
      <c r="S36" s="148" t="str">
        <f t="shared" si="1"/>
        <v/>
      </c>
      <c r="T36" s="148" t="str">
        <f t="shared" si="2"/>
        <v/>
      </c>
      <c r="U36" s="148" t="str">
        <f>IF(AND(A36&lt;&gt;"",'Données élèves'!S39&lt;&gt;""),'Données élèves'!S39,"")</f>
        <v/>
      </c>
      <c r="V36" s="148" t="str">
        <f>IF(AND(A36&lt;&gt;"",'Données élèves'!T39&lt;&gt;""),'Données élèves'!T39,"")</f>
        <v/>
      </c>
      <c r="W36" s="148" t="str">
        <f>IF(AND(A36&lt;&gt;"",'Données élèves'!U39&lt;&gt;""),'Données élèves'!U39,"")</f>
        <v/>
      </c>
      <c r="X36" s="148" t="str">
        <f>IF(AND(A36&lt;&gt;"",'Données élèves'!V39&lt;&gt;""),'Données élèves'!V39,"")</f>
        <v/>
      </c>
      <c r="Y36" s="148" t="str">
        <f>IF(AND(A36&lt;&gt;"",'Données élèves'!W39&lt;&gt;""),'Données élèves'!W39,"")</f>
        <v/>
      </c>
      <c r="Z36" s="148" t="str">
        <f>IF(AND(A36&lt;&gt;"",'Données élèves'!X39&lt;&gt;""),'Données élèves'!X39,"")</f>
        <v/>
      </c>
    </row>
    <row r="37" spans="1:26" x14ac:dyDescent="0.2">
      <c r="A37" s="146" t="str">
        <f>IF('Données élèves'!$C40&lt;&gt;"",'Données élèves'!A40,"")</f>
        <v/>
      </c>
      <c r="B37" s="146" t="str">
        <f>IF(A37&lt;&gt;"",'Données élèves'!B40,"")</f>
        <v/>
      </c>
      <c r="C37" s="146" t="str">
        <f>IF(AND(A37&lt;&gt;"",'Données élèves'!F40&lt;&gt;""),IF(INDEX(codeclint,MATCH('Données élèves'!F40,libclint,0))&lt;&gt;"",INDEX(codeclint,MATCH('Données élèves'!F40,libclint,0)),""),"")</f>
        <v/>
      </c>
      <c r="D37" s="146" t="str">
        <f t="shared" si="0"/>
        <v/>
      </c>
      <c r="E37" s="146" t="str">
        <f>IF(A37&lt;&gt;"",IF('Données élèves'!G40&lt;&gt;"",IF('Données élèves'!AB40&lt;&gt;"",IF('Données élèves'!G40="LOC.ID",CONCATENATE("LOC.",'Données élèves'!AU$5),'Données élèves'!G40),""),""),"")</f>
        <v/>
      </c>
      <c r="F37" s="146" t="str">
        <f>IF(A37&lt;&gt;"",IF('Données élèves'!H40&lt;&gt;"",'Données élèves'!H40,""),"")</f>
        <v/>
      </c>
      <c r="G37" s="146" t="str">
        <f>IF(AND(A37&lt;&gt;"",'Données élèves'!AC40&lt;&gt;""),IF('Données élèves'!AC40=TRUE,INDEX(codesex,MATCH('Données élèves'!I40,libsex,0)),'Données élèves'!I40),"")</f>
        <v/>
      </c>
      <c r="H37" s="147" t="str">
        <f>IF(A37&lt;&gt;"",IF('Données élèves'!J40&lt;&gt;"",'Données élèves'!J40,""),"")</f>
        <v/>
      </c>
      <c r="I37" s="148" t="str">
        <f>IF(AND(A37&lt;&gt;"",'Données élèves'!AE40&lt;&gt;""),IF('Données élèves'!AE40=TRUE,INDEX(codenat,MATCH('Données élèves'!K40,libnat,0)),'Données élèves'!K40),"")</f>
        <v/>
      </c>
      <c r="J37" s="148" t="str">
        <f>IF(AND(A37&lt;&gt;"",'Données élèves'!AF40&lt;&gt;""),IF('Données élèves'!AF40=TRUE,INDEX(codelangue,MATCH('Données élèves'!L40,liblangue,0)),'Données élèves'!L40),"")</f>
        <v/>
      </c>
      <c r="K37" s="148" t="str">
        <f>IF(AND(A37&lt;&gt;"",'Données élèves'!AH40&lt;&gt;""),IF('Données élèves'!AH40=TRUE,IF(INDEX(codegem,MATCH('Données élèves'!M40,libgem,0))&lt;8000,INDEX(codegem,MATCH('Données élèves'!M40,libgem,0)),""),'Données élèves'!M40),"")</f>
        <v/>
      </c>
      <c r="L37" s="148" t="str">
        <f>IF(AND(A37&lt;&gt;"",'Données élèves'!AH40&lt;&gt;""),IF('Données élèves'!AH40=TRUE,INDEX(codegemhist,MATCH('Données élèves'!M40,libgem,0)),""),"")</f>
        <v/>
      </c>
      <c r="M37" s="148" t="str">
        <f>IF(AND(A37&lt;&gt;"",'Données élèves'!AH40&lt;&gt;""),IF('Données élèves'!AH40=TRUE,IF(INDEX(codegem,MATCH('Données élèves'!M40,libgem,0))&gt;=8000,INDEX(codegem,MATCH('Données élèves'!M40,libgem,0)),""),'Données élèves'!M40),"")</f>
        <v/>
      </c>
      <c r="N37" s="148" t="str">
        <f>IF(AND(A37&lt;&gt;"",'Données élèves'!AI40&lt;&gt;""),IF('Données élèves'!AI40=TRUE,INDEX(codeschart,MATCH('Données élèves'!N40,libschart,0)),'Données élèves'!N40),"")</f>
        <v/>
      </c>
      <c r="O37" s="148" t="str">
        <f>IF(AND(A37&lt;&gt;"",'Données élèves'!O40&lt;&gt;""),'Données élèves'!O40,"")</f>
        <v/>
      </c>
      <c r="P37" s="148" t="str">
        <f>IF(AND(A37&lt;&gt;"",'Données élèves'!AK40&lt;&gt;""),IF('Données élèves'!AK40=TRUE,INDEX(codeform,MATCH('Données élèves'!P40,libform,0)),'Données élèves'!P40),"")</f>
        <v/>
      </c>
      <c r="Q37" s="148" t="str">
        <f>IF(AND(A37&lt;&gt;"",'Données élèves'!AL40&lt;&gt;""),IF('Données élèves'!AL40=TRUE,INDEX(codespe,MATCH('Données élèves'!Q40,libspe,0)),'Données élèves'!Q40),"")</f>
        <v/>
      </c>
      <c r="R37" s="148" t="str">
        <f>IF(AND(A37&lt;&gt;"",OR('Données élèves'!AM40&lt;&gt;"",'Données élèves'!AT40=FALSE)),IF('Données élèves'!AM40=TRUE,INDEX(codemp1,MATCH('Données élèves'!R40,libmp1,0)),IF('Données élèves'!AT40=FALSE,0,'Données élèves'!R40)),"")</f>
        <v/>
      </c>
      <c r="S37" s="148" t="str">
        <f t="shared" si="1"/>
        <v/>
      </c>
      <c r="T37" s="148" t="str">
        <f t="shared" si="2"/>
        <v/>
      </c>
      <c r="U37" s="148" t="str">
        <f>IF(AND(A37&lt;&gt;"",'Données élèves'!S40&lt;&gt;""),'Données élèves'!S40,"")</f>
        <v/>
      </c>
      <c r="V37" s="148" t="str">
        <f>IF(AND(A37&lt;&gt;"",'Données élèves'!T40&lt;&gt;""),'Données élèves'!T40,"")</f>
        <v/>
      </c>
      <c r="W37" s="148" t="str">
        <f>IF(AND(A37&lt;&gt;"",'Données élèves'!U40&lt;&gt;""),'Données élèves'!U40,"")</f>
        <v/>
      </c>
      <c r="X37" s="148" t="str">
        <f>IF(AND(A37&lt;&gt;"",'Données élèves'!V40&lt;&gt;""),'Données élèves'!V40,"")</f>
        <v/>
      </c>
      <c r="Y37" s="148" t="str">
        <f>IF(AND(A37&lt;&gt;"",'Données élèves'!W40&lt;&gt;""),'Données élèves'!W40,"")</f>
        <v/>
      </c>
      <c r="Z37" s="148" t="str">
        <f>IF(AND(A37&lt;&gt;"",'Données élèves'!X40&lt;&gt;""),'Données élèves'!X40,"")</f>
        <v/>
      </c>
    </row>
    <row r="38" spans="1:26" x14ac:dyDescent="0.2">
      <c r="A38" s="146" t="str">
        <f>IF('Données élèves'!$C41&lt;&gt;"",'Données élèves'!A41,"")</f>
        <v/>
      </c>
      <c r="B38" s="146" t="str">
        <f>IF(A38&lt;&gt;"",'Données élèves'!B41,"")</f>
        <v/>
      </c>
      <c r="C38" s="146" t="str">
        <f>IF(AND(A38&lt;&gt;"",'Données élèves'!F41&lt;&gt;""),IF(INDEX(codeclint,MATCH('Données élèves'!F41,libclint,0))&lt;&gt;"",INDEX(codeclint,MATCH('Données élèves'!F41,libclint,0)),""),"")</f>
        <v/>
      </c>
      <c r="D38" s="146" t="str">
        <f t="shared" si="0"/>
        <v/>
      </c>
      <c r="E38" s="146" t="str">
        <f>IF(A38&lt;&gt;"",IF('Données élèves'!G41&lt;&gt;"",IF('Données élèves'!AB41&lt;&gt;"",IF('Données élèves'!G41="LOC.ID",CONCATENATE("LOC.",'Données élèves'!AU$5),'Données élèves'!G41),""),""),"")</f>
        <v/>
      </c>
      <c r="F38" s="146" t="str">
        <f>IF(A38&lt;&gt;"",IF('Données élèves'!H41&lt;&gt;"",'Données élèves'!H41,""),"")</f>
        <v/>
      </c>
      <c r="G38" s="146" t="str">
        <f>IF(AND(A38&lt;&gt;"",'Données élèves'!AC41&lt;&gt;""),IF('Données élèves'!AC41=TRUE,INDEX(codesex,MATCH('Données élèves'!I41,libsex,0)),'Données élèves'!I41),"")</f>
        <v/>
      </c>
      <c r="H38" s="147" t="str">
        <f>IF(A38&lt;&gt;"",IF('Données élèves'!J41&lt;&gt;"",'Données élèves'!J41,""),"")</f>
        <v/>
      </c>
      <c r="I38" s="148" t="str">
        <f>IF(AND(A38&lt;&gt;"",'Données élèves'!AE41&lt;&gt;""),IF('Données élèves'!AE41=TRUE,INDEX(codenat,MATCH('Données élèves'!K41,libnat,0)),'Données élèves'!K41),"")</f>
        <v/>
      </c>
      <c r="J38" s="148" t="str">
        <f>IF(AND(A38&lt;&gt;"",'Données élèves'!AF41&lt;&gt;""),IF('Données élèves'!AF41=TRUE,INDEX(codelangue,MATCH('Données élèves'!L41,liblangue,0)),'Données élèves'!L41),"")</f>
        <v/>
      </c>
      <c r="K38" s="148" t="str">
        <f>IF(AND(A38&lt;&gt;"",'Données élèves'!AH41&lt;&gt;""),IF('Données élèves'!AH41=TRUE,IF(INDEX(codegem,MATCH('Données élèves'!M41,libgem,0))&lt;8000,INDEX(codegem,MATCH('Données élèves'!M41,libgem,0)),""),'Données élèves'!M41),"")</f>
        <v/>
      </c>
      <c r="L38" s="148" t="str">
        <f>IF(AND(A38&lt;&gt;"",'Données élèves'!AH41&lt;&gt;""),IF('Données élèves'!AH41=TRUE,INDEX(codegemhist,MATCH('Données élèves'!M41,libgem,0)),""),"")</f>
        <v/>
      </c>
      <c r="M38" s="148" t="str">
        <f>IF(AND(A38&lt;&gt;"",'Données élèves'!AH41&lt;&gt;""),IF('Données élèves'!AH41=TRUE,IF(INDEX(codegem,MATCH('Données élèves'!M41,libgem,0))&gt;=8000,INDEX(codegem,MATCH('Données élèves'!M41,libgem,0)),""),'Données élèves'!M41),"")</f>
        <v/>
      </c>
      <c r="N38" s="148" t="str">
        <f>IF(AND(A38&lt;&gt;"",'Données élèves'!AI41&lt;&gt;""),IF('Données élèves'!AI41=TRUE,INDEX(codeschart,MATCH('Données élèves'!N41,libschart,0)),'Données élèves'!N41),"")</f>
        <v/>
      </c>
      <c r="O38" s="148" t="str">
        <f>IF(AND(A38&lt;&gt;"",'Données élèves'!O41&lt;&gt;""),'Données élèves'!O41,"")</f>
        <v/>
      </c>
      <c r="P38" s="148" t="str">
        <f>IF(AND(A38&lt;&gt;"",'Données élèves'!AK41&lt;&gt;""),IF('Données élèves'!AK41=TRUE,INDEX(codeform,MATCH('Données élèves'!P41,libform,0)),'Données élèves'!P41),"")</f>
        <v/>
      </c>
      <c r="Q38" s="148" t="str">
        <f>IF(AND(A38&lt;&gt;"",'Données élèves'!AL41&lt;&gt;""),IF('Données élèves'!AL41=TRUE,INDEX(codespe,MATCH('Données élèves'!Q41,libspe,0)),'Données élèves'!Q41),"")</f>
        <v/>
      </c>
      <c r="R38" s="148" t="str">
        <f>IF(AND(A38&lt;&gt;"",OR('Données élèves'!AM41&lt;&gt;"",'Données élèves'!AT41=FALSE)),IF('Données élèves'!AM41=TRUE,INDEX(codemp1,MATCH('Données élèves'!R41,libmp1,0)),IF('Données élèves'!AT41=FALSE,0,'Données élèves'!R41)),"")</f>
        <v/>
      </c>
      <c r="S38" s="148" t="str">
        <f t="shared" si="1"/>
        <v/>
      </c>
      <c r="T38" s="148" t="str">
        <f t="shared" si="2"/>
        <v/>
      </c>
      <c r="U38" s="148" t="str">
        <f>IF(AND(A38&lt;&gt;"",'Données élèves'!S41&lt;&gt;""),'Données élèves'!S41,"")</f>
        <v/>
      </c>
      <c r="V38" s="148" t="str">
        <f>IF(AND(A38&lt;&gt;"",'Données élèves'!T41&lt;&gt;""),'Données élèves'!T41,"")</f>
        <v/>
      </c>
      <c r="W38" s="148" t="str">
        <f>IF(AND(A38&lt;&gt;"",'Données élèves'!U41&lt;&gt;""),'Données élèves'!U41,"")</f>
        <v/>
      </c>
      <c r="X38" s="148" t="str">
        <f>IF(AND(A38&lt;&gt;"",'Données élèves'!V41&lt;&gt;""),'Données élèves'!V41,"")</f>
        <v/>
      </c>
      <c r="Y38" s="148" t="str">
        <f>IF(AND(A38&lt;&gt;"",'Données élèves'!W41&lt;&gt;""),'Données élèves'!W41,"")</f>
        <v/>
      </c>
      <c r="Z38" s="148" t="str">
        <f>IF(AND(A38&lt;&gt;"",'Données élèves'!X41&lt;&gt;""),'Données élèves'!X41,"")</f>
        <v/>
      </c>
    </row>
    <row r="39" spans="1:26" x14ac:dyDescent="0.2">
      <c r="A39" s="146" t="str">
        <f>IF('Données élèves'!$C42&lt;&gt;"",'Données élèves'!A42,"")</f>
        <v/>
      </c>
      <c r="B39" s="146" t="str">
        <f>IF(A39&lt;&gt;"",'Données élèves'!B42,"")</f>
        <v/>
      </c>
      <c r="C39" s="146" t="str">
        <f>IF(AND(A39&lt;&gt;"",'Données élèves'!F42&lt;&gt;""),IF(INDEX(codeclint,MATCH('Données élèves'!F42,libclint,0))&lt;&gt;"",INDEX(codeclint,MATCH('Données élèves'!F42,libclint,0)),""),"")</f>
        <v/>
      </c>
      <c r="D39" s="146" t="str">
        <f t="shared" si="0"/>
        <v/>
      </c>
      <c r="E39" s="146" t="str">
        <f>IF(A39&lt;&gt;"",IF('Données élèves'!G42&lt;&gt;"",IF('Données élèves'!AB42&lt;&gt;"",IF('Données élèves'!G42="LOC.ID",CONCATENATE("LOC.",'Données élèves'!AU$5),'Données élèves'!G42),""),""),"")</f>
        <v/>
      </c>
      <c r="F39" s="146" t="str">
        <f>IF(A39&lt;&gt;"",IF('Données élèves'!H42&lt;&gt;"",'Données élèves'!H42,""),"")</f>
        <v/>
      </c>
      <c r="G39" s="146" t="str">
        <f>IF(AND(A39&lt;&gt;"",'Données élèves'!AC42&lt;&gt;""),IF('Données élèves'!AC42=TRUE,INDEX(codesex,MATCH('Données élèves'!I42,libsex,0)),'Données élèves'!I42),"")</f>
        <v/>
      </c>
      <c r="H39" s="147" t="str">
        <f>IF(A39&lt;&gt;"",IF('Données élèves'!J42&lt;&gt;"",'Données élèves'!J42,""),"")</f>
        <v/>
      </c>
      <c r="I39" s="148" t="str">
        <f>IF(AND(A39&lt;&gt;"",'Données élèves'!AE42&lt;&gt;""),IF('Données élèves'!AE42=TRUE,INDEX(codenat,MATCH('Données élèves'!K42,libnat,0)),'Données élèves'!K42),"")</f>
        <v/>
      </c>
      <c r="J39" s="148" t="str">
        <f>IF(AND(A39&lt;&gt;"",'Données élèves'!AF42&lt;&gt;""),IF('Données élèves'!AF42=TRUE,INDEX(codelangue,MATCH('Données élèves'!L42,liblangue,0)),'Données élèves'!L42),"")</f>
        <v/>
      </c>
      <c r="K39" s="148" t="str">
        <f>IF(AND(A39&lt;&gt;"",'Données élèves'!AH42&lt;&gt;""),IF('Données élèves'!AH42=TRUE,IF(INDEX(codegem,MATCH('Données élèves'!M42,libgem,0))&lt;8000,INDEX(codegem,MATCH('Données élèves'!M42,libgem,0)),""),'Données élèves'!M42),"")</f>
        <v/>
      </c>
      <c r="L39" s="148" t="str">
        <f>IF(AND(A39&lt;&gt;"",'Données élèves'!AH42&lt;&gt;""),IF('Données élèves'!AH42=TRUE,INDEX(codegemhist,MATCH('Données élèves'!M42,libgem,0)),""),"")</f>
        <v/>
      </c>
      <c r="M39" s="148" t="str">
        <f>IF(AND(A39&lt;&gt;"",'Données élèves'!AH42&lt;&gt;""),IF('Données élèves'!AH42=TRUE,IF(INDEX(codegem,MATCH('Données élèves'!M42,libgem,0))&gt;=8000,INDEX(codegem,MATCH('Données élèves'!M42,libgem,0)),""),'Données élèves'!M42),"")</f>
        <v/>
      </c>
      <c r="N39" s="148" t="str">
        <f>IF(AND(A39&lt;&gt;"",'Données élèves'!AI42&lt;&gt;""),IF('Données élèves'!AI42=TRUE,INDEX(codeschart,MATCH('Données élèves'!N42,libschart,0)),'Données élèves'!N42),"")</f>
        <v/>
      </c>
      <c r="O39" s="148" t="str">
        <f>IF(AND(A39&lt;&gt;"",'Données élèves'!O42&lt;&gt;""),'Données élèves'!O42,"")</f>
        <v/>
      </c>
      <c r="P39" s="148" t="str">
        <f>IF(AND(A39&lt;&gt;"",'Données élèves'!AK42&lt;&gt;""),IF('Données élèves'!AK42=TRUE,INDEX(codeform,MATCH('Données élèves'!P42,libform,0)),'Données élèves'!P42),"")</f>
        <v/>
      </c>
      <c r="Q39" s="148" t="str">
        <f>IF(AND(A39&lt;&gt;"",'Données élèves'!AL42&lt;&gt;""),IF('Données élèves'!AL42=TRUE,INDEX(codespe,MATCH('Données élèves'!Q42,libspe,0)),'Données élèves'!Q42),"")</f>
        <v/>
      </c>
      <c r="R39" s="148" t="str">
        <f>IF(AND(A39&lt;&gt;"",OR('Données élèves'!AM42&lt;&gt;"",'Données élèves'!AT42=FALSE)),IF('Données élèves'!AM42=TRUE,INDEX(codemp1,MATCH('Données élèves'!R42,libmp1,0)),IF('Données élèves'!AT42=FALSE,0,'Données élèves'!R42)),"")</f>
        <v/>
      </c>
      <c r="S39" s="148" t="str">
        <f t="shared" si="1"/>
        <v/>
      </c>
      <c r="T39" s="148" t="str">
        <f t="shared" si="2"/>
        <v/>
      </c>
      <c r="U39" s="148" t="str">
        <f>IF(AND(A39&lt;&gt;"",'Données élèves'!S42&lt;&gt;""),'Données élèves'!S42,"")</f>
        <v/>
      </c>
      <c r="V39" s="148" t="str">
        <f>IF(AND(A39&lt;&gt;"",'Données élèves'!T42&lt;&gt;""),'Données élèves'!T42,"")</f>
        <v/>
      </c>
      <c r="W39" s="148" t="str">
        <f>IF(AND(A39&lt;&gt;"",'Données élèves'!U42&lt;&gt;""),'Données élèves'!U42,"")</f>
        <v/>
      </c>
      <c r="X39" s="148" t="str">
        <f>IF(AND(A39&lt;&gt;"",'Données élèves'!V42&lt;&gt;""),'Données élèves'!V42,"")</f>
        <v/>
      </c>
      <c r="Y39" s="148" t="str">
        <f>IF(AND(A39&lt;&gt;"",'Données élèves'!W42&lt;&gt;""),'Données élèves'!W42,"")</f>
        <v/>
      </c>
      <c r="Z39" s="148" t="str">
        <f>IF(AND(A39&lt;&gt;"",'Données élèves'!X42&lt;&gt;""),'Données élèves'!X42,"")</f>
        <v/>
      </c>
    </row>
    <row r="40" spans="1:26" x14ac:dyDescent="0.2">
      <c r="A40" s="146" t="str">
        <f>IF('Données élèves'!$C43&lt;&gt;"",'Données élèves'!A43,"")</f>
        <v/>
      </c>
      <c r="B40" s="146" t="str">
        <f>IF(A40&lt;&gt;"",'Données élèves'!B43,"")</f>
        <v/>
      </c>
      <c r="C40" s="146" t="str">
        <f>IF(AND(A40&lt;&gt;"",'Données élèves'!F43&lt;&gt;""),IF(INDEX(codeclint,MATCH('Données élèves'!F43,libclint,0))&lt;&gt;"",INDEX(codeclint,MATCH('Données élèves'!F43,libclint,0)),""),"")</f>
        <v/>
      </c>
      <c r="D40" s="146" t="str">
        <f t="shared" si="0"/>
        <v/>
      </c>
      <c r="E40" s="146" t="str">
        <f>IF(A40&lt;&gt;"",IF('Données élèves'!G43&lt;&gt;"",IF('Données élèves'!AB43&lt;&gt;"",IF('Données élèves'!G43="LOC.ID",CONCATENATE("LOC.",'Données élèves'!AU$5),'Données élèves'!G43),""),""),"")</f>
        <v/>
      </c>
      <c r="F40" s="146" t="str">
        <f>IF(A40&lt;&gt;"",IF('Données élèves'!H43&lt;&gt;"",'Données élèves'!H43,""),"")</f>
        <v/>
      </c>
      <c r="G40" s="146" t="str">
        <f>IF(AND(A40&lt;&gt;"",'Données élèves'!AC43&lt;&gt;""),IF('Données élèves'!AC43=TRUE,INDEX(codesex,MATCH('Données élèves'!I43,libsex,0)),'Données élèves'!I43),"")</f>
        <v/>
      </c>
      <c r="H40" s="147" t="str">
        <f>IF(A40&lt;&gt;"",IF('Données élèves'!J43&lt;&gt;"",'Données élèves'!J43,""),"")</f>
        <v/>
      </c>
      <c r="I40" s="148" t="str">
        <f>IF(AND(A40&lt;&gt;"",'Données élèves'!AE43&lt;&gt;""),IF('Données élèves'!AE43=TRUE,INDEX(codenat,MATCH('Données élèves'!K43,libnat,0)),'Données élèves'!K43),"")</f>
        <v/>
      </c>
      <c r="J40" s="148" t="str">
        <f>IF(AND(A40&lt;&gt;"",'Données élèves'!AF43&lt;&gt;""),IF('Données élèves'!AF43=TRUE,INDEX(codelangue,MATCH('Données élèves'!L43,liblangue,0)),'Données élèves'!L43),"")</f>
        <v/>
      </c>
      <c r="K40" s="148" t="str">
        <f>IF(AND(A40&lt;&gt;"",'Données élèves'!AH43&lt;&gt;""),IF('Données élèves'!AH43=TRUE,IF(INDEX(codegem,MATCH('Données élèves'!M43,libgem,0))&lt;8000,INDEX(codegem,MATCH('Données élèves'!M43,libgem,0)),""),'Données élèves'!M43),"")</f>
        <v/>
      </c>
      <c r="L40" s="148" t="str">
        <f>IF(AND(A40&lt;&gt;"",'Données élèves'!AH43&lt;&gt;""),IF('Données élèves'!AH43=TRUE,INDEX(codegemhist,MATCH('Données élèves'!M43,libgem,0)),""),"")</f>
        <v/>
      </c>
      <c r="M40" s="148" t="str">
        <f>IF(AND(A40&lt;&gt;"",'Données élèves'!AH43&lt;&gt;""),IF('Données élèves'!AH43=TRUE,IF(INDEX(codegem,MATCH('Données élèves'!M43,libgem,0))&gt;=8000,INDEX(codegem,MATCH('Données élèves'!M43,libgem,0)),""),'Données élèves'!M43),"")</f>
        <v/>
      </c>
      <c r="N40" s="148" t="str">
        <f>IF(AND(A40&lt;&gt;"",'Données élèves'!AI43&lt;&gt;""),IF('Données élèves'!AI43=TRUE,INDEX(codeschart,MATCH('Données élèves'!N43,libschart,0)),'Données élèves'!N43),"")</f>
        <v/>
      </c>
      <c r="O40" s="148" t="str">
        <f>IF(AND(A40&lt;&gt;"",'Données élèves'!O43&lt;&gt;""),'Données élèves'!O43,"")</f>
        <v/>
      </c>
      <c r="P40" s="148" t="str">
        <f>IF(AND(A40&lt;&gt;"",'Données élèves'!AK43&lt;&gt;""),IF('Données élèves'!AK43=TRUE,INDEX(codeform,MATCH('Données élèves'!P43,libform,0)),'Données élèves'!P43),"")</f>
        <v/>
      </c>
      <c r="Q40" s="148" t="str">
        <f>IF(AND(A40&lt;&gt;"",'Données élèves'!AL43&lt;&gt;""),IF('Données élèves'!AL43=TRUE,INDEX(codespe,MATCH('Données élèves'!Q43,libspe,0)),'Données élèves'!Q43),"")</f>
        <v/>
      </c>
      <c r="R40" s="148" t="str">
        <f>IF(AND(A40&lt;&gt;"",OR('Données élèves'!AM43&lt;&gt;"",'Données élèves'!AT43=FALSE)),IF('Données élèves'!AM43=TRUE,INDEX(codemp1,MATCH('Données élèves'!R43,libmp1,0)),IF('Données élèves'!AT43=FALSE,0,'Données élèves'!R43)),"")</f>
        <v/>
      </c>
      <c r="S40" s="148" t="str">
        <f t="shared" si="1"/>
        <v/>
      </c>
      <c r="T40" s="148" t="str">
        <f t="shared" si="2"/>
        <v/>
      </c>
      <c r="U40" s="148" t="str">
        <f>IF(AND(A40&lt;&gt;"",'Données élèves'!S43&lt;&gt;""),'Données élèves'!S43,"")</f>
        <v/>
      </c>
      <c r="V40" s="148" t="str">
        <f>IF(AND(A40&lt;&gt;"",'Données élèves'!T43&lt;&gt;""),'Données élèves'!T43,"")</f>
        <v/>
      </c>
      <c r="W40" s="148" t="str">
        <f>IF(AND(A40&lt;&gt;"",'Données élèves'!U43&lt;&gt;""),'Données élèves'!U43,"")</f>
        <v/>
      </c>
      <c r="X40" s="148" t="str">
        <f>IF(AND(A40&lt;&gt;"",'Données élèves'!V43&lt;&gt;""),'Données élèves'!V43,"")</f>
        <v/>
      </c>
      <c r="Y40" s="148" t="str">
        <f>IF(AND(A40&lt;&gt;"",'Données élèves'!W43&lt;&gt;""),'Données élèves'!W43,"")</f>
        <v/>
      </c>
      <c r="Z40" s="148" t="str">
        <f>IF(AND(A40&lt;&gt;"",'Données élèves'!X43&lt;&gt;""),'Données élèves'!X43,"")</f>
        <v/>
      </c>
    </row>
    <row r="41" spans="1:26" x14ac:dyDescent="0.2">
      <c r="A41" s="146" t="str">
        <f>IF('Données élèves'!$C44&lt;&gt;"",'Données élèves'!A44,"")</f>
        <v/>
      </c>
      <c r="B41" s="146" t="str">
        <f>IF(A41&lt;&gt;"",'Données élèves'!B44,"")</f>
        <v/>
      </c>
      <c r="C41" s="146" t="str">
        <f>IF(AND(A41&lt;&gt;"",'Données élèves'!F44&lt;&gt;""),IF(INDEX(codeclint,MATCH('Données élèves'!F44,libclint,0))&lt;&gt;"",INDEX(codeclint,MATCH('Données élèves'!F44,libclint,0)),""),"")</f>
        <v/>
      </c>
      <c r="D41" s="146" t="str">
        <f t="shared" si="0"/>
        <v/>
      </c>
      <c r="E41" s="146" t="str">
        <f>IF(A41&lt;&gt;"",IF('Données élèves'!G44&lt;&gt;"",IF('Données élèves'!AB44&lt;&gt;"",IF('Données élèves'!G44="LOC.ID",CONCATENATE("LOC.",'Données élèves'!AU$5),'Données élèves'!G44),""),""),"")</f>
        <v/>
      </c>
      <c r="F41" s="146" t="str">
        <f>IF(A41&lt;&gt;"",IF('Données élèves'!H44&lt;&gt;"",'Données élèves'!H44,""),"")</f>
        <v/>
      </c>
      <c r="G41" s="146" t="str">
        <f>IF(AND(A41&lt;&gt;"",'Données élèves'!AC44&lt;&gt;""),IF('Données élèves'!AC44=TRUE,INDEX(codesex,MATCH('Données élèves'!I44,libsex,0)),'Données élèves'!I44),"")</f>
        <v/>
      </c>
      <c r="H41" s="147" t="str">
        <f>IF(A41&lt;&gt;"",IF('Données élèves'!J44&lt;&gt;"",'Données élèves'!J44,""),"")</f>
        <v/>
      </c>
      <c r="I41" s="148" t="str">
        <f>IF(AND(A41&lt;&gt;"",'Données élèves'!AE44&lt;&gt;""),IF('Données élèves'!AE44=TRUE,INDEX(codenat,MATCH('Données élèves'!K44,libnat,0)),'Données élèves'!K44),"")</f>
        <v/>
      </c>
      <c r="J41" s="148" t="str">
        <f>IF(AND(A41&lt;&gt;"",'Données élèves'!AF44&lt;&gt;""),IF('Données élèves'!AF44=TRUE,INDEX(codelangue,MATCH('Données élèves'!L44,liblangue,0)),'Données élèves'!L44),"")</f>
        <v/>
      </c>
      <c r="K41" s="148" t="str">
        <f>IF(AND(A41&lt;&gt;"",'Données élèves'!AH44&lt;&gt;""),IF('Données élèves'!AH44=TRUE,IF(INDEX(codegem,MATCH('Données élèves'!M44,libgem,0))&lt;8000,INDEX(codegem,MATCH('Données élèves'!M44,libgem,0)),""),'Données élèves'!M44),"")</f>
        <v/>
      </c>
      <c r="L41" s="148" t="str">
        <f>IF(AND(A41&lt;&gt;"",'Données élèves'!AH44&lt;&gt;""),IF('Données élèves'!AH44=TRUE,INDEX(codegemhist,MATCH('Données élèves'!M44,libgem,0)),""),"")</f>
        <v/>
      </c>
      <c r="M41" s="148" t="str">
        <f>IF(AND(A41&lt;&gt;"",'Données élèves'!AH44&lt;&gt;""),IF('Données élèves'!AH44=TRUE,IF(INDEX(codegem,MATCH('Données élèves'!M44,libgem,0))&gt;=8000,INDEX(codegem,MATCH('Données élèves'!M44,libgem,0)),""),'Données élèves'!M44),"")</f>
        <v/>
      </c>
      <c r="N41" s="148" t="str">
        <f>IF(AND(A41&lt;&gt;"",'Données élèves'!AI44&lt;&gt;""),IF('Données élèves'!AI44=TRUE,INDEX(codeschart,MATCH('Données élèves'!N44,libschart,0)),'Données élèves'!N44),"")</f>
        <v/>
      </c>
      <c r="O41" s="148" t="str">
        <f>IF(AND(A41&lt;&gt;"",'Données élèves'!O44&lt;&gt;""),'Données élèves'!O44,"")</f>
        <v/>
      </c>
      <c r="P41" s="148" t="str">
        <f>IF(AND(A41&lt;&gt;"",'Données élèves'!AK44&lt;&gt;""),IF('Données élèves'!AK44=TRUE,INDEX(codeform,MATCH('Données élèves'!P44,libform,0)),'Données élèves'!P44),"")</f>
        <v/>
      </c>
      <c r="Q41" s="148" t="str">
        <f>IF(AND(A41&lt;&gt;"",'Données élèves'!AL44&lt;&gt;""),IF('Données élèves'!AL44=TRUE,INDEX(codespe,MATCH('Données élèves'!Q44,libspe,0)),'Données élèves'!Q44),"")</f>
        <v/>
      </c>
      <c r="R41" s="148" t="str">
        <f>IF(AND(A41&lt;&gt;"",OR('Données élèves'!AM44&lt;&gt;"",'Données élèves'!AT44=FALSE)),IF('Données élèves'!AM44=TRUE,INDEX(codemp1,MATCH('Données élèves'!R44,libmp1,0)),IF('Données élèves'!AT44=FALSE,0,'Données élèves'!R44)),"")</f>
        <v/>
      </c>
      <c r="S41" s="148" t="str">
        <f t="shared" si="1"/>
        <v/>
      </c>
      <c r="T41" s="148" t="str">
        <f t="shared" si="2"/>
        <v/>
      </c>
      <c r="U41" s="148" t="str">
        <f>IF(AND(A41&lt;&gt;"",'Données élèves'!S44&lt;&gt;""),'Données élèves'!S44,"")</f>
        <v/>
      </c>
      <c r="V41" s="148" t="str">
        <f>IF(AND(A41&lt;&gt;"",'Données élèves'!T44&lt;&gt;""),'Données élèves'!T44,"")</f>
        <v/>
      </c>
      <c r="W41" s="148" t="str">
        <f>IF(AND(A41&lt;&gt;"",'Données élèves'!U44&lt;&gt;""),'Données élèves'!U44,"")</f>
        <v/>
      </c>
      <c r="X41" s="148" t="str">
        <f>IF(AND(A41&lt;&gt;"",'Données élèves'!V44&lt;&gt;""),'Données élèves'!V44,"")</f>
        <v/>
      </c>
      <c r="Y41" s="148" t="str">
        <f>IF(AND(A41&lt;&gt;"",'Données élèves'!W44&lt;&gt;""),'Données élèves'!W44,"")</f>
        <v/>
      </c>
      <c r="Z41" s="148" t="str">
        <f>IF(AND(A41&lt;&gt;"",'Données élèves'!X44&lt;&gt;""),'Données élèves'!X44,"")</f>
        <v/>
      </c>
    </row>
    <row r="42" spans="1:26" x14ac:dyDescent="0.2">
      <c r="A42" s="146" t="str">
        <f>IF('Données élèves'!$C45&lt;&gt;"",'Données élèves'!A45,"")</f>
        <v/>
      </c>
      <c r="B42" s="146" t="str">
        <f>IF(A42&lt;&gt;"",'Données élèves'!B45,"")</f>
        <v/>
      </c>
      <c r="C42" s="146" t="str">
        <f>IF(AND(A42&lt;&gt;"",'Données élèves'!F45&lt;&gt;""),IF(INDEX(codeclint,MATCH('Données élèves'!F45,libclint,0))&lt;&gt;"",INDEX(codeclint,MATCH('Données élèves'!F45,libclint,0)),""),"")</f>
        <v/>
      </c>
      <c r="D42" s="146" t="str">
        <f t="shared" si="0"/>
        <v/>
      </c>
      <c r="E42" s="146" t="str">
        <f>IF(A42&lt;&gt;"",IF('Données élèves'!G45&lt;&gt;"",IF('Données élèves'!AB45&lt;&gt;"",IF('Données élèves'!G45="LOC.ID",CONCATENATE("LOC.",'Données élèves'!AU$5),'Données élèves'!G45),""),""),"")</f>
        <v/>
      </c>
      <c r="F42" s="146" t="str">
        <f>IF(A42&lt;&gt;"",IF('Données élèves'!H45&lt;&gt;"",'Données élèves'!H45,""),"")</f>
        <v/>
      </c>
      <c r="G42" s="146" t="str">
        <f>IF(AND(A42&lt;&gt;"",'Données élèves'!AC45&lt;&gt;""),IF('Données élèves'!AC45=TRUE,INDEX(codesex,MATCH('Données élèves'!I45,libsex,0)),'Données élèves'!I45),"")</f>
        <v/>
      </c>
      <c r="H42" s="147" t="str">
        <f>IF(A42&lt;&gt;"",IF('Données élèves'!J45&lt;&gt;"",'Données élèves'!J45,""),"")</f>
        <v/>
      </c>
      <c r="I42" s="148" t="str">
        <f>IF(AND(A42&lt;&gt;"",'Données élèves'!AE45&lt;&gt;""),IF('Données élèves'!AE45=TRUE,INDEX(codenat,MATCH('Données élèves'!K45,libnat,0)),'Données élèves'!K45),"")</f>
        <v/>
      </c>
      <c r="J42" s="148" t="str">
        <f>IF(AND(A42&lt;&gt;"",'Données élèves'!AF45&lt;&gt;""),IF('Données élèves'!AF45=TRUE,INDEX(codelangue,MATCH('Données élèves'!L45,liblangue,0)),'Données élèves'!L45),"")</f>
        <v/>
      </c>
      <c r="K42" s="148" t="str">
        <f>IF(AND(A42&lt;&gt;"",'Données élèves'!AH45&lt;&gt;""),IF('Données élèves'!AH45=TRUE,IF(INDEX(codegem,MATCH('Données élèves'!M45,libgem,0))&lt;8000,INDEX(codegem,MATCH('Données élèves'!M45,libgem,0)),""),'Données élèves'!M45),"")</f>
        <v/>
      </c>
      <c r="L42" s="148" t="str">
        <f>IF(AND(A42&lt;&gt;"",'Données élèves'!AH45&lt;&gt;""),IF('Données élèves'!AH45=TRUE,INDEX(codegemhist,MATCH('Données élèves'!M45,libgem,0)),""),"")</f>
        <v/>
      </c>
      <c r="M42" s="148" t="str">
        <f>IF(AND(A42&lt;&gt;"",'Données élèves'!AH45&lt;&gt;""),IF('Données élèves'!AH45=TRUE,IF(INDEX(codegem,MATCH('Données élèves'!M45,libgem,0))&gt;=8000,INDEX(codegem,MATCH('Données élèves'!M45,libgem,0)),""),'Données élèves'!M45),"")</f>
        <v/>
      </c>
      <c r="N42" s="148" t="str">
        <f>IF(AND(A42&lt;&gt;"",'Données élèves'!AI45&lt;&gt;""),IF('Données élèves'!AI45=TRUE,INDEX(codeschart,MATCH('Données élèves'!N45,libschart,0)),'Données élèves'!N45),"")</f>
        <v/>
      </c>
      <c r="O42" s="148" t="str">
        <f>IF(AND(A42&lt;&gt;"",'Données élèves'!O45&lt;&gt;""),'Données élèves'!O45,"")</f>
        <v/>
      </c>
      <c r="P42" s="148" t="str">
        <f>IF(AND(A42&lt;&gt;"",'Données élèves'!AK45&lt;&gt;""),IF('Données élèves'!AK45=TRUE,INDEX(codeform,MATCH('Données élèves'!P45,libform,0)),'Données élèves'!P45),"")</f>
        <v/>
      </c>
      <c r="Q42" s="148" t="str">
        <f>IF(AND(A42&lt;&gt;"",'Données élèves'!AL45&lt;&gt;""),IF('Données élèves'!AL45=TRUE,INDEX(codespe,MATCH('Données élèves'!Q45,libspe,0)),'Données élèves'!Q45),"")</f>
        <v/>
      </c>
      <c r="R42" s="148" t="str">
        <f>IF(AND(A42&lt;&gt;"",OR('Données élèves'!AM45&lt;&gt;"",'Données élèves'!AT45=FALSE)),IF('Données élèves'!AM45=TRUE,INDEX(codemp1,MATCH('Données élèves'!R45,libmp1,0)),IF('Données élèves'!AT45=FALSE,0,'Données élèves'!R45)),"")</f>
        <v/>
      </c>
      <c r="S42" s="148" t="str">
        <f t="shared" si="1"/>
        <v/>
      </c>
      <c r="T42" s="148" t="str">
        <f t="shared" si="2"/>
        <v/>
      </c>
      <c r="U42" s="148" t="str">
        <f>IF(AND(A42&lt;&gt;"",'Données élèves'!S45&lt;&gt;""),'Données élèves'!S45,"")</f>
        <v/>
      </c>
      <c r="V42" s="148" t="str">
        <f>IF(AND(A42&lt;&gt;"",'Données élèves'!T45&lt;&gt;""),'Données élèves'!T45,"")</f>
        <v/>
      </c>
      <c r="W42" s="148" t="str">
        <f>IF(AND(A42&lt;&gt;"",'Données élèves'!U45&lt;&gt;""),'Données élèves'!U45,"")</f>
        <v/>
      </c>
      <c r="X42" s="148" t="str">
        <f>IF(AND(A42&lt;&gt;"",'Données élèves'!V45&lt;&gt;""),'Données élèves'!V45,"")</f>
        <v/>
      </c>
      <c r="Y42" s="148" t="str">
        <f>IF(AND(A42&lt;&gt;"",'Données élèves'!W45&lt;&gt;""),'Données élèves'!W45,"")</f>
        <v/>
      </c>
      <c r="Z42" s="148" t="str">
        <f>IF(AND(A42&lt;&gt;"",'Données élèves'!X45&lt;&gt;""),'Données élèves'!X45,"")</f>
        <v/>
      </c>
    </row>
    <row r="43" spans="1:26" x14ac:dyDescent="0.2">
      <c r="A43" s="146" t="str">
        <f>IF('Données élèves'!$C46&lt;&gt;"",'Données élèves'!A46,"")</f>
        <v/>
      </c>
      <c r="B43" s="146" t="str">
        <f>IF(A43&lt;&gt;"",'Données élèves'!B46,"")</f>
        <v/>
      </c>
      <c r="C43" s="146" t="str">
        <f>IF(AND(A43&lt;&gt;"",'Données élèves'!F46&lt;&gt;""),IF(INDEX(codeclint,MATCH('Données élèves'!F46,libclint,0))&lt;&gt;"",INDEX(codeclint,MATCH('Données élèves'!F46,libclint,0)),""),"")</f>
        <v/>
      </c>
      <c r="D43" s="146" t="str">
        <f t="shared" si="0"/>
        <v/>
      </c>
      <c r="E43" s="146" t="str">
        <f>IF(A43&lt;&gt;"",IF('Données élèves'!G46&lt;&gt;"",IF('Données élèves'!AB46&lt;&gt;"",IF('Données élèves'!G46="LOC.ID",CONCATENATE("LOC.",'Données élèves'!AU$5),'Données élèves'!G46),""),""),"")</f>
        <v/>
      </c>
      <c r="F43" s="146" t="str">
        <f>IF(A43&lt;&gt;"",IF('Données élèves'!H46&lt;&gt;"",'Données élèves'!H46,""),"")</f>
        <v/>
      </c>
      <c r="G43" s="146" t="str">
        <f>IF(AND(A43&lt;&gt;"",'Données élèves'!AC46&lt;&gt;""),IF('Données élèves'!AC46=TRUE,INDEX(codesex,MATCH('Données élèves'!I46,libsex,0)),'Données élèves'!I46),"")</f>
        <v/>
      </c>
      <c r="H43" s="147" t="str">
        <f>IF(A43&lt;&gt;"",IF('Données élèves'!J46&lt;&gt;"",'Données élèves'!J46,""),"")</f>
        <v/>
      </c>
      <c r="I43" s="148" t="str">
        <f>IF(AND(A43&lt;&gt;"",'Données élèves'!AE46&lt;&gt;""),IF('Données élèves'!AE46=TRUE,INDEX(codenat,MATCH('Données élèves'!K46,libnat,0)),'Données élèves'!K46),"")</f>
        <v/>
      </c>
      <c r="J43" s="148" t="str">
        <f>IF(AND(A43&lt;&gt;"",'Données élèves'!AF46&lt;&gt;""),IF('Données élèves'!AF46=TRUE,INDEX(codelangue,MATCH('Données élèves'!L46,liblangue,0)),'Données élèves'!L46),"")</f>
        <v/>
      </c>
      <c r="K43" s="148" t="str">
        <f>IF(AND(A43&lt;&gt;"",'Données élèves'!AH46&lt;&gt;""),IF('Données élèves'!AH46=TRUE,IF(INDEX(codegem,MATCH('Données élèves'!M46,libgem,0))&lt;8000,INDEX(codegem,MATCH('Données élèves'!M46,libgem,0)),""),'Données élèves'!M46),"")</f>
        <v/>
      </c>
      <c r="L43" s="148" t="str">
        <f>IF(AND(A43&lt;&gt;"",'Données élèves'!AH46&lt;&gt;""),IF('Données élèves'!AH46=TRUE,INDEX(codegemhist,MATCH('Données élèves'!M46,libgem,0)),""),"")</f>
        <v/>
      </c>
      <c r="M43" s="148" t="str">
        <f>IF(AND(A43&lt;&gt;"",'Données élèves'!AH46&lt;&gt;""),IF('Données élèves'!AH46=TRUE,IF(INDEX(codegem,MATCH('Données élèves'!M46,libgem,0))&gt;=8000,INDEX(codegem,MATCH('Données élèves'!M46,libgem,0)),""),'Données élèves'!M46),"")</f>
        <v/>
      </c>
      <c r="N43" s="148" t="str">
        <f>IF(AND(A43&lt;&gt;"",'Données élèves'!AI46&lt;&gt;""),IF('Données élèves'!AI46=TRUE,INDEX(codeschart,MATCH('Données élèves'!N46,libschart,0)),'Données élèves'!N46),"")</f>
        <v/>
      </c>
      <c r="O43" s="148" t="str">
        <f>IF(AND(A43&lt;&gt;"",'Données élèves'!O46&lt;&gt;""),'Données élèves'!O46,"")</f>
        <v/>
      </c>
      <c r="P43" s="148" t="str">
        <f>IF(AND(A43&lt;&gt;"",'Données élèves'!AK46&lt;&gt;""),IF('Données élèves'!AK46=TRUE,INDEX(codeform,MATCH('Données élèves'!P46,libform,0)),'Données élèves'!P46),"")</f>
        <v/>
      </c>
      <c r="Q43" s="148" t="str">
        <f>IF(AND(A43&lt;&gt;"",'Données élèves'!AL46&lt;&gt;""),IF('Données élèves'!AL46=TRUE,INDEX(codespe,MATCH('Données élèves'!Q46,libspe,0)),'Données élèves'!Q46),"")</f>
        <v/>
      </c>
      <c r="R43" s="148" t="str">
        <f>IF(AND(A43&lt;&gt;"",OR('Données élèves'!AM46&lt;&gt;"",'Données élèves'!AT46=FALSE)),IF('Données élèves'!AM46=TRUE,INDEX(codemp1,MATCH('Données élèves'!R46,libmp1,0)),IF('Données élèves'!AT46=FALSE,0,'Données élèves'!R46)),"")</f>
        <v/>
      </c>
      <c r="S43" s="148" t="str">
        <f t="shared" si="1"/>
        <v/>
      </c>
      <c r="T43" s="148" t="str">
        <f t="shared" si="2"/>
        <v/>
      </c>
      <c r="U43" s="148" t="str">
        <f>IF(AND(A43&lt;&gt;"",'Données élèves'!S46&lt;&gt;""),'Données élèves'!S46,"")</f>
        <v/>
      </c>
      <c r="V43" s="148" t="str">
        <f>IF(AND(A43&lt;&gt;"",'Données élèves'!T46&lt;&gt;""),'Données élèves'!T46,"")</f>
        <v/>
      </c>
      <c r="W43" s="148" t="str">
        <f>IF(AND(A43&lt;&gt;"",'Données élèves'!U46&lt;&gt;""),'Données élèves'!U46,"")</f>
        <v/>
      </c>
      <c r="X43" s="148" t="str">
        <f>IF(AND(A43&lt;&gt;"",'Données élèves'!V46&lt;&gt;""),'Données élèves'!V46,"")</f>
        <v/>
      </c>
      <c r="Y43" s="148" t="str">
        <f>IF(AND(A43&lt;&gt;"",'Données élèves'!W46&lt;&gt;""),'Données élèves'!W46,"")</f>
        <v/>
      </c>
      <c r="Z43" s="148" t="str">
        <f>IF(AND(A43&lt;&gt;"",'Données élèves'!X46&lt;&gt;""),'Données élèves'!X46,"")</f>
        <v/>
      </c>
    </row>
    <row r="44" spans="1:26" x14ac:dyDescent="0.2">
      <c r="A44" s="146" t="str">
        <f>IF('Données élèves'!$C47&lt;&gt;"",'Données élèves'!A47,"")</f>
        <v/>
      </c>
      <c r="B44" s="146" t="str">
        <f>IF(A44&lt;&gt;"",'Données élèves'!B47,"")</f>
        <v/>
      </c>
      <c r="C44" s="146" t="str">
        <f>IF(AND(A44&lt;&gt;"",'Données élèves'!F47&lt;&gt;""),IF(INDEX(codeclint,MATCH('Données élèves'!F47,libclint,0))&lt;&gt;"",INDEX(codeclint,MATCH('Données élèves'!F47,libclint,0)),""),"")</f>
        <v/>
      </c>
      <c r="D44" s="146" t="str">
        <f t="shared" si="0"/>
        <v/>
      </c>
      <c r="E44" s="146" t="str">
        <f>IF(A44&lt;&gt;"",IF('Données élèves'!G47&lt;&gt;"",IF('Données élèves'!AB47&lt;&gt;"",IF('Données élèves'!G47="LOC.ID",CONCATENATE("LOC.",'Données élèves'!AU$5),'Données élèves'!G47),""),""),"")</f>
        <v/>
      </c>
      <c r="F44" s="146" t="str">
        <f>IF(A44&lt;&gt;"",IF('Données élèves'!H47&lt;&gt;"",'Données élèves'!H47,""),"")</f>
        <v/>
      </c>
      <c r="G44" s="146" t="str">
        <f>IF(AND(A44&lt;&gt;"",'Données élèves'!AC47&lt;&gt;""),IF('Données élèves'!AC47=TRUE,INDEX(codesex,MATCH('Données élèves'!I47,libsex,0)),'Données élèves'!I47),"")</f>
        <v/>
      </c>
      <c r="H44" s="147" t="str">
        <f>IF(A44&lt;&gt;"",IF('Données élèves'!J47&lt;&gt;"",'Données élèves'!J47,""),"")</f>
        <v/>
      </c>
      <c r="I44" s="148" t="str">
        <f>IF(AND(A44&lt;&gt;"",'Données élèves'!AE47&lt;&gt;""),IF('Données élèves'!AE47=TRUE,INDEX(codenat,MATCH('Données élèves'!K47,libnat,0)),'Données élèves'!K47),"")</f>
        <v/>
      </c>
      <c r="J44" s="148" t="str">
        <f>IF(AND(A44&lt;&gt;"",'Données élèves'!AF47&lt;&gt;""),IF('Données élèves'!AF47=TRUE,INDEX(codelangue,MATCH('Données élèves'!L47,liblangue,0)),'Données élèves'!L47),"")</f>
        <v/>
      </c>
      <c r="K44" s="148" t="str">
        <f>IF(AND(A44&lt;&gt;"",'Données élèves'!AH47&lt;&gt;""),IF('Données élèves'!AH47=TRUE,IF(INDEX(codegem,MATCH('Données élèves'!M47,libgem,0))&lt;8000,INDEX(codegem,MATCH('Données élèves'!M47,libgem,0)),""),'Données élèves'!M47),"")</f>
        <v/>
      </c>
      <c r="L44" s="148" t="str">
        <f>IF(AND(A44&lt;&gt;"",'Données élèves'!AH47&lt;&gt;""),IF('Données élèves'!AH47=TRUE,INDEX(codegemhist,MATCH('Données élèves'!M47,libgem,0)),""),"")</f>
        <v/>
      </c>
      <c r="M44" s="148" t="str">
        <f>IF(AND(A44&lt;&gt;"",'Données élèves'!AH47&lt;&gt;""),IF('Données élèves'!AH47=TRUE,IF(INDEX(codegem,MATCH('Données élèves'!M47,libgem,0))&gt;=8000,INDEX(codegem,MATCH('Données élèves'!M47,libgem,0)),""),'Données élèves'!M47),"")</f>
        <v/>
      </c>
      <c r="N44" s="148" t="str">
        <f>IF(AND(A44&lt;&gt;"",'Données élèves'!AI47&lt;&gt;""),IF('Données élèves'!AI47=TRUE,INDEX(codeschart,MATCH('Données élèves'!N47,libschart,0)),'Données élèves'!N47),"")</f>
        <v/>
      </c>
      <c r="O44" s="148" t="str">
        <f>IF(AND(A44&lt;&gt;"",'Données élèves'!O47&lt;&gt;""),'Données élèves'!O47,"")</f>
        <v/>
      </c>
      <c r="P44" s="148" t="str">
        <f>IF(AND(A44&lt;&gt;"",'Données élèves'!AK47&lt;&gt;""),IF('Données élèves'!AK47=TRUE,INDEX(codeform,MATCH('Données élèves'!P47,libform,0)),'Données élèves'!P47),"")</f>
        <v/>
      </c>
      <c r="Q44" s="148" t="str">
        <f>IF(AND(A44&lt;&gt;"",'Données élèves'!AL47&lt;&gt;""),IF('Données élèves'!AL47=TRUE,INDEX(codespe,MATCH('Données élèves'!Q47,libspe,0)),'Données élèves'!Q47),"")</f>
        <v/>
      </c>
      <c r="R44" s="148" t="str">
        <f>IF(AND(A44&lt;&gt;"",OR('Données élèves'!AM47&lt;&gt;"",'Données élèves'!AT47=FALSE)),IF('Données élèves'!AM47=TRUE,INDEX(codemp1,MATCH('Données élèves'!R47,libmp1,0)),IF('Données élèves'!AT47=FALSE,0,'Données élèves'!R47)),"")</f>
        <v/>
      </c>
      <c r="S44" s="148" t="str">
        <f t="shared" si="1"/>
        <v/>
      </c>
      <c r="T44" s="148" t="str">
        <f t="shared" si="2"/>
        <v/>
      </c>
      <c r="U44" s="148" t="str">
        <f>IF(AND(A44&lt;&gt;"",'Données élèves'!S47&lt;&gt;""),'Données élèves'!S47,"")</f>
        <v/>
      </c>
      <c r="V44" s="148" t="str">
        <f>IF(AND(A44&lt;&gt;"",'Données élèves'!T47&lt;&gt;""),'Données élèves'!T47,"")</f>
        <v/>
      </c>
      <c r="W44" s="148" t="str">
        <f>IF(AND(A44&lt;&gt;"",'Données élèves'!U47&lt;&gt;""),'Données élèves'!U47,"")</f>
        <v/>
      </c>
      <c r="X44" s="148" t="str">
        <f>IF(AND(A44&lt;&gt;"",'Données élèves'!V47&lt;&gt;""),'Données élèves'!V47,"")</f>
        <v/>
      </c>
      <c r="Y44" s="148" t="str">
        <f>IF(AND(A44&lt;&gt;"",'Données élèves'!W47&lt;&gt;""),'Données élèves'!W47,"")</f>
        <v/>
      </c>
      <c r="Z44" s="148" t="str">
        <f>IF(AND(A44&lt;&gt;"",'Données élèves'!X47&lt;&gt;""),'Données élèves'!X47,"")</f>
        <v/>
      </c>
    </row>
    <row r="45" spans="1:26" x14ac:dyDescent="0.2">
      <c r="A45" s="146" t="str">
        <f>IF('Données élèves'!$C48&lt;&gt;"",'Données élèves'!A48,"")</f>
        <v/>
      </c>
      <c r="B45" s="146" t="str">
        <f>IF(A45&lt;&gt;"",'Données élèves'!B48,"")</f>
        <v/>
      </c>
      <c r="C45" s="146" t="str">
        <f>IF(AND(A45&lt;&gt;"",'Données élèves'!F48&lt;&gt;""),IF(INDEX(codeclint,MATCH('Données élèves'!F48,libclint,0))&lt;&gt;"",INDEX(codeclint,MATCH('Données élèves'!F48,libclint,0)),""),"")</f>
        <v/>
      </c>
      <c r="D45" s="146" t="str">
        <f t="shared" si="0"/>
        <v/>
      </c>
      <c r="E45" s="146" t="str">
        <f>IF(A45&lt;&gt;"",IF('Données élèves'!G48&lt;&gt;"",IF('Données élèves'!AB48&lt;&gt;"",IF('Données élèves'!G48="LOC.ID",CONCATENATE("LOC.",'Données élèves'!AU$5),'Données élèves'!G48),""),""),"")</f>
        <v/>
      </c>
      <c r="F45" s="146" t="str">
        <f>IF(A45&lt;&gt;"",IF('Données élèves'!H48&lt;&gt;"",'Données élèves'!H48,""),"")</f>
        <v/>
      </c>
      <c r="G45" s="146" t="str">
        <f>IF(AND(A45&lt;&gt;"",'Données élèves'!AC48&lt;&gt;""),IF('Données élèves'!AC48=TRUE,INDEX(codesex,MATCH('Données élèves'!I48,libsex,0)),'Données élèves'!I48),"")</f>
        <v/>
      </c>
      <c r="H45" s="147" t="str">
        <f>IF(A45&lt;&gt;"",IF('Données élèves'!J48&lt;&gt;"",'Données élèves'!J48,""),"")</f>
        <v/>
      </c>
      <c r="I45" s="148" t="str">
        <f>IF(AND(A45&lt;&gt;"",'Données élèves'!AE48&lt;&gt;""),IF('Données élèves'!AE48=TRUE,INDEX(codenat,MATCH('Données élèves'!K48,libnat,0)),'Données élèves'!K48),"")</f>
        <v/>
      </c>
      <c r="J45" s="148" t="str">
        <f>IF(AND(A45&lt;&gt;"",'Données élèves'!AF48&lt;&gt;""),IF('Données élèves'!AF48=TRUE,INDEX(codelangue,MATCH('Données élèves'!L48,liblangue,0)),'Données élèves'!L48),"")</f>
        <v/>
      </c>
      <c r="K45" s="148" t="str">
        <f>IF(AND(A45&lt;&gt;"",'Données élèves'!AH48&lt;&gt;""),IF('Données élèves'!AH48=TRUE,IF(INDEX(codegem,MATCH('Données élèves'!M48,libgem,0))&lt;8000,INDEX(codegem,MATCH('Données élèves'!M48,libgem,0)),""),'Données élèves'!M48),"")</f>
        <v/>
      </c>
      <c r="L45" s="148" t="str">
        <f>IF(AND(A45&lt;&gt;"",'Données élèves'!AH48&lt;&gt;""),IF('Données élèves'!AH48=TRUE,INDEX(codegemhist,MATCH('Données élèves'!M48,libgem,0)),""),"")</f>
        <v/>
      </c>
      <c r="M45" s="148" t="str">
        <f>IF(AND(A45&lt;&gt;"",'Données élèves'!AH48&lt;&gt;""),IF('Données élèves'!AH48=TRUE,IF(INDEX(codegem,MATCH('Données élèves'!M48,libgem,0))&gt;=8000,INDEX(codegem,MATCH('Données élèves'!M48,libgem,0)),""),'Données élèves'!M48),"")</f>
        <v/>
      </c>
      <c r="N45" s="148" t="str">
        <f>IF(AND(A45&lt;&gt;"",'Données élèves'!AI48&lt;&gt;""),IF('Données élèves'!AI48=TRUE,INDEX(codeschart,MATCH('Données élèves'!N48,libschart,0)),'Données élèves'!N48),"")</f>
        <v/>
      </c>
      <c r="O45" s="148" t="str">
        <f>IF(AND(A45&lt;&gt;"",'Données élèves'!O48&lt;&gt;""),'Données élèves'!O48,"")</f>
        <v/>
      </c>
      <c r="P45" s="148" t="str">
        <f>IF(AND(A45&lt;&gt;"",'Données élèves'!AK48&lt;&gt;""),IF('Données élèves'!AK48=TRUE,INDEX(codeform,MATCH('Données élèves'!P48,libform,0)),'Données élèves'!P48),"")</f>
        <v/>
      </c>
      <c r="Q45" s="148" t="str">
        <f>IF(AND(A45&lt;&gt;"",'Données élèves'!AL48&lt;&gt;""),IF('Données élèves'!AL48=TRUE,INDEX(codespe,MATCH('Données élèves'!Q48,libspe,0)),'Données élèves'!Q48),"")</f>
        <v/>
      </c>
      <c r="R45" s="148" t="str">
        <f>IF(AND(A45&lt;&gt;"",OR('Données élèves'!AM48&lt;&gt;"",'Données élèves'!AT48=FALSE)),IF('Données élèves'!AM48=TRUE,INDEX(codemp1,MATCH('Données élèves'!R48,libmp1,0)),IF('Données élèves'!AT48=FALSE,0,'Données élèves'!R48)),"")</f>
        <v/>
      </c>
      <c r="S45" s="148" t="str">
        <f t="shared" si="1"/>
        <v/>
      </c>
      <c r="T45" s="148" t="str">
        <f t="shared" si="2"/>
        <v/>
      </c>
      <c r="U45" s="148" t="str">
        <f>IF(AND(A45&lt;&gt;"",'Données élèves'!S48&lt;&gt;""),'Données élèves'!S48,"")</f>
        <v/>
      </c>
      <c r="V45" s="148" t="str">
        <f>IF(AND(A45&lt;&gt;"",'Données élèves'!T48&lt;&gt;""),'Données élèves'!T48,"")</f>
        <v/>
      </c>
      <c r="W45" s="148" t="str">
        <f>IF(AND(A45&lt;&gt;"",'Données élèves'!U48&lt;&gt;""),'Données élèves'!U48,"")</f>
        <v/>
      </c>
      <c r="X45" s="148" t="str">
        <f>IF(AND(A45&lt;&gt;"",'Données élèves'!V48&lt;&gt;""),'Données élèves'!V48,"")</f>
        <v/>
      </c>
      <c r="Y45" s="148" t="str">
        <f>IF(AND(A45&lt;&gt;"",'Données élèves'!W48&lt;&gt;""),'Données élèves'!W48,"")</f>
        <v/>
      </c>
      <c r="Z45" s="148" t="str">
        <f>IF(AND(A45&lt;&gt;"",'Données élèves'!X48&lt;&gt;""),'Données élèves'!X48,"")</f>
        <v/>
      </c>
    </row>
    <row r="46" spans="1:26" x14ac:dyDescent="0.2">
      <c r="A46" s="146" t="str">
        <f>IF('Données élèves'!$C49&lt;&gt;"",'Données élèves'!A49,"")</f>
        <v/>
      </c>
      <c r="B46" s="146" t="str">
        <f>IF(A46&lt;&gt;"",'Données élèves'!B49,"")</f>
        <v/>
      </c>
      <c r="C46" s="146" t="str">
        <f>IF(AND(A46&lt;&gt;"",'Données élèves'!F49&lt;&gt;""),IF(INDEX(codeclint,MATCH('Données élèves'!F49,libclint,0))&lt;&gt;"",INDEX(codeclint,MATCH('Données élèves'!F49,libclint,0)),""),"")</f>
        <v/>
      </c>
      <c r="D46" s="146" t="str">
        <f t="shared" si="0"/>
        <v/>
      </c>
      <c r="E46" s="146" t="str">
        <f>IF(A46&lt;&gt;"",IF('Données élèves'!G49&lt;&gt;"",IF('Données élèves'!AB49&lt;&gt;"",IF('Données élèves'!G49="LOC.ID",CONCATENATE("LOC.",'Données élèves'!AU$5),'Données élèves'!G49),""),""),"")</f>
        <v/>
      </c>
      <c r="F46" s="146" t="str">
        <f>IF(A46&lt;&gt;"",IF('Données élèves'!H49&lt;&gt;"",'Données élèves'!H49,""),"")</f>
        <v/>
      </c>
      <c r="G46" s="146" t="str">
        <f>IF(AND(A46&lt;&gt;"",'Données élèves'!AC49&lt;&gt;""),IF('Données élèves'!AC49=TRUE,INDEX(codesex,MATCH('Données élèves'!I49,libsex,0)),'Données élèves'!I49),"")</f>
        <v/>
      </c>
      <c r="H46" s="147" t="str">
        <f>IF(A46&lt;&gt;"",IF('Données élèves'!J49&lt;&gt;"",'Données élèves'!J49,""),"")</f>
        <v/>
      </c>
      <c r="I46" s="148" t="str">
        <f>IF(AND(A46&lt;&gt;"",'Données élèves'!AE49&lt;&gt;""),IF('Données élèves'!AE49=TRUE,INDEX(codenat,MATCH('Données élèves'!K49,libnat,0)),'Données élèves'!K49),"")</f>
        <v/>
      </c>
      <c r="J46" s="148" t="str">
        <f>IF(AND(A46&lt;&gt;"",'Données élèves'!AF49&lt;&gt;""),IF('Données élèves'!AF49=TRUE,INDEX(codelangue,MATCH('Données élèves'!L49,liblangue,0)),'Données élèves'!L49),"")</f>
        <v/>
      </c>
      <c r="K46" s="148" t="str">
        <f>IF(AND(A46&lt;&gt;"",'Données élèves'!AH49&lt;&gt;""),IF('Données élèves'!AH49=TRUE,IF(INDEX(codegem,MATCH('Données élèves'!M49,libgem,0))&lt;8000,INDEX(codegem,MATCH('Données élèves'!M49,libgem,0)),""),'Données élèves'!M49),"")</f>
        <v/>
      </c>
      <c r="L46" s="148" t="str">
        <f>IF(AND(A46&lt;&gt;"",'Données élèves'!AH49&lt;&gt;""),IF('Données élèves'!AH49=TRUE,INDEX(codegemhist,MATCH('Données élèves'!M49,libgem,0)),""),"")</f>
        <v/>
      </c>
      <c r="M46" s="148" t="str">
        <f>IF(AND(A46&lt;&gt;"",'Données élèves'!AH49&lt;&gt;""),IF('Données élèves'!AH49=TRUE,IF(INDEX(codegem,MATCH('Données élèves'!M49,libgem,0))&gt;=8000,INDEX(codegem,MATCH('Données élèves'!M49,libgem,0)),""),'Données élèves'!M49),"")</f>
        <v/>
      </c>
      <c r="N46" s="148" t="str">
        <f>IF(AND(A46&lt;&gt;"",'Données élèves'!AI49&lt;&gt;""),IF('Données élèves'!AI49=TRUE,INDEX(codeschart,MATCH('Données élèves'!N49,libschart,0)),'Données élèves'!N49),"")</f>
        <v/>
      </c>
      <c r="O46" s="148" t="str">
        <f>IF(AND(A46&lt;&gt;"",'Données élèves'!O49&lt;&gt;""),'Données élèves'!O49,"")</f>
        <v/>
      </c>
      <c r="P46" s="148" t="str">
        <f>IF(AND(A46&lt;&gt;"",'Données élèves'!AK49&lt;&gt;""),IF('Données élèves'!AK49=TRUE,INDEX(codeform,MATCH('Données élèves'!P49,libform,0)),'Données élèves'!P49),"")</f>
        <v/>
      </c>
      <c r="Q46" s="148" t="str">
        <f>IF(AND(A46&lt;&gt;"",'Données élèves'!AL49&lt;&gt;""),IF('Données élèves'!AL49=TRUE,INDEX(codespe,MATCH('Données élèves'!Q49,libspe,0)),'Données élèves'!Q49),"")</f>
        <v/>
      </c>
      <c r="R46" s="148" t="str">
        <f>IF(AND(A46&lt;&gt;"",OR('Données élèves'!AM49&lt;&gt;"",'Données élèves'!AT49=FALSE)),IF('Données élèves'!AM49=TRUE,INDEX(codemp1,MATCH('Données élèves'!R49,libmp1,0)),IF('Données élèves'!AT49=FALSE,0,'Données élèves'!R49)),"")</f>
        <v/>
      </c>
      <c r="S46" s="148" t="str">
        <f t="shared" si="1"/>
        <v/>
      </c>
      <c r="T46" s="148" t="str">
        <f t="shared" si="2"/>
        <v/>
      </c>
      <c r="U46" s="148" t="str">
        <f>IF(AND(A46&lt;&gt;"",'Données élèves'!S49&lt;&gt;""),'Données élèves'!S49,"")</f>
        <v/>
      </c>
      <c r="V46" s="148" t="str">
        <f>IF(AND(A46&lt;&gt;"",'Données élèves'!T49&lt;&gt;""),'Données élèves'!T49,"")</f>
        <v/>
      </c>
      <c r="W46" s="148" t="str">
        <f>IF(AND(A46&lt;&gt;"",'Données élèves'!U49&lt;&gt;""),'Données élèves'!U49,"")</f>
        <v/>
      </c>
      <c r="X46" s="148" t="str">
        <f>IF(AND(A46&lt;&gt;"",'Données élèves'!V49&lt;&gt;""),'Données élèves'!V49,"")</f>
        <v/>
      </c>
      <c r="Y46" s="148" t="str">
        <f>IF(AND(A46&lt;&gt;"",'Données élèves'!W49&lt;&gt;""),'Données élèves'!W49,"")</f>
        <v/>
      </c>
      <c r="Z46" s="148" t="str">
        <f>IF(AND(A46&lt;&gt;"",'Données élèves'!X49&lt;&gt;""),'Données élèves'!X49,"")</f>
        <v/>
      </c>
    </row>
    <row r="47" spans="1:26" x14ac:dyDescent="0.2">
      <c r="A47" s="146" t="str">
        <f>IF('Données élèves'!$C50&lt;&gt;"",'Données élèves'!A50,"")</f>
        <v/>
      </c>
      <c r="B47" s="146" t="str">
        <f>IF(A47&lt;&gt;"",'Données élèves'!B50,"")</f>
        <v/>
      </c>
      <c r="C47" s="146" t="str">
        <f>IF(AND(A47&lt;&gt;"",'Données élèves'!F50&lt;&gt;""),IF(INDEX(codeclint,MATCH('Données élèves'!F50,libclint,0))&lt;&gt;"",INDEX(codeclint,MATCH('Données élèves'!F50,libclint,0)),""),"")</f>
        <v/>
      </c>
      <c r="D47" s="146" t="str">
        <f t="shared" si="0"/>
        <v/>
      </c>
      <c r="E47" s="146" t="str">
        <f>IF(A47&lt;&gt;"",IF('Données élèves'!G50&lt;&gt;"",IF('Données élèves'!AB50&lt;&gt;"",IF('Données élèves'!G50="LOC.ID",CONCATENATE("LOC.",'Données élèves'!AU$5),'Données élèves'!G50),""),""),"")</f>
        <v/>
      </c>
      <c r="F47" s="146" t="str">
        <f>IF(A47&lt;&gt;"",IF('Données élèves'!H50&lt;&gt;"",'Données élèves'!H50,""),"")</f>
        <v/>
      </c>
      <c r="G47" s="146" t="str">
        <f>IF(AND(A47&lt;&gt;"",'Données élèves'!AC50&lt;&gt;""),IF('Données élèves'!AC50=TRUE,INDEX(codesex,MATCH('Données élèves'!I50,libsex,0)),'Données élèves'!I50),"")</f>
        <v/>
      </c>
      <c r="H47" s="147" t="str">
        <f>IF(A47&lt;&gt;"",IF('Données élèves'!J50&lt;&gt;"",'Données élèves'!J50,""),"")</f>
        <v/>
      </c>
      <c r="I47" s="148" t="str">
        <f>IF(AND(A47&lt;&gt;"",'Données élèves'!AE50&lt;&gt;""),IF('Données élèves'!AE50=TRUE,INDEX(codenat,MATCH('Données élèves'!K50,libnat,0)),'Données élèves'!K50),"")</f>
        <v/>
      </c>
      <c r="J47" s="148" t="str">
        <f>IF(AND(A47&lt;&gt;"",'Données élèves'!AF50&lt;&gt;""),IF('Données élèves'!AF50=TRUE,INDEX(codelangue,MATCH('Données élèves'!L50,liblangue,0)),'Données élèves'!L50),"")</f>
        <v/>
      </c>
      <c r="K47" s="148" t="str">
        <f>IF(AND(A47&lt;&gt;"",'Données élèves'!AH50&lt;&gt;""),IF('Données élèves'!AH50=TRUE,IF(INDEX(codegem,MATCH('Données élèves'!M50,libgem,0))&lt;8000,INDEX(codegem,MATCH('Données élèves'!M50,libgem,0)),""),'Données élèves'!M50),"")</f>
        <v/>
      </c>
      <c r="L47" s="148" t="str">
        <f>IF(AND(A47&lt;&gt;"",'Données élèves'!AH50&lt;&gt;""),IF('Données élèves'!AH50=TRUE,INDEX(codegemhist,MATCH('Données élèves'!M50,libgem,0)),""),"")</f>
        <v/>
      </c>
      <c r="M47" s="148" t="str">
        <f>IF(AND(A47&lt;&gt;"",'Données élèves'!AH50&lt;&gt;""),IF('Données élèves'!AH50=TRUE,IF(INDEX(codegem,MATCH('Données élèves'!M50,libgem,0))&gt;=8000,INDEX(codegem,MATCH('Données élèves'!M50,libgem,0)),""),'Données élèves'!M50),"")</f>
        <v/>
      </c>
      <c r="N47" s="148" t="str">
        <f>IF(AND(A47&lt;&gt;"",'Données élèves'!AI50&lt;&gt;""),IF('Données élèves'!AI50=TRUE,INDEX(codeschart,MATCH('Données élèves'!N50,libschart,0)),'Données élèves'!N50),"")</f>
        <v/>
      </c>
      <c r="O47" s="148" t="str">
        <f>IF(AND(A47&lt;&gt;"",'Données élèves'!O50&lt;&gt;""),'Données élèves'!O50,"")</f>
        <v/>
      </c>
      <c r="P47" s="148" t="str">
        <f>IF(AND(A47&lt;&gt;"",'Données élèves'!AK50&lt;&gt;""),IF('Données élèves'!AK50=TRUE,INDEX(codeform,MATCH('Données élèves'!P50,libform,0)),'Données élèves'!P50),"")</f>
        <v/>
      </c>
      <c r="Q47" s="148" t="str">
        <f>IF(AND(A47&lt;&gt;"",'Données élèves'!AL50&lt;&gt;""),IF('Données élèves'!AL50=TRUE,INDEX(codespe,MATCH('Données élèves'!Q50,libspe,0)),'Données élèves'!Q50),"")</f>
        <v/>
      </c>
      <c r="R47" s="148" t="str">
        <f>IF(AND(A47&lt;&gt;"",OR('Données élèves'!AM50&lt;&gt;"",'Données élèves'!AT50=FALSE)),IF('Données élèves'!AM50=TRUE,INDEX(codemp1,MATCH('Données élèves'!R50,libmp1,0)),IF('Données élèves'!AT50=FALSE,0,'Données élèves'!R50)),"")</f>
        <v/>
      </c>
      <c r="S47" s="148" t="str">
        <f t="shared" si="1"/>
        <v/>
      </c>
      <c r="T47" s="148" t="str">
        <f t="shared" si="2"/>
        <v/>
      </c>
      <c r="U47" s="148" t="str">
        <f>IF(AND(A47&lt;&gt;"",'Données élèves'!S50&lt;&gt;""),'Données élèves'!S50,"")</f>
        <v/>
      </c>
      <c r="V47" s="148" t="str">
        <f>IF(AND(A47&lt;&gt;"",'Données élèves'!T50&lt;&gt;""),'Données élèves'!T50,"")</f>
        <v/>
      </c>
      <c r="W47" s="148" t="str">
        <f>IF(AND(A47&lt;&gt;"",'Données élèves'!U50&lt;&gt;""),'Données élèves'!U50,"")</f>
        <v/>
      </c>
      <c r="X47" s="148" t="str">
        <f>IF(AND(A47&lt;&gt;"",'Données élèves'!V50&lt;&gt;""),'Données élèves'!V50,"")</f>
        <v/>
      </c>
      <c r="Y47" s="148" t="str">
        <f>IF(AND(A47&lt;&gt;"",'Données élèves'!W50&lt;&gt;""),'Données élèves'!W50,"")</f>
        <v/>
      </c>
      <c r="Z47" s="148" t="str">
        <f>IF(AND(A47&lt;&gt;"",'Données élèves'!X50&lt;&gt;""),'Données élèves'!X50,"")</f>
        <v/>
      </c>
    </row>
    <row r="48" spans="1:26" x14ac:dyDescent="0.2">
      <c r="A48" s="146" t="str">
        <f>IF('Données élèves'!$C51&lt;&gt;"",'Données élèves'!A51,"")</f>
        <v/>
      </c>
      <c r="B48" s="146" t="str">
        <f>IF(A48&lt;&gt;"",'Données élèves'!B51,"")</f>
        <v/>
      </c>
      <c r="C48" s="146" t="str">
        <f>IF(AND(A48&lt;&gt;"",'Données élèves'!F51&lt;&gt;""),IF(INDEX(codeclint,MATCH('Données élèves'!F51,libclint,0))&lt;&gt;"",INDEX(codeclint,MATCH('Données élèves'!F51,libclint,0)),""),"")</f>
        <v/>
      </c>
      <c r="D48" s="146" t="str">
        <f t="shared" si="0"/>
        <v/>
      </c>
      <c r="E48" s="146" t="str">
        <f>IF(A48&lt;&gt;"",IF('Données élèves'!G51&lt;&gt;"",IF('Données élèves'!AB51&lt;&gt;"",IF('Données élèves'!G51="LOC.ID",CONCATENATE("LOC.",'Données élèves'!AU$5),'Données élèves'!G51),""),""),"")</f>
        <v/>
      </c>
      <c r="F48" s="146" t="str">
        <f>IF(A48&lt;&gt;"",IF('Données élèves'!H51&lt;&gt;"",'Données élèves'!H51,""),"")</f>
        <v/>
      </c>
      <c r="G48" s="146" t="str">
        <f>IF(AND(A48&lt;&gt;"",'Données élèves'!AC51&lt;&gt;""),IF('Données élèves'!AC51=TRUE,INDEX(codesex,MATCH('Données élèves'!I51,libsex,0)),'Données élèves'!I51),"")</f>
        <v/>
      </c>
      <c r="H48" s="147" t="str">
        <f>IF(A48&lt;&gt;"",IF('Données élèves'!J51&lt;&gt;"",'Données élèves'!J51,""),"")</f>
        <v/>
      </c>
      <c r="I48" s="148" t="str">
        <f>IF(AND(A48&lt;&gt;"",'Données élèves'!AE51&lt;&gt;""),IF('Données élèves'!AE51=TRUE,INDEX(codenat,MATCH('Données élèves'!K51,libnat,0)),'Données élèves'!K51),"")</f>
        <v/>
      </c>
      <c r="J48" s="148" t="str">
        <f>IF(AND(A48&lt;&gt;"",'Données élèves'!AF51&lt;&gt;""),IF('Données élèves'!AF51=TRUE,INDEX(codelangue,MATCH('Données élèves'!L51,liblangue,0)),'Données élèves'!L51),"")</f>
        <v/>
      </c>
      <c r="K48" s="148" t="str">
        <f>IF(AND(A48&lt;&gt;"",'Données élèves'!AH51&lt;&gt;""),IF('Données élèves'!AH51=TRUE,IF(INDEX(codegem,MATCH('Données élèves'!M51,libgem,0))&lt;8000,INDEX(codegem,MATCH('Données élèves'!M51,libgem,0)),""),'Données élèves'!M51),"")</f>
        <v/>
      </c>
      <c r="L48" s="148" t="str">
        <f>IF(AND(A48&lt;&gt;"",'Données élèves'!AH51&lt;&gt;""),IF('Données élèves'!AH51=TRUE,INDEX(codegemhist,MATCH('Données élèves'!M51,libgem,0)),""),"")</f>
        <v/>
      </c>
      <c r="M48" s="148" t="str">
        <f>IF(AND(A48&lt;&gt;"",'Données élèves'!AH51&lt;&gt;""),IF('Données élèves'!AH51=TRUE,IF(INDEX(codegem,MATCH('Données élèves'!M51,libgem,0))&gt;=8000,INDEX(codegem,MATCH('Données élèves'!M51,libgem,0)),""),'Données élèves'!M51),"")</f>
        <v/>
      </c>
      <c r="N48" s="148" t="str">
        <f>IF(AND(A48&lt;&gt;"",'Données élèves'!AI51&lt;&gt;""),IF('Données élèves'!AI51=TRUE,INDEX(codeschart,MATCH('Données élèves'!N51,libschart,0)),'Données élèves'!N51),"")</f>
        <v/>
      </c>
      <c r="O48" s="148" t="str">
        <f>IF(AND(A48&lt;&gt;"",'Données élèves'!O51&lt;&gt;""),'Données élèves'!O51,"")</f>
        <v/>
      </c>
      <c r="P48" s="148" t="str">
        <f>IF(AND(A48&lt;&gt;"",'Données élèves'!AK51&lt;&gt;""),IF('Données élèves'!AK51=TRUE,INDEX(codeform,MATCH('Données élèves'!P51,libform,0)),'Données élèves'!P51),"")</f>
        <v/>
      </c>
      <c r="Q48" s="148" t="str">
        <f>IF(AND(A48&lt;&gt;"",'Données élèves'!AL51&lt;&gt;""),IF('Données élèves'!AL51=TRUE,INDEX(codespe,MATCH('Données élèves'!Q51,libspe,0)),'Données élèves'!Q51),"")</f>
        <v/>
      </c>
      <c r="R48" s="148" t="str">
        <f>IF(AND(A48&lt;&gt;"",OR('Données élèves'!AM51&lt;&gt;"",'Données élèves'!AT51=FALSE)),IF('Données élèves'!AM51=TRUE,INDEX(codemp1,MATCH('Données élèves'!R51,libmp1,0)),IF('Données élèves'!AT51=FALSE,0,'Données élèves'!R51)),"")</f>
        <v/>
      </c>
      <c r="S48" s="148" t="str">
        <f t="shared" si="1"/>
        <v/>
      </c>
      <c r="T48" s="148" t="str">
        <f t="shared" si="2"/>
        <v/>
      </c>
      <c r="U48" s="148" t="str">
        <f>IF(AND(A48&lt;&gt;"",'Données élèves'!S51&lt;&gt;""),'Données élèves'!S51,"")</f>
        <v/>
      </c>
      <c r="V48" s="148" t="str">
        <f>IF(AND(A48&lt;&gt;"",'Données élèves'!T51&lt;&gt;""),'Données élèves'!T51,"")</f>
        <v/>
      </c>
      <c r="W48" s="148" t="str">
        <f>IF(AND(A48&lt;&gt;"",'Données élèves'!U51&lt;&gt;""),'Données élèves'!U51,"")</f>
        <v/>
      </c>
      <c r="X48" s="148" t="str">
        <f>IF(AND(A48&lt;&gt;"",'Données élèves'!V51&lt;&gt;""),'Données élèves'!V51,"")</f>
        <v/>
      </c>
      <c r="Y48" s="148" t="str">
        <f>IF(AND(A48&lt;&gt;"",'Données élèves'!W51&lt;&gt;""),'Données élèves'!W51,"")</f>
        <v/>
      </c>
      <c r="Z48" s="148" t="str">
        <f>IF(AND(A48&lt;&gt;"",'Données élèves'!X51&lt;&gt;""),'Données élèves'!X51,"")</f>
        <v/>
      </c>
    </row>
    <row r="49" spans="1:26" x14ac:dyDescent="0.2">
      <c r="A49" s="146" t="str">
        <f>IF('Données élèves'!$C52&lt;&gt;"",'Données élèves'!A52,"")</f>
        <v/>
      </c>
      <c r="B49" s="146" t="str">
        <f>IF(A49&lt;&gt;"",'Données élèves'!B52,"")</f>
        <v/>
      </c>
      <c r="C49" s="146" t="str">
        <f>IF(AND(A49&lt;&gt;"",'Données élèves'!F52&lt;&gt;""),IF(INDEX(codeclint,MATCH('Données élèves'!F52,libclint,0))&lt;&gt;"",INDEX(codeclint,MATCH('Données élèves'!F52,libclint,0)),""),"")</f>
        <v/>
      </c>
      <c r="D49" s="146" t="str">
        <f t="shared" si="0"/>
        <v/>
      </c>
      <c r="E49" s="146" t="str">
        <f>IF(A49&lt;&gt;"",IF('Données élèves'!G52&lt;&gt;"",IF('Données élèves'!AB52&lt;&gt;"",IF('Données élèves'!G52="LOC.ID",CONCATENATE("LOC.",'Données élèves'!AU$5),'Données élèves'!G52),""),""),"")</f>
        <v/>
      </c>
      <c r="F49" s="146" t="str">
        <f>IF(A49&lt;&gt;"",IF('Données élèves'!H52&lt;&gt;"",'Données élèves'!H52,""),"")</f>
        <v/>
      </c>
      <c r="G49" s="146" t="str">
        <f>IF(AND(A49&lt;&gt;"",'Données élèves'!AC52&lt;&gt;""),IF('Données élèves'!AC52=TRUE,INDEX(codesex,MATCH('Données élèves'!I52,libsex,0)),'Données élèves'!I52),"")</f>
        <v/>
      </c>
      <c r="H49" s="147" t="str">
        <f>IF(A49&lt;&gt;"",IF('Données élèves'!J52&lt;&gt;"",'Données élèves'!J52,""),"")</f>
        <v/>
      </c>
      <c r="I49" s="148" t="str">
        <f>IF(AND(A49&lt;&gt;"",'Données élèves'!AE52&lt;&gt;""),IF('Données élèves'!AE52=TRUE,INDEX(codenat,MATCH('Données élèves'!K52,libnat,0)),'Données élèves'!K52),"")</f>
        <v/>
      </c>
      <c r="J49" s="148" t="str">
        <f>IF(AND(A49&lt;&gt;"",'Données élèves'!AF52&lt;&gt;""),IF('Données élèves'!AF52=TRUE,INDEX(codelangue,MATCH('Données élèves'!L52,liblangue,0)),'Données élèves'!L52),"")</f>
        <v/>
      </c>
      <c r="K49" s="148" t="str">
        <f>IF(AND(A49&lt;&gt;"",'Données élèves'!AH52&lt;&gt;""),IF('Données élèves'!AH52=TRUE,IF(INDEX(codegem,MATCH('Données élèves'!M52,libgem,0))&lt;8000,INDEX(codegem,MATCH('Données élèves'!M52,libgem,0)),""),'Données élèves'!M52),"")</f>
        <v/>
      </c>
      <c r="L49" s="148" t="str">
        <f>IF(AND(A49&lt;&gt;"",'Données élèves'!AH52&lt;&gt;""),IF('Données élèves'!AH52=TRUE,INDEX(codegemhist,MATCH('Données élèves'!M52,libgem,0)),""),"")</f>
        <v/>
      </c>
      <c r="M49" s="148" t="str">
        <f>IF(AND(A49&lt;&gt;"",'Données élèves'!AH52&lt;&gt;""),IF('Données élèves'!AH52=TRUE,IF(INDEX(codegem,MATCH('Données élèves'!M52,libgem,0))&gt;=8000,INDEX(codegem,MATCH('Données élèves'!M52,libgem,0)),""),'Données élèves'!M52),"")</f>
        <v/>
      </c>
      <c r="N49" s="148" t="str">
        <f>IF(AND(A49&lt;&gt;"",'Données élèves'!AI52&lt;&gt;""),IF('Données élèves'!AI52=TRUE,INDEX(codeschart,MATCH('Données élèves'!N52,libschart,0)),'Données élèves'!N52),"")</f>
        <v/>
      </c>
      <c r="O49" s="148" t="str">
        <f>IF(AND(A49&lt;&gt;"",'Données élèves'!O52&lt;&gt;""),'Données élèves'!O52,"")</f>
        <v/>
      </c>
      <c r="P49" s="148" t="str">
        <f>IF(AND(A49&lt;&gt;"",'Données élèves'!AK52&lt;&gt;""),IF('Données élèves'!AK52=TRUE,INDEX(codeform,MATCH('Données élèves'!P52,libform,0)),'Données élèves'!P52),"")</f>
        <v/>
      </c>
      <c r="Q49" s="148" t="str">
        <f>IF(AND(A49&lt;&gt;"",'Données élèves'!AL52&lt;&gt;""),IF('Données élèves'!AL52=TRUE,INDEX(codespe,MATCH('Données élèves'!Q52,libspe,0)),'Données élèves'!Q52),"")</f>
        <v/>
      </c>
      <c r="R49" s="148" t="str">
        <f>IF(AND(A49&lt;&gt;"",OR('Données élèves'!AM52&lt;&gt;"",'Données élèves'!AT52=FALSE)),IF('Données élèves'!AM52=TRUE,INDEX(codemp1,MATCH('Données élèves'!R52,libmp1,0)),IF('Données élèves'!AT52=FALSE,0,'Données élèves'!R52)),"")</f>
        <v/>
      </c>
      <c r="S49" s="148" t="str">
        <f t="shared" si="1"/>
        <v/>
      </c>
      <c r="T49" s="148" t="str">
        <f t="shared" si="2"/>
        <v/>
      </c>
      <c r="U49" s="148" t="str">
        <f>IF(AND(A49&lt;&gt;"",'Données élèves'!S52&lt;&gt;""),'Données élèves'!S52,"")</f>
        <v/>
      </c>
      <c r="V49" s="148" t="str">
        <f>IF(AND(A49&lt;&gt;"",'Données élèves'!T52&lt;&gt;""),'Données élèves'!T52,"")</f>
        <v/>
      </c>
      <c r="W49" s="148" t="str">
        <f>IF(AND(A49&lt;&gt;"",'Données élèves'!U52&lt;&gt;""),'Données élèves'!U52,"")</f>
        <v/>
      </c>
      <c r="X49" s="148" t="str">
        <f>IF(AND(A49&lt;&gt;"",'Données élèves'!V52&lt;&gt;""),'Données élèves'!V52,"")</f>
        <v/>
      </c>
      <c r="Y49" s="148" t="str">
        <f>IF(AND(A49&lt;&gt;"",'Données élèves'!W52&lt;&gt;""),'Données élèves'!W52,"")</f>
        <v/>
      </c>
      <c r="Z49" s="148" t="str">
        <f>IF(AND(A49&lt;&gt;"",'Données élèves'!X52&lt;&gt;""),'Données élèves'!X52,"")</f>
        <v/>
      </c>
    </row>
    <row r="50" spans="1:26" x14ac:dyDescent="0.2">
      <c r="A50" s="146" t="str">
        <f>IF('Données élèves'!$C53&lt;&gt;"",'Données élèves'!A53,"")</f>
        <v/>
      </c>
      <c r="B50" s="146" t="str">
        <f>IF(A50&lt;&gt;"",'Données élèves'!B53,"")</f>
        <v/>
      </c>
      <c r="C50" s="146" t="str">
        <f>IF(AND(A50&lt;&gt;"",'Données élèves'!F53&lt;&gt;""),IF(INDEX(codeclint,MATCH('Données élèves'!F53,libclint,0))&lt;&gt;"",INDEX(codeclint,MATCH('Données élèves'!F53,libclint,0)),""),"")</f>
        <v/>
      </c>
      <c r="D50" s="146" t="str">
        <f t="shared" si="0"/>
        <v/>
      </c>
      <c r="E50" s="146" t="str">
        <f>IF(A50&lt;&gt;"",IF('Données élèves'!G53&lt;&gt;"",IF('Données élèves'!AB53&lt;&gt;"",IF('Données élèves'!G53="LOC.ID",CONCATENATE("LOC.",'Données élèves'!AU$5),'Données élèves'!G53),""),""),"")</f>
        <v/>
      </c>
      <c r="F50" s="146" t="str">
        <f>IF(A50&lt;&gt;"",IF('Données élèves'!H53&lt;&gt;"",'Données élèves'!H53,""),"")</f>
        <v/>
      </c>
      <c r="G50" s="146" t="str">
        <f>IF(AND(A50&lt;&gt;"",'Données élèves'!AC53&lt;&gt;""),IF('Données élèves'!AC53=TRUE,INDEX(codesex,MATCH('Données élèves'!I53,libsex,0)),'Données élèves'!I53),"")</f>
        <v/>
      </c>
      <c r="H50" s="147" t="str">
        <f>IF(A50&lt;&gt;"",IF('Données élèves'!J53&lt;&gt;"",'Données élèves'!J53,""),"")</f>
        <v/>
      </c>
      <c r="I50" s="148" t="str">
        <f>IF(AND(A50&lt;&gt;"",'Données élèves'!AE53&lt;&gt;""),IF('Données élèves'!AE53=TRUE,INDEX(codenat,MATCH('Données élèves'!K53,libnat,0)),'Données élèves'!K53),"")</f>
        <v/>
      </c>
      <c r="J50" s="148" t="str">
        <f>IF(AND(A50&lt;&gt;"",'Données élèves'!AF53&lt;&gt;""),IF('Données élèves'!AF53=TRUE,INDEX(codelangue,MATCH('Données élèves'!L53,liblangue,0)),'Données élèves'!L53),"")</f>
        <v/>
      </c>
      <c r="K50" s="148" t="str">
        <f>IF(AND(A50&lt;&gt;"",'Données élèves'!AH53&lt;&gt;""),IF('Données élèves'!AH53=TRUE,IF(INDEX(codegem,MATCH('Données élèves'!M53,libgem,0))&lt;8000,INDEX(codegem,MATCH('Données élèves'!M53,libgem,0)),""),'Données élèves'!M53),"")</f>
        <v/>
      </c>
      <c r="L50" s="148" t="str">
        <f>IF(AND(A50&lt;&gt;"",'Données élèves'!AH53&lt;&gt;""),IF('Données élèves'!AH53=TRUE,INDEX(codegemhist,MATCH('Données élèves'!M53,libgem,0)),""),"")</f>
        <v/>
      </c>
      <c r="M50" s="148" t="str">
        <f>IF(AND(A50&lt;&gt;"",'Données élèves'!AH53&lt;&gt;""),IF('Données élèves'!AH53=TRUE,IF(INDEX(codegem,MATCH('Données élèves'!M53,libgem,0))&gt;=8000,INDEX(codegem,MATCH('Données élèves'!M53,libgem,0)),""),'Données élèves'!M53),"")</f>
        <v/>
      </c>
      <c r="N50" s="148" t="str">
        <f>IF(AND(A50&lt;&gt;"",'Données élèves'!AI53&lt;&gt;""),IF('Données élèves'!AI53=TRUE,INDEX(codeschart,MATCH('Données élèves'!N53,libschart,0)),'Données élèves'!N53),"")</f>
        <v/>
      </c>
      <c r="O50" s="148" t="str">
        <f>IF(AND(A50&lt;&gt;"",'Données élèves'!O53&lt;&gt;""),'Données élèves'!O53,"")</f>
        <v/>
      </c>
      <c r="P50" s="148" t="str">
        <f>IF(AND(A50&lt;&gt;"",'Données élèves'!AK53&lt;&gt;""),IF('Données élèves'!AK53=TRUE,INDEX(codeform,MATCH('Données élèves'!P53,libform,0)),'Données élèves'!P53),"")</f>
        <v/>
      </c>
      <c r="Q50" s="148" t="str">
        <f>IF(AND(A50&lt;&gt;"",'Données élèves'!AL53&lt;&gt;""),IF('Données élèves'!AL53=TRUE,INDEX(codespe,MATCH('Données élèves'!Q53,libspe,0)),'Données élèves'!Q53),"")</f>
        <v/>
      </c>
      <c r="R50" s="148" t="str">
        <f>IF(AND(A50&lt;&gt;"",OR('Données élèves'!AM53&lt;&gt;"",'Données élèves'!AT53=FALSE)),IF('Données élèves'!AM53=TRUE,INDEX(codemp1,MATCH('Données élèves'!R53,libmp1,0)),IF('Données élèves'!AT53=FALSE,0,'Données élèves'!R53)),"")</f>
        <v/>
      </c>
      <c r="S50" s="148" t="str">
        <f t="shared" si="1"/>
        <v/>
      </c>
      <c r="T50" s="148" t="str">
        <f t="shared" si="2"/>
        <v/>
      </c>
      <c r="U50" s="148" t="str">
        <f>IF(AND(A50&lt;&gt;"",'Données élèves'!S53&lt;&gt;""),'Données élèves'!S53,"")</f>
        <v/>
      </c>
      <c r="V50" s="148" t="str">
        <f>IF(AND(A50&lt;&gt;"",'Données élèves'!T53&lt;&gt;""),'Données élèves'!T53,"")</f>
        <v/>
      </c>
      <c r="W50" s="148" t="str">
        <f>IF(AND(A50&lt;&gt;"",'Données élèves'!U53&lt;&gt;""),'Données élèves'!U53,"")</f>
        <v/>
      </c>
      <c r="X50" s="148" t="str">
        <f>IF(AND(A50&lt;&gt;"",'Données élèves'!V53&lt;&gt;""),'Données élèves'!V53,"")</f>
        <v/>
      </c>
      <c r="Y50" s="148" t="str">
        <f>IF(AND(A50&lt;&gt;"",'Données élèves'!W53&lt;&gt;""),'Données élèves'!W53,"")</f>
        <v/>
      </c>
      <c r="Z50" s="148" t="str">
        <f>IF(AND(A50&lt;&gt;"",'Données élèves'!X53&lt;&gt;""),'Données élèves'!X53,"")</f>
        <v/>
      </c>
    </row>
    <row r="51" spans="1:26" x14ac:dyDescent="0.2">
      <c r="A51" s="146" t="str">
        <f>IF('Données élèves'!$C54&lt;&gt;"",'Données élèves'!A54,"")</f>
        <v/>
      </c>
      <c r="B51" s="146" t="str">
        <f>IF(A51&lt;&gt;"",'Données élèves'!B54,"")</f>
        <v/>
      </c>
      <c r="C51" s="146" t="str">
        <f>IF(AND(A51&lt;&gt;"",'Données élèves'!F54&lt;&gt;""),IF(INDEX(codeclint,MATCH('Données élèves'!F54,libclint,0))&lt;&gt;"",INDEX(codeclint,MATCH('Données élèves'!F54,libclint,0)),""),"")</f>
        <v/>
      </c>
      <c r="D51" s="146" t="str">
        <f t="shared" si="0"/>
        <v/>
      </c>
      <c r="E51" s="146" t="str">
        <f>IF(A51&lt;&gt;"",IF('Données élèves'!G54&lt;&gt;"",IF('Données élèves'!AB54&lt;&gt;"",IF('Données élèves'!G54="LOC.ID",CONCATENATE("LOC.",'Données élèves'!AU$5),'Données élèves'!G54),""),""),"")</f>
        <v/>
      </c>
      <c r="F51" s="146" t="str">
        <f>IF(A51&lt;&gt;"",IF('Données élèves'!H54&lt;&gt;"",'Données élèves'!H54,""),"")</f>
        <v/>
      </c>
      <c r="G51" s="146" t="str">
        <f>IF(AND(A51&lt;&gt;"",'Données élèves'!AC54&lt;&gt;""),IF('Données élèves'!AC54=TRUE,INDEX(codesex,MATCH('Données élèves'!I54,libsex,0)),'Données élèves'!I54),"")</f>
        <v/>
      </c>
      <c r="H51" s="147" t="str">
        <f>IF(A51&lt;&gt;"",IF('Données élèves'!J54&lt;&gt;"",'Données élèves'!J54,""),"")</f>
        <v/>
      </c>
      <c r="I51" s="148" t="str">
        <f>IF(AND(A51&lt;&gt;"",'Données élèves'!AE54&lt;&gt;""),IF('Données élèves'!AE54=TRUE,INDEX(codenat,MATCH('Données élèves'!K54,libnat,0)),'Données élèves'!K54),"")</f>
        <v/>
      </c>
      <c r="J51" s="148" t="str">
        <f>IF(AND(A51&lt;&gt;"",'Données élèves'!AF54&lt;&gt;""),IF('Données élèves'!AF54=TRUE,INDEX(codelangue,MATCH('Données élèves'!L54,liblangue,0)),'Données élèves'!L54),"")</f>
        <v/>
      </c>
      <c r="K51" s="148" t="str">
        <f>IF(AND(A51&lt;&gt;"",'Données élèves'!AH54&lt;&gt;""),IF('Données élèves'!AH54=TRUE,IF(INDEX(codegem,MATCH('Données élèves'!M54,libgem,0))&lt;8000,INDEX(codegem,MATCH('Données élèves'!M54,libgem,0)),""),'Données élèves'!M54),"")</f>
        <v/>
      </c>
      <c r="L51" s="148" t="str">
        <f>IF(AND(A51&lt;&gt;"",'Données élèves'!AH54&lt;&gt;""),IF('Données élèves'!AH54=TRUE,INDEX(codegemhist,MATCH('Données élèves'!M54,libgem,0)),""),"")</f>
        <v/>
      </c>
      <c r="M51" s="148" t="str">
        <f>IF(AND(A51&lt;&gt;"",'Données élèves'!AH54&lt;&gt;""),IF('Données élèves'!AH54=TRUE,IF(INDEX(codegem,MATCH('Données élèves'!M54,libgem,0))&gt;=8000,INDEX(codegem,MATCH('Données élèves'!M54,libgem,0)),""),'Données élèves'!M54),"")</f>
        <v/>
      </c>
      <c r="N51" s="148" t="str">
        <f>IF(AND(A51&lt;&gt;"",'Données élèves'!AI54&lt;&gt;""),IF('Données élèves'!AI54=TRUE,INDEX(codeschart,MATCH('Données élèves'!N54,libschart,0)),'Données élèves'!N54),"")</f>
        <v/>
      </c>
      <c r="O51" s="148" t="str">
        <f>IF(AND(A51&lt;&gt;"",'Données élèves'!O54&lt;&gt;""),'Données élèves'!O54,"")</f>
        <v/>
      </c>
      <c r="P51" s="148" t="str">
        <f>IF(AND(A51&lt;&gt;"",'Données élèves'!AK54&lt;&gt;""),IF('Données élèves'!AK54=TRUE,INDEX(codeform,MATCH('Données élèves'!P54,libform,0)),'Données élèves'!P54),"")</f>
        <v/>
      </c>
      <c r="Q51" s="148" t="str">
        <f>IF(AND(A51&lt;&gt;"",'Données élèves'!AL54&lt;&gt;""),IF('Données élèves'!AL54=TRUE,INDEX(codespe,MATCH('Données élèves'!Q54,libspe,0)),'Données élèves'!Q54),"")</f>
        <v/>
      </c>
      <c r="R51" s="148" t="str">
        <f>IF(AND(A51&lt;&gt;"",OR('Données élèves'!AM54&lt;&gt;"",'Données élèves'!AT54=FALSE)),IF('Données élèves'!AM54=TRUE,INDEX(codemp1,MATCH('Données élèves'!R54,libmp1,0)),IF('Données élèves'!AT54=FALSE,0,'Données élèves'!R54)),"")</f>
        <v/>
      </c>
      <c r="S51" s="148" t="str">
        <f t="shared" si="1"/>
        <v/>
      </c>
      <c r="T51" s="148" t="str">
        <f t="shared" si="2"/>
        <v/>
      </c>
      <c r="U51" s="148" t="str">
        <f>IF(AND(A51&lt;&gt;"",'Données élèves'!S54&lt;&gt;""),'Données élèves'!S54,"")</f>
        <v/>
      </c>
      <c r="V51" s="148" t="str">
        <f>IF(AND(A51&lt;&gt;"",'Données élèves'!T54&lt;&gt;""),'Données élèves'!T54,"")</f>
        <v/>
      </c>
      <c r="W51" s="148" t="str">
        <f>IF(AND(A51&lt;&gt;"",'Données élèves'!U54&lt;&gt;""),'Données élèves'!U54,"")</f>
        <v/>
      </c>
      <c r="X51" s="148" t="str">
        <f>IF(AND(A51&lt;&gt;"",'Données élèves'!V54&lt;&gt;""),'Données élèves'!V54,"")</f>
        <v/>
      </c>
      <c r="Y51" s="148" t="str">
        <f>IF(AND(A51&lt;&gt;"",'Données élèves'!W54&lt;&gt;""),'Données élèves'!W54,"")</f>
        <v/>
      </c>
      <c r="Z51" s="148" t="str">
        <f>IF(AND(A51&lt;&gt;"",'Données élèves'!X54&lt;&gt;""),'Données élèves'!X54,"")</f>
        <v/>
      </c>
    </row>
    <row r="52" spans="1:26" x14ac:dyDescent="0.2">
      <c r="A52" s="146" t="str">
        <f>IF('Données élèves'!$C55&lt;&gt;"",'Données élèves'!A55,"")</f>
        <v/>
      </c>
      <c r="B52" s="146" t="str">
        <f>IF(A52&lt;&gt;"",'Données élèves'!B55,"")</f>
        <v/>
      </c>
      <c r="C52" s="146" t="str">
        <f>IF(AND(A52&lt;&gt;"",'Données élèves'!F55&lt;&gt;""),IF(INDEX(codeclint,MATCH('Données élèves'!F55,libclint,0))&lt;&gt;"",INDEX(codeclint,MATCH('Données élèves'!F55,libclint,0)),""),"")</f>
        <v/>
      </c>
      <c r="D52" s="146" t="str">
        <f t="shared" si="0"/>
        <v/>
      </c>
      <c r="E52" s="146" t="str">
        <f>IF(A52&lt;&gt;"",IF('Données élèves'!G55&lt;&gt;"",IF('Données élèves'!AB55&lt;&gt;"",IF('Données élèves'!G55="LOC.ID",CONCATENATE("LOC.",'Données élèves'!AU$5),'Données élèves'!G55),""),""),"")</f>
        <v/>
      </c>
      <c r="F52" s="146" t="str">
        <f>IF(A52&lt;&gt;"",IF('Données élèves'!H55&lt;&gt;"",'Données élèves'!H55,""),"")</f>
        <v/>
      </c>
      <c r="G52" s="146" t="str">
        <f>IF(AND(A52&lt;&gt;"",'Données élèves'!AC55&lt;&gt;""),IF('Données élèves'!AC55=TRUE,INDEX(codesex,MATCH('Données élèves'!I55,libsex,0)),'Données élèves'!I55),"")</f>
        <v/>
      </c>
      <c r="H52" s="147" t="str">
        <f>IF(A52&lt;&gt;"",IF('Données élèves'!J55&lt;&gt;"",'Données élèves'!J55,""),"")</f>
        <v/>
      </c>
      <c r="I52" s="148" t="str">
        <f>IF(AND(A52&lt;&gt;"",'Données élèves'!AE55&lt;&gt;""),IF('Données élèves'!AE55=TRUE,INDEX(codenat,MATCH('Données élèves'!K55,libnat,0)),'Données élèves'!K55),"")</f>
        <v/>
      </c>
      <c r="J52" s="148" t="str">
        <f>IF(AND(A52&lt;&gt;"",'Données élèves'!AF55&lt;&gt;""),IF('Données élèves'!AF55=TRUE,INDEX(codelangue,MATCH('Données élèves'!L55,liblangue,0)),'Données élèves'!L55),"")</f>
        <v/>
      </c>
      <c r="K52" s="148" t="str">
        <f>IF(AND(A52&lt;&gt;"",'Données élèves'!AH55&lt;&gt;""),IF('Données élèves'!AH55=TRUE,IF(INDEX(codegem,MATCH('Données élèves'!M55,libgem,0))&lt;8000,INDEX(codegem,MATCH('Données élèves'!M55,libgem,0)),""),'Données élèves'!M55),"")</f>
        <v/>
      </c>
      <c r="L52" s="148" t="str">
        <f>IF(AND(A52&lt;&gt;"",'Données élèves'!AH55&lt;&gt;""),IF('Données élèves'!AH55=TRUE,INDEX(codegemhist,MATCH('Données élèves'!M55,libgem,0)),""),"")</f>
        <v/>
      </c>
      <c r="M52" s="148" t="str">
        <f>IF(AND(A52&lt;&gt;"",'Données élèves'!AH55&lt;&gt;""),IF('Données élèves'!AH55=TRUE,IF(INDEX(codegem,MATCH('Données élèves'!M55,libgem,0))&gt;=8000,INDEX(codegem,MATCH('Données élèves'!M55,libgem,0)),""),'Données élèves'!M55),"")</f>
        <v/>
      </c>
      <c r="N52" s="148" t="str">
        <f>IF(AND(A52&lt;&gt;"",'Données élèves'!AI55&lt;&gt;""),IF('Données élèves'!AI55=TRUE,INDEX(codeschart,MATCH('Données élèves'!N55,libschart,0)),'Données élèves'!N55),"")</f>
        <v/>
      </c>
      <c r="O52" s="148" t="str">
        <f>IF(AND(A52&lt;&gt;"",'Données élèves'!O55&lt;&gt;""),'Données élèves'!O55,"")</f>
        <v/>
      </c>
      <c r="P52" s="148" t="str">
        <f>IF(AND(A52&lt;&gt;"",'Données élèves'!AK55&lt;&gt;""),IF('Données élèves'!AK55=TRUE,INDEX(codeform,MATCH('Données élèves'!P55,libform,0)),'Données élèves'!P55),"")</f>
        <v/>
      </c>
      <c r="Q52" s="148" t="str">
        <f>IF(AND(A52&lt;&gt;"",'Données élèves'!AL55&lt;&gt;""),IF('Données élèves'!AL55=TRUE,INDEX(codespe,MATCH('Données élèves'!Q55,libspe,0)),'Données élèves'!Q55),"")</f>
        <v/>
      </c>
      <c r="R52" s="148" t="str">
        <f>IF(AND(A52&lt;&gt;"",OR('Données élèves'!AM55&lt;&gt;"",'Données élèves'!AT55=FALSE)),IF('Données élèves'!AM55=TRUE,INDEX(codemp1,MATCH('Données élèves'!R55,libmp1,0)),IF('Données élèves'!AT55=FALSE,0,'Données élèves'!R55)),"")</f>
        <v/>
      </c>
      <c r="S52" s="148" t="str">
        <f t="shared" si="1"/>
        <v/>
      </c>
      <c r="T52" s="148" t="str">
        <f t="shared" si="2"/>
        <v/>
      </c>
      <c r="U52" s="148" t="str">
        <f>IF(AND(A52&lt;&gt;"",'Données élèves'!S55&lt;&gt;""),'Données élèves'!S55,"")</f>
        <v/>
      </c>
      <c r="V52" s="148" t="str">
        <f>IF(AND(A52&lt;&gt;"",'Données élèves'!T55&lt;&gt;""),'Données élèves'!T55,"")</f>
        <v/>
      </c>
      <c r="W52" s="148" t="str">
        <f>IF(AND(A52&lt;&gt;"",'Données élèves'!U55&lt;&gt;""),'Données élèves'!U55,"")</f>
        <v/>
      </c>
      <c r="X52" s="148" t="str">
        <f>IF(AND(A52&lt;&gt;"",'Données élèves'!V55&lt;&gt;""),'Données élèves'!V55,"")</f>
        <v/>
      </c>
      <c r="Y52" s="148" t="str">
        <f>IF(AND(A52&lt;&gt;"",'Données élèves'!W55&lt;&gt;""),'Données élèves'!W55,"")</f>
        <v/>
      </c>
      <c r="Z52" s="148" t="str">
        <f>IF(AND(A52&lt;&gt;"",'Données élèves'!X55&lt;&gt;""),'Données élèves'!X55,"")</f>
        <v/>
      </c>
    </row>
    <row r="53" spans="1:26" x14ac:dyDescent="0.2">
      <c r="A53" s="146" t="str">
        <f>IF('Données élèves'!$C56&lt;&gt;"",'Données élèves'!A56,"")</f>
        <v/>
      </c>
      <c r="B53" s="146" t="str">
        <f>IF(A53&lt;&gt;"",'Données élèves'!B56,"")</f>
        <v/>
      </c>
      <c r="C53" s="146" t="str">
        <f>IF(AND(A53&lt;&gt;"",'Données élèves'!F56&lt;&gt;""),IF(INDEX(codeclint,MATCH('Données élèves'!F56,libclint,0))&lt;&gt;"",INDEX(codeclint,MATCH('Données élèves'!F56,libclint,0)),""),"")</f>
        <v/>
      </c>
      <c r="D53" s="146" t="str">
        <f t="shared" si="0"/>
        <v/>
      </c>
      <c r="E53" s="146" t="str">
        <f>IF(A53&lt;&gt;"",IF('Données élèves'!G56&lt;&gt;"",IF('Données élèves'!AB56&lt;&gt;"",IF('Données élèves'!G56="LOC.ID",CONCATENATE("LOC.",'Données élèves'!AU$5),'Données élèves'!G56),""),""),"")</f>
        <v/>
      </c>
      <c r="F53" s="146" t="str">
        <f>IF(A53&lt;&gt;"",IF('Données élèves'!H56&lt;&gt;"",'Données élèves'!H56,""),"")</f>
        <v/>
      </c>
      <c r="G53" s="146" t="str">
        <f>IF(AND(A53&lt;&gt;"",'Données élèves'!AC56&lt;&gt;""),IF('Données élèves'!AC56=TRUE,INDEX(codesex,MATCH('Données élèves'!I56,libsex,0)),'Données élèves'!I56),"")</f>
        <v/>
      </c>
      <c r="H53" s="147" t="str">
        <f>IF(A53&lt;&gt;"",IF('Données élèves'!J56&lt;&gt;"",'Données élèves'!J56,""),"")</f>
        <v/>
      </c>
      <c r="I53" s="148" t="str">
        <f>IF(AND(A53&lt;&gt;"",'Données élèves'!AE56&lt;&gt;""),IF('Données élèves'!AE56=TRUE,INDEX(codenat,MATCH('Données élèves'!K56,libnat,0)),'Données élèves'!K56),"")</f>
        <v/>
      </c>
      <c r="J53" s="148" t="str">
        <f>IF(AND(A53&lt;&gt;"",'Données élèves'!AF56&lt;&gt;""),IF('Données élèves'!AF56=TRUE,INDEX(codelangue,MATCH('Données élèves'!L56,liblangue,0)),'Données élèves'!L56),"")</f>
        <v/>
      </c>
      <c r="K53" s="148" t="str">
        <f>IF(AND(A53&lt;&gt;"",'Données élèves'!AH56&lt;&gt;""),IF('Données élèves'!AH56=TRUE,IF(INDEX(codegem,MATCH('Données élèves'!M56,libgem,0))&lt;8000,INDEX(codegem,MATCH('Données élèves'!M56,libgem,0)),""),'Données élèves'!M56),"")</f>
        <v/>
      </c>
      <c r="L53" s="148" t="str">
        <f>IF(AND(A53&lt;&gt;"",'Données élèves'!AH56&lt;&gt;""),IF('Données élèves'!AH56=TRUE,INDEX(codegemhist,MATCH('Données élèves'!M56,libgem,0)),""),"")</f>
        <v/>
      </c>
      <c r="M53" s="148" t="str">
        <f>IF(AND(A53&lt;&gt;"",'Données élèves'!AH56&lt;&gt;""),IF('Données élèves'!AH56=TRUE,IF(INDEX(codegem,MATCH('Données élèves'!M56,libgem,0))&gt;=8000,INDEX(codegem,MATCH('Données élèves'!M56,libgem,0)),""),'Données élèves'!M56),"")</f>
        <v/>
      </c>
      <c r="N53" s="148" t="str">
        <f>IF(AND(A53&lt;&gt;"",'Données élèves'!AI56&lt;&gt;""),IF('Données élèves'!AI56=TRUE,INDEX(codeschart,MATCH('Données élèves'!N56,libschart,0)),'Données élèves'!N56),"")</f>
        <v/>
      </c>
      <c r="O53" s="148" t="str">
        <f>IF(AND(A53&lt;&gt;"",'Données élèves'!O56&lt;&gt;""),'Données élèves'!O56,"")</f>
        <v/>
      </c>
      <c r="P53" s="148" t="str">
        <f>IF(AND(A53&lt;&gt;"",'Données élèves'!AK56&lt;&gt;""),IF('Données élèves'!AK56=TRUE,INDEX(codeform,MATCH('Données élèves'!P56,libform,0)),'Données élèves'!P56),"")</f>
        <v/>
      </c>
      <c r="Q53" s="148" t="str">
        <f>IF(AND(A53&lt;&gt;"",'Données élèves'!AL56&lt;&gt;""),IF('Données élèves'!AL56=TRUE,INDEX(codespe,MATCH('Données élèves'!Q56,libspe,0)),'Données élèves'!Q56),"")</f>
        <v/>
      </c>
      <c r="R53" s="148" t="str">
        <f>IF(AND(A53&lt;&gt;"",OR('Données élèves'!AM56&lt;&gt;"",'Données élèves'!AT56=FALSE)),IF('Données élèves'!AM56=TRUE,INDEX(codemp1,MATCH('Données élèves'!R56,libmp1,0)),IF('Données élèves'!AT56=FALSE,0,'Données élèves'!R56)),"")</f>
        <v/>
      </c>
      <c r="S53" s="148" t="str">
        <f t="shared" si="1"/>
        <v/>
      </c>
      <c r="T53" s="148" t="str">
        <f t="shared" si="2"/>
        <v/>
      </c>
      <c r="U53" s="148" t="str">
        <f>IF(AND(A53&lt;&gt;"",'Données élèves'!S56&lt;&gt;""),'Données élèves'!S56,"")</f>
        <v/>
      </c>
      <c r="V53" s="148" t="str">
        <f>IF(AND(A53&lt;&gt;"",'Données élèves'!T56&lt;&gt;""),'Données élèves'!T56,"")</f>
        <v/>
      </c>
      <c r="W53" s="148" t="str">
        <f>IF(AND(A53&lt;&gt;"",'Données élèves'!U56&lt;&gt;""),'Données élèves'!U56,"")</f>
        <v/>
      </c>
      <c r="X53" s="148" t="str">
        <f>IF(AND(A53&lt;&gt;"",'Données élèves'!V56&lt;&gt;""),'Données élèves'!V56,"")</f>
        <v/>
      </c>
      <c r="Y53" s="148" t="str">
        <f>IF(AND(A53&lt;&gt;"",'Données élèves'!W56&lt;&gt;""),'Données élèves'!W56,"")</f>
        <v/>
      </c>
      <c r="Z53" s="148" t="str">
        <f>IF(AND(A53&lt;&gt;"",'Données élèves'!X56&lt;&gt;""),'Données élèves'!X56,"")</f>
        <v/>
      </c>
    </row>
    <row r="54" spans="1:26" x14ac:dyDescent="0.2">
      <c r="A54" s="146" t="str">
        <f>IF('Données élèves'!$C57&lt;&gt;"",'Données élèves'!A57,"")</f>
        <v/>
      </c>
      <c r="B54" s="146" t="str">
        <f>IF(A54&lt;&gt;"",'Données élèves'!B57,"")</f>
        <v/>
      </c>
      <c r="C54" s="146" t="str">
        <f>IF(AND(A54&lt;&gt;"",'Données élèves'!F57&lt;&gt;""),IF(INDEX(codeclint,MATCH('Données élèves'!F57,libclint,0))&lt;&gt;"",INDEX(codeclint,MATCH('Données élèves'!F57,libclint,0)),""),"")</f>
        <v/>
      </c>
      <c r="D54" s="146" t="str">
        <f t="shared" si="0"/>
        <v/>
      </c>
      <c r="E54" s="146" t="str">
        <f>IF(A54&lt;&gt;"",IF('Données élèves'!G57&lt;&gt;"",IF('Données élèves'!AB57&lt;&gt;"",IF('Données élèves'!G57="LOC.ID",CONCATENATE("LOC.",'Données élèves'!AU$5),'Données élèves'!G57),""),""),"")</f>
        <v/>
      </c>
      <c r="F54" s="146" t="str">
        <f>IF(A54&lt;&gt;"",IF('Données élèves'!H57&lt;&gt;"",'Données élèves'!H57,""),"")</f>
        <v/>
      </c>
      <c r="G54" s="146" t="str">
        <f>IF(AND(A54&lt;&gt;"",'Données élèves'!AC57&lt;&gt;""),IF('Données élèves'!AC57=TRUE,INDEX(codesex,MATCH('Données élèves'!I57,libsex,0)),'Données élèves'!I57),"")</f>
        <v/>
      </c>
      <c r="H54" s="147" t="str">
        <f>IF(A54&lt;&gt;"",IF('Données élèves'!J57&lt;&gt;"",'Données élèves'!J57,""),"")</f>
        <v/>
      </c>
      <c r="I54" s="148" t="str">
        <f>IF(AND(A54&lt;&gt;"",'Données élèves'!AE57&lt;&gt;""),IF('Données élèves'!AE57=TRUE,INDEX(codenat,MATCH('Données élèves'!K57,libnat,0)),'Données élèves'!K57),"")</f>
        <v/>
      </c>
      <c r="J54" s="148" t="str">
        <f>IF(AND(A54&lt;&gt;"",'Données élèves'!AF57&lt;&gt;""),IF('Données élèves'!AF57=TRUE,INDEX(codelangue,MATCH('Données élèves'!L57,liblangue,0)),'Données élèves'!L57),"")</f>
        <v/>
      </c>
      <c r="K54" s="148" t="str">
        <f>IF(AND(A54&lt;&gt;"",'Données élèves'!AH57&lt;&gt;""),IF('Données élèves'!AH57=TRUE,IF(INDEX(codegem,MATCH('Données élèves'!M57,libgem,0))&lt;8000,INDEX(codegem,MATCH('Données élèves'!M57,libgem,0)),""),'Données élèves'!M57),"")</f>
        <v/>
      </c>
      <c r="L54" s="148" t="str">
        <f>IF(AND(A54&lt;&gt;"",'Données élèves'!AH57&lt;&gt;""),IF('Données élèves'!AH57=TRUE,INDEX(codegemhist,MATCH('Données élèves'!M57,libgem,0)),""),"")</f>
        <v/>
      </c>
      <c r="M54" s="148" t="str">
        <f>IF(AND(A54&lt;&gt;"",'Données élèves'!AH57&lt;&gt;""),IF('Données élèves'!AH57=TRUE,IF(INDEX(codegem,MATCH('Données élèves'!M57,libgem,0))&gt;=8000,INDEX(codegem,MATCH('Données élèves'!M57,libgem,0)),""),'Données élèves'!M57),"")</f>
        <v/>
      </c>
      <c r="N54" s="148" t="str">
        <f>IF(AND(A54&lt;&gt;"",'Données élèves'!AI57&lt;&gt;""),IF('Données élèves'!AI57=TRUE,INDEX(codeschart,MATCH('Données élèves'!N57,libschart,0)),'Données élèves'!N57),"")</f>
        <v/>
      </c>
      <c r="O54" s="148" t="str">
        <f>IF(AND(A54&lt;&gt;"",'Données élèves'!O57&lt;&gt;""),'Données élèves'!O57,"")</f>
        <v/>
      </c>
      <c r="P54" s="148" t="str">
        <f>IF(AND(A54&lt;&gt;"",'Données élèves'!AK57&lt;&gt;""),IF('Données élèves'!AK57=TRUE,INDEX(codeform,MATCH('Données élèves'!P57,libform,0)),'Données élèves'!P57),"")</f>
        <v/>
      </c>
      <c r="Q54" s="148" t="str">
        <f>IF(AND(A54&lt;&gt;"",'Données élèves'!AL57&lt;&gt;""),IF('Données élèves'!AL57=TRUE,INDEX(codespe,MATCH('Données élèves'!Q57,libspe,0)),'Données élèves'!Q57),"")</f>
        <v/>
      </c>
      <c r="R54" s="148" t="str">
        <f>IF(AND(A54&lt;&gt;"",OR('Données élèves'!AM57&lt;&gt;"",'Données élèves'!AT57=FALSE)),IF('Données élèves'!AM57=TRUE,INDEX(codemp1,MATCH('Données élèves'!R57,libmp1,0)),IF('Données élèves'!AT57=FALSE,0,'Données élèves'!R57)),"")</f>
        <v/>
      </c>
      <c r="S54" s="148" t="str">
        <f t="shared" si="1"/>
        <v/>
      </c>
      <c r="T54" s="148" t="str">
        <f t="shared" si="2"/>
        <v/>
      </c>
      <c r="U54" s="148" t="str">
        <f>IF(AND(A54&lt;&gt;"",'Données élèves'!S57&lt;&gt;""),'Données élèves'!S57,"")</f>
        <v/>
      </c>
      <c r="V54" s="148" t="str">
        <f>IF(AND(A54&lt;&gt;"",'Données élèves'!T57&lt;&gt;""),'Données élèves'!T57,"")</f>
        <v/>
      </c>
      <c r="W54" s="148" t="str">
        <f>IF(AND(A54&lt;&gt;"",'Données élèves'!U57&lt;&gt;""),'Données élèves'!U57,"")</f>
        <v/>
      </c>
      <c r="X54" s="148" t="str">
        <f>IF(AND(A54&lt;&gt;"",'Données élèves'!V57&lt;&gt;""),'Données élèves'!V57,"")</f>
        <v/>
      </c>
      <c r="Y54" s="148" t="str">
        <f>IF(AND(A54&lt;&gt;"",'Données élèves'!W57&lt;&gt;""),'Données élèves'!W57,"")</f>
        <v/>
      </c>
      <c r="Z54" s="148" t="str">
        <f>IF(AND(A54&lt;&gt;"",'Données élèves'!X57&lt;&gt;""),'Données élèves'!X57,"")</f>
        <v/>
      </c>
    </row>
    <row r="55" spans="1:26" x14ac:dyDescent="0.2">
      <c r="A55" s="146" t="str">
        <f>IF('Données élèves'!$C58&lt;&gt;"",'Données élèves'!A58,"")</f>
        <v/>
      </c>
      <c r="B55" s="146" t="str">
        <f>IF(A55&lt;&gt;"",'Données élèves'!B58,"")</f>
        <v/>
      </c>
      <c r="C55" s="146" t="str">
        <f>IF(AND(A55&lt;&gt;"",'Données élèves'!F58&lt;&gt;""),IF(INDEX(codeclint,MATCH('Données élèves'!F58,libclint,0))&lt;&gt;"",INDEX(codeclint,MATCH('Données élèves'!F58,libclint,0)),""),"")</f>
        <v/>
      </c>
      <c r="D55" s="146" t="str">
        <f t="shared" si="0"/>
        <v/>
      </c>
      <c r="E55" s="146" t="str">
        <f>IF(A55&lt;&gt;"",IF('Données élèves'!G58&lt;&gt;"",IF('Données élèves'!AB58&lt;&gt;"",IF('Données élèves'!G58="LOC.ID",CONCATENATE("LOC.",'Données élèves'!AU$5),'Données élèves'!G58),""),""),"")</f>
        <v/>
      </c>
      <c r="F55" s="146" t="str">
        <f>IF(A55&lt;&gt;"",IF('Données élèves'!H58&lt;&gt;"",'Données élèves'!H58,""),"")</f>
        <v/>
      </c>
      <c r="G55" s="146" t="str">
        <f>IF(AND(A55&lt;&gt;"",'Données élèves'!AC58&lt;&gt;""),IF('Données élèves'!AC58=TRUE,INDEX(codesex,MATCH('Données élèves'!I58,libsex,0)),'Données élèves'!I58),"")</f>
        <v/>
      </c>
      <c r="H55" s="147" t="str">
        <f>IF(A55&lt;&gt;"",IF('Données élèves'!J58&lt;&gt;"",'Données élèves'!J58,""),"")</f>
        <v/>
      </c>
      <c r="I55" s="148" t="str">
        <f>IF(AND(A55&lt;&gt;"",'Données élèves'!AE58&lt;&gt;""),IF('Données élèves'!AE58=TRUE,INDEX(codenat,MATCH('Données élèves'!K58,libnat,0)),'Données élèves'!K58),"")</f>
        <v/>
      </c>
      <c r="J55" s="148" t="str">
        <f>IF(AND(A55&lt;&gt;"",'Données élèves'!AF58&lt;&gt;""),IF('Données élèves'!AF58=TRUE,INDEX(codelangue,MATCH('Données élèves'!L58,liblangue,0)),'Données élèves'!L58),"")</f>
        <v/>
      </c>
      <c r="K55" s="148" t="str">
        <f>IF(AND(A55&lt;&gt;"",'Données élèves'!AH58&lt;&gt;""),IF('Données élèves'!AH58=TRUE,IF(INDEX(codegem,MATCH('Données élèves'!M58,libgem,0))&lt;8000,INDEX(codegem,MATCH('Données élèves'!M58,libgem,0)),""),'Données élèves'!M58),"")</f>
        <v/>
      </c>
      <c r="L55" s="148" t="str">
        <f>IF(AND(A55&lt;&gt;"",'Données élèves'!AH58&lt;&gt;""),IF('Données élèves'!AH58=TRUE,INDEX(codegemhist,MATCH('Données élèves'!M58,libgem,0)),""),"")</f>
        <v/>
      </c>
      <c r="M55" s="148" t="str">
        <f>IF(AND(A55&lt;&gt;"",'Données élèves'!AH58&lt;&gt;""),IF('Données élèves'!AH58=TRUE,IF(INDEX(codegem,MATCH('Données élèves'!M58,libgem,0))&gt;=8000,INDEX(codegem,MATCH('Données élèves'!M58,libgem,0)),""),'Données élèves'!M58),"")</f>
        <v/>
      </c>
      <c r="N55" s="148" t="str">
        <f>IF(AND(A55&lt;&gt;"",'Données élèves'!AI58&lt;&gt;""),IF('Données élèves'!AI58=TRUE,INDEX(codeschart,MATCH('Données élèves'!N58,libschart,0)),'Données élèves'!N58),"")</f>
        <v/>
      </c>
      <c r="O55" s="148" t="str">
        <f>IF(AND(A55&lt;&gt;"",'Données élèves'!O58&lt;&gt;""),'Données élèves'!O58,"")</f>
        <v/>
      </c>
      <c r="P55" s="148" t="str">
        <f>IF(AND(A55&lt;&gt;"",'Données élèves'!AK58&lt;&gt;""),IF('Données élèves'!AK58=TRUE,INDEX(codeform,MATCH('Données élèves'!P58,libform,0)),'Données élèves'!P58),"")</f>
        <v/>
      </c>
      <c r="Q55" s="148" t="str">
        <f>IF(AND(A55&lt;&gt;"",'Données élèves'!AL58&lt;&gt;""),IF('Données élèves'!AL58=TRUE,INDEX(codespe,MATCH('Données élèves'!Q58,libspe,0)),'Données élèves'!Q58),"")</f>
        <v/>
      </c>
      <c r="R55" s="148" t="str">
        <f>IF(AND(A55&lt;&gt;"",OR('Données élèves'!AM58&lt;&gt;"",'Données élèves'!AT58=FALSE)),IF('Données élèves'!AM58=TRUE,INDEX(codemp1,MATCH('Données élèves'!R58,libmp1,0)),IF('Données élèves'!AT58=FALSE,0,'Données élèves'!R58)),"")</f>
        <v/>
      </c>
      <c r="S55" s="148" t="str">
        <f t="shared" si="1"/>
        <v/>
      </c>
      <c r="T55" s="148" t="str">
        <f t="shared" si="2"/>
        <v/>
      </c>
      <c r="U55" s="148" t="str">
        <f>IF(AND(A55&lt;&gt;"",'Données élèves'!S58&lt;&gt;""),'Données élèves'!S58,"")</f>
        <v/>
      </c>
      <c r="V55" s="148" t="str">
        <f>IF(AND(A55&lt;&gt;"",'Données élèves'!T58&lt;&gt;""),'Données élèves'!T58,"")</f>
        <v/>
      </c>
      <c r="W55" s="148" t="str">
        <f>IF(AND(A55&lt;&gt;"",'Données élèves'!U58&lt;&gt;""),'Données élèves'!U58,"")</f>
        <v/>
      </c>
      <c r="X55" s="148" t="str">
        <f>IF(AND(A55&lt;&gt;"",'Données élèves'!V58&lt;&gt;""),'Données élèves'!V58,"")</f>
        <v/>
      </c>
      <c r="Y55" s="148" t="str">
        <f>IF(AND(A55&lt;&gt;"",'Données élèves'!W58&lt;&gt;""),'Données élèves'!W58,"")</f>
        <v/>
      </c>
      <c r="Z55" s="148" t="str">
        <f>IF(AND(A55&lt;&gt;"",'Données élèves'!X58&lt;&gt;""),'Données élèves'!X58,"")</f>
        <v/>
      </c>
    </row>
    <row r="56" spans="1:26" x14ac:dyDescent="0.2">
      <c r="A56" s="146" t="str">
        <f>IF('Données élèves'!$C59&lt;&gt;"",'Données élèves'!A59,"")</f>
        <v/>
      </c>
      <c r="B56" s="146" t="str">
        <f>IF(A56&lt;&gt;"",'Données élèves'!B59,"")</f>
        <v/>
      </c>
      <c r="C56" s="146" t="str">
        <f>IF(AND(A56&lt;&gt;"",'Données élèves'!F59&lt;&gt;""),IF(INDEX(codeclint,MATCH('Données élèves'!F59,libclint,0))&lt;&gt;"",INDEX(codeclint,MATCH('Données élèves'!F59,libclint,0)),""),"")</f>
        <v/>
      </c>
      <c r="D56" s="146" t="str">
        <f t="shared" si="0"/>
        <v/>
      </c>
      <c r="E56" s="146" t="str">
        <f>IF(A56&lt;&gt;"",IF('Données élèves'!G59&lt;&gt;"",IF('Données élèves'!AB59&lt;&gt;"",IF('Données élèves'!G59="LOC.ID",CONCATENATE("LOC.",'Données élèves'!AU$5),'Données élèves'!G59),""),""),"")</f>
        <v/>
      </c>
      <c r="F56" s="146" t="str">
        <f>IF(A56&lt;&gt;"",IF('Données élèves'!H59&lt;&gt;"",'Données élèves'!H59,""),"")</f>
        <v/>
      </c>
      <c r="G56" s="146" t="str">
        <f>IF(AND(A56&lt;&gt;"",'Données élèves'!AC59&lt;&gt;""),IF('Données élèves'!AC59=TRUE,INDEX(codesex,MATCH('Données élèves'!I59,libsex,0)),'Données élèves'!I59),"")</f>
        <v/>
      </c>
      <c r="H56" s="147" t="str">
        <f>IF(A56&lt;&gt;"",IF('Données élèves'!J59&lt;&gt;"",'Données élèves'!J59,""),"")</f>
        <v/>
      </c>
      <c r="I56" s="148" t="str">
        <f>IF(AND(A56&lt;&gt;"",'Données élèves'!AE59&lt;&gt;""),IF('Données élèves'!AE59=TRUE,INDEX(codenat,MATCH('Données élèves'!K59,libnat,0)),'Données élèves'!K59),"")</f>
        <v/>
      </c>
      <c r="J56" s="148" t="str">
        <f>IF(AND(A56&lt;&gt;"",'Données élèves'!AF59&lt;&gt;""),IF('Données élèves'!AF59=TRUE,INDEX(codelangue,MATCH('Données élèves'!L59,liblangue,0)),'Données élèves'!L59),"")</f>
        <v/>
      </c>
      <c r="K56" s="148" t="str">
        <f>IF(AND(A56&lt;&gt;"",'Données élèves'!AH59&lt;&gt;""),IF('Données élèves'!AH59=TRUE,IF(INDEX(codegem,MATCH('Données élèves'!M59,libgem,0))&lt;8000,INDEX(codegem,MATCH('Données élèves'!M59,libgem,0)),""),'Données élèves'!M59),"")</f>
        <v/>
      </c>
      <c r="L56" s="148" t="str">
        <f>IF(AND(A56&lt;&gt;"",'Données élèves'!AH59&lt;&gt;""),IF('Données élèves'!AH59=TRUE,INDEX(codegemhist,MATCH('Données élèves'!M59,libgem,0)),""),"")</f>
        <v/>
      </c>
      <c r="M56" s="148" t="str">
        <f>IF(AND(A56&lt;&gt;"",'Données élèves'!AH59&lt;&gt;""),IF('Données élèves'!AH59=TRUE,IF(INDEX(codegem,MATCH('Données élèves'!M59,libgem,0))&gt;=8000,INDEX(codegem,MATCH('Données élèves'!M59,libgem,0)),""),'Données élèves'!M59),"")</f>
        <v/>
      </c>
      <c r="N56" s="148" t="str">
        <f>IF(AND(A56&lt;&gt;"",'Données élèves'!AI59&lt;&gt;""),IF('Données élèves'!AI59=TRUE,INDEX(codeschart,MATCH('Données élèves'!N59,libschart,0)),'Données élèves'!N59),"")</f>
        <v/>
      </c>
      <c r="O56" s="148" t="str">
        <f>IF(AND(A56&lt;&gt;"",'Données élèves'!O59&lt;&gt;""),'Données élèves'!O59,"")</f>
        <v/>
      </c>
      <c r="P56" s="148" t="str">
        <f>IF(AND(A56&lt;&gt;"",'Données élèves'!AK59&lt;&gt;""),IF('Données élèves'!AK59=TRUE,INDEX(codeform,MATCH('Données élèves'!P59,libform,0)),'Données élèves'!P59),"")</f>
        <v/>
      </c>
      <c r="Q56" s="148" t="str">
        <f>IF(AND(A56&lt;&gt;"",'Données élèves'!AL59&lt;&gt;""),IF('Données élèves'!AL59=TRUE,INDEX(codespe,MATCH('Données élèves'!Q59,libspe,0)),'Données élèves'!Q59),"")</f>
        <v/>
      </c>
      <c r="R56" s="148" t="str">
        <f>IF(AND(A56&lt;&gt;"",OR('Données élèves'!AM59&lt;&gt;"",'Données élèves'!AT59=FALSE)),IF('Données élèves'!AM59=TRUE,INDEX(codemp1,MATCH('Données élèves'!R59,libmp1,0)),IF('Données élèves'!AT59=FALSE,0,'Données élèves'!R59)),"")</f>
        <v/>
      </c>
      <c r="S56" s="148" t="str">
        <f t="shared" si="1"/>
        <v/>
      </c>
      <c r="T56" s="148" t="str">
        <f t="shared" si="2"/>
        <v/>
      </c>
      <c r="U56" s="148" t="str">
        <f>IF(AND(A56&lt;&gt;"",'Données élèves'!S59&lt;&gt;""),'Données élèves'!S59,"")</f>
        <v/>
      </c>
      <c r="V56" s="148" t="str">
        <f>IF(AND(A56&lt;&gt;"",'Données élèves'!T59&lt;&gt;""),'Données élèves'!T59,"")</f>
        <v/>
      </c>
      <c r="W56" s="148" t="str">
        <f>IF(AND(A56&lt;&gt;"",'Données élèves'!U59&lt;&gt;""),'Données élèves'!U59,"")</f>
        <v/>
      </c>
      <c r="X56" s="148" t="str">
        <f>IF(AND(A56&lt;&gt;"",'Données élèves'!V59&lt;&gt;""),'Données élèves'!V59,"")</f>
        <v/>
      </c>
      <c r="Y56" s="148" t="str">
        <f>IF(AND(A56&lt;&gt;"",'Données élèves'!W59&lt;&gt;""),'Données élèves'!W59,"")</f>
        <v/>
      </c>
      <c r="Z56" s="148" t="str">
        <f>IF(AND(A56&lt;&gt;"",'Données élèves'!X59&lt;&gt;""),'Données élèves'!X59,"")</f>
        <v/>
      </c>
    </row>
    <row r="57" spans="1:26" x14ac:dyDescent="0.2">
      <c r="A57" s="146" t="str">
        <f>IF('Données élèves'!$C60&lt;&gt;"",'Données élèves'!A60,"")</f>
        <v/>
      </c>
      <c r="B57" s="146" t="str">
        <f>IF(A57&lt;&gt;"",'Données élèves'!B60,"")</f>
        <v/>
      </c>
      <c r="C57" s="146" t="str">
        <f>IF(AND(A57&lt;&gt;"",'Données élèves'!F60&lt;&gt;""),IF(INDEX(codeclint,MATCH('Données élèves'!F60,libclint,0))&lt;&gt;"",INDEX(codeclint,MATCH('Données élèves'!F60,libclint,0)),""),"")</f>
        <v/>
      </c>
      <c r="D57" s="146" t="str">
        <f t="shared" si="0"/>
        <v/>
      </c>
      <c r="E57" s="146" t="str">
        <f>IF(A57&lt;&gt;"",IF('Données élèves'!G60&lt;&gt;"",IF('Données élèves'!AB60&lt;&gt;"",IF('Données élèves'!G60="LOC.ID",CONCATENATE("LOC.",'Données élèves'!AU$5),'Données élèves'!G60),""),""),"")</f>
        <v/>
      </c>
      <c r="F57" s="146" t="str">
        <f>IF(A57&lt;&gt;"",IF('Données élèves'!H60&lt;&gt;"",'Données élèves'!H60,""),"")</f>
        <v/>
      </c>
      <c r="G57" s="146" t="str">
        <f>IF(AND(A57&lt;&gt;"",'Données élèves'!AC60&lt;&gt;""),IF('Données élèves'!AC60=TRUE,INDEX(codesex,MATCH('Données élèves'!I60,libsex,0)),'Données élèves'!I60),"")</f>
        <v/>
      </c>
      <c r="H57" s="147" t="str">
        <f>IF(A57&lt;&gt;"",IF('Données élèves'!J60&lt;&gt;"",'Données élèves'!J60,""),"")</f>
        <v/>
      </c>
      <c r="I57" s="148" t="str">
        <f>IF(AND(A57&lt;&gt;"",'Données élèves'!AE60&lt;&gt;""),IF('Données élèves'!AE60=TRUE,INDEX(codenat,MATCH('Données élèves'!K60,libnat,0)),'Données élèves'!K60),"")</f>
        <v/>
      </c>
      <c r="J57" s="148" t="str">
        <f>IF(AND(A57&lt;&gt;"",'Données élèves'!AF60&lt;&gt;""),IF('Données élèves'!AF60=TRUE,INDEX(codelangue,MATCH('Données élèves'!L60,liblangue,0)),'Données élèves'!L60),"")</f>
        <v/>
      </c>
      <c r="K57" s="148" t="str">
        <f>IF(AND(A57&lt;&gt;"",'Données élèves'!AH60&lt;&gt;""),IF('Données élèves'!AH60=TRUE,IF(INDEX(codegem,MATCH('Données élèves'!M60,libgem,0))&lt;8000,INDEX(codegem,MATCH('Données élèves'!M60,libgem,0)),""),'Données élèves'!M60),"")</f>
        <v/>
      </c>
      <c r="L57" s="148" t="str">
        <f>IF(AND(A57&lt;&gt;"",'Données élèves'!AH60&lt;&gt;""),IF('Données élèves'!AH60=TRUE,INDEX(codegemhist,MATCH('Données élèves'!M60,libgem,0)),""),"")</f>
        <v/>
      </c>
      <c r="M57" s="148" t="str">
        <f>IF(AND(A57&lt;&gt;"",'Données élèves'!AH60&lt;&gt;""),IF('Données élèves'!AH60=TRUE,IF(INDEX(codegem,MATCH('Données élèves'!M60,libgem,0))&gt;=8000,INDEX(codegem,MATCH('Données élèves'!M60,libgem,0)),""),'Données élèves'!M60),"")</f>
        <v/>
      </c>
      <c r="N57" s="148" t="str">
        <f>IF(AND(A57&lt;&gt;"",'Données élèves'!AI60&lt;&gt;""),IF('Données élèves'!AI60=TRUE,INDEX(codeschart,MATCH('Données élèves'!N60,libschart,0)),'Données élèves'!N60),"")</f>
        <v/>
      </c>
      <c r="O57" s="148" t="str">
        <f>IF(AND(A57&lt;&gt;"",'Données élèves'!O60&lt;&gt;""),'Données élèves'!O60,"")</f>
        <v/>
      </c>
      <c r="P57" s="148" t="str">
        <f>IF(AND(A57&lt;&gt;"",'Données élèves'!AK60&lt;&gt;""),IF('Données élèves'!AK60=TRUE,INDEX(codeform,MATCH('Données élèves'!P60,libform,0)),'Données élèves'!P60),"")</f>
        <v/>
      </c>
      <c r="Q57" s="148" t="str">
        <f>IF(AND(A57&lt;&gt;"",'Données élèves'!AL60&lt;&gt;""),IF('Données élèves'!AL60=TRUE,INDEX(codespe,MATCH('Données élèves'!Q60,libspe,0)),'Données élèves'!Q60),"")</f>
        <v/>
      </c>
      <c r="R57" s="148" t="str">
        <f>IF(AND(A57&lt;&gt;"",OR('Données élèves'!AM60&lt;&gt;"",'Données élèves'!AT60=FALSE)),IF('Données élèves'!AM60=TRUE,INDEX(codemp1,MATCH('Données élèves'!R60,libmp1,0)),IF('Données élèves'!AT60=FALSE,0,'Données élèves'!R60)),"")</f>
        <v/>
      </c>
      <c r="S57" s="148" t="str">
        <f t="shared" si="1"/>
        <v/>
      </c>
      <c r="T57" s="148" t="str">
        <f t="shared" si="2"/>
        <v/>
      </c>
      <c r="U57" s="148" t="str">
        <f>IF(AND(A57&lt;&gt;"",'Données élèves'!S60&lt;&gt;""),'Données élèves'!S60,"")</f>
        <v/>
      </c>
      <c r="V57" s="148" t="str">
        <f>IF(AND(A57&lt;&gt;"",'Données élèves'!T60&lt;&gt;""),'Données élèves'!T60,"")</f>
        <v/>
      </c>
      <c r="W57" s="148" t="str">
        <f>IF(AND(A57&lt;&gt;"",'Données élèves'!U60&lt;&gt;""),'Données élèves'!U60,"")</f>
        <v/>
      </c>
      <c r="X57" s="148" t="str">
        <f>IF(AND(A57&lt;&gt;"",'Données élèves'!V60&lt;&gt;""),'Données élèves'!V60,"")</f>
        <v/>
      </c>
      <c r="Y57" s="148" t="str">
        <f>IF(AND(A57&lt;&gt;"",'Données élèves'!W60&lt;&gt;""),'Données élèves'!W60,"")</f>
        <v/>
      </c>
      <c r="Z57" s="148" t="str">
        <f>IF(AND(A57&lt;&gt;"",'Données élèves'!X60&lt;&gt;""),'Données élèves'!X60,"")</f>
        <v/>
      </c>
    </row>
    <row r="58" spans="1:26" x14ac:dyDescent="0.2">
      <c r="A58" s="146" t="str">
        <f>IF('Données élèves'!$C61&lt;&gt;"",'Données élèves'!A61,"")</f>
        <v/>
      </c>
      <c r="B58" s="146" t="str">
        <f>IF(A58&lt;&gt;"",'Données élèves'!B61,"")</f>
        <v/>
      </c>
      <c r="C58" s="146" t="str">
        <f>IF(AND(A58&lt;&gt;"",'Données élèves'!F61&lt;&gt;""),IF(INDEX(codeclint,MATCH('Données élèves'!F61,libclint,0))&lt;&gt;"",INDEX(codeclint,MATCH('Données élèves'!F61,libclint,0)),""),"")</f>
        <v/>
      </c>
      <c r="D58" s="146" t="str">
        <f t="shared" si="0"/>
        <v/>
      </c>
      <c r="E58" s="146" t="str">
        <f>IF(A58&lt;&gt;"",IF('Données élèves'!G61&lt;&gt;"",IF('Données élèves'!AB61&lt;&gt;"",IF('Données élèves'!G61="LOC.ID",CONCATENATE("LOC.",'Données élèves'!AU$5),'Données élèves'!G61),""),""),"")</f>
        <v/>
      </c>
      <c r="F58" s="146" t="str">
        <f>IF(A58&lt;&gt;"",IF('Données élèves'!H61&lt;&gt;"",'Données élèves'!H61,""),"")</f>
        <v/>
      </c>
      <c r="G58" s="146" t="str">
        <f>IF(AND(A58&lt;&gt;"",'Données élèves'!AC61&lt;&gt;""),IF('Données élèves'!AC61=TRUE,INDEX(codesex,MATCH('Données élèves'!I61,libsex,0)),'Données élèves'!I61),"")</f>
        <v/>
      </c>
      <c r="H58" s="147" t="str">
        <f>IF(A58&lt;&gt;"",IF('Données élèves'!J61&lt;&gt;"",'Données élèves'!J61,""),"")</f>
        <v/>
      </c>
      <c r="I58" s="148" t="str">
        <f>IF(AND(A58&lt;&gt;"",'Données élèves'!AE61&lt;&gt;""),IF('Données élèves'!AE61=TRUE,INDEX(codenat,MATCH('Données élèves'!K61,libnat,0)),'Données élèves'!K61),"")</f>
        <v/>
      </c>
      <c r="J58" s="148" t="str">
        <f>IF(AND(A58&lt;&gt;"",'Données élèves'!AF61&lt;&gt;""),IF('Données élèves'!AF61=TRUE,INDEX(codelangue,MATCH('Données élèves'!L61,liblangue,0)),'Données élèves'!L61),"")</f>
        <v/>
      </c>
      <c r="K58" s="148" t="str">
        <f>IF(AND(A58&lt;&gt;"",'Données élèves'!AH61&lt;&gt;""),IF('Données élèves'!AH61=TRUE,IF(INDEX(codegem,MATCH('Données élèves'!M61,libgem,0))&lt;8000,INDEX(codegem,MATCH('Données élèves'!M61,libgem,0)),""),'Données élèves'!M61),"")</f>
        <v/>
      </c>
      <c r="L58" s="148" t="str">
        <f>IF(AND(A58&lt;&gt;"",'Données élèves'!AH61&lt;&gt;""),IF('Données élèves'!AH61=TRUE,INDEX(codegemhist,MATCH('Données élèves'!M61,libgem,0)),""),"")</f>
        <v/>
      </c>
      <c r="M58" s="148" t="str">
        <f>IF(AND(A58&lt;&gt;"",'Données élèves'!AH61&lt;&gt;""),IF('Données élèves'!AH61=TRUE,IF(INDEX(codegem,MATCH('Données élèves'!M61,libgem,0))&gt;=8000,INDEX(codegem,MATCH('Données élèves'!M61,libgem,0)),""),'Données élèves'!M61),"")</f>
        <v/>
      </c>
      <c r="N58" s="148" t="str">
        <f>IF(AND(A58&lt;&gt;"",'Données élèves'!AI61&lt;&gt;""),IF('Données élèves'!AI61=TRUE,INDEX(codeschart,MATCH('Données élèves'!N61,libschart,0)),'Données élèves'!N61),"")</f>
        <v/>
      </c>
      <c r="O58" s="148" t="str">
        <f>IF(AND(A58&lt;&gt;"",'Données élèves'!O61&lt;&gt;""),'Données élèves'!O61,"")</f>
        <v/>
      </c>
      <c r="P58" s="148" t="str">
        <f>IF(AND(A58&lt;&gt;"",'Données élèves'!AK61&lt;&gt;""),IF('Données élèves'!AK61=TRUE,INDEX(codeform,MATCH('Données élèves'!P61,libform,0)),'Données élèves'!P61),"")</f>
        <v/>
      </c>
      <c r="Q58" s="148" t="str">
        <f>IF(AND(A58&lt;&gt;"",'Données élèves'!AL61&lt;&gt;""),IF('Données élèves'!AL61=TRUE,INDEX(codespe,MATCH('Données élèves'!Q61,libspe,0)),'Données élèves'!Q61),"")</f>
        <v/>
      </c>
      <c r="R58" s="148" t="str">
        <f>IF(AND(A58&lt;&gt;"",OR('Données élèves'!AM61&lt;&gt;"",'Données élèves'!AT61=FALSE)),IF('Données élèves'!AM61=TRUE,INDEX(codemp1,MATCH('Données élèves'!R61,libmp1,0)),IF('Données élèves'!AT61=FALSE,0,'Données élèves'!R61)),"")</f>
        <v/>
      </c>
      <c r="S58" s="148" t="str">
        <f t="shared" si="1"/>
        <v/>
      </c>
      <c r="T58" s="148" t="str">
        <f t="shared" si="2"/>
        <v/>
      </c>
      <c r="U58" s="148" t="str">
        <f>IF(AND(A58&lt;&gt;"",'Données élèves'!S61&lt;&gt;""),'Données élèves'!S61,"")</f>
        <v/>
      </c>
      <c r="V58" s="148" t="str">
        <f>IF(AND(A58&lt;&gt;"",'Données élèves'!T61&lt;&gt;""),'Données élèves'!T61,"")</f>
        <v/>
      </c>
      <c r="W58" s="148" t="str">
        <f>IF(AND(A58&lt;&gt;"",'Données élèves'!U61&lt;&gt;""),'Données élèves'!U61,"")</f>
        <v/>
      </c>
      <c r="X58" s="148" t="str">
        <f>IF(AND(A58&lt;&gt;"",'Données élèves'!V61&lt;&gt;""),'Données élèves'!V61,"")</f>
        <v/>
      </c>
      <c r="Y58" s="148" t="str">
        <f>IF(AND(A58&lt;&gt;"",'Données élèves'!W61&lt;&gt;""),'Données élèves'!W61,"")</f>
        <v/>
      </c>
      <c r="Z58" s="148" t="str">
        <f>IF(AND(A58&lt;&gt;"",'Données élèves'!X61&lt;&gt;""),'Données élèves'!X61,"")</f>
        <v/>
      </c>
    </row>
    <row r="59" spans="1:26" x14ac:dyDescent="0.2">
      <c r="A59" s="146" t="str">
        <f>IF('Données élèves'!$C62&lt;&gt;"",'Données élèves'!A62,"")</f>
        <v/>
      </c>
      <c r="B59" s="146" t="str">
        <f>IF(A59&lt;&gt;"",'Données élèves'!B62,"")</f>
        <v/>
      </c>
      <c r="C59" s="146" t="str">
        <f>IF(AND(A59&lt;&gt;"",'Données élèves'!F62&lt;&gt;""),IF(INDEX(codeclint,MATCH('Données élèves'!F62,libclint,0))&lt;&gt;"",INDEX(codeclint,MATCH('Données élèves'!F62,libclint,0)),""),"")</f>
        <v/>
      </c>
      <c r="D59" s="146" t="str">
        <f t="shared" si="0"/>
        <v/>
      </c>
      <c r="E59" s="146" t="str">
        <f>IF(A59&lt;&gt;"",IF('Données élèves'!G62&lt;&gt;"",IF('Données élèves'!AB62&lt;&gt;"",IF('Données élèves'!G62="LOC.ID",CONCATENATE("LOC.",'Données élèves'!AU$5),'Données élèves'!G62),""),""),"")</f>
        <v/>
      </c>
      <c r="F59" s="146" t="str">
        <f>IF(A59&lt;&gt;"",IF('Données élèves'!H62&lt;&gt;"",'Données élèves'!H62,""),"")</f>
        <v/>
      </c>
      <c r="G59" s="146" t="str">
        <f>IF(AND(A59&lt;&gt;"",'Données élèves'!AC62&lt;&gt;""),IF('Données élèves'!AC62=TRUE,INDEX(codesex,MATCH('Données élèves'!I62,libsex,0)),'Données élèves'!I62),"")</f>
        <v/>
      </c>
      <c r="H59" s="147" t="str">
        <f>IF(A59&lt;&gt;"",IF('Données élèves'!J62&lt;&gt;"",'Données élèves'!J62,""),"")</f>
        <v/>
      </c>
      <c r="I59" s="148" t="str">
        <f>IF(AND(A59&lt;&gt;"",'Données élèves'!AE62&lt;&gt;""),IF('Données élèves'!AE62=TRUE,INDEX(codenat,MATCH('Données élèves'!K62,libnat,0)),'Données élèves'!K62),"")</f>
        <v/>
      </c>
      <c r="J59" s="148" t="str">
        <f>IF(AND(A59&lt;&gt;"",'Données élèves'!AF62&lt;&gt;""),IF('Données élèves'!AF62=TRUE,INDEX(codelangue,MATCH('Données élèves'!L62,liblangue,0)),'Données élèves'!L62),"")</f>
        <v/>
      </c>
      <c r="K59" s="148" t="str">
        <f>IF(AND(A59&lt;&gt;"",'Données élèves'!AH62&lt;&gt;""),IF('Données élèves'!AH62=TRUE,IF(INDEX(codegem,MATCH('Données élèves'!M62,libgem,0))&lt;8000,INDEX(codegem,MATCH('Données élèves'!M62,libgem,0)),""),'Données élèves'!M62),"")</f>
        <v/>
      </c>
      <c r="L59" s="148" t="str">
        <f>IF(AND(A59&lt;&gt;"",'Données élèves'!AH62&lt;&gt;""),IF('Données élèves'!AH62=TRUE,INDEX(codegemhist,MATCH('Données élèves'!M62,libgem,0)),""),"")</f>
        <v/>
      </c>
      <c r="M59" s="148" t="str">
        <f>IF(AND(A59&lt;&gt;"",'Données élèves'!AH62&lt;&gt;""),IF('Données élèves'!AH62=TRUE,IF(INDEX(codegem,MATCH('Données élèves'!M62,libgem,0))&gt;=8000,INDEX(codegem,MATCH('Données élèves'!M62,libgem,0)),""),'Données élèves'!M62),"")</f>
        <v/>
      </c>
      <c r="N59" s="148" t="str">
        <f>IF(AND(A59&lt;&gt;"",'Données élèves'!AI62&lt;&gt;""),IF('Données élèves'!AI62=TRUE,INDEX(codeschart,MATCH('Données élèves'!N62,libschart,0)),'Données élèves'!N62),"")</f>
        <v/>
      </c>
      <c r="O59" s="148" t="str">
        <f>IF(AND(A59&lt;&gt;"",'Données élèves'!O62&lt;&gt;""),'Données élèves'!O62,"")</f>
        <v/>
      </c>
      <c r="P59" s="148" t="str">
        <f>IF(AND(A59&lt;&gt;"",'Données élèves'!AK62&lt;&gt;""),IF('Données élèves'!AK62=TRUE,INDEX(codeform,MATCH('Données élèves'!P62,libform,0)),'Données élèves'!P62),"")</f>
        <v/>
      </c>
      <c r="Q59" s="148" t="str">
        <f>IF(AND(A59&lt;&gt;"",'Données élèves'!AL62&lt;&gt;""),IF('Données élèves'!AL62=TRUE,INDEX(codespe,MATCH('Données élèves'!Q62,libspe,0)),'Données élèves'!Q62),"")</f>
        <v/>
      </c>
      <c r="R59" s="148" t="str">
        <f>IF(AND(A59&lt;&gt;"",OR('Données élèves'!AM62&lt;&gt;"",'Données élèves'!AT62=FALSE)),IF('Données élèves'!AM62=TRUE,INDEX(codemp1,MATCH('Données élèves'!R62,libmp1,0)),IF('Données élèves'!AT62=FALSE,0,'Données élèves'!R62)),"")</f>
        <v/>
      </c>
      <c r="S59" s="148" t="str">
        <f t="shared" si="1"/>
        <v/>
      </c>
      <c r="T59" s="148" t="str">
        <f t="shared" si="2"/>
        <v/>
      </c>
      <c r="U59" s="148" t="str">
        <f>IF(AND(A59&lt;&gt;"",'Données élèves'!S62&lt;&gt;""),'Données élèves'!S62,"")</f>
        <v/>
      </c>
      <c r="V59" s="148" t="str">
        <f>IF(AND(A59&lt;&gt;"",'Données élèves'!T62&lt;&gt;""),'Données élèves'!T62,"")</f>
        <v/>
      </c>
      <c r="W59" s="148" t="str">
        <f>IF(AND(A59&lt;&gt;"",'Données élèves'!U62&lt;&gt;""),'Données élèves'!U62,"")</f>
        <v/>
      </c>
      <c r="X59" s="148" t="str">
        <f>IF(AND(A59&lt;&gt;"",'Données élèves'!V62&lt;&gt;""),'Données élèves'!V62,"")</f>
        <v/>
      </c>
      <c r="Y59" s="148" t="str">
        <f>IF(AND(A59&lt;&gt;"",'Données élèves'!W62&lt;&gt;""),'Données élèves'!W62,"")</f>
        <v/>
      </c>
      <c r="Z59" s="148" t="str">
        <f>IF(AND(A59&lt;&gt;"",'Données élèves'!X62&lt;&gt;""),'Données élèves'!X62,"")</f>
        <v/>
      </c>
    </row>
    <row r="60" spans="1:26" x14ac:dyDescent="0.2">
      <c r="A60" s="146" t="str">
        <f>IF('Données élèves'!$C63&lt;&gt;"",'Données élèves'!A63,"")</f>
        <v/>
      </c>
      <c r="B60" s="146" t="str">
        <f>IF(A60&lt;&gt;"",'Données élèves'!B63,"")</f>
        <v/>
      </c>
      <c r="C60" s="146" t="str">
        <f>IF(AND(A60&lt;&gt;"",'Données élèves'!F63&lt;&gt;""),IF(INDEX(codeclint,MATCH('Données élèves'!F63,libclint,0))&lt;&gt;"",INDEX(codeclint,MATCH('Données élèves'!F63,libclint,0)),""),"")</f>
        <v/>
      </c>
      <c r="D60" s="146" t="str">
        <f t="shared" si="0"/>
        <v/>
      </c>
      <c r="E60" s="146" t="str">
        <f>IF(A60&lt;&gt;"",IF('Données élèves'!G63&lt;&gt;"",IF('Données élèves'!AB63&lt;&gt;"",IF('Données élèves'!G63="LOC.ID",CONCATENATE("LOC.",'Données élèves'!AU$5),'Données élèves'!G63),""),""),"")</f>
        <v/>
      </c>
      <c r="F60" s="146" t="str">
        <f>IF(A60&lt;&gt;"",IF('Données élèves'!H63&lt;&gt;"",'Données élèves'!H63,""),"")</f>
        <v/>
      </c>
      <c r="G60" s="146" t="str">
        <f>IF(AND(A60&lt;&gt;"",'Données élèves'!AC63&lt;&gt;""),IF('Données élèves'!AC63=TRUE,INDEX(codesex,MATCH('Données élèves'!I63,libsex,0)),'Données élèves'!I63),"")</f>
        <v/>
      </c>
      <c r="H60" s="147" t="str">
        <f>IF(A60&lt;&gt;"",IF('Données élèves'!J63&lt;&gt;"",'Données élèves'!J63,""),"")</f>
        <v/>
      </c>
      <c r="I60" s="148" t="str">
        <f>IF(AND(A60&lt;&gt;"",'Données élèves'!AE63&lt;&gt;""),IF('Données élèves'!AE63=TRUE,INDEX(codenat,MATCH('Données élèves'!K63,libnat,0)),'Données élèves'!K63),"")</f>
        <v/>
      </c>
      <c r="J60" s="148" t="str">
        <f>IF(AND(A60&lt;&gt;"",'Données élèves'!AF63&lt;&gt;""),IF('Données élèves'!AF63=TRUE,INDEX(codelangue,MATCH('Données élèves'!L63,liblangue,0)),'Données élèves'!L63),"")</f>
        <v/>
      </c>
      <c r="K60" s="148" t="str">
        <f>IF(AND(A60&lt;&gt;"",'Données élèves'!AH63&lt;&gt;""),IF('Données élèves'!AH63=TRUE,IF(INDEX(codegem,MATCH('Données élèves'!M63,libgem,0))&lt;8000,INDEX(codegem,MATCH('Données élèves'!M63,libgem,0)),""),'Données élèves'!M63),"")</f>
        <v/>
      </c>
      <c r="L60" s="148" t="str">
        <f>IF(AND(A60&lt;&gt;"",'Données élèves'!AH63&lt;&gt;""),IF('Données élèves'!AH63=TRUE,INDEX(codegemhist,MATCH('Données élèves'!M63,libgem,0)),""),"")</f>
        <v/>
      </c>
      <c r="M60" s="148" t="str">
        <f>IF(AND(A60&lt;&gt;"",'Données élèves'!AH63&lt;&gt;""),IF('Données élèves'!AH63=TRUE,IF(INDEX(codegem,MATCH('Données élèves'!M63,libgem,0))&gt;=8000,INDEX(codegem,MATCH('Données élèves'!M63,libgem,0)),""),'Données élèves'!M63),"")</f>
        <v/>
      </c>
      <c r="N60" s="148" t="str">
        <f>IF(AND(A60&lt;&gt;"",'Données élèves'!AI63&lt;&gt;""),IF('Données élèves'!AI63=TRUE,INDEX(codeschart,MATCH('Données élèves'!N63,libschart,0)),'Données élèves'!N63),"")</f>
        <v/>
      </c>
      <c r="O60" s="148" t="str">
        <f>IF(AND(A60&lt;&gt;"",'Données élèves'!O63&lt;&gt;""),'Données élèves'!O63,"")</f>
        <v/>
      </c>
      <c r="P60" s="148" t="str">
        <f>IF(AND(A60&lt;&gt;"",'Données élèves'!AK63&lt;&gt;""),IF('Données élèves'!AK63=TRUE,INDEX(codeform,MATCH('Données élèves'!P63,libform,0)),'Données élèves'!P63),"")</f>
        <v/>
      </c>
      <c r="Q60" s="148" t="str">
        <f>IF(AND(A60&lt;&gt;"",'Données élèves'!AL63&lt;&gt;""),IF('Données élèves'!AL63=TRUE,INDEX(codespe,MATCH('Données élèves'!Q63,libspe,0)),'Données élèves'!Q63),"")</f>
        <v/>
      </c>
      <c r="R60" s="148" t="str">
        <f>IF(AND(A60&lt;&gt;"",OR('Données élèves'!AM63&lt;&gt;"",'Données élèves'!AT63=FALSE)),IF('Données élèves'!AM63=TRUE,INDEX(codemp1,MATCH('Données élèves'!R63,libmp1,0)),IF('Données élèves'!AT63=FALSE,0,'Données élèves'!R63)),"")</f>
        <v/>
      </c>
      <c r="S60" s="148" t="str">
        <f t="shared" si="1"/>
        <v/>
      </c>
      <c r="T60" s="148" t="str">
        <f t="shared" si="2"/>
        <v/>
      </c>
      <c r="U60" s="148" t="str">
        <f>IF(AND(A60&lt;&gt;"",'Données élèves'!S63&lt;&gt;""),'Données élèves'!S63,"")</f>
        <v/>
      </c>
      <c r="V60" s="148" t="str">
        <f>IF(AND(A60&lt;&gt;"",'Données élèves'!T63&lt;&gt;""),'Données élèves'!T63,"")</f>
        <v/>
      </c>
      <c r="W60" s="148" t="str">
        <f>IF(AND(A60&lt;&gt;"",'Données élèves'!U63&lt;&gt;""),'Données élèves'!U63,"")</f>
        <v/>
      </c>
      <c r="X60" s="148" t="str">
        <f>IF(AND(A60&lt;&gt;"",'Données élèves'!V63&lt;&gt;""),'Données élèves'!V63,"")</f>
        <v/>
      </c>
      <c r="Y60" s="148" t="str">
        <f>IF(AND(A60&lt;&gt;"",'Données élèves'!W63&lt;&gt;""),'Données élèves'!W63,"")</f>
        <v/>
      </c>
      <c r="Z60" s="148" t="str">
        <f>IF(AND(A60&lt;&gt;"",'Données élèves'!X63&lt;&gt;""),'Données élèves'!X63,"")</f>
        <v/>
      </c>
    </row>
    <row r="61" spans="1:26" x14ac:dyDescent="0.2">
      <c r="A61" s="146" t="str">
        <f>IF('Données élèves'!$C64&lt;&gt;"",'Données élèves'!A64,"")</f>
        <v/>
      </c>
      <c r="B61" s="146" t="str">
        <f>IF(A61&lt;&gt;"",'Données élèves'!B64,"")</f>
        <v/>
      </c>
      <c r="C61" s="146" t="str">
        <f>IF(AND(A61&lt;&gt;"",'Données élèves'!F64&lt;&gt;""),IF(INDEX(codeclint,MATCH('Données élèves'!F64,libclint,0))&lt;&gt;"",INDEX(codeclint,MATCH('Données élèves'!F64,libclint,0)),""),"")</f>
        <v/>
      </c>
      <c r="D61" s="146" t="str">
        <f t="shared" si="0"/>
        <v/>
      </c>
      <c r="E61" s="146" t="str">
        <f>IF(A61&lt;&gt;"",IF('Données élèves'!G64&lt;&gt;"",IF('Données élèves'!AB64&lt;&gt;"",IF('Données élèves'!G64="LOC.ID",CONCATENATE("LOC.",'Données élèves'!AU$5),'Données élèves'!G64),""),""),"")</f>
        <v/>
      </c>
      <c r="F61" s="146" t="str">
        <f>IF(A61&lt;&gt;"",IF('Données élèves'!H64&lt;&gt;"",'Données élèves'!H64,""),"")</f>
        <v/>
      </c>
      <c r="G61" s="146" t="str">
        <f>IF(AND(A61&lt;&gt;"",'Données élèves'!AC64&lt;&gt;""),IF('Données élèves'!AC64=TRUE,INDEX(codesex,MATCH('Données élèves'!I64,libsex,0)),'Données élèves'!I64),"")</f>
        <v/>
      </c>
      <c r="H61" s="147" t="str">
        <f>IF(A61&lt;&gt;"",IF('Données élèves'!J64&lt;&gt;"",'Données élèves'!J64,""),"")</f>
        <v/>
      </c>
      <c r="I61" s="148" t="str">
        <f>IF(AND(A61&lt;&gt;"",'Données élèves'!AE64&lt;&gt;""),IF('Données élèves'!AE64=TRUE,INDEX(codenat,MATCH('Données élèves'!K64,libnat,0)),'Données élèves'!K64),"")</f>
        <v/>
      </c>
      <c r="J61" s="148" t="str">
        <f>IF(AND(A61&lt;&gt;"",'Données élèves'!AF64&lt;&gt;""),IF('Données élèves'!AF64=TRUE,INDEX(codelangue,MATCH('Données élèves'!L64,liblangue,0)),'Données élèves'!L64),"")</f>
        <v/>
      </c>
      <c r="K61" s="148" t="str">
        <f>IF(AND(A61&lt;&gt;"",'Données élèves'!AH64&lt;&gt;""),IF('Données élèves'!AH64=TRUE,IF(INDEX(codegem,MATCH('Données élèves'!M64,libgem,0))&lt;8000,INDEX(codegem,MATCH('Données élèves'!M64,libgem,0)),""),'Données élèves'!M64),"")</f>
        <v/>
      </c>
      <c r="L61" s="148" t="str">
        <f>IF(AND(A61&lt;&gt;"",'Données élèves'!AH64&lt;&gt;""),IF('Données élèves'!AH64=TRUE,INDEX(codegemhist,MATCH('Données élèves'!M64,libgem,0)),""),"")</f>
        <v/>
      </c>
      <c r="M61" s="148" t="str">
        <f>IF(AND(A61&lt;&gt;"",'Données élèves'!AH64&lt;&gt;""),IF('Données élèves'!AH64=TRUE,IF(INDEX(codegem,MATCH('Données élèves'!M64,libgem,0))&gt;=8000,INDEX(codegem,MATCH('Données élèves'!M64,libgem,0)),""),'Données élèves'!M64),"")</f>
        <v/>
      </c>
      <c r="N61" s="148" t="str">
        <f>IF(AND(A61&lt;&gt;"",'Données élèves'!AI64&lt;&gt;""),IF('Données élèves'!AI64=TRUE,INDEX(codeschart,MATCH('Données élèves'!N64,libschart,0)),'Données élèves'!N64),"")</f>
        <v/>
      </c>
      <c r="O61" s="148" t="str">
        <f>IF(AND(A61&lt;&gt;"",'Données élèves'!O64&lt;&gt;""),'Données élèves'!O64,"")</f>
        <v/>
      </c>
      <c r="P61" s="148" t="str">
        <f>IF(AND(A61&lt;&gt;"",'Données élèves'!AK64&lt;&gt;""),IF('Données élèves'!AK64=TRUE,INDEX(codeform,MATCH('Données élèves'!P64,libform,0)),'Données élèves'!P64),"")</f>
        <v/>
      </c>
      <c r="Q61" s="148" t="str">
        <f>IF(AND(A61&lt;&gt;"",'Données élèves'!AL64&lt;&gt;""),IF('Données élèves'!AL64=TRUE,INDEX(codespe,MATCH('Données élèves'!Q64,libspe,0)),'Données élèves'!Q64),"")</f>
        <v/>
      </c>
      <c r="R61" s="148" t="str">
        <f>IF(AND(A61&lt;&gt;"",OR('Données élèves'!AM64&lt;&gt;"",'Données élèves'!AT64=FALSE)),IF('Données élèves'!AM64=TRUE,INDEX(codemp1,MATCH('Données élèves'!R64,libmp1,0)),IF('Données élèves'!AT64=FALSE,0,'Données élèves'!R64)),"")</f>
        <v/>
      </c>
      <c r="S61" s="148" t="str">
        <f t="shared" si="1"/>
        <v/>
      </c>
      <c r="T61" s="148" t="str">
        <f t="shared" si="2"/>
        <v/>
      </c>
      <c r="U61" s="148" t="str">
        <f>IF(AND(A61&lt;&gt;"",'Données élèves'!S64&lt;&gt;""),'Données élèves'!S64,"")</f>
        <v/>
      </c>
      <c r="V61" s="148" t="str">
        <f>IF(AND(A61&lt;&gt;"",'Données élèves'!T64&lt;&gt;""),'Données élèves'!T64,"")</f>
        <v/>
      </c>
      <c r="W61" s="148" t="str">
        <f>IF(AND(A61&lt;&gt;"",'Données élèves'!U64&lt;&gt;""),'Données élèves'!U64,"")</f>
        <v/>
      </c>
      <c r="X61" s="148" t="str">
        <f>IF(AND(A61&lt;&gt;"",'Données élèves'!V64&lt;&gt;""),'Données élèves'!V64,"")</f>
        <v/>
      </c>
      <c r="Y61" s="148" t="str">
        <f>IF(AND(A61&lt;&gt;"",'Données élèves'!W64&lt;&gt;""),'Données élèves'!W64,"")</f>
        <v/>
      </c>
      <c r="Z61" s="148" t="str">
        <f>IF(AND(A61&lt;&gt;"",'Données élèves'!X64&lt;&gt;""),'Données élèves'!X64,"")</f>
        <v/>
      </c>
    </row>
    <row r="62" spans="1:26" x14ac:dyDescent="0.2">
      <c r="A62" s="146" t="str">
        <f>IF('Données élèves'!$C65&lt;&gt;"",'Données élèves'!A65,"")</f>
        <v/>
      </c>
      <c r="B62" s="146" t="str">
        <f>IF(A62&lt;&gt;"",'Données élèves'!B65,"")</f>
        <v/>
      </c>
      <c r="C62" s="146" t="str">
        <f>IF(AND(A62&lt;&gt;"",'Données élèves'!F65&lt;&gt;""),IF(INDEX(codeclint,MATCH('Données élèves'!F65,libclint,0))&lt;&gt;"",INDEX(codeclint,MATCH('Données élèves'!F65,libclint,0)),""),"")</f>
        <v/>
      </c>
      <c r="D62" s="146" t="str">
        <f t="shared" si="0"/>
        <v/>
      </c>
      <c r="E62" s="146" t="str">
        <f>IF(A62&lt;&gt;"",IF('Données élèves'!G65&lt;&gt;"",IF('Données élèves'!AB65&lt;&gt;"",IF('Données élèves'!G65="LOC.ID",CONCATENATE("LOC.",'Données élèves'!AU$5),'Données élèves'!G65),""),""),"")</f>
        <v/>
      </c>
      <c r="F62" s="146" t="str">
        <f>IF(A62&lt;&gt;"",IF('Données élèves'!H65&lt;&gt;"",'Données élèves'!H65,""),"")</f>
        <v/>
      </c>
      <c r="G62" s="146" t="str">
        <f>IF(AND(A62&lt;&gt;"",'Données élèves'!AC65&lt;&gt;""),IF('Données élèves'!AC65=TRUE,INDEX(codesex,MATCH('Données élèves'!I65,libsex,0)),'Données élèves'!I65),"")</f>
        <v/>
      </c>
      <c r="H62" s="147" t="str">
        <f>IF(A62&lt;&gt;"",IF('Données élèves'!J65&lt;&gt;"",'Données élèves'!J65,""),"")</f>
        <v/>
      </c>
      <c r="I62" s="148" t="str">
        <f>IF(AND(A62&lt;&gt;"",'Données élèves'!AE65&lt;&gt;""),IF('Données élèves'!AE65=TRUE,INDEX(codenat,MATCH('Données élèves'!K65,libnat,0)),'Données élèves'!K65),"")</f>
        <v/>
      </c>
      <c r="J62" s="148" t="str">
        <f>IF(AND(A62&lt;&gt;"",'Données élèves'!AF65&lt;&gt;""),IF('Données élèves'!AF65=TRUE,INDEX(codelangue,MATCH('Données élèves'!L65,liblangue,0)),'Données élèves'!L65),"")</f>
        <v/>
      </c>
      <c r="K62" s="148" t="str">
        <f>IF(AND(A62&lt;&gt;"",'Données élèves'!AH65&lt;&gt;""),IF('Données élèves'!AH65=TRUE,IF(INDEX(codegem,MATCH('Données élèves'!M65,libgem,0))&lt;8000,INDEX(codegem,MATCH('Données élèves'!M65,libgem,0)),""),'Données élèves'!M65),"")</f>
        <v/>
      </c>
      <c r="L62" s="148" t="str">
        <f>IF(AND(A62&lt;&gt;"",'Données élèves'!AH65&lt;&gt;""),IF('Données élèves'!AH65=TRUE,INDEX(codegemhist,MATCH('Données élèves'!M65,libgem,0)),""),"")</f>
        <v/>
      </c>
      <c r="M62" s="148" t="str">
        <f>IF(AND(A62&lt;&gt;"",'Données élèves'!AH65&lt;&gt;""),IF('Données élèves'!AH65=TRUE,IF(INDEX(codegem,MATCH('Données élèves'!M65,libgem,0))&gt;=8000,INDEX(codegem,MATCH('Données élèves'!M65,libgem,0)),""),'Données élèves'!M65),"")</f>
        <v/>
      </c>
      <c r="N62" s="148" t="str">
        <f>IF(AND(A62&lt;&gt;"",'Données élèves'!AI65&lt;&gt;""),IF('Données élèves'!AI65=TRUE,INDEX(codeschart,MATCH('Données élèves'!N65,libschart,0)),'Données élèves'!N65),"")</f>
        <v/>
      </c>
      <c r="O62" s="148" t="str">
        <f>IF(AND(A62&lt;&gt;"",'Données élèves'!O65&lt;&gt;""),'Données élèves'!O65,"")</f>
        <v/>
      </c>
      <c r="P62" s="148" t="str">
        <f>IF(AND(A62&lt;&gt;"",'Données élèves'!AK65&lt;&gt;""),IF('Données élèves'!AK65=TRUE,INDEX(codeform,MATCH('Données élèves'!P65,libform,0)),'Données élèves'!P65),"")</f>
        <v/>
      </c>
      <c r="Q62" s="148" t="str">
        <f>IF(AND(A62&lt;&gt;"",'Données élèves'!AL65&lt;&gt;""),IF('Données élèves'!AL65=TRUE,INDEX(codespe,MATCH('Données élèves'!Q65,libspe,0)),'Données élèves'!Q65),"")</f>
        <v/>
      </c>
      <c r="R62" s="148" t="str">
        <f>IF(AND(A62&lt;&gt;"",OR('Données élèves'!AM65&lt;&gt;"",'Données élèves'!AT65=FALSE)),IF('Données élèves'!AM65=TRUE,INDEX(codemp1,MATCH('Données élèves'!R65,libmp1,0)),IF('Données élèves'!AT65=FALSE,0,'Données élèves'!R65)),"")</f>
        <v/>
      </c>
      <c r="S62" s="148" t="str">
        <f t="shared" si="1"/>
        <v/>
      </c>
      <c r="T62" s="148" t="str">
        <f t="shared" si="2"/>
        <v/>
      </c>
      <c r="U62" s="148" t="str">
        <f>IF(AND(A62&lt;&gt;"",'Données élèves'!S65&lt;&gt;""),'Données élèves'!S65,"")</f>
        <v/>
      </c>
      <c r="V62" s="148" t="str">
        <f>IF(AND(A62&lt;&gt;"",'Données élèves'!T65&lt;&gt;""),'Données élèves'!T65,"")</f>
        <v/>
      </c>
      <c r="W62" s="148" t="str">
        <f>IF(AND(A62&lt;&gt;"",'Données élèves'!U65&lt;&gt;""),'Données élèves'!U65,"")</f>
        <v/>
      </c>
      <c r="X62" s="148" t="str">
        <f>IF(AND(A62&lt;&gt;"",'Données élèves'!V65&lt;&gt;""),'Données élèves'!V65,"")</f>
        <v/>
      </c>
      <c r="Y62" s="148" t="str">
        <f>IF(AND(A62&lt;&gt;"",'Données élèves'!W65&lt;&gt;""),'Données élèves'!W65,"")</f>
        <v/>
      </c>
      <c r="Z62" s="148" t="str">
        <f>IF(AND(A62&lt;&gt;"",'Données élèves'!X65&lt;&gt;""),'Données élèves'!X65,"")</f>
        <v/>
      </c>
    </row>
    <row r="63" spans="1:26" x14ac:dyDescent="0.2">
      <c r="A63" s="146" t="str">
        <f>IF('Données élèves'!$C66&lt;&gt;"",'Données élèves'!A66,"")</f>
        <v/>
      </c>
      <c r="B63" s="146" t="str">
        <f>IF(A63&lt;&gt;"",'Données élèves'!B66,"")</f>
        <v/>
      </c>
      <c r="C63" s="146" t="str">
        <f>IF(AND(A63&lt;&gt;"",'Données élèves'!F66&lt;&gt;""),IF(INDEX(codeclint,MATCH('Données élèves'!F66,libclint,0))&lt;&gt;"",INDEX(codeclint,MATCH('Données élèves'!F66,libclint,0)),""),"")</f>
        <v/>
      </c>
      <c r="D63" s="146" t="str">
        <f t="shared" si="0"/>
        <v/>
      </c>
      <c r="E63" s="146" t="str">
        <f>IF(A63&lt;&gt;"",IF('Données élèves'!G66&lt;&gt;"",IF('Données élèves'!AB66&lt;&gt;"",IF('Données élèves'!G66="LOC.ID",CONCATENATE("LOC.",'Données élèves'!AU$5),'Données élèves'!G66),""),""),"")</f>
        <v/>
      </c>
      <c r="F63" s="146" t="str">
        <f>IF(A63&lt;&gt;"",IF('Données élèves'!H66&lt;&gt;"",'Données élèves'!H66,""),"")</f>
        <v/>
      </c>
      <c r="G63" s="146" t="str">
        <f>IF(AND(A63&lt;&gt;"",'Données élèves'!AC66&lt;&gt;""),IF('Données élèves'!AC66=TRUE,INDEX(codesex,MATCH('Données élèves'!I66,libsex,0)),'Données élèves'!I66),"")</f>
        <v/>
      </c>
      <c r="H63" s="147" t="str">
        <f>IF(A63&lt;&gt;"",IF('Données élèves'!J66&lt;&gt;"",'Données élèves'!J66,""),"")</f>
        <v/>
      </c>
      <c r="I63" s="148" t="str">
        <f>IF(AND(A63&lt;&gt;"",'Données élèves'!AE66&lt;&gt;""),IF('Données élèves'!AE66=TRUE,INDEX(codenat,MATCH('Données élèves'!K66,libnat,0)),'Données élèves'!K66),"")</f>
        <v/>
      </c>
      <c r="J63" s="148" t="str">
        <f>IF(AND(A63&lt;&gt;"",'Données élèves'!AF66&lt;&gt;""),IF('Données élèves'!AF66=TRUE,INDEX(codelangue,MATCH('Données élèves'!L66,liblangue,0)),'Données élèves'!L66),"")</f>
        <v/>
      </c>
      <c r="K63" s="148" t="str">
        <f>IF(AND(A63&lt;&gt;"",'Données élèves'!AH66&lt;&gt;""),IF('Données élèves'!AH66=TRUE,IF(INDEX(codegem,MATCH('Données élèves'!M66,libgem,0))&lt;8000,INDEX(codegem,MATCH('Données élèves'!M66,libgem,0)),""),'Données élèves'!M66),"")</f>
        <v/>
      </c>
      <c r="L63" s="148" t="str">
        <f>IF(AND(A63&lt;&gt;"",'Données élèves'!AH66&lt;&gt;""),IF('Données élèves'!AH66=TRUE,INDEX(codegemhist,MATCH('Données élèves'!M66,libgem,0)),""),"")</f>
        <v/>
      </c>
      <c r="M63" s="148" t="str">
        <f>IF(AND(A63&lt;&gt;"",'Données élèves'!AH66&lt;&gt;""),IF('Données élèves'!AH66=TRUE,IF(INDEX(codegem,MATCH('Données élèves'!M66,libgem,0))&gt;=8000,INDEX(codegem,MATCH('Données élèves'!M66,libgem,0)),""),'Données élèves'!M66),"")</f>
        <v/>
      </c>
      <c r="N63" s="148" t="str">
        <f>IF(AND(A63&lt;&gt;"",'Données élèves'!AI66&lt;&gt;""),IF('Données élèves'!AI66=TRUE,INDEX(codeschart,MATCH('Données élèves'!N66,libschart,0)),'Données élèves'!N66),"")</f>
        <v/>
      </c>
      <c r="O63" s="148" t="str">
        <f>IF(AND(A63&lt;&gt;"",'Données élèves'!O66&lt;&gt;""),'Données élèves'!O66,"")</f>
        <v/>
      </c>
      <c r="P63" s="148" t="str">
        <f>IF(AND(A63&lt;&gt;"",'Données élèves'!AK66&lt;&gt;""),IF('Données élèves'!AK66=TRUE,INDEX(codeform,MATCH('Données élèves'!P66,libform,0)),'Données élèves'!P66),"")</f>
        <v/>
      </c>
      <c r="Q63" s="148" t="str">
        <f>IF(AND(A63&lt;&gt;"",'Données élèves'!AL66&lt;&gt;""),IF('Données élèves'!AL66=TRUE,INDEX(codespe,MATCH('Données élèves'!Q66,libspe,0)),'Données élèves'!Q66),"")</f>
        <v/>
      </c>
      <c r="R63" s="148" t="str">
        <f>IF(AND(A63&lt;&gt;"",OR('Données élèves'!AM66&lt;&gt;"",'Données élèves'!AT66=FALSE)),IF('Données élèves'!AM66=TRUE,INDEX(codemp1,MATCH('Données élèves'!R66,libmp1,0)),IF('Données élèves'!AT66=FALSE,0,'Données élèves'!R66)),"")</f>
        <v/>
      </c>
      <c r="S63" s="148" t="str">
        <f t="shared" si="1"/>
        <v/>
      </c>
      <c r="T63" s="148" t="str">
        <f t="shared" si="2"/>
        <v/>
      </c>
      <c r="U63" s="148" t="str">
        <f>IF(AND(A63&lt;&gt;"",'Données élèves'!S66&lt;&gt;""),'Données élèves'!S66,"")</f>
        <v/>
      </c>
      <c r="V63" s="148" t="str">
        <f>IF(AND(A63&lt;&gt;"",'Données élèves'!T66&lt;&gt;""),'Données élèves'!T66,"")</f>
        <v/>
      </c>
      <c r="W63" s="148" t="str">
        <f>IF(AND(A63&lt;&gt;"",'Données élèves'!U66&lt;&gt;""),'Données élèves'!U66,"")</f>
        <v/>
      </c>
      <c r="X63" s="148" t="str">
        <f>IF(AND(A63&lt;&gt;"",'Données élèves'!V66&lt;&gt;""),'Données élèves'!V66,"")</f>
        <v/>
      </c>
      <c r="Y63" s="148" t="str">
        <f>IF(AND(A63&lt;&gt;"",'Données élèves'!W66&lt;&gt;""),'Données élèves'!W66,"")</f>
        <v/>
      </c>
      <c r="Z63" s="148" t="str">
        <f>IF(AND(A63&lt;&gt;"",'Données élèves'!X66&lt;&gt;""),'Données élèves'!X66,"")</f>
        <v/>
      </c>
    </row>
    <row r="64" spans="1:26" x14ac:dyDescent="0.2">
      <c r="A64" s="146" t="str">
        <f>IF('Données élèves'!$C67&lt;&gt;"",'Données élèves'!A67,"")</f>
        <v/>
      </c>
      <c r="B64" s="146" t="str">
        <f>IF(A64&lt;&gt;"",'Données élèves'!B67,"")</f>
        <v/>
      </c>
      <c r="C64" s="146" t="str">
        <f>IF(AND(A64&lt;&gt;"",'Données élèves'!F67&lt;&gt;""),IF(INDEX(codeclint,MATCH('Données élèves'!F67,libclint,0))&lt;&gt;"",INDEX(codeclint,MATCH('Données élèves'!F67,libclint,0)),""),"")</f>
        <v/>
      </c>
      <c r="D64" s="146" t="str">
        <f t="shared" si="0"/>
        <v/>
      </c>
      <c r="E64" s="146" t="str">
        <f>IF(A64&lt;&gt;"",IF('Données élèves'!G67&lt;&gt;"",IF('Données élèves'!AB67&lt;&gt;"",IF('Données élèves'!G67="LOC.ID",CONCATENATE("LOC.",'Données élèves'!AU$5),'Données élèves'!G67),""),""),"")</f>
        <v/>
      </c>
      <c r="F64" s="146" t="str">
        <f>IF(A64&lt;&gt;"",IF('Données élèves'!H67&lt;&gt;"",'Données élèves'!H67,""),"")</f>
        <v/>
      </c>
      <c r="G64" s="146" t="str">
        <f>IF(AND(A64&lt;&gt;"",'Données élèves'!AC67&lt;&gt;""),IF('Données élèves'!AC67=TRUE,INDEX(codesex,MATCH('Données élèves'!I67,libsex,0)),'Données élèves'!I67),"")</f>
        <v/>
      </c>
      <c r="H64" s="147" t="str">
        <f>IF(A64&lt;&gt;"",IF('Données élèves'!J67&lt;&gt;"",'Données élèves'!J67,""),"")</f>
        <v/>
      </c>
      <c r="I64" s="148" t="str">
        <f>IF(AND(A64&lt;&gt;"",'Données élèves'!AE67&lt;&gt;""),IF('Données élèves'!AE67=TRUE,INDEX(codenat,MATCH('Données élèves'!K67,libnat,0)),'Données élèves'!K67),"")</f>
        <v/>
      </c>
      <c r="J64" s="148" t="str">
        <f>IF(AND(A64&lt;&gt;"",'Données élèves'!AF67&lt;&gt;""),IF('Données élèves'!AF67=TRUE,INDEX(codelangue,MATCH('Données élèves'!L67,liblangue,0)),'Données élèves'!L67),"")</f>
        <v/>
      </c>
      <c r="K64" s="148" t="str">
        <f>IF(AND(A64&lt;&gt;"",'Données élèves'!AH67&lt;&gt;""),IF('Données élèves'!AH67=TRUE,IF(INDEX(codegem,MATCH('Données élèves'!M67,libgem,0))&lt;8000,INDEX(codegem,MATCH('Données élèves'!M67,libgem,0)),""),'Données élèves'!M67),"")</f>
        <v/>
      </c>
      <c r="L64" s="148" t="str">
        <f>IF(AND(A64&lt;&gt;"",'Données élèves'!AH67&lt;&gt;""),IF('Données élèves'!AH67=TRUE,INDEX(codegemhist,MATCH('Données élèves'!M67,libgem,0)),""),"")</f>
        <v/>
      </c>
      <c r="M64" s="148" t="str">
        <f>IF(AND(A64&lt;&gt;"",'Données élèves'!AH67&lt;&gt;""),IF('Données élèves'!AH67=TRUE,IF(INDEX(codegem,MATCH('Données élèves'!M67,libgem,0))&gt;=8000,INDEX(codegem,MATCH('Données élèves'!M67,libgem,0)),""),'Données élèves'!M67),"")</f>
        <v/>
      </c>
      <c r="N64" s="148" t="str">
        <f>IF(AND(A64&lt;&gt;"",'Données élèves'!AI67&lt;&gt;""),IF('Données élèves'!AI67=TRUE,INDEX(codeschart,MATCH('Données élèves'!N67,libschart,0)),'Données élèves'!N67),"")</f>
        <v/>
      </c>
      <c r="O64" s="148" t="str">
        <f>IF(AND(A64&lt;&gt;"",'Données élèves'!O67&lt;&gt;""),'Données élèves'!O67,"")</f>
        <v/>
      </c>
      <c r="P64" s="148" t="str">
        <f>IF(AND(A64&lt;&gt;"",'Données élèves'!AK67&lt;&gt;""),IF('Données élèves'!AK67=TRUE,INDEX(codeform,MATCH('Données élèves'!P67,libform,0)),'Données élèves'!P67),"")</f>
        <v/>
      </c>
      <c r="Q64" s="148" t="str">
        <f>IF(AND(A64&lt;&gt;"",'Données élèves'!AL67&lt;&gt;""),IF('Données élèves'!AL67=TRUE,INDEX(codespe,MATCH('Données élèves'!Q67,libspe,0)),'Données élèves'!Q67),"")</f>
        <v/>
      </c>
      <c r="R64" s="148" t="str">
        <f>IF(AND(A64&lt;&gt;"",OR('Données élèves'!AM67&lt;&gt;"",'Données élèves'!AT67=FALSE)),IF('Données élèves'!AM67=TRUE,INDEX(codemp1,MATCH('Données élèves'!R67,libmp1,0)),IF('Données élèves'!AT67=FALSE,0,'Données élèves'!R67)),"")</f>
        <v/>
      </c>
      <c r="S64" s="148" t="str">
        <f t="shared" si="1"/>
        <v/>
      </c>
      <c r="T64" s="148" t="str">
        <f t="shared" si="2"/>
        <v/>
      </c>
      <c r="U64" s="148" t="str">
        <f>IF(AND(A64&lt;&gt;"",'Données élèves'!S67&lt;&gt;""),'Données élèves'!S67,"")</f>
        <v/>
      </c>
      <c r="V64" s="148" t="str">
        <f>IF(AND(A64&lt;&gt;"",'Données élèves'!T67&lt;&gt;""),'Données élèves'!T67,"")</f>
        <v/>
      </c>
      <c r="W64" s="148" t="str">
        <f>IF(AND(A64&lt;&gt;"",'Données élèves'!U67&lt;&gt;""),'Données élèves'!U67,"")</f>
        <v/>
      </c>
      <c r="X64" s="148" t="str">
        <f>IF(AND(A64&lt;&gt;"",'Données élèves'!V67&lt;&gt;""),'Données élèves'!V67,"")</f>
        <v/>
      </c>
      <c r="Y64" s="148" t="str">
        <f>IF(AND(A64&lt;&gt;"",'Données élèves'!W67&lt;&gt;""),'Données élèves'!W67,"")</f>
        <v/>
      </c>
      <c r="Z64" s="148" t="str">
        <f>IF(AND(A64&lt;&gt;"",'Données élèves'!X67&lt;&gt;""),'Données élèves'!X67,"")</f>
        <v/>
      </c>
    </row>
    <row r="65" spans="1:26" x14ac:dyDescent="0.2">
      <c r="A65" s="146" t="str">
        <f>IF('Données élèves'!$C68&lt;&gt;"",'Données élèves'!A68,"")</f>
        <v/>
      </c>
      <c r="B65" s="146" t="str">
        <f>IF(A65&lt;&gt;"",'Données élèves'!B68,"")</f>
        <v/>
      </c>
      <c r="C65" s="146" t="str">
        <f>IF(AND(A65&lt;&gt;"",'Données élèves'!F68&lt;&gt;""),IF(INDEX(codeclint,MATCH('Données élèves'!F68,libclint,0))&lt;&gt;"",INDEX(codeclint,MATCH('Données élèves'!F68,libclint,0)),""),"")</f>
        <v/>
      </c>
      <c r="D65" s="146" t="str">
        <f t="shared" si="0"/>
        <v/>
      </c>
      <c r="E65" s="146" t="str">
        <f>IF(A65&lt;&gt;"",IF('Données élèves'!G68&lt;&gt;"",IF('Données élèves'!AB68&lt;&gt;"",IF('Données élèves'!G68="LOC.ID",CONCATENATE("LOC.",'Données élèves'!AU$5),'Données élèves'!G68),""),""),"")</f>
        <v/>
      </c>
      <c r="F65" s="146" t="str">
        <f>IF(A65&lt;&gt;"",IF('Données élèves'!H68&lt;&gt;"",'Données élèves'!H68,""),"")</f>
        <v/>
      </c>
      <c r="G65" s="146" t="str">
        <f>IF(AND(A65&lt;&gt;"",'Données élèves'!AC68&lt;&gt;""),IF('Données élèves'!AC68=TRUE,INDEX(codesex,MATCH('Données élèves'!I68,libsex,0)),'Données élèves'!I68),"")</f>
        <v/>
      </c>
      <c r="H65" s="147" t="str">
        <f>IF(A65&lt;&gt;"",IF('Données élèves'!J68&lt;&gt;"",'Données élèves'!J68,""),"")</f>
        <v/>
      </c>
      <c r="I65" s="148" t="str">
        <f>IF(AND(A65&lt;&gt;"",'Données élèves'!AE68&lt;&gt;""),IF('Données élèves'!AE68=TRUE,INDEX(codenat,MATCH('Données élèves'!K68,libnat,0)),'Données élèves'!K68),"")</f>
        <v/>
      </c>
      <c r="J65" s="148" t="str">
        <f>IF(AND(A65&lt;&gt;"",'Données élèves'!AF68&lt;&gt;""),IF('Données élèves'!AF68=TRUE,INDEX(codelangue,MATCH('Données élèves'!L68,liblangue,0)),'Données élèves'!L68),"")</f>
        <v/>
      </c>
      <c r="K65" s="148" t="str">
        <f>IF(AND(A65&lt;&gt;"",'Données élèves'!AH68&lt;&gt;""),IF('Données élèves'!AH68=TRUE,IF(INDEX(codegem,MATCH('Données élèves'!M68,libgem,0))&lt;8000,INDEX(codegem,MATCH('Données élèves'!M68,libgem,0)),""),'Données élèves'!M68),"")</f>
        <v/>
      </c>
      <c r="L65" s="148" t="str">
        <f>IF(AND(A65&lt;&gt;"",'Données élèves'!AH68&lt;&gt;""),IF('Données élèves'!AH68=TRUE,INDEX(codegemhist,MATCH('Données élèves'!M68,libgem,0)),""),"")</f>
        <v/>
      </c>
      <c r="M65" s="148" t="str">
        <f>IF(AND(A65&lt;&gt;"",'Données élèves'!AH68&lt;&gt;""),IF('Données élèves'!AH68=TRUE,IF(INDEX(codegem,MATCH('Données élèves'!M68,libgem,0))&gt;=8000,INDEX(codegem,MATCH('Données élèves'!M68,libgem,0)),""),'Données élèves'!M68),"")</f>
        <v/>
      </c>
      <c r="N65" s="148" t="str">
        <f>IF(AND(A65&lt;&gt;"",'Données élèves'!AI68&lt;&gt;""),IF('Données élèves'!AI68=TRUE,INDEX(codeschart,MATCH('Données élèves'!N68,libschart,0)),'Données élèves'!N68),"")</f>
        <v/>
      </c>
      <c r="O65" s="148" t="str">
        <f>IF(AND(A65&lt;&gt;"",'Données élèves'!O68&lt;&gt;""),'Données élèves'!O68,"")</f>
        <v/>
      </c>
      <c r="P65" s="148" t="str">
        <f>IF(AND(A65&lt;&gt;"",'Données élèves'!AK68&lt;&gt;""),IF('Données élèves'!AK68=TRUE,INDEX(codeform,MATCH('Données élèves'!P68,libform,0)),'Données élèves'!P68),"")</f>
        <v/>
      </c>
      <c r="Q65" s="148" t="str">
        <f>IF(AND(A65&lt;&gt;"",'Données élèves'!AL68&lt;&gt;""),IF('Données élèves'!AL68=TRUE,INDEX(codespe,MATCH('Données élèves'!Q68,libspe,0)),'Données élèves'!Q68),"")</f>
        <v/>
      </c>
      <c r="R65" s="148" t="str">
        <f>IF(AND(A65&lt;&gt;"",OR('Données élèves'!AM68&lt;&gt;"",'Données élèves'!AT68=FALSE)),IF('Données élèves'!AM68=TRUE,INDEX(codemp1,MATCH('Données élèves'!R68,libmp1,0)),IF('Données élèves'!AT68=FALSE,0,'Données élèves'!R68)),"")</f>
        <v/>
      </c>
      <c r="S65" s="148" t="str">
        <f t="shared" si="1"/>
        <v/>
      </c>
      <c r="T65" s="148" t="str">
        <f t="shared" si="2"/>
        <v/>
      </c>
      <c r="U65" s="148" t="str">
        <f>IF(AND(A65&lt;&gt;"",'Données élèves'!S68&lt;&gt;""),'Données élèves'!S68,"")</f>
        <v/>
      </c>
      <c r="V65" s="148" t="str">
        <f>IF(AND(A65&lt;&gt;"",'Données élèves'!T68&lt;&gt;""),'Données élèves'!T68,"")</f>
        <v/>
      </c>
      <c r="W65" s="148" t="str">
        <f>IF(AND(A65&lt;&gt;"",'Données élèves'!U68&lt;&gt;""),'Données élèves'!U68,"")</f>
        <v/>
      </c>
      <c r="X65" s="148" t="str">
        <f>IF(AND(A65&lt;&gt;"",'Données élèves'!V68&lt;&gt;""),'Données élèves'!V68,"")</f>
        <v/>
      </c>
      <c r="Y65" s="148" t="str">
        <f>IF(AND(A65&lt;&gt;"",'Données élèves'!W68&lt;&gt;""),'Données élèves'!W68,"")</f>
        <v/>
      </c>
      <c r="Z65" s="148" t="str">
        <f>IF(AND(A65&lt;&gt;"",'Données élèves'!X68&lt;&gt;""),'Données élèves'!X68,"")</f>
        <v/>
      </c>
    </row>
    <row r="66" spans="1:26" x14ac:dyDescent="0.2">
      <c r="A66" s="146" t="str">
        <f>IF('Données élèves'!$C69&lt;&gt;"",'Données élèves'!A69,"")</f>
        <v/>
      </c>
      <c r="B66" s="146" t="str">
        <f>IF(A66&lt;&gt;"",'Données élèves'!B69,"")</f>
        <v/>
      </c>
      <c r="C66" s="146" t="str">
        <f>IF(AND(A66&lt;&gt;"",'Données élèves'!F69&lt;&gt;""),IF(INDEX(codeclint,MATCH('Données élèves'!F69,libclint,0))&lt;&gt;"",INDEX(codeclint,MATCH('Données élèves'!F69,libclint,0)),""),"")</f>
        <v/>
      </c>
      <c r="D66" s="146" t="str">
        <f t="shared" si="0"/>
        <v/>
      </c>
      <c r="E66" s="146" t="str">
        <f>IF(A66&lt;&gt;"",IF('Données élèves'!G69&lt;&gt;"",IF('Données élèves'!AB69&lt;&gt;"",IF('Données élèves'!G69="LOC.ID",CONCATENATE("LOC.",'Données élèves'!AU$5),'Données élèves'!G69),""),""),"")</f>
        <v/>
      </c>
      <c r="F66" s="146" t="str">
        <f>IF(A66&lt;&gt;"",IF('Données élèves'!H69&lt;&gt;"",'Données élèves'!H69,""),"")</f>
        <v/>
      </c>
      <c r="G66" s="146" t="str">
        <f>IF(AND(A66&lt;&gt;"",'Données élèves'!AC69&lt;&gt;""),IF('Données élèves'!AC69=TRUE,INDEX(codesex,MATCH('Données élèves'!I69,libsex,0)),'Données élèves'!I69),"")</f>
        <v/>
      </c>
      <c r="H66" s="147" t="str">
        <f>IF(A66&lt;&gt;"",IF('Données élèves'!J69&lt;&gt;"",'Données élèves'!J69,""),"")</f>
        <v/>
      </c>
      <c r="I66" s="148" t="str">
        <f>IF(AND(A66&lt;&gt;"",'Données élèves'!AE69&lt;&gt;""),IF('Données élèves'!AE69=TRUE,INDEX(codenat,MATCH('Données élèves'!K69,libnat,0)),'Données élèves'!K69),"")</f>
        <v/>
      </c>
      <c r="J66" s="148" t="str">
        <f>IF(AND(A66&lt;&gt;"",'Données élèves'!AF69&lt;&gt;""),IF('Données élèves'!AF69=TRUE,INDEX(codelangue,MATCH('Données élèves'!L69,liblangue,0)),'Données élèves'!L69),"")</f>
        <v/>
      </c>
      <c r="K66" s="148" t="str">
        <f>IF(AND(A66&lt;&gt;"",'Données élèves'!AH69&lt;&gt;""),IF('Données élèves'!AH69=TRUE,IF(INDEX(codegem,MATCH('Données élèves'!M69,libgem,0))&lt;8000,INDEX(codegem,MATCH('Données élèves'!M69,libgem,0)),""),'Données élèves'!M69),"")</f>
        <v/>
      </c>
      <c r="L66" s="148" t="str">
        <f>IF(AND(A66&lt;&gt;"",'Données élèves'!AH69&lt;&gt;""),IF('Données élèves'!AH69=TRUE,INDEX(codegemhist,MATCH('Données élèves'!M69,libgem,0)),""),"")</f>
        <v/>
      </c>
      <c r="M66" s="148" t="str">
        <f>IF(AND(A66&lt;&gt;"",'Données élèves'!AH69&lt;&gt;""),IF('Données élèves'!AH69=TRUE,IF(INDEX(codegem,MATCH('Données élèves'!M69,libgem,0))&gt;=8000,INDEX(codegem,MATCH('Données élèves'!M69,libgem,0)),""),'Données élèves'!M69),"")</f>
        <v/>
      </c>
      <c r="N66" s="148" t="str">
        <f>IF(AND(A66&lt;&gt;"",'Données élèves'!AI69&lt;&gt;""),IF('Données élèves'!AI69=TRUE,INDEX(codeschart,MATCH('Données élèves'!N69,libschart,0)),'Données élèves'!N69),"")</f>
        <v/>
      </c>
      <c r="O66" s="148" t="str">
        <f>IF(AND(A66&lt;&gt;"",'Données élèves'!O69&lt;&gt;""),'Données élèves'!O69,"")</f>
        <v/>
      </c>
      <c r="P66" s="148" t="str">
        <f>IF(AND(A66&lt;&gt;"",'Données élèves'!AK69&lt;&gt;""),IF('Données élèves'!AK69=TRUE,INDEX(codeform,MATCH('Données élèves'!P69,libform,0)),'Données élèves'!P69),"")</f>
        <v/>
      </c>
      <c r="Q66" s="148" t="str">
        <f>IF(AND(A66&lt;&gt;"",'Données élèves'!AL69&lt;&gt;""),IF('Données élèves'!AL69=TRUE,INDEX(codespe,MATCH('Données élèves'!Q69,libspe,0)),'Données élèves'!Q69),"")</f>
        <v/>
      </c>
      <c r="R66" s="148" t="str">
        <f>IF(AND(A66&lt;&gt;"",OR('Données élèves'!AM69&lt;&gt;"",'Données élèves'!AT69=FALSE)),IF('Données élèves'!AM69=TRUE,INDEX(codemp1,MATCH('Données élèves'!R69,libmp1,0)),IF('Données élèves'!AT69=FALSE,0,'Données élèves'!R69)),"")</f>
        <v/>
      </c>
      <c r="S66" s="148" t="str">
        <f t="shared" si="1"/>
        <v/>
      </c>
      <c r="T66" s="148" t="str">
        <f t="shared" si="2"/>
        <v/>
      </c>
      <c r="U66" s="148" t="str">
        <f>IF(AND(A66&lt;&gt;"",'Données élèves'!S69&lt;&gt;""),'Données élèves'!S69,"")</f>
        <v/>
      </c>
      <c r="V66" s="148" t="str">
        <f>IF(AND(A66&lt;&gt;"",'Données élèves'!T69&lt;&gt;""),'Données élèves'!T69,"")</f>
        <v/>
      </c>
      <c r="W66" s="148" t="str">
        <f>IF(AND(A66&lt;&gt;"",'Données élèves'!U69&lt;&gt;""),'Données élèves'!U69,"")</f>
        <v/>
      </c>
      <c r="X66" s="148" t="str">
        <f>IF(AND(A66&lt;&gt;"",'Données élèves'!V69&lt;&gt;""),'Données élèves'!V69,"")</f>
        <v/>
      </c>
      <c r="Y66" s="148" t="str">
        <f>IF(AND(A66&lt;&gt;"",'Données élèves'!W69&lt;&gt;""),'Données élèves'!W69,"")</f>
        <v/>
      </c>
      <c r="Z66" s="148" t="str">
        <f>IF(AND(A66&lt;&gt;"",'Données élèves'!X69&lt;&gt;""),'Données élèves'!X69,"")</f>
        <v/>
      </c>
    </row>
    <row r="67" spans="1:26" x14ac:dyDescent="0.2">
      <c r="A67" s="146" t="str">
        <f>IF('Données élèves'!$C70&lt;&gt;"",'Données élèves'!A70,"")</f>
        <v/>
      </c>
      <c r="B67" s="146" t="str">
        <f>IF(A67&lt;&gt;"",'Données élèves'!B70,"")</f>
        <v/>
      </c>
      <c r="C67" s="146" t="str">
        <f>IF(AND(A67&lt;&gt;"",'Données élèves'!F70&lt;&gt;""),IF(INDEX(codeclint,MATCH('Données élèves'!F70,libclint,0))&lt;&gt;"",INDEX(codeclint,MATCH('Données élèves'!F70,libclint,0)),""),"")</f>
        <v/>
      </c>
      <c r="D67" s="146" t="str">
        <f t="shared" ref="D67:D130" si="3">IF(A67&lt;&gt;"",99990000,"")</f>
        <v/>
      </c>
      <c r="E67" s="146" t="str">
        <f>IF(A67&lt;&gt;"",IF('Données élèves'!G70&lt;&gt;"",IF('Données élèves'!AB70&lt;&gt;"",IF('Données élèves'!G70="LOC.ID",CONCATENATE("LOC.",'Données élèves'!AU$5),'Données élèves'!G70),""),""),"")</f>
        <v/>
      </c>
      <c r="F67" s="146" t="str">
        <f>IF(A67&lt;&gt;"",IF('Données élèves'!H70&lt;&gt;"",'Données élèves'!H70,""),"")</f>
        <v/>
      </c>
      <c r="G67" s="146" t="str">
        <f>IF(AND(A67&lt;&gt;"",'Données élèves'!AC70&lt;&gt;""),IF('Données élèves'!AC70=TRUE,INDEX(codesex,MATCH('Données élèves'!I70,libsex,0)),'Données élèves'!I70),"")</f>
        <v/>
      </c>
      <c r="H67" s="147" t="str">
        <f>IF(A67&lt;&gt;"",IF('Données élèves'!J70&lt;&gt;"",'Données élèves'!J70,""),"")</f>
        <v/>
      </c>
      <c r="I67" s="148" t="str">
        <f>IF(AND(A67&lt;&gt;"",'Données élèves'!AE70&lt;&gt;""),IF('Données élèves'!AE70=TRUE,INDEX(codenat,MATCH('Données élèves'!K70,libnat,0)),'Données élèves'!K70),"")</f>
        <v/>
      </c>
      <c r="J67" s="148" t="str">
        <f>IF(AND(A67&lt;&gt;"",'Données élèves'!AF70&lt;&gt;""),IF('Données élèves'!AF70=TRUE,INDEX(codelangue,MATCH('Données élèves'!L70,liblangue,0)),'Données élèves'!L70),"")</f>
        <v/>
      </c>
      <c r="K67" s="148" t="str">
        <f>IF(AND(A67&lt;&gt;"",'Données élèves'!AH70&lt;&gt;""),IF('Données élèves'!AH70=TRUE,IF(INDEX(codegem,MATCH('Données élèves'!M70,libgem,0))&lt;8000,INDEX(codegem,MATCH('Données élèves'!M70,libgem,0)),""),'Données élèves'!M70),"")</f>
        <v/>
      </c>
      <c r="L67" s="148" t="str">
        <f>IF(AND(A67&lt;&gt;"",'Données élèves'!AH70&lt;&gt;""),IF('Données élèves'!AH70=TRUE,INDEX(codegemhist,MATCH('Données élèves'!M70,libgem,0)),""),"")</f>
        <v/>
      </c>
      <c r="M67" s="148" t="str">
        <f>IF(AND(A67&lt;&gt;"",'Données élèves'!AH70&lt;&gt;""),IF('Données élèves'!AH70=TRUE,IF(INDEX(codegem,MATCH('Données élèves'!M70,libgem,0))&gt;=8000,INDEX(codegem,MATCH('Données élèves'!M70,libgem,0)),""),'Données élèves'!M70),"")</f>
        <v/>
      </c>
      <c r="N67" s="148" t="str">
        <f>IF(AND(A67&lt;&gt;"",'Données élèves'!AI70&lt;&gt;""),IF('Données élèves'!AI70=TRUE,INDEX(codeschart,MATCH('Données élèves'!N70,libschart,0)),'Données élèves'!N70),"")</f>
        <v/>
      </c>
      <c r="O67" s="148" t="str">
        <f>IF(AND(A67&lt;&gt;"",'Données élèves'!O70&lt;&gt;""),'Données élèves'!O70,"")</f>
        <v/>
      </c>
      <c r="P67" s="148" t="str">
        <f>IF(AND(A67&lt;&gt;"",'Données élèves'!AK70&lt;&gt;""),IF('Données élèves'!AK70=TRUE,INDEX(codeform,MATCH('Données élèves'!P70,libform,0)),'Données élèves'!P70),"")</f>
        <v/>
      </c>
      <c r="Q67" s="148" t="str">
        <f>IF(AND(A67&lt;&gt;"",'Données élèves'!AL70&lt;&gt;""),IF('Données élèves'!AL70=TRUE,INDEX(codespe,MATCH('Données élèves'!Q70,libspe,0)),'Données élèves'!Q70),"")</f>
        <v/>
      </c>
      <c r="R67" s="148" t="str">
        <f>IF(AND(A67&lt;&gt;"",OR('Données élèves'!AM70&lt;&gt;"",'Données élèves'!AT70=FALSE)),IF('Données élèves'!AM70=TRUE,INDEX(codemp1,MATCH('Données élèves'!R70,libmp1,0)),IF('Données élèves'!AT70=FALSE,0,'Données élèves'!R70)),"")</f>
        <v/>
      </c>
      <c r="S67" s="148" t="str">
        <f t="shared" ref="S67:S130" si="4">IF(A67&lt;&gt;"",98990000,"")</f>
        <v/>
      </c>
      <c r="T67" s="148" t="str">
        <f t="shared" ref="T67:T130" si="5">IF(A67&lt;&gt;"",99,"")</f>
        <v/>
      </c>
      <c r="U67" s="148" t="str">
        <f>IF(AND(A67&lt;&gt;"",'Données élèves'!S70&lt;&gt;""),'Données élèves'!S70,"")</f>
        <v/>
      </c>
      <c r="V67" s="148" t="str">
        <f>IF(AND(A67&lt;&gt;"",'Données élèves'!T70&lt;&gt;""),'Données élèves'!T70,"")</f>
        <v/>
      </c>
      <c r="W67" s="148" t="str">
        <f>IF(AND(A67&lt;&gt;"",'Données élèves'!U70&lt;&gt;""),'Données élèves'!U70,"")</f>
        <v/>
      </c>
      <c r="X67" s="148" t="str">
        <f>IF(AND(A67&lt;&gt;"",'Données élèves'!V70&lt;&gt;""),'Données élèves'!V70,"")</f>
        <v/>
      </c>
      <c r="Y67" s="148" t="str">
        <f>IF(AND(A67&lt;&gt;"",'Données élèves'!W70&lt;&gt;""),'Données élèves'!W70,"")</f>
        <v/>
      </c>
      <c r="Z67" s="148" t="str">
        <f>IF(AND(A67&lt;&gt;"",'Données élèves'!X70&lt;&gt;""),'Données élèves'!X70,"")</f>
        <v/>
      </c>
    </row>
    <row r="68" spans="1:26" x14ac:dyDescent="0.2">
      <c r="A68" s="146" t="str">
        <f>IF('Données élèves'!$C71&lt;&gt;"",'Données élèves'!A71,"")</f>
        <v/>
      </c>
      <c r="B68" s="146" t="str">
        <f>IF(A68&lt;&gt;"",'Données élèves'!B71,"")</f>
        <v/>
      </c>
      <c r="C68" s="146" t="str">
        <f>IF(AND(A68&lt;&gt;"",'Données élèves'!F71&lt;&gt;""),IF(INDEX(codeclint,MATCH('Données élèves'!F71,libclint,0))&lt;&gt;"",INDEX(codeclint,MATCH('Données élèves'!F71,libclint,0)),""),"")</f>
        <v/>
      </c>
      <c r="D68" s="146" t="str">
        <f t="shared" si="3"/>
        <v/>
      </c>
      <c r="E68" s="146" t="str">
        <f>IF(A68&lt;&gt;"",IF('Données élèves'!G71&lt;&gt;"",IF('Données élèves'!AB71&lt;&gt;"",IF('Données élèves'!G71="LOC.ID",CONCATENATE("LOC.",'Données élèves'!AU$5),'Données élèves'!G71),""),""),"")</f>
        <v/>
      </c>
      <c r="F68" s="146" t="str">
        <f>IF(A68&lt;&gt;"",IF('Données élèves'!H71&lt;&gt;"",'Données élèves'!H71,""),"")</f>
        <v/>
      </c>
      <c r="G68" s="146" t="str">
        <f>IF(AND(A68&lt;&gt;"",'Données élèves'!AC71&lt;&gt;""),IF('Données élèves'!AC71=TRUE,INDEX(codesex,MATCH('Données élèves'!I71,libsex,0)),'Données élèves'!I71),"")</f>
        <v/>
      </c>
      <c r="H68" s="147" t="str">
        <f>IF(A68&lt;&gt;"",IF('Données élèves'!J71&lt;&gt;"",'Données élèves'!J71,""),"")</f>
        <v/>
      </c>
      <c r="I68" s="148" t="str">
        <f>IF(AND(A68&lt;&gt;"",'Données élèves'!AE71&lt;&gt;""),IF('Données élèves'!AE71=TRUE,INDEX(codenat,MATCH('Données élèves'!K71,libnat,0)),'Données élèves'!K71),"")</f>
        <v/>
      </c>
      <c r="J68" s="148" t="str">
        <f>IF(AND(A68&lt;&gt;"",'Données élèves'!AF71&lt;&gt;""),IF('Données élèves'!AF71=TRUE,INDEX(codelangue,MATCH('Données élèves'!L71,liblangue,0)),'Données élèves'!L71),"")</f>
        <v/>
      </c>
      <c r="K68" s="148" t="str">
        <f>IF(AND(A68&lt;&gt;"",'Données élèves'!AH71&lt;&gt;""),IF('Données élèves'!AH71=TRUE,IF(INDEX(codegem,MATCH('Données élèves'!M71,libgem,0))&lt;8000,INDEX(codegem,MATCH('Données élèves'!M71,libgem,0)),""),'Données élèves'!M71),"")</f>
        <v/>
      </c>
      <c r="L68" s="148" t="str">
        <f>IF(AND(A68&lt;&gt;"",'Données élèves'!AH71&lt;&gt;""),IF('Données élèves'!AH71=TRUE,INDEX(codegemhist,MATCH('Données élèves'!M71,libgem,0)),""),"")</f>
        <v/>
      </c>
      <c r="M68" s="148" t="str">
        <f>IF(AND(A68&lt;&gt;"",'Données élèves'!AH71&lt;&gt;""),IF('Données élèves'!AH71=TRUE,IF(INDEX(codegem,MATCH('Données élèves'!M71,libgem,0))&gt;=8000,INDEX(codegem,MATCH('Données élèves'!M71,libgem,0)),""),'Données élèves'!M71),"")</f>
        <v/>
      </c>
      <c r="N68" s="148" t="str">
        <f>IF(AND(A68&lt;&gt;"",'Données élèves'!AI71&lt;&gt;""),IF('Données élèves'!AI71=TRUE,INDEX(codeschart,MATCH('Données élèves'!N71,libschart,0)),'Données élèves'!N71),"")</f>
        <v/>
      </c>
      <c r="O68" s="148" t="str">
        <f>IF(AND(A68&lt;&gt;"",'Données élèves'!O71&lt;&gt;""),'Données élèves'!O71,"")</f>
        <v/>
      </c>
      <c r="P68" s="148" t="str">
        <f>IF(AND(A68&lt;&gt;"",'Données élèves'!AK71&lt;&gt;""),IF('Données élèves'!AK71=TRUE,INDEX(codeform,MATCH('Données élèves'!P71,libform,0)),'Données élèves'!P71),"")</f>
        <v/>
      </c>
      <c r="Q68" s="148" t="str">
        <f>IF(AND(A68&lt;&gt;"",'Données élèves'!AL71&lt;&gt;""),IF('Données élèves'!AL71=TRUE,INDEX(codespe,MATCH('Données élèves'!Q71,libspe,0)),'Données élèves'!Q71),"")</f>
        <v/>
      </c>
      <c r="R68" s="148" t="str">
        <f>IF(AND(A68&lt;&gt;"",OR('Données élèves'!AM71&lt;&gt;"",'Données élèves'!AT71=FALSE)),IF('Données élèves'!AM71=TRUE,INDEX(codemp1,MATCH('Données élèves'!R71,libmp1,0)),IF('Données élèves'!AT71=FALSE,0,'Données élèves'!R71)),"")</f>
        <v/>
      </c>
      <c r="S68" s="148" t="str">
        <f t="shared" si="4"/>
        <v/>
      </c>
      <c r="T68" s="148" t="str">
        <f t="shared" si="5"/>
        <v/>
      </c>
      <c r="U68" s="148" t="str">
        <f>IF(AND(A68&lt;&gt;"",'Données élèves'!S71&lt;&gt;""),'Données élèves'!S71,"")</f>
        <v/>
      </c>
      <c r="V68" s="148" t="str">
        <f>IF(AND(A68&lt;&gt;"",'Données élèves'!T71&lt;&gt;""),'Données élèves'!T71,"")</f>
        <v/>
      </c>
      <c r="W68" s="148" t="str">
        <f>IF(AND(A68&lt;&gt;"",'Données élèves'!U71&lt;&gt;""),'Données élèves'!U71,"")</f>
        <v/>
      </c>
      <c r="X68" s="148" t="str">
        <f>IF(AND(A68&lt;&gt;"",'Données élèves'!V71&lt;&gt;""),'Données élèves'!V71,"")</f>
        <v/>
      </c>
      <c r="Y68" s="148" t="str">
        <f>IF(AND(A68&lt;&gt;"",'Données élèves'!W71&lt;&gt;""),'Données élèves'!W71,"")</f>
        <v/>
      </c>
      <c r="Z68" s="148" t="str">
        <f>IF(AND(A68&lt;&gt;"",'Données élèves'!X71&lt;&gt;""),'Données élèves'!X71,"")</f>
        <v/>
      </c>
    </row>
    <row r="69" spans="1:26" x14ac:dyDescent="0.2">
      <c r="A69" s="146" t="str">
        <f>IF('Données élèves'!$C72&lt;&gt;"",'Données élèves'!A72,"")</f>
        <v/>
      </c>
      <c r="B69" s="146" t="str">
        <f>IF(A69&lt;&gt;"",'Données élèves'!B72,"")</f>
        <v/>
      </c>
      <c r="C69" s="146" t="str">
        <f>IF(AND(A69&lt;&gt;"",'Données élèves'!F72&lt;&gt;""),IF(INDEX(codeclint,MATCH('Données élèves'!F72,libclint,0))&lt;&gt;"",INDEX(codeclint,MATCH('Données élèves'!F72,libclint,0)),""),"")</f>
        <v/>
      </c>
      <c r="D69" s="146" t="str">
        <f t="shared" si="3"/>
        <v/>
      </c>
      <c r="E69" s="146" t="str">
        <f>IF(A69&lt;&gt;"",IF('Données élèves'!G72&lt;&gt;"",IF('Données élèves'!AB72&lt;&gt;"",IF('Données élèves'!G72="LOC.ID",CONCATENATE("LOC.",'Données élèves'!AU$5),'Données élèves'!G72),""),""),"")</f>
        <v/>
      </c>
      <c r="F69" s="146" t="str">
        <f>IF(A69&lt;&gt;"",IF('Données élèves'!H72&lt;&gt;"",'Données élèves'!H72,""),"")</f>
        <v/>
      </c>
      <c r="G69" s="146" t="str">
        <f>IF(AND(A69&lt;&gt;"",'Données élèves'!AC72&lt;&gt;""),IF('Données élèves'!AC72=TRUE,INDEX(codesex,MATCH('Données élèves'!I72,libsex,0)),'Données élèves'!I72),"")</f>
        <v/>
      </c>
      <c r="H69" s="147" t="str">
        <f>IF(A69&lt;&gt;"",IF('Données élèves'!J72&lt;&gt;"",'Données élèves'!J72,""),"")</f>
        <v/>
      </c>
      <c r="I69" s="148" t="str">
        <f>IF(AND(A69&lt;&gt;"",'Données élèves'!AE72&lt;&gt;""),IF('Données élèves'!AE72=TRUE,INDEX(codenat,MATCH('Données élèves'!K72,libnat,0)),'Données élèves'!K72),"")</f>
        <v/>
      </c>
      <c r="J69" s="148" t="str">
        <f>IF(AND(A69&lt;&gt;"",'Données élèves'!AF72&lt;&gt;""),IF('Données élèves'!AF72=TRUE,INDEX(codelangue,MATCH('Données élèves'!L72,liblangue,0)),'Données élèves'!L72),"")</f>
        <v/>
      </c>
      <c r="K69" s="148" t="str">
        <f>IF(AND(A69&lt;&gt;"",'Données élèves'!AH72&lt;&gt;""),IF('Données élèves'!AH72=TRUE,IF(INDEX(codegem,MATCH('Données élèves'!M72,libgem,0))&lt;8000,INDEX(codegem,MATCH('Données élèves'!M72,libgem,0)),""),'Données élèves'!M72),"")</f>
        <v/>
      </c>
      <c r="L69" s="148" t="str">
        <f>IF(AND(A69&lt;&gt;"",'Données élèves'!AH72&lt;&gt;""),IF('Données élèves'!AH72=TRUE,INDEX(codegemhist,MATCH('Données élèves'!M72,libgem,0)),""),"")</f>
        <v/>
      </c>
      <c r="M69" s="148" t="str">
        <f>IF(AND(A69&lt;&gt;"",'Données élèves'!AH72&lt;&gt;""),IF('Données élèves'!AH72=TRUE,IF(INDEX(codegem,MATCH('Données élèves'!M72,libgem,0))&gt;=8000,INDEX(codegem,MATCH('Données élèves'!M72,libgem,0)),""),'Données élèves'!M72),"")</f>
        <v/>
      </c>
      <c r="N69" s="148" t="str">
        <f>IF(AND(A69&lt;&gt;"",'Données élèves'!AI72&lt;&gt;""),IF('Données élèves'!AI72=TRUE,INDEX(codeschart,MATCH('Données élèves'!N72,libschart,0)),'Données élèves'!N72),"")</f>
        <v/>
      </c>
      <c r="O69" s="148" t="str">
        <f>IF(AND(A69&lt;&gt;"",'Données élèves'!O72&lt;&gt;""),'Données élèves'!O72,"")</f>
        <v/>
      </c>
      <c r="P69" s="148" t="str">
        <f>IF(AND(A69&lt;&gt;"",'Données élèves'!AK72&lt;&gt;""),IF('Données élèves'!AK72=TRUE,INDEX(codeform,MATCH('Données élèves'!P72,libform,0)),'Données élèves'!P72),"")</f>
        <v/>
      </c>
      <c r="Q69" s="148" t="str">
        <f>IF(AND(A69&lt;&gt;"",'Données élèves'!AL72&lt;&gt;""),IF('Données élèves'!AL72=TRUE,INDEX(codespe,MATCH('Données élèves'!Q72,libspe,0)),'Données élèves'!Q72),"")</f>
        <v/>
      </c>
      <c r="R69" s="148" t="str">
        <f>IF(AND(A69&lt;&gt;"",OR('Données élèves'!AM72&lt;&gt;"",'Données élèves'!AT72=FALSE)),IF('Données élèves'!AM72=TRUE,INDEX(codemp1,MATCH('Données élèves'!R72,libmp1,0)),IF('Données élèves'!AT72=FALSE,0,'Données élèves'!R72)),"")</f>
        <v/>
      </c>
      <c r="S69" s="148" t="str">
        <f t="shared" si="4"/>
        <v/>
      </c>
      <c r="T69" s="148" t="str">
        <f t="shared" si="5"/>
        <v/>
      </c>
      <c r="U69" s="148" t="str">
        <f>IF(AND(A69&lt;&gt;"",'Données élèves'!S72&lt;&gt;""),'Données élèves'!S72,"")</f>
        <v/>
      </c>
      <c r="V69" s="148" t="str">
        <f>IF(AND(A69&lt;&gt;"",'Données élèves'!T72&lt;&gt;""),'Données élèves'!T72,"")</f>
        <v/>
      </c>
      <c r="W69" s="148" t="str">
        <f>IF(AND(A69&lt;&gt;"",'Données élèves'!U72&lt;&gt;""),'Données élèves'!U72,"")</f>
        <v/>
      </c>
      <c r="X69" s="148" t="str">
        <f>IF(AND(A69&lt;&gt;"",'Données élèves'!V72&lt;&gt;""),'Données élèves'!V72,"")</f>
        <v/>
      </c>
      <c r="Y69" s="148" t="str">
        <f>IF(AND(A69&lt;&gt;"",'Données élèves'!W72&lt;&gt;""),'Données élèves'!W72,"")</f>
        <v/>
      </c>
      <c r="Z69" s="148" t="str">
        <f>IF(AND(A69&lt;&gt;"",'Données élèves'!X72&lt;&gt;""),'Données élèves'!X72,"")</f>
        <v/>
      </c>
    </row>
    <row r="70" spans="1:26" x14ac:dyDescent="0.2">
      <c r="A70" s="146" t="str">
        <f>IF('Données élèves'!$C73&lt;&gt;"",'Données élèves'!A73,"")</f>
        <v/>
      </c>
      <c r="B70" s="146" t="str">
        <f>IF(A70&lt;&gt;"",'Données élèves'!B73,"")</f>
        <v/>
      </c>
      <c r="C70" s="146" t="str">
        <f>IF(AND(A70&lt;&gt;"",'Données élèves'!F73&lt;&gt;""),IF(INDEX(codeclint,MATCH('Données élèves'!F73,libclint,0))&lt;&gt;"",INDEX(codeclint,MATCH('Données élèves'!F73,libclint,0)),""),"")</f>
        <v/>
      </c>
      <c r="D70" s="146" t="str">
        <f t="shared" si="3"/>
        <v/>
      </c>
      <c r="E70" s="146" t="str">
        <f>IF(A70&lt;&gt;"",IF('Données élèves'!G73&lt;&gt;"",IF('Données élèves'!AB73&lt;&gt;"",IF('Données élèves'!G73="LOC.ID",CONCATENATE("LOC.",'Données élèves'!AU$5),'Données élèves'!G73),""),""),"")</f>
        <v/>
      </c>
      <c r="F70" s="146" t="str">
        <f>IF(A70&lt;&gt;"",IF('Données élèves'!H73&lt;&gt;"",'Données élèves'!H73,""),"")</f>
        <v/>
      </c>
      <c r="G70" s="146" t="str">
        <f>IF(AND(A70&lt;&gt;"",'Données élèves'!AC73&lt;&gt;""),IF('Données élèves'!AC73=TRUE,INDEX(codesex,MATCH('Données élèves'!I73,libsex,0)),'Données élèves'!I73),"")</f>
        <v/>
      </c>
      <c r="H70" s="147" t="str">
        <f>IF(A70&lt;&gt;"",IF('Données élèves'!J73&lt;&gt;"",'Données élèves'!J73,""),"")</f>
        <v/>
      </c>
      <c r="I70" s="148" t="str">
        <f>IF(AND(A70&lt;&gt;"",'Données élèves'!AE73&lt;&gt;""),IF('Données élèves'!AE73=TRUE,INDEX(codenat,MATCH('Données élèves'!K73,libnat,0)),'Données élèves'!K73),"")</f>
        <v/>
      </c>
      <c r="J70" s="148" t="str">
        <f>IF(AND(A70&lt;&gt;"",'Données élèves'!AF73&lt;&gt;""),IF('Données élèves'!AF73=TRUE,INDEX(codelangue,MATCH('Données élèves'!L73,liblangue,0)),'Données élèves'!L73),"")</f>
        <v/>
      </c>
      <c r="K70" s="148" t="str">
        <f>IF(AND(A70&lt;&gt;"",'Données élèves'!AH73&lt;&gt;""),IF('Données élèves'!AH73=TRUE,IF(INDEX(codegem,MATCH('Données élèves'!M73,libgem,0))&lt;8000,INDEX(codegem,MATCH('Données élèves'!M73,libgem,0)),""),'Données élèves'!M73),"")</f>
        <v/>
      </c>
      <c r="L70" s="148" t="str">
        <f>IF(AND(A70&lt;&gt;"",'Données élèves'!AH73&lt;&gt;""),IF('Données élèves'!AH73=TRUE,INDEX(codegemhist,MATCH('Données élèves'!M73,libgem,0)),""),"")</f>
        <v/>
      </c>
      <c r="M70" s="148" t="str">
        <f>IF(AND(A70&lt;&gt;"",'Données élèves'!AH73&lt;&gt;""),IF('Données élèves'!AH73=TRUE,IF(INDEX(codegem,MATCH('Données élèves'!M73,libgem,0))&gt;=8000,INDEX(codegem,MATCH('Données élèves'!M73,libgem,0)),""),'Données élèves'!M73),"")</f>
        <v/>
      </c>
      <c r="N70" s="148" t="str">
        <f>IF(AND(A70&lt;&gt;"",'Données élèves'!AI73&lt;&gt;""),IF('Données élèves'!AI73=TRUE,INDEX(codeschart,MATCH('Données élèves'!N73,libschart,0)),'Données élèves'!N73),"")</f>
        <v/>
      </c>
      <c r="O70" s="148" t="str">
        <f>IF(AND(A70&lt;&gt;"",'Données élèves'!O73&lt;&gt;""),'Données élèves'!O73,"")</f>
        <v/>
      </c>
      <c r="P70" s="148" t="str">
        <f>IF(AND(A70&lt;&gt;"",'Données élèves'!AK73&lt;&gt;""),IF('Données élèves'!AK73=TRUE,INDEX(codeform,MATCH('Données élèves'!P73,libform,0)),'Données élèves'!P73),"")</f>
        <v/>
      </c>
      <c r="Q70" s="148" t="str">
        <f>IF(AND(A70&lt;&gt;"",'Données élèves'!AL73&lt;&gt;""),IF('Données élèves'!AL73=TRUE,INDEX(codespe,MATCH('Données élèves'!Q73,libspe,0)),'Données élèves'!Q73),"")</f>
        <v/>
      </c>
      <c r="R70" s="148" t="str">
        <f>IF(AND(A70&lt;&gt;"",OR('Données élèves'!AM73&lt;&gt;"",'Données élèves'!AT73=FALSE)),IF('Données élèves'!AM73=TRUE,INDEX(codemp1,MATCH('Données élèves'!R73,libmp1,0)),IF('Données élèves'!AT73=FALSE,0,'Données élèves'!R73)),"")</f>
        <v/>
      </c>
      <c r="S70" s="148" t="str">
        <f t="shared" si="4"/>
        <v/>
      </c>
      <c r="T70" s="148" t="str">
        <f t="shared" si="5"/>
        <v/>
      </c>
      <c r="U70" s="148" t="str">
        <f>IF(AND(A70&lt;&gt;"",'Données élèves'!S73&lt;&gt;""),'Données élèves'!S73,"")</f>
        <v/>
      </c>
      <c r="V70" s="148" t="str">
        <f>IF(AND(A70&lt;&gt;"",'Données élèves'!T73&lt;&gt;""),'Données élèves'!T73,"")</f>
        <v/>
      </c>
      <c r="W70" s="148" t="str">
        <f>IF(AND(A70&lt;&gt;"",'Données élèves'!U73&lt;&gt;""),'Données élèves'!U73,"")</f>
        <v/>
      </c>
      <c r="X70" s="148" t="str">
        <f>IF(AND(A70&lt;&gt;"",'Données élèves'!V73&lt;&gt;""),'Données élèves'!V73,"")</f>
        <v/>
      </c>
      <c r="Y70" s="148" t="str">
        <f>IF(AND(A70&lt;&gt;"",'Données élèves'!W73&lt;&gt;""),'Données élèves'!W73,"")</f>
        <v/>
      </c>
      <c r="Z70" s="148" t="str">
        <f>IF(AND(A70&lt;&gt;"",'Données élèves'!X73&lt;&gt;""),'Données élèves'!X73,"")</f>
        <v/>
      </c>
    </row>
    <row r="71" spans="1:26" x14ac:dyDescent="0.2">
      <c r="A71" s="146" t="str">
        <f>IF('Données élèves'!$C74&lt;&gt;"",'Données élèves'!A74,"")</f>
        <v/>
      </c>
      <c r="B71" s="146" t="str">
        <f>IF(A71&lt;&gt;"",'Données élèves'!B74,"")</f>
        <v/>
      </c>
      <c r="C71" s="146" t="str">
        <f>IF(AND(A71&lt;&gt;"",'Données élèves'!F74&lt;&gt;""),IF(INDEX(codeclint,MATCH('Données élèves'!F74,libclint,0))&lt;&gt;"",INDEX(codeclint,MATCH('Données élèves'!F74,libclint,0)),""),"")</f>
        <v/>
      </c>
      <c r="D71" s="146" t="str">
        <f t="shared" si="3"/>
        <v/>
      </c>
      <c r="E71" s="146" t="str">
        <f>IF(A71&lt;&gt;"",IF('Données élèves'!G74&lt;&gt;"",IF('Données élèves'!AB74&lt;&gt;"",IF('Données élèves'!G74="LOC.ID",CONCATENATE("LOC.",'Données élèves'!AU$5),'Données élèves'!G74),""),""),"")</f>
        <v/>
      </c>
      <c r="F71" s="146" t="str">
        <f>IF(A71&lt;&gt;"",IF('Données élèves'!H74&lt;&gt;"",'Données élèves'!H74,""),"")</f>
        <v/>
      </c>
      <c r="G71" s="146" t="str">
        <f>IF(AND(A71&lt;&gt;"",'Données élèves'!AC74&lt;&gt;""),IF('Données élèves'!AC74=TRUE,INDEX(codesex,MATCH('Données élèves'!I74,libsex,0)),'Données élèves'!I74),"")</f>
        <v/>
      </c>
      <c r="H71" s="147" t="str">
        <f>IF(A71&lt;&gt;"",IF('Données élèves'!J74&lt;&gt;"",'Données élèves'!J74,""),"")</f>
        <v/>
      </c>
      <c r="I71" s="148" t="str">
        <f>IF(AND(A71&lt;&gt;"",'Données élèves'!AE74&lt;&gt;""),IF('Données élèves'!AE74=TRUE,INDEX(codenat,MATCH('Données élèves'!K74,libnat,0)),'Données élèves'!K74),"")</f>
        <v/>
      </c>
      <c r="J71" s="148" t="str">
        <f>IF(AND(A71&lt;&gt;"",'Données élèves'!AF74&lt;&gt;""),IF('Données élèves'!AF74=TRUE,INDEX(codelangue,MATCH('Données élèves'!L74,liblangue,0)),'Données élèves'!L74),"")</f>
        <v/>
      </c>
      <c r="K71" s="148" t="str">
        <f>IF(AND(A71&lt;&gt;"",'Données élèves'!AH74&lt;&gt;""),IF('Données élèves'!AH74=TRUE,IF(INDEX(codegem,MATCH('Données élèves'!M74,libgem,0))&lt;8000,INDEX(codegem,MATCH('Données élèves'!M74,libgem,0)),""),'Données élèves'!M74),"")</f>
        <v/>
      </c>
      <c r="L71" s="148" t="str">
        <f>IF(AND(A71&lt;&gt;"",'Données élèves'!AH74&lt;&gt;""),IF('Données élèves'!AH74=TRUE,INDEX(codegemhist,MATCH('Données élèves'!M74,libgem,0)),""),"")</f>
        <v/>
      </c>
      <c r="M71" s="148" t="str">
        <f>IF(AND(A71&lt;&gt;"",'Données élèves'!AH74&lt;&gt;""),IF('Données élèves'!AH74=TRUE,IF(INDEX(codegem,MATCH('Données élèves'!M74,libgem,0))&gt;=8000,INDEX(codegem,MATCH('Données élèves'!M74,libgem,0)),""),'Données élèves'!M74),"")</f>
        <v/>
      </c>
      <c r="N71" s="148" t="str">
        <f>IF(AND(A71&lt;&gt;"",'Données élèves'!AI74&lt;&gt;""),IF('Données élèves'!AI74=TRUE,INDEX(codeschart,MATCH('Données élèves'!N74,libschart,0)),'Données élèves'!N74),"")</f>
        <v/>
      </c>
      <c r="O71" s="148" t="str">
        <f>IF(AND(A71&lt;&gt;"",'Données élèves'!O74&lt;&gt;""),'Données élèves'!O74,"")</f>
        <v/>
      </c>
      <c r="P71" s="148" t="str">
        <f>IF(AND(A71&lt;&gt;"",'Données élèves'!AK74&lt;&gt;""),IF('Données élèves'!AK74=TRUE,INDEX(codeform,MATCH('Données élèves'!P74,libform,0)),'Données élèves'!P74),"")</f>
        <v/>
      </c>
      <c r="Q71" s="148" t="str">
        <f>IF(AND(A71&lt;&gt;"",'Données élèves'!AL74&lt;&gt;""),IF('Données élèves'!AL74=TRUE,INDEX(codespe,MATCH('Données élèves'!Q74,libspe,0)),'Données élèves'!Q74),"")</f>
        <v/>
      </c>
      <c r="R71" s="148" t="str">
        <f>IF(AND(A71&lt;&gt;"",OR('Données élèves'!AM74&lt;&gt;"",'Données élèves'!AT74=FALSE)),IF('Données élèves'!AM74=TRUE,INDEX(codemp1,MATCH('Données élèves'!R74,libmp1,0)),IF('Données élèves'!AT74=FALSE,0,'Données élèves'!R74)),"")</f>
        <v/>
      </c>
      <c r="S71" s="148" t="str">
        <f t="shared" si="4"/>
        <v/>
      </c>
      <c r="T71" s="148" t="str">
        <f t="shared" si="5"/>
        <v/>
      </c>
      <c r="U71" s="148" t="str">
        <f>IF(AND(A71&lt;&gt;"",'Données élèves'!S74&lt;&gt;""),'Données élèves'!S74,"")</f>
        <v/>
      </c>
      <c r="V71" s="148" t="str">
        <f>IF(AND(A71&lt;&gt;"",'Données élèves'!T74&lt;&gt;""),'Données élèves'!T74,"")</f>
        <v/>
      </c>
      <c r="W71" s="148" t="str">
        <f>IF(AND(A71&lt;&gt;"",'Données élèves'!U74&lt;&gt;""),'Données élèves'!U74,"")</f>
        <v/>
      </c>
      <c r="X71" s="148" t="str">
        <f>IF(AND(A71&lt;&gt;"",'Données élèves'!V74&lt;&gt;""),'Données élèves'!V74,"")</f>
        <v/>
      </c>
      <c r="Y71" s="148" t="str">
        <f>IF(AND(A71&lt;&gt;"",'Données élèves'!W74&lt;&gt;""),'Données élèves'!W74,"")</f>
        <v/>
      </c>
      <c r="Z71" s="148" t="str">
        <f>IF(AND(A71&lt;&gt;"",'Données élèves'!X74&lt;&gt;""),'Données élèves'!X74,"")</f>
        <v/>
      </c>
    </row>
    <row r="72" spans="1:26" x14ac:dyDescent="0.2">
      <c r="A72" s="146" t="str">
        <f>IF('Données élèves'!$C75&lt;&gt;"",'Données élèves'!A75,"")</f>
        <v/>
      </c>
      <c r="B72" s="146" t="str">
        <f>IF(A72&lt;&gt;"",'Données élèves'!B75,"")</f>
        <v/>
      </c>
      <c r="C72" s="146" t="str">
        <f>IF(AND(A72&lt;&gt;"",'Données élèves'!F75&lt;&gt;""),IF(INDEX(codeclint,MATCH('Données élèves'!F75,libclint,0))&lt;&gt;"",INDEX(codeclint,MATCH('Données élèves'!F75,libclint,0)),""),"")</f>
        <v/>
      </c>
      <c r="D72" s="146" t="str">
        <f t="shared" si="3"/>
        <v/>
      </c>
      <c r="E72" s="146" t="str">
        <f>IF(A72&lt;&gt;"",IF('Données élèves'!G75&lt;&gt;"",IF('Données élèves'!AB75&lt;&gt;"",IF('Données élèves'!G75="LOC.ID",CONCATENATE("LOC.",'Données élèves'!AU$5),'Données élèves'!G75),""),""),"")</f>
        <v/>
      </c>
      <c r="F72" s="146" t="str">
        <f>IF(A72&lt;&gt;"",IF('Données élèves'!H75&lt;&gt;"",'Données élèves'!H75,""),"")</f>
        <v/>
      </c>
      <c r="G72" s="146" t="str">
        <f>IF(AND(A72&lt;&gt;"",'Données élèves'!AC75&lt;&gt;""),IF('Données élèves'!AC75=TRUE,INDEX(codesex,MATCH('Données élèves'!I75,libsex,0)),'Données élèves'!I75),"")</f>
        <v/>
      </c>
      <c r="H72" s="147" t="str">
        <f>IF(A72&lt;&gt;"",IF('Données élèves'!J75&lt;&gt;"",'Données élèves'!J75,""),"")</f>
        <v/>
      </c>
      <c r="I72" s="148" t="str">
        <f>IF(AND(A72&lt;&gt;"",'Données élèves'!AE75&lt;&gt;""),IF('Données élèves'!AE75=TRUE,INDEX(codenat,MATCH('Données élèves'!K75,libnat,0)),'Données élèves'!K75),"")</f>
        <v/>
      </c>
      <c r="J72" s="148" t="str">
        <f>IF(AND(A72&lt;&gt;"",'Données élèves'!AF75&lt;&gt;""),IF('Données élèves'!AF75=TRUE,INDEX(codelangue,MATCH('Données élèves'!L75,liblangue,0)),'Données élèves'!L75),"")</f>
        <v/>
      </c>
      <c r="K72" s="148" t="str">
        <f>IF(AND(A72&lt;&gt;"",'Données élèves'!AH75&lt;&gt;""),IF('Données élèves'!AH75=TRUE,IF(INDEX(codegem,MATCH('Données élèves'!M75,libgem,0))&lt;8000,INDEX(codegem,MATCH('Données élèves'!M75,libgem,0)),""),'Données élèves'!M75),"")</f>
        <v/>
      </c>
      <c r="L72" s="148" t="str">
        <f>IF(AND(A72&lt;&gt;"",'Données élèves'!AH75&lt;&gt;""),IF('Données élèves'!AH75=TRUE,INDEX(codegemhist,MATCH('Données élèves'!M75,libgem,0)),""),"")</f>
        <v/>
      </c>
      <c r="M72" s="148" t="str">
        <f>IF(AND(A72&lt;&gt;"",'Données élèves'!AH75&lt;&gt;""),IF('Données élèves'!AH75=TRUE,IF(INDEX(codegem,MATCH('Données élèves'!M75,libgem,0))&gt;=8000,INDEX(codegem,MATCH('Données élèves'!M75,libgem,0)),""),'Données élèves'!M75),"")</f>
        <v/>
      </c>
      <c r="N72" s="148" t="str">
        <f>IF(AND(A72&lt;&gt;"",'Données élèves'!AI75&lt;&gt;""),IF('Données élèves'!AI75=TRUE,INDEX(codeschart,MATCH('Données élèves'!N75,libschart,0)),'Données élèves'!N75),"")</f>
        <v/>
      </c>
      <c r="O72" s="148" t="str">
        <f>IF(AND(A72&lt;&gt;"",'Données élèves'!O75&lt;&gt;""),'Données élèves'!O75,"")</f>
        <v/>
      </c>
      <c r="P72" s="148" t="str">
        <f>IF(AND(A72&lt;&gt;"",'Données élèves'!AK75&lt;&gt;""),IF('Données élèves'!AK75=TRUE,INDEX(codeform,MATCH('Données élèves'!P75,libform,0)),'Données élèves'!P75),"")</f>
        <v/>
      </c>
      <c r="Q72" s="148" t="str">
        <f>IF(AND(A72&lt;&gt;"",'Données élèves'!AL75&lt;&gt;""),IF('Données élèves'!AL75=TRUE,INDEX(codespe,MATCH('Données élèves'!Q75,libspe,0)),'Données élèves'!Q75),"")</f>
        <v/>
      </c>
      <c r="R72" s="148" t="str">
        <f>IF(AND(A72&lt;&gt;"",OR('Données élèves'!AM75&lt;&gt;"",'Données élèves'!AT75=FALSE)),IF('Données élèves'!AM75=TRUE,INDEX(codemp1,MATCH('Données élèves'!R75,libmp1,0)),IF('Données élèves'!AT75=FALSE,0,'Données élèves'!R75)),"")</f>
        <v/>
      </c>
      <c r="S72" s="148" t="str">
        <f t="shared" si="4"/>
        <v/>
      </c>
      <c r="T72" s="148" t="str">
        <f t="shared" si="5"/>
        <v/>
      </c>
      <c r="U72" s="148" t="str">
        <f>IF(AND(A72&lt;&gt;"",'Données élèves'!S75&lt;&gt;""),'Données élèves'!S75,"")</f>
        <v/>
      </c>
      <c r="V72" s="148" t="str">
        <f>IF(AND(A72&lt;&gt;"",'Données élèves'!T75&lt;&gt;""),'Données élèves'!T75,"")</f>
        <v/>
      </c>
      <c r="W72" s="148" t="str">
        <f>IF(AND(A72&lt;&gt;"",'Données élèves'!U75&lt;&gt;""),'Données élèves'!U75,"")</f>
        <v/>
      </c>
      <c r="X72" s="148" t="str">
        <f>IF(AND(A72&lt;&gt;"",'Données élèves'!V75&lt;&gt;""),'Données élèves'!V75,"")</f>
        <v/>
      </c>
      <c r="Y72" s="148" t="str">
        <f>IF(AND(A72&lt;&gt;"",'Données élèves'!W75&lt;&gt;""),'Données élèves'!W75,"")</f>
        <v/>
      </c>
      <c r="Z72" s="148" t="str">
        <f>IF(AND(A72&lt;&gt;"",'Données élèves'!X75&lt;&gt;""),'Données élèves'!X75,"")</f>
        <v/>
      </c>
    </row>
    <row r="73" spans="1:26" x14ac:dyDescent="0.2">
      <c r="A73" s="146" t="str">
        <f>IF('Données élèves'!$C76&lt;&gt;"",'Données élèves'!A76,"")</f>
        <v/>
      </c>
      <c r="B73" s="146" t="str">
        <f>IF(A73&lt;&gt;"",'Données élèves'!B76,"")</f>
        <v/>
      </c>
      <c r="C73" s="146" t="str">
        <f>IF(AND(A73&lt;&gt;"",'Données élèves'!F76&lt;&gt;""),IF(INDEX(codeclint,MATCH('Données élèves'!F76,libclint,0))&lt;&gt;"",INDEX(codeclint,MATCH('Données élèves'!F76,libclint,0)),""),"")</f>
        <v/>
      </c>
      <c r="D73" s="146" t="str">
        <f t="shared" si="3"/>
        <v/>
      </c>
      <c r="E73" s="146" t="str">
        <f>IF(A73&lt;&gt;"",IF('Données élèves'!G76&lt;&gt;"",IF('Données élèves'!AB76&lt;&gt;"",IF('Données élèves'!G76="LOC.ID",CONCATENATE("LOC.",'Données élèves'!AU$5),'Données élèves'!G76),""),""),"")</f>
        <v/>
      </c>
      <c r="F73" s="146" t="str">
        <f>IF(A73&lt;&gt;"",IF('Données élèves'!H76&lt;&gt;"",'Données élèves'!H76,""),"")</f>
        <v/>
      </c>
      <c r="G73" s="146" t="str">
        <f>IF(AND(A73&lt;&gt;"",'Données élèves'!AC76&lt;&gt;""),IF('Données élèves'!AC76=TRUE,INDEX(codesex,MATCH('Données élèves'!I76,libsex,0)),'Données élèves'!I76),"")</f>
        <v/>
      </c>
      <c r="H73" s="147" t="str">
        <f>IF(A73&lt;&gt;"",IF('Données élèves'!J76&lt;&gt;"",'Données élèves'!J76,""),"")</f>
        <v/>
      </c>
      <c r="I73" s="148" t="str">
        <f>IF(AND(A73&lt;&gt;"",'Données élèves'!AE76&lt;&gt;""),IF('Données élèves'!AE76=TRUE,INDEX(codenat,MATCH('Données élèves'!K76,libnat,0)),'Données élèves'!K76),"")</f>
        <v/>
      </c>
      <c r="J73" s="148" t="str">
        <f>IF(AND(A73&lt;&gt;"",'Données élèves'!AF76&lt;&gt;""),IF('Données élèves'!AF76=TRUE,INDEX(codelangue,MATCH('Données élèves'!L76,liblangue,0)),'Données élèves'!L76),"")</f>
        <v/>
      </c>
      <c r="K73" s="148" t="str">
        <f>IF(AND(A73&lt;&gt;"",'Données élèves'!AH76&lt;&gt;""),IF('Données élèves'!AH76=TRUE,IF(INDEX(codegem,MATCH('Données élèves'!M76,libgem,0))&lt;8000,INDEX(codegem,MATCH('Données élèves'!M76,libgem,0)),""),'Données élèves'!M76),"")</f>
        <v/>
      </c>
      <c r="L73" s="148" t="str">
        <f>IF(AND(A73&lt;&gt;"",'Données élèves'!AH76&lt;&gt;""),IF('Données élèves'!AH76=TRUE,INDEX(codegemhist,MATCH('Données élèves'!M76,libgem,0)),""),"")</f>
        <v/>
      </c>
      <c r="M73" s="148" t="str">
        <f>IF(AND(A73&lt;&gt;"",'Données élèves'!AH76&lt;&gt;""),IF('Données élèves'!AH76=TRUE,IF(INDEX(codegem,MATCH('Données élèves'!M76,libgem,0))&gt;=8000,INDEX(codegem,MATCH('Données élèves'!M76,libgem,0)),""),'Données élèves'!M76),"")</f>
        <v/>
      </c>
      <c r="N73" s="148" t="str">
        <f>IF(AND(A73&lt;&gt;"",'Données élèves'!AI76&lt;&gt;""),IF('Données élèves'!AI76=TRUE,INDEX(codeschart,MATCH('Données élèves'!N76,libschart,0)),'Données élèves'!N76),"")</f>
        <v/>
      </c>
      <c r="O73" s="148" t="str">
        <f>IF(AND(A73&lt;&gt;"",'Données élèves'!O76&lt;&gt;""),'Données élèves'!O76,"")</f>
        <v/>
      </c>
      <c r="P73" s="148" t="str">
        <f>IF(AND(A73&lt;&gt;"",'Données élèves'!AK76&lt;&gt;""),IF('Données élèves'!AK76=TRUE,INDEX(codeform,MATCH('Données élèves'!P76,libform,0)),'Données élèves'!P76),"")</f>
        <v/>
      </c>
      <c r="Q73" s="148" t="str">
        <f>IF(AND(A73&lt;&gt;"",'Données élèves'!AL76&lt;&gt;""),IF('Données élèves'!AL76=TRUE,INDEX(codespe,MATCH('Données élèves'!Q76,libspe,0)),'Données élèves'!Q76),"")</f>
        <v/>
      </c>
      <c r="R73" s="148" t="str">
        <f>IF(AND(A73&lt;&gt;"",OR('Données élèves'!AM76&lt;&gt;"",'Données élèves'!AT76=FALSE)),IF('Données élèves'!AM76=TRUE,INDEX(codemp1,MATCH('Données élèves'!R76,libmp1,0)),IF('Données élèves'!AT76=FALSE,0,'Données élèves'!R76)),"")</f>
        <v/>
      </c>
      <c r="S73" s="148" t="str">
        <f t="shared" si="4"/>
        <v/>
      </c>
      <c r="T73" s="148" t="str">
        <f t="shared" si="5"/>
        <v/>
      </c>
      <c r="U73" s="148" t="str">
        <f>IF(AND(A73&lt;&gt;"",'Données élèves'!S76&lt;&gt;""),'Données élèves'!S76,"")</f>
        <v/>
      </c>
      <c r="V73" s="148" t="str">
        <f>IF(AND(A73&lt;&gt;"",'Données élèves'!T76&lt;&gt;""),'Données élèves'!T76,"")</f>
        <v/>
      </c>
      <c r="W73" s="148" t="str">
        <f>IF(AND(A73&lt;&gt;"",'Données élèves'!U76&lt;&gt;""),'Données élèves'!U76,"")</f>
        <v/>
      </c>
      <c r="X73" s="148" t="str">
        <f>IF(AND(A73&lt;&gt;"",'Données élèves'!V76&lt;&gt;""),'Données élèves'!V76,"")</f>
        <v/>
      </c>
      <c r="Y73" s="148" t="str">
        <f>IF(AND(A73&lt;&gt;"",'Données élèves'!W76&lt;&gt;""),'Données élèves'!W76,"")</f>
        <v/>
      </c>
      <c r="Z73" s="148" t="str">
        <f>IF(AND(A73&lt;&gt;"",'Données élèves'!X76&lt;&gt;""),'Données élèves'!X76,"")</f>
        <v/>
      </c>
    </row>
    <row r="74" spans="1:26" x14ac:dyDescent="0.2">
      <c r="A74" s="146" t="str">
        <f>IF('Données élèves'!$C77&lt;&gt;"",'Données élèves'!A77,"")</f>
        <v/>
      </c>
      <c r="B74" s="146" t="str">
        <f>IF(A74&lt;&gt;"",'Données élèves'!B77,"")</f>
        <v/>
      </c>
      <c r="C74" s="146" t="str">
        <f>IF(AND(A74&lt;&gt;"",'Données élèves'!F77&lt;&gt;""),IF(INDEX(codeclint,MATCH('Données élèves'!F77,libclint,0))&lt;&gt;"",INDEX(codeclint,MATCH('Données élèves'!F77,libclint,0)),""),"")</f>
        <v/>
      </c>
      <c r="D74" s="146" t="str">
        <f t="shared" si="3"/>
        <v/>
      </c>
      <c r="E74" s="146" t="str">
        <f>IF(A74&lt;&gt;"",IF('Données élèves'!G77&lt;&gt;"",IF('Données élèves'!AB77&lt;&gt;"",IF('Données élèves'!G77="LOC.ID",CONCATENATE("LOC.",'Données élèves'!AU$5),'Données élèves'!G77),""),""),"")</f>
        <v/>
      </c>
      <c r="F74" s="146" t="str">
        <f>IF(A74&lt;&gt;"",IF('Données élèves'!H77&lt;&gt;"",'Données élèves'!H77,""),"")</f>
        <v/>
      </c>
      <c r="G74" s="146" t="str">
        <f>IF(AND(A74&lt;&gt;"",'Données élèves'!AC77&lt;&gt;""),IF('Données élèves'!AC77=TRUE,INDEX(codesex,MATCH('Données élèves'!I77,libsex,0)),'Données élèves'!I77),"")</f>
        <v/>
      </c>
      <c r="H74" s="147" t="str">
        <f>IF(A74&lt;&gt;"",IF('Données élèves'!J77&lt;&gt;"",'Données élèves'!J77,""),"")</f>
        <v/>
      </c>
      <c r="I74" s="148" t="str">
        <f>IF(AND(A74&lt;&gt;"",'Données élèves'!AE77&lt;&gt;""),IF('Données élèves'!AE77=TRUE,INDEX(codenat,MATCH('Données élèves'!K77,libnat,0)),'Données élèves'!K77),"")</f>
        <v/>
      </c>
      <c r="J74" s="148" t="str">
        <f>IF(AND(A74&lt;&gt;"",'Données élèves'!AF77&lt;&gt;""),IF('Données élèves'!AF77=TRUE,INDEX(codelangue,MATCH('Données élèves'!L77,liblangue,0)),'Données élèves'!L77),"")</f>
        <v/>
      </c>
      <c r="K74" s="148" t="str">
        <f>IF(AND(A74&lt;&gt;"",'Données élèves'!AH77&lt;&gt;""),IF('Données élèves'!AH77=TRUE,IF(INDEX(codegem,MATCH('Données élèves'!M77,libgem,0))&lt;8000,INDEX(codegem,MATCH('Données élèves'!M77,libgem,0)),""),'Données élèves'!M77),"")</f>
        <v/>
      </c>
      <c r="L74" s="148" t="str">
        <f>IF(AND(A74&lt;&gt;"",'Données élèves'!AH77&lt;&gt;""),IF('Données élèves'!AH77=TRUE,INDEX(codegemhist,MATCH('Données élèves'!M77,libgem,0)),""),"")</f>
        <v/>
      </c>
      <c r="M74" s="148" t="str">
        <f>IF(AND(A74&lt;&gt;"",'Données élèves'!AH77&lt;&gt;""),IF('Données élèves'!AH77=TRUE,IF(INDEX(codegem,MATCH('Données élèves'!M77,libgem,0))&gt;=8000,INDEX(codegem,MATCH('Données élèves'!M77,libgem,0)),""),'Données élèves'!M77),"")</f>
        <v/>
      </c>
      <c r="N74" s="148" t="str">
        <f>IF(AND(A74&lt;&gt;"",'Données élèves'!AI77&lt;&gt;""),IF('Données élèves'!AI77=TRUE,INDEX(codeschart,MATCH('Données élèves'!N77,libschart,0)),'Données élèves'!N77),"")</f>
        <v/>
      </c>
      <c r="O74" s="148" t="str">
        <f>IF(AND(A74&lt;&gt;"",'Données élèves'!O77&lt;&gt;""),'Données élèves'!O77,"")</f>
        <v/>
      </c>
      <c r="P74" s="148" t="str">
        <f>IF(AND(A74&lt;&gt;"",'Données élèves'!AK77&lt;&gt;""),IF('Données élèves'!AK77=TRUE,INDEX(codeform,MATCH('Données élèves'!P77,libform,0)),'Données élèves'!P77),"")</f>
        <v/>
      </c>
      <c r="Q74" s="148" t="str">
        <f>IF(AND(A74&lt;&gt;"",'Données élèves'!AL77&lt;&gt;""),IF('Données élèves'!AL77=TRUE,INDEX(codespe,MATCH('Données élèves'!Q77,libspe,0)),'Données élèves'!Q77),"")</f>
        <v/>
      </c>
      <c r="R74" s="148" t="str">
        <f>IF(AND(A74&lt;&gt;"",OR('Données élèves'!AM77&lt;&gt;"",'Données élèves'!AT77=FALSE)),IF('Données élèves'!AM77=TRUE,INDEX(codemp1,MATCH('Données élèves'!R77,libmp1,0)),IF('Données élèves'!AT77=FALSE,0,'Données élèves'!R77)),"")</f>
        <v/>
      </c>
      <c r="S74" s="148" t="str">
        <f t="shared" si="4"/>
        <v/>
      </c>
      <c r="T74" s="148" t="str">
        <f t="shared" si="5"/>
        <v/>
      </c>
      <c r="U74" s="148" t="str">
        <f>IF(AND(A74&lt;&gt;"",'Données élèves'!S77&lt;&gt;""),'Données élèves'!S77,"")</f>
        <v/>
      </c>
      <c r="V74" s="148" t="str">
        <f>IF(AND(A74&lt;&gt;"",'Données élèves'!T77&lt;&gt;""),'Données élèves'!T77,"")</f>
        <v/>
      </c>
      <c r="W74" s="148" t="str">
        <f>IF(AND(A74&lt;&gt;"",'Données élèves'!U77&lt;&gt;""),'Données élèves'!U77,"")</f>
        <v/>
      </c>
      <c r="X74" s="148" t="str">
        <f>IF(AND(A74&lt;&gt;"",'Données élèves'!V77&lt;&gt;""),'Données élèves'!V77,"")</f>
        <v/>
      </c>
      <c r="Y74" s="148" t="str">
        <f>IF(AND(A74&lt;&gt;"",'Données élèves'!W77&lt;&gt;""),'Données élèves'!W77,"")</f>
        <v/>
      </c>
      <c r="Z74" s="148" t="str">
        <f>IF(AND(A74&lt;&gt;"",'Données élèves'!X77&lt;&gt;""),'Données élèves'!X77,"")</f>
        <v/>
      </c>
    </row>
    <row r="75" spans="1:26" x14ac:dyDescent="0.2">
      <c r="A75" s="146" t="str">
        <f>IF('Données élèves'!$C78&lt;&gt;"",'Données élèves'!A78,"")</f>
        <v/>
      </c>
      <c r="B75" s="146" t="str">
        <f>IF(A75&lt;&gt;"",'Données élèves'!B78,"")</f>
        <v/>
      </c>
      <c r="C75" s="146" t="str">
        <f>IF(AND(A75&lt;&gt;"",'Données élèves'!F78&lt;&gt;""),IF(INDEX(codeclint,MATCH('Données élèves'!F78,libclint,0))&lt;&gt;"",INDEX(codeclint,MATCH('Données élèves'!F78,libclint,0)),""),"")</f>
        <v/>
      </c>
      <c r="D75" s="146" t="str">
        <f t="shared" si="3"/>
        <v/>
      </c>
      <c r="E75" s="146" t="str">
        <f>IF(A75&lt;&gt;"",IF('Données élèves'!G78&lt;&gt;"",IF('Données élèves'!AB78&lt;&gt;"",IF('Données élèves'!G78="LOC.ID",CONCATENATE("LOC.",'Données élèves'!AU$5),'Données élèves'!G78),""),""),"")</f>
        <v/>
      </c>
      <c r="F75" s="146" t="str">
        <f>IF(A75&lt;&gt;"",IF('Données élèves'!H78&lt;&gt;"",'Données élèves'!H78,""),"")</f>
        <v/>
      </c>
      <c r="G75" s="146" t="str">
        <f>IF(AND(A75&lt;&gt;"",'Données élèves'!AC78&lt;&gt;""),IF('Données élèves'!AC78=TRUE,INDEX(codesex,MATCH('Données élèves'!I78,libsex,0)),'Données élèves'!I78),"")</f>
        <v/>
      </c>
      <c r="H75" s="147" t="str">
        <f>IF(A75&lt;&gt;"",IF('Données élèves'!J78&lt;&gt;"",'Données élèves'!J78,""),"")</f>
        <v/>
      </c>
      <c r="I75" s="148" t="str">
        <f>IF(AND(A75&lt;&gt;"",'Données élèves'!AE78&lt;&gt;""),IF('Données élèves'!AE78=TRUE,INDEX(codenat,MATCH('Données élèves'!K78,libnat,0)),'Données élèves'!K78),"")</f>
        <v/>
      </c>
      <c r="J75" s="148" t="str">
        <f>IF(AND(A75&lt;&gt;"",'Données élèves'!AF78&lt;&gt;""),IF('Données élèves'!AF78=TRUE,INDEX(codelangue,MATCH('Données élèves'!L78,liblangue,0)),'Données élèves'!L78),"")</f>
        <v/>
      </c>
      <c r="K75" s="148" t="str">
        <f>IF(AND(A75&lt;&gt;"",'Données élèves'!AH78&lt;&gt;""),IF('Données élèves'!AH78=TRUE,IF(INDEX(codegem,MATCH('Données élèves'!M78,libgem,0))&lt;8000,INDEX(codegem,MATCH('Données élèves'!M78,libgem,0)),""),'Données élèves'!M78),"")</f>
        <v/>
      </c>
      <c r="L75" s="148" t="str">
        <f>IF(AND(A75&lt;&gt;"",'Données élèves'!AH78&lt;&gt;""),IF('Données élèves'!AH78=TRUE,INDEX(codegemhist,MATCH('Données élèves'!M78,libgem,0)),""),"")</f>
        <v/>
      </c>
      <c r="M75" s="148" t="str">
        <f>IF(AND(A75&lt;&gt;"",'Données élèves'!AH78&lt;&gt;""),IF('Données élèves'!AH78=TRUE,IF(INDEX(codegem,MATCH('Données élèves'!M78,libgem,0))&gt;=8000,INDEX(codegem,MATCH('Données élèves'!M78,libgem,0)),""),'Données élèves'!M78),"")</f>
        <v/>
      </c>
      <c r="N75" s="148" t="str">
        <f>IF(AND(A75&lt;&gt;"",'Données élèves'!AI78&lt;&gt;""),IF('Données élèves'!AI78=TRUE,INDEX(codeschart,MATCH('Données élèves'!N78,libschart,0)),'Données élèves'!N78),"")</f>
        <v/>
      </c>
      <c r="O75" s="148" t="str">
        <f>IF(AND(A75&lt;&gt;"",'Données élèves'!O78&lt;&gt;""),'Données élèves'!O78,"")</f>
        <v/>
      </c>
      <c r="P75" s="148" t="str">
        <f>IF(AND(A75&lt;&gt;"",'Données élèves'!AK78&lt;&gt;""),IF('Données élèves'!AK78=TRUE,INDEX(codeform,MATCH('Données élèves'!P78,libform,0)),'Données élèves'!P78),"")</f>
        <v/>
      </c>
      <c r="Q75" s="148" t="str">
        <f>IF(AND(A75&lt;&gt;"",'Données élèves'!AL78&lt;&gt;""),IF('Données élèves'!AL78=TRUE,INDEX(codespe,MATCH('Données élèves'!Q78,libspe,0)),'Données élèves'!Q78),"")</f>
        <v/>
      </c>
      <c r="R75" s="148" t="str">
        <f>IF(AND(A75&lt;&gt;"",OR('Données élèves'!AM78&lt;&gt;"",'Données élèves'!AT78=FALSE)),IF('Données élèves'!AM78=TRUE,INDEX(codemp1,MATCH('Données élèves'!R78,libmp1,0)),IF('Données élèves'!AT78=FALSE,0,'Données élèves'!R78)),"")</f>
        <v/>
      </c>
      <c r="S75" s="148" t="str">
        <f t="shared" si="4"/>
        <v/>
      </c>
      <c r="T75" s="148" t="str">
        <f t="shared" si="5"/>
        <v/>
      </c>
      <c r="U75" s="148" t="str">
        <f>IF(AND(A75&lt;&gt;"",'Données élèves'!S78&lt;&gt;""),'Données élèves'!S78,"")</f>
        <v/>
      </c>
      <c r="V75" s="148" t="str">
        <f>IF(AND(A75&lt;&gt;"",'Données élèves'!T78&lt;&gt;""),'Données élèves'!T78,"")</f>
        <v/>
      </c>
      <c r="W75" s="148" t="str">
        <f>IF(AND(A75&lt;&gt;"",'Données élèves'!U78&lt;&gt;""),'Données élèves'!U78,"")</f>
        <v/>
      </c>
      <c r="X75" s="148" t="str">
        <f>IF(AND(A75&lt;&gt;"",'Données élèves'!V78&lt;&gt;""),'Données élèves'!V78,"")</f>
        <v/>
      </c>
      <c r="Y75" s="148" t="str">
        <f>IF(AND(A75&lt;&gt;"",'Données élèves'!W78&lt;&gt;""),'Données élèves'!W78,"")</f>
        <v/>
      </c>
      <c r="Z75" s="148" t="str">
        <f>IF(AND(A75&lt;&gt;"",'Données élèves'!X78&lt;&gt;""),'Données élèves'!X78,"")</f>
        <v/>
      </c>
    </row>
    <row r="76" spans="1:26" x14ac:dyDescent="0.2">
      <c r="A76" s="146" t="str">
        <f>IF('Données élèves'!$C79&lt;&gt;"",'Données élèves'!A79,"")</f>
        <v/>
      </c>
      <c r="B76" s="146" t="str">
        <f>IF(A76&lt;&gt;"",'Données élèves'!B79,"")</f>
        <v/>
      </c>
      <c r="C76" s="146" t="str">
        <f>IF(AND(A76&lt;&gt;"",'Données élèves'!F79&lt;&gt;""),IF(INDEX(codeclint,MATCH('Données élèves'!F79,libclint,0))&lt;&gt;"",INDEX(codeclint,MATCH('Données élèves'!F79,libclint,0)),""),"")</f>
        <v/>
      </c>
      <c r="D76" s="146" t="str">
        <f t="shared" si="3"/>
        <v/>
      </c>
      <c r="E76" s="146" t="str">
        <f>IF(A76&lt;&gt;"",IF('Données élèves'!G79&lt;&gt;"",IF('Données élèves'!AB79&lt;&gt;"",IF('Données élèves'!G79="LOC.ID",CONCATENATE("LOC.",'Données élèves'!AU$5),'Données élèves'!G79),""),""),"")</f>
        <v/>
      </c>
      <c r="F76" s="146" t="str">
        <f>IF(A76&lt;&gt;"",IF('Données élèves'!H79&lt;&gt;"",'Données élèves'!H79,""),"")</f>
        <v/>
      </c>
      <c r="G76" s="146" t="str">
        <f>IF(AND(A76&lt;&gt;"",'Données élèves'!AC79&lt;&gt;""),IF('Données élèves'!AC79=TRUE,INDEX(codesex,MATCH('Données élèves'!I79,libsex,0)),'Données élèves'!I79),"")</f>
        <v/>
      </c>
      <c r="H76" s="147" t="str">
        <f>IF(A76&lt;&gt;"",IF('Données élèves'!J79&lt;&gt;"",'Données élèves'!J79,""),"")</f>
        <v/>
      </c>
      <c r="I76" s="148" t="str">
        <f>IF(AND(A76&lt;&gt;"",'Données élèves'!AE79&lt;&gt;""),IF('Données élèves'!AE79=TRUE,INDEX(codenat,MATCH('Données élèves'!K79,libnat,0)),'Données élèves'!K79),"")</f>
        <v/>
      </c>
      <c r="J76" s="148" t="str">
        <f>IF(AND(A76&lt;&gt;"",'Données élèves'!AF79&lt;&gt;""),IF('Données élèves'!AF79=TRUE,INDEX(codelangue,MATCH('Données élèves'!L79,liblangue,0)),'Données élèves'!L79),"")</f>
        <v/>
      </c>
      <c r="K76" s="148" t="str">
        <f>IF(AND(A76&lt;&gt;"",'Données élèves'!AH79&lt;&gt;""),IF('Données élèves'!AH79=TRUE,IF(INDEX(codegem,MATCH('Données élèves'!M79,libgem,0))&lt;8000,INDEX(codegem,MATCH('Données élèves'!M79,libgem,0)),""),'Données élèves'!M79),"")</f>
        <v/>
      </c>
      <c r="L76" s="148" t="str">
        <f>IF(AND(A76&lt;&gt;"",'Données élèves'!AH79&lt;&gt;""),IF('Données élèves'!AH79=TRUE,INDEX(codegemhist,MATCH('Données élèves'!M79,libgem,0)),""),"")</f>
        <v/>
      </c>
      <c r="M76" s="148" t="str">
        <f>IF(AND(A76&lt;&gt;"",'Données élèves'!AH79&lt;&gt;""),IF('Données élèves'!AH79=TRUE,IF(INDEX(codegem,MATCH('Données élèves'!M79,libgem,0))&gt;=8000,INDEX(codegem,MATCH('Données élèves'!M79,libgem,0)),""),'Données élèves'!M79),"")</f>
        <v/>
      </c>
      <c r="N76" s="148" t="str">
        <f>IF(AND(A76&lt;&gt;"",'Données élèves'!AI79&lt;&gt;""),IF('Données élèves'!AI79=TRUE,INDEX(codeschart,MATCH('Données élèves'!N79,libschart,0)),'Données élèves'!N79),"")</f>
        <v/>
      </c>
      <c r="O76" s="148" t="str">
        <f>IF(AND(A76&lt;&gt;"",'Données élèves'!O79&lt;&gt;""),'Données élèves'!O79,"")</f>
        <v/>
      </c>
      <c r="P76" s="148" t="str">
        <f>IF(AND(A76&lt;&gt;"",'Données élèves'!AK79&lt;&gt;""),IF('Données élèves'!AK79=TRUE,INDEX(codeform,MATCH('Données élèves'!P79,libform,0)),'Données élèves'!P79),"")</f>
        <v/>
      </c>
      <c r="Q76" s="148" t="str">
        <f>IF(AND(A76&lt;&gt;"",'Données élèves'!AL79&lt;&gt;""),IF('Données élèves'!AL79=TRUE,INDEX(codespe,MATCH('Données élèves'!Q79,libspe,0)),'Données élèves'!Q79),"")</f>
        <v/>
      </c>
      <c r="R76" s="148" t="str">
        <f>IF(AND(A76&lt;&gt;"",OR('Données élèves'!AM79&lt;&gt;"",'Données élèves'!AT79=FALSE)),IF('Données élèves'!AM79=TRUE,INDEX(codemp1,MATCH('Données élèves'!R79,libmp1,0)),IF('Données élèves'!AT79=FALSE,0,'Données élèves'!R79)),"")</f>
        <v/>
      </c>
      <c r="S76" s="148" t="str">
        <f t="shared" si="4"/>
        <v/>
      </c>
      <c r="T76" s="148" t="str">
        <f t="shared" si="5"/>
        <v/>
      </c>
      <c r="U76" s="148" t="str">
        <f>IF(AND(A76&lt;&gt;"",'Données élèves'!S79&lt;&gt;""),'Données élèves'!S79,"")</f>
        <v/>
      </c>
      <c r="V76" s="148" t="str">
        <f>IF(AND(A76&lt;&gt;"",'Données élèves'!T79&lt;&gt;""),'Données élèves'!T79,"")</f>
        <v/>
      </c>
      <c r="W76" s="148" t="str">
        <f>IF(AND(A76&lt;&gt;"",'Données élèves'!U79&lt;&gt;""),'Données élèves'!U79,"")</f>
        <v/>
      </c>
      <c r="X76" s="148" t="str">
        <f>IF(AND(A76&lt;&gt;"",'Données élèves'!V79&lt;&gt;""),'Données élèves'!V79,"")</f>
        <v/>
      </c>
      <c r="Y76" s="148" t="str">
        <f>IF(AND(A76&lt;&gt;"",'Données élèves'!W79&lt;&gt;""),'Données élèves'!W79,"")</f>
        <v/>
      </c>
      <c r="Z76" s="148" t="str">
        <f>IF(AND(A76&lt;&gt;"",'Données élèves'!X79&lt;&gt;""),'Données élèves'!X79,"")</f>
        <v/>
      </c>
    </row>
    <row r="77" spans="1:26" x14ac:dyDescent="0.2">
      <c r="A77" s="146" t="str">
        <f>IF('Données élèves'!$C80&lt;&gt;"",'Données élèves'!A80,"")</f>
        <v/>
      </c>
      <c r="B77" s="146" t="str">
        <f>IF(A77&lt;&gt;"",'Données élèves'!B80,"")</f>
        <v/>
      </c>
      <c r="C77" s="146" t="str">
        <f>IF(AND(A77&lt;&gt;"",'Données élèves'!F80&lt;&gt;""),IF(INDEX(codeclint,MATCH('Données élèves'!F80,libclint,0))&lt;&gt;"",INDEX(codeclint,MATCH('Données élèves'!F80,libclint,0)),""),"")</f>
        <v/>
      </c>
      <c r="D77" s="146" t="str">
        <f t="shared" si="3"/>
        <v/>
      </c>
      <c r="E77" s="146" t="str">
        <f>IF(A77&lt;&gt;"",IF('Données élèves'!G80&lt;&gt;"",IF('Données élèves'!AB80&lt;&gt;"",IF('Données élèves'!G80="LOC.ID",CONCATENATE("LOC.",'Données élèves'!AU$5),'Données élèves'!G80),""),""),"")</f>
        <v/>
      </c>
      <c r="F77" s="146" t="str">
        <f>IF(A77&lt;&gt;"",IF('Données élèves'!H80&lt;&gt;"",'Données élèves'!H80,""),"")</f>
        <v/>
      </c>
      <c r="G77" s="146" t="str">
        <f>IF(AND(A77&lt;&gt;"",'Données élèves'!AC80&lt;&gt;""),IF('Données élèves'!AC80=TRUE,INDEX(codesex,MATCH('Données élèves'!I80,libsex,0)),'Données élèves'!I80),"")</f>
        <v/>
      </c>
      <c r="H77" s="147" t="str">
        <f>IF(A77&lt;&gt;"",IF('Données élèves'!J80&lt;&gt;"",'Données élèves'!J80,""),"")</f>
        <v/>
      </c>
      <c r="I77" s="148" t="str">
        <f>IF(AND(A77&lt;&gt;"",'Données élèves'!AE80&lt;&gt;""),IF('Données élèves'!AE80=TRUE,INDEX(codenat,MATCH('Données élèves'!K80,libnat,0)),'Données élèves'!K80),"")</f>
        <v/>
      </c>
      <c r="J77" s="148" t="str">
        <f>IF(AND(A77&lt;&gt;"",'Données élèves'!AF80&lt;&gt;""),IF('Données élèves'!AF80=TRUE,INDEX(codelangue,MATCH('Données élèves'!L80,liblangue,0)),'Données élèves'!L80),"")</f>
        <v/>
      </c>
      <c r="K77" s="148" t="str">
        <f>IF(AND(A77&lt;&gt;"",'Données élèves'!AH80&lt;&gt;""),IF('Données élèves'!AH80=TRUE,IF(INDEX(codegem,MATCH('Données élèves'!M80,libgem,0))&lt;8000,INDEX(codegem,MATCH('Données élèves'!M80,libgem,0)),""),'Données élèves'!M80),"")</f>
        <v/>
      </c>
      <c r="L77" s="148" t="str">
        <f>IF(AND(A77&lt;&gt;"",'Données élèves'!AH80&lt;&gt;""),IF('Données élèves'!AH80=TRUE,INDEX(codegemhist,MATCH('Données élèves'!M80,libgem,0)),""),"")</f>
        <v/>
      </c>
      <c r="M77" s="148" t="str">
        <f>IF(AND(A77&lt;&gt;"",'Données élèves'!AH80&lt;&gt;""),IF('Données élèves'!AH80=TRUE,IF(INDEX(codegem,MATCH('Données élèves'!M80,libgem,0))&gt;=8000,INDEX(codegem,MATCH('Données élèves'!M80,libgem,0)),""),'Données élèves'!M80),"")</f>
        <v/>
      </c>
      <c r="N77" s="148" t="str">
        <f>IF(AND(A77&lt;&gt;"",'Données élèves'!AI80&lt;&gt;""),IF('Données élèves'!AI80=TRUE,INDEX(codeschart,MATCH('Données élèves'!N80,libschart,0)),'Données élèves'!N80),"")</f>
        <v/>
      </c>
      <c r="O77" s="148" t="str">
        <f>IF(AND(A77&lt;&gt;"",'Données élèves'!O80&lt;&gt;""),'Données élèves'!O80,"")</f>
        <v/>
      </c>
      <c r="P77" s="148" t="str">
        <f>IF(AND(A77&lt;&gt;"",'Données élèves'!AK80&lt;&gt;""),IF('Données élèves'!AK80=TRUE,INDEX(codeform,MATCH('Données élèves'!P80,libform,0)),'Données élèves'!P80),"")</f>
        <v/>
      </c>
      <c r="Q77" s="148" t="str">
        <f>IF(AND(A77&lt;&gt;"",'Données élèves'!AL80&lt;&gt;""),IF('Données élèves'!AL80=TRUE,INDEX(codespe,MATCH('Données élèves'!Q80,libspe,0)),'Données élèves'!Q80),"")</f>
        <v/>
      </c>
      <c r="R77" s="148" t="str">
        <f>IF(AND(A77&lt;&gt;"",OR('Données élèves'!AM80&lt;&gt;"",'Données élèves'!AT80=FALSE)),IF('Données élèves'!AM80=TRUE,INDEX(codemp1,MATCH('Données élèves'!R80,libmp1,0)),IF('Données élèves'!AT80=FALSE,0,'Données élèves'!R80)),"")</f>
        <v/>
      </c>
      <c r="S77" s="148" t="str">
        <f t="shared" si="4"/>
        <v/>
      </c>
      <c r="T77" s="148" t="str">
        <f t="shared" si="5"/>
        <v/>
      </c>
      <c r="U77" s="148" t="str">
        <f>IF(AND(A77&lt;&gt;"",'Données élèves'!S80&lt;&gt;""),'Données élèves'!S80,"")</f>
        <v/>
      </c>
      <c r="V77" s="148" t="str">
        <f>IF(AND(A77&lt;&gt;"",'Données élèves'!T80&lt;&gt;""),'Données élèves'!T80,"")</f>
        <v/>
      </c>
      <c r="W77" s="148" t="str">
        <f>IF(AND(A77&lt;&gt;"",'Données élèves'!U80&lt;&gt;""),'Données élèves'!U80,"")</f>
        <v/>
      </c>
      <c r="X77" s="148" t="str">
        <f>IF(AND(A77&lt;&gt;"",'Données élèves'!V80&lt;&gt;""),'Données élèves'!V80,"")</f>
        <v/>
      </c>
      <c r="Y77" s="148" t="str">
        <f>IF(AND(A77&lt;&gt;"",'Données élèves'!W80&lt;&gt;""),'Données élèves'!W80,"")</f>
        <v/>
      </c>
      <c r="Z77" s="148" t="str">
        <f>IF(AND(A77&lt;&gt;"",'Données élèves'!X80&lt;&gt;""),'Données élèves'!X80,"")</f>
        <v/>
      </c>
    </row>
    <row r="78" spans="1:26" x14ac:dyDescent="0.2">
      <c r="A78" s="146" t="str">
        <f>IF('Données élèves'!$C81&lt;&gt;"",'Données élèves'!A81,"")</f>
        <v/>
      </c>
      <c r="B78" s="146" t="str">
        <f>IF(A78&lt;&gt;"",'Données élèves'!B81,"")</f>
        <v/>
      </c>
      <c r="C78" s="146" t="str">
        <f>IF(AND(A78&lt;&gt;"",'Données élèves'!F81&lt;&gt;""),IF(INDEX(codeclint,MATCH('Données élèves'!F81,libclint,0))&lt;&gt;"",INDEX(codeclint,MATCH('Données élèves'!F81,libclint,0)),""),"")</f>
        <v/>
      </c>
      <c r="D78" s="146" t="str">
        <f t="shared" si="3"/>
        <v/>
      </c>
      <c r="E78" s="146" t="str">
        <f>IF(A78&lt;&gt;"",IF('Données élèves'!G81&lt;&gt;"",IF('Données élèves'!AB81&lt;&gt;"",IF('Données élèves'!G81="LOC.ID",CONCATENATE("LOC.",'Données élèves'!AU$5),'Données élèves'!G81),""),""),"")</f>
        <v/>
      </c>
      <c r="F78" s="146" t="str">
        <f>IF(A78&lt;&gt;"",IF('Données élèves'!H81&lt;&gt;"",'Données élèves'!H81,""),"")</f>
        <v/>
      </c>
      <c r="G78" s="146" t="str">
        <f>IF(AND(A78&lt;&gt;"",'Données élèves'!AC81&lt;&gt;""),IF('Données élèves'!AC81=TRUE,INDEX(codesex,MATCH('Données élèves'!I81,libsex,0)),'Données élèves'!I81),"")</f>
        <v/>
      </c>
      <c r="H78" s="147" t="str">
        <f>IF(A78&lt;&gt;"",IF('Données élèves'!J81&lt;&gt;"",'Données élèves'!J81,""),"")</f>
        <v/>
      </c>
      <c r="I78" s="148" t="str">
        <f>IF(AND(A78&lt;&gt;"",'Données élèves'!AE81&lt;&gt;""),IF('Données élèves'!AE81=TRUE,INDEX(codenat,MATCH('Données élèves'!K81,libnat,0)),'Données élèves'!K81),"")</f>
        <v/>
      </c>
      <c r="J78" s="148" t="str">
        <f>IF(AND(A78&lt;&gt;"",'Données élèves'!AF81&lt;&gt;""),IF('Données élèves'!AF81=TRUE,INDEX(codelangue,MATCH('Données élèves'!L81,liblangue,0)),'Données élèves'!L81),"")</f>
        <v/>
      </c>
      <c r="K78" s="148" t="str">
        <f>IF(AND(A78&lt;&gt;"",'Données élèves'!AH81&lt;&gt;""),IF('Données élèves'!AH81=TRUE,IF(INDEX(codegem,MATCH('Données élèves'!M81,libgem,0))&lt;8000,INDEX(codegem,MATCH('Données élèves'!M81,libgem,0)),""),'Données élèves'!M81),"")</f>
        <v/>
      </c>
      <c r="L78" s="148" t="str">
        <f>IF(AND(A78&lt;&gt;"",'Données élèves'!AH81&lt;&gt;""),IF('Données élèves'!AH81=TRUE,INDEX(codegemhist,MATCH('Données élèves'!M81,libgem,0)),""),"")</f>
        <v/>
      </c>
      <c r="M78" s="148" t="str">
        <f>IF(AND(A78&lt;&gt;"",'Données élèves'!AH81&lt;&gt;""),IF('Données élèves'!AH81=TRUE,IF(INDEX(codegem,MATCH('Données élèves'!M81,libgem,0))&gt;=8000,INDEX(codegem,MATCH('Données élèves'!M81,libgem,0)),""),'Données élèves'!M81),"")</f>
        <v/>
      </c>
      <c r="N78" s="148" t="str">
        <f>IF(AND(A78&lt;&gt;"",'Données élèves'!AI81&lt;&gt;""),IF('Données élèves'!AI81=TRUE,INDEX(codeschart,MATCH('Données élèves'!N81,libschart,0)),'Données élèves'!N81),"")</f>
        <v/>
      </c>
      <c r="O78" s="148" t="str">
        <f>IF(AND(A78&lt;&gt;"",'Données élèves'!O81&lt;&gt;""),'Données élèves'!O81,"")</f>
        <v/>
      </c>
      <c r="P78" s="148" t="str">
        <f>IF(AND(A78&lt;&gt;"",'Données élèves'!AK81&lt;&gt;""),IF('Données élèves'!AK81=TRUE,INDEX(codeform,MATCH('Données élèves'!P81,libform,0)),'Données élèves'!P81),"")</f>
        <v/>
      </c>
      <c r="Q78" s="148" t="str">
        <f>IF(AND(A78&lt;&gt;"",'Données élèves'!AL81&lt;&gt;""),IF('Données élèves'!AL81=TRUE,INDEX(codespe,MATCH('Données élèves'!Q81,libspe,0)),'Données élèves'!Q81),"")</f>
        <v/>
      </c>
      <c r="R78" s="148" t="str">
        <f>IF(AND(A78&lt;&gt;"",OR('Données élèves'!AM81&lt;&gt;"",'Données élèves'!AT81=FALSE)),IF('Données élèves'!AM81=TRUE,INDEX(codemp1,MATCH('Données élèves'!R81,libmp1,0)),IF('Données élèves'!AT81=FALSE,0,'Données élèves'!R81)),"")</f>
        <v/>
      </c>
      <c r="S78" s="148" t="str">
        <f t="shared" si="4"/>
        <v/>
      </c>
      <c r="T78" s="148" t="str">
        <f t="shared" si="5"/>
        <v/>
      </c>
      <c r="U78" s="148" t="str">
        <f>IF(AND(A78&lt;&gt;"",'Données élèves'!S81&lt;&gt;""),'Données élèves'!S81,"")</f>
        <v/>
      </c>
      <c r="V78" s="148" t="str">
        <f>IF(AND(A78&lt;&gt;"",'Données élèves'!T81&lt;&gt;""),'Données élèves'!T81,"")</f>
        <v/>
      </c>
      <c r="W78" s="148" t="str">
        <f>IF(AND(A78&lt;&gt;"",'Données élèves'!U81&lt;&gt;""),'Données élèves'!U81,"")</f>
        <v/>
      </c>
      <c r="X78" s="148" t="str">
        <f>IF(AND(A78&lt;&gt;"",'Données élèves'!V81&lt;&gt;""),'Données élèves'!V81,"")</f>
        <v/>
      </c>
      <c r="Y78" s="148" t="str">
        <f>IF(AND(A78&lt;&gt;"",'Données élèves'!W81&lt;&gt;""),'Données élèves'!W81,"")</f>
        <v/>
      </c>
      <c r="Z78" s="148" t="str">
        <f>IF(AND(A78&lt;&gt;"",'Données élèves'!X81&lt;&gt;""),'Données élèves'!X81,"")</f>
        <v/>
      </c>
    </row>
    <row r="79" spans="1:26" x14ac:dyDescent="0.2">
      <c r="A79" s="146" t="str">
        <f>IF('Données élèves'!$C82&lt;&gt;"",'Données élèves'!A82,"")</f>
        <v/>
      </c>
      <c r="B79" s="146" t="str">
        <f>IF(A79&lt;&gt;"",'Données élèves'!B82,"")</f>
        <v/>
      </c>
      <c r="C79" s="146" t="str">
        <f>IF(AND(A79&lt;&gt;"",'Données élèves'!F82&lt;&gt;""),IF(INDEX(codeclint,MATCH('Données élèves'!F82,libclint,0))&lt;&gt;"",INDEX(codeclint,MATCH('Données élèves'!F82,libclint,0)),""),"")</f>
        <v/>
      </c>
      <c r="D79" s="146" t="str">
        <f t="shared" si="3"/>
        <v/>
      </c>
      <c r="E79" s="146" t="str">
        <f>IF(A79&lt;&gt;"",IF('Données élèves'!G82&lt;&gt;"",IF('Données élèves'!AB82&lt;&gt;"",IF('Données élèves'!G82="LOC.ID",CONCATENATE("LOC.",'Données élèves'!AU$5),'Données élèves'!G82),""),""),"")</f>
        <v/>
      </c>
      <c r="F79" s="146" t="str">
        <f>IF(A79&lt;&gt;"",IF('Données élèves'!H82&lt;&gt;"",'Données élèves'!H82,""),"")</f>
        <v/>
      </c>
      <c r="G79" s="146" t="str">
        <f>IF(AND(A79&lt;&gt;"",'Données élèves'!AC82&lt;&gt;""),IF('Données élèves'!AC82=TRUE,INDEX(codesex,MATCH('Données élèves'!I82,libsex,0)),'Données élèves'!I82),"")</f>
        <v/>
      </c>
      <c r="H79" s="147" t="str">
        <f>IF(A79&lt;&gt;"",IF('Données élèves'!J82&lt;&gt;"",'Données élèves'!J82,""),"")</f>
        <v/>
      </c>
      <c r="I79" s="148" t="str">
        <f>IF(AND(A79&lt;&gt;"",'Données élèves'!AE82&lt;&gt;""),IF('Données élèves'!AE82=TRUE,INDEX(codenat,MATCH('Données élèves'!K82,libnat,0)),'Données élèves'!K82),"")</f>
        <v/>
      </c>
      <c r="J79" s="148" t="str">
        <f>IF(AND(A79&lt;&gt;"",'Données élèves'!AF82&lt;&gt;""),IF('Données élèves'!AF82=TRUE,INDEX(codelangue,MATCH('Données élèves'!L82,liblangue,0)),'Données élèves'!L82),"")</f>
        <v/>
      </c>
      <c r="K79" s="148" t="str">
        <f>IF(AND(A79&lt;&gt;"",'Données élèves'!AH82&lt;&gt;""),IF('Données élèves'!AH82=TRUE,IF(INDEX(codegem,MATCH('Données élèves'!M82,libgem,0))&lt;8000,INDEX(codegem,MATCH('Données élèves'!M82,libgem,0)),""),'Données élèves'!M82),"")</f>
        <v/>
      </c>
      <c r="L79" s="148" t="str">
        <f>IF(AND(A79&lt;&gt;"",'Données élèves'!AH82&lt;&gt;""),IF('Données élèves'!AH82=TRUE,INDEX(codegemhist,MATCH('Données élèves'!M82,libgem,0)),""),"")</f>
        <v/>
      </c>
      <c r="M79" s="148" t="str">
        <f>IF(AND(A79&lt;&gt;"",'Données élèves'!AH82&lt;&gt;""),IF('Données élèves'!AH82=TRUE,IF(INDEX(codegem,MATCH('Données élèves'!M82,libgem,0))&gt;=8000,INDEX(codegem,MATCH('Données élèves'!M82,libgem,0)),""),'Données élèves'!M82),"")</f>
        <v/>
      </c>
      <c r="N79" s="148" t="str">
        <f>IF(AND(A79&lt;&gt;"",'Données élèves'!AI82&lt;&gt;""),IF('Données élèves'!AI82=TRUE,INDEX(codeschart,MATCH('Données élèves'!N82,libschart,0)),'Données élèves'!N82),"")</f>
        <v/>
      </c>
      <c r="O79" s="148" t="str">
        <f>IF(AND(A79&lt;&gt;"",'Données élèves'!O82&lt;&gt;""),'Données élèves'!O82,"")</f>
        <v/>
      </c>
      <c r="P79" s="148" t="str">
        <f>IF(AND(A79&lt;&gt;"",'Données élèves'!AK82&lt;&gt;""),IF('Données élèves'!AK82=TRUE,INDEX(codeform,MATCH('Données élèves'!P82,libform,0)),'Données élèves'!P82),"")</f>
        <v/>
      </c>
      <c r="Q79" s="148" t="str">
        <f>IF(AND(A79&lt;&gt;"",'Données élèves'!AL82&lt;&gt;""),IF('Données élèves'!AL82=TRUE,INDEX(codespe,MATCH('Données élèves'!Q82,libspe,0)),'Données élèves'!Q82),"")</f>
        <v/>
      </c>
      <c r="R79" s="148" t="str">
        <f>IF(AND(A79&lt;&gt;"",OR('Données élèves'!AM82&lt;&gt;"",'Données élèves'!AT82=FALSE)),IF('Données élèves'!AM82=TRUE,INDEX(codemp1,MATCH('Données élèves'!R82,libmp1,0)),IF('Données élèves'!AT82=FALSE,0,'Données élèves'!R82)),"")</f>
        <v/>
      </c>
      <c r="S79" s="148" t="str">
        <f t="shared" si="4"/>
        <v/>
      </c>
      <c r="T79" s="148" t="str">
        <f t="shared" si="5"/>
        <v/>
      </c>
      <c r="U79" s="148" t="str">
        <f>IF(AND(A79&lt;&gt;"",'Données élèves'!S82&lt;&gt;""),'Données élèves'!S82,"")</f>
        <v/>
      </c>
      <c r="V79" s="148" t="str">
        <f>IF(AND(A79&lt;&gt;"",'Données élèves'!T82&lt;&gt;""),'Données élèves'!T82,"")</f>
        <v/>
      </c>
      <c r="W79" s="148" t="str">
        <f>IF(AND(A79&lt;&gt;"",'Données élèves'!U82&lt;&gt;""),'Données élèves'!U82,"")</f>
        <v/>
      </c>
      <c r="X79" s="148" t="str">
        <f>IF(AND(A79&lt;&gt;"",'Données élèves'!V82&lt;&gt;""),'Données élèves'!V82,"")</f>
        <v/>
      </c>
      <c r="Y79" s="148" t="str">
        <f>IF(AND(A79&lt;&gt;"",'Données élèves'!W82&lt;&gt;""),'Données élèves'!W82,"")</f>
        <v/>
      </c>
      <c r="Z79" s="148" t="str">
        <f>IF(AND(A79&lt;&gt;"",'Données élèves'!X82&lt;&gt;""),'Données élèves'!X82,"")</f>
        <v/>
      </c>
    </row>
    <row r="80" spans="1:26" x14ac:dyDescent="0.2">
      <c r="A80" s="146" t="str">
        <f>IF('Données élèves'!$C83&lt;&gt;"",'Données élèves'!A83,"")</f>
        <v/>
      </c>
      <c r="B80" s="146" t="str">
        <f>IF(A80&lt;&gt;"",'Données élèves'!B83,"")</f>
        <v/>
      </c>
      <c r="C80" s="146" t="str">
        <f>IF(AND(A80&lt;&gt;"",'Données élèves'!F83&lt;&gt;""),IF(INDEX(codeclint,MATCH('Données élèves'!F83,libclint,0))&lt;&gt;"",INDEX(codeclint,MATCH('Données élèves'!F83,libclint,0)),""),"")</f>
        <v/>
      </c>
      <c r="D80" s="146" t="str">
        <f t="shared" si="3"/>
        <v/>
      </c>
      <c r="E80" s="146" t="str">
        <f>IF(A80&lt;&gt;"",IF('Données élèves'!G83&lt;&gt;"",IF('Données élèves'!AB83&lt;&gt;"",IF('Données élèves'!G83="LOC.ID",CONCATENATE("LOC.",'Données élèves'!AU$5),'Données élèves'!G83),""),""),"")</f>
        <v/>
      </c>
      <c r="F80" s="146" t="str">
        <f>IF(A80&lt;&gt;"",IF('Données élèves'!H83&lt;&gt;"",'Données élèves'!H83,""),"")</f>
        <v/>
      </c>
      <c r="G80" s="146" t="str">
        <f>IF(AND(A80&lt;&gt;"",'Données élèves'!AC83&lt;&gt;""),IF('Données élèves'!AC83=TRUE,INDEX(codesex,MATCH('Données élèves'!I83,libsex,0)),'Données élèves'!I83),"")</f>
        <v/>
      </c>
      <c r="H80" s="147" t="str">
        <f>IF(A80&lt;&gt;"",IF('Données élèves'!J83&lt;&gt;"",'Données élèves'!J83,""),"")</f>
        <v/>
      </c>
      <c r="I80" s="148" t="str">
        <f>IF(AND(A80&lt;&gt;"",'Données élèves'!AE83&lt;&gt;""),IF('Données élèves'!AE83=TRUE,INDEX(codenat,MATCH('Données élèves'!K83,libnat,0)),'Données élèves'!K83),"")</f>
        <v/>
      </c>
      <c r="J80" s="148" t="str">
        <f>IF(AND(A80&lt;&gt;"",'Données élèves'!AF83&lt;&gt;""),IF('Données élèves'!AF83=TRUE,INDEX(codelangue,MATCH('Données élèves'!L83,liblangue,0)),'Données élèves'!L83),"")</f>
        <v/>
      </c>
      <c r="K80" s="148" t="str">
        <f>IF(AND(A80&lt;&gt;"",'Données élèves'!AH83&lt;&gt;""),IF('Données élèves'!AH83=TRUE,IF(INDEX(codegem,MATCH('Données élèves'!M83,libgem,0))&lt;8000,INDEX(codegem,MATCH('Données élèves'!M83,libgem,0)),""),'Données élèves'!M83),"")</f>
        <v/>
      </c>
      <c r="L80" s="148" t="str">
        <f>IF(AND(A80&lt;&gt;"",'Données élèves'!AH83&lt;&gt;""),IF('Données élèves'!AH83=TRUE,INDEX(codegemhist,MATCH('Données élèves'!M83,libgem,0)),""),"")</f>
        <v/>
      </c>
      <c r="M80" s="148" t="str">
        <f>IF(AND(A80&lt;&gt;"",'Données élèves'!AH83&lt;&gt;""),IF('Données élèves'!AH83=TRUE,IF(INDEX(codegem,MATCH('Données élèves'!M83,libgem,0))&gt;=8000,INDEX(codegem,MATCH('Données élèves'!M83,libgem,0)),""),'Données élèves'!M83),"")</f>
        <v/>
      </c>
      <c r="N80" s="148" t="str">
        <f>IF(AND(A80&lt;&gt;"",'Données élèves'!AI83&lt;&gt;""),IF('Données élèves'!AI83=TRUE,INDEX(codeschart,MATCH('Données élèves'!N83,libschart,0)),'Données élèves'!N83),"")</f>
        <v/>
      </c>
      <c r="O80" s="148" t="str">
        <f>IF(AND(A80&lt;&gt;"",'Données élèves'!O83&lt;&gt;""),'Données élèves'!O83,"")</f>
        <v/>
      </c>
      <c r="P80" s="148" t="str">
        <f>IF(AND(A80&lt;&gt;"",'Données élèves'!AK83&lt;&gt;""),IF('Données élèves'!AK83=TRUE,INDEX(codeform,MATCH('Données élèves'!P83,libform,0)),'Données élèves'!P83),"")</f>
        <v/>
      </c>
      <c r="Q80" s="148" t="str">
        <f>IF(AND(A80&lt;&gt;"",'Données élèves'!AL83&lt;&gt;""),IF('Données élèves'!AL83=TRUE,INDEX(codespe,MATCH('Données élèves'!Q83,libspe,0)),'Données élèves'!Q83),"")</f>
        <v/>
      </c>
      <c r="R80" s="148" t="str">
        <f>IF(AND(A80&lt;&gt;"",OR('Données élèves'!AM83&lt;&gt;"",'Données élèves'!AT83=FALSE)),IF('Données élèves'!AM83=TRUE,INDEX(codemp1,MATCH('Données élèves'!R83,libmp1,0)),IF('Données élèves'!AT83=FALSE,0,'Données élèves'!R83)),"")</f>
        <v/>
      </c>
      <c r="S80" s="148" t="str">
        <f t="shared" si="4"/>
        <v/>
      </c>
      <c r="T80" s="148" t="str">
        <f t="shared" si="5"/>
        <v/>
      </c>
      <c r="U80" s="148" t="str">
        <f>IF(AND(A80&lt;&gt;"",'Données élèves'!S83&lt;&gt;""),'Données élèves'!S83,"")</f>
        <v/>
      </c>
      <c r="V80" s="148" t="str">
        <f>IF(AND(A80&lt;&gt;"",'Données élèves'!T83&lt;&gt;""),'Données élèves'!T83,"")</f>
        <v/>
      </c>
      <c r="W80" s="148" t="str">
        <f>IF(AND(A80&lt;&gt;"",'Données élèves'!U83&lt;&gt;""),'Données élèves'!U83,"")</f>
        <v/>
      </c>
      <c r="X80" s="148" t="str">
        <f>IF(AND(A80&lt;&gt;"",'Données élèves'!V83&lt;&gt;""),'Données élèves'!V83,"")</f>
        <v/>
      </c>
      <c r="Y80" s="148" t="str">
        <f>IF(AND(A80&lt;&gt;"",'Données élèves'!W83&lt;&gt;""),'Données élèves'!W83,"")</f>
        <v/>
      </c>
      <c r="Z80" s="148" t="str">
        <f>IF(AND(A80&lt;&gt;"",'Données élèves'!X83&lt;&gt;""),'Données élèves'!X83,"")</f>
        <v/>
      </c>
    </row>
    <row r="81" spans="1:26" x14ac:dyDescent="0.2">
      <c r="A81" s="146" t="str">
        <f>IF('Données élèves'!$C84&lt;&gt;"",'Données élèves'!A84,"")</f>
        <v/>
      </c>
      <c r="B81" s="146" t="str">
        <f>IF(A81&lt;&gt;"",'Données élèves'!B84,"")</f>
        <v/>
      </c>
      <c r="C81" s="146" t="str">
        <f>IF(AND(A81&lt;&gt;"",'Données élèves'!F84&lt;&gt;""),IF(INDEX(codeclint,MATCH('Données élèves'!F84,libclint,0))&lt;&gt;"",INDEX(codeclint,MATCH('Données élèves'!F84,libclint,0)),""),"")</f>
        <v/>
      </c>
      <c r="D81" s="146" t="str">
        <f t="shared" si="3"/>
        <v/>
      </c>
      <c r="E81" s="146" t="str">
        <f>IF(A81&lt;&gt;"",IF('Données élèves'!G84&lt;&gt;"",IF('Données élèves'!AB84&lt;&gt;"",IF('Données élèves'!G84="LOC.ID",CONCATENATE("LOC.",'Données élèves'!AU$5),'Données élèves'!G84),""),""),"")</f>
        <v/>
      </c>
      <c r="F81" s="146" t="str">
        <f>IF(A81&lt;&gt;"",IF('Données élèves'!H84&lt;&gt;"",'Données élèves'!H84,""),"")</f>
        <v/>
      </c>
      <c r="G81" s="146" t="str">
        <f>IF(AND(A81&lt;&gt;"",'Données élèves'!AC84&lt;&gt;""),IF('Données élèves'!AC84=TRUE,INDEX(codesex,MATCH('Données élèves'!I84,libsex,0)),'Données élèves'!I84),"")</f>
        <v/>
      </c>
      <c r="H81" s="147" t="str">
        <f>IF(A81&lt;&gt;"",IF('Données élèves'!J84&lt;&gt;"",'Données élèves'!J84,""),"")</f>
        <v/>
      </c>
      <c r="I81" s="148" t="str">
        <f>IF(AND(A81&lt;&gt;"",'Données élèves'!AE84&lt;&gt;""),IF('Données élèves'!AE84=TRUE,INDEX(codenat,MATCH('Données élèves'!K84,libnat,0)),'Données élèves'!K84),"")</f>
        <v/>
      </c>
      <c r="J81" s="148" t="str">
        <f>IF(AND(A81&lt;&gt;"",'Données élèves'!AF84&lt;&gt;""),IF('Données élèves'!AF84=TRUE,INDEX(codelangue,MATCH('Données élèves'!L84,liblangue,0)),'Données élèves'!L84),"")</f>
        <v/>
      </c>
      <c r="K81" s="148" t="str">
        <f>IF(AND(A81&lt;&gt;"",'Données élèves'!AH84&lt;&gt;""),IF('Données élèves'!AH84=TRUE,IF(INDEX(codegem,MATCH('Données élèves'!M84,libgem,0))&lt;8000,INDEX(codegem,MATCH('Données élèves'!M84,libgem,0)),""),'Données élèves'!M84),"")</f>
        <v/>
      </c>
      <c r="L81" s="148" t="str">
        <f>IF(AND(A81&lt;&gt;"",'Données élèves'!AH84&lt;&gt;""),IF('Données élèves'!AH84=TRUE,INDEX(codegemhist,MATCH('Données élèves'!M84,libgem,0)),""),"")</f>
        <v/>
      </c>
      <c r="M81" s="148" t="str">
        <f>IF(AND(A81&lt;&gt;"",'Données élèves'!AH84&lt;&gt;""),IF('Données élèves'!AH84=TRUE,IF(INDEX(codegem,MATCH('Données élèves'!M84,libgem,0))&gt;=8000,INDEX(codegem,MATCH('Données élèves'!M84,libgem,0)),""),'Données élèves'!M84),"")</f>
        <v/>
      </c>
      <c r="N81" s="148" t="str">
        <f>IF(AND(A81&lt;&gt;"",'Données élèves'!AI84&lt;&gt;""),IF('Données élèves'!AI84=TRUE,INDEX(codeschart,MATCH('Données élèves'!N84,libschart,0)),'Données élèves'!N84),"")</f>
        <v/>
      </c>
      <c r="O81" s="148" t="str">
        <f>IF(AND(A81&lt;&gt;"",'Données élèves'!O84&lt;&gt;""),'Données élèves'!O84,"")</f>
        <v/>
      </c>
      <c r="P81" s="148" t="str">
        <f>IF(AND(A81&lt;&gt;"",'Données élèves'!AK84&lt;&gt;""),IF('Données élèves'!AK84=TRUE,INDEX(codeform,MATCH('Données élèves'!P84,libform,0)),'Données élèves'!P84),"")</f>
        <v/>
      </c>
      <c r="Q81" s="148" t="str">
        <f>IF(AND(A81&lt;&gt;"",'Données élèves'!AL84&lt;&gt;""),IF('Données élèves'!AL84=TRUE,INDEX(codespe,MATCH('Données élèves'!Q84,libspe,0)),'Données élèves'!Q84),"")</f>
        <v/>
      </c>
      <c r="R81" s="148" t="str">
        <f>IF(AND(A81&lt;&gt;"",OR('Données élèves'!AM84&lt;&gt;"",'Données élèves'!AT84=FALSE)),IF('Données élèves'!AM84=TRUE,INDEX(codemp1,MATCH('Données élèves'!R84,libmp1,0)),IF('Données élèves'!AT84=FALSE,0,'Données élèves'!R84)),"")</f>
        <v/>
      </c>
      <c r="S81" s="148" t="str">
        <f t="shared" si="4"/>
        <v/>
      </c>
      <c r="T81" s="148" t="str">
        <f t="shared" si="5"/>
        <v/>
      </c>
      <c r="U81" s="148" t="str">
        <f>IF(AND(A81&lt;&gt;"",'Données élèves'!S84&lt;&gt;""),'Données élèves'!S84,"")</f>
        <v/>
      </c>
      <c r="V81" s="148" t="str">
        <f>IF(AND(A81&lt;&gt;"",'Données élèves'!T84&lt;&gt;""),'Données élèves'!T84,"")</f>
        <v/>
      </c>
      <c r="W81" s="148" t="str">
        <f>IF(AND(A81&lt;&gt;"",'Données élèves'!U84&lt;&gt;""),'Données élèves'!U84,"")</f>
        <v/>
      </c>
      <c r="X81" s="148" t="str">
        <f>IF(AND(A81&lt;&gt;"",'Données élèves'!V84&lt;&gt;""),'Données élèves'!V84,"")</f>
        <v/>
      </c>
      <c r="Y81" s="148" t="str">
        <f>IF(AND(A81&lt;&gt;"",'Données élèves'!W84&lt;&gt;""),'Données élèves'!W84,"")</f>
        <v/>
      </c>
      <c r="Z81" s="148" t="str">
        <f>IF(AND(A81&lt;&gt;"",'Données élèves'!X84&lt;&gt;""),'Données élèves'!X84,"")</f>
        <v/>
      </c>
    </row>
    <row r="82" spans="1:26" x14ac:dyDescent="0.2">
      <c r="A82" s="146" t="str">
        <f>IF('Données élèves'!$C85&lt;&gt;"",'Données élèves'!A85,"")</f>
        <v/>
      </c>
      <c r="B82" s="146" t="str">
        <f>IF(A82&lt;&gt;"",'Données élèves'!B85,"")</f>
        <v/>
      </c>
      <c r="C82" s="146" t="str">
        <f>IF(AND(A82&lt;&gt;"",'Données élèves'!F85&lt;&gt;""),IF(INDEX(codeclint,MATCH('Données élèves'!F85,libclint,0))&lt;&gt;"",INDEX(codeclint,MATCH('Données élèves'!F85,libclint,0)),""),"")</f>
        <v/>
      </c>
      <c r="D82" s="146" t="str">
        <f t="shared" si="3"/>
        <v/>
      </c>
      <c r="E82" s="146" t="str">
        <f>IF(A82&lt;&gt;"",IF('Données élèves'!G85&lt;&gt;"",IF('Données élèves'!AB85&lt;&gt;"",IF('Données élèves'!G85="LOC.ID",CONCATENATE("LOC.",'Données élèves'!AU$5),'Données élèves'!G85),""),""),"")</f>
        <v/>
      </c>
      <c r="F82" s="146" t="str">
        <f>IF(A82&lt;&gt;"",IF('Données élèves'!H85&lt;&gt;"",'Données élèves'!H85,""),"")</f>
        <v/>
      </c>
      <c r="G82" s="146" t="str">
        <f>IF(AND(A82&lt;&gt;"",'Données élèves'!AC85&lt;&gt;""),IF('Données élèves'!AC85=TRUE,INDEX(codesex,MATCH('Données élèves'!I85,libsex,0)),'Données élèves'!I85),"")</f>
        <v/>
      </c>
      <c r="H82" s="147" t="str">
        <f>IF(A82&lt;&gt;"",IF('Données élèves'!J85&lt;&gt;"",'Données élèves'!J85,""),"")</f>
        <v/>
      </c>
      <c r="I82" s="148" t="str">
        <f>IF(AND(A82&lt;&gt;"",'Données élèves'!AE85&lt;&gt;""),IF('Données élèves'!AE85=TRUE,INDEX(codenat,MATCH('Données élèves'!K85,libnat,0)),'Données élèves'!K85),"")</f>
        <v/>
      </c>
      <c r="J82" s="148" t="str">
        <f>IF(AND(A82&lt;&gt;"",'Données élèves'!AF85&lt;&gt;""),IF('Données élèves'!AF85=TRUE,INDEX(codelangue,MATCH('Données élèves'!L85,liblangue,0)),'Données élèves'!L85),"")</f>
        <v/>
      </c>
      <c r="K82" s="148" t="str">
        <f>IF(AND(A82&lt;&gt;"",'Données élèves'!AH85&lt;&gt;""),IF('Données élèves'!AH85=TRUE,IF(INDEX(codegem,MATCH('Données élèves'!M85,libgem,0))&lt;8000,INDEX(codegem,MATCH('Données élèves'!M85,libgem,0)),""),'Données élèves'!M85),"")</f>
        <v/>
      </c>
      <c r="L82" s="148" t="str">
        <f>IF(AND(A82&lt;&gt;"",'Données élèves'!AH85&lt;&gt;""),IF('Données élèves'!AH85=TRUE,INDEX(codegemhist,MATCH('Données élèves'!M85,libgem,0)),""),"")</f>
        <v/>
      </c>
      <c r="M82" s="148" t="str">
        <f>IF(AND(A82&lt;&gt;"",'Données élèves'!AH85&lt;&gt;""),IF('Données élèves'!AH85=TRUE,IF(INDEX(codegem,MATCH('Données élèves'!M85,libgem,0))&gt;=8000,INDEX(codegem,MATCH('Données élèves'!M85,libgem,0)),""),'Données élèves'!M85),"")</f>
        <v/>
      </c>
      <c r="N82" s="148" t="str">
        <f>IF(AND(A82&lt;&gt;"",'Données élèves'!AI85&lt;&gt;""),IF('Données élèves'!AI85=TRUE,INDEX(codeschart,MATCH('Données élèves'!N85,libschart,0)),'Données élèves'!N85),"")</f>
        <v/>
      </c>
      <c r="O82" s="148" t="str">
        <f>IF(AND(A82&lt;&gt;"",'Données élèves'!O85&lt;&gt;""),'Données élèves'!O85,"")</f>
        <v/>
      </c>
      <c r="P82" s="148" t="str">
        <f>IF(AND(A82&lt;&gt;"",'Données élèves'!AK85&lt;&gt;""),IF('Données élèves'!AK85=TRUE,INDEX(codeform,MATCH('Données élèves'!P85,libform,0)),'Données élèves'!P85),"")</f>
        <v/>
      </c>
      <c r="Q82" s="148" t="str">
        <f>IF(AND(A82&lt;&gt;"",'Données élèves'!AL85&lt;&gt;""),IF('Données élèves'!AL85=TRUE,INDEX(codespe,MATCH('Données élèves'!Q85,libspe,0)),'Données élèves'!Q85),"")</f>
        <v/>
      </c>
      <c r="R82" s="148" t="str">
        <f>IF(AND(A82&lt;&gt;"",OR('Données élèves'!AM85&lt;&gt;"",'Données élèves'!AT85=FALSE)),IF('Données élèves'!AM85=TRUE,INDEX(codemp1,MATCH('Données élèves'!R85,libmp1,0)),IF('Données élèves'!AT85=FALSE,0,'Données élèves'!R85)),"")</f>
        <v/>
      </c>
      <c r="S82" s="148" t="str">
        <f t="shared" si="4"/>
        <v/>
      </c>
      <c r="T82" s="148" t="str">
        <f t="shared" si="5"/>
        <v/>
      </c>
      <c r="U82" s="148" t="str">
        <f>IF(AND(A82&lt;&gt;"",'Données élèves'!S85&lt;&gt;""),'Données élèves'!S85,"")</f>
        <v/>
      </c>
      <c r="V82" s="148" t="str">
        <f>IF(AND(A82&lt;&gt;"",'Données élèves'!T85&lt;&gt;""),'Données élèves'!T85,"")</f>
        <v/>
      </c>
      <c r="W82" s="148" t="str">
        <f>IF(AND(A82&lt;&gt;"",'Données élèves'!U85&lt;&gt;""),'Données élèves'!U85,"")</f>
        <v/>
      </c>
      <c r="X82" s="148" t="str">
        <f>IF(AND(A82&lt;&gt;"",'Données élèves'!V85&lt;&gt;""),'Données élèves'!V85,"")</f>
        <v/>
      </c>
      <c r="Y82" s="148" t="str">
        <f>IF(AND(A82&lt;&gt;"",'Données élèves'!W85&lt;&gt;""),'Données élèves'!W85,"")</f>
        <v/>
      </c>
      <c r="Z82" s="148" t="str">
        <f>IF(AND(A82&lt;&gt;"",'Données élèves'!X85&lt;&gt;""),'Données élèves'!X85,"")</f>
        <v/>
      </c>
    </row>
    <row r="83" spans="1:26" x14ac:dyDescent="0.2">
      <c r="A83" s="146" t="str">
        <f>IF('Données élèves'!$C86&lt;&gt;"",'Données élèves'!A86,"")</f>
        <v/>
      </c>
      <c r="B83" s="146" t="str">
        <f>IF(A83&lt;&gt;"",'Données élèves'!B86,"")</f>
        <v/>
      </c>
      <c r="C83" s="146" t="str">
        <f>IF(AND(A83&lt;&gt;"",'Données élèves'!F86&lt;&gt;""),IF(INDEX(codeclint,MATCH('Données élèves'!F86,libclint,0))&lt;&gt;"",INDEX(codeclint,MATCH('Données élèves'!F86,libclint,0)),""),"")</f>
        <v/>
      </c>
      <c r="D83" s="146" t="str">
        <f t="shared" si="3"/>
        <v/>
      </c>
      <c r="E83" s="146" t="str">
        <f>IF(A83&lt;&gt;"",IF('Données élèves'!G86&lt;&gt;"",IF('Données élèves'!AB86&lt;&gt;"",IF('Données élèves'!G86="LOC.ID",CONCATENATE("LOC.",'Données élèves'!AU$5),'Données élèves'!G86),""),""),"")</f>
        <v/>
      </c>
      <c r="F83" s="146" t="str">
        <f>IF(A83&lt;&gt;"",IF('Données élèves'!H86&lt;&gt;"",'Données élèves'!H86,""),"")</f>
        <v/>
      </c>
      <c r="G83" s="146" t="str">
        <f>IF(AND(A83&lt;&gt;"",'Données élèves'!AC86&lt;&gt;""),IF('Données élèves'!AC86=TRUE,INDEX(codesex,MATCH('Données élèves'!I86,libsex,0)),'Données élèves'!I86),"")</f>
        <v/>
      </c>
      <c r="H83" s="147" t="str">
        <f>IF(A83&lt;&gt;"",IF('Données élèves'!J86&lt;&gt;"",'Données élèves'!J86,""),"")</f>
        <v/>
      </c>
      <c r="I83" s="148" t="str">
        <f>IF(AND(A83&lt;&gt;"",'Données élèves'!AE86&lt;&gt;""),IF('Données élèves'!AE86=TRUE,INDEX(codenat,MATCH('Données élèves'!K86,libnat,0)),'Données élèves'!K86),"")</f>
        <v/>
      </c>
      <c r="J83" s="148" t="str">
        <f>IF(AND(A83&lt;&gt;"",'Données élèves'!AF86&lt;&gt;""),IF('Données élèves'!AF86=TRUE,INDEX(codelangue,MATCH('Données élèves'!L86,liblangue,0)),'Données élèves'!L86),"")</f>
        <v/>
      </c>
      <c r="K83" s="148" t="str">
        <f>IF(AND(A83&lt;&gt;"",'Données élèves'!AH86&lt;&gt;""),IF('Données élèves'!AH86=TRUE,IF(INDEX(codegem,MATCH('Données élèves'!M86,libgem,0))&lt;8000,INDEX(codegem,MATCH('Données élèves'!M86,libgem,0)),""),'Données élèves'!M86),"")</f>
        <v/>
      </c>
      <c r="L83" s="148" t="str">
        <f>IF(AND(A83&lt;&gt;"",'Données élèves'!AH86&lt;&gt;""),IF('Données élèves'!AH86=TRUE,INDEX(codegemhist,MATCH('Données élèves'!M86,libgem,0)),""),"")</f>
        <v/>
      </c>
      <c r="M83" s="148" t="str">
        <f>IF(AND(A83&lt;&gt;"",'Données élèves'!AH86&lt;&gt;""),IF('Données élèves'!AH86=TRUE,IF(INDEX(codegem,MATCH('Données élèves'!M86,libgem,0))&gt;=8000,INDEX(codegem,MATCH('Données élèves'!M86,libgem,0)),""),'Données élèves'!M86),"")</f>
        <v/>
      </c>
      <c r="N83" s="148" t="str">
        <f>IF(AND(A83&lt;&gt;"",'Données élèves'!AI86&lt;&gt;""),IF('Données élèves'!AI86=TRUE,INDEX(codeschart,MATCH('Données élèves'!N86,libschart,0)),'Données élèves'!N86),"")</f>
        <v/>
      </c>
      <c r="O83" s="148" t="str">
        <f>IF(AND(A83&lt;&gt;"",'Données élèves'!O86&lt;&gt;""),'Données élèves'!O86,"")</f>
        <v/>
      </c>
      <c r="P83" s="148" t="str">
        <f>IF(AND(A83&lt;&gt;"",'Données élèves'!AK86&lt;&gt;""),IF('Données élèves'!AK86=TRUE,INDEX(codeform,MATCH('Données élèves'!P86,libform,0)),'Données élèves'!P86),"")</f>
        <v/>
      </c>
      <c r="Q83" s="148" t="str">
        <f>IF(AND(A83&lt;&gt;"",'Données élèves'!AL86&lt;&gt;""),IF('Données élèves'!AL86=TRUE,INDEX(codespe,MATCH('Données élèves'!Q86,libspe,0)),'Données élèves'!Q86),"")</f>
        <v/>
      </c>
      <c r="R83" s="148" t="str">
        <f>IF(AND(A83&lt;&gt;"",OR('Données élèves'!AM86&lt;&gt;"",'Données élèves'!AT86=FALSE)),IF('Données élèves'!AM86=TRUE,INDEX(codemp1,MATCH('Données élèves'!R86,libmp1,0)),IF('Données élèves'!AT86=FALSE,0,'Données élèves'!R86)),"")</f>
        <v/>
      </c>
      <c r="S83" s="148" t="str">
        <f t="shared" si="4"/>
        <v/>
      </c>
      <c r="T83" s="148" t="str">
        <f t="shared" si="5"/>
        <v/>
      </c>
      <c r="U83" s="148" t="str">
        <f>IF(AND(A83&lt;&gt;"",'Données élèves'!S86&lt;&gt;""),'Données élèves'!S86,"")</f>
        <v/>
      </c>
      <c r="V83" s="148" t="str">
        <f>IF(AND(A83&lt;&gt;"",'Données élèves'!T86&lt;&gt;""),'Données élèves'!T86,"")</f>
        <v/>
      </c>
      <c r="W83" s="148" t="str">
        <f>IF(AND(A83&lt;&gt;"",'Données élèves'!U86&lt;&gt;""),'Données élèves'!U86,"")</f>
        <v/>
      </c>
      <c r="X83" s="148" t="str">
        <f>IF(AND(A83&lt;&gt;"",'Données élèves'!V86&lt;&gt;""),'Données élèves'!V86,"")</f>
        <v/>
      </c>
      <c r="Y83" s="148" t="str">
        <f>IF(AND(A83&lt;&gt;"",'Données élèves'!W86&lt;&gt;""),'Données élèves'!W86,"")</f>
        <v/>
      </c>
      <c r="Z83" s="148" t="str">
        <f>IF(AND(A83&lt;&gt;"",'Données élèves'!X86&lt;&gt;""),'Données élèves'!X86,"")</f>
        <v/>
      </c>
    </row>
    <row r="84" spans="1:26" x14ac:dyDescent="0.2">
      <c r="A84" s="146" t="str">
        <f>IF('Données élèves'!$C87&lt;&gt;"",'Données élèves'!A87,"")</f>
        <v/>
      </c>
      <c r="B84" s="146" t="str">
        <f>IF(A84&lt;&gt;"",'Données élèves'!B87,"")</f>
        <v/>
      </c>
      <c r="C84" s="146" t="str">
        <f>IF(AND(A84&lt;&gt;"",'Données élèves'!F87&lt;&gt;""),IF(INDEX(codeclint,MATCH('Données élèves'!F87,libclint,0))&lt;&gt;"",INDEX(codeclint,MATCH('Données élèves'!F87,libclint,0)),""),"")</f>
        <v/>
      </c>
      <c r="D84" s="146" t="str">
        <f t="shared" si="3"/>
        <v/>
      </c>
      <c r="E84" s="146" t="str">
        <f>IF(A84&lt;&gt;"",IF('Données élèves'!G87&lt;&gt;"",IF('Données élèves'!AB87&lt;&gt;"",IF('Données élèves'!G87="LOC.ID",CONCATENATE("LOC.",'Données élèves'!AU$5),'Données élèves'!G87),""),""),"")</f>
        <v/>
      </c>
      <c r="F84" s="146" t="str">
        <f>IF(A84&lt;&gt;"",IF('Données élèves'!H87&lt;&gt;"",'Données élèves'!H87,""),"")</f>
        <v/>
      </c>
      <c r="G84" s="146" t="str">
        <f>IF(AND(A84&lt;&gt;"",'Données élèves'!AC87&lt;&gt;""),IF('Données élèves'!AC87=TRUE,INDEX(codesex,MATCH('Données élèves'!I87,libsex,0)),'Données élèves'!I87),"")</f>
        <v/>
      </c>
      <c r="H84" s="147" t="str">
        <f>IF(A84&lt;&gt;"",IF('Données élèves'!J87&lt;&gt;"",'Données élèves'!J87,""),"")</f>
        <v/>
      </c>
      <c r="I84" s="148" t="str">
        <f>IF(AND(A84&lt;&gt;"",'Données élèves'!AE87&lt;&gt;""),IF('Données élèves'!AE87=TRUE,INDEX(codenat,MATCH('Données élèves'!K87,libnat,0)),'Données élèves'!K87),"")</f>
        <v/>
      </c>
      <c r="J84" s="148" t="str">
        <f>IF(AND(A84&lt;&gt;"",'Données élèves'!AF87&lt;&gt;""),IF('Données élèves'!AF87=TRUE,INDEX(codelangue,MATCH('Données élèves'!L87,liblangue,0)),'Données élèves'!L87),"")</f>
        <v/>
      </c>
      <c r="K84" s="148" t="str">
        <f>IF(AND(A84&lt;&gt;"",'Données élèves'!AH87&lt;&gt;""),IF('Données élèves'!AH87=TRUE,IF(INDEX(codegem,MATCH('Données élèves'!M87,libgem,0))&lt;8000,INDEX(codegem,MATCH('Données élèves'!M87,libgem,0)),""),'Données élèves'!M87),"")</f>
        <v/>
      </c>
      <c r="L84" s="148" t="str">
        <f>IF(AND(A84&lt;&gt;"",'Données élèves'!AH87&lt;&gt;""),IF('Données élèves'!AH87=TRUE,INDEX(codegemhist,MATCH('Données élèves'!M87,libgem,0)),""),"")</f>
        <v/>
      </c>
      <c r="M84" s="148" t="str">
        <f>IF(AND(A84&lt;&gt;"",'Données élèves'!AH87&lt;&gt;""),IF('Données élèves'!AH87=TRUE,IF(INDEX(codegem,MATCH('Données élèves'!M87,libgem,0))&gt;=8000,INDEX(codegem,MATCH('Données élèves'!M87,libgem,0)),""),'Données élèves'!M87),"")</f>
        <v/>
      </c>
      <c r="N84" s="148" t="str">
        <f>IF(AND(A84&lt;&gt;"",'Données élèves'!AI87&lt;&gt;""),IF('Données élèves'!AI87=TRUE,INDEX(codeschart,MATCH('Données élèves'!N87,libschart,0)),'Données élèves'!N87),"")</f>
        <v/>
      </c>
      <c r="O84" s="148" t="str">
        <f>IF(AND(A84&lt;&gt;"",'Données élèves'!O87&lt;&gt;""),'Données élèves'!O87,"")</f>
        <v/>
      </c>
      <c r="P84" s="148" t="str">
        <f>IF(AND(A84&lt;&gt;"",'Données élèves'!AK87&lt;&gt;""),IF('Données élèves'!AK87=TRUE,INDEX(codeform,MATCH('Données élèves'!P87,libform,0)),'Données élèves'!P87),"")</f>
        <v/>
      </c>
      <c r="Q84" s="148" t="str">
        <f>IF(AND(A84&lt;&gt;"",'Données élèves'!AL87&lt;&gt;""),IF('Données élèves'!AL87=TRUE,INDEX(codespe,MATCH('Données élèves'!Q87,libspe,0)),'Données élèves'!Q87),"")</f>
        <v/>
      </c>
      <c r="R84" s="148" t="str">
        <f>IF(AND(A84&lt;&gt;"",OR('Données élèves'!AM87&lt;&gt;"",'Données élèves'!AT87=FALSE)),IF('Données élèves'!AM87=TRUE,INDEX(codemp1,MATCH('Données élèves'!R87,libmp1,0)),IF('Données élèves'!AT87=FALSE,0,'Données élèves'!R87)),"")</f>
        <v/>
      </c>
      <c r="S84" s="148" t="str">
        <f t="shared" si="4"/>
        <v/>
      </c>
      <c r="T84" s="148" t="str">
        <f t="shared" si="5"/>
        <v/>
      </c>
      <c r="U84" s="148" t="str">
        <f>IF(AND(A84&lt;&gt;"",'Données élèves'!S87&lt;&gt;""),'Données élèves'!S87,"")</f>
        <v/>
      </c>
      <c r="V84" s="148" t="str">
        <f>IF(AND(A84&lt;&gt;"",'Données élèves'!T87&lt;&gt;""),'Données élèves'!T87,"")</f>
        <v/>
      </c>
      <c r="W84" s="148" t="str">
        <f>IF(AND(A84&lt;&gt;"",'Données élèves'!U87&lt;&gt;""),'Données élèves'!U87,"")</f>
        <v/>
      </c>
      <c r="X84" s="148" t="str">
        <f>IF(AND(A84&lt;&gt;"",'Données élèves'!V87&lt;&gt;""),'Données élèves'!V87,"")</f>
        <v/>
      </c>
      <c r="Y84" s="148" t="str">
        <f>IF(AND(A84&lt;&gt;"",'Données élèves'!W87&lt;&gt;""),'Données élèves'!W87,"")</f>
        <v/>
      </c>
      <c r="Z84" s="148" t="str">
        <f>IF(AND(A84&lt;&gt;"",'Données élèves'!X87&lt;&gt;""),'Données élèves'!X87,"")</f>
        <v/>
      </c>
    </row>
    <row r="85" spans="1:26" x14ac:dyDescent="0.2">
      <c r="A85" s="146" t="str">
        <f>IF('Données élèves'!$C88&lt;&gt;"",'Données élèves'!A88,"")</f>
        <v/>
      </c>
      <c r="B85" s="146" t="str">
        <f>IF(A85&lt;&gt;"",'Données élèves'!B88,"")</f>
        <v/>
      </c>
      <c r="C85" s="146" t="str">
        <f>IF(AND(A85&lt;&gt;"",'Données élèves'!F88&lt;&gt;""),IF(INDEX(codeclint,MATCH('Données élèves'!F88,libclint,0))&lt;&gt;"",INDEX(codeclint,MATCH('Données élèves'!F88,libclint,0)),""),"")</f>
        <v/>
      </c>
      <c r="D85" s="146" t="str">
        <f t="shared" si="3"/>
        <v/>
      </c>
      <c r="E85" s="146" t="str">
        <f>IF(A85&lt;&gt;"",IF('Données élèves'!G88&lt;&gt;"",IF('Données élèves'!AB88&lt;&gt;"",IF('Données élèves'!G88="LOC.ID",CONCATENATE("LOC.",'Données élèves'!AU$5),'Données élèves'!G88),""),""),"")</f>
        <v/>
      </c>
      <c r="F85" s="146" t="str">
        <f>IF(A85&lt;&gt;"",IF('Données élèves'!H88&lt;&gt;"",'Données élèves'!H88,""),"")</f>
        <v/>
      </c>
      <c r="G85" s="146" t="str">
        <f>IF(AND(A85&lt;&gt;"",'Données élèves'!AC88&lt;&gt;""),IF('Données élèves'!AC88=TRUE,INDEX(codesex,MATCH('Données élèves'!I88,libsex,0)),'Données élèves'!I88),"")</f>
        <v/>
      </c>
      <c r="H85" s="147" t="str">
        <f>IF(A85&lt;&gt;"",IF('Données élèves'!J88&lt;&gt;"",'Données élèves'!J88,""),"")</f>
        <v/>
      </c>
      <c r="I85" s="148" t="str">
        <f>IF(AND(A85&lt;&gt;"",'Données élèves'!AE88&lt;&gt;""),IF('Données élèves'!AE88=TRUE,INDEX(codenat,MATCH('Données élèves'!K88,libnat,0)),'Données élèves'!K88),"")</f>
        <v/>
      </c>
      <c r="J85" s="148" t="str">
        <f>IF(AND(A85&lt;&gt;"",'Données élèves'!AF88&lt;&gt;""),IF('Données élèves'!AF88=TRUE,INDEX(codelangue,MATCH('Données élèves'!L88,liblangue,0)),'Données élèves'!L88),"")</f>
        <v/>
      </c>
      <c r="K85" s="148" t="str">
        <f>IF(AND(A85&lt;&gt;"",'Données élèves'!AH88&lt;&gt;""),IF('Données élèves'!AH88=TRUE,IF(INDEX(codegem,MATCH('Données élèves'!M88,libgem,0))&lt;8000,INDEX(codegem,MATCH('Données élèves'!M88,libgem,0)),""),'Données élèves'!M88),"")</f>
        <v/>
      </c>
      <c r="L85" s="148" t="str">
        <f>IF(AND(A85&lt;&gt;"",'Données élèves'!AH88&lt;&gt;""),IF('Données élèves'!AH88=TRUE,INDEX(codegemhist,MATCH('Données élèves'!M88,libgem,0)),""),"")</f>
        <v/>
      </c>
      <c r="M85" s="148" t="str">
        <f>IF(AND(A85&lt;&gt;"",'Données élèves'!AH88&lt;&gt;""),IF('Données élèves'!AH88=TRUE,IF(INDEX(codegem,MATCH('Données élèves'!M88,libgem,0))&gt;=8000,INDEX(codegem,MATCH('Données élèves'!M88,libgem,0)),""),'Données élèves'!M88),"")</f>
        <v/>
      </c>
      <c r="N85" s="148" t="str">
        <f>IF(AND(A85&lt;&gt;"",'Données élèves'!AI88&lt;&gt;""),IF('Données élèves'!AI88=TRUE,INDEX(codeschart,MATCH('Données élèves'!N88,libschart,0)),'Données élèves'!N88),"")</f>
        <v/>
      </c>
      <c r="O85" s="148" t="str">
        <f>IF(AND(A85&lt;&gt;"",'Données élèves'!O88&lt;&gt;""),'Données élèves'!O88,"")</f>
        <v/>
      </c>
      <c r="P85" s="148" t="str">
        <f>IF(AND(A85&lt;&gt;"",'Données élèves'!AK88&lt;&gt;""),IF('Données élèves'!AK88=TRUE,INDEX(codeform,MATCH('Données élèves'!P88,libform,0)),'Données élèves'!P88),"")</f>
        <v/>
      </c>
      <c r="Q85" s="148" t="str">
        <f>IF(AND(A85&lt;&gt;"",'Données élèves'!AL88&lt;&gt;""),IF('Données élèves'!AL88=TRUE,INDEX(codespe,MATCH('Données élèves'!Q88,libspe,0)),'Données élèves'!Q88),"")</f>
        <v/>
      </c>
      <c r="R85" s="148" t="str">
        <f>IF(AND(A85&lt;&gt;"",OR('Données élèves'!AM88&lt;&gt;"",'Données élèves'!AT88=FALSE)),IF('Données élèves'!AM88=TRUE,INDEX(codemp1,MATCH('Données élèves'!R88,libmp1,0)),IF('Données élèves'!AT88=FALSE,0,'Données élèves'!R88)),"")</f>
        <v/>
      </c>
      <c r="S85" s="148" t="str">
        <f t="shared" si="4"/>
        <v/>
      </c>
      <c r="T85" s="148" t="str">
        <f t="shared" si="5"/>
        <v/>
      </c>
      <c r="U85" s="148" t="str">
        <f>IF(AND(A85&lt;&gt;"",'Données élèves'!S88&lt;&gt;""),'Données élèves'!S88,"")</f>
        <v/>
      </c>
      <c r="V85" s="148" t="str">
        <f>IF(AND(A85&lt;&gt;"",'Données élèves'!T88&lt;&gt;""),'Données élèves'!T88,"")</f>
        <v/>
      </c>
      <c r="W85" s="148" t="str">
        <f>IF(AND(A85&lt;&gt;"",'Données élèves'!U88&lt;&gt;""),'Données élèves'!U88,"")</f>
        <v/>
      </c>
      <c r="X85" s="148" t="str">
        <f>IF(AND(A85&lt;&gt;"",'Données élèves'!V88&lt;&gt;""),'Données élèves'!V88,"")</f>
        <v/>
      </c>
      <c r="Y85" s="148" t="str">
        <f>IF(AND(A85&lt;&gt;"",'Données élèves'!W88&lt;&gt;""),'Données élèves'!W88,"")</f>
        <v/>
      </c>
      <c r="Z85" s="148" t="str">
        <f>IF(AND(A85&lt;&gt;"",'Données élèves'!X88&lt;&gt;""),'Données élèves'!X88,"")</f>
        <v/>
      </c>
    </row>
    <row r="86" spans="1:26" x14ac:dyDescent="0.2">
      <c r="A86" s="146" t="str">
        <f>IF('Données élèves'!$C89&lt;&gt;"",'Données élèves'!A89,"")</f>
        <v/>
      </c>
      <c r="B86" s="146" t="str">
        <f>IF(A86&lt;&gt;"",'Données élèves'!B89,"")</f>
        <v/>
      </c>
      <c r="C86" s="146" t="str">
        <f>IF(AND(A86&lt;&gt;"",'Données élèves'!F89&lt;&gt;""),IF(INDEX(codeclint,MATCH('Données élèves'!F89,libclint,0))&lt;&gt;"",INDEX(codeclint,MATCH('Données élèves'!F89,libclint,0)),""),"")</f>
        <v/>
      </c>
      <c r="D86" s="146" t="str">
        <f t="shared" si="3"/>
        <v/>
      </c>
      <c r="E86" s="146" t="str">
        <f>IF(A86&lt;&gt;"",IF('Données élèves'!G89&lt;&gt;"",IF('Données élèves'!AB89&lt;&gt;"",IF('Données élèves'!G89="LOC.ID",CONCATENATE("LOC.",'Données élèves'!AU$5),'Données élèves'!G89),""),""),"")</f>
        <v/>
      </c>
      <c r="F86" s="146" t="str">
        <f>IF(A86&lt;&gt;"",IF('Données élèves'!H89&lt;&gt;"",'Données élèves'!H89,""),"")</f>
        <v/>
      </c>
      <c r="G86" s="146" t="str">
        <f>IF(AND(A86&lt;&gt;"",'Données élèves'!AC89&lt;&gt;""),IF('Données élèves'!AC89=TRUE,INDEX(codesex,MATCH('Données élèves'!I89,libsex,0)),'Données élèves'!I89),"")</f>
        <v/>
      </c>
      <c r="H86" s="147" t="str">
        <f>IF(A86&lt;&gt;"",IF('Données élèves'!J89&lt;&gt;"",'Données élèves'!J89,""),"")</f>
        <v/>
      </c>
      <c r="I86" s="148" t="str">
        <f>IF(AND(A86&lt;&gt;"",'Données élèves'!AE89&lt;&gt;""),IF('Données élèves'!AE89=TRUE,INDEX(codenat,MATCH('Données élèves'!K89,libnat,0)),'Données élèves'!K89),"")</f>
        <v/>
      </c>
      <c r="J86" s="148" t="str">
        <f>IF(AND(A86&lt;&gt;"",'Données élèves'!AF89&lt;&gt;""),IF('Données élèves'!AF89=TRUE,INDEX(codelangue,MATCH('Données élèves'!L89,liblangue,0)),'Données élèves'!L89),"")</f>
        <v/>
      </c>
      <c r="K86" s="148" t="str">
        <f>IF(AND(A86&lt;&gt;"",'Données élèves'!AH89&lt;&gt;""),IF('Données élèves'!AH89=TRUE,IF(INDEX(codegem,MATCH('Données élèves'!M89,libgem,0))&lt;8000,INDEX(codegem,MATCH('Données élèves'!M89,libgem,0)),""),'Données élèves'!M89),"")</f>
        <v/>
      </c>
      <c r="L86" s="148" t="str">
        <f>IF(AND(A86&lt;&gt;"",'Données élèves'!AH89&lt;&gt;""),IF('Données élèves'!AH89=TRUE,INDEX(codegemhist,MATCH('Données élèves'!M89,libgem,0)),""),"")</f>
        <v/>
      </c>
      <c r="M86" s="148" t="str">
        <f>IF(AND(A86&lt;&gt;"",'Données élèves'!AH89&lt;&gt;""),IF('Données élèves'!AH89=TRUE,IF(INDEX(codegem,MATCH('Données élèves'!M89,libgem,0))&gt;=8000,INDEX(codegem,MATCH('Données élèves'!M89,libgem,0)),""),'Données élèves'!M89),"")</f>
        <v/>
      </c>
      <c r="N86" s="148" t="str">
        <f>IF(AND(A86&lt;&gt;"",'Données élèves'!AI89&lt;&gt;""),IF('Données élèves'!AI89=TRUE,INDEX(codeschart,MATCH('Données élèves'!N89,libschart,0)),'Données élèves'!N89),"")</f>
        <v/>
      </c>
      <c r="O86" s="148" t="str">
        <f>IF(AND(A86&lt;&gt;"",'Données élèves'!O89&lt;&gt;""),'Données élèves'!O89,"")</f>
        <v/>
      </c>
      <c r="P86" s="148" t="str">
        <f>IF(AND(A86&lt;&gt;"",'Données élèves'!AK89&lt;&gt;""),IF('Données élèves'!AK89=TRUE,INDEX(codeform,MATCH('Données élèves'!P89,libform,0)),'Données élèves'!P89),"")</f>
        <v/>
      </c>
      <c r="Q86" s="148" t="str">
        <f>IF(AND(A86&lt;&gt;"",'Données élèves'!AL89&lt;&gt;""),IF('Données élèves'!AL89=TRUE,INDEX(codespe,MATCH('Données élèves'!Q89,libspe,0)),'Données élèves'!Q89),"")</f>
        <v/>
      </c>
      <c r="R86" s="148" t="str">
        <f>IF(AND(A86&lt;&gt;"",OR('Données élèves'!AM89&lt;&gt;"",'Données élèves'!AT89=FALSE)),IF('Données élèves'!AM89=TRUE,INDEX(codemp1,MATCH('Données élèves'!R89,libmp1,0)),IF('Données élèves'!AT89=FALSE,0,'Données élèves'!R89)),"")</f>
        <v/>
      </c>
      <c r="S86" s="148" t="str">
        <f t="shared" si="4"/>
        <v/>
      </c>
      <c r="T86" s="148" t="str">
        <f t="shared" si="5"/>
        <v/>
      </c>
      <c r="U86" s="148" t="str">
        <f>IF(AND(A86&lt;&gt;"",'Données élèves'!S89&lt;&gt;""),'Données élèves'!S89,"")</f>
        <v/>
      </c>
      <c r="V86" s="148" t="str">
        <f>IF(AND(A86&lt;&gt;"",'Données élèves'!T89&lt;&gt;""),'Données élèves'!T89,"")</f>
        <v/>
      </c>
      <c r="W86" s="148" t="str">
        <f>IF(AND(A86&lt;&gt;"",'Données élèves'!U89&lt;&gt;""),'Données élèves'!U89,"")</f>
        <v/>
      </c>
      <c r="X86" s="148" t="str">
        <f>IF(AND(A86&lt;&gt;"",'Données élèves'!V89&lt;&gt;""),'Données élèves'!V89,"")</f>
        <v/>
      </c>
      <c r="Y86" s="148" t="str">
        <f>IF(AND(A86&lt;&gt;"",'Données élèves'!W89&lt;&gt;""),'Données élèves'!W89,"")</f>
        <v/>
      </c>
      <c r="Z86" s="148" t="str">
        <f>IF(AND(A86&lt;&gt;"",'Données élèves'!X89&lt;&gt;""),'Données élèves'!X89,"")</f>
        <v/>
      </c>
    </row>
    <row r="87" spans="1:26" x14ac:dyDescent="0.2">
      <c r="A87" s="146" t="str">
        <f>IF('Données élèves'!$C90&lt;&gt;"",'Données élèves'!A90,"")</f>
        <v/>
      </c>
      <c r="B87" s="146" t="str">
        <f>IF(A87&lt;&gt;"",'Données élèves'!B90,"")</f>
        <v/>
      </c>
      <c r="C87" s="146" t="str">
        <f>IF(AND(A87&lt;&gt;"",'Données élèves'!F90&lt;&gt;""),IF(INDEX(codeclint,MATCH('Données élèves'!F90,libclint,0))&lt;&gt;"",INDEX(codeclint,MATCH('Données élèves'!F90,libclint,0)),""),"")</f>
        <v/>
      </c>
      <c r="D87" s="146" t="str">
        <f t="shared" si="3"/>
        <v/>
      </c>
      <c r="E87" s="146" t="str">
        <f>IF(A87&lt;&gt;"",IF('Données élèves'!G90&lt;&gt;"",IF('Données élèves'!AB90&lt;&gt;"",IF('Données élèves'!G90="LOC.ID",CONCATENATE("LOC.",'Données élèves'!AU$5),'Données élèves'!G90),""),""),"")</f>
        <v/>
      </c>
      <c r="F87" s="146" t="str">
        <f>IF(A87&lt;&gt;"",IF('Données élèves'!H90&lt;&gt;"",'Données élèves'!H90,""),"")</f>
        <v/>
      </c>
      <c r="G87" s="146" t="str">
        <f>IF(AND(A87&lt;&gt;"",'Données élèves'!AC90&lt;&gt;""),IF('Données élèves'!AC90=TRUE,INDEX(codesex,MATCH('Données élèves'!I90,libsex,0)),'Données élèves'!I90),"")</f>
        <v/>
      </c>
      <c r="H87" s="147" t="str">
        <f>IF(A87&lt;&gt;"",IF('Données élèves'!J90&lt;&gt;"",'Données élèves'!J90,""),"")</f>
        <v/>
      </c>
      <c r="I87" s="148" t="str">
        <f>IF(AND(A87&lt;&gt;"",'Données élèves'!AE90&lt;&gt;""),IF('Données élèves'!AE90=TRUE,INDEX(codenat,MATCH('Données élèves'!K90,libnat,0)),'Données élèves'!K90),"")</f>
        <v/>
      </c>
      <c r="J87" s="148" t="str">
        <f>IF(AND(A87&lt;&gt;"",'Données élèves'!AF90&lt;&gt;""),IF('Données élèves'!AF90=TRUE,INDEX(codelangue,MATCH('Données élèves'!L90,liblangue,0)),'Données élèves'!L90),"")</f>
        <v/>
      </c>
      <c r="K87" s="148" t="str">
        <f>IF(AND(A87&lt;&gt;"",'Données élèves'!AH90&lt;&gt;""),IF('Données élèves'!AH90=TRUE,IF(INDEX(codegem,MATCH('Données élèves'!M90,libgem,0))&lt;8000,INDEX(codegem,MATCH('Données élèves'!M90,libgem,0)),""),'Données élèves'!M90),"")</f>
        <v/>
      </c>
      <c r="L87" s="148" t="str">
        <f>IF(AND(A87&lt;&gt;"",'Données élèves'!AH90&lt;&gt;""),IF('Données élèves'!AH90=TRUE,INDEX(codegemhist,MATCH('Données élèves'!M90,libgem,0)),""),"")</f>
        <v/>
      </c>
      <c r="M87" s="148" t="str">
        <f>IF(AND(A87&lt;&gt;"",'Données élèves'!AH90&lt;&gt;""),IF('Données élèves'!AH90=TRUE,IF(INDEX(codegem,MATCH('Données élèves'!M90,libgem,0))&gt;=8000,INDEX(codegem,MATCH('Données élèves'!M90,libgem,0)),""),'Données élèves'!M90),"")</f>
        <v/>
      </c>
      <c r="N87" s="148" t="str">
        <f>IF(AND(A87&lt;&gt;"",'Données élèves'!AI90&lt;&gt;""),IF('Données élèves'!AI90=TRUE,INDEX(codeschart,MATCH('Données élèves'!N90,libschart,0)),'Données élèves'!N90),"")</f>
        <v/>
      </c>
      <c r="O87" s="148" t="str">
        <f>IF(AND(A87&lt;&gt;"",'Données élèves'!O90&lt;&gt;""),'Données élèves'!O90,"")</f>
        <v/>
      </c>
      <c r="P87" s="148" t="str">
        <f>IF(AND(A87&lt;&gt;"",'Données élèves'!AK90&lt;&gt;""),IF('Données élèves'!AK90=TRUE,INDEX(codeform,MATCH('Données élèves'!P90,libform,0)),'Données élèves'!P90),"")</f>
        <v/>
      </c>
      <c r="Q87" s="148" t="str">
        <f>IF(AND(A87&lt;&gt;"",'Données élèves'!AL90&lt;&gt;""),IF('Données élèves'!AL90=TRUE,INDEX(codespe,MATCH('Données élèves'!Q90,libspe,0)),'Données élèves'!Q90),"")</f>
        <v/>
      </c>
      <c r="R87" s="148" t="str">
        <f>IF(AND(A87&lt;&gt;"",OR('Données élèves'!AM90&lt;&gt;"",'Données élèves'!AT90=FALSE)),IF('Données élèves'!AM90=TRUE,INDEX(codemp1,MATCH('Données élèves'!R90,libmp1,0)),IF('Données élèves'!AT90=FALSE,0,'Données élèves'!R90)),"")</f>
        <v/>
      </c>
      <c r="S87" s="148" t="str">
        <f t="shared" si="4"/>
        <v/>
      </c>
      <c r="T87" s="148" t="str">
        <f t="shared" si="5"/>
        <v/>
      </c>
      <c r="U87" s="148" t="str">
        <f>IF(AND(A87&lt;&gt;"",'Données élèves'!S90&lt;&gt;""),'Données élèves'!S90,"")</f>
        <v/>
      </c>
      <c r="V87" s="148" t="str">
        <f>IF(AND(A87&lt;&gt;"",'Données élèves'!T90&lt;&gt;""),'Données élèves'!T90,"")</f>
        <v/>
      </c>
      <c r="W87" s="148" t="str">
        <f>IF(AND(A87&lt;&gt;"",'Données élèves'!U90&lt;&gt;""),'Données élèves'!U90,"")</f>
        <v/>
      </c>
      <c r="X87" s="148" t="str">
        <f>IF(AND(A87&lt;&gt;"",'Données élèves'!V90&lt;&gt;""),'Données élèves'!V90,"")</f>
        <v/>
      </c>
      <c r="Y87" s="148" t="str">
        <f>IF(AND(A87&lt;&gt;"",'Données élèves'!W90&lt;&gt;""),'Données élèves'!W90,"")</f>
        <v/>
      </c>
      <c r="Z87" s="148" t="str">
        <f>IF(AND(A87&lt;&gt;"",'Données élèves'!X90&lt;&gt;""),'Données élèves'!X90,"")</f>
        <v/>
      </c>
    </row>
    <row r="88" spans="1:26" x14ac:dyDescent="0.2">
      <c r="A88" s="146" t="str">
        <f>IF('Données élèves'!$C91&lt;&gt;"",'Données élèves'!A91,"")</f>
        <v/>
      </c>
      <c r="B88" s="146" t="str">
        <f>IF(A88&lt;&gt;"",'Données élèves'!B91,"")</f>
        <v/>
      </c>
      <c r="C88" s="146" t="str">
        <f>IF(AND(A88&lt;&gt;"",'Données élèves'!F91&lt;&gt;""),IF(INDEX(codeclint,MATCH('Données élèves'!F91,libclint,0))&lt;&gt;"",INDEX(codeclint,MATCH('Données élèves'!F91,libclint,0)),""),"")</f>
        <v/>
      </c>
      <c r="D88" s="146" t="str">
        <f t="shared" si="3"/>
        <v/>
      </c>
      <c r="E88" s="146" t="str">
        <f>IF(A88&lt;&gt;"",IF('Données élèves'!G91&lt;&gt;"",IF('Données élèves'!AB91&lt;&gt;"",IF('Données élèves'!G91="LOC.ID",CONCATENATE("LOC.",'Données élèves'!AU$5),'Données élèves'!G91),""),""),"")</f>
        <v/>
      </c>
      <c r="F88" s="146" t="str">
        <f>IF(A88&lt;&gt;"",IF('Données élèves'!H91&lt;&gt;"",'Données élèves'!H91,""),"")</f>
        <v/>
      </c>
      <c r="G88" s="146" t="str">
        <f>IF(AND(A88&lt;&gt;"",'Données élèves'!AC91&lt;&gt;""),IF('Données élèves'!AC91=TRUE,INDEX(codesex,MATCH('Données élèves'!I91,libsex,0)),'Données élèves'!I91),"")</f>
        <v/>
      </c>
      <c r="H88" s="147" t="str">
        <f>IF(A88&lt;&gt;"",IF('Données élèves'!J91&lt;&gt;"",'Données élèves'!J91,""),"")</f>
        <v/>
      </c>
      <c r="I88" s="148" t="str">
        <f>IF(AND(A88&lt;&gt;"",'Données élèves'!AE91&lt;&gt;""),IF('Données élèves'!AE91=TRUE,INDEX(codenat,MATCH('Données élèves'!K91,libnat,0)),'Données élèves'!K91),"")</f>
        <v/>
      </c>
      <c r="J88" s="148" t="str">
        <f>IF(AND(A88&lt;&gt;"",'Données élèves'!AF91&lt;&gt;""),IF('Données élèves'!AF91=TRUE,INDEX(codelangue,MATCH('Données élèves'!L91,liblangue,0)),'Données élèves'!L91),"")</f>
        <v/>
      </c>
      <c r="K88" s="148" t="str">
        <f>IF(AND(A88&lt;&gt;"",'Données élèves'!AH91&lt;&gt;""),IF('Données élèves'!AH91=TRUE,IF(INDEX(codegem,MATCH('Données élèves'!M91,libgem,0))&lt;8000,INDEX(codegem,MATCH('Données élèves'!M91,libgem,0)),""),'Données élèves'!M91),"")</f>
        <v/>
      </c>
      <c r="L88" s="148" t="str">
        <f>IF(AND(A88&lt;&gt;"",'Données élèves'!AH91&lt;&gt;""),IF('Données élèves'!AH91=TRUE,INDEX(codegemhist,MATCH('Données élèves'!M91,libgem,0)),""),"")</f>
        <v/>
      </c>
      <c r="M88" s="148" t="str">
        <f>IF(AND(A88&lt;&gt;"",'Données élèves'!AH91&lt;&gt;""),IF('Données élèves'!AH91=TRUE,IF(INDEX(codegem,MATCH('Données élèves'!M91,libgem,0))&gt;=8000,INDEX(codegem,MATCH('Données élèves'!M91,libgem,0)),""),'Données élèves'!M91),"")</f>
        <v/>
      </c>
      <c r="N88" s="148" t="str">
        <f>IF(AND(A88&lt;&gt;"",'Données élèves'!AI91&lt;&gt;""),IF('Données élèves'!AI91=TRUE,INDEX(codeschart,MATCH('Données élèves'!N91,libschart,0)),'Données élèves'!N91),"")</f>
        <v/>
      </c>
      <c r="O88" s="148" t="str">
        <f>IF(AND(A88&lt;&gt;"",'Données élèves'!O91&lt;&gt;""),'Données élèves'!O91,"")</f>
        <v/>
      </c>
      <c r="P88" s="148" t="str">
        <f>IF(AND(A88&lt;&gt;"",'Données élèves'!AK91&lt;&gt;""),IF('Données élèves'!AK91=TRUE,INDEX(codeform,MATCH('Données élèves'!P91,libform,0)),'Données élèves'!P91),"")</f>
        <v/>
      </c>
      <c r="Q88" s="148" t="str">
        <f>IF(AND(A88&lt;&gt;"",'Données élèves'!AL91&lt;&gt;""),IF('Données élèves'!AL91=TRUE,INDEX(codespe,MATCH('Données élèves'!Q91,libspe,0)),'Données élèves'!Q91),"")</f>
        <v/>
      </c>
      <c r="R88" s="148" t="str">
        <f>IF(AND(A88&lt;&gt;"",OR('Données élèves'!AM91&lt;&gt;"",'Données élèves'!AT91=FALSE)),IF('Données élèves'!AM91=TRUE,INDEX(codemp1,MATCH('Données élèves'!R91,libmp1,0)),IF('Données élèves'!AT91=FALSE,0,'Données élèves'!R91)),"")</f>
        <v/>
      </c>
      <c r="S88" s="148" t="str">
        <f t="shared" si="4"/>
        <v/>
      </c>
      <c r="T88" s="148" t="str">
        <f t="shared" si="5"/>
        <v/>
      </c>
      <c r="U88" s="148" t="str">
        <f>IF(AND(A88&lt;&gt;"",'Données élèves'!S91&lt;&gt;""),'Données élèves'!S91,"")</f>
        <v/>
      </c>
      <c r="V88" s="148" t="str">
        <f>IF(AND(A88&lt;&gt;"",'Données élèves'!T91&lt;&gt;""),'Données élèves'!T91,"")</f>
        <v/>
      </c>
      <c r="W88" s="148" t="str">
        <f>IF(AND(A88&lt;&gt;"",'Données élèves'!U91&lt;&gt;""),'Données élèves'!U91,"")</f>
        <v/>
      </c>
      <c r="X88" s="148" t="str">
        <f>IF(AND(A88&lt;&gt;"",'Données élèves'!V91&lt;&gt;""),'Données élèves'!V91,"")</f>
        <v/>
      </c>
      <c r="Y88" s="148" t="str">
        <f>IF(AND(A88&lt;&gt;"",'Données élèves'!W91&lt;&gt;""),'Données élèves'!W91,"")</f>
        <v/>
      </c>
      <c r="Z88" s="148" t="str">
        <f>IF(AND(A88&lt;&gt;"",'Données élèves'!X91&lt;&gt;""),'Données élèves'!X91,"")</f>
        <v/>
      </c>
    </row>
    <row r="89" spans="1:26" x14ac:dyDescent="0.2">
      <c r="A89" s="146" t="str">
        <f>IF('Données élèves'!$C92&lt;&gt;"",'Données élèves'!A92,"")</f>
        <v/>
      </c>
      <c r="B89" s="146" t="str">
        <f>IF(A89&lt;&gt;"",'Données élèves'!B92,"")</f>
        <v/>
      </c>
      <c r="C89" s="146" t="str">
        <f>IF(AND(A89&lt;&gt;"",'Données élèves'!F92&lt;&gt;""),IF(INDEX(codeclint,MATCH('Données élèves'!F92,libclint,0))&lt;&gt;"",INDEX(codeclint,MATCH('Données élèves'!F92,libclint,0)),""),"")</f>
        <v/>
      </c>
      <c r="D89" s="146" t="str">
        <f t="shared" si="3"/>
        <v/>
      </c>
      <c r="E89" s="146" t="str">
        <f>IF(A89&lt;&gt;"",IF('Données élèves'!G92&lt;&gt;"",IF('Données élèves'!AB92&lt;&gt;"",IF('Données élèves'!G92="LOC.ID",CONCATENATE("LOC.",'Données élèves'!AU$5),'Données élèves'!G92),""),""),"")</f>
        <v/>
      </c>
      <c r="F89" s="146" t="str">
        <f>IF(A89&lt;&gt;"",IF('Données élèves'!H92&lt;&gt;"",'Données élèves'!H92,""),"")</f>
        <v/>
      </c>
      <c r="G89" s="146" t="str">
        <f>IF(AND(A89&lt;&gt;"",'Données élèves'!AC92&lt;&gt;""),IF('Données élèves'!AC92=TRUE,INDEX(codesex,MATCH('Données élèves'!I92,libsex,0)),'Données élèves'!I92),"")</f>
        <v/>
      </c>
      <c r="H89" s="147" t="str">
        <f>IF(A89&lt;&gt;"",IF('Données élèves'!J92&lt;&gt;"",'Données élèves'!J92,""),"")</f>
        <v/>
      </c>
      <c r="I89" s="148" t="str">
        <f>IF(AND(A89&lt;&gt;"",'Données élèves'!AE92&lt;&gt;""),IF('Données élèves'!AE92=TRUE,INDEX(codenat,MATCH('Données élèves'!K92,libnat,0)),'Données élèves'!K92),"")</f>
        <v/>
      </c>
      <c r="J89" s="148" t="str">
        <f>IF(AND(A89&lt;&gt;"",'Données élèves'!AF92&lt;&gt;""),IF('Données élèves'!AF92=TRUE,INDEX(codelangue,MATCH('Données élèves'!L92,liblangue,0)),'Données élèves'!L92),"")</f>
        <v/>
      </c>
      <c r="K89" s="148" t="str">
        <f>IF(AND(A89&lt;&gt;"",'Données élèves'!AH92&lt;&gt;""),IF('Données élèves'!AH92=TRUE,IF(INDEX(codegem,MATCH('Données élèves'!M92,libgem,0))&lt;8000,INDEX(codegem,MATCH('Données élèves'!M92,libgem,0)),""),'Données élèves'!M92),"")</f>
        <v/>
      </c>
      <c r="L89" s="148" t="str">
        <f>IF(AND(A89&lt;&gt;"",'Données élèves'!AH92&lt;&gt;""),IF('Données élèves'!AH92=TRUE,INDEX(codegemhist,MATCH('Données élèves'!M92,libgem,0)),""),"")</f>
        <v/>
      </c>
      <c r="M89" s="148" t="str">
        <f>IF(AND(A89&lt;&gt;"",'Données élèves'!AH92&lt;&gt;""),IF('Données élèves'!AH92=TRUE,IF(INDEX(codegem,MATCH('Données élèves'!M92,libgem,0))&gt;=8000,INDEX(codegem,MATCH('Données élèves'!M92,libgem,0)),""),'Données élèves'!M92),"")</f>
        <v/>
      </c>
      <c r="N89" s="148" t="str">
        <f>IF(AND(A89&lt;&gt;"",'Données élèves'!AI92&lt;&gt;""),IF('Données élèves'!AI92=TRUE,INDEX(codeschart,MATCH('Données élèves'!N92,libschart,0)),'Données élèves'!N92),"")</f>
        <v/>
      </c>
      <c r="O89" s="148" t="str">
        <f>IF(AND(A89&lt;&gt;"",'Données élèves'!O92&lt;&gt;""),'Données élèves'!O92,"")</f>
        <v/>
      </c>
      <c r="P89" s="148" t="str">
        <f>IF(AND(A89&lt;&gt;"",'Données élèves'!AK92&lt;&gt;""),IF('Données élèves'!AK92=TRUE,INDEX(codeform,MATCH('Données élèves'!P92,libform,0)),'Données élèves'!P92),"")</f>
        <v/>
      </c>
      <c r="Q89" s="148" t="str">
        <f>IF(AND(A89&lt;&gt;"",'Données élèves'!AL92&lt;&gt;""),IF('Données élèves'!AL92=TRUE,INDEX(codespe,MATCH('Données élèves'!Q92,libspe,0)),'Données élèves'!Q92),"")</f>
        <v/>
      </c>
      <c r="R89" s="148" t="str">
        <f>IF(AND(A89&lt;&gt;"",OR('Données élèves'!AM92&lt;&gt;"",'Données élèves'!AT92=FALSE)),IF('Données élèves'!AM92=TRUE,INDEX(codemp1,MATCH('Données élèves'!R92,libmp1,0)),IF('Données élèves'!AT92=FALSE,0,'Données élèves'!R92)),"")</f>
        <v/>
      </c>
      <c r="S89" s="148" t="str">
        <f t="shared" si="4"/>
        <v/>
      </c>
      <c r="T89" s="148" t="str">
        <f t="shared" si="5"/>
        <v/>
      </c>
      <c r="U89" s="148" t="str">
        <f>IF(AND(A89&lt;&gt;"",'Données élèves'!S92&lt;&gt;""),'Données élèves'!S92,"")</f>
        <v/>
      </c>
      <c r="V89" s="148" t="str">
        <f>IF(AND(A89&lt;&gt;"",'Données élèves'!T92&lt;&gt;""),'Données élèves'!T92,"")</f>
        <v/>
      </c>
      <c r="W89" s="148" t="str">
        <f>IF(AND(A89&lt;&gt;"",'Données élèves'!U92&lt;&gt;""),'Données élèves'!U92,"")</f>
        <v/>
      </c>
      <c r="X89" s="148" t="str">
        <f>IF(AND(A89&lt;&gt;"",'Données élèves'!V92&lt;&gt;""),'Données élèves'!V92,"")</f>
        <v/>
      </c>
      <c r="Y89" s="148" t="str">
        <f>IF(AND(A89&lt;&gt;"",'Données élèves'!W92&lt;&gt;""),'Données élèves'!W92,"")</f>
        <v/>
      </c>
      <c r="Z89" s="148" t="str">
        <f>IF(AND(A89&lt;&gt;"",'Données élèves'!X92&lt;&gt;""),'Données élèves'!X92,"")</f>
        <v/>
      </c>
    </row>
    <row r="90" spans="1:26" x14ac:dyDescent="0.2">
      <c r="A90" s="146" t="str">
        <f>IF('Données élèves'!$C93&lt;&gt;"",'Données élèves'!A93,"")</f>
        <v/>
      </c>
      <c r="B90" s="146" t="str">
        <f>IF(A90&lt;&gt;"",'Données élèves'!B93,"")</f>
        <v/>
      </c>
      <c r="C90" s="146" t="str">
        <f>IF(AND(A90&lt;&gt;"",'Données élèves'!F93&lt;&gt;""),IF(INDEX(codeclint,MATCH('Données élèves'!F93,libclint,0))&lt;&gt;"",INDEX(codeclint,MATCH('Données élèves'!F93,libclint,0)),""),"")</f>
        <v/>
      </c>
      <c r="D90" s="146" t="str">
        <f t="shared" si="3"/>
        <v/>
      </c>
      <c r="E90" s="146" t="str">
        <f>IF(A90&lt;&gt;"",IF('Données élèves'!G93&lt;&gt;"",IF('Données élèves'!AB93&lt;&gt;"",IF('Données élèves'!G93="LOC.ID",CONCATENATE("LOC.",'Données élèves'!AU$5),'Données élèves'!G93),""),""),"")</f>
        <v/>
      </c>
      <c r="F90" s="146" t="str">
        <f>IF(A90&lt;&gt;"",IF('Données élèves'!H93&lt;&gt;"",'Données élèves'!H93,""),"")</f>
        <v/>
      </c>
      <c r="G90" s="146" t="str">
        <f>IF(AND(A90&lt;&gt;"",'Données élèves'!AC93&lt;&gt;""),IF('Données élèves'!AC93=TRUE,INDEX(codesex,MATCH('Données élèves'!I93,libsex,0)),'Données élèves'!I93),"")</f>
        <v/>
      </c>
      <c r="H90" s="147" t="str">
        <f>IF(A90&lt;&gt;"",IF('Données élèves'!J93&lt;&gt;"",'Données élèves'!J93,""),"")</f>
        <v/>
      </c>
      <c r="I90" s="148" t="str">
        <f>IF(AND(A90&lt;&gt;"",'Données élèves'!AE93&lt;&gt;""),IF('Données élèves'!AE93=TRUE,INDEX(codenat,MATCH('Données élèves'!K93,libnat,0)),'Données élèves'!K93),"")</f>
        <v/>
      </c>
      <c r="J90" s="148" t="str">
        <f>IF(AND(A90&lt;&gt;"",'Données élèves'!AF93&lt;&gt;""),IF('Données élèves'!AF93=TRUE,INDEX(codelangue,MATCH('Données élèves'!L93,liblangue,0)),'Données élèves'!L93),"")</f>
        <v/>
      </c>
      <c r="K90" s="148" t="str">
        <f>IF(AND(A90&lt;&gt;"",'Données élèves'!AH93&lt;&gt;""),IF('Données élèves'!AH93=TRUE,IF(INDEX(codegem,MATCH('Données élèves'!M93,libgem,0))&lt;8000,INDEX(codegem,MATCH('Données élèves'!M93,libgem,0)),""),'Données élèves'!M93),"")</f>
        <v/>
      </c>
      <c r="L90" s="148" t="str">
        <f>IF(AND(A90&lt;&gt;"",'Données élèves'!AH93&lt;&gt;""),IF('Données élèves'!AH93=TRUE,INDEX(codegemhist,MATCH('Données élèves'!M93,libgem,0)),""),"")</f>
        <v/>
      </c>
      <c r="M90" s="148" t="str">
        <f>IF(AND(A90&lt;&gt;"",'Données élèves'!AH93&lt;&gt;""),IF('Données élèves'!AH93=TRUE,IF(INDEX(codegem,MATCH('Données élèves'!M93,libgem,0))&gt;=8000,INDEX(codegem,MATCH('Données élèves'!M93,libgem,0)),""),'Données élèves'!M93),"")</f>
        <v/>
      </c>
      <c r="N90" s="148" t="str">
        <f>IF(AND(A90&lt;&gt;"",'Données élèves'!AI93&lt;&gt;""),IF('Données élèves'!AI93=TRUE,INDEX(codeschart,MATCH('Données élèves'!N93,libschart,0)),'Données élèves'!N93),"")</f>
        <v/>
      </c>
      <c r="O90" s="148" t="str">
        <f>IF(AND(A90&lt;&gt;"",'Données élèves'!O93&lt;&gt;""),'Données élèves'!O93,"")</f>
        <v/>
      </c>
      <c r="P90" s="148" t="str">
        <f>IF(AND(A90&lt;&gt;"",'Données élèves'!AK93&lt;&gt;""),IF('Données élèves'!AK93=TRUE,INDEX(codeform,MATCH('Données élèves'!P93,libform,0)),'Données élèves'!P93),"")</f>
        <v/>
      </c>
      <c r="Q90" s="148" t="str">
        <f>IF(AND(A90&lt;&gt;"",'Données élèves'!AL93&lt;&gt;""),IF('Données élèves'!AL93=TRUE,INDEX(codespe,MATCH('Données élèves'!Q93,libspe,0)),'Données élèves'!Q93),"")</f>
        <v/>
      </c>
      <c r="R90" s="148" t="str">
        <f>IF(AND(A90&lt;&gt;"",OR('Données élèves'!AM93&lt;&gt;"",'Données élèves'!AT93=FALSE)),IF('Données élèves'!AM93=TRUE,INDEX(codemp1,MATCH('Données élèves'!R93,libmp1,0)),IF('Données élèves'!AT93=FALSE,0,'Données élèves'!R93)),"")</f>
        <v/>
      </c>
      <c r="S90" s="148" t="str">
        <f t="shared" si="4"/>
        <v/>
      </c>
      <c r="T90" s="148" t="str">
        <f t="shared" si="5"/>
        <v/>
      </c>
      <c r="U90" s="148" t="str">
        <f>IF(AND(A90&lt;&gt;"",'Données élèves'!S93&lt;&gt;""),'Données élèves'!S93,"")</f>
        <v/>
      </c>
      <c r="V90" s="148" t="str">
        <f>IF(AND(A90&lt;&gt;"",'Données élèves'!T93&lt;&gt;""),'Données élèves'!T93,"")</f>
        <v/>
      </c>
      <c r="W90" s="148" t="str">
        <f>IF(AND(A90&lt;&gt;"",'Données élèves'!U93&lt;&gt;""),'Données élèves'!U93,"")</f>
        <v/>
      </c>
      <c r="X90" s="148" t="str">
        <f>IF(AND(A90&lt;&gt;"",'Données élèves'!V93&lt;&gt;""),'Données élèves'!V93,"")</f>
        <v/>
      </c>
      <c r="Y90" s="148" t="str">
        <f>IF(AND(A90&lt;&gt;"",'Données élèves'!W93&lt;&gt;""),'Données élèves'!W93,"")</f>
        <v/>
      </c>
      <c r="Z90" s="148" t="str">
        <f>IF(AND(A90&lt;&gt;"",'Données élèves'!X93&lt;&gt;""),'Données élèves'!X93,"")</f>
        <v/>
      </c>
    </row>
    <row r="91" spans="1:26" x14ac:dyDescent="0.2">
      <c r="A91" s="146" t="str">
        <f>IF('Données élèves'!$C94&lt;&gt;"",'Données élèves'!A94,"")</f>
        <v/>
      </c>
      <c r="B91" s="146" t="str">
        <f>IF(A91&lt;&gt;"",'Données élèves'!B94,"")</f>
        <v/>
      </c>
      <c r="C91" s="146" t="str">
        <f>IF(AND(A91&lt;&gt;"",'Données élèves'!F94&lt;&gt;""),IF(INDEX(codeclint,MATCH('Données élèves'!F94,libclint,0))&lt;&gt;"",INDEX(codeclint,MATCH('Données élèves'!F94,libclint,0)),""),"")</f>
        <v/>
      </c>
      <c r="D91" s="146" t="str">
        <f t="shared" si="3"/>
        <v/>
      </c>
      <c r="E91" s="146" t="str">
        <f>IF(A91&lt;&gt;"",IF('Données élèves'!G94&lt;&gt;"",IF('Données élèves'!AB94&lt;&gt;"",IF('Données élèves'!G94="LOC.ID",CONCATENATE("LOC.",'Données élèves'!AU$5),'Données élèves'!G94),""),""),"")</f>
        <v/>
      </c>
      <c r="F91" s="146" t="str">
        <f>IF(A91&lt;&gt;"",IF('Données élèves'!H94&lt;&gt;"",'Données élèves'!H94,""),"")</f>
        <v/>
      </c>
      <c r="G91" s="146" t="str">
        <f>IF(AND(A91&lt;&gt;"",'Données élèves'!AC94&lt;&gt;""),IF('Données élèves'!AC94=TRUE,INDEX(codesex,MATCH('Données élèves'!I94,libsex,0)),'Données élèves'!I94),"")</f>
        <v/>
      </c>
      <c r="H91" s="147" t="str">
        <f>IF(A91&lt;&gt;"",IF('Données élèves'!J94&lt;&gt;"",'Données élèves'!J94,""),"")</f>
        <v/>
      </c>
      <c r="I91" s="148" t="str">
        <f>IF(AND(A91&lt;&gt;"",'Données élèves'!AE94&lt;&gt;""),IF('Données élèves'!AE94=TRUE,INDEX(codenat,MATCH('Données élèves'!K94,libnat,0)),'Données élèves'!K94),"")</f>
        <v/>
      </c>
      <c r="J91" s="148" t="str">
        <f>IF(AND(A91&lt;&gt;"",'Données élèves'!AF94&lt;&gt;""),IF('Données élèves'!AF94=TRUE,INDEX(codelangue,MATCH('Données élèves'!L94,liblangue,0)),'Données élèves'!L94),"")</f>
        <v/>
      </c>
      <c r="K91" s="148" t="str">
        <f>IF(AND(A91&lt;&gt;"",'Données élèves'!AH94&lt;&gt;""),IF('Données élèves'!AH94=TRUE,IF(INDEX(codegem,MATCH('Données élèves'!M94,libgem,0))&lt;8000,INDEX(codegem,MATCH('Données élèves'!M94,libgem,0)),""),'Données élèves'!M94),"")</f>
        <v/>
      </c>
      <c r="L91" s="148" t="str">
        <f>IF(AND(A91&lt;&gt;"",'Données élèves'!AH94&lt;&gt;""),IF('Données élèves'!AH94=TRUE,INDEX(codegemhist,MATCH('Données élèves'!M94,libgem,0)),""),"")</f>
        <v/>
      </c>
      <c r="M91" s="148" t="str">
        <f>IF(AND(A91&lt;&gt;"",'Données élèves'!AH94&lt;&gt;""),IF('Données élèves'!AH94=TRUE,IF(INDEX(codegem,MATCH('Données élèves'!M94,libgem,0))&gt;=8000,INDEX(codegem,MATCH('Données élèves'!M94,libgem,0)),""),'Données élèves'!M94),"")</f>
        <v/>
      </c>
      <c r="N91" s="148" t="str">
        <f>IF(AND(A91&lt;&gt;"",'Données élèves'!AI94&lt;&gt;""),IF('Données élèves'!AI94=TRUE,INDEX(codeschart,MATCH('Données élèves'!N94,libschart,0)),'Données élèves'!N94),"")</f>
        <v/>
      </c>
      <c r="O91" s="148" t="str">
        <f>IF(AND(A91&lt;&gt;"",'Données élèves'!O94&lt;&gt;""),'Données élèves'!O94,"")</f>
        <v/>
      </c>
      <c r="P91" s="148" t="str">
        <f>IF(AND(A91&lt;&gt;"",'Données élèves'!AK94&lt;&gt;""),IF('Données élèves'!AK94=TRUE,INDEX(codeform,MATCH('Données élèves'!P94,libform,0)),'Données élèves'!P94),"")</f>
        <v/>
      </c>
      <c r="Q91" s="148" t="str">
        <f>IF(AND(A91&lt;&gt;"",'Données élèves'!AL94&lt;&gt;""),IF('Données élèves'!AL94=TRUE,INDEX(codespe,MATCH('Données élèves'!Q94,libspe,0)),'Données élèves'!Q94),"")</f>
        <v/>
      </c>
      <c r="R91" s="148" t="str">
        <f>IF(AND(A91&lt;&gt;"",OR('Données élèves'!AM94&lt;&gt;"",'Données élèves'!AT94=FALSE)),IF('Données élèves'!AM94=TRUE,INDEX(codemp1,MATCH('Données élèves'!R94,libmp1,0)),IF('Données élèves'!AT94=FALSE,0,'Données élèves'!R94)),"")</f>
        <v/>
      </c>
      <c r="S91" s="148" t="str">
        <f t="shared" si="4"/>
        <v/>
      </c>
      <c r="T91" s="148" t="str">
        <f t="shared" si="5"/>
        <v/>
      </c>
      <c r="U91" s="148" t="str">
        <f>IF(AND(A91&lt;&gt;"",'Données élèves'!S94&lt;&gt;""),'Données élèves'!S94,"")</f>
        <v/>
      </c>
      <c r="V91" s="148" t="str">
        <f>IF(AND(A91&lt;&gt;"",'Données élèves'!T94&lt;&gt;""),'Données élèves'!T94,"")</f>
        <v/>
      </c>
      <c r="W91" s="148" t="str">
        <f>IF(AND(A91&lt;&gt;"",'Données élèves'!U94&lt;&gt;""),'Données élèves'!U94,"")</f>
        <v/>
      </c>
      <c r="X91" s="148" t="str">
        <f>IF(AND(A91&lt;&gt;"",'Données élèves'!V94&lt;&gt;""),'Données élèves'!V94,"")</f>
        <v/>
      </c>
      <c r="Y91" s="148" t="str">
        <f>IF(AND(A91&lt;&gt;"",'Données élèves'!W94&lt;&gt;""),'Données élèves'!W94,"")</f>
        <v/>
      </c>
      <c r="Z91" s="148" t="str">
        <f>IF(AND(A91&lt;&gt;"",'Données élèves'!X94&lt;&gt;""),'Données élèves'!X94,"")</f>
        <v/>
      </c>
    </row>
    <row r="92" spans="1:26" x14ac:dyDescent="0.2">
      <c r="A92" s="146" t="str">
        <f>IF('Données élèves'!$C95&lt;&gt;"",'Données élèves'!A95,"")</f>
        <v/>
      </c>
      <c r="B92" s="146" t="str">
        <f>IF(A92&lt;&gt;"",'Données élèves'!B95,"")</f>
        <v/>
      </c>
      <c r="C92" s="146" t="str">
        <f>IF(AND(A92&lt;&gt;"",'Données élèves'!F95&lt;&gt;""),IF(INDEX(codeclint,MATCH('Données élèves'!F95,libclint,0))&lt;&gt;"",INDEX(codeclint,MATCH('Données élèves'!F95,libclint,0)),""),"")</f>
        <v/>
      </c>
      <c r="D92" s="146" t="str">
        <f t="shared" si="3"/>
        <v/>
      </c>
      <c r="E92" s="146" t="str">
        <f>IF(A92&lt;&gt;"",IF('Données élèves'!G95&lt;&gt;"",IF('Données élèves'!AB95&lt;&gt;"",IF('Données élèves'!G95="LOC.ID",CONCATENATE("LOC.",'Données élèves'!AU$5),'Données élèves'!G95),""),""),"")</f>
        <v/>
      </c>
      <c r="F92" s="146" t="str">
        <f>IF(A92&lt;&gt;"",IF('Données élèves'!H95&lt;&gt;"",'Données élèves'!H95,""),"")</f>
        <v/>
      </c>
      <c r="G92" s="146" t="str">
        <f>IF(AND(A92&lt;&gt;"",'Données élèves'!AC95&lt;&gt;""),IF('Données élèves'!AC95=TRUE,INDEX(codesex,MATCH('Données élèves'!I95,libsex,0)),'Données élèves'!I95),"")</f>
        <v/>
      </c>
      <c r="H92" s="147" t="str">
        <f>IF(A92&lt;&gt;"",IF('Données élèves'!J95&lt;&gt;"",'Données élèves'!J95,""),"")</f>
        <v/>
      </c>
      <c r="I92" s="148" t="str">
        <f>IF(AND(A92&lt;&gt;"",'Données élèves'!AE95&lt;&gt;""),IF('Données élèves'!AE95=TRUE,INDEX(codenat,MATCH('Données élèves'!K95,libnat,0)),'Données élèves'!K95),"")</f>
        <v/>
      </c>
      <c r="J92" s="148" t="str">
        <f>IF(AND(A92&lt;&gt;"",'Données élèves'!AF95&lt;&gt;""),IF('Données élèves'!AF95=TRUE,INDEX(codelangue,MATCH('Données élèves'!L95,liblangue,0)),'Données élèves'!L95),"")</f>
        <v/>
      </c>
      <c r="K92" s="148" t="str">
        <f>IF(AND(A92&lt;&gt;"",'Données élèves'!AH95&lt;&gt;""),IF('Données élèves'!AH95=TRUE,IF(INDEX(codegem,MATCH('Données élèves'!M95,libgem,0))&lt;8000,INDEX(codegem,MATCH('Données élèves'!M95,libgem,0)),""),'Données élèves'!M95),"")</f>
        <v/>
      </c>
      <c r="L92" s="148" t="str">
        <f>IF(AND(A92&lt;&gt;"",'Données élèves'!AH95&lt;&gt;""),IF('Données élèves'!AH95=TRUE,INDEX(codegemhist,MATCH('Données élèves'!M95,libgem,0)),""),"")</f>
        <v/>
      </c>
      <c r="M92" s="148" t="str">
        <f>IF(AND(A92&lt;&gt;"",'Données élèves'!AH95&lt;&gt;""),IF('Données élèves'!AH95=TRUE,IF(INDEX(codegem,MATCH('Données élèves'!M95,libgem,0))&gt;=8000,INDEX(codegem,MATCH('Données élèves'!M95,libgem,0)),""),'Données élèves'!M95),"")</f>
        <v/>
      </c>
      <c r="N92" s="148" t="str">
        <f>IF(AND(A92&lt;&gt;"",'Données élèves'!AI95&lt;&gt;""),IF('Données élèves'!AI95=TRUE,INDEX(codeschart,MATCH('Données élèves'!N95,libschart,0)),'Données élèves'!N95),"")</f>
        <v/>
      </c>
      <c r="O92" s="148" t="str">
        <f>IF(AND(A92&lt;&gt;"",'Données élèves'!O95&lt;&gt;""),'Données élèves'!O95,"")</f>
        <v/>
      </c>
      <c r="P92" s="148" t="str">
        <f>IF(AND(A92&lt;&gt;"",'Données élèves'!AK95&lt;&gt;""),IF('Données élèves'!AK95=TRUE,INDEX(codeform,MATCH('Données élèves'!P95,libform,0)),'Données élèves'!P95),"")</f>
        <v/>
      </c>
      <c r="Q92" s="148" t="str">
        <f>IF(AND(A92&lt;&gt;"",'Données élèves'!AL95&lt;&gt;""),IF('Données élèves'!AL95=TRUE,INDEX(codespe,MATCH('Données élèves'!Q95,libspe,0)),'Données élèves'!Q95),"")</f>
        <v/>
      </c>
      <c r="R92" s="148" t="str">
        <f>IF(AND(A92&lt;&gt;"",OR('Données élèves'!AM95&lt;&gt;"",'Données élèves'!AT95=FALSE)),IF('Données élèves'!AM95=TRUE,INDEX(codemp1,MATCH('Données élèves'!R95,libmp1,0)),IF('Données élèves'!AT95=FALSE,0,'Données élèves'!R95)),"")</f>
        <v/>
      </c>
      <c r="S92" s="148" t="str">
        <f t="shared" si="4"/>
        <v/>
      </c>
      <c r="T92" s="148" t="str">
        <f t="shared" si="5"/>
        <v/>
      </c>
      <c r="U92" s="148" t="str">
        <f>IF(AND(A92&lt;&gt;"",'Données élèves'!S95&lt;&gt;""),'Données élèves'!S95,"")</f>
        <v/>
      </c>
      <c r="V92" s="148" t="str">
        <f>IF(AND(A92&lt;&gt;"",'Données élèves'!T95&lt;&gt;""),'Données élèves'!T95,"")</f>
        <v/>
      </c>
      <c r="W92" s="148" t="str">
        <f>IF(AND(A92&lt;&gt;"",'Données élèves'!U95&lt;&gt;""),'Données élèves'!U95,"")</f>
        <v/>
      </c>
      <c r="X92" s="148" t="str">
        <f>IF(AND(A92&lt;&gt;"",'Données élèves'!V95&lt;&gt;""),'Données élèves'!V95,"")</f>
        <v/>
      </c>
      <c r="Y92" s="148" t="str">
        <f>IF(AND(A92&lt;&gt;"",'Données élèves'!W95&lt;&gt;""),'Données élèves'!W95,"")</f>
        <v/>
      </c>
      <c r="Z92" s="148" t="str">
        <f>IF(AND(A92&lt;&gt;"",'Données élèves'!X95&lt;&gt;""),'Données élèves'!X95,"")</f>
        <v/>
      </c>
    </row>
    <row r="93" spans="1:26" x14ac:dyDescent="0.2">
      <c r="A93" s="146" t="str">
        <f>IF('Données élèves'!$C96&lt;&gt;"",'Données élèves'!A96,"")</f>
        <v/>
      </c>
      <c r="B93" s="146" t="str">
        <f>IF(A93&lt;&gt;"",'Données élèves'!B96,"")</f>
        <v/>
      </c>
      <c r="C93" s="146" t="str">
        <f>IF(AND(A93&lt;&gt;"",'Données élèves'!F96&lt;&gt;""),IF(INDEX(codeclint,MATCH('Données élèves'!F96,libclint,0))&lt;&gt;"",INDEX(codeclint,MATCH('Données élèves'!F96,libclint,0)),""),"")</f>
        <v/>
      </c>
      <c r="D93" s="146" t="str">
        <f t="shared" si="3"/>
        <v/>
      </c>
      <c r="E93" s="146" t="str">
        <f>IF(A93&lt;&gt;"",IF('Données élèves'!G96&lt;&gt;"",IF('Données élèves'!AB96&lt;&gt;"",IF('Données élèves'!G96="LOC.ID",CONCATENATE("LOC.",'Données élèves'!AU$5),'Données élèves'!G96),""),""),"")</f>
        <v/>
      </c>
      <c r="F93" s="146" t="str">
        <f>IF(A93&lt;&gt;"",IF('Données élèves'!H96&lt;&gt;"",'Données élèves'!H96,""),"")</f>
        <v/>
      </c>
      <c r="G93" s="146" t="str">
        <f>IF(AND(A93&lt;&gt;"",'Données élèves'!AC96&lt;&gt;""),IF('Données élèves'!AC96=TRUE,INDEX(codesex,MATCH('Données élèves'!I96,libsex,0)),'Données élèves'!I96),"")</f>
        <v/>
      </c>
      <c r="H93" s="147" t="str">
        <f>IF(A93&lt;&gt;"",IF('Données élèves'!J96&lt;&gt;"",'Données élèves'!J96,""),"")</f>
        <v/>
      </c>
      <c r="I93" s="148" t="str">
        <f>IF(AND(A93&lt;&gt;"",'Données élèves'!AE96&lt;&gt;""),IF('Données élèves'!AE96=TRUE,INDEX(codenat,MATCH('Données élèves'!K96,libnat,0)),'Données élèves'!K96),"")</f>
        <v/>
      </c>
      <c r="J93" s="148" t="str">
        <f>IF(AND(A93&lt;&gt;"",'Données élèves'!AF96&lt;&gt;""),IF('Données élèves'!AF96=TRUE,INDEX(codelangue,MATCH('Données élèves'!L96,liblangue,0)),'Données élèves'!L96),"")</f>
        <v/>
      </c>
      <c r="K93" s="148" t="str">
        <f>IF(AND(A93&lt;&gt;"",'Données élèves'!AH96&lt;&gt;""),IF('Données élèves'!AH96=TRUE,IF(INDEX(codegem,MATCH('Données élèves'!M96,libgem,0))&lt;8000,INDEX(codegem,MATCH('Données élèves'!M96,libgem,0)),""),'Données élèves'!M96),"")</f>
        <v/>
      </c>
      <c r="L93" s="148" t="str">
        <f>IF(AND(A93&lt;&gt;"",'Données élèves'!AH96&lt;&gt;""),IF('Données élèves'!AH96=TRUE,INDEX(codegemhist,MATCH('Données élèves'!M96,libgem,0)),""),"")</f>
        <v/>
      </c>
      <c r="M93" s="148" t="str">
        <f>IF(AND(A93&lt;&gt;"",'Données élèves'!AH96&lt;&gt;""),IF('Données élèves'!AH96=TRUE,IF(INDEX(codegem,MATCH('Données élèves'!M96,libgem,0))&gt;=8000,INDEX(codegem,MATCH('Données élèves'!M96,libgem,0)),""),'Données élèves'!M96),"")</f>
        <v/>
      </c>
      <c r="N93" s="148" t="str">
        <f>IF(AND(A93&lt;&gt;"",'Données élèves'!AI96&lt;&gt;""),IF('Données élèves'!AI96=TRUE,INDEX(codeschart,MATCH('Données élèves'!N96,libschart,0)),'Données élèves'!N96),"")</f>
        <v/>
      </c>
      <c r="O93" s="148" t="str">
        <f>IF(AND(A93&lt;&gt;"",'Données élèves'!O96&lt;&gt;""),'Données élèves'!O96,"")</f>
        <v/>
      </c>
      <c r="P93" s="148" t="str">
        <f>IF(AND(A93&lt;&gt;"",'Données élèves'!AK96&lt;&gt;""),IF('Données élèves'!AK96=TRUE,INDEX(codeform,MATCH('Données élèves'!P96,libform,0)),'Données élèves'!P96),"")</f>
        <v/>
      </c>
      <c r="Q93" s="148" t="str">
        <f>IF(AND(A93&lt;&gt;"",'Données élèves'!AL96&lt;&gt;""),IF('Données élèves'!AL96=TRUE,INDEX(codespe,MATCH('Données élèves'!Q96,libspe,0)),'Données élèves'!Q96),"")</f>
        <v/>
      </c>
      <c r="R93" s="148" t="str">
        <f>IF(AND(A93&lt;&gt;"",OR('Données élèves'!AM96&lt;&gt;"",'Données élèves'!AT96=FALSE)),IF('Données élèves'!AM96=TRUE,INDEX(codemp1,MATCH('Données élèves'!R96,libmp1,0)),IF('Données élèves'!AT96=FALSE,0,'Données élèves'!R96)),"")</f>
        <v/>
      </c>
      <c r="S93" s="148" t="str">
        <f t="shared" si="4"/>
        <v/>
      </c>
      <c r="T93" s="148" t="str">
        <f t="shared" si="5"/>
        <v/>
      </c>
      <c r="U93" s="148" t="str">
        <f>IF(AND(A93&lt;&gt;"",'Données élèves'!S96&lt;&gt;""),'Données élèves'!S96,"")</f>
        <v/>
      </c>
      <c r="V93" s="148" t="str">
        <f>IF(AND(A93&lt;&gt;"",'Données élèves'!T96&lt;&gt;""),'Données élèves'!T96,"")</f>
        <v/>
      </c>
      <c r="W93" s="148" t="str">
        <f>IF(AND(A93&lt;&gt;"",'Données élèves'!U96&lt;&gt;""),'Données élèves'!U96,"")</f>
        <v/>
      </c>
      <c r="X93" s="148" t="str">
        <f>IF(AND(A93&lt;&gt;"",'Données élèves'!V96&lt;&gt;""),'Données élèves'!V96,"")</f>
        <v/>
      </c>
      <c r="Y93" s="148" t="str">
        <f>IF(AND(A93&lt;&gt;"",'Données élèves'!W96&lt;&gt;""),'Données élèves'!W96,"")</f>
        <v/>
      </c>
      <c r="Z93" s="148" t="str">
        <f>IF(AND(A93&lt;&gt;"",'Données élèves'!X96&lt;&gt;""),'Données élèves'!X96,"")</f>
        <v/>
      </c>
    </row>
    <row r="94" spans="1:26" x14ac:dyDescent="0.2">
      <c r="A94" s="146" t="str">
        <f>IF('Données élèves'!$C97&lt;&gt;"",'Données élèves'!A97,"")</f>
        <v/>
      </c>
      <c r="B94" s="146" t="str">
        <f>IF(A94&lt;&gt;"",'Données élèves'!B97,"")</f>
        <v/>
      </c>
      <c r="C94" s="146" t="str">
        <f>IF(AND(A94&lt;&gt;"",'Données élèves'!F97&lt;&gt;""),IF(INDEX(codeclint,MATCH('Données élèves'!F97,libclint,0))&lt;&gt;"",INDEX(codeclint,MATCH('Données élèves'!F97,libclint,0)),""),"")</f>
        <v/>
      </c>
      <c r="D94" s="146" t="str">
        <f t="shared" si="3"/>
        <v/>
      </c>
      <c r="E94" s="146" t="str">
        <f>IF(A94&lt;&gt;"",IF('Données élèves'!G97&lt;&gt;"",IF('Données élèves'!AB97&lt;&gt;"",IF('Données élèves'!G97="LOC.ID",CONCATENATE("LOC.",'Données élèves'!AU$5),'Données élèves'!G97),""),""),"")</f>
        <v/>
      </c>
      <c r="F94" s="146" t="str">
        <f>IF(A94&lt;&gt;"",IF('Données élèves'!H97&lt;&gt;"",'Données élèves'!H97,""),"")</f>
        <v/>
      </c>
      <c r="G94" s="146" t="str">
        <f>IF(AND(A94&lt;&gt;"",'Données élèves'!AC97&lt;&gt;""),IF('Données élèves'!AC97=TRUE,INDEX(codesex,MATCH('Données élèves'!I97,libsex,0)),'Données élèves'!I97),"")</f>
        <v/>
      </c>
      <c r="H94" s="147" t="str">
        <f>IF(A94&lt;&gt;"",IF('Données élèves'!J97&lt;&gt;"",'Données élèves'!J97,""),"")</f>
        <v/>
      </c>
      <c r="I94" s="148" t="str">
        <f>IF(AND(A94&lt;&gt;"",'Données élèves'!AE97&lt;&gt;""),IF('Données élèves'!AE97=TRUE,INDEX(codenat,MATCH('Données élèves'!K97,libnat,0)),'Données élèves'!K97),"")</f>
        <v/>
      </c>
      <c r="J94" s="148" t="str">
        <f>IF(AND(A94&lt;&gt;"",'Données élèves'!AF97&lt;&gt;""),IF('Données élèves'!AF97=TRUE,INDEX(codelangue,MATCH('Données élèves'!L97,liblangue,0)),'Données élèves'!L97),"")</f>
        <v/>
      </c>
      <c r="K94" s="148" t="str">
        <f>IF(AND(A94&lt;&gt;"",'Données élèves'!AH97&lt;&gt;""),IF('Données élèves'!AH97=TRUE,IF(INDEX(codegem,MATCH('Données élèves'!M97,libgem,0))&lt;8000,INDEX(codegem,MATCH('Données élèves'!M97,libgem,0)),""),'Données élèves'!M97),"")</f>
        <v/>
      </c>
      <c r="L94" s="148" t="str">
        <f>IF(AND(A94&lt;&gt;"",'Données élèves'!AH97&lt;&gt;""),IF('Données élèves'!AH97=TRUE,INDEX(codegemhist,MATCH('Données élèves'!M97,libgem,0)),""),"")</f>
        <v/>
      </c>
      <c r="M94" s="148" t="str">
        <f>IF(AND(A94&lt;&gt;"",'Données élèves'!AH97&lt;&gt;""),IF('Données élèves'!AH97=TRUE,IF(INDEX(codegem,MATCH('Données élèves'!M97,libgem,0))&gt;=8000,INDEX(codegem,MATCH('Données élèves'!M97,libgem,0)),""),'Données élèves'!M97),"")</f>
        <v/>
      </c>
      <c r="N94" s="148" t="str">
        <f>IF(AND(A94&lt;&gt;"",'Données élèves'!AI97&lt;&gt;""),IF('Données élèves'!AI97=TRUE,INDEX(codeschart,MATCH('Données élèves'!N97,libschart,0)),'Données élèves'!N97),"")</f>
        <v/>
      </c>
      <c r="O94" s="148" t="str">
        <f>IF(AND(A94&lt;&gt;"",'Données élèves'!O97&lt;&gt;""),'Données élèves'!O97,"")</f>
        <v/>
      </c>
      <c r="P94" s="148" t="str">
        <f>IF(AND(A94&lt;&gt;"",'Données élèves'!AK97&lt;&gt;""),IF('Données élèves'!AK97=TRUE,INDEX(codeform,MATCH('Données élèves'!P97,libform,0)),'Données élèves'!P97),"")</f>
        <v/>
      </c>
      <c r="Q94" s="148" t="str">
        <f>IF(AND(A94&lt;&gt;"",'Données élèves'!AL97&lt;&gt;""),IF('Données élèves'!AL97=TRUE,INDEX(codespe,MATCH('Données élèves'!Q97,libspe,0)),'Données élèves'!Q97),"")</f>
        <v/>
      </c>
      <c r="R94" s="148" t="str">
        <f>IF(AND(A94&lt;&gt;"",OR('Données élèves'!AM97&lt;&gt;"",'Données élèves'!AT97=FALSE)),IF('Données élèves'!AM97=TRUE,INDEX(codemp1,MATCH('Données élèves'!R97,libmp1,0)),IF('Données élèves'!AT97=FALSE,0,'Données élèves'!R97)),"")</f>
        <v/>
      </c>
      <c r="S94" s="148" t="str">
        <f t="shared" si="4"/>
        <v/>
      </c>
      <c r="T94" s="148" t="str">
        <f t="shared" si="5"/>
        <v/>
      </c>
      <c r="U94" s="148" t="str">
        <f>IF(AND(A94&lt;&gt;"",'Données élèves'!S97&lt;&gt;""),'Données élèves'!S97,"")</f>
        <v/>
      </c>
      <c r="V94" s="148" t="str">
        <f>IF(AND(A94&lt;&gt;"",'Données élèves'!T97&lt;&gt;""),'Données élèves'!T97,"")</f>
        <v/>
      </c>
      <c r="W94" s="148" t="str">
        <f>IF(AND(A94&lt;&gt;"",'Données élèves'!U97&lt;&gt;""),'Données élèves'!U97,"")</f>
        <v/>
      </c>
      <c r="X94" s="148" t="str">
        <f>IF(AND(A94&lt;&gt;"",'Données élèves'!V97&lt;&gt;""),'Données élèves'!V97,"")</f>
        <v/>
      </c>
      <c r="Y94" s="148" t="str">
        <f>IF(AND(A94&lt;&gt;"",'Données élèves'!W97&lt;&gt;""),'Données élèves'!W97,"")</f>
        <v/>
      </c>
      <c r="Z94" s="148" t="str">
        <f>IF(AND(A94&lt;&gt;"",'Données élèves'!X97&lt;&gt;""),'Données élèves'!X97,"")</f>
        <v/>
      </c>
    </row>
    <row r="95" spans="1:26" x14ac:dyDescent="0.2">
      <c r="A95" s="146" t="str">
        <f>IF('Données élèves'!$C98&lt;&gt;"",'Données élèves'!A98,"")</f>
        <v/>
      </c>
      <c r="B95" s="146" t="str">
        <f>IF(A95&lt;&gt;"",'Données élèves'!B98,"")</f>
        <v/>
      </c>
      <c r="C95" s="146" t="str">
        <f>IF(AND(A95&lt;&gt;"",'Données élèves'!F98&lt;&gt;""),IF(INDEX(codeclint,MATCH('Données élèves'!F98,libclint,0))&lt;&gt;"",INDEX(codeclint,MATCH('Données élèves'!F98,libclint,0)),""),"")</f>
        <v/>
      </c>
      <c r="D95" s="146" t="str">
        <f t="shared" si="3"/>
        <v/>
      </c>
      <c r="E95" s="146" t="str">
        <f>IF(A95&lt;&gt;"",IF('Données élèves'!G98&lt;&gt;"",IF('Données élèves'!AB98&lt;&gt;"",IF('Données élèves'!G98="LOC.ID",CONCATENATE("LOC.",'Données élèves'!AU$5),'Données élèves'!G98),""),""),"")</f>
        <v/>
      </c>
      <c r="F95" s="146" t="str">
        <f>IF(A95&lt;&gt;"",IF('Données élèves'!H98&lt;&gt;"",'Données élèves'!H98,""),"")</f>
        <v/>
      </c>
      <c r="G95" s="146" t="str">
        <f>IF(AND(A95&lt;&gt;"",'Données élèves'!AC98&lt;&gt;""),IF('Données élèves'!AC98=TRUE,INDEX(codesex,MATCH('Données élèves'!I98,libsex,0)),'Données élèves'!I98),"")</f>
        <v/>
      </c>
      <c r="H95" s="147" t="str">
        <f>IF(A95&lt;&gt;"",IF('Données élèves'!J98&lt;&gt;"",'Données élèves'!J98,""),"")</f>
        <v/>
      </c>
      <c r="I95" s="148" t="str">
        <f>IF(AND(A95&lt;&gt;"",'Données élèves'!AE98&lt;&gt;""),IF('Données élèves'!AE98=TRUE,INDEX(codenat,MATCH('Données élèves'!K98,libnat,0)),'Données élèves'!K98),"")</f>
        <v/>
      </c>
      <c r="J95" s="148" t="str">
        <f>IF(AND(A95&lt;&gt;"",'Données élèves'!AF98&lt;&gt;""),IF('Données élèves'!AF98=TRUE,INDEX(codelangue,MATCH('Données élèves'!L98,liblangue,0)),'Données élèves'!L98),"")</f>
        <v/>
      </c>
      <c r="K95" s="148" t="str">
        <f>IF(AND(A95&lt;&gt;"",'Données élèves'!AH98&lt;&gt;""),IF('Données élèves'!AH98=TRUE,IF(INDEX(codegem,MATCH('Données élèves'!M98,libgem,0))&lt;8000,INDEX(codegem,MATCH('Données élèves'!M98,libgem,0)),""),'Données élèves'!M98),"")</f>
        <v/>
      </c>
      <c r="L95" s="148" t="str">
        <f>IF(AND(A95&lt;&gt;"",'Données élèves'!AH98&lt;&gt;""),IF('Données élèves'!AH98=TRUE,INDEX(codegemhist,MATCH('Données élèves'!M98,libgem,0)),""),"")</f>
        <v/>
      </c>
      <c r="M95" s="148" t="str">
        <f>IF(AND(A95&lt;&gt;"",'Données élèves'!AH98&lt;&gt;""),IF('Données élèves'!AH98=TRUE,IF(INDEX(codegem,MATCH('Données élèves'!M98,libgem,0))&gt;=8000,INDEX(codegem,MATCH('Données élèves'!M98,libgem,0)),""),'Données élèves'!M98),"")</f>
        <v/>
      </c>
      <c r="N95" s="148" t="str">
        <f>IF(AND(A95&lt;&gt;"",'Données élèves'!AI98&lt;&gt;""),IF('Données élèves'!AI98=TRUE,INDEX(codeschart,MATCH('Données élèves'!N98,libschart,0)),'Données élèves'!N98),"")</f>
        <v/>
      </c>
      <c r="O95" s="148" t="str">
        <f>IF(AND(A95&lt;&gt;"",'Données élèves'!O98&lt;&gt;""),'Données élèves'!O98,"")</f>
        <v/>
      </c>
      <c r="P95" s="148" t="str">
        <f>IF(AND(A95&lt;&gt;"",'Données élèves'!AK98&lt;&gt;""),IF('Données élèves'!AK98=TRUE,INDEX(codeform,MATCH('Données élèves'!P98,libform,0)),'Données élèves'!P98),"")</f>
        <v/>
      </c>
      <c r="Q95" s="148" t="str">
        <f>IF(AND(A95&lt;&gt;"",'Données élèves'!AL98&lt;&gt;""),IF('Données élèves'!AL98=TRUE,INDEX(codespe,MATCH('Données élèves'!Q98,libspe,0)),'Données élèves'!Q98),"")</f>
        <v/>
      </c>
      <c r="R95" s="148" t="str">
        <f>IF(AND(A95&lt;&gt;"",OR('Données élèves'!AM98&lt;&gt;"",'Données élèves'!AT98=FALSE)),IF('Données élèves'!AM98=TRUE,INDEX(codemp1,MATCH('Données élèves'!R98,libmp1,0)),IF('Données élèves'!AT98=FALSE,0,'Données élèves'!R98)),"")</f>
        <v/>
      </c>
      <c r="S95" s="148" t="str">
        <f t="shared" si="4"/>
        <v/>
      </c>
      <c r="T95" s="148" t="str">
        <f t="shared" si="5"/>
        <v/>
      </c>
      <c r="U95" s="148" t="str">
        <f>IF(AND(A95&lt;&gt;"",'Données élèves'!S98&lt;&gt;""),'Données élèves'!S98,"")</f>
        <v/>
      </c>
      <c r="V95" s="148" t="str">
        <f>IF(AND(A95&lt;&gt;"",'Données élèves'!T98&lt;&gt;""),'Données élèves'!T98,"")</f>
        <v/>
      </c>
      <c r="W95" s="148" t="str">
        <f>IF(AND(A95&lt;&gt;"",'Données élèves'!U98&lt;&gt;""),'Données élèves'!U98,"")</f>
        <v/>
      </c>
      <c r="X95" s="148" t="str">
        <f>IF(AND(A95&lt;&gt;"",'Données élèves'!V98&lt;&gt;""),'Données élèves'!V98,"")</f>
        <v/>
      </c>
      <c r="Y95" s="148" t="str">
        <f>IF(AND(A95&lt;&gt;"",'Données élèves'!W98&lt;&gt;""),'Données élèves'!W98,"")</f>
        <v/>
      </c>
      <c r="Z95" s="148" t="str">
        <f>IF(AND(A95&lt;&gt;"",'Données élèves'!X98&lt;&gt;""),'Données élèves'!X98,"")</f>
        <v/>
      </c>
    </row>
    <row r="96" spans="1:26" x14ac:dyDescent="0.2">
      <c r="A96" s="146" t="str">
        <f>IF('Données élèves'!$C99&lt;&gt;"",'Données élèves'!A99,"")</f>
        <v/>
      </c>
      <c r="B96" s="146" t="str">
        <f>IF(A96&lt;&gt;"",'Données élèves'!B99,"")</f>
        <v/>
      </c>
      <c r="C96" s="146" t="str">
        <f>IF(AND(A96&lt;&gt;"",'Données élèves'!F99&lt;&gt;""),IF(INDEX(codeclint,MATCH('Données élèves'!F99,libclint,0))&lt;&gt;"",INDEX(codeclint,MATCH('Données élèves'!F99,libclint,0)),""),"")</f>
        <v/>
      </c>
      <c r="D96" s="146" t="str">
        <f t="shared" si="3"/>
        <v/>
      </c>
      <c r="E96" s="146" t="str">
        <f>IF(A96&lt;&gt;"",IF('Données élèves'!G99&lt;&gt;"",IF('Données élèves'!AB99&lt;&gt;"",IF('Données élèves'!G99="LOC.ID",CONCATENATE("LOC.",'Données élèves'!AU$5),'Données élèves'!G99),""),""),"")</f>
        <v/>
      </c>
      <c r="F96" s="146" t="str">
        <f>IF(A96&lt;&gt;"",IF('Données élèves'!H99&lt;&gt;"",'Données élèves'!H99,""),"")</f>
        <v/>
      </c>
      <c r="G96" s="146" t="str">
        <f>IF(AND(A96&lt;&gt;"",'Données élèves'!AC99&lt;&gt;""),IF('Données élèves'!AC99=TRUE,INDEX(codesex,MATCH('Données élèves'!I99,libsex,0)),'Données élèves'!I99),"")</f>
        <v/>
      </c>
      <c r="H96" s="147" t="str">
        <f>IF(A96&lt;&gt;"",IF('Données élèves'!J99&lt;&gt;"",'Données élèves'!J99,""),"")</f>
        <v/>
      </c>
      <c r="I96" s="148" t="str">
        <f>IF(AND(A96&lt;&gt;"",'Données élèves'!AE99&lt;&gt;""),IF('Données élèves'!AE99=TRUE,INDEX(codenat,MATCH('Données élèves'!K99,libnat,0)),'Données élèves'!K99),"")</f>
        <v/>
      </c>
      <c r="J96" s="148" t="str">
        <f>IF(AND(A96&lt;&gt;"",'Données élèves'!AF99&lt;&gt;""),IF('Données élèves'!AF99=TRUE,INDEX(codelangue,MATCH('Données élèves'!L99,liblangue,0)),'Données élèves'!L99),"")</f>
        <v/>
      </c>
      <c r="K96" s="148" t="str">
        <f>IF(AND(A96&lt;&gt;"",'Données élèves'!AH99&lt;&gt;""),IF('Données élèves'!AH99=TRUE,IF(INDEX(codegem,MATCH('Données élèves'!M99,libgem,0))&lt;8000,INDEX(codegem,MATCH('Données élèves'!M99,libgem,0)),""),'Données élèves'!M99),"")</f>
        <v/>
      </c>
      <c r="L96" s="148" t="str">
        <f>IF(AND(A96&lt;&gt;"",'Données élèves'!AH99&lt;&gt;""),IF('Données élèves'!AH99=TRUE,INDEX(codegemhist,MATCH('Données élèves'!M99,libgem,0)),""),"")</f>
        <v/>
      </c>
      <c r="M96" s="148" t="str">
        <f>IF(AND(A96&lt;&gt;"",'Données élèves'!AH99&lt;&gt;""),IF('Données élèves'!AH99=TRUE,IF(INDEX(codegem,MATCH('Données élèves'!M99,libgem,0))&gt;=8000,INDEX(codegem,MATCH('Données élèves'!M99,libgem,0)),""),'Données élèves'!M99),"")</f>
        <v/>
      </c>
      <c r="N96" s="148" t="str">
        <f>IF(AND(A96&lt;&gt;"",'Données élèves'!AI99&lt;&gt;""),IF('Données élèves'!AI99=TRUE,INDEX(codeschart,MATCH('Données élèves'!N99,libschart,0)),'Données élèves'!N99),"")</f>
        <v/>
      </c>
      <c r="O96" s="148" t="str">
        <f>IF(AND(A96&lt;&gt;"",'Données élèves'!O99&lt;&gt;""),'Données élèves'!O99,"")</f>
        <v/>
      </c>
      <c r="P96" s="148" t="str">
        <f>IF(AND(A96&lt;&gt;"",'Données élèves'!AK99&lt;&gt;""),IF('Données élèves'!AK99=TRUE,INDEX(codeform,MATCH('Données élèves'!P99,libform,0)),'Données élèves'!P99),"")</f>
        <v/>
      </c>
      <c r="Q96" s="148" t="str">
        <f>IF(AND(A96&lt;&gt;"",'Données élèves'!AL99&lt;&gt;""),IF('Données élèves'!AL99=TRUE,INDEX(codespe,MATCH('Données élèves'!Q99,libspe,0)),'Données élèves'!Q99),"")</f>
        <v/>
      </c>
      <c r="R96" s="148" t="str">
        <f>IF(AND(A96&lt;&gt;"",OR('Données élèves'!AM99&lt;&gt;"",'Données élèves'!AT99=FALSE)),IF('Données élèves'!AM99=TRUE,INDEX(codemp1,MATCH('Données élèves'!R99,libmp1,0)),IF('Données élèves'!AT99=FALSE,0,'Données élèves'!R99)),"")</f>
        <v/>
      </c>
      <c r="S96" s="148" t="str">
        <f t="shared" si="4"/>
        <v/>
      </c>
      <c r="T96" s="148" t="str">
        <f t="shared" si="5"/>
        <v/>
      </c>
      <c r="U96" s="148" t="str">
        <f>IF(AND(A96&lt;&gt;"",'Données élèves'!S99&lt;&gt;""),'Données élèves'!S99,"")</f>
        <v/>
      </c>
      <c r="V96" s="148" t="str">
        <f>IF(AND(A96&lt;&gt;"",'Données élèves'!T99&lt;&gt;""),'Données élèves'!T99,"")</f>
        <v/>
      </c>
      <c r="W96" s="148" t="str">
        <f>IF(AND(A96&lt;&gt;"",'Données élèves'!U99&lt;&gt;""),'Données élèves'!U99,"")</f>
        <v/>
      </c>
      <c r="X96" s="148" t="str">
        <f>IF(AND(A96&lt;&gt;"",'Données élèves'!V99&lt;&gt;""),'Données élèves'!V99,"")</f>
        <v/>
      </c>
      <c r="Y96" s="148" t="str">
        <f>IF(AND(A96&lt;&gt;"",'Données élèves'!W99&lt;&gt;""),'Données élèves'!W99,"")</f>
        <v/>
      </c>
      <c r="Z96" s="148" t="str">
        <f>IF(AND(A96&lt;&gt;"",'Données élèves'!X99&lt;&gt;""),'Données élèves'!X99,"")</f>
        <v/>
      </c>
    </row>
    <row r="97" spans="1:26" x14ac:dyDescent="0.2">
      <c r="A97" s="146" t="str">
        <f>IF('Données élèves'!$C100&lt;&gt;"",'Données élèves'!A100,"")</f>
        <v/>
      </c>
      <c r="B97" s="146" t="str">
        <f>IF(A97&lt;&gt;"",'Données élèves'!B100,"")</f>
        <v/>
      </c>
      <c r="C97" s="146" t="str">
        <f>IF(AND(A97&lt;&gt;"",'Données élèves'!F100&lt;&gt;""),IF(INDEX(codeclint,MATCH('Données élèves'!F100,libclint,0))&lt;&gt;"",INDEX(codeclint,MATCH('Données élèves'!F100,libclint,0)),""),"")</f>
        <v/>
      </c>
      <c r="D97" s="146" t="str">
        <f t="shared" si="3"/>
        <v/>
      </c>
      <c r="E97" s="146" t="str">
        <f>IF(A97&lt;&gt;"",IF('Données élèves'!G100&lt;&gt;"",IF('Données élèves'!AB100&lt;&gt;"",IF('Données élèves'!G100="LOC.ID",CONCATENATE("LOC.",'Données élèves'!AU$5),'Données élèves'!G100),""),""),"")</f>
        <v/>
      </c>
      <c r="F97" s="146" t="str">
        <f>IF(A97&lt;&gt;"",IF('Données élèves'!H100&lt;&gt;"",'Données élèves'!H100,""),"")</f>
        <v/>
      </c>
      <c r="G97" s="146" t="str">
        <f>IF(AND(A97&lt;&gt;"",'Données élèves'!AC100&lt;&gt;""),IF('Données élèves'!AC100=TRUE,INDEX(codesex,MATCH('Données élèves'!I100,libsex,0)),'Données élèves'!I100),"")</f>
        <v/>
      </c>
      <c r="H97" s="147" t="str">
        <f>IF(A97&lt;&gt;"",IF('Données élèves'!J100&lt;&gt;"",'Données élèves'!J100,""),"")</f>
        <v/>
      </c>
      <c r="I97" s="148" t="str">
        <f>IF(AND(A97&lt;&gt;"",'Données élèves'!AE100&lt;&gt;""),IF('Données élèves'!AE100=TRUE,INDEX(codenat,MATCH('Données élèves'!K100,libnat,0)),'Données élèves'!K100),"")</f>
        <v/>
      </c>
      <c r="J97" s="148" t="str">
        <f>IF(AND(A97&lt;&gt;"",'Données élèves'!AF100&lt;&gt;""),IF('Données élèves'!AF100=TRUE,INDEX(codelangue,MATCH('Données élèves'!L100,liblangue,0)),'Données élèves'!L100),"")</f>
        <v/>
      </c>
      <c r="K97" s="148" t="str">
        <f>IF(AND(A97&lt;&gt;"",'Données élèves'!AH100&lt;&gt;""),IF('Données élèves'!AH100=TRUE,IF(INDEX(codegem,MATCH('Données élèves'!M100,libgem,0))&lt;8000,INDEX(codegem,MATCH('Données élèves'!M100,libgem,0)),""),'Données élèves'!M100),"")</f>
        <v/>
      </c>
      <c r="L97" s="148" t="str">
        <f>IF(AND(A97&lt;&gt;"",'Données élèves'!AH100&lt;&gt;""),IF('Données élèves'!AH100=TRUE,INDEX(codegemhist,MATCH('Données élèves'!M100,libgem,0)),""),"")</f>
        <v/>
      </c>
      <c r="M97" s="148" t="str">
        <f>IF(AND(A97&lt;&gt;"",'Données élèves'!AH100&lt;&gt;""),IF('Données élèves'!AH100=TRUE,IF(INDEX(codegem,MATCH('Données élèves'!M100,libgem,0))&gt;=8000,INDEX(codegem,MATCH('Données élèves'!M100,libgem,0)),""),'Données élèves'!M100),"")</f>
        <v/>
      </c>
      <c r="N97" s="148" t="str">
        <f>IF(AND(A97&lt;&gt;"",'Données élèves'!AI100&lt;&gt;""),IF('Données élèves'!AI100=TRUE,INDEX(codeschart,MATCH('Données élèves'!N100,libschart,0)),'Données élèves'!N100),"")</f>
        <v/>
      </c>
      <c r="O97" s="148" t="str">
        <f>IF(AND(A97&lt;&gt;"",'Données élèves'!O100&lt;&gt;""),'Données élèves'!O100,"")</f>
        <v/>
      </c>
      <c r="P97" s="148" t="str">
        <f>IF(AND(A97&lt;&gt;"",'Données élèves'!AK100&lt;&gt;""),IF('Données élèves'!AK100=TRUE,INDEX(codeform,MATCH('Données élèves'!P100,libform,0)),'Données élèves'!P100),"")</f>
        <v/>
      </c>
      <c r="Q97" s="148" t="str">
        <f>IF(AND(A97&lt;&gt;"",'Données élèves'!AL100&lt;&gt;""),IF('Données élèves'!AL100=TRUE,INDEX(codespe,MATCH('Données élèves'!Q100,libspe,0)),'Données élèves'!Q100),"")</f>
        <v/>
      </c>
      <c r="R97" s="148" t="str">
        <f>IF(AND(A97&lt;&gt;"",OR('Données élèves'!AM100&lt;&gt;"",'Données élèves'!AT100=FALSE)),IF('Données élèves'!AM100=TRUE,INDEX(codemp1,MATCH('Données élèves'!R100,libmp1,0)),IF('Données élèves'!AT100=FALSE,0,'Données élèves'!R100)),"")</f>
        <v/>
      </c>
      <c r="S97" s="148" t="str">
        <f t="shared" si="4"/>
        <v/>
      </c>
      <c r="T97" s="148" t="str">
        <f t="shared" si="5"/>
        <v/>
      </c>
      <c r="U97" s="148" t="str">
        <f>IF(AND(A97&lt;&gt;"",'Données élèves'!S100&lt;&gt;""),'Données élèves'!S100,"")</f>
        <v/>
      </c>
      <c r="V97" s="148" t="str">
        <f>IF(AND(A97&lt;&gt;"",'Données élèves'!T100&lt;&gt;""),'Données élèves'!T100,"")</f>
        <v/>
      </c>
      <c r="W97" s="148" t="str">
        <f>IF(AND(A97&lt;&gt;"",'Données élèves'!U100&lt;&gt;""),'Données élèves'!U100,"")</f>
        <v/>
      </c>
      <c r="X97" s="148" t="str">
        <f>IF(AND(A97&lt;&gt;"",'Données élèves'!V100&lt;&gt;""),'Données élèves'!V100,"")</f>
        <v/>
      </c>
      <c r="Y97" s="148" t="str">
        <f>IF(AND(A97&lt;&gt;"",'Données élèves'!W100&lt;&gt;""),'Données élèves'!W100,"")</f>
        <v/>
      </c>
      <c r="Z97" s="148" t="str">
        <f>IF(AND(A97&lt;&gt;"",'Données élèves'!X100&lt;&gt;""),'Données élèves'!X100,"")</f>
        <v/>
      </c>
    </row>
    <row r="98" spans="1:26" x14ac:dyDescent="0.2">
      <c r="A98" s="146" t="str">
        <f>IF('Données élèves'!$C101&lt;&gt;"",'Données élèves'!A101,"")</f>
        <v/>
      </c>
      <c r="B98" s="146" t="str">
        <f>IF(A98&lt;&gt;"",'Données élèves'!B101,"")</f>
        <v/>
      </c>
      <c r="C98" s="146" t="str">
        <f>IF(AND(A98&lt;&gt;"",'Données élèves'!F101&lt;&gt;""),IF(INDEX(codeclint,MATCH('Données élèves'!F101,libclint,0))&lt;&gt;"",INDEX(codeclint,MATCH('Données élèves'!F101,libclint,0)),""),"")</f>
        <v/>
      </c>
      <c r="D98" s="146" t="str">
        <f t="shared" si="3"/>
        <v/>
      </c>
      <c r="E98" s="146" t="str">
        <f>IF(A98&lt;&gt;"",IF('Données élèves'!G101&lt;&gt;"",IF('Données élèves'!AB101&lt;&gt;"",IF('Données élèves'!G101="LOC.ID",CONCATENATE("LOC.",'Données élèves'!AU$5),'Données élèves'!G101),""),""),"")</f>
        <v/>
      </c>
      <c r="F98" s="146" t="str">
        <f>IF(A98&lt;&gt;"",IF('Données élèves'!H101&lt;&gt;"",'Données élèves'!H101,""),"")</f>
        <v/>
      </c>
      <c r="G98" s="146" t="str">
        <f>IF(AND(A98&lt;&gt;"",'Données élèves'!AC101&lt;&gt;""),IF('Données élèves'!AC101=TRUE,INDEX(codesex,MATCH('Données élèves'!I101,libsex,0)),'Données élèves'!I101),"")</f>
        <v/>
      </c>
      <c r="H98" s="147" t="str">
        <f>IF(A98&lt;&gt;"",IF('Données élèves'!J101&lt;&gt;"",'Données élèves'!J101,""),"")</f>
        <v/>
      </c>
      <c r="I98" s="148" t="str">
        <f>IF(AND(A98&lt;&gt;"",'Données élèves'!AE101&lt;&gt;""),IF('Données élèves'!AE101=TRUE,INDEX(codenat,MATCH('Données élèves'!K101,libnat,0)),'Données élèves'!K101),"")</f>
        <v/>
      </c>
      <c r="J98" s="148" t="str">
        <f>IF(AND(A98&lt;&gt;"",'Données élèves'!AF101&lt;&gt;""),IF('Données élèves'!AF101=TRUE,INDEX(codelangue,MATCH('Données élèves'!L101,liblangue,0)),'Données élèves'!L101),"")</f>
        <v/>
      </c>
      <c r="K98" s="148" t="str">
        <f>IF(AND(A98&lt;&gt;"",'Données élèves'!AH101&lt;&gt;""),IF('Données élèves'!AH101=TRUE,IF(INDEX(codegem,MATCH('Données élèves'!M101,libgem,0))&lt;8000,INDEX(codegem,MATCH('Données élèves'!M101,libgem,0)),""),'Données élèves'!M101),"")</f>
        <v/>
      </c>
      <c r="L98" s="148" t="str">
        <f>IF(AND(A98&lt;&gt;"",'Données élèves'!AH101&lt;&gt;""),IF('Données élèves'!AH101=TRUE,INDEX(codegemhist,MATCH('Données élèves'!M101,libgem,0)),""),"")</f>
        <v/>
      </c>
      <c r="M98" s="148" t="str">
        <f>IF(AND(A98&lt;&gt;"",'Données élèves'!AH101&lt;&gt;""),IF('Données élèves'!AH101=TRUE,IF(INDEX(codegem,MATCH('Données élèves'!M101,libgem,0))&gt;=8000,INDEX(codegem,MATCH('Données élèves'!M101,libgem,0)),""),'Données élèves'!M101),"")</f>
        <v/>
      </c>
      <c r="N98" s="148" t="str">
        <f>IF(AND(A98&lt;&gt;"",'Données élèves'!AI101&lt;&gt;""),IF('Données élèves'!AI101=TRUE,INDEX(codeschart,MATCH('Données élèves'!N101,libschart,0)),'Données élèves'!N101),"")</f>
        <v/>
      </c>
      <c r="O98" s="148" t="str">
        <f>IF(AND(A98&lt;&gt;"",'Données élèves'!O101&lt;&gt;""),'Données élèves'!O101,"")</f>
        <v/>
      </c>
      <c r="P98" s="148" t="str">
        <f>IF(AND(A98&lt;&gt;"",'Données élèves'!AK101&lt;&gt;""),IF('Données élèves'!AK101=TRUE,INDEX(codeform,MATCH('Données élèves'!P101,libform,0)),'Données élèves'!P101),"")</f>
        <v/>
      </c>
      <c r="Q98" s="148" t="str">
        <f>IF(AND(A98&lt;&gt;"",'Données élèves'!AL101&lt;&gt;""),IF('Données élèves'!AL101=TRUE,INDEX(codespe,MATCH('Données élèves'!Q101,libspe,0)),'Données élèves'!Q101),"")</f>
        <v/>
      </c>
      <c r="R98" s="148" t="str">
        <f>IF(AND(A98&lt;&gt;"",OR('Données élèves'!AM101&lt;&gt;"",'Données élèves'!AT101=FALSE)),IF('Données élèves'!AM101=TRUE,INDEX(codemp1,MATCH('Données élèves'!R101,libmp1,0)),IF('Données élèves'!AT101=FALSE,0,'Données élèves'!R101)),"")</f>
        <v/>
      </c>
      <c r="S98" s="148" t="str">
        <f t="shared" si="4"/>
        <v/>
      </c>
      <c r="T98" s="148" t="str">
        <f t="shared" si="5"/>
        <v/>
      </c>
      <c r="U98" s="148" t="str">
        <f>IF(AND(A98&lt;&gt;"",'Données élèves'!S101&lt;&gt;""),'Données élèves'!S101,"")</f>
        <v/>
      </c>
      <c r="V98" s="148" t="str">
        <f>IF(AND(A98&lt;&gt;"",'Données élèves'!T101&lt;&gt;""),'Données élèves'!T101,"")</f>
        <v/>
      </c>
      <c r="W98" s="148" t="str">
        <f>IF(AND(A98&lt;&gt;"",'Données élèves'!U101&lt;&gt;""),'Données élèves'!U101,"")</f>
        <v/>
      </c>
      <c r="X98" s="148" t="str">
        <f>IF(AND(A98&lt;&gt;"",'Données élèves'!V101&lt;&gt;""),'Données élèves'!V101,"")</f>
        <v/>
      </c>
      <c r="Y98" s="148" t="str">
        <f>IF(AND(A98&lt;&gt;"",'Données élèves'!W101&lt;&gt;""),'Données élèves'!W101,"")</f>
        <v/>
      </c>
      <c r="Z98" s="148" t="str">
        <f>IF(AND(A98&lt;&gt;"",'Données élèves'!X101&lt;&gt;""),'Données élèves'!X101,"")</f>
        <v/>
      </c>
    </row>
    <row r="99" spans="1:26" x14ac:dyDescent="0.2">
      <c r="A99" s="146" t="str">
        <f>IF('Données élèves'!$C102&lt;&gt;"",'Données élèves'!A102,"")</f>
        <v/>
      </c>
      <c r="B99" s="146" t="str">
        <f>IF(A99&lt;&gt;"",'Données élèves'!B102,"")</f>
        <v/>
      </c>
      <c r="C99" s="146" t="str">
        <f>IF(AND(A99&lt;&gt;"",'Données élèves'!F102&lt;&gt;""),IF(INDEX(codeclint,MATCH('Données élèves'!F102,libclint,0))&lt;&gt;"",INDEX(codeclint,MATCH('Données élèves'!F102,libclint,0)),""),"")</f>
        <v/>
      </c>
      <c r="D99" s="146" t="str">
        <f t="shared" si="3"/>
        <v/>
      </c>
      <c r="E99" s="146" t="str">
        <f>IF(A99&lt;&gt;"",IF('Données élèves'!G102&lt;&gt;"",IF('Données élèves'!AB102&lt;&gt;"",IF('Données élèves'!G102="LOC.ID",CONCATENATE("LOC.",'Données élèves'!AU$5),'Données élèves'!G102),""),""),"")</f>
        <v/>
      </c>
      <c r="F99" s="146" t="str">
        <f>IF(A99&lt;&gt;"",IF('Données élèves'!H102&lt;&gt;"",'Données élèves'!H102,""),"")</f>
        <v/>
      </c>
      <c r="G99" s="146" t="str">
        <f>IF(AND(A99&lt;&gt;"",'Données élèves'!AC102&lt;&gt;""),IF('Données élèves'!AC102=TRUE,INDEX(codesex,MATCH('Données élèves'!I102,libsex,0)),'Données élèves'!I102),"")</f>
        <v/>
      </c>
      <c r="H99" s="147" t="str">
        <f>IF(A99&lt;&gt;"",IF('Données élèves'!J102&lt;&gt;"",'Données élèves'!J102,""),"")</f>
        <v/>
      </c>
      <c r="I99" s="148" t="str">
        <f>IF(AND(A99&lt;&gt;"",'Données élèves'!AE102&lt;&gt;""),IF('Données élèves'!AE102=TRUE,INDEX(codenat,MATCH('Données élèves'!K102,libnat,0)),'Données élèves'!K102),"")</f>
        <v/>
      </c>
      <c r="J99" s="148" t="str">
        <f>IF(AND(A99&lt;&gt;"",'Données élèves'!AF102&lt;&gt;""),IF('Données élèves'!AF102=TRUE,INDEX(codelangue,MATCH('Données élèves'!L102,liblangue,0)),'Données élèves'!L102),"")</f>
        <v/>
      </c>
      <c r="K99" s="148" t="str">
        <f>IF(AND(A99&lt;&gt;"",'Données élèves'!AH102&lt;&gt;""),IF('Données élèves'!AH102=TRUE,IF(INDEX(codegem,MATCH('Données élèves'!M102,libgem,0))&lt;8000,INDEX(codegem,MATCH('Données élèves'!M102,libgem,0)),""),'Données élèves'!M102),"")</f>
        <v/>
      </c>
      <c r="L99" s="148" t="str">
        <f>IF(AND(A99&lt;&gt;"",'Données élèves'!AH102&lt;&gt;""),IF('Données élèves'!AH102=TRUE,INDEX(codegemhist,MATCH('Données élèves'!M102,libgem,0)),""),"")</f>
        <v/>
      </c>
      <c r="M99" s="148" t="str">
        <f>IF(AND(A99&lt;&gt;"",'Données élèves'!AH102&lt;&gt;""),IF('Données élèves'!AH102=TRUE,IF(INDEX(codegem,MATCH('Données élèves'!M102,libgem,0))&gt;=8000,INDEX(codegem,MATCH('Données élèves'!M102,libgem,0)),""),'Données élèves'!M102),"")</f>
        <v/>
      </c>
      <c r="N99" s="148" t="str">
        <f>IF(AND(A99&lt;&gt;"",'Données élèves'!AI102&lt;&gt;""),IF('Données élèves'!AI102=TRUE,INDEX(codeschart,MATCH('Données élèves'!N102,libschart,0)),'Données élèves'!N102),"")</f>
        <v/>
      </c>
      <c r="O99" s="148" t="str">
        <f>IF(AND(A99&lt;&gt;"",'Données élèves'!O102&lt;&gt;""),'Données élèves'!O102,"")</f>
        <v/>
      </c>
      <c r="P99" s="148" t="str">
        <f>IF(AND(A99&lt;&gt;"",'Données élèves'!AK102&lt;&gt;""),IF('Données élèves'!AK102=TRUE,INDEX(codeform,MATCH('Données élèves'!P102,libform,0)),'Données élèves'!P102),"")</f>
        <v/>
      </c>
      <c r="Q99" s="148" t="str">
        <f>IF(AND(A99&lt;&gt;"",'Données élèves'!AL102&lt;&gt;""),IF('Données élèves'!AL102=TRUE,INDEX(codespe,MATCH('Données élèves'!Q102,libspe,0)),'Données élèves'!Q102),"")</f>
        <v/>
      </c>
      <c r="R99" s="148" t="str">
        <f>IF(AND(A99&lt;&gt;"",OR('Données élèves'!AM102&lt;&gt;"",'Données élèves'!AT102=FALSE)),IF('Données élèves'!AM102=TRUE,INDEX(codemp1,MATCH('Données élèves'!R102,libmp1,0)),IF('Données élèves'!AT102=FALSE,0,'Données élèves'!R102)),"")</f>
        <v/>
      </c>
      <c r="S99" s="148" t="str">
        <f t="shared" si="4"/>
        <v/>
      </c>
      <c r="T99" s="148" t="str">
        <f t="shared" si="5"/>
        <v/>
      </c>
      <c r="U99" s="148" t="str">
        <f>IF(AND(A99&lt;&gt;"",'Données élèves'!S102&lt;&gt;""),'Données élèves'!S102,"")</f>
        <v/>
      </c>
      <c r="V99" s="148" t="str">
        <f>IF(AND(A99&lt;&gt;"",'Données élèves'!T102&lt;&gt;""),'Données élèves'!T102,"")</f>
        <v/>
      </c>
      <c r="W99" s="148" t="str">
        <f>IF(AND(A99&lt;&gt;"",'Données élèves'!U102&lt;&gt;""),'Données élèves'!U102,"")</f>
        <v/>
      </c>
      <c r="X99" s="148" t="str">
        <f>IF(AND(A99&lt;&gt;"",'Données élèves'!V102&lt;&gt;""),'Données élèves'!V102,"")</f>
        <v/>
      </c>
      <c r="Y99" s="148" t="str">
        <f>IF(AND(A99&lt;&gt;"",'Données élèves'!W102&lt;&gt;""),'Données élèves'!W102,"")</f>
        <v/>
      </c>
      <c r="Z99" s="148" t="str">
        <f>IF(AND(A99&lt;&gt;"",'Données élèves'!X102&lt;&gt;""),'Données élèves'!X102,"")</f>
        <v/>
      </c>
    </row>
    <row r="100" spans="1:26" x14ac:dyDescent="0.2">
      <c r="A100" s="146" t="str">
        <f>IF('Données élèves'!$C103&lt;&gt;"",'Données élèves'!A103,"")</f>
        <v/>
      </c>
      <c r="B100" s="146" t="str">
        <f>IF(A100&lt;&gt;"",'Données élèves'!B103,"")</f>
        <v/>
      </c>
      <c r="C100" s="146" t="str">
        <f>IF(AND(A100&lt;&gt;"",'Données élèves'!F103&lt;&gt;""),IF(INDEX(codeclint,MATCH('Données élèves'!F103,libclint,0))&lt;&gt;"",INDEX(codeclint,MATCH('Données élèves'!F103,libclint,0)),""),"")</f>
        <v/>
      </c>
      <c r="D100" s="146" t="str">
        <f t="shared" si="3"/>
        <v/>
      </c>
      <c r="E100" s="146" t="str">
        <f>IF(A100&lt;&gt;"",IF('Données élèves'!G103&lt;&gt;"",IF('Données élèves'!AB103&lt;&gt;"",IF('Données élèves'!G103="LOC.ID",CONCATENATE("LOC.",'Données élèves'!AU$5),'Données élèves'!G103),""),""),"")</f>
        <v/>
      </c>
      <c r="F100" s="146" t="str">
        <f>IF(A100&lt;&gt;"",IF('Données élèves'!H103&lt;&gt;"",'Données élèves'!H103,""),"")</f>
        <v/>
      </c>
      <c r="G100" s="146" t="str">
        <f>IF(AND(A100&lt;&gt;"",'Données élèves'!AC103&lt;&gt;""),IF('Données élèves'!AC103=TRUE,INDEX(codesex,MATCH('Données élèves'!I103,libsex,0)),'Données élèves'!I103),"")</f>
        <v/>
      </c>
      <c r="H100" s="147" t="str">
        <f>IF(A100&lt;&gt;"",IF('Données élèves'!J103&lt;&gt;"",'Données élèves'!J103,""),"")</f>
        <v/>
      </c>
      <c r="I100" s="148" t="str">
        <f>IF(AND(A100&lt;&gt;"",'Données élèves'!AE103&lt;&gt;""),IF('Données élèves'!AE103=TRUE,INDEX(codenat,MATCH('Données élèves'!K103,libnat,0)),'Données élèves'!K103),"")</f>
        <v/>
      </c>
      <c r="J100" s="148" t="str">
        <f>IF(AND(A100&lt;&gt;"",'Données élèves'!AF103&lt;&gt;""),IF('Données élèves'!AF103=TRUE,INDEX(codelangue,MATCH('Données élèves'!L103,liblangue,0)),'Données élèves'!L103),"")</f>
        <v/>
      </c>
      <c r="K100" s="148" t="str">
        <f>IF(AND(A100&lt;&gt;"",'Données élèves'!AH103&lt;&gt;""),IF('Données élèves'!AH103=TRUE,IF(INDEX(codegem,MATCH('Données élèves'!M103,libgem,0))&lt;8000,INDEX(codegem,MATCH('Données élèves'!M103,libgem,0)),""),'Données élèves'!M103),"")</f>
        <v/>
      </c>
      <c r="L100" s="148" t="str">
        <f>IF(AND(A100&lt;&gt;"",'Données élèves'!AH103&lt;&gt;""),IF('Données élèves'!AH103=TRUE,INDEX(codegemhist,MATCH('Données élèves'!M103,libgem,0)),""),"")</f>
        <v/>
      </c>
      <c r="M100" s="148" t="str">
        <f>IF(AND(A100&lt;&gt;"",'Données élèves'!AH103&lt;&gt;""),IF('Données élèves'!AH103=TRUE,IF(INDEX(codegem,MATCH('Données élèves'!M103,libgem,0))&gt;=8000,INDEX(codegem,MATCH('Données élèves'!M103,libgem,0)),""),'Données élèves'!M103),"")</f>
        <v/>
      </c>
      <c r="N100" s="148" t="str">
        <f>IF(AND(A100&lt;&gt;"",'Données élèves'!AI103&lt;&gt;""),IF('Données élèves'!AI103=TRUE,INDEX(codeschart,MATCH('Données élèves'!N103,libschart,0)),'Données élèves'!N103),"")</f>
        <v/>
      </c>
      <c r="O100" s="148" t="str">
        <f>IF(AND(A100&lt;&gt;"",'Données élèves'!O103&lt;&gt;""),'Données élèves'!O103,"")</f>
        <v/>
      </c>
      <c r="P100" s="148" t="str">
        <f>IF(AND(A100&lt;&gt;"",'Données élèves'!AK103&lt;&gt;""),IF('Données élèves'!AK103=TRUE,INDEX(codeform,MATCH('Données élèves'!P103,libform,0)),'Données élèves'!P103),"")</f>
        <v/>
      </c>
      <c r="Q100" s="148" t="str">
        <f>IF(AND(A100&lt;&gt;"",'Données élèves'!AL103&lt;&gt;""),IF('Données élèves'!AL103=TRUE,INDEX(codespe,MATCH('Données élèves'!Q103,libspe,0)),'Données élèves'!Q103),"")</f>
        <v/>
      </c>
      <c r="R100" s="148" t="str">
        <f>IF(AND(A100&lt;&gt;"",OR('Données élèves'!AM103&lt;&gt;"",'Données élèves'!AT103=FALSE)),IF('Données élèves'!AM103=TRUE,INDEX(codemp1,MATCH('Données élèves'!R103,libmp1,0)),IF('Données élèves'!AT103=FALSE,0,'Données élèves'!R103)),"")</f>
        <v/>
      </c>
      <c r="S100" s="148" t="str">
        <f t="shared" si="4"/>
        <v/>
      </c>
      <c r="T100" s="148" t="str">
        <f t="shared" si="5"/>
        <v/>
      </c>
      <c r="U100" s="148" t="str">
        <f>IF(AND(A100&lt;&gt;"",'Données élèves'!S103&lt;&gt;""),'Données élèves'!S103,"")</f>
        <v/>
      </c>
      <c r="V100" s="148" t="str">
        <f>IF(AND(A100&lt;&gt;"",'Données élèves'!T103&lt;&gt;""),'Données élèves'!T103,"")</f>
        <v/>
      </c>
      <c r="W100" s="148" t="str">
        <f>IF(AND(A100&lt;&gt;"",'Données élèves'!U103&lt;&gt;""),'Données élèves'!U103,"")</f>
        <v/>
      </c>
      <c r="X100" s="148" t="str">
        <f>IF(AND(A100&lt;&gt;"",'Données élèves'!V103&lt;&gt;""),'Données élèves'!V103,"")</f>
        <v/>
      </c>
      <c r="Y100" s="148" t="str">
        <f>IF(AND(A100&lt;&gt;"",'Données élèves'!W103&lt;&gt;""),'Données élèves'!W103,"")</f>
        <v/>
      </c>
      <c r="Z100" s="148" t="str">
        <f>IF(AND(A100&lt;&gt;"",'Données élèves'!X103&lt;&gt;""),'Données élèves'!X103,"")</f>
        <v/>
      </c>
    </row>
    <row r="101" spans="1:26" x14ac:dyDescent="0.2">
      <c r="A101" s="146" t="str">
        <f>IF('Données élèves'!$C104&lt;&gt;"",'Données élèves'!A104,"")</f>
        <v/>
      </c>
      <c r="B101" s="146" t="str">
        <f>IF(A101&lt;&gt;"",'Données élèves'!B104,"")</f>
        <v/>
      </c>
      <c r="C101" s="146" t="str">
        <f>IF(AND(A101&lt;&gt;"",'Données élèves'!F104&lt;&gt;""),IF(INDEX(codeclint,MATCH('Données élèves'!F104,libclint,0))&lt;&gt;"",INDEX(codeclint,MATCH('Données élèves'!F104,libclint,0)),""),"")</f>
        <v/>
      </c>
      <c r="D101" s="146" t="str">
        <f t="shared" si="3"/>
        <v/>
      </c>
      <c r="E101" s="146" t="str">
        <f>IF(A101&lt;&gt;"",IF('Données élèves'!G104&lt;&gt;"",IF('Données élèves'!AB104&lt;&gt;"",IF('Données élèves'!G104="LOC.ID",CONCATENATE("LOC.",'Données élèves'!AU$5),'Données élèves'!G104),""),""),"")</f>
        <v/>
      </c>
      <c r="F101" s="146" t="str">
        <f>IF(A101&lt;&gt;"",IF('Données élèves'!H104&lt;&gt;"",'Données élèves'!H104,""),"")</f>
        <v/>
      </c>
      <c r="G101" s="146" t="str">
        <f>IF(AND(A101&lt;&gt;"",'Données élèves'!AC104&lt;&gt;""),IF('Données élèves'!AC104=TRUE,INDEX(codesex,MATCH('Données élèves'!I104,libsex,0)),'Données élèves'!I104),"")</f>
        <v/>
      </c>
      <c r="H101" s="147" t="str">
        <f>IF(A101&lt;&gt;"",IF('Données élèves'!J104&lt;&gt;"",'Données élèves'!J104,""),"")</f>
        <v/>
      </c>
      <c r="I101" s="148" t="str">
        <f>IF(AND(A101&lt;&gt;"",'Données élèves'!AE104&lt;&gt;""),IF('Données élèves'!AE104=TRUE,INDEX(codenat,MATCH('Données élèves'!K104,libnat,0)),'Données élèves'!K104),"")</f>
        <v/>
      </c>
      <c r="J101" s="148" t="str">
        <f>IF(AND(A101&lt;&gt;"",'Données élèves'!AF104&lt;&gt;""),IF('Données élèves'!AF104=TRUE,INDEX(codelangue,MATCH('Données élèves'!L104,liblangue,0)),'Données élèves'!L104),"")</f>
        <v/>
      </c>
      <c r="K101" s="148" t="str">
        <f>IF(AND(A101&lt;&gt;"",'Données élèves'!AH104&lt;&gt;""),IF('Données élèves'!AH104=TRUE,IF(INDEX(codegem,MATCH('Données élèves'!M104,libgem,0))&lt;8000,INDEX(codegem,MATCH('Données élèves'!M104,libgem,0)),""),'Données élèves'!M104),"")</f>
        <v/>
      </c>
      <c r="L101" s="148" t="str">
        <f>IF(AND(A101&lt;&gt;"",'Données élèves'!AH104&lt;&gt;""),IF('Données élèves'!AH104=TRUE,INDEX(codegemhist,MATCH('Données élèves'!M104,libgem,0)),""),"")</f>
        <v/>
      </c>
      <c r="M101" s="148" t="str">
        <f>IF(AND(A101&lt;&gt;"",'Données élèves'!AH104&lt;&gt;""),IF('Données élèves'!AH104=TRUE,IF(INDEX(codegem,MATCH('Données élèves'!M104,libgem,0))&gt;=8000,INDEX(codegem,MATCH('Données élèves'!M104,libgem,0)),""),'Données élèves'!M104),"")</f>
        <v/>
      </c>
      <c r="N101" s="148" t="str">
        <f>IF(AND(A101&lt;&gt;"",'Données élèves'!AI104&lt;&gt;""),IF('Données élèves'!AI104=TRUE,INDEX(codeschart,MATCH('Données élèves'!N104,libschart,0)),'Données élèves'!N104),"")</f>
        <v/>
      </c>
      <c r="O101" s="148" t="str">
        <f>IF(AND(A101&lt;&gt;"",'Données élèves'!O104&lt;&gt;""),'Données élèves'!O104,"")</f>
        <v/>
      </c>
      <c r="P101" s="148" t="str">
        <f>IF(AND(A101&lt;&gt;"",'Données élèves'!AK104&lt;&gt;""),IF('Données élèves'!AK104=TRUE,INDEX(codeform,MATCH('Données élèves'!P104,libform,0)),'Données élèves'!P104),"")</f>
        <v/>
      </c>
      <c r="Q101" s="148" t="str">
        <f>IF(AND(A101&lt;&gt;"",'Données élèves'!AL104&lt;&gt;""),IF('Données élèves'!AL104=TRUE,INDEX(codespe,MATCH('Données élèves'!Q104,libspe,0)),'Données élèves'!Q104),"")</f>
        <v/>
      </c>
      <c r="R101" s="148" t="str">
        <f>IF(AND(A101&lt;&gt;"",OR('Données élèves'!AM104&lt;&gt;"",'Données élèves'!AT104=FALSE)),IF('Données élèves'!AM104=TRUE,INDEX(codemp1,MATCH('Données élèves'!R104,libmp1,0)),IF('Données élèves'!AT104=FALSE,0,'Données élèves'!R104)),"")</f>
        <v/>
      </c>
      <c r="S101" s="148" t="str">
        <f t="shared" si="4"/>
        <v/>
      </c>
      <c r="T101" s="148" t="str">
        <f t="shared" si="5"/>
        <v/>
      </c>
      <c r="U101" s="148" t="str">
        <f>IF(AND(A101&lt;&gt;"",'Données élèves'!S104&lt;&gt;""),'Données élèves'!S104,"")</f>
        <v/>
      </c>
      <c r="V101" s="148" t="str">
        <f>IF(AND(A101&lt;&gt;"",'Données élèves'!T104&lt;&gt;""),'Données élèves'!T104,"")</f>
        <v/>
      </c>
      <c r="W101" s="148" t="str">
        <f>IF(AND(A101&lt;&gt;"",'Données élèves'!U104&lt;&gt;""),'Données élèves'!U104,"")</f>
        <v/>
      </c>
      <c r="X101" s="148" t="str">
        <f>IF(AND(A101&lt;&gt;"",'Données élèves'!V104&lt;&gt;""),'Données élèves'!V104,"")</f>
        <v/>
      </c>
      <c r="Y101" s="148" t="str">
        <f>IF(AND(A101&lt;&gt;"",'Données élèves'!W104&lt;&gt;""),'Données élèves'!W104,"")</f>
        <v/>
      </c>
      <c r="Z101" s="148" t="str">
        <f>IF(AND(A101&lt;&gt;"",'Données élèves'!X104&lt;&gt;""),'Données élèves'!X104,"")</f>
        <v/>
      </c>
    </row>
    <row r="102" spans="1:26" x14ac:dyDescent="0.2">
      <c r="A102" s="146" t="str">
        <f>IF('Données élèves'!$C105&lt;&gt;"",'Données élèves'!A105,"")</f>
        <v/>
      </c>
      <c r="B102" s="146" t="str">
        <f>IF(A102&lt;&gt;"",'Données élèves'!B105,"")</f>
        <v/>
      </c>
      <c r="C102" s="146" t="str">
        <f>IF(AND(A102&lt;&gt;"",'Données élèves'!F105&lt;&gt;""),IF(INDEX(codeclint,MATCH('Données élèves'!F105,libclint,0))&lt;&gt;"",INDEX(codeclint,MATCH('Données élèves'!F105,libclint,0)),""),"")</f>
        <v/>
      </c>
      <c r="D102" s="146" t="str">
        <f t="shared" si="3"/>
        <v/>
      </c>
      <c r="E102" s="146" t="str">
        <f>IF(A102&lt;&gt;"",IF('Données élèves'!G105&lt;&gt;"",IF('Données élèves'!AB105&lt;&gt;"",IF('Données élèves'!G105="LOC.ID",CONCATENATE("LOC.",'Données élèves'!AU$5),'Données élèves'!G105),""),""),"")</f>
        <v/>
      </c>
      <c r="F102" s="146" t="str">
        <f>IF(A102&lt;&gt;"",IF('Données élèves'!H105&lt;&gt;"",'Données élèves'!H105,""),"")</f>
        <v/>
      </c>
      <c r="G102" s="146" t="str">
        <f>IF(AND(A102&lt;&gt;"",'Données élèves'!AC105&lt;&gt;""),IF('Données élèves'!AC105=TRUE,INDEX(codesex,MATCH('Données élèves'!I105,libsex,0)),'Données élèves'!I105),"")</f>
        <v/>
      </c>
      <c r="H102" s="147" t="str">
        <f>IF(A102&lt;&gt;"",IF('Données élèves'!J105&lt;&gt;"",'Données élèves'!J105,""),"")</f>
        <v/>
      </c>
      <c r="I102" s="148" t="str">
        <f>IF(AND(A102&lt;&gt;"",'Données élèves'!AE105&lt;&gt;""),IF('Données élèves'!AE105=TRUE,INDEX(codenat,MATCH('Données élèves'!K105,libnat,0)),'Données élèves'!K105),"")</f>
        <v/>
      </c>
      <c r="J102" s="148" t="str">
        <f>IF(AND(A102&lt;&gt;"",'Données élèves'!AF105&lt;&gt;""),IF('Données élèves'!AF105=TRUE,INDEX(codelangue,MATCH('Données élèves'!L105,liblangue,0)),'Données élèves'!L105),"")</f>
        <v/>
      </c>
      <c r="K102" s="148" t="str">
        <f>IF(AND(A102&lt;&gt;"",'Données élèves'!AH105&lt;&gt;""),IF('Données élèves'!AH105=TRUE,IF(INDEX(codegem,MATCH('Données élèves'!M105,libgem,0))&lt;8000,INDEX(codegem,MATCH('Données élèves'!M105,libgem,0)),""),'Données élèves'!M105),"")</f>
        <v/>
      </c>
      <c r="L102" s="148" t="str">
        <f>IF(AND(A102&lt;&gt;"",'Données élèves'!AH105&lt;&gt;""),IF('Données élèves'!AH105=TRUE,INDEX(codegemhist,MATCH('Données élèves'!M105,libgem,0)),""),"")</f>
        <v/>
      </c>
      <c r="M102" s="148" t="str">
        <f>IF(AND(A102&lt;&gt;"",'Données élèves'!AH105&lt;&gt;""),IF('Données élèves'!AH105=TRUE,IF(INDEX(codegem,MATCH('Données élèves'!M105,libgem,0))&gt;=8000,INDEX(codegem,MATCH('Données élèves'!M105,libgem,0)),""),'Données élèves'!M105),"")</f>
        <v/>
      </c>
      <c r="N102" s="148" t="str">
        <f>IF(AND(A102&lt;&gt;"",'Données élèves'!AI105&lt;&gt;""),IF('Données élèves'!AI105=TRUE,INDEX(codeschart,MATCH('Données élèves'!N105,libschart,0)),'Données élèves'!N105),"")</f>
        <v/>
      </c>
      <c r="O102" s="148" t="str">
        <f>IF(AND(A102&lt;&gt;"",'Données élèves'!O105&lt;&gt;""),'Données élèves'!O105,"")</f>
        <v/>
      </c>
      <c r="P102" s="148" t="str">
        <f>IF(AND(A102&lt;&gt;"",'Données élèves'!AK105&lt;&gt;""),IF('Données élèves'!AK105=TRUE,INDEX(codeform,MATCH('Données élèves'!P105,libform,0)),'Données élèves'!P105),"")</f>
        <v/>
      </c>
      <c r="Q102" s="148" t="str">
        <f>IF(AND(A102&lt;&gt;"",'Données élèves'!AL105&lt;&gt;""),IF('Données élèves'!AL105=TRUE,INDEX(codespe,MATCH('Données élèves'!Q105,libspe,0)),'Données élèves'!Q105),"")</f>
        <v/>
      </c>
      <c r="R102" s="148" t="str">
        <f>IF(AND(A102&lt;&gt;"",OR('Données élèves'!AM105&lt;&gt;"",'Données élèves'!AT105=FALSE)),IF('Données élèves'!AM105=TRUE,INDEX(codemp1,MATCH('Données élèves'!R105,libmp1,0)),IF('Données élèves'!AT105=FALSE,0,'Données élèves'!R105)),"")</f>
        <v/>
      </c>
      <c r="S102" s="148" t="str">
        <f t="shared" si="4"/>
        <v/>
      </c>
      <c r="T102" s="148" t="str">
        <f t="shared" si="5"/>
        <v/>
      </c>
      <c r="U102" s="148" t="str">
        <f>IF(AND(A102&lt;&gt;"",'Données élèves'!S105&lt;&gt;""),'Données élèves'!S105,"")</f>
        <v/>
      </c>
      <c r="V102" s="148" t="str">
        <f>IF(AND(A102&lt;&gt;"",'Données élèves'!T105&lt;&gt;""),'Données élèves'!T105,"")</f>
        <v/>
      </c>
      <c r="W102" s="148" t="str">
        <f>IF(AND(A102&lt;&gt;"",'Données élèves'!U105&lt;&gt;""),'Données élèves'!U105,"")</f>
        <v/>
      </c>
      <c r="X102" s="148" t="str">
        <f>IF(AND(A102&lt;&gt;"",'Données élèves'!V105&lt;&gt;""),'Données élèves'!V105,"")</f>
        <v/>
      </c>
      <c r="Y102" s="148" t="str">
        <f>IF(AND(A102&lt;&gt;"",'Données élèves'!W105&lt;&gt;""),'Données élèves'!W105,"")</f>
        <v/>
      </c>
      <c r="Z102" s="148" t="str">
        <f>IF(AND(A102&lt;&gt;"",'Données élèves'!X105&lt;&gt;""),'Données élèves'!X105,"")</f>
        <v/>
      </c>
    </row>
    <row r="103" spans="1:26" x14ac:dyDescent="0.2">
      <c r="A103" s="146" t="str">
        <f>IF('Données élèves'!$C106&lt;&gt;"",'Données élèves'!A106,"")</f>
        <v/>
      </c>
      <c r="B103" s="146" t="str">
        <f>IF(A103&lt;&gt;"",'Données élèves'!B106,"")</f>
        <v/>
      </c>
      <c r="C103" s="146" t="str">
        <f>IF(AND(A103&lt;&gt;"",'Données élèves'!F106&lt;&gt;""),IF(INDEX(codeclint,MATCH('Données élèves'!F106,libclint,0))&lt;&gt;"",INDEX(codeclint,MATCH('Données élèves'!F106,libclint,0)),""),"")</f>
        <v/>
      </c>
      <c r="D103" s="146" t="str">
        <f t="shared" si="3"/>
        <v/>
      </c>
      <c r="E103" s="146" t="str">
        <f>IF(A103&lt;&gt;"",IF('Données élèves'!G106&lt;&gt;"",IF('Données élèves'!AB106&lt;&gt;"",IF('Données élèves'!G106="LOC.ID",CONCATENATE("LOC.",'Données élèves'!AU$5),'Données élèves'!G106),""),""),"")</f>
        <v/>
      </c>
      <c r="F103" s="146" t="str">
        <f>IF(A103&lt;&gt;"",IF('Données élèves'!H106&lt;&gt;"",'Données élèves'!H106,""),"")</f>
        <v/>
      </c>
      <c r="G103" s="146" t="str">
        <f>IF(AND(A103&lt;&gt;"",'Données élèves'!AC106&lt;&gt;""),IF('Données élèves'!AC106=TRUE,INDEX(codesex,MATCH('Données élèves'!I106,libsex,0)),'Données élèves'!I106),"")</f>
        <v/>
      </c>
      <c r="H103" s="147" t="str">
        <f>IF(A103&lt;&gt;"",IF('Données élèves'!J106&lt;&gt;"",'Données élèves'!J106,""),"")</f>
        <v/>
      </c>
      <c r="I103" s="148" t="str">
        <f>IF(AND(A103&lt;&gt;"",'Données élèves'!AE106&lt;&gt;""),IF('Données élèves'!AE106=TRUE,INDEX(codenat,MATCH('Données élèves'!K106,libnat,0)),'Données élèves'!K106),"")</f>
        <v/>
      </c>
      <c r="J103" s="148" t="str">
        <f>IF(AND(A103&lt;&gt;"",'Données élèves'!AF106&lt;&gt;""),IF('Données élèves'!AF106=TRUE,INDEX(codelangue,MATCH('Données élèves'!L106,liblangue,0)),'Données élèves'!L106),"")</f>
        <v/>
      </c>
      <c r="K103" s="148" t="str">
        <f>IF(AND(A103&lt;&gt;"",'Données élèves'!AH106&lt;&gt;""),IF('Données élèves'!AH106=TRUE,IF(INDEX(codegem,MATCH('Données élèves'!M106,libgem,0))&lt;8000,INDEX(codegem,MATCH('Données élèves'!M106,libgem,0)),""),'Données élèves'!M106),"")</f>
        <v/>
      </c>
      <c r="L103" s="148" t="str">
        <f>IF(AND(A103&lt;&gt;"",'Données élèves'!AH106&lt;&gt;""),IF('Données élèves'!AH106=TRUE,INDEX(codegemhist,MATCH('Données élèves'!M106,libgem,0)),""),"")</f>
        <v/>
      </c>
      <c r="M103" s="148" t="str">
        <f>IF(AND(A103&lt;&gt;"",'Données élèves'!AH106&lt;&gt;""),IF('Données élèves'!AH106=TRUE,IF(INDEX(codegem,MATCH('Données élèves'!M106,libgem,0))&gt;=8000,INDEX(codegem,MATCH('Données élèves'!M106,libgem,0)),""),'Données élèves'!M106),"")</f>
        <v/>
      </c>
      <c r="N103" s="148" t="str">
        <f>IF(AND(A103&lt;&gt;"",'Données élèves'!AI106&lt;&gt;""),IF('Données élèves'!AI106=TRUE,INDEX(codeschart,MATCH('Données élèves'!N106,libschart,0)),'Données élèves'!N106),"")</f>
        <v/>
      </c>
      <c r="O103" s="148" t="str">
        <f>IF(AND(A103&lt;&gt;"",'Données élèves'!O106&lt;&gt;""),'Données élèves'!O106,"")</f>
        <v/>
      </c>
      <c r="P103" s="148" t="str">
        <f>IF(AND(A103&lt;&gt;"",'Données élèves'!AK106&lt;&gt;""),IF('Données élèves'!AK106=TRUE,INDEX(codeform,MATCH('Données élèves'!P106,libform,0)),'Données élèves'!P106),"")</f>
        <v/>
      </c>
      <c r="Q103" s="148" t="str">
        <f>IF(AND(A103&lt;&gt;"",'Données élèves'!AL106&lt;&gt;""),IF('Données élèves'!AL106=TRUE,INDEX(codespe,MATCH('Données élèves'!Q106,libspe,0)),'Données élèves'!Q106),"")</f>
        <v/>
      </c>
      <c r="R103" s="148" t="str">
        <f>IF(AND(A103&lt;&gt;"",OR('Données élèves'!AM106&lt;&gt;"",'Données élèves'!AT106=FALSE)),IF('Données élèves'!AM106=TRUE,INDEX(codemp1,MATCH('Données élèves'!R106,libmp1,0)),IF('Données élèves'!AT106=FALSE,0,'Données élèves'!R106)),"")</f>
        <v/>
      </c>
      <c r="S103" s="148" t="str">
        <f t="shared" si="4"/>
        <v/>
      </c>
      <c r="T103" s="148" t="str">
        <f t="shared" si="5"/>
        <v/>
      </c>
      <c r="U103" s="148" t="str">
        <f>IF(AND(A103&lt;&gt;"",'Données élèves'!S106&lt;&gt;""),'Données élèves'!S106,"")</f>
        <v/>
      </c>
      <c r="V103" s="148" t="str">
        <f>IF(AND(A103&lt;&gt;"",'Données élèves'!T106&lt;&gt;""),'Données élèves'!T106,"")</f>
        <v/>
      </c>
      <c r="W103" s="148" t="str">
        <f>IF(AND(A103&lt;&gt;"",'Données élèves'!U106&lt;&gt;""),'Données élèves'!U106,"")</f>
        <v/>
      </c>
      <c r="X103" s="148" t="str">
        <f>IF(AND(A103&lt;&gt;"",'Données élèves'!V106&lt;&gt;""),'Données élèves'!V106,"")</f>
        <v/>
      </c>
      <c r="Y103" s="148" t="str">
        <f>IF(AND(A103&lt;&gt;"",'Données élèves'!W106&lt;&gt;""),'Données élèves'!W106,"")</f>
        <v/>
      </c>
      <c r="Z103" s="148" t="str">
        <f>IF(AND(A103&lt;&gt;"",'Données élèves'!X106&lt;&gt;""),'Données élèves'!X106,"")</f>
        <v/>
      </c>
    </row>
    <row r="104" spans="1:26" x14ac:dyDescent="0.2">
      <c r="A104" s="146" t="str">
        <f>IF('Données élèves'!$C107&lt;&gt;"",'Données élèves'!A107,"")</f>
        <v/>
      </c>
      <c r="B104" s="146" t="str">
        <f>IF(A104&lt;&gt;"",'Données élèves'!B107,"")</f>
        <v/>
      </c>
      <c r="C104" s="146" t="str">
        <f>IF(AND(A104&lt;&gt;"",'Données élèves'!F107&lt;&gt;""),IF(INDEX(codeclint,MATCH('Données élèves'!F107,libclint,0))&lt;&gt;"",INDEX(codeclint,MATCH('Données élèves'!F107,libclint,0)),""),"")</f>
        <v/>
      </c>
      <c r="D104" s="146" t="str">
        <f t="shared" si="3"/>
        <v/>
      </c>
      <c r="E104" s="146" t="str">
        <f>IF(A104&lt;&gt;"",IF('Données élèves'!G107&lt;&gt;"",IF('Données élèves'!AB107&lt;&gt;"",IF('Données élèves'!G107="LOC.ID",CONCATENATE("LOC.",'Données élèves'!AU$5),'Données élèves'!G107),""),""),"")</f>
        <v/>
      </c>
      <c r="F104" s="146" t="str">
        <f>IF(A104&lt;&gt;"",IF('Données élèves'!H107&lt;&gt;"",'Données élèves'!H107,""),"")</f>
        <v/>
      </c>
      <c r="G104" s="146" t="str">
        <f>IF(AND(A104&lt;&gt;"",'Données élèves'!AC107&lt;&gt;""),IF('Données élèves'!AC107=TRUE,INDEX(codesex,MATCH('Données élèves'!I107,libsex,0)),'Données élèves'!I107),"")</f>
        <v/>
      </c>
      <c r="H104" s="147" t="str">
        <f>IF(A104&lt;&gt;"",IF('Données élèves'!J107&lt;&gt;"",'Données élèves'!J107,""),"")</f>
        <v/>
      </c>
      <c r="I104" s="148" t="str">
        <f>IF(AND(A104&lt;&gt;"",'Données élèves'!AE107&lt;&gt;""),IF('Données élèves'!AE107=TRUE,INDEX(codenat,MATCH('Données élèves'!K107,libnat,0)),'Données élèves'!K107),"")</f>
        <v/>
      </c>
      <c r="J104" s="148" t="str">
        <f>IF(AND(A104&lt;&gt;"",'Données élèves'!AF107&lt;&gt;""),IF('Données élèves'!AF107=TRUE,INDEX(codelangue,MATCH('Données élèves'!L107,liblangue,0)),'Données élèves'!L107),"")</f>
        <v/>
      </c>
      <c r="K104" s="148" t="str">
        <f>IF(AND(A104&lt;&gt;"",'Données élèves'!AH107&lt;&gt;""),IF('Données élèves'!AH107=TRUE,IF(INDEX(codegem,MATCH('Données élèves'!M107,libgem,0))&lt;8000,INDEX(codegem,MATCH('Données élèves'!M107,libgem,0)),""),'Données élèves'!M107),"")</f>
        <v/>
      </c>
      <c r="L104" s="148" t="str">
        <f>IF(AND(A104&lt;&gt;"",'Données élèves'!AH107&lt;&gt;""),IF('Données élèves'!AH107=TRUE,INDEX(codegemhist,MATCH('Données élèves'!M107,libgem,0)),""),"")</f>
        <v/>
      </c>
      <c r="M104" s="148" t="str">
        <f>IF(AND(A104&lt;&gt;"",'Données élèves'!AH107&lt;&gt;""),IF('Données élèves'!AH107=TRUE,IF(INDEX(codegem,MATCH('Données élèves'!M107,libgem,0))&gt;=8000,INDEX(codegem,MATCH('Données élèves'!M107,libgem,0)),""),'Données élèves'!M107),"")</f>
        <v/>
      </c>
      <c r="N104" s="148" t="str">
        <f>IF(AND(A104&lt;&gt;"",'Données élèves'!AI107&lt;&gt;""),IF('Données élèves'!AI107=TRUE,INDEX(codeschart,MATCH('Données élèves'!N107,libschart,0)),'Données élèves'!N107),"")</f>
        <v/>
      </c>
      <c r="O104" s="148" t="str">
        <f>IF(AND(A104&lt;&gt;"",'Données élèves'!O107&lt;&gt;""),'Données élèves'!O107,"")</f>
        <v/>
      </c>
      <c r="P104" s="148" t="str">
        <f>IF(AND(A104&lt;&gt;"",'Données élèves'!AK107&lt;&gt;""),IF('Données élèves'!AK107=TRUE,INDEX(codeform,MATCH('Données élèves'!P107,libform,0)),'Données élèves'!P107),"")</f>
        <v/>
      </c>
      <c r="Q104" s="148" t="str">
        <f>IF(AND(A104&lt;&gt;"",'Données élèves'!AL107&lt;&gt;""),IF('Données élèves'!AL107=TRUE,INDEX(codespe,MATCH('Données élèves'!Q107,libspe,0)),'Données élèves'!Q107),"")</f>
        <v/>
      </c>
      <c r="R104" s="148" t="str">
        <f>IF(AND(A104&lt;&gt;"",OR('Données élèves'!AM107&lt;&gt;"",'Données élèves'!AT107=FALSE)),IF('Données élèves'!AM107=TRUE,INDEX(codemp1,MATCH('Données élèves'!R107,libmp1,0)),IF('Données élèves'!AT107=FALSE,0,'Données élèves'!R107)),"")</f>
        <v/>
      </c>
      <c r="S104" s="148" t="str">
        <f t="shared" si="4"/>
        <v/>
      </c>
      <c r="T104" s="148" t="str">
        <f t="shared" si="5"/>
        <v/>
      </c>
      <c r="U104" s="148" t="str">
        <f>IF(AND(A104&lt;&gt;"",'Données élèves'!S107&lt;&gt;""),'Données élèves'!S107,"")</f>
        <v/>
      </c>
      <c r="V104" s="148" t="str">
        <f>IF(AND(A104&lt;&gt;"",'Données élèves'!T107&lt;&gt;""),'Données élèves'!T107,"")</f>
        <v/>
      </c>
      <c r="W104" s="148" t="str">
        <f>IF(AND(A104&lt;&gt;"",'Données élèves'!U107&lt;&gt;""),'Données élèves'!U107,"")</f>
        <v/>
      </c>
      <c r="X104" s="148" t="str">
        <f>IF(AND(A104&lt;&gt;"",'Données élèves'!V107&lt;&gt;""),'Données élèves'!V107,"")</f>
        <v/>
      </c>
      <c r="Y104" s="148" t="str">
        <f>IF(AND(A104&lt;&gt;"",'Données élèves'!W107&lt;&gt;""),'Données élèves'!W107,"")</f>
        <v/>
      </c>
      <c r="Z104" s="148" t="str">
        <f>IF(AND(A104&lt;&gt;"",'Données élèves'!X107&lt;&gt;""),'Données élèves'!X107,"")</f>
        <v/>
      </c>
    </row>
    <row r="105" spans="1:26" x14ac:dyDescent="0.2">
      <c r="A105" s="146" t="str">
        <f>IF('Données élèves'!$C108&lt;&gt;"",'Données élèves'!A108,"")</f>
        <v/>
      </c>
      <c r="B105" s="146" t="str">
        <f>IF(A105&lt;&gt;"",'Données élèves'!B108,"")</f>
        <v/>
      </c>
      <c r="C105" s="146" t="str">
        <f>IF(AND(A105&lt;&gt;"",'Données élèves'!F108&lt;&gt;""),IF(INDEX(codeclint,MATCH('Données élèves'!F108,libclint,0))&lt;&gt;"",INDEX(codeclint,MATCH('Données élèves'!F108,libclint,0)),""),"")</f>
        <v/>
      </c>
      <c r="D105" s="146" t="str">
        <f t="shared" si="3"/>
        <v/>
      </c>
      <c r="E105" s="146" t="str">
        <f>IF(A105&lt;&gt;"",IF('Données élèves'!G108&lt;&gt;"",IF('Données élèves'!AB108&lt;&gt;"",IF('Données élèves'!G108="LOC.ID",CONCATENATE("LOC.",'Données élèves'!AU$5),'Données élèves'!G108),""),""),"")</f>
        <v/>
      </c>
      <c r="F105" s="146" t="str">
        <f>IF(A105&lt;&gt;"",IF('Données élèves'!H108&lt;&gt;"",'Données élèves'!H108,""),"")</f>
        <v/>
      </c>
      <c r="G105" s="146" t="str">
        <f>IF(AND(A105&lt;&gt;"",'Données élèves'!AC108&lt;&gt;""),IF('Données élèves'!AC108=TRUE,INDEX(codesex,MATCH('Données élèves'!I108,libsex,0)),'Données élèves'!I108),"")</f>
        <v/>
      </c>
      <c r="H105" s="147" t="str">
        <f>IF(A105&lt;&gt;"",IF('Données élèves'!J108&lt;&gt;"",'Données élèves'!J108,""),"")</f>
        <v/>
      </c>
      <c r="I105" s="148" t="str">
        <f>IF(AND(A105&lt;&gt;"",'Données élèves'!AE108&lt;&gt;""),IF('Données élèves'!AE108=TRUE,INDEX(codenat,MATCH('Données élèves'!K108,libnat,0)),'Données élèves'!K108),"")</f>
        <v/>
      </c>
      <c r="J105" s="148" t="str">
        <f>IF(AND(A105&lt;&gt;"",'Données élèves'!AF108&lt;&gt;""),IF('Données élèves'!AF108=TRUE,INDEX(codelangue,MATCH('Données élèves'!L108,liblangue,0)),'Données élèves'!L108),"")</f>
        <v/>
      </c>
      <c r="K105" s="148" t="str">
        <f>IF(AND(A105&lt;&gt;"",'Données élèves'!AH108&lt;&gt;""),IF('Données élèves'!AH108=TRUE,IF(INDEX(codegem,MATCH('Données élèves'!M108,libgem,0))&lt;8000,INDEX(codegem,MATCH('Données élèves'!M108,libgem,0)),""),'Données élèves'!M108),"")</f>
        <v/>
      </c>
      <c r="L105" s="148" t="str">
        <f>IF(AND(A105&lt;&gt;"",'Données élèves'!AH108&lt;&gt;""),IF('Données élèves'!AH108=TRUE,INDEX(codegemhist,MATCH('Données élèves'!M108,libgem,0)),""),"")</f>
        <v/>
      </c>
      <c r="M105" s="148" t="str">
        <f>IF(AND(A105&lt;&gt;"",'Données élèves'!AH108&lt;&gt;""),IF('Données élèves'!AH108=TRUE,IF(INDEX(codegem,MATCH('Données élèves'!M108,libgem,0))&gt;=8000,INDEX(codegem,MATCH('Données élèves'!M108,libgem,0)),""),'Données élèves'!M108),"")</f>
        <v/>
      </c>
      <c r="N105" s="148" t="str">
        <f>IF(AND(A105&lt;&gt;"",'Données élèves'!AI108&lt;&gt;""),IF('Données élèves'!AI108=TRUE,INDEX(codeschart,MATCH('Données élèves'!N108,libschart,0)),'Données élèves'!N108),"")</f>
        <v/>
      </c>
      <c r="O105" s="148" t="str">
        <f>IF(AND(A105&lt;&gt;"",'Données élèves'!O108&lt;&gt;""),'Données élèves'!O108,"")</f>
        <v/>
      </c>
      <c r="P105" s="148" t="str">
        <f>IF(AND(A105&lt;&gt;"",'Données élèves'!AK108&lt;&gt;""),IF('Données élèves'!AK108=TRUE,INDEX(codeform,MATCH('Données élèves'!P108,libform,0)),'Données élèves'!P108),"")</f>
        <v/>
      </c>
      <c r="Q105" s="148" t="str">
        <f>IF(AND(A105&lt;&gt;"",'Données élèves'!AL108&lt;&gt;""),IF('Données élèves'!AL108=TRUE,INDEX(codespe,MATCH('Données élèves'!Q108,libspe,0)),'Données élèves'!Q108),"")</f>
        <v/>
      </c>
      <c r="R105" s="148" t="str">
        <f>IF(AND(A105&lt;&gt;"",OR('Données élèves'!AM108&lt;&gt;"",'Données élèves'!AT108=FALSE)),IF('Données élèves'!AM108=TRUE,INDEX(codemp1,MATCH('Données élèves'!R108,libmp1,0)),IF('Données élèves'!AT108=FALSE,0,'Données élèves'!R108)),"")</f>
        <v/>
      </c>
      <c r="S105" s="148" t="str">
        <f t="shared" si="4"/>
        <v/>
      </c>
      <c r="T105" s="148" t="str">
        <f t="shared" si="5"/>
        <v/>
      </c>
      <c r="U105" s="148" t="str">
        <f>IF(AND(A105&lt;&gt;"",'Données élèves'!S108&lt;&gt;""),'Données élèves'!S108,"")</f>
        <v/>
      </c>
      <c r="V105" s="148" t="str">
        <f>IF(AND(A105&lt;&gt;"",'Données élèves'!T108&lt;&gt;""),'Données élèves'!T108,"")</f>
        <v/>
      </c>
      <c r="W105" s="148" t="str">
        <f>IF(AND(A105&lt;&gt;"",'Données élèves'!U108&lt;&gt;""),'Données élèves'!U108,"")</f>
        <v/>
      </c>
      <c r="X105" s="148" t="str">
        <f>IF(AND(A105&lt;&gt;"",'Données élèves'!V108&lt;&gt;""),'Données élèves'!V108,"")</f>
        <v/>
      </c>
      <c r="Y105" s="148" t="str">
        <f>IF(AND(A105&lt;&gt;"",'Données élèves'!W108&lt;&gt;""),'Données élèves'!W108,"")</f>
        <v/>
      </c>
      <c r="Z105" s="148" t="str">
        <f>IF(AND(A105&lt;&gt;"",'Données élèves'!X108&lt;&gt;""),'Données élèves'!X108,"")</f>
        <v/>
      </c>
    </row>
    <row r="106" spans="1:26" x14ac:dyDescent="0.2">
      <c r="A106" s="146" t="str">
        <f>IF('Données élèves'!$C109&lt;&gt;"",'Données élèves'!A109,"")</f>
        <v/>
      </c>
      <c r="B106" s="146" t="str">
        <f>IF(A106&lt;&gt;"",'Données élèves'!B109,"")</f>
        <v/>
      </c>
      <c r="C106" s="146" t="str">
        <f>IF(AND(A106&lt;&gt;"",'Données élèves'!F109&lt;&gt;""),IF(INDEX(codeclint,MATCH('Données élèves'!F109,libclint,0))&lt;&gt;"",INDEX(codeclint,MATCH('Données élèves'!F109,libclint,0)),""),"")</f>
        <v/>
      </c>
      <c r="D106" s="146" t="str">
        <f t="shared" si="3"/>
        <v/>
      </c>
      <c r="E106" s="146" t="str">
        <f>IF(A106&lt;&gt;"",IF('Données élèves'!G109&lt;&gt;"",IF('Données élèves'!AB109&lt;&gt;"",IF('Données élèves'!G109="LOC.ID",CONCATENATE("LOC.",'Données élèves'!AU$5),'Données élèves'!G109),""),""),"")</f>
        <v/>
      </c>
      <c r="F106" s="146" t="str">
        <f>IF(A106&lt;&gt;"",IF('Données élèves'!H109&lt;&gt;"",'Données élèves'!H109,""),"")</f>
        <v/>
      </c>
      <c r="G106" s="146" t="str">
        <f>IF(AND(A106&lt;&gt;"",'Données élèves'!AC109&lt;&gt;""),IF('Données élèves'!AC109=TRUE,INDEX(codesex,MATCH('Données élèves'!I109,libsex,0)),'Données élèves'!I109),"")</f>
        <v/>
      </c>
      <c r="H106" s="147" t="str">
        <f>IF(A106&lt;&gt;"",IF('Données élèves'!J109&lt;&gt;"",'Données élèves'!J109,""),"")</f>
        <v/>
      </c>
      <c r="I106" s="148" t="str">
        <f>IF(AND(A106&lt;&gt;"",'Données élèves'!AE109&lt;&gt;""),IF('Données élèves'!AE109=TRUE,INDEX(codenat,MATCH('Données élèves'!K109,libnat,0)),'Données élèves'!K109),"")</f>
        <v/>
      </c>
      <c r="J106" s="148" t="str">
        <f>IF(AND(A106&lt;&gt;"",'Données élèves'!AF109&lt;&gt;""),IF('Données élèves'!AF109=TRUE,INDEX(codelangue,MATCH('Données élèves'!L109,liblangue,0)),'Données élèves'!L109),"")</f>
        <v/>
      </c>
      <c r="K106" s="148" t="str">
        <f>IF(AND(A106&lt;&gt;"",'Données élèves'!AH109&lt;&gt;""),IF('Données élèves'!AH109=TRUE,IF(INDEX(codegem,MATCH('Données élèves'!M109,libgem,0))&lt;8000,INDEX(codegem,MATCH('Données élèves'!M109,libgem,0)),""),'Données élèves'!M109),"")</f>
        <v/>
      </c>
      <c r="L106" s="148" t="str">
        <f>IF(AND(A106&lt;&gt;"",'Données élèves'!AH109&lt;&gt;""),IF('Données élèves'!AH109=TRUE,INDEX(codegemhist,MATCH('Données élèves'!M109,libgem,0)),""),"")</f>
        <v/>
      </c>
      <c r="M106" s="148" t="str">
        <f>IF(AND(A106&lt;&gt;"",'Données élèves'!AH109&lt;&gt;""),IF('Données élèves'!AH109=TRUE,IF(INDEX(codegem,MATCH('Données élèves'!M109,libgem,0))&gt;=8000,INDEX(codegem,MATCH('Données élèves'!M109,libgem,0)),""),'Données élèves'!M109),"")</f>
        <v/>
      </c>
      <c r="N106" s="148" t="str">
        <f>IF(AND(A106&lt;&gt;"",'Données élèves'!AI109&lt;&gt;""),IF('Données élèves'!AI109=TRUE,INDEX(codeschart,MATCH('Données élèves'!N109,libschart,0)),'Données élèves'!N109),"")</f>
        <v/>
      </c>
      <c r="O106" s="148" t="str">
        <f>IF(AND(A106&lt;&gt;"",'Données élèves'!O109&lt;&gt;""),'Données élèves'!O109,"")</f>
        <v/>
      </c>
      <c r="P106" s="148" t="str">
        <f>IF(AND(A106&lt;&gt;"",'Données élèves'!AK109&lt;&gt;""),IF('Données élèves'!AK109=TRUE,INDEX(codeform,MATCH('Données élèves'!P109,libform,0)),'Données élèves'!P109),"")</f>
        <v/>
      </c>
      <c r="Q106" s="148" t="str">
        <f>IF(AND(A106&lt;&gt;"",'Données élèves'!AL109&lt;&gt;""),IF('Données élèves'!AL109=TRUE,INDEX(codespe,MATCH('Données élèves'!Q109,libspe,0)),'Données élèves'!Q109),"")</f>
        <v/>
      </c>
      <c r="R106" s="148" t="str">
        <f>IF(AND(A106&lt;&gt;"",OR('Données élèves'!AM109&lt;&gt;"",'Données élèves'!AT109=FALSE)),IF('Données élèves'!AM109=TRUE,INDEX(codemp1,MATCH('Données élèves'!R109,libmp1,0)),IF('Données élèves'!AT109=FALSE,0,'Données élèves'!R109)),"")</f>
        <v/>
      </c>
      <c r="S106" s="148" t="str">
        <f t="shared" si="4"/>
        <v/>
      </c>
      <c r="T106" s="148" t="str">
        <f t="shared" si="5"/>
        <v/>
      </c>
      <c r="U106" s="148" t="str">
        <f>IF(AND(A106&lt;&gt;"",'Données élèves'!S109&lt;&gt;""),'Données élèves'!S109,"")</f>
        <v/>
      </c>
      <c r="V106" s="148" t="str">
        <f>IF(AND(A106&lt;&gt;"",'Données élèves'!T109&lt;&gt;""),'Données élèves'!T109,"")</f>
        <v/>
      </c>
      <c r="W106" s="148" t="str">
        <f>IF(AND(A106&lt;&gt;"",'Données élèves'!U109&lt;&gt;""),'Données élèves'!U109,"")</f>
        <v/>
      </c>
      <c r="X106" s="148" t="str">
        <f>IF(AND(A106&lt;&gt;"",'Données élèves'!V109&lt;&gt;""),'Données élèves'!V109,"")</f>
        <v/>
      </c>
      <c r="Y106" s="148" t="str">
        <f>IF(AND(A106&lt;&gt;"",'Données élèves'!W109&lt;&gt;""),'Données élèves'!W109,"")</f>
        <v/>
      </c>
      <c r="Z106" s="148" t="str">
        <f>IF(AND(A106&lt;&gt;"",'Données élèves'!X109&lt;&gt;""),'Données élèves'!X109,"")</f>
        <v/>
      </c>
    </row>
    <row r="107" spans="1:26" x14ac:dyDescent="0.2">
      <c r="A107" s="146" t="str">
        <f>IF('Données élèves'!$C110&lt;&gt;"",'Données élèves'!A110,"")</f>
        <v/>
      </c>
      <c r="B107" s="146" t="str">
        <f>IF(A107&lt;&gt;"",'Données élèves'!B110,"")</f>
        <v/>
      </c>
      <c r="C107" s="146" t="str">
        <f>IF(AND(A107&lt;&gt;"",'Données élèves'!F110&lt;&gt;""),IF(INDEX(codeclint,MATCH('Données élèves'!F110,libclint,0))&lt;&gt;"",INDEX(codeclint,MATCH('Données élèves'!F110,libclint,0)),""),"")</f>
        <v/>
      </c>
      <c r="D107" s="146" t="str">
        <f t="shared" si="3"/>
        <v/>
      </c>
      <c r="E107" s="146" t="str">
        <f>IF(A107&lt;&gt;"",IF('Données élèves'!G110&lt;&gt;"",IF('Données élèves'!AB110&lt;&gt;"",IF('Données élèves'!G110="LOC.ID",CONCATENATE("LOC.",'Données élèves'!AU$5),'Données élèves'!G110),""),""),"")</f>
        <v/>
      </c>
      <c r="F107" s="146" t="str">
        <f>IF(A107&lt;&gt;"",IF('Données élèves'!H110&lt;&gt;"",'Données élèves'!H110,""),"")</f>
        <v/>
      </c>
      <c r="G107" s="146" t="str">
        <f>IF(AND(A107&lt;&gt;"",'Données élèves'!AC110&lt;&gt;""),IF('Données élèves'!AC110=TRUE,INDEX(codesex,MATCH('Données élèves'!I110,libsex,0)),'Données élèves'!I110),"")</f>
        <v/>
      </c>
      <c r="H107" s="147" t="str">
        <f>IF(A107&lt;&gt;"",IF('Données élèves'!J110&lt;&gt;"",'Données élèves'!J110,""),"")</f>
        <v/>
      </c>
      <c r="I107" s="148" t="str">
        <f>IF(AND(A107&lt;&gt;"",'Données élèves'!AE110&lt;&gt;""),IF('Données élèves'!AE110=TRUE,INDEX(codenat,MATCH('Données élèves'!K110,libnat,0)),'Données élèves'!K110),"")</f>
        <v/>
      </c>
      <c r="J107" s="148" t="str">
        <f>IF(AND(A107&lt;&gt;"",'Données élèves'!AF110&lt;&gt;""),IF('Données élèves'!AF110=TRUE,INDEX(codelangue,MATCH('Données élèves'!L110,liblangue,0)),'Données élèves'!L110),"")</f>
        <v/>
      </c>
      <c r="K107" s="148" t="str">
        <f>IF(AND(A107&lt;&gt;"",'Données élèves'!AH110&lt;&gt;""),IF('Données élèves'!AH110=TRUE,IF(INDEX(codegem,MATCH('Données élèves'!M110,libgem,0))&lt;8000,INDEX(codegem,MATCH('Données élèves'!M110,libgem,0)),""),'Données élèves'!M110),"")</f>
        <v/>
      </c>
      <c r="L107" s="148" t="str">
        <f>IF(AND(A107&lt;&gt;"",'Données élèves'!AH110&lt;&gt;""),IF('Données élèves'!AH110=TRUE,INDEX(codegemhist,MATCH('Données élèves'!M110,libgem,0)),""),"")</f>
        <v/>
      </c>
      <c r="M107" s="148" t="str">
        <f>IF(AND(A107&lt;&gt;"",'Données élèves'!AH110&lt;&gt;""),IF('Données élèves'!AH110=TRUE,IF(INDEX(codegem,MATCH('Données élèves'!M110,libgem,0))&gt;=8000,INDEX(codegem,MATCH('Données élèves'!M110,libgem,0)),""),'Données élèves'!M110),"")</f>
        <v/>
      </c>
      <c r="N107" s="148" t="str">
        <f>IF(AND(A107&lt;&gt;"",'Données élèves'!AI110&lt;&gt;""),IF('Données élèves'!AI110=TRUE,INDEX(codeschart,MATCH('Données élèves'!N110,libschart,0)),'Données élèves'!N110),"")</f>
        <v/>
      </c>
      <c r="O107" s="148" t="str">
        <f>IF(AND(A107&lt;&gt;"",'Données élèves'!O110&lt;&gt;""),'Données élèves'!O110,"")</f>
        <v/>
      </c>
      <c r="P107" s="148" t="str">
        <f>IF(AND(A107&lt;&gt;"",'Données élèves'!AK110&lt;&gt;""),IF('Données élèves'!AK110=TRUE,INDEX(codeform,MATCH('Données élèves'!P110,libform,0)),'Données élèves'!P110),"")</f>
        <v/>
      </c>
      <c r="Q107" s="148" t="str">
        <f>IF(AND(A107&lt;&gt;"",'Données élèves'!AL110&lt;&gt;""),IF('Données élèves'!AL110=TRUE,INDEX(codespe,MATCH('Données élèves'!Q110,libspe,0)),'Données élèves'!Q110),"")</f>
        <v/>
      </c>
      <c r="R107" s="148" t="str">
        <f>IF(AND(A107&lt;&gt;"",OR('Données élèves'!AM110&lt;&gt;"",'Données élèves'!AT110=FALSE)),IF('Données élèves'!AM110=TRUE,INDEX(codemp1,MATCH('Données élèves'!R110,libmp1,0)),IF('Données élèves'!AT110=FALSE,0,'Données élèves'!R110)),"")</f>
        <v/>
      </c>
      <c r="S107" s="148" t="str">
        <f t="shared" si="4"/>
        <v/>
      </c>
      <c r="T107" s="148" t="str">
        <f t="shared" si="5"/>
        <v/>
      </c>
      <c r="U107" s="148" t="str">
        <f>IF(AND(A107&lt;&gt;"",'Données élèves'!S110&lt;&gt;""),'Données élèves'!S110,"")</f>
        <v/>
      </c>
      <c r="V107" s="148" t="str">
        <f>IF(AND(A107&lt;&gt;"",'Données élèves'!T110&lt;&gt;""),'Données élèves'!T110,"")</f>
        <v/>
      </c>
      <c r="W107" s="148" t="str">
        <f>IF(AND(A107&lt;&gt;"",'Données élèves'!U110&lt;&gt;""),'Données élèves'!U110,"")</f>
        <v/>
      </c>
      <c r="X107" s="148" t="str">
        <f>IF(AND(A107&lt;&gt;"",'Données élèves'!V110&lt;&gt;""),'Données élèves'!V110,"")</f>
        <v/>
      </c>
      <c r="Y107" s="148" t="str">
        <f>IF(AND(A107&lt;&gt;"",'Données élèves'!W110&lt;&gt;""),'Données élèves'!W110,"")</f>
        <v/>
      </c>
      <c r="Z107" s="148" t="str">
        <f>IF(AND(A107&lt;&gt;"",'Données élèves'!X110&lt;&gt;""),'Données élèves'!X110,"")</f>
        <v/>
      </c>
    </row>
    <row r="108" spans="1:26" x14ac:dyDescent="0.2">
      <c r="A108" s="146" t="str">
        <f>IF('Données élèves'!$C111&lt;&gt;"",'Données élèves'!A111,"")</f>
        <v/>
      </c>
      <c r="B108" s="146" t="str">
        <f>IF(A108&lt;&gt;"",'Données élèves'!B111,"")</f>
        <v/>
      </c>
      <c r="C108" s="146" t="str">
        <f>IF(AND(A108&lt;&gt;"",'Données élèves'!F111&lt;&gt;""),IF(INDEX(codeclint,MATCH('Données élèves'!F111,libclint,0))&lt;&gt;"",INDEX(codeclint,MATCH('Données élèves'!F111,libclint,0)),""),"")</f>
        <v/>
      </c>
      <c r="D108" s="146" t="str">
        <f t="shared" si="3"/>
        <v/>
      </c>
      <c r="E108" s="146" t="str">
        <f>IF(A108&lt;&gt;"",IF('Données élèves'!G111&lt;&gt;"",IF('Données élèves'!AB111&lt;&gt;"",IF('Données élèves'!G111="LOC.ID",CONCATENATE("LOC.",'Données élèves'!AU$5),'Données élèves'!G111),""),""),"")</f>
        <v/>
      </c>
      <c r="F108" s="146" t="str">
        <f>IF(A108&lt;&gt;"",IF('Données élèves'!H111&lt;&gt;"",'Données élèves'!H111,""),"")</f>
        <v/>
      </c>
      <c r="G108" s="146" t="str">
        <f>IF(AND(A108&lt;&gt;"",'Données élèves'!AC111&lt;&gt;""),IF('Données élèves'!AC111=TRUE,INDEX(codesex,MATCH('Données élèves'!I111,libsex,0)),'Données élèves'!I111),"")</f>
        <v/>
      </c>
      <c r="H108" s="147" t="str">
        <f>IF(A108&lt;&gt;"",IF('Données élèves'!J111&lt;&gt;"",'Données élèves'!J111,""),"")</f>
        <v/>
      </c>
      <c r="I108" s="148" t="str">
        <f>IF(AND(A108&lt;&gt;"",'Données élèves'!AE111&lt;&gt;""),IF('Données élèves'!AE111=TRUE,INDEX(codenat,MATCH('Données élèves'!K111,libnat,0)),'Données élèves'!K111),"")</f>
        <v/>
      </c>
      <c r="J108" s="148" t="str">
        <f>IF(AND(A108&lt;&gt;"",'Données élèves'!AF111&lt;&gt;""),IF('Données élèves'!AF111=TRUE,INDEX(codelangue,MATCH('Données élèves'!L111,liblangue,0)),'Données élèves'!L111),"")</f>
        <v/>
      </c>
      <c r="K108" s="148" t="str">
        <f>IF(AND(A108&lt;&gt;"",'Données élèves'!AH111&lt;&gt;""),IF('Données élèves'!AH111=TRUE,IF(INDEX(codegem,MATCH('Données élèves'!M111,libgem,0))&lt;8000,INDEX(codegem,MATCH('Données élèves'!M111,libgem,0)),""),'Données élèves'!M111),"")</f>
        <v/>
      </c>
      <c r="L108" s="148" t="str">
        <f>IF(AND(A108&lt;&gt;"",'Données élèves'!AH111&lt;&gt;""),IF('Données élèves'!AH111=TRUE,INDEX(codegemhist,MATCH('Données élèves'!M111,libgem,0)),""),"")</f>
        <v/>
      </c>
      <c r="M108" s="148" t="str">
        <f>IF(AND(A108&lt;&gt;"",'Données élèves'!AH111&lt;&gt;""),IF('Données élèves'!AH111=TRUE,IF(INDEX(codegem,MATCH('Données élèves'!M111,libgem,0))&gt;=8000,INDEX(codegem,MATCH('Données élèves'!M111,libgem,0)),""),'Données élèves'!M111),"")</f>
        <v/>
      </c>
      <c r="N108" s="148" t="str">
        <f>IF(AND(A108&lt;&gt;"",'Données élèves'!AI111&lt;&gt;""),IF('Données élèves'!AI111=TRUE,INDEX(codeschart,MATCH('Données élèves'!N111,libschart,0)),'Données élèves'!N111),"")</f>
        <v/>
      </c>
      <c r="O108" s="148" t="str">
        <f>IF(AND(A108&lt;&gt;"",'Données élèves'!O111&lt;&gt;""),'Données élèves'!O111,"")</f>
        <v/>
      </c>
      <c r="P108" s="148" t="str">
        <f>IF(AND(A108&lt;&gt;"",'Données élèves'!AK111&lt;&gt;""),IF('Données élèves'!AK111=TRUE,INDEX(codeform,MATCH('Données élèves'!P111,libform,0)),'Données élèves'!P111),"")</f>
        <v/>
      </c>
      <c r="Q108" s="148" t="str">
        <f>IF(AND(A108&lt;&gt;"",'Données élèves'!AL111&lt;&gt;""),IF('Données élèves'!AL111=TRUE,INDEX(codespe,MATCH('Données élèves'!Q111,libspe,0)),'Données élèves'!Q111),"")</f>
        <v/>
      </c>
      <c r="R108" s="148" t="str">
        <f>IF(AND(A108&lt;&gt;"",OR('Données élèves'!AM111&lt;&gt;"",'Données élèves'!AT111=FALSE)),IF('Données élèves'!AM111=TRUE,INDEX(codemp1,MATCH('Données élèves'!R111,libmp1,0)),IF('Données élèves'!AT111=FALSE,0,'Données élèves'!R111)),"")</f>
        <v/>
      </c>
      <c r="S108" s="148" t="str">
        <f t="shared" si="4"/>
        <v/>
      </c>
      <c r="T108" s="148" t="str">
        <f t="shared" si="5"/>
        <v/>
      </c>
      <c r="U108" s="148" t="str">
        <f>IF(AND(A108&lt;&gt;"",'Données élèves'!S111&lt;&gt;""),'Données élèves'!S111,"")</f>
        <v/>
      </c>
      <c r="V108" s="148" t="str">
        <f>IF(AND(A108&lt;&gt;"",'Données élèves'!T111&lt;&gt;""),'Données élèves'!T111,"")</f>
        <v/>
      </c>
      <c r="W108" s="148" t="str">
        <f>IF(AND(A108&lt;&gt;"",'Données élèves'!U111&lt;&gt;""),'Données élèves'!U111,"")</f>
        <v/>
      </c>
      <c r="X108" s="148" t="str">
        <f>IF(AND(A108&lt;&gt;"",'Données élèves'!V111&lt;&gt;""),'Données élèves'!V111,"")</f>
        <v/>
      </c>
      <c r="Y108" s="148" t="str">
        <f>IF(AND(A108&lt;&gt;"",'Données élèves'!W111&lt;&gt;""),'Données élèves'!W111,"")</f>
        <v/>
      </c>
      <c r="Z108" s="148" t="str">
        <f>IF(AND(A108&lt;&gt;"",'Données élèves'!X111&lt;&gt;""),'Données élèves'!X111,"")</f>
        <v/>
      </c>
    </row>
    <row r="109" spans="1:26" x14ac:dyDescent="0.2">
      <c r="A109" s="146" t="str">
        <f>IF('Données élèves'!$C112&lt;&gt;"",'Données élèves'!A112,"")</f>
        <v/>
      </c>
      <c r="B109" s="146" t="str">
        <f>IF(A109&lt;&gt;"",'Données élèves'!B112,"")</f>
        <v/>
      </c>
      <c r="C109" s="146" t="str">
        <f>IF(AND(A109&lt;&gt;"",'Données élèves'!F112&lt;&gt;""),IF(INDEX(codeclint,MATCH('Données élèves'!F112,libclint,0))&lt;&gt;"",INDEX(codeclint,MATCH('Données élèves'!F112,libclint,0)),""),"")</f>
        <v/>
      </c>
      <c r="D109" s="146" t="str">
        <f t="shared" si="3"/>
        <v/>
      </c>
      <c r="E109" s="146" t="str">
        <f>IF(A109&lt;&gt;"",IF('Données élèves'!G112&lt;&gt;"",IF('Données élèves'!AB112&lt;&gt;"",IF('Données élèves'!G112="LOC.ID",CONCATENATE("LOC.",'Données élèves'!AU$5),'Données élèves'!G112),""),""),"")</f>
        <v/>
      </c>
      <c r="F109" s="146" t="str">
        <f>IF(A109&lt;&gt;"",IF('Données élèves'!H112&lt;&gt;"",'Données élèves'!H112,""),"")</f>
        <v/>
      </c>
      <c r="G109" s="146" t="str">
        <f>IF(AND(A109&lt;&gt;"",'Données élèves'!AC112&lt;&gt;""),IF('Données élèves'!AC112=TRUE,INDEX(codesex,MATCH('Données élèves'!I112,libsex,0)),'Données élèves'!I112),"")</f>
        <v/>
      </c>
      <c r="H109" s="147" t="str">
        <f>IF(A109&lt;&gt;"",IF('Données élèves'!J112&lt;&gt;"",'Données élèves'!J112,""),"")</f>
        <v/>
      </c>
      <c r="I109" s="148" t="str">
        <f>IF(AND(A109&lt;&gt;"",'Données élèves'!AE112&lt;&gt;""),IF('Données élèves'!AE112=TRUE,INDEX(codenat,MATCH('Données élèves'!K112,libnat,0)),'Données élèves'!K112),"")</f>
        <v/>
      </c>
      <c r="J109" s="148" t="str">
        <f>IF(AND(A109&lt;&gt;"",'Données élèves'!AF112&lt;&gt;""),IF('Données élèves'!AF112=TRUE,INDEX(codelangue,MATCH('Données élèves'!L112,liblangue,0)),'Données élèves'!L112),"")</f>
        <v/>
      </c>
      <c r="K109" s="148" t="str">
        <f>IF(AND(A109&lt;&gt;"",'Données élèves'!AH112&lt;&gt;""),IF('Données élèves'!AH112=TRUE,IF(INDEX(codegem,MATCH('Données élèves'!M112,libgem,0))&lt;8000,INDEX(codegem,MATCH('Données élèves'!M112,libgem,0)),""),'Données élèves'!M112),"")</f>
        <v/>
      </c>
      <c r="L109" s="148" t="str">
        <f>IF(AND(A109&lt;&gt;"",'Données élèves'!AH112&lt;&gt;""),IF('Données élèves'!AH112=TRUE,INDEX(codegemhist,MATCH('Données élèves'!M112,libgem,0)),""),"")</f>
        <v/>
      </c>
      <c r="M109" s="148" t="str">
        <f>IF(AND(A109&lt;&gt;"",'Données élèves'!AH112&lt;&gt;""),IF('Données élèves'!AH112=TRUE,IF(INDEX(codegem,MATCH('Données élèves'!M112,libgem,0))&gt;=8000,INDEX(codegem,MATCH('Données élèves'!M112,libgem,0)),""),'Données élèves'!M112),"")</f>
        <v/>
      </c>
      <c r="N109" s="148" t="str">
        <f>IF(AND(A109&lt;&gt;"",'Données élèves'!AI112&lt;&gt;""),IF('Données élèves'!AI112=TRUE,INDEX(codeschart,MATCH('Données élèves'!N112,libschart,0)),'Données élèves'!N112),"")</f>
        <v/>
      </c>
      <c r="O109" s="148" t="str">
        <f>IF(AND(A109&lt;&gt;"",'Données élèves'!O112&lt;&gt;""),'Données élèves'!O112,"")</f>
        <v/>
      </c>
      <c r="P109" s="148" t="str">
        <f>IF(AND(A109&lt;&gt;"",'Données élèves'!AK112&lt;&gt;""),IF('Données élèves'!AK112=TRUE,INDEX(codeform,MATCH('Données élèves'!P112,libform,0)),'Données élèves'!P112),"")</f>
        <v/>
      </c>
      <c r="Q109" s="148" t="str">
        <f>IF(AND(A109&lt;&gt;"",'Données élèves'!AL112&lt;&gt;""),IF('Données élèves'!AL112=TRUE,INDEX(codespe,MATCH('Données élèves'!Q112,libspe,0)),'Données élèves'!Q112),"")</f>
        <v/>
      </c>
      <c r="R109" s="148" t="str">
        <f>IF(AND(A109&lt;&gt;"",OR('Données élèves'!AM112&lt;&gt;"",'Données élèves'!AT112=FALSE)),IF('Données élèves'!AM112=TRUE,INDEX(codemp1,MATCH('Données élèves'!R112,libmp1,0)),IF('Données élèves'!AT112=FALSE,0,'Données élèves'!R112)),"")</f>
        <v/>
      </c>
      <c r="S109" s="148" t="str">
        <f t="shared" si="4"/>
        <v/>
      </c>
      <c r="T109" s="148" t="str">
        <f t="shared" si="5"/>
        <v/>
      </c>
      <c r="U109" s="148" t="str">
        <f>IF(AND(A109&lt;&gt;"",'Données élèves'!S112&lt;&gt;""),'Données élèves'!S112,"")</f>
        <v/>
      </c>
      <c r="V109" s="148" t="str">
        <f>IF(AND(A109&lt;&gt;"",'Données élèves'!T112&lt;&gt;""),'Données élèves'!T112,"")</f>
        <v/>
      </c>
      <c r="W109" s="148" t="str">
        <f>IF(AND(A109&lt;&gt;"",'Données élèves'!U112&lt;&gt;""),'Données élèves'!U112,"")</f>
        <v/>
      </c>
      <c r="X109" s="148" t="str">
        <f>IF(AND(A109&lt;&gt;"",'Données élèves'!V112&lt;&gt;""),'Données élèves'!V112,"")</f>
        <v/>
      </c>
      <c r="Y109" s="148" t="str">
        <f>IF(AND(A109&lt;&gt;"",'Données élèves'!W112&lt;&gt;""),'Données élèves'!W112,"")</f>
        <v/>
      </c>
      <c r="Z109" s="148" t="str">
        <f>IF(AND(A109&lt;&gt;"",'Données élèves'!X112&lt;&gt;""),'Données élèves'!X112,"")</f>
        <v/>
      </c>
    </row>
    <row r="110" spans="1:26" x14ac:dyDescent="0.2">
      <c r="A110" s="146" t="str">
        <f>IF('Données élèves'!$C113&lt;&gt;"",'Données élèves'!A113,"")</f>
        <v/>
      </c>
      <c r="B110" s="146" t="str">
        <f>IF(A110&lt;&gt;"",'Données élèves'!B113,"")</f>
        <v/>
      </c>
      <c r="C110" s="146" t="str">
        <f>IF(AND(A110&lt;&gt;"",'Données élèves'!F113&lt;&gt;""),IF(INDEX(codeclint,MATCH('Données élèves'!F113,libclint,0))&lt;&gt;"",INDEX(codeclint,MATCH('Données élèves'!F113,libclint,0)),""),"")</f>
        <v/>
      </c>
      <c r="D110" s="146" t="str">
        <f t="shared" si="3"/>
        <v/>
      </c>
      <c r="E110" s="146" t="str">
        <f>IF(A110&lt;&gt;"",IF('Données élèves'!G113&lt;&gt;"",IF('Données élèves'!AB113&lt;&gt;"",IF('Données élèves'!G113="LOC.ID",CONCATENATE("LOC.",'Données élèves'!AU$5),'Données élèves'!G113),""),""),"")</f>
        <v/>
      </c>
      <c r="F110" s="146" t="str">
        <f>IF(A110&lt;&gt;"",IF('Données élèves'!H113&lt;&gt;"",'Données élèves'!H113,""),"")</f>
        <v/>
      </c>
      <c r="G110" s="146" t="str">
        <f>IF(AND(A110&lt;&gt;"",'Données élèves'!AC113&lt;&gt;""),IF('Données élèves'!AC113=TRUE,INDEX(codesex,MATCH('Données élèves'!I113,libsex,0)),'Données élèves'!I113),"")</f>
        <v/>
      </c>
      <c r="H110" s="147" t="str">
        <f>IF(A110&lt;&gt;"",IF('Données élèves'!J113&lt;&gt;"",'Données élèves'!J113,""),"")</f>
        <v/>
      </c>
      <c r="I110" s="148" t="str">
        <f>IF(AND(A110&lt;&gt;"",'Données élèves'!AE113&lt;&gt;""),IF('Données élèves'!AE113=TRUE,INDEX(codenat,MATCH('Données élèves'!K113,libnat,0)),'Données élèves'!K113),"")</f>
        <v/>
      </c>
      <c r="J110" s="148" t="str">
        <f>IF(AND(A110&lt;&gt;"",'Données élèves'!AF113&lt;&gt;""),IF('Données élèves'!AF113=TRUE,INDEX(codelangue,MATCH('Données élèves'!L113,liblangue,0)),'Données élèves'!L113),"")</f>
        <v/>
      </c>
      <c r="K110" s="148" t="str">
        <f>IF(AND(A110&lt;&gt;"",'Données élèves'!AH113&lt;&gt;""),IF('Données élèves'!AH113=TRUE,IF(INDEX(codegem,MATCH('Données élèves'!M113,libgem,0))&lt;8000,INDEX(codegem,MATCH('Données élèves'!M113,libgem,0)),""),'Données élèves'!M113),"")</f>
        <v/>
      </c>
      <c r="L110" s="148" t="str">
        <f>IF(AND(A110&lt;&gt;"",'Données élèves'!AH113&lt;&gt;""),IF('Données élèves'!AH113=TRUE,INDEX(codegemhist,MATCH('Données élèves'!M113,libgem,0)),""),"")</f>
        <v/>
      </c>
      <c r="M110" s="148" t="str">
        <f>IF(AND(A110&lt;&gt;"",'Données élèves'!AH113&lt;&gt;""),IF('Données élèves'!AH113=TRUE,IF(INDEX(codegem,MATCH('Données élèves'!M113,libgem,0))&gt;=8000,INDEX(codegem,MATCH('Données élèves'!M113,libgem,0)),""),'Données élèves'!M113),"")</f>
        <v/>
      </c>
      <c r="N110" s="148" t="str">
        <f>IF(AND(A110&lt;&gt;"",'Données élèves'!AI113&lt;&gt;""),IF('Données élèves'!AI113=TRUE,INDEX(codeschart,MATCH('Données élèves'!N113,libschart,0)),'Données élèves'!N113),"")</f>
        <v/>
      </c>
      <c r="O110" s="148" t="str">
        <f>IF(AND(A110&lt;&gt;"",'Données élèves'!O113&lt;&gt;""),'Données élèves'!O113,"")</f>
        <v/>
      </c>
      <c r="P110" s="148" t="str">
        <f>IF(AND(A110&lt;&gt;"",'Données élèves'!AK113&lt;&gt;""),IF('Données élèves'!AK113=TRUE,INDEX(codeform,MATCH('Données élèves'!P113,libform,0)),'Données élèves'!P113),"")</f>
        <v/>
      </c>
      <c r="Q110" s="148" t="str">
        <f>IF(AND(A110&lt;&gt;"",'Données élèves'!AL113&lt;&gt;""),IF('Données élèves'!AL113=TRUE,INDEX(codespe,MATCH('Données élèves'!Q113,libspe,0)),'Données élèves'!Q113),"")</f>
        <v/>
      </c>
      <c r="R110" s="148" t="str">
        <f>IF(AND(A110&lt;&gt;"",OR('Données élèves'!AM113&lt;&gt;"",'Données élèves'!AT113=FALSE)),IF('Données élèves'!AM113=TRUE,INDEX(codemp1,MATCH('Données élèves'!R113,libmp1,0)),IF('Données élèves'!AT113=FALSE,0,'Données élèves'!R113)),"")</f>
        <v/>
      </c>
      <c r="S110" s="148" t="str">
        <f t="shared" si="4"/>
        <v/>
      </c>
      <c r="T110" s="148" t="str">
        <f t="shared" si="5"/>
        <v/>
      </c>
      <c r="U110" s="148" t="str">
        <f>IF(AND(A110&lt;&gt;"",'Données élèves'!S113&lt;&gt;""),'Données élèves'!S113,"")</f>
        <v/>
      </c>
      <c r="V110" s="148" t="str">
        <f>IF(AND(A110&lt;&gt;"",'Données élèves'!T113&lt;&gt;""),'Données élèves'!T113,"")</f>
        <v/>
      </c>
      <c r="W110" s="148" t="str">
        <f>IF(AND(A110&lt;&gt;"",'Données élèves'!U113&lt;&gt;""),'Données élèves'!U113,"")</f>
        <v/>
      </c>
      <c r="X110" s="148" t="str">
        <f>IF(AND(A110&lt;&gt;"",'Données élèves'!V113&lt;&gt;""),'Données élèves'!V113,"")</f>
        <v/>
      </c>
      <c r="Y110" s="148" t="str">
        <f>IF(AND(A110&lt;&gt;"",'Données élèves'!W113&lt;&gt;""),'Données élèves'!W113,"")</f>
        <v/>
      </c>
      <c r="Z110" s="148" t="str">
        <f>IF(AND(A110&lt;&gt;"",'Données élèves'!X113&lt;&gt;""),'Données élèves'!X113,"")</f>
        <v/>
      </c>
    </row>
    <row r="111" spans="1:26" x14ac:dyDescent="0.2">
      <c r="A111" s="146" t="str">
        <f>IF('Données élèves'!$C114&lt;&gt;"",'Données élèves'!A114,"")</f>
        <v/>
      </c>
      <c r="B111" s="146" t="str">
        <f>IF(A111&lt;&gt;"",'Données élèves'!B114,"")</f>
        <v/>
      </c>
      <c r="C111" s="146" t="str">
        <f>IF(AND(A111&lt;&gt;"",'Données élèves'!F114&lt;&gt;""),IF(INDEX(codeclint,MATCH('Données élèves'!F114,libclint,0))&lt;&gt;"",INDEX(codeclint,MATCH('Données élèves'!F114,libclint,0)),""),"")</f>
        <v/>
      </c>
      <c r="D111" s="146" t="str">
        <f t="shared" si="3"/>
        <v/>
      </c>
      <c r="E111" s="146" t="str">
        <f>IF(A111&lt;&gt;"",IF('Données élèves'!G114&lt;&gt;"",IF('Données élèves'!AB114&lt;&gt;"",IF('Données élèves'!G114="LOC.ID",CONCATENATE("LOC.",'Données élèves'!AU$5),'Données élèves'!G114),""),""),"")</f>
        <v/>
      </c>
      <c r="F111" s="146" t="str">
        <f>IF(A111&lt;&gt;"",IF('Données élèves'!H114&lt;&gt;"",'Données élèves'!H114,""),"")</f>
        <v/>
      </c>
      <c r="G111" s="146" t="str">
        <f>IF(AND(A111&lt;&gt;"",'Données élèves'!AC114&lt;&gt;""),IF('Données élèves'!AC114=TRUE,INDEX(codesex,MATCH('Données élèves'!I114,libsex,0)),'Données élèves'!I114),"")</f>
        <v/>
      </c>
      <c r="H111" s="147" t="str">
        <f>IF(A111&lt;&gt;"",IF('Données élèves'!J114&lt;&gt;"",'Données élèves'!J114,""),"")</f>
        <v/>
      </c>
      <c r="I111" s="148" t="str">
        <f>IF(AND(A111&lt;&gt;"",'Données élèves'!AE114&lt;&gt;""),IF('Données élèves'!AE114=TRUE,INDEX(codenat,MATCH('Données élèves'!K114,libnat,0)),'Données élèves'!K114),"")</f>
        <v/>
      </c>
      <c r="J111" s="148" t="str">
        <f>IF(AND(A111&lt;&gt;"",'Données élèves'!AF114&lt;&gt;""),IF('Données élèves'!AF114=TRUE,INDEX(codelangue,MATCH('Données élèves'!L114,liblangue,0)),'Données élèves'!L114),"")</f>
        <v/>
      </c>
      <c r="K111" s="148" t="str">
        <f>IF(AND(A111&lt;&gt;"",'Données élèves'!AH114&lt;&gt;""),IF('Données élèves'!AH114=TRUE,IF(INDEX(codegem,MATCH('Données élèves'!M114,libgem,0))&lt;8000,INDEX(codegem,MATCH('Données élèves'!M114,libgem,0)),""),'Données élèves'!M114),"")</f>
        <v/>
      </c>
      <c r="L111" s="148" t="str">
        <f>IF(AND(A111&lt;&gt;"",'Données élèves'!AH114&lt;&gt;""),IF('Données élèves'!AH114=TRUE,INDEX(codegemhist,MATCH('Données élèves'!M114,libgem,0)),""),"")</f>
        <v/>
      </c>
      <c r="M111" s="148" t="str">
        <f>IF(AND(A111&lt;&gt;"",'Données élèves'!AH114&lt;&gt;""),IF('Données élèves'!AH114=TRUE,IF(INDEX(codegem,MATCH('Données élèves'!M114,libgem,0))&gt;=8000,INDEX(codegem,MATCH('Données élèves'!M114,libgem,0)),""),'Données élèves'!M114),"")</f>
        <v/>
      </c>
      <c r="N111" s="148" t="str">
        <f>IF(AND(A111&lt;&gt;"",'Données élèves'!AI114&lt;&gt;""),IF('Données élèves'!AI114=TRUE,INDEX(codeschart,MATCH('Données élèves'!N114,libschart,0)),'Données élèves'!N114),"")</f>
        <v/>
      </c>
      <c r="O111" s="148" t="str">
        <f>IF(AND(A111&lt;&gt;"",'Données élèves'!O114&lt;&gt;""),'Données élèves'!O114,"")</f>
        <v/>
      </c>
      <c r="P111" s="148" t="str">
        <f>IF(AND(A111&lt;&gt;"",'Données élèves'!AK114&lt;&gt;""),IF('Données élèves'!AK114=TRUE,INDEX(codeform,MATCH('Données élèves'!P114,libform,0)),'Données élèves'!P114),"")</f>
        <v/>
      </c>
      <c r="Q111" s="148" t="str">
        <f>IF(AND(A111&lt;&gt;"",'Données élèves'!AL114&lt;&gt;""),IF('Données élèves'!AL114=TRUE,INDEX(codespe,MATCH('Données élèves'!Q114,libspe,0)),'Données élèves'!Q114),"")</f>
        <v/>
      </c>
      <c r="R111" s="148" t="str">
        <f>IF(AND(A111&lt;&gt;"",OR('Données élèves'!AM114&lt;&gt;"",'Données élèves'!AT114=FALSE)),IF('Données élèves'!AM114=TRUE,INDEX(codemp1,MATCH('Données élèves'!R114,libmp1,0)),IF('Données élèves'!AT114=FALSE,0,'Données élèves'!R114)),"")</f>
        <v/>
      </c>
      <c r="S111" s="148" t="str">
        <f t="shared" si="4"/>
        <v/>
      </c>
      <c r="T111" s="148" t="str">
        <f t="shared" si="5"/>
        <v/>
      </c>
      <c r="U111" s="148" t="str">
        <f>IF(AND(A111&lt;&gt;"",'Données élèves'!S114&lt;&gt;""),'Données élèves'!S114,"")</f>
        <v/>
      </c>
      <c r="V111" s="148" t="str">
        <f>IF(AND(A111&lt;&gt;"",'Données élèves'!T114&lt;&gt;""),'Données élèves'!T114,"")</f>
        <v/>
      </c>
      <c r="W111" s="148" t="str">
        <f>IF(AND(A111&lt;&gt;"",'Données élèves'!U114&lt;&gt;""),'Données élèves'!U114,"")</f>
        <v/>
      </c>
      <c r="X111" s="148" t="str">
        <f>IF(AND(A111&lt;&gt;"",'Données élèves'!V114&lt;&gt;""),'Données élèves'!V114,"")</f>
        <v/>
      </c>
      <c r="Y111" s="148" t="str">
        <f>IF(AND(A111&lt;&gt;"",'Données élèves'!W114&lt;&gt;""),'Données élèves'!W114,"")</f>
        <v/>
      </c>
      <c r="Z111" s="148" t="str">
        <f>IF(AND(A111&lt;&gt;"",'Données élèves'!X114&lt;&gt;""),'Données élèves'!X114,"")</f>
        <v/>
      </c>
    </row>
    <row r="112" spans="1:26" x14ac:dyDescent="0.2">
      <c r="A112" s="146" t="str">
        <f>IF('Données élèves'!$C115&lt;&gt;"",'Données élèves'!A115,"")</f>
        <v/>
      </c>
      <c r="B112" s="146" t="str">
        <f>IF(A112&lt;&gt;"",'Données élèves'!B115,"")</f>
        <v/>
      </c>
      <c r="C112" s="146" t="str">
        <f>IF(AND(A112&lt;&gt;"",'Données élèves'!F115&lt;&gt;""),IF(INDEX(codeclint,MATCH('Données élèves'!F115,libclint,0))&lt;&gt;"",INDEX(codeclint,MATCH('Données élèves'!F115,libclint,0)),""),"")</f>
        <v/>
      </c>
      <c r="D112" s="146" t="str">
        <f t="shared" si="3"/>
        <v/>
      </c>
      <c r="E112" s="146" t="str">
        <f>IF(A112&lt;&gt;"",IF('Données élèves'!G115&lt;&gt;"",IF('Données élèves'!AB115&lt;&gt;"",IF('Données élèves'!G115="LOC.ID",CONCATENATE("LOC.",'Données élèves'!AU$5),'Données élèves'!G115),""),""),"")</f>
        <v/>
      </c>
      <c r="F112" s="146" t="str">
        <f>IF(A112&lt;&gt;"",IF('Données élèves'!H115&lt;&gt;"",'Données élèves'!H115,""),"")</f>
        <v/>
      </c>
      <c r="G112" s="146" t="str">
        <f>IF(AND(A112&lt;&gt;"",'Données élèves'!AC115&lt;&gt;""),IF('Données élèves'!AC115=TRUE,INDEX(codesex,MATCH('Données élèves'!I115,libsex,0)),'Données élèves'!I115),"")</f>
        <v/>
      </c>
      <c r="H112" s="147" t="str">
        <f>IF(A112&lt;&gt;"",IF('Données élèves'!J115&lt;&gt;"",'Données élèves'!J115,""),"")</f>
        <v/>
      </c>
      <c r="I112" s="148" t="str">
        <f>IF(AND(A112&lt;&gt;"",'Données élèves'!AE115&lt;&gt;""),IF('Données élèves'!AE115=TRUE,INDEX(codenat,MATCH('Données élèves'!K115,libnat,0)),'Données élèves'!K115),"")</f>
        <v/>
      </c>
      <c r="J112" s="148" t="str">
        <f>IF(AND(A112&lt;&gt;"",'Données élèves'!AF115&lt;&gt;""),IF('Données élèves'!AF115=TRUE,INDEX(codelangue,MATCH('Données élèves'!L115,liblangue,0)),'Données élèves'!L115),"")</f>
        <v/>
      </c>
      <c r="K112" s="148" t="str">
        <f>IF(AND(A112&lt;&gt;"",'Données élèves'!AH115&lt;&gt;""),IF('Données élèves'!AH115=TRUE,IF(INDEX(codegem,MATCH('Données élèves'!M115,libgem,0))&lt;8000,INDEX(codegem,MATCH('Données élèves'!M115,libgem,0)),""),'Données élèves'!M115),"")</f>
        <v/>
      </c>
      <c r="L112" s="148" t="str">
        <f>IF(AND(A112&lt;&gt;"",'Données élèves'!AH115&lt;&gt;""),IF('Données élèves'!AH115=TRUE,INDEX(codegemhist,MATCH('Données élèves'!M115,libgem,0)),""),"")</f>
        <v/>
      </c>
      <c r="M112" s="148" t="str">
        <f>IF(AND(A112&lt;&gt;"",'Données élèves'!AH115&lt;&gt;""),IF('Données élèves'!AH115=TRUE,IF(INDEX(codegem,MATCH('Données élèves'!M115,libgem,0))&gt;=8000,INDEX(codegem,MATCH('Données élèves'!M115,libgem,0)),""),'Données élèves'!M115),"")</f>
        <v/>
      </c>
      <c r="N112" s="148" t="str">
        <f>IF(AND(A112&lt;&gt;"",'Données élèves'!AI115&lt;&gt;""),IF('Données élèves'!AI115=TRUE,INDEX(codeschart,MATCH('Données élèves'!N115,libschart,0)),'Données élèves'!N115),"")</f>
        <v/>
      </c>
      <c r="O112" s="148" t="str">
        <f>IF(AND(A112&lt;&gt;"",'Données élèves'!O115&lt;&gt;""),'Données élèves'!O115,"")</f>
        <v/>
      </c>
      <c r="P112" s="148" t="str">
        <f>IF(AND(A112&lt;&gt;"",'Données élèves'!AK115&lt;&gt;""),IF('Données élèves'!AK115=TRUE,INDEX(codeform,MATCH('Données élèves'!P115,libform,0)),'Données élèves'!P115),"")</f>
        <v/>
      </c>
      <c r="Q112" s="148" t="str">
        <f>IF(AND(A112&lt;&gt;"",'Données élèves'!AL115&lt;&gt;""),IF('Données élèves'!AL115=TRUE,INDEX(codespe,MATCH('Données élèves'!Q115,libspe,0)),'Données élèves'!Q115),"")</f>
        <v/>
      </c>
      <c r="R112" s="148" t="str">
        <f>IF(AND(A112&lt;&gt;"",OR('Données élèves'!AM115&lt;&gt;"",'Données élèves'!AT115=FALSE)),IF('Données élèves'!AM115=TRUE,INDEX(codemp1,MATCH('Données élèves'!R115,libmp1,0)),IF('Données élèves'!AT115=FALSE,0,'Données élèves'!R115)),"")</f>
        <v/>
      </c>
      <c r="S112" s="148" t="str">
        <f t="shared" si="4"/>
        <v/>
      </c>
      <c r="T112" s="148" t="str">
        <f t="shared" si="5"/>
        <v/>
      </c>
      <c r="U112" s="148" t="str">
        <f>IF(AND(A112&lt;&gt;"",'Données élèves'!S115&lt;&gt;""),'Données élèves'!S115,"")</f>
        <v/>
      </c>
      <c r="V112" s="148" t="str">
        <f>IF(AND(A112&lt;&gt;"",'Données élèves'!T115&lt;&gt;""),'Données élèves'!T115,"")</f>
        <v/>
      </c>
      <c r="W112" s="148" t="str">
        <f>IF(AND(A112&lt;&gt;"",'Données élèves'!U115&lt;&gt;""),'Données élèves'!U115,"")</f>
        <v/>
      </c>
      <c r="X112" s="148" t="str">
        <f>IF(AND(A112&lt;&gt;"",'Données élèves'!V115&lt;&gt;""),'Données élèves'!V115,"")</f>
        <v/>
      </c>
      <c r="Y112" s="148" t="str">
        <f>IF(AND(A112&lt;&gt;"",'Données élèves'!W115&lt;&gt;""),'Données élèves'!W115,"")</f>
        <v/>
      </c>
      <c r="Z112" s="148" t="str">
        <f>IF(AND(A112&lt;&gt;"",'Données élèves'!X115&lt;&gt;""),'Données élèves'!X115,"")</f>
        <v/>
      </c>
    </row>
    <row r="113" spans="1:26" x14ac:dyDescent="0.2">
      <c r="A113" s="146" t="str">
        <f>IF('Données élèves'!$C116&lt;&gt;"",'Données élèves'!A116,"")</f>
        <v/>
      </c>
      <c r="B113" s="146" t="str">
        <f>IF(A113&lt;&gt;"",'Données élèves'!B116,"")</f>
        <v/>
      </c>
      <c r="C113" s="146" t="str">
        <f>IF(AND(A113&lt;&gt;"",'Données élèves'!F116&lt;&gt;""),IF(INDEX(codeclint,MATCH('Données élèves'!F116,libclint,0))&lt;&gt;"",INDEX(codeclint,MATCH('Données élèves'!F116,libclint,0)),""),"")</f>
        <v/>
      </c>
      <c r="D113" s="146" t="str">
        <f t="shared" si="3"/>
        <v/>
      </c>
      <c r="E113" s="146" t="str">
        <f>IF(A113&lt;&gt;"",IF('Données élèves'!G116&lt;&gt;"",IF('Données élèves'!AB116&lt;&gt;"",IF('Données élèves'!G116="LOC.ID",CONCATENATE("LOC.",'Données élèves'!AU$5),'Données élèves'!G116),""),""),"")</f>
        <v/>
      </c>
      <c r="F113" s="146" t="str">
        <f>IF(A113&lt;&gt;"",IF('Données élèves'!H116&lt;&gt;"",'Données élèves'!H116,""),"")</f>
        <v/>
      </c>
      <c r="G113" s="146" t="str">
        <f>IF(AND(A113&lt;&gt;"",'Données élèves'!AC116&lt;&gt;""),IF('Données élèves'!AC116=TRUE,INDEX(codesex,MATCH('Données élèves'!I116,libsex,0)),'Données élèves'!I116),"")</f>
        <v/>
      </c>
      <c r="H113" s="147" t="str">
        <f>IF(A113&lt;&gt;"",IF('Données élèves'!J116&lt;&gt;"",'Données élèves'!J116,""),"")</f>
        <v/>
      </c>
      <c r="I113" s="148" t="str">
        <f>IF(AND(A113&lt;&gt;"",'Données élèves'!AE116&lt;&gt;""),IF('Données élèves'!AE116=TRUE,INDEX(codenat,MATCH('Données élèves'!K116,libnat,0)),'Données élèves'!K116),"")</f>
        <v/>
      </c>
      <c r="J113" s="148" t="str">
        <f>IF(AND(A113&lt;&gt;"",'Données élèves'!AF116&lt;&gt;""),IF('Données élèves'!AF116=TRUE,INDEX(codelangue,MATCH('Données élèves'!L116,liblangue,0)),'Données élèves'!L116),"")</f>
        <v/>
      </c>
      <c r="K113" s="148" t="str">
        <f>IF(AND(A113&lt;&gt;"",'Données élèves'!AH116&lt;&gt;""),IF('Données élèves'!AH116=TRUE,IF(INDEX(codegem,MATCH('Données élèves'!M116,libgem,0))&lt;8000,INDEX(codegem,MATCH('Données élèves'!M116,libgem,0)),""),'Données élèves'!M116),"")</f>
        <v/>
      </c>
      <c r="L113" s="148" t="str">
        <f>IF(AND(A113&lt;&gt;"",'Données élèves'!AH116&lt;&gt;""),IF('Données élèves'!AH116=TRUE,INDEX(codegemhist,MATCH('Données élèves'!M116,libgem,0)),""),"")</f>
        <v/>
      </c>
      <c r="M113" s="148" t="str">
        <f>IF(AND(A113&lt;&gt;"",'Données élèves'!AH116&lt;&gt;""),IF('Données élèves'!AH116=TRUE,IF(INDEX(codegem,MATCH('Données élèves'!M116,libgem,0))&gt;=8000,INDEX(codegem,MATCH('Données élèves'!M116,libgem,0)),""),'Données élèves'!M116),"")</f>
        <v/>
      </c>
      <c r="N113" s="148" t="str">
        <f>IF(AND(A113&lt;&gt;"",'Données élèves'!AI116&lt;&gt;""),IF('Données élèves'!AI116=TRUE,INDEX(codeschart,MATCH('Données élèves'!N116,libschart,0)),'Données élèves'!N116),"")</f>
        <v/>
      </c>
      <c r="O113" s="148" t="str">
        <f>IF(AND(A113&lt;&gt;"",'Données élèves'!O116&lt;&gt;""),'Données élèves'!O116,"")</f>
        <v/>
      </c>
      <c r="P113" s="148" t="str">
        <f>IF(AND(A113&lt;&gt;"",'Données élèves'!AK116&lt;&gt;""),IF('Données élèves'!AK116=TRUE,INDEX(codeform,MATCH('Données élèves'!P116,libform,0)),'Données élèves'!P116),"")</f>
        <v/>
      </c>
      <c r="Q113" s="148" t="str">
        <f>IF(AND(A113&lt;&gt;"",'Données élèves'!AL116&lt;&gt;""),IF('Données élèves'!AL116=TRUE,INDEX(codespe,MATCH('Données élèves'!Q116,libspe,0)),'Données élèves'!Q116),"")</f>
        <v/>
      </c>
      <c r="R113" s="148" t="str">
        <f>IF(AND(A113&lt;&gt;"",OR('Données élèves'!AM116&lt;&gt;"",'Données élèves'!AT116=FALSE)),IF('Données élèves'!AM116=TRUE,INDEX(codemp1,MATCH('Données élèves'!R116,libmp1,0)),IF('Données élèves'!AT116=FALSE,0,'Données élèves'!R116)),"")</f>
        <v/>
      </c>
      <c r="S113" s="148" t="str">
        <f t="shared" si="4"/>
        <v/>
      </c>
      <c r="T113" s="148" t="str">
        <f t="shared" si="5"/>
        <v/>
      </c>
      <c r="U113" s="148" t="str">
        <f>IF(AND(A113&lt;&gt;"",'Données élèves'!S116&lt;&gt;""),'Données élèves'!S116,"")</f>
        <v/>
      </c>
      <c r="V113" s="148" t="str">
        <f>IF(AND(A113&lt;&gt;"",'Données élèves'!T116&lt;&gt;""),'Données élèves'!T116,"")</f>
        <v/>
      </c>
      <c r="W113" s="148" t="str">
        <f>IF(AND(A113&lt;&gt;"",'Données élèves'!U116&lt;&gt;""),'Données élèves'!U116,"")</f>
        <v/>
      </c>
      <c r="X113" s="148" t="str">
        <f>IF(AND(A113&lt;&gt;"",'Données élèves'!V116&lt;&gt;""),'Données élèves'!V116,"")</f>
        <v/>
      </c>
      <c r="Y113" s="148" t="str">
        <f>IF(AND(A113&lt;&gt;"",'Données élèves'!W116&lt;&gt;""),'Données élèves'!W116,"")</f>
        <v/>
      </c>
      <c r="Z113" s="148" t="str">
        <f>IF(AND(A113&lt;&gt;"",'Données élèves'!X116&lt;&gt;""),'Données élèves'!X116,"")</f>
        <v/>
      </c>
    </row>
    <row r="114" spans="1:26" x14ac:dyDescent="0.2">
      <c r="A114" s="146" t="str">
        <f>IF('Données élèves'!$C117&lt;&gt;"",'Données élèves'!A117,"")</f>
        <v/>
      </c>
      <c r="B114" s="146" t="str">
        <f>IF(A114&lt;&gt;"",'Données élèves'!B117,"")</f>
        <v/>
      </c>
      <c r="C114" s="146" t="str">
        <f>IF(AND(A114&lt;&gt;"",'Données élèves'!F117&lt;&gt;""),IF(INDEX(codeclint,MATCH('Données élèves'!F117,libclint,0))&lt;&gt;"",INDEX(codeclint,MATCH('Données élèves'!F117,libclint,0)),""),"")</f>
        <v/>
      </c>
      <c r="D114" s="146" t="str">
        <f t="shared" si="3"/>
        <v/>
      </c>
      <c r="E114" s="146" t="str">
        <f>IF(A114&lt;&gt;"",IF('Données élèves'!G117&lt;&gt;"",IF('Données élèves'!AB117&lt;&gt;"",IF('Données élèves'!G117="LOC.ID",CONCATENATE("LOC.",'Données élèves'!AU$5),'Données élèves'!G117),""),""),"")</f>
        <v/>
      </c>
      <c r="F114" s="146" t="str">
        <f>IF(A114&lt;&gt;"",IF('Données élèves'!H117&lt;&gt;"",'Données élèves'!H117,""),"")</f>
        <v/>
      </c>
      <c r="G114" s="146" t="str">
        <f>IF(AND(A114&lt;&gt;"",'Données élèves'!AC117&lt;&gt;""),IF('Données élèves'!AC117=TRUE,INDEX(codesex,MATCH('Données élèves'!I117,libsex,0)),'Données élèves'!I117),"")</f>
        <v/>
      </c>
      <c r="H114" s="147" t="str">
        <f>IF(A114&lt;&gt;"",IF('Données élèves'!J117&lt;&gt;"",'Données élèves'!J117,""),"")</f>
        <v/>
      </c>
      <c r="I114" s="148" t="str">
        <f>IF(AND(A114&lt;&gt;"",'Données élèves'!AE117&lt;&gt;""),IF('Données élèves'!AE117=TRUE,INDEX(codenat,MATCH('Données élèves'!K117,libnat,0)),'Données élèves'!K117),"")</f>
        <v/>
      </c>
      <c r="J114" s="148" t="str">
        <f>IF(AND(A114&lt;&gt;"",'Données élèves'!AF117&lt;&gt;""),IF('Données élèves'!AF117=TRUE,INDEX(codelangue,MATCH('Données élèves'!L117,liblangue,0)),'Données élèves'!L117),"")</f>
        <v/>
      </c>
      <c r="K114" s="148" t="str">
        <f>IF(AND(A114&lt;&gt;"",'Données élèves'!AH117&lt;&gt;""),IF('Données élèves'!AH117=TRUE,IF(INDEX(codegem,MATCH('Données élèves'!M117,libgem,0))&lt;8000,INDEX(codegem,MATCH('Données élèves'!M117,libgem,0)),""),'Données élèves'!M117),"")</f>
        <v/>
      </c>
      <c r="L114" s="148" t="str">
        <f>IF(AND(A114&lt;&gt;"",'Données élèves'!AH117&lt;&gt;""),IF('Données élèves'!AH117=TRUE,INDEX(codegemhist,MATCH('Données élèves'!M117,libgem,0)),""),"")</f>
        <v/>
      </c>
      <c r="M114" s="148" t="str">
        <f>IF(AND(A114&lt;&gt;"",'Données élèves'!AH117&lt;&gt;""),IF('Données élèves'!AH117=TRUE,IF(INDEX(codegem,MATCH('Données élèves'!M117,libgem,0))&gt;=8000,INDEX(codegem,MATCH('Données élèves'!M117,libgem,0)),""),'Données élèves'!M117),"")</f>
        <v/>
      </c>
      <c r="N114" s="148" t="str">
        <f>IF(AND(A114&lt;&gt;"",'Données élèves'!AI117&lt;&gt;""),IF('Données élèves'!AI117=TRUE,INDEX(codeschart,MATCH('Données élèves'!N117,libschart,0)),'Données élèves'!N117),"")</f>
        <v/>
      </c>
      <c r="O114" s="148" t="str">
        <f>IF(AND(A114&lt;&gt;"",'Données élèves'!O117&lt;&gt;""),'Données élèves'!O117,"")</f>
        <v/>
      </c>
      <c r="P114" s="148" t="str">
        <f>IF(AND(A114&lt;&gt;"",'Données élèves'!AK117&lt;&gt;""),IF('Données élèves'!AK117=TRUE,INDEX(codeform,MATCH('Données élèves'!P117,libform,0)),'Données élèves'!P117),"")</f>
        <v/>
      </c>
      <c r="Q114" s="148" t="str">
        <f>IF(AND(A114&lt;&gt;"",'Données élèves'!AL117&lt;&gt;""),IF('Données élèves'!AL117=TRUE,INDEX(codespe,MATCH('Données élèves'!Q117,libspe,0)),'Données élèves'!Q117),"")</f>
        <v/>
      </c>
      <c r="R114" s="148" t="str">
        <f>IF(AND(A114&lt;&gt;"",OR('Données élèves'!AM117&lt;&gt;"",'Données élèves'!AT117=FALSE)),IF('Données élèves'!AM117=TRUE,INDEX(codemp1,MATCH('Données élèves'!R117,libmp1,0)),IF('Données élèves'!AT117=FALSE,0,'Données élèves'!R117)),"")</f>
        <v/>
      </c>
      <c r="S114" s="148" t="str">
        <f t="shared" si="4"/>
        <v/>
      </c>
      <c r="T114" s="148" t="str">
        <f t="shared" si="5"/>
        <v/>
      </c>
      <c r="U114" s="148" t="str">
        <f>IF(AND(A114&lt;&gt;"",'Données élèves'!S117&lt;&gt;""),'Données élèves'!S117,"")</f>
        <v/>
      </c>
      <c r="V114" s="148" t="str">
        <f>IF(AND(A114&lt;&gt;"",'Données élèves'!T117&lt;&gt;""),'Données élèves'!T117,"")</f>
        <v/>
      </c>
      <c r="W114" s="148" t="str">
        <f>IF(AND(A114&lt;&gt;"",'Données élèves'!U117&lt;&gt;""),'Données élèves'!U117,"")</f>
        <v/>
      </c>
      <c r="X114" s="148" t="str">
        <f>IF(AND(A114&lt;&gt;"",'Données élèves'!V117&lt;&gt;""),'Données élèves'!V117,"")</f>
        <v/>
      </c>
      <c r="Y114" s="148" t="str">
        <f>IF(AND(A114&lt;&gt;"",'Données élèves'!W117&lt;&gt;""),'Données élèves'!W117,"")</f>
        <v/>
      </c>
      <c r="Z114" s="148" t="str">
        <f>IF(AND(A114&lt;&gt;"",'Données élèves'!X117&lt;&gt;""),'Données élèves'!X117,"")</f>
        <v/>
      </c>
    </row>
    <row r="115" spans="1:26" x14ac:dyDescent="0.2">
      <c r="A115" s="146" t="str">
        <f>IF('Données élèves'!$C118&lt;&gt;"",'Données élèves'!A118,"")</f>
        <v/>
      </c>
      <c r="B115" s="146" t="str">
        <f>IF(A115&lt;&gt;"",'Données élèves'!B118,"")</f>
        <v/>
      </c>
      <c r="C115" s="146" t="str">
        <f>IF(AND(A115&lt;&gt;"",'Données élèves'!F118&lt;&gt;""),IF(INDEX(codeclint,MATCH('Données élèves'!F118,libclint,0))&lt;&gt;"",INDEX(codeclint,MATCH('Données élèves'!F118,libclint,0)),""),"")</f>
        <v/>
      </c>
      <c r="D115" s="146" t="str">
        <f t="shared" si="3"/>
        <v/>
      </c>
      <c r="E115" s="146" t="str">
        <f>IF(A115&lt;&gt;"",IF('Données élèves'!G118&lt;&gt;"",IF('Données élèves'!AB118&lt;&gt;"",IF('Données élèves'!G118="LOC.ID",CONCATENATE("LOC.",'Données élèves'!AU$5),'Données élèves'!G118),""),""),"")</f>
        <v/>
      </c>
      <c r="F115" s="146" t="str">
        <f>IF(A115&lt;&gt;"",IF('Données élèves'!H118&lt;&gt;"",'Données élèves'!H118,""),"")</f>
        <v/>
      </c>
      <c r="G115" s="146" t="str">
        <f>IF(AND(A115&lt;&gt;"",'Données élèves'!AC118&lt;&gt;""),IF('Données élèves'!AC118=TRUE,INDEX(codesex,MATCH('Données élèves'!I118,libsex,0)),'Données élèves'!I118),"")</f>
        <v/>
      </c>
      <c r="H115" s="147" t="str">
        <f>IF(A115&lt;&gt;"",IF('Données élèves'!J118&lt;&gt;"",'Données élèves'!J118,""),"")</f>
        <v/>
      </c>
      <c r="I115" s="148" t="str">
        <f>IF(AND(A115&lt;&gt;"",'Données élèves'!AE118&lt;&gt;""),IF('Données élèves'!AE118=TRUE,INDEX(codenat,MATCH('Données élèves'!K118,libnat,0)),'Données élèves'!K118),"")</f>
        <v/>
      </c>
      <c r="J115" s="148" t="str">
        <f>IF(AND(A115&lt;&gt;"",'Données élèves'!AF118&lt;&gt;""),IF('Données élèves'!AF118=TRUE,INDEX(codelangue,MATCH('Données élèves'!L118,liblangue,0)),'Données élèves'!L118),"")</f>
        <v/>
      </c>
      <c r="K115" s="148" t="str">
        <f>IF(AND(A115&lt;&gt;"",'Données élèves'!AH118&lt;&gt;""),IF('Données élèves'!AH118=TRUE,IF(INDEX(codegem,MATCH('Données élèves'!M118,libgem,0))&lt;8000,INDEX(codegem,MATCH('Données élèves'!M118,libgem,0)),""),'Données élèves'!M118),"")</f>
        <v/>
      </c>
      <c r="L115" s="148" t="str">
        <f>IF(AND(A115&lt;&gt;"",'Données élèves'!AH118&lt;&gt;""),IF('Données élèves'!AH118=TRUE,INDEX(codegemhist,MATCH('Données élèves'!M118,libgem,0)),""),"")</f>
        <v/>
      </c>
      <c r="M115" s="148" t="str">
        <f>IF(AND(A115&lt;&gt;"",'Données élèves'!AH118&lt;&gt;""),IF('Données élèves'!AH118=TRUE,IF(INDEX(codegem,MATCH('Données élèves'!M118,libgem,0))&gt;=8000,INDEX(codegem,MATCH('Données élèves'!M118,libgem,0)),""),'Données élèves'!M118),"")</f>
        <v/>
      </c>
      <c r="N115" s="148" t="str">
        <f>IF(AND(A115&lt;&gt;"",'Données élèves'!AI118&lt;&gt;""),IF('Données élèves'!AI118=TRUE,INDEX(codeschart,MATCH('Données élèves'!N118,libschart,0)),'Données élèves'!N118),"")</f>
        <v/>
      </c>
      <c r="O115" s="148" t="str">
        <f>IF(AND(A115&lt;&gt;"",'Données élèves'!O118&lt;&gt;""),'Données élèves'!O118,"")</f>
        <v/>
      </c>
      <c r="P115" s="148" t="str">
        <f>IF(AND(A115&lt;&gt;"",'Données élèves'!AK118&lt;&gt;""),IF('Données élèves'!AK118=TRUE,INDEX(codeform,MATCH('Données élèves'!P118,libform,0)),'Données élèves'!P118),"")</f>
        <v/>
      </c>
      <c r="Q115" s="148" t="str">
        <f>IF(AND(A115&lt;&gt;"",'Données élèves'!AL118&lt;&gt;""),IF('Données élèves'!AL118=TRUE,INDEX(codespe,MATCH('Données élèves'!Q118,libspe,0)),'Données élèves'!Q118),"")</f>
        <v/>
      </c>
      <c r="R115" s="148" t="str">
        <f>IF(AND(A115&lt;&gt;"",OR('Données élèves'!AM118&lt;&gt;"",'Données élèves'!AT118=FALSE)),IF('Données élèves'!AM118=TRUE,INDEX(codemp1,MATCH('Données élèves'!R118,libmp1,0)),IF('Données élèves'!AT118=FALSE,0,'Données élèves'!R118)),"")</f>
        <v/>
      </c>
      <c r="S115" s="148" t="str">
        <f t="shared" si="4"/>
        <v/>
      </c>
      <c r="T115" s="148" t="str">
        <f t="shared" si="5"/>
        <v/>
      </c>
      <c r="U115" s="148" t="str">
        <f>IF(AND(A115&lt;&gt;"",'Données élèves'!S118&lt;&gt;""),'Données élèves'!S118,"")</f>
        <v/>
      </c>
      <c r="V115" s="148" t="str">
        <f>IF(AND(A115&lt;&gt;"",'Données élèves'!T118&lt;&gt;""),'Données élèves'!T118,"")</f>
        <v/>
      </c>
      <c r="W115" s="148" t="str">
        <f>IF(AND(A115&lt;&gt;"",'Données élèves'!U118&lt;&gt;""),'Données élèves'!U118,"")</f>
        <v/>
      </c>
      <c r="X115" s="148" t="str">
        <f>IF(AND(A115&lt;&gt;"",'Données élèves'!V118&lt;&gt;""),'Données élèves'!V118,"")</f>
        <v/>
      </c>
      <c r="Y115" s="148" t="str">
        <f>IF(AND(A115&lt;&gt;"",'Données élèves'!W118&lt;&gt;""),'Données élèves'!W118,"")</f>
        <v/>
      </c>
      <c r="Z115" s="148" t="str">
        <f>IF(AND(A115&lt;&gt;"",'Données élèves'!X118&lt;&gt;""),'Données élèves'!X118,"")</f>
        <v/>
      </c>
    </row>
    <row r="116" spans="1:26" x14ac:dyDescent="0.2">
      <c r="A116" s="146" t="str">
        <f>IF('Données élèves'!$C119&lt;&gt;"",'Données élèves'!A119,"")</f>
        <v/>
      </c>
      <c r="B116" s="146" t="str">
        <f>IF(A116&lt;&gt;"",'Données élèves'!B119,"")</f>
        <v/>
      </c>
      <c r="C116" s="146" t="str">
        <f>IF(AND(A116&lt;&gt;"",'Données élèves'!F119&lt;&gt;""),IF(INDEX(codeclint,MATCH('Données élèves'!F119,libclint,0))&lt;&gt;"",INDEX(codeclint,MATCH('Données élèves'!F119,libclint,0)),""),"")</f>
        <v/>
      </c>
      <c r="D116" s="146" t="str">
        <f t="shared" si="3"/>
        <v/>
      </c>
      <c r="E116" s="146" t="str">
        <f>IF(A116&lt;&gt;"",IF('Données élèves'!G119&lt;&gt;"",IF('Données élèves'!AB119&lt;&gt;"",IF('Données élèves'!G119="LOC.ID",CONCATENATE("LOC.",'Données élèves'!AU$5),'Données élèves'!G119),""),""),"")</f>
        <v/>
      </c>
      <c r="F116" s="146" t="str">
        <f>IF(A116&lt;&gt;"",IF('Données élèves'!H119&lt;&gt;"",'Données élèves'!H119,""),"")</f>
        <v/>
      </c>
      <c r="G116" s="146" t="str">
        <f>IF(AND(A116&lt;&gt;"",'Données élèves'!AC119&lt;&gt;""),IF('Données élèves'!AC119=TRUE,INDEX(codesex,MATCH('Données élèves'!I119,libsex,0)),'Données élèves'!I119),"")</f>
        <v/>
      </c>
      <c r="H116" s="147" t="str">
        <f>IF(A116&lt;&gt;"",IF('Données élèves'!J119&lt;&gt;"",'Données élèves'!J119,""),"")</f>
        <v/>
      </c>
      <c r="I116" s="148" t="str">
        <f>IF(AND(A116&lt;&gt;"",'Données élèves'!AE119&lt;&gt;""),IF('Données élèves'!AE119=TRUE,INDEX(codenat,MATCH('Données élèves'!K119,libnat,0)),'Données élèves'!K119),"")</f>
        <v/>
      </c>
      <c r="J116" s="148" t="str">
        <f>IF(AND(A116&lt;&gt;"",'Données élèves'!AF119&lt;&gt;""),IF('Données élèves'!AF119=TRUE,INDEX(codelangue,MATCH('Données élèves'!L119,liblangue,0)),'Données élèves'!L119),"")</f>
        <v/>
      </c>
      <c r="K116" s="148" t="str">
        <f>IF(AND(A116&lt;&gt;"",'Données élèves'!AH119&lt;&gt;""),IF('Données élèves'!AH119=TRUE,IF(INDEX(codegem,MATCH('Données élèves'!M119,libgem,0))&lt;8000,INDEX(codegem,MATCH('Données élèves'!M119,libgem,0)),""),'Données élèves'!M119),"")</f>
        <v/>
      </c>
      <c r="L116" s="148" t="str">
        <f>IF(AND(A116&lt;&gt;"",'Données élèves'!AH119&lt;&gt;""),IF('Données élèves'!AH119=TRUE,INDEX(codegemhist,MATCH('Données élèves'!M119,libgem,0)),""),"")</f>
        <v/>
      </c>
      <c r="M116" s="148" t="str">
        <f>IF(AND(A116&lt;&gt;"",'Données élèves'!AH119&lt;&gt;""),IF('Données élèves'!AH119=TRUE,IF(INDEX(codegem,MATCH('Données élèves'!M119,libgem,0))&gt;=8000,INDEX(codegem,MATCH('Données élèves'!M119,libgem,0)),""),'Données élèves'!M119),"")</f>
        <v/>
      </c>
      <c r="N116" s="148" t="str">
        <f>IF(AND(A116&lt;&gt;"",'Données élèves'!AI119&lt;&gt;""),IF('Données élèves'!AI119=TRUE,INDEX(codeschart,MATCH('Données élèves'!N119,libschart,0)),'Données élèves'!N119),"")</f>
        <v/>
      </c>
      <c r="O116" s="148" t="str">
        <f>IF(AND(A116&lt;&gt;"",'Données élèves'!O119&lt;&gt;""),'Données élèves'!O119,"")</f>
        <v/>
      </c>
      <c r="P116" s="148" t="str">
        <f>IF(AND(A116&lt;&gt;"",'Données élèves'!AK119&lt;&gt;""),IF('Données élèves'!AK119=TRUE,INDEX(codeform,MATCH('Données élèves'!P119,libform,0)),'Données élèves'!P119),"")</f>
        <v/>
      </c>
      <c r="Q116" s="148" t="str">
        <f>IF(AND(A116&lt;&gt;"",'Données élèves'!AL119&lt;&gt;""),IF('Données élèves'!AL119=TRUE,INDEX(codespe,MATCH('Données élèves'!Q119,libspe,0)),'Données élèves'!Q119),"")</f>
        <v/>
      </c>
      <c r="R116" s="148" t="str">
        <f>IF(AND(A116&lt;&gt;"",OR('Données élèves'!AM119&lt;&gt;"",'Données élèves'!AT119=FALSE)),IF('Données élèves'!AM119=TRUE,INDEX(codemp1,MATCH('Données élèves'!R119,libmp1,0)),IF('Données élèves'!AT119=FALSE,0,'Données élèves'!R119)),"")</f>
        <v/>
      </c>
      <c r="S116" s="148" t="str">
        <f t="shared" si="4"/>
        <v/>
      </c>
      <c r="T116" s="148" t="str">
        <f t="shared" si="5"/>
        <v/>
      </c>
      <c r="U116" s="148" t="str">
        <f>IF(AND(A116&lt;&gt;"",'Données élèves'!S119&lt;&gt;""),'Données élèves'!S119,"")</f>
        <v/>
      </c>
      <c r="V116" s="148" t="str">
        <f>IF(AND(A116&lt;&gt;"",'Données élèves'!T119&lt;&gt;""),'Données élèves'!T119,"")</f>
        <v/>
      </c>
      <c r="W116" s="148" t="str">
        <f>IF(AND(A116&lt;&gt;"",'Données élèves'!U119&lt;&gt;""),'Données élèves'!U119,"")</f>
        <v/>
      </c>
      <c r="X116" s="148" t="str">
        <f>IF(AND(A116&lt;&gt;"",'Données élèves'!V119&lt;&gt;""),'Données élèves'!V119,"")</f>
        <v/>
      </c>
      <c r="Y116" s="148" t="str">
        <f>IF(AND(A116&lt;&gt;"",'Données élèves'!W119&lt;&gt;""),'Données élèves'!W119,"")</f>
        <v/>
      </c>
      <c r="Z116" s="148" t="str">
        <f>IF(AND(A116&lt;&gt;"",'Données élèves'!X119&lt;&gt;""),'Données élèves'!X119,"")</f>
        <v/>
      </c>
    </row>
    <row r="117" spans="1:26" x14ac:dyDescent="0.2">
      <c r="A117" s="146" t="str">
        <f>IF('Données élèves'!$C120&lt;&gt;"",'Données élèves'!A120,"")</f>
        <v/>
      </c>
      <c r="B117" s="146" t="str">
        <f>IF(A117&lt;&gt;"",'Données élèves'!B120,"")</f>
        <v/>
      </c>
      <c r="C117" s="146" t="str">
        <f>IF(AND(A117&lt;&gt;"",'Données élèves'!F120&lt;&gt;""),IF(INDEX(codeclint,MATCH('Données élèves'!F120,libclint,0))&lt;&gt;"",INDEX(codeclint,MATCH('Données élèves'!F120,libclint,0)),""),"")</f>
        <v/>
      </c>
      <c r="D117" s="146" t="str">
        <f t="shared" si="3"/>
        <v/>
      </c>
      <c r="E117" s="146" t="str">
        <f>IF(A117&lt;&gt;"",IF('Données élèves'!G120&lt;&gt;"",IF('Données élèves'!AB120&lt;&gt;"",IF('Données élèves'!G120="LOC.ID",CONCATENATE("LOC.",'Données élèves'!AU$5),'Données élèves'!G120),""),""),"")</f>
        <v/>
      </c>
      <c r="F117" s="146" t="str">
        <f>IF(A117&lt;&gt;"",IF('Données élèves'!H120&lt;&gt;"",'Données élèves'!H120,""),"")</f>
        <v/>
      </c>
      <c r="G117" s="146" t="str">
        <f>IF(AND(A117&lt;&gt;"",'Données élèves'!AC120&lt;&gt;""),IF('Données élèves'!AC120=TRUE,INDEX(codesex,MATCH('Données élèves'!I120,libsex,0)),'Données élèves'!I120),"")</f>
        <v/>
      </c>
      <c r="H117" s="147" t="str">
        <f>IF(A117&lt;&gt;"",IF('Données élèves'!J120&lt;&gt;"",'Données élèves'!J120,""),"")</f>
        <v/>
      </c>
      <c r="I117" s="148" t="str">
        <f>IF(AND(A117&lt;&gt;"",'Données élèves'!AE120&lt;&gt;""),IF('Données élèves'!AE120=TRUE,INDEX(codenat,MATCH('Données élèves'!K120,libnat,0)),'Données élèves'!K120),"")</f>
        <v/>
      </c>
      <c r="J117" s="148" t="str">
        <f>IF(AND(A117&lt;&gt;"",'Données élèves'!AF120&lt;&gt;""),IF('Données élèves'!AF120=TRUE,INDEX(codelangue,MATCH('Données élèves'!L120,liblangue,0)),'Données élèves'!L120),"")</f>
        <v/>
      </c>
      <c r="K117" s="148" t="str">
        <f>IF(AND(A117&lt;&gt;"",'Données élèves'!AH120&lt;&gt;""),IF('Données élèves'!AH120=TRUE,IF(INDEX(codegem,MATCH('Données élèves'!M120,libgem,0))&lt;8000,INDEX(codegem,MATCH('Données élèves'!M120,libgem,0)),""),'Données élèves'!M120),"")</f>
        <v/>
      </c>
      <c r="L117" s="148" t="str">
        <f>IF(AND(A117&lt;&gt;"",'Données élèves'!AH120&lt;&gt;""),IF('Données élèves'!AH120=TRUE,INDEX(codegemhist,MATCH('Données élèves'!M120,libgem,0)),""),"")</f>
        <v/>
      </c>
      <c r="M117" s="148" t="str">
        <f>IF(AND(A117&lt;&gt;"",'Données élèves'!AH120&lt;&gt;""),IF('Données élèves'!AH120=TRUE,IF(INDEX(codegem,MATCH('Données élèves'!M120,libgem,0))&gt;=8000,INDEX(codegem,MATCH('Données élèves'!M120,libgem,0)),""),'Données élèves'!M120),"")</f>
        <v/>
      </c>
      <c r="N117" s="148" t="str">
        <f>IF(AND(A117&lt;&gt;"",'Données élèves'!AI120&lt;&gt;""),IF('Données élèves'!AI120=TRUE,INDEX(codeschart,MATCH('Données élèves'!N120,libschart,0)),'Données élèves'!N120),"")</f>
        <v/>
      </c>
      <c r="O117" s="148" t="str">
        <f>IF(AND(A117&lt;&gt;"",'Données élèves'!O120&lt;&gt;""),'Données élèves'!O120,"")</f>
        <v/>
      </c>
      <c r="P117" s="148" t="str">
        <f>IF(AND(A117&lt;&gt;"",'Données élèves'!AK120&lt;&gt;""),IF('Données élèves'!AK120=TRUE,INDEX(codeform,MATCH('Données élèves'!P120,libform,0)),'Données élèves'!P120),"")</f>
        <v/>
      </c>
      <c r="Q117" s="148" t="str">
        <f>IF(AND(A117&lt;&gt;"",'Données élèves'!AL120&lt;&gt;""),IF('Données élèves'!AL120=TRUE,INDEX(codespe,MATCH('Données élèves'!Q120,libspe,0)),'Données élèves'!Q120),"")</f>
        <v/>
      </c>
      <c r="R117" s="148" t="str">
        <f>IF(AND(A117&lt;&gt;"",OR('Données élèves'!AM120&lt;&gt;"",'Données élèves'!AT120=FALSE)),IF('Données élèves'!AM120=TRUE,INDEX(codemp1,MATCH('Données élèves'!R120,libmp1,0)),IF('Données élèves'!AT120=FALSE,0,'Données élèves'!R120)),"")</f>
        <v/>
      </c>
      <c r="S117" s="148" t="str">
        <f t="shared" si="4"/>
        <v/>
      </c>
      <c r="T117" s="148" t="str">
        <f t="shared" si="5"/>
        <v/>
      </c>
      <c r="U117" s="148" t="str">
        <f>IF(AND(A117&lt;&gt;"",'Données élèves'!S120&lt;&gt;""),'Données élèves'!S120,"")</f>
        <v/>
      </c>
      <c r="V117" s="148" t="str">
        <f>IF(AND(A117&lt;&gt;"",'Données élèves'!T120&lt;&gt;""),'Données élèves'!T120,"")</f>
        <v/>
      </c>
      <c r="W117" s="148" t="str">
        <f>IF(AND(A117&lt;&gt;"",'Données élèves'!U120&lt;&gt;""),'Données élèves'!U120,"")</f>
        <v/>
      </c>
      <c r="X117" s="148" t="str">
        <f>IF(AND(A117&lt;&gt;"",'Données élèves'!V120&lt;&gt;""),'Données élèves'!V120,"")</f>
        <v/>
      </c>
      <c r="Y117" s="148" t="str">
        <f>IF(AND(A117&lt;&gt;"",'Données élèves'!W120&lt;&gt;""),'Données élèves'!W120,"")</f>
        <v/>
      </c>
      <c r="Z117" s="148" t="str">
        <f>IF(AND(A117&lt;&gt;"",'Données élèves'!X120&lt;&gt;""),'Données élèves'!X120,"")</f>
        <v/>
      </c>
    </row>
    <row r="118" spans="1:26" x14ac:dyDescent="0.2">
      <c r="A118" s="146" t="str">
        <f>IF('Données élèves'!$C121&lt;&gt;"",'Données élèves'!A121,"")</f>
        <v/>
      </c>
      <c r="B118" s="146" t="str">
        <f>IF(A118&lt;&gt;"",'Données élèves'!B121,"")</f>
        <v/>
      </c>
      <c r="C118" s="146" t="str">
        <f>IF(AND(A118&lt;&gt;"",'Données élèves'!F121&lt;&gt;""),IF(INDEX(codeclint,MATCH('Données élèves'!F121,libclint,0))&lt;&gt;"",INDEX(codeclint,MATCH('Données élèves'!F121,libclint,0)),""),"")</f>
        <v/>
      </c>
      <c r="D118" s="146" t="str">
        <f t="shared" si="3"/>
        <v/>
      </c>
      <c r="E118" s="146" t="str">
        <f>IF(A118&lt;&gt;"",IF('Données élèves'!G121&lt;&gt;"",IF('Données élèves'!AB121&lt;&gt;"",IF('Données élèves'!G121="LOC.ID",CONCATENATE("LOC.",'Données élèves'!AU$5),'Données élèves'!G121),""),""),"")</f>
        <v/>
      </c>
      <c r="F118" s="146" t="str">
        <f>IF(A118&lt;&gt;"",IF('Données élèves'!H121&lt;&gt;"",'Données élèves'!H121,""),"")</f>
        <v/>
      </c>
      <c r="G118" s="146" t="str">
        <f>IF(AND(A118&lt;&gt;"",'Données élèves'!AC121&lt;&gt;""),IF('Données élèves'!AC121=TRUE,INDEX(codesex,MATCH('Données élèves'!I121,libsex,0)),'Données élèves'!I121),"")</f>
        <v/>
      </c>
      <c r="H118" s="147" t="str">
        <f>IF(A118&lt;&gt;"",IF('Données élèves'!J121&lt;&gt;"",'Données élèves'!J121,""),"")</f>
        <v/>
      </c>
      <c r="I118" s="148" t="str">
        <f>IF(AND(A118&lt;&gt;"",'Données élèves'!AE121&lt;&gt;""),IF('Données élèves'!AE121=TRUE,INDEX(codenat,MATCH('Données élèves'!K121,libnat,0)),'Données élèves'!K121),"")</f>
        <v/>
      </c>
      <c r="J118" s="148" t="str">
        <f>IF(AND(A118&lt;&gt;"",'Données élèves'!AF121&lt;&gt;""),IF('Données élèves'!AF121=TRUE,INDEX(codelangue,MATCH('Données élèves'!L121,liblangue,0)),'Données élèves'!L121),"")</f>
        <v/>
      </c>
      <c r="K118" s="148" t="str">
        <f>IF(AND(A118&lt;&gt;"",'Données élèves'!AH121&lt;&gt;""),IF('Données élèves'!AH121=TRUE,IF(INDEX(codegem,MATCH('Données élèves'!M121,libgem,0))&lt;8000,INDEX(codegem,MATCH('Données élèves'!M121,libgem,0)),""),'Données élèves'!M121),"")</f>
        <v/>
      </c>
      <c r="L118" s="148" t="str">
        <f>IF(AND(A118&lt;&gt;"",'Données élèves'!AH121&lt;&gt;""),IF('Données élèves'!AH121=TRUE,INDEX(codegemhist,MATCH('Données élèves'!M121,libgem,0)),""),"")</f>
        <v/>
      </c>
      <c r="M118" s="148" t="str">
        <f>IF(AND(A118&lt;&gt;"",'Données élèves'!AH121&lt;&gt;""),IF('Données élèves'!AH121=TRUE,IF(INDEX(codegem,MATCH('Données élèves'!M121,libgem,0))&gt;=8000,INDEX(codegem,MATCH('Données élèves'!M121,libgem,0)),""),'Données élèves'!M121),"")</f>
        <v/>
      </c>
      <c r="N118" s="148" t="str">
        <f>IF(AND(A118&lt;&gt;"",'Données élèves'!AI121&lt;&gt;""),IF('Données élèves'!AI121=TRUE,INDEX(codeschart,MATCH('Données élèves'!N121,libschart,0)),'Données élèves'!N121),"")</f>
        <v/>
      </c>
      <c r="O118" s="148" t="str">
        <f>IF(AND(A118&lt;&gt;"",'Données élèves'!O121&lt;&gt;""),'Données élèves'!O121,"")</f>
        <v/>
      </c>
      <c r="P118" s="148" t="str">
        <f>IF(AND(A118&lt;&gt;"",'Données élèves'!AK121&lt;&gt;""),IF('Données élèves'!AK121=TRUE,INDEX(codeform,MATCH('Données élèves'!P121,libform,0)),'Données élèves'!P121),"")</f>
        <v/>
      </c>
      <c r="Q118" s="148" t="str">
        <f>IF(AND(A118&lt;&gt;"",'Données élèves'!AL121&lt;&gt;""),IF('Données élèves'!AL121=TRUE,INDEX(codespe,MATCH('Données élèves'!Q121,libspe,0)),'Données élèves'!Q121),"")</f>
        <v/>
      </c>
      <c r="R118" s="148" t="str">
        <f>IF(AND(A118&lt;&gt;"",OR('Données élèves'!AM121&lt;&gt;"",'Données élèves'!AT121=FALSE)),IF('Données élèves'!AM121=TRUE,INDEX(codemp1,MATCH('Données élèves'!R121,libmp1,0)),IF('Données élèves'!AT121=FALSE,0,'Données élèves'!R121)),"")</f>
        <v/>
      </c>
      <c r="S118" s="148" t="str">
        <f t="shared" si="4"/>
        <v/>
      </c>
      <c r="T118" s="148" t="str">
        <f t="shared" si="5"/>
        <v/>
      </c>
      <c r="U118" s="148" t="str">
        <f>IF(AND(A118&lt;&gt;"",'Données élèves'!S121&lt;&gt;""),'Données élèves'!S121,"")</f>
        <v/>
      </c>
      <c r="V118" s="148" t="str">
        <f>IF(AND(A118&lt;&gt;"",'Données élèves'!T121&lt;&gt;""),'Données élèves'!T121,"")</f>
        <v/>
      </c>
      <c r="W118" s="148" t="str">
        <f>IF(AND(A118&lt;&gt;"",'Données élèves'!U121&lt;&gt;""),'Données élèves'!U121,"")</f>
        <v/>
      </c>
      <c r="X118" s="148" t="str">
        <f>IF(AND(A118&lt;&gt;"",'Données élèves'!V121&lt;&gt;""),'Données élèves'!V121,"")</f>
        <v/>
      </c>
      <c r="Y118" s="148" t="str">
        <f>IF(AND(A118&lt;&gt;"",'Données élèves'!W121&lt;&gt;""),'Données élèves'!W121,"")</f>
        <v/>
      </c>
      <c r="Z118" s="148" t="str">
        <f>IF(AND(A118&lt;&gt;"",'Données élèves'!X121&lt;&gt;""),'Données élèves'!X121,"")</f>
        <v/>
      </c>
    </row>
    <row r="119" spans="1:26" x14ac:dyDescent="0.2">
      <c r="A119" s="146" t="str">
        <f>IF('Données élèves'!$C122&lt;&gt;"",'Données élèves'!A122,"")</f>
        <v/>
      </c>
      <c r="B119" s="146" t="str">
        <f>IF(A119&lt;&gt;"",'Données élèves'!B122,"")</f>
        <v/>
      </c>
      <c r="C119" s="146" t="str">
        <f>IF(AND(A119&lt;&gt;"",'Données élèves'!F122&lt;&gt;""),IF(INDEX(codeclint,MATCH('Données élèves'!F122,libclint,0))&lt;&gt;"",INDEX(codeclint,MATCH('Données élèves'!F122,libclint,0)),""),"")</f>
        <v/>
      </c>
      <c r="D119" s="146" t="str">
        <f t="shared" si="3"/>
        <v/>
      </c>
      <c r="E119" s="146" t="str">
        <f>IF(A119&lt;&gt;"",IF('Données élèves'!G122&lt;&gt;"",IF('Données élèves'!AB122&lt;&gt;"",IF('Données élèves'!G122="LOC.ID",CONCATENATE("LOC.",'Données élèves'!AU$5),'Données élèves'!G122),""),""),"")</f>
        <v/>
      </c>
      <c r="F119" s="146" t="str">
        <f>IF(A119&lt;&gt;"",IF('Données élèves'!H122&lt;&gt;"",'Données élèves'!H122,""),"")</f>
        <v/>
      </c>
      <c r="G119" s="146" t="str">
        <f>IF(AND(A119&lt;&gt;"",'Données élèves'!AC122&lt;&gt;""),IF('Données élèves'!AC122=TRUE,INDEX(codesex,MATCH('Données élèves'!I122,libsex,0)),'Données élèves'!I122),"")</f>
        <v/>
      </c>
      <c r="H119" s="147" t="str">
        <f>IF(A119&lt;&gt;"",IF('Données élèves'!J122&lt;&gt;"",'Données élèves'!J122,""),"")</f>
        <v/>
      </c>
      <c r="I119" s="148" t="str">
        <f>IF(AND(A119&lt;&gt;"",'Données élèves'!AE122&lt;&gt;""),IF('Données élèves'!AE122=TRUE,INDEX(codenat,MATCH('Données élèves'!K122,libnat,0)),'Données élèves'!K122),"")</f>
        <v/>
      </c>
      <c r="J119" s="148" t="str">
        <f>IF(AND(A119&lt;&gt;"",'Données élèves'!AF122&lt;&gt;""),IF('Données élèves'!AF122=TRUE,INDEX(codelangue,MATCH('Données élèves'!L122,liblangue,0)),'Données élèves'!L122),"")</f>
        <v/>
      </c>
      <c r="K119" s="148" t="str">
        <f>IF(AND(A119&lt;&gt;"",'Données élèves'!AH122&lt;&gt;""),IF('Données élèves'!AH122=TRUE,IF(INDEX(codegem,MATCH('Données élèves'!M122,libgem,0))&lt;8000,INDEX(codegem,MATCH('Données élèves'!M122,libgem,0)),""),'Données élèves'!M122),"")</f>
        <v/>
      </c>
      <c r="L119" s="148" t="str">
        <f>IF(AND(A119&lt;&gt;"",'Données élèves'!AH122&lt;&gt;""),IF('Données élèves'!AH122=TRUE,INDEX(codegemhist,MATCH('Données élèves'!M122,libgem,0)),""),"")</f>
        <v/>
      </c>
      <c r="M119" s="148" t="str">
        <f>IF(AND(A119&lt;&gt;"",'Données élèves'!AH122&lt;&gt;""),IF('Données élèves'!AH122=TRUE,IF(INDEX(codegem,MATCH('Données élèves'!M122,libgem,0))&gt;=8000,INDEX(codegem,MATCH('Données élèves'!M122,libgem,0)),""),'Données élèves'!M122),"")</f>
        <v/>
      </c>
      <c r="N119" s="148" t="str">
        <f>IF(AND(A119&lt;&gt;"",'Données élèves'!AI122&lt;&gt;""),IF('Données élèves'!AI122=TRUE,INDEX(codeschart,MATCH('Données élèves'!N122,libschart,0)),'Données élèves'!N122),"")</f>
        <v/>
      </c>
      <c r="O119" s="148" t="str">
        <f>IF(AND(A119&lt;&gt;"",'Données élèves'!O122&lt;&gt;""),'Données élèves'!O122,"")</f>
        <v/>
      </c>
      <c r="P119" s="148" t="str">
        <f>IF(AND(A119&lt;&gt;"",'Données élèves'!AK122&lt;&gt;""),IF('Données élèves'!AK122=TRUE,INDEX(codeform,MATCH('Données élèves'!P122,libform,0)),'Données élèves'!P122),"")</f>
        <v/>
      </c>
      <c r="Q119" s="148" t="str">
        <f>IF(AND(A119&lt;&gt;"",'Données élèves'!AL122&lt;&gt;""),IF('Données élèves'!AL122=TRUE,INDEX(codespe,MATCH('Données élèves'!Q122,libspe,0)),'Données élèves'!Q122),"")</f>
        <v/>
      </c>
      <c r="R119" s="148" t="str">
        <f>IF(AND(A119&lt;&gt;"",OR('Données élèves'!AM122&lt;&gt;"",'Données élèves'!AT122=FALSE)),IF('Données élèves'!AM122=TRUE,INDEX(codemp1,MATCH('Données élèves'!R122,libmp1,0)),IF('Données élèves'!AT122=FALSE,0,'Données élèves'!R122)),"")</f>
        <v/>
      </c>
      <c r="S119" s="148" t="str">
        <f t="shared" si="4"/>
        <v/>
      </c>
      <c r="T119" s="148" t="str">
        <f t="shared" si="5"/>
        <v/>
      </c>
      <c r="U119" s="148" t="str">
        <f>IF(AND(A119&lt;&gt;"",'Données élèves'!S122&lt;&gt;""),'Données élèves'!S122,"")</f>
        <v/>
      </c>
      <c r="V119" s="148" t="str">
        <f>IF(AND(A119&lt;&gt;"",'Données élèves'!T122&lt;&gt;""),'Données élèves'!T122,"")</f>
        <v/>
      </c>
      <c r="W119" s="148" t="str">
        <f>IF(AND(A119&lt;&gt;"",'Données élèves'!U122&lt;&gt;""),'Données élèves'!U122,"")</f>
        <v/>
      </c>
      <c r="X119" s="148" t="str">
        <f>IF(AND(A119&lt;&gt;"",'Données élèves'!V122&lt;&gt;""),'Données élèves'!V122,"")</f>
        <v/>
      </c>
      <c r="Y119" s="148" t="str">
        <f>IF(AND(A119&lt;&gt;"",'Données élèves'!W122&lt;&gt;""),'Données élèves'!W122,"")</f>
        <v/>
      </c>
      <c r="Z119" s="148" t="str">
        <f>IF(AND(A119&lt;&gt;"",'Données élèves'!X122&lt;&gt;""),'Données élèves'!X122,"")</f>
        <v/>
      </c>
    </row>
    <row r="120" spans="1:26" x14ac:dyDescent="0.2">
      <c r="A120" s="146" t="str">
        <f>IF('Données élèves'!$C123&lt;&gt;"",'Données élèves'!A123,"")</f>
        <v/>
      </c>
      <c r="B120" s="146" t="str">
        <f>IF(A120&lt;&gt;"",'Données élèves'!B123,"")</f>
        <v/>
      </c>
      <c r="C120" s="146" t="str">
        <f>IF(AND(A120&lt;&gt;"",'Données élèves'!F123&lt;&gt;""),IF(INDEX(codeclint,MATCH('Données élèves'!F123,libclint,0))&lt;&gt;"",INDEX(codeclint,MATCH('Données élèves'!F123,libclint,0)),""),"")</f>
        <v/>
      </c>
      <c r="D120" s="146" t="str">
        <f t="shared" si="3"/>
        <v/>
      </c>
      <c r="E120" s="146" t="str">
        <f>IF(A120&lt;&gt;"",IF('Données élèves'!G123&lt;&gt;"",IF('Données élèves'!AB123&lt;&gt;"",IF('Données élèves'!G123="LOC.ID",CONCATENATE("LOC.",'Données élèves'!AU$5),'Données élèves'!G123),""),""),"")</f>
        <v/>
      </c>
      <c r="F120" s="146" t="str">
        <f>IF(A120&lt;&gt;"",IF('Données élèves'!H123&lt;&gt;"",'Données élèves'!H123,""),"")</f>
        <v/>
      </c>
      <c r="G120" s="146" t="str">
        <f>IF(AND(A120&lt;&gt;"",'Données élèves'!AC123&lt;&gt;""),IF('Données élèves'!AC123=TRUE,INDEX(codesex,MATCH('Données élèves'!I123,libsex,0)),'Données élèves'!I123),"")</f>
        <v/>
      </c>
      <c r="H120" s="147" t="str">
        <f>IF(A120&lt;&gt;"",IF('Données élèves'!J123&lt;&gt;"",'Données élèves'!J123,""),"")</f>
        <v/>
      </c>
      <c r="I120" s="148" t="str">
        <f>IF(AND(A120&lt;&gt;"",'Données élèves'!AE123&lt;&gt;""),IF('Données élèves'!AE123=TRUE,INDEX(codenat,MATCH('Données élèves'!K123,libnat,0)),'Données élèves'!K123),"")</f>
        <v/>
      </c>
      <c r="J120" s="148" t="str">
        <f>IF(AND(A120&lt;&gt;"",'Données élèves'!AF123&lt;&gt;""),IF('Données élèves'!AF123=TRUE,INDEX(codelangue,MATCH('Données élèves'!L123,liblangue,0)),'Données élèves'!L123),"")</f>
        <v/>
      </c>
      <c r="K120" s="148" t="str">
        <f>IF(AND(A120&lt;&gt;"",'Données élèves'!AH123&lt;&gt;""),IF('Données élèves'!AH123=TRUE,IF(INDEX(codegem,MATCH('Données élèves'!M123,libgem,0))&lt;8000,INDEX(codegem,MATCH('Données élèves'!M123,libgem,0)),""),'Données élèves'!M123),"")</f>
        <v/>
      </c>
      <c r="L120" s="148" t="str">
        <f>IF(AND(A120&lt;&gt;"",'Données élèves'!AH123&lt;&gt;""),IF('Données élèves'!AH123=TRUE,INDEX(codegemhist,MATCH('Données élèves'!M123,libgem,0)),""),"")</f>
        <v/>
      </c>
      <c r="M120" s="148" t="str">
        <f>IF(AND(A120&lt;&gt;"",'Données élèves'!AH123&lt;&gt;""),IF('Données élèves'!AH123=TRUE,IF(INDEX(codegem,MATCH('Données élèves'!M123,libgem,0))&gt;=8000,INDEX(codegem,MATCH('Données élèves'!M123,libgem,0)),""),'Données élèves'!M123),"")</f>
        <v/>
      </c>
      <c r="N120" s="148" t="str">
        <f>IF(AND(A120&lt;&gt;"",'Données élèves'!AI123&lt;&gt;""),IF('Données élèves'!AI123=TRUE,INDEX(codeschart,MATCH('Données élèves'!N123,libschart,0)),'Données élèves'!N123),"")</f>
        <v/>
      </c>
      <c r="O120" s="148" t="str">
        <f>IF(AND(A120&lt;&gt;"",'Données élèves'!O123&lt;&gt;""),'Données élèves'!O123,"")</f>
        <v/>
      </c>
      <c r="P120" s="148" t="str">
        <f>IF(AND(A120&lt;&gt;"",'Données élèves'!AK123&lt;&gt;""),IF('Données élèves'!AK123=TRUE,INDEX(codeform,MATCH('Données élèves'!P123,libform,0)),'Données élèves'!P123),"")</f>
        <v/>
      </c>
      <c r="Q120" s="148" t="str">
        <f>IF(AND(A120&lt;&gt;"",'Données élèves'!AL123&lt;&gt;""),IF('Données élèves'!AL123=TRUE,INDEX(codespe,MATCH('Données élèves'!Q123,libspe,0)),'Données élèves'!Q123),"")</f>
        <v/>
      </c>
      <c r="R120" s="148" t="str">
        <f>IF(AND(A120&lt;&gt;"",OR('Données élèves'!AM123&lt;&gt;"",'Données élèves'!AT123=FALSE)),IF('Données élèves'!AM123=TRUE,INDEX(codemp1,MATCH('Données élèves'!R123,libmp1,0)),IF('Données élèves'!AT123=FALSE,0,'Données élèves'!R123)),"")</f>
        <v/>
      </c>
      <c r="S120" s="148" t="str">
        <f t="shared" si="4"/>
        <v/>
      </c>
      <c r="T120" s="148" t="str">
        <f t="shared" si="5"/>
        <v/>
      </c>
      <c r="U120" s="148" t="str">
        <f>IF(AND(A120&lt;&gt;"",'Données élèves'!S123&lt;&gt;""),'Données élèves'!S123,"")</f>
        <v/>
      </c>
      <c r="V120" s="148" t="str">
        <f>IF(AND(A120&lt;&gt;"",'Données élèves'!T123&lt;&gt;""),'Données élèves'!T123,"")</f>
        <v/>
      </c>
      <c r="W120" s="148" t="str">
        <f>IF(AND(A120&lt;&gt;"",'Données élèves'!U123&lt;&gt;""),'Données élèves'!U123,"")</f>
        <v/>
      </c>
      <c r="X120" s="148" t="str">
        <f>IF(AND(A120&lt;&gt;"",'Données élèves'!V123&lt;&gt;""),'Données élèves'!V123,"")</f>
        <v/>
      </c>
      <c r="Y120" s="148" t="str">
        <f>IF(AND(A120&lt;&gt;"",'Données élèves'!W123&lt;&gt;""),'Données élèves'!W123,"")</f>
        <v/>
      </c>
      <c r="Z120" s="148" t="str">
        <f>IF(AND(A120&lt;&gt;"",'Données élèves'!X123&lt;&gt;""),'Données élèves'!X123,"")</f>
        <v/>
      </c>
    </row>
    <row r="121" spans="1:26" x14ac:dyDescent="0.2">
      <c r="A121" s="146" t="str">
        <f>IF('Données élèves'!$C124&lt;&gt;"",'Données élèves'!A124,"")</f>
        <v/>
      </c>
      <c r="B121" s="146" t="str">
        <f>IF(A121&lt;&gt;"",'Données élèves'!B124,"")</f>
        <v/>
      </c>
      <c r="C121" s="146" t="str">
        <f>IF(AND(A121&lt;&gt;"",'Données élèves'!F124&lt;&gt;""),IF(INDEX(codeclint,MATCH('Données élèves'!F124,libclint,0))&lt;&gt;"",INDEX(codeclint,MATCH('Données élèves'!F124,libclint,0)),""),"")</f>
        <v/>
      </c>
      <c r="D121" s="146" t="str">
        <f t="shared" si="3"/>
        <v/>
      </c>
      <c r="E121" s="146" t="str">
        <f>IF(A121&lt;&gt;"",IF('Données élèves'!G124&lt;&gt;"",IF('Données élèves'!AB124&lt;&gt;"",IF('Données élèves'!G124="LOC.ID",CONCATENATE("LOC.",'Données élèves'!AU$5),'Données élèves'!G124),""),""),"")</f>
        <v/>
      </c>
      <c r="F121" s="146" t="str">
        <f>IF(A121&lt;&gt;"",IF('Données élèves'!H124&lt;&gt;"",'Données élèves'!H124,""),"")</f>
        <v/>
      </c>
      <c r="G121" s="146" t="str">
        <f>IF(AND(A121&lt;&gt;"",'Données élèves'!AC124&lt;&gt;""),IF('Données élèves'!AC124=TRUE,INDEX(codesex,MATCH('Données élèves'!I124,libsex,0)),'Données élèves'!I124),"")</f>
        <v/>
      </c>
      <c r="H121" s="147" t="str">
        <f>IF(A121&lt;&gt;"",IF('Données élèves'!J124&lt;&gt;"",'Données élèves'!J124,""),"")</f>
        <v/>
      </c>
      <c r="I121" s="148" t="str">
        <f>IF(AND(A121&lt;&gt;"",'Données élèves'!AE124&lt;&gt;""),IF('Données élèves'!AE124=TRUE,INDEX(codenat,MATCH('Données élèves'!K124,libnat,0)),'Données élèves'!K124),"")</f>
        <v/>
      </c>
      <c r="J121" s="148" t="str">
        <f>IF(AND(A121&lt;&gt;"",'Données élèves'!AF124&lt;&gt;""),IF('Données élèves'!AF124=TRUE,INDEX(codelangue,MATCH('Données élèves'!L124,liblangue,0)),'Données élèves'!L124),"")</f>
        <v/>
      </c>
      <c r="K121" s="148" t="str">
        <f>IF(AND(A121&lt;&gt;"",'Données élèves'!AH124&lt;&gt;""),IF('Données élèves'!AH124=TRUE,IF(INDEX(codegem,MATCH('Données élèves'!M124,libgem,0))&lt;8000,INDEX(codegem,MATCH('Données élèves'!M124,libgem,0)),""),'Données élèves'!M124),"")</f>
        <v/>
      </c>
      <c r="L121" s="148" t="str">
        <f>IF(AND(A121&lt;&gt;"",'Données élèves'!AH124&lt;&gt;""),IF('Données élèves'!AH124=TRUE,INDEX(codegemhist,MATCH('Données élèves'!M124,libgem,0)),""),"")</f>
        <v/>
      </c>
      <c r="M121" s="148" t="str">
        <f>IF(AND(A121&lt;&gt;"",'Données élèves'!AH124&lt;&gt;""),IF('Données élèves'!AH124=TRUE,IF(INDEX(codegem,MATCH('Données élèves'!M124,libgem,0))&gt;=8000,INDEX(codegem,MATCH('Données élèves'!M124,libgem,0)),""),'Données élèves'!M124),"")</f>
        <v/>
      </c>
      <c r="N121" s="148" t="str">
        <f>IF(AND(A121&lt;&gt;"",'Données élèves'!AI124&lt;&gt;""),IF('Données élèves'!AI124=TRUE,INDEX(codeschart,MATCH('Données élèves'!N124,libschart,0)),'Données élèves'!N124),"")</f>
        <v/>
      </c>
      <c r="O121" s="148" t="str">
        <f>IF(AND(A121&lt;&gt;"",'Données élèves'!O124&lt;&gt;""),'Données élèves'!O124,"")</f>
        <v/>
      </c>
      <c r="P121" s="148" t="str">
        <f>IF(AND(A121&lt;&gt;"",'Données élèves'!AK124&lt;&gt;""),IF('Données élèves'!AK124=TRUE,INDEX(codeform,MATCH('Données élèves'!P124,libform,0)),'Données élèves'!P124),"")</f>
        <v/>
      </c>
      <c r="Q121" s="148" t="str">
        <f>IF(AND(A121&lt;&gt;"",'Données élèves'!AL124&lt;&gt;""),IF('Données élèves'!AL124=TRUE,INDEX(codespe,MATCH('Données élèves'!Q124,libspe,0)),'Données élèves'!Q124),"")</f>
        <v/>
      </c>
      <c r="R121" s="148" t="str">
        <f>IF(AND(A121&lt;&gt;"",OR('Données élèves'!AM124&lt;&gt;"",'Données élèves'!AT124=FALSE)),IF('Données élèves'!AM124=TRUE,INDEX(codemp1,MATCH('Données élèves'!R124,libmp1,0)),IF('Données élèves'!AT124=FALSE,0,'Données élèves'!R124)),"")</f>
        <v/>
      </c>
      <c r="S121" s="148" t="str">
        <f t="shared" si="4"/>
        <v/>
      </c>
      <c r="T121" s="148" t="str">
        <f t="shared" si="5"/>
        <v/>
      </c>
      <c r="U121" s="148" t="str">
        <f>IF(AND(A121&lt;&gt;"",'Données élèves'!S124&lt;&gt;""),'Données élèves'!S124,"")</f>
        <v/>
      </c>
      <c r="V121" s="148" t="str">
        <f>IF(AND(A121&lt;&gt;"",'Données élèves'!T124&lt;&gt;""),'Données élèves'!T124,"")</f>
        <v/>
      </c>
      <c r="W121" s="148" t="str">
        <f>IF(AND(A121&lt;&gt;"",'Données élèves'!U124&lt;&gt;""),'Données élèves'!U124,"")</f>
        <v/>
      </c>
      <c r="X121" s="148" t="str">
        <f>IF(AND(A121&lt;&gt;"",'Données élèves'!V124&lt;&gt;""),'Données élèves'!V124,"")</f>
        <v/>
      </c>
      <c r="Y121" s="148" t="str">
        <f>IF(AND(A121&lt;&gt;"",'Données élèves'!W124&lt;&gt;""),'Données élèves'!W124,"")</f>
        <v/>
      </c>
      <c r="Z121" s="148" t="str">
        <f>IF(AND(A121&lt;&gt;"",'Données élèves'!X124&lt;&gt;""),'Données élèves'!X124,"")</f>
        <v/>
      </c>
    </row>
    <row r="122" spans="1:26" x14ac:dyDescent="0.2">
      <c r="A122" s="146" t="str">
        <f>IF('Données élèves'!$C125&lt;&gt;"",'Données élèves'!A125,"")</f>
        <v/>
      </c>
      <c r="B122" s="146" t="str">
        <f>IF(A122&lt;&gt;"",'Données élèves'!B125,"")</f>
        <v/>
      </c>
      <c r="C122" s="146" t="str">
        <f>IF(AND(A122&lt;&gt;"",'Données élèves'!F125&lt;&gt;""),IF(INDEX(codeclint,MATCH('Données élèves'!F125,libclint,0))&lt;&gt;"",INDEX(codeclint,MATCH('Données élèves'!F125,libclint,0)),""),"")</f>
        <v/>
      </c>
      <c r="D122" s="146" t="str">
        <f t="shared" si="3"/>
        <v/>
      </c>
      <c r="E122" s="146" t="str">
        <f>IF(A122&lt;&gt;"",IF('Données élèves'!G125&lt;&gt;"",IF('Données élèves'!AB125&lt;&gt;"",IF('Données élèves'!G125="LOC.ID",CONCATENATE("LOC.",'Données élèves'!AU$5),'Données élèves'!G125),""),""),"")</f>
        <v/>
      </c>
      <c r="F122" s="146" t="str">
        <f>IF(A122&lt;&gt;"",IF('Données élèves'!H125&lt;&gt;"",'Données élèves'!H125,""),"")</f>
        <v/>
      </c>
      <c r="G122" s="146" t="str">
        <f>IF(AND(A122&lt;&gt;"",'Données élèves'!AC125&lt;&gt;""),IF('Données élèves'!AC125=TRUE,INDEX(codesex,MATCH('Données élèves'!I125,libsex,0)),'Données élèves'!I125),"")</f>
        <v/>
      </c>
      <c r="H122" s="147" t="str">
        <f>IF(A122&lt;&gt;"",IF('Données élèves'!J125&lt;&gt;"",'Données élèves'!J125,""),"")</f>
        <v/>
      </c>
      <c r="I122" s="148" t="str">
        <f>IF(AND(A122&lt;&gt;"",'Données élèves'!AE125&lt;&gt;""),IF('Données élèves'!AE125=TRUE,INDEX(codenat,MATCH('Données élèves'!K125,libnat,0)),'Données élèves'!K125),"")</f>
        <v/>
      </c>
      <c r="J122" s="148" t="str">
        <f>IF(AND(A122&lt;&gt;"",'Données élèves'!AF125&lt;&gt;""),IF('Données élèves'!AF125=TRUE,INDEX(codelangue,MATCH('Données élèves'!L125,liblangue,0)),'Données élèves'!L125),"")</f>
        <v/>
      </c>
      <c r="K122" s="148" t="str">
        <f>IF(AND(A122&lt;&gt;"",'Données élèves'!AH125&lt;&gt;""),IF('Données élèves'!AH125=TRUE,IF(INDEX(codegem,MATCH('Données élèves'!M125,libgem,0))&lt;8000,INDEX(codegem,MATCH('Données élèves'!M125,libgem,0)),""),'Données élèves'!M125),"")</f>
        <v/>
      </c>
      <c r="L122" s="148" t="str">
        <f>IF(AND(A122&lt;&gt;"",'Données élèves'!AH125&lt;&gt;""),IF('Données élèves'!AH125=TRUE,INDEX(codegemhist,MATCH('Données élèves'!M125,libgem,0)),""),"")</f>
        <v/>
      </c>
      <c r="M122" s="148" t="str">
        <f>IF(AND(A122&lt;&gt;"",'Données élèves'!AH125&lt;&gt;""),IF('Données élèves'!AH125=TRUE,IF(INDEX(codegem,MATCH('Données élèves'!M125,libgem,0))&gt;=8000,INDEX(codegem,MATCH('Données élèves'!M125,libgem,0)),""),'Données élèves'!M125),"")</f>
        <v/>
      </c>
      <c r="N122" s="148" t="str">
        <f>IF(AND(A122&lt;&gt;"",'Données élèves'!AI125&lt;&gt;""),IF('Données élèves'!AI125=TRUE,INDEX(codeschart,MATCH('Données élèves'!N125,libschart,0)),'Données élèves'!N125),"")</f>
        <v/>
      </c>
      <c r="O122" s="148" t="str">
        <f>IF(AND(A122&lt;&gt;"",'Données élèves'!O125&lt;&gt;""),'Données élèves'!O125,"")</f>
        <v/>
      </c>
      <c r="P122" s="148" t="str">
        <f>IF(AND(A122&lt;&gt;"",'Données élèves'!AK125&lt;&gt;""),IF('Données élèves'!AK125=TRUE,INDEX(codeform,MATCH('Données élèves'!P125,libform,0)),'Données élèves'!P125),"")</f>
        <v/>
      </c>
      <c r="Q122" s="148" t="str">
        <f>IF(AND(A122&lt;&gt;"",'Données élèves'!AL125&lt;&gt;""),IF('Données élèves'!AL125=TRUE,INDEX(codespe,MATCH('Données élèves'!Q125,libspe,0)),'Données élèves'!Q125),"")</f>
        <v/>
      </c>
      <c r="R122" s="148" t="str">
        <f>IF(AND(A122&lt;&gt;"",OR('Données élèves'!AM125&lt;&gt;"",'Données élèves'!AT125=FALSE)),IF('Données élèves'!AM125=TRUE,INDEX(codemp1,MATCH('Données élèves'!R125,libmp1,0)),IF('Données élèves'!AT125=FALSE,0,'Données élèves'!R125)),"")</f>
        <v/>
      </c>
      <c r="S122" s="148" t="str">
        <f t="shared" si="4"/>
        <v/>
      </c>
      <c r="T122" s="148" t="str">
        <f t="shared" si="5"/>
        <v/>
      </c>
      <c r="U122" s="148" t="str">
        <f>IF(AND(A122&lt;&gt;"",'Données élèves'!S125&lt;&gt;""),'Données élèves'!S125,"")</f>
        <v/>
      </c>
      <c r="V122" s="148" t="str">
        <f>IF(AND(A122&lt;&gt;"",'Données élèves'!T125&lt;&gt;""),'Données élèves'!T125,"")</f>
        <v/>
      </c>
      <c r="W122" s="148" t="str">
        <f>IF(AND(A122&lt;&gt;"",'Données élèves'!U125&lt;&gt;""),'Données élèves'!U125,"")</f>
        <v/>
      </c>
      <c r="X122" s="148" t="str">
        <f>IF(AND(A122&lt;&gt;"",'Données élèves'!V125&lt;&gt;""),'Données élèves'!V125,"")</f>
        <v/>
      </c>
      <c r="Y122" s="148" t="str">
        <f>IF(AND(A122&lt;&gt;"",'Données élèves'!W125&lt;&gt;""),'Données élèves'!W125,"")</f>
        <v/>
      </c>
      <c r="Z122" s="148" t="str">
        <f>IF(AND(A122&lt;&gt;"",'Données élèves'!X125&lt;&gt;""),'Données élèves'!X125,"")</f>
        <v/>
      </c>
    </row>
    <row r="123" spans="1:26" x14ac:dyDescent="0.2">
      <c r="A123" s="146" t="str">
        <f>IF('Données élèves'!$C126&lt;&gt;"",'Données élèves'!A126,"")</f>
        <v/>
      </c>
      <c r="B123" s="146" t="str">
        <f>IF(A123&lt;&gt;"",'Données élèves'!B126,"")</f>
        <v/>
      </c>
      <c r="C123" s="146" t="str">
        <f>IF(AND(A123&lt;&gt;"",'Données élèves'!F126&lt;&gt;""),IF(INDEX(codeclint,MATCH('Données élèves'!F126,libclint,0))&lt;&gt;"",INDEX(codeclint,MATCH('Données élèves'!F126,libclint,0)),""),"")</f>
        <v/>
      </c>
      <c r="D123" s="146" t="str">
        <f t="shared" si="3"/>
        <v/>
      </c>
      <c r="E123" s="146" t="str">
        <f>IF(A123&lt;&gt;"",IF('Données élèves'!G126&lt;&gt;"",IF('Données élèves'!AB126&lt;&gt;"",IF('Données élèves'!G126="LOC.ID",CONCATENATE("LOC.",'Données élèves'!AU$5),'Données élèves'!G126),""),""),"")</f>
        <v/>
      </c>
      <c r="F123" s="146" t="str">
        <f>IF(A123&lt;&gt;"",IF('Données élèves'!H126&lt;&gt;"",'Données élèves'!H126,""),"")</f>
        <v/>
      </c>
      <c r="G123" s="146" t="str">
        <f>IF(AND(A123&lt;&gt;"",'Données élèves'!AC126&lt;&gt;""),IF('Données élèves'!AC126=TRUE,INDEX(codesex,MATCH('Données élèves'!I126,libsex,0)),'Données élèves'!I126),"")</f>
        <v/>
      </c>
      <c r="H123" s="147" t="str">
        <f>IF(A123&lt;&gt;"",IF('Données élèves'!J126&lt;&gt;"",'Données élèves'!J126,""),"")</f>
        <v/>
      </c>
      <c r="I123" s="148" t="str">
        <f>IF(AND(A123&lt;&gt;"",'Données élèves'!AE126&lt;&gt;""),IF('Données élèves'!AE126=TRUE,INDEX(codenat,MATCH('Données élèves'!K126,libnat,0)),'Données élèves'!K126),"")</f>
        <v/>
      </c>
      <c r="J123" s="148" t="str">
        <f>IF(AND(A123&lt;&gt;"",'Données élèves'!AF126&lt;&gt;""),IF('Données élèves'!AF126=TRUE,INDEX(codelangue,MATCH('Données élèves'!L126,liblangue,0)),'Données élèves'!L126),"")</f>
        <v/>
      </c>
      <c r="K123" s="148" t="str">
        <f>IF(AND(A123&lt;&gt;"",'Données élèves'!AH126&lt;&gt;""),IF('Données élèves'!AH126=TRUE,IF(INDEX(codegem,MATCH('Données élèves'!M126,libgem,0))&lt;8000,INDEX(codegem,MATCH('Données élèves'!M126,libgem,0)),""),'Données élèves'!M126),"")</f>
        <v/>
      </c>
      <c r="L123" s="148" t="str">
        <f>IF(AND(A123&lt;&gt;"",'Données élèves'!AH126&lt;&gt;""),IF('Données élèves'!AH126=TRUE,INDEX(codegemhist,MATCH('Données élèves'!M126,libgem,0)),""),"")</f>
        <v/>
      </c>
      <c r="M123" s="148" t="str">
        <f>IF(AND(A123&lt;&gt;"",'Données élèves'!AH126&lt;&gt;""),IF('Données élèves'!AH126=TRUE,IF(INDEX(codegem,MATCH('Données élèves'!M126,libgem,0))&gt;=8000,INDEX(codegem,MATCH('Données élèves'!M126,libgem,0)),""),'Données élèves'!M126),"")</f>
        <v/>
      </c>
      <c r="N123" s="148" t="str">
        <f>IF(AND(A123&lt;&gt;"",'Données élèves'!AI126&lt;&gt;""),IF('Données élèves'!AI126=TRUE,INDEX(codeschart,MATCH('Données élèves'!N126,libschart,0)),'Données élèves'!N126),"")</f>
        <v/>
      </c>
      <c r="O123" s="148" t="str">
        <f>IF(AND(A123&lt;&gt;"",'Données élèves'!O126&lt;&gt;""),'Données élèves'!O126,"")</f>
        <v/>
      </c>
      <c r="P123" s="148" t="str">
        <f>IF(AND(A123&lt;&gt;"",'Données élèves'!AK126&lt;&gt;""),IF('Données élèves'!AK126=TRUE,INDEX(codeform,MATCH('Données élèves'!P126,libform,0)),'Données élèves'!P126),"")</f>
        <v/>
      </c>
      <c r="Q123" s="148" t="str">
        <f>IF(AND(A123&lt;&gt;"",'Données élèves'!AL126&lt;&gt;""),IF('Données élèves'!AL126=TRUE,INDEX(codespe,MATCH('Données élèves'!Q126,libspe,0)),'Données élèves'!Q126),"")</f>
        <v/>
      </c>
      <c r="R123" s="148" t="str">
        <f>IF(AND(A123&lt;&gt;"",OR('Données élèves'!AM126&lt;&gt;"",'Données élèves'!AT126=FALSE)),IF('Données élèves'!AM126=TRUE,INDEX(codemp1,MATCH('Données élèves'!R126,libmp1,0)),IF('Données élèves'!AT126=FALSE,0,'Données élèves'!R126)),"")</f>
        <v/>
      </c>
      <c r="S123" s="148" t="str">
        <f t="shared" si="4"/>
        <v/>
      </c>
      <c r="T123" s="148" t="str">
        <f t="shared" si="5"/>
        <v/>
      </c>
      <c r="U123" s="148" t="str">
        <f>IF(AND(A123&lt;&gt;"",'Données élèves'!S126&lt;&gt;""),'Données élèves'!S126,"")</f>
        <v/>
      </c>
      <c r="V123" s="148" t="str">
        <f>IF(AND(A123&lt;&gt;"",'Données élèves'!T126&lt;&gt;""),'Données élèves'!T126,"")</f>
        <v/>
      </c>
      <c r="W123" s="148" t="str">
        <f>IF(AND(A123&lt;&gt;"",'Données élèves'!U126&lt;&gt;""),'Données élèves'!U126,"")</f>
        <v/>
      </c>
      <c r="X123" s="148" t="str">
        <f>IF(AND(A123&lt;&gt;"",'Données élèves'!V126&lt;&gt;""),'Données élèves'!V126,"")</f>
        <v/>
      </c>
      <c r="Y123" s="148" t="str">
        <f>IF(AND(A123&lt;&gt;"",'Données élèves'!W126&lt;&gt;""),'Données élèves'!W126,"")</f>
        <v/>
      </c>
      <c r="Z123" s="148" t="str">
        <f>IF(AND(A123&lt;&gt;"",'Données élèves'!X126&lt;&gt;""),'Données élèves'!X126,"")</f>
        <v/>
      </c>
    </row>
    <row r="124" spans="1:26" x14ac:dyDescent="0.2">
      <c r="A124" s="146" t="str">
        <f>IF('Données élèves'!$C127&lt;&gt;"",'Données élèves'!A127,"")</f>
        <v/>
      </c>
      <c r="B124" s="146" t="str">
        <f>IF(A124&lt;&gt;"",'Données élèves'!B127,"")</f>
        <v/>
      </c>
      <c r="C124" s="146" t="str">
        <f>IF(AND(A124&lt;&gt;"",'Données élèves'!F127&lt;&gt;""),IF(INDEX(codeclint,MATCH('Données élèves'!F127,libclint,0))&lt;&gt;"",INDEX(codeclint,MATCH('Données élèves'!F127,libclint,0)),""),"")</f>
        <v/>
      </c>
      <c r="D124" s="146" t="str">
        <f t="shared" si="3"/>
        <v/>
      </c>
      <c r="E124" s="146" t="str">
        <f>IF(A124&lt;&gt;"",IF('Données élèves'!G127&lt;&gt;"",IF('Données élèves'!AB127&lt;&gt;"",IF('Données élèves'!G127="LOC.ID",CONCATENATE("LOC.",'Données élèves'!AU$5),'Données élèves'!G127),""),""),"")</f>
        <v/>
      </c>
      <c r="F124" s="146" t="str">
        <f>IF(A124&lt;&gt;"",IF('Données élèves'!H127&lt;&gt;"",'Données élèves'!H127,""),"")</f>
        <v/>
      </c>
      <c r="G124" s="146" t="str">
        <f>IF(AND(A124&lt;&gt;"",'Données élèves'!AC127&lt;&gt;""),IF('Données élèves'!AC127=TRUE,INDEX(codesex,MATCH('Données élèves'!I127,libsex,0)),'Données élèves'!I127),"")</f>
        <v/>
      </c>
      <c r="H124" s="147" t="str">
        <f>IF(A124&lt;&gt;"",IF('Données élèves'!J127&lt;&gt;"",'Données élèves'!J127,""),"")</f>
        <v/>
      </c>
      <c r="I124" s="148" t="str">
        <f>IF(AND(A124&lt;&gt;"",'Données élèves'!AE127&lt;&gt;""),IF('Données élèves'!AE127=TRUE,INDEX(codenat,MATCH('Données élèves'!K127,libnat,0)),'Données élèves'!K127),"")</f>
        <v/>
      </c>
      <c r="J124" s="148" t="str">
        <f>IF(AND(A124&lt;&gt;"",'Données élèves'!AF127&lt;&gt;""),IF('Données élèves'!AF127=TRUE,INDEX(codelangue,MATCH('Données élèves'!L127,liblangue,0)),'Données élèves'!L127),"")</f>
        <v/>
      </c>
      <c r="K124" s="148" t="str">
        <f>IF(AND(A124&lt;&gt;"",'Données élèves'!AH127&lt;&gt;""),IF('Données élèves'!AH127=TRUE,IF(INDEX(codegem,MATCH('Données élèves'!M127,libgem,0))&lt;8000,INDEX(codegem,MATCH('Données élèves'!M127,libgem,0)),""),'Données élèves'!M127),"")</f>
        <v/>
      </c>
      <c r="L124" s="148" t="str">
        <f>IF(AND(A124&lt;&gt;"",'Données élèves'!AH127&lt;&gt;""),IF('Données élèves'!AH127=TRUE,INDEX(codegemhist,MATCH('Données élèves'!M127,libgem,0)),""),"")</f>
        <v/>
      </c>
      <c r="M124" s="148" t="str">
        <f>IF(AND(A124&lt;&gt;"",'Données élèves'!AH127&lt;&gt;""),IF('Données élèves'!AH127=TRUE,IF(INDEX(codegem,MATCH('Données élèves'!M127,libgem,0))&gt;=8000,INDEX(codegem,MATCH('Données élèves'!M127,libgem,0)),""),'Données élèves'!M127),"")</f>
        <v/>
      </c>
      <c r="N124" s="148" t="str">
        <f>IF(AND(A124&lt;&gt;"",'Données élèves'!AI127&lt;&gt;""),IF('Données élèves'!AI127=TRUE,INDEX(codeschart,MATCH('Données élèves'!N127,libschart,0)),'Données élèves'!N127),"")</f>
        <v/>
      </c>
      <c r="O124" s="148" t="str">
        <f>IF(AND(A124&lt;&gt;"",'Données élèves'!O127&lt;&gt;""),'Données élèves'!O127,"")</f>
        <v/>
      </c>
      <c r="P124" s="148" t="str">
        <f>IF(AND(A124&lt;&gt;"",'Données élèves'!AK127&lt;&gt;""),IF('Données élèves'!AK127=TRUE,INDEX(codeform,MATCH('Données élèves'!P127,libform,0)),'Données élèves'!P127),"")</f>
        <v/>
      </c>
      <c r="Q124" s="148" t="str">
        <f>IF(AND(A124&lt;&gt;"",'Données élèves'!AL127&lt;&gt;""),IF('Données élèves'!AL127=TRUE,INDEX(codespe,MATCH('Données élèves'!Q127,libspe,0)),'Données élèves'!Q127),"")</f>
        <v/>
      </c>
      <c r="R124" s="148" t="str">
        <f>IF(AND(A124&lt;&gt;"",OR('Données élèves'!AM127&lt;&gt;"",'Données élèves'!AT127=FALSE)),IF('Données élèves'!AM127=TRUE,INDEX(codemp1,MATCH('Données élèves'!R127,libmp1,0)),IF('Données élèves'!AT127=FALSE,0,'Données élèves'!R127)),"")</f>
        <v/>
      </c>
      <c r="S124" s="148" t="str">
        <f t="shared" si="4"/>
        <v/>
      </c>
      <c r="T124" s="148" t="str">
        <f t="shared" si="5"/>
        <v/>
      </c>
      <c r="U124" s="148" t="str">
        <f>IF(AND(A124&lt;&gt;"",'Données élèves'!S127&lt;&gt;""),'Données élèves'!S127,"")</f>
        <v/>
      </c>
      <c r="V124" s="148" t="str">
        <f>IF(AND(A124&lt;&gt;"",'Données élèves'!T127&lt;&gt;""),'Données élèves'!T127,"")</f>
        <v/>
      </c>
      <c r="W124" s="148" t="str">
        <f>IF(AND(A124&lt;&gt;"",'Données élèves'!U127&lt;&gt;""),'Données élèves'!U127,"")</f>
        <v/>
      </c>
      <c r="X124" s="148" t="str">
        <f>IF(AND(A124&lt;&gt;"",'Données élèves'!V127&lt;&gt;""),'Données élèves'!V127,"")</f>
        <v/>
      </c>
      <c r="Y124" s="148" t="str">
        <f>IF(AND(A124&lt;&gt;"",'Données élèves'!W127&lt;&gt;""),'Données élèves'!W127,"")</f>
        <v/>
      </c>
      <c r="Z124" s="148" t="str">
        <f>IF(AND(A124&lt;&gt;"",'Données élèves'!X127&lt;&gt;""),'Données élèves'!X127,"")</f>
        <v/>
      </c>
    </row>
    <row r="125" spans="1:26" x14ac:dyDescent="0.2">
      <c r="A125" s="146" t="str">
        <f>IF('Données élèves'!$C128&lt;&gt;"",'Données élèves'!A128,"")</f>
        <v/>
      </c>
      <c r="B125" s="146" t="str">
        <f>IF(A125&lt;&gt;"",'Données élèves'!B128,"")</f>
        <v/>
      </c>
      <c r="C125" s="146" t="str">
        <f>IF(AND(A125&lt;&gt;"",'Données élèves'!F128&lt;&gt;""),IF(INDEX(codeclint,MATCH('Données élèves'!F128,libclint,0))&lt;&gt;"",INDEX(codeclint,MATCH('Données élèves'!F128,libclint,0)),""),"")</f>
        <v/>
      </c>
      <c r="D125" s="146" t="str">
        <f t="shared" si="3"/>
        <v/>
      </c>
      <c r="E125" s="146" t="str">
        <f>IF(A125&lt;&gt;"",IF('Données élèves'!G128&lt;&gt;"",IF('Données élèves'!AB128&lt;&gt;"",IF('Données élèves'!G128="LOC.ID",CONCATENATE("LOC.",'Données élèves'!AU$5),'Données élèves'!G128),""),""),"")</f>
        <v/>
      </c>
      <c r="F125" s="146" t="str">
        <f>IF(A125&lt;&gt;"",IF('Données élèves'!H128&lt;&gt;"",'Données élèves'!H128,""),"")</f>
        <v/>
      </c>
      <c r="G125" s="146" t="str">
        <f>IF(AND(A125&lt;&gt;"",'Données élèves'!AC128&lt;&gt;""),IF('Données élèves'!AC128=TRUE,INDEX(codesex,MATCH('Données élèves'!I128,libsex,0)),'Données élèves'!I128),"")</f>
        <v/>
      </c>
      <c r="H125" s="147" t="str">
        <f>IF(A125&lt;&gt;"",IF('Données élèves'!J128&lt;&gt;"",'Données élèves'!J128,""),"")</f>
        <v/>
      </c>
      <c r="I125" s="148" t="str">
        <f>IF(AND(A125&lt;&gt;"",'Données élèves'!AE128&lt;&gt;""),IF('Données élèves'!AE128=TRUE,INDEX(codenat,MATCH('Données élèves'!K128,libnat,0)),'Données élèves'!K128),"")</f>
        <v/>
      </c>
      <c r="J125" s="148" t="str">
        <f>IF(AND(A125&lt;&gt;"",'Données élèves'!AF128&lt;&gt;""),IF('Données élèves'!AF128=TRUE,INDEX(codelangue,MATCH('Données élèves'!L128,liblangue,0)),'Données élèves'!L128),"")</f>
        <v/>
      </c>
      <c r="K125" s="148" t="str">
        <f>IF(AND(A125&lt;&gt;"",'Données élèves'!AH128&lt;&gt;""),IF('Données élèves'!AH128=TRUE,IF(INDEX(codegem,MATCH('Données élèves'!M128,libgem,0))&lt;8000,INDEX(codegem,MATCH('Données élèves'!M128,libgem,0)),""),'Données élèves'!M128),"")</f>
        <v/>
      </c>
      <c r="L125" s="148" t="str">
        <f>IF(AND(A125&lt;&gt;"",'Données élèves'!AH128&lt;&gt;""),IF('Données élèves'!AH128=TRUE,INDEX(codegemhist,MATCH('Données élèves'!M128,libgem,0)),""),"")</f>
        <v/>
      </c>
      <c r="M125" s="148" t="str">
        <f>IF(AND(A125&lt;&gt;"",'Données élèves'!AH128&lt;&gt;""),IF('Données élèves'!AH128=TRUE,IF(INDEX(codegem,MATCH('Données élèves'!M128,libgem,0))&gt;=8000,INDEX(codegem,MATCH('Données élèves'!M128,libgem,0)),""),'Données élèves'!M128),"")</f>
        <v/>
      </c>
      <c r="N125" s="148" t="str">
        <f>IF(AND(A125&lt;&gt;"",'Données élèves'!AI128&lt;&gt;""),IF('Données élèves'!AI128=TRUE,INDEX(codeschart,MATCH('Données élèves'!N128,libschart,0)),'Données élèves'!N128),"")</f>
        <v/>
      </c>
      <c r="O125" s="148" t="str">
        <f>IF(AND(A125&lt;&gt;"",'Données élèves'!O128&lt;&gt;""),'Données élèves'!O128,"")</f>
        <v/>
      </c>
      <c r="P125" s="148" t="str">
        <f>IF(AND(A125&lt;&gt;"",'Données élèves'!AK128&lt;&gt;""),IF('Données élèves'!AK128=TRUE,INDEX(codeform,MATCH('Données élèves'!P128,libform,0)),'Données élèves'!P128),"")</f>
        <v/>
      </c>
      <c r="Q125" s="148" t="str">
        <f>IF(AND(A125&lt;&gt;"",'Données élèves'!AL128&lt;&gt;""),IF('Données élèves'!AL128=TRUE,INDEX(codespe,MATCH('Données élèves'!Q128,libspe,0)),'Données élèves'!Q128),"")</f>
        <v/>
      </c>
      <c r="R125" s="148" t="str">
        <f>IF(AND(A125&lt;&gt;"",OR('Données élèves'!AM128&lt;&gt;"",'Données élèves'!AT128=FALSE)),IF('Données élèves'!AM128=TRUE,INDEX(codemp1,MATCH('Données élèves'!R128,libmp1,0)),IF('Données élèves'!AT128=FALSE,0,'Données élèves'!R128)),"")</f>
        <v/>
      </c>
      <c r="S125" s="148" t="str">
        <f t="shared" si="4"/>
        <v/>
      </c>
      <c r="T125" s="148" t="str">
        <f t="shared" si="5"/>
        <v/>
      </c>
      <c r="U125" s="148" t="str">
        <f>IF(AND(A125&lt;&gt;"",'Données élèves'!S128&lt;&gt;""),'Données élèves'!S128,"")</f>
        <v/>
      </c>
      <c r="V125" s="148" t="str">
        <f>IF(AND(A125&lt;&gt;"",'Données élèves'!T128&lt;&gt;""),'Données élèves'!T128,"")</f>
        <v/>
      </c>
      <c r="W125" s="148" t="str">
        <f>IF(AND(A125&lt;&gt;"",'Données élèves'!U128&lt;&gt;""),'Données élèves'!U128,"")</f>
        <v/>
      </c>
      <c r="X125" s="148" t="str">
        <f>IF(AND(A125&lt;&gt;"",'Données élèves'!V128&lt;&gt;""),'Données élèves'!V128,"")</f>
        <v/>
      </c>
      <c r="Y125" s="148" t="str">
        <f>IF(AND(A125&lt;&gt;"",'Données élèves'!W128&lt;&gt;""),'Données élèves'!W128,"")</f>
        <v/>
      </c>
      <c r="Z125" s="148" t="str">
        <f>IF(AND(A125&lt;&gt;"",'Données élèves'!X128&lt;&gt;""),'Données élèves'!X128,"")</f>
        <v/>
      </c>
    </row>
    <row r="126" spans="1:26" x14ac:dyDescent="0.2">
      <c r="A126" s="146" t="str">
        <f>IF('Données élèves'!$C129&lt;&gt;"",'Données élèves'!A129,"")</f>
        <v/>
      </c>
      <c r="B126" s="146" t="str">
        <f>IF(A126&lt;&gt;"",'Données élèves'!B129,"")</f>
        <v/>
      </c>
      <c r="C126" s="146" t="str">
        <f>IF(AND(A126&lt;&gt;"",'Données élèves'!F129&lt;&gt;""),IF(INDEX(codeclint,MATCH('Données élèves'!F129,libclint,0))&lt;&gt;"",INDEX(codeclint,MATCH('Données élèves'!F129,libclint,0)),""),"")</f>
        <v/>
      </c>
      <c r="D126" s="146" t="str">
        <f t="shared" si="3"/>
        <v/>
      </c>
      <c r="E126" s="146" t="str">
        <f>IF(A126&lt;&gt;"",IF('Données élèves'!G129&lt;&gt;"",IF('Données élèves'!AB129&lt;&gt;"",IF('Données élèves'!G129="LOC.ID",CONCATENATE("LOC.",'Données élèves'!AU$5),'Données élèves'!G129),""),""),"")</f>
        <v/>
      </c>
      <c r="F126" s="146" t="str">
        <f>IF(A126&lt;&gt;"",IF('Données élèves'!H129&lt;&gt;"",'Données élèves'!H129,""),"")</f>
        <v/>
      </c>
      <c r="G126" s="146" t="str">
        <f>IF(AND(A126&lt;&gt;"",'Données élèves'!AC129&lt;&gt;""),IF('Données élèves'!AC129=TRUE,INDEX(codesex,MATCH('Données élèves'!I129,libsex,0)),'Données élèves'!I129),"")</f>
        <v/>
      </c>
      <c r="H126" s="147" t="str">
        <f>IF(A126&lt;&gt;"",IF('Données élèves'!J129&lt;&gt;"",'Données élèves'!J129,""),"")</f>
        <v/>
      </c>
      <c r="I126" s="148" t="str">
        <f>IF(AND(A126&lt;&gt;"",'Données élèves'!AE129&lt;&gt;""),IF('Données élèves'!AE129=TRUE,INDEX(codenat,MATCH('Données élèves'!K129,libnat,0)),'Données élèves'!K129),"")</f>
        <v/>
      </c>
      <c r="J126" s="148" t="str">
        <f>IF(AND(A126&lt;&gt;"",'Données élèves'!AF129&lt;&gt;""),IF('Données élèves'!AF129=TRUE,INDEX(codelangue,MATCH('Données élèves'!L129,liblangue,0)),'Données élèves'!L129),"")</f>
        <v/>
      </c>
      <c r="K126" s="148" t="str">
        <f>IF(AND(A126&lt;&gt;"",'Données élèves'!AH129&lt;&gt;""),IF('Données élèves'!AH129=TRUE,IF(INDEX(codegem,MATCH('Données élèves'!M129,libgem,0))&lt;8000,INDEX(codegem,MATCH('Données élèves'!M129,libgem,0)),""),'Données élèves'!M129),"")</f>
        <v/>
      </c>
      <c r="L126" s="148" t="str">
        <f>IF(AND(A126&lt;&gt;"",'Données élèves'!AH129&lt;&gt;""),IF('Données élèves'!AH129=TRUE,INDEX(codegemhist,MATCH('Données élèves'!M129,libgem,0)),""),"")</f>
        <v/>
      </c>
      <c r="M126" s="148" t="str">
        <f>IF(AND(A126&lt;&gt;"",'Données élèves'!AH129&lt;&gt;""),IF('Données élèves'!AH129=TRUE,IF(INDEX(codegem,MATCH('Données élèves'!M129,libgem,0))&gt;=8000,INDEX(codegem,MATCH('Données élèves'!M129,libgem,0)),""),'Données élèves'!M129),"")</f>
        <v/>
      </c>
      <c r="N126" s="148" t="str">
        <f>IF(AND(A126&lt;&gt;"",'Données élèves'!AI129&lt;&gt;""),IF('Données élèves'!AI129=TRUE,INDEX(codeschart,MATCH('Données élèves'!N129,libschart,0)),'Données élèves'!N129),"")</f>
        <v/>
      </c>
      <c r="O126" s="148" t="str">
        <f>IF(AND(A126&lt;&gt;"",'Données élèves'!O129&lt;&gt;""),'Données élèves'!O129,"")</f>
        <v/>
      </c>
      <c r="P126" s="148" t="str">
        <f>IF(AND(A126&lt;&gt;"",'Données élèves'!AK129&lt;&gt;""),IF('Données élèves'!AK129=TRUE,INDEX(codeform,MATCH('Données élèves'!P129,libform,0)),'Données élèves'!P129),"")</f>
        <v/>
      </c>
      <c r="Q126" s="148" t="str">
        <f>IF(AND(A126&lt;&gt;"",'Données élèves'!AL129&lt;&gt;""),IF('Données élèves'!AL129=TRUE,INDEX(codespe,MATCH('Données élèves'!Q129,libspe,0)),'Données élèves'!Q129),"")</f>
        <v/>
      </c>
      <c r="R126" s="148" t="str">
        <f>IF(AND(A126&lt;&gt;"",OR('Données élèves'!AM129&lt;&gt;"",'Données élèves'!AT129=FALSE)),IF('Données élèves'!AM129=TRUE,INDEX(codemp1,MATCH('Données élèves'!R129,libmp1,0)),IF('Données élèves'!AT129=FALSE,0,'Données élèves'!R129)),"")</f>
        <v/>
      </c>
      <c r="S126" s="148" t="str">
        <f t="shared" si="4"/>
        <v/>
      </c>
      <c r="T126" s="148" t="str">
        <f t="shared" si="5"/>
        <v/>
      </c>
      <c r="U126" s="148" t="str">
        <f>IF(AND(A126&lt;&gt;"",'Données élèves'!S129&lt;&gt;""),'Données élèves'!S129,"")</f>
        <v/>
      </c>
      <c r="V126" s="148" t="str">
        <f>IF(AND(A126&lt;&gt;"",'Données élèves'!T129&lt;&gt;""),'Données élèves'!T129,"")</f>
        <v/>
      </c>
      <c r="W126" s="148" t="str">
        <f>IF(AND(A126&lt;&gt;"",'Données élèves'!U129&lt;&gt;""),'Données élèves'!U129,"")</f>
        <v/>
      </c>
      <c r="X126" s="148" t="str">
        <f>IF(AND(A126&lt;&gt;"",'Données élèves'!V129&lt;&gt;""),'Données élèves'!V129,"")</f>
        <v/>
      </c>
      <c r="Y126" s="148" t="str">
        <f>IF(AND(A126&lt;&gt;"",'Données élèves'!W129&lt;&gt;""),'Données élèves'!W129,"")</f>
        <v/>
      </c>
      <c r="Z126" s="148" t="str">
        <f>IF(AND(A126&lt;&gt;"",'Données élèves'!X129&lt;&gt;""),'Données élèves'!X129,"")</f>
        <v/>
      </c>
    </row>
    <row r="127" spans="1:26" x14ac:dyDescent="0.2">
      <c r="A127" s="146" t="str">
        <f>IF('Données élèves'!$C130&lt;&gt;"",'Données élèves'!A130,"")</f>
        <v/>
      </c>
      <c r="B127" s="146" t="str">
        <f>IF(A127&lt;&gt;"",'Données élèves'!B130,"")</f>
        <v/>
      </c>
      <c r="C127" s="146" t="str">
        <f>IF(AND(A127&lt;&gt;"",'Données élèves'!F130&lt;&gt;""),IF(INDEX(codeclint,MATCH('Données élèves'!F130,libclint,0))&lt;&gt;"",INDEX(codeclint,MATCH('Données élèves'!F130,libclint,0)),""),"")</f>
        <v/>
      </c>
      <c r="D127" s="146" t="str">
        <f t="shared" si="3"/>
        <v/>
      </c>
      <c r="E127" s="146" t="str">
        <f>IF(A127&lt;&gt;"",IF('Données élèves'!G130&lt;&gt;"",IF('Données élèves'!AB130&lt;&gt;"",IF('Données élèves'!G130="LOC.ID",CONCATENATE("LOC.",'Données élèves'!AU$5),'Données élèves'!G130),""),""),"")</f>
        <v/>
      </c>
      <c r="F127" s="146" t="str">
        <f>IF(A127&lt;&gt;"",IF('Données élèves'!H130&lt;&gt;"",'Données élèves'!H130,""),"")</f>
        <v/>
      </c>
      <c r="G127" s="146" t="str">
        <f>IF(AND(A127&lt;&gt;"",'Données élèves'!AC130&lt;&gt;""),IF('Données élèves'!AC130=TRUE,INDEX(codesex,MATCH('Données élèves'!I130,libsex,0)),'Données élèves'!I130),"")</f>
        <v/>
      </c>
      <c r="H127" s="147" t="str">
        <f>IF(A127&lt;&gt;"",IF('Données élèves'!J130&lt;&gt;"",'Données élèves'!J130,""),"")</f>
        <v/>
      </c>
      <c r="I127" s="148" t="str">
        <f>IF(AND(A127&lt;&gt;"",'Données élèves'!AE130&lt;&gt;""),IF('Données élèves'!AE130=TRUE,INDEX(codenat,MATCH('Données élèves'!K130,libnat,0)),'Données élèves'!K130),"")</f>
        <v/>
      </c>
      <c r="J127" s="148" t="str">
        <f>IF(AND(A127&lt;&gt;"",'Données élèves'!AF130&lt;&gt;""),IF('Données élèves'!AF130=TRUE,INDEX(codelangue,MATCH('Données élèves'!L130,liblangue,0)),'Données élèves'!L130),"")</f>
        <v/>
      </c>
      <c r="K127" s="148" t="str">
        <f>IF(AND(A127&lt;&gt;"",'Données élèves'!AH130&lt;&gt;""),IF('Données élèves'!AH130=TRUE,IF(INDEX(codegem,MATCH('Données élèves'!M130,libgem,0))&lt;8000,INDEX(codegem,MATCH('Données élèves'!M130,libgem,0)),""),'Données élèves'!M130),"")</f>
        <v/>
      </c>
      <c r="L127" s="148" t="str">
        <f>IF(AND(A127&lt;&gt;"",'Données élèves'!AH130&lt;&gt;""),IF('Données élèves'!AH130=TRUE,INDEX(codegemhist,MATCH('Données élèves'!M130,libgem,0)),""),"")</f>
        <v/>
      </c>
      <c r="M127" s="148" t="str">
        <f>IF(AND(A127&lt;&gt;"",'Données élèves'!AH130&lt;&gt;""),IF('Données élèves'!AH130=TRUE,IF(INDEX(codegem,MATCH('Données élèves'!M130,libgem,0))&gt;=8000,INDEX(codegem,MATCH('Données élèves'!M130,libgem,0)),""),'Données élèves'!M130),"")</f>
        <v/>
      </c>
      <c r="N127" s="148" t="str">
        <f>IF(AND(A127&lt;&gt;"",'Données élèves'!AI130&lt;&gt;""),IF('Données élèves'!AI130=TRUE,INDEX(codeschart,MATCH('Données élèves'!N130,libschart,0)),'Données élèves'!N130),"")</f>
        <v/>
      </c>
      <c r="O127" s="148" t="str">
        <f>IF(AND(A127&lt;&gt;"",'Données élèves'!O130&lt;&gt;""),'Données élèves'!O130,"")</f>
        <v/>
      </c>
      <c r="P127" s="148" t="str">
        <f>IF(AND(A127&lt;&gt;"",'Données élèves'!AK130&lt;&gt;""),IF('Données élèves'!AK130=TRUE,INDEX(codeform,MATCH('Données élèves'!P130,libform,0)),'Données élèves'!P130),"")</f>
        <v/>
      </c>
      <c r="Q127" s="148" t="str">
        <f>IF(AND(A127&lt;&gt;"",'Données élèves'!AL130&lt;&gt;""),IF('Données élèves'!AL130=TRUE,INDEX(codespe,MATCH('Données élèves'!Q130,libspe,0)),'Données élèves'!Q130),"")</f>
        <v/>
      </c>
      <c r="R127" s="148" t="str">
        <f>IF(AND(A127&lt;&gt;"",OR('Données élèves'!AM130&lt;&gt;"",'Données élèves'!AT130=FALSE)),IF('Données élèves'!AM130=TRUE,INDEX(codemp1,MATCH('Données élèves'!R130,libmp1,0)),IF('Données élèves'!AT130=FALSE,0,'Données élèves'!R130)),"")</f>
        <v/>
      </c>
      <c r="S127" s="148" t="str">
        <f t="shared" si="4"/>
        <v/>
      </c>
      <c r="T127" s="148" t="str">
        <f t="shared" si="5"/>
        <v/>
      </c>
      <c r="U127" s="148" t="str">
        <f>IF(AND(A127&lt;&gt;"",'Données élèves'!S130&lt;&gt;""),'Données élèves'!S130,"")</f>
        <v/>
      </c>
      <c r="V127" s="148" t="str">
        <f>IF(AND(A127&lt;&gt;"",'Données élèves'!T130&lt;&gt;""),'Données élèves'!T130,"")</f>
        <v/>
      </c>
      <c r="W127" s="148" t="str">
        <f>IF(AND(A127&lt;&gt;"",'Données élèves'!U130&lt;&gt;""),'Données élèves'!U130,"")</f>
        <v/>
      </c>
      <c r="X127" s="148" t="str">
        <f>IF(AND(A127&lt;&gt;"",'Données élèves'!V130&lt;&gt;""),'Données élèves'!V130,"")</f>
        <v/>
      </c>
      <c r="Y127" s="148" t="str">
        <f>IF(AND(A127&lt;&gt;"",'Données élèves'!W130&lt;&gt;""),'Données élèves'!W130,"")</f>
        <v/>
      </c>
      <c r="Z127" s="148" t="str">
        <f>IF(AND(A127&lt;&gt;"",'Données élèves'!X130&lt;&gt;""),'Données élèves'!X130,"")</f>
        <v/>
      </c>
    </row>
    <row r="128" spans="1:26" x14ac:dyDescent="0.2">
      <c r="A128" s="146" t="str">
        <f>IF('Données élèves'!$C131&lt;&gt;"",'Données élèves'!A131,"")</f>
        <v/>
      </c>
      <c r="B128" s="146" t="str">
        <f>IF(A128&lt;&gt;"",'Données élèves'!B131,"")</f>
        <v/>
      </c>
      <c r="C128" s="146" t="str">
        <f>IF(AND(A128&lt;&gt;"",'Données élèves'!F131&lt;&gt;""),IF(INDEX(codeclint,MATCH('Données élèves'!F131,libclint,0))&lt;&gt;"",INDEX(codeclint,MATCH('Données élèves'!F131,libclint,0)),""),"")</f>
        <v/>
      </c>
      <c r="D128" s="146" t="str">
        <f t="shared" si="3"/>
        <v/>
      </c>
      <c r="E128" s="146" t="str">
        <f>IF(A128&lt;&gt;"",IF('Données élèves'!G131&lt;&gt;"",IF('Données élèves'!AB131&lt;&gt;"",IF('Données élèves'!G131="LOC.ID",CONCATENATE("LOC.",'Données élèves'!AU$5),'Données élèves'!G131),""),""),"")</f>
        <v/>
      </c>
      <c r="F128" s="146" t="str">
        <f>IF(A128&lt;&gt;"",IF('Données élèves'!H131&lt;&gt;"",'Données élèves'!H131,""),"")</f>
        <v/>
      </c>
      <c r="G128" s="146" t="str">
        <f>IF(AND(A128&lt;&gt;"",'Données élèves'!AC131&lt;&gt;""),IF('Données élèves'!AC131=TRUE,INDEX(codesex,MATCH('Données élèves'!I131,libsex,0)),'Données élèves'!I131),"")</f>
        <v/>
      </c>
      <c r="H128" s="147" t="str">
        <f>IF(A128&lt;&gt;"",IF('Données élèves'!J131&lt;&gt;"",'Données élèves'!J131,""),"")</f>
        <v/>
      </c>
      <c r="I128" s="148" t="str">
        <f>IF(AND(A128&lt;&gt;"",'Données élèves'!AE131&lt;&gt;""),IF('Données élèves'!AE131=TRUE,INDEX(codenat,MATCH('Données élèves'!K131,libnat,0)),'Données élèves'!K131),"")</f>
        <v/>
      </c>
      <c r="J128" s="148" t="str">
        <f>IF(AND(A128&lt;&gt;"",'Données élèves'!AF131&lt;&gt;""),IF('Données élèves'!AF131=TRUE,INDEX(codelangue,MATCH('Données élèves'!L131,liblangue,0)),'Données élèves'!L131),"")</f>
        <v/>
      </c>
      <c r="K128" s="148" t="str">
        <f>IF(AND(A128&lt;&gt;"",'Données élèves'!AH131&lt;&gt;""),IF('Données élèves'!AH131=TRUE,IF(INDEX(codegem,MATCH('Données élèves'!M131,libgem,0))&lt;8000,INDEX(codegem,MATCH('Données élèves'!M131,libgem,0)),""),'Données élèves'!M131),"")</f>
        <v/>
      </c>
      <c r="L128" s="148" t="str">
        <f>IF(AND(A128&lt;&gt;"",'Données élèves'!AH131&lt;&gt;""),IF('Données élèves'!AH131=TRUE,INDEX(codegemhist,MATCH('Données élèves'!M131,libgem,0)),""),"")</f>
        <v/>
      </c>
      <c r="M128" s="148" t="str">
        <f>IF(AND(A128&lt;&gt;"",'Données élèves'!AH131&lt;&gt;""),IF('Données élèves'!AH131=TRUE,IF(INDEX(codegem,MATCH('Données élèves'!M131,libgem,0))&gt;=8000,INDEX(codegem,MATCH('Données élèves'!M131,libgem,0)),""),'Données élèves'!M131),"")</f>
        <v/>
      </c>
      <c r="N128" s="148" t="str">
        <f>IF(AND(A128&lt;&gt;"",'Données élèves'!AI131&lt;&gt;""),IF('Données élèves'!AI131=TRUE,INDEX(codeschart,MATCH('Données élèves'!N131,libschart,0)),'Données élèves'!N131),"")</f>
        <v/>
      </c>
      <c r="O128" s="148" t="str">
        <f>IF(AND(A128&lt;&gt;"",'Données élèves'!O131&lt;&gt;""),'Données élèves'!O131,"")</f>
        <v/>
      </c>
      <c r="P128" s="148" t="str">
        <f>IF(AND(A128&lt;&gt;"",'Données élèves'!AK131&lt;&gt;""),IF('Données élèves'!AK131=TRUE,INDEX(codeform,MATCH('Données élèves'!P131,libform,0)),'Données élèves'!P131),"")</f>
        <v/>
      </c>
      <c r="Q128" s="148" t="str">
        <f>IF(AND(A128&lt;&gt;"",'Données élèves'!AL131&lt;&gt;""),IF('Données élèves'!AL131=TRUE,INDEX(codespe,MATCH('Données élèves'!Q131,libspe,0)),'Données élèves'!Q131),"")</f>
        <v/>
      </c>
      <c r="R128" s="148" t="str">
        <f>IF(AND(A128&lt;&gt;"",OR('Données élèves'!AM131&lt;&gt;"",'Données élèves'!AT131=FALSE)),IF('Données élèves'!AM131=TRUE,INDEX(codemp1,MATCH('Données élèves'!R131,libmp1,0)),IF('Données élèves'!AT131=FALSE,0,'Données élèves'!R131)),"")</f>
        <v/>
      </c>
      <c r="S128" s="148" t="str">
        <f t="shared" si="4"/>
        <v/>
      </c>
      <c r="T128" s="148" t="str">
        <f t="shared" si="5"/>
        <v/>
      </c>
      <c r="U128" s="148" t="str">
        <f>IF(AND(A128&lt;&gt;"",'Données élèves'!S131&lt;&gt;""),'Données élèves'!S131,"")</f>
        <v/>
      </c>
      <c r="V128" s="148" t="str">
        <f>IF(AND(A128&lt;&gt;"",'Données élèves'!T131&lt;&gt;""),'Données élèves'!T131,"")</f>
        <v/>
      </c>
      <c r="W128" s="148" t="str">
        <f>IF(AND(A128&lt;&gt;"",'Données élèves'!U131&lt;&gt;""),'Données élèves'!U131,"")</f>
        <v/>
      </c>
      <c r="X128" s="148" t="str">
        <f>IF(AND(A128&lt;&gt;"",'Données élèves'!V131&lt;&gt;""),'Données élèves'!V131,"")</f>
        <v/>
      </c>
      <c r="Y128" s="148" t="str">
        <f>IF(AND(A128&lt;&gt;"",'Données élèves'!W131&lt;&gt;""),'Données élèves'!W131,"")</f>
        <v/>
      </c>
      <c r="Z128" s="148" t="str">
        <f>IF(AND(A128&lt;&gt;"",'Données élèves'!X131&lt;&gt;""),'Données élèves'!X131,"")</f>
        <v/>
      </c>
    </row>
    <row r="129" spans="1:26" x14ac:dyDescent="0.2">
      <c r="A129" s="146" t="str">
        <f>IF('Données élèves'!$C132&lt;&gt;"",'Données élèves'!A132,"")</f>
        <v/>
      </c>
      <c r="B129" s="146" t="str">
        <f>IF(A129&lt;&gt;"",'Données élèves'!B132,"")</f>
        <v/>
      </c>
      <c r="C129" s="146" t="str">
        <f>IF(AND(A129&lt;&gt;"",'Données élèves'!F132&lt;&gt;""),IF(INDEX(codeclint,MATCH('Données élèves'!F132,libclint,0))&lt;&gt;"",INDEX(codeclint,MATCH('Données élèves'!F132,libclint,0)),""),"")</f>
        <v/>
      </c>
      <c r="D129" s="146" t="str">
        <f t="shared" si="3"/>
        <v/>
      </c>
      <c r="E129" s="146" t="str">
        <f>IF(A129&lt;&gt;"",IF('Données élèves'!G132&lt;&gt;"",IF('Données élèves'!AB132&lt;&gt;"",IF('Données élèves'!G132="LOC.ID",CONCATENATE("LOC.",'Données élèves'!AU$5),'Données élèves'!G132),""),""),"")</f>
        <v/>
      </c>
      <c r="F129" s="146" t="str">
        <f>IF(A129&lt;&gt;"",IF('Données élèves'!H132&lt;&gt;"",'Données élèves'!H132,""),"")</f>
        <v/>
      </c>
      <c r="G129" s="146" t="str">
        <f>IF(AND(A129&lt;&gt;"",'Données élèves'!AC132&lt;&gt;""),IF('Données élèves'!AC132=TRUE,INDEX(codesex,MATCH('Données élèves'!I132,libsex,0)),'Données élèves'!I132),"")</f>
        <v/>
      </c>
      <c r="H129" s="147" t="str">
        <f>IF(A129&lt;&gt;"",IF('Données élèves'!J132&lt;&gt;"",'Données élèves'!J132,""),"")</f>
        <v/>
      </c>
      <c r="I129" s="148" t="str">
        <f>IF(AND(A129&lt;&gt;"",'Données élèves'!AE132&lt;&gt;""),IF('Données élèves'!AE132=TRUE,INDEX(codenat,MATCH('Données élèves'!K132,libnat,0)),'Données élèves'!K132),"")</f>
        <v/>
      </c>
      <c r="J129" s="148" t="str">
        <f>IF(AND(A129&lt;&gt;"",'Données élèves'!AF132&lt;&gt;""),IF('Données élèves'!AF132=TRUE,INDEX(codelangue,MATCH('Données élèves'!L132,liblangue,0)),'Données élèves'!L132),"")</f>
        <v/>
      </c>
      <c r="K129" s="148" t="str">
        <f>IF(AND(A129&lt;&gt;"",'Données élèves'!AH132&lt;&gt;""),IF('Données élèves'!AH132=TRUE,IF(INDEX(codegem,MATCH('Données élèves'!M132,libgem,0))&lt;8000,INDEX(codegem,MATCH('Données élèves'!M132,libgem,0)),""),'Données élèves'!M132),"")</f>
        <v/>
      </c>
      <c r="L129" s="148" t="str">
        <f>IF(AND(A129&lt;&gt;"",'Données élèves'!AH132&lt;&gt;""),IF('Données élèves'!AH132=TRUE,INDEX(codegemhist,MATCH('Données élèves'!M132,libgem,0)),""),"")</f>
        <v/>
      </c>
      <c r="M129" s="148" t="str">
        <f>IF(AND(A129&lt;&gt;"",'Données élèves'!AH132&lt;&gt;""),IF('Données élèves'!AH132=TRUE,IF(INDEX(codegem,MATCH('Données élèves'!M132,libgem,0))&gt;=8000,INDEX(codegem,MATCH('Données élèves'!M132,libgem,0)),""),'Données élèves'!M132),"")</f>
        <v/>
      </c>
      <c r="N129" s="148" t="str">
        <f>IF(AND(A129&lt;&gt;"",'Données élèves'!AI132&lt;&gt;""),IF('Données élèves'!AI132=TRUE,INDEX(codeschart,MATCH('Données élèves'!N132,libschart,0)),'Données élèves'!N132),"")</f>
        <v/>
      </c>
      <c r="O129" s="148" t="str">
        <f>IF(AND(A129&lt;&gt;"",'Données élèves'!O132&lt;&gt;""),'Données élèves'!O132,"")</f>
        <v/>
      </c>
      <c r="P129" s="148" t="str">
        <f>IF(AND(A129&lt;&gt;"",'Données élèves'!AK132&lt;&gt;""),IF('Données élèves'!AK132=TRUE,INDEX(codeform,MATCH('Données élèves'!P132,libform,0)),'Données élèves'!P132),"")</f>
        <v/>
      </c>
      <c r="Q129" s="148" t="str">
        <f>IF(AND(A129&lt;&gt;"",'Données élèves'!AL132&lt;&gt;""),IF('Données élèves'!AL132=TRUE,INDEX(codespe,MATCH('Données élèves'!Q132,libspe,0)),'Données élèves'!Q132),"")</f>
        <v/>
      </c>
      <c r="R129" s="148" t="str">
        <f>IF(AND(A129&lt;&gt;"",OR('Données élèves'!AM132&lt;&gt;"",'Données élèves'!AT132=FALSE)),IF('Données élèves'!AM132=TRUE,INDEX(codemp1,MATCH('Données élèves'!R132,libmp1,0)),IF('Données élèves'!AT132=FALSE,0,'Données élèves'!R132)),"")</f>
        <v/>
      </c>
      <c r="S129" s="148" t="str">
        <f t="shared" si="4"/>
        <v/>
      </c>
      <c r="T129" s="148" t="str">
        <f t="shared" si="5"/>
        <v/>
      </c>
      <c r="U129" s="148" t="str">
        <f>IF(AND(A129&lt;&gt;"",'Données élèves'!S132&lt;&gt;""),'Données élèves'!S132,"")</f>
        <v/>
      </c>
      <c r="V129" s="148" t="str">
        <f>IF(AND(A129&lt;&gt;"",'Données élèves'!T132&lt;&gt;""),'Données élèves'!T132,"")</f>
        <v/>
      </c>
      <c r="W129" s="148" t="str">
        <f>IF(AND(A129&lt;&gt;"",'Données élèves'!U132&lt;&gt;""),'Données élèves'!U132,"")</f>
        <v/>
      </c>
      <c r="X129" s="148" t="str">
        <f>IF(AND(A129&lt;&gt;"",'Données élèves'!V132&lt;&gt;""),'Données élèves'!V132,"")</f>
        <v/>
      </c>
      <c r="Y129" s="148" t="str">
        <f>IF(AND(A129&lt;&gt;"",'Données élèves'!W132&lt;&gt;""),'Données élèves'!W132,"")</f>
        <v/>
      </c>
      <c r="Z129" s="148" t="str">
        <f>IF(AND(A129&lt;&gt;"",'Données élèves'!X132&lt;&gt;""),'Données élèves'!X132,"")</f>
        <v/>
      </c>
    </row>
    <row r="130" spans="1:26" x14ac:dyDescent="0.2">
      <c r="A130" s="146" t="str">
        <f>IF('Données élèves'!$C133&lt;&gt;"",'Données élèves'!A133,"")</f>
        <v/>
      </c>
      <c r="B130" s="146" t="str">
        <f>IF(A130&lt;&gt;"",'Données élèves'!B133,"")</f>
        <v/>
      </c>
      <c r="C130" s="146" t="str">
        <f>IF(AND(A130&lt;&gt;"",'Données élèves'!F133&lt;&gt;""),IF(INDEX(codeclint,MATCH('Données élèves'!F133,libclint,0))&lt;&gt;"",INDEX(codeclint,MATCH('Données élèves'!F133,libclint,0)),""),"")</f>
        <v/>
      </c>
      <c r="D130" s="146" t="str">
        <f t="shared" si="3"/>
        <v/>
      </c>
      <c r="E130" s="146" t="str">
        <f>IF(A130&lt;&gt;"",IF('Données élèves'!G133&lt;&gt;"",IF('Données élèves'!AB133&lt;&gt;"",IF('Données élèves'!G133="LOC.ID",CONCATENATE("LOC.",'Données élèves'!AU$5),'Données élèves'!G133),""),""),"")</f>
        <v/>
      </c>
      <c r="F130" s="146" t="str">
        <f>IF(A130&lt;&gt;"",IF('Données élèves'!H133&lt;&gt;"",'Données élèves'!H133,""),"")</f>
        <v/>
      </c>
      <c r="G130" s="146" t="str">
        <f>IF(AND(A130&lt;&gt;"",'Données élèves'!AC133&lt;&gt;""),IF('Données élèves'!AC133=TRUE,INDEX(codesex,MATCH('Données élèves'!I133,libsex,0)),'Données élèves'!I133),"")</f>
        <v/>
      </c>
      <c r="H130" s="147" t="str">
        <f>IF(A130&lt;&gt;"",IF('Données élèves'!J133&lt;&gt;"",'Données élèves'!J133,""),"")</f>
        <v/>
      </c>
      <c r="I130" s="148" t="str">
        <f>IF(AND(A130&lt;&gt;"",'Données élèves'!AE133&lt;&gt;""),IF('Données élèves'!AE133=TRUE,INDEX(codenat,MATCH('Données élèves'!K133,libnat,0)),'Données élèves'!K133),"")</f>
        <v/>
      </c>
      <c r="J130" s="148" t="str">
        <f>IF(AND(A130&lt;&gt;"",'Données élèves'!AF133&lt;&gt;""),IF('Données élèves'!AF133=TRUE,INDEX(codelangue,MATCH('Données élèves'!L133,liblangue,0)),'Données élèves'!L133),"")</f>
        <v/>
      </c>
      <c r="K130" s="148" t="str">
        <f>IF(AND(A130&lt;&gt;"",'Données élèves'!AH133&lt;&gt;""),IF('Données élèves'!AH133=TRUE,IF(INDEX(codegem,MATCH('Données élèves'!M133,libgem,0))&lt;8000,INDEX(codegem,MATCH('Données élèves'!M133,libgem,0)),""),'Données élèves'!M133),"")</f>
        <v/>
      </c>
      <c r="L130" s="148" t="str">
        <f>IF(AND(A130&lt;&gt;"",'Données élèves'!AH133&lt;&gt;""),IF('Données élèves'!AH133=TRUE,INDEX(codegemhist,MATCH('Données élèves'!M133,libgem,0)),""),"")</f>
        <v/>
      </c>
      <c r="M130" s="148" t="str">
        <f>IF(AND(A130&lt;&gt;"",'Données élèves'!AH133&lt;&gt;""),IF('Données élèves'!AH133=TRUE,IF(INDEX(codegem,MATCH('Données élèves'!M133,libgem,0))&gt;=8000,INDEX(codegem,MATCH('Données élèves'!M133,libgem,0)),""),'Données élèves'!M133),"")</f>
        <v/>
      </c>
      <c r="N130" s="148" t="str">
        <f>IF(AND(A130&lt;&gt;"",'Données élèves'!AI133&lt;&gt;""),IF('Données élèves'!AI133=TRUE,INDEX(codeschart,MATCH('Données élèves'!N133,libschart,0)),'Données élèves'!N133),"")</f>
        <v/>
      </c>
      <c r="O130" s="148" t="str">
        <f>IF(AND(A130&lt;&gt;"",'Données élèves'!O133&lt;&gt;""),'Données élèves'!O133,"")</f>
        <v/>
      </c>
      <c r="P130" s="148" t="str">
        <f>IF(AND(A130&lt;&gt;"",'Données élèves'!AK133&lt;&gt;""),IF('Données élèves'!AK133=TRUE,INDEX(codeform,MATCH('Données élèves'!P133,libform,0)),'Données élèves'!P133),"")</f>
        <v/>
      </c>
      <c r="Q130" s="148" t="str">
        <f>IF(AND(A130&lt;&gt;"",'Données élèves'!AL133&lt;&gt;""),IF('Données élèves'!AL133=TRUE,INDEX(codespe,MATCH('Données élèves'!Q133,libspe,0)),'Données élèves'!Q133),"")</f>
        <v/>
      </c>
      <c r="R130" s="148" t="str">
        <f>IF(AND(A130&lt;&gt;"",OR('Données élèves'!AM133&lt;&gt;"",'Données élèves'!AT133=FALSE)),IF('Données élèves'!AM133=TRUE,INDEX(codemp1,MATCH('Données élèves'!R133,libmp1,0)),IF('Données élèves'!AT133=FALSE,0,'Données élèves'!R133)),"")</f>
        <v/>
      </c>
      <c r="S130" s="148" t="str">
        <f t="shared" si="4"/>
        <v/>
      </c>
      <c r="T130" s="148" t="str">
        <f t="shared" si="5"/>
        <v/>
      </c>
      <c r="U130" s="148" t="str">
        <f>IF(AND(A130&lt;&gt;"",'Données élèves'!S133&lt;&gt;""),'Données élèves'!S133,"")</f>
        <v/>
      </c>
      <c r="V130" s="148" t="str">
        <f>IF(AND(A130&lt;&gt;"",'Données élèves'!T133&lt;&gt;""),'Données élèves'!T133,"")</f>
        <v/>
      </c>
      <c r="W130" s="148" t="str">
        <f>IF(AND(A130&lt;&gt;"",'Données élèves'!U133&lt;&gt;""),'Données élèves'!U133,"")</f>
        <v/>
      </c>
      <c r="X130" s="148" t="str">
        <f>IF(AND(A130&lt;&gt;"",'Données élèves'!V133&lt;&gt;""),'Données élèves'!V133,"")</f>
        <v/>
      </c>
      <c r="Y130" s="148" t="str">
        <f>IF(AND(A130&lt;&gt;"",'Données élèves'!W133&lt;&gt;""),'Données élèves'!W133,"")</f>
        <v/>
      </c>
      <c r="Z130" s="148" t="str">
        <f>IF(AND(A130&lt;&gt;"",'Données élèves'!X133&lt;&gt;""),'Données élèves'!X133,"")</f>
        <v/>
      </c>
    </row>
    <row r="131" spans="1:26" x14ac:dyDescent="0.2">
      <c r="A131" s="146" t="str">
        <f>IF('Données élèves'!$C134&lt;&gt;"",'Données élèves'!A134,"")</f>
        <v/>
      </c>
      <c r="B131" s="146" t="str">
        <f>IF(A131&lt;&gt;"",'Données élèves'!B134,"")</f>
        <v/>
      </c>
      <c r="C131" s="146" t="str">
        <f>IF(AND(A131&lt;&gt;"",'Données élèves'!F134&lt;&gt;""),IF(INDEX(codeclint,MATCH('Données élèves'!F134,libclint,0))&lt;&gt;"",INDEX(codeclint,MATCH('Données élèves'!F134,libclint,0)),""),"")</f>
        <v/>
      </c>
      <c r="D131" s="146" t="str">
        <f t="shared" ref="D131:D194" si="6">IF(A131&lt;&gt;"",99990000,"")</f>
        <v/>
      </c>
      <c r="E131" s="146" t="str">
        <f>IF(A131&lt;&gt;"",IF('Données élèves'!G134&lt;&gt;"",IF('Données élèves'!AB134&lt;&gt;"",IF('Données élèves'!G134="LOC.ID",CONCATENATE("LOC.",'Données élèves'!AU$5),'Données élèves'!G134),""),""),"")</f>
        <v/>
      </c>
      <c r="F131" s="146" t="str">
        <f>IF(A131&lt;&gt;"",IF('Données élèves'!H134&lt;&gt;"",'Données élèves'!H134,""),"")</f>
        <v/>
      </c>
      <c r="G131" s="146" t="str">
        <f>IF(AND(A131&lt;&gt;"",'Données élèves'!AC134&lt;&gt;""),IF('Données élèves'!AC134=TRUE,INDEX(codesex,MATCH('Données élèves'!I134,libsex,0)),'Données élèves'!I134),"")</f>
        <v/>
      </c>
      <c r="H131" s="147" t="str">
        <f>IF(A131&lt;&gt;"",IF('Données élèves'!J134&lt;&gt;"",'Données élèves'!J134,""),"")</f>
        <v/>
      </c>
      <c r="I131" s="148" t="str">
        <f>IF(AND(A131&lt;&gt;"",'Données élèves'!AE134&lt;&gt;""),IF('Données élèves'!AE134=TRUE,INDEX(codenat,MATCH('Données élèves'!K134,libnat,0)),'Données élèves'!K134),"")</f>
        <v/>
      </c>
      <c r="J131" s="148" t="str">
        <f>IF(AND(A131&lt;&gt;"",'Données élèves'!AF134&lt;&gt;""),IF('Données élèves'!AF134=TRUE,INDEX(codelangue,MATCH('Données élèves'!L134,liblangue,0)),'Données élèves'!L134),"")</f>
        <v/>
      </c>
      <c r="K131" s="148" t="str">
        <f>IF(AND(A131&lt;&gt;"",'Données élèves'!AH134&lt;&gt;""),IF('Données élèves'!AH134=TRUE,IF(INDEX(codegem,MATCH('Données élèves'!M134,libgem,0))&lt;8000,INDEX(codegem,MATCH('Données élèves'!M134,libgem,0)),""),'Données élèves'!M134),"")</f>
        <v/>
      </c>
      <c r="L131" s="148" t="str">
        <f>IF(AND(A131&lt;&gt;"",'Données élèves'!AH134&lt;&gt;""),IF('Données élèves'!AH134=TRUE,INDEX(codegemhist,MATCH('Données élèves'!M134,libgem,0)),""),"")</f>
        <v/>
      </c>
      <c r="M131" s="148" t="str">
        <f>IF(AND(A131&lt;&gt;"",'Données élèves'!AH134&lt;&gt;""),IF('Données élèves'!AH134=TRUE,IF(INDEX(codegem,MATCH('Données élèves'!M134,libgem,0))&gt;=8000,INDEX(codegem,MATCH('Données élèves'!M134,libgem,0)),""),'Données élèves'!M134),"")</f>
        <v/>
      </c>
      <c r="N131" s="148" t="str">
        <f>IF(AND(A131&lt;&gt;"",'Données élèves'!AI134&lt;&gt;""),IF('Données élèves'!AI134=TRUE,INDEX(codeschart,MATCH('Données élèves'!N134,libschart,0)),'Données élèves'!N134),"")</f>
        <v/>
      </c>
      <c r="O131" s="148" t="str">
        <f>IF(AND(A131&lt;&gt;"",'Données élèves'!O134&lt;&gt;""),'Données élèves'!O134,"")</f>
        <v/>
      </c>
      <c r="P131" s="148" t="str">
        <f>IF(AND(A131&lt;&gt;"",'Données élèves'!AK134&lt;&gt;""),IF('Données élèves'!AK134=TRUE,INDEX(codeform,MATCH('Données élèves'!P134,libform,0)),'Données élèves'!P134),"")</f>
        <v/>
      </c>
      <c r="Q131" s="148" t="str">
        <f>IF(AND(A131&lt;&gt;"",'Données élèves'!AL134&lt;&gt;""),IF('Données élèves'!AL134=TRUE,INDEX(codespe,MATCH('Données élèves'!Q134,libspe,0)),'Données élèves'!Q134),"")</f>
        <v/>
      </c>
      <c r="R131" s="148" t="str">
        <f>IF(AND(A131&lt;&gt;"",OR('Données élèves'!AM134&lt;&gt;"",'Données élèves'!AT134=FALSE)),IF('Données élèves'!AM134=TRUE,INDEX(codemp1,MATCH('Données élèves'!R134,libmp1,0)),IF('Données élèves'!AT134=FALSE,0,'Données élèves'!R134)),"")</f>
        <v/>
      </c>
      <c r="S131" s="148" t="str">
        <f t="shared" ref="S131:S194" si="7">IF(A131&lt;&gt;"",98990000,"")</f>
        <v/>
      </c>
      <c r="T131" s="148" t="str">
        <f t="shared" ref="T131:T194" si="8">IF(A131&lt;&gt;"",99,"")</f>
        <v/>
      </c>
      <c r="U131" s="148" t="str">
        <f>IF(AND(A131&lt;&gt;"",'Données élèves'!S134&lt;&gt;""),'Données élèves'!S134,"")</f>
        <v/>
      </c>
      <c r="V131" s="148" t="str">
        <f>IF(AND(A131&lt;&gt;"",'Données élèves'!T134&lt;&gt;""),'Données élèves'!T134,"")</f>
        <v/>
      </c>
      <c r="W131" s="148" t="str">
        <f>IF(AND(A131&lt;&gt;"",'Données élèves'!U134&lt;&gt;""),'Données élèves'!U134,"")</f>
        <v/>
      </c>
      <c r="X131" s="148" t="str">
        <f>IF(AND(A131&lt;&gt;"",'Données élèves'!V134&lt;&gt;""),'Données élèves'!V134,"")</f>
        <v/>
      </c>
      <c r="Y131" s="148" t="str">
        <f>IF(AND(A131&lt;&gt;"",'Données élèves'!W134&lt;&gt;""),'Données élèves'!W134,"")</f>
        <v/>
      </c>
      <c r="Z131" s="148" t="str">
        <f>IF(AND(A131&lt;&gt;"",'Données élèves'!X134&lt;&gt;""),'Données élèves'!X134,"")</f>
        <v/>
      </c>
    </row>
    <row r="132" spans="1:26" x14ac:dyDescent="0.2">
      <c r="A132" s="146" t="str">
        <f>IF('Données élèves'!$C135&lt;&gt;"",'Données élèves'!A135,"")</f>
        <v/>
      </c>
      <c r="B132" s="146" t="str">
        <f>IF(A132&lt;&gt;"",'Données élèves'!B135,"")</f>
        <v/>
      </c>
      <c r="C132" s="146" t="str">
        <f>IF(AND(A132&lt;&gt;"",'Données élèves'!F135&lt;&gt;""),IF(INDEX(codeclint,MATCH('Données élèves'!F135,libclint,0))&lt;&gt;"",INDEX(codeclint,MATCH('Données élèves'!F135,libclint,0)),""),"")</f>
        <v/>
      </c>
      <c r="D132" s="146" t="str">
        <f t="shared" si="6"/>
        <v/>
      </c>
      <c r="E132" s="146" t="str">
        <f>IF(A132&lt;&gt;"",IF('Données élèves'!G135&lt;&gt;"",IF('Données élèves'!AB135&lt;&gt;"",IF('Données élèves'!G135="LOC.ID",CONCATENATE("LOC.",'Données élèves'!AU$5),'Données élèves'!G135),""),""),"")</f>
        <v/>
      </c>
      <c r="F132" s="146" t="str">
        <f>IF(A132&lt;&gt;"",IF('Données élèves'!H135&lt;&gt;"",'Données élèves'!H135,""),"")</f>
        <v/>
      </c>
      <c r="G132" s="146" t="str">
        <f>IF(AND(A132&lt;&gt;"",'Données élèves'!AC135&lt;&gt;""),IF('Données élèves'!AC135=TRUE,INDEX(codesex,MATCH('Données élèves'!I135,libsex,0)),'Données élèves'!I135),"")</f>
        <v/>
      </c>
      <c r="H132" s="147" t="str">
        <f>IF(A132&lt;&gt;"",IF('Données élèves'!J135&lt;&gt;"",'Données élèves'!J135,""),"")</f>
        <v/>
      </c>
      <c r="I132" s="148" t="str">
        <f>IF(AND(A132&lt;&gt;"",'Données élèves'!AE135&lt;&gt;""),IF('Données élèves'!AE135=TRUE,INDEX(codenat,MATCH('Données élèves'!K135,libnat,0)),'Données élèves'!K135),"")</f>
        <v/>
      </c>
      <c r="J132" s="148" t="str">
        <f>IF(AND(A132&lt;&gt;"",'Données élèves'!AF135&lt;&gt;""),IF('Données élèves'!AF135=TRUE,INDEX(codelangue,MATCH('Données élèves'!L135,liblangue,0)),'Données élèves'!L135),"")</f>
        <v/>
      </c>
      <c r="K132" s="148" t="str">
        <f>IF(AND(A132&lt;&gt;"",'Données élèves'!AH135&lt;&gt;""),IF('Données élèves'!AH135=TRUE,IF(INDEX(codegem,MATCH('Données élèves'!M135,libgem,0))&lt;8000,INDEX(codegem,MATCH('Données élèves'!M135,libgem,0)),""),'Données élèves'!M135),"")</f>
        <v/>
      </c>
      <c r="L132" s="148" t="str">
        <f>IF(AND(A132&lt;&gt;"",'Données élèves'!AH135&lt;&gt;""),IF('Données élèves'!AH135=TRUE,INDEX(codegemhist,MATCH('Données élèves'!M135,libgem,0)),""),"")</f>
        <v/>
      </c>
      <c r="M132" s="148" t="str">
        <f>IF(AND(A132&lt;&gt;"",'Données élèves'!AH135&lt;&gt;""),IF('Données élèves'!AH135=TRUE,IF(INDEX(codegem,MATCH('Données élèves'!M135,libgem,0))&gt;=8000,INDEX(codegem,MATCH('Données élèves'!M135,libgem,0)),""),'Données élèves'!M135),"")</f>
        <v/>
      </c>
      <c r="N132" s="148" t="str">
        <f>IF(AND(A132&lt;&gt;"",'Données élèves'!AI135&lt;&gt;""),IF('Données élèves'!AI135=TRUE,INDEX(codeschart,MATCH('Données élèves'!N135,libschart,0)),'Données élèves'!N135),"")</f>
        <v/>
      </c>
      <c r="O132" s="148" t="str">
        <f>IF(AND(A132&lt;&gt;"",'Données élèves'!O135&lt;&gt;""),'Données élèves'!O135,"")</f>
        <v/>
      </c>
      <c r="P132" s="148" t="str">
        <f>IF(AND(A132&lt;&gt;"",'Données élèves'!AK135&lt;&gt;""),IF('Données élèves'!AK135=TRUE,INDEX(codeform,MATCH('Données élèves'!P135,libform,0)),'Données élèves'!P135),"")</f>
        <v/>
      </c>
      <c r="Q132" s="148" t="str">
        <f>IF(AND(A132&lt;&gt;"",'Données élèves'!AL135&lt;&gt;""),IF('Données élèves'!AL135=TRUE,INDEX(codespe,MATCH('Données élèves'!Q135,libspe,0)),'Données élèves'!Q135),"")</f>
        <v/>
      </c>
      <c r="R132" s="148" t="str">
        <f>IF(AND(A132&lt;&gt;"",OR('Données élèves'!AM135&lt;&gt;"",'Données élèves'!AT135=FALSE)),IF('Données élèves'!AM135=TRUE,INDEX(codemp1,MATCH('Données élèves'!R135,libmp1,0)),IF('Données élèves'!AT135=FALSE,0,'Données élèves'!R135)),"")</f>
        <v/>
      </c>
      <c r="S132" s="148" t="str">
        <f t="shared" si="7"/>
        <v/>
      </c>
      <c r="T132" s="148" t="str">
        <f t="shared" si="8"/>
        <v/>
      </c>
      <c r="U132" s="148" t="str">
        <f>IF(AND(A132&lt;&gt;"",'Données élèves'!S135&lt;&gt;""),'Données élèves'!S135,"")</f>
        <v/>
      </c>
      <c r="V132" s="148" t="str">
        <f>IF(AND(A132&lt;&gt;"",'Données élèves'!T135&lt;&gt;""),'Données élèves'!T135,"")</f>
        <v/>
      </c>
      <c r="W132" s="148" t="str">
        <f>IF(AND(A132&lt;&gt;"",'Données élèves'!U135&lt;&gt;""),'Données élèves'!U135,"")</f>
        <v/>
      </c>
      <c r="X132" s="148" t="str">
        <f>IF(AND(A132&lt;&gt;"",'Données élèves'!V135&lt;&gt;""),'Données élèves'!V135,"")</f>
        <v/>
      </c>
      <c r="Y132" s="148" t="str">
        <f>IF(AND(A132&lt;&gt;"",'Données élèves'!W135&lt;&gt;""),'Données élèves'!W135,"")</f>
        <v/>
      </c>
      <c r="Z132" s="148" t="str">
        <f>IF(AND(A132&lt;&gt;"",'Données élèves'!X135&lt;&gt;""),'Données élèves'!X135,"")</f>
        <v/>
      </c>
    </row>
    <row r="133" spans="1:26" x14ac:dyDescent="0.2">
      <c r="A133" s="146" t="str">
        <f>IF('Données élèves'!$C136&lt;&gt;"",'Données élèves'!A136,"")</f>
        <v/>
      </c>
      <c r="B133" s="146" t="str">
        <f>IF(A133&lt;&gt;"",'Données élèves'!B136,"")</f>
        <v/>
      </c>
      <c r="C133" s="146" t="str">
        <f>IF(AND(A133&lt;&gt;"",'Données élèves'!F136&lt;&gt;""),IF(INDEX(codeclint,MATCH('Données élèves'!F136,libclint,0))&lt;&gt;"",INDEX(codeclint,MATCH('Données élèves'!F136,libclint,0)),""),"")</f>
        <v/>
      </c>
      <c r="D133" s="146" t="str">
        <f t="shared" si="6"/>
        <v/>
      </c>
      <c r="E133" s="146" t="str">
        <f>IF(A133&lt;&gt;"",IF('Données élèves'!G136&lt;&gt;"",IF('Données élèves'!AB136&lt;&gt;"",IF('Données élèves'!G136="LOC.ID",CONCATENATE("LOC.",'Données élèves'!AU$5),'Données élèves'!G136),""),""),"")</f>
        <v/>
      </c>
      <c r="F133" s="146" t="str">
        <f>IF(A133&lt;&gt;"",IF('Données élèves'!H136&lt;&gt;"",'Données élèves'!H136,""),"")</f>
        <v/>
      </c>
      <c r="G133" s="146" t="str">
        <f>IF(AND(A133&lt;&gt;"",'Données élèves'!AC136&lt;&gt;""),IF('Données élèves'!AC136=TRUE,INDEX(codesex,MATCH('Données élèves'!I136,libsex,0)),'Données élèves'!I136),"")</f>
        <v/>
      </c>
      <c r="H133" s="147" t="str">
        <f>IF(A133&lt;&gt;"",IF('Données élèves'!J136&lt;&gt;"",'Données élèves'!J136,""),"")</f>
        <v/>
      </c>
      <c r="I133" s="148" t="str">
        <f>IF(AND(A133&lt;&gt;"",'Données élèves'!AE136&lt;&gt;""),IF('Données élèves'!AE136=TRUE,INDEX(codenat,MATCH('Données élèves'!K136,libnat,0)),'Données élèves'!K136),"")</f>
        <v/>
      </c>
      <c r="J133" s="148" t="str">
        <f>IF(AND(A133&lt;&gt;"",'Données élèves'!AF136&lt;&gt;""),IF('Données élèves'!AF136=TRUE,INDEX(codelangue,MATCH('Données élèves'!L136,liblangue,0)),'Données élèves'!L136),"")</f>
        <v/>
      </c>
      <c r="K133" s="148" t="str">
        <f>IF(AND(A133&lt;&gt;"",'Données élèves'!AH136&lt;&gt;""),IF('Données élèves'!AH136=TRUE,IF(INDEX(codegem,MATCH('Données élèves'!M136,libgem,0))&lt;8000,INDEX(codegem,MATCH('Données élèves'!M136,libgem,0)),""),'Données élèves'!M136),"")</f>
        <v/>
      </c>
      <c r="L133" s="148" t="str">
        <f>IF(AND(A133&lt;&gt;"",'Données élèves'!AH136&lt;&gt;""),IF('Données élèves'!AH136=TRUE,INDEX(codegemhist,MATCH('Données élèves'!M136,libgem,0)),""),"")</f>
        <v/>
      </c>
      <c r="M133" s="148" t="str">
        <f>IF(AND(A133&lt;&gt;"",'Données élèves'!AH136&lt;&gt;""),IF('Données élèves'!AH136=TRUE,IF(INDEX(codegem,MATCH('Données élèves'!M136,libgem,0))&gt;=8000,INDEX(codegem,MATCH('Données élèves'!M136,libgem,0)),""),'Données élèves'!M136),"")</f>
        <v/>
      </c>
      <c r="N133" s="148" t="str">
        <f>IF(AND(A133&lt;&gt;"",'Données élèves'!AI136&lt;&gt;""),IF('Données élèves'!AI136=TRUE,INDEX(codeschart,MATCH('Données élèves'!N136,libschart,0)),'Données élèves'!N136),"")</f>
        <v/>
      </c>
      <c r="O133" s="148" t="str">
        <f>IF(AND(A133&lt;&gt;"",'Données élèves'!O136&lt;&gt;""),'Données élèves'!O136,"")</f>
        <v/>
      </c>
      <c r="P133" s="148" t="str">
        <f>IF(AND(A133&lt;&gt;"",'Données élèves'!AK136&lt;&gt;""),IF('Données élèves'!AK136=TRUE,INDEX(codeform,MATCH('Données élèves'!P136,libform,0)),'Données élèves'!P136),"")</f>
        <v/>
      </c>
      <c r="Q133" s="148" t="str">
        <f>IF(AND(A133&lt;&gt;"",'Données élèves'!AL136&lt;&gt;""),IF('Données élèves'!AL136=TRUE,INDEX(codespe,MATCH('Données élèves'!Q136,libspe,0)),'Données élèves'!Q136),"")</f>
        <v/>
      </c>
      <c r="R133" s="148" t="str">
        <f>IF(AND(A133&lt;&gt;"",OR('Données élèves'!AM136&lt;&gt;"",'Données élèves'!AT136=FALSE)),IF('Données élèves'!AM136=TRUE,INDEX(codemp1,MATCH('Données élèves'!R136,libmp1,0)),IF('Données élèves'!AT136=FALSE,0,'Données élèves'!R136)),"")</f>
        <v/>
      </c>
      <c r="S133" s="148" t="str">
        <f t="shared" si="7"/>
        <v/>
      </c>
      <c r="T133" s="148" t="str">
        <f t="shared" si="8"/>
        <v/>
      </c>
      <c r="U133" s="148" t="str">
        <f>IF(AND(A133&lt;&gt;"",'Données élèves'!S136&lt;&gt;""),'Données élèves'!S136,"")</f>
        <v/>
      </c>
      <c r="V133" s="148" t="str">
        <f>IF(AND(A133&lt;&gt;"",'Données élèves'!T136&lt;&gt;""),'Données élèves'!T136,"")</f>
        <v/>
      </c>
      <c r="W133" s="148" t="str">
        <f>IF(AND(A133&lt;&gt;"",'Données élèves'!U136&lt;&gt;""),'Données élèves'!U136,"")</f>
        <v/>
      </c>
      <c r="X133" s="148" t="str">
        <f>IF(AND(A133&lt;&gt;"",'Données élèves'!V136&lt;&gt;""),'Données élèves'!V136,"")</f>
        <v/>
      </c>
      <c r="Y133" s="148" t="str">
        <f>IF(AND(A133&lt;&gt;"",'Données élèves'!W136&lt;&gt;""),'Données élèves'!W136,"")</f>
        <v/>
      </c>
      <c r="Z133" s="148" t="str">
        <f>IF(AND(A133&lt;&gt;"",'Données élèves'!X136&lt;&gt;""),'Données élèves'!X136,"")</f>
        <v/>
      </c>
    </row>
    <row r="134" spans="1:26" x14ac:dyDescent="0.2">
      <c r="A134" s="146" t="str">
        <f>IF('Données élèves'!$C137&lt;&gt;"",'Données élèves'!A137,"")</f>
        <v/>
      </c>
      <c r="B134" s="146" t="str">
        <f>IF(A134&lt;&gt;"",'Données élèves'!B137,"")</f>
        <v/>
      </c>
      <c r="C134" s="146" t="str">
        <f>IF(AND(A134&lt;&gt;"",'Données élèves'!F137&lt;&gt;""),IF(INDEX(codeclint,MATCH('Données élèves'!F137,libclint,0))&lt;&gt;"",INDEX(codeclint,MATCH('Données élèves'!F137,libclint,0)),""),"")</f>
        <v/>
      </c>
      <c r="D134" s="146" t="str">
        <f t="shared" si="6"/>
        <v/>
      </c>
      <c r="E134" s="146" t="str">
        <f>IF(A134&lt;&gt;"",IF('Données élèves'!G137&lt;&gt;"",IF('Données élèves'!AB137&lt;&gt;"",IF('Données élèves'!G137="LOC.ID",CONCATENATE("LOC.",'Données élèves'!AU$5),'Données élèves'!G137),""),""),"")</f>
        <v/>
      </c>
      <c r="F134" s="146" t="str">
        <f>IF(A134&lt;&gt;"",IF('Données élèves'!H137&lt;&gt;"",'Données élèves'!H137,""),"")</f>
        <v/>
      </c>
      <c r="G134" s="146" t="str">
        <f>IF(AND(A134&lt;&gt;"",'Données élèves'!AC137&lt;&gt;""),IF('Données élèves'!AC137=TRUE,INDEX(codesex,MATCH('Données élèves'!I137,libsex,0)),'Données élèves'!I137),"")</f>
        <v/>
      </c>
      <c r="H134" s="147" t="str">
        <f>IF(A134&lt;&gt;"",IF('Données élèves'!J137&lt;&gt;"",'Données élèves'!J137,""),"")</f>
        <v/>
      </c>
      <c r="I134" s="148" t="str">
        <f>IF(AND(A134&lt;&gt;"",'Données élèves'!AE137&lt;&gt;""),IF('Données élèves'!AE137=TRUE,INDEX(codenat,MATCH('Données élèves'!K137,libnat,0)),'Données élèves'!K137),"")</f>
        <v/>
      </c>
      <c r="J134" s="148" t="str">
        <f>IF(AND(A134&lt;&gt;"",'Données élèves'!AF137&lt;&gt;""),IF('Données élèves'!AF137=TRUE,INDEX(codelangue,MATCH('Données élèves'!L137,liblangue,0)),'Données élèves'!L137),"")</f>
        <v/>
      </c>
      <c r="K134" s="148" t="str">
        <f>IF(AND(A134&lt;&gt;"",'Données élèves'!AH137&lt;&gt;""),IF('Données élèves'!AH137=TRUE,IF(INDEX(codegem,MATCH('Données élèves'!M137,libgem,0))&lt;8000,INDEX(codegem,MATCH('Données élèves'!M137,libgem,0)),""),'Données élèves'!M137),"")</f>
        <v/>
      </c>
      <c r="L134" s="148" t="str">
        <f>IF(AND(A134&lt;&gt;"",'Données élèves'!AH137&lt;&gt;""),IF('Données élèves'!AH137=TRUE,INDEX(codegemhist,MATCH('Données élèves'!M137,libgem,0)),""),"")</f>
        <v/>
      </c>
      <c r="M134" s="148" t="str">
        <f>IF(AND(A134&lt;&gt;"",'Données élèves'!AH137&lt;&gt;""),IF('Données élèves'!AH137=TRUE,IF(INDEX(codegem,MATCH('Données élèves'!M137,libgem,0))&gt;=8000,INDEX(codegem,MATCH('Données élèves'!M137,libgem,0)),""),'Données élèves'!M137),"")</f>
        <v/>
      </c>
      <c r="N134" s="148" t="str">
        <f>IF(AND(A134&lt;&gt;"",'Données élèves'!AI137&lt;&gt;""),IF('Données élèves'!AI137=TRUE,INDEX(codeschart,MATCH('Données élèves'!N137,libschart,0)),'Données élèves'!N137),"")</f>
        <v/>
      </c>
      <c r="O134" s="148" t="str">
        <f>IF(AND(A134&lt;&gt;"",'Données élèves'!O137&lt;&gt;""),'Données élèves'!O137,"")</f>
        <v/>
      </c>
      <c r="P134" s="148" t="str">
        <f>IF(AND(A134&lt;&gt;"",'Données élèves'!AK137&lt;&gt;""),IF('Données élèves'!AK137=TRUE,INDEX(codeform,MATCH('Données élèves'!P137,libform,0)),'Données élèves'!P137),"")</f>
        <v/>
      </c>
      <c r="Q134" s="148" t="str">
        <f>IF(AND(A134&lt;&gt;"",'Données élèves'!AL137&lt;&gt;""),IF('Données élèves'!AL137=TRUE,INDEX(codespe,MATCH('Données élèves'!Q137,libspe,0)),'Données élèves'!Q137),"")</f>
        <v/>
      </c>
      <c r="R134" s="148" t="str">
        <f>IF(AND(A134&lt;&gt;"",OR('Données élèves'!AM137&lt;&gt;"",'Données élèves'!AT137=FALSE)),IF('Données élèves'!AM137=TRUE,INDEX(codemp1,MATCH('Données élèves'!R137,libmp1,0)),IF('Données élèves'!AT137=FALSE,0,'Données élèves'!R137)),"")</f>
        <v/>
      </c>
      <c r="S134" s="148" t="str">
        <f t="shared" si="7"/>
        <v/>
      </c>
      <c r="T134" s="148" t="str">
        <f t="shared" si="8"/>
        <v/>
      </c>
      <c r="U134" s="148" t="str">
        <f>IF(AND(A134&lt;&gt;"",'Données élèves'!S137&lt;&gt;""),'Données élèves'!S137,"")</f>
        <v/>
      </c>
      <c r="V134" s="148" t="str">
        <f>IF(AND(A134&lt;&gt;"",'Données élèves'!T137&lt;&gt;""),'Données élèves'!T137,"")</f>
        <v/>
      </c>
      <c r="W134" s="148" t="str">
        <f>IF(AND(A134&lt;&gt;"",'Données élèves'!U137&lt;&gt;""),'Données élèves'!U137,"")</f>
        <v/>
      </c>
      <c r="X134" s="148" t="str">
        <f>IF(AND(A134&lt;&gt;"",'Données élèves'!V137&lt;&gt;""),'Données élèves'!V137,"")</f>
        <v/>
      </c>
      <c r="Y134" s="148" t="str">
        <f>IF(AND(A134&lt;&gt;"",'Données élèves'!W137&lt;&gt;""),'Données élèves'!W137,"")</f>
        <v/>
      </c>
      <c r="Z134" s="148" t="str">
        <f>IF(AND(A134&lt;&gt;"",'Données élèves'!X137&lt;&gt;""),'Données élèves'!X137,"")</f>
        <v/>
      </c>
    </row>
    <row r="135" spans="1:26" x14ac:dyDescent="0.2">
      <c r="A135" s="146" t="str">
        <f>IF('Données élèves'!$C138&lt;&gt;"",'Données élèves'!A138,"")</f>
        <v/>
      </c>
      <c r="B135" s="146" t="str">
        <f>IF(A135&lt;&gt;"",'Données élèves'!B138,"")</f>
        <v/>
      </c>
      <c r="C135" s="146" t="str">
        <f>IF(AND(A135&lt;&gt;"",'Données élèves'!F138&lt;&gt;""),IF(INDEX(codeclint,MATCH('Données élèves'!F138,libclint,0))&lt;&gt;"",INDEX(codeclint,MATCH('Données élèves'!F138,libclint,0)),""),"")</f>
        <v/>
      </c>
      <c r="D135" s="146" t="str">
        <f t="shared" si="6"/>
        <v/>
      </c>
      <c r="E135" s="146" t="str">
        <f>IF(A135&lt;&gt;"",IF('Données élèves'!G138&lt;&gt;"",IF('Données élèves'!AB138&lt;&gt;"",IF('Données élèves'!G138="LOC.ID",CONCATENATE("LOC.",'Données élèves'!AU$5),'Données élèves'!G138),""),""),"")</f>
        <v/>
      </c>
      <c r="F135" s="146" t="str">
        <f>IF(A135&lt;&gt;"",IF('Données élèves'!H138&lt;&gt;"",'Données élèves'!H138,""),"")</f>
        <v/>
      </c>
      <c r="G135" s="146" t="str">
        <f>IF(AND(A135&lt;&gt;"",'Données élèves'!AC138&lt;&gt;""),IF('Données élèves'!AC138=TRUE,INDEX(codesex,MATCH('Données élèves'!I138,libsex,0)),'Données élèves'!I138),"")</f>
        <v/>
      </c>
      <c r="H135" s="147" t="str">
        <f>IF(A135&lt;&gt;"",IF('Données élèves'!J138&lt;&gt;"",'Données élèves'!J138,""),"")</f>
        <v/>
      </c>
      <c r="I135" s="148" t="str">
        <f>IF(AND(A135&lt;&gt;"",'Données élèves'!AE138&lt;&gt;""),IF('Données élèves'!AE138=TRUE,INDEX(codenat,MATCH('Données élèves'!K138,libnat,0)),'Données élèves'!K138),"")</f>
        <v/>
      </c>
      <c r="J135" s="148" t="str">
        <f>IF(AND(A135&lt;&gt;"",'Données élèves'!AF138&lt;&gt;""),IF('Données élèves'!AF138=TRUE,INDEX(codelangue,MATCH('Données élèves'!L138,liblangue,0)),'Données élèves'!L138),"")</f>
        <v/>
      </c>
      <c r="K135" s="148" t="str">
        <f>IF(AND(A135&lt;&gt;"",'Données élèves'!AH138&lt;&gt;""),IF('Données élèves'!AH138=TRUE,IF(INDEX(codegem,MATCH('Données élèves'!M138,libgem,0))&lt;8000,INDEX(codegem,MATCH('Données élèves'!M138,libgem,0)),""),'Données élèves'!M138),"")</f>
        <v/>
      </c>
      <c r="L135" s="148" t="str">
        <f>IF(AND(A135&lt;&gt;"",'Données élèves'!AH138&lt;&gt;""),IF('Données élèves'!AH138=TRUE,INDEX(codegemhist,MATCH('Données élèves'!M138,libgem,0)),""),"")</f>
        <v/>
      </c>
      <c r="M135" s="148" t="str">
        <f>IF(AND(A135&lt;&gt;"",'Données élèves'!AH138&lt;&gt;""),IF('Données élèves'!AH138=TRUE,IF(INDEX(codegem,MATCH('Données élèves'!M138,libgem,0))&gt;=8000,INDEX(codegem,MATCH('Données élèves'!M138,libgem,0)),""),'Données élèves'!M138),"")</f>
        <v/>
      </c>
      <c r="N135" s="148" t="str">
        <f>IF(AND(A135&lt;&gt;"",'Données élèves'!AI138&lt;&gt;""),IF('Données élèves'!AI138=TRUE,INDEX(codeschart,MATCH('Données élèves'!N138,libschart,0)),'Données élèves'!N138),"")</f>
        <v/>
      </c>
      <c r="O135" s="148" t="str">
        <f>IF(AND(A135&lt;&gt;"",'Données élèves'!O138&lt;&gt;""),'Données élèves'!O138,"")</f>
        <v/>
      </c>
      <c r="P135" s="148" t="str">
        <f>IF(AND(A135&lt;&gt;"",'Données élèves'!AK138&lt;&gt;""),IF('Données élèves'!AK138=TRUE,INDEX(codeform,MATCH('Données élèves'!P138,libform,0)),'Données élèves'!P138),"")</f>
        <v/>
      </c>
      <c r="Q135" s="148" t="str">
        <f>IF(AND(A135&lt;&gt;"",'Données élèves'!AL138&lt;&gt;""),IF('Données élèves'!AL138=TRUE,INDEX(codespe,MATCH('Données élèves'!Q138,libspe,0)),'Données élèves'!Q138),"")</f>
        <v/>
      </c>
      <c r="R135" s="148" t="str">
        <f>IF(AND(A135&lt;&gt;"",OR('Données élèves'!AM138&lt;&gt;"",'Données élèves'!AT138=FALSE)),IF('Données élèves'!AM138=TRUE,INDEX(codemp1,MATCH('Données élèves'!R138,libmp1,0)),IF('Données élèves'!AT138=FALSE,0,'Données élèves'!R138)),"")</f>
        <v/>
      </c>
      <c r="S135" s="148" t="str">
        <f t="shared" si="7"/>
        <v/>
      </c>
      <c r="T135" s="148" t="str">
        <f t="shared" si="8"/>
        <v/>
      </c>
      <c r="U135" s="148" t="str">
        <f>IF(AND(A135&lt;&gt;"",'Données élèves'!S138&lt;&gt;""),'Données élèves'!S138,"")</f>
        <v/>
      </c>
      <c r="V135" s="148" t="str">
        <f>IF(AND(A135&lt;&gt;"",'Données élèves'!T138&lt;&gt;""),'Données élèves'!T138,"")</f>
        <v/>
      </c>
      <c r="W135" s="148" t="str">
        <f>IF(AND(A135&lt;&gt;"",'Données élèves'!U138&lt;&gt;""),'Données élèves'!U138,"")</f>
        <v/>
      </c>
      <c r="X135" s="148" t="str">
        <f>IF(AND(A135&lt;&gt;"",'Données élèves'!V138&lt;&gt;""),'Données élèves'!V138,"")</f>
        <v/>
      </c>
      <c r="Y135" s="148" t="str">
        <f>IF(AND(A135&lt;&gt;"",'Données élèves'!W138&lt;&gt;""),'Données élèves'!W138,"")</f>
        <v/>
      </c>
      <c r="Z135" s="148" t="str">
        <f>IF(AND(A135&lt;&gt;"",'Données élèves'!X138&lt;&gt;""),'Données élèves'!X138,"")</f>
        <v/>
      </c>
    </row>
    <row r="136" spans="1:26" x14ac:dyDescent="0.2">
      <c r="A136" s="146" t="str">
        <f>IF('Données élèves'!$C139&lt;&gt;"",'Données élèves'!A139,"")</f>
        <v/>
      </c>
      <c r="B136" s="146" t="str">
        <f>IF(A136&lt;&gt;"",'Données élèves'!B139,"")</f>
        <v/>
      </c>
      <c r="C136" s="146" t="str">
        <f>IF(AND(A136&lt;&gt;"",'Données élèves'!F139&lt;&gt;""),IF(INDEX(codeclint,MATCH('Données élèves'!F139,libclint,0))&lt;&gt;"",INDEX(codeclint,MATCH('Données élèves'!F139,libclint,0)),""),"")</f>
        <v/>
      </c>
      <c r="D136" s="146" t="str">
        <f t="shared" si="6"/>
        <v/>
      </c>
      <c r="E136" s="146" t="str">
        <f>IF(A136&lt;&gt;"",IF('Données élèves'!G139&lt;&gt;"",IF('Données élèves'!AB139&lt;&gt;"",IF('Données élèves'!G139="LOC.ID",CONCATENATE("LOC.",'Données élèves'!AU$5),'Données élèves'!G139),""),""),"")</f>
        <v/>
      </c>
      <c r="F136" s="146" t="str">
        <f>IF(A136&lt;&gt;"",IF('Données élèves'!H139&lt;&gt;"",'Données élèves'!H139,""),"")</f>
        <v/>
      </c>
      <c r="G136" s="146" t="str">
        <f>IF(AND(A136&lt;&gt;"",'Données élèves'!AC139&lt;&gt;""),IF('Données élèves'!AC139=TRUE,INDEX(codesex,MATCH('Données élèves'!I139,libsex,0)),'Données élèves'!I139),"")</f>
        <v/>
      </c>
      <c r="H136" s="147" t="str">
        <f>IF(A136&lt;&gt;"",IF('Données élèves'!J139&lt;&gt;"",'Données élèves'!J139,""),"")</f>
        <v/>
      </c>
      <c r="I136" s="148" t="str">
        <f>IF(AND(A136&lt;&gt;"",'Données élèves'!AE139&lt;&gt;""),IF('Données élèves'!AE139=TRUE,INDEX(codenat,MATCH('Données élèves'!K139,libnat,0)),'Données élèves'!K139),"")</f>
        <v/>
      </c>
      <c r="J136" s="148" t="str">
        <f>IF(AND(A136&lt;&gt;"",'Données élèves'!AF139&lt;&gt;""),IF('Données élèves'!AF139=TRUE,INDEX(codelangue,MATCH('Données élèves'!L139,liblangue,0)),'Données élèves'!L139),"")</f>
        <v/>
      </c>
      <c r="K136" s="148" t="str">
        <f>IF(AND(A136&lt;&gt;"",'Données élèves'!AH139&lt;&gt;""),IF('Données élèves'!AH139=TRUE,IF(INDEX(codegem,MATCH('Données élèves'!M139,libgem,0))&lt;8000,INDEX(codegem,MATCH('Données élèves'!M139,libgem,0)),""),'Données élèves'!M139),"")</f>
        <v/>
      </c>
      <c r="L136" s="148" t="str">
        <f>IF(AND(A136&lt;&gt;"",'Données élèves'!AH139&lt;&gt;""),IF('Données élèves'!AH139=TRUE,INDEX(codegemhist,MATCH('Données élèves'!M139,libgem,0)),""),"")</f>
        <v/>
      </c>
      <c r="M136" s="148" t="str">
        <f>IF(AND(A136&lt;&gt;"",'Données élèves'!AH139&lt;&gt;""),IF('Données élèves'!AH139=TRUE,IF(INDEX(codegem,MATCH('Données élèves'!M139,libgem,0))&gt;=8000,INDEX(codegem,MATCH('Données élèves'!M139,libgem,0)),""),'Données élèves'!M139),"")</f>
        <v/>
      </c>
      <c r="N136" s="148" t="str">
        <f>IF(AND(A136&lt;&gt;"",'Données élèves'!AI139&lt;&gt;""),IF('Données élèves'!AI139=TRUE,INDEX(codeschart,MATCH('Données élèves'!N139,libschart,0)),'Données élèves'!N139),"")</f>
        <v/>
      </c>
      <c r="O136" s="148" t="str">
        <f>IF(AND(A136&lt;&gt;"",'Données élèves'!O139&lt;&gt;""),'Données élèves'!O139,"")</f>
        <v/>
      </c>
      <c r="P136" s="148" t="str">
        <f>IF(AND(A136&lt;&gt;"",'Données élèves'!AK139&lt;&gt;""),IF('Données élèves'!AK139=TRUE,INDEX(codeform,MATCH('Données élèves'!P139,libform,0)),'Données élèves'!P139),"")</f>
        <v/>
      </c>
      <c r="Q136" s="148" t="str">
        <f>IF(AND(A136&lt;&gt;"",'Données élèves'!AL139&lt;&gt;""),IF('Données élèves'!AL139=TRUE,INDEX(codespe,MATCH('Données élèves'!Q139,libspe,0)),'Données élèves'!Q139),"")</f>
        <v/>
      </c>
      <c r="R136" s="148" t="str">
        <f>IF(AND(A136&lt;&gt;"",OR('Données élèves'!AM139&lt;&gt;"",'Données élèves'!AT139=FALSE)),IF('Données élèves'!AM139=TRUE,INDEX(codemp1,MATCH('Données élèves'!R139,libmp1,0)),IF('Données élèves'!AT139=FALSE,0,'Données élèves'!R139)),"")</f>
        <v/>
      </c>
      <c r="S136" s="148" t="str">
        <f t="shared" si="7"/>
        <v/>
      </c>
      <c r="T136" s="148" t="str">
        <f t="shared" si="8"/>
        <v/>
      </c>
      <c r="U136" s="148" t="str">
        <f>IF(AND(A136&lt;&gt;"",'Données élèves'!S139&lt;&gt;""),'Données élèves'!S139,"")</f>
        <v/>
      </c>
      <c r="V136" s="148" t="str">
        <f>IF(AND(A136&lt;&gt;"",'Données élèves'!T139&lt;&gt;""),'Données élèves'!T139,"")</f>
        <v/>
      </c>
      <c r="W136" s="148" t="str">
        <f>IF(AND(A136&lt;&gt;"",'Données élèves'!U139&lt;&gt;""),'Données élèves'!U139,"")</f>
        <v/>
      </c>
      <c r="X136" s="148" t="str">
        <f>IF(AND(A136&lt;&gt;"",'Données élèves'!V139&lt;&gt;""),'Données élèves'!V139,"")</f>
        <v/>
      </c>
      <c r="Y136" s="148" t="str">
        <f>IF(AND(A136&lt;&gt;"",'Données élèves'!W139&lt;&gt;""),'Données élèves'!W139,"")</f>
        <v/>
      </c>
      <c r="Z136" s="148" t="str">
        <f>IF(AND(A136&lt;&gt;"",'Données élèves'!X139&lt;&gt;""),'Données élèves'!X139,"")</f>
        <v/>
      </c>
    </row>
    <row r="137" spans="1:26" x14ac:dyDescent="0.2">
      <c r="A137" s="146" t="str">
        <f>IF('Données élèves'!$C140&lt;&gt;"",'Données élèves'!A140,"")</f>
        <v/>
      </c>
      <c r="B137" s="146" t="str">
        <f>IF(A137&lt;&gt;"",'Données élèves'!B140,"")</f>
        <v/>
      </c>
      <c r="C137" s="146" t="str">
        <f>IF(AND(A137&lt;&gt;"",'Données élèves'!F140&lt;&gt;""),IF(INDEX(codeclint,MATCH('Données élèves'!F140,libclint,0))&lt;&gt;"",INDEX(codeclint,MATCH('Données élèves'!F140,libclint,0)),""),"")</f>
        <v/>
      </c>
      <c r="D137" s="146" t="str">
        <f t="shared" si="6"/>
        <v/>
      </c>
      <c r="E137" s="146" t="str">
        <f>IF(A137&lt;&gt;"",IF('Données élèves'!G140&lt;&gt;"",IF('Données élèves'!AB140&lt;&gt;"",IF('Données élèves'!G140="LOC.ID",CONCATENATE("LOC.",'Données élèves'!AU$5),'Données élèves'!G140),""),""),"")</f>
        <v/>
      </c>
      <c r="F137" s="146" t="str">
        <f>IF(A137&lt;&gt;"",IF('Données élèves'!H140&lt;&gt;"",'Données élèves'!H140,""),"")</f>
        <v/>
      </c>
      <c r="G137" s="146" t="str">
        <f>IF(AND(A137&lt;&gt;"",'Données élèves'!AC140&lt;&gt;""),IF('Données élèves'!AC140=TRUE,INDEX(codesex,MATCH('Données élèves'!I140,libsex,0)),'Données élèves'!I140),"")</f>
        <v/>
      </c>
      <c r="H137" s="147" t="str">
        <f>IF(A137&lt;&gt;"",IF('Données élèves'!J140&lt;&gt;"",'Données élèves'!J140,""),"")</f>
        <v/>
      </c>
      <c r="I137" s="148" t="str">
        <f>IF(AND(A137&lt;&gt;"",'Données élèves'!AE140&lt;&gt;""),IF('Données élèves'!AE140=TRUE,INDEX(codenat,MATCH('Données élèves'!K140,libnat,0)),'Données élèves'!K140),"")</f>
        <v/>
      </c>
      <c r="J137" s="148" t="str">
        <f>IF(AND(A137&lt;&gt;"",'Données élèves'!AF140&lt;&gt;""),IF('Données élèves'!AF140=TRUE,INDEX(codelangue,MATCH('Données élèves'!L140,liblangue,0)),'Données élèves'!L140),"")</f>
        <v/>
      </c>
      <c r="K137" s="148" t="str">
        <f>IF(AND(A137&lt;&gt;"",'Données élèves'!AH140&lt;&gt;""),IF('Données élèves'!AH140=TRUE,IF(INDEX(codegem,MATCH('Données élèves'!M140,libgem,0))&lt;8000,INDEX(codegem,MATCH('Données élèves'!M140,libgem,0)),""),'Données élèves'!M140),"")</f>
        <v/>
      </c>
      <c r="L137" s="148" t="str">
        <f>IF(AND(A137&lt;&gt;"",'Données élèves'!AH140&lt;&gt;""),IF('Données élèves'!AH140=TRUE,INDEX(codegemhist,MATCH('Données élèves'!M140,libgem,0)),""),"")</f>
        <v/>
      </c>
      <c r="M137" s="148" t="str">
        <f>IF(AND(A137&lt;&gt;"",'Données élèves'!AH140&lt;&gt;""),IF('Données élèves'!AH140=TRUE,IF(INDEX(codegem,MATCH('Données élèves'!M140,libgem,0))&gt;=8000,INDEX(codegem,MATCH('Données élèves'!M140,libgem,0)),""),'Données élèves'!M140),"")</f>
        <v/>
      </c>
      <c r="N137" s="148" t="str">
        <f>IF(AND(A137&lt;&gt;"",'Données élèves'!AI140&lt;&gt;""),IF('Données élèves'!AI140=TRUE,INDEX(codeschart,MATCH('Données élèves'!N140,libschart,0)),'Données élèves'!N140),"")</f>
        <v/>
      </c>
      <c r="O137" s="148" t="str">
        <f>IF(AND(A137&lt;&gt;"",'Données élèves'!O140&lt;&gt;""),'Données élèves'!O140,"")</f>
        <v/>
      </c>
      <c r="P137" s="148" t="str">
        <f>IF(AND(A137&lt;&gt;"",'Données élèves'!AK140&lt;&gt;""),IF('Données élèves'!AK140=TRUE,INDEX(codeform,MATCH('Données élèves'!P140,libform,0)),'Données élèves'!P140),"")</f>
        <v/>
      </c>
      <c r="Q137" s="148" t="str">
        <f>IF(AND(A137&lt;&gt;"",'Données élèves'!AL140&lt;&gt;""),IF('Données élèves'!AL140=TRUE,INDEX(codespe,MATCH('Données élèves'!Q140,libspe,0)),'Données élèves'!Q140),"")</f>
        <v/>
      </c>
      <c r="R137" s="148" t="str">
        <f>IF(AND(A137&lt;&gt;"",OR('Données élèves'!AM140&lt;&gt;"",'Données élèves'!AT140=FALSE)),IF('Données élèves'!AM140=TRUE,INDEX(codemp1,MATCH('Données élèves'!R140,libmp1,0)),IF('Données élèves'!AT140=FALSE,0,'Données élèves'!R140)),"")</f>
        <v/>
      </c>
      <c r="S137" s="148" t="str">
        <f t="shared" si="7"/>
        <v/>
      </c>
      <c r="T137" s="148" t="str">
        <f t="shared" si="8"/>
        <v/>
      </c>
      <c r="U137" s="148" t="str">
        <f>IF(AND(A137&lt;&gt;"",'Données élèves'!S140&lt;&gt;""),'Données élèves'!S140,"")</f>
        <v/>
      </c>
      <c r="V137" s="148" t="str">
        <f>IF(AND(A137&lt;&gt;"",'Données élèves'!T140&lt;&gt;""),'Données élèves'!T140,"")</f>
        <v/>
      </c>
      <c r="W137" s="148" t="str">
        <f>IF(AND(A137&lt;&gt;"",'Données élèves'!U140&lt;&gt;""),'Données élèves'!U140,"")</f>
        <v/>
      </c>
      <c r="X137" s="148" t="str">
        <f>IF(AND(A137&lt;&gt;"",'Données élèves'!V140&lt;&gt;""),'Données élèves'!V140,"")</f>
        <v/>
      </c>
      <c r="Y137" s="148" t="str">
        <f>IF(AND(A137&lt;&gt;"",'Données élèves'!W140&lt;&gt;""),'Données élèves'!W140,"")</f>
        <v/>
      </c>
      <c r="Z137" s="148" t="str">
        <f>IF(AND(A137&lt;&gt;"",'Données élèves'!X140&lt;&gt;""),'Données élèves'!X140,"")</f>
        <v/>
      </c>
    </row>
    <row r="138" spans="1:26" x14ac:dyDescent="0.2">
      <c r="A138" s="146" t="str">
        <f>IF('Données élèves'!$C141&lt;&gt;"",'Données élèves'!A141,"")</f>
        <v/>
      </c>
      <c r="B138" s="146" t="str">
        <f>IF(A138&lt;&gt;"",'Données élèves'!B141,"")</f>
        <v/>
      </c>
      <c r="C138" s="146" t="str">
        <f>IF(AND(A138&lt;&gt;"",'Données élèves'!F141&lt;&gt;""),IF(INDEX(codeclint,MATCH('Données élèves'!F141,libclint,0))&lt;&gt;"",INDEX(codeclint,MATCH('Données élèves'!F141,libclint,0)),""),"")</f>
        <v/>
      </c>
      <c r="D138" s="146" t="str">
        <f t="shared" si="6"/>
        <v/>
      </c>
      <c r="E138" s="146" t="str">
        <f>IF(A138&lt;&gt;"",IF('Données élèves'!G141&lt;&gt;"",IF('Données élèves'!AB141&lt;&gt;"",IF('Données élèves'!G141="LOC.ID",CONCATENATE("LOC.",'Données élèves'!AU$5),'Données élèves'!G141),""),""),"")</f>
        <v/>
      </c>
      <c r="F138" s="146" t="str">
        <f>IF(A138&lt;&gt;"",IF('Données élèves'!H141&lt;&gt;"",'Données élèves'!H141,""),"")</f>
        <v/>
      </c>
      <c r="G138" s="146" t="str">
        <f>IF(AND(A138&lt;&gt;"",'Données élèves'!AC141&lt;&gt;""),IF('Données élèves'!AC141=TRUE,INDEX(codesex,MATCH('Données élèves'!I141,libsex,0)),'Données élèves'!I141),"")</f>
        <v/>
      </c>
      <c r="H138" s="147" t="str">
        <f>IF(A138&lt;&gt;"",IF('Données élèves'!J141&lt;&gt;"",'Données élèves'!J141,""),"")</f>
        <v/>
      </c>
      <c r="I138" s="148" t="str">
        <f>IF(AND(A138&lt;&gt;"",'Données élèves'!AE141&lt;&gt;""),IF('Données élèves'!AE141=TRUE,INDEX(codenat,MATCH('Données élèves'!K141,libnat,0)),'Données élèves'!K141),"")</f>
        <v/>
      </c>
      <c r="J138" s="148" t="str">
        <f>IF(AND(A138&lt;&gt;"",'Données élèves'!AF141&lt;&gt;""),IF('Données élèves'!AF141=TRUE,INDEX(codelangue,MATCH('Données élèves'!L141,liblangue,0)),'Données élèves'!L141),"")</f>
        <v/>
      </c>
      <c r="K138" s="148" t="str">
        <f>IF(AND(A138&lt;&gt;"",'Données élèves'!AH141&lt;&gt;""),IF('Données élèves'!AH141=TRUE,IF(INDEX(codegem,MATCH('Données élèves'!M141,libgem,0))&lt;8000,INDEX(codegem,MATCH('Données élèves'!M141,libgem,0)),""),'Données élèves'!M141),"")</f>
        <v/>
      </c>
      <c r="L138" s="148" t="str">
        <f>IF(AND(A138&lt;&gt;"",'Données élèves'!AH141&lt;&gt;""),IF('Données élèves'!AH141=TRUE,INDEX(codegemhist,MATCH('Données élèves'!M141,libgem,0)),""),"")</f>
        <v/>
      </c>
      <c r="M138" s="148" t="str">
        <f>IF(AND(A138&lt;&gt;"",'Données élèves'!AH141&lt;&gt;""),IF('Données élèves'!AH141=TRUE,IF(INDEX(codegem,MATCH('Données élèves'!M141,libgem,0))&gt;=8000,INDEX(codegem,MATCH('Données élèves'!M141,libgem,0)),""),'Données élèves'!M141),"")</f>
        <v/>
      </c>
      <c r="N138" s="148" t="str">
        <f>IF(AND(A138&lt;&gt;"",'Données élèves'!AI141&lt;&gt;""),IF('Données élèves'!AI141=TRUE,INDEX(codeschart,MATCH('Données élèves'!N141,libschart,0)),'Données élèves'!N141),"")</f>
        <v/>
      </c>
      <c r="O138" s="148" t="str">
        <f>IF(AND(A138&lt;&gt;"",'Données élèves'!O141&lt;&gt;""),'Données élèves'!O141,"")</f>
        <v/>
      </c>
      <c r="P138" s="148" t="str">
        <f>IF(AND(A138&lt;&gt;"",'Données élèves'!AK141&lt;&gt;""),IF('Données élèves'!AK141=TRUE,INDEX(codeform,MATCH('Données élèves'!P141,libform,0)),'Données élèves'!P141),"")</f>
        <v/>
      </c>
      <c r="Q138" s="148" t="str">
        <f>IF(AND(A138&lt;&gt;"",'Données élèves'!AL141&lt;&gt;""),IF('Données élèves'!AL141=TRUE,INDEX(codespe,MATCH('Données élèves'!Q141,libspe,0)),'Données élèves'!Q141),"")</f>
        <v/>
      </c>
      <c r="R138" s="148" t="str">
        <f>IF(AND(A138&lt;&gt;"",OR('Données élèves'!AM141&lt;&gt;"",'Données élèves'!AT141=FALSE)),IF('Données élèves'!AM141=TRUE,INDEX(codemp1,MATCH('Données élèves'!R141,libmp1,0)),IF('Données élèves'!AT141=FALSE,0,'Données élèves'!R141)),"")</f>
        <v/>
      </c>
      <c r="S138" s="148" t="str">
        <f t="shared" si="7"/>
        <v/>
      </c>
      <c r="T138" s="148" t="str">
        <f t="shared" si="8"/>
        <v/>
      </c>
      <c r="U138" s="148" t="str">
        <f>IF(AND(A138&lt;&gt;"",'Données élèves'!S141&lt;&gt;""),'Données élèves'!S141,"")</f>
        <v/>
      </c>
      <c r="V138" s="148" t="str">
        <f>IF(AND(A138&lt;&gt;"",'Données élèves'!T141&lt;&gt;""),'Données élèves'!T141,"")</f>
        <v/>
      </c>
      <c r="W138" s="148" t="str">
        <f>IF(AND(A138&lt;&gt;"",'Données élèves'!U141&lt;&gt;""),'Données élèves'!U141,"")</f>
        <v/>
      </c>
      <c r="X138" s="148" t="str">
        <f>IF(AND(A138&lt;&gt;"",'Données élèves'!V141&lt;&gt;""),'Données élèves'!V141,"")</f>
        <v/>
      </c>
      <c r="Y138" s="148" t="str">
        <f>IF(AND(A138&lt;&gt;"",'Données élèves'!W141&lt;&gt;""),'Données élèves'!W141,"")</f>
        <v/>
      </c>
      <c r="Z138" s="148" t="str">
        <f>IF(AND(A138&lt;&gt;"",'Données élèves'!X141&lt;&gt;""),'Données élèves'!X141,"")</f>
        <v/>
      </c>
    </row>
    <row r="139" spans="1:26" x14ac:dyDescent="0.2">
      <c r="A139" s="146" t="str">
        <f>IF('Données élèves'!$C142&lt;&gt;"",'Données élèves'!A142,"")</f>
        <v/>
      </c>
      <c r="B139" s="146" t="str">
        <f>IF(A139&lt;&gt;"",'Données élèves'!B142,"")</f>
        <v/>
      </c>
      <c r="C139" s="146" t="str">
        <f>IF(AND(A139&lt;&gt;"",'Données élèves'!F142&lt;&gt;""),IF(INDEX(codeclint,MATCH('Données élèves'!F142,libclint,0))&lt;&gt;"",INDEX(codeclint,MATCH('Données élèves'!F142,libclint,0)),""),"")</f>
        <v/>
      </c>
      <c r="D139" s="146" t="str">
        <f t="shared" si="6"/>
        <v/>
      </c>
      <c r="E139" s="146" t="str">
        <f>IF(A139&lt;&gt;"",IF('Données élèves'!G142&lt;&gt;"",IF('Données élèves'!AB142&lt;&gt;"",IF('Données élèves'!G142="LOC.ID",CONCATENATE("LOC.",'Données élèves'!AU$5),'Données élèves'!G142),""),""),"")</f>
        <v/>
      </c>
      <c r="F139" s="146" t="str">
        <f>IF(A139&lt;&gt;"",IF('Données élèves'!H142&lt;&gt;"",'Données élèves'!H142,""),"")</f>
        <v/>
      </c>
      <c r="G139" s="146" t="str">
        <f>IF(AND(A139&lt;&gt;"",'Données élèves'!AC142&lt;&gt;""),IF('Données élèves'!AC142=TRUE,INDEX(codesex,MATCH('Données élèves'!I142,libsex,0)),'Données élèves'!I142),"")</f>
        <v/>
      </c>
      <c r="H139" s="147" t="str">
        <f>IF(A139&lt;&gt;"",IF('Données élèves'!J142&lt;&gt;"",'Données élèves'!J142,""),"")</f>
        <v/>
      </c>
      <c r="I139" s="148" t="str">
        <f>IF(AND(A139&lt;&gt;"",'Données élèves'!AE142&lt;&gt;""),IF('Données élèves'!AE142=TRUE,INDEX(codenat,MATCH('Données élèves'!K142,libnat,0)),'Données élèves'!K142),"")</f>
        <v/>
      </c>
      <c r="J139" s="148" t="str">
        <f>IF(AND(A139&lt;&gt;"",'Données élèves'!AF142&lt;&gt;""),IF('Données élèves'!AF142=TRUE,INDEX(codelangue,MATCH('Données élèves'!L142,liblangue,0)),'Données élèves'!L142),"")</f>
        <v/>
      </c>
      <c r="K139" s="148" t="str">
        <f>IF(AND(A139&lt;&gt;"",'Données élèves'!AH142&lt;&gt;""),IF('Données élèves'!AH142=TRUE,IF(INDEX(codegem,MATCH('Données élèves'!M142,libgem,0))&lt;8000,INDEX(codegem,MATCH('Données élèves'!M142,libgem,0)),""),'Données élèves'!M142),"")</f>
        <v/>
      </c>
      <c r="L139" s="148" t="str">
        <f>IF(AND(A139&lt;&gt;"",'Données élèves'!AH142&lt;&gt;""),IF('Données élèves'!AH142=TRUE,INDEX(codegemhist,MATCH('Données élèves'!M142,libgem,0)),""),"")</f>
        <v/>
      </c>
      <c r="M139" s="148" t="str">
        <f>IF(AND(A139&lt;&gt;"",'Données élèves'!AH142&lt;&gt;""),IF('Données élèves'!AH142=TRUE,IF(INDEX(codegem,MATCH('Données élèves'!M142,libgem,0))&gt;=8000,INDEX(codegem,MATCH('Données élèves'!M142,libgem,0)),""),'Données élèves'!M142),"")</f>
        <v/>
      </c>
      <c r="N139" s="148" t="str">
        <f>IF(AND(A139&lt;&gt;"",'Données élèves'!AI142&lt;&gt;""),IF('Données élèves'!AI142=TRUE,INDEX(codeschart,MATCH('Données élèves'!N142,libschart,0)),'Données élèves'!N142),"")</f>
        <v/>
      </c>
      <c r="O139" s="148" t="str">
        <f>IF(AND(A139&lt;&gt;"",'Données élèves'!O142&lt;&gt;""),'Données élèves'!O142,"")</f>
        <v/>
      </c>
      <c r="P139" s="148" t="str">
        <f>IF(AND(A139&lt;&gt;"",'Données élèves'!AK142&lt;&gt;""),IF('Données élèves'!AK142=TRUE,INDEX(codeform,MATCH('Données élèves'!P142,libform,0)),'Données élèves'!P142),"")</f>
        <v/>
      </c>
      <c r="Q139" s="148" t="str">
        <f>IF(AND(A139&lt;&gt;"",'Données élèves'!AL142&lt;&gt;""),IF('Données élèves'!AL142=TRUE,INDEX(codespe,MATCH('Données élèves'!Q142,libspe,0)),'Données élèves'!Q142),"")</f>
        <v/>
      </c>
      <c r="R139" s="148" t="str">
        <f>IF(AND(A139&lt;&gt;"",OR('Données élèves'!AM142&lt;&gt;"",'Données élèves'!AT142=FALSE)),IF('Données élèves'!AM142=TRUE,INDEX(codemp1,MATCH('Données élèves'!R142,libmp1,0)),IF('Données élèves'!AT142=FALSE,0,'Données élèves'!R142)),"")</f>
        <v/>
      </c>
      <c r="S139" s="148" t="str">
        <f t="shared" si="7"/>
        <v/>
      </c>
      <c r="T139" s="148" t="str">
        <f t="shared" si="8"/>
        <v/>
      </c>
      <c r="U139" s="148" t="str">
        <f>IF(AND(A139&lt;&gt;"",'Données élèves'!S142&lt;&gt;""),'Données élèves'!S142,"")</f>
        <v/>
      </c>
      <c r="V139" s="148" t="str">
        <f>IF(AND(A139&lt;&gt;"",'Données élèves'!T142&lt;&gt;""),'Données élèves'!T142,"")</f>
        <v/>
      </c>
      <c r="W139" s="148" t="str">
        <f>IF(AND(A139&lt;&gt;"",'Données élèves'!U142&lt;&gt;""),'Données élèves'!U142,"")</f>
        <v/>
      </c>
      <c r="X139" s="148" t="str">
        <f>IF(AND(A139&lt;&gt;"",'Données élèves'!V142&lt;&gt;""),'Données élèves'!V142,"")</f>
        <v/>
      </c>
      <c r="Y139" s="148" t="str">
        <f>IF(AND(A139&lt;&gt;"",'Données élèves'!W142&lt;&gt;""),'Données élèves'!W142,"")</f>
        <v/>
      </c>
      <c r="Z139" s="148" t="str">
        <f>IF(AND(A139&lt;&gt;"",'Données élèves'!X142&lt;&gt;""),'Données élèves'!X142,"")</f>
        <v/>
      </c>
    </row>
    <row r="140" spans="1:26" x14ac:dyDescent="0.2">
      <c r="A140" s="146" t="str">
        <f>IF('Données élèves'!$C143&lt;&gt;"",'Données élèves'!A143,"")</f>
        <v/>
      </c>
      <c r="B140" s="146" t="str">
        <f>IF(A140&lt;&gt;"",'Données élèves'!B143,"")</f>
        <v/>
      </c>
      <c r="C140" s="146" t="str">
        <f>IF(AND(A140&lt;&gt;"",'Données élèves'!F143&lt;&gt;""),IF(INDEX(codeclint,MATCH('Données élèves'!F143,libclint,0))&lt;&gt;"",INDEX(codeclint,MATCH('Données élèves'!F143,libclint,0)),""),"")</f>
        <v/>
      </c>
      <c r="D140" s="146" t="str">
        <f t="shared" si="6"/>
        <v/>
      </c>
      <c r="E140" s="146" t="str">
        <f>IF(A140&lt;&gt;"",IF('Données élèves'!G143&lt;&gt;"",IF('Données élèves'!AB143&lt;&gt;"",IF('Données élèves'!G143="LOC.ID",CONCATENATE("LOC.",'Données élèves'!AU$5),'Données élèves'!G143),""),""),"")</f>
        <v/>
      </c>
      <c r="F140" s="146" t="str">
        <f>IF(A140&lt;&gt;"",IF('Données élèves'!H143&lt;&gt;"",'Données élèves'!H143,""),"")</f>
        <v/>
      </c>
      <c r="G140" s="146" t="str">
        <f>IF(AND(A140&lt;&gt;"",'Données élèves'!AC143&lt;&gt;""),IF('Données élèves'!AC143=TRUE,INDEX(codesex,MATCH('Données élèves'!I143,libsex,0)),'Données élèves'!I143),"")</f>
        <v/>
      </c>
      <c r="H140" s="147" t="str">
        <f>IF(A140&lt;&gt;"",IF('Données élèves'!J143&lt;&gt;"",'Données élèves'!J143,""),"")</f>
        <v/>
      </c>
      <c r="I140" s="148" t="str">
        <f>IF(AND(A140&lt;&gt;"",'Données élèves'!AE143&lt;&gt;""),IF('Données élèves'!AE143=TRUE,INDEX(codenat,MATCH('Données élèves'!K143,libnat,0)),'Données élèves'!K143),"")</f>
        <v/>
      </c>
      <c r="J140" s="148" t="str">
        <f>IF(AND(A140&lt;&gt;"",'Données élèves'!AF143&lt;&gt;""),IF('Données élèves'!AF143=TRUE,INDEX(codelangue,MATCH('Données élèves'!L143,liblangue,0)),'Données élèves'!L143),"")</f>
        <v/>
      </c>
      <c r="K140" s="148" t="str">
        <f>IF(AND(A140&lt;&gt;"",'Données élèves'!AH143&lt;&gt;""),IF('Données élèves'!AH143=TRUE,IF(INDEX(codegem,MATCH('Données élèves'!M143,libgem,0))&lt;8000,INDEX(codegem,MATCH('Données élèves'!M143,libgem,0)),""),'Données élèves'!M143),"")</f>
        <v/>
      </c>
      <c r="L140" s="148" t="str">
        <f>IF(AND(A140&lt;&gt;"",'Données élèves'!AH143&lt;&gt;""),IF('Données élèves'!AH143=TRUE,INDEX(codegemhist,MATCH('Données élèves'!M143,libgem,0)),""),"")</f>
        <v/>
      </c>
      <c r="M140" s="148" t="str">
        <f>IF(AND(A140&lt;&gt;"",'Données élèves'!AH143&lt;&gt;""),IF('Données élèves'!AH143=TRUE,IF(INDEX(codegem,MATCH('Données élèves'!M143,libgem,0))&gt;=8000,INDEX(codegem,MATCH('Données élèves'!M143,libgem,0)),""),'Données élèves'!M143),"")</f>
        <v/>
      </c>
      <c r="N140" s="148" t="str">
        <f>IF(AND(A140&lt;&gt;"",'Données élèves'!AI143&lt;&gt;""),IF('Données élèves'!AI143=TRUE,INDEX(codeschart,MATCH('Données élèves'!N143,libschart,0)),'Données élèves'!N143),"")</f>
        <v/>
      </c>
      <c r="O140" s="148" t="str">
        <f>IF(AND(A140&lt;&gt;"",'Données élèves'!O143&lt;&gt;""),'Données élèves'!O143,"")</f>
        <v/>
      </c>
      <c r="P140" s="148" t="str">
        <f>IF(AND(A140&lt;&gt;"",'Données élèves'!AK143&lt;&gt;""),IF('Données élèves'!AK143=TRUE,INDEX(codeform,MATCH('Données élèves'!P143,libform,0)),'Données élèves'!P143),"")</f>
        <v/>
      </c>
      <c r="Q140" s="148" t="str">
        <f>IF(AND(A140&lt;&gt;"",'Données élèves'!AL143&lt;&gt;""),IF('Données élèves'!AL143=TRUE,INDEX(codespe,MATCH('Données élèves'!Q143,libspe,0)),'Données élèves'!Q143),"")</f>
        <v/>
      </c>
      <c r="R140" s="148" t="str">
        <f>IF(AND(A140&lt;&gt;"",OR('Données élèves'!AM143&lt;&gt;"",'Données élèves'!AT143=FALSE)),IF('Données élèves'!AM143=TRUE,INDEX(codemp1,MATCH('Données élèves'!R143,libmp1,0)),IF('Données élèves'!AT143=FALSE,0,'Données élèves'!R143)),"")</f>
        <v/>
      </c>
      <c r="S140" s="148" t="str">
        <f t="shared" si="7"/>
        <v/>
      </c>
      <c r="T140" s="148" t="str">
        <f t="shared" si="8"/>
        <v/>
      </c>
      <c r="U140" s="148" t="str">
        <f>IF(AND(A140&lt;&gt;"",'Données élèves'!S143&lt;&gt;""),'Données élèves'!S143,"")</f>
        <v/>
      </c>
      <c r="V140" s="148" t="str">
        <f>IF(AND(A140&lt;&gt;"",'Données élèves'!T143&lt;&gt;""),'Données élèves'!T143,"")</f>
        <v/>
      </c>
      <c r="W140" s="148" t="str">
        <f>IF(AND(A140&lt;&gt;"",'Données élèves'!U143&lt;&gt;""),'Données élèves'!U143,"")</f>
        <v/>
      </c>
      <c r="X140" s="148" t="str">
        <f>IF(AND(A140&lt;&gt;"",'Données élèves'!V143&lt;&gt;""),'Données élèves'!V143,"")</f>
        <v/>
      </c>
      <c r="Y140" s="148" t="str">
        <f>IF(AND(A140&lt;&gt;"",'Données élèves'!W143&lt;&gt;""),'Données élèves'!W143,"")</f>
        <v/>
      </c>
      <c r="Z140" s="148" t="str">
        <f>IF(AND(A140&lt;&gt;"",'Données élèves'!X143&lt;&gt;""),'Données élèves'!X143,"")</f>
        <v/>
      </c>
    </row>
    <row r="141" spans="1:26" x14ac:dyDescent="0.2">
      <c r="A141" s="146" t="str">
        <f>IF('Données élèves'!$C144&lt;&gt;"",'Données élèves'!A144,"")</f>
        <v/>
      </c>
      <c r="B141" s="146" t="str">
        <f>IF(A141&lt;&gt;"",'Données élèves'!B144,"")</f>
        <v/>
      </c>
      <c r="C141" s="146" t="str">
        <f>IF(AND(A141&lt;&gt;"",'Données élèves'!F144&lt;&gt;""),IF(INDEX(codeclint,MATCH('Données élèves'!F144,libclint,0))&lt;&gt;"",INDEX(codeclint,MATCH('Données élèves'!F144,libclint,0)),""),"")</f>
        <v/>
      </c>
      <c r="D141" s="146" t="str">
        <f t="shared" si="6"/>
        <v/>
      </c>
      <c r="E141" s="146" t="str">
        <f>IF(A141&lt;&gt;"",IF('Données élèves'!G144&lt;&gt;"",IF('Données élèves'!AB144&lt;&gt;"",IF('Données élèves'!G144="LOC.ID",CONCATENATE("LOC.",'Données élèves'!AU$5),'Données élèves'!G144),""),""),"")</f>
        <v/>
      </c>
      <c r="F141" s="146" t="str">
        <f>IF(A141&lt;&gt;"",IF('Données élèves'!H144&lt;&gt;"",'Données élèves'!H144,""),"")</f>
        <v/>
      </c>
      <c r="G141" s="146" t="str">
        <f>IF(AND(A141&lt;&gt;"",'Données élèves'!AC144&lt;&gt;""),IF('Données élèves'!AC144=TRUE,INDEX(codesex,MATCH('Données élèves'!I144,libsex,0)),'Données élèves'!I144),"")</f>
        <v/>
      </c>
      <c r="H141" s="147" t="str">
        <f>IF(A141&lt;&gt;"",IF('Données élèves'!J144&lt;&gt;"",'Données élèves'!J144,""),"")</f>
        <v/>
      </c>
      <c r="I141" s="148" t="str">
        <f>IF(AND(A141&lt;&gt;"",'Données élèves'!AE144&lt;&gt;""),IF('Données élèves'!AE144=TRUE,INDEX(codenat,MATCH('Données élèves'!K144,libnat,0)),'Données élèves'!K144),"")</f>
        <v/>
      </c>
      <c r="J141" s="148" t="str">
        <f>IF(AND(A141&lt;&gt;"",'Données élèves'!AF144&lt;&gt;""),IF('Données élèves'!AF144=TRUE,INDEX(codelangue,MATCH('Données élèves'!L144,liblangue,0)),'Données élèves'!L144),"")</f>
        <v/>
      </c>
      <c r="K141" s="148" t="str">
        <f>IF(AND(A141&lt;&gt;"",'Données élèves'!AH144&lt;&gt;""),IF('Données élèves'!AH144=TRUE,IF(INDEX(codegem,MATCH('Données élèves'!M144,libgem,0))&lt;8000,INDEX(codegem,MATCH('Données élèves'!M144,libgem,0)),""),'Données élèves'!M144),"")</f>
        <v/>
      </c>
      <c r="L141" s="148" t="str">
        <f>IF(AND(A141&lt;&gt;"",'Données élèves'!AH144&lt;&gt;""),IF('Données élèves'!AH144=TRUE,INDEX(codegemhist,MATCH('Données élèves'!M144,libgem,0)),""),"")</f>
        <v/>
      </c>
      <c r="M141" s="148" t="str">
        <f>IF(AND(A141&lt;&gt;"",'Données élèves'!AH144&lt;&gt;""),IF('Données élèves'!AH144=TRUE,IF(INDEX(codegem,MATCH('Données élèves'!M144,libgem,0))&gt;=8000,INDEX(codegem,MATCH('Données élèves'!M144,libgem,0)),""),'Données élèves'!M144),"")</f>
        <v/>
      </c>
      <c r="N141" s="148" t="str">
        <f>IF(AND(A141&lt;&gt;"",'Données élèves'!AI144&lt;&gt;""),IF('Données élèves'!AI144=TRUE,INDEX(codeschart,MATCH('Données élèves'!N144,libschart,0)),'Données élèves'!N144),"")</f>
        <v/>
      </c>
      <c r="O141" s="148" t="str">
        <f>IF(AND(A141&lt;&gt;"",'Données élèves'!O144&lt;&gt;""),'Données élèves'!O144,"")</f>
        <v/>
      </c>
      <c r="P141" s="148" t="str">
        <f>IF(AND(A141&lt;&gt;"",'Données élèves'!AK144&lt;&gt;""),IF('Données élèves'!AK144=TRUE,INDEX(codeform,MATCH('Données élèves'!P144,libform,0)),'Données élèves'!P144),"")</f>
        <v/>
      </c>
      <c r="Q141" s="148" t="str">
        <f>IF(AND(A141&lt;&gt;"",'Données élèves'!AL144&lt;&gt;""),IF('Données élèves'!AL144=TRUE,INDEX(codespe,MATCH('Données élèves'!Q144,libspe,0)),'Données élèves'!Q144),"")</f>
        <v/>
      </c>
      <c r="R141" s="148" t="str">
        <f>IF(AND(A141&lt;&gt;"",OR('Données élèves'!AM144&lt;&gt;"",'Données élèves'!AT144=FALSE)),IF('Données élèves'!AM144=TRUE,INDEX(codemp1,MATCH('Données élèves'!R144,libmp1,0)),IF('Données élèves'!AT144=FALSE,0,'Données élèves'!R144)),"")</f>
        <v/>
      </c>
      <c r="S141" s="148" t="str">
        <f t="shared" si="7"/>
        <v/>
      </c>
      <c r="T141" s="148" t="str">
        <f t="shared" si="8"/>
        <v/>
      </c>
      <c r="U141" s="148" t="str">
        <f>IF(AND(A141&lt;&gt;"",'Données élèves'!S144&lt;&gt;""),'Données élèves'!S144,"")</f>
        <v/>
      </c>
      <c r="V141" s="148" t="str">
        <f>IF(AND(A141&lt;&gt;"",'Données élèves'!T144&lt;&gt;""),'Données élèves'!T144,"")</f>
        <v/>
      </c>
      <c r="W141" s="148" t="str">
        <f>IF(AND(A141&lt;&gt;"",'Données élèves'!U144&lt;&gt;""),'Données élèves'!U144,"")</f>
        <v/>
      </c>
      <c r="X141" s="148" t="str">
        <f>IF(AND(A141&lt;&gt;"",'Données élèves'!V144&lt;&gt;""),'Données élèves'!V144,"")</f>
        <v/>
      </c>
      <c r="Y141" s="148" t="str">
        <f>IF(AND(A141&lt;&gt;"",'Données élèves'!W144&lt;&gt;""),'Données élèves'!W144,"")</f>
        <v/>
      </c>
      <c r="Z141" s="148" t="str">
        <f>IF(AND(A141&lt;&gt;"",'Données élèves'!X144&lt;&gt;""),'Données élèves'!X144,"")</f>
        <v/>
      </c>
    </row>
    <row r="142" spans="1:26" x14ac:dyDescent="0.2">
      <c r="A142" s="146" t="str">
        <f>IF('Données élèves'!$C145&lt;&gt;"",'Données élèves'!A145,"")</f>
        <v/>
      </c>
      <c r="B142" s="146" t="str">
        <f>IF(A142&lt;&gt;"",'Données élèves'!B145,"")</f>
        <v/>
      </c>
      <c r="C142" s="146" t="str">
        <f>IF(AND(A142&lt;&gt;"",'Données élèves'!F145&lt;&gt;""),IF(INDEX(codeclint,MATCH('Données élèves'!F145,libclint,0))&lt;&gt;"",INDEX(codeclint,MATCH('Données élèves'!F145,libclint,0)),""),"")</f>
        <v/>
      </c>
      <c r="D142" s="146" t="str">
        <f t="shared" si="6"/>
        <v/>
      </c>
      <c r="E142" s="146" t="str">
        <f>IF(A142&lt;&gt;"",IF('Données élèves'!G145&lt;&gt;"",IF('Données élèves'!AB145&lt;&gt;"",IF('Données élèves'!G145="LOC.ID",CONCATENATE("LOC.",'Données élèves'!AU$5),'Données élèves'!G145),""),""),"")</f>
        <v/>
      </c>
      <c r="F142" s="146" t="str">
        <f>IF(A142&lt;&gt;"",IF('Données élèves'!H145&lt;&gt;"",'Données élèves'!H145,""),"")</f>
        <v/>
      </c>
      <c r="G142" s="146" t="str">
        <f>IF(AND(A142&lt;&gt;"",'Données élèves'!AC145&lt;&gt;""),IF('Données élèves'!AC145=TRUE,INDEX(codesex,MATCH('Données élèves'!I145,libsex,0)),'Données élèves'!I145),"")</f>
        <v/>
      </c>
      <c r="H142" s="147" t="str">
        <f>IF(A142&lt;&gt;"",IF('Données élèves'!J145&lt;&gt;"",'Données élèves'!J145,""),"")</f>
        <v/>
      </c>
      <c r="I142" s="148" t="str">
        <f>IF(AND(A142&lt;&gt;"",'Données élèves'!AE145&lt;&gt;""),IF('Données élèves'!AE145=TRUE,INDEX(codenat,MATCH('Données élèves'!K145,libnat,0)),'Données élèves'!K145),"")</f>
        <v/>
      </c>
      <c r="J142" s="148" t="str">
        <f>IF(AND(A142&lt;&gt;"",'Données élèves'!AF145&lt;&gt;""),IF('Données élèves'!AF145=TRUE,INDEX(codelangue,MATCH('Données élèves'!L145,liblangue,0)),'Données élèves'!L145),"")</f>
        <v/>
      </c>
      <c r="K142" s="148" t="str">
        <f>IF(AND(A142&lt;&gt;"",'Données élèves'!AH145&lt;&gt;""),IF('Données élèves'!AH145=TRUE,IF(INDEX(codegem,MATCH('Données élèves'!M145,libgem,0))&lt;8000,INDEX(codegem,MATCH('Données élèves'!M145,libgem,0)),""),'Données élèves'!M145),"")</f>
        <v/>
      </c>
      <c r="L142" s="148" t="str">
        <f>IF(AND(A142&lt;&gt;"",'Données élèves'!AH145&lt;&gt;""),IF('Données élèves'!AH145=TRUE,INDEX(codegemhist,MATCH('Données élèves'!M145,libgem,0)),""),"")</f>
        <v/>
      </c>
      <c r="M142" s="148" t="str">
        <f>IF(AND(A142&lt;&gt;"",'Données élèves'!AH145&lt;&gt;""),IF('Données élèves'!AH145=TRUE,IF(INDEX(codegem,MATCH('Données élèves'!M145,libgem,0))&gt;=8000,INDEX(codegem,MATCH('Données élèves'!M145,libgem,0)),""),'Données élèves'!M145),"")</f>
        <v/>
      </c>
      <c r="N142" s="148" t="str">
        <f>IF(AND(A142&lt;&gt;"",'Données élèves'!AI145&lt;&gt;""),IF('Données élèves'!AI145=TRUE,INDEX(codeschart,MATCH('Données élèves'!N145,libschart,0)),'Données élèves'!N145),"")</f>
        <v/>
      </c>
      <c r="O142" s="148" t="str">
        <f>IF(AND(A142&lt;&gt;"",'Données élèves'!O145&lt;&gt;""),'Données élèves'!O145,"")</f>
        <v/>
      </c>
      <c r="P142" s="148" t="str">
        <f>IF(AND(A142&lt;&gt;"",'Données élèves'!AK145&lt;&gt;""),IF('Données élèves'!AK145=TRUE,INDEX(codeform,MATCH('Données élèves'!P145,libform,0)),'Données élèves'!P145),"")</f>
        <v/>
      </c>
      <c r="Q142" s="148" t="str">
        <f>IF(AND(A142&lt;&gt;"",'Données élèves'!AL145&lt;&gt;""),IF('Données élèves'!AL145=TRUE,INDEX(codespe,MATCH('Données élèves'!Q145,libspe,0)),'Données élèves'!Q145),"")</f>
        <v/>
      </c>
      <c r="R142" s="148" t="str">
        <f>IF(AND(A142&lt;&gt;"",OR('Données élèves'!AM145&lt;&gt;"",'Données élèves'!AT145=FALSE)),IF('Données élèves'!AM145=TRUE,INDEX(codemp1,MATCH('Données élèves'!R145,libmp1,0)),IF('Données élèves'!AT145=FALSE,0,'Données élèves'!R145)),"")</f>
        <v/>
      </c>
      <c r="S142" s="148" t="str">
        <f t="shared" si="7"/>
        <v/>
      </c>
      <c r="T142" s="148" t="str">
        <f t="shared" si="8"/>
        <v/>
      </c>
      <c r="U142" s="148" t="str">
        <f>IF(AND(A142&lt;&gt;"",'Données élèves'!S145&lt;&gt;""),'Données élèves'!S145,"")</f>
        <v/>
      </c>
      <c r="V142" s="148" t="str">
        <f>IF(AND(A142&lt;&gt;"",'Données élèves'!T145&lt;&gt;""),'Données élèves'!T145,"")</f>
        <v/>
      </c>
      <c r="W142" s="148" t="str">
        <f>IF(AND(A142&lt;&gt;"",'Données élèves'!U145&lt;&gt;""),'Données élèves'!U145,"")</f>
        <v/>
      </c>
      <c r="X142" s="148" t="str">
        <f>IF(AND(A142&lt;&gt;"",'Données élèves'!V145&lt;&gt;""),'Données élèves'!V145,"")</f>
        <v/>
      </c>
      <c r="Y142" s="148" t="str">
        <f>IF(AND(A142&lt;&gt;"",'Données élèves'!W145&lt;&gt;""),'Données élèves'!W145,"")</f>
        <v/>
      </c>
      <c r="Z142" s="148" t="str">
        <f>IF(AND(A142&lt;&gt;"",'Données élèves'!X145&lt;&gt;""),'Données élèves'!X145,"")</f>
        <v/>
      </c>
    </row>
    <row r="143" spans="1:26" x14ac:dyDescent="0.2">
      <c r="A143" s="146" t="str">
        <f>IF('Données élèves'!$C146&lt;&gt;"",'Données élèves'!A146,"")</f>
        <v/>
      </c>
      <c r="B143" s="146" t="str">
        <f>IF(A143&lt;&gt;"",'Données élèves'!B146,"")</f>
        <v/>
      </c>
      <c r="C143" s="146" t="str">
        <f>IF(AND(A143&lt;&gt;"",'Données élèves'!F146&lt;&gt;""),IF(INDEX(codeclint,MATCH('Données élèves'!F146,libclint,0))&lt;&gt;"",INDEX(codeclint,MATCH('Données élèves'!F146,libclint,0)),""),"")</f>
        <v/>
      </c>
      <c r="D143" s="146" t="str">
        <f t="shared" si="6"/>
        <v/>
      </c>
      <c r="E143" s="146" t="str">
        <f>IF(A143&lt;&gt;"",IF('Données élèves'!G146&lt;&gt;"",IF('Données élèves'!AB146&lt;&gt;"",IF('Données élèves'!G146="LOC.ID",CONCATENATE("LOC.",'Données élèves'!AU$5),'Données élèves'!G146),""),""),"")</f>
        <v/>
      </c>
      <c r="F143" s="146" t="str">
        <f>IF(A143&lt;&gt;"",IF('Données élèves'!H146&lt;&gt;"",'Données élèves'!H146,""),"")</f>
        <v/>
      </c>
      <c r="G143" s="146" t="str">
        <f>IF(AND(A143&lt;&gt;"",'Données élèves'!AC146&lt;&gt;""),IF('Données élèves'!AC146=TRUE,INDEX(codesex,MATCH('Données élèves'!I146,libsex,0)),'Données élèves'!I146),"")</f>
        <v/>
      </c>
      <c r="H143" s="147" t="str">
        <f>IF(A143&lt;&gt;"",IF('Données élèves'!J146&lt;&gt;"",'Données élèves'!J146,""),"")</f>
        <v/>
      </c>
      <c r="I143" s="148" t="str">
        <f>IF(AND(A143&lt;&gt;"",'Données élèves'!AE146&lt;&gt;""),IF('Données élèves'!AE146=TRUE,INDEX(codenat,MATCH('Données élèves'!K146,libnat,0)),'Données élèves'!K146),"")</f>
        <v/>
      </c>
      <c r="J143" s="148" t="str">
        <f>IF(AND(A143&lt;&gt;"",'Données élèves'!AF146&lt;&gt;""),IF('Données élèves'!AF146=TRUE,INDEX(codelangue,MATCH('Données élèves'!L146,liblangue,0)),'Données élèves'!L146),"")</f>
        <v/>
      </c>
      <c r="K143" s="148" t="str">
        <f>IF(AND(A143&lt;&gt;"",'Données élèves'!AH146&lt;&gt;""),IF('Données élèves'!AH146=TRUE,IF(INDEX(codegem,MATCH('Données élèves'!M146,libgem,0))&lt;8000,INDEX(codegem,MATCH('Données élèves'!M146,libgem,0)),""),'Données élèves'!M146),"")</f>
        <v/>
      </c>
      <c r="L143" s="148" t="str">
        <f>IF(AND(A143&lt;&gt;"",'Données élèves'!AH146&lt;&gt;""),IF('Données élèves'!AH146=TRUE,INDEX(codegemhist,MATCH('Données élèves'!M146,libgem,0)),""),"")</f>
        <v/>
      </c>
      <c r="M143" s="148" t="str">
        <f>IF(AND(A143&lt;&gt;"",'Données élèves'!AH146&lt;&gt;""),IF('Données élèves'!AH146=TRUE,IF(INDEX(codegem,MATCH('Données élèves'!M146,libgem,0))&gt;=8000,INDEX(codegem,MATCH('Données élèves'!M146,libgem,0)),""),'Données élèves'!M146),"")</f>
        <v/>
      </c>
      <c r="N143" s="148" t="str">
        <f>IF(AND(A143&lt;&gt;"",'Données élèves'!AI146&lt;&gt;""),IF('Données élèves'!AI146=TRUE,INDEX(codeschart,MATCH('Données élèves'!N146,libschart,0)),'Données élèves'!N146),"")</f>
        <v/>
      </c>
      <c r="O143" s="148" t="str">
        <f>IF(AND(A143&lt;&gt;"",'Données élèves'!O146&lt;&gt;""),'Données élèves'!O146,"")</f>
        <v/>
      </c>
      <c r="P143" s="148" t="str">
        <f>IF(AND(A143&lt;&gt;"",'Données élèves'!AK146&lt;&gt;""),IF('Données élèves'!AK146=TRUE,INDEX(codeform,MATCH('Données élèves'!P146,libform,0)),'Données élèves'!P146),"")</f>
        <v/>
      </c>
      <c r="Q143" s="148" t="str">
        <f>IF(AND(A143&lt;&gt;"",'Données élèves'!AL146&lt;&gt;""),IF('Données élèves'!AL146=TRUE,INDEX(codespe,MATCH('Données élèves'!Q146,libspe,0)),'Données élèves'!Q146),"")</f>
        <v/>
      </c>
      <c r="R143" s="148" t="str">
        <f>IF(AND(A143&lt;&gt;"",OR('Données élèves'!AM146&lt;&gt;"",'Données élèves'!AT146=FALSE)),IF('Données élèves'!AM146=TRUE,INDEX(codemp1,MATCH('Données élèves'!R146,libmp1,0)),IF('Données élèves'!AT146=FALSE,0,'Données élèves'!R146)),"")</f>
        <v/>
      </c>
      <c r="S143" s="148" t="str">
        <f t="shared" si="7"/>
        <v/>
      </c>
      <c r="T143" s="148" t="str">
        <f t="shared" si="8"/>
        <v/>
      </c>
      <c r="U143" s="148" t="str">
        <f>IF(AND(A143&lt;&gt;"",'Données élèves'!S146&lt;&gt;""),'Données élèves'!S146,"")</f>
        <v/>
      </c>
      <c r="V143" s="148" t="str">
        <f>IF(AND(A143&lt;&gt;"",'Données élèves'!T146&lt;&gt;""),'Données élèves'!T146,"")</f>
        <v/>
      </c>
      <c r="W143" s="148" t="str">
        <f>IF(AND(A143&lt;&gt;"",'Données élèves'!U146&lt;&gt;""),'Données élèves'!U146,"")</f>
        <v/>
      </c>
      <c r="X143" s="148" t="str">
        <f>IF(AND(A143&lt;&gt;"",'Données élèves'!V146&lt;&gt;""),'Données élèves'!V146,"")</f>
        <v/>
      </c>
      <c r="Y143" s="148" t="str">
        <f>IF(AND(A143&lt;&gt;"",'Données élèves'!W146&lt;&gt;""),'Données élèves'!W146,"")</f>
        <v/>
      </c>
      <c r="Z143" s="148" t="str">
        <f>IF(AND(A143&lt;&gt;"",'Données élèves'!X146&lt;&gt;""),'Données élèves'!X146,"")</f>
        <v/>
      </c>
    </row>
    <row r="144" spans="1:26" x14ac:dyDescent="0.2">
      <c r="A144" s="146" t="str">
        <f>IF('Données élèves'!$C147&lt;&gt;"",'Données élèves'!A147,"")</f>
        <v/>
      </c>
      <c r="B144" s="146" t="str">
        <f>IF(A144&lt;&gt;"",'Données élèves'!B147,"")</f>
        <v/>
      </c>
      <c r="C144" s="146" t="str">
        <f>IF(AND(A144&lt;&gt;"",'Données élèves'!F147&lt;&gt;""),IF(INDEX(codeclint,MATCH('Données élèves'!F147,libclint,0))&lt;&gt;"",INDEX(codeclint,MATCH('Données élèves'!F147,libclint,0)),""),"")</f>
        <v/>
      </c>
      <c r="D144" s="146" t="str">
        <f t="shared" si="6"/>
        <v/>
      </c>
      <c r="E144" s="146" t="str">
        <f>IF(A144&lt;&gt;"",IF('Données élèves'!G147&lt;&gt;"",IF('Données élèves'!AB147&lt;&gt;"",IF('Données élèves'!G147="LOC.ID",CONCATENATE("LOC.",'Données élèves'!AU$5),'Données élèves'!G147),""),""),"")</f>
        <v/>
      </c>
      <c r="F144" s="146" t="str">
        <f>IF(A144&lt;&gt;"",IF('Données élèves'!H147&lt;&gt;"",'Données élèves'!H147,""),"")</f>
        <v/>
      </c>
      <c r="G144" s="146" t="str">
        <f>IF(AND(A144&lt;&gt;"",'Données élèves'!AC147&lt;&gt;""),IF('Données élèves'!AC147=TRUE,INDEX(codesex,MATCH('Données élèves'!I147,libsex,0)),'Données élèves'!I147),"")</f>
        <v/>
      </c>
      <c r="H144" s="147" t="str">
        <f>IF(A144&lt;&gt;"",IF('Données élèves'!J147&lt;&gt;"",'Données élèves'!J147,""),"")</f>
        <v/>
      </c>
      <c r="I144" s="148" t="str">
        <f>IF(AND(A144&lt;&gt;"",'Données élèves'!AE147&lt;&gt;""),IF('Données élèves'!AE147=TRUE,INDEX(codenat,MATCH('Données élèves'!K147,libnat,0)),'Données élèves'!K147),"")</f>
        <v/>
      </c>
      <c r="J144" s="148" t="str">
        <f>IF(AND(A144&lt;&gt;"",'Données élèves'!AF147&lt;&gt;""),IF('Données élèves'!AF147=TRUE,INDEX(codelangue,MATCH('Données élèves'!L147,liblangue,0)),'Données élèves'!L147),"")</f>
        <v/>
      </c>
      <c r="K144" s="148" t="str">
        <f>IF(AND(A144&lt;&gt;"",'Données élèves'!AH147&lt;&gt;""),IF('Données élèves'!AH147=TRUE,IF(INDEX(codegem,MATCH('Données élèves'!M147,libgem,0))&lt;8000,INDEX(codegem,MATCH('Données élèves'!M147,libgem,0)),""),'Données élèves'!M147),"")</f>
        <v/>
      </c>
      <c r="L144" s="148" t="str">
        <f>IF(AND(A144&lt;&gt;"",'Données élèves'!AH147&lt;&gt;""),IF('Données élèves'!AH147=TRUE,INDEX(codegemhist,MATCH('Données élèves'!M147,libgem,0)),""),"")</f>
        <v/>
      </c>
      <c r="M144" s="148" t="str">
        <f>IF(AND(A144&lt;&gt;"",'Données élèves'!AH147&lt;&gt;""),IF('Données élèves'!AH147=TRUE,IF(INDEX(codegem,MATCH('Données élèves'!M147,libgem,0))&gt;=8000,INDEX(codegem,MATCH('Données élèves'!M147,libgem,0)),""),'Données élèves'!M147),"")</f>
        <v/>
      </c>
      <c r="N144" s="148" t="str">
        <f>IF(AND(A144&lt;&gt;"",'Données élèves'!AI147&lt;&gt;""),IF('Données élèves'!AI147=TRUE,INDEX(codeschart,MATCH('Données élèves'!N147,libschart,0)),'Données élèves'!N147),"")</f>
        <v/>
      </c>
      <c r="O144" s="148" t="str">
        <f>IF(AND(A144&lt;&gt;"",'Données élèves'!O147&lt;&gt;""),'Données élèves'!O147,"")</f>
        <v/>
      </c>
      <c r="P144" s="148" t="str">
        <f>IF(AND(A144&lt;&gt;"",'Données élèves'!AK147&lt;&gt;""),IF('Données élèves'!AK147=TRUE,INDEX(codeform,MATCH('Données élèves'!P147,libform,0)),'Données élèves'!P147),"")</f>
        <v/>
      </c>
      <c r="Q144" s="148" t="str">
        <f>IF(AND(A144&lt;&gt;"",'Données élèves'!AL147&lt;&gt;""),IF('Données élèves'!AL147=TRUE,INDEX(codespe,MATCH('Données élèves'!Q147,libspe,0)),'Données élèves'!Q147),"")</f>
        <v/>
      </c>
      <c r="R144" s="148" t="str">
        <f>IF(AND(A144&lt;&gt;"",OR('Données élèves'!AM147&lt;&gt;"",'Données élèves'!AT147=FALSE)),IF('Données élèves'!AM147=TRUE,INDEX(codemp1,MATCH('Données élèves'!R147,libmp1,0)),IF('Données élèves'!AT147=FALSE,0,'Données élèves'!R147)),"")</f>
        <v/>
      </c>
      <c r="S144" s="148" t="str">
        <f t="shared" si="7"/>
        <v/>
      </c>
      <c r="T144" s="148" t="str">
        <f t="shared" si="8"/>
        <v/>
      </c>
      <c r="U144" s="148" t="str">
        <f>IF(AND(A144&lt;&gt;"",'Données élèves'!S147&lt;&gt;""),'Données élèves'!S147,"")</f>
        <v/>
      </c>
      <c r="V144" s="148" t="str">
        <f>IF(AND(A144&lt;&gt;"",'Données élèves'!T147&lt;&gt;""),'Données élèves'!T147,"")</f>
        <v/>
      </c>
      <c r="W144" s="148" t="str">
        <f>IF(AND(A144&lt;&gt;"",'Données élèves'!U147&lt;&gt;""),'Données élèves'!U147,"")</f>
        <v/>
      </c>
      <c r="X144" s="148" t="str">
        <f>IF(AND(A144&lt;&gt;"",'Données élèves'!V147&lt;&gt;""),'Données élèves'!V147,"")</f>
        <v/>
      </c>
      <c r="Y144" s="148" t="str">
        <f>IF(AND(A144&lt;&gt;"",'Données élèves'!W147&lt;&gt;""),'Données élèves'!W147,"")</f>
        <v/>
      </c>
      <c r="Z144" s="148" t="str">
        <f>IF(AND(A144&lt;&gt;"",'Données élèves'!X147&lt;&gt;""),'Données élèves'!X147,"")</f>
        <v/>
      </c>
    </row>
    <row r="145" spans="1:26" x14ac:dyDescent="0.2">
      <c r="A145" s="146" t="str">
        <f>IF('Données élèves'!$C148&lt;&gt;"",'Données élèves'!A148,"")</f>
        <v/>
      </c>
      <c r="B145" s="146" t="str">
        <f>IF(A145&lt;&gt;"",'Données élèves'!B148,"")</f>
        <v/>
      </c>
      <c r="C145" s="146" t="str">
        <f>IF(AND(A145&lt;&gt;"",'Données élèves'!F148&lt;&gt;""),IF(INDEX(codeclint,MATCH('Données élèves'!F148,libclint,0))&lt;&gt;"",INDEX(codeclint,MATCH('Données élèves'!F148,libclint,0)),""),"")</f>
        <v/>
      </c>
      <c r="D145" s="146" t="str">
        <f t="shared" si="6"/>
        <v/>
      </c>
      <c r="E145" s="146" t="str">
        <f>IF(A145&lt;&gt;"",IF('Données élèves'!G148&lt;&gt;"",IF('Données élèves'!AB148&lt;&gt;"",IF('Données élèves'!G148="LOC.ID",CONCATENATE("LOC.",'Données élèves'!AU$5),'Données élèves'!G148),""),""),"")</f>
        <v/>
      </c>
      <c r="F145" s="146" t="str">
        <f>IF(A145&lt;&gt;"",IF('Données élèves'!H148&lt;&gt;"",'Données élèves'!H148,""),"")</f>
        <v/>
      </c>
      <c r="G145" s="146" t="str">
        <f>IF(AND(A145&lt;&gt;"",'Données élèves'!AC148&lt;&gt;""),IF('Données élèves'!AC148=TRUE,INDEX(codesex,MATCH('Données élèves'!I148,libsex,0)),'Données élèves'!I148),"")</f>
        <v/>
      </c>
      <c r="H145" s="147" t="str">
        <f>IF(A145&lt;&gt;"",IF('Données élèves'!J148&lt;&gt;"",'Données élèves'!J148,""),"")</f>
        <v/>
      </c>
      <c r="I145" s="148" t="str">
        <f>IF(AND(A145&lt;&gt;"",'Données élèves'!AE148&lt;&gt;""),IF('Données élèves'!AE148=TRUE,INDEX(codenat,MATCH('Données élèves'!K148,libnat,0)),'Données élèves'!K148),"")</f>
        <v/>
      </c>
      <c r="J145" s="148" t="str">
        <f>IF(AND(A145&lt;&gt;"",'Données élèves'!AF148&lt;&gt;""),IF('Données élèves'!AF148=TRUE,INDEX(codelangue,MATCH('Données élèves'!L148,liblangue,0)),'Données élèves'!L148),"")</f>
        <v/>
      </c>
      <c r="K145" s="148" t="str">
        <f>IF(AND(A145&lt;&gt;"",'Données élèves'!AH148&lt;&gt;""),IF('Données élèves'!AH148=TRUE,IF(INDEX(codegem,MATCH('Données élèves'!M148,libgem,0))&lt;8000,INDEX(codegem,MATCH('Données élèves'!M148,libgem,0)),""),'Données élèves'!M148),"")</f>
        <v/>
      </c>
      <c r="L145" s="148" t="str">
        <f>IF(AND(A145&lt;&gt;"",'Données élèves'!AH148&lt;&gt;""),IF('Données élèves'!AH148=TRUE,INDEX(codegemhist,MATCH('Données élèves'!M148,libgem,0)),""),"")</f>
        <v/>
      </c>
      <c r="M145" s="148" t="str">
        <f>IF(AND(A145&lt;&gt;"",'Données élèves'!AH148&lt;&gt;""),IF('Données élèves'!AH148=TRUE,IF(INDEX(codegem,MATCH('Données élèves'!M148,libgem,0))&gt;=8000,INDEX(codegem,MATCH('Données élèves'!M148,libgem,0)),""),'Données élèves'!M148),"")</f>
        <v/>
      </c>
      <c r="N145" s="148" t="str">
        <f>IF(AND(A145&lt;&gt;"",'Données élèves'!AI148&lt;&gt;""),IF('Données élèves'!AI148=TRUE,INDEX(codeschart,MATCH('Données élèves'!N148,libschart,0)),'Données élèves'!N148),"")</f>
        <v/>
      </c>
      <c r="O145" s="148" t="str">
        <f>IF(AND(A145&lt;&gt;"",'Données élèves'!O148&lt;&gt;""),'Données élèves'!O148,"")</f>
        <v/>
      </c>
      <c r="P145" s="148" t="str">
        <f>IF(AND(A145&lt;&gt;"",'Données élèves'!AK148&lt;&gt;""),IF('Données élèves'!AK148=TRUE,INDEX(codeform,MATCH('Données élèves'!P148,libform,0)),'Données élèves'!P148),"")</f>
        <v/>
      </c>
      <c r="Q145" s="148" t="str">
        <f>IF(AND(A145&lt;&gt;"",'Données élèves'!AL148&lt;&gt;""),IF('Données élèves'!AL148=TRUE,INDEX(codespe,MATCH('Données élèves'!Q148,libspe,0)),'Données élèves'!Q148),"")</f>
        <v/>
      </c>
      <c r="R145" s="148" t="str">
        <f>IF(AND(A145&lt;&gt;"",OR('Données élèves'!AM148&lt;&gt;"",'Données élèves'!AT148=FALSE)),IF('Données élèves'!AM148=TRUE,INDEX(codemp1,MATCH('Données élèves'!R148,libmp1,0)),IF('Données élèves'!AT148=FALSE,0,'Données élèves'!R148)),"")</f>
        <v/>
      </c>
      <c r="S145" s="148" t="str">
        <f t="shared" si="7"/>
        <v/>
      </c>
      <c r="T145" s="148" t="str">
        <f t="shared" si="8"/>
        <v/>
      </c>
      <c r="U145" s="148" t="str">
        <f>IF(AND(A145&lt;&gt;"",'Données élèves'!S148&lt;&gt;""),'Données élèves'!S148,"")</f>
        <v/>
      </c>
      <c r="V145" s="148" t="str">
        <f>IF(AND(A145&lt;&gt;"",'Données élèves'!T148&lt;&gt;""),'Données élèves'!T148,"")</f>
        <v/>
      </c>
      <c r="W145" s="148" t="str">
        <f>IF(AND(A145&lt;&gt;"",'Données élèves'!U148&lt;&gt;""),'Données élèves'!U148,"")</f>
        <v/>
      </c>
      <c r="X145" s="148" t="str">
        <f>IF(AND(A145&lt;&gt;"",'Données élèves'!V148&lt;&gt;""),'Données élèves'!V148,"")</f>
        <v/>
      </c>
      <c r="Y145" s="148" t="str">
        <f>IF(AND(A145&lt;&gt;"",'Données élèves'!W148&lt;&gt;""),'Données élèves'!W148,"")</f>
        <v/>
      </c>
      <c r="Z145" s="148" t="str">
        <f>IF(AND(A145&lt;&gt;"",'Données élèves'!X148&lt;&gt;""),'Données élèves'!X148,"")</f>
        <v/>
      </c>
    </row>
    <row r="146" spans="1:26" x14ac:dyDescent="0.2">
      <c r="A146" s="146" t="str">
        <f>IF('Données élèves'!$C149&lt;&gt;"",'Données élèves'!A149,"")</f>
        <v/>
      </c>
      <c r="B146" s="146" t="str">
        <f>IF(A146&lt;&gt;"",'Données élèves'!B149,"")</f>
        <v/>
      </c>
      <c r="C146" s="146" t="str">
        <f>IF(AND(A146&lt;&gt;"",'Données élèves'!F149&lt;&gt;""),IF(INDEX(codeclint,MATCH('Données élèves'!F149,libclint,0))&lt;&gt;"",INDEX(codeclint,MATCH('Données élèves'!F149,libclint,0)),""),"")</f>
        <v/>
      </c>
      <c r="D146" s="146" t="str">
        <f t="shared" si="6"/>
        <v/>
      </c>
      <c r="E146" s="146" t="str">
        <f>IF(A146&lt;&gt;"",IF('Données élèves'!G149&lt;&gt;"",IF('Données élèves'!AB149&lt;&gt;"",IF('Données élèves'!G149="LOC.ID",CONCATENATE("LOC.",'Données élèves'!AU$5),'Données élèves'!G149),""),""),"")</f>
        <v/>
      </c>
      <c r="F146" s="146" t="str">
        <f>IF(A146&lt;&gt;"",IF('Données élèves'!H149&lt;&gt;"",'Données élèves'!H149,""),"")</f>
        <v/>
      </c>
      <c r="G146" s="146" t="str">
        <f>IF(AND(A146&lt;&gt;"",'Données élèves'!AC149&lt;&gt;""),IF('Données élèves'!AC149=TRUE,INDEX(codesex,MATCH('Données élèves'!I149,libsex,0)),'Données élèves'!I149),"")</f>
        <v/>
      </c>
      <c r="H146" s="147" t="str">
        <f>IF(A146&lt;&gt;"",IF('Données élèves'!J149&lt;&gt;"",'Données élèves'!J149,""),"")</f>
        <v/>
      </c>
      <c r="I146" s="148" t="str">
        <f>IF(AND(A146&lt;&gt;"",'Données élèves'!AE149&lt;&gt;""),IF('Données élèves'!AE149=TRUE,INDEX(codenat,MATCH('Données élèves'!K149,libnat,0)),'Données élèves'!K149),"")</f>
        <v/>
      </c>
      <c r="J146" s="148" t="str">
        <f>IF(AND(A146&lt;&gt;"",'Données élèves'!AF149&lt;&gt;""),IF('Données élèves'!AF149=TRUE,INDEX(codelangue,MATCH('Données élèves'!L149,liblangue,0)),'Données élèves'!L149),"")</f>
        <v/>
      </c>
      <c r="K146" s="148" t="str">
        <f>IF(AND(A146&lt;&gt;"",'Données élèves'!AH149&lt;&gt;""),IF('Données élèves'!AH149=TRUE,IF(INDEX(codegem,MATCH('Données élèves'!M149,libgem,0))&lt;8000,INDEX(codegem,MATCH('Données élèves'!M149,libgem,0)),""),'Données élèves'!M149),"")</f>
        <v/>
      </c>
      <c r="L146" s="148" t="str">
        <f>IF(AND(A146&lt;&gt;"",'Données élèves'!AH149&lt;&gt;""),IF('Données élèves'!AH149=TRUE,INDEX(codegemhist,MATCH('Données élèves'!M149,libgem,0)),""),"")</f>
        <v/>
      </c>
      <c r="M146" s="148" t="str">
        <f>IF(AND(A146&lt;&gt;"",'Données élèves'!AH149&lt;&gt;""),IF('Données élèves'!AH149=TRUE,IF(INDEX(codegem,MATCH('Données élèves'!M149,libgem,0))&gt;=8000,INDEX(codegem,MATCH('Données élèves'!M149,libgem,0)),""),'Données élèves'!M149),"")</f>
        <v/>
      </c>
      <c r="N146" s="148" t="str">
        <f>IF(AND(A146&lt;&gt;"",'Données élèves'!AI149&lt;&gt;""),IF('Données élèves'!AI149=TRUE,INDEX(codeschart,MATCH('Données élèves'!N149,libschart,0)),'Données élèves'!N149),"")</f>
        <v/>
      </c>
      <c r="O146" s="148" t="str">
        <f>IF(AND(A146&lt;&gt;"",'Données élèves'!O149&lt;&gt;""),'Données élèves'!O149,"")</f>
        <v/>
      </c>
      <c r="P146" s="148" t="str">
        <f>IF(AND(A146&lt;&gt;"",'Données élèves'!AK149&lt;&gt;""),IF('Données élèves'!AK149=TRUE,INDEX(codeform,MATCH('Données élèves'!P149,libform,0)),'Données élèves'!P149),"")</f>
        <v/>
      </c>
      <c r="Q146" s="148" t="str">
        <f>IF(AND(A146&lt;&gt;"",'Données élèves'!AL149&lt;&gt;""),IF('Données élèves'!AL149=TRUE,INDEX(codespe,MATCH('Données élèves'!Q149,libspe,0)),'Données élèves'!Q149),"")</f>
        <v/>
      </c>
      <c r="R146" s="148" t="str">
        <f>IF(AND(A146&lt;&gt;"",OR('Données élèves'!AM149&lt;&gt;"",'Données élèves'!AT149=FALSE)),IF('Données élèves'!AM149=TRUE,INDEX(codemp1,MATCH('Données élèves'!R149,libmp1,0)),IF('Données élèves'!AT149=FALSE,0,'Données élèves'!R149)),"")</f>
        <v/>
      </c>
      <c r="S146" s="148" t="str">
        <f t="shared" si="7"/>
        <v/>
      </c>
      <c r="T146" s="148" t="str">
        <f t="shared" si="8"/>
        <v/>
      </c>
      <c r="U146" s="148" t="str">
        <f>IF(AND(A146&lt;&gt;"",'Données élèves'!S149&lt;&gt;""),'Données élèves'!S149,"")</f>
        <v/>
      </c>
      <c r="V146" s="148" t="str">
        <f>IF(AND(A146&lt;&gt;"",'Données élèves'!T149&lt;&gt;""),'Données élèves'!T149,"")</f>
        <v/>
      </c>
      <c r="W146" s="148" t="str">
        <f>IF(AND(A146&lt;&gt;"",'Données élèves'!U149&lt;&gt;""),'Données élèves'!U149,"")</f>
        <v/>
      </c>
      <c r="X146" s="148" t="str">
        <f>IF(AND(A146&lt;&gt;"",'Données élèves'!V149&lt;&gt;""),'Données élèves'!V149,"")</f>
        <v/>
      </c>
      <c r="Y146" s="148" t="str">
        <f>IF(AND(A146&lt;&gt;"",'Données élèves'!W149&lt;&gt;""),'Données élèves'!W149,"")</f>
        <v/>
      </c>
      <c r="Z146" s="148" t="str">
        <f>IF(AND(A146&lt;&gt;"",'Données élèves'!X149&lt;&gt;""),'Données élèves'!X149,"")</f>
        <v/>
      </c>
    </row>
    <row r="147" spans="1:26" x14ac:dyDescent="0.2">
      <c r="A147" s="146" t="str">
        <f>IF('Données élèves'!$C150&lt;&gt;"",'Données élèves'!A150,"")</f>
        <v/>
      </c>
      <c r="B147" s="146" t="str">
        <f>IF(A147&lt;&gt;"",'Données élèves'!B150,"")</f>
        <v/>
      </c>
      <c r="C147" s="146" t="str">
        <f>IF(AND(A147&lt;&gt;"",'Données élèves'!F150&lt;&gt;""),IF(INDEX(codeclint,MATCH('Données élèves'!F150,libclint,0))&lt;&gt;"",INDEX(codeclint,MATCH('Données élèves'!F150,libclint,0)),""),"")</f>
        <v/>
      </c>
      <c r="D147" s="146" t="str">
        <f t="shared" si="6"/>
        <v/>
      </c>
      <c r="E147" s="146" t="str">
        <f>IF(A147&lt;&gt;"",IF('Données élèves'!G150&lt;&gt;"",IF('Données élèves'!AB150&lt;&gt;"",IF('Données élèves'!G150="LOC.ID",CONCATENATE("LOC.",'Données élèves'!AU$5),'Données élèves'!G150),""),""),"")</f>
        <v/>
      </c>
      <c r="F147" s="146" t="str">
        <f>IF(A147&lt;&gt;"",IF('Données élèves'!H150&lt;&gt;"",'Données élèves'!H150,""),"")</f>
        <v/>
      </c>
      <c r="G147" s="146" t="str">
        <f>IF(AND(A147&lt;&gt;"",'Données élèves'!AC150&lt;&gt;""),IF('Données élèves'!AC150=TRUE,INDEX(codesex,MATCH('Données élèves'!I150,libsex,0)),'Données élèves'!I150),"")</f>
        <v/>
      </c>
      <c r="H147" s="147" t="str">
        <f>IF(A147&lt;&gt;"",IF('Données élèves'!J150&lt;&gt;"",'Données élèves'!J150,""),"")</f>
        <v/>
      </c>
      <c r="I147" s="148" t="str">
        <f>IF(AND(A147&lt;&gt;"",'Données élèves'!AE150&lt;&gt;""),IF('Données élèves'!AE150=TRUE,INDEX(codenat,MATCH('Données élèves'!K150,libnat,0)),'Données élèves'!K150),"")</f>
        <v/>
      </c>
      <c r="J147" s="148" t="str">
        <f>IF(AND(A147&lt;&gt;"",'Données élèves'!AF150&lt;&gt;""),IF('Données élèves'!AF150=TRUE,INDEX(codelangue,MATCH('Données élèves'!L150,liblangue,0)),'Données élèves'!L150),"")</f>
        <v/>
      </c>
      <c r="K147" s="148" t="str">
        <f>IF(AND(A147&lt;&gt;"",'Données élèves'!AH150&lt;&gt;""),IF('Données élèves'!AH150=TRUE,IF(INDEX(codegem,MATCH('Données élèves'!M150,libgem,0))&lt;8000,INDEX(codegem,MATCH('Données élèves'!M150,libgem,0)),""),'Données élèves'!M150),"")</f>
        <v/>
      </c>
      <c r="L147" s="148" t="str">
        <f>IF(AND(A147&lt;&gt;"",'Données élèves'!AH150&lt;&gt;""),IF('Données élèves'!AH150=TRUE,INDEX(codegemhist,MATCH('Données élèves'!M150,libgem,0)),""),"")</f>
        <v/>
      </c>
      <c r="M147" s="148" t="str">
        <f>IF(AND(A147&lt;&gt;"",'Données élèves'!AH150&lt;&gt;""),IF('Données élèves'!AH150=TRUE,IF(INDEX(codegem,MATCH('Données élèves'!M150,libgem,0))&gt;=8000,INDEX(codegem,MATCH('Données élèves'!M150,libgem,0)),""),'Données élèves'!M150),"")</f>
        <v/>
      </c>
      <c r="N147" s="148" t="str">
        <f>IF(AND(A147&lt;&gt;"",'Données élèves'!AI150&lt;&gt;""),IF('Données élèves'!AI150=TRUE,INDEX(codeschart,MATCH('Données élèves'!N150,libschart,0)),'Données élèves'!N150),"")</f>
        <v/>
      </c>
      <c r="O147" s="148" t="str">
        <f>IF(AND(A147&lt;&gt;"",'Données élèves'!O150&lt;&gt;""),'Données élèves'!O150,"")</f>
        <v/>
      </c>
      <c r="P147" s="148" t="str">
        <f>IF(AND(A147&lt;&gt;"",'Données élèves'!AK150&lt;&gt;""),IF('Données élèves'!AK150=TRUE,INDEX(codeform,MATCH('Données élèves'!P150,libform,0)),'Données élèves'!P150),"")</f>
        <v/>
      </c>
      <c r="Q147" s="148" t="str">
        <f>IF(AND(A147&lt;&gt;"",'Données élèves'!AL150&lt;&gt;""),IF('Données élèves'!AL150=TRUE,INDEX(codespe,MATCH('Données élèves'!Q150,libspe,0)),'Données élèves'!Q150),"")</f>
        <v/>
      </c>
      <c r="R147" s="148" t="str">
        <f>IF(AND(A147&lt;&gt;"",OR('Données élèves'!AM150&lt;&gt;"",'Données élèves'!AT150=FALSE)),IF('Données élèves'!AM150=TRUE,INDEX(codemp1,MATCH('Données élèves'!R150,libmp1,0)),IF('Données élèves'!AT150=FALSE,0,'Données élèves'!R150)),"")</f>
        <v/>
      </c>
      <c r="S147" s="148" t="str">
        <f t="shared" si="7"/>
        <v/>
      </c>
      <c r="T147" s="148" t="str">
        <f t="shared" si="8"/>
        <v/>
      </c>
      <c r="U147" s="148" t="str">
        <f>IF(AND(A147&lt;&gt;"",'Données élèves'!S150&lt;&gt;""),'Données élèves'!S150,"")</f>
        <v/>
      </c>
      <c r="V147" s="148" t="str">
        <f>IF(AND(A147&lt;&gt;"",'Données élèves'!T150&lt;&gt;""),'Données élèves'!T150,"")</f>
        <v/>
      </c>
      <c r="W147" s="148" t="str">
        <f>IF(AND(A147&lt;&gt;"",'Données élèves'!U150&lt;&gt;""),'Données élèves'!U150,"")</f>
        <v/>
      </c>
      <c r="X147" s="148" t="str">
        <f>IF(AND(A147&lt;&gt;"",'Données élèves'!V150&lt;&gt;""),'Données élèves'!V150,"")</f>
        <v/>
      </c>
      <c r="Y147" s="148" t="str">
        <f>IF(AND(A147&lt;&gt;"",'Données élèves'!W150&lt;&gt;""),'Données élèves'!W150,"")</f>
        <v/>
      </c>
      <c r="Z147" s="148" t="str">
        <f>IF(AND(A147&lt;&gt;"",'Données élèves'!X150&lt;&gt;""),'Données élèves'!X150,"")</f>
        <v/>
      </c>
    </row>
    <row r="148" spans="1:26" x14ac:dyDescent="0.2">
      <c r="A148" s="146" t="str">
        <f>IF('Données élèves'!$C151&lt;&gt;"",'Données élèves'!A151,"")</f>
        <v/>
      </c>
      <c r="B148" s="146" t="str">
        <f>IF(A148&lt;&gt;"",'Données élèves'!B151,"")</f>
        <v/>
      </c>
      <c r="C148" s="146" t="str">
        <f>IF(AND(A148&lt;&gt;"",'Données élèves'!F151&lt;&gt;""),IF(INDEX(codeclint,MATCH('Données élèves'!F151,libclint,0))&lt;&gt;"",INDEX(codeclint,MATCH('Données élèves'!F151,libclint,0)),""),"")</f>
        <v/>
      </c>
      <c r="D148" s="146" t="str">
        <f t="shared" si="6"/>
        <v/>
      </c>
      <c r="E148" s="146" t="str">
        <f>IF(A148&lt;&gt;"",IF('Données élèves'!G151&lt;&gt;"",IF('Données élèves'!AB151&lt;&gt;"",IF('Données élèves'!G151="LOC.ID",CONCATENATE("LOC.",'Données élèves'!AU$5),'Données élèves'!G151),""),""),"")</f>
        <v/>
      </c>
      <c r="F148" s="146" t="str">
        <f>IF(A148&lt;&gt;"",IF('Données élèves'!H151&lt;&gt;"",'Données élèves'!H151,""),"")</f>
        <v/>
      </c>
      <c r="G148" s="146" t="str">
        <f>IF(AND(A148&lt;&gt;"",'Données élèves'!AC151&lt;&gt;""),IF('Données élèves'!AC151=TRUE,INDEX(codesex,MATCH('Données élèves'!I151,libsex,0)),'Données élèves'!I151),"")</f>
        <v/>
      </c>
      <c r="H148" s="147" t="str">
        <f>IF(A148&lt;&gt;"",IF('Données élèves'!J151&lt;&gt;"",'Données élèves'!J151,""),"")</f>
        <v/>
      </c>
      <c r="I148" s="148" t="str">
        <f>IF(AND(A148&lt;&gt;"",'Données élèves'!AE151&lt;&gt;""),IF('Données élèves'!AE151=TRUE,INDEX(codenat,MATCH('Données élèves'!K151,libnat,0)),'Données élèves'!K151),"")</f>
        <v/>
      </c>
      <c r="J148" s="148" t="str">
        <f>IF(AND(A148&lt;&gt;"",'Données élèves'!AF151&lt;&gt;""),IF('Données élèves'!AF151=TRUE,INDEX(codelangue,MATCH('Données élèves'!L151,liblangue,0)),'Données élèves'!L151),"")</f>
        <v/>
      </c>
      <c r="K148" s="148" t="str">
        <f>IF(AND(A148&lt;&gt;"",'Données élèves'!AH151&lt;&gt;""),IF('Données élèves'!AH151=TRUE,IF(INDEX(codegem,MATCH('Données élèves'!M151,libgem,0))&lt;8000,INDEX(codegem,MATCH('Données élèves'!M151,libgem,0)),""),'Données élèves'!M151),"")</f>
        <v/>
      </c>
      <c r="L148" s="148" t="str">
        <f>IF(AND(A148&lt;&gt;"",'Données élèves'!AH151&lt;&gt;""),IF('Données élèves'!AH151=TRUE,INDEX(codegemhist,MATCH('Données élèves'!M151,libgem,0)),""),"")</f>
        <v/>
      </c>
      <c r="M148" s="148" t="str">
        <f>IF(AND(A148&lt;&gt;"",'Données élèves'!AH151&lt;&gt;""),IF('Données élèves'!AH151=TRUE,IF(INDEX(codegem,MATCH('Données élèves'!M151,libgem,0))&gt;=8000,INDEX(codegem,MATCH('Données élèves'!M151,libgem,0)),""),'Données élèves'!M151),"")</f>
        <v/>
      </c>
      <c r="N148" s="148" t="str">
        <f>IF(AND(A148&lt;&gt;"",'Données élèves'!AI151&lt;&gt;""),IF('Données élèves'!AI151=TRUE,INDEX(codeschart,MATCH('Données élèves'!N151,libschart,0)),'Données élèves'!N151),"")</f>
        <v/>
      </c>
      <c r="O148" s="148" t="str">
        <f>IF(AND(A148&lt;&gt;"",'Données élèves'!O151&lt;&gt;""),'Données élèves'!O151,"")</f>
        <v/>
      </c>
      <c r="P148" s="148" t="str">
        <f>IF(AND(A148&lt;&gt;"",'Données élèves'!AK151&lt;&gt;""),IF('Données élèves'!AK151=TRUE,INDEX(codeform,MATCH('Données élèves'!P151,libform,0)),'Données élèves'!P151),"")</f>
        <v/>
      </c>
      <c r="Q148" s="148" t="str">
        <f>IF(AND(A148&lt;&gt;"",'Données élèves'!AL151&lt;&gt;""),IF('Données élèves'!AL151=TRUE,INDEX(codespe,MATCH('Données élèves'!Q151,libspe,0)),'Données élèves'!Q151),"")</f>
        <v/>
      </c>
      <c r="R148" s="148" t="str">
        <f>IF(AND(A148&lt;&gt;"",OR('Données élèves'!AM151&lt;&gt;"",'Données élèves'!AT151=FALSE)),IF('Données élèves'!AM151=TRUE,INDEX(codemp1,MATCH('Données élèves'!R151,libmp1,0)),IF('Données élèves'!AT151=FALSE,0,'Données élèves'!R151)),"")</f>
        <v/>
      </c>
      <c r="S148" s="148" t="str">
        <f t="shared" si="7"/>
        <v/>
      </c>
      <c r="T148" s="148" t="str">
        <f t="shared" si="8"/>
        <v/>
      </c>
      <c r="U148" s="148" t="str">
        <f>IF(AND(A148&lt;&gt;"",'Données élèves'!S151&lt;&gt;""),'Données élèves'!S151,"")</f>
        <v/>
      </c>
      <c r="V148" s="148" t="str">
        <f>IF(AND(A148&lt;&gt;"",'Données élèves'!T151&lt;&gt;""),'Données élèves'!T151,"")</f>
        <v/>
      </c>
      <c r="W148" s="148" t="str">
        <f>IF(AND(A148&lt;&gt;"",'Données élèves'!U151&lt;&gt;""),'Données élèves'!U151,"")</f>
        <v/>
      </c>
      <c r="X148" s="148" t="str">
        <f>IF(AND(A148&lt;&gt;"",'Données élèves'!V151&lt;&gt;""),'Données élèves'!V151,"")</f>
        <v/>
      </c>
      <c r="Y148" s="148" t="str">
        <f>IF(AND(A148&lt;&gt;"",'Données élèves'!W151&lt;&gt;""),'Données élèves'!W151,"")</f>
        <v/>
      </c>
      <c r="Z148" s="148" t="str">
        <f>IF(AND(A148&lt;&gt;"",'Données élèves'!X151&lt;&gt;""),'Données élèves'!X151,"")</f>
        <v/>
      </c>
    </row>
    <row r="149" spans="1:26" x14ac:dyDescent="0.2">
      <c r="A149" s="146" t="str">
        <f>IF('Données élèves'!$C152&lt;&gt;"",'Données élèves'!A152,"")</f>
        <v/>
      </c>
      <c r="B149" s="146" t="str">
        <f>IF(A149&lt;&gt;"",'Données élèves'!B152,"")</f>
        <v/>
      </c>
      <c r="C149" s="146" t="str">
        <f>IF(AND(A149&lt;&gt;"",'Données élèves'!F152&lt;&gt;""),IF(INDEX(codeclint,MATCH('Données élèves'!F152,libclint,0))&lt;&gt;"",INDEX(codeclint,MATCH('Données élèves'!F152,libclint,0)),""),"")</f>
        <v/>
      </c>
      <c r="D149" s="146" t="str">
        <f t="shared" si="6"/>
        <v/>
      </c>
      <c r="E149" s="146" t="str">
        <f>IF(A149&lt;&gt;"",IF('Données élèves'!G152&lt;&gt;"",IF('Données élèves'!AB152&lt;&gt;"",IF('Données élèves'!G152="LOC.ID",CONCATENATE("LOC.",'Données élèves'!AU$5),'Données élèves'!G152),""),""),"")</f>
        <v/>
      </c>
      <c r="F149" s="146" t="str">
        <f>IF(A149&lt;&gt;"",IF('Données élèves'!H152&lt;&gt;"",'Données élèves'!H152,""),"")</f>
        <v/>
      </c>
      <c r="G149" s="146" t="str">
        <f>IF(AND(A149&lt;&gt;"",'Données élèves'!AC152&lt;&gt;""),IF('Données élèves'!AC152=TRUE,INDEX(codesex,MATCH('Données élèves'!I152,libsex,0)),'Données élèves'!I152),"")</f>
        <v/>
      </c>
      <c r="H149" s="147" t="str">
        <f>IF(A149&lt;&gt;"",IF('Données élèves'!J152&lt;&gt;"",'Données élèves'!J152,""),"")</f>
        <v/>
      </c>
      <c r="I149" s="148" t="str">
        <f>IF(AND(A149&lt;&gt;"",'Données élèves'!AE152&lt;&gt;""),IF('Données élèves'!AE152=TRUE,INDEX(codenat,MATCH('Données élèves'!K152,libnat,0)),'Données élèves'!K152),"")</f>
        <v/>
      </c>
      <c r="J149" s="148" t="str">
        <f>IF(AND(A149&lt;&gt;"",'Données élèves'!AF152&lt;&gt;""),IF('Données élèves'!AF152=TRUE,INDEX(codelangue,MATCH('Données élèves'!L152,liblangue,0)),'Données élèves'!L152),"")</f>
        <v/>
      </c>
      <c r="K149" s="148" t="str">
        <f>IF(AND(A149&lt;&gt;"",'Données élèves'!AH152&lt;&gt;""),IF('Données élèves'!AH152=TRUE,IF(INDEX(codegem,MATCH('Données élèves'!M152,libgem,0))&lt;8000,INDEX(codegem,MATCH('Données élèves'!M152,libgem,0)),""),'Données élèves'!M152),"")</f>
        <v/>
      </c>
      <c r="L149" s="148" t="str">
        <f>IF(AND(A149&lt;&gt;"",'Données élèves'!AH152&lt;&gt;""),IF('Données élèves'!AH152=TRUE,INDEX(codegemhist,MATCH('Données élèves'!M152,libgem,0)),""),"")</f>
        <v/>
      </c>
      <c r="M149" s="148" t="str">
        <f>IF(AND(A149&lt;&gt;"",'Données élèves'!AH152&lt;&gt;""),IF('Données élèves'!AH152=TRUE,IF(INDEX(codegem,MATCH('Données élèves'!M152,libgem,0))&gt;=8000,INDEX(codegem,MATCH('Données élèves'!M152,libgem,0)),""),'Données élèves'!M152),"")</f>
        <v/>
      </c>
      <c r="N149" s="148" t="str">
        <f>IF(AND(A149&lt;&gt;"",'Données élèves'!AI152&lt;&gt;""),IF('Données élèves'!AI152=TRUE,INDEX(codeschart,MATCH('Données élèves'!N152,libschart,0)),'Données élèves'!N152),"")</f>
        <v/>
      </c>
      <c r="O149" s="148" t="str">
        <f>IF(AND(A149&lt;&gt;"",'Données élèves'!O152&lt;&gt;""),'Données élèves'!O152,"")</f>
        <v/>
      </c>
      <c r="P149" s="148" t="str">
        <f>IF(AND(A149&lt;&gt;"",'Données élèves'!AK152&lt;&gt;""),IF('Données élèves'!AK152=TRUE,INDEX(codeform,MATCH('Données élèves'!P152,libform,0)),'Données élèves'!P152),"")</f>
        <v/>
      </c>
      <c r="Q149" s="148" t="str">
        <f>IF(AND(A149&lt;&gt;"",'Données élèves'!AL152&lt;&gt;""),IF('Données élèves'!AL152=TRUE,INDEX(codespe,MATCH('Données élèves'!Q152,libspe,0)),'Données élèves'!Q152),"")</f>
        <v/>
      </c>
      <c r="R149" s="148" t="str">
        <f>IF(AND(A149&lt;&gt;"",OR('Données élèves'!AM152&lt;&gt;"",'Données élèves'!AT152=FALSE)),IF('Données élèves'!AM152=TRUE,INDEX(codemp1,MATCH('Données élèves'!R152,libmp1,0)),IF('Données élèves'!AT152=FALSE,0,'Données élèves'!R152)),"")</f>
        <v/>
      </c>
      <c r="S149" s="148" t="str">
        <f t="shared" si="7"/>
        <v/>
      </c>
      <c r="T149" s="148" t="str">
        <f t="shared" si="8"/>
        <v/>
      </c>
      <c r="U149" s="148" t="str">
        <f>IF(AND(A149&lt;&gt;"",'Données élèves'!S152&lt;&gt;""),'Données élèves'!S152,"")</f>
        <v/>
      </c>
      <c r="V149" s="148" t="str">
        <f>IF(AND(A149&lt;&gt;"",'Données élèves'!T152&lt;&gt;""),'Données élèves'!T152,"")</f>
        <v/>
      </c>
      <c r="W149" s="148" t="str">
        <f>IF(AND(A149&lt;&gt;"",'Données élèves'!U152&lt;&gt;""),'Données élèves'!U152,"")</f>
        <v/>
      </c>
      <c r="X149" s="148" t="str">
        <f>IF(AND(A149&lt;&gt;"",'Données élèves'!V152&lt;&gt;""),'Données élèves'!V152,"")</f>
        <v/>
      </c>
      <c r="Y149" s="148" t="str">
        <f>IF(AND(A149&lt;&gt;"",'Données élèves'!W152&lt;&gt;""),'Données élèves'!W152,"")</f>
        <v/>
      </c>
      <c r="Z149" s="148" t="str">
        <f>IF(AND(A149&lt;&gt;"",'Données élèves'!X152&lt;&gt;""),'Données élèves'!X152,"")</f>
        <v/>
      </c>
    </row>
    <row r="150" spans="1:26" x14ac:dyDescent="0.2">
      <c r="A150" s="146" t="str">
        <f>IF('Données élèves'!$C153&lt;&gt;"",'Données élèves'!A153,"")</f>
        <v/>
      </c>
      <c r="B150" s="146" t="str">
        <f>IF(A150&lt;&gt;"",'Données élèves'!B153,"")</f>
        <v/>
      </c>
      <c r="C150" s="146" t="str">
        <f>IF(AND(A150&lt;&gt;"",'Données élèves'!F153&lt;&gt;""),IF(INDEX(codeclint,MATCH('Données élèves'!F153,libclint,0))&lt;&gt;"",INDEX(codeclint,MATCH('Données élèves'!F153,libclint,0)),""),"")</f>
        <v/>
      </c>
      <c r="D150" s="146" t="str">
        <f t="shared" si="6"/>
        <v/>
      </c>
      <c r="E150" s="146" t="str">
        <f>IF(A150&lt;&gt;"",IF('Données élèves'!G153&lt;&gt;"",IF('Données élèves'!AB153&lt;&gt;"",IF('Données élèves'!G153="LOC.ID",CONCATENATE("LOC.",'Données élèves'!AU$5),'Données élèves'!G153),""),""),"")</f>
        <v/>
      </c>
      <c r="F150" s="146" t="str">
        <f>IF(A150&lt;&gt;"",IF('Données élèves'!H153&lt;&gt;"",'Données élèves'!H153,""),"")</f>
        <v/>
      </c>
      <c r="G150" s="146" t="str">
        <f>IF(AND(A150&lt;&gt;"",'Données élèves'!AC153&lt;&gt;""),IF('Données élèves'!AC153=TRUE,INDEX(codesex,MATCH('Données élèves'!I153,libsex,0)),'Données élèves'!I153),"")</f>
        <v/>
      </c>
      <c r="H150" s="147" t="str">
        <f>IF(A150&lt;&gt;"",IF('Données élèves'!J153&lt;&gt;"",'Données élèves'!J153,""),"")</f>
        <v/>
      </c>
      <c r="I150" s="148" t="str">
        <f>IF(AND(A150&lt;&gt;"",'Données élèves'!AE153&lt;&gt;""),IF('Données élèves'!AE153=TRUE,INDEX(codenat,MATCH('Données élèves'!K153,libnat,0)),'Données élèves'!K153),"")</f>
        <v/>
      </c>
      <c r="J150" s="148" t="str">
        <f>IF(AND(A150&lt;&gt;"",'Données élèves'!AF153&lt;&gt;""),IF('Données élèves'!AF153=TRUE,INDEX(codelangue,MATCH('Données élèves'!L153,liblangue,0)),'Données élèves'!L153),"")</f>
        <v/>
      </c>
      <c r="K150" s="148" t="str">
        <f>IF(AND(A150&lt;&gt;"",'Données élèves'!AH153&lt;&gt;""),IF('Données élèves'!AH153=TRUE,IF(INDEX(codegem,MATCH('Données élèves'!M153,libgem,0))&lt;8000,INDEX(codegem,MATCH('Données élèves'!M153,libgem,0)),""),'Données élèves'!M153),"")</f>
        <v/>
      </c>
      <c r="L150" s="148" t="str">
        <f>IF(AND(A150&lt;&gt;"",'Données élèves'!AH153&lt;&gt;""),IF('Données élèves'!AH153=TRUE,INDEX(codegemhist,MATCH('Données élèves'!M153,libgem,0)),""),"")</f>
        <v/>
      </c>
      <c r="M150" s="148" t="str">
        <f>IF(AND(A150&lt;&gt;"",'Données élèves'!AH153&lt;&gt;""),IF('Données élèves'!AH153=TRUE,IF(INDEX(codegem,MATCH('Données élèves'!M153,libgem,0))&gt;=8000,INDEX(codegem,MATCH('Données élèves'!M153,libgem,0)),""),'Données élèves'!M153),"")</f>
        <v/>
      </c>
      <c r="N150" s="148" t="str">
        <f>IF(AND(A150&lt;&gt;"",'Données élèves'!AI153&lt;&gt;""),IF('Données élèves'!AI153=TRUE,INDEX(codeschart,MATCH('Données élèves'!N153,libschart,0)),'Données élèves'!N153),"")</f>
        <v/>
      </c>
      <c r="O150" s="148" t="str">
        <f>IF(AND(A150&lt;&gt;"",'Données élèves'!O153&lt;&gt;""),'Données élèves'!O153,"")</f>
        <v/>
      </c>
      <c r="P150" s="148" t="str">
        <f>IF(AND(A150&lt;&gt;"",'Données élèves'!AK153&lt;&gt;""),IF('Données élèves'!AK153=TRUE,INDEX(codeform,MATCH('Données élèves'!P153,libform,0)),'Données élèves'!P153),"")</f>
        <v/>
      </c>
      <c r="Q150" s="148" t="str">
        <f>IF(AND(A150&lt;&gt;"",'Données élèves'!AL153&lt;&gt;""),IF('Données élèves'!AL153=TRUE,INDEX(codespe,MATCH('Données élèves'!Q153,libspe,0)),'Données élèves'!Q153),"")</f>
        <v/>
      </c>
      <c r="R150" s="148" t="str">
        <f>IF(AND(A150&lt;&gt;"",OR('Données élèves'!AM153&lt;&gt;"",'Données élèves'!AT153=FALSE)),IF('Données élèves'!AM153=TRUE,INDEX(codemp1,MATCH('Données élèves'!R153,libmp1,0)),IF('Données élèves'!AT153=FALSE,0,'Données élèves'!R153)),"")</f>
        <v/>
      </c>
      <c r="S150" s="148" t="str">
        <f t="shared" si="7"/>
        <v/>
      </c>
      <c r="T150" s="148" t="str">
        <f t="shared" si="8"/>
        <v/>
      </c>
      <c r="U150" s="148" t="str">
        <f>IF(AND(A150&lt;&gt;"",'Données élèves'!S153&lt;&gt;""),'Données élèves'!S153,"")</f>
        <v/>
      </c>
      <c r="V150" s="148" t="str">
        <f>IF(AND(A150&lt;&gt;"",'Données élèves'!T153&lt;&gt;""),'Données élèves'!T153,"")</f>
        <v/>
      </c>
      <c r="W150" s="148" t="str">
        <f>IF(AND(A150&lt;&gt;"",'Données élèves'!U153&lt;&gt;""),'Données élèves'!U153,"")</f>
        <v/>
      </c>
      <c r="X150" s="148" t="str">
        <f>IF(AND(A150&lt;&gt;"",'Données élèves'!V153&lt;&gt;""),'Données élèves'!V153,"")</f>
        <v/>
      </c>
      <c r="Y150" s="148" t="str">
        <f>IF(AND(A150&lt;&gt;"",'Données élèves'!W153&lt;&gt;""),'Données élèves'!W153,"")</f>
        <v/>
      </c>
      <c r="Z150" s="148" t="str">
        <f>IF(AND(A150&lt;&gt;"",'Données élèves'!X153&lt;&gt;""),'Données élèves'!X153,"")</f>
        <v/>
      </c>
    </row>
    <row r="151" spans="1:26" x14ac:dyDescent="0.2">
      <c r="A151" s="146" t="str">
        <f>IF('Données élèves'!$C154&lt;&gt;"",'Données élèves'!A154,"")</f>
        <v/>
      </c>
      <c r="B151" s="146" t="str">
        <f>IF(A151&lt;&gt;"",'Données élèves'!B154,"")</f>
        <v/>
      </c>
      <c r="C151" s="146" t="str">
        <f>IF(AND(A151&lt;&gt;"",'Données élèves'!F154&lt;&gt;""),IF(INDEX(codeclint,MATCH('Données élèves'!F154,libclint,0))&lt;&gt;"",INDEX(codeclint,MATCH('Données élèves'!F154,libclint,0)),""),"")</f>
        <v/>
      </c>
      <c r="D151" s="146" t="str">
        <f t="shared" si="6"/>
        <v/>
      </c>
      <c r="E151" s="146" t="str">
        <f>IF(A151&lt;&gt;"",IF('Données élèves'!G154&lt;&gt;"",IF('Données élèves'!AB154&lt;&gt;"",IF('Données élèves'!G154="LOC.ID",CONCATENATE("LOC.",'Données élèves'!AU$5),'Données élèves'!G154),""),""),"")</f>
        <v/>
      </c>
      <c r="F151" s="146" t="str">
        <f>IF(A151&lt;&gt;"",IF('Données élèves'!H154&lt;&gt;"",'Données élèves'!H154,""),"")</f>
        <v/>
      </c>
      <c r="G151" s="146" t="str">
        <f>IF(AND(A151&lt;&gt;"",'Données élèves'!AC154&lt;&gt;""),IF('Données élèves'!AC154=TRUE,INDEX(codesex,MATCH('Données élèves'!I154,libsex,0)),'Données élèves'!I154),"")</f>
        <v/>
      </c>
      <c r="H151" s="147" t="str">
        <f>IF(A151&lt;&gt;"",IF('Données élèves'!J154&lt;&gt;"",'Données élèves'!J154,""),"")</f>
        <v/>
      </c>
      <c r="I151" s="148" t="str">
        <f>IF(AND(A151&lt;&gt;"",'Données élèves'!AE154&lt;&gt;""),IF('Données élèves'!AE154=TRUE,INDEX(codenat,MATCH('Données élèves'!K154,libnat,0)),'Données élèves'!K154),"")</f>
        <v/>
      </c>
      <c r="J151" s="148" t="str">
        <f>IF(AND(A151&lt;&gt;"",'Données élèves'!AF154&lt;&gt;""),IF('Données élèves'!AF154=TRUE,INDEX(codelangue,MATCH('Données élèves'!L154,liblangue,0)),'Données élèves'!L154),"")</f>
        <v/>
      </c>
      <c r="K151" s="148" t="str">
        <f>IF(AND(A151&lt;&gt;"",'Données élèves'!AH154&lt;&gt;""),IF('Données élèves'!AH154=TRUE,IF(INDEX(codegem,MATCH('Données élèves'!M154,libgem,0))&lt;8000,INDEX(codegem,MATCH('Données élèves'!M154,libgem,0)),""),'Données élèves'!M154),"")</f>
        <v/>
      </c>
      <c r="L151" s="148" t="str">
        <f>IF(AND(A151&lt;&gt;"",'Données élèves'!AH154&lt;&gt;""),IF('Données élèves'!AH154=TRUE,INDEX(codegemhist,MATCH('Données élèves'!M154,libgem,0)),""),"")</f>
        <v/>
      </c>
      <c r="M151" s="148" t="str">
        <f>IF(AND(A151&lt;&gt;"",'Données élèves'!AH154&lt;&gt;""),IF('Données élèves'!AH154=TRUE,IF(INDEX(codegem,MATCH('Données élèves'!M154,libgem,0))&gt;=8000,INDEX(codegem,MATCH('Données élèves'!M154,libgem,0)),""),'Données élèves'!M154),"")</f>
        <v/>
      </c>
      <c r="N151" s="148" t="str">
        <f>IF(AND(A151&lt;&gt;"",'Données élèves'!AI154&lt;&gt;""),IF('Données élèves'!AI154=TRUE,INDEX(codeschart,MATCH('Données élèves'!N154,libschart,0)),'Données élèves'!N154),"")</f>
        <v/>
      </c>
      <c r="O151" s="148" t="str">
        <f>IF(AND(A151&lt;&gt;"",'Données élèves'!O154&lt;&gt;""),'Données élèves'!O154,"")</f>
        <v/>
      </c>
      <c r="P151" s="148" t="str">
        <f>IF(AND(A151&lt;&gt;"",'Données élèves'!AK154&lt;&gt;""),IF('Données élèves'!AK154=TRUE,INDEX(codeform,MATCH('Données élèves'!P154,libform,0)),'Données élèves'!P154),"")</f>
        <v/>
      </c>
      <c r="Q151" s="148" t="str">
        <f>IF(AND(A151&lt;&gt;"",'Données élèves'!AL154&lt;&gt;""),IF('Données élèves'!AL154=TRUE,INDEX(codespe,MATCH('Données élèves'!Q154,libspe,0)),'Données élèves'!Q154),"")</f>
        <v/>
      </c>
      <c r="R151" s="148" t="str">
        <f>IF(AND(A151&lt;&gt;"",OR('Données élèves'!AM154&lt;&gt;"",'Données élèves'!AT154=FALSE)),IF('Données élèves'!AM154=TRUE,INDEX(codemp1,MATCH('Données élèves'!R154,libmp1,0)),IF('Données élèves'!AT154=FALSE,0,'Données élèves'!R154)),"")</f>
        <v/>
      </c>
      <c r="S151" s="148" t="str">
        <f t="shared" si="7"/>
        <v/>
      </c>
      <c r="T151" s="148" t="str">
        <f t="shared" si="8"/>
        <v/>
      </c>
      <c r="U151" s="148" t="str">
        <f>IF(AND(A151&lt;&gt;"",'Données élèves'!S154&lt;&gt;""),'Données élèves'!S154,"")</f>
        <v/>
      </c>
      <c r="V151" s="148" t="str">
        <f>IF(AND(A151&lt;&gt;"",'Données élèves'!T154&lt;&gt;""),'Données élèves'!T154,"")</f>
        <v/>
      </c>
      <c r="W151" s="148" t="str">
        <f>IF(AND(A151&lt;&gt;"",'Données élèves'!U154&lt;&gt;""),'Données élèves'!U154,"")</f>
        <v/>
      </c>
      <c r="X151" s="148" t="str">
        <f>IF(AND(A151&lt;&gt;"",'Données élèves'!V154&lt;&gt;""),'Données élèves'!V154,"")</f>
        <v/>
      </c>
      <c r="Y151" s="148" t="str">
        <f>IF(AND(A151&lt;&gt;"",'Données élèves'!W154&lt;&gt;""),'Données élèves'!W154,"")</f>
        <v/>
      </c>
      <c r="Z151" s="148" t="str">
        <f>IF(AND(A151&lt;&gt;"",'Données élèves'!X154&lt;&gt;""),'Données élèves'!X154,"")</f>
        <v/>
      </c>
    </row>
    <row r="152" spans="1:26" x14ac:dyDescent="0.2">
      <c r="A152" s="146" t="str">
        <f>IF('Données élèves'!$C155&lt;&gt;"",'Données élèves'!A155,"")</f>
        <v/>
      </c>
      <c r="B152" s="146" t="str">
        <f>IF(A152&lt;&gt;"",'Données élèves'!B155,"")</f>
        <v/>
      </c>
      <c r="C152" s="146" t="str">
        <f>IF(AND(A152&lt;&gt;"",'Données élèves'!F155&lt;&gt;""),IF(INDEX(codeclint,MATCH('Données élèves'!F155,libclint,0))&lt;&gt;"",INDEX(codeclint,MATCH('Données élèves'!F155,libclint,0)),""),"")</f>
        <v/>
      </c>
      <c r="D152" s="146" t="str">
        <f t="shared" si="6"/>
        <v/>
      </c>
      <c r="E152" s="146" t="str">
        <f>IF(A152&lt;&gt;"",IF('Données élèves'!G155&lt;&gt;"",IF('Données élèves'!AB155&lt;&gt;"",IF('Données élèves'!G155="LOC.ID",CONCATENATE("LOC.",'Données élèves'!AU$5),'Données élèves'!G155),""),""),"")</f>
        <v/>
      </c>
      <c r="F152" s="146" t="str">
        <f>IF(A152&lt;&gt;"",IF('Données élèves'!H155&lt;&gt;"",'Données élèves'!H155,""),"")</f>
        <v/>
      </c>
      <c r="G152" s="146" t="str">
        <f>IF(AND(A152&lt;&gt;"",'Données élèves'!AC155&lt;&gt;""),IF('Données élèves'!AC155=TRUE,INDEX(codesex,MATCH('Données élèves'!I155,libsex,0)),'Données élèves'!I155),"")</f>
        <v/>
      </c>
      <c r="H152" s="147" t="str">
        <f>IF(A152&lt;&gt;"",IF('Données élèves'!J155&lt;&gt;"",'Données élèves'!J155,""),"")</f>
        <v/>
      </c>
      <c r="I152" s="148" t="str">
        <f>IF(AND(A152&lt;&gt;"",'Données élèves'!AE155&lt;&gt;""),IF('Données élèves'!AE155=TRUE,INDEX(codenat,MATCH('Données élèves'!K155,libnat,0)),'Données élèves'!K155),"")</f>
        <v/>
      </c>
      <c r="J152" s="148" t="str">
        <f>IF(AND(A152&lt;&gt;"",'Données élèves'!AF155&lt;&gt;""),IF('Données élèves'!AF155=TRUE,INDEX(codelangue,MATCH('Données élèves'!L155,liblangue,0)),'Données élèves'!L155),"")</f>
        <v/>
      </c>
      <c r="K152" s="148" t="str">
        <f>IF(AND(A152&lt;&gt;"",'Données élèves'!AH155&lt;&gt;""),IF('Données élèves'!AH155=TRUE,IF(INDEX(codegem,MATCH('Données élèves'!M155,libgem,0))&lt;8000,INDEX(codegem,MATCH('Données élèves'!M155,libgem,0)),""),'Données élèves'!M155),"")</f>
        <v/>
      </c>
      <c r="L152" s="148" t="str">
        <f>IF(AND(A152&lt;&gt;"",'Données élèves'!AH155&lt;&gt;""),IF('Données élèves'!AH155=TRUE,INDEX(codegemhist,MATCH('Données élèves'!M155,libgem,0)),""),"")</f>
        <v/>
      </c>
      <c r="M152" s="148" t="str">
        <f>IF(AND(A152&lt;&gt;"",'Données élèves'!AH155&lt;&gt;""),IF('Données élèves'!AH155=TRUE,IF(INDEX(codegem,MATCH('Données élèves'!M155,libgem,0))&gt;=8000,INDEX(codegem,MATCH('Données élèves'!M155,libgem,0)),""),'Données élèves'!M155),"")</f>
        <v/>
      </c>
      <c r="N152" s="148" t="str">
        <f>IF(AND(A152&lt;&gt;"",'Données élèves'!AI155&lt;&gt;""),IF('Données élèves'!AI155=TRUE,INDEX(codeschart,MATCH('Données élèves'!N155,libschart,0)),'Données élèves'!N155),"")</f>
        <v/>
      </c>
      <c r="O152" s="148" t="str">
        <f>IF(AND(A152&lt;&gt;"",'Données élèves'!O155&lt;&gt;""),'Données élèves'!O155,"")</f>
        <v/>
      </c>
      <c r="P152" s="148" t="str">
        <f>IF(AND(A152&lt;&gt;"",'Données élèves'!AK155&lt;&gt;""),IF('Données élèves'!AK155=TRUE,INDEX(codeform,MATCH('Données élèves'!P155,libform,0)),'Données élèves'!P155),"")</f>
        <v/>
      </c>
      <c r="Q152" s="148" t="str">
        <f>IF(AND(A152&lt;&gt;"",'Données élèves'!AL155&lt;&gt;""),IF('Données élèves'!AL155=TRUE,INDEX(codespe,MATCH('Données élèves'!Q155,libspe,0)),'Données élèves'!Q155),"")</f>
        <v/>
      </c>
      <c r="R152" s="148" t="str">
        <f>IF(AND(A152&lt;&gt;"",OR('Données élèves'!AM155&lt;&gt;"",'Données élèves'!AT155=FALSE)),IF('Données élèves'!AM155=TRUE,INDEX(codemp1,MATCH('Données élèves'!R155,libmp1,0)),IF('Données élèves'!AT155=FALSE,0,'Données élèves'!R155)),"")</f>
        <v/>
      </c>
      <c r="S152" s="148" t="str">
        <f t="shared" si="7"/>
        <v/>
      </c>
      <c r="T152" s="148" t="str">
        <f t="shared" si="8"/>
        <v/>
      </c>
      <c r="U152" s="148" t="str">
        <f>IF(AND(A152&lt;&gt;"",'Données élèves'!S155&lt;&gt;""),'Données élèves'!S155,"")</f>
        <v/>
      </c>
      <c r="V152" s="148" t="str">
        <f>IF(AND(A152&lt;&gt;"",'Données élèves'!T155&lt;&gt;""),'Données élèves'!T155,"")</f>
        <v/>
      </c>
      <c r="W152" s="148" t="str">
        <f>IF(AND(A152&lt;&gt;"",'Données élèves'!U155&lt;&gt;""),'Données élèves'!U155,"")</f>
        <v/>
      </c>
      <c r="X152" s="148" t="str">
        <f>IF(AND(A152&lt;&gt;"",'Données élèves'!V155&lt;&gt;""),'Données élèves'!V155,"")</f>
        <v/>
      </c>
      <c r="Y152" s="148" t="str">
        <f>IF(AND(A152&lt;&gt;"",'Données élèves'!W155&lt;&gt;""),'Données élèves'!W155,"")</f>
        <v/>
      </c>
      <c r="Z152" s="148" t="str">
        <f>IF(AND(A152&lt;&gt;"",'Données élèves'!X155&lt;&gt;""),'Données élèves'!X155,"")</f>
        <v/>
      </c>
    </row>
    <row r="153" spans="1:26" x14ac:dyDescent="0.2">
      <c r="A153" s="146" t="str">
        <f>IF('Données élèves'!$C156&lt;&gt;"",'Données élèves'!A156,"")</f>
        <v/>
      </c>
      <c r="B153" s="146" t="str">
        <f>IF(A153&lt;&gt;"",'Données élèves'!B156,"")</f>
        <v/>
      </c>
      <c r="C153" s="146" t="str">
        <f>IF(AND(A153&lt;&gt;"",'Données élèves'!F156&lt;&gt;""),IF(INDEX(codeclint,MATCH('Données élèves'!F156,libclint,0))&lt;&gt;"",INDEX(codeclint,MATCH('Données élèves'!F156,libclint,0)),""),"")</f>
        <v/>
      </c>
      <c r="D153" s="146" t="str">
        <f t="shared" si="6"/>
        <v/>
      </c>
      <c r="E153" s="146" t="str">
        <f>IF(A153&lt;&gt;"",IF('Données élèves'!G156&lt;&gt;"",IF('Données élèves'!AB156&lt;&gt;"",IF('Données élèves'!G156="LOC.ID",CONCATENATE("LOC.",'Données élèves'!AU$5),'Données élèves'!G156),""),""),"")</f>
        <v/>
      </c>
      <c r="F153" s="146" t="str">
        <f>IF(A153&lt;&gt;"",IF('Données élèves'!H156&lt;&gt;"",'Données élèves'!H156,""),"")</f>
        <v/>
      </c>
      <c r="G153" s="146" t="str">
        <f>IF(AND(A153&lt;&gt;"",'Données élèves'!AC156&lt;&gt;""),IF('Données élèves'!AC156=TRUE,INDEX(codesex,MATCH('Données élèves'!I156,libsex,0)),'Données élèves'!I156),"")</f>
        <v/>
      </c>
      <c r="H153" s="147" t="str">
        <f>IF(A153&lt;&gt;"",IF('Données élèves'!J156&lt;&gt;"",'Données élèves'!J156,""),"")</f>
        <v/>
      </c>
      <c r="I153" s="148" t="str">
        <f>IF(AND(A153&lt;&gt;"",'Données élèves'!AE156&lt;&gt;""),IF('Données élèves'!AE156=TRUE,INDEX(codenat,MATCH('Données élèves'!K156,libnat,0)),'Données élèves'!K156),"")</f>
        <v/>
      </c>
      <c r="J153" s="148" t="str">
        <f>IF(AND(A153&lt;&gt;"",'Données élèves'!AF156&lt;&gt;""),IF('Données élèves'!AF156=TRUE,INDEX(codelangue,MATCH('Données élèves'!L156,liblangue,0)),'Données élèves'!L156),"")</f>
        <v/>
      </c>
      <c r="K153" s="148" t="str">
        <f>IF(AND(A153&lt;&gt;"",'Données élèves'!AH156&lt;&gt;""),IF('Données élèves'!AH156=TRUE,IF(INDEX(codegem,MATCH('Données élèves'!M156,libgem,0))&lt;8000,INDEX(codegem,MATCH('Données élèves'!M156,libgem,0)),""),'Données élèves'!M156),"")</f>
        <v/>
      </c>
      <c r="L153" s="148" t="str">
        <f>IF(AND(A153&lt;&gt;"",'Données élèves'!AH156&lt;&gt;""),IF('Données élèves'!AH156=TRUE,INDEX(codegemhist,MATCH('Données élèves'!M156,libgem,0)),""),"")</f>
        <v/>
      </c>
      <c r="M153" s="148" t="str">
        <f>IF(AND(A153&lt;&gt;"",'Données élèves'!AH156&lt;&gt;""),IF('Données élèves'!AH156=TRUE,IF(INDEX(codegem,MATCH('Données élèves'!M156,libgem,0))&gt;=8000,INDEX(codegem,MATCH('Données élèves'!M156,libgem,0)),""),'Données élèves'!M156),"")</f>
        <v/>
      </c>
      <c r="N153" s="148" t="str">
        <f>IF(AND(A153&lt;&gt;"",'Données élèves'!AI156&lt;&gt;""),IF('Données élèves'!AI156=TRUE,INDEX(codeschart,MATCH('Données élèves'!N156,libschart,0)),'Données élèves'!N156),"")</f>
        <v/>
      </c>
      <c r="O153" s="148" t="str">
        <f>IF(AND(A153&lt;&gt;"",'Données élèves'!O156&lt;&gt;""),'Données élèves'!O156,"")</f>
        <v/>
      </c>
      <c r="P153" s="148" t="str">
        <f>IF(AND(A153&lt;&gt;"",'Données élèves'!AK156&lt;&gt;""),IF('Données élèves'!AK156=TRUE,INDEX(codeform,MATCH('Données élèves'!P156,libform,0)),'Données élèves'!P156),"")</f>
        <v/>
      </c>
      <c r="Q153" s="148" t="str">
        <f>IF(AND(A153&lt;&gt;"",'Données élèves'!AL156&lt;&gt;""),IF('Données élèves'!AL156=TRUE,INDEX(codespe,MATCH('Données élèves'!Q156,libspe,0)),'Données élèves'!Q156),"")</f>
        <v/>
      </c>
      <c r="R153" s="148" t="str">
        <f>IF(AND(A153&lt;&gt;"",OR('Données élèves'!AM156&lt;&gt;"",'Données élèves'!AT156=FALSE)),IF('Données élèves'!AM156=TRUE,INDEX(codemp1,MATCH('Données élèves'!R156,libmp1,0)),IF('Données élèves'!AT156=FALSE,0,'Données élèves'!R156)),"")</f>
        <v/>
      </c>
      <c r="S153" s="148" t="str">
        <f t="shared" si="7"/>
        <v/>
      </c>
      <c r="T153" s="148" t="str">
        <f t="shared" si="8"/>
        <v/>
      </c>
      <c r="U153" s="148" t="str">
        <f>IF(AND(A153&lt;&gt;"",'Données élèves'!S156&lt;&gt;""),'Données élèves'!S156,"")</f>
        <v/>
      </c>
      <c r="V153" s="148" t="str">
        <f>IF(AND(A153&lt;&gt;"",'Données élèves'!T156&lt;&gt;""),'Données élèves'!T156,"")</f>
        <v/>
      </c>
      <c r="W153" s="148" t="str">
        <f>IF(AND(A153&lt;&gt;"",'Données élèves'!U156&lt;&gt;""),'Données élèves'!U156,"")</f>
        <v/>
      </c>
      <c r="X153" s="148" t="str">
        <f>IF(AND(A153&lt;&gt;"",'Données élèves'!V156&lt;&gt;""),'Données élèves'!V156,"")</f>
        <v/>
      </c>
      <c r="Y153" s="148" t="str">
        <f>IF(AND(A153&lt;&gt;"",'Données élèves'!W156&lt;&gt;""),'Données élèves'!W156,"")</f>
        <v/>
      </c>
      <c r="Z153" s="148" t="str">
        <f>IF(AND(A153&lt;&gt;"",'Données élèves'!X156&lt;&gt;""),'Données élèves'!X156,"")</f>
        <v/>
      </c>
    </row>
    <row r="154" spans="1:26" x14ac:dyDescent="0.2">
      <c r="A154" s="146" t="str">
        <f>IF('Données élèves'!$C157&lt;&gt;"",'Données élèves'!A157,"")</f>
        <v/>
      </c>
      <c r="B154" s="146" t="str">
        <f>IF(A154&lt;&gt;"",'Données élèves'!B157,"")</f>
        <v/>
      </c>
      <c r="C154" s="146" t="str">
        <f>IF(AND(A154&lt;&gt;"",'Données élèves'!F157&lt;&gt;""),IF(INDEX(codeclint,MATCH('Données élèves'!F157,libclint,0))&lt;&gt;"",INDEX(codeclint,MATCH('Données élèves'!F157,libclint,0)),""),"")</f>
        <v/>
      </c>
      <c r="D154" s="146" t="str">
        <f t="shared" si="6"/>
        <v/>
      </c>
      <c r="E154" s="146" t="str">
        <f>IF(A154&lt;&gt;"",IF('Données élèves'!G157&lt;&gt;"",IF('Données élèves'!AB157&lt;&gt;"",IF('Données élèves'!G157="LOC.ID",CONCATENATE("LOC.",'Données élèves'!AU$5),'Données élèves'!G157),""),""),"")</f>
        <v/>
      </c>
      <c r="F154" s="146" t="str">
        <f>IF(A154&lt;&gt;"",IF('Données élèves'!H157&lt;&gt;"",'Données élèves'!H157,""),"")</f>
        <v/>
      </c>
      <c r="G154" s="146" t="str">
        <f>IF(AND(A154&lt;&gt;"",'Données élèves'!AC157&lt;&gt;""),IF('Données élèves'!AC157=TRUE,INDEX(codesex,MATCH('Données élèves'!I157,libsex,0)),'Données élèves'!I157),"")</f>
        <v/>
      </c>
      <c r="H154" s="147" t="str">
        <f>IF(A154&lt;&gt;"",IF('Données élèves'!J157&lt;&gt;"",'Données élèves'!J157,""),"")</f>
        <v/>
      </c>
      <c r="I154" s="148" t="str">
        <f>IF(AND(A154&lt;&gt;"",'Données élèves'!AE157&lt;&gt;""),IF('Données élèves'!AE157=TRUE,INDEX(codenat,MATCH('Données élèves'!K157,libnat,0)),'Données élèves'!K157),"")</f>
        <v/>
      </c>
      <c r="J154" s="148" t="str">
        <f>IF(AND(A154&lt;&gt;"",'Données élèves'!AF157&lt;&gt;""),IF('Données élèves'!AF157=TRUE,INDEX(codelangue,MATCH('Données élèves'!L157,liblangue,0)),'Données élèves'!L157),"")</f>
        <v/>
      </c>
      <c r="K154" s="148" t="str">
        <f>IF(AND(A154&lt;&gt;"",'Données élèves'!AH157&lt;&gt;""),IF('Données élèves'!AH157=TRUE,IF(INDEX(codegem,MATCH('Données élèves'!M157,libgem,0))&lt;8000,INDEX(codegem,MATCH('Données élèves'!M157,libgem,0)),""),'Données élèves'!M157),"")</f>
        <v/>
      </c>
      <c r="L154" s="148" t="str">
        <f>IF(AND(A154&lt;&gt;"",'Données élèves'!AH157&lt;&gt;""),IF('Données élèves'!AH157=TRUE,INDEX(codegemhist,MATCH('Données élèves'!M157,libgem,0)),""),"")</f>
        <v/>
      </c>
      <c r="M154" s="148" t="str">
        <f>IF(AND(A154&lt;&gt;"",'Données élèves'!AH157&lt;&gt;""),IF('Données élèves'!AH157=TRUE,IF(INDEX(codegem,MATCH('Données élèves'!M157,libgem,0))&gt;=8000,INDEX(codegem,MATCH('Données élèves'!M157,libgem,0)),""),'Données élèves'!M157),"")</f>
        <v/>
      </c>
      <c r="N154" s="148" t="str">
        <f>IF(AND(A154&lt;&gt;"",'Données élèves'!AI157&lt;&gt;""),IF('Données élèves'!AI157=TRUE,INDEX(codeschart,MATCH('Données élèves'!N157,libschart,0)),'Données élèves'!N157),"")</f>
        <v/>
      </c>
      <c r="O154" s="148" t="str">
        <f>IF(AND(A154&lt;&gt;"",'Données élèves'!O157&lt;&gt;""),'Données élèves'!O157,"")</f>
        <v/>
      </c>
      <c r="P154" s="148" t="str">
        <f>IF(AND(A154&lt;&gt;"",'Données élèves'!AK157&lt;&gt;""),IF('Données élèves'!AK157=TRUE,INDEX(codeform,MATCH('Données élèves'!P157,libform,0)),'Données élèves'!P157),"")</f>
        <v/>
      </c>
      <c r="Q154" s="148" t="str">
        <f>IF(AND(A154&lt;&gt;"",'Données élèves'!AL157&lt;&gt;""),IF('Données élèves'!AL157=TRUE,INDEX(codespe,MATCH('Données élèves'!Q157,libspe,0)),'Données élèves'!Q157),"")</f>
        <v/>
      </c>
      <c r="R154" s="148" t="str">
        <f>IF(AND(A154&lt;&gt;"",OR('Données élèves'!AM157&lt;&gt;"",'Données élèves'!AT157=FALSE)),IF('Données élèves'!AM157=TRUE,INDEX(codemp1,MATCH('Données élèves'!R157,libmp1,0)),IF('Données élèves'!AT157=FALSE,0,'Données élèves'!R157)),"")</f>
        <v/>
      </c>
      <c r="S154" s="148" t="str">
        <f t="shared" si="7"/>
        <v/>
      </c>
      <c r="T154" s="148" t="str">
        <f t="shared" si="8"/>
        <v/>
      </c>
      <c r="U154" s="148" t="str">
        <f>IF(AND(A154&lt;&gt;"",'Données élèves'!S157&lt;&gt;""),'Données élèves'!S157,"")</f>
        <v/>
      </c>
      <c r="V154" s="148" t="str">
        <f>IF(AND(A154&lt;&gt;"",'Données élèves'!T157&lt;&gt;""),'Données élèves'!T157,"")</f>
        <v/>
      </c>
      <c r="W154" s="148" t="str">
        <f>IF(AND(A154&lt;&gt;"",'Données élèves'!U157&lt;&gt;""),'Données élèves'!U157,"")</f>
        <v/>
      </c>
      <c r="X154" s="148" t="str">
        <f>IF(AND(A154&lt;&gt;"",'Données élèves'!V157&lt;&gt;""),'Données élèves'!V157,"")</f>
        <v/>
      </c>
      <c r="Y154" s="148" t="str">
        <f>IF(AND(A154&lt;&gt;"",'Données élèves'!W157&lt;&gt;""),'Données élèves'!W157,"")</f>
        <v/>
      </c>
      <c r="Z154" s="148" t="str">
        <f>IF(AND(A154&lt;&gt;"",'Données élèves'!X157&lt;&gt;""),'Données élèves'!X157,"")</f>
        <v/>
      </c>
    </row>
    <row r="155" spans="1:26" x14ac:dyDescent="0.2">
      <c r="A155" s="146" t="str">
        <f>IF('Données élèves'!$C158&lt;&gt;"",'Données élèves'!A158,"")</f>
        <v/>
      </c>
      <c r="B155" s="146" t="str">
        <f>IF(A155&lt;&gt;"",'Données élèves'!B158,"")</f>
        <v/>
      </c>
      <c r="C155" s="146" t="str">
        <f>IF(AND(A155&lt;&gt;"",'Données élèves'!F158&lt;&gt;""),IF(INDEX(codeclint,MATCH('Données élèves'!F158,libclint,0))&lt;&gt;"",INDEX(codeclint,MATCH('Données élèves'!F158,libclint,0)),""),"")</f>
        <v/>
      </c>
      <c r="D155" s="146" t="str">
        <f t="shared" si="6"/>
        <v/>
      </c>
      <c r="E155" s="146" t="str">
        <f>IF(A155&lt;&gt;"",IF('Données élèves'!G158&lt;&gt;"",IF('Données élèves'!AB158&lt;&gt;"",IF('Données élèves'!G158="LOC.ID",CONCATENATE("LOC.",'Données élèves'!AU$5),'Données élèves'!G158),""),""),"")</f>
        <v/>
      </c>
      <c r="F155" s="146" t="str">
        <f>IF(A155&lt;&gt;"",IF('Données élèves'!H158&lt;&gt;"",'Données élèves'!H158,""),"")</f>
        <v/>
      </c>
      <c r="G155" s="146" t="str">
        <f>IF(AND(A155&lt;&gt;"",'Données élèves'!AC158&lt;&gt;""),IF('Données élèves'!AC158=TRUE,INDEX(codesex,MATCH('Données élèves'!I158,libsex,0)),'Données élèves'!I158),"")</f>
        <v/>
      </c>
      <c r="H155" s="147" t="str">
        <f>IF(A155&lt;&gt;"",IF('Données élèves'!J158&lt;&gt;"",'Données élèves'!J158,""),"")</f>
        <v/>
      </c>
      <c r="I155" s="148" t="str">
        <f>IF(AND(A155&lt;&gt;"",'Données élèves'!AE158&lt;&gt;""),IF('Données élèves'!AE158=TRUE,INDEX(codenat,MATCH('Données élèves'!K158,libnat,0)),'Données élèves'!K158),"")</f>
        <v/>
      </c>
      <c r="J155" s="148" t="str">
        <f>IF(AND(A155&lt;&gt;"",'Données élèves'!AF158&lt;&gt;""),IF('Données élèves'!AF158=TRUE,INDEX(codelangue,MATCH('Données élèves'!L158,liblangue,0)),'Données élèves'!L158),"")</f>
        <v/>
      </c>
      <c r="K155" s="148" t="str">
        <f>IF(AND(A155&lt;&gt;"",'Données élèves'!AH158&lt;&gt;""),IF('Données élèves'!AH158=TRUE,IF(INDEX(codegem,MATCH('Données élèves'!M158,libgem,0))&lt;8000,INDEX(codegem,MATCH('Données élèves'!M158,libgem,0)),""),'Données élèves'!M158),"")</f>
        <v/>
      </c>
      <c r="L155" s="148" t="str">
        <f>IF(AND(A155&lt;&gt;"",'Données élèves'!AH158&lt;&gt;""),IF('Données élèves'!AH158=TRUE,INDEX(codegemhist,MATCH('Données élèves'!M158,libgem,0)),""),"")</f>
        <v/>
      </c>
      <c r="M155" s="148" t="str">
        <f>IF(AND(A155&lt;&gt;"",'Données élèves'!AH158&lt;&gt;""),IF('Données élèves'!AH158=TRUE,IF(INDEX(codegem,MATCH('Données élèves'!M158,libgem,0))&gt;=8000,INDEX(codegem,MATCH('Données élèves'!M158,libgem,0)),""),'Données élèves'!M158),"")</f>
        <v/>
      </c>
      <c r="N155" s="148" t="str">
        <f>IF(AND(A155&lt;&gt;"",'Données élèves'!AI158&lt;&gt;""),IF('Données élèves'!AI158=TRUE,INDEX(codeschart,MATCH('Données élèves'!N158,libschart,0)),'Données élèves'!N158),"")</f>
        <v/>
      </c>
      <c r="O155" s="148" t="str">
        <f>IF(AND(A155&lt;&gt;"",'Données élèves'!O158&lt;&gt;""),'Données élèves'!O158,"")</f>
        <v/>
      </c>
      <c r="P155" s="148" t="str">
        <f>IF(AND(A155&lt;&gt;"",'Données élèves'!AK158&lt;&gt;""),IF('Données élèves'!AK158=TRUE,INDEX(codeform,MATCH('Données élèves'!P158,libform,0)),'Données élèves'!P158),"")</f>
        <v/>
      </c>
      <c r="Q155" s="148" t="str">
        <f>IF(AND(A155&lt;&gt;"",'Données élèves'!AL158&lt;&gt;""),IF('Données élèves'!AL158=TRUE,INDEX(codespe,MATCH('Données élèves'!Q158,libspe,0)),'Données élèves'!Q158),"")</f>
        <v/>
      </c>
      <c r="R155" s="148" t="str">
        <f>IF(AND(A155&lt;&gt;"",OR('Données élèves'!AM158&lt;&gt;"",'Données élèves'!AT158=FALSE)),IF('Données élèves'!AM158=TRUE,INDEX(codemp1,MATCH('Données élèves'!R158,libmp1,0)),IF('Données élèves'!AT158=FALSE,0,'Données élèves'!R158)),"")</f>
        <v/>
      </c>
      <c r="S155" s="148" t="str">
        <f t="shared" si="7"/>
        <v/>
      </c>
      <c r="T155" s="148" t="str">
        <f t="shared" si="8"/>
        <v/>
      </c>
      <c r="U155" s="148" t="str">
        <f>IF(AND(A155&lt;&gt;"",'Données élèves'!S158&lt;&gt;""),'Données élèves'!S158,"")</f>
        <v/>
      </c>
      <c r="V155" s="148" t="str">
        <f>IF(AND(A155&lt;&gt;"",'Données élèves'!T158&lt;&gt;""),'Données élèves'!T158,"")</f>
        <v/>
      </c>
      <c r="W155" s="148" t="str">
        <f>IF(AND(A155&lt;&gt;"",'Données élèves'!U158&lt;&gt;""),'Données élèves'!U158,"")</f>
        <v/>
      </c>
      <c r="X155" s="148" t="str">
        <f>IF(AND(A155&lt;&gt;"",'Données élèves'!V158&lt;&gt;""),'Données élèves'!V158,"")</f>
        <v/>
      </c>
      <c r="Y155" s="148" t="str">
        <f>IF(AND(A155&lt;&gt;"",'Données élèves'!W158&lt;&gt;""),'Données élèves'!W158,"")</f>
        <v/>
      </c>
      <c r="Z155" s="148" t="str">
        <f>IF(AND(A155&lt;&gt;"",'Données élèves'!X158&lt;&gt;""),'Données élèves'!X158,"")</f>
        <v/>
      </c>
    </row>
    <row r="156" spans="1:26" x14ac:dyDescent="0.2">
      <c r="A156" s="146" t="str">
        <f>IF('Données élèves'!$C159&lt;&gt;"",'Données élèves'!A159,"")</f>
        <v/>
      </c>
      <c r="B156" s="146" t="str">
        <f>IF(A156&lt;&gt;"",'Données élèves'!B159,"")</f>
        <v/>
      </c>
      <c r="C156" s="146" t="str">
        <f>IF(AND(A156&lt;&gt;"",'Données élèves'!F159&lt;&gt;""),IF(INDEX(codeclint,MATCH('Données élèves'!F159,libclint,0))&lt;&gt;"",INDEX(codeclint,MATCH('Données élèves'!F159,libclint,0)),""),"")</f>
        <v/>
      </c>
      <c r="D156" s="146" t="str">
        <f t="shared" si="6"/>
        <v/>
      </c>
      <c r="E156" s="146" t="str">
        <f>IF(A156&lt;&gt;"",IF('Données élèves'!G159&lt;&gt;"",IF('Données élèves'!AB159&lt;&gt;"",IF('Données élèves'!G159="LOC.ID",CONCATENATE("LOC.",'Données élèves'!AU$5),'Données élèves'!G159),""),""),"")</f>
        <v/>
      </c>
      <c r="F156" s="146" t="str">
        <f>IF(A156&lt;&gt;"",IF('Données élèves'!H159&lt;&gt;"",'Données élèves'!H159,""),"")</f>
        <v/>
      </c>
      <c r="G156" s="146" t="str">
        <f>IF(AND(A156&lt;&gt;"",'Données élèves'!AC159&lt;&gt;""),IF('Données élèves'!AC159=TRUE,INDEX(codesex,MATCH('Données élèves'!I159,libsex,0)),'Données élèves'!I159),"")</f>
        <v/>
      </c>
      <c r="H156" s="147" t="str">
        <f>IF(A156&lt;&gt;"",IF('Données élèves'!J159&lt;&gt;"",'Données élèves'!J159,""),"")</f>
        <v/>
      </c>
      <c r="I156" s="148" t="str">
        <f>IF(AND(A156&lt;&gt;"",'Données élèves'!AE159&lt;&gt;""),IF('Données élèves'!AE159=TRUE,INDEX(codenat,MATCH('Données élèves'!K159,libnat,0)),'Données élèves'!K159),"")</f>
        <v/>
      </c>
      <c r="J156" s="148" t="str">
        <f>IF(AND(A156&lt;&gt;"",'Données élèves'!AF159&lt;&gt;""),IF('Données élèves'!AF159=TRUE,INDEX(codelangue,MATCH('Données élèves'!L159,liblangue,0)),'Données élèves'!L159),"")</f>
        <v/>
      </c>
      <c r="K156" s="148" t="str">
        <f>IF(AND(A156&lt;&gt;"",'Données élèves'!AH159&lt;&gt;""),IF('Données élèves'!AH159=TRUE,IF(INDEX(codegem,MATCH('Données élèves'!M159,libgem,0))&lt;8000,INDEX(codegem,MATCH('Données élèves'!M159,libgem,0)),""),'Données élèves'!M159),"")</f>
        <v/>
      </c>
      <c r="L156" s="148" t="str">
        <f>IF(AND(A156&lt;&gt;"",'Données élèves'!AH159&lt;&gt;""),IF('Données élèves'!AH159=TRUE,INDEX(codegemhist,MATCH('Données élèves'!M159,libgem,0)),""),"")</f>
        <v/>
      </c>
      <c r="M156" s="148" t="str">
        <f>IF(AND(A156&lt;&gt;"",'Données élèves'!AH159&lt;&gt;""),IF('Données élèves'!AH159=TRUE,IF(INDEX(codegem,MATCH('Données élèves'!M159,libgem,0))&gt;=8000,INDEX(codegem,MATCH('Données élèves'!M159,libgem,0)),""),'Données élèves'!M159),"")</f>
        <v/>
      </c>
      <c r="N156" s="148" t="str">
        <f>IF(AND(A156&lt;&gt;"",'Données élèves'!AI159&lt;&gt;""),IF('Données élèves'!AI159=TRUE,INDEX(codeschart,MATCH('Données élèves'!N159,libschart,0)),'Données élèves'!N159),"")</f>
        <v/>
      </c>
      <c r="O156" s="148" t="str">
        <f>IF(AND(A156&lt;&gt;"",'Données élèves'!O159&lt;&gt;""),'Données élèves'!O159,"")</f>
        <v/>
      </c>
      <c r="P156" s="148" t="str">
        <f>IF(AND(A156&lt;&gt;"",'Données élèves'!AK159&lt;&gt;""),IF('Données élèves'!AK159=TRUE,INDEX(codeform,MATCH('Données élèves'!P159,libform,0)),'Données élèves'!P159),"")</f>
        <v/>
      </c>
      <c r="Q156" s="148" t="str">
        <f>IF(AND(A156&lt;&gt;"",'Données élèves'!AL159&lt;&gt;""),IF('Données élèves'!AL159=TRUE,INDEX(codespe,MATCH('Données élèves'!Q159,libspe,0)),'Données élèves'!Q159),"")</f>
        <v/>
      </c>
      <c r="R156" s="148" t="str">
        <f>IF(AND(A156&lt;&gt;"",OR('Données élèves'!AM159&lt;&gt;"",'Données élèves'!AT159=FALSE)),IF('Données élèves'!AM159=TRUE,INDEX(codemp1,MATCH('Données élèves'!R159,libmp1,0)),IF('Données élèves'!AT159=FALSE,0,'Données élèves'!R159)),"")</f>
        <v/>
      </c>
      <c r="S156" s="148" t="str">
        <f t="shared" si="7"/>
        <v/>
      </c>
      <c r="T156" s="148" t="str">
        <f t="shared" si="8"/>
        <v/>
      </c>
      <c r="U156" s="148" t="str">
        <f>IF(AND(A156&lt;&gt;"",'Données élèves'!S159&lt;&gt;""),'Données élèves'!S159,"")</f>
        <v/>
      </c>
      <c r="V156" s="148" t="str">
        <f>IF(AND(A156&lt;&gt;"",'Données élèves'!T159&lt;&gt;""),'Données élèves'!T159,"")</f>
        <v/>
      </c>
      <c r="W156" s="148" t="str">
        <f>IF(AND(A156&lt;&gt;"",'Données élèves'!U159&lt;&gt;""),'Données élèves'!U159,"")</f>
        <v/>
      </c>
      <c r="X156" s="148" t="str">
        <f>IF(AND(A156&lt;&gt;"",'Données élèves'!V159&lt;&gt;""),'Données élèves'!V159,"")</f>
        <v/>
      </c>
      <c r="Y156" s="148" t="str">
        <f>IF(AND(A156&lt;&gt;"",'Données élèves'!W159&lt;&gt;""),'Données élèves'!W159,"")</f>
        <v/>
      </c>
      <c r="Z156" s="148" t="str">
        <f>IF(AND(A156&lt;&gt;"",'Données élèves'!X159&lt;&gt;""),'Données élèves'!X159,"")</f>
        <v/>
      </c>
    </row>
    <row r="157" spans="1:26" x14ac:dyDescent="0.2">
      <c r="A157" s="146" t="str">
        <f>IF('Données élèves'!$C160&lt;&gt;"",'Données élèves'!A160,"")</f>
        <v/>
      </c>
      <c r="B157" s="146" t="str">
        <f>IF(A157&lt;&gt;"",'Données élèves'!B160,"")</f>
        <v/>
      </c>
      <c r="C157" s="146" t="str">
        <f>IF(AND(A157&lt;&gt;"",'Données élèves'!F160&lt;&gt;""),IF(INDEX(codeclint,MATCH('Données élèves'!F160,libclint,0))&lt;&gt;"",INDEX(codeclint,MATCH('Données élèves'!F160,libclint,0)),""),"")</f>
        <v/>
      </c>
      <c r="D157" s="146" t="str">
        <f t="shared" si="6"/>
        <v/>
      </c>
      <c r="E157" s="146" t="str">
        <f>IF(A157&lt;&gt;"",IF('Données élèves'!G160&lt;&gt;"",IF('Données élèves'!AB160&lt;&gt;"",IF('Données élèves'!G160="LOC.ID",CONCATENATE("LOC.",'Données élèves'!AU$5),'Données élèves'!G160),""),""),"")</f>
        <v/>
      </c>
      <c r="F157" s="146" t="str">
        <f>IF(A157&lt;&gt;"",IF('Données élèves'!H160&lt;&gt;"",'Données élèves'!H160,""),"")</f>
        <v/>
      </c>
      <c r="G157" s="146" t="str">
        <f>IF(AND(A157&lt;&gt;"",'Données élèves'!AC160&lt;&gt;""),IF('Données élèves'!AC160=TRUE,INDEX(codesex,MATCH('Données élèves'!I160,libsex,0)),'Données élèves'!I160),"")</f>
        <v/>
      </c>
      <c r="H157" s="147" t="str">
        <f>IF(A157&lt;&gt;"",IF('Données élèves'!J160&lt;&gt;"",'Données élèves'!J160,""),"")</f>
        <v/>
      </c>
      <c r="I157" s="148" t="str">
        <f>IF(AND(A157&lt;&gt;"",'Données élèves'!AE160&lt;&gt;""),IF('Données élèves'!AE160=TRUE,INDEX(codenat,MATCH('Données élèves'!K160,libnat,0)),'Données élèves'!K160),"")</f>
        <v/>
      </c>
      <c r="J157" s="148" t="str">
        <f>IF(AND(A157&lt;&gt;"",'Données élèves'!AF160&lt;&gt;""),IF('Données élèves'!AF160=TRUE,INDEX(codelangue,MATCH('Données élèves'!L160,liblangue,0)),'Données élèves'!L160),"")</f>
        <v/>
      </c>
      <c r="K157" s="148" t="str">
        <f>IF(AND(A157&lt;&gt;"",'Données élèves'!AH160&lt;&gt;""),IF('Données élèves'!AH160=TRUE,IF(INDEX(codegem,MATCH('Données élèves'!M160,libgem,0))&lt;8000,INDEX(codegem,MATCH('Données élèves'!M160,libgem,0)),""),'Données élèves'!M160),"")</f>
        <v/>
      </c>
      <c r="L157" s="148" t="str">
        <f>IF(AND(A157&lt;&gt;"",'Données élèves'!AH160&lt;&gt;""),IF('Données élèves'!AH160=TRUE,INDEX(codegemhist,MATCH('Données élèves'!M160,libgem,0)),""),"")</f>
        <v/>
      </c>
      <c r="M157" s="148" t="str">
        <f>IF(AND(A157&lt;&gt;"",'Données élèves'!AH160&lt;&gt;""),IF('Données élèves'!AH160=TRUE,IF(INDEX(codegem,MATCH('Données élèves'!M160,libgem,0))&gt;=8000,INDEX(codegem,MATCH('Données élèves'!M160,libgem,0)),""),'Données élèves'!M160),"")</f>
        <v/>
      </c>
      <c r="N157" s="148" t="str">
        <f>IF(AND(A157&lt;&gt;"",'Données élèves'!AI160&lt;&gt;""),IF('Données élèves'!AI160=TRUE,INDEX(codeschart,MATCH('Données élèves'!N160,libschart,0)),'Données élèves'!N160),"")</f>
        <v/>
      </c>
      <c r="O157" s="148" t="str">
        <f>IF(AND(A157&lt;&gt;"",'Données élèves'!O160&lt;&gt;""),'Données élèves'!O160,"")</f>
        <v/>
      </c>
      <c r="P157" s="148" t="str">
        <f>IF(AND(A157&lt;&gt;"",'Données élèves'!AK160&lt;&gt;""),IF('Données élèves'!AK160=TRUE,INDEX(codeform,MATCH('Données élèves'!P160,libform,0)),'Données élèves'!P160),"")</f>
        <v/>
      </c>
      <c r="Q157" s="148" t="str">
        <f>IF(AND(A157&lt;&gt;"",'Données élèves'!AL160&lt;&gt;""),IF('Données élèves'!AL160=TRUE,INDEX(codespe,MATCH('Données élèves'!Q160,libspe,0)),'Données élèves'!Q160),"")</f>
        <v/>
      </c>
      <c r="R157" s="148" t="str">
        <f>IF(AND(A157&lt;&gt;"",OR('Données élèves'!AM160&lt;&gt;"",'Données élèves'!AT160=FALSE)),IF('Données élèves'!AM160=TRUE,INDEX(codemp1,MATCH('Données élèves'!R160,libmp1,0)),IF('Données élèves'!AT160=FALSE,0,'Données élèves'!R160)),"")</f>
        <v/>
      </c>
      <c r="S157" s="148" t="str">
        <f t="shared" si="7"/>
        <v/>
      </c>
      <c r="T157" s="148" t="str">
        <f t="shared" si="8"/>
        <v/>
      </c>
      <c r="U157" s="148" t="str">
        <f>IF(AND(A157&lt;&gt;"",'Données élèves'!S160&lt;&gt;""),'Données élèves'!S160,"")</f>
        <v/>
      </c>
      <c r="V157" s="148" t="str">
        <f>IF(AND(A157&lt;&gt;"",'Données élèves'!T160&lt;&gt;""),'Données élèves'!T160,"")</f>
        <v/>
      </c>
      <c r="W157" s="148" t="str">
        <f>IF(AND(A157&lt;&gt;"",'Données élèves'!U160&lt;&gt;""),'Données élèves'!U160,"")</f>
        <v/>
      </c>
      <c r="X157" s="148" t="str">
        <f>IF(AND(A157&lt;&gt;"",'Données élèves'!V160&lt;&gt;""),'Données élèves'!V160,"")</f>
        <v/>
      </c>
      <c r="Y157" s="148" t="str">
        <f>IF(AND(A157&lt;&gt;"",'Données élèves'!W160&lt;&gt;""),'Données élèves'!W160,"")</f>
        <v/>
      </c>
      <c r="Z157" s="148" t="str">
        <f>IF(AND(A157&lt;&gt;"",'Données élèves'!X160&lt;&gt;""),'Données élèves'!X160,"")</f>
        <v/>
      </c>
    </row>
    <row r="158" spans="1:26" x14ac:dyDescent="0.2">
      <c r="A158" s="146" t="str">
        <f>IF('Données élèves'!$C161&lt;&gt;"",'Données élèves'!A161,"")</f>
        <v/>
      </c>
      <c r="B158" s="146" t="str">
        <f>IF(A158&lt;&gt;"",'Données élèves'!B161,"")</f>
        <v/>
      </c>
      <c r="C158" s="146" t="str">
        <f>IF(AND(A158&lt;&gt;"",'Données élèves'!F161&lt;&gt;""),IF(INDEX(codeclint,MATCH('Données élèves'!F161,libclint,0))&lt;&gt;"",INDEX(codeclint,MATCH('Données élèves'!F161,libclint,0)),""),"")</f>
        <v/>
      </c>
      <c r="D158" s="146" t="str">
        <f t="shared" si="6"/>
        <v/>
      </c>
      <c r="E158" s="146" t="str">
        <f>IF(A158&lt;&gt;"",IF('Données élèves'!G161&lt;&gt;"",IF('Données élèves'!AB161&lt;&gt;"",IF('Données élèves'!G161="LOC.ID",CONCATENATE("LOC.",'Données élèves'!AU$5),'Données élèves'!G161),""),""),"")</f>
        <v/>
      </c>
      <c r="F158" s="146" t="str">
        <f>IF(A158&lt;&gt;"",IF('Données élèves'!H161&lt;&gt;"",'Données élèves'!H161,""),"")</f>
        <v/>
      </c>
      <c r="G158" s="146" t="str">
        <f>IF(AND(A158&lt;&gt;"",'Données élèves'!AC161&lt;&gt;""),IF('Données élèves'!AC161=TRUE,INDEX(codesex,MATCH('Données élèves'!I161,libsex,0)),'Données élèves'!I161),"")</f>
        <v/>
      </c>
      <c r="H158" s="147" t="str">
        <f>IF(A158&lt;&gt;"",IF('Données élèves'!J161&lt;&gt;"",'Données élèves'!J161,""),"")</f>
        <v/>
      </c>
      <c r="I158" s="148" t="str">
        <f>IF(AND(A158&lt;&gt;"",'Données élèves'!AE161&lt;&gt;""),IF('Données élèves'!AE161=TRUE,INDEX(codenat,MATCH('Données élèves'!K161,libnat,0)),'Données élèves'!K161),"")</f>
        <v/>
      </c>
      <c r="J158" s="148" t="str">
        <f>IF(AND(A158&lt;&gt;"",'Données élèves'!AF161&lt;&gt;""),IF('Données élèves'!AF161=TRUE,INDEX(codelangue,MATCH('Données élèves'!L161,liblangue,0)),'Données élèves'!L161),"")</f>
        <v/>
      </c>
      <c r="K158" s="148" t="str">
        <f>IF(AND(A158&lt;&gt;"",'Données élèves'!AH161&lt;&gt;""),IF('Données élèves'!AH161=TRUE,IF(INDEX(codegem,MATCH('Données élèves'!M161,libgem,0))&lt;8000,INDEX(codegem,MATCH('Données élèves'!M161,libgem,0)),""),'Données élèves'!M161),"")</f>
        <v/>
      </c>
      <c r="L158" s="148" t="str">
        <f>IF(AND(A158&lt;&gt;"",'Données élèves'!AH161&lt;&gt;""),IF('Données élèves'!AH161=TRUE,INDEX(codegemhist,MATCH('Données élèves'!M161,libgem,0)),""),"")</f>
        <v/>
      </c>
      <c r="M158" s="148" t="str">
        <f>IF(AND(A158&lt;&gt;"",'Données élèves'!AH161&lt;&gt;""),IF('Données élèves'!AH161=TRUE,IF(INDEX(codegem,MATCH('Données élèves'!M161,libgem,0))&gt;=8000,INDEX(codegem,MATCH('Données élèves'!M161,libgem,0)),""),'Données élèves'!M161),"")</f>
        <v/>
      </c>
      <c r="N158" s="148" t="str">
        <f>IF(AND(A158&lt;&gt;"",'Données élèves'!AI161&lt;&gt;""),IF('Données élèves'!AI161=TRUE,INDEX(codeschart,MATCH('Données élèves'!N161,libschart,0)),'Données élèves'!N161),"")</f>
        <v/>
      </c>
      <c r="O158" s="148" t="str">
        <f>IF(AND(A158&lt;&gt;"",'Données élèves'!O161&lt;&gt;""),'Données élèves'!O161,"")</f>
        <v/>
      </c>
      <c r="P158" s="148" t="str">
        <f>IF(AND(A158&lt;&gt;"",'Données élèves'!AK161&lt;&gt;""),IF('Données élèves'!AK161=TRUE,INDEX(codeform,MATCH('Données élèves'!P161,libform,0)),'Données élèves'!P161),"")</f>
        <v/>
      </c>
      <c r="Q158" s="148" t="str">
        <f>IF(AND(A158&lt;&gt;"",'Données élèves'!AL161&lt;&gt;""),IF('Données élèves'!AL161=TRUE,INDEX(codespe,MATCH('Données élèves'!Q161,libspe,0)),'Données élèves'!Q161),"")</f>
        <v/>
      </c>
      <c r="R158" s="148" t="str">
        <f>IF(AND(A158&lt;&gt;"",OR('Données élèves'!AM161&lt;&gt;"",'Données élèves'!AT161=FALSE)),IF('Données élèves'!AM161=TRUE,INDEX(codemp1,MATCH('Données élèves'!R161,libmp1,0)),IF('Données élèves'!AT161=FALSE,0,'Données élèves'!R161)),"")</f>
        <v/>
      </c>
      <c r="S158" s="148" t="str">
        <f t="shared" si="7"/>
        <v/>
      </c>
      <c r="T158" s="148" t="str">
        <f t="shared" si="8"/>
        <v/>
      </c>
      <c r="U158" s="148" t="str">
        <f>IF(AND(A158&lt;&gt;"",'Données élèves'!S161&lt;&gt;""),'Données élèves'!S161,"")</f>
        <v/>
      </c>
      <c r="V158" s="148" t="str">
        <f>IF(AND(A158&lt;&gt;"",'Données élèves'!T161&lt;&gt;""),'Données élèves'!T161,"")</f>
        <v/>
      </c>
      <c r="W158" s="148" t="str">
        <f>IF(AND(A158&lt;&gt;"",'Données élèves'!U161&lt;&gt;""),'Données élèves'!U161,"")</f>
        <v/>
      </c>
      <c r="X158" s="148" t="str">
        <f>IF(AND(A158&lt;&gt;"",'Données élèves'!V161&lt;&gt;""),'Données élèves'!V161,"")</f>
        <v/>
      </c>
      <c r="Y158" s="148" t="str">
        <f>IF(AND(A158&lt;&gt;"",'Données élèves'!W161&lt;&gt;""),'Données élèves'!W161,"")</f>
        <v/>
      </c>
      <c r="Z158" s="148" t="str">
        <f>IF(AND(A158&lt;&gt;"",'Données élèves'!X161&lt;&gt;""),'Données élèves'!X161,"")</f>
        <v/>
      </c>
    </row>
    <row r="159" spans="1:26" x14ac:dyDescent="0.2">
      <c r="A159" s="146" t="str">
        <f>IF('Données élèves'!$C162&lt;&gt;"",'Données élèves'!A162,"")</f>
        <v/>
      </c>
      <c r="B159" s="146" t="str">
        <f>IF(A159&lt;&gt;"",'Données élèves'!B162,"")</f>
        <v/>
      </c>
      <c r="C159" s="146" t="str">
        <f>IF(AND(A159&lt;&gt;"",'Données élèves'!F162&lt;&gt;""),IF(INDEX(codeclint,MATCH('Données élèves'!F162,libclint,0))&lt;&gt;"",INDEX(codeclint,MATCH('Données élèves'!F162,libclint,0)),""),"")</f>
        <v/>
      </c>
      <c r="D159" s="146" t="str">
        <f t="shared" si="6"/>
        <v/>
      </c>
      <c r="E159" s="146" t="str">
        <f>IF(A159&lt;&gt;"",IF('Données élèves'!G162&lt;&gt;"",IF('Données élèves'!AB162&lt;&gt;"",IF('Données élèves'!G162="LOC.ID",CONCATENATE("LOC.",'Données élèves'!AU$5),'Données élèves'!G162),""),""),"")</f>
        <v/>
      </c>
      <c r="F159" s="146" t="str">
        <f>IF(A159&lt;&gt;"",IF('Données élèves'!H162&lt;&gt;"",'Données élèves'!H162,""),"")</f>
        <v/>
      </c>
      <c r="G159" s="146" t="str">
        <f>IF(AND(A159&lt;&gt;"",'Données élèves'!AC162&lt;&gt;""),IF('Données élèves'!AC162=TRUE,INDEX(codesex,MATCH('Données élèves'!I162,libsex,0)),'Données élèves'!I162),"")</f>
        <v/>
      </c>
      <c r="H159" s="147" t="str">
        <f>IF(A159&lt;&gt;"",IF('Données élèves'!J162&lt;&gt;"",'Données élèves'!J162,""),"")</f>
        <v/>
      </c>
      <c r="I159" s="148" t="str">
        <f>IF(AND(A159&lt;&gt;"",'Données élèves'!AE162&lt;&gt;""),IF('Données élèves'!AE162=TRUE,INDEX(codenat,MATCH('Données élèves'!K162,libnat,0)),'Données élèves'!K162),"")</f>
        <v/>
      </c>
      <c r="J159" s="148" t="str">
        <f>IF(AND(A159&lt;&gt;"",'Données élèves'!AF162&lt;&gt;""),IF('Données élèves'!AF162=TRUE,INDEX(codelangue,MATCH('Données élèves'!L162,liblangue,0)),'Données élèves'!L162),"")</f>
        <v/>
      </c>
      <c r="K159" s="148" t="str">
        <f>IF(AND(A159&lt;&gt;"",'Données élèves'!AH162&lt;&gt;""),IF('Données élèves'!AH162=TRUE,IF(INDEX(codegem,MATCH('Données élèves'!M162,libgem,0))&lt;8000,INDEX(codegem,MATCH('Données élèves'!M162,libgem,0)),""),'Données élèves'!M162),"")</f>
        <v/>
      </c>
      <c r="L159" s="148" t="str">
        <f>IF(AND(A159&lt;&gt;"",'Données élèves'!AH162&lt;&gt;""),IF('Données élèves'!AH162=TRUE,INDEX(codegemhist,MATCH('Données élèves'!M162,libgem,0)),""),"")</f>
        <v/>
      </c>
      <c r="M159" s="148" t="str">
        <f>IF(AND(A159&lt;&gt;"",'Données élèves'!AH162&lt;&gt;""),IF('Données élèves'!AH162=TRUE,IF(INDEX(codegem,MATCH('Données élèves'!M162,libgem,0))&gt;=8000,INDEX(codegem,MATCH('Données élèves'!M162,libgem,0)),""),'Données élèves'!M162),"")</f>
        <v/>
      </c>
      <c r="N159" s="148" t="str">
        <f>IF(AND(A159&lt;&gt;"",'Données élèves'!AI162&lt;&gt;""),IF('Données élèves'!AI162=TRUE,INDEX(codeschart,MATCH('Données élèves'!N162,libschart,0)),'Données élèves'!N162),"")</f>
        <v/>
      </c>
      <c r="O159" s="148" t="str">
        <f>IF(AND(A159&lt;&gt;"",'Données élèves'!O162&lt;&gt;""),'Données élèves'!O162,"")</f>
        <v/>
      </c>
      <c r="P159" s="148" t="str">
        <f>IF(AND(A159&lt;&gt;"",'Données élèves'!AK162&lt;&gt;""),IF('Données élèves'!AK162=TRUE,INDEX(codeform,MATCH('Données élèves'!P162,libform,0)),'Données élèves'!P162),"")</f>
        <v/>
      </c>
      <c r="Q159" s="148" t="str">
        <f>IF(AND(A159&lt;&gt;"",'Données élèves'!AL162&lt;&gt;""),IF('Données élèves'!AL162=TRUE,INDEX(codespe,MATCH('Données élèves'!Q162,libspe,0)),'Données élèves'!Q162),"")</f>
        <v/>
      </c>
      <c r="R159" s="148" t="str">
        <f>IF(AND(A159&lt;&gt;"",OR('Données élèves'!AM162&lt;&gt;"",'Données élèves'!AT162=FALSE)),IF('Données élèves'!AM162=TRUE,INDEX(codemp1,MATCH('Données élèves'!R162,libmp1,0)),IF('Données élèves'!AT162=FALSE,0,'Données élèves'!R162)),"")</f>
        <v/>
      </c>
      <c r="S159" s="148" t="str">
        <f t="shared" si="7"/>
        <v/>
      </c>
      <c r="T159" s="148" t="str">
        <f t="shared" si="8"/>
        <v/>
      </c>
      <c r="U159" s="148" t="str">
        <f>IF(AND(A159&lt;&gt;"",'Données élèves'!S162&lt;&gt;""),'Données élèves'!S162,"")</f>
        <v/>
      </c>
      <c r="V159" s="148" t="str">
        <f>IF(AND(A159&lt;&gt;"",'Données élèves'!T162&lt;&gt;""),'Données élèves'!T162,"")</f>
        <v/>
      </c>
      <c r="W159" s="148" t="str">
        <f>IF(AND(A159&lt;&gt;"",'Données élèves'!U162&lt;&gt;""),'Données élèves'!U162,"")</f>
        <v/>
      </c>
      <c r="X159" s="148" t="str">
        <f>IF(AND(A159&lt;&gt;"",'Données élèves'!V162&lt;&gt;""),'Données élèves'!V162,"")</f>
        <v/>
      </c>
      <c r="Y159" s="148" t="str">
        <f>IF(AND(A159&lt;&gt;"",'Données élèves'!W162&lt;&gt;""),'Données élèves'!W162,"")</f>
        <v/>
      </c>
      <c r="Z159" s="148" t="str">
        <f>IF(AND(A159&lt;&gt;"",'Données élèves'!X162&lt;&gt;""),'Données élèves'!X162,"")</f>
        <v/>
      </c>
    </row>
    <row r="160" spans="1:26" x14ac:dyDescent="0.2">
      <c r="A160" s="146" t="str">
        <f>IF('Données élèves'!$C163&lt;&gt;"",'Données élèves'!A163,"")</f>
        <v/>
      </c>
      <c r="B160" s="146" t="str">
        <f>IF(A160&lt;&gt;"",'Données élèves'!B163,"")</f>
        <v/>
      </c>
      <c r="C160" s="146" t="str">
        <f>IF(AND(A160&lt;&gt;"",'Données élèves'!F163&lt;&gt;""),IF(INDEX(codeclint,MATCH('Données élèves'!F163,libclint,0))&lt;&gt;"",INDEX(codeclint,MATCH('Données élèves'!F163,libclint,0)),""),"")</f>
        <v/>
      </c>
      <c r="D160" s="146" t="str">
        <f t="shared" si="6"/>
        <v/>
      </c>
      <c r="E160" s="146" t="str">
        <f>IF(A160&lt;&gt;"",IF('Données élèves'!G163&lt;&gt;"",IF('Données élèves'!AB163&lt;&gt;"",IF('Données élèves'!G163="LOC.ID",CONCATENATE("LOC.",'Données élèves'!AU$5),'Données élèves'!G163),""),""),"")</f>
        <v/>
      </c>
      <c r="F160" s="146" t="str">
        <f>IF(A160&lt;&gt;"",IF('Données élèves'!H163&lt;&gt;"",'Données élèves'!H163,""),"")</f>
        <v/>
      </c>
      <c r="G160" s="146" t="str">
        <f>IF(AND(A160&lt;&gt;"",'Données élèves'!AC163&lt;&gt;""),IF('Données élèves'!AC163=TRUE,INDEX(codesex,MATCH('Données élèves'!I163,libsex,0)),'Données élèves'!I163),"")</f>
        <v/>
      </c>
      <c r="H160" s="147" t="str">
        <f>IF(A160&lt;&gt;"",IF('Données élèves'!J163&lt;&gt;"",'Données élèves'!J163,""),"")</f>
        <v/>
      </c>
      <c r="I160" s="148" t="str">
        <f>IF(AND(A160&lt;&gt;"",'Données élèves'!AE163&lt;&gt;""),IF('Données élèves'!AE163=TRUE,INDEX(codenat,MATCH('Données élèves'!K163,libnat,0)),'Données élèves'!K163),"")</f>
        <v/>
      </c>
      <c r="J160" s="148" t="str">
        <f>IF(AND(A160&lt;&gt;"",'Données élèves'!AF163&lt;&gt;""),IF('Données élèves'!AF163=TRUE,INDEX(codelangue,MATCH('Données élèves'!L163,liblangue,0)),'Données élèves'!L163),"")</f>
        <v/>
      </c>
      <c r="K160" s="148" t="str">
        <f>IF(AND(A160&lt;&gt;"",'Données élèves'!AH163&lt;&gt;""),IF('Données élèves'!AH163=TRUE,IF(INDEX(codegem,MATCH('Données élèves'!M163,libgem,0))&lt;8000,INDEX(codegem,MATCH('Données élèves'!M163,libgem,0)),""),'Données élèves'!M163),"")</f>
        <v/>
      </c>
      <c r="L160" s="148" t="str">
        <f>IF(AND(A160&lt;&gt;"",'Données élèves'!AH163&lt;&gt;""),IF('Données élèves'!AH163=TRUE,INDEX(codegemhist,MATCH('Données élèves'!M163,libgem,0)),""),"")</f>
        <v/>
      </c>
      <c r="M160" s="148" t="str">
        <f>IF(AND(A160&lt;&gt;"",'Données élèves'!AH163&lt;&gt;""),IF('Données élèves'!AH163=TRUE,IF(INDEX(codegem,MATCH('Données élèves'!M163,libgem,0))&gt;=8000,INDEX(codegem,MATCH('Données élèves'!M163,libgem,0)),""),'Données élèves'!M163),"")</f>
        <v/>
      </c>
      <c r="N160" s="148" t="str">
        <f>IF(AND(A160&lt;&gt;"",'Données élèves'!AI163&lt;&gt;""),IF('Données élèves'!AI163=TRUE,INDEX(codeschart,MATCH('Données élèves'!N163,libschart,0)),'Données élèves'!N163),"")</f>
        <v/>
      </c>
      <c r="O160" s="148" t="str">
        <f>IF(AND(A160&lt;&gt;"",'Données élèves'!O163&lt;&gt;""),'Données élèves'!O163,"")</f>
        <v/>
      </c>
      <c r="P160" s="148" t="str">
        <f>IF(AND(A160&lt;&gt;"",'Données élèves'!AK163&lt;&gt;""),IF('Données élèves'!AK163=TRUE,INDEX(codeform,MATCH('Données élèves'!P163,libform,0)),'Données élèves'!P163),"")</f>
        <v/>
      </c>
      <c r="Q160" s="148" t="str">
        <f>IF(AND(A160&lt;&gt;"",'Données élèves'!AL163&lt;&gt;""),IF('Données élèves'!AL163=TRUE,INDEX(codespe,MATCH('Données élèves'!Q163,libspe,0)),'Données élèves'!Q163),"")</f>
        <v/>
      </c>
      <c r="R160" s="148" t="str">
        <f>IF(AND(A160&lt;&gt;"",OR('Données élèves'!AM163&lt;&gt;"",'Données élèves'!AT163=FALSE)),IF('Données élèves'!AM163=TRUE,INDEX(codemp1,MATCH('Données élèves'!R163,libmp1,0)),IF('Données élèves'!AT163=FALSE,0,'Données élèves'!R163)),"")</f>
        <v/>
      </c>
      <c r="S160" s="148" t="str">
        <f t="shared" si="7"/>
        <v/>
      </c>
      <c r="T160" s="148" t="str">
        <f t="shared" si="8"/>
        <v/>
      </c>
      <c r="U160" s="148" t="str">
        <f>IF(AND(A160&lt;&gt;"",'Données élèves'!S163&lt;&gt;""),'Données élèves'!S163,"")</f>
        <v/>
      </c>
      <c r="V160" s="148" t="str">
        <f>IF(AND(A160&lt;&gt;"",'Données élèves'!T163&lt;&gt;""),'Données élèves'!T163,"")</f>
        <v/>
      </c>
      <c r="W160" s="148" t="str">
        <f>IF(AND(A160&lt;&gt;"",'Données élèves'!U163&lt;&gt;""),'Données élèves'!U163,"")</f>
        <v/>
      </c>
      <c r="X160" s="148" t="str">
        <f>IF(AND(A160&lt;&gt;"",'Données élèves'!V163&lt;&gt;""),'Données élèves'!V163,"")</f>
        <v/>
      </c>
      <c r="Y160" s="148" t="str">
        <f>IF(AND(A160&lt;&gt;"",'Données élèves'!W163&lt;&gt;""),'Données élèves'!W163,"")</f>
        <v/>
      </c>
      <c r="Z160" s="148" t="str">
        <f>IF(AND(A160&lt;&gt;"",'Données élèves'!X163&lt;&gt;""),'Données élèves'!X163,"")</f>
        <v/>
      </c>
    </row>
    <row r="161" spans="1:26" x14ac:dyDescent="0.2">
      <c r="A161" s="146" t="str">
        <f>IF('Données élèves'!$C164&lt;&gt;"",'Données élèves'!A164,"")</f>
        <v/>
      </c>
      <c r="B161" s="146" t="str">
        <f>IF(A161&lt;&gt;"",'Données élèves'!B164,"")</f>
        <v/>
      </c>
      <c r="C161" s="146" t="str">
        <f>IF(AND(A161&lt;&gt;"",'Données élèves'!F164&lt;&gt;""),IF(INDEX(codeclint,MATCH('Données élèves'!F164,libclint,0))&lt;&gt;"",INDEX(codeclint,MATCH('Données élèves'!F164,libclint,0)),""),"")</f>
        <v/>
      </c>
      <c r="D161" s="146" t="str">
        <f t="shared" si="6"/>
        <v/>
      </c>
      <c r="E161" s="146" t="str">
        <f>IF(A161&lt;&gt;"",IF('Données élèves'!G164&lt;&gt;"",IF('Données élèves'!AB164&lt;&gt;"",IF('Données élèves'!G164="LOC.ID",CONCATENATE("LOC.",'Données élèves'!AU$5),'Données élèves'!G164),""),""),"")</f>
        <v/>
      </c>
      <c r="F161" s="146" t="str">
        <f>IF(A161&lt;&gt;"",IF('Données élèves'!H164&lt;&gt;"",'Données élèves'!H164,""),"")</f>
        <v/>
      </c>
      <c r="G161" s="146" t="str">
        <f>IF(AND(A161&lt;&gt;"",'Données élèves'!AC164&lt;&gt;""),IF('Données élèves'!AC164=TRUE,INDEX(codesex,MATCH('Données élèves'!I164,libsex,0)),'Données élèves'!I164),"")</f>
        <v/>
      </c>
      <c r="H161" s="147" t="str">
        <f>IF(A161&lt;&gt;"",IF('Données élèves'!J164&lt;&gt;"",'Données élèves'!J164,""),"")</f>
        <v/>
      </c>
      <c r="I161" s="148" t="str">
        <f>IF(AND(A161&lt;&gt;"",'Données élèves'!AE164&lt;&gt;""),IF('Données élèves'!AE164=TRUE,INDEX(codenat,MATCH('Données élèves'!K164,libnat,0)),'Données élèves'!K164),"")</f>
        <v/>
      </c>
      <c r="J161" s="148" t="str">
        <f>IF(AND(A161&lt;&gt;"",'Données élèves'!AF164&lt;&gt;""),IF('Données élèves'!AF164=TRUE,INDEX(codelangue,MATCH('Données élèves'!L164,liblangue,0)),'Données élèves'!L164),"")</f>
        <v/>
      </c>
      <c r="K161" s="148" t="str">
        <f>IF(AND(A161&lt;&gt;"",'Données élèves'!AH164&lt;&gt;""),IF('Données élèves'!AH164=TRUE,IF(INDEX(codegem,MATCH('Données élèves'!M164,libgem,0))&lt;8000,INDEX(codegem,MATCH('Données élèves'!M164,libgem,0)),""),'Données élèves'!M164),"")</f>
        <v/>
      </c>
      <c r="L161" s="148" t="str">
        <f>IF(AND(A161&lt;&gt;"",'Données élèves'!AH164&lt;&gt;""),IF('Données élèves'!AH164=TRUE,INDEX(codegemhist,MATCH('Données élèves'!M164,libgem,0)),""),"")</f>
        <v/>
      </c>
      <c r="M161" s="148" t="str">
        <f>IF(AND(A161&lt;&gt;"",'Données élèves'!AH164&lt;&gt;""),IF('Données élèves'!AH164=TRUE,IF(INDEX(codegem,MATCH('Données élèves'!M164,libgem,0))&gt;=8000,INDEX(codegem,MATCH('Données élèves'!M164,libgem,0)),""),'Données élèves'!M164),"")</f>
        <v/>
      </c>
      <c r="N161" s="148" t="str">
        <f>IF(AND(A161&lt;&gt;"",'Données élèves'!AI164&lt;&gt;""),IF('Données élèves'!AI164=TRUE,INDEX(codeschart,MATCH('Données élèves'!N164,libschart,0)),'Données élèves'!N164),"")</f>
        <v/>
      </c>
      <c r="O161" s="148" t="str">
        <f>IF(AND(A161&lt;&gt;"",'Données élèves'!O164&lt;&gt;""),'Données élèves'!O164,"")</f>
        <v/>
      </c>
      <c r="P161" s="148" t="str">
        <f>IF(AND(A161&lt;&gt;"",'Données élèves'!AK164&lt;&gt;""),IF('Données élèves'!AK164=TRUE,INDEX(codeform,MATCH('Données élèves'!P164,libform,0)),'Données élèves'!P164),"")</f>
        <v/>
      </c>
      <c r="Q161" s="148" t="str">
        <f>IF(AND(A161&lt;&gt;"",'Données élèves'!AL164&lt;&gt;""),IF('Données élèves'!AL164=TRUE,INDEX(codespe,MATCH('Données élèves'!Q164,libspe,0)),'Données élèves'!Q164),"")</f>
        <v/>
      </c>
      <c r="R161" s="148" t="str">
        <f>IF(AND(A161&lt;&gt;"",OR('Données élèves'!AM164&lt;&gt;"",'Données élèves'!AT164=FALSE)),IF('Données élèves'!AM164=TRUE,INDEX(codemp1,MATCH('Données élèves'!R164,libmp1,0)),IF('Données élèves'!AT164=FALSE,0,'Données élèves'!R164)),"")</f>
        <v/>
      </c>
      <c r="S161" s="148" t="str">
        <f t="shared" si="7"/>
        <v/>
      </c>
      <c r="T161" s="148" t="str">
        <f t="shared" si="8"/>
        <v/>
      </c>
      <c r="U161" s="148" t="str">
        <f>IF(AND(A161&lt;&gt;"",'Données élèves'!S164&lt;&gt;""),'Données élèves'!S164,"")</f>
        <v/>
      </c>
      <c r="V161" s="148" t="str">
        <f>IF(AND(A161&lt;&gt;"",'Données élèves'!T164&lt;&gt;""),'Données élèves'!T164,"")</f>
        <v/>
      </c>
      <c r="W161" s="148" t="str">
        <f>IF(AND(A161&lt;&gt;"",'Données élèves'!U164&lt;&gt;""),'Données élèves'!U164,"")</f>
        <v/>
      </c>
      <c r="X161" s="148" t="str">
        <f>IF(AND(A161&lt;&gt;"",'Données élèves'!V164&lt;&gt;""),'Données élèves'!V164,"")</f>
        <v/>
      </c>
      <c r="Y161" s="148" t="str">
        <f>IF(AND(A161&lt;&gt;"",'Données élèves'!W164&lt;&gt;""),'Données élèves'!W164,"")</f>
        <v/>
      </c>
      <c r="Z161" s="148" t="str">
        <f>IF(AND(A161&lt;&gt;"",'Données élèves'!X164&lt;&gt;""),'Données élèves'!X164,"")</f>
        <v/>
      </c>
    </row>
    <row r="162" spans="1:26" x14ac:dyDescent="0.2">
      <c r="A162" s="146" t="str">
        <f>IF('Données élèves'!$C165&lt;&gt;"",'Données élèves'!A165,"")</f>
        <v/>
      </c>
      <c r="B162" s="146" t="str">
        <f>IF(A162&lt;&gt;"",'Données élèves'!B165,"")</f>
        <v/>
      </c>
      <c r="C162" s="146" t="str">
        <f>IF(AND(A162&lt;&gt;"",'Données élèves'!F165&lt;&gt;""),IF(INDEX(codeclint,MATCH('Données élèves'!F165,libclint,0))&lt;&gt;"",INDEX(codeclint,MATCH('Données élèves'!F165,libclint,0)),""),"")</f>
        <v/>
      </c>
      <c r="D162" s="146" t="str">
        <f t="shared" si="6"/>
        <v/>
      </c>
      <c r="E162" s="146" t="str">
        <f>IF(A162&lt;&gt;"",IF('Données élèves'!G165&lt;&gt;"",IF('Données élèves'!AB165&lt;&gt;"",IF('Données élèves'!G165="LOC.ID",CONCATENATE("LOC.",'Données élèves'!AU$5),'Données élèves'!G165),""),""),"")</f>
        <v/>
      </c>
      <c r="F162" s="146" t="str">
        <f>IF(A162&lt;&gt;"",IF('Données élèves'!H165&lt;&gt;"",'Données élèves'!H165,""),"")</f>
        <v/>
      </c>
      <c r="G162" s="146" t="str">
        <f>IF(AND(A162&lt;&gt;"",'Données élèves'!AC165&lt;&gt;""),IF('Données élèves'!AC165=TRUE,INDEX(codesex,MATCH('Données élèves'!I165,libsex,0)),'Données élèves'!I165),"")</f>
        <v/>
      </c>
      <c r="H162" s="147" t="str">
        <f>IF(A162&lt;&gt;"",IF('Données élèves'!J165&lt;&gt;"",'Données élèves'!J165,""),"")</f>
        <v/>
      </c>
      <c r="I162" s="148" t="str">
        <f>IF(AND(A162&lt;&gt;"",'Données élèves'!AE165&lt;&gt;""),IF('Données élèves'!AE165=TRUE,INDEX(codenat,MATCH('Données élèves'!K165,libnat,0)),'Données élèves'!K165),"")</f>
        <v/>
      </c>
      <c r="J162" s="148" t="str">
        <f>IF(AND(A162&lt;&gt;"",'Données élèves'!AF165&lt;&gt;""),IF('Données élèves'!AF165=TRUE,INDEX(codelangue,MATCH('Données élèves'!L165,liblangue,0)),'Données élèves'!L165),"")</f>
        <v/>
      </c>
      <c r="K162" s="148" t="str">
        <f>IF(AND(A162&lt;&gt;"",'Données élèves'!AH165&lt;&gt;""),IF('Données élèves'!AH165=TRUE,IF(INDEX(codegem,MATCH('Données élèves'!M165,libgem,0))&lt;8000,INDEX(codegem,MATCH('Données élèves'!M165,libgem,0)),""),'Données élèves'!M165),"")</f>
        <v/>
      </c>
      <c r="L162" s="148" t="str">
        <f>IF(AND(A162&lt;&gt;"",'Données élèves'!AH165&lt;&gt;""),IF('Données élèves'!AH165=TRUE,INDEX(codegemhist,MATCH('Données élèves'!M165,libgem,0)),""),"")</f>
        <v/>
      </c>
      <c r="M162" s="148" t="str">
        <f>IF(AND(A162&lt;&gt;"",'Données élèves'!AH165&lt;&gt;""),IF('Données élèves'!AH165=TRUE,IF(INDEX(codegem,MATCH('Données élèves'!M165,libgem,0))&gt;=8000,INDEX(codegem,MATCH('Données élèves'!M165,libgem,0)),""),'Données élèves'!M165),"")</f>
        <v/>
      </c>
      <c r="N162" s="148" t="str">
        <f>IF(AND(A162&lt;&gt;"",'Données élèves'!AI165&lt;&gt;""),IF('Données élèves'!AI165=TRUE,INDEX(codeschart,MATCH('Données élèves'!N165,libschart,0)),'Données élèves'!N165),"")</f>
        <v/>
      </c>
      <c r="O162" s="148" t="str">
        <f>IF(AND(A162&lt;&gt;"",'Données élèves'!O165&lt;&gt;""),'Données élèves'!O165,"")</f>
        <v/>
      </c>
      <c r="P162" s="148" t="str">
        <f>IF(AND(A162&lt;&gt;"",'Données élèves'!AK165&lt;&gt;""),IF('Données élèves'!AK165=TRUE,INDEX(codeform,MATCH('Données élèves'!P165,libform,0)),'Données élèves'!P165),"")</f>
        <v/>
      </c>
      <c r="Q162" s="148" t="str">
        <f>IF(AND(A162&lt;&gt;"",'Données élèves'!AL165&lt;&gt;""),IF('Données élèves'!AL165=TRUE,INDEX(codespe,MATCH('Données élèves'!Q165,libspe,0)),'Données élèves'!Q165),"")</f>
        <v/>
      </c>
      <c r="R162" s="148" t="str">
        <f>IF(AND(A162&lt;&gt;"",OR('Données élèves'!AM165&lt;&gt;"",'Données élèves'!AT165=FALSE)),IF('Données élèves'!AM165=TRUE,INDEX(codemp1,MATCH('Données élèves'!R165,libmp1,0)),IF('Données élèves'!AT165=FALSE,0,'Données élèves'!R165)),"")</f>
        <v/>
      </c>
      <c r="S162" s="148" t="str">
        <f t="shared" si="7"/>
        <v/>
      </c>
      <c r="T162" s="148" t="str">
        <f t="shared" si="8"/>
        <v/>
      </c>
      <c r="U162" s="148" t="str">
        <f>IF(AND(A162&lt;&gt;"",'Données élèves'!S165&lt;&gt;""),'Données élèves'!S165,"")</f>
        <v/>
      </c>
      <c r="V162" s="148" t="str">
        <f>IF(AND(A162&lt;&gt;"",'Données élèves'!T165&lt;&gt;""),'Données élèves'!T165,"")</f>
        <v/>
      </c>
      <c r="W162" s="148" t="str">
        <f>IF(AND(A162&lt;&gt;"",'Données élèves'!U165&lt;&gt;""),'Données élèves'!U165,"")</f>
        <v/>
      </c>
      <c r="X162" s="148" t="str">
        <f>IF(AND(A162&lt;&gt;"",'Données élèves'!V165&lt;&gt;""),'Données élèves'!V165,"")</f>
        <v/>
      </c>
      <c r="Y162" s="148" t="str">
        <f>IF(AND(A162&lt;&gt;"",'Données élèves'!W165&lt;&gt;""),'Données élèves'!W165,"")</f>
        <v/>
      </c>
      <c r="Z162" s="148" t="str">
        <f>IF(AND(A162&lt;&gt;"",'Données élèves'!X165&lt;&gt;""),'Données élèves'!X165,"")</f>
        <v/>
      </c>
    </row>
    <row r="163" spans="1:26" x14ac:dyDescent="0.2">
      <c r="A163" s="146" t="str">
        <f>IF('Données élèves'!$C166&lt;&gt;"",'Données élèves'!A166,"")</f>
        <v/>
      </c>
      <c r="B163" s="146" t="str">
        <f>IF(A163&lt;&gt;"",'Données élèves'!B166,"")</f>
        <v/>
      </c>
      <c r="C163" s="146" t="str">
        <f>IF(AND(A163&lt;&gt;"",'Données élèves'!F166&lt;&gt;""),IF(INDEX(codeclint,MATCH('Données élèves'!F166,libclint,0))&lt;&gt;"",INDEX(codeclint,MATCH('Données élèves'!F166,libclint,0)),""),"")</f>
        <v/>
      </c>
      <c r="D163" s="146" t="str">
        <f t="shared" si="6"/>
        <v/>
      </c>
      <c r="E163" s="146" t="str">
        <f>IF(A163&lt;&gt;"",IF('Données élèves'!G166&lt;&gt;"",IF('Données élèves'!AB166&lt;&gt;"",IF('Données élèves'!G166="LOC.ID",CONCATENATE("LOC.",'Données élèves'!AU$5),'Données élèves'!G166),""),""),"")</f>
        <v/>
      </c>
      <c r="F163" s="146" t="str">
        <f>IF(A163&lt;&gt;"",IF('Données élèves'!H166&lt;&gt;"",'Données élèves'!H166,""),"")</f>
        <v/>
      </c>
      <c r="G163" s="146" t="str">
        <f>IF(AND(A163&lt;&gt;"",'Données élèves'!AC166&lt;&gt;""),IF('Données élèves'!AC166=TRUE,INDEX(codesex,MATCH('Données élèves'!I166,libsex,0)),'Données élèves'!I166),"")</f>
        <v/>
      </c>
      <c r="H163" s="147" t="str">
        <f>IF(A163&lt;&gt;"",IF('Données élèves'!J166&lt;&gt;"",'Données élèves'!J166,""),"")</f>
        <v/>
      </c>
      <c r="I163" s="148" t="str">
        <f>IF(AND(A163&lt;&gt;"",'Données élèves'!AE166&lt;&gt;""),IF('Données élèves'!AE166=TRUE,INDEX(codenat,MATCH('Données élèves'!K166,libnat,0)),'Données élèves'!K166),"")</f>
        <v/>
      </c>
      <c r="J163" s="148" t="str">
        <f>IF(AND(A163&lt;&gt;"",'Données élèves'!AF166&lt;&gt;""),IF('Données élèves'!AF166=TRUE,INDEX(codelangue,MATCH('Données élèves'!L166,liblangue,0)),'Données élèves'!L166),"")</f>
        <v/>
      </c>
      <c r="K163" s="148" t="str">
        <f>IF(AND(A163&lt;&gt;"",'Données élèves'!AH166&lt;&gt;""),IF('Données élèves'!AH166=TRUE,IF(INDEX(codegem,MATCH('Données élèves'!M166,libgem,0))&lt;8000,INDEX(codegem,MATCH('Données élèves'!M166,libgem,0)),""),'Données élèves'!M166),"")</f>
        <v/>
      </c>
      <c r="L163" s="148" t="str">
        <f>IF(AND(A163&lt;&gt;"",'Données élèves'!AH166&lt;&gt;""),IF('Données élèves'!AH166=TRUE,INDEX(codegemhist,MATCH('Données élèves'!M166,libgem,0)),""),"")</f>
        <v/>
      </c>
      <c r="M163" s="148" t="str">
        <f>IF(AND(A163&lt;&gt;"",'Données élèves'!AH166&lt;&gt;""),IF('Données élèves'!AH166=TRUE,IF(INDEX(codegem,MATCH('Données élèves'!M166,libgem,0))&gt;=8000,INDEX(codegem,MATCH('Données élèves'!M166,libgem,0)),""),'Données élèves'!M166),"")</f>
        <v/>
      </c>
      <c r="N163" s="148" t="str">
        <f>IF(AND(A163&lt;&gt;"",'Données élèves'!AI166&lt;&gt;""),IF('Données élèves'!AI166=TRUE,INDEX(codeschart,MATCH('Données élèves'!N166,libschart,0)),'Données élèves'!N166),"")</f>
        <v/>
      </c>
      <c r="O163" s="148" t="str">
        <f>IF(AND(A163&lt;&gt;"",'Données élèves'!O166&lt;&gt;""),'Données élèves'!O166,"")</f>
        <v/>
      </c>
      <c r="P163" s="148" t="str">
        <f>IF(AND(A163&lt;&gt;"",'Données élèves'!AK166&lt;&gt;""),IF('Données élèves'!AK166=TRUE,INDEX(codeform,MATCH('Données élèves'!P166,libform,0)),'Données élèves'!P166),"")</f>
        <v/>
      </c>
      <c r="Q163" s="148" t="str">
        <f>IF(AND(A163&lt;&gt;"",'Données élèves'!AL166&lt;&gt;""),IF('Données élèves'!AL166=TRUE,INDEX(codespe,MATCH('Données élèves'!Q166,libspe,0)),'Données élèves'!Q166),"")</f>
        <v/>
      </c>
      <c r="R163" s="148" t="str">
        <f>IF(AND(A163&lt;&gt;"",OR('Données élèves'!AM166&lt;&gt;"",'Données élèves'!AT166=FALSE)),IF('Données élèves'!AM166=TRUE,INDEX(codemp1,MATCH('Données élèves'!R166,libmp1,0)),IF('Données élèves'!AT166=FALSE,0,'Données élèves'!R166)),"")</f>
        <v/>
      </c>
      <c r="S163" s="148" t="str">
        <f t="shared" si="7"/>
        <v/>
      </c>
      <c r="T163" s="148" t="str">
        <f t="shared" si="8"/>
        <v/>
      </c>
      <c r="U163" s="148" t="str">
        <f>IF(AND(A163&lt;&gt;"",'Données élèves'!S166&lt;&gt;""),'Données élèves'!S166,"")</f>
        <v/>
      </c>
      <c r="V163" s="148" t="str">
        <f>IF(AND(A163&lt;&gt;"",'Données élèves'!T166&lt;&gt;""),'Données élèves'!T166,"")</f>
        <v/>
      </c>
      <c r="W163" s="148" t="str">
        <f>IF(AND(A163&lt;&gt;"",'Données élèves'!U166&lt;&gt;""),'Données élèves'!U166,"")</f>
        <v/>
      </c>
      <c r="X163" s="148" t="str">
        <f>IF(AND(A163&lt;&gt;"",'Données élèves'!V166&lt;&gt;""),'Données élèves'!V166,"")</f>
        <v/>
      </c>
      <c r="Y163" s="148" t="str">
        <f>IF(AND(A163&lt;&gt;"",'Données élèves'!W166&lt;&gt;""),'Données élèves'!W166,"")</f>
        <v/>
      </c>
      <c r="Z163" s="148" t="str">
        <f>IF(AND(A163&lt;&gt;"",'Données élèves'!X166&lt;&gt;""),'Données élèves'!X166,"")</f>
        <v/>
      </c>
    </row>
    <row r="164" spans="1:26" x14ac:dyDescent="0.2">
      <c r="A164" s="146" t="str">
        <f>IF('Données élèves'!$C167&lt;&gt;"",'Données élèves'!A167,"")</f>
        <v/>
      </c>
      <c r="B164" s="146" t="str">
        <f>IF(A164&lt;&gt;"",'Données élèves'!B167,"")</f>
        <v/>
      </c>
      <c r="C164" s="146" t="str">
        <f>IF(AND(A164&lt;&gt;"",'Données élèves'!F167&lt;&gt;""),IF(INDEX(codeclint,MATCH('Données élèves'!F167,libclint,0))&lt;&gt;"",INDEX(codeclint,MATCH('Données élèves'!F167,libclint,0)),""),"")</f>
        <v/>
      </c>
      <c r="D164" s="146" t="str">
        <f t="shared" si="6"/>
        <v/>
      </c>
      <c r="E164" s="146" t="str">
        <f>IF(A164&lt;&gt;"",IF('Données élèves'!G167&lt;&gt;"",IF('Données élèves'!AB167&lt;&gt;"",IF('Données élèves'!G167="LOC.ID",CONCATENATE("LOC.",'Données élèves'!AU$5),'Données élèves'!G167),""),""),"")</f>
        <v/>
      </c>
      <c r="F164" s="146" t="str">
        <f>IF(A164&lt;&gt;"",IF('Données élèves'!H167&lt;&gt;"",'Données élèves'!H167,""),"")</f>
        <v/>
      </c>
      <c r="G164" s="146" t="str">
        <f>IF(AND(A164&lt;&gt;"",'Données élèves'!AC167&lt;&gt;""),IF('Données élèves'!AC167=TRUE,INDEX(codesex,MATCH('Données élèves'!I167,libsex,0)),'Données élèves'!I167),"")</f>
        <v/>
      </c>
      <c r="H164" s="147" t="str">
        <f>IF(A164&lt;&gt;"",IF('Données élèves'!J167&lt;&gt;"",'Données élèves'!J167,""),"")</f>
        <v/>
      </c>
      <c r="I164" s="148" t="str">
        <f>IF(AND(A164&lt;&gt;"",'Données élèves'!AE167&lt;&gt;""),IF('Données élèves'!AE167=TRUE,INDEX(codenat,MATCH('Données élèves'!K167,libnat,0)),'Données élèves'!K167),"")</f>
        <v/>
      </c>
      <c r="J164" s="148" t="str">
        <f>IF(AND(A164&lt;&gt;"",'Données élèves'!AF167&lt;&gt;""),IF('Données élèves'!AF167=TRUE,INDEX(codelangue,MATCH('Données élèves'!L167,liblangue,0)),'Données élèves'!L167),"")</f>
        <v/>
      </c>
      <c r="K164" s="148" t="str">
        <f>IF(AND(A164&lt;&gt;"",'Données élèves'!AH167&lt;&gt;""),IF('Données élèves'!AH167=TRUE,IF(INDEX(codegem,MATCH('Données élèves'!M167,libgem,0))&lt;8000,INDEX(codegem,MATCH('Données élèves'!M167,libgem,0)),""),'Données élèves'!M167),"")</f>
        <v/>
      </c>
      <c r="L164" s="148" t="str">
        <f>IF(AND(A164&lt;&gt;"",'Données élèves'!AH167&lt;&gt;""),IF('Données élèves'!AH167=TRUE,INDEX(codegemhist,MATCH('Données élèves'!M167,libgem,0)),""),"")</f>
        <v/>
      </c>
      <c r="M164" s="148" t="str">
        <f>IF(AND(A164&lt;&gt;"",'Données élèves'!AH167&lt;&gt;""),IF('Données élèves'!AH167=TRUE,IF(INDEX(codegem,MATCH('Données élèves'!M167,libgem,0))&gt;=8000,INDEX(codegem,MATCH('Données élèves'!M167,libgem,0)),""),'Données élèves'!M167),"")</f>
        <v/>
      </c>
      <c r="N164" s="148" t="str">
        <f>IF(AND(A164&lt;&gt;"",'Données élèves'!AI167&lt;&gt;""),IF('Données élèves'!AI167=TRUE,INDEX(codeschart,MATCH('Données élèves'!N167,libschart,0)),'Données élèves'!N167),"")</f>
        <v/>
      </c>
      <c r="O164" s="148" t="str">
        <f>IF(AND(A164&lt;&gt;"",'Données élèves'!O167&lt;&gt;""),'Données élèves'!O167,"")</f>
        <v/>
      </c>
      <c r="P164" s="148" t="str">
        <f>IF(AND(A164&lt;&gt;"",'Données élèves'!AK167&lt;&gt;""),IF('Données élèves'!AK167=TRUE,INDEX(codeform,MATCH('Données élèves'!P167,libform,0)),'Données élèves'!P167),"")</f>
        <v/>
      </c>
      <c r="Q164" s="148" t="str">
        <f>IF(AND(A164&lt;&gt;"",'Données élèves'!AL167&lt;&gt;""),IF('Données élèves'!AL167=TRUE,INDEX(codespe,MATCH('Données élèves'!Q167,libspe,0)),'Données élèves'!Q167),"")</f>
        <v/>
      </c>
      <c r="R164" s="148" t="str">
        <f>IF(AND(A164&lt;&gt;"",OR('Données élèves'!AM167&lt;&gt;"",'Données élèves'!AT167=FALSE)),IF('Données élèves'!AM167=TRUE,INDEX(codemp1,MATCH('Données élèves'!R167,libmp1,0)),IF('Données élèves'!AT167=FALSE,0,'Données élèves'!R167)),"")</f>
        <v/>
      </c>
      <c r="S164" s="148" t="str">
        <f t="shared" si="7"/>
        <v/>
      </c>
      <c r="T164" s="148" t="str">
        <f t="shared" si="8"/>
        <v/>
      </c>
      <c r="U164" s="148" t="str">
        <f>IF(AND(A164&lt;&gt;"",'Données élèves'!S167&lt;&gt;""),'Données élèves'!S167,"")</f>
        <v/>
      </c>
      <c r="V164" s="148" t="str">
        <f>IF(AND(A164&lt;&gt;"",'Données élèves'!T167&lt;&gt;""),'Données élèves'!T167,"")</f>
        <v/>
      </c>
      <c r="W164" s="148" t="str">
        <f>IF(AND(A164&lt;&gt;"",'Données élèves'!U167&lt;&gt;""),'Données élèves'!U167,"")</f>
        <v/>
      </c>
      <c r="X164" s="148" t="str">
        <f>IF(AND(A164&lt;&gt;"",'Données élèves'!V167&lt;&gt;""),'Données élèves'!V167,"")</f>
        <v/>
      </c>
      <c r="Y164" s="148" t="str">
        <f>IF(AND(A164&lt;&gt;"",'Données élèves'!W167&lt;&gt;""),'Données élèves'!W167,"")</f>
        <v/>
      </c>
      <c r="Z164" s="148" t="str">
        <f>IF(AND(A164&lt;&gt;"",'Données élèves'!X167&lt;&gt;""),'Données élèves'!X167,"")</f>
        <v/>
      </c>
    </row>
    <row r="165" spans="1:26" x14ac:dyDescent="0.2">
      <c r="A165" s="146" t="str">
        <f>IF('Données élèves'!$C168&lt;&gt;"",'Données élèves'!A168,"")</f>
        <v/>
      </c>
      <c r="B165" s="146" t="str">
        <f>IF(A165&lt;&gt;"",'Données élèves'!B168,"")</f>
        <v/>
      </c>
      <c r="C165" s="146" t="str">
        <f>IF(AND(A165&lt;&gt;"",'Données élèves'!F168&lt;&gt;""),IF(INDEX(codeclint,MATCH('Données élèves'!F168,libclint,0))&lt;&gt;"",INDEX(codeclint,MATCH('Données élèves'!F168,libclint,0)),""),"")</f>
        <v/>
      </c>
      <c r="D165" s="146" t="str">
        <f t="shared" si="6"/>
        <v/>
      </c>
      <c r="E165" s="146" t="str">
        <f>IF(A165&lt;&gt;"",IF('Données élèves'!G168&lt;&gt;"",IF('Données élèves'!AB168&lt;&gt;"",IF('Données élèves'!G168="LOC.ID",CONCATENATE("LOC.",'Données élèves'!AU$5),'Données élèves'!G168),""),""),"")</f>
        <v/>
      </c>
      <c r="F165" s="146" t="str">
        <f>IF(A165&lt;&gt;"",IF('Données élèves'!H168&lt;&gt;"",'Données élèves'!H168,""),"")</f>
        <v/>
      </c>
      <c r="G165" s="146" t="str">
        <f>IF(AND(A165&lt;&gt;"",'Données élèves'!AC168&lt;&gt;""),IF('Données élèves'!AC168=TRUE,INDEX(codesex,MATCH('Données élèves'!I168,libsex,0)),'Données élèves'!I168),"")</f>
        <v/>
      </c>
      <c r="H165" s="147" t="str">
        <f>IF(A165&lt;&gt;"",IF('Données élèves'!J168&lt;&gt;"",'Données élèves'!J168,""),"")</f>
        <v/>
      </c>
      <c r="I165" s="148" t="str">
        <f>IF(AND(A165&lt;&gt;"",'Données élèves'!AE168&lt;&gt;""),IF('Données élèves'!AE168=TRUE,INDEX(codenat,MATCH('Données élèves'!K168,libnat,0)),'Données élèves'!K168),"")</f>
        <v/>
      </c>
      <c r="J165" s="148" t="str">
        <f>IF(AND(A165&lt;&gt;"",'Données élèves'!AF168&lt;&gt;""),IF('Données élèves'!AF168=TRUE,INDEX(codelangue,MATCH('Données élèves'!L168,liblangue,0)),'Données élèves'!L168),"")</f>
        <v/>
      </c>
      <c r="K165" s="148" t="str">
        <f>IF(AND(A165&lt;&gt;"",'Données élèves'!AH168&lt;&gt;""),IF('Données élèves'!AH168=TRUE,IF(INDEX(codegem,MATCH('Données élèves'!M168,libgem,0))&lt;8000,INDEX(codegem,MATCH('Données élèves'!M168,libgem,0)),""),'Données élèves'!M168),"")</f>
        <v/>
      </c>
      <c r="L165" s="148" t="str">
        <f>IF(AND(A165&lt;&gt;"",'Données élèves'!AH168&lt;&gt;""),IF('Données élèves'!AH168=TRUE,INDEX(codegemhist,MATCH('Données élèves'!M168,libgem,0)),""),"")</f>
        <v/>
      </c>
      <c r="M165" s="148" t="str">
        <f>IF(AND(A165&lt;&gt;"",'Données élèves'!AH168&lt;&gt;""),IF('Données élèves'!AH168=TRUE,IF(INDEX(codegem,MATCH('Données élèves'!M168,libgem,0))&gt;=8000,INDEX(codegem,MATCH('Données élèves'!M168,libgem,0)),""),'Données élèves'!M168),"")</f>
        <v/>
      </c>
      <c r="N165" s="148" t="str">
        <f>IF(AND(A165&lt;&gt;"",'Données élèves'!AI168&lt;&gt;""),IF('Données élèves'!AI168=TRUE,INDEX(codeschart,MATCH('Données élèves'!N168,libschart,0)),'Données élèves'!N168),"")</f>
        <v/>
      </c>
      <c r="O165" s="148" t="str">
        <f>IF(AND(A165&lt;&gt;"",'Données élèves'!O168&lt;&gt;""),'Données élèves'!O168,"")</f>
        <v/>
      </c>
      <c r="P165" s="148" t="str">
        <f>IF(AND(A165&lt;&gt;"",'Données élèves'!AK168&lt;&gt;""),IF('Données élèves'!AK168=TRUE,INDEX(codeform,MATCH('Données élèves'!P168,libform,0)),'Données élèves'!P168),"")</f>
        <v/>
      </c>
      <c r="Q165" s="148" t="str">
        <f>IF(AND(A165&lt;&gt;"",'Données élèves'!AL168&lt;&gt;""),IF('Données élèves'!AL168=TRUE,INDEX(codespe,MATCH('Données élèves'!Q168,libspe,0)),'Données élèves'!Q168),"")</f>
        <v/>
      </c>
      <c r="R165" s="148" t="str">
        <f>IF(AND(A165&lt;&gt;"",OR('Données élèves'!AM168&lt;&gt;"",'Données élèves'!AT168=FALSE)),IF('Données élèves'!AM168=TRUE,INDEX(codemp1,MATCH('Données élèves'!R168,libmp1,0)),IF('Données élèves'!AT168=FALSE,0,'Données élèves'!R168)),"")</f>
        <v/>
      </c>
      <c r="S165" s="148" t="str">
        <f t="shared" si="7"/>
        <v/>
      </c>
      <c r="T165" s="148" t="str">
        <f t="shared" si="8"/>
        <v/>
      </c>
      <c r="U165" s="148" t="str">
        <f>IF(AND(A165&lt;&gt;"",'Données élèves'!S168&lt;&gt;""),'Données élèves'!S168,"")</f>
        <v/>
      </c>
      <c r="V165" s="148" t="str">
        <f>IF(AND(A165&lt;&gt;"",'Données élèves'!T168&lt;&gt;""),'Données élèves'!T168,"")</f>
        <v/>
      </c>
      <c r="W165" s="148" t="str">
        <f>IF(AND(A165&lt;&gt;"",'Données élèves'!U168&lt;&gt;""),'Données élèves'!U168,"")</f>
        <v/>
      </c>
      <c r="X165" s="148" t="str">
        <f>IF(AND(A165&lt;&gt;"",'Données élèves'!V168&lt;&gt;""),'Données élèves'!V168,"")</f>
        <v/>
      </c>
      <c r="Y165" s="148" t="str">
        <f>IF(AND(A165&lt;&gt;"",'Données élèves'!W168&lt;&gt;""),'Données élèves'!W168,"")</f>
        <v/>
      </c>
      <c r="Z165" s="148" t="str">
        <f>IF(AND(A165&lt;&gt;"",'Données élèves'!X168&lt;&gt;""),'Données élèves'!X168,"")</f>
        <v/>
      </c>
    </row>
    <row r="166" spans="1:26" x14ac:dyDescent="0.2">
      <c r="A166" s="146" t="str">
        <f>IF('Données élèves'!$C169&lt;&gt;"",'Données élèves'!A169,"")</f>
        <v/>
      </c>
      <c r="B166" s="146" t="str">
        <f>IF(A166&lt;&gt;"",'Données élèves'!B169,"")</f>
        <v/>
      </c>
      <c r="C166" s="146" t="str">
        <f>IF(AND(A166&lt;&gt;"",'Données élèves'!F169&lt;&gt;""),IF(INDEX(codeclint,MATCH('Données élèves'!F169,libclint,0))&lt;&gt;"",INDEX(codeclint,MATCH('Données élèves'!F169,libclint,0)),""),"")</f>
        <v/>
      </c>
      <c r="D166" s="146" t="str">
        <f t="shared" si="6"/>
        <v/>
      </c>
      <c r="E166" s="146" t="str">
        <f>IF(A166&lt;&gt;"",IF('Données élèves'!G169&lt;&gt;"",IF('Données élèves'!AB169&lt;&gt;"",IF('Données élèves'!G169="LOC.ID",CONCATENATE("LOC.",'Données élèves'!AU$5),'Données élèves'!G169),""),""),"")</f>
        <v/>
      </c>
      <c r="F166" s="146" t="str">
        <f>IF(A166&lt;&gt;"",IF('Données élèves'!H169&lt;&gt;"",'Données élèves'!H169,""),"")</f>
        <v/>
      </c>
      <c r="G166" s="146" t="str">
        <f>IF(AND(A166&lt;&gt;"",'Données élèves'!AC169&lt;&gt;""),IF('Données élèves'!AC169=TRUE,INDEX(codesex,MATCH('Données élèves'!I169,libsex,0)),'Données élèves'!I169),"")</f>
        <v/>
      </c>
      <c r="H166" s="147" t="str">
        <f>IF(A166&lt;&gt;"",IF('Données élèves'!J169&lt;&gt;"",'Données élèves'!J169,""),"")</f>
        <v/>
      </c>
      <c r="I166" s="148" t="str">
        <f>IF(AND(A166&lt;&gt;"",'Données élèves'!AE169&lt;&gt;""),IF('Données élèves'!AE169=TRUE,INDEX(codenat,MATCH('Données élèves'!K169,libnat,0)),'Données élèves'!K169),"")</f>
        <v/>
      </c>
      <c r="J166" s="148" t="str">
        <f>IF(AND(A166&lt;&gt;"",'Données élèves'!AF169&lt;&gt;""),IF('Données élèves'!AF169=TRUE,INDEX(codelangue,MATCH('Données élèves'!L169,liblangue,0)),'Données élèves'!L169),"")</f>
        <v/>
      </c>
      <c r="K166" s="148" t="str">
        <f>IF(AND(A166&lt;&gt;"",'Données élèves'!AH169&lt;&gt;""),IF('Données élèves'!AH169=TRUE,IF(INDEX(codegem,MATCH('Données élèves'!M169,libgem,0))&lt;8000,INDEX(codegem,MATCH('Données élèves'!M169,libgem,0)),""),'Données élèves'!M169),"")</f>
        <v/>
      </c>
      <c r="L166" s="148" t="str">
        <f>IF(AND(A166&lt;&gt;"",'Données élèves'!AH169&lt;&gt;""),IF('Données élèves'!AH169=TRUE,INDEX(codegemhist,MATCH('Données élèves'!M169,libgem,0)),""),"")</f>
        <v/>
      </c>
      <c r="M166" s="148" t="str">
        <f>IF(AND(A166&lt;&gt;"",'Données élèves'!AH169&lt;&gt;""),IF('Données élèves'!AH169=TRUE,IF(INDEX(codegem,MATCH('Données élèves'!M169,libgem,0))&gt;=8000,INDEX(codegem,MATCH('Données élèves'!M169,libgem,0)),""),'Données élèves'!M169),"")</f>
        <v/>
      </c>
      <c r="N166" s="148" t="str">
        <f>IF(AND(A166&lt;&gt;"",'Données élèves'!AI169&lt;&gt;""),IF('Données élèves'!AI169=TRUE,INDEX(codeschart,MATCH('Données élèves'!N169,libschart,0)),'Données élèves'!N169),"")</f>
        <v/>
      </c>
      <c r="O166" s="148" t="str">
        <f>IF(AND(A166&lt;&gt;"",'Données élèves'!O169&lt;&gt;""),'Données élèves'!O169,"")</f>
        <v/>
      </c>
      <c r="P166" s="148" t="str">
        <f>IF(AND(A166&lt;&gt;"",'Données élèves'!AK169&lt;&gt;""),IF('Données élèves'!AK169=TRUE,INDEX(codeform,MATCH('Données élèves'!P169,libform,0)),'Données élèves'!P169),"")</f>
        <v/>
      </c>
      <c r="Q166" s="148" t="str">
        <f>IF(AND(A166&lt;&gt;"",'Données élèves'!AL169&lt;&gt;""),IF('Données élèves'!AL169=TRUE,INDEX(codespe,MATCH('Données élèves'!Q169,libspe,0)),'Données élèves'!Q169),"")</f>
        <v/>
      </c>
      <c r="R166" s="148" t="str">
        <f>IF(AND(A166&lt;&gt;"",OR('Données élèves'!AM169&lt;&gt;"",'Données élèves'!AT169=FALSE)),IF('Données élèves'!AM169=TRUE,INDEX(codemp1,MATCH('Données élèves'!R169,libmp1,0)),IF('Données élèves'!AT169=FALSE,0,'Données élèves'!R169)),"")</f>
        <v/>
      </c>
      <c r="S166" s="148" t="str">
        <f t="shared" si="7"/>
        <v/>
      </c>
      <c r="T166" s="148" t="str">
        <f t="shared" si="8"/>
        <v/>
      </c>
      <c r="U166" s="148" t="str">
        <f>IF(AND(A166&lt;&gt;"",'Données élèves'!S169&lt;&gt;""),'Données élèves'!S169,"")</f>
        <v/>
      </c>
      <c r="V166" s="148" t="str">
        <f>IF(AND(A166&lt;&gt;"",'Données élèves'!T169&lt;&gt;""),'Données élèves'!T169,"")</f>
        <v/>
      </c>
      <c r="W166" s="148" t="str">
        <f>IF(AND(A166&lt;&gt;"",'Données élèves'!U169&lt;&gt;""),'Données élèves'!U169,"")</f>
        <v/>
      </c>
      <c r="X166" s="148" t="str">
        <f>IF(AND(A166&lt;&gt;"",'Données élèves'!V169&lt;&gt;""),'Données élèves'!V169,"")</f>
        <v/>
      </c>
      <c r="Y166" s="148" t="str">
        <f>IF(AND(A166&lt;&gt;"",'Données élèves'!W169&lt;&gt;""),'Données élèves'!W169,"")</f>
        <v/>
      </c>
      <c r="Z166" s="148" t="str">
        <f>IF(AND(A166&lt;&gt;"",'Données élèves'!X169&lt;&gt;""),'Données élèves'!X169,"")</f>
        <v/>
      </c>
    </row>
    <row r="167" spans="1:26" x14ac:dyDescent="0.2">
      <c r="A167" s="146" t="str">
        <f>IF('Données élèves'!$C170&lt;&gt;"",'Données élèves'!A170,"")</f>
        <v/>
      </c>
      <c r="B167" s="146" t="str">
        <f>IF(A167&lt;&gt;"",'Données élèves'!B170,"")</f>
        <v/>
      </c>
      <c r="C167" s="146" t="str">
        <f>IF(AND(A167&lt;&gt;"",'Données élèves'!F170&lt;&gt;""),IF(INDEX(codeclint,MATCH('Données élèves'!F170,libclint,0))&lt;&gt;"",INDEX(codeclint,MATCH('Données élèves'!F170,libclint,0)),""),"")</f>
        <v/>
      </c>
      <c r="D167" s="146" t="str">
        <f t="shared" si="6"/>
        <v/>
      </c>
      <c r="E167" s="146" t="str">
        <f>IF(A167&lt;&gt;"",IF('Données élèves'!G170&lt;&gt;"",IF('Données élèves'!AB170&lt;&gt;"",IF('Données élèves'!G170="LOC.ID",CONCATENATE("LOC.",'Données élèves'!AU$5),'Données élèves'!G170),""),""),"")</f>
        <v/>
      </c>
      <c r="F167" s="146" t="str">
        <f>IF(A167&lt;&gt;"",IF('Données élèves'!H170&lt;&gt;"",'Données élèves'!H170,""),"")</f>
        <v/>
      </c>
      <c r="G167" s="146" t="str">
        <f>IF(AND(A167&lt;&gt;"",'Données élèves'!AC170&lt;&gt;""),IF('Données élèves'!AC170=TRUE,INDEX(codesex,MATCH('Données élèves'!I170,libsex,0)),'Données élèves'!I170),"")</f>
        <v/>
      </c>
      <c r="H167" s="147" t="str">
        <f>IF(A167&lt;&gt;"",IF('Données élèves'!J170&lt;&gt;"",'Données élèves'!J170,""),"")</f>
        <v/>
      </c>
      <c r="I167" s="148" t="str">
        <f>IF(AND(A167&lt;&gt;"",'Données élèves'!AE170&lt;&gt;""),IF('Données élèves'!AE170=TRUE,INDEX(codenat,MATCH('Données élèves'!K170,libnat,0)),'Données élèves'!K170),"")</f>
        <v/>
      </c>
      <c r="J167" s="148" t="str">
        <f>IF(AND(A167&lt;&gt;"",'Données élèves'!AF170&lt;&gt;""),IF('Données élèves'!AF170=TRUE,INDEX(codelangue,MATCH('Données élèves'!L170,liblangue,0)),'Données élèves'!L170),"")</f>
        <v/>
      </c>
      <c r="K167" s="148" t="str">
        <f>IF(AND(A167&lt;&gt;"",'Données élèves'!AH170&lt;&gt;""),IF('Données élèves'!AH170=TRUE,IF(INDEX(codegem,MATCH('Données élèves'!M170,libgem,0))&lt;8000,INDEX(codegem,MATCH('Données élèves'!M170,libgem,0)),""),'Données élèves'!M170),"")</f>
        <v/>
      </c>
      <c r="L167" s="148" t="str">
        <f>IF(AND(A167&lt;&gt;"",'Données élèves'!AH170&lt;&gt;""),IF('Données élèves'!AH170=TRUE,INDEX(codegemhist,MATCH('Données élèves'!M170,libgem,0)),""),"")</f>
        <v/>
      </c>
      <c r="M167" s="148" t="str">
        <f>IF(AND(A167&lt;&gt;"",'Données élèves'!AH170&lt;&gt;""),IF('Données élèves'!AH170=TRUE,IF(INDEX(codegem,MATCH('Données élèves'!M170,libgem,0))&gt;=8000,INDEX(codegem,MATCH('Données élèves'!M170,libgem,0)),""),'Données élèves'!M170),"")</f>
        <v/>
      </c>
      <c r="N167" s="148" t="str">
        <f>IF(AND(A167&lt;&gt;"",'Données élèves'!AI170&lt;&gt;""),IF('Données élèves'!AI170=TRUE,INDEX(codeschart,MATCH('Données élèves'!N170,libschart,0)),'Données élèves'!N170),"")</f>
        <v/>
      </c>
      <c r="O167" s="148" t="str">
        <f>IF(AND(A167&lt;&gt;"",'Données élèves'!O170&lt;&gt;""),'Données élèves'!O170,"")</f>
        <v/>
      </c>
      <c r="P167" s="148" t="str">
        <f>IF(AND(A167&lt;&gt;"",'Données élèves'!AK170&lt;&gt;""),IF('Données élèves'!AK170=TRUE,INDEX(codeform,MATCH('Données élèves'!P170,libform,0)),'Données élèves'!P170),"")</f>
        <v/>
      </c>
      <c r="Q167" s="148" t="str">
        <f>IF(AND(A167&lt;&gt;"",'Données élèves'!AL170&lt;&gt;""),IF('Données élèves'!AL170=TRUE,INDEX(codespe,MATCH('Données élèves'!Q170,libspe,0)),'Données élèves'!Q170),"")</f>
        <v/>
      </c>
      <c r="R167" s="148" t="str">
        <f>IF(AND(A167&lt;&gt;"",OR('Données élèves'!AM170&lt;&gt;"",'Données élèves'!AT170=FALSE)),IF('Données élèves'!AM170=TRUE,INDEX(codemp1,MATCH('Données élèves'!R170,libmp1,0)),IF('Données élèves'!AT170=FALSE,0,'Données élèves'!R170)),"")</f>
        <v/>
      </c>
      <c r="S167" s="148" t="str">
        <f t="shared" si="7"/>
        <v/>
      </c>
      <c r="T167" s="148" t="str">
        <f t="shared" si="8"/>
        <v/>
      </c>
      <c r="U167" s="148" t="str">
        <f>IF(AND(A167&lt;&gt;"",'Données élèves'!S170&lt;&gt;""),'Données élèves'!S170,"")</f>
        <v/>
      </c>
      <c r="V167" s="148" t="str">
        <f>IF(AND(A167&lt;&gt;"",'Données élèves'!T170&lt;&gt;""),'Données élèves'!T170,"")</f>
        <v/>
      </c>
      <c r="W167" s="148" t="str">
        <f>IF(AND(A167&lt;&gt;"",'Données élèves'!U170&lt;&gt;""),'Données élèves'!U170,"")</f>
        <v/>
      </c>
      <c r="X167" s="148" t="str">
        <f>IF(AND(A167&lt;&gt;"",'Données élèves'!V170&lt;&gt;""),'Données élèves'!V170,"")</f>
        <v/>
      </c>
      <c r="Y167" s="148" t="str">
        <f>IF(AND(A167&lt;&gt;"",'Données élèves'!W170&lt;&gt;""),'Données élèves'!W170,"")</f>
        <v/>
      </c>
      <c r="Z167" s="148" t="str">
        <f>IF(AND(A167&lt;&gt;"",'Données élèves'!X170&lt;&gt;""),'Données élèves'!X170,"")</f>
        <v/>
      </c>
    </row>
    <row r="168" spans="1:26" x14ac:dyDescent="0.2">
      <c r="A168" s="146" t="str">
        <f>IF('Données élèves'!$C171&lt;&gt;"",'Données élèves'!A171,"")</f>
        <v/>
      </c>
      <c r="B168" s="146" t="str">
        <f>IF(A168&lt;&gt;"",'Données élèves'!B171,"")</f>
        <v/>
      </c>
      <c r="C168" s="146" t="str">
        <f>IF(AND(A168&lt;&gt;"",'Données élèves'!F171&lt;&gt;""),IF(INDEX(codeclint,MATCH('Données élèves'!F171,libclint,0))&lt;&gt;"",INDEX(codeclint,MATCH('Données élèves'!F171,libclint,0)),""),"")</f>
        <v/>
      </c>
      <c r="D168" s="146" t="str">
        <f t="shared" si="6"/>
        <v/>
      </c>
      <c r="E168" s="146" t="str">
        <f>IF(A168&lt;&gt;"",IF('Données élèves'!G171&lt;&gt;"",IF('Données élèves'!AB171&lt;&gt;"",IF('Données élèves'!G171="LOC.ID",CONCATENATE("LOC.",'Données élèves'!AU$5),'Données élèves'!G171),""),""),"")</f>
        <v/>
      </c>
      <c r="F168" s="146" t="str">
        <f>IF(A168&lt;&gt;"",IF('Données élèves'!H171&lt;&gt;"",'Données élèves'!H171,""),"")</f>
        <v/>
      </c>
      <c r="G168" s="146" t="str">
        <f>IF(AND(A168&lt;&gt;"",'Données élèves'!AC171&lt;&gt;""),IF('Données élèves'!AC171=TRUE,INDEX(codesex,MATCH('Données élèves'!I171,libsex,0)),'Données élèves'!I171),"")</f>
        <v/>
      </c>
      <c r="H168" s="147" t="str">
        <f>IF(A168&lt;&gt;"",IF('Données élèves'!J171&lt;&gt;"",'Données élèves'!J171,""),"")</f>
        <v/>
      </c>
      <c r="I168" s="148" t="str">
        <f>IF(AND(A168&lt;&gt;"",'Données élèves'!AE171&lt;&gt;""),IF('Données élèves'!AE171=TRUE,INDEX(codenat,MATCH('Données élèves'!K171,libnat,0)),'Données élèves'!K171),"")</f>
        <v/>
      </c>
      <c r="J168" s="148" t="str">
        <f>IF(AND(A168&lt;&gt;"",'Données élèves'!AF171&lt;&gt;""),IF('Données élèves'!AF171=TRUE,INDEX(codelangue,MATCH('Données élèves'!L171,liblangue,0)),'Données élèves'!L171),"")</f>
        <v/>
      </c>
      <c r="K168" s="148" t="str">
        <f>IF(AND(A168&lt;&gt;"",'Données élèves'!AH171&lt;&gt;""),IF('Données élèves'!AH171=TRUE,IF(INDEX(codegem,MATCH('Données élèves'!M171,libgem,0))&lt;8000,INDEX(codegem,MATCH('Données élèves'!M171,libgem,0)),""),'Données élèves'!M171),"")</f>
        <v/>
      </c>
      <c r="L168" s="148" t="str">
        <f>IF(AND(A168&lt;&gt;"",'Données élèves'!AH171&lt;&gt;""),IF('Données élèves'!AH171=TRUE,INDEX(codegemhist,MATCH('Données élèves'!M171,libgem,0)),""),"")</f>
        <v/>
      </c>
      <c r="M168" s="148" t="str">
        <f>IF(AND(A168&lt;&gt;"",'Données élèves'!AH171&lt;&gt;""),IF('Données élèves'!AH171=TRUE,IF(INDEX(codegem,MATCH('Données élèves'!M171,libgem,0))&gt;=8000,INDEX(codegem,MATCH('Données élèves'!M171,libgem,0)),""),'Données élèves'!M171),"")</f>
        <v/>
      </c>
      <c r="N168" s="148" t="str">
        <f>IF(AND(A168&lt;&gt;"",'Données élèves'!AI171&lt;&gt;""),IF('Données élèves'!AI171=TRUE,INDEX(codeschart,MATCH('Données élèves'!N171,libschart,0)),'Données élèves'!N171),"")</f>
        <v/>
      </c>
      <c r="O168" s="148" t="str">
        <f>IF(AND(A168&lt;&gt;"",'Données élèves'!O171&lt;&gt;""),'Données élèves'!O171,"")</f>
        <v/>
      </c>
      <c r="P168" s="148" t="str">
        <f>IF(AND(A168&lt;&gt;"",'Données élèves'!AK171&lt;&gt;""),IF('Données élèves'!AK171=TRUE,INDEX(codeform,MATCH('Données élèves'!P171,libform,0)),'Données élèves'!P171),"")</f>
        <v/>
      </c>
      <c r="Q168" s="148" t="str">
        <f>IF(AND(A168&lt;&gt;"",'Données élèves'!AL171&lt;&gt;""),IF('Données élèves'!AL171=TRUE,INDEX(codespe,MATCH('Données élèves'!Q171,libspe,0)),'Données élèves'!Q171),"")</f>
        <v/>
      </c>
      <c r="R168" s="148" t="str">
        <f>IF(AND(A168&lt;&gt;"",OR('Données élèves'!AM171&lt;&gt;"",'Données élèves'!AT171=FALSE)),IF('Données élèves'!AM171=TRUE,INDEX(codemp1,MATCH('Données élèves'!R171,libmp1,0)),IF('Données élèves'!AT171=FALSE,0,'Données élèves'!R171)),"")</f>
        <v/>
      </c>
      <c r="S168" s="148" t="str">
        <f t="shared" si="7"/>
        <v/>
      </c>
      <c r="T168" s="148" t="str">
        <f t="shared" si="8"/>
        <v/>
      </c>
      <c r="U168" s="148" t="str">
        <f>IF(AND(A168&lt;&gt;"",'Données élèves'!S171&lt;&gt;""),'Données élèves'!S171,"")</f>
        <v/>
      </c>
      <c r="V168" s="148" t="str">
        <f>IF(AND(A168&lt;&gt;"",'Données élèves'!T171&lt;&gt;""),'Données élèves'!T171,"")</f>
        <v/>
      </c>
      <c r="W168" s="148" t="str">
        <f>IF(AND(A168&lt;&gt;"",'Données élèves'!U171&lt;&gt;""),'Données élèves'!U171,"")</f>
        <v/>
      </c>
      <c r="X168" s="148" t="str">
        <f>IF(AND(A168&lt;&gt;"",'Données élèves'!V171&lt;&gt;""),'Données élèves'!V171,"")</f>
        <v/>
      </c>
      <c r="Y168" s="148" t="str">
        <f>IF(AND(A168&lt;&gt;"",'Données élèves'!W171&lt;&gt;""),'Données élèves'!W171,"")</f>
        <v/>
      </c>
      <c r="Z168" s="148" t="str">
        <f>IF(AND(A168&lt;&gt;"",'Données élèves'!X171&lt;&gt;""),'Données élèves'!X171,"")</f>
        <v/>
      </c>
    </row>
    <row r="169" spans="1:26" x14ac:dyDescent="0.2">
      <c r="A169" s="146" t="str">
        <f>IF('Données élèves'!$C172&lt;&gt;"",'Données élèves'!A172,"")</f>
        <v/>
      </c>
      <c r="B169" s="146" t="str">
        <f>IF(A169&lt;&gt;"",'Données élèves'!B172,"")</f>
        <v/>
      </c>
      <c r="C169" s="146" t="str">
        <f>IF(AND(A169&lt;&gt;"",'Données élèves'!F172&lt;&gt;""),IF(INDEX(codeclint,MATCH('Données élèves'!F172,libclint,0))&lt;&gt;"",INDEX(codeclint,MATCH('Données élèves'!F172,libclint,0)),""),"")</f>
        <v/>
      </c>
      <c r="D169" s="146" t="str">
        <f t="shared" si="6"/>
        <v/>
      </c>
      <c r="E169" s="146" t="str">
        <f>IF(A169&lt;&gt;"",IF('Données élèves'!G172&lt;&gt;"",IF('Données élèves'!AB172&lt;&gt;"",IF('Données élèves'!G172="LOC.ID",CONCATENATE("LOC.",'Données élèves'!AU$5),'Données élèves'!G172),""),""),"")</f>
        <v/>
      </c>
      <c r="F169" s="146" t="str">
        <f>IF(A169&lt;&gt;"",IF('Données élèves'!H172&lt;&gt;"",'Données élèves'!H172,""),"")</f>
        <v/>
      </c>
      <c r="G169" s="146" t="str">
        <f>IF(AND(A169&lt;&gt;"",'Données élèves'!AC172&lt;&gt;""),IF('Données élèves'!AC172=TRUE,INDEX(codesex,MATCH('Données élèves'!I172,libsex,0)),'Données élèves'!I172),"")</f>
        <v/>
      </c>
      <c r="H169" s="147" t="str">
        <f>IF(A169&lt;&gt;"",IF('Données élèves'!J172&lt;&gt;"",'Données élèves'!J172,""),"")</f>
        <v/>
      </c>
      <c r="I169" s="148" t="str">
        <f>IF(AND(A169&lt;&gt;"",'Données élèves'!AE172&lt;&gt;""),IF('Données élèves'!AE172=TRUE,INDEX(codenat,MATCH('Données élèves'!K172,libnat,0)),'Données élèves'!K172),"")</f>
        <v/>
      </c>
      <c r="J169" s="148" t="str">
        <f>IF(AND(A169&lt;&gt;"",'Données élèves'!AF172&lt;&gt;""),IF('Données élèves'!AF172=TRUE,INDEX(codelangue,MATCH('Données élèves'!L172,liblangue,0)),'Données élèves'!L172),"")</f>
        <v/>
      </c>
      <c r="K169" s="148" t="str">
        <f>IF(AND(A169&lt;&gt;"",'Données élèves'!AH172&lt;&gt;""),IF('Données élèves'!AH172=TRUE,IF(INDEX(codegem,MATCH('Données élèves'!M172,libgem,0))&lt;8000,INDEX(codegem,MATCH('Données élèves'!M172,libgem,0)),""),'Données élèves'!M172),"")</f>
        <v/>
      </c>
      <c r="L169" s="148" t="str">
        <f>IF(AND(A169&lt;&gt;"",'Données élèves'!AH172&lt;&gt;""),IF('Données élèves'!AH172=TRUE,INDEX(codegemhist,MATCH('Données élèves'!M172,libgem,0)),""),"")</f>
        <v/>
      </c>
      <c r="M169" s="148" t="str">
        <f>IF(AND(A169&lt;&gt;"",'Données élèves'!AH172&lt;&gt;""),IF('Données élèves'!AH172=TRUE,IF(INDEX(codegem,MATCH('Données élèves'!M172,libgem,0))&gt;=8000,INDEX(codegem,MATCH('Données élèves'!M172,libgem,0)),""),'Données élèves'!M172),"")</f>
        <v/>
      </c>
      <c r="N169" s="148" t="str">
        <f>IF(AND(A169&lt;&gt;"",'Données élèves'!AI172&lt;&gt;""),IF('Données élèves'!AI172=TRUE,INDEX(codeschart,MATCH('Données élèves'!N172,libschart,0)),'Données élèves'!N172),"")</f>
        <v/>
      </c>
      <c r="O169" s="148" t="str">
        <f>IF(AND(A169&lt;&gt;"",'Données élèves'!O172&lt;&gt;""),'Données élèves'!O172,"")</f>
        <v/>
      </c>
      <c r="P169" s="148" t="str">
        <f>IF(AND(A169&lt;&gt;"",'Données élèves'!AK172&lt;&gt;""),IF('Données élèves'!AK172=TRUE,INDEX(codeform,MATCH('Données élèves'!P172,libform,0)),'Données élèves'!P172),"")</f>
        <v/>
      </c>
      <c r="Q169" s="148" t="str">
        <f>IF(AND(A169&lt;&gt;"",'Données élèves'!AL172&lt;&gt;""),IF('Données élèves'!AL172=TRUE,INDEX(codespe,MATCH('Données élèves'!Q172,libspe,0)),'Données élèves'!Q172),"")</f>
        <v/>
      </c>
      <c r="R169" s="148" t="str">
        <f>IF(AND(A169&lt;&gt;"",OR('Données élèves'!AM172&lt;&gt;"",'Données élèves'!AT172=FALSE)),IF('Données élèves'!AM172=TRUE,INDEX(codemp1,MATCH('Données élèves'!R172,libmp1,0)),IF('Données élèves'!AT172=FALSE,0,'Données élèves'!R172)),"")</f>
        <v/>
      </c>
      <c r="S169" s="148" t="str">
        <f t="shared" si="7"/>
        <v/>
      </c>
      <c r="T169" s="148" t="str">
        <f t="shared" si="8"/>
        <v/>
      </c>
      <c r="U169" s="148" t="str">
        <f>IF(AND(A169&lt;&gt;"",'Données élèves'!S172&lt;&gt;""),'Données élèves'!S172,"")</f>
        <v/>
      </c>
      <c r="V169" s="148" t="str">
        <f>IF(AND(A169&lt;&gt;"",'Données élèves'!T172&lt;&gt;""),'Données élèves'!T172,"")</f>
        <v/>
      </c>
      <c r="W169" s="148" t="str">
        <f>IF(AND(A169&lt;&gt;"",'Données élèves'!U172&lt;&gt;""),'Données élèves'!U172,"")</f>
        <v/>
      </c>
      <c r="X169" s="148" t="str">
        <f>IF(AND(A169&lt;&gt;"",'Données élèves'!V172&lt;&gt;""),'Données élèves'!V172,"")</f>
        <v/>
      </c>
      <c r="Y169" s="148" t="str">
        <f>IF(AND(A169&lt;&gt;"",'Données élèves'!W172&lt;&gt;""),'Données élèves'!W172,"")</f>
        <v/>
      </c>
      <c r="Z169" s="148" t="str">
        <f>IF(AND(A169&lt;&gt;"",'Données élèves'!X172&lt;&gt;""),'Données élèves'!X172,"")</f>
        <v/>
      </c>
    </row>
    <row r="170" spans="1:26" x14ac:dyDescent="0.2">
      <c r="A170" s="146" t="str">
        <f>IF('Données élèves'!$C173&lt;&gt;"",'Données élèves'!A173,"")</f>
        <v/>
      </c>
      <c r="B170" s="146" t="str">
        <f>IF(A170&lt;&gt;"",'Données élèves'!B173,"")</f>
        <v/>
      </c>
      <c r="C170" s="146" t="str">
        <f>IF(AND(A170&lt;&gt;"",'Données élèves'!F173&lt;&gt;""),IF(INDEX(codeclint,MATCH('Données élèves'!F173,libclint,0))&lt;&gt;"",INDEX(codeclint,MATCH('Données élèves'!F173,libclint,0)),""),"")</f>
        <v/>
      </c>
      <c r="D170" s="146" t="str">
        <f t="shared" si="6"/>
        <v/>
      </c>
      <c r="E170" s="146" t="str">
        <f>IF(A170&lt;&gt;"",IF('Données élèves'!G173&lt;&gt;"",IF('Données élèves'!AB173&lt;&gt;"",IF('Données élèves'!G173="LOC.ID",CONCATENATE("LOC.",'Données élèves'!AU$5),'Données élèves'!G173),""),""),"")</f>
        <v/>
      </c>
      <c r="F170" s="146" t="str">
        <f>IF(A170&lt;&gt;"",IF('Données élèves'!H173&lt;&gt;"",'Données élèves'!H173,""),"")</f>
        <v/>
      </c>
      <c r="G170" s="146" t="str">
        <f>IF(AND(A170&lt;&gt;"",'Données élèves'!AC173&lt;&gt;""),IF('Données élèves'!AC173=TRUE,INDEX(codesex,MATCH('Données élèves'!I173,libsex,0)),'Données élèves'!I173),"")</f>
        <v/>
      </c>
      <c r="H170" s="147" t="str">
        <f>IF(A170&lt;&gt;"",IF('Données élèves'!J173&lt;&gt;"",'Données élèves'!J173,""),"")</f>
        <v/>
      </c>
      <c r="I170" s="148" t="str">
        <f>IF(AND(A170&lt;&gt;"",'Données élèves'!AE173&lt;&gt;""),IF('Données élèves'!AE173=TRUE,INDEX(codenat,MATCH('Données élèves'!K173,libnat,0)),'Données élèves'!K173),"")</f>
        <v/>
      </c>
      <c r="J170" s="148" t="str">
        <f>IF(AND(A170&lt;&gt;"",'Données élèves'!AF173&lt;&gt;""),IF('Données élèves'!AF173=TRUE,INDEX(codelangue,MATCH('Données élèves'!L173,liblangue,0)),'Données élèves'!L173),"")</f>
        <v/>
      </c>
      <c r="K170" s="148" t="str">
        <f>IF(AND(A170&lt;&gt;"",'Données élèves'!AH173&lt;&gt;""),IF('Données élèves'!AH173=TRUE,IF(INDEX(codegem,MATCH('Données élèves'!M173,libgem,0))&lt;8000,INDEX(codegem,MATCH('Données élèves'!M173,libgem,0)),""),'Données élèves'!M173),"")</f>
        <v/>
      </c>
      <c r="L170" s="148" t="str">
        <f>IF(AND(A170&lt;&gt;"",'Données élèves'!AH173&lt;&gt;""),IF('Données élèves'!AH173=TRUE,INDEX(codegemhist,MATCH('Données élèves'!M173,libgem,0)),""),"")</f>
        <v/>
      </c>
      <c r="M170" s="148" t="str">
        <f>IF(AND(A170&lt;&gt;"",'Données élèves'!AH173&lt;&gt;""),IF('Données élèves'!AH173=TRUE,IF(INDEX(codegem,MATCH('Données élèves'!M173,libgem,0))&gt;=8000,INDEX(codegem,MATCH('Données élèves'!M173,libgem,0)),""),'Données élèves'!M173),"")</f>
        <v/>
      </c>
      <c r="N170" s="148" t="str">
        <f>IF(AND(A170&lt;&gt;"",'Données élèves'!AI173&lt;&gt;""),IF('Données élèves'!AI173=TRUE,INDEX(codeschart,MATCH('Données élèves'!N173,libschart,0)),'Données élèves'!N173),"")</f>
        <v/>
      </c>
      <c r="O170" s="148" t="str">
        <f>IF(AND(A170&lt;&gt;"",'Données élèves'!O173&lt;&gt;""),'Données élèves'!O173,"")</f>
        <v/>
      </c>
      <c r="P170" s="148" t="str">
        <f>IF(AND(A170&lt;&gt;"",'Données élèves'!AK173&lt;&gt;""),IF('Données élèves'!AK173=TRUE,INDEX(codeform,MATCH('Données élèves'!P173,libform,0)),'Données élèves'!P173),"")</f>
        <v/>
      </c>
      <c r="Q170" s="148" t="str">
        <f>IF(AND(A170&lt;&gt;"",'Données élèves'!AL173&lt;&gt;""),IF('Données élèves'!AL173=TRUE,INDEX(codespe,MATCH('Données élèves'!Q173,libspe,0)),'Données élèves'!Q173),"")</f>
        <v/>
      </c>
      <c r="R170" s="148" t="str">
        <f>IF(AND(A170&lt;&gt;"",OR('Données élèves'!AM173&lt;&gt;"",'Données élèves'!AT173=FALSE)),IF('Données élèves'!AM173=TRUE,INDEX(codemp1,MATCH('Données élèves'!R173,libmp1,0)),IF('Données élèves'!AT173=FALSE,0,'Données élèves'!R173)),"")</f>
        <v/>
      </c>
      <c r="S170" s="148" t="str">
        <f t="shared" si="7"/>
        <v/>
      </c>
      <c r="T170" s="148" t="str">
        <f t="shared" si="8"/>
        <v/>
      </c>
      <c r="U170" s="148" t="str">
        <f>IF(AND(A170&lt;&gt;"",'Données élèves'!S173&lt;&gt;""),'Données élèves'!S173,"")</f>
        <v/>
      </c>
      <c r="V170" s="148" t="str">
        <f>IF(AND(A170&lt;&gt;"",'Données élèves'!T173&lt;&gt;""),'Données élèves'!T173,"")</f>
        <v/>
      </c>
      <c r="W170" s="148" t="str">
        <f>IF(AND(A170&lt;&gt;"",'Données élèves'!U173&lt;&gt;""),'Données élèves'!U173,"")</f>
        <v/>
      </c>
      <c r="X170" s="148" t="str">
        <f>IF(AND(A170&lt;&gt;"",'Données élèves'!V173&lt;&gt;""),'Données élèves'!V173,"")</f>
        <v/>
      </c>
      <c r="Y170" s="148" t="str">
        <f>IF(AND(A170&lt;&gt;"",'Données élèves'!W173&lt;&gt;""),'Données élèves'!W173,"")</f>
        <v/>
      </c>
      <c r="Z170" s="148" t="str">
        <f>IF(AND(A170&lt;&gt;"",'Données élèves'!X173&lt;&gt;""),'Données élèves'!X173,"")</f>
        <v/>
      </c>
    </row>
    <row r="171" spans="1:26" x14ac:dyDescent="0.2">
      <c r="A171" s="146" t="str">
        <f>IF('Données élèves'!$C174&lt;&gt;"",'Données élèves'!A174,"")</f>
        <v/>
      </c>
      <c r="B171" s="146" t="str">
        <f>IF(A171&lt;&gt;"",'Données élèves'!B174,"")</f>
        <v/>
      </c>
      <c r="C171" s="146" t="str">
        <f>IF(AND(A171&lt;&gt;"",'Données élèves'!F174&lt;&gt;""),IF(INDEX(codeclint,MATCH('Données élèves'!F174,libclint,0))&lt;&gt;"",INDEX(codeclint,MATCH('Données élèves'!F174,libclint,0)),""),"")</f>
        <v/>
      </c>
      <c r="D171" s="146" t="str">
        <f t="shared" si="6"/>
        <v/>
      </c>
      <c r="E171" s="146" t="str">
        <f>IF(A171&lt;&gt;"",IF('Données élèves'!G174&lt;&gt;"",IF('Données élèves'!AB174&lt;&gt;"",IF('Données élèves'!G174="LOC.ID",CONCATENATE("LOC.",'Données élèves'!AU$5),'Données élèves'!G174),""),""),"")</f>
        <v/>
      </c>
      <c r="F171" s="146" t="str">
        <f>IF(A171&lt;&gt;"",IF('Données élèves'!H174&lt;&gt;"",'Données élèves'!H174,""),"")</f>
        <v/>
      </c>
      <c r="G171" s="146" t="str">
        <f>IF(AND(A171&lt;&gt;"",'Données élèves'!AC174&lt;&gt;""),IF('Données élèves'!AC174=TRUE,INDEX(codesex,MATCH('Données élèves'!I174,libsex,0)),'Données élèves'!I174),"")</f>
        <v/>
      </c>
      <c r="H171" s="147" t="str">
        <f>IF(A171&lt;&gt;"",IF('Données élèves'!J174&lt;&gt;"",'Données élèves'!J174,""),"")</f>
        <v/>
      </c>
      <c r="I171" s="148" t="str">
        <f>IF(AND(A171&lt;&gt;"",'Données élèves'!AE174&lt;&gt;""),IF('Données élèves'!AE174=TRUE,INDEX(codenat,MATCH('Données élèves'!K174,libnat,0)),'Données élèves'!K174),"")</f>
        <v/>
      </c>
      <c r="J171" s="148" t="str">
        <f>IF(AND(A171&lt;&gt;"",'Données élèves'!AF174&lt;&gt;""),IF('Données élèves'!AF174=TRUE,INDEX(codelangue,MATCH('Données élèves'!L174,liblangue,0)),'Données élèves'!L174),"")</f>
        <v/>
      </c>
      <c r="K171" s="148" t="str">
        <f>IF(AND(A171&lt;&gt;"",'Données élèves'!AH174&lt;&gt;""),IF('Données élèves'!AH174=TRUE,IF(INDEX(codegem,MATCH('Données élèves'!M174,libgem,0))&lt;8000,INDEX(codegem,MATCH('Données élèves'!M174,libgem,0)),""),'Données élèves'!M174),"")</f>
        <v/>
      </c>
      <c r="L171" s="148" t="str">
        <f>IF(AND(A171&lt;&gt;"",'Données élèves'!AH174&lt;&gt;""),IF('Données élèves'!AH174=TRUE,INDEX(codegemhist,MATCH('Données élèves'!M174,libgem,0)),""),"")</f>
        <v/>
      </c>
      <c r="M171" s="148" t="str">
        <f>IF(AND(A171&lt;&gt;"",'Données élèves'!AH174&lt;&gt;""),IF('Données élèves'!AH174=TRUE,IF(INDEX(codegem,MATCH('Données élèves'!M174,libgem,0))&gt;=8000,INDEX(codegem,MATCH('Données élèves'!M174,libgem,0)),""),'Données élèves'!M174),"")</f>
        <v/>
      </c>
      <c r="N171" s="148" t="str">
        <f>IF(AND(A171&lt;&gt;"",'Données élèves'!AI174&lt;&gt;""),IF('Données élèves'!AI174=TRUE,INDEX(codeschart,MATCH('Données élèves'!N174,libschart,0)),'Données élèves'!N174),"")</f>
        <v/>
      </c>
      <c r="O171" s="148" t="str">
        <f>IF(AND(A171&lt;&gt;"",'Données élèves'!O174&lt;&gt;""),'Données élèves'!O174,"")</f>
        <v/>
      </c>
      <c r="P171" s="148" t="str">
        <f>IF(AND(A171&lt;&gt;"",'Données élèves'!AK174&lt;&gt;""),IF('Données élèves'!AK174=TRUE,INDEX(codeform,MATCH('Données élèves'!P174,libform,0)),'Données élèves'!P174),"")</f>
        <v/>
      </c>
      <c r="Q171" s="148" t="str">
        <f>IF(AND(A171&lt;&gt;"",'Données élèves'!AL174&lt;&gt;""),IF('Données élèves'!AL174=TRUE,INDEX(codespe,MATCH('Données élèves'!Q174,libspe,0)),'Données élèves'!Q174),"")</f>
        <v/>
      </c>
      <c r="R171" s="148" t="str">
        <f>IF(AND(A171&lt;&gt;"",OR('Données élèves'!AM174&lt;&gt;"",'Données élèves'!AT174=FALSE)),IF('Données élèves'!AM174=TRUE,INDEX(codemp1,MATCH('Données élèves'!R174,libmp1,0)),IF('Données élèves'!AT174=FALSE,0,'Données élèves'!R174)),"")</f>
        <v/>
      </c>
      <c r="S171" s="148" t="str">
        <f t="shared" si="7"/>
        <v/>
      </c>
      <c r="T171" s="148" t="str">
        <f t="shared" si="8"/>
        <v/>
      </c>
      <c r="U171" s="148" t="str">
        <f>IF(AND(A171&lt;&gt;"",'Données élèves'!S174&lt;&gt;""),'Données élèves'!S174,"")</f>
        <v/>
      </c>
      <c r="V171" s="148" t="str">
        <f>IF(AND(A171&lt;&gt;"",'Données élèves'!T174&lt;&gt;""),'Données élèves'!T174,"")</f>
        <v/>
      </c>
      <c r="W171" s="148" t="str">
        <f>IF(AND(A171&lt;&gt;"",'Données élèves'!U174&lt;&gt;""),'Données élèves'!U174,"")</f>
        <v/>
      </c>
      <c r="X171" s="148" t="str">
        <f>IF(AND(A171&lt;&gt;"",'Données élèves'!V174&lt;&gt;""),'Données élèves'!V174,"")</f>
        <v/>
      </c>
      <c r="Y171" s="148" t="str">
        <f>IF(AND(A171&lt;&gt;"",'Données élèves'!W174&lt;&gt;""),'Données élèves'!W174,"")</f>
        <v/>
      </c>
      <c r="Z171" s="148" t="str">
        <f>IF(AND(A171&lt;&gt;"",'Données élèves'!X174&lt;&gt;""),'Données élèves'!X174,"")</f>
        <v/>
      </c>
    </row>
    <row r="172" spans="1:26" x14ac:dyDescent="0.2">
      <c r="A172" s="146" t="str">
        <f>IF('Données élèves'!$C175&lt;&gt;"",'Données élèves'!A175,"")</f>
        <v/>
      </c>
      <c r="B172" s="146" t="str">
        <f>IF(A172&lt;&gt;"",'Données élèves'!B175,"")</f>
        <v/>
      </c>
      <c r="C172" s="146" t="str">
        <f>IF(AND(A172&lt;&gt;"",'Données élèves'!F175&lt;&gt;""),IF(INDEX(codeclint,MATCH('Données élèves'!F175,libclint,0))&lt;&gt;"",INDEX(codeclint,MATCH('Données élèves'!F175,libclint,0)),""),"")</f>
        <v/>
      </c>
      <c r="D172" s="146" t="str">
        <f t="shared" si="6"/>
        <v/>
      </c>
      <c r="E172" s="146" t="str">
        <f>IF(A172&lt;&gt;"",IF('Données élèves'!G175&lt;&gt;"",IF('Données élèves'!AB175&lt;&gt;"",IF('Données élèves'!G175="LOC.ID",CONCATENATE("LOC.",'Données élèves'!AU$5),'Données élèves'!G175),""),""),"")</f>
        <v/>
      </c>
      <c r="F172" s="146" t="str">
        <f>IF(A172&lt;&gt;"",IF('Données élèves'!H175&lt;&gt;"",'Données élèves'!H175,""),"")</f>
        <v/>
      </c>
      <c r="G172" s="146" t="str">
        <f>IF(AND(A172&lt;&gt;"",'Données élèves'!AC175&lt;&gt;""),IF('Données élèves'!AC175=TRUE,INDEX(codesex,MATCH('Données élèves'!I175,libsex,0)),'Données élèves'!I175),"")</f>
        <v/>
      </c>
      <c r="H172" s="147" t="str">
        <f>IF(A172&lt;&gt;"",IF('Données élèves'!J175&lt;&gt;"",'Données élèves'!J175,""),"")</f>
        <v/>
      </c>
      <c r="I172" s="148" t="str">
        <f>IF(AND(A172&lt;&gt;"",'Données élèves'!AE175&lt;&gt;""),IF('Données élèves'!AE175=TRUE,INDEX(codenat,MATCH('Données élèves'!K175,libnat,0)),'Données élèves'!K175),"")</f>
        <v/>
      </c>
      <c r="J172" s="148" t="str">
        <f>IF(AND(A172&lt;&gt;"",'Données élèves'!AF175&lt;&gt;""),IF('Données élèves'!AF175=TRUE,INDEX(codelangue,MATCH('Données élèves'!L175,liblangue,0)),'Données élèves'!L175),"")</f>
        <v/>
      </c>
      <c r="K172" s="148" t="str">
        <f>IF(AND(A172&lt;&gt;"",'Données élèves'!AH175&lt;&gt;""),IF('Données élèves'!AH175=TRUE,IF(INDEX(codegem,MATCH('Données élèves'!M175,libgem,0))&lt;8000,INDEX(codegem,MATCH('Données élèves'!M175,libgem,0)),""),'Données élèves'!M175),"")</f>
        <v/>
      </c>
      <c r="L172" s="148" t="str">
        <f>IF(AND(A172&lt;&gt;"",'Données élèves'!AH175&lt;&gt;""),IF('Données élèves'!AH175=TRUE,INDEX(codegemhist,MATCH('Données élèves'!M175,libgem,0)),""),"")</f>
        <v/>
      </c>
      <c r="M172" s="148" t="str">
        <f>IF(AND(A172&lt;&gt;"",'Données élèves'!AH175&lt;&gt;""),IF('Données élèves'!AH175=TRUE,IF(INDEX(codegem,MATCH('Données élèves'!M175,libgem,0))&gt;=8000,INDEX(codegem,MATCH('Données élèves'!M175,libgem,0)),""),'Données élèves'!M175),"")</f>
        <v/>
      </c>
      <c r="N172" s="148" t="str">
        <f>IF(AND(A172&lt;&gt;"",'Données élèves'!AI175&lt;&gt;""),IF('Données élèves'!AI175=TRUE,INDEX(codeschart,MATCH('Données élèves'!N175,libschart,0)),'Données élèves'!N175),"")</f>
        <v/>
      </c>
      <c r="O172" s="148" t="str">
        <f>IF(AND(A172&lt;&gt;"",'Données élèves'!O175&lt;&gt;""),'Données élèves'!O175,"")</f>
        <v/>
      </c>
      <c r="P172" s="148" t="str">
        <f>IF(AND(A172&lt;&gt;"",'Données élèves'!AK175&lt;&gt;""),IF('Données élèves'!AK175=TRUE,INDEX(codeform,MATCH('Données élèves'!P175,libform,0)),'Données élèves'!P175),"")</f>
        <v/>
      </c>
      <c r="Q172" s="148" t="str">
        <f>IF(AND(A172&lt;&gt;"",'Données élèves'!AL175&lt;&gt;""),IF('Données élèves'!AL175=TRUE,INDEX(codespe,MATCH('Données élèves'!Q175,libspe,0)),'Données élèves'!Q175),"")</f>
        <v/>
      </c>
      <c r="R172" s="148" t="str">
        <f>IF(AND(A172&lt;&gt;"",OR('Données élèves'!AM175&lt;&gt;"",'Données élèves'!AT175=FALSE)),IF('Données élèves'!AM175=TRUE,INDEX(codemp1,MATCH('Données élèves'!R175,libmp1,0)),IF('Données élèves'!AT175=FALSE,0,'Données élèves'!R175)),"")</f>
        <v/>
      </c>
      <c r="S172" s="148" t="str">
        <f t="shared" si="7"/>
        <v/>
      </c>
      <c r="T172" s="148" t="str">
        <f t="shared" si="8"/>
        <v/>
      </c>
      <c r="U172" s="148" t="str">
        <f>IF(AND(A172&lt;&gt;"",'Données élèves'!S175&lt;&gt;""),'Données élèves'!S175,"")</f>
        <v/>
      </c>
      <c r="V172" s="148" t="str">
        <f>IF(AND(A172&lt;&gt;"",'Données élèves'!T175&lt;&gt;""),'Données élèves'!T175,"")</f>
        <v/>
      </c>
      <c r="W172" s="148" t="str">
        <f>IF(AND(A172&lt;&gt;"",'Données élèves'!U175&lt;&gt;""),'Données élèves'!U175,"")</f>
        <v/>
      </c>
      <c r="X172" s="148" t="str">
        <f>IF(AND(A172&lt;&gt;"",'Données élèves'!V175&lt;&gt;""),'Données élèves'!V175,"")</f>
        <v/>
      </c>
      <c r="Y172" s="148" t="str">
        <f>IF(AND(A172&lt;&gt;"",'Données élèves'!W175&lt;&gt;""),'Données élèves'!W175,"")</f>
        <v/>
      </c>
      <c r="Z172" s="148" t="str">
        <f>IF(AND(A172&lt;&gt;"",'Données élèves'!X175&lt;&gt;""),'Données élèves'!X175,"")</f>
        <v/>
      </c>
    </row>
    <row r="173" spans="1:26" x14ac:dyDescent="0.2">
      <c r="A173" s="146" t="str">
        <f>IF('Données élèves'!$C176&lt;&gt;"",'Données élèves'!A176,"")</f>
        <v/>
      </c>
      <c r="B173" s="146" t="str">
        <f>IF(A173&lt;&gt;"",'Données élèves'!B176,"")</f>
        <v/>
      </c>
      <c r="C173" s="146" t="str">
        <f>IF(AND(A173&lt;&gt;"",'Données élèves'!F176&lt;&gt;""),IF(INDEX(codeclint,MATCH('Données élèves'!F176,libclint,0))&lt;&gt;"",INDEX(codeclint,MATCH('Données élèves'!F176,libclint,0)),""),"")</f>
        <v/>
      </c>
      <c r="D173" s="146" t="str">
        <f t="shared" si="6"/>
        <v/>
      </c>
      <c r="E173" s="146" t="str">
        <f>IF(A173&lt;&gt;"",IF('Données élèves'!G176&lt;&gt;"",IF('Données élèves'!AB176&lt;&gt;"",IF('Données élèves'!G176="LOC.ID",CONCATENATE("LOC.",'Données élèves'!AU$5),'Données élèves'!G176),""),""),"")</f>
        <v/>
      </c>
      <c r="F173" s="146" t="str">
        <f>IF(A173&lt;&gt;"",IF('Données élèves'!H176&lt;&gt;"",'Données élèves'!H176,""),"")</f>
        <v/>
      </c>
      <c r="G173" s="146" t="str">
        <f>IF(AND(A173&lt;&gt;"",'Données élèves'!AC176&lt;&gt;""),IF('Données élèves'!AC176=TRUE,INDEX(codesex,MATCH('Données élèves'!I176,libsex,0)),'Données élèves'!I176),"")</f>
        <v/>
      </c>
      <c r="H173" s="147" t="str">
        <f>IF(A173&lt;&gt;"",IF('Données élèves'!J176&lt;&gt;"",'Données élèves'!J176,""),"")</f>
        <v/>
      </c>
      <c r="I173" s="148" t="str">
        <f>IF(AND(A173&lt;&gt;"",'Données élèves'!AE176&lt;&gt;""),IF('Données élèves'!AE176=TRUE,INDEX(codenat,MATCH('Données élèves'!K176,libnat,0)),'Données élèves'!K176),"")</f>
        <v/>
      </c>
      <c r="J173" s="148" t="str">
        <f>IF(AND(A173&lt;&gt;"",'Données élèves'!AF176&lt;&gt;""),IF('Données élèves'!AF176=TRUE,INDEX(codelangue,MATCH('Données élèves'!L176,liblangue,0)),'Données élèves'!L176),"")</f>
        <v/>
      </c>
      <c r="K173" s="148" t="str">
        <f>IF(AND(A173&lt;&gt;"",'Données élèves'!AH176&lt;&gt;""),IF('Données élèves'!AH176=TRUE,IF(INDEX(codegem,MATCH('Données élèves'!M176,libgem,0))&lt;8000,INDEX(codegem,MATCH('Données élèves'!M176,libgem,0)),""),'Données élèves'!M176),"")</f>
        <v/>
      </c>
      <c r="L173" s="148" t="str">
        <f>IF(AND(A173&lt;&gt;"",'Données élèves'!AH176&lt;&gt;""),IF('Données élèves'!AH176=TRUE,INDEX(codegemhist,MATCH('Données élèves'!M176,libgem,0)),""),"")</f>
        <v/>
      </c>
      <c r="M173" s="148" t="str">
        <f>IF(AND(A173&lt;&gt;"",'Données élèves'!AH176&lt;&gt;""),IF('Données élèves'!AH176=TRUE,IF(INDEX(codegem,MATCH('Données élèves'!M176,libgem,0))&gt;=8000,INDEX(codegem,MATCH('Données élèves'!M176,libgem,0)),""),'Données élèves'!M176),"")</f>
        <v/>
      </c>
      <c r="N173" s="148" t="str">
        <f>IF(AND(A173&lt;&gt;"",'Données élèves'!AI176&lt;&gt;""),IF('Données élèves'!AI176=TRUE,INDEX(codeschart,MATCH('Données élèves'!N176,libschart,0)),'Données élèves'!N176),"")</f>
        <v/>
      </c>
      <c r="O173" s="148" t="str">
        <f>IF(AND(A173&lt;&gt;"",'Données élèves'!O176&lt;&gt;""),'Données élèves'!O176,"")</f>
        <v/>
      </c>
      <c r="P173" s="148" t="str">
        <f>IF(AND(A173&lt;&gt;"",'Données élèves'!AK176&lt;&gt;""),IF('Données élèves'!AK176=TRUE,INDEX(codeform,MATCH('Données élèves'!P176,libform,0)),'Données élèves'!P176),"")</f>
        <v/>
      </c>
      <c r="Q173" s="148" t="str">
        <f>IF(AND(A173&lt;&gt;"",'Données élèves'!AL176&lt;&gt;""),IF('Données élèves'!AL176=TRUE,INDEX(codespe,MATCH('Données élèves'!Q176,libspe,0)),'Données élèves'!Q176),"")</f>
        <v/>
      </c>
      <c r="R173" s="148" t="str">
        <f>IF(AND(A173&lt;&gt;"",OR('Données élèves'!AM176&lt;&gt;"",'Données élèves'!AT176=FALSE)),IF('Données élèves'!AM176=TRUE,INDEX(codemp1,MATCH('Données élèves'!R176,libmp1,0)),IF('Données élèves'!AT176=FALSE,0,'Données élèves'!R176)),"")</f>
        <v/>
      </c>
      <c r="S173" s="148" t="str">
        <f t="shared" si="7"/>
        <v/>
      </c>
      <c r="T173" s="148" t="str">
        <f t="shared" si="8"/>
        <v/>
      </c>
      <c r="U173" s="148" t="str">
        <f>IF(AND(A173&lt;&gt;"",'Données élèves'!S176&lt;&gt;""),'Données élèves'!S176,"")</f>
        <v/>
      </c>
      <c r="V173" s="148" t="str">
        <f>IF(AND(A173&lt;&gt;"",'Données élèves'!T176&lt;&gt;""),'Données élèves'!T176,"")</f>
        <v/>
      </c>
      <c r="W173" s="148" t="str">
        <f>IF(AND(A173&lt;&gt;"",'Données élèves'!U176&lt;&gt;""),'Données élèves'!U176,"")</f>
        <v/>
      </c>
      <c r="X173" s="148" t="str">
        <f>IF(AND(A173&lt;&gt;"",'Données élèves'!V176&lt;&gt;""),'Données élèves'!V176,"")</f>
        <v/>
      </c>
      <c r="Y173" s="148" t="str">
        <f>IF(AND(A173&lt;&gt;"",'Données élèves'!W176&lt;&gt;""),'Données élèves'!W176,"")</f>
        <v/>
      </c>
      <c r="Z173" s="148" t="str">
        <f>IF(AND(A173&lt;&gt;"",'Données élèves'!X176&lt;&gt;""),'Données élèves'!X176,"")</f>
        <v/>
      </c>
    </row>
    <row r="174" spans="1:26" x14ac:dyDescent="0.2">
      <c r="A174" s="146" t="str">
        <f>IF('Données élèves'!$C177&lt;&gt;"",'Données élèves'!A177,"")</f>
        <v/>
      </c>
      <c r="B174" s="146" t="str">
        <f>IF(A174&lt;&gt;"",'Données élèves'!B177,"")</f>
        <v/>
      </c>
      <c r="C174" s="146" t="str">
        <f>IF(AND(A174&lt;&gt;"",'Données élèves'!F177&lt;&gt;""),IF(INDEX(codeclint,MATCH('Données élèves'!F177,libclint,0))&lt;&gt;"",INDEX(codeclint,MATCH('Données élèves'!F177,libclint,0)),""),"")</f>
        <v/>
      </c>
      <c r="D174" s="146" t="str">
        <f t="shared" si="6"/>
        <v/>
      </c>
      <c r="E174" s="146" t="str">
        <f>IF(A174&lt;&gt;"",IF('Données élèves'!G177&lt;&gt;"",IF('Données élèves'!AB177&lt;&gt;"",IF('Données élèves'!G177="LOC.ID",CONCATENATE("LOC.",'Données élèves'!AU$5),'Données élèves'!G177),""),""),"")</f>
        <v/>
      </c>
      <c r="F174" s="146" t="str">
        <f>IF(A174&lt;&gt;"",IF('Données élèves'!H177&lt;&gt;"",'Données élèves'!H177,""),"")</f>
        <v/>
      </c>
      <c r="G174" s="146" t="str">
        <f>IF(AND(A174&lt;&gt;"",'Données élèves'!AC177&lt;&gt;""),IF('Données élèves'!AC177=TRUE,INDEX(codesex,MATCH('Données élèves'!I177,libsex,0)),'Données élèves'!I177),"")</f>
        <v/>
      </c>
      <c r="H174" s="147" t="str">
        <f>IF(A174&lt;&gt;"",IF('Données élèves'!J177&lt;&gt;"",'Données élèves'!J177,""),"")</f>
        <v/>
      </c>
      <c r="I174" s="148" t="str">
        <f>IF(AND(A174&lt;&gt;"",'Données élèves'!AE177&lt;&gt;""),IF('Données élèves'!AE177=TRUE,INDEX(codenat,MATCH('Données élèves'!K177,libnat,0)),'Données élèves'!K177),"")</f>
        <v/>
      </c>
      <c r="J174" s="148" t="str">
        <f>IF(AND(A174&lt;&gt;"",'Données élèves'!AF177&lt;&gt;""),IF('Données élèves'!AF177=TRUE,INDEX(codelangue,MATCH('Données élèves'!L177,liblangue,0)),'Données élèves'!L177),"")</f>
        <v/>
      </c>
      <c r="K174" s="148" t="str">
        <f>IF(AND(A174&lt;&gt;"",'Données élèves'!AH177&lt;&gt;""),IF('Données élèves'!AH177=TRUE,IF(INDEX(codegem,MATCH('Données élèves'!M177,libgem,0))&lt;8000,INDEX(codegem,MATCH('Données élèves'!M177,libgem,0)),""),'Données élèves'!M177),"")</f>
        <v/>
      </c>
      <c r="L174" s="148" t="str">
        <f>IF(AND(A174&lt;&gt;"",'Données élèves'!AH177&lt;&gt;""),IF('Données élèves'!AH177=TRUE,INDEX(codegemhist,MATCH('Données élèves'!M177,libgem,0)),""),"")</f>
        <v/>
      </c>
      <c r="M174" s="148" t="str">
        <f>IF(AND(A174&lt;&gt;"",'Données élèves'!AH177&lt;&gt;""),IF('Données élèves'!AH177=TRUE,IF(INDEX(codegem,MATCH('Données élèves'!M177,libgem,0))&gt;=8000,INDEX(codegem,MATCH('Données élèves'!M177,libgem,0)),""),'Données élèves'!M177),"")</f>
        <v/>
      </c>
      <c r="N174" s="148" t="str">
        <f>IF(AND(A174&lt;&gt;"",'Données élèves'!AI177&lt;&gt;""),IF('Données élèves'!AI177=TRUE,INDEX(codeschart,MATCH('Données élèves'!N177,libschart,0)),'Données élèves'!N177),"")</f>
        <v/>
      </c>
      <c r="O174" s="148" t="str">
        <f>IF(AND(A174&lt;&gt;"",'Données élèves'!O177&lt;&gt;""),'Données élèves'!O177,"")</f>
        <v/>
      </c>
      <c r="P174" s="148" t="str">
        <f>IF(AND(A174&lt;&gt;"",'Données élèves'!AK177&lt;&gt;""),IF('Données élèves'!AK177=TRUE,INDEX(codeform,MATCH('Données élèves'!P177,libform,0)),'Données élèves'!P177),"")</f>
        <v/>
      </c>
      <c r="Q174" s="148" t="str">
        <f>IF(AND(A174&lt;&gt;"",'Données élèves'!AL177&lt;&gt;""),IF('Données élèves'!AL177=TRUE,INDEX(codespe,MATCH('Données élèves'!Q177,libspe,0)),'Données élèves'!Q177),"")</f>
        <v/>
      </c>
      <c r="R174" s="148" t="str">
        <f>IF(AND(A174&lt;&gt;"",OR('Données élèves'!AM177&lt;&gt;"",'Données élèves'!AT177=FALSE)),IF('Données élèves'!AM177=TRUE,INDEX(codemp1,MATCH('Données élèves'!R177,libmp1,0)),IF('Données élèves'!AT177=FALSE,0,'Données élèves'!R177)),"")</f>
        <v/>
      </c>
      <c r="S174" s="148" t="str">
        <f t="shared" si="7"/>
        <v/>
      </c>
      <c r="T174" s="148" t="str">
        <f t="shared" si="8"/>
        <v/>
      </c>
      <c r="U174" s="148" t="str">
        <f>IF(AND(A174&lt;&gt;"",'Données élèves'!S177&lt;&gt;""),'Données élèves'!S177,"")</f>
        <v/>
      </c>
      <c r="V174" s="148" t="str">
        <f>IF(AND(A174&lt;&gt;"",'Données élèves'!T177&lt;&gt;""),'Données élèves'!T177,"")</f>
        <v/>
      </c>
      <c r="W174" s="148" t="str">
        <f>IF(AND(A174&lt;&gt;"",'Données élèves'!U177&lt;&gt;""),'Données élèves'!U177,"")</f>
        <v/>
      </c>
      <c r="X174" s="148" t="str">
        <f>IF(AND(A174&lt;&gt;"",'Données élèves'!V177&lt;&gt;""),'Données élèves'!V177,"")</f>
        <v/>
      </c>
      <c r="Y174" s="148" t="str">
        <f>IF(AND(A174&lt;&gt;"",'Données élèves'!W177&lt;&gt;""),'Données élèves'!W177,"")</f>
        <v/>
      </c>
      <c r="Z174" s="148" t="str">
        <f>IF(AND(A174&lt;&gt;"",'Données élèves'!X177&lt;&gt;""),'Données élèves'!X177,"")</f>
        <v/>
      </c>
    </row>
    <row r="175" spans="1:26" x14ac:dyDescent="0.2">
      <c r="A175" s="146" t="str">
        <f>IF('Données élèves'!$C178&lt;&gt;"",'Données élèves'!A178,"")</f>
        <v/>
      </c>
      <c r="B175" s="146" t="str">
        <f>IF(A175&lt;&gt;"",'Données élèves'!B178,"")</f>
        <v/>
      </c>
      <c r="C175" s="146" t="str">
        <f>IF(AND(A175&lt;&gt;"",'Données élèves'!F178&lt;&gt;""),IF(INDEX(codeclint,MATCH('Données élèves'!F178,libclint,0))&lt;&gt;"",INDEX(codeclint,MATCH('Données élèves'!F178,libclint,0)),""),"")</f>
        <v/>
      </c>
      <c r="D175" s="146" t="str">
        <f t="shared" si="6"/>
        <v/>
      </c>
      <c r="E175" s="146" t="str">
        <f>IF(A175&lt;&gt;"",IF('Données élèves'!G178&lt;&gt;"",IF('Données élèves'!AB178&lt;&gt;"",IF('Données élèves'!G178="LOC.ID",CONCATENATE("LOC.",'Données élèves'!AU$5),'Données élèves'!G178),""),""),"")</f>
        <v/>
      </c>
      <c r="F175" s="146" t="str">
        <f>IF(A175&lt;&gt;"",IF('Données élèves'!H178&lt;&gt;"",'Données élèves'!H178,""),"")</f>
        <v/>
      </c>
      <c r="G175" s="146" t="str">
        <f>IF(AND(A175&lt;&gt;"",'Données élèves'!AC178&lt;&gt;""),IF('Données élèves'!AC178=TRUE,INDEX(codesex,MATCH('Données élèves'!I178,libsex,0)),'Données élèves'!I178),"")</f>
        <v/>
      </c>
      <c r="H175" s="147" t="str">
        <f>IF(A175&lt;&gt;"",IF('Données élèves'!J178&lt;&gt;"",'Données élèves'!J178,""),"")</f>
        <v/>
      </c>
      <c r="I175" s="148" t="str">
        <f>IF(AND(A175&lt;&gt;"",'Données élèves'!AE178&lt;&gt;""),IF('Données élèves'!AE178=TRUE,INDEX(codenat,MATCH('Données élèves'!K178,libnat,0)),'Données élèves'!K178),"")</f>
        <v/>
      </c>
      <c r="J175" s="148" t="str">
        <f>IF(AND(A175&lt;&gt;"",'Données élèves'!AF178&lt;&gt;""),IF('Données élèves'!AF178=TRUE,INDEX(codelangue,MATCH('Données élèves'!L178,liblangue,0)),'Données élèves'!L178),"")</f>
        <v/>
      </c>
      <c r="K175" s="148" t="str">
        <f>IF(AND(A175&lt;&gt;"",'Données élèves'!AH178&lt;&gt;""),IF('Données élèves'!AH178=TRUE,IF(INDEX(codegem,MATCH('Données élèves'!M178,libgem,0))&lt;8000,INDEX(codegem,MATCH('Données élèves'!M178,libgem,0)),""),'Données élèves'!M178),"")</f>
        <v/>
      </c>
      <c r="L175" s="148" t="str">
        <f>IF(AND(A175&lt;&gt;"",'Données élèves'!AH178&lt;&gt;""),IF('Données élèves'!AH178=TRUE,INDEX(codegemhist,MATCH('Données élèves'!M178,libgem,0)),""),"")</f>
        <v/>
      </c>
      <c r="M175" s="148" t="str">
        <f>IF(AND(A175&lt;&gt;"",'Données élèves'!AH178&lt;&gt;""),IF('Données élèves'!AH178=TRUE,IF(INDEX(codegem,MATCH('Données élèves'!M178,libgem,0))&gt;=8000,INDEX(codegem,MATCH('Données élèves'!M178,libgem,0)),""),'Données élèves'!M178),"")</f>
        <v/>
      </c>
      <c r="N175" s="148" t="str">
        <f>IF(AND(A175&lt;&gt;"",'Données élèves'!AI178&lt;&gt;""),IF('Données élèves'!AI178=TRUE,INDEX(codeschart,MATCH('Données élèves'!N178,libschart,0)),'Données élèves'!N178),"")</f>
        <v/>
      </c>
      <c r="O175" s="148" t="str">
        <f>IF(AND(A175&lt;&gt;"",'Données élèves'!O178&lt;&gt;""),'Données élèves'!O178,"")</f>
        <v/>
      </c>
      <c r="P175" s="148" t="str">
        <f>IF(AND(A175&lt;&gt;"",'Données élèves'!AK178&lt;&gt;""),IF('Données élèves'!AK178=TRUE,INDEX(codeform,MATCH('Données élèves'!P178,libform,0)),'Données élèves'!P178),"")</f>
        <v/>
      </c>
      <c r="Q175" s="148" t="str">
        <f>IF(AND(A175&lt;&gt;"",'Données élèves'!AL178&lt;&gt;""),IF('Données élèves'!AL178=TRUE,INDEX(codespe,MATCH('Données élèves'!Q178,libspe,0)),'Données élèves'!Q178),"")</f>
        <v/>
      </c>
      <c r="R175" s="148" t="str">
        <f>IF(AND(A175&lt;&gt;"",OR('Données élèves'!AM178&lt;&gt;"",'Données élèves'!AT178=FALSE)),IF('Données élèves'!AM178=TRUE,INDEX(codemp1,MATCH('Données élèves'!R178,libmp1,0)),IF('Données élèves'!AT178=FALSE,0,'Données élèves'!R178)),"")</f>
        <v/>
      </c>
      <c r="S175" s="148" t="str">
        <f t="shared" si="7"/>
        <v/>
      </c>
      <c r="T175" s="148" t="str">
        <f t="shared" si="8"/>
        <v/>
      </c>
      <c r="U175" s="148" t="str">
        <f>IF(AND(A175&lt;&gt;"",'Données élèves'!S178&lt;&gt;""),'Données élèves'!S178,"")</f>
        <v/>
      </c>
      <c r="V175" s="148" t="str">
        <f>IF(AND(A175&lt;&gt;"",'Données élèves'!T178&lt;&gt;""),'Données élèves'!T178,"")</f>
        <v/>
      </c>
      <c r="W175" s="148" t="str">
        <f>IF(AND(A175&lt;&gt;"",'Données élèves'!U178&lt;&gt;""),'Données élèves'!U178,"")</f>
        <v/>
      </c>
      <c r="X175" s="148" t="str">
        <f>IF(AND(A175&lt;&gt;"",'Données élèves'!V178&lt;&gt;""),'Données élèves'!V178,"")</f>
        <v/>
      </c>
      <c r="Y175" s="148" t="str">
        <f>IF(AND(A175&lt;&gt;"",'Données élèves'!W178&lt;&gt;""),'Données élèves'!W178,"")</f>
        <v/>
      </c>
      <c r="Z175" s="148" t="str">
        <f>IF(AND(A175&lt;&gt;"",'Données élèves'!X178&lt;&gt;""),'Données élèves'!X178,"")</f>
        <v/>
      </c>
    </row>
    <row r="176" spans="1:26" x14ac:dyDescent="0.2">
      <c r="A176" s="146" t="str">
        <f>IF('Données élèves'!$C179&lt;&gt;"",'Données élèves'!A179,"")</f>
        <v/>
      </c>
      <c r="B176" s="146" t="str">
        <f>IF(A176&lt;&gt;"",'Données élèves'!B179,"")</f>
        <v/>
      </c>
      <c r="C176" s="146" t="str">
        <f>IF(AND(A176&lt;&gt;"",'Données élèves'!F179&lt;&gt;""),IF(INDEX(codeclint,MATCH('Données élèves'!F179,libclint,0))&lt;&gt;"",INDEX(codeclint,MATCH('Données élèves'!F179,libclint,0)),""),"")</f>
        <v/>
      </c>
      <c r="D176" s="146" t="str">
        <f t="shared" si="6"/>
        <v/>
      </c>
      <c r="E176" s="146" t="str">
        <f>IF(A176&lt;&gt;"",IF('Données élèves'!G179&lt;&gt;"",IF('Données élèves'!AB179&lt;&gt;"",IF('Données élèves'!G179="LOC.ID",CONCATENATE("LOC.",'Données élèves'!AU$5),'Données élèves'!G179),""),""),"")</f>
        <v/>
      </c>
      <c r="F176" s="146" t="str">
        <f>IF(A176&lt;&gt;"",IF('Données élèves'!H179&lt;&gt;"",'Données élèves'!H179,""),"")</f>
        <v/>
      </c>
      <c r="G176" s="146" t="str">
        <f>IF(AND(A176&lt;&gt;"",'Données élèves'!AC179&lt;&gt;""),IF('Données élèves'!AC179=TRUE,INDEX(codesex,MATCH('Données élèves'!I179,libsex,0)),'Données élèves'!I179),"")</f>
        <v/>
      </c>
      <c r="H176" s="147" t="str">
        <f>IF(A176&lt;&gt;"",IF('Données élèves'!J179&lt;&gt;"",'Données élèves'!J179,""),"")</f>
        <v/>
      </c>
      <c r="I176" s="148" t="str">
        <f>IF(AND(A176&lt;&gt;"",'Données élèves'!AE179&lt;&gt;""),IF('Données élèves'!AE179=TRUE,INDEX(codenat,MATCH('Données élèves'!K179,libnat,0)),'Données élèves'!K179),"")</f>
        <v/>
      </c>
      <c r="J176" s="148" t="str">
        <f>IF(AND(A176&lt;&gt;"",'Données élèves'!AF179&lt;&gt;""),IF('Données élèves'!AF179=TRUE,INDEX(codelangue,MATCH('Données élèves'!L179,liblangue,0)),'Données élèves'!L179),"")</f>
        <v/>
      </c>
      <c r="K176" s="148" t="str">
        <f>IF(AND(A176&lt;&gt;"",'Données élèves'!AH179&lt;&gt;""),IF('Données élèves'!AH179=TRUE,IF(INDEX(codegem,MATCH('Données élèves'!M179,libgem,0))&lt;8000,INDEX(codegem,MATCH('Données élèves'!M179,libgem,0)),""),'Données élèves'!M179),"")</f>
        <v/>
      </c>
      <c r="L176" s="148" t="str">
        <f>IF(AND(A176&lt;&gt;"",'Données élèves'!AH179&lt;&gt;""),IF('Données élèves'!AH179=TRUE,INDEX(codegemhist,MATCH('Données élèves'!M179,libgem,0)),""),"")</f>
        <v/>
      </c>
      <c r="M176" s="148" t="str">
        <f>IF(AND(A176&lt;&gt;"",'Données élèves'!AH179&lt;&gt;""),IF('Données élèves'!AH179=TRUE,IF(INDEX(codegem,MATCH('Données élèves'!M179,libgem,0))&gt;=8000,INDEX(codegem,MATCH('Données élèves'!M179,libgem,0)),""),'Données élèves'!M179),"")</f>
        <v/>
      </c>
      <c r="N176" s="148" t="str">
        <f>IF(AND(A176&lt;&gt;"",'Données élèves'!AI179&lt;&gt;""),IF('Données élèves'!AI179=TRUE,INDEX(codeschart,MATCH('Données élèves'!N179,libschart,0)),'Données élèves'!N179),"")</f>
        <v/>
      </c>
      <c r="O176" s="148" t="str">
        <f>IF(AND(A176&lt;&gt;"",'Données élèves'!O179&lt;&gt;""),'Données élèves'!O179,"")</f>
        <v/>
      </c>
      <c r="P176" s="148" t="str">
        <f>IF(AND(A176&lt;&gt;"",'Données élèves'!AK179&lt;&gt;""),IF('Données élèves'!AK179=TRUE,INDEX(codeform,MATCH('Données élèves'!P179,libform,0)),'Données élèves'!P179),"")</f>
        <v/>
      </c>
      <c r="Q176" s="148" t="str">
        <f>IF(AND(A176&lt;&gt;"",'Données élèves'!AL179&lt;&gt;""),IF('Données élèves'!AL179=TRUE,INDEX(codespe,MATCH('Données élèves'!Q179,libspe,0)),'Données élèves'!Q179),"")</f>
        <v/>
      </c>
      <c r="R176" s="148" t="str">
        <f>IF(AND(A176&lt;&gt;"",OR('Données élèves'!AM179&lt;&gt;"",'Données élèves'!AT179=FALSE)),IF('Données élèves'!AM179=TRUE,INDEX(codemp1,MATCH('Données élèves'!R179,libmp1,0)),IF('Données élèves'!AT179=FALSE,0,'Données élèves'!R179)),"")</f>
        <v/>
      </c>
      <c r="S176" s="148" t="str">
        <f t="shared" si="7"/>
        <v/>
      </c>
      <c r="T176" s="148" t="str">
        <f t="shared" si="8"/>
        <v/>
      </c>
      <c r="U176" s="148" t="str">
        <f>IF(AND(A176&lt;&gt;"",'Données élèves'!S179&lt;&gt;""),'Données élèves'!S179,"")</f>
        <v/>
      </c>
      <c r="V176" s="148" t="str">
        <f>IF(AND(A176&lt;&gt;"",'Données élèves'!T179&lt;&gt;""),'Données élèves'!T179,"")</f>
        <v/>
      </c>
      <c r="W176" s="148" t="str">
        <f>IF(AND(A176&lt;&gt;"",'Données élèves'!U179&lt;&gt;""),'Données élèves'!U179,"")</f>
        <v/>
      </c>
      <c r="X176" s="148" t="str">
        <f>IF(AND(A176&lt;&gt;"",'Données élèves'!V179&lt;&gt;""),'Données élèves'!V179,"")</f>
        <v/>
      </c>
      <c r="Y176" s="148" t="str">
        <f>IF(AND(A176&lt;&gt;"",'Données élèves'!W179&lt;&gt;""),'Données élèves'!W179,"")</f>
        <v/>
      </c>
      <c r="Z176" s="148" t="str">
        <f>IF(AND(A176&lt;&gt;"",'Données élèves'!X179&lt;&gt;""),'Données élèves'!X179,"")</f>
        <v/>
      </c>
    </row>
    <row r="177" spans="1:26" x14ac:dyDescent="0.2">
      <c r="A177" s="146" t="str">
        <f>IF('Données élèves'!$C180&lt;&gt;"",'Données élèves'!A180,"")</f>
        <v/>
      </c>
      <c r="B177" s="146" t="str">
        <f>IF(A177&lt;&gt;"",'Données élèves'!B180,"")</f>
        <v/>
      </c>
      <c r="C177" s="146" t="str">
        <f>IF(AND(A177&lt;&gt;"",'Données élèves'!F180&lt;&gt;""),IF(INDEX(codeclint,MATCH('Données élèves'!F180,libclint,0))&lt;&gt;"",INDEX(codeclint,MATCH('Données élèves'!F180,libclint,0)),""),"")</f>
        <v/>
      </c>
      <c r="D177" s="146" t="str">
        <f t="shared" si="6"/>
        <v/>
      </c>
      <c r="E177" s="146" t="str">
        <f>IF(A177&lt;&gt;"",IF('Données élèves'!G180&lt;&gt;"",IF('Données élèves'!AB180&lt;&gt;"",IF('Données élèves'!G180="LOC.ID",CONCATENATE("LOC.",'Données élèves'!AU$5),'Données élèves'!G180),""),""),"")</f>
        <v/>
      </c>
      <c r="F177" s="146" t="str">
        <f>IF(A177&lt;&gt;"",IF('Données élèves'!H180&lt;&gt;"",'Données élèves'!H180,""),"")</f>
        <v/>
      </c>
      <c r="G177" s="146" t="str">
        <f>IF(AND(A177&lt;&gt;"",'Données élèves'!AC180&lt;&gt;""),IF('Données élèves'!AC180=TRUE,INDEX(codesex,MATCH('Données élèves'!I180,libsex,0)),'Données élèves'!I180),"")</f>
        <v/>
      </c>
      <c r="H177" s="147" t="str">
        <f>IF(A177&lt;&gt;"",IF('Données élèves'!J180&lt;&gt;"",'Données élèves'!J180,""),"")</f>
        <v/>
      </c>
      <c r="I177" s="148" t="str">
        <f>IF(AND(A177&lt;&gt;"",'Données élèves'!AE180&lt;&gt;""),IF('Données élèves'!AE180=TRUE,INDEX(codenat,MATCH('Données élèves'!K180,libnat,0)),'Données élèves'!K180),"")</f>
        <v/>
      </c>
      <c r="J177" s="148" t="str">
        <f>IF(AND(A177&lt;&gt;"",'Données élèves'!AF180&lt;&gt;""),IF('Données élèves'!AF180=TRUE,INDEX(codelangue,MATCH('Données élèves'!L180,liblangue,0)),'Données élèves'!L180),"")</f>
        <v/>
      </c>
      <c r="K177" s="148" t="str">
        <f>IF(AND(A177&lt;&gt;"",'Données élèves'!AH180&lt;&gt;""),IF('Données élèves'!AH180=TRUE,IF(INDEX(codegem,MATCH('Données élèves'!M180,libgem,0))&lt;8000,INDEX(codegem,MATCH('Données élèves'!M180,libgem,0)),""),'Données élèves'!M180),"")</f>
        <v/>
      </c>
      <c r="L177" s="148" t="str">
        <f>IF(AND(A177&lt;&gt;"",'Données élèves'!AH180&lt;&gt;""),IF('Données élèves'!AH180=TRUE,INDEX(codegemhist,MATCH('Données élèves'!M180,libgem,0)),""),"")</f>
        <v/>
      </c>
      <c r="M177" s="148" t="str">
        <f>IF(AND(A177&lt;&gt;"",'Données élèves'!AH180&lt;&gt;""),IF('Données élèves'!AH180=TRUE,IF(INDEX(codegem,MATCH('Données élèves'!M180,libgem,0))&gt;=8000,INDEX(codegem,MATCH('Données élèves'!M180,libgem,0)),""),'Données élèves'!M180),"")</f>
        <v/>
      </c>
      <c r="N177" s="148" t="str">
        <f>IF(AND(A177&lt;&gt;"",'Données élèves'!AI180&lt;&gt;""),IF('Données élèves'!AI180=TRUE,INDEX(codeschart,MATCH('Données élèves'!N180,libschart,0)),'Données élèves'!N180),"")</f>
        <v/>
      </c>
      <c r="O177" s="148" t="str">
        <f>IF(AND(A177&lt;&gt;"",'Données élèves'!O180&lt;&gt;""),'Données élèves'!O180,"")</f>
        <v/>
      </c>
      <c r="P177" s="148" t="str">
        <f>IF(AND(A177&lt;&gt;"",'Données élèves'!AK180&lt;&gt;""),IF('Données élèves'!AK180=TRUE,INDEX(codeform,MATCH('Données élèves'!P180,libform,0)),'Données élèves'!P180),"")</f>
        <v/>
      </c>
      <c r="Q177" s="148" t="str">
        <f>IF(AND(A177&lt;&gt;"",'Données élèves'!AL180&lt;&gt;""),IF('Données élèves'!AL180=TRUE,INDEX(codespe,MATCH('Données élèves'!Q180,libspe,0)),'Données élèves'!Q180),"")</f>
        <v/>
      </c>
      <c r="R177" s="148" t="str">
        <f>IF(AND(A177&lt;&gt;"",OR('Données élèves'!AM180&lt;&gt;"",'Données élèves'!AT180=FALSE)),IF('Données élèves'!AM180=TRUE,INDEX(codemp1,MATCH('Données élèves'!R180,libmp1,0)),IF('Données élèves'!AT180=FALSE,0,'Données élèves'!R180)),"")</f>
        <v/>
      </c>
      <c r="S177" s="148" t="str">
        <f t="shared" si="7"/>
        <v/>
      </c>
      <c r="T177" s="148" t="str">
        <f t="shared" si="8"/>
        <v/>
      </c>
      <c r="U177" s="148" t="str">
        <f>IF(AND(A177&lt;&gt;"",'Données élèves'!S180&lt;&gt;""),'Données élèves'!S180,"")</f>
        <v/>
      </c>
      <c r="V177" s="148" t="str">
        <f>IF(AND(A177&lt;&gt;"",'Données élèves'!T180&lt;&gt;""),'Données élèves'!T180,"")</f>
        <v/>
      </c>
      <c r="W177" s="148" t="str">
        <f>IF(AND(A177&lt;&gt;"",'Données élèves'!U180&lt;&gt;""),'Données élèves'!U180,"")</f>
        <v/>
      </c>
      <c r="X177" s="148" t="str">
        <f>IF(AND(A177&lt;&gt;"",'Données élèves'!V180&lt;&gt;""),'Données élèves'!V180,"")</f>
        <v/>
      </c>
      <c r="Y177" s="148" t="str">
        <f>IF(AND(A177&lt;&gt;"",'Données élèves'!W180&lt;&gt;""),'Données élèves'!W180,"")</f>
        <v/>
      </c>
      <c r="Z177" s="148" t="str">
        <f>IF(AND(A177&lt;&gt;"",'Données élèves'!X180&lt;&gt;""),'Données élèves'!X180,"")</f>
        <v/>
      </c>
    </row>
    <row r="178" spans="1:26" x14ac:dyDescent="0.2">
      <c r="A178" s="146" t="str">
        <f>IF('Données élèves'!$C181&lt;&gt;"",'Données élèves'!A181,"")</f>
        <v/>
      </c>
      <c r="B178" s="146" t="str">
        <f>IF(A178&lt;&gt;"",'Données élèves'!B181,"")</f>
        <v/>
      </c>
      <c r="C178" s="146" t="str">
        <f>IF(AND(A178&lt;&gt;"",'Données élèves'!F181&lt;&gt;""),IF(INDEX(codeclint,MATCH('Données élèves'!F181,libclint,0))&lt;&gt;"",INDEX(codeclint,MATCH('Données élèves'!F181,libclint,0)),""),"")</f>
        <v/>
      </c>
      <c r="D178" s="146" t="str">
        <f t="shared" si="6"/>
        <v/>
      </c>
      <c r="E178" s="146" t="str">
        <f>IF(A178&lt;&gt;"",IF('Données élèves'!G181&lt;&gt;"",IF('Données élèves'!AB181&lt;&gt;"",IF('Données élèves'!G181="LOC.ID",CONCATENATE("LOC.",'Données élèves'!AU$5),'Données élèves'!G181),""),""),"")</f>
        <v/>
      </c>
      <c r="F178" s="146" t="str">
        <f>IF(A178&lt;&gt;"",IF('Données élèves'!H181&lt;&gt;"",'Données élèves'!H181,""),"")</f>
        <v/>
      </c>
      <c r="G178" s="146" t="str">
        <f>IF(AND(A178&lt;&gt;"",'Données élèves'!AC181&lt;&gt;""),IF('Données élèves'!AC181=TRUE,INDEX(codesex,MATCH('Données élèves'!I181,libsex,0)),'Données élèves'!I181),"")</f>
        <v/>
      </c>
      <c r="H178" s="147" t="str">
        <f>IF(A178&lt;&gt;"",IF('Données élèves'!J181&lt;&gt;"",'Données élèves'!J181,""),"")</f>
        <v/>
      </c>
      <c r="I178" s="148" t="str">
        <f>IF(AND(A178&lt;&gt;"",'Données élèves'!AE181&lt;&gt;""),IF('Données élèves'!AE181=TRUE,INDEX(codenat,MATCH('Données élèves'!K181,libnat,0)),'Données élèves'!K181),"")</f>
        <v/>
      </c>
      <c r="J178" s="148" t="str">
        <f>IF(AND(A178&lt;&gt;"",'Données élèves'!AF181&lt;&gt;""),IF('Données élèves'!AF181=TRUE,INDEX(codelangue,MATCH('Données élèves'!L181,liblangue,0)),'Données élèves'!L181),"")</f>
        <v/>
      </c>
      <c r="K178" s="148" t="str">
        <f>IF(AND(A178&lt;&gt;"",'Données élèves'!AH181&lt;&gt;""),IF('Données élèves'!AH181=TRUE,IF(INDEX(codegem,MATCH('Données élèves'!M181,libgem,0))&lt;8000,INDEX(codegem,MATCH('Données élèves'!M181,libgem,0)),""),'Données élèves'!M181),"")</f>
        <v/>
      </c>
      <c r="L178" s="148" t="str">
        <f>IF(AND(A178&lt;&gt;"",'Données élèves'!AH181&lt;&gt;""),IF('Données élèves'!AH181=TRUE,INDEX(codegemhist,MATCH('Données élèves'!M181,libgem,0)),""),"")</f>
        <v/>
      </c>
      <c r="M178" s="148" t="str">
        <f>IF(AND(A178&lt;&gt;"",'Données élèves'!AH181&lt;&gt;""),IF('Données élèves'!AH181=TRUE,IF(INDEX(codegem,MATCH('Données élèves'!M181,libgem,0))&gt;=8000,INDEX(codegem,MATCH('Données élèves'!M181,libgem,0)),""),'Données élèves'!M181),"")</f>
        <v/>
      </c>
      <c r="N178" s="148" t="str">
        <f>IF(AND(A178&lt;&gt;"",'Données élèves'!AI181&lt;&gt;""),IF('Données élèves'!AI181=TRUE,INDEX(codeschart,MATCH('Données élèves'!N181,libschart,0)),'Données élèves'!N181),"")</f>
        <v/>
      </c>
      <c r="O178" s="148" t="str">
        <f>IF(AND(A178&lt;&gt;"",'Données élèves'!O181&lt;&gt;""),'Données élèves'!O181,"")</f>
        <v/>
      </c>
      <c r="P178" s="148" t="str">
        <f>IF(AND(A178&lt;&gt;"",'Données élèves'!AK181&lt;&gt;""),IF('Données élèves'!AK181=TRUE,INDEX(codeform,MATCH('Données élèves'!P181,libform,0)),'Données élèves'!P181),"")</f>
        <v/>
      </c>
      <c r="Q178" s="148" t="str">
        <f>IF(AND(A178&lt;&gt;"",'Données élèves'!AL181&lt;&gt;""),IF('Données élèves'!AL181=TRUE,INDEX(codespe,MATCH('Données élèves'!Q181,libspe,0)),'Données élèves'!Q181),"")</f>
        <v/>
      </c>
      <c r="R178" s="148" t="str">
        <f>IF(AND(A178&lt;&gt;"",OR('Données élèves'!AM181&lt;&gt;"",'Données élèves'!AT181=FALSE)),IF('Données élèves'!AM181=TRUE,INDEX(codemp1,MATCH('Données élèves'!R181,libmp1,0)),IF('Données élèves'!AT181=FALSE,0,'Données élèves'!R181)),"")</f>
        <v/>
      </c>
      <c r="S178" s="148" t="str">
        <f t="shared" si="7"/>
        <v/>
      </c>
      <c r="T178" s="148" t="str">
        <f t="shared" si="8"/>
        <v/>
      </c>
      <c r="U178" s="148" t="str">
        <f>IF(AND(A178&lt;&gt;"",'Données élèves'!S181&lt;&gt;""),'Données élèves'!S181,"")</f>
        <v/>
      </c>
      <c r="V178" s="148" t="str">
        <f>IF(AND(A178&lt;&gt;"",'Données élèves'!T181&lt;&gt;""),'Données élèves'!T181,"")</f>
        <v/>
      </c>
      <c r="W178" s="148" t="str">
        <f>IF(AND(A178&lt;&gt;"",'Données élèves'!U181&lt;&gt;""),'Données élèves'!U181,"")</f>
        <v/>
      </c>
      <c r="X178" s="148" t="str">
        <f>IF(AND(A178&lt;&gt;"",'Données élèves'!V181&lt;&gt;""),'Données élèves'!V181,"")</f>
        <v/>
      </c>
      <c r="Y178" s="148" t="str">
        <f>IF(AND(A178&lt;&gt;"",'Données élèves'!W181&lt;&gt;""),'Données élèves'!W181,"")</f>
        <v/>
      </c>
      <c r="Z178" s="148" t="str">
        <f>IF(AND(A178&lt;&gt;"",'Données élèves'!X181&lt;&gt;""),'Données élèves'!X181,"")</f>
        <v/>
      </c>
    </row>
    <row r="179" spans="1:26" x14ac:dyDescent="0.2">
      <c r="A179" s="146" t="str">
        <f>IF('Données élèves'!$C182&lt;&gt;"",'Données élèves'!A182,"")</f>
        <v/>
      </c>
      <c r="B179" s="146" t="str">
        <f>IF(A179&lt;&gt;"",'Données élèves'!B182,"")</f>
        <v/>
      </c>
      <c r="C179" s="146" t="str">
        <f>IF(AND(A179&lt;&gt;"",'Données élèves'!F182&lt;&gt;""),IF(INDEX(codeclint,MATCH('Données élèves'!F182,libclint,0))&lt;&gt;"",INDEX(codeclint,MATCH('Données élèves'!F182,libclint,0)),""),"")</f>
        <v/>
      </c>
      <c r="D179" s="146" t="str">
        <f t="shared" si="6"/>
        <v/>
      </c>
      <c r="E179" s="146" t="str">
        <f>IF(A179&lt;&gt;"",IF('Données élèves'!G182&lt;&gt;"",IF('Données élèves'!AB182&lt;&gt;"",IF('Données élèves'!G182="LOC.ID",CONCATENATE("LOC.",'Données élèves'!AU$5),'Données élèves'!G182),""),""),"")</f>
        <v/>
      </c>
      <c r="F179" s="146" t="str">
        <f>IF(A179&lt;&gt;"",IF('Données élèves'!H182&lt;&gt;"",'Données élèves'!H182,""),"")</f>
        <v/>
      </c>
      <c r="G179" s="146" t="str">
        <f>IF(AND(A179&lt;&gt;"",'Données élèves'!AC182&lt;&gt;""),IF('Données élèves'!AC182=TRUE,INDEX(codesex,MATCH('Données élèves'!I182,libsex,0)),'Données élèves'!I182),"")</f>
        <v/>
      </c>
      <c r="H179" s="147" t="str">
        <f>IF(A179&lt;&gt;"",IF('Données élèves'!J182&lt;&gt;"",'Données élèves'!J182,""),"")</f>
        <v/>
      </c>
      <c r="I179" s="148" t="str">
        <f>IF(AND(A179&lt;&gt;"",'Données élèves'!AE182&lt;&gt;""),IF('Données élèves'!AE182=TRUE,INDEX(codenat,MATCH('Données élèves'!K182,libnat,0)),'Données élèves'!K182),"")</f>
        <v/>
      </c>
      <c r="J179" s="148" t="str">
        <f>IF(AND(A179&lt;&gt;"",'Données élèves'!AF182&lt;&gt;""),IF('Données élèves'!AF182=TRUE,INDEX(codelangue,MATCH('Données élèves'!L182,liblangue,0)),'Données élèves'!L182),"")</f>
        <v/>
      </c>
      <c r="K179" s="148" t="str">
        <f>IF(AND(A179&lt;&gt;"",'Données élèves'!AH182&lt;&gt;""),IF('Données élèves'!AH182=TRUE,IF(INDEX(codegem,MATCH('Données élèves'!M182,libgem,0))&lt;8000,INDEX(codegem,MATCH('Données élèves'!M182,libgem,0)),""),'Données élèves'!M182),"")</f>
        <v/>
      </c>
      <c r="L179" s="148" t="str">
        <f>IF(AND(A179&lt;&gt;"",'Données élèves'!AH182&lt;&gt;""),IF('Données élèves'!AH182=TRUE,INDEX(codegemhist,MATCH('Données élèves'!M182,libgem,0)),""),"")</f>
        <v/>
      </c>
      <c r="M179" s="148" t="str">
        <f>IF(AND(A179&lt;&gt;"",'Données élèves'!AH182&lt;&gt;""),IF('Données élèves'!AH182=TRUE,IF(INDEX(codegem,MATCH('Données élèves'!M182,libgem,0))&gt;=8000,INDEX(codegem,MATCH('Données élèves'!M182,libgem,0)),""),'Données élèves'!M182),"")</f>
        <v/>
      </c>
      <c r="N179" s="148" t="str">
        <f>IF(AND(A179&lt;&gt;"",'Données élèves'!AI182&lt;&gt;""),IF('Données élèves'!AI182=TRUE,INDEX(codeschart,MATCH('Données élèves'!N182,libschart,0)),'Données élèves'!N182),"")</f>
        <v/>
      </c>
      <c r="O179" s="148" t="str">
        <f>IF(AND(A179&lt;&gt;"",'Données élèves'!O182&lt;&gt;""),'Données élèves'!O182,"")</f>
        <v/>
      </c>
      <c r="P179" s="148" t="str">
        <f>IF(AND(A179&lt;&gt;"",'Données élèves'!AK182&lt;&gt;""),IF('Données élèves'!AK182=TRUE,INDEX(codeform,MATCH('Données élèves'!P182,libform,0)),'Données élèves'!P182),"")</f>
        <v/>
      </c>
      <c r="Q179" s="148" t="str">
        <f>IF(AND(A179&lt;&gt;"",'Données élèves'!AL182&lt;&gt;""),IF('Données élèves'!AL182=TRUE,INDEX(codespe,MATCH('Données élèves'!Q182,libspe,0)),'Données élèves'!Q182),"")</f>
        <v/>
      </c>
      <c r="R179" s="148" t="str">
        <f>IF(AND(A179&lt;&gt;"",OR('Données élèves'!AM182&lt;&gt;"",'Données élèves'!AT182=FALSE)),IF('Données élèves'!AM182=TRUE,INDEX(codemp1,MATCH('Données élèves'!R182,libmp1,0)),IF('Données élèves'!AT182=FALSE,0,'Données élèves'!R182)),"")</f>
        <v/>
      </c>
      <c r="S179" s="148" t="str">
        <f t="shared" si="7"/>
        <v/>
      </c>
      <c r="T179" s="148" t="str">
        <f t="shared" si="8"/>
        <v/>
      </c>
      <c r="U179" s="148" t="str">
        <f>IF(AND(A179&lt;&gt;"",'Données élèves'!S182&lt;&gt;""),'Données élèves'!S182,"")</f>
        <v/>
      </c>
      <c r="V179" s="148" t="str">
        <f>IF(AND(A179&lt;&gt;"",'Données élèves'!T182&lt;&gt;""),'Données élèves'!T182,"")</f>
        <v/>
      </c>
      <c r="W179" s="148" t="str">
        <f>IF(AND(A179&lt;&gt;"",'Données élèves'!U182&lt;&gt;""),'Données élèves'!U182,"")</f>
        <v/>
      </c>
      <c r="X179" s="148" t="str">
        <f>IF(AND(A179&lt;&gt;"",'Données élèves'!V182&lt;&gt;""),'Données élèves'!V182,"")</f>
        <v/>
      </c>
      <c r="Y179" s="148" t="str">
        <f>IF(AND(A179&lt;&gt;"",'Données élèves'!W182&lt;&gt;""),'Données élèves'!W182,"")</f>
        <v/>
      </c>
      <c r="Z179" s="148" t="str">
        <f>IF(AND(A179&lt;&gt;"",'Données élèves'!X182&lt;&gt;""),'Données élèves'!X182,"")</f>
        <v/>
      </c>
    </row>
    <row r="180" spans="1:26" x14ac:dyDescent="0.2">
      <c r="A180" s="146" t="str">
        <f>IF('Données élèves'!$C183&lt;&gt;"",'Données élèves'!A183,"")</f>
        <v/>
      </c>
      <c r="B180" s="146" t="str">
        <f>IF(A180&lt;&gt;"",'Données élèves'!B183,"")</f>
        <v/>
      </c>
      <c r="C180" s="146" t="str">
        <f>IF(AND(A180&lt;&gt;"",'Données élèves'!F183&lt;&gt;""),IF(INDEX(codeclint,MATCH('Données élèves'!F183,libclint,0))&lt;&gt;"",INDEX(codeclint,MATCH('Données élèves'!F183,libclint,0)),""),"")</f>
        <v/>
      </c>
      <c r="D180" s="146" t="str">
        <f t="shared" si="6"/>
        <v/>
      </c>
      <c r="E180" s="146" t="str">
        <f>IF(A180&lt;&gt;"",IF('Données élèves'!G183&lt;&gt;"",IF('Données élèves'!AB183&lt;&gt;"",IF('Données élèves'!G183="LOC.ID",CONCATENATE("LOC.",'Données élèves'!AU$5),'Données élèves'!G183),""),""),"")</f>
        <v/>
      </c>
      <c r="F180" s="146" t="str">
        <f>IF(A180&lt;&gt;"",IF('Données élèves'!H183&lt;&gt;"",'Données élèves'!H183,""),"")</f>
        <v/>
      </c>
      <c r="G180" s="146" t="str">
        <f>IF(AND(A180&lt;&gt;"",'Données élèves'!AC183&lt;&gt;""),IF('Données élèves'!AC183=TRUE,INDEX(codesex,MATCH('Données élèves'!I183,libsex,0)),'Données élèves'!I183),"")</f>
        <v/>
      </c>
      <c r="H180" s="147" t="str">
        <f>IF(A180&lt;&gt;"",IF('Données élèves'!J183&lt;&gt;"",'Données élèves'!J183,""),"")</f>
        <v/>
      </c>
      <c r="I180" s="148" t="str">
        <f>IF(AND(A180&lt;&gt;"",'Données élèves'!AE183&lt;&gt;""),IF('Données élèves'!AE183=TRUE,INDEX(codenat,MATCH('Données élèves'!K183,libnat,0)),'Données élèves'!K183),"")</f>
        <v/>
      </c>
      <c r="J180" s="148" t="str">
        <f>IF(AND(A180&lt;&gt;"",'Données élèves'!AF183&lt;&gt;""),IF('Données élèves'!AF183=TRUE,INDEX(codelangue,MATCH('Données élèves'!L183,liblangue,0)),'Données élèves'!L183),"")</f>
        <v/>
      </c>
      <c r="K180" s="148" t="str">
        <f>IF(AND(A180&lt;&gt;"",'Données élèves'!AH183&lt;&gt;""),IF('Données élèves'!AH183=TRUE,IF(INDEX(codegem,MATCH('Données élèves'!M183,libgem,0))&lt;8000,INDEX(codegem,MATCH('Données élèves'!M183,libgem,0)),""),'Données élèves'!M183),"")</f>
        <v/>
      </c>
      <c r="L180" s="148" t="str">
        <f>IF(AND(A180&lt;&gt;"",'Données élèves'!AH183&lt;&gt;""),IF('Données élèves'!AH183=TRUE,INDEX(codegemhist,MATCH('Données élèves'!M183,libgem,0)),""),"")</f>
        <v/>
      </c>
      <c r="M180" s="148" t="str">
        <f>IF(AND(A180&lt;&gt;"",'Données élèves'!AH183&lt;&gt;""),IF('Données élèves'!AH183=TRUE,IF(INDEX(codegem,MATCH('Données élèves'!M183,libgem,0))&gt;=8000,INDEX(codegem,MATCH('Données élèves'!M183,libgem,0)),""),'Données élèves'!M183),"")</f>
        <v/>
      </c>
      <c r="N180" s="148" t="str">
        <f>IF(AND(A180&lt;&gt;"",'Données élèves'!AI183&lt;&gt;""),IF('Données élèves'!AI183=TRUE,INDEX(codeschart,MATCH('Données élèves'!N183,libschart,0)),'Données élèves'!N183),"")</f>
        <v/>
      </c>
      <c r="O180" s="148" t="str">
        <f>IF(AND(A180&lt;&gt;"",'Données élèves'!O183&lt;&gt;""),'Données élèves'!O183,"")</f>
        <v/>
      </c>
      <c r="P180" s="148" t="str">
        <f>IF(AND(A180&lt;&gt;"",'Données élèves'!AK183&lt;&gt;""),IF('Données élèves'!AK183=TRUE,INDEX(codeform,MATCH('Données élèves'!P183,libform,0)),'Données élèves'!P183),"")</f>
        <v/>
      </c>
      <c r="Q180" s="148" t="str">
        <f>IF(AND(A180&lt;&gt;"",'Données élèves'!AL183&lt;&gt;""),IF('Données élèves'!AL183=TRUE,INDEX(codespe,MATCH('Données élèves'!Q183,libspe,0)),'Données élèves'!Q183),"")</f>
        <v/>
      </c>
      <c r="R180" s="148" t="str">
        <f>IF(AND(A180&lt;&gt;"",OR('Données élèves'!AM183&lt;&gt;"",'Données élèves'!AT183=FALSE)),IF('Données élèves'!AM183=TRUE,INDEX(codemp1,MATCH('Données élèves'!R183,libmp1,0)),IF('Données élèves'!AT183=FALSE,0,'Données élèves'!R183)),"")</f>
        <v/>
      </c>
      <c r="S180" s="148" t="str">
        <f t="shared" si="7"/>
        <v/>
      </c>
      <c r="T180" s="148" t="str">
        <f t="shared" si="8"/>
        <v/>
      </c>
      <c r="U180" s="148" t="str">
        <f>IF(AND(A180&lt;&gt;"",'Données élèves'!S183&lt;&gt;""),'Données élèves'!S183,"")</f>
        <v/>
      </c>
      <c r="V180" s="148" t="str">
        <f>IF(AND(A180&lt;&gt;"",'Données élèves'!T183&lt;&gt;""),'Données élèves'!T183,"")</f>
        <v/>
      </c>
      <c r="W180" s="148" t="str">
        <f>IF(AND(A180&lt;&gt;"",'Données élèves'!U183&lt;&gt;""),'Données élèves'!U183,"")</f>
        <v/>
      </c>
      <c r="X180" s="148" t="str">
        <f>IF(AND(A180&lt;&gt;"",'Données élèves'!V183&lt;&gt;""),'Données élèves'!V183,"")</f>
        <v/>
      </c>
      <c r="Y180" s="148" t="str">
        <f>IF(AND(A180&lt;&gt;"",'Données élèves'!W183&lt;&gt;""),'Données élèves'!W183,"")</f>
        <v/>
      </c>
      <c r="Z180" s="148" t="str">
        <f>IF(AND(A180&lt;&gt;"",'Données élèves'!X183&lt;&gt;""),'Données élèves'!X183,"")</f>
        <v/>
      </c>
    </row>
    <row r="181" spans="1:26" x14ac:dyDescent="0.2">
      <c r="A181" s="146" t="str">
        <f>IF('Données élèves'!$C184&lt;&gt;"",'Données élèves'!A184,"")</f>
        <v/>
      </c>
      <c r="B181" s="146" t="str">
        <f>IF(A181&lt;&gt;"",'Données élèves'!B184,"")</f>
        <v/>
      </c>
      <c r="C181" s="146" t="str">
        <f>IF(AND(A181&lt;&gt;"",'Données élèves'!F184&lt;&gt;""),IF(INDEX(codeclint,MATCH('Données élèves'!F184,libclint,0))&lt;&gt;"",INDEX(codeclint,MATCH('Données élèves'!F184,libclint,0)),""),"")</f>
        <v/>
      </c>
      <c r="D181" s="146" t="str">
        <f t="shared" si="6"/>
        <v/>
      </c>
      <c r="E181" s="146" t="str">
        <f>IF(A181&lt;&gt;"",IF('Données élèves'!G184&lt;&gt;"",IF('Données élèves'!AB184&lt;&gt;"",IF('Données élèves'!G184="LOC.ID",CONCATENATE("LOC.",'Données élèves'!AU$5),'Données élèves'!G184),""),""),"")</f>
        <v/>
      </c>
      <c r="F181" s="146" t="str">
        <f>IF(A181&lt;&gt;"",IF('Données élèves'!H184&lt;&gt;"",'Données élèves'!H184,""),"")</f>
        <v/>
      </c>
      <c r="G181" s="146" t="str">
        <f>IF(AND(A181&lt;&gt;"",'Données élèves'!AC184&lt;&gt;""),IF('Données élèves'!AC184=TRUE,INDEX(codesex,MATCH('Données élèves'!I184,libsex,0)),'Données élèves'!I184),"")</f>
        <v/>
      </c>
      <c r="H181" s="147" t="str">
        <f>IF(A181&lt;&gt;"",IF('Données élèves'!J184&lt;&gt;"",'Données élèves'!J184,""),"")</f>
        <v/>
      </c>
      <c r="I181" s="148" t="str">
        <f>IF(AND(A181&lt;&gt;"",'Données élèves'!AE184&lt;&gt;""),IF('Données élèves'!AE184=TRUE,INDEX(codenat,MATCH('Données élèves'!K184,libnat,0)),'Données élèves'!K184),"")</f>
        <v/>
      </c>
      <c r="J181" s="148" t="str">
        <f>IF(AND(A181&lt;&gt;"",'Données élèves'!AF184&lt;&gt;""),IF('Données élèves'!AF184=TRUE,INDEX(codelangue,MATCH('Données élèves'!L184,liblangue,0)),'Données élèves'!L184),"")</f>
        <v/>
      </c>
      <c r="K181" s="148" t="str">
        <f>IF(AND(A181&lt;&gt;"",'Données élèves'!AH184&lt;&gt;""),IF('Données élèves'!AH184=TRUE,IF(INDEX(codegem,MATCH('Données élèves'!M184,libgem,0))&lt;8000,INDEX(codegem,MATCH('Données élèves'!M184,libgem,0)),""),'Données élèves'!M184),"")</f>
        <v/>
      </c>
      <c r="L181" s="148" t="str">
        <f>IF(AND(A181&lt;&gt;"",'Données élèves'!AH184&lt;&gt;""),IF('Données élèves'!AH184=TRUE,INDEX(codegemhist,MATCH('Données élèves'!M184,libgem,0)),""),"")</f>
        <v/>
      </c>
      <c r="M181" s="148" t="str">
        <f>IF(AND(A181&lt;&gt;"",'Données élèves'!AH184&lt;&gt;""),IF('Données élèves'!AH184=TRUE,IF(INDEX(codegem,MATCH('Données élèves'!M184,libgem,0))&gt;=8000,INDEX(codegem,MATCH('Données élèves'!M184,libgem,0)),""),'Données élèves'!M184),"")</f>
        <v/>
      </c>
      <c r="N181" s="148" t="str">
        <f>IF(AND(A181&lt;&gt;"",'Données élèves'!AI184&lt;&gt;""),IF('Données élèves'!AI184=TRUE,INDEX(codeschart,MATCH('Données élèves'!N184,libschart,0)),'Données élèves'!N184),"")</f>
        <v/>
      </c>
      <c r="O181" s="148" t="str">
        <f>IF(AND(A181&lt;&gt;"",'Données élèves'!O184&lt;&gt;""),'Données élèves'!O184,"")</f>
        <v/>
      </c>
      <c r="P181" s="148" t="str">
        <f>IF(AND(A181&lt;&gt;"",'Données élèves'!AK184&lt;&gt;""),IF('Données élèves'!AK184=TRUE,INDEX(codeform,MATCH('Données élèves'!P184,libform,0)),'Données élèves'!P184),"")</f>
        <v/>
      </c>
      <c r="Q181" s="148" t="str">
        <f>IF(AND(A181&lt;&gt;"",'Données élèves'!AL184&lt;&gt;""),IF('Données élèves'!AL184=TRUE,INDEX(codespe,MATCH('Données élèves'!Q184,libspe,0)),'Données élèves'!Q184),"")</f>
        <v/>
      </c>
      <c r="R181" s="148" t="str">
        <f>IF(AND(A181&lt;&gt;"",OR('Données élèves'!AM184&lt;&gt;"",'Données élèves'!AT184=FALSE)),IF('Données élèves'!AM184=TRUE,INDEX(codemp1,MATCH('Données élèves'!R184,libmp1,0)),IF('Données élèves'!AT184=FALSE,0,'Données élèves'!R184)),"")</f>
        <v/>
      </c>
      <c r="S181" s="148" t="str">
        <f t="shared" si="7"/>
        <v/>
      </c>
      <c r="T181" s="148" t="str">
        <f t="shared" si="8"/>
        <v/>
      </c>
      <c r="U181" s="148" t="str">
        <f>IF(AND(A181&lt;&gt;"",'Données élèves'!S184&lt;&gt;""),'Données élèves'!S184,"")</f>
        <v/>
      </c>
      <c r="V181" s="148" t="str">
        <f>IF(AND(A181&lt;&gt;"",'Données élèves'!T184&lt;&gt;""),'Données élèves'!T184,"")</f>
        <v/>
      </c>
      <c r="W181" s="148" t="str">
        <f>IF(AND(A181&lt;&gt;"",'Données élèves'!U184&lt;&gt;""),'Données élèves'!U184,"")</f>
        <v/>
      </c>
      <c r="X181" s="148" t="str">
        <f>IF(AND(A181&lt;&gt;"",'Données élèves'!V184&lt;&gt;""),'Données élèves'!V184,"")</f>
        <v/>
      </c>
      <c r="Y181" s="148" t="str">
        <f>IF(AND(A181&lt;&gt;"",'Données élèves'!W184&lt;&gt;""),'Données élèves'!W184,"")</f>
        <v/>
      </c>
      <c r="Z181" s="148" t="str">
        <f>IF(AND(A181&lt;&gt;"",'Données élèves'!X184&lt;&gt;""),'Données élèves'!X184,"")</f>
        <v/>
      </c>
    </row>
    <row r="182" spans="1:26" x14ac:dyDescent="0.2">
      <c r="A182" s="146" t="str">
        <f>IF('Données élèves'!$C185&lt;&gt;"",'Données élèves'!A185,"")</f>
        <v/>
      </c>
      <c r="B182" s="146" t="str">
        <f>IF(A182&lt;&gt;"",'Données élèves'!B185,"")</f>
        <v/>
      </c>
      <c r="C182" s="146" t="str">
        <f>IF(AND(A182&lt;&gt;"",'Données élèves'!F185&lt;&gt;""),IF(INDEX(codeclint,MATCH('Données élèves'!F185,libclint,0))&lt;&gt;"",INDEX(codeclint,MATCH('Données élèves'!F185,libclint,0)),""),"")</f>
        <v/>
      </c>
      <c r="D182" s="146" t="str">
        <f t="shared" si="6"/>
        <v/>
      </c>
      <c r="E182" s="146" t="str">
        <f>IF(A182&lt;&gt;"",IF('Données élèves'!G185&lt;&gt;"",IF('Données élèves'!AB185&lt;&gt;"",IF('Données élèves'!G185="LOC.ID",CONCATENATE("LOC.",'Données élèves'!AU$5),'Données élèves'!G185),""),""),"")</f>
        <v/>
      </c>
      <c r="F182" s="146" t="str">
        <f>IF(A182&lt;&gt;"",IF('Données élèves'!H185&lt;&gt;"",'Données élèves'!H185,""),"")</f>
        <v/>
      </c>
      <c r="G182" s="146" t="str">
        <f>IF(AND(A182&lt;&gt;"",'Données élèves'!AC185&lt;&gt;""),IF('Données élèves'!AC185=TRUE,INDEX(codesex,MATCH('Données élèves'!I185,libsex,0)),'Données élèves'!I185),"")</f>
        <v/>
      </c>
      <c r="H182" s="147" t="str">
        <f>IF(A182&lt;&gt;"",IF('Données élèves'!J185&lt;&gt;"",'Données élèves'!J185,""),"")</f>
        <v/>
      </c>
      <c r="I182" s="148" t="str">
        <f>IF(AND(A182&lt;&gt;"",'Données élèves'!AE185&lt;&gt;""),IF('Données élèves'!AE185=TRUE,INDEX(codenat,MATCH('Données élèves'!K185,libnat,0)),'Données élèves'!K185),"")</f>
        <v/>
      </c>
      <c r="J182" s="148" t="str">
        <f>IF(AND(A182&lt;&gt;"",'Données élèves'!AF185&lt;&gt;""),IF('Données élèves'!AF185=TRUE,INDEX(codelangue,MATCH('Données élèves'!L185,liblangue,0)),'Données élèves'!L185),"")</f>
        <v/>
      </c>
      <c r="K182" s="148" t="str">
        <f>IF(AND(A182&lt;&gt;"",'Données élèves'!AH185&lt;&gt;""),IF('Données élèves'!AH185=TRUE,IF(INDEX(codegem,MATCH('Données élèves'!M185,libgem,0))&lt;8000,INDEX(codegem,MATCH('Données élèves'!M185,libgem,0)),""),'Données élèves'!M185),"")</f>
        <v/>
      </c>
      <c r="L182" s="148" t="str">
        <f>IF(AND(A182&lt;&gt;"",'Données élèves'!AH185&lt;&gt;""),IF('Données élèves'!AH185=TRUE,INDEX(codegemhist,MATCH('Données élèves'!M185,libgem,0)),""),"")</f>
        <v/>
      </c>
      <c r="M182" s="148" t="str">
        <f>IF(AND(A182&lt;&gt;"",'Données élèves'!AH185&lt;&gt;""),IF('Données élèves'!AH185=TRUE,IF(INDEX(codegem,MATCH('Données élèves'!M185,libgem,0))&gt;=8000,INDEX(codegem,MATCH('Données élèves'!M185,libgem,0)),""),'Données élèves'!M185),"")</f>
        <v/>
      </c>
      <c r="N182" s="148" t="str">
        <f>IF(AND(A182&lt;&gt;"",'Données élèves'!AI185&lt;&gt;""),IF('Données élèves'!AI185=TRUE,INDEX(codeschart,MATCH('Données élèves'!N185,libschart,0)),'Données élèves'!N185),"")</f>
        <v/>
      </c>
      <c r="O182" s="148" t="str">
        <f>IF(AND(A182&lt;&gt;"",'Données élèves'!O185&lt;&gt;""),'Données élèves'!O185,"")</f>
        <v/>
      </c>
      <c r="P182" s="148" t="str">
        <f>IF(AND(A182&lt;&gt;"",'Données élèves'!AK185&lt;&gt;""),IF('Données élèves'!AK185=TRUE,INDEX(codeform,MATCH('Données élèves'!P185,libform,0)),'Données élèves'!P185),"")</f>
        <v/>
      </c>
      <c r="Q182" s="148" t="str">
        <f>IF(AND(A182&lt;&gt;"",'Données élèves'!AL185&lt;&gt;""),IF('Données élèves'!AL185=TRUE,INDEX(codespe,MATCH('Données élèves'!Q185,libspe,0)),'Données élèves'!Q185),"")</f>
        <v/>
      </c>
      <c r="R182" s="148" t="str">
        <f>IF(AND(A182&lt;&gt;"",OR('Données élèves'!AM185&lt;&gt;"",'Données élèves'!AT185=FALSE)),IF('Données élèves'!AM185=TRUE,INDEX(codemp1,MATCH('Données élèves'!R185,libmp1,0)),IF('Données élèves'!AT185=FALSE,0,'Données élèves'!R185)),"")</f>
        <v/>
      </c>
      <c r="S182" s="148" t="str">
        <f t="shared" si="7"/>
        <v/>
      </c>
      <c r="T182" s="148" t="str">
        <f t="shared" si="8"/>
        <v/>
      </c>
      <c r="U182" s="148" t="str">
        <f>IF(AND(A182&lt;&gt;"",'Données élèves'!S185&lt;&gt;""),'Données élèves'!S185,"")</f>
        <v/>
      </c>
      <c r="V182" s="148" t="str">
        <f>IF(AND(A182&lt;&gt;"",'Données élèves'!T185&lt;&gt;""),'Données élèves'!T185,"")</f>
        <v/>
      </c>
      <c r="W182" s="148" t="str">
        <f>IF(AND(A182&lt;&gt;"",'Données élèves'!U185&lt;&gt;""),'Données élèves'!U185,"")</f>
        <v/>
      </c>
      <c r="X182" s="148" t="str">
        <f>IF(AND(A182&lt;&gt;"",'Données élèves'!V185&lt;&gt;""),'Données élèves'!V185,"")</f>
        <v/>
      </c>
      <c r="Y182" s="148" t="str">
        <f>IF(AND(A182&lt;&gt;"",'Données élèves'!W185&lt;&gt;""),'Données élèves'!W185,"")</f>
        <v/>
      </c>
      <c r="Z182" s="148" t="str">
        <f>IF(AND(A182&lt;&gt;"",'Données élèves'!X185&lt;&gt;""),'Données élèves'!X185,"")</f>
        <v/>
      </c>
    </row>
    <row r="183" spans="1:26" x14ac:dyDescent="0.2">
      <c r="A183" s="146" t="str">
        <f>IF('Données élèves'!$C186&lt;&gt;"",'Données élèves'!A186,"")</f>
        <v/>
      </c>
      <c r="B183" s="146" t="str">
        <f>IF(A183&lt;&gt;"",'Données élèves'!B186,"")</f>
        <v/>
      </c>
      <c r="C183" s="146" t="str">
        <f>IF(AND(A183&lt;&gt;"",'Données élèves'!F186&lt;&gt;""),IF(INDEX(codeclint,MATCH('Données élèves'!F186,libclint,0))&lt;&gt;"",INDEX(codeclint,MATCH('Données élèves'!F186,libclint,0)),""),"")</f>
        <v/>
      </c>
      <c r="D183" s="146" t="str">
        <f t="shared" si="6"/>
        <v/>
      </c>
      <c r="E183" s="146" t="str">
        <f>IF(A183&lt;&gt;"",IF('Données élèves'!G186&lt;&gt;"",IF('Données élèves'!AB186&lt;&gt;"",IF('Données élèves'!G186="LOC.ID",CONCATENATE("LOC.",'Données élèves'!AU$5),'Données élèves'!G186),""),""),"")</f>
        <v/>
      </c>
      <c r="F183" s="146" t="str">
        <f>IF(A183&lt;&gt;"",IF('Données élèves'!H186&lt;&gt;"",'Données élèves'!H186,""),"")</f>
        <v/>
      </c>
      <c r="G183" s="146" t="str">
        <f>IF(AND(A183&lt;&gt;"",'Données élèves'!AC186&lt;&gt;""),IF('Données élèves'!AC186=TRUE,INDEX(codesex,MATCH('Données élèves'!I186,libsex,0)),'Données élèves'!I186),"")</f>
        <v/>
      </c>
      <c r="H183" s="147" t="str">
        <f>IF(A183&lt;&gt;"",IF('Données élèves'!J186&lt;&gt;"",'Données élèves'!J186,""),"")</f>
        <v/>
      </c>
      <c r="I183" s="148" t="str">
        <f>IF(AND(A183&lt;&gt;"",'Données élèves'!AE186&lt;&gt;""),IF('Données élèves'!AE186=TRUE,INDEX(codenat,MATCH('Données élèves'!K186,libnat,0)),'Données élèves'!K186),"")</f>
        <v/>
      </c>
      <c r="J183" s="148" t="str">
        <f>IF(AND(A183&lt;&gt;"",'Données élèves'!AF186&lt;&gt;""),IF('Données élèves'!AF186=TRUE,INDEX(codelangue,MATCH('Données élèves'!L186,liblangue,0)),'Données élèves'!L186),"")</f>
        <v/>
      </c>
      <c r="K183" s="148" t="str">
        <f>IF(AND(A183&lt;&gt;"",'Données élèves'!AH186&lt;&gt;""),IF('Données élèves'!AH186=TRUE,IF(INDEX(codegem,MATCH('Données élèves'!M186,libgem,0))&lt;8000,INDEX(codegem,MATCH('Données élèves'!M186,libgem,0)),""),'Données élèves'!M186),"")</f>
        <v/>
      </c>
      <c r="L183" s="148" t="str">
        <f>IF(AND(A183&lt;&gt;"",'Données élèves'!AH186&lt;&gt;""),IF('Données élèves'!AH186=TRUE,INDEX(codegemhist,MATCH('Données élèves'!M186,libgem,0)),""),"")</f>
        <v/>
      </c>
      <c r="M183" s="148" t="str">
        <f>IF(AND(A183&lt;&gt;"",'Données élèves'!AH186&lt;&gt;""),IF('Données élèves'!AH186=TRUE,IF(INDEX(codegem,MATCH('Données élèves'!M186,libgem,0))&gt;=8000,INDEX(codegem,MATCH('Données élèves'!M186,libgem,0)),""),'Données élèves'!M186),"")</f>
        <v/>
      </c>
      <c r="N183" s="148" t="str">
        <f>IF(AND(A183&lt;&gt;"",'Données élèves'!AI186&lt;&gt;""),IF('Données élèves'!AI186=TRUE,INDEX(codeschart,MATCH('Données élèves'!N186,libschart,0)),'Données élèves'!N186),"")</f>
        <v/>
      </c>
      <c r="O183" s="148" t="str">
        <f>IF(AND(A183&lt;&gt;"",'Données élèves'!O186&lt;&gt;""),'Données élèves'!O186,"")</f>
        <v/>
      </c>
      <c r="P183" s="148" t="str">
        <f>IF(AND(A183&lt;&gt;"",'Données élèves'!AK186&lt;&gt;""),IF('Données élèves'!AK186=TRUE,INDEX(codeform,MATCH('Données élèves'!P186,libform,0)),'Données élèves'!P186),"")</f>
        <v/>
      </c>
      <c r="Q183" s="148" t="str">
        <f>IF(AND(A183&lt;&gt;"",'Données élèves'!AL186&lt;&gt;""),IF('Données élèves'!AL186=TRUE,INDEX(codespe,MATCH('Données élèves'!Q186,libspe,0)),'Données élèves'!Q186),"")</f>
        <v/>
      </c>
      <c r="R183" s="148" t="str">
        <f>IF(AND(A183&lt;&gt;"",OR('Données élèves'!AM186&lt;&gt;"",'Données élèves'!AT186=FALSE)),IF('Données élèves'!AM186=TRUE,INDEX(codemp1,MATCH('Données élèves'!R186,libmp1,0)),IF('Données élèves'!AT186=FALSE,0,'Données élèves'!R186)),"")</f>
        <v/>
      </c>
      <c r="S183" s="148" t="str">
        <f t="shared" si="7"/>
        <v/>
      </c>
      <c r="T183" s="148" t="str">
        <f t="shared" si="8"/>
        <v/>
      </c>
      <c r="U183" s="148" t="str">
        <f>IF(AND(A183&lt;&gt;"",'Données élèves'!S186&lt;&gt;""),'Données élèves'!S186,"")</f>
        <v/>
      </c>
      <c r="V183" s="148" t="str">
        <f>IF(AND(A183&lt;&gt;"",'Données élèves'!T186&lt;&gt;""),'Données élèves'!T186,"")</f>
        <v/>
      </c>
      <c r="W183" s="148" t="str">
        <f>IF(AND(A183&lt;&gt;"",'Données élèves'!U186&lt;&gt;""),'Données élèves'!U186,"")</f>
        <v/>
      </c>
      <c r="X183" s="148" t="str">
        <f>IF(AND(A183&lt;&gt;"",'Données élèves'!V186&lt;&gt;""),'Données élèves'!V186,"")</f>
        <v/>
      </c>
      <c r="Y183" s="148" t="str">
        <f>IF(AND(A183&lt;&gt;"",'Données élèves'!W186&lt;&gt;""),'Données élèves'!W186,"")</f>
        <v/>
      </c>
      <c r="Z183" s="148" t="str">
        <f>IF(AND(A183&lt;&gt;"",'Données élèves'!X186&lt;&gt;""),'Données élèves'!X186,"")</f>
        <v/>
      </c>
    </row>
    <row r="184" spans="1:26" x14ac:dyDescent="0.2">
      <c r="A184" s="146" t="str">
        <f>IF('Données élèves'!$C187&lt;&gt;"",'Données élèves'!A187,"")</f>
        <v/>
      </c>
      <c r="B184" s="146" t="str">
        <f>IF(A184&lt;&gt;"",'Données élèves'!B187,"")</f>
        <v/>
      </c>
      <c r="C184" s="146" t="str">
        <f>IF(AND(A184&lt;&gt;"",'Données élèves'!F187&lt;&gt;""),IF(INDEX(codeclint,MATCH('Données élèves'!F187,libclint,0))&lt;&gt;"",INDEX(codeclint,MATCH('Données élèves'!F187,libclint,0)),""),"")</f>
        <v/>
      </c>
      <c r="D184" s="146" t="str">
        <f t="shared" si="6"/>
        <v/>
      </c>
      <c r="E184" s="146" t="str">
        <f>IF(A184&lt;&gt;"",IF('Données élèves'!G187&lt;&gt;"",IF('Données élèves'!AB187&lt;&gt;"",IF('Données élèves'!G187="LOC.ID",CONCATENATE("LOC.",'Données élèves'!AU$5),'Données élèves'!G187),""),""),"")</f>
        <v/>
      </c>
      <c r="F184" s="146" t="str">
        <f>IF(A184&lt;&gt;"",IF('Données élèves'!H187&lt;&gt;"",'Données élèves'!H187,""),"")</f>
        <v/>
      </c>
      <c r="G184" s="146" t="str">
        <f>IF(AND(A184&lt;&gt;"",'Données élèves'!AC187&lt;&gt;""),IF('Données élèves'!AC187=TRUE,INDEX(codesex,MATCH('Données élèves'!I187,libsex,0)),'Données élèves'!I187),"")</f>
        <v/>
      </c>
      <c r="H184" s="147" t="str">
        <f>IF(A184&lt;&gt;"",IF('Données élèves'!J187&lt;&gt;"",'Données élèves'!J187,""),"")</f>
        <v/>
      </c>
      <c r="I184" s="148" t="str">
        <f>IF(AND(A184&lt;&gt;"",'Données élèves'!AE187&lt;&gt;""),IF('Données élèves'!AE187=TRUE,INDEX(codenat,MATCH('Données élèves'!K187,libnat,0)),'Données élèves'!K187),"")</f>
        <v/>
      </c>
      <c r="J184" s="148" t="str">
        <f>IF(AND(A184&lt;&gt;"",'Données élèves'!AF187&lt;&gt;""),IF('Données élèves'!AF187=TRUE,INDEX(codelangue,MATCH('Données élèves'!L187,liblangue,0)),'Données élèves'!L187),"")</f>
        <v/>
      </c>
      <c r="K184" s="148" t="str">
        <f>IF(AND(A184&lt;&gt;"",'Données élèves'!AH187&lt;&gt;""),IF('Données élèves'!AH187=TRUE,IF(INDEX(codegem,MATCH('Données élèves'!M187,libgem,0))&lt;8000,INDEX(codegem,MATCH('Données élèves'!M187,libgem,0)),""),'Données élèves'!M187),"")</f>
        <v/>
      </c>
      <c r="L184" s="148" t="str">
        <f>IF(AND(A184&lt;&gt;"",'Données élèves'!AH187&lt;&gt;""),IF('Données élèves'!AH187=TRUE,INDEX(codegemhist,MATCH('Données élèves'!M187,libgem,0)),""),"")</f>
        <v/>
      </c>
      <c r="M184" s="148" t="str">
        <f>IF(AND(A184&lt;&gt;"",'Données élèves'!AH187&lt;&gt;""),IF('Données élèves'!AH187=TRUE,IF(INDEX(codegem,MATCH('Données élèves'!M187,libgem,0))&gt;=8000,INDEX(codegem,MATCH('Données élèves'!M187,libgem,0)),""),'Données élèves'!M187),"")</f>
        <v/>
      </c>
      <c r="N184" s="148" t="str">
        <f>IF(AND(A184&lt;&gt;"",'Données élèves'!AI187&lt;&gt;""),IF('Données élèves'!AI187=TRUE,INDEX(codeschart,MATCH('Données élèves'!N187,libschart,0)),'Données élèves'!N187),"")</f>
        <v/>
      </c>
      <c r="O184" s="148" t="str">
        <f>IF(AND(A184&lt;&gt;"",'Données élèves'!O187&lt;&gt;""),'Données élèves'!O187,"")</f>
        <v/>
      </c>
      <c r="P184" s="148" t="str">
        <f>IF(AND(A184&lt;&gt;"",'Données élèves'!AK187&lt;&gt;""),IF('Données élèves'!AK187=TRUE,INDEX(codeform,MATCH('Données élèves'!P187,libform,0)),'Données élèves'!P187),"")</f>
        <v/>
      </c>
      <c r="Q184" s="148" t="str">
        <f>IF(AND(A184&lt;&gt;"",'Données élèves'!AL187&lt;&gt;""),IF('Données élèves'!AL187=TRUE,INDEX(codespe,MATCH('Données élèves'!Q187,libspe,0)),'Données élèves'!Q187),"")</f>
        <v/>
      </c>
      <c r="R184" s="148" t="str">
        <f>IF(AND(A184&lt;&gt;"",OR('Données élèves'!AM187&lt;&gt;"",'Données élèves'!AT187=FALSE)),IF('Données élèves'!AM187=TRUE,INDEX(codemp1,MATCH('Données élèves'!R187,libmp1,0)),IF('Données élèves'!AT187=FALSE,0,'Données élèves'!R187)),"")</f>
        <v/>
      </c>
      <c r="S184" s="148" t="str">
        <f t="shared" si="7"/>
        <v/>
      </c>
      <c r="T184" s="148" t="str">
        <f t="shared" si="8"/>
        <v/>
      </c>
      <c r="U184" s="148" t="str">
        <f>IF(AND(A184&lt;&gt;"",'Données élèves'!S187&lt;&gt;""),'Données élèves'!S187,"")</f>
        <v/>
      </c>
      <c r="V184" s="148" t="str">
        <f>IF(AND(A184&lt;&gt;"",'Données élèves'!T187&lt;&gt;""),'Données élèves'!T187,"")</f>
        <v/>
      </c>
      <c r="W184" s="148" t="str">
        <f>IF(AND(A184&lt;&gt;"",'Données élèves'!U187&lt;&gt;""),'Données élèves'!U187,"")</f>
        <v/>
      </c>
      <c r="X184" s="148" t="str">
        <f>IF(AND(A184&lt;&gt;"",'Données élèves'!V187&lt;&gt;""),'Données élèves'!V187,"")</f>
        <v/>
      </c>
      <c r="Y184" s="148" t="str">
        <f>IF(AND(A184&lt;&gt;"",'Données élèves'!W187&lt;&gt;""),'Données élèves'!W187,"")</f>
        <v/>
      </c>
      <c r="Z184" s="148" t="str">
        <f>IF(AND(A184&lt;&gt;"",'Données élèves'!X187&lt;&gt;""),'Données élèves'!X187,"")</f>
        <v/>
      </c>
    </row>
    <row r="185" spans="1:26" x14ac:dyDescent="0.2">
      <c r="A185" s="146" t="str">
        <f>IF('Données élèves'!$C188&lt;&gt;"",'Données élèves'!A188,"")</f>
        <v/>
      </c>
      <c r="B185" s="146" t="str">
        <f>IF(A185&lt;&gt;"",'Données élèves'!B188,"")</f>
        <v/>
      </c>
      <c r="C185" s="146" t="str">
        <f>IF(AND(A185&lt;&gt;"",'Données élèves'!F188&lt;&gt;""),IF(INDEX(codeclint,MATCH('Données élèves'!F188,libclint,0))&lt;&gt;"",INDEX(codeclint,MATCH('Données élèves'!F188,libclint,0)),""),"")</f>
        <v/>
      </c>
      <c r="D185" s="146" t="str">
        <f t="shared" si="6"/>
        <v/>
      </c>
      <c r="E185" s="146" t="str">
        <f>IF(A185&lt;&gt;"",IF('Données élèves'!G188&lt;&gt;"",IF('Données élèves'!AB188&lt;&gt;"",IF('Données élèves'!G188="LOC.ID",CONCATENATE("LOC.",'Données élèves'!AU$5),'Données élèves'!G188),""),""),"")</f>
        <v/>
      </c>
      <c r="F185" s="146" t="str">
        <f>IF(A185&lt;&gt;"",IF('Données élèves'!H188&lt;&gt;"",'Données élèves'!H188,""),"")</f>
        <v/>
      </c>
      <c r="G185" s="146" t="str">
        <f>IF(AND(A185&lt;&gt;"",'Données élèves'!AC188&lt;&gt;""),IF('Données élèves'!AC188=TRUE,INDEX(codesex,MATCH('Données élèves'!I188,libsex,0)),'Données élèves'!I188),"")</f>
        <v/>
      </c>
      <c r="H185" s="147" t="str">
        <f>IF(A185&lt;&gt;"",IF('Données élèves'!J188&lt;&gt;"",'Données élèves'!J188,""),"")</f>
        <v/>
      </c>
      <c r="I185" s="148" t="str">
        <f>IF(AND(A185&lt;&gt;"",'Données élèves'!AE188&lt;&gt;""),IF('Données élèves'!AE188=TRUE,INDEX(codenat,MATCH('Données élèves'!K188,libnat,0)),'Données élèves'!K188),"")</f>
        <v/>
      </c>
      <c r="J185" s="148" t="str">
        <f>IF(AND(A185&lt;&gt;"",'Données élèves'!AF188&lt;&gt;""),IF('Données élèves'!AF188=TRUE,INDEX(codelangue,MATCH('Données élèves'!L188,liblangue,0)),'Données élèves'!L188),"")</f>
        <v/>
      </c>
      <c r="K185" s="148" t="str">
        <f>IF(AND(A185&lt;&gt;"",'Données élèves'!AH188&lt;&gt;""),IF('Données élèves'!AH188=TRUE,IF(INDEX(codegem,MATCH('Données élèves'!M188,libgem,0))&lt;8000,INDEX(codegem,MATCH('Données élèves'!M188,libgem,0)),""),'Données élèves'!M188),"")</f>
        <v/>
      </c>
      <c r="L185" s="148" t="str">
        <f>IF(AND(A185&lt;&gt;"",'Données élèves'!AH188&lt;&gt;""),IF('Données élèves'!AH188=TRUE,INDEX(codegemhist,MATCH('Données élèves'!M188,libgem,0)),""),"")</f>
        <v/>
      </c>
      <c r="M185" s="148" t="str">
        <f>IF(AND(A185&lt;&gt;"",'Données élèves'!AH188&lt;&gt;""),IF('Données élèves'!AH188=TRUE,IF(INDEX(codegem,MATCH('Données élèves'!M188,libgem,0))&gt;=8000,INDEX(codegem,MATCH('Données élèves'!M188,libgem,0)),""),'Données élèves'!M188),"")</f>
        <v/>
      </c>
      <c r="N185" s="148" t="str">
        <f>IF(AND(A185&lt;&gt;"",'Données élèves'!AI188&lt;&gt;""),IF('Données élèves'!AI188=TRUE,INDEX(codeschart,MATCH('Données élèves'!N188,libschart,0)),'Données élèves'!N188),"")</f>
        <v/>
      </c>
      <c r="O185" s="148" t="str">
        <f>IF(AND(A185&lt;&gt;"",'Données élèves'!O188&lt;&gt;""),'Données élèves'!O188,"")</f>
        <v/>
      </c>
      <c r="P185" s="148" t="str">
        <f>IF(AND(A185&lt;&gt;"",'Données élèves'!AK188&lt;&gt;""),IF('Données élèves'!AK188=TRUE,INDEX(codeform,MATCH('Données élèves'!P188,libform,0)),'Données élèves'!P188),"")</f>
        <v/>
      </c>
      <c r="Q185" s="148" t="str">
        <f>IF(AND(A185&lt;&gt;"",'Données élèves'!AL188&lt;&gt;""),IF('Données élèves'!AL188=TRUE,INDEX(codespe,MATCH('Données élèves'!Q188,libspe,0)),'Données élèves'!Q188),"")</f>
        <v/>
      </c>
      <c r="R185" s="148" t="str">
        <f>IF(AND(A185&lt;&gt;"",OR('Données élèves'!AM188&lt;&gt;"",'Données élèves'!AT188=FALSE)),IF('Données élèves'!AM188=TRUE,INDEX(codemp1,MATCH('Données élèves'!R188,libmp1,0)),IF('Données élèves'!AT188=FALSE,0,'Données élèves'!R188)),"")</f>
        <v/>
      </c>
      <c r="S185" s="148" t="str">
        <f t="shared" si="7"/>
        <v/>
      </c>
      <c r="T185" s="148" t="str">
        <f t="shared" si="8"/>
        <v/>
      </c>
      <c r="U185" s="148" t="str">
        <f>IF(AND(A185&lt;&gt;"",'Données élèves'!S188&lt;&gt;""),'Données élèves'!S188,"")</f>
        <v/>
      </c>
      <c r="V185" s="148" t="str">
        <f>IF(AND(A185&lt;&gt;"",'Données élèves'!T188&lt;&gt;""),'Données élèves'!T188,"")</f>
        <v/>
      </c>
      <c r="W185" s="148" t="str">
        <f>IF(AND(A185&lt;&gt;"",'Données élèves'!U188&lt;&gt;""),'Données élèves'!U188,"")</f>
        <v/>
      </c>
      <c r="X185" s="148" t="str">
        <f>IF(AND(A185&lt;&gt;"",'Données élèves'!V188&lt;&gt;""),'Données élèves'!V188,"")</f>
        <v/>
      </c>
      <c r="Y185" s="148" t="str">
        <f>IF(AND(A185&lt;&gt;"",'Données élèves'!W188&lt;&gt;""),'Données élèves'!W188,"")</f>
        <v/>
      </c>
      <c r="Z185" s="148" t="str">
        <f>IF(AND(A185&lt;&gt;"",'Données élèves'!X188&lt;&gt;""),'Données élèves'!X188,"")</f>
        <v/>
      </c>
    </row>
    <row r="186" spans="1:26" x14ac:dyDescent="0.2">
      <c r="A186" s="146" t="str">
        <f>IF('Données élèves'!$C189&lt;&gt;"",'Données élèves'!A189,"")</f>
        <v/>
      </c>
      <c r="B186" s="146" t="str">
        <f>IF(A186&lt;&gt;"",'Données élèves'!B189,"")</f>
        <v/>
      </c>
      <c r="C186" s="146" t="str">
        <f>IF(AND(A186&lt;&gt;"",'Données élèves'!F189&lt;&gt;""),IF(INDEX(codeclint,MATCH('Données élèves'!F189,libclint,0))&lt;&gt;"",INDEX(codeclint,MATCH('Données élèves'!F189,libclint,0)),""),"")</f>
        <v/>
      </c>
      <c r="D186" s="146" t="str">
        <f t="shared" si="6"/>
        <v/>
      </c>
      <c r="E186" s="146" t="str">
        <f>IF(A186&lt;&gt;"",IF('Données élèves'!G189&lt;&gt;"",IF('Données élèves'!AB189&lt;&gt;"",IF('Données élèves'!G189="LOC.ID",CONCATENATE("LOC.",'Données élèves'!AU$5),'Données élèves'!G189),""),""),"")</f>
        <v/>
      </c>
      <c r="F186" s="146" t="str">
        <f>IF(A186&lt;&gt;"",IF('Données élèves'!H189&lt;&gt;"",'Données élèves'!H189,""),"")</f>
        <v/>
      </c>
      <c r="G186" s="146" t="str">
        <f>IF(AND(A186&lt;&gt;"",'Données élèves'!AC189&lt;&gt;""),IF('Données élèves'!AC189=TRUE,INDEX(codesex,MATCH('Données élèves'!I189,libsex,0)),'Données élèves'!I189),"")</f>
        <v/>
      </c>
      <c r="H186" s="147" t="str">
        <f>IF(A186&lt;&gt;"",IF('Données élèves'!J189&lt;&gt;"",'Données élèves'!J189,""),"")</f>
        <v/>
      </c>
      <c r="I186" s="148" t="str">
        <f>IF(AND(A186&lt;&gt;"",'Données élèves'!AE189&lt;&gt;""),IF('Données élèves'!AE189=TRUE,INDEX(codenat,MATCH('Données élèves'!K189,libnat,0)),'Données élèves'!K189),"")</f>
        <v/>
      </c>
      <c r="J186" s="148" t="str">
        <f>IF(AND(A186&lt;&gt;"",'Données élèves'!AF189&lt;&gt;""),IF('Données élèves'!AF189=TRUE,INDEX(codelangue,MATCH('Données élèves'!L189,liblangue,0)),'Données élèves'!L189),"")</f>
        <v/>
      </c>
      <c r="K186" s="148" t="str">
        <f>IF(AND(A186&lt;&gt;"",'Données élèves'!AH189&lt;&gt;""),IF('Données élèves'!AH189=TRUE,IF(INDEX(codegem,MATCH('Données élèves'!M189,libgem,0))&lt;8000,INDEX(codegem,MATCH('Données élèves'!M189,libgem,0)),""),'Données élèves'!M189),"")</f>
        <v/>
      </c>
      <c r="L186" s="148" t="str">
        <f>IF(AND(A186&lt;&gt;"",'Données élèves'!AH189&lt;&gt;""),IF('Données élèves'!AH189=TRUE,INDEX(codegemhist,MATCH('Données élèves'!M189,libgem,0)),""),"")</f>
        <v/>
      </c>
      <c r="M186" s="148" t="str">
        <f>IF(AND(A186&lt;&gt;"",'Données élèves'!AH189&lt;&gt;""),IF('Données élèves'!AH189=TRUE,IF(INDEX(codegem,MATCH('Données élèves'!M189,libgem,0))&gt;=8000,INDEX(codegem,MATCH('Données élèves'!M189,libgem,0)),""),'Données élèves'!M189),"")</f>
        <v/>
      </c>
      <c r="N186" s="148" t="str">
        <f>IF(AND(A186&lt;&gt;"",'Données élèves'!AI189&lt;&gt;""),IF('Données élèves'!AI189=TRUE,INDEX(codeschart,MATCH('Données élèves'!N189,libschart,0)),'Données élèves'!N189),"")</f>
        <v/>
      </c>
      <c r="O186" s="148" t="str">
        <f>IF(AND(A186&lt;&gt;"",'Données élèves'!O189&lt;&gt;""),'Données élèves'!O189,"")</f>
        <v/>
      </c>
      <c r="P186" s="148" t="str">
        <f>IF(AND(A186&lt;&gt;"",'Données élèves'!AK189&lt;&gt;""),IF('Données élèves'!AK189=TRUE,INDEX(codeform,MATCH('Données élèves'!P189,libform,0)),'Données élèves'!P189),"")</f>
        <v/>
      </c>
      <c r="Q186" s="148" t="str">
        <f>IF(AND(A186&lt;&gt;"",'Données élèves'!AL189&lt;&gt;""),IF('Données élèves'!AL189=TRUE,INDEX(codespe,MATCH('Données élèves'!Q189,libspe,0)),'Données élèves'!Q189),"")</f>
        <v/>
      </c>
      <c r="R186" s="148" t="str">
        <f>IF(AND(A186&lt;&gt;"",OR('Données élèves'!AM189&lt;&gt;"",'Données élèves'!AT189=FALSE)),IF('Données élèves'!AM189=TRUE,INDEX(codemp1,MATCH('Données élèves'!R189,libmp1,0)),IF('Données élèves'!AT189=FALSE,0,'Données élèves'!R189)),"")</f>
        <v/>
      </c>
      <c r="S186" s="148" t="str">
        <f t="shared" si="7"/>
        <v/>
      </c>
      <c r="T186" s="148" t="str">
        <f t="shared" si="8"/>
        <v/>
      </c>
      <c r="U186" s="148" t="str">
        <f>IF(AND(A186&lt;&gt;"",'Données élèves'!S189&lt;&gt;""),'Données élèves'!S189,"")</f>
        <v/>
      </c>
      <c r="V186" s="148" t="str">
        <f>IF(AND(A186&lt;&gt;"",'Données élèves'!T189&lt;&gt;""),'Données élèves'!T189,"")</f>
        <v/>
      </c>
      <c r="W186" s="148" t="str">
        <f>IF(AND(A186&lt;&gt;"",'Données élèves'!U189&lt;&gt;""),'Données élèves'!U189,"")</f>
        <v/>
      </c>
      <c r="X186" s="148" t="str">
        <f>IF(AND(A186&lt;&gt;"",'Données élèves'!V189&lt;&gt;""),'Données élèves'!V189,"")</f>
        <v/>
      </c>
      <c r="Y186" s="148" t="str">
        <f>IF(AND(A186&lt;&gt;"",'Données élèves'!W189&lt;&gt;""),'Données élèves'!W189,"")</f>
        <v/>
      </c>
      <c r="Z186" s="148" t="str">
        <f>IF(AND(A186&lt;&gt;"",'Données élèves'!X189&lt;&gt;""),'Données élèves'!X189,"")</f>
        <v/>
      </c>
    </row>
    <row r="187" spans="1:26" x14ac:dyDescent="0.2">
      <c r="A187" s="146" t="str">
        <f>IF('Données élèves'!$C190&lt;&gt;"",'Données élèves'!A190,"")</f>
        <v/>
      </c>
      <c r="B187" s="146" t="str">
        <f>IF(A187&lt;&gt;"",'Données élèves'!B190,"")</f>
        <v/>
      </c>
      <c r="C187" s="146" t="str">
        <f>IF(AND(A187&lt;&gt;"",'Données élèves'!F190&lt;&gt;""),IF(INDEX(codeclint,MATCH('Données élèves'!F190,libclint,0))&lt;&gt;"",INDEX(codeclint,MATCH('Données élèves'!F190,libclint,0)),""),"")</f>
        <v/>
      </c>
      <c r="D187" s="146" t="str">
        <f t="shared" si="6"/>
        <v/>
      </c>
      <c r="E187" s="146" t="str">
        <f>IF(A187&lt;&gt;"",IF('Données élèves'!G190&lt;&gt;"",IF('Données élèves'!AB190&lt;&gt;"",IF('Données élèves'!G190="LOC.ID",CONCATENATE("LOC.",'Données élèves'!AU$5),'Données élèves'!G190),""),""),"")</f>
        <v/>
      </c>
      <c r="F187" s="146" t="str">
        <f>IF(A187&lt;&gt;"",IF('Données élèves'!H190&lt;&gt;"",'Données élèves'!H190,""),"")</f>
        <v/>
      </c>
      <c r="G187" s="146" t="str">
        <f>IF(AND(A187&lt;&gt;"",'Données élèves'!AC190&lt;&gt;""),IF('Données élèves'!AC190=TRUE,INDEX(codesex,MATCH('Données élèves'!I190,libsex,0)),'Données élèves'!I190),"")</f>
        <v/>
      </c>
      <c r="H187" s="147" t="str">
        <f>IF(A187&lt;&gt;"",IF('Données élèves'!J190&lt;&gt;"",'Données élèves'!J190,""),"")</f>
        <v/>
      </c>
      <c r="I187" s="148" t="str">
        <f>IF(AND(A187&lt;&gt;"",'Données élèves'!AE190&lt;&gt;""),IF('Données élèves'!AE190=TRUE,INDEX(codenat,MATCH('Données élèves'!K190,libnat,0)),'Données élèves'!K190),"")</f>
        <v/>
      </c>
      <c r="J187" s="148" t="str">
        <f>IF(AND(A187&lt;&gt;"",'Données élèves'!AF190&lt;&gt;""),IF('Données élèves'!AF190=TRUE,INDEX(codelangue,MATCH('Données élèves'!L190,liblangue,0)),'Données élèves'!L190),"")</f>
        <v/>
      </c>
      <c r="K187" s="148" t="str">
        <f>IF(AND(A187&lt;&gt;"",'Données élèves'!AH190&lt;&gt;""),IF('Données élèves'!AH190=TRUE,IF(INDEX(codegem,MATCH('Données élèves'!M190,libgem,0))&lt;8000,INDEX(codegem,MATCH('Données élèves'!M190,libgem,0)),""),'Données élèves'!M190),"")</f>
        <v/>
      </c>
      <c r="L187" s="148" t="str">
        <f>IF(AND(A187&lt;&gt;"",'Données élèves'!AH190&lt;&gt;""),IF('Données élèves'!AH190=TRUE,INDEX(codegemhist,MATCH('Données élèves'!M190,libgem,0)),""),"")</f>
        <v/>
      </c>
      <c r="M187" s="148" t="str">
        <f>IF(AND(A187&lt;&gt;"",'Données élèves'!AH190&lt;&gt;""),IF('Données élèves'!AH190=TRUE,IF(INDEX(codegem,MATCH('Données élèves'!M190,libgem,0))&gt;=8000,INDEX(codegem,MATCH('Données élèves'!M190,libgem,0)),""),'Données élèves'!M190),"")</f>
        <v/>
      </c>
      <c r="N187" s="148" t="str">
        <f>IF(AND(A187&lt;&gt;"",'Données élèves'!AI190&lt;&gt;""),IF('Données élèves'!AI190=TRUE,INDEX(codeschart,MATCH('Données élèves'!N190,libschart,0)),'Données élèves'!N190),"")</f>
        <v/>
      </c>
      <c r="O187" s="148" t="str">
        <f>IF(AND(A187&lt;&gt;"",'Données élèves'!O190&lt;&gt;""),'Données élèves'!O190,"")</f>
        <v/>
      </c>
      <c r="P187" s="148" t="str">
        <f>IF(AND(A187&lt;&gt;"",'Données élèves'!AK190&lt;&gt;""),IF('Données élèves'!AK190=TRUE,INDEX(codeform,MATCH('Données élèves'!P190,libform,0)),'Données élèves'!P190),"")</f>
        <v/>
      </c>
      <c r="Q187" s="148" t="str">
        <f>IF(AND(A187&lt;&gt;"",'Données élèves'!AL190&lt;&gt;""),IF('Données élèves'!AL190=TRUE,INDEX(codespe,MATCH('Données élèves'!Q190,libspe,0)),'Données élèves'!Q190),"")</f>
        <v/>
      </c>
      <c r="R187" s="148" t="str">
        <f>IF(AND(A187&lt;&gt;"",OR('Données élèves'!AM190&lt;&gt;"",'Données élèves'!AT190=FALSE)),IF('Données élèves'!AM190=TRUE,INDEX(codemp1,MATCH('Données élèves'!R190,libmp1,0)),IF('Données élèves'!AT190=FALSE,0,'Données élèves'!R190)),"")</f>
        <v/>
      </c>
      <c r="S187" s="148" t="str">
        <f t="shared" si="7"/>
        <v/>
      </c>
      <c r="T187" s="148" t="str">
        <f t="shared" si="8"/>
        <v/>
      </c>
      <c r="U187" s="148" t="str">
        <f>IF(AND(A187&lt;&gt;"",'Données élèves'!S190&lt;&gt;""),'Données élèves'!S190,"")</f>
        <v/>
      </c>
      <c r="V187" s="148" t="str">
        <f>IF(AND(A187&lt;&gt;"",'Données élèves'!T190&lt;&gt;""),'Données élèves'!T190,"")</f>
        <v/>
      </c>
      <c r="W187" s="148" t="str">
        <f>IF(AND(A187&lt;&gt;"",'Données élèves'!U190&lt;&gt;""),'Données élèves'!U190,"")</f>
        <v/>
      </c>
      <c r="X187" s="148" t="str">
        <f>IF(AND(A187&lt;&gt;"",'Données élèves'!V190&lt;&gt;""),'Données élèves'!V190,"")</f>
        <v/>
      </c>
      <c r="Y187" s="148" t="str">
        <f>IF(AND(A187&lt;&gt;"",'Données élèves'!W190&lt;&gt;""),'Données élèves'!W190,"")</f>
        <v/>
      </c>
      <c r="Z187" s="148" t="str">
        <f>IF(AND(A187&lt;&gt;"",'Données élèves'!X190&lt;&gt;""),'Données élèves'!X190,"")</f>
        <v/>
      </c>
    </row>
    <row r="188" spans="1:26" x14ac:dyDescent="0.2">
      <c r="A188" s="146" t="str">
        <f>IF('Données élèves'!$C191&lt;&gt;"",'Données élèves'!A191,"")</f>
        <v/>
      </c>
      <c r="B188" s="146" t="str">
        <f>IF(A188&lt;&gt;"",'Données élèves'!B191,"")</f>
        <v/>
      </c>
      <c r="C188" s="146" t="str">
        <f>IF(AND(A188&lt;&gt;"",'Données élèves'!F191&lt;&gt;""),IF(INDEX(codeclint,MATCH('Données élèves'!F191,libclint,0))&lt;&gt;"",INDEX(codeclint,MATCH('Données élèves'!F191,libclint,0)),""),"")</f>
        <v/>
      </c>
      <c r="D188" s="146" t="str">
        <f t="shared" si="6"/>
        <v/>
      </c>
      <c r="E188" s="146" t="str">
        <f>IF(A188&lt;&gt;"",IF('Données élèves'!G191&lt;&gt;"",IF('Données élèves'!AB191&lt;&gt;"",IF('Données élèves'!G191="LOC.ID",CONCATENATE("LOC.",'Données élèves'!AU$5),'Données élèves'!G191),""),""),"")</f>
        <v/>
      </c>
      <c r="F188" s="146" t="str">
        <f>IF(A188&lt;&gt;"",IF('Données élèves'!H191&lt;&gt;"",'Données élèves'!H191,""),"")</f>
        <v/>
      </c>
      <c r="G188" s="146" t="str">
        <f>IF(AND(A188&lt;&gt;"",'Données élèves'!AC191&lt;&gt;""),IF('Données élèves'!AC191=TRUE,INDEX(codesex,MATCH('Données élèves'!I191,libsex,0)),'Données élèves'!I191),"")</f>
        <v/>
      </c>
      <c r="H188" s="147" t="str">
        <f>IF(A188&lt;&gt;"",IF('Données élèves'!J191&lt;&gt;"",'Données élèves'!J191,""),"")</f>
        <v/>
      </c>
      <c r="I188" s="148" t="str">
        <f>IF(AND(A188&lt;&gt;"",'Données élèves'!AE191&lt;&gt;""),IF('Données élèves'!AE191=TRUE,INDEX(codenat,MATCH('Données élèves'!K191,libnat,0)),'Données élèves'!K191),"")</f>
        <v/>
      </c>
      <c r="J188" s="148" t="str">
        <f>IF(AND(A188&lt;&gt;"",'Données élèves'!AF191&lt;&gt;""),IF('Données élèves'!AF191=TRUE,INDEX(codelangue,MATCH('Données élèves'!L191,liblangue,0)),'Données élèves'!L191),"")</f>
        <v/>
      </c>
      <c r="K188" s="148" t="str">
        <f>IF(AND(A188&lt;&gt;"",'Données élèves'!AH191&lt;&gt;""),IF('Données élèves'!AH191=TRUE,IF(INDEX(codegem,MATCH('Données élèves'!M191,libgem,0))&lt;8000,INDEX(codegem,MATCH('Données élèves'!M191,libgem,0)),""),'Données élèves'!M191),"")</f>
        <v/>
      </c>
      <c r="L188" s="148" t="str">
        <f>IF(AND(A188&lt;&gt;"",'Données élèves'!AH191&lt;&gt;""),IF('Données élèves'!AH191=TRUE,INDEX(codegemhist,MATCH('Données élèves'!M191,libgem,0)),""),"")</f>
        <v/>
      </c>
      <c r="M188" s="148" t="str">
        <f>IF(AND(A188&lt;&gt;"",'Données élèves'!AH191&lt;&gt;""),IF('Données élèves'!AH191=TRUE,IF(INDEX(codegem,MATCH('Données élèves'!M191,libgem,0))&gt;=8000,INDEX(codegem,MATCH('Données élèves'!M191,libgem,0)),""),'Données élèves'!M191),"")</f>
        <v/>
      </c>
      <c r="N188" s="148" t="str">
        <f>IF(AND(A188&lt;&gt;"",'Données élèves'!AI191&lt;&gt;""),IF('Données élèves'!AI191=TRUE,INDEX(codeschart,MATCH('Données élèves'!N191,libschart,0)),'Données élèves'!N191),"")</f>
        <v/>
      </c>
      <c r="O188" s="148" t="str">
        <f>IF(AND(A188&lt;&gt;"",'Données élèves'!O191&lt;&gt;""),'Données élèves'!O191,"")</f>
        <v/>
      </c>
      <c r="P188" s="148" t="str">
        <f>IF(AND(A188&lt;&gt;"",'Données élèves'!AK191&lt;&gt;""),IF('Données élèves'!AK191=TRUE,INDEX(codeform,MATCH('Données élèves'!P191,libform,0)),'Données élèves'!P191),"")</f>
        <v/>
      </c>
      <c r="Q188" s="148" t="str">
        <f>IF(AND(A188&lt;&gt;"",'Données élèves'!AL191&lt;&gt;""),IF('Données élèves'!AL191=TRUE,INDEX(codespe,MATCH('Données élèves'!Q191,libspe,0)),'Données élèves'!Q191),"")</f>
        <v/>
      </c>
      <c r="R188" s="148" t="str">
        <f>IF(AND(A188&lt;&gt;"",OR('Données élèves'!AM191&lt;&gt;"",'Données élèves'!AT191=FALSE)),IF('Données élèves'!AM191=TRUE,INDEX(codemp1,MATCH('Données élèves'!R191,libmp1,0)),IF('Données élèves'!AT191=FALSE,0,'Données élèves'!R191)),"")</f>
        <v/>
      </c>
      <c r="S188" s="148" t="str">
        <f t="shared" si="7"/>
        <v/>
      </c>
      <c r="T188" s="148" t="str">
        <f t="shared" si="8"/>
        <v/>
      </c>
      <c r="U188" s="148" t="str">
        <f>IF(AND(A188&lt;&gt;"",'Données élèves'!S191&lt;&gt;""),'Données élèves'!S191,"")</f>
        <v/>
      </c>
      <c r="V188" s="148" t="str">
        <f>IF(AND(A188&lt;&gt;"",'Données élèves'!T191&lt;&gt;""),'Données élèves'!T191,"")</f>
        <v/>
      </c>
      <c r="W188" s="148" t="str">
        <f>IF(AND(A188&lt;&gt;"",'Données élèves'!U191&lt;&gt;""),'Données élèves'!U191,"")</f>
        <v/>
      </c>
      <c r="X188" s="148" t="str">
        <f>IF(AND(A188&lt;&gt;"",'Données élèves'!V191&lt;&gt;""),'Données élèves'!V191,"")</f>
        <v/>
      </c>
      <c r="Y188" s="148" t="str">
        <f>IF(AND(A188&lt;&gt;"",'Données élèves'!W191&lt;&gt;""),'Données élèves'!W191,"")</f>
        <v/>
      </c>
      <c r="Z188" s="148" t="str">
        <f>IF(AND(A188&lt;&gt;"",'Données élèves'!X191&lt;&gt;""),'Données élèves'!X191,"")</f>
        <v/>
      </c>
    </row>
    <row r="189" spans="1:26" x14ac:dyDescent="0.2">
      <c r="A189" s="146" t="str">
        <f>IF('Données élèves'!$C192&lt;&gt;"",'Données élèves'!A192,"")</f>
        <v/>
      </c>
      <c r="B189" s="146" t="str">
        <f>IF(A189&lt;&gt;"",'Données élèves'!B192,"")</f>
        <v/>
      </c>
      <c r="C189" s="146" t="str">
        <f>IF(AND(A189&lt;&gt;"",'Données élèves'!F192&lt;&gt;""),IF(INDEX(codeclint,MATCH('Données élèves'!F192,libclint,0))&lt;&gt;"",INDEX(codeclint,MATCH('Données élèves'!F192,libclint,0)),""),"")</f>
        <v/>
      </c>
      <c r="D189" s="146" t="str">
        <f t="shared" si="6"/>
        <v/>
      </c>
      <c r="E189" s="146" t="str">
        <f>IF(A189&lt;&gt;"",IF('Données élèves'!G192&lt;&gt;"",IF('Données élèves'!AB192&lt;&gt;"",IF('Données élèves'!G192="LOC.ID",CONCATENATE("LOC.",'Données élèves'!AU$5),'Données élèves'!G192),""),""),"")</f>
        <v/>
      </c>
      <c r="F189" s="146" t="str">
        <f>IF(A189&lt;&gt;"",IF('Données élèves'!H192&lt;&gt;"",'Données élèves'!H192,""),"")</f>
        <v/>
      </c>
      <c r="G189" s="146" t="str">
        <f>IF(AND(A189&lt;&gt;"",'Données élèves'!AC192&lt;&gt;""),IF('Données élèves'!AC192=TRUE,INDEX(codesex,MATCH('Données élèves'!I192,libsex,0)),'Données élèves'!I192),"")</f>
        <v/>
      </c>
      <c r="H189" s="147" t="str">
        <f>IF(A189&lt;&gt;"",IF('Données élèves'!J192&lt;&gt;"",'Données élèves'!J192,""),"")</f>
        <v/>
      </c>
      <c r="I189" s="148" t="str">
        <f>IF(AND(A189&lt;&gt;"",'Données élèves'!AE192&lt;&gt;""),IF('Données élèves'!AE192=TRUE,INDEX(codenat,MATCH('Données élèves'!K192,libnat,0)),'Données élèves'!K192),"")</f>
        <v/>
      </c>
      <c r="J189" s="148" t="str">
        <f>IF(AND(A189&lt;&gt;"",'Données élèves'!AF192&lt;&gt;""),IF('Données élèves'!AF192=TRUE,INDEX(codelangue,MATCH('Données élèves'!L192,liblangue,0)),'Données élèves'!L192),"")</f>
        <v/>
      </c>
      <c r="K189" s="148" t="str">
        <f>IF(AND(A189&lt;&gt;"",'Données élèves'!AH192&lt;&gt;""),IF('Données élèves'!AH192=TRUE,IF(INDEX(codegem,MATCH('Données élèves'!M192,libgem,0))&lt;8000,INDEX(codegem,MATCH('Données élèves'!M192,libgem,0)),""),'Données élèves'!M192),"")</f>
        <v/>
      </c>
      <c r="L189" s="148" t="str">
        <f>IF(AND(A189&lt;&gt;"",'Données élèves'!AH192&lt;&gt;""),IF('Données élèves'!AH192=TRUE,INDEX(codegemhist,MATCH('Données élèves'!M192,libgem,0)),""),"")</f>
        <v/>
      </c>
      <c r="M189" s="148" t="str">
        <f>IF(AND(A189&lt;&gt;"",'Données élèves'!AH192&lt;&gt;""),IF('Données élèves'!AH192=TRUE,IF(INDEX(codegem,MATCH('Données élèves'!M192,libgem,0))&gt;=8000,INDEX(codegem,MATCH('Données élèves'!M192,libgem,0)),""),'Données élèves'!M192),"")</f>
        <v/>
      </c>
      <c r="N189" s="148" t="str">
        <f>IF(AND(A189&lt;&gt;"",'Données élèves'!AI192&lt;&gt;""),IF('Données élèves'!AI192=TRUE,INDEX(codeschart,MATCH('Données élèves'!N192,libschart,0)),'Données élèves'!N192),"")</f>
        <v/>
      </c>
      <c r="O189" s="148" t="str">
        <f>IF(AND(A189&lt;&gt;"",'Données élèves'!O192&lt;&gt;""),'Données élèves'!O192,"")</f>
        <v/>
      </c>
      <c r="P189" s="148" t="str">
        <f>IF(AND(A189&lt;&gt;"",'Données élèves'!AK192&lt;&gt;""),IF('Données élèves'!AK192=TRUE,INDEX(codeform,MATCH('Données élèves'!P192,libform,0)),'Données élèves'!P192),"")</f>
        <v/>
      </c>
      <c r="Q189" s="148" t="str">
        <f>IF(AND(A189&lt;&gt;"",'Données élèves'!AL192&lt;&gt;""),IF('Données élèves'!AL192=TRUE,INDEX(codespe,MATCH('Données élèves'!Q192,libspe,0)),'Données élèves'!Q192),"")</f>
        <v/>
      </c>
      <c r="R189" s="148" t="str">
        <f>IF(AND(A189&lt;&gt;"",OR('Données élèves'!AM192&lt;&gt;"",'Données élèves'!AT192=FALSE)),IF('Données élèves'!AM192=TRUE,INDEX(codemp1,MATCH('Données élèves'!R192,libmp1,0)),IF('Données élèves'!AT192=FALSE,0,'Données élèves'!R192)),"")</f>
        <v/>
      </c>
      <c r="S189" s="148" t="str">
        <f t="shared" si="7"/>
        <v/>
      </c>
      <c r="T189" s="148" t="str">
        <f t="shared" si="8"/>
        <v/>
      </c>
      <c r="U189" s="148" t="str">
        <f>IF(AND(A189&lt;&gt;"",'Données élèves'!S192&lt;&gt;""),'Données élèves'!S192,"")</f>
        <v/>
      </c>
      <c r="V189" s="148" t="str">
        <f>IF(AND(A189&lt;&gt;"",'Données élèves'!T192&lt;&gt;""),'Données élèves'!T192,"")</f>
        <v/>
      </c>
      <c r="W189" s="148" t="str">
        <f>IF(AND(A189&lt;&gt;"",'Données élèves'!U192&lt;&gt;""),'Données élèves'!U192,"")</f>
        <v/>
      </c>
      <c r="X189" s="148" t="str">
        <f>IF(AND(A189&lt;&gt;"",'Données élèves'!V192&lt;&gt;""),'Données élèves'!V192,"")</f>
        <v/>
      </c>
      <c r="Y189" s="148" t="str">
        <f>IF(AND(A189&lt;&gt;"",'Données élèves'!W192&lt;&gt;""),'Données élèves'!W192,"")</f>
        <v/>
      </c>
      <c r="Z189" s="148" t="str">
        <f>IF(AND(A189&lt;&gt;"",'Données élèves'!X192&lt;&gt;""),'Données élèves'!X192,"")</f>
        <v/>
      </c>
    </row>
    <row r="190" spans="1:26" x14ac:dyDescent="0.2">
      <c r="A190" s="146" t="str">
        <f>IF('Données élèves'!$C193&lt;&gt;"",'Données élèves'!A193,"")</f>
        <v/>
      </c>
      <c r="B190" s="146" t="str">
        <f>IF(A190&lt;&gt;"",'Données élèves'!B193,"")</f>
        <v/>
      </c>
      <c r="C190" s="146" t="str">
        <f>IF(AND(A190&lt;&gt;"",'Données élèves'!F193&lt;&gt;""),IF(INDEX(codeclint,MATCH('Données élèves'!F193,libclint,0))&lt;&gt;"",INDEX(codeclint,MATCH('Données élèves'!F193,libclint,0)),""),"")</f>
        <v/>
      </c>
      <c r="D190" s="146" t="str">
        <f t="shared" si="6"/>
        <v/>
      </c>
      <c r="E190" s="146" t="str">
        <f>IF(A190&lt;&gt;"",IF('Données élèves'!G193&lt;&gt;"",IF('Données élèves'!AB193&lt;&gt;"",IF('Données élèves'!G193="LOC.ID",CONCATENATE("LOC.",'Données élèves'!AU$5),'Données élèves'!G193),""),""),"")</f>
        <v/>
      </c>
      <c r="F190" s="146" t="str">
        <f>IF(A190&lt;&gt;"",IF('Données élèves'!H193&lt;&gt;"",'Données élèves'!H193,""),"")</f>
        <v/>
      </c>
      <c r="G190" s="146" t="str">
        <f>IF(AND(A190&lt;&gt;"",'Données élèves'!AC193&lt;&gt;""),IF('Données élèves'!AC193=TRUE,INDEX(codesex,MATCH('Données élèves'!I193,libsex,0)),'Données élèves'!I193),"")</f>
        <v/>
      </c>
      <c r="H190" s="147" t="str">
        <f>IF(A190&lt;&gt;"",IF('Données élèves'!J193&lt;&gt;"",'Données élèves'!J193,""),"")</f>
        <v/>
      </c>
      <c r="I190" s="148" t="str">
        <f>IF(AND(A190&lt;&gt;"",'Données élèves'!AE193&lt;&gt;""),IF('Données élèves'!AE193=TRUE,INDEX(codenat,MATCH('Données élèves'!K193,libnat,0)),'Données élèves'!K193),"")</f>
        <v/>
      </c>
      <c r="J190" s="148" t="str">
        <f>IF(AND(A190&lt;&gt;"",'Données élèves'!AF193&lt;&gt;""),IF('Données élèves'!AF193=TRUE,INDEX(codelangue,MATCH('Données élèves'!L193,liblangue,0)),'Données élèves'!L193),"")</f>
        <v/>
      </c>
      <c r="K190" s="148" t="str">
        <f>IF(AND(A190&lt;&gt;"",'Données élèves'!AH193&lt;&gt;""),IF('Données élèves'!AH193=TRUE,IF(INDEX(codegem,MATCH('Données élèves'!M193,libgem,0))&lt;8000,INDEX(codegem,MATCH('Données élèves'!M193,libgem,0)),""),'Données élèves'!M193),"")</f>
        <v/>
      </c>
      <c r="L190" s="148" t="str">
        <f>IF(AND(A190&lt;&gt;"",'Données élèves'!AH193&lt;&gt;""),IF('Données élèves'!AH193=TRUE,INDEX(codegemhist,MATCH('Données élèves'!M193,libgem,0)),""),"")</f>
        <v/>
      </c>
      <c r="M190" s="148" t="str">
        <f>IF(AND(A190&lt;&gt;"",'Données élèves'!AH193&lt;&gt;""),IF('Données élèves'!AH193=TRUE,IF(INDEX(codegem,MATCH('Données élèves'!M193,libgem,0))&gt;=8000,INDEX(codegem,MATCH('Données élèves'!M193,libgem,0)),""),'Données élèves'!M193),"")</f>
        <v/>
      </c>
      <c r="N190" s="148" t="str">
        <f>IF(AND(A190&lt;&gt;"",'Données élèves'!AI193&lt;&gt;""),IF('Données élèves'!AI193=TRUE,INDEX(codeschart,MATCH('Données élèves'!N193,libschart,0)),'Données élèves'!N193),"")</f>
        <v/>
      </c>
      <c r="O190" s="148" t="str">
        <f>IF(AND(A190&lt;&gt;"",'Données élèves'!O193&lt;&gt;""),'Données élèves'!O193,"")</f>
        <v/>
      </c>
      <c r="P190" s="148" t="str">
        <f>IF(AND(A190&lt;&gt;"",'Données élèves'!AK193&lt;&gt;""),IF('Données élèves'!AK193=TRUE,INDEX(codeform,MATCH('Données élèves'!P193,libform,0)),'Données élèves'!P193),"")</f>
        <v/>
      </c>
      <c r="Q190" s="148" t="str">
        <f>IF(AND(A190&lt;&gt;"",'Données élèves'!AL193&lt;&gt;""),IF('Données élèves'!AL193=TRUE,INDEX(codespe,MATCH('Données élèves'!Q193,libspe,0)),'Données élèves'!Q193),"")</f>
        <v/>
      </c>
      <c r="R190" s="148" t="str">
        <f>IF(AND(A190&lt;&gt;"",OR('Données élèves'!AM193&lt;&gt;"",'Données élèves'!AT193=FALSE)),IF('Données élèves'!AM193=TRUE,INDEX(codemp1,MATCH('Données élèves'!R193,libmp1,0)),IF('Données élèves'!AT193=FALSE,0,'Données élèves'!R193)),"")</f>
        <v/>
      </c>
      <c r="S190" s="148" t="str">
        <f t="shared" si="7"/>
        <v/>
      </c>
      <c r="T190" s="148" t="str">
        <f t="shared" si="8"/>
        <v/>
      </c>
      <c r="U190" s="148" t="str">
        <f>IF(AND(A190&lt;&gt;"",'Données élèves'!S193&lt;&gt;""),'Données élèves'!S193,"")</f>
        <v/>
      </c>
      <c r="V190" s="148" t="str">
        <f>IF(AND(A190&lt;&gt;"",'Données élèves'!T193&lt;&gt;""),'Données élèves'!T193,"")</f>
        <v/>
      </c>
      <c r="W190" s="148" t="str">
        <f>IF(AND(A190&lt;&gt;"",'Données élèves'!U193&lt;&gt;""),'Données élèves'!U193,"")</f>
        <v/>
      </c>
      <c r="X190" s="148" t="str">
        <f>IF(AND(A190&lt;&gt;"",'Données élèves'!V193&lt;&gt;""),'Données élèves'!V193,"")</f>
        <v/>
      </c>
      <c r="Y190" s="148" t="str">
        <f>IF(AND(A190&lt;&gt;"",'Données élèves'!W193&lt;&gt;""),'Données élèves'!W193,"")</f>
        <v/>
      </c>
      <c r="Z190" s="148" t="str">
        <f>IF(AND(A190&lt;&gt;"",'Données élèves'!X193&lt;&gt;""),'Données élèves'!X193,"")</f>
        <v/>
      </c>
    </row>
    <row r="191" spans="1:26" x14ac:dyDescent="0.2">
      <c r="A191" s="146" t="str">
        <f>IF('Données élèves'!$C194&lt;&gt;"",'Données élèves'!A194,"")</f>
        <v/>
      </c>
      <c r="B191" s="146" t="str">
        <f>IF(A191&lt;&gt;"",'Données élèves'!B194,"")</f>
        <v/>
      </c>
      <c r="C191" s="146" t="str">
        <f>IF(AND(A191&lt;&gt;"",'Données élèves'!F194&lt;&gt;""),IF(INDEX(codeclint,MATCH('Données élèves'!F194,libclint,0))&lt;&gt;"",INDEX(codeclint,MATCH('Données élèves'!F194,libclint,0)),""),"")</f>
        <v/>
      </c>
      <c r="D191" s="146" t="str">
        <f t="shared" si="6"/>
        <v/>
      </c>
      <c r="E191" s="146" t="str">
        <f>IF(A191&lt;&gt;"",IF('Données élèves'!G194&lt;&gt;"",IF('Données élèves'!AB194&lt;&gt;"",IF('Données élèves'!G194="LOC.ID",CONCATENATE("LOC.",'Données élèves'!AU$5),'Données élèves'!G194),""),""),"")</f>
        <v/>
      </c>
      <c r="F191" s="146" t="str">
        <f>IF(A191&lt;&gt;"",IF('Données élèves'!H194&lt;&gt;"",'Données élèves'!H194,""),"")</f>
        <v/>
      </c>
      <c r="G191" s="146" t="str">
        <f>IF(AND(A191&lt;&gt;"",'Données élèves'!AC194&lt;&gt;""),IF('Données élèves'!AC194=TRUE,INDEX(codesex,MATCH('Données élèves'!I194,libsex,0)),'Données élèves'!I194),"")</f>
        <v/>
      </c>
      <c r="H191" s="147" t="str">
        <f>IF(A191&lt;&gt;"",IF('Données élèves'!J194&lt;&gt;"",'Données élèves'!J194,""),"")</f>
        <v/>
      </c>
      <c r="I191" s="148" t="str">
        <f>IF(AND(A191&lt;&gt;"",'Données élèves'!AE194&lt;&gt;""),IF('Données élèves'!AE194=TRUE,INDEX(codenat,MATCH('Données élèves'!K194,libnat,0)),'Données élèves'!K194),"")</f>
        <v/>
      </c>
      <c r="J191" s="148" t="str">
        <f>IF(AND(A191&lt;&gt;"",'Données élèves'!AF194&lt;&gt;""),IF('Données élèves'!AF194=TRUE,INDEX(codelangue,MATCH('Données élèves'!L194,liblangue,0)),'Données élèves'!L194),"")</f>
        <v/>
      </c>
      <c r="K191" s="148" t="str">
        <f>IF(AND(A191&lt;&gt;"",'Données élèves'!AH194&lt;&gt;""),IF('Données élèves'!AH194=TRUE,IF(INDEX(codegem,MATCH('Données élèves'!M194,libgem,0))&lt;8000,INDEX(codegem,MATCH('Données élèves'!M194,libgem,0)),""),'Données élèves'!M194),"")</f>
        <v/>
      </c>
      <c r="L191" s="148" t="str">
        <f>IF(AND(A191&lt;&gt;"",'Données élèves'!AH194&lt;&gt;""),IF('Données élèves'!AH194=TRUE,INDEX(codegemhist,MATCH('Données élèves'!M194,libgem,0)),""),"")</f>
        <v/>
      </c>
      <c r="M191" s="148" t="str">
        <f>IF(AND(A191&lt;&gt;"",'Données élèves'!AH194&lt;&gt;""),IF('Données élèves'!AH194=TRUE,IF(INDEX(codegem,MATCH('Données élèves'!M194,libgem,0))&gt;=8000,INDEX(codegem,MATCH('Données élèves'!M194,libgem,0)),""),'Données élèves'!M194),"")</f>
        <v/>
      </c>
      <c r="N191" s="148" t="str">
        <f>IF(AND(A191&lt;&gt;"",'Données élèves'!AI194&lt;&gt;""),IF('Données élèves'!AI194=TRUE,INDEX(codeschart,MATCH('Données élèves'!N194,libschart,0)),'Données élèves'!N194),"")</f>
        <v/>
      </c>
      <c r="O191" s="148" t="str">
        <f>IF(AND(A191&lt;&gt;"",'Données élèves'!O194&lt;&gt;""),'Données élèves'!O194,"")</f>
        <v/>
      </c>
      <c r="P191" s="148" t="str">
        <f>IF(AND(A191&lt;&gt;"",'Données élèves'!AK194&lt;&gt;""),IF('Données élèves'!AK194=TRUE,INDEX(codeform,MATCH('Données élèves'!P194,libform,0)),'Données élèves'!P194),"")</f>
        <v/>
      </c>
      <c r="Q191" s="148" t="str">
        <f>IF(AND(A191&lt;&gt;"",'Données élèves'!AL194&lt;&gt;""),IF('Données élèves'!AL194=TRUE,INDEX(codespe,MATCH('Données élèves'!Q194,libspe,0)),'Données élèves'!Q194),"")</f>
        <v/>
      </c>
      <c r="R191" s="148" t="str">
        <f>IF(AND(A191&lt;&gt;"",OR('Données élèves'!AM194&lt;&gt;"",'Données élèves'!AT194=FALSE)),IF('Données élèves'!AM194=TRUE,INDEX(codemp1,MATCH('Données élèves'!R194,libmp1,0)),IF('Données élèves'!AT194=FALSE,0,'Données élèves'!R194)),"")</f>
        <v/>
      </c>
      <c r="S191" s="148" t="str">
        <f t="shared" si="7"/>
        <v/>
      </c>
      <c r="T191" s="148" t="str">
        <f t="shared" si="8"/>
        <v/>
      </c>
      <c r="U191" s="148" t="str">
        <f>IF(AND(A191&lt;&gt;"",'Données élèves'!S194&lt;&gt;""),'Données élèves'!S194,"")</f>
        <v/>
      </c>
      <c r="V191" s="148" t="str">
        <f>IF(AND(A191&lt;&gt;"",'Données élèves'!T194&lt;&gt;""),'Données élèves'!T194,"")</f>
        <v/>
      </c>
      <c r="W191" s="148" t="str">
        <f>IF(AND(A191&lt;&gt;"",'Données élèves'!U194&lt;&gt;""),'Données élèves'!U194,"")</f>
        <v/>
      </c>
      <c r="X191" s="148" t="str">
        <f>IF(AND(A191&lt;&gt;"",'Données élèves'!V194&lt;&gt;""),'Données élèves'!V194,"")</f>
        <v/>
      </c>
      <c r="Y191" s="148" t="str">
        <f>IF(AND(A191&lt;&gt;"",'Données élèves'!W194&lt;&gt;""),'Données élèves'!W194,"")</f>
        <v/>
      </c>
      <c r="Z191" s="148" t="str">
        <f>IF(AND(A191&lt;&gt;"",'Données élèves'!X194&lt;&gt;""),'Données élèves'!X194,"")</f>
        <v/>
      </c>
    </row>
    <row r="192" spans="1:26" x14ac:dyDescent="0.2">
      <c r="A192" s="146" t="str">
        <f>IF('Données élèves'!$C195&lt;&gt;"",'Données élèves'!A195,"")</f>
        <v/>
      </c>
      <c r="B192" s="146" t="str">
        <f>IF(A192&lt;&gt;"",'Données élèves'!B195,"")</f>
        <v/>
      </c>
      <c r="C192" s="146" t="str">
        <f>IF(AND(A192&lt;&gt;"",'Données élèves'!F195&lt;&gt;""),IF(INDEX(codeclint,MATCH('Données élèves'!F195,libclint,0))&lt;&gt;"",INDEX(codeclint,MATCH('Données élèves'!F195,libclint,0)),""),"")</f>
        <v/>
      </c>
      <c r="D192" s="146" t="str">
        <f t="shared" si="6"/>
        <v/>
      </c>
      <c r="E192" s="146" t="str">
        <f>IF(A192&lt;&gt;"",IF('Données élèves'!G195&lt;&gt;"",IF('Données élèves'!AB195&lt;&gt;"",IF('Données élèves'!G195="LOC.ID",CONCATENATE("LOC.",'Données élèves'!AU$5),'Données élèves'!G195),""),""),"")</f>
        <v/>
      </c>
      <c r="F192" s="146" t="str">
        <f>IF(A192&lt;&gt;"",IF('Données élèves'!H195&lt;&gt;"",'Données élèves'!H195,""),"")</f>
        <v/>
      </c>
      <c r="G192" s="146" t="str">
        <f>IF(AND(A192&lt;&gt;"",'Données élèves'!AC195&lt;&gt;""),IF('Données élèves'!AC195=TRUE,INDEX(codesex,MATCH('Données élèves'!I195,libsex,0)),'Données élèves'!I195),"")</f>
        <v/>
      </c>
      <c r="H192" s="147" t="str">
        <f>IF(A192&lt;&gt;"",IF('Données élèves'!J195&lt;&gt;"",'Données élèves'!J195,""),"")</f>
        <v/>
      </c>
      <c r="I192" s="148" t="str">
        <f>IF(AND(A192&lt;&gt;"",'Données élèves'!AE195&lt;&gt;""),IF('Données élèves'!AE195=TRUE,INDEX(codenat,MATCH('Données élèves'!K195,libnat,0)),'Données élèves'!K195),"")</f>
        <v/>
      </c>
      <c r="J192" s="148" t="str">
        <f>IF(AND(A192&lt;&gt;"",'Données élèves'!AF195&lt;&gt;""),IF('Données élèves'!AF195=TRUE,INDEX(codelangue,MATCH('Données élèves'!L195,liblangue,0)),'Données élèves'!L195),"")</f>
        <v/>
      </c>
      <c r="K192" s="148" t="str">
        <f>IF(AND(A192&lt;&gt;"",'Données élèves'!AH195&lt;&gt;""),IF('Données élèves'!AH195=TRUE,IF(INDEX(codegem,MATCH('Données élèves'!M195,libgem,0))&lt;8000,INDEX(codegem,MATCH('Données élèves'!M195,libgem,0)),""),'Données élèves'!M195),"")</f>
        <v/>
      </c>
      <c r="L192" s="148" t="str">
        <f>IF(AND(A192&lt;&gt;"",'Données élèves'!AH195&lt;&gt;""),IF('Données élèves'!AH195=TRUE,INDEX(codegemhist,MATCH('Données élèves'!M195,libgem,0)),""),"")</f>
        <v/>
      </c>
      <c r="M192" s="148" t="str">
        <f>IF(AND(A192&lt;&gt;"",'Données élèves'!AH195&lt;&gt;""),IF('Données élèves'!AH195=TRUE,IF(INDEX(codegem,MATCH('Données élèves'!M195,libgem,0))&gt;=8000,INDEX(codegem,MATCH('Données élèves'!M195,libgem,0)),""),'Données élèves'!M195),"")</f>
        <v/>
      </c>
      <c r="N192" s="148" t="str">
        <f>IF(AND(A192&lt;&gt;"",'Données élèves'!AI195&lt;&gt;""),IF('Données élèves'!AI195=TRUE,INDEX(codeschart,MATCH('Données élèves'!N195,libschart,0)),'Données élèves'!N195),"")</f>
        <v/>
      </c>
      <c r="O192" s="148" t="str">
        <f>IF(AND(A192&lt;&gt;"",'Données élèves'!O195&lt;&gt;""),'Données élèves'!O195,"")</f>
        <v/>
      </c>
      <c r="P192" s="148" t="str">
        <f>IF(AND(A192&lt;&gt;"",'Données élèves'!AK195&lt;&gt;""),IF('Données élèves'!AK195=TRUE,INDEX(codeform,MATCH('Données élèves'!P195,libform,0)),'Données élèves'!P195),"")</f>
        <v/>
      </c>
      <c r="Q192" s="148" t="str">
        <f>IF(AND(A192&lt;&gt;"",'Données élèves'!AL195&lt;&gt;""),IF('Données élèves'!AL195=TRUE,INDEX(codespe,MATCH('Données élèves'!Q195,libspe,0)),'Données élèves'!Q195),"")</f>
        <v/>
      </c>
      <c r="R192" s="148" t="str">
        <f>IF(AND(A192&lt;&gt;"",OR('Données élèves'!AM195&lt;&gt;"",'Données élèves'!AT195=FALSE)),IF('Données élèves'!AM195=TRUE,INDEX(codemp1,MATCH('Données élèves'!R195,libmp1,0)),IF('Données élèves'!AT195=FALSE,0,'Données élèves'!R195)),"")</f>
        <v/>
      </c>
      <c r="S192" s="148" t="str">
        <f t="shared" si="7"/>
        <v/>
      </c>
      <c r="T192" s="148" t="str">
        <f t="shared" si="8"/>
        <v/>
      </c>
      <c r="U192" s="148" t="str">
        <f>IF(AND(A192&lt;&gt;"",'Données élèves'!S195&lt;&gt;""),'Données élèves'!S195,"")</f>
        <v/>
      </c>
      <c r="V192" s="148" t="str">
        <f>IF(AND(A192&lt;&gt;"",'Données élèves'!T195&lt;&gt;""),'Données élèves'!T195,"")</f>
        <v/>
      </c>
      <c r="W192" s="148" t="str">
        <f>IF(AND(A192&lt;&gt;"",'Données élèves'!U195&lt;&gt;""),'Données élèves'!U195,"")</f>
        <v/>
      </c>
      <c r="X192" s="148" t="str">
        <f>IF(AND(A192&lt;&gt;"",'Données élèves'!V195&lt;&gt;""),'Données élèves'!V195,"")</f>
        <v/>
      </c>
      <c r="Y192" s="148" t="str">
        <f>IF(AND(A192&lt;&gt;"",'Données élèves'!W195&lt;&gt;""),'Données élèves'!W195,"")</f>
        <v/>
      </c>
      <c r="Z192" s="148" t="str">
        <f>IF(AND(A192&lt;&gt;"",'Données élèves'!X195&lt;&gt;""),'Données élèves'!X195,"")</f>
        <v/>
      </c>
    </row>
    <row r="193" spans="1:26" x14ac:dyDescent="0.2">
      <c r="A193" s="146" t="str">
        <f>IF('Données élèves'!$C196&lt;&gt;"",'Données élèves'!A196,"")</f>
        <v/>
      </c>
      <c r="B193" s="146" t="str">
        <f>IF(A193&lt;&gt;"",'Données élèves'!B196,"")</f>
        <v/>
      </c>
      <c r="C193" s="146" t="str">
        <f>IF(AND(A193&lt;&gt;"",'Données élèves'!F196&lt;&gt;""),IF(INDEX(codeclint,MATCH('Données élèves'!F196,libclint,0))&lt;&gt;"",INDEX(codeclint,MATCH('Données élèves'!F196,libclint,0)),""),"")</f>
        <v/>
      </c>
      <c r="D193" s="146" t="str">
        <f t="shared" si="6"/>
        <v/>
      </c>
      <c r="E193" s="146" t="str">
        <f>IF(A193&lt;&gt;"",IF('Données élèves'!G196&lt;&gt;"",IF('Données élèves'!AB196&lt;&gt;"",IF('Données élèves'!G196="LOC.ID",CONCATENATE("LOC.",'Données élèves'!AU$5),'Données élèves'!G196),""),""),"")</f>
        <v/>
      </c>
      <c r="F193" s="146" t="str">
        <f>IF(A193&lt;&gt;"",IF('Données élèves'!H196&lt;&gt;"",'Données élèves'!H196,""),"")</f>
        <v/>
      </c>
      <c r="G193" s="146" t="str">
        <f>IF(AND(A193&lt;&gt;"",'Données élèves'!AC196&lt;&gt;""),IF('Données élèves'!AC196=TRUE,INDEX(codesex,MATCH('Données élèves'!I196,libsex,0)),'Données élèves'!I196),"")</f>
        <v/>
      </c>
      <c r="H193" s="147" t="str">
        <f>IF(A193&lt;&gt;"",IF('Données élèves'!J196&lt;&gt;"",'Données élèves'!J196,""),"")</f>
        <v/>
      </c>
      <c r="I193" s="148" t="str">
        <f>IF(AND(A193&lt;&gt;"",'Données élèves'!AE196&lt;&gt;""),IF('Données élèves'!AE196=TRUE,INDEX(codenat,MATCH('Données élèves'!K196,libnat,0)),'Données élèves'!K196),"")</f>
        <v/>
      </c>
      <c r="J193" s="148" t="str">
        <f>IF(AND(A193&lt;&gt;"",'Données élèves'!AF196&lt;&gt;""),IF('Données élèves'!AF196=TRUE,INDEX(codelangue,MATCH('Données élèves'!L196,liblangue,0)),'Données élèves'!L196),"")</f>
        <v/>
      </c>
      <c r="K193" s="148" t="str">
        <f>IF(AND(A193&lt;&gt;"",'Données élèves'!AH196&lt;&gt;""),IF('Données élèves'!AH196=TRUE,IF(INDEX(codegem,MATCH('Données élèves'!M196,libgem,0))&lt;8000,INDEX(codegem,MATCH('Données élèves'!M196,libgem,0)),""),'Données élèves'!M196),"")</f>
        <v/>
      </c>
      <c r="L193" s="148" t="str">
        <f>IF(AND(A193&lt;&gt;"",'Données élèves'!AH196&lt;&gt;""),IF('Données élèves'!AH196=TRUE,INDEX(codegemhist,MATCH('Données élèves'!M196,libgem,0)),""),"")</f>
        <v/>
      </c>
      <c r="M193" s="148" t="str">
        <f>IF(AND(A193&lt;&gt;"",'Données élèves'!AH196&lt;&gt;""),IF('Données élèves'!AH196=TRUE,IF(INDEX(codegem,MATCH('Données élèves'!M196,libgem,0))&gt;=8000,INDEX(codegem,MATCH('Données élèves'!M196,libgem,0)),""),'Données élèves'!M196),"")</f>
        <v/>
      </c>
      <c r="N193" s="148" t="str">
        <f>IF(AND(A193&lt;&gt;"",'Données élèves'!AI196&lt;&gt;""),IF('Données élèves'!AI196=TRUE,INDEX(codeschart,MATCH('Données élèves'!N196,libschart,0)),'Données élèves'!N196),"")</f>
        <v/>
      </c>
      <c r="O193" s="148" t="str">
        <f>IF(AND(A193&lt;&gt;"",'Données élèves'!O196&lt;&gt;""),'Données élèves'!O196,"")</f>
        <v/>
      </c>
      <c r="P193" s="148" t="str">
        <f>IF(AND(A193&lt;&gt;"",'Données élèves'!AK196&lt;&gt;""),IF('Données élèves'!AK196=TRUE,INDEX(codeform,MATCH('Données élèves'!P196,libform,0)),'Données élèves'!P196),"")</f>
        <v/>
      </c>
      <c r="Q193" s="148" t="str">
        <f>IF(AND(A193&lt;&gt;"",'Données élèves'!AL196&lt;&gt;""),IF('Données élèves'!AL196=TRUE,INDEX(codespe,MATCH('Données élèves'!Q196,libspe,0)),'Données élèves'!Q196),"")</f>
        <v/>
      </c>
      <c r="R193" s="148" t="str">
        <f>IF(AND(A193&lt;&gt;"",OR('Données élèves'!AM196&lt;&gt;"",'Données élèves'!AT196=FALSE)),IF('Données élèves'!AM196=TRUE,INDEX(codemp1,MATCH('Données élèves'!R196,libmp1,0)),IF('Données élèves'!AT196=FALSE,0,'Données élèves'!R196)),"")</f>
        <v/>
      </c>
      <c r="S193" s="148" t="str">
        <f t="shared" si="7"/>
        <v/>
      </c>
      <c r="T193" s="148" t="str">
        <f t="shared" si="8"/>
        <v/>
      </c>
      <c r="U193" s="148" t="str">
        <f>IF(AND(A193&lt;&gt;"",'Données élèves'!S196&lt;&gt;""),'Données élèves'!S196,"")</f>
        <v/>
      </c>
      <c r="V193" s="148" t="str">
        <f>IF(AND(A193&lt;&gt;"",'Données élèves'!T196&lt;&gt;""),'Données élèves'!T196,"")</f>
        <v/>
      </c>
      <c r="W193" s="148" t="str">
        <f>IF(AND(A193&lt;&gt;"",'Données élèves'!U196&lt;&gt;""),'Données élèves'!U196,"")</f>
        <v/>
      </c>
      <c r="X193" s="148" t="str">
        <f>IF(AND(A193&lt;&gt;"",'Données élèves'!V196&lt;&gt;""),'Données élèves'!V196,"")</f>
        <v/>
      </c>
      <c r="Y193" s="148" t="str">
        <f>IF(AND(A193&lt;&gt;"",'Données élèves'!W196&lt;&gt;""),'Données élèves'!W196,"")</f>
        <v/>
      </c>
      <c r="Z193" s="148" t="str">
        <f>IF(AND(A193&lt;&gt;"",'Données élèves'!X196&lt;&gt;""),'Données élèves'!X196,"")</f>
        <v/>
      </c>
    </row>
    <row r="194" spans="1:26" x14ac:dyDescent="0.2">
      <c r="A194" s="146" t="str">
        <f>IF('Données élèves'!$C197&lt;&gt;"",'Données élèves'!A197,"")</f>
        <v/>
      </c>
      <c r="B194" s="146" t="str">
        <f>IF(A194&lt;&gt;"",'Données élèves'!B197,"")</f>
        <v/>
      </c>
      <c r="C194" s="146" t="str">
        <f>IF(AND(A194&lt;&gt;"",'Données élèves'!F197&lt;&gt;""),IF(INDEX(codeclint,MATCH('Données élèves'!F197,libclint,0))&lt;&gt;"",INDEX(codeclint,MATCH('Données élèves'!F197,libclint,0)),""),"")</f>
        <v/>
      </c>
      <c r="D194" s="146" t="str">
        <f t="shared" si="6"/>
        <v/>
      </c>
      <c r="E194" s="146" t="str">
        <f>IF(A194&lt;&gt;"",IF('Données élèves'!G197&lt;&gt;"",IF('Données élèves'!AB197&lt;&gt;"",IF('Données élèves'!G197="LOC.ID",CONCATENATE("LOC.",'Données élèves'!AU$5),'Données élèves'!G197),""),""),"")</f>
        <v/>
      </c>
      <c r="F194" s="146" t="str">
        <f>IF(A194&lt;&gt;"",IF('Données élèves'!H197&lt;&gt;"",'Données élèves'!H197,""),"")</f>
        <v/>
      </c>
      <c r="G194" s="146" t="str">
        <f>IF(AND(A194&lt;&gt;"",'Données élèves'!AC197&lt;&gt;""),IF('Données élèves'!AC197=TRUE,INDEX(codesex,MATCH('Données élèves'!I197,libsex,0)),'Données élèves'!I197),"")</f>
        <v/>
      </c>
      <c r="H194" s="147" t="str">
        <f>IF(A194&lt;&gt;"",IF('Données élèves'!J197&lt;&gt;"",'Données élèves'!J197,""),"")</f>
        <v/>
      </c>
      <c r="I194" s="148" t="str">
        <f>IF(AND(A194&lt;&gt;"",'Données élèves'!AE197&lt;&gt;""),IF('Données élèves'!AE197=TRUE,INDEX(codenat,MATCH('Données élèves'!K197,libnat,0)),'Données élèves'!K197),"")</f>
        <v/>
      </c>
      <c r="J194" s="148" t="str">
        <f>IF(AND(A194&lt;&gt;"",'Données élèves'!AF197&lt;&gt;""),IF('Données élèves'!AF197=TRUE,INDEX(codelangue,MATCH('Données élèves'!L197,liblangue,0)),'Données élèves'!L197),"")</f>
        <v/>
      </c>
      <c r="K194" s="148" t="str">
        <f>IF(AND(A194&lt;&gt;"",'Données élèves'!AH197&lt;&gt;""),IF('Données élèves'!AH197=TRUE,IF(INDEX(codegem,MATCH('Données élèves'!M197,libgem,0))&lt;8000,INDEX(codegem,MATCH('Données élèves'!M197,libgem,0)),""),'Données élèves'!M197),"")</f>
        <v/>
      </c>
      <c r="L194" s="148" t="str">
        <f>IF(AND(A194&lt;&gt;"",'Données élèves'!AH197&lt;&gt;""),IF('Données élèves'!AH197=TRUE,INDEX(codegemhist,MATCH('Données élèves'!M197,libgem,0)),""),"")</f>
        <v/>
      </c>
      <c r="M194" s="148" t="str">
        <f>IF(AND(A194&lt;&gt;"",'Données élèves'!AH197&lt;&gt;""),IF('Données élèves'!AH197=TRUE,IF(INDEX(codegem,MATCH('Données élèves'!M197,libgem,0))&gt;=8000,INDEX(codegem,MATCH('Données élèves'!M197,libgem,0)),""),'Données élèves'!M197),"")</f>
        <v/>
      </c>
      <c r="N194" s="148" t="str">
        <f>IF(AND(A194&lt;&gt;"",'Données élèves'!AI197&lt;&gt;""),IF('Données élèves'!AI197=TRUE,INDEX(codeschart,MATCH('Données élèves'!N197,libschart,0)),'Données élèves'!N197),"")</f>
        <v/>
      </c>
      <c r="O194" s="148" t="str">
        <f>IF(AND(A194&lt;&gt;"",'Données élèves'!O197&lt;&gt;""),'Données élèves'!O197,"")</f>
        <v/>
      </c>
      <c r="P194" s="148" t="str">
        <f>IF(AND(A194&lt;&gt;"",'Données élèves'!AK197&lt;&gt;""),IF('Données élèves'!AK197=TRUE,INDEX(codeform,MATCH('Données élèves'!P197,libform,0)),'Données élèves'!P197),"")</f>
        <v/>
      </c>
      <c r="Q194" s="148" t="str">
        <f>IF(AND(A194&lt;&gt;"",'Données élèves'!AL197&lt;&gt;""),IF('Données élèves'!AL197=TRUE,INDEX(codespe,MATCH('Données élèves'!Q197,libspe,0)),'Données élèves'!Q197),"")</f>
        <v/>
      </c>
      <c r="R194" s="148" t="str">
        <f>IF(AND(A194&lt;&gt;"",OR('Données élèves'!AM197&lt;&gt;"",'Données élèves'!AT197=FALSE)),IF('Données élèves'!AM197=TRUE,INDEX(codemp1,MATCH('Données élèves'!R197,libmp1,0)),IF('Données élèves'!AT197=FALSE,0,'Données élèves'!R197)),"")</f>
        <v/>
      </c>
      <c r="S194" s="148" t="str">
        <f t="shared" si="7"/>
        <v/>
      </c>
      <c r="T194" s="148" t="str">
        <f t="shared" si="8"/>
        <v/>
      </c>
      <c r="U194" s="148" t="str">
        <f>IF(AND(A194&lt;&gt;"",'Données élèves'!S197&lt;&gt;""),'Données élèves'!S197,"")</f>
        <v/>
      </c>
      <c r="V194" s="148" t="str">
        <f>IF(AND(A194&lt;&gt;"",'Données élèves'!T197&lt;&gt;""),'Données élèves'!T197,"")</f>
        <v/>
      </c>
      <c r="W194" s="148" t="str">
        <f>IF(AND(A194&lt;&gt;"",'Données élèves'!U197&lt;&gt;""),'Données élèves'!U197,"")</f>
        <v/>
      </c>
      <c r="X194" s="148" t="str">
        <f>IF(AND(A194&lt;&gt;"",'Données élèves'!V197&lt;&gt;""),'Données élèves'!V197,"")</f>
        <v/>
      </c>
      <c r="Y194" s="148" t="str">
        <f>IF(AND(A194&lt;&gt;"",'Données élèves'!W197&lt;&gt;""),'Données élèves'!W197,"")</f>
        <v/>
      </c>
      <c r="Z194" s="148" t="str">
        <f>IF(AND(A194&lt;&gt;"",'Données élèves'!X197&lt;&gt;""),'Données élèves'!X197,"")</f>
        <v/>
      </c>
    </row>
    <row r="195" spans="1:26" x14ac:dyDescent="0.2">
      <c r="A195" s="146" t="str">
        <f>IF('Données élèves'!$C198&lt;&gt;"",'Données élèves'!A198,"")</f>
        <v/>
      </c>
      <c r="B195" s="146" t="str">
        <f>IF(A195&lt;&gt;"",'Données élèves'!B198,"")</f>
        <v/>
      </c>
      <c r="C195" s="146" t="str">
        <f>IF(AND(A195&lt;&gt;"",'Données élèves'!F198&lt;&gt;""),IF(INDEX(codeclint,MATCH('Données élèves'!F198,libclint,0))&lt;&gt;"",INDEX(codeclint,MATCH('Données élèves'!F198,libclint,0)),""),"")</f>
        <v/>
      </c>
      <c r="D195" s="146" t="str">
        <f t="shared" ref="D195:D258" si="9">IF(A195&lt;&gt;"",99990000,"")</f>
        <v/>
      </c>
      <c r="E195" s="146" t="str">
        <f>IF(A195&lt;&gt;"",IF('Données élèves'!G198&lt;&gt;"",IF('Données élèves'!AB198&lt;&gt;"",IF('Données élèves'!G198="LOC.ID",CONCATENATE("LOC.",'Données élèves'!AU$5),'Données élèves'!G198),""),""),"")</f>
        <v/>
      </c>
      <c r="F195" s="146" t="str">
        <f>IF(A195&lt;&gt;"",IF('Données élèves'!H198&lt;&gt;"",'Données élèves'!H198,""),"")</f>
        <v/>
      </c>
      <c r="G195" s="146" t="str">
        <f>IF(AND(A195&lt;&gt;"",'Données élèves'!AC198&lt;&gt;""),IF('Données élèves'!AC198=TRUE,INDEX(codesex,MATCH('Données élèves'!I198,libsex,0)),'Données élèves'!I198),"")</f>
        <v/>
      </c>
      <c r="H195" s="147" t="str">
        <f>IF(A195&lt;&gt;"",IF('Données élèves'!J198&lt;&gt;"",'Données élèves'!J198,""),"")</f>
        <v/>
      </c>
      <c r="I195" s="148" t="str">
        <f>IF(AND(A195&lt;&gt;"",'Données élèves'!AE198&lt;&gt;""),IF('Données élèves'!AE198=TRUE,INDEX(codenat,MATCH('Données élèves'!K198,libnat,0)),'Données élèves'!K198),"")</f>
        <v/>
      </c>
      <c r="J195" s="148" t="str">
        <f>IF(AND(A195&lt;&gt;"",'Données élèves'!AF198&lt;&gt;""),IF('Données élèves'!AF198=TRUE,INDEX(codelangue,MATCH('Données élèves'!L198,liblangue,0)),'Données élèves'!L198),"")</f>
        <v/>
      </c>
      <c r="K195" s="148" t="str">
        <f>IF(AND(A195&lt;&gt;"",'Données élèves'!AH198&lt;&gt;""),IF('Données élèves'!AH198=TRUE,IF(INDEX(codegem,MATCH('Données élèves'!M198,libgem,0))&lt;8000,INDEX(codegem,MATCH('Données élèves'!M198,libgem,0)),""),'Données élèves'!M198),"")</f>
        <v/>
      </c>
      <c r="L195" s="148" t="str">
        <f>IF(AND(A195&lt;&gt;"",'Données élèves'!AH198&lt;&gt;""),IF('Données élèves'!AH198=TRUE,INDEX(codegemhist,MATCH('Données élèves'!M198,libgem,0)),""),"")</f>
        <v/>
      </c>
      <c r="M195" s="148" t="str">
        <f>IF(AND(A195&lt;&gt;"",'Données élèves'!AH198&lt;&gt;""),IF('Données élèves'!AH198=TRUE,IF(INDEX(codegem,MATCH('Données élèves'!M198,libgem,0))&gt;=8000,INDEX(codegem,MATCH('Données élèves'!M198,libgem,0)),""),'Données élèves'!M198),"")</f>
        <v/>
      </c>
      <c r="N195" s="148" t="str">
        <f>IF(AND(A195&lt;&gt;"",'Données élèves'!AI198&lt;&gt;""),IF('Données élèves'!AI198=TRUE,INDEX(codeschart,MATCH('Données élèves'!N198,libschart,0)),'Données élèves'!N198),"")</f>
        <v/>
      </c>
      <c r="O195" s="148" t="str">
        <f>IF(AND(A195&lt;&gt;"",'Données élèves'!O198&lt;&gt;""),'Données élèves'!O198,"")</f>
        <v/>
      </c>
      <c r="P195" s="148" t="str">
        <f>IF(AND(A195&lt;&gt;"",'Données élèves'!AK198&lt;&gt;""),IF('Données élèves'!AK198=TRUE,INDEX(codeform,MATCH('Données élèves'!P198,libform,0)),'Données élèves'!P198),"")</f>
        <v/>
      </c>
      <c r="Q195" s="148" t="str">
        <f>IF(AND(A195&lt;&gt;"",'Données élèves'!AL198&lt;&gt;""),IF('Données élèves'!AL198=TRUE,INDEX(codespe,MATCH('Données élèves'!Q198,libspe,0)),'Données élèves'!Q198),"")</f>
        <v/>
      </c>
      <c r="R195" s="148" t="str">
        <f>IF(AND(A195&lt;&gt;"",OR('Données élèves'!AM198&lt;&gt;"",'Données élèves'!AT198=FALSE)),IF('Données élèves'!AM198=TRUE,INDEX(codemp1,MATCH('Données élèves'!R198,libmp1,0)),IF('Données élèves'!AT198=FALSE,0,'Données élèves'!R198)),"")</f>
        <v/>
      </c>
      <c r="S195" s="148" t="str">
        <f t="shared" ref="S195:S258" si="10">IF(A195&lt;&gt;"",98990000,"")</f>
        <v/>
      </c>
      <c r="T195" s="148" t="str">
        <f t="shared" ref="T195:T258" si="11">IF(A195&lt;&gt;"",99,"")</f>
        <v/>
      </c>
      <c r="U195" s="148" t="str">
        <f>IF(AND(A195&lt;&gt;"",'Données élèves'!S198&lt;&gt;""),'Données élèves'!S198,"")</f>
        <v/>
      </c>
      <c r="V195" s="148" t="str">
        <f>IF(AND(A195&lt;&gt;"",'Données élèves'!T198&lt;&gt;""),'Données élèves'!T198,"")</f>
        <v/>
      </c>
      <c r="W195" s="148" t="str">
        <f>IF(AND(A195&lt;&gt;"",'Données élèves'!U198&lt;&gt;""),'Données élèves'!U198,"")</f>
        <v/>
      </c>
      <c r="X195" s="148" t="str">
        <f>IF(AND(A195&lt;&gt;"",'Données élèves'!V198&lt;&gt;""),'Données élèves'!V198,"")</f>
        <v/>
      </c>
      <c r="Y195" s="148" t="str">
        <f>IF(AND(A195&lt;&gt;"",'Données élèves'!W198&lt;&gt;""),'Données élèves'!W198,"")</f>
        <v/>
      </c>
      <c r="Z195" s="148" t="str">
        <f>IF(AND(A195&lt;&gt;"",'Données élèves'!X198&lt;&gt;""),'Données élèves'!X198,"")</f>
        <v/>
      </c>
    </row>
    <row r="196" spans="1:26" x14ac:dyDescent="0.2">
      <c r="A196" s="146" t="str">
        <f>IF('Données élèves'!$C199&lt;&gt;"",'Données élèves'!A199,"")</f>
        <v/>
      </c>
      <c r="B196" s="146" t="str">
        <f>IF(A196&lt;&gt;"",'Données élèves'!B199,"")</f>
        <v/>
      </c>
      <c r="C196" s="146" t="str">
        <f>IF(AND(A196&lt;&gt;"",'Données élèves'!F199&lt;&gt;""),IF(INDEX(codeclint,MATCH('Données élèves'!F199,libclint,0))&lt;&gt;"",INDEX(codeclint,MATCH('Données élèves'!F199,libclint,0)),""),"")</f>
        <v/>
      </c>
      <c r="D196" s="146" t="str">
        <f t="shared" si="9"/>
        <v/>
      </c>
      <c r="E196" s="146" t="str">
        <f>IF(A196&lt;&gt;"",IF('Données élèves'!G199&lt;&gt;"",IF('Données élèves'!AB199&lt;&gt;"",IF('Données élèves'!G199="LOC.ID",CONCATENATE("LOC.",'Données élèves'!AU$5),'Données élèves'!G199),""),""),"")</f>
        <v/>
      </c>
      <c r="F196" s="146" t="str">
        <f>IF(A196&lt;&gt;"",IF('Données élèves'!H199&lt;&gt;"",'Données élèves'!H199,""),"")</f>
        <v/>
      </c>
      <c r="G196" s="146" t="str">
        <f>IF(AND(A196&lt;&gt;"",'Données élèves'!AC199&lt;&gt;""),IF('Données élèves'!AC199=TRUE,INDEX(codesex,MATCH('Données élèves'!I199,libsex,0)),'Données élèves'!I199),"")</f>
        <v/>
      </c>
      <c r="H196" s="147" t="str">
        <f>IF(A196&lt;&gt;"",IF('Données élèves'!J199&lt;&gt;"",'Données élèves'!J199,""),"")</f>
        <v/>
      </c>
      <c r="I196" s="148" t="str">
        <f>IF(AND(A196&lt;&gt;"",'Données élèves'!AE199&lt;&gt;""),IF('Données élèves'!AE199=TRUE,INDEX(codenat,MATCH('Données élèves'!K199,libnat,0)),'Données élèves'!K199),"")</f>
        <v/>
      </c>
      <c r="J196" s="148" t="str">
        <f>IF(AND(A196&lt;&gt;"",'Données élèves'!AF199&lt;&gt;""),IF('Données élèves'!AF199=TRUE,INDEX(codelangue,MATCH('Données élèves'!L199,liblangue,0)),'Données élèves'!L199),"")</f>
        <v/>
      </c>
      <c r="K196" s="148" t="str">
        <f>IF(AND(A196&lt;&gt;"",'Données élèves'!AH199&lt;&gt;""),IF('Données élèves'!AH199=TRUE,IF(INDEX(codegem,MATCH('Données élèves'!M199,libgem,0))&lt;8000,INDEX(codegem,MATCH('Données élèves'!M199,libgem,0)),""),'Données élèves'!M199),"")</f>
        <v/>
      </c>
      <c r="L196" s="148" t="str">
        <f>IF(AND(A196&lt;&gt;"",'Données élèves'!AH199&lt;&gt;""),IF('Données élèves'!AH199=TRUE,INDEX(codegemhist,MATCH('Données élèves'!M199,libgem,0)),""),"")</f>
        <v/>
      </c>
      <c r="M196" s="148" t="str">
        <f>IF(AND(A196&lt;&gt;"",'Données élèves'!AH199&lt;&gt;""),IF('Données élèves'!AH199=TRUE,IF(INDEX(codegem,MATCH('Données élèves'!M199,libgem,0))&gt;=8000,INDEX(codegem,MATCH('Données élèves'!M199,libgem,0)),""),'Données élèves'!M199),"")</f>
        <v/>
      </c>
      <c r="N196" s="148" t="str">
        <f>IF(AND(A196&lt;&gt;"",'Données élèves'!AI199&lt;&gt;""),IF('Données élèves'!AI199=TRUE,INDEX(codeschart,MATCH('Données élèves'!N199,libschart,0)),'Données élèves'!N199),"")</f>
        <v/>
      </c>
      <c r="O196" s="148" t="str">
        <f>IF(AND(A196&lt;&gt;"",'Données élèves'!O199&lt;&gt;""),'Données élèves'!O199,"")</f>
        <v/>
      </c>
      <c r="P196" s="148" t="str">
        <f>IF(AND(A196&lt;&gt;"",'Données élèves'!AK199&lt;&gt;""),IF('Données élèves'!AK199=TRUE,INDEX(codeform,MATCH('Données élèves'!P199,libform,0)),'Données élèves'!P199),"")</f>
        <v/>
      </c>
      <c r="Q196" s="148" t="str">
        <f>IF(AND(A196&lt;&gt;"",'Données élèves'!AL199&lt;&gt;""),IF('Données élèves'!AL199=TRUE,INDEX(codespe,MATCH('Données élèves'!Q199,libspe,0)),'Données élèves'!Q199),"")</f>
        <v/>
      </c>
      <c r="R196" s="148" t="str">
        <f>IF(AND(A196&lt;&gt;"",OR('Données élèves'!AM199&lt;&gt;"",'Données élèves'!AT199=FALSE)),IF('Données élèves'!AM199=TRUE,INDEX(codemp1,MATCH('Données élèves'!R199,libmp1,0)),IF('Données élèves'!AT199=FALSE,0,'Données élèves'!R199)),"")</f>
        <v/>
      </c>
      <c r="S196" s="148" t="str">
        <f t="shared" si="10"/>
        <v/>
      </c>
      <c r="T196" s="148" t="str">
        <f t="shared" si="11"/>
        <v/>
      </c>
      <c r="U196" s="148" t="str">
        <f>IF(AND(A196&lt;&gt;"",'Données élèves'!S199&lt;&gt;""),'Données élèves'!S199,"")</f>
        <v/>
      </c>
      <c r="V196" s="148" t="str">
        <f>IF(AND(A196&lt;&gt;"",'Données élèves'!T199&lt;&gt;""),'Données élèves'!T199,"")</f>
        <v/>
      </c>
      <c r="W196" s="148" t="str">
        <f>IF(AND(A196&lt;&gt;"",'Données élèves'!U199&lt;&gt;""),'Données élèves'!U199,"")</f>
        <v/>
      </c>
      <c r="X196" s="148" t="str">
        <f>IF(AND(A196&lt;&gt;"",'Données élèves'!V199&lt;&gt;""),'Données élèves'!V199,"")</f>
        <v/>
      </c>
      <c r="Y196" s="148" t="str">
        <f>IF(AND(A196&lt;&gt;"",'Données élèves'!W199&lt;&gt;""),'Données élèves'!W199,"")</f>
        <v/>
      </c>
      <c r="Z196" s="148" t="str">
        <f>IF(AND(A196&lt;&gt;"",'Données élèves'!X199&lt;&gt;""),'Données élèves'!X199,"")</f>
        <v/>
      </c>
    </row>
    <row r="197" spans="1:26" x14ac:dyDescent="0.2">
      <c r="A197" s="146" t="str">
        <f>IF('Données élèves'!$C200&lt;&gt;"",'Données élèves'!A200,"")</f>
        <v/>
      </c>
      <c r="B197" s="146" t="str">
        <f>IF(A197&lt;&gt;"",'Données élèves'!B200,"")</f>
        <v/>
      </c>
      <c r="C197" s="146" t="str">
        <f>IF(AND(A197&lt;&gt;"",'Données élèves'!F200&lt;&gt;""),IF(INDEX(codeclint,MATCH('Données élèves'!F200,libclint,0))&lt;&gt;"",INDEX(codeclint,MATCH('Données élèves'!F200,libclint,0)),""),"")</f>
        <v/>
      </c>
      <c r="D197" s="146" t="str">
        <f t="shared" si="9"/>
        <v/>
      </c>
      <c r="E197" s="146" t="str">
        <f>IF(A197&lt;&gt;"",IF('Données élèves'!G200&lt;&gt;"",IF('Données élèves'!AB200&lt;&gt;"",IF('Données élèves'!G200="LOC.ID",CONCATENATE("LOC.",'Données élèves'!AU$5),'Données élèves'!G200),""),""),"")</f>
        <v/>
      </c>
      <c r="F197" s="146" t="str">
        <f>IF(A197&lt;&gt;"",IF('Données élèves'!H200&lt;&gt;"",'Données élèves'!H200,""),"")</f>
        <v/>
      </c>
      <c r="G197" s="146" t="str">
        <f>IF(AND(A197&lt;&gt;"",'Données élèves'!AC200&lt;&gt;""),IF('Données élèves'!AC200=TRUE,INDEX(codesex,MATCH('Données élèves'!I200,libsex,0)),'Données élèves'!I200),"")</f>
        <v/>
      </c>
      <c r="H197" s="147" t="str">
        <f>IF(A197&lt;&gt;"",IF('Données élèves'!J200&lt;&gt;"",'Données élèves'!J200,""),"")</f>
        <v/>
      </c>
      <c r="I197" s="148" t="str">
        <f>IF(AND(A197&lt;&gt;"",'Données élèves'!AE200&lt;&gt;""),IF('Données élèves'!AE200=TRUE,INDEX(codenat,MATCH('Données élèves'!K200,libnat,0)),'Données élèves'!K200),"")</f>
        <v/>
      </c>
      <c r="J197" s="148" t="str">
        <f>IF(AND(A197&lt;&gt;"",'Données élèves'!AF200&lt;&gt;""),IF('Données élèves'!AF200=TRUE,INDEX(codelangue,MATCH('Données élèves'!L200,liblangue,0)),'Données élèves'!L200),"")</f>
        <v/>
      </c>
      <c r="K197" s="148" t="str">
        <f>IF(AND(A197&lt;&gt;"",'Données élèves'!AH200&lt;&gt;""),IF('Données élèves'!AH200=TRUE,IF(INDEX(codegem,MATCH('Données élèves'!M200,libgem,0))&lt;8000,INDEX(codegem,MATCH('Données élèves'!M200,libgem,0)),""),'Données élèves'!M200),"")</f>
        <v/>
      </c>
      <c r="L197" s="148" t="str">
        <f>IF(AND(A197&lt;&gt;"",'Données élèves'!AH200&lt;&gt;""),IF('Données élèves'!AH200=TRUE,INDEX(codegemhist,MATCH('Données élèves'!M200,libgem,0)),""),"")</f>
        <v/>
      </c>
      <c r="M197" s="148" t="str">
        <f>IF(AND(A197&lt;&gt;"",'Données élèves'!AH200&lt;&gt;""),IF('Données élèves'!AH200=TRUE,IF(INDEX(codegem,MATCH('Données élèves'!M200,libgem,0))&gt;=8000,INDEX(codegem,MATCH('Données élèves'!M200,libgem,0)),""),'Données élèves'!M200),"")</f>
        <v/>
      </c>
      <c r="N197" s="148" t="str">
        <f>IF(AND(A197&lt;&gt;"",'Données élèves'!AI200&lt;&gt;""),IF('Données élèves'!AI200=TRUE,INDEX(codeschart,MATCH('Données élèves'!N200,libschart,0)),'Données élèves'!N200),"")</f>
        <v/>
      </c>
      <c r="O197" s="148" t="str">
        <f>IF(AND(A197&lt;&gt;"",'Données élèves'!O200&lt;&gt;""),'Données élèves'!O200,"")</f>
        <v/>
      </c>
      <c r="P197" s="148" t="str">
        <f>IF(AND(A197&lt;&gt;"",'Données élèves'!AK200&lt;&gt;""),IF('Données élèves'!AK200=TRUE,INDEX(codeform,MATCH('Données élèves'!P200,libform,0)),'Données élèves'!P200),"")</f>
        <v/>
      </c>
      <c r="Q197" s="148" t="str">
        <f>IF(AND(A197&lt;&gt;"",'Données élèves'!AL200&lt;&gt;""),IF('Données élèves'!AL200=TRUE,INDEX(codespe,MATCH('Données élèves'!Q200,libspe,0)),'Données élèves'!Q200),"")</f>
        <v/>
      </c>
      <c r="R197" s="148" t="str">
        <f>IF(AND(A197&lt;&gt;"",OR('Données élèves'!AM200&lt;&gt;"",'Données élèves'!AT200=FALSE)),IF('Données élèves'!AM200=TRUE,INDEX(codemp1,MATCH('Données élèves'!R200,libmp1,0)),IF('Données élèves'!AT200=FALSE,0,'Données élèves'!R200)),"")</f>
        <v/>
      </c>
      <c r="S197" s="148" t="str">
        <f t="shared" si="10"/>
        <v/>
      </c>
      <c r="T197" s="148" t="str">
        <f t="shared" si="11"/>
        <v/>
      </c>
      <c r="U197" s="148" t="str">
        <f>IF(AND(A197&lt;&gt;"",'Données élèves'!S200&lt;&gt;""),'Données élèves'!S200,"")</f>
        <v/>
      </c>
      <c r="V197" s="148" t="str">
        <f>IF(AND(A197&lt;&gt;"",'Données élèves'!T200&lt;&gt;""),'Données élèves'!T200,"")</f>
        <v/>
      </c>
      <c r="W197" s="148" t="str">
        <f>IF(AND(A197&lt;&gt;"",'Données élèves'!U200&lt;&gt;""),'Données élèves'!U200,"")</f>
        <v/>
      </c>
      <c r="X197" s="148" t="str">
        <f>IF(AND(A197&lt;&gt;"",'Données élèves'!V200&lt;&gt;""),'Données élèves'!V200,"")</f>
        <v/>
      </c>
      <c r="Y197" s="148" t="str">
        <f>IF(AND(A197&lt;&gt;"",'Données élèves'!W200&lt;&gt;""),'Données élèves'!W200,"")</f>
        <v/>
      </c>
      <c r="Z197" s="148" t="str">
        <f>IF(AND(A197&lt;&gt;"",'Données élèves'!X200&lt;&gt;""),'Données élèves'!X200,"")</f>
        <v/>
      </c>
    </row>
    <row r="198" spans="1:26" x14ac:dyDescent="0.2">
      <c r="A198" s="146" t="str">
        <f>IF('Données élèves'!$C201&lt;&gt;"",'Données élèves'!A201,"")</f>
        <v/>
      </c>
      <c r="B198" s="146" t="str">
        <f>IF(A198&lt;&gt;"",'Données élèves'!B201,"")</f>
        <v/>
      </c>
      <c r="C198" s="146" t="str">
        <f>IF(AND(A198&lt;&gt;"",'Données élèves'!F201&lt;&gt;""),IF(INDEX(codeclint,MATCH('Données élèves'!F201,libclint,0))&lt;&gt;"",INDEX(codeclint,MATCH('Données élèves'!F201,libclint,0)),""),"")</f>
        <v/>
      </c>
      <c r="D198" s="146" t="str">
        <f t="shared" si="9"/>
        <v/>
      </c>
      <c r="E198" s="146" t="str">
        <f>IF(A198&lt;&gt;"",IF('Données élèves'!G201&lt;&gt;"",IF('Données élèves'!AB201&lt;&gt;"",IF('Données élèves'!G201="LOC.ID",CONCATENATE("LOC.",'Données élèves'!AU$5),'Données élèves'!G201),""),""),"")</f>
        <v/>
      </c>
      <c r="F198" s="146" t="str">
        <f>IF(A198&lt;&gt;"",IF('Données élèves'!H201&lt;&gt;"",'Données élèves'!H201,""),"")</f>
        <v/>
      </c>
      <c r="G198" s="146" t="str">
        <f>IF(AND(A198&lt;&gt;"",'Données élèves'!AC201&lt;&gt;""),IF('Données élèves'!AC201=TRUE,INDEX(codesex,MATCH('Données élèves'!I201,libsex,0)),'Données élèves'!I201),"")</f>
        <v/>
      </c>
      <c r="H198" s="147" t="str">
        <f>IF(A198&lt;&gt;"",IF('Données élèves'!J201&lt;&gt;"",'Données élèves'!J201,""),"")</f>
        <v/>
      </c>
      <c r="I198" s="148" t="str">
        <f>IF(AND(A198&lt;&gt;"",'Données élèves'!AE201&lt;&gt;""),IF('Données élèves'!AE201=TRUE,INDEX(codenat,MATCH('Données élèves'!K201,libnat,0)),'Données élèves'!K201),"")</f>
        <v/>
      </c>
      <c r="J198" s="148" t="str">
        <f>IF(AND(A198&lt;&gt;"",'Données élèves'!AF201&lt;&gt;""),IF('Données élèves'!AF201=TRUE,INDEX(codelangue,MATCH('Données élèves'!L201,liblangue,0)),'Données élèves'!L201),"")</f>
        <v/>
      </c>
      <c r="K198" s="148" t="str">
        <f>IF(AND(A198&lt;&gt;"",'Données élèves'!AH201&lt;&gt;""),IF('Données élèves'!AH201=TRUE,IF(INDEX(codegem,MATCH('Données élèves'!M201,libgem,0))&lt;8000,INDEX(codegem,MATCH('Données élèves'!M201,libgem,0)),""),'Données élèves'!M201),"")</f>
        <v/>
      </c>
      <c r="L198" s="148" t="str">
        <f>IF(AND(A198&lt;&gt;"",'Données élèves'!AH201&lt;&gt;""),IF('Données élèves'!AH201=TRUE,INDEX(codegemhist,MATCH('Données élèves'!M201,libgem,0)),""),"")</f>
        <v/>
      </c>
      <c r="M198" s="148" t="str">
        <f>IF(AND(A198&lt;&gt;"",'Données élèves'!AH201&lt;&gt;""),IF('Données élèves'!AH201=TRUE,IF(INDEX(codegem,MATCH('Données élèves'!M201,libgem,0))&gt;=8000,INDEX(codegem,MATCH('Données élèves'!M201,libgem,0)),""),'Données élèves'!M201),"")</f>
        <v/>
      </c>
      <c r="N198" s="148" t="str">
        <f>IF(AND(A198&lt;&gt;"",'Données élèves'!AI201&lt;&gt;""),IF('Données élèves'!AI201=TRUE,INDEX(codeschart,MATCH('Données élèves'!N201,libschart,0)),'Données élèves'!N201),"")</f>
        <v/>
      </c>
      <c r="O198" s="148" t="str">
        <f>IF(AND(A198&lt;&gt;"",'Données élèves'!O201&lt;&gt;""),'Données élèves'!O201,"")</f>
        <v/>
      </c>
      <c r="P198" s="148" t="str">
        <f>IF(AND(A198&lt;&gt;"",'Données élèves'!AK201&lt;&gt;""),IF('Données élèves'!AK201=TRUE,INDEX(codeform,MATCH('Données élèves'!P201,libform,0)),'Données élèves'!P201),"")</f>
        <v/>
      </c>
      <c r="Q198" s="148" t="str">
        <f>IF(AND(A198&lt;&gt;"",'Données élèves'!AL201&lt;&gt;""),IF('Données élèves'!AL201=TRUE,INDEX(codespe,MATCH('Données élèves'!Q201,libspe,0)),'Données élèves'!Q201),"")</f>
        <v/>
      </c>
      <c r="R198" s="148" t="str">
        <f>IF(AND(A198&lt;&gt;"",OR('Données élèves'!AM201&lt;&gt;"",'Données élèves'!AT201=FALSE)),IF('Données élèves'!AM201=TRUE,INDEX(codemp1,MATCH('Données élèves'!R201,libmp1,0)),IF('Données élèves'!AT201=FALSE,0,'Données élèves'!R201)),"")</f>
        <v/>
      </c>
      <c r="S198" s="148" t="str">
        <f t="shared" si="10"/>
        <v/>
      </c>
      <c r="T198" s="148" t="str">
        <f t="shared" si="11"/>
        <v/>
      </c>
      <c r="U198" s="148" t="str">
        <f>IF(AND(A198&lt;&gt;"",'Données élèves'!S201&lt;&gt;""),'Données élèves'!S201,"")</f>
        <v/>
      </c>
      <c r="V198" s="148" t="str">
        <f>IF(AND(A198&lt;&gt;"",'Données élèves'!T201&lt;&gt;""),'Données élèves'!T201,"")</f>
        <v/>
      </c>
      <c r="W198" s="148" t="str">
        <f>IF(AND(A198&lt;&gt;"",'Données élèves'!U201&lt;&gt;""),'Données élèves'!U201,"")</f>
        <v/>
      </c>
      <c r="X198" s="148" t="str">
        <f>IF(AND(A198&lt;&gt;"",'Données élèves'!V201&lt;&gt;""),'Données élèves'!V201,"")</f>
        <v/>
      </c>
      <c r="Y198" s="148" t="str">
        <f>IF(AND(A198&lt;&gt;"",'Données élèves'!W201&lt;&gt;""),'Données élèves'!W201,"")</f>
        <v/>
      </c>
      <c r="Z198" s="148" t="str">
        <f>IF(AND(A198&lt;&gt;"",'Données élèves'!X201&lt;&gt;""),'Données élèves'!X201,"")</f>
        <v/>
      </c>
    </row>
    <row r="199" spans="1:26" x14ac:dyDescent="0.2">
      <c r="A199" s="146" t="str">
        <f>IF('Données élèves'!$C202&lt;&gt;"",'Données élèves'!A202,"")</f>
        <v/>
      </c>
      <c r="B199" s="146" t="str">
        <f>IF(A199&lt;&gt;"",'Données élèves'!B202,"")</f>
        <v/>
      </c>
      <c r="C199" s="146" t="str">
        <f>IF(AND(A199&lt;&gt;"",'Données élèves'!F202&lt;&gt;""),IF(INDEX(codeclint,MATCH('Données élèves'!F202,libclint,0))&lt;&gt;"",INDEX(codeclint,MATCH('Données élèves'!F202,libclint,0)),""),"")</f>
        <v/>
      </c>
      <c r="D199" s="146" t="str">
        <f t="shared" si="9"/>
        <v/>
      </c>
      <c r="E199" s="146" t="str">
        <f>IF(A199&lt;&gt;"",IF('Données élèves'!G202&lt;&gt;"",IF('Données élèves'!AB202&lt;&gt;"",IF('Données élèves'!G202="LOC.ID",CONCATENATE("LOC.",'Données élèves'!AU$5),'Données élèves'!G202),""),""),"")</f>
        <v/>
      </c>
      <c r="F199" s="146" t="str">
        <f>IF(A199&lt;&gt;"",IF('Données élèves'!H202&lt;&gt;"",'Données élèves'!H202,""),"")</f>
        <v/>
      </c>
      <c r="G199" s="146" t="str">
        <f>IF(AND(A199&lt;&gt;"",'Données élèves'!AC202&lt;&gt;""),IF('Données élèves'!AC202=TRUE,INDEX(codesex,MATCH('Données élèves'!I202,libsex,0)),'Données élèves'!I202),"")</f>
        <v/>
      </c>
      <c r="H199" s="147" t="str">
        <f>IF(A199&lt;&gt;"",IF('Données élèves'!J202&lt;&gt;"",'Données élèves'!J202,""),"")</f>
        <v/>
      </c>
      <c r="I199" s="148" t="str">
        <f>IF(AND(A199&lt;&gt;"",'Données élèves'!AE202&lt;&gt;""),IF('Données élèves'!AE202=TRUE,INDEX(codenat,MATCH('Données élèves'!K202,libnat,0)),'Données élèves'!K202),"")</f>
        <v/>
      </c>
      <c r="J199" s="148" t="str">
        <f>IF(AND(A199&lt;&gt;"",'Données élèves'!AF202&lt;&gt;""),IF('Données élèves'!AF202=TRUE,INDEX(codelangue,MATCH('Données élèves'!L202,liblangue,0)),'Données élèves'!L202),"")</f>
        <v/>
      </c>
      <c r="K199" s="148" t="str">
        <f>IF(AND(A199&lt;&gt;"",'Données élèves'!AH202&lt;&gt;""),IF('Données élèves'!AH202=TRUE,IF(INDEX(codegem,MATCH('Données élèves'!M202,libgem,0))&lt;8000,INDEX(codegem,MATCH('Données élèves'!M202,libgem,0)),""),'Données élèves'!M202),"")</f>
        <v/>
      </c>
      <c r="L199" s="148" t="str">
        <f>IF(AND(A199&lt;&gt;"",'Données élèves'!AH202&lt;&gt;""),IF('Données élèves'!AH202=TRUE,INDEX(codegemhist,MATCH('Données élèves'!M202,libgem,0)),""),"")</f>
        <v/>
      </c>
      <c r="M199" s="148" t="str">
        <f>IF(AND(A199&lt;&gt;"",'Données élèves'!AH202&lt;&gt;""),IF('Données élèves'!AH202=TRUE,IF(INDEX(codegem,MATCH('Données élèves'!M202,libgem,0))&gt;=8000,INDEX(codegem,MATCH('Données élèves'!M202,libgem,0)),""),'Données élèves'!M202),"")</f>
        <v/>
      </c>
      <c r="N199" s="148" t="str">
        <f>IF(AND(A199&lt;&gt;"",'Données élèves'!AI202&lt;&gt;""),IF('Données élèves'!AI202=TRUE,INDEX(codeschart,MATCH('Données élèves'!N202,libschart,0)),'Données élèves'!N202),"")</f>
        <v/>
      </c>
      <c r="O199" s="148" t="str">
        <f>IF(AND(A199&lt;&gt;"",'Données élèves'!O202&lt;&gt;""),'Données élèves'!O202,"")</f>
        <v/>
      </c>
      <c r="P199" s="148" t="str">
        <f>IF(AND(A199&lt;&gt;"",'Données élèves'!AK202&lt;&gt;""),IF('Données élèves'!AK202=TRUE,INDEX(codeform,MATCH('Données élèves'!P202,libform,0)),'Données élèves'!P202),"")</f>
        <v/>
      </c>
      <c r="Q199" s="148" t="str">
        <f>IF(AND(A199&lt;&gt;"",'Données élèves'!AL202&lt;&gt;""),IF('Données élèves'!AL202=TRUE,INDEX(codespe,MATCH('Données élèves'!Q202,libspe,0)),'Données élèves'!Q202),"")</f>
        <v/>
      </c>
      <c r="R199" s="148" t="str">
        <f>IF(AND(A199&lt;&gt;"",OR('Données élèves'!AM202&lt;&gt;"",'Données élèves'!AT202=FALSE)),IF('Données élèves'!AM202=TRUE,INDEX(codemp1,MATCH('Données élèves'!R202,libmp1,0)),IF('Données élèves'!AT202=FALSE,0,'Données élèves'!R202)),"")</f>
        <v/>
      </c>
      <c r="S199" s="148" t="str">
        <f t="shared" si="10"/>
        <v/>
      </c>
      <c r="T199" s="148" t="str">
        <f t="shared" si="11"/>
        <v/>
      </c>
      <c r="U199" s="148" t="str">
        <f>IF(AND(A199&lt;&gt;"",'Données élèves'!S202&lt;&gt;""),'Données élèves'!S202,"")</f>
        <v/>
      </c>
      <c r="V199" s="148" t="str">
        <f>IF(AND(A199&lt;&gt;"",'Données élèves'!T202&lt;&gt;""),'Données élèves'!T202,"")</f>
        <v/>
      </c>
      <c r="W199" s="148" t="str">
        <f>IF(AND(A199&lt;&gt;"",'Données élèves'!U202&lt;&gt;""),'Données élèves'!U202,"")</f>
        <v/>
      </c>
      <c r="X199" s="148" t="str">
        <f>IF(AND(A199&lt;&gt;"",'Données élèves'!V202&lt;&gt;""),'Données élèves'!V202,"")</f>
        <v/>
      </c>
      <c r="Y199" s="148" t="str">
        <f>IF(AND(A199&lt;&gt;"",'Données élèves'!W202&lt;&gt;""),'Données élèves'!W202,"")</f>
        <v/>
      </c>
      <c r="Z199" s="148" t="str">
        <f>IF(AND(A199&lt;&gt;"",'Données élèves'!X202&lt;&gt;""),'Données élèves'!X202,"")</f>
        <v/>
      </c>
    </row>
    <row r="200" spans="1:26" x14ac:dyDescent="0.2">
      <c r="A200" s="146" t="str">
        <f>IF('Données élèves'!$C203&lt;&gt;"",'Données élèves'!A203,"")</f>
        <v/>
      </c>
      <c r="B200" s="146" t="str">
        <f>IF(A200&lt;&gt;"",'Données élèves'!B203,"")</f>
        <v/>
      </c>
      <c r="C200" s="146" t="str">
        <f>IF(AND(A200&lt;&gt;"",'Données élèves'!F203&lt;&gt;""),IF(INDEX(codeclint,MATCH('Données élèves'!F203,libclint,0))&lt;&gt;"",INDEX(codeclint,MATCH('Données élèves'!F203,libclint,0)),""),"")</f>
        <v/>
      </c>
      <c r="D200" s="146" t="str">
        <f t="shared" si="9"/>
        <v/>
      </c>
      <c r="E200" s="146" t="str">
        <f>IF(A200&lt;&gt;"",IF('Données élèves'!G203&lt;&gt;"",IF('Données élèves'!AB203&lt;&gt;"",IF('Données élèves'!G203="LOC.ID",CONCATENATE("LOC.",'Données élèves'!AU$5),'Données élèves'!G203),""),""),"")</f>
        <v/>
      </c>
      <c r="F200" s="146" t="str">
        <f>IF(A200&lt;&gt;"",IF('Données élèves'!H203&lt;&gt;"",'Données élèves'!H203,""),"")</f>
        <v/>
      </c>
      <c r="G200" s="146" t="str">
        <f>IF(AND(A200&lt;&gt;"",'Données élèves'!AC203&lt;&gt;""),IF('Données élèves'!AC203=TRUE,INDEX(codesex,MATCH('Données élèves'!I203,libsex,0)),'Données élèves'!I203),"")</f>
        <v/>
      </c>
      <c r="H200" s="147" t="str">
        <f>IF(A200&lt;&gt;"",IF('Données élèves'!J203&lt;&gt;"",'Données élèves'!J203,""),"")</f>
        <v/>
      </c>
      <c r="I200" s="148" t="str">
        <f>IF(AND(A200&lt;&gt;"",'Données élèves'!AE203&lt;&gt;""),IF('Données élèves'!AE203=TRUE,INDEX(codenat,MATCH('Données élèves'!K203,libnat,0)),'Données élèves'!K203),"")</f>
        <v/>
      </c>
      <c r="J200" s="148" t="str">
        <f>IF(AND(A200&lt;&gt;"",'Données élèves'!AF203&lt;&gt;""),IF('Données élèves'!AF203=TRUE,INDEX(codelangue,MATCH('Données élèves'!L203,liblangue,0)),'Données élèves'!L203),"")</f>
        <v/>
      </c>
      <c r="K200" s="148" t="str">
        <f>IF(AND(A200&lt;&gt;"",'Données élèves'!AH203&lt;&gt;""),IF('Données élèves'!AH203=TRUE,IF(INDEX(codegem,MATCH('Données élèves'!M203,libgem,0))&lt;8000,INDEX(codegem,MATCH('Données élèves'!M203,libgem,0)),""),'Données élèves'!M203),"")</f>
        <v/>
      </c>
      <c r="L200" s="148" t="str">
        <f>IF(AND(A200&lt;&gt;"",'Données élèves'!AH203&lt;&gt;""),IF('Données élèves'!AH203=TRUE,INDEX(codegemhist,MATCH('Données élèves'!M203,libgem,0)),""),"")</f>
        <v/>
      </c>
      <c r="M200" s="148" t="str">
        <f>IF(AND(A200&lt;&gt;"",'Données élèves'!AH203&lt;&gt;""),IF('Données élèves'!AH203=TRUE,IF(INDEX(codegem,MATCH('Données élèves'!M203,libgem,0))&gt;=8000,INDEX(codegem,MATCH('Données élèves'!M203,libgem,0)),""),'Données élèves'!M203),"")</f>
        <v/>
      </c>
      <c r="N200" s="148" t="str">
        <f>IF(AND(A200&lt;&gt;"",'Données élèves'!AI203&lt;&gt;""),IF('Données élèves'!AI203=TRUE,INDEX(codeschart,MATCH('Données élèves'!N203,libschart,0)),'Données élèves'!N203),"")</f>
        <v/>
      </c>
      <c r="O200" s="148" t="str">
        <f>IF(AND(A200&lt;&gt;"",'Données élèves'!O203&lt;&gt;""),'Données élèves'!O203,"")</f>
        <v/>
      </c>
      <c r="P200" s="148" t="str">
        <f>IF(AND(A200&lt;&gt;"",'Données élèves'!AK203&lt;&gt;""),IF('Données élèves'!AK203=TRUE,INDEX(codeform,MATCH('Données élèves'!P203,libform,0)),'Données élèves'!P203),"")</f>
        <v/>
      </c>
      <c r="Q200" s="148" t="str">
        <f>IF(AND(A200&lt;&gt;"",'Données élèves'!AL203&lt;&gt;""),IF('Données élèves'!AL203=TRUE,INDEX(codespe,MATCH('Données élèves'!Q203,libspe,0)),'Données élèves'!Q203),"")</f>
        <v/>
      </c>
      <c r="R200" s="148" t="str">
        <f>IF(AND(A200&lt;&gt;"",OR('Données élèves'!AM203&lt;&gt;"",'Données élèves'!AT203=FALSE)),IF('Données élèves'!AM203=TRUE,INDEX(codemp1,MATCH('Données élèves'!R203,libmp1,0)),IF('Données élèves'!AT203=FALSE,0,'Données élèves'!R203)),"")</f>
        <v/>
      </c>
      <c r="S200" s="148" t="str">
        <f t="shared" si="10"/>
        <v/>
      </c>
      <c r="T200" s="148" t="str">
        <f t="shared" si="11"/>
        <v/>
      </c>
      <c r="U200" s="148" t="str">
        <f>IF(AND(A200&lt;&gt;"",'Données élèves'!S203&lt;&gt;""),'Données élèves'!S203,"")</f>
        <v/>
      </c>
      <c r="V200" s="148" t="str">
        <f>IF(AND(A200&lt;&gt;"",'Données élèves'!T203&lt;&gt;""),'Données élèves'!T203,"")</f>
        <v/>
      </c>
      <c r="W200" s="148" t="str">
        <f>IF(AND(A200&lt;&gt;"",'Données élèves'!U203&lt;&gt;""),'Données élèves'!U203,"")</f>
        <v/>
      </c>
      <c r="X200" s="148" t="str">
        <f>IF(AND(A200&lt;&gt;"",'Données élèves'!V203&lt;&gt;""),'Données élèves'!V203,"")</f>
        <v/>
      </c>
      <c r="Y200" s="148" t="str">
        <f>IF(AND(A200&lt;&gt;"",'Données élèves'!W203&lt;&gt;""),'Données élèves'!W203,"")</f>
        <v/>
      </c>
      <c r="Z200" s="148" t="str">
        <f>IF(AND(A200&lt;&gt;"",'Données élèves'!X203&lt;&gt;""),'Données élèves'!X203,"")</f>
        <v/>
      </c>
    </row>
    <row r="201" spans="1:26" x14ac:dyDescent="0.2">
      <c r="A201" s="146" t="str">
        <f>IF('Données élèves'!$C204&lt;&gt;"",'Données élèves'!A204,"")</f>
        <v/>
      </c>
      <c r="B201" s="146" t="str">
        <f>IF(A201&lt;&gt;"",'Données élèves'!B204,"")</f>
        <v/>
      </c>
      <c r="C201" s="146" t="str">
        <f>IF(AND(A201&lt;&gt;"",'Données élèves'!F204&lt;&gt;""),IF(INDEX(codeclint,MATCH('Données élèves'!F204,libclint,0))&lt;&gt;"",INDEX(codeclint,MATCH('Données élèves'!F204,libclint,0)),""),"")</f>
        <v/>
      </c>
      <c r="D201" s="146" t="str">
        <f t="shared" si="9"/>
        <v/>
      </c>
      <c r="E201" s="146" t="str">
        <f>IF(A201&lt;&gt;"",IF('Données élèves'!G204&lt;&gt;"",IF('Données élèves'!AB204&lt;&gt;"",IF('Données élèves'!G204="LOC.ID",CONCATENATE("LOC.",'Données élèves'!AU$5),'Données élèves'!G204),""),""),"")</f>
        <v/>
      </c>
      <c r="F201" s="146" t="str">
        <f>IF(A201&lt;&gt;"",IF('Données élèves'!H204&lt;&gt;"",'Données élèves'!H204,""),"")</f>
        <v/>
      </c>
      <c r="G201" s="146" t="str">
        <f>IF(AND(A201&lt;&gt;"",'Données élèves'!AC204&lt;&gt;""),IF('Données élèves'!AC204=TRUE,INDEX(codesex,MATCH('Données élèves'!I204,libsex,0)),'Données élèves'!I204),"")</f>
        <v/>
      </c>
      <c r="H201" s="147" t="str">
        <f>IF(A201&lt;&gt;"",IF('Données élèves'!J204&lt;&gt;"",'Données élèves'!J204,""),"")</f>
        <v/>
      </c>
      <c r="I201" s="148" t="str">
        <f>IF(AND(A201&lt;&gt;"",'Données élèves'!AE204&lt;&gt;""),IF('Données élèves'!AE204=TRUE,INDEX(codenat,MATCH('Données élèves'!K204,libnat,0)),'Données élèves'!K204),"")</f>
        <v/>
      </c>
      <c r="J201" s="148" t="str">
        <f>IF(AND(A201&lt;&gt;"",'Données élèves'!AF204&lt;&gt;""),IF('Données élèves'!AF204=TRUE,INDEX(codelangue,MATCH('Données élèves'!L204,liblangue,0)),'Données élèves'!L204),"")</f>
        <v/>
      </c>
      <c r="K201" s="148" t="str">
        <f>IF(AND(A201&lt;&gt;"",'Données élèves'!AH204&lt;&gt;""),IF('Données élèves'!AH204=TRUE,IF(INDEX(codegem,MATCH('Données élèves'!M204,libgem,0))&lt;8000,INDEX(codegem,MATCH('Données élèves'!M204,libgem,0)),""),'Données élèves'!M204),"")</f>
        <v/>
      </c>
      <c r="L201" s="148" t="str">
        <f>IF(AND(A201&lt;&gt;"",'Données élèves'!AH204&lt;&gt;""),IF('Données élèves'!AH204=TRUE,INDEX(codegemhist,MATCH('Données élèves'!M204,libgem,0)),""),"")</f>
        <v/>
      </c>
      <c r="M201" s="148" t="str">
        <f>IF(AND(A201&lt;&gt;"",'Données élèves'!AH204&lt;&gt;""),IF('Données élèves'!AH204=TRUE,IF(INDEX(codegem,MATCH('Données élèves'!M204,libgem,0))&gt;=8000,INDEX(codegem,MATCH('Données élèves'!M204,libgem,0)),""),'Données élèves'!M204),"")</f>
        <v/>
      </c>
      <c r="N201" s="148" t="str">
        <f>IF(AND(A201&lt;&gt;"",'Données élèves'!AI204&lt;&gt;""),IF('Données élèves'!AI204=TRUE,INDEX(codeschart,MATCH('Données élèves'!N204,libschart,0)),'Données élèves'!N204),"")</f>
        <v/>
      </c>
      <c r="O201" s="148" t="str">
        <f>IF(AND(A201&lt;&gt;"",'Données élèves'!O204&lt;&gt;""),'Données élèves'!O204,"")</f>
        <v/>
      </c>
      <c r="P201" s="148" t="str">
        <f>IF(AND(A201&lt;&gt;"",'Données élèves'!AK204&lt;&gt;""),IF('Données élèves'!AK204=TRUE,INDEX(codeform,MATCH('Données élèves'!P204,libform,0)),'Données élèves'!P204),"")</f>
        <v/>
      </c>
      <c r="Q201" s="148" t="str">
        <f>IF(AND(A201&lt;&gt;"",'Données élèves'!AL204&lt;&gt;""),IF('Données élèves'!AL204=TRUE,INDEX(codespe,MATCH('Données élèves'!Q204,libspe,0)),'Données élèves'!Q204),"")</f>
        <v/>
      </c>
      <c r="R201" s="148" t="str">
        <f>IF(AND(A201&lt;&gt;"",OR('Données élèves'!AM204&lt;&gt;"",'Données élèves'!AT204=FALSE)),IF('Données élèves'!AM204=TRUE,INDEX(codemp1,MATCH('Données élèves'!R204,libmp1,0)),IF('Données élèves'!AT204=FALSE,0,'Données élèves'!R204)),"")</f>
        <v/>
      </c>
      <c r="S201" s="148" t="str">
        <f t="shared" si="10"/>
        <v/>
      </c>
      <c r="T201" s="148" t="str">
        <f t="shared" si="11"/>
        <v/>
      </c>
      <c r="U201" s="148" t="str">
        <f>IF(AND(A201&lt;&gt;"",'Données élèves'!S204&lt;&gt;""),'Données élèves'!S204,"")</f>
        <v/>
      </c>
      <c r="V201" s="148" t="str">
        <f>IF(AND(A201&lt;&gt;"",'Données élèves'!T204&lt;&gt;""),'Données élèves'!T204,"")</f>
        <v/>
      </c>
      <c r="W201" s="148" t="str">
        <f>IF(AND(A201&lt;&gt;"",'Données élèves'!U204&lt;&gt;""),'Données élèves'!U204,"")</f>
        <v/>
      </c>
      <c r="X201" s="148" t="str">
        <f>IF(AND(A201&lt;&gt;"",'Données élèves'!V204&lt;&gt;""),'Données élèves'!V204,"")</f>
        <v/>
      </c>
      <c r="Y201" s="148" t="str">
        <f>IF(AND(A201&lt;&gt;"",'Données élèves'!W204&lt;&gt;""),'Données élèves'!W204,"")</f>
        <v/>
      </c>
      <c r="Z201" s="148" t="str">
        <f>IF(AND(A201&lt;&gt;"",'Données élèves'!X204&lt;&gt;""),'Données élèves'!X204,"")</f>
        <v/>
      </c>
    </row>
    <row r="202" spans="1:26" x14ac:dyDescent="0.2">
      <c r="A202" s="146" t="str">
        <f>IF('Données élèves'!$C205&lt;&gt;"",'Données élèves'!A205,"")</f>
        <v/>
      </c>
      <c r="B202" s="146" t="str">
        <f>IF(A202&lt;&gt;"",'Données élèves'!B205,"")</f>
        <v/>
      </c>
      <c r="C202" s="146" t="str">
        <f>IF(AND(A202&lt;&gt;"",'Données élèves'!F205&lt;&gt;""),IF(INDEX(codeclint,MATCH('Données élèves'!F205,libclint,0))&lt;&gt;"",INDEX(codeclint,MATCH('Données élèves'!F205,libclint,0)),""),"")</f>
        <v/>
      </c>
      <c r="D202" s="146" t="str">
        <f t="shared" si="9"/>
        <v/>
      </c>
      <c r="E202" s="146" t="str">
        <f>IF(A202&lt;&gt;"",IF('Données élèves'!G205&lt;&gt;"",IF('Données élèves'!AB205&lt;&gt;"",IF('Données élèves'!G205="LOC.ID",CONCATENATE("LOC.",'Données élèves'!AU$5),'Données élèves'!G205),""),""),"")</f>
        <v/>
      </c>
      <c r="F202" s="146" t="str">
        <f>IF(A202&lt;&gt;"",IF('Données élèves'!H205&lt;&gt;"",'Données élèves'!H205,""),"")</f>
        <v/>
      </c>
      <c r="G202" s="146" t="str">
        <f>IF(AND(A202&lt;&gt;"",'Données élèves'!AC205&lt;&gt;""),IF('Données élèves'!AC205=TRUE,INDEX(codesex,MATCH('Données élèves'!I205,libsex,0)),'Données élèves'!I205),"")</f>
        <v/>
      </c>
      <c r="H202" s="147" t="str">
        <f>IF(A202&lt;&gt;"",IF('Données élèves'!J205&lt;&gt;"",'Données élèves'!J205,""),"")</f>
        <v/>
      </c>
      <c r="I202" s="148" t="str">
        <f>IF(AND(A202&lt;&gt;"",'Données élèves'!AE205&lt;&gt;""),IF('Données élèves'!AE205=TRUE,INDEX(codenat,MATCH('Données élèves'!K205,libnat,0)),'Données élèves'!K205),"")</f>
        <v/>
      </c>
      <c r="J202" s="148" t="str">
        <f>IF(AND(A202&lt;&gt;"",'Données élèves'!AF205&lt;&gt;""),IF('Données élèves'!AF205=TRUE,INDEX(codelangue,MATCH('Données élèves'!L205,liblangue,0)),'Données élèves'!L205),"")</f>
        <v/>
      </c>
      <c r="K202" s="148" t="str">
        <f>IF(AND(A202&lt;&gt;"",'Données élèves'!AH205&lt;&gt;""),IF('Données élèves'!AH205=TRUE,IF(INDEX(codegem,MATCH('Données élèves'!M205,libgem,0))&lt;8000,INDEX(codegem,MATCH('Données élèves'!M205,libgem,0)),""),'Données élèves'!M205),"")</f>
        <v/>
      </c>
      <c r="L202" s="148" t="str">
        <f>IF(AND(A202&lt;&gt;"",'Données élèves'!AH205&lt;&gt;""),IF('Données élèves'!AH205=TRUE,INDEX(codegemhist,MATCH('Données élèves'!M205,libgem,0)),""),"")</f>
        <v/>
      </c>
      <c r="M202" s="148" t="str">
        <f>IF(AND(A202&lt;&gt;"",'Données élèves'!AH205&lt;&gt;""),IF('Données élèves'!AH205=TRUE,IF(INDEX(codegem,MATCH('Données élèves'!M205,libgem,0))&gt;=8000,INDEX(codegem,MATCH('Données élèves'!M205,libgem,0)),""),'Données élèves'!M205),"")</f>
        <v/>
      </c>
      <c r="N202" s="148" t="str">
        <f>IF(AND(A202&lt;&gt;"",'Données élèves'!AI205&lt;&gt;""),IF('Données élèves'!AI205=TRUE,INDEX(codeschart,MATCH('Données élèves'!N205,libschart,0)),'Données élèves'!N205),"")</f>
        <v/>
      </c>
      <c r="O202" s="148" t="str">
        <f>IF(AND(A202&lt;&gt;"",'Données élèves'!O205&lt;&gt;""),'Données élèves'!O205,"")</f>
        <v/>
      </c>
      <c r="P202" s="148" t="str">
        <f>IF(AND(A202&lt;&gt;"",'Données élèves'!AK205&lt;&gt;""),IF('Données élèves'!AK205=TRUE,INDEX(codeform,MATCH('Données élèves'!P205,libform,0)),'Données élèves'!P205),"")</f>
        <v/>
      </c>
      <c r="Q202" s="148" t="str">
        <f>IF(AND(A202&lt;&gt;"",'Données élèves'!AL205&lt;&gt;""),IF('Données élèves'!AL205=TRUE,INDEX(codespe,MATCH('Données élèves'!Q205,libspe,0)),'Données élèves'!Q205),"")</f>
        <v/>
      </c>
      <c r="R202" s="148" t="str">
        <f>IF(AND(A202&lt;&gt;"",OR('Données élèves'!AM205&lt;&gt;"",'Données élèves'!AT205=FALSE)),IF('Données élèves'!AM205=TRUE,INDEX(codemp1,MATCH('Données élèves'!R205,libmp1,0)),IF('Données élèves'!AT205=FALSE,0,'Données élèves'!R205)),"")</f>
        <v/>
      </c>
      <c r="S202" s="148" t="str">
        <f t="shared" si="10"/>
        <v/>
      </c>
      <c r="T202" s="148" t="str">
        <f t="shared" si="11"/>
        <v/>
      </c>
      <c r="U202" s="148" t="str">
        <f>IF(AND(A202&lt;&gt;"",'Données élèves'!S205&lt;&gt;""),'Données élèves'!S205,"")</f>
        <v/>
      </c>
      <c r="V202" s="148" t="str">
        <f>IF(AND(A202&lt;&gt;"",'Données élèves'!T205&lt;&gt;""),'Données élèves'!T205,"")</f>
        <v/>
      </c>
      <c r="W202" s="148" t="str">
        <f>IF(AND(A202&lt;&gt;"",'Données élèves'!U205&lt;&gt;""),'Données élèves'!U205,"")</f>
        <v/>
      </c>
      <c r="X202" s="148" t="str">
        <f>IF(AND(A202&lt;&gt;"",'Données élèves'!V205&lt;&gt;""),'Données élèves'!V205,"")</f>
        <v/>
      </c>
      <c r="Y202" s="148" t="str">
        <f>IF(AND(A202&lt;&gt;"",'Données élèves'!W205&lt;&gt;""),'Données élèves'!W205,"")</f>
        <v/>
      </c>
      <c r="Z202" s="148" t="str">
        <f>IF(AND(A202&lt;&gt;"",'Données élèves'!X205&lt;&gt;""),'Données élèves'!X205,"")</f>
        <v/>
      </c>
    </row>
    <row r="203" spans="1:26" x14ac:dyDescent="0.2">
      <c r="A203" s="146" t="str">
        <f>IF('Données élèves'!$C206&lt;&gt;"",'Données élèves'!A206,"")</f>
        <v/>
      </c>
      <c r="B203" s="146" t="str">
        <f>IF(A203&lt;&gt;"",'Données élèves'!B206,"")</f>
        <v/>
      </c>
      <c r="C203" s="146" t="str">
        <f>IF(AND(A203&lt;&gt;"",'Données élèves'!F206&lt;&gt;""),IF(INDEX(codeclint,MATCH('Données élèves'!F206,libclint,0))&lt;&gt;"",INDEX(codeclint,MATCH('Données élèves'!F206,libclint,0)),""),"")</f>
        <v/>
      </c>
      <c r="D203" s="146" t="str">
        <f t="shared" si="9"/>
        <v/>
      </c>
      <c r="E203" s="146" t="str">
        <f>IF(A203&lt;&gt;"",IF('Données élèves'!G206&lt;&gt;"",IF('Données élèves'!AB206&lt;&gt;"",IF('Données élèves'!G206="LOC.ID",CONCATENATE("LOC.",'Données élèves'!AU$5),'Données élèves'!G206),""),""),"")</f>
        <v/>
      </c>
      <c r="F203" s="146" t="str">
        <f>IF(A203&lt;&gt;"",IF('Données élèves'!H206&lt;&gt;"",'Données élèves'!H206,""),"")</f>
        <v/>
      </c>
      <c r="G203" s="146" t="str">
        <f>IF(AND(A203&lt;&gt;"",'Données élèves'!AC206&lt;&gt;""),IF('Données élèves'!AC206=TRUE,INDEX(codesex,MATCH('Données élèves'!I206,libsex,0)),'Données élèves'!I206),"")</f>
        <v/>
      </c>
      <c r="H203" s="147" t="str">
        <f>IF(A203&lt;&gt;"",IF('Données élèves'!J206&lt;&gt;"",'Données élèves'!J206,""),"")</f>
        <v/>
      </c>
      <c r="I203" s="148" t="str">
        <f>IF(AND(A203&lt;&gt;"",'Données élèves'!AE206&lt;&gt;""),IF('Données élèves'!AE206=TRUE,INDEX(codenat,MATCH('Données élèves'!K206,libnat,0)),'Données élèves'!K206),"")</f>
        <v/>
      </c>
      <c r="J203" s="148" t="str">
        <f>IF(AND(A203&lt;&gt;"",'Données élèves'!AF206&lt;&gt;""),IF('Données élèves'!AF206=TRUE,INDEX(codelangue,MATCH('Données élèves'!L206,liblangue,0)),'Données élèves'!L206),"")</f>
        <v/>
      </c>
      <c r="K203" s="148" t="str">
        <f>IF(AND(A203&lt;&gt;"",'Données élèves'!AH206&lt;&gt;""),IF('Données élèves'!AH206=TRUE,IF(INDEX(codegem,MATCH('Données élèves'!M206,libgem,0))&lt;8000,INDEX(codegem,MATCH('Données élèves'!M206,libgem,0)),""),'Données élèves'!M206),"")</f>
        <v/>
      </c>
      <c r="L203" s="148" t="str">
        <f>IF(AND(A203&lt;&gt;"",'Données élèves'!AH206&lt;&gt;""),IF('Données élèves'!AH206=TRUE,INDEX(codegemhist,MATCH('Données élèves'!M206,libgem,0)),""),"")</f>
        <v/>
      </c>
      <c r="M203" s="148" t="str">
        <f>IF(AND(A203&lt;&gt;"",'Données élèves'!AH206&lt;&gt;""),IF('Données élèves'!AH206=TRUE,IF(INDEX(codegem,MATCH('Données élèves'!M206,libgem,0))&gt;=8000,INDEX(codegem,MATCH('Données élèves'!M206,libgem,0)),""),'Données élèves'!M206),"")</f>
        <v/>
      </c>
      <c r="N203" s="148" t="str">
        <f>IF(AND(A203&lt;&gt;"",'Données élèves'!AI206&lt;&gt;""),IF('Données élèves'!AI206=TRUE,INDEX(codeschart,MATCH('Données élèves'!N206,libschart,0)),'Données élèves'!N206),"")</f>
        <v/>
      </c>
      <c r="O203" s="148" t="str">
        <f>IF(AND(A203&lt;&gt;"",'Données élèves'!O206&lt;&gt;""),'Données élèves'!O206,"")</f>
        <v/>
      </c>
      <c r="P203" s="148" t="str">
        <f>IF(AND(A203&lt;&gt;"",'Données élèves'!AK206&lt;&gt;""),IF('Données élèves'!AK206=TRUE,INDEX(codeform,MATCH('Données élèves'!P206,libform,0)),'Données élèves'!P206),"")</f>
        <v/>
      </c>
      <c r="Q203" s="148" t="str">
        <f>IF(AND(A203&lt;&gt;"",'Données élèves'!AL206&lt;&gt;""),IF('Données élèves'!AL206=TRUE,INDEX(codespe,MATCH('Données élèves'!Q206,libspe,0)),'Données élèves'!Q206),"")</f>
        <v/>
      </c>
      <c r="R203" s="148" t="str">
        <f>IF(AND(A203&lt;&gt;"",OR('Données élèves'!AM206&lt;&gt;"",'Données élèves'!AT206=FALSE)),IF('Données élèves'!AM206=TRUE,INDEX(codemp1,MATCH('Données élèves'!R206,libmp1,0)),IF('Données élèves'!AT206=FALSE,0,'Données élèves'!R206)),"")</f>
        <v/>
      </c>
      <c r="S203" s="148" t="str">
        <f t="shared" si="10"/>
        <v/>
      </c>
      <c r="T203" s="148" t="str">
        <f t="shared" si="11"/>
        <v/>
      </c>
      <c r="U203" s="148" t="str">
        <f>IF(AND(A203&lt;&gt;"",'Données élèves'!S206&lt;&gt;""),'Données élèves'!S206,"")</f>
        <v/>
      </c>
      <c r="V203" s="148" t="str">
        <f>IF(AND(A203&lt;&gt;"",'Données élèves'!T206&lt;&gt;""),'Données élèves'!T206,"")</f>
        <v/>
      </c>
      <c r="W203" s="148" t="str">
        <f>IF(AND(A203&lt;&gt;"",'Données élèves'!U206&lt;&gt;""),'Données élèves'!U206,"")</f>
        <v/>
      </c>
      <c r="X203" s="148" t="str">
        <f>IF(AND(A203&lt;&gt;"",'Données élèves'!V206&lt;&gt;""),'Données élèves'!V206,"")</f>
        <v/>
      </c>
      <c r="Y203" s="148" t="str">
        <f>IF(AND(A203&lt;&gt;"",'Données élèves'!W206&lt;&gt;""),'Données élèves'!W206,"")</f>
        <v/>
      </c>
      <c r="Z203" s="148" t="str">
        <f>IF(AND(A203&lt;&gt;"",'Données élèves'!X206&lt;&gt;""),'Données élèves'!X206,"")</f>
        <v/>
      </c>
    </row>
    <row r="204" spans="1:26" x14ac:dyDescent="0.2">
      <c r="A204" s="146" t="str">
        <f>IF('Données élèves'!$C207&lt;&gt;"",'Données élèves'!A207,"")</f>
        <v/>
      </c>
      <c r="B204" s="146" t="str">
        <f>IF(A204&lt;&gt;"",'Données élèves'!B207,"")</f>
        <v/>
      </c>
      <c r="C204" s="146" t="str">
        <f>IF(AND(A204&lt;&gt;"",'Données élèves'!F207&lt;&gt;""),IF(INDEX(codeclint,MATCH('Données élèves'!F207,libclint,0))&lt;&gt;"",INDEX(codeclint,MATCH('Données élèves'!F207,libclint,0)),""),"")</f>
        <v/>
      </c>
      <c r="D204" s="146" t="str">
        <f t="shared" si="9"/>
        <v/>
      </c>
      <c r="E204" s="146" t="str">
        <f>IF(A204&lt;&gt;"",IF('Données élèves'!G207&lt;&gt;"",IF('Données élèves'!AB207&lt;&gt;"",IF('Données élèves'!G207="LOC.ID",CONCATENATE("LOC.",'Données élèves'!AU$5),'Données élèves'!G207),""),""),"")</f>
        <v/>
      </c>
      <c r="F204" s="146" t="str">
        <f>IF(A204&lt;&gt;"",IF('Données élèves'!H207&lt;&gt;"",'Données élèves'!H207,""),"")</f>
        <v/>
      </c>
      <c r="G204" s="146" t="str">
        <f>IF(AND(A204&lt;&gt;"",'Données élèves'!AC207&lt;&gt;""),IF('Données élèves'!AC207=TRUE,INDEX(codesex,MATCH('Données élèves'!I207,libsex,0)),'Données élèves'!I207),"")</f>
        <v/>
      </c>
      <c r="H204" s="147" t="str">
        <f>IF(A204&lt;&gt;"",IF('Données élèves'!J207&lt;&gt;"",'Données élèves'!J207,""),"")</f>
        <v/>
      </c>
      <c r="I204" s="148" t="str">
        <f>IF(AND(A204&lt;&gt;"",'Données élèves'!AE207&lt;&gt;""),IF('Données élèves'!AE207=TRUE,INDEX(codenat,MATCH('Données élèves'!K207,libnat,0)),'Données élèves'!K207),"")</f>
        <v/>
      </c>
      <c r="J204" s="148" t="str">
        <f>IF(AND(A204&lt;&gt;"",'Données élèves'!AF207&lt;&gt;""),IF('Données élèves'!AF207=TRUE,INDEX(codelangue,MATCH('Données élèves'!L207,liblangue,0)),'Données élèves'!L207),"")</f>
        <v/>
      </c>
      <c r="K204" s="148" t="str">
        <f>IF(AND(A204&lt;&gt;"",'Données élèves'!AH207&lt;&gt;""),IF('Données élèves'!AH207=TRUE,IF(INDEX(codegem,MATCH('Données élèves'!M207,libgem,0))&lt;8000,INDEX(codegem,MATCH('Données élèves'!M207,libgem,0)),""),'Données élèves'!M207),"")</f>
        <v/>
      </c>
      <c r="L204" s="148" t="str">
        <f>IF(AND(A204&lt;&gt;"",'Données élèves'!AH207&lt;&gt;""),IF('Données élèves'!AH207=TRUE,INDEX(codegemhist,MATCH('Données élèves'!M207,libgem,0)),""),"")</f>
        <v/>
      </c>
      <c r="M204" s="148" t="str">
        <f>IF(AND(A204&lt;&gt;"",'Données élèves'!AH207&lt;&gt;""),IF('Données élèves'!AH207=TRUE,IF(INDEX(codegem,MATCH('Données élèves'!M207,libgem,0))&gt;=8000,INDEX(codegem,MATCH('Données élèves'!M207,libgem,0)),""),'Données élèves'!M207),"")</f>
        <v/>
      </c>
      <c r="N204" s="148" t="str">
        <f>IF(AND(A204&lt;&gt;"",'Données élèves'!AI207&lt;&gt;""),IF('Données élèves'!AI207=TRUE,INDEX(codeschart,MATCH('Données élèves'!N207,libschart,0)),'Données élèves'!N207),"")</f>
        <v/>
      </c>
      <c r="O204" s="148" t="str">
        <f>IF(AND(A204&lt;&gt;"",'Données élèves'!O207&lt;&gt;""),'Données élèves'!O207,"")</f>
        <v/>
      </c>
      <c r="P204" s="148" t="str">
        <f>IF(AND(A204&lt;&gt;"",'Données élèves'!AK207&lt;&gt;""),IF('Données élèves'!AK207=TRUE,INDEX(codeform,MATCH('Données élèves'!P207,libform,0)),'Données élèves'!P207),"")</f>
        <v/>
      </c>
      <c r="Q204" s="148" t="str">
        <f>IF(AND(A204&lt;&gt;"",'Données élèves'!AL207&lt;&gt;""),IF('Données élèves'!AL207=TRUE,INDEX(codespe,MATCH('Données élèves'!Q207,libspe,0)),'Données élèves'!Q207),"")</f>
        <v/>
      </c>
      <c r="R204" s="148" t="str">
        <f>IF(AND(A204&lt;&gt;"",OR('Données élèves'!AM207&lt;&gt;"",'Données élèves'!AT207=FALSE)),IF('Données élèves'!AM207=TRUE,INDEX(codemp1,MATCH('Données élèves'!R207,libmp1,0)),IF('Données élèves'!AT207=FALSE,0,'Données élèves'!R207)),"")</f>
        <v/>
      </c>
      <c r="S204" s="148" t="str">
        <f t="shared" si="10"/>
        <v/>
      </c>
      <c r="T204" s="148" t="str">
        <f t="shared" si="11"/>
        <v/>
      </c>
      <c r="U204" s="148" t="str">
        <f>IF(AND(A204&lt;&gt;"",'Données élèves'!S207&lt;&gt;""),'Données élèves'!S207,"")</f>
        <v/>
      </c>
      <c r="V204" s="148" t="str">
        <f>IF(AND(A204&lt;&gt;"",'Données élèves'!T207&lt;&gt;""),'Données élèves'!T207,"")</f>
        <v/>
      </c>
      <c r="W204" s="148" t="str">
        <f>IF(AND(A204&lt;&gt;"",'Données élèves'!U207&lt;&gt;""),'Données élèves'!U207,"")</f>
        <v/>
      </c>
      <c r="X204" s="148" t="str">
        <f>IF(AND(A204&lt;&gt;"",'Données élèves'!V207&lt;&gt;""),'Données élèves'!V207,"")</f>
        <v/>
      </c>
      <c r="Y204" s="148" t="str">
        <f>IF(AND(A204&lt;&gt;"",'Données élèves'!W207&lt;&gt;""),'Données élèves'!W207,"")</f>
        <v/>
      </c>
      <c r="Z204" s="148" t="str">
        <f>IF(AND(A204&lt;&gt;"",'Données élèves'!X207&lt;&gt;""),'Données élèves'!X207,"")</f>
        <v/>
      </c>
    </row>
    <row r="205" spans="1:26" x14ac:dyDescent="0.2">
      <c r="A205" s="146" t="str">
        <f>IF('Données élèves'!$C208&lt;&gt;"",'Données élèves'!A208,"")</f>
        <v/>
      </c>
      <c r="B205" s="146" t="str">
        <f>IF(A205&lt;&gt;"",'Données élèves'!B208,"")</f>
        <v/>
      </c>
      <c r="C205" s="146" t="str">
        <f>IF(AND(A205&lt;&gt;"",'Données élèves'!F208&lt;&gt;""),IF(INDEX(codeclint,MATCH('Données élèves'!F208,libclint,0))&lt;&gt;"",INDEX(codeclint,MATCH('Données élèves'!F208,libclint,0)),""),"")</f>
        <v/>
      </c>
      <c r="D205" s="146" t="str">
        <f t="shared" si="9"/>
        <v/>
      </c>
      <c r="E205" s="146" t="str">
        <f>IF(A205&lt;&gt;"",IF('Données élèves'!G208&lt;&gt;"",IF('Données élèves'!AB208&lt;&gt;"",IF('Données élèves'!G208="LOC.ID",CONCATENATE("LOC.",'Données élèves'!AU$5),'Données élèves'!G208),""),""),"")</f>
        <v/>
      </c>
      <c r="F205" s="146" t="str">
        <f>IF(A205&lt;&gt;"",IF('Données élèves'!H208&lt;&gt;"",'Données élèves'!H208,""),"")</f>
        <v/>
      </c>
      <c r="G205" s="146" t="str">
        <f>IF(AND(A205&lt;&gt;"",'Données élèves'!AC208&lt;&gt;""),IF('Données élèves'!AC208=TRUE,INDEX(codesex,MATCH('Données élèves'!I208,libsex,0)),'Données élèves'!I208),"")</f>
        <v/>
      </c>
      <c r="H205" s="147" t="str">
        <f>IF(A205&lt;&gt;"",IF('Données élèves'!J208&lt;&gt;"",'Données élèves'!J208,""),"")</f>
        <v/>
      </c>
      <c r="I205" s="148" t="str">
        <f>IF(AND(A205&lt;&gt;"",'Données élèves'!AE208&lt;&gt;""),IF('Données élèves'!AE208=TRUE,INDEX(codenat,MATCH('Données élèves'!K208,libnat,0)),'Données élèves'!K208),"")</f>
        <v/>
      </c>
      <c r="J205" s="148" t="str">
        <f>IF(AND(A205&lt;&gt;"",'Données élèves'!AF208&lt;&gt;""),IF('Données élèves'!AF208=TRUE,INDEX(codelangue,MATCH('Données élèves'!L208,liblangue,0)),'Données élèves'!L208),"")</f>
        <v/>
      </c>
      <c r="K205" s="148" t="str">
        <f>IF(AND(A205&lt;&gt;"",'Données élèves'!AH208&lt;&gt;""),IF('Données élèves'!AH208=TRUE,IF(INDEX(codegem,MATCH('Données élèves'!M208,libgem,0))&lt;8000,INDEX(codegem,MATCH('Données élèves'!M208,libgem,0)),""),'Données élèves'!M208),"")</f>
        <v/>
      </c>
      <c r="L205" s="148" t="str">
        <f>IF(AND(A205&lt;&gt;"",'Données élèves'!AH208&lt;&gt;""),IF('Données élèves'!AH208=TRUE,INDEX(codegemhist,MATCH('Données élèves'!M208,libgem,0)),""),"")</f>
        <v/>
      </c>
      <c r="M205" s="148" t="str">
        <f>IF(AND(A205&lt;&gt;"",'Données élèves'!AH208&lt;&gt;""),IF('Données élèves'!AH208=TRUE,IF(INDEX(codegem,MATCH('Données élèves'!M208,libgem,0))&gt;=8000,INDEX(codegem,MATCH('Données élèves'!M208,libgem,0)),""),'Données élèves'!M208),"")</f>
        <v/>
      </c>
      <c r="N205" s="148" t="str">
        <f>IF(AND(A205&lt;&gt;"",'Données élèves'!AI208&lt;&gt;""),IF('Données élèves'!AI208=TRUE,INDEX(codeschart,MATCH('Données élèves'!N208,libschart,0)),'Données élèves'!N208),"")</f>
        <v/>
      </c>
      <c r="O205" s="148" t="str">
        <f>IF(AND(A205&lt;&gt;"",'Données élèves'!O208&lt;&gt;""),'Données élèves'!O208,"")</f>
        <v/>
      </c>
      <c r="P205" s="148" t="str">
        <f>IF(AND(A205&lt;&gt;"",'Données élèves'!AK208&lt;&gt;""),IF('Données élèves'!AK208=TRUE,INDEX(codeform,MATCH('Données élèves'!P208,libform,0)),'Données élèves'!P208),"")</f>
        <v/>
      </c>
      <c r="Q205" s="148" t="str">
        <f>IF(AND(A205&lt;&gt;"",'Données élèves'!AL208&lt;&gt;""),IF('Données élèves'!AL208=TRUE,INDEX(codespe,MATCH('Données élèves'!Q208,libspe,0)),'Données élèves'!Q208),"")</f>
        <v/>
      </c>
      <c r="R205" s="148" t="str">
        <f>IF(AND(A205&lt;&gt;"",OR('Données élèves'!AM208&lt;&gt;"",'Données élèves'!AT208=FALSE)),IF('Données élèves'!AM208=TRUE,INDEX(codemp1,MATCH('Données élèves'!R208,libmp1,0)),IF('Données élèves'!AT208=FALSE,0,'Données élèves'!R208)),"")</f>
        <v/>
      </c>
      <c r="S205" s="148" t="str">
        <f t="shared" si="10"/>
        <v/>
      </c>
      <c r="T205" s="148" t="str">
        <f t="shared" si="11"/>
        <v/>
      </c>
      <c r="U205" s="148" t="str">
        <f>IF(AND(A205&lt;&gt;"",'Données élèves'!S208&lt;&gt;""),'Données élèves'!S208,"")</f>
        <v/>
      </c>
      <c r="V205" s="148" t="str">
        <f>IF(AND(A205&lt;&gt;"",'Données élèves'!T208&lt;&gt;""),'Données élèves'!T208,"")</f>
        <v/>
      </c>
      <c r="W205" s="148" t="str">
        <f>IF(AND(A205&lt;&gt;"",'Données élèves'!U208&lt;&gt;""),'Données élèves'!U208,"")</f>
        <v/>
      </c>
      <c r="X205" s="148" t="str">
        <f>IF(AND(A205&lt;&gt;"",'Données élèves'!V208&lt;&gt;""),'Données élèves'!V208,"")</f>
        <v/>
      </c>
      <c r="Y205" s="148" t="str">
        <f>IF(AND(A205&lt;&gt;"",'Données élèves'!W208&lt;&gt;""),'Données élèves'!W208,"")</f>
        <v/>
      </c>
      <c r="Z205" s="148" t="str">
        <f>IF(AND(A205&lt;&gt;"",'Données élèves'!X208&lt;&gt;""),'Données élèves'!X208,"")</f>
        <v/>
      </c>
    </row>
    <row r="206" spans="1:26" x14ac:dyDescent="0.2">
      <c r="A206" s="146" t="str">
        <f>IF('Données élèves'!$C209&lt;&gt;"",'Données élèves'!A209,"")</f>
        <v/>
      </c>
      <c r="B206" s="146" t="str">
        <f>IF(A206&lt;&gt;"",'Données élèves'!B209,"")</f>
        <v/>
      </c>
      <c r="C206" s="146" t="str">
        <f>IF(AND(A206&lt;&gt;"",'Données élèves'!F209&lt;&gt;""),IF(INDEX(codeclint,MATCH('Données élèves'!F209,libclint,0))&lt;&gt;"",INDEX(codeclint,MATCH('Données élèves'!F209,libclint,0)),""),"")</f>
        <v/>
      </c>
      <c r="D206" s="146" t="str">
        <f t="shared" si="9"/>
        <v/>
      </c>
      <c r="E206" s="146" t="str">
        <f>IF(A206&lt;&gt;"",IF('Données élèves'!G209&lt;&gt;"",IF('Données élèves'!AB209&lt;&gt;"",IF('Données élèves'!G209="LOC.ID",CONCATENATE("LOC.",'Données élèves'!AU$5),'Données élèves'!G209),""),""),"")</f>
        <v/>
      </c>
      <c r="F206" s="146" t="str">
        <f>IF(A206&lt;&gt;"",IF('Données élèves'!H209&lt;&gt;"",'Données élèves'!H209,""),"")</f>
        <v/>
      </c>
      <c r="G206" s="146" t="str">
        <f>IF(AND(A206&lt;&gt;"",'Données élèves'!AC209&lt;&gt;""),IF('Données élèves'!AC209=TRUE,INDEX(codesex,MATCH('Données élèves'!I209,libsex,0)),'Données élèves'!I209),"")</f>
        <v/>
      </c>
      <c r="H206" s="147" t="str">
        <f>IF(A206&lt;&gt;"",IF('Données élèves'!J209&lt;&gt;"",'Données élèves'!J209,""),"")</f>
        <v/>
      </c>
      <c r="I206" s="148" t="str">
        <f>IF(AND(A206&lt;&gt;"",'Données élèves'!AE209&lt;&gt;""),IF('Données élèves'!AE209=TRUE,INDEX(codenat,MATCH('Données élèves'!K209,libnat,0)),'Données élèves'!K209),"")</f>
        <v/>
      </c>
      <c r="J206" s="148" t="str">
        <f>IF(AND(A206&lt;&gt;"",'Données élèves'!AF209&lt;&gt;""),IF('Données élèves'!AF209=TRUE,INDEX(codelangue,MATCH('Données élèves'!L209,liblangue,0)),'Données élèves'!L209),"")</f>
        <v/>
      </c>
      <c r="K206" s="148" t="str">
        <f>IF(AND(A206&lt;&gt;"",'Données élèves'!AH209&lt;&gt;""),IF('Données élèves'!AH209=TRUE,IF(INDEX(codegem,MATCH('Données élèves'!M209,libgem,0))&lt;8000,INDEX(codegem,MATCH('Données élèves'!M209,libgem,0)),""),'Données élèves'!M209),"")</f>
        <v/>
      </c>
      <c r="L206" s="148" t="str">
        <f>IF(AND(A206&lt;&gt;"",'Données élèves'!AH209&lt;&gt;""),IF('Données élèves'!AH209=TRUE,INDEX(codegemhist,MATCH('Données élèves'!M209,libgem,0)),""),"")</f>
        <v/>
      </c>
      <c r="M206" s="148" t="str">
        <f>IF(AND(A206&lt;&gt;"",'Données élèves'!AH209&lt;&gt;""),IF('Données élèves'!AH209=TRUE,IF(INDEX(codegem,MATCH('Données élèves'!M209,libgem,0))&gt;=8000,INDEX(codegem,MATCH('Données élèves'!M209,libgem,0)),""),'Données élèves'!M209),"")</f>
        <v/>
      </c>
      <c r="N206" s="148" t="str">
        <f>IF(AND(A206&lt;&gt;"",'Données élèves'!AI209&lt;&gt;""),IF('Données élèves'!AI209=TRUE,INDEX(codeschart,MATCH('Données élèves'!N209,libschart,0)),'Données élèves'!N209),"")</f>
        <v/>
      </c>
      <c r="O206" s="148" t="str">
        <f>IF(AND(A206&lt;&gt;"",'Données élèves'!O209&lt;&gt;""),'Données élèves'!O209,"")</f>
        <v/>
      </c>
      <c r="P206" s="148" t="str">
        <f>IF(AND(A206&lt;&gt;"",'Données élèves'!AK209&lt;&gt;""),IF('Données élèves'!AK209=TRUE,INDEX(codeform,MATCH('Données élèves'!P209,libform,0)),'Données élèves'!P209),"")</f>
        <v/>
      </c>
      <c r="Q206" s="148" t="str">
        <f>IF(AND(A206&lt;&gt;"",'Données élèves'!AL209&lt;&gt;""),IF('Données élèves'!AL209=TRUE,INDEX(codespe,MATCH('Données élèves'!Q209,libspe,0)),'Données élèves'!Q209),"")</f>
        <v/>
      </c>
      <c r="R206" s="148" t="str">
        <f>IF(AND(A206&lt;&gt;"",OR('Données élèves'!AM209&lt;&gt;"",'Données élèves'!AT209=FALSE)),IF('Données élèves'!AM209=TRUE,INDEX(codemp1,MATCH('Données élèves'!R209,libmp1,0)),IF('Données élèves'!AT209=FALSE,0,'Données élèves'!R209)),"")</f>
        <v/>
      </c>
      <c r="S206" s="148" t="str">
        <f t="shared" si="10"/>
        <v/>
      </c>
      <c r="T206" s="148" t="str">
        <f t="shared" si="11"/>
        <v/>
      </c>
      <c r="U206" s="148" t="str">
        <f>IF(AND(A206&lt;&gt;"",'Données élèves'!S209&lt;&gt;""),'Données élèves'!S209,"")</f>
        <v/>
      </c>
      <c r="V206" s="148" t="str">
        <f>IF(AND(A206&lt;&gt;"",'Données élèves'!T209&lt;&gt;""),'Données élèves'!T209,"")</f>
        <v/>
      </c>
      <c r="W206" s="148" t="str">
        <f>IF(AND(A206&lt;&gt;"",'Données élèves'!U209&lt;&gt;""),'Données élèves'!U209,"")</f>
        <v/>
      </c>
      <c r="X206" s="148" t="str">
        <f>IF(AND(A206&lt;&gt;"",'Données élèves'!V209&lt;&gt;""),'Données élèves'!V209,"")</f>
        <v/>
      </c>
      <c r="Y206" s="148" t="str">
        <f>IF(AND(A206&lt;&gt;"",'Données élèves'!W209&lt;&gt;""),'Données élèves'!W209,"")</f>
        <v/>
      </c>
      <c r="Z206" s="148" t="str">
        <f>IF(AND(A206&lt;&gt;"",'Données élèves'!X209&lt;&gt;""),'Données élèves'!X209,"")</f>
        <v/>
      </c>
    </row>
    <row r="207" spans="1:26" x14ac:dyDescent="0.2">
      <c r="A207" s="146" t="str">
        <f>IF('Données élèves'!$C210&lt;&gt;"",'Données élèves'!A210,"")</f>
        <v/>
      </c>
      <c r="B207" s="146" t="str">
        <f>IF(A207&lt;&gt;"",'Données élèves'!B210,"")</f>
        <v/>
      </c>
      <c r="C207" s="146" t="str">
        <f>IF(AND(A207&lt;&gt;"",'Données élèves'!F210&lt;&gt;""),IF(INDEX(codeclint,MATCH('Données élèves'!F210,libclint,0))&lt;&gt;"",INDEX(codeclint,MATCH('Données élèves'!F210,libclint,0)),""),"")</f>
        <v/>
      </c>
      <c r="D207" s="146" t="str">
        <f t="shared" si="9"/>
        <v/>
      </c>
      <c r="E207" s="146" t="str">
        <f>IF(A207&lt;&gt;"",IF('Données élèves'!G210&lt;&gt;"",IF('Données élèves'!AB210&lt;&gt;"",IF('Données élèves'!G210="LOC.ID",CONCATENATE("LOC.",'Données élèves'!AU$5),'Données élèves'!G210),""),""),"")</f>
        <v/>
      </c>
      <c r="F207" s="146" t="str">
        <f>IF(A207&lt;&gt;"",IF('Données élèves'!H210&lt;&gt;"",'Données élèves'!H210,""),"")</f>
        <v/>
      </c>
      <c r="G207" s="146" t="str">
        <f>IF(AND(A207&lt;&gt;"",'Données élèves'!AC210&lt;&gt;""),IF('Données élèves'!AC210=TRUE,INDEX(codesex,MATCH('Données élèves'!I210,libsex,0)),'Données élèves'!I210),"")</f>
        <v/>
      </c>
      <c r="H207" s="147" t="str">
        <f>IF(A207&lt;&gt;"",IF('Données élèves'!J210&lt;&gt;"",'Données élèves'!J210,""),"")</f>
        <v/>
      </c>
      <c r="I207" s="148" t="str">
        <f>IF(AND(A207&lt;&gt;"",'Données élèves'!AE210&lt;&gt;""),IF('Données élèves'!AE210=TRUE,INDEX(codenat,MATCH('Données élèves'!K210,libnat,0)),'Données élèves'!K210),"")</f>
        <v/>
      </c>
      <c r="J207" s="148" t="str">
        <f>IF(AND(A207&lt;&gt;"",'Données élèves'!AF210&lt;&gt;""),IF('Données élèves'!AF210=TRUE,INDEX(codelangue,MATCH('Données élèves'!L210,liblangue,0)),'Données élèves'!L210),"")</f>
        <v/>
      </c>
      <c r="K207" s="148" t="str">
        <f>IF(AND(A207&lt;&gt;"",'Données élèves'!AH210&lt;&gt;""),IF('Données élèves'!AH210=TRUE,IF(INDEX(codegem,MATCH('Données élèves'!M210,libgem,0))&lt;8000,INDEX(codegem,MATCH('Données élèves'!M210,libgem,0)),""),'Données élèves'!M210),"")</f>
        <v/>
      </c>
      <c r="L207" s="148" t="str">
        <f>IF(AND(A207&lt;&gt;"",'Données élèves'!AH210&lt;&gt;""),IF('Données élèves'!AH210=TRUE,INDEX(codegemhist,MATCH('Données élèves'!M210,libgem,0)),""),"")</f>
        <v/>
      </c>
      <c r="M207" s="148" t="str">
        <f>IF(AND(A207&lt;&gt;"",'Données élèves'!AH210&lt;&gt;""),IF('Données élèves'!AH210=TRUE,IF(INDEX(codegem,MATCH('Données élèves'!M210,libgem,0))&gt;=8000,INDEX(codegem,MATCH('Données élèves'!M210,libgem,0)),""),'Données élèves'!M210),"")</f>
        <v/>
      </c>
      <c r="N207" s="148" t="str">
        <f>IF(AND(A207&lt;&gt;"",'Données élèves'!AI210&lt;&gt;""),IF('Données élèves'!AI210=TRUE,INDEX(codeschart,MATCH('Données élèves'!N210,libschart,0)),'Données élèves'!N210),"")</f>
        <v/>
      </c>
      <c r="O207" s="148" t="str">
        <f>IF(AND(A207&lt;&gt;"",'Données élèves'!O210&lt;&gt;""),'Données élèves'!O210,"")</f>
        <v/>
      </c>
      <c r="P207" s="148" t="str">
        <f>IF(AND(A207&lt;&gt;"",'Données élèves'!AK210&lt;&gt;""),IF('Données élèves'!AK210=TRUE,INDEX(codeform,MATCH('Données élèves'!P210,libform,0)),'Données élèves'!P210),"")</f>
        <v/>
      </c>
      <c r="Q207" s="148" t="str">
        <f>IF(AND(A207&lt;&gt;"",'Données élèves'!AL210&lt;&gt;""),IF('Données élèves'!AL210=TRUE,INDEX(codespe,MATCH('Données élèves'!Q210,libspe,0)),'Données élèves'!Q210),"")</f>
        <v/>
      </c>
      <c r="R207" s="148" t="str">
        <f>IF(AND(A207&lt;&gt;"",OR('Données élèves'!AM210&lt;&gt;"",'Données élèves'!AT210=FALSE)),IF('Données élèves'!AM210=TRUE,INDEX(codemp1,MATCH('Données élèves'!R210,libmp1,0)),IF('Données élèves'!AT210=FALSE,0,'Données élèves'!R210)),"")</f>
        <v/>
      </c>
      <c r="S207" s="148" t="str">
        <f t="shared" si="10"/>
        <v/>
      </c>
      <c r="T207" s="148" t="str">
        <f t="shared" si="11"/>
        <v/>
      </c>
      <c r="U207" s="148" t="str">
        <f>IF(AND(A207&lt;&gt;"",'Données élèves'!S210&lt;&gt;""),'Données élèves'!S210,"")</f>
        <v/>
      </c>
      <c r="V207" s="148" t="str">
        <f>IF(AND(A207&lt;&gt;"",'Données élèves'!T210&lt;&gt;""),'Données élèves'!T210,"")</f>
        <v/>
      </c>
      <c r="W207" s="148" t="str">
        <f>IF(AND(A207&lt;&gt;"",'Données élèves'!U210&lt;&gt;""),'Données élèves'!U210,"")</f>
        <v/>
      </c>
      <c r="X207" s="148" t="str">
        <f>IF(AND(A207&lt;&gt;"",'Données élèves'!V210&lt;&gt;""),'Données élèves'!V210,"")</f>
        <v/>
      </c>
      <c r="Y207" s="148" t="str">
        <f>IF(AND(A207&lt;&gt;"",'Données élèves'!W210&lt;&gt;""),'Données élèves'!W210,"")</f>
        <v/>
      </c>
      <c r="Z207" s="148" t="str">
        <f>IF(AND(A207&lt;&gt;"",'Données élèves'!X210&lt;&gt;""),'Données élèves'!X210,"")</f>
        <v/>
      </c>
    </row>
    <row r="208" spans="1:26" x14ac:dyDescent="0.2">
      <c r="A208" s="146" t="str">
        <f>IF('Données élèves'!$C211&lt;&gt;"",'Données élèves'!A211,"")</f>
        <v/>
      </c>
      <c r="B208" s="146" t="str">
        <f>IF(A208&lt;&gt;"",'Données élèves'!B211,"")</f>
        <v/>
      </c>
      <c r="C208" s="146" t="str">
        <f>IF(AND(A208&lt;&gt;"",'Données élèves'!F211&lt;&gt;""),IF(INDEX(codeclint,MATCH('Données élèves'!F211,libclint,0))&lt;&gt;"",INDEX(codeclint,MATCH('Données élèves'!F211,libclint,0)),""),"")</f>
        <v/>
      </c>
      <c r="D208" s="146" t="str">
        <f t="shared" si="9"/>
        <v/>
      </c>
      <c r="E208" s="146" t="str">
        <f>IF(A208&lt;&gt;"",IF('Données élèves'!G211&lt;&gt;"",IF('Données élèves'!AB211&lt;&gt;"",IF('Données élèves'!G211="LOC.ID",CONCATENATE("LOC.",'Données élèves'!AU$5),'Données élèves'!G211),""),""),"")</f>
        <v/>
      </c>
      <c r="F208" s="146" t="str">
        <f>IF(A208&lt;&gt;"",IF('Données élèves'!H211&lt;&gt;"",'Données élèves'!H211,""),"")</f>
        <v/>
      </c>
      <c r="G208" s="146" t="str">
        <f>IF(AND(A208&lt;&gt;"",'Données élèves'!AC211&lt;&gt;""),IF('Données élèves'!AC211=TRUE,INDEX(codesex,MATCH('Données élèves'!I211,libsex,0)),'Données élèves'!I211),"")</f>
        <v/>
      </c>
      <c r="H208" s="147" t="str">
        <f>IF(A208&lt;&gt;"",IF('Données élèves'!J211&lt;&gt;"",'Données élèves'!J211,""),"")</f>
        <v/>
      </c>
      <c r="I208" s="148" t="str">
        <f>IF(AND(A208&lt;&gt;"",'Données élèves'!AE211&lt;&gt;""),IF('Données élèves'!AE211=TRUE,INDEX(codenat,MATCH('Données élèves'!K211,libnat,0)),'Données élèves'!K211),"")</f>
        <v/>
      </c>
      <c r="J208" s="148" t="str">
        <f>IF(AND(A208&lt;&gt;"",'Données élèves'!AF211&lt;&gt;""),IF('Données élèves'!AF211=TRUE,INDEX(codelangue,MATCH('Données élèves'!L211,liblangue,0)),'Données élèves'!L211),"")</f>
        <v/>
      </c>
      <c r="K208" s="148" t="str">
        <f>IF(AND(A208&lt;&gt;"",'Données élèves'!AH211&lt;&gt;""),IF('Données élèves'!AH211=TRUE,IF(INDEX(codegem,MATCH('Données élèves'!M211,libgem,0))&lt;8000,INDEX(codegem,MATCH('Données élèves'!M211,libgem,0)),""),'Données élèves'!M211),"")</f>
        <v/>
      </c>
      <c r="L208" s="148" t="str">
        <f>IF(AND(A208&lt;&gt;"",'Données élèves'!AH211&lt;&gt;""),IF('Données élèves'!AH211=TRUE,INDEX(codegemhist,MATCH('Données élèves'!M211,libgem,0)),""),"")</f>
        <v/>
      </c>
      <c r="M208" s="148" t="str">
        <f>IF(AND(A208&lt;&gt;"",'Données élèves'!AH211&lt;&gt;""),IF('Données élèves'!AH211=TRUE,IF(INDEX(codegem,MATCH('Données élèves'!M211,libgem,0))&gt;=8000,INDEX(codegem,MATCH('Données élèves'!M211,libgem,0)),""),'Données élèves'!M211),"")</f>
        <v/>
      </c>
      <c r="N208" s="148" t="str">
        <f>IF(AND(A208&lt;&gt;"",'Données élèves'!AI211&lt;&gt;""),IF('Données élèves'!AI211=TRUE,INDEX(codeschart,MATCH('Données élèves'!N211,libschart,0)),'Données élèves'!N211),"")</f>
        <v/>
      </c>
      <c r="O208" s="148" t="str">
        <f>IF(AND(A208&lt;&gt;"",'Données élèves'!O211&lt;&gt;""),'Données élèves'!O211,"")</f>
        <v/>
      </c>
      <c r="P208" s="148" t="str">
        <f>IF(AND(A208&lt;&gt;"",'Données élèves'!AK211&lt;&gt;""),IF('Données élèves'!AK211=TRUE,INDEX(codeform,MATCH('Données élèves'!P211,libform,0)),'Données élèves'!P211),"")</f>
        <v/>
      </c>
      <c r="Q208" s="148" t="str">
        <f>IF(AND(A208&lt;&gt;"",'Données élèves'!AL211&lt;&gt;""),IF('Données élèves'!AL211=TRUE,INDEX(codespe,MATCH('Données élèves'!Q211,libspe,0)),'Données élèves'!Q211),"")</f>
        <v/>
      </c>
      <c r="R208" s="148" t="str">
        <f>IF(AND(A208&lt;&gt;"",OR('Données élèves'!AM211&lt;&gt;"",'Données élèves'!AT211=FALSE)),IF('Données élèves'!AM211=TRUE,INDEX(codemp1,MATCH('Données élèves'!R211,libmp1,0)),IF('Données élèves'!AT211=FALSE,0,'Données élèves'!R211)),"")</f>
        <v/>
      </c>
      <c r="S208" s="148" t="str">
        <f t="shared" si="10"/>
        <v/>
      </c>
      <c r="T208" s="148" t="str">
        <f t="shared" si="11"/>
        <v/>
      </c>
      <c r="U208" s="148" t="str">
        <f>IF(AND(A208&lt;&gt;"",'Données élèves'!S211&lt;&gt;""),'Données élèves'!S211,"")</f>
        <v/>
      </c>
      <c r="V208" s="148" t="str">
        <f>IF(AND(A208&lt;&gt;"",'Données élèves'!T211&lt;&gt;""),'Données élèves'!T211,"")</f>
        <v/>
      </c>
      <c r="W208" s="148" t="str">
        <f>IF(AND(A208&lt;&gt;"",'Données élèves'!U211&lt;&gt;""),'Données élèves'!U211,"")</f>
        <v/>
      </c>
      <c r="X208" s="148" t="str">
        <f>IF(AND(A208&lt;&gt;"",'Données élèves'!V211&lt;&gt;""),'Données élèves'!V211,"")</f>
        <v/>
      </c>
      <c r="Y208" s="148" t="str">
        <f>IF(AND(A208&lt;&gt;"",'Données élèves'!W211&lt;&gt;""),'Données élèves'!W211,"")</f>
        <v/>
      </c>
      <c r="Z208" s="148" t="str">
        <f>IF(AND(A208&lt;&gt;"",'Données élèves'!X211&lt;&gt;""),'Données élèves'!X211,"")</f>
        <v/>
      </c>
    </row>
    <row r="209" spans="1:26" x14ac:dyDescent="0.2">
      <c r="A209" s="146" t="str">
        <f>IF('Données élèves'!$C212&lt;&gt;"",'Données élèves'!A212,"")</f>
        <v/>
      </c>
      <c r="B209" s="146" t="str">
        <f>IF(A209&lt;&gt;"",'Données élèves'!B212,"")</f>
        <v/>
      </c>
      <c r="C209" s="146" t="str">
        <f>IF(AND(A209&lt;&gt;"",'Données élèves'!F212&lt;&gt;""),IF(INDEX(codeclint,MATCH('Données élèves'!F212,libclint,0))&lt;&gt;"",INDEX(codeclint,MATCH('Données élèves'!F212,libclint,0)),""),"")</f>
        <v/>
      </c>
      <c r="D209" s="146" t="str">
        <f t="shared" si="9"/>
        <v/>
      </c>
      <c r="E209" s="146" t="str">
        <f>IF(A209&lt;&gt;"",IF('Données élèves'!G212&lt;&gt;"",IF('Données élèves'!AB212&lt;&gt;"",IF('Données élèves'!G212="LOC.ID",CONCATENATE("LOC.",'Données élèves'!AU$5),'Données élèves'!G212),""),""),"")</f>
        <v/>
      </c>
      <c r="F209" s="146" t="str">
        <f>IF(A209&lt;&gt;"",IF('Données élèves'!H212&lt;&gt;"",'Données élèves'!H212,""),"")</f>
        <v/>
      </c>
      <c r="G209" s="146" t="str">
        <f>IF(AND(A209&lt;&gt;"",'Données élèves'!AC212&lt;&gt;""),IF('Données élèves'!AC212=TRUE,INDEX(codesex,MATCH('Données élèves'!I212,libsex,0)),'Données élèves'!I212),"")</f>
        <v/>
      </c>
      <c r="H209" s="147" t="str">
        <f>IF(A209&lt;&gt;"",IF('Données élèves'!J212&lt;&gt;"",'Données élèves'!J212,""),"")</f>
        <v/>
      </c>
      <c r="I209" s="148" t="str">
        <f>IF(AND(A209&lt;&gt;"",'Données élèves'!AE212&lt;&gt;""),IF('Données élèves'!AE212=TRUE,INDEX(codenat,MATCH('Données élèves'!K212,libnat,0)),'Données élèves'!K212),"")</f>
        <v/>
      </c>
      <c r="J209" s="148" t="str">
        <f>IF(AND(A209&lt;&gt;"",'Données élèves'!AF212&lt;&gt;""),IF('Données élèves'!AF212=TRUE,INDEX(codelangue,MATCH('Données élèves'!L212,liblangue,0)),'Données élèves'!L212),"")</f>
        <v/>
      </c>
      <c r="K209" s="148" t="str">
        <f>IF(AND(A209&lt;&gt;"",'Données élèves'!AH212&lt;&gt;""),IF('Données élèves'!AH212=TRUE,IF(INDEX(codegem,MATCH('Données élèves'!M212,libgem,0))&lt;8000,INDEX(codegem,MATCH('Données élèves'!M212,libgem,0)),""),'Données élèves'!M212),"")</f>
        <v/>
      </c>
      <c r="L209" s="148" t="str">
        <f>IF(AND(A209&lt;&gt;"",'Données élèves'!AH212&lt;&gt;""),IF('Données élèves'!AH212=TRUE,INDEX(codegemhist,MATCH('Données élèves'!M212,libgem,0)),""),"")</f>
        <v/>
      </c>
      <c r="M209" s="148" t="str">
        <f>IF(AND(A209&lt;&gt;"",'Données élèves'!AH212&lt;&gt;""),IF('Données élèves'!AH212=TRUE,IF(INDEX(codegem,MATCH('Données élèves'!M212,libgem,0))&gt;=8000,INDEX(codegem,MATCH('Données élèves'!M212,libgem,0)),""),'Données élèves'!M212),"")</f>
        <v/>
      </c>
      <c r="N209" s="148" t="str">
        <f>IF(AND(A209&lt;&gt;"",'Données élèves'!AI212&lt;&gt;""),IF('Données élèves'!AI212=TRUE,INDEX(codeschart,MATCH('Données élèves'!N212,libschart,0)),'Données élèves'!N212),"")</f>
        <v/>
      </c>
      <c r="O209" s="148" t="str">
        <f>IF(AND(A209&lt;&gt;"",'Données élèves'!O212&lt;&gt;""),'Données élèves'!O212,"")</f>
        <v/>
      </c>
      <c r="P209" s="148" t="str">
        <f>IF(AND(A209&lt;&gt;"",'Données élèves'!AK212&lt;&gt;""),IF('Données élèves'!AK212=TRUE,INDEX(codeform,MATCH('Données élèves'!P212,libform,0)),'Données élèves'!P212),"")</f>
        <v/>
      </c>
      <c r="Q209" s="148" t="str">
        <f>IF(AND(A209&lt;&gt;"",'Données élèves'!AL212&lt;&gt;""),IF('Données élèves'!AL212=TRUE,INDEX(codespe,MATCH('Données élèves'!Q212,libspe,0)),'Données élèves'!Q212),"")</f>
        <v/>
      </c>
      <c r="R209" s="148" t="str">
        <f>IF(AND(A209&lt;&gt;"",OR('Données élèves'!AM212&lt;&gt;"",'Données élèves'!AT212=FALSE)),IF('Données élèves'!AM212=TRUE,INDEX(codemp1,MATCH('Données élèves'!R212,libmp1,0)),IF('Données élèves'!AT212=FALSE,0,'Données élèves'!R212)),"")</f>
        <v/>
      </c>
      <c r="S209" s="148" t="str">
        <f t="shared" si="10"/>
        <v/>
      </c>
      <c r="T209" s="148" t="str">
        <f t="shared" si="11"/>
        <v/>
      </c>
      <c r="U209" s="148" t="str">
        <f>IF(AND(A209&lt;&gt;"",'Données élèves'!S212&lt;&gt;""),'Données élèves'!S212,"")</f>
        <v/>
      </c>
      <c r="V209" s="148" t="str">
        <f>IF(AND(A209&lt;&gt;"",'Données élèves'!T212&lt;&gt;""),'Données élèves'!T212,"")</f>
        <v/>
      </c>
      <c r="W209" s="148" t="str">
        <f>IF(AND(A209&lt;&gt;"",'Données élèves'!U212&lt;&gt;""),'Données élèves'!U212,"")</f>
        <v/>
      </c>
      <c r="X209" s="148" t="str">
        <f>IF(AND(A209&lt;&gt;"",'Données élèves'!V212&lt;&gt;""),'Données élèves'!V212,"")</f>
        <v/>
      </c>
      <c r="Y209" s="148" t="str">
        <f>IF(AND(A209&lt;&gt;"",'Données élèves'!W212&lt;&gt;""),'Données élèves'!W212,"")</f>
        <v/>
      </c>
      <c r="Z209" s="148" t="str">
        <f>IF(AND(A209&lt;&gt;"",'Données élèves'!X212&lt;&gt;""),'Données élèves'!X212,"")</f>
        <v/>
      </c>
    </row>
    <row r="210" spans="1:26" x14ac:dyDescent="0.2">
      <c r="A210" s="146" t="str">
        <f>IF('Données élèves'!$C213&lt;&gt;"",'Données élèves'!A213,"")</f>
        <v/>
      </c>
      <c r="B210" s="146" t="str">
        <f>IF(A210&lt;&gt;"",'Données élèves'!B213,"")</f>
        <v/>
      </c>
      <c r="C210" s="146" t="str">
        <f>IF(AND(A210&lt;&gt;"",'Données élèves'!F213&lt;&gt;""),IF(INDEX(codeclint,MATCH('Données élèves'!F213,libclint,0))&lt;&gt;"",INDEX(codeclint,MATCH('Données élèves'!F213,libclint,0)),""),"")</f>
        <v/>
      </c>
      <c r="D210" s="146" t="str">
        <f t="shared" si="9"/>
        <v/>
      </c>
      <c r="E210" s="146" t="str">
        <f>IF(A210&lt;&gt;"",IF('Données élèves'!G213&lt;&gt;"",IF('Données élèves'!AB213&lt;&gt;"",IF('Données élèves'!G213="LOC.ID",CONCATENATE("LOC.",'Données élèves'!AU$5),'Données élèves'!G213),""),""),"")</f>
        <v/>
      </c>
      <c r="F210" s="146" t="str">
        <f>IF(A210&lt;&gt;"",IF('Données élèves'!H213&lt;&gt;"",'Données élèves'!H213,""),"")</f>
        <v/>
      </c>
      <c r="G210" s="146" t="str">
        <f>IF(AND(A210&lt;&gt;"",'Données élèves'!AC213&lt;&gt;""),IF('Données élèves'!AC213=TRUE,INDEX(codesex,MATCH('Données élèves'!I213,libsex,0)),'Données élèves'!I213),"")</f>
        <v/>
      </c>
      <c r="H210" s="147" t="str">
        <f>IF(A210&lt;&gt;"",IF('Données élèves'!J213&lt;&gt;"",'Données élèves'!J213,""),"")</f>
        <v/>
      </c>
      <c r="I210" s="148" t="str">
        <f>IF(AND(A210&lt;&gt;"",'Données élèves'!AE213&lt;&gt;""),IF('Données élèves'!AE213=TRUE,INDEX(codenat,MATCH('Données élèves'!K213,libnat,0)),'Données élèves'!K213),"")</f>
        <v/>
      </c>
      <c r="J210" s="148" t="str">
        <f>IF(AND(A210&lt;&gt;"",'Données élèves'!AF213&lt;&gt;""),IF('Données élèves'!AF213=TRUE,INDEX(codelangue,MATCH('Données élèves'!L213,liblangue,0)),'Données élèves'!L213),"")</f>
        <v/>
      </c>
      <c r="K210" s="148" t="str">
        <f>IF(AND(A210&lt;&gt;"",'Données élèves'!AH213&lt;&gt;""),IF('Données élèves'!AH213=TRUE,IF(INDEX(codegem,MATCH('Données élèves'!M213,libgem,0))&lt;8000,INDEX(codegem,MATCH('Données élèves'!M213,libgem,0)),""),'Données élèves'!M213),"")</f>
        <v/>
      </c>
      <c r="L210" s="148" t="str">
        <f>IF(AND(A210&lt;&gt;"",'Données élèves'!AH213&lt;&gt;""),IF('Données élèves'!AH213=TRUE,INDEX(codegemhist,MATCH('Données élèves'!M213,libgem,0)),""),"")</f>
        <v/>
      </c>
      <c r="M210" s="148" t="str">
        <f>IF(AND(A210&lt;&gt;"",'Données élèves'!AH213&lt;&gt;""),IF('Données élèves'!AH213=TRUE,IF(INDEX(codegem,MATCH('Données élèves'!M213,libgem,0))&gt;=8000,INDEX(codegem,MATCH('Données élèves'!M213,libgem,0)),""),'Données élèves'!M213),"")</f>
        <v/>
      </c>
      <c r="N210" s="148" t="str">
        <f>IF(AND(A210&lt;&gt;"",'Données élèves'!AI213&lt;&gt;""),IF('Données élèves'!AI213=TRUE,INDEX(codeschart,MATCH('Données élèves'!N213,libschart,0)),'Données élèves'!N213),"")</f>
        <v/>
      </c>
      <c r="O210" s="148" t="str">
        <f>IF(AND(A210&lt;&gt;"",'Données élèves'!O213&lt;&gt;""),'Données élèves'!O213,"")</f>
        <v/>
      </c>
      <c r="P210" s="148" t="str">
        <f>IF(AND(A210&lt;&gt;"",'Données élèves'!AK213&lt;&gt;""),IF('Données élèves'!AK213=TRUE,INDEX(codeform,MATCH('Données élèves'!P213,libform,0)),'Données élèves'!P213),"")</f>
        <v/>
      </c>
      <c r="Q210" s="148" t="str">
        <f>IF(AND(A210&lt;&gt;"",'Données élèves'!AL213&lt;&gt;""),IF('Données élèves'!AL213=TRUE,INDEX(codespe,MATCH('Données élèves'!Q213,libspe,0)),'Données élèves'!Q213),"")</f>
        <v/>
      </c>
      <c r="R210" s="148" t="str">
        <f>IF(AND(A210&lt;&gt;"",OR('Données élèves'!AM213&lt;&gt;"",'Données élèves'!AT213=FALSE)),IF('Données élèves'!AM213=TRUE,INDEX(codemp1,MATCH('Données élèves'!R213,libmp1,0)),IF('Données élèves'!AT213=FALSE,0,'Données élèves'!R213)),"")</f>
        <v/>
      </c>
      <c r="S210" s="148" t="str">
        <f t="shared" si="10"/>
        <v/>
      </c>
      <c r="T210" s="148" t="str">
        <f t="shared" si="11"/>
        <v/>
      </c>
      <c r="U210" s="148" t="str">
        <f>IF(AND(A210&lt;&gt;"",'Données élèves'!S213&lt;&gt;""),'Données élèves'!S213,"")</f>
        <v/>
      </c>
      <c r="V210" s="148" t="str">
        <f>IF(AND(A210&lt;&gt;"",'Données élèves'!T213&lt;&gt;""),'Données élèves'!T213,"")</f>
        <v/>
      </c>
      <c r="W210" s="148" t="str">
        <f>IF(AND(A210&lt;&gt;"",'Données élèves'!U213&lt;&gt;""),'Données élèves'!U213,"")</f>
        <v/>
      </c>
      <c r="X210" s="148" t="str">
        <f>IF(AND(A210&lt;&gt;"",'Données élèves'!V213&lt;&gt;""),'Données élèves'!V213,"")</f>
        <v/>
      </c>
      <c r="Y210" s="148" t="str">
        <f>IF(AND(A210&lt;&gt;"",'Données élèves'!W213&lt;&gt;""),'Données élèves'!W213,"")</f>
        <v/>
      </c>
      <c r="Z210" s="148" t="str">
        <f>IF(AND(A210&lt;&gt;"",'Données élèves'!X213&lt;&gt;""),'Données élèves'!X213,"")</f>
        <v/>
      </c>
    </row>
    <row r="211" spans="1:26" x14ac:dyDescent="0.2">
      <c r="A211" s="146" t="str">
        <f>IF('Données élèves'!$C214&lt;&gt;"",'Données élèves'!A214,"")</f>
        <v/>
      </c>
      <c r="B211" s="146" t="str">
        <f>IF(A211&lt;&gt;"",'Données élèves'!B214,"")</f>
        <v/>
      </c>
      <c r="C211" s="146" t="str">
        <f>IF(AND(A211&lt;&gt;"",'Données élèves'!F214&lt;&gt;""),IF(INDEX(codeclint,MATCH('Données élèves'!F214,libclint,0))&lt;&gt;"",INDEX(codeclint,MATCH('Données élèves'!F214,libclint,0)),""),"")</f>
        <v/>
      </c>
      <c r="D211" s="146" t="str">
        <f t="shared" si="9"/>
        <v/>
      </c>
      <c r="E211" s="146" t="str">
        <f>IF(A211&lt;&gt;"",IF('Données élèves'!G214&lt;&gt;"",IF('Données élèves'!AB214&lt;&gt;"",IF('Données élèves'!G214="LOC.ID",CONCATENATE("LOC.",'Données élèves'!AU$5),'Données élèves'!G214),""),""),"")</f>
        <v/>
      </c>
      <c r="F211" s="146" t="str">
        <f>IF(A211&lt;&gt;"",IF('Données élèves'!H214&lt;&gt;"",'Données élèves'!H214,""),"")</f>
        <v/>
      </c>
      <c r="G211" s="146" t="str">
        <f>IF(AND(A211&lt;&gt;"",'Données élèves'!AC214&lt;&gt;""),IF('Données élèves'!AC214=TRUE,INDEX(codesex,MATCH('Données élèves'!I214,libsex,0)),'Données élèves'!I214),"")</f>
        <v/>
      </c>
      <c r="H211" s="147" t="str">
        <f>IF(A211&lt;&gt;"",IF('Données élèves'!J214&lt;&gt;"",'Données élèves'!J214,""),"")</f>
        <v/>
      </c>
      <c r="I211" s="148" t="str">
        <f>IF(AND(A211&lt;&gt;"",'Données élèves'!AE214&lt;&gt;""),IF('Données élèves'!AE214=TRUE,INDEX(codenat,MATCH('Données élèves'!K214,libnat,0)),'Données élèves'!K214),"")</f>
        <v/>
      </c>
      <c r="J211" s="148" t="str">
        <f>IF(AND(A211&lt;&gt;"",'Données élèves'!AF214&lt;&gt;""),IF('Données élèves'!AF214=TRUE,INDEX(codelangue,MATCH('Données élèves'!L214,liblangue,0)),'Données élèves'!L214),"")</f>
        <v/>
      </c>
      <c r="K211" s="148" t="str">
        <f>IF(AND(A211&lt;&gt;"",'Données élèves'!AH214&lt;&gt;""),IF('Données élèves'!AH214=TRUE,IF(INDEX(codegem,MATCH('Données élèves'!M214,libgem,0))&lt;8000,INDEX(codegem,MATCH('Données élèves'!M214,libgem,0)),""),'Données élèves'!M214),"")</f>
        <v/>
      </c>
      <c r="L211" s="148" t="str">
        <f>IF(AND(A211&lt;&gt;"",'Données élèves'!AH214&lt;&gt;""),IF('Données élèves'!AH214=TRUE,INDEX(codegemhist,MATCH('Données élèves'!M214,libgem,0)),""),"")</f>
        <v/>
      </c>
      <c r="M211" s="148" t="str">
        <f>IF(AND(A211&lt;&gt;"",'Données élèves'!AH214&lt;&gt;""),IF('Données élèves'!AH214=TRUE,IF(INDEX(codegem,MATCH('Données élèves'!M214,libgem,0))&gt;=8000,INDEX(codegem,MATCH('Données élèves'!M214,libgem,0)),""),'Données élèves'!M214),"")</f>
        <v/>
      </c>
      <c r="N211" s="148" t="str">
        <f>IF(AND(A211&lt;&gt;"",'Données élèves'!AI214&lt;&gt;""),IF('Données élèves'!AI214=TRUE,INDEX(codeschart,MATCH('Données élèves'!N214,libschart,0)),'Données élèves'!N214),"")</f>
        <v/>
      </c>
      <c r="O211" s="148" t="str">
        <f>IF(AND(A211&lt;&gt;"",'Données élèves'!O214&lt;&gt;""),'Données élèves'!O214,"")</f>
        <v/>
      </c>
      <c r="P211" s="148" t="str">
        <f>IF(AND(A211&lt;&gt;"",'Données élèves'!AK214&lt;&gt;""),IF('Données élèves'!AK214=TRUE,INDEX(codeform,MATCH('Données élèves'!P214,libform,0)),'Données élèves'!P214),"")</f>
        <v/>
      </c>
      <c r="Q211" s="148" t="str">
        <f>IF(AND(A211&lt;&gt;"",'Données élèves'!AL214&lt;&gt;""),IF('Données élèves'!AL214=TRUE,INDEX(codespe,MATCH('Données élèves'!Q214,libspe,0)),'Données élèves'!Q214),"")</f>
        <v/>
      </c>
      <c r="R211" s="148" t="str">
        <f>IF(AND(A211&lt;&gt;"",OR('Données élèves'!AM214&lt;&gt;"",'Données élèves'!AT214=FALSE)),IF('Données élèves'!AM214=TRUE,INDEX(codemp1,MATCH('Données élèves'!R214,libmp1,0)),IF('Données élèves'!AT214=FALSE,0,'Données élèves'!R214)),"")</f>
        <v/>
      </c>
      <c r="S211" s="148" t="str">
        <f t="shared" si="10"/>
        <v/>
      </c>
      <c r="T211" s="148" t="str">
        <f t="shared" si="11"/>
        <v/>
      </c>
      <c r="U211" s="148" t="str">
        <f>IF(AND(A211&lt;&gt;"",'Données élèves'!S214&lt;&gt;""),'Données élèves'!S214,"")</f>
        <v/>
      </c>
      <c r="V211" s="148" t="str">
        <f>IF(AND(A211&lt;&gt;"",'Données élèves'!T214&lt;&gt;""),'Données élèves'!T214,"")</f>
        <v/>
      </c>
      <c r="W211" s="148" t="str">
        <f>IF(AND(A211&lt;&gt;"",'Données élèves'!U214&lt;&gt;""),'Données élèves'!U214,"")</f>
        <v/>
      </c>
      <c r="X211" s="148" t="str">
        <f>IF(AND(A211&lt;&gt;"",'Données élèves'!V214&lt;&gt;""),'Données élèves'!V214,"")</f>
        <v/>
      </c>
      <c r="Y211" s="148" t="str">
        <f>IF(AND(A211&lt;&gt;"",'Données élèves'!W214&lt;&gt;""),'Données élèves'!W214,"")</f>
        <v/>
      </c>
      <c r="Z211" s="148" t="str">
        <f>IF(AND(A211&lt;&gt;"",'Données élèves'!X214&lt;&gt;""),'Données élèves'!X214,"")</f>
        <v/>
      </c>
    </row>
    <row r="212" spans="1:26" x14ac:dyDescent="0.2">
      <c r="A212" s="146" t="str">
        <f>IF('Données élèves'!$C215&lt;&gt;"",'Données élèves'!A215,"")</f>
        <v/>
      </c>
      <c r="B212" s="146" t="str">
        <f>IF(A212&lt;&gt;"",'Données élèves'!B215,"")</f>
        <v/>
      </c>
      <c r="C212" s="146" t="str">
        <f>IF(AND(A212&lt;&gt;"",'Données élèves'!F215&lt;&gt;""),IF(INDEX(codeclint,MATCH('Données élèves'!F215,libclint,0))&lt;&gt;"",INDEX(codeclint,MATCH('Données élèves'!F215,libclint,0)),""),"")</f>
        <v/>
      </c>
      <c r="D212" s="146" t="str">
        <f t="shared" si="9"/>
        <v/>
      </c>
      <c r="E212" s="146" t="str">
        <f>IF(A212&lt;&gt;"",IF('Données élèves'!G215&lt;&gt;"",IF('Données élèves'!AB215&lt;&gt;"",IF('Données élèves'!G215="LOC.ID",CONCATENATE("LOC.",'Données élèves'!AU$5),'Données élèves'!G215),""),""),"")</f>
        <v/>
      </c>
      <c r="F212" s="146" t="str">
        <f>IF(A212&lt;&gt;"",IF('Données élèves'!H215&lt;&gt;"",'Données élèves'!H215,""),"")</f>
        <v/>
      </c>
      <c r="G212" s="146" t="str">
        <f>IF(AND(A212&lt;&gt;"",'Données élèves'!AC215&lt;&gt;""),IF('Données élèves'!AC215=TRUE,INDEX(codesex,MATCH('Données élèves'!I215,libsex,0)),'Données élèves'!I215),"")</f>
        <v/>
      </c>
      <c r="H212" s="147" t="str">
        <f>IF(A212&lt;&gt;"",IF('Données élèves'!J215&lt;&gt;"",'Données élèves'!J215,""),"")</f>
        <v/>
      </c>
      <c r="I212" s="148" t="str">
        <f>IF(AND(A212&lt;&gt;"",'Données élèves'!AE215&lt;&gt;""),IF('Données élèves'!AE215=TRUE,INDEX(codenat,MATCH('Données élèves'!K215,libnat,0)),'Données élèves'!K215),"")</f>
        <v/>
      </c>
      <c r="J212" s="148" t="str">
        <f>IF(AND(A212&lt;&gt;"",'Données élèves'!AF215&lt;&gt;""),IF('Données élèves'!AF215=TRUE,INDEX(codelangue,MATCH('Données élèves'!L215,liblangue,0)),'Données élèves'!L215),"")</f>
        <v/>
      </c>
      <c r="K212" s="148" t="str">
        <f>IF(AND(A212&lt;&gt;"",'Données élèves'!AH215&lt;&gt;""),IF('Données élèves'!AH215=TRUE,IF(INDEX(codegem,MATCH('Données élèves'!M215,libgem,0))&lt;8000,INDEX(codegem,MATCH('Données élèves'!M215,libgem,0)),""),'Données élèves'!M215),"")</f>
        <v/>
      </c>
      <c r="L212" s="148" t="str">
        <f>IF(AND(A212&lt;&gt;"",'Données élèves'!AH215&lt;&gt;""),IF('Données élèves'!AH215=TRUE,INDEX(codegemhist,MATCH('Données élèves'!M215,libgem,0)),""),"")</f>
        <v/>
      </c>
      <c r="M212" s="148" t="str">
        <f>IF(AND(A212&lt;&gt;"",'Données élèves'!AH215&lt;&gt;""),IF('Données élèves'!AH215=TRUE,IF(INDEX(codegem,MATCH('Données élèves'!M215,libgem,0))&gt;=8000,INDEX(codegem,MATCH('Données élèves'!M215,libgem,0)),""),'Données élèves'!M215),"")</f>
        <v/>
      </c>
      <c r="N212" s="148" t="str">
        <f>IF(AND(A212&lt;&gt;"",'Données élèves'!AI215&lt;&gt;""),IF('Données élèves'!AI215=TRUE,INDEX(codeschart,MATCH('Données élèves'!N215,libschart,0)),'Données élèves'!N215),"")</f>
        <v/>
      </c>
      <c r="O212" s="148" t="str">
        <f>IF(AND(A212&lt;&gt;"",'Données élèves'!O215&lt;&gt;""),'Données élèves'!O215,"")</f>
        <v/>
      </c>
      <c r="P212" s="148" t="str">
        <f>IF(AND(A212&lt;&gt;"",'Données élèves'!AK215&lt;&gt;""),IF('Données élèves'!AK215=TRUE,INDEX(codeform,MATCH('Données élèves'!P215,libform,0)),'Données élèves'!P215),"")</f>
        <v/>
      </c>
      <c r="Q212" s="148" t="str">
        <f>IF(AND(A212&lt;&gt;"",'Données élèves'!AL215&lt;&gt;""),IF('Données élèves'!AL215=TRUE,INDEX(codespe,MATCH('Données élèves'!Q215,libspe,0)),'Données élèves'!Q215),"")</f>
        <v/>
      </c>
      <c r="R212" s="148" t="str">
        <f>IF(AND(A212&lt;&gt;"",OR('Données élèves'!AM215&lt;&gt;"",'Données élèves'!AT215=FALSE)),IF('Données élèves'!AM215=TRUE,INDEX(codemp1,MATCH('Données élèves'!R215,libmp1,0)),IF('Données élèves'!AT215=FALSE,0,'Données élèves'!R215)),"")</f>
        <v/>
      </c>
      <c r="S212" s="148" t="str">
        <f t="shared" si="10"/>
        <v/>
      </c>
      <c r="T212" s="148" t="str">
        <f t="shared" si="11"/>
        <v/>
      </c>
      <c r="U212" s="148" t="str">
        <f>IF(AND(A212&lt;&gt;"",'Données élèves'!S215&lt;&gt;""),'Données élèves'!S215,"")</f>
        <v/>
      </c>
      <c r="V212" s="148" t="str">
        <f>IF(AND(A212&lt;&gt;"",'Données élèves'!T215&lt;&gt;""),'Données élèves'!T215,"")</f>
        <v/>
      </c>
      <c r="W212" s="148" t="str">
        <f>IF(AND(A212&lt;&gt;"",'Données élèves'!U215&lt;&gt;""),'Données élèves'!U215,"")</f>
        <v/>
      </c>
      <c r="X212" s="148" t="str">
        <f>IF(AND(A212&lt;&gt;"",'Données élèves'!V215&lt;&gt;""),'Données élèves'!V215,"")</f>
        <v/>
      </c>
      <c r="Y212" s="148" t="str">
        <f>IF(AND(A212&lt;&gt;"",'Données élèves'!W215&lt;&gt;""),'Données élèves'!W215,"")</f>
        <v/>
      </c>
      <c r="Z212" s="148" t="str">
        <f>IF(AND(A212&lt;&gt;"",'Données élèves'!X215&lt;&gt;""),'Données élèves'!X215,"")</f>
        <v/>
      </c>
    </row>
    <row r="213" spans="1:26" x14ac:dyDescent="0.2">
      <c r="A213" s="146" t="str">
        <f>IF('Données élèves'!$C216&lt;&gt;"",'Données élèves'!A216,"")</f>
        <v/>
      </c>
      <c r="B213" s="146" t="str">
        <f>IF(A213&lt;&gt;"",'Données élèves'!B216,"")</f>
        <v/>
      </c>
      <c r="C213" s="146" t="str">
        <f>IF(AND(A213&lt;&gt;"",'Données élèves'!F216&lt;&gt;""),IF(INDEX(codeclint,MATCH('Données élèves'!F216,libclint,0))&lt;&gt;"",INDEX(codeclint,MATCH('Données élèves'!F216,libclint,0)),""),"")</f>
        <v/>
      </c>
      <c r="D213" s="146" t="str">
        <f t="shared" si="9"/>
        <v/>
      </c>
      <c r="E213" s="146" t="str">
        <f>IF(A213&lt;&gt;"",IF('Données élèves'!G216&lt;&gt;"",IF('Données élèves'!AB216&lt;&gt;"",IF('Données élèves'!G216="LOC.ID",CONCATENATE("LOC.",'Données élèves'!AU$5),'Données élèves'!G216),""),""),"")</f>
        <v/>
      </c>
      <c r="F213" s="146" t="str">
        <f>IF(A213&lt;&gt;"",IF('Données élèves'!H216&lt;&gt;"",'Données élèves'!H216,""),"")</f>
        <v/>
      </c>
      <c r="G213" s="146" t="str">
        <f>IF(AND(A213&lt;&gt;"",'Données élèves'!AC216&lt;&gt;""),IF('Données élèves'!AC216=TRUE,INDEX(codesex,MATCH('Données élèves'!I216,libsex,0)),'Données élèves'!I216),"")</f>
        <v/>
      </c>
      <c r="H213" s="147" t="str">
        <f>IF(A213&lt;&gt;"",IF('Données élèves'!J216&lt;&gt;"",'Données élèves'!J216,""),"")</f>
        <v/>
      </c>
      <c r="I213" s="148" t="str">
        <f>IF(AND(A213&lt;&gt;"",'Données élèves'!AE216&lt;&gt;""),IF('Données élèves'!AE216=TRUE,INDEX(codenat,MATCH('Données élèves'!K216,libnat,0)),'Données élèves'!K216),"")</f>
        <v/>
      </c>
      <c r="J213" s="148" t="str">
        <f>IF(AND(A213&lt;&gt;"",'Données élèves'!AF216&lt;&gt;""),IF('Données élèves'!AF216=TRUE,INDEX(codelangue,MATCH('Données élèves'!L216,liblangue,0)),'Données élèves'!L216),"")</f>
        <v/>
      </c>
      <c r="K213" s="148" t="str">
        <f>IF(AND(A213&lt;&gt;"",'Données élèves'!AH216&lt;&gt;""),IF('Données élèves'!AH216=TRUE,IF(INDEX(codegem,MATCH('Données élèves'!M216,libgem,0))&lt;8000,INDEX(codegem,MATCH('Données élèves'!M216,libgem,0)),""),'Données élèves'!M216),"")</f>
        <v/>
      </c>
      <c r="L213" s="148" t="str">
        <f>IF(AND(A213&lt;&gt;"",'Données élèves'!AH216&lt;&gt;""),IF('Données élèves'!AH216=TRUE,INDEX(codegemhist,MATCH('Données élèves'!M216,libgem,0)),""),"")</f>
        <v/>
      </c>
      <c r="M213" s="148" t="str">
        <f>IF(AND(A213&lt;&gt;"",'Données élèves'!AH216&lt;&gt;""),IF('Données élèves'!AH216=TRUE,IF(INDEX(codegem,MATCH('Données élèves'!M216,libgem,0))&gt;=8000,INDEX(codegem,MATCH('Données élèves'!M216,libgem,0)),""),'Données élèves'!M216),"")</f>
        <v/>
      </c>
      <c r="N213" s="148" t="str">
        <f>IF(AND(A213&lt;&gt;"",'Données élèves'!AI216&lt;&gt;""),IF('Données élèves'!AI216=TRUE,INDEX(codeschart,MATCH('Données élèves'!N216,libschart,0)),'Données élèves'!N216),"")</f>
        <v/>
      </c>
      <c r="O213" s="148" t="str">
        <f>IF(AND(A213&lt;&gt;"",'Données élèves'!O216&lt;&gt;""),'Données élèves'!O216,"")</f>
        <v/>
      </c>
      <c r="P213" s="148" t="str">
        <f>IF(AND(A213&lt;&gt;"",'Données élèves'!AK216&lt;&gt;""),IF('Données élèves'!AK216=TRUE,INDEX(codeform,MATCH('Données élèves'!P216,libform,0)),'Données élèves'!P216),"")</f>
        <v/>
      </c>
      <c r="Q213" s="148" t="str">
        <f>IF(AND(A213&lt;&gt;"",'Données élèves'!AL216&lt;&gt;""),IF('Données élèves'!AL216=TRUE,INDEX(codespe,MATCH('Données élèves'!Q216,libspe,0)),'Données élèves'!Q216),"")</f>
        <v/>
      </c>
      <c r="R213" s="148" t="str">
        <f>IF(AND(A213&lt;&gt;"",OR('Données élèves'!AM216&lt;&gt;"",'Données élèves'!AT216=FALSE)),IF('Données élèves'!AM216=TRUE,INDEX(codemp1,MATCH('Données élèves'!R216,libmp1,0)),IF('Données élèves'!AT216=FALSE,0,'Données élèves'!R216)),"")</f>
        <v/>
      </c>
      <c r="S213" s="148" t="str">
        <f t="shared" si="10"/>
        <v/>
      </c>
      <c r="T213" s="148" t="str">
        <f t="shared" si="11"/>
        <v/>
      </c>
      <c r="U213" s="148" t="str">
        <f>IF(AND(A213&lt;&gt;"",'Données élèves'!S216&lt;&gt;""),'Données élèves'!S216,"")</f>
        <v/>
      </c>
      <c r="V213" s="148" t="str">
        <f>IF(AND(A213&lt;&gt;"",'Données élèves'!T216&lt;&gt;""),'Données élèves'!T216,"")</f>
        <v/>
      </c>
      <c r="W213" s="148" t="str">
        <f>IF(AND(A213&lt;&gt;"",'Données élèves'!U216&lt;&gt;""),'Données élèves'!U216,"")</f>
        <v/>
      </c>
      <c r="X213" s="148" t="str">
        <f>IF(AND(A213&lt;&gt;"",'Données élèves'!V216&lt;&gt;""),'Données élèves'!V216,"")</f>
        <v/>
      </c>
      <c r="Y213" s="148" t="str">
        <f>IF(AND(A213&lt;&gt;"",'Données élèves'!W216&lt;&gt;""),'Données élèves'!W216,"")</f>
        <v/>
      </c>
      <c r="Z213" s="148" t="str">
        <f>IF(AND(A213&lt;&gt;"",'Données élèves'!X216&lt;&gt;""),'Données élèves'!X216,"")</f>
        <v/>
      </c>
    </row>
    <row r="214" spans="1:26" x14ac:dyDescent="0.2">
      <c r="A214" s="146" t="str">
        <f>IF('Données élèves'!$C217&lt;&gt;"",'Données élèves'!A217,"")</f>
        <v/>
      </c>
      <c r="B214" s="146" t="str">
        <f>IF(A214&lt;&gt;"",'Données élèves'!B217,"")</f>
        <v/>
      </c>
      <c r="C214" s="146" t="str">
        <f>IF(AND(A214&lt;&gt;"",'Données élèves'!F217&lt;&gt;""),IF(INDEX(codeclint,MATCH('Données élèves'!F217,libclint,0))&lt;&gt;"",INDEX(codeclint,MATCH('Données élèves'!F217,libclint,0)),""),"")</f>
        <v/>
      </c>
      <c r="D214" s="146" t="str">
        <f t="shared" si="9"/>
        <v/>
      </c>
      <c r="E214" s="146" t="str">
        <f>IF(A214&lt;&gt;"",IF('Données élèves'!G217&lt;&gt;"",IF('Données élèves'!AB217&lt;&gt;"",IF('Données élèves'!G217="LOC.ID",CONCATENATE("LOC.",'Données élèves'!AU$5),'Données élèves'!G217),""),""),"")</f>
        <v/>
      </c>
      <c r="F214" s="146" t="str">
        <f>IF(A214&lt;&gt;"",IF('Données élèves'!H217&lt;&gt;"",'Données élèves'!H217,""),"")</f>
        <v/>
      </c>
      <c r="G214" s="146" t="str">
        <f>IF(AND(A214&lt;&gt;"",'Données élèves'!AC217&lt;&gt;""),IF('Données élèves'!AC217=TRUE,INDEX(codesex,MATCH('Données élèves'!I217,libsex,0)),'Données élèves'!I217),"")</f>
        <v/>
      </c>
      <c r="H214" s="147" t="str">
        <f>IF(A214&lt;&gt;"",IF('Données élèves'!J217&lt;&gt;"",'Données élèves'!J217,""),"")</f>
        <v/>
      </c>
      <c r="I214" s="148" t="str">
        <f>IF(AND(A214&lt;&gt;"",'Données élèves'!AE217&lt;&gt;""),IF('Données élèves'!AE217=TRUE,INDEX(codenat,MATCH('Données élèves'!K217,libnat,0)),'Données élèves'!K217),"")</f>
        <v/>
      </c>
      <c r="J214" s="148" t="str">
        <f>IF(AND(A214&lt;&gt;"",'Données élèves'!AF217&lt;&gt;""),IF('Données élèves'!AF217=TRUE,INDEX(codelangue,MATCH('Données élèves'!L217,liblangue,0)),'Données élèves'!L217),"")</f>
        <v/>
      </c>
      <c r="K214" s="148" t="str">
        <f>IF(AND(A214&lt;&gt;"",'Données élèves'!AH217&lt;&gt;""),IF('Données élèves'!AH217=TRUE,IF(INDEX(codegem,MATCH('Données élèves'!M217,libgem,0))&lt;8000,INDEX(codegem,MATCH('Données élèves'!M217,libgem,0)),""),'Données élèves'!M217),"")</f>
        <v/>
      </c>
      <c r="L214" s="148" t="str">
        <f>IF(AND(A214&lt;&gt;"",'Données élèves'!AH217&lt;&gt;""),IF('Données élèves'!AH217=TRUE,INDEX(codegemhist,MATCH('Données élèves'!M217,libgem,0)),""),"")</f>
        <v/>
      </c>
      <c r="M214" s="148" t="str">
        <f>IF(AND(A214&lt;&gt;"",'Données élèves'!AH217&lt;&gt;""),IF('Données élèves'!AH217=TRUE,IF(INDEX(codegem,MATCH('Données élèves'!M217,libgem,0))&gt;=8000,INDEX(codegem,MATCH('Données élèves'!M217,libgem,0)),""),'Données élèves'!M217),"")</f>
        <v/>
      </c>
      <c r="N214" s="148" t="str">
        <f>IF(AND(A214&lt;&gt;"",'Données élèves'!AI217&lt;&gt;""),IF('Données élèves'!AI217=TRUE,INDEX(codeschart,MATCH('Données élèves'!N217,libschart,0)),'Données élèves'!N217),"")</f>
        <v/>
      </c>
      <c r="O214" s="148" t="str">
        <f>IF(AND(A214&lt;&gt;"",'Données élèves'!O217&lt;&gt;""),'Données élèves'!O217,"")</f>
        <v/>
      </c>
      <c r="P214" s="148" t="str">
        <f>IF(AND(A214&lt;&gt;"",'Données élèves'!AK217&lt;&gt;""),IF('Données élèves'!AK217=TRUE,INDEX(codeform,MATCH('Données élèves'!P217,libform,0)),'Données élèves'!P217),"")</f>
        <v/>
      </c>
      <c r="Q214" s="148" t="str">
        <f>IF(AND(A214&lt;&gt;"",'Données élèves'!AL217&lt;&gt;""),IF('Données élèves'!AL217=TRUE,INDEX(codespe,MATCH('Données élèves'!Q217,libspe,0)),'Données élèves'!Q217),"")</f>
        <v/>
      </c>
      <c r="R214" s="148" t="str">
        <f>IF(AND(A214&lt;&gt;"",OR('Données élèves'!AM217&lt;&gt;"",'Données élèves'!AT217=FALSE)),IF('Données élèves'!AM217=TRUE,INDEX(codemp1,MATCH('Données élèves'!R217,libmp1,0)),IF('Données élèves'!AT217=FALSE,0,'Données élèves'!R217)),"")</f>
        <v/>
      </c>
      <c r="S214" s="148" t="str">
        <f t="shared" si="10"/>
        <v/>
      </c>
      <c r="T214" s="148" t="str">
        <f t="shared" si="11"/>
        <v/>
      </c>
      <c r="U214" s="148" t="str">
        <f>IF(AND(A214&lt;&gt;"",'Données élèves'!S217&lt;&gt;""),'Données élèves'!S217,"")</f>
        <v/>
      </c>
      <c r="V214" s="148" t="str">
        <f>IF(AND(A214&lt;&gt;"",'Données élèves'!T217&lt;&gt;""),'Données élèves'!T217,"")</f>
        <v/>
      </c>
      <c r="W214" s="148" t="str">
        <f>IF(AND(A214&lt;&gt;"",'Données élèves'!U217&lt;&gt;""),'Données élèves'!U217,"")</f>
        <v/>
      </c>
      <c r="X214" s="148" t="str">
        <f>IF(AND(A214&lt;&gt;"",'Données élèves'!V217&lt;&gt;""),'Données élèves'!V217,"")</f>
        <v/>
      </c>
      <c r="Y214" s="148" t="str">
        <f>IF(AND(A214&lt;&gt;"",'Données élèves'!W217&lt;&gt;""),'Données élèves'!W217,"")</f>
        <v/>
      </c>
      <c r="Z214" s="148" t="str">
        <f>IF(AND(A214&lt;&gt;"",'Données élèves'!X217&lt;&gt;""),'Données élèves'!X217,"")</f>
        <v/>
      </c>
    </row>
    <row r="215" spans="1:26" x14ac:dyDescent="0.2">
      <c r="A215" s="146" t="str">
        <f>IF('Données élèves'!$C218&lt;&gt;"",'Données élèves'!A218,"")</f>
        <v/>
      </c>
      <c r="B215" s="146" t="str">
        <f>IF(A215&lt;&gt;"",'Données élèves'!B218,"")</f>
        <v/>
      </c>
      <c r="C215" s="146" t="str">
        <f>IF(AND(A215&lt;&gt;"",'Données élèves'!F218&lt;&gt;""),IF(INDEX(codeclint,MATCH('Données élèves'!F218,libclint,0))&lt;&gt;"",INDEX(codeclint,MATCH('Données élèves'!F218,libclint,0)),""),"")</f>
        <v/>
      </c>
      <c r="D215" s="146" t="str">
        <f t="shared" si="9"/>
        <v/>
      </c>
      <c r="E215" s="146" t="str">
        <f>IF(A215&lt;&gt;"",IF('Données élèves'!G218&lt;&gt;"",IF('Données élèves'!AB218&lt;&gt;"",IF('Données élèves'!G218="LOC.ID",CONCATENATE("LOC.",'Données élèves'!AU$5),'Données élèves'!G218),""),""),"")</f>
        <v/>
      </c>
      <c r="F215" s="146" t="str">
        <f>IF(A215&lt;&gt;"",IF('Données élèves'!H218&lt;&gt;"",'Données élèves'!H218,""),"")</f>
        <v/>
      </c>
      <c r="G215" s="146" t="str">
        <f>IF(AND(A215&lt;&gt;"",'Données élèves'!AC218&lt;&gt;""),IF('Données élèves'!AC218=TRUE,INDEX(codesex,MATCH('Données élèves'!I218,libsex,0)),'Données élèves'!I218),"")</f>
        <v/>
      </c>
      <c r="H215" s="147" t="str">
        <f>IF(A215&lt;&gt;"",IF('Données élèves'!J218&lt;&gt;"",'Données élèves'!J218,""),"")</f>
        <v/>
      </c>
      <c r="I215" s="148" t="str">
        <f>IF(AND(A215&lt;&gt;"",'Données élèves'!AE218&lt;&gt;""),IF('Données élèves'!AE218=TRUE,INDEX(codenat,MATCH('Données élèves'!K218,libnat,0)),'Données élèves'!K218),"")</f>
        <v/>
      </c>
      <c r="J215" s="148" t="str">
        <f>IF(AND(A215&lt;&gt;"",'Données élèves'!AF218&lt;&gt;""),IF('Données élèves'!AF218=TRUE,INDEX(codelangue,MATCH('Données élèves'!L218,liblangue,0)),'Données élèves'!L218),"")</f>
        <v/>
      </c>
      <c r="K215" s="148" t="str">
        <f>IF(AND(A215&lt;&gt;"",'Données élèves'!AH218&lt;&gt;""),IF('Données élèves'!AH218=TRUE,IF(INDEX(codegem,MATCH('Données élèves'!M218,libgem,0))&lt;8000,INDEX(codegem,MATCH('Données élèves'!M218,libgem,0)),""),'Données élèves'!M218),"")</f>
        <v/>
      </c>
      <c r="L215" s="148" t="str">
        <f>IF(AND(A215&lt;&gt;"",'Données élèves'!AH218&lt;&gt;""),IF('Données élèves'!AH218=TRUE,INDEX(codegemhist,MATCH('Données élèves'!M218,libgem,0)),""),"")</f>
        <v/>
      </c>
      <c r="M215" s="148" t="str">
        <f>IF(AND(A215&lt;&gt;"",'Données élèves'!AH218&lt;&gt;""),IF('Données élèves'!AH218=TRUE,IF(INDEX(codegem,MATCH('Données élèves'!M218,libgem,0))&gt;=8000,INDEX(codegem,MATCH('Données élèves'!M218,libgem,0)),""),'Données élèves'!M218),"")</f>
        <v/>
      </c>
      <c r="N215" s="148" t="str">
        <f>IF(AND(A215&lt;&gt;"",'Données élèves'!AI218&lt;&gt;""),IF('Données élèves'!AI218=TRUE,INDEX(codeschart,MATCH('Données élèves'!N218,libschart,0)),'Données élèves'!N218),"")</f>
        <v/>
      </c>
      <c r="O215" s="148" t="str">
        <f>IF(AND(A215&lt;&gt;"",'Données élèves'!O218&lt;&gt;""),'Données élèves'!O218,"")</f>
        <v/>
      </c>
      <c r="P215" s="148" t="str">
        <f>IF(AND(A215&lt;&gt;"",'Données élèves'!AK218&lt;&gt;""),IF('Données élèves'!AK218=TRUE,INDEX(codeform,MATCH('Données élèves'!P218,libform,0)),'Données élèves'!P218),"")</f>
        <v/>
      </c>
      <c r="Q215" s="148" t="str">
        <f>IF(AND(A215&lt;&gt;"",'Données élèves'!AL218&lt;&gt;""),IF('Données élèves'!AL218=TRUE,INDEX(codespe,MATCH('Données élèves'!Q218,libspe,0)),'Données élèves'!Q218),"")</f>
        <v/>
      </c>
      <c r="R215" s="148" t="str">
        <f>IF(AND(A215&lt;&gt;"",OR('Données élèves'!AM218&lt;&gt;"",'Données élèves'!AT218=FALSE)),IF('Données élèves'!AM218=TRUE,INDEX(codemp1,MATCH('Données élèves'!R218,libmp1,0)),IF('Données élèves'!AT218=FALSE,0,'Données élèves'!R218)),"")</f>
        <v/>
      </c>
      <c r="S215" s="148" t="str">
        <f t="shared" si="10"/>
        <v/>
      </c>
      <c r="T215" s="148" t="str">
        <f t="shared" si="11"/>
        <v/>
      </c>
      <c r="U215" s="148" t="str">
        <f>IF(AND(A215&lt;&gt;"",'Données élèves'!S218&lt;&gt;""),'Données élèves'!S218,"")</f>
        <v/>
      </c>
      <c r="V215" s="148" t="str">
        <f>IF(AND(A215&lt;&gt;"",'Données élèves'!T218&lt;&gt;""),'Données élèves'!T218,"")</f>
        <v/>
      </c>
      <c r="W215" s="148" t="str">
        <f>IF(AND(A215&lt;&gt;"",'Données élèves'!U218&lt;&gt;""),'Données élèves'!U218,"")</f>
        <v/>
      </c>
      <c r="X215" s="148" t="str">
        <f>IF(AND(A215&lt;&gt;"",'Données élèves'!V218&lt;&gt;""),'Données élèves'!V218,"")</f>
        <v/>
      </c>
      <c r="Y215" s="148" t="str">
        <f>IF(AND(A215&lt;&gt;"",'Données élèves'!W218&lt;&gt;""),'Données élèves'!W218,"")</f>
        <v/>
      </c>
      <c r="Z215" s="148" t="str">
        <f>IF(AND(A215&lt;&gt;"",'Données élèves'!X218&lt;&gt;""),'Données élèves'!X218,"")</f>
        <v/>
      </c>
    </row>
    <row r="216" spans="1:26" x14ac:dyDescent="0.2">
      <c r="A216" s="146" t="str">
        <f>IF('Données élèves'!$C219&lt;&gt;"",'Données élèves'!A219,"")</f>
        <v/>
      </c>
      <c r="B216" s="146" t="str">
        <f>IF(A216&lt;&gt;"",'Données élèves'!B219,"")</f>
        <v/>
      </c>
      <c r="C216" s="146" t="str">
        <f>IF(AND(A216&lt;&gt;"",'Données élèves'!F219&lt;&gt;""),IF(INDEX(codeclint,MATCH('Données élèves'!F219,libclint,0))&lt;&gt;"",INDEX(codeclint,MATCH('Données élèves'!F219,libclint,0)),""),"")</f>
        <v/>
      </c>
      <c r="D216" s="146" t="str">
        <f t="shared" si="9"/>
        <v/>
      </c>
      <c r="E216" s="146" t="str">
        <f>IF(A216&lt;&gt;"",IF('Données élèves'!G219&lt;&gt;"",IF('Données élèves'!AB219&lt;&gt;"",IF('Données élèves'!G219="LOC.ID",CONCATENATE("LOC.",'Données élèves'!AU$5),'Données élèves'!G219),""),""),"")</f>
        <v/>
      </c>
      <c r="F216" s="146" t="str">
        <f>IF(A216&lt;&gt;"",IF('Données élèves'!H219&lt;&gt;"",'Données élèves'!H219,""),"")</f>
        <v/>
      </c>
      <c r="G216" s="146" t="str">
        <f>IF(AND(A216&lt;&gt;"",'Données élèves'!AC219&lt;&gt;""),IF('Données élèves'!AC219=TRUE,INDEX(codesex,MATCH('Données élèves'!I219,libsex,0)),'Données élèves'!I219),"")</f>
        <v/>
      </c>
      <c r="H216" s="147" t="str">
        <f>IF(A216&lt;&gt;"",IF('Données élèves'!J219&lt;&gt;"",'Données élèves'!J219,""),"")</f>
        <v/>
      </c>
      <c r="I216" s="148" t="str">
        <f>IF(AND(A216&lt;&gt;"",'Données élèves'!AE219&lt;&gt;""),IF('Données élèves'!AE219=TRUE,INDEX(codenat,MATCH('Données élèves'!K219,libnat,0)),'Données élèves'!K219),"")</f>
        <v/>
      </c>
      <c r="J216" s="148" t="str">
        <f>IF(AND(A216&lt;&gt;"",'Données élèves'!AF219&lt;&gt;""),IF('Données élèves'!AF219=TRUE,INDEX(codelangue,MATCH('Données élèves'!L219,liblangue,0)),'Données élèves'!L219),"")</f>
        <v/>
      </c>
      <c r="K216" s="148" t="str">
        <f>IF(AND(A216&lt;&gt;"",'Données élèves'!AH219&lt;&gt;""),IF('Données élèves'!AH219=TRUE,IF(INDEX(codegem,MATCH('Données élèves'!M219,libgem,0))&lt;8000,INDEX(codegem,MATCH('Données élèves'!M219,libgem,0)),""),'Données élèves'!M219),"")</f>
        <v/>
      </c>
      <c r="L216" s="148" t="str">
        <f>IF(AND(A216&lt;&gt;"",'Données élèves'!AH219&lt;&gt;""),IF('Données élèves'!AH219=TRUE,INDEX(codegemhist,MATCH('Données élèves'!M219,libgem,0)),""),"")</f>
        <v/>
      </c>
      <c r="M216" s="148" t="str">
        <f>IF(AND(A216&lt;&gt;"",'Données élèves'!AH219&lt;&gt;""),IF('Données élèves'!AH219=TRUE,IF(INDEX(codegem,MATCH('Données élèves'!M219,libgem,0))&gt;=8000,INDEX(codegem,MATCH('Données élèves'!M219,libgem,0)),""),'Données élèves'!M219),"")</f>
        <v/>
      </c>
      <c r="N216" s="148" t="str">
        <f>IF(AND(A216&lt;&gt;"",'Données élèves'!AI219&lt;&gt;""),IF('Données élèves'!AI219=TRUE,INDEX(codeschart,MATCH('Données élèves'!N219,libschart,0)),'Données élèves'!N219),"")</f>
        <v/>
      </c>
      <c r="O216" s="148" t="str">
        <f>IF(AND(A216&lt;&gt;"",'Données élèves'!O219&lt;&gt;""),'Données élèves'!O219,"")</f>
        <v/>
      </c>
      <c r="P216" s="148" t="str">
        <f>IF(AND(A216&lt;&gt;"",'Données élèves'!AK219&lt;&gt;""),IF('Données élèves'!AK219=TRUE,INDEX(codeform,MATCH('Données élèves'!P219,libform,0)),'Données élèves'!P219),"")</f>
        <v/>
      </c>
      <c r="Q216" s="148" t="str">
        <f>IF(AND(A216&lt;&gt;"",'Données élèves'!AL219&lt;&gt;""),IF('Données élèves'!AL219=TRUE,INDEX(codespe,MATCH('Données élèves'!Q219,libspe,0)),'Données élèves'!Q219),"")</f>
        <v/>
      </c>
      <c r="R216" s="148" t="str">
        <f>IF(AND(A216&lt;&gt;"",OR('Données élèves'!AM219&lt;&gt;"",'Données élèves'!AT219=FALSE)),IF('Données élèves'!AM219=TRUE,INDEX(codemp1,MATCH('Données élèves'!R219,libmp1,0)),IF('Données élèves'!AT219=FALSE,0,'Données élèves'!R219)),"")</f>
        <v/>
      </c>
      <c r="S216" s="148" t="str">
        <f t="shared" si="10"/>
        <v/>
      </c>
      <c r="T216" s="148" t="str">
        <f t="shared" si="11"/>
        <v/>
      </c>
      <c r="U216" s="148" t="str">
        <f>IF(AND(A216&lt;&gt;"",'Données élèves'!S219&lt;&gt;""),'Données élèves'!S219,"")</f>
        <v/>
      </c>
      <c r="V216" s="148" t="str">
        <f>IF(AND(A216&lt;&gt;"",'Données élèves'!T219&lt;&gt;""),'Données élèves'!T219,"")</f>
        <v/>
      </c>
      <c r="W216" s="148" t="str">
        <f>IF(AND(A216&lt;&gt;"",'Données élèves'!U219&lt;&gt;""),'Données élèves'!U219,"")</f>
        <v/>
      </c>
      <c r="X216" s="148" t="str">
        <f>IF(AND(A216&lt;&gt;"",'Données élèves'!V219&lt;&gt;""),'Données élèves'!V219,"")</f>
        <v/>
      </c>
      <c r="Y216" s="148" t="str">
        <f>IF(AND(A216&lt;&gt;"",'Données élèves'!W219&lt;&gt;""),'Données élèves'!W219,"")</f>
        <v/>
      </c>
      <c r="Z216" s="148" t="str">
        <f>IF(AND(A216&lt;&gt;"",'Données élèves'!X219&lt;&gt;""),'Données élèves'!X219,"")</f>
        <v/>
      </c>
    </row>
    <row r="217" spans="1:26" x14ac:dyDescent="0.2">
      <c r="A217" s="146" t="str">
        <f>IF('Données élèves'!$C220&lt;&gt;"",'Données élèves'!A220,"")</f>
        <v/>
      </c>
      <c r="B217" s="146" t="str">
        <f>IF(A217&lt;&gt;"",'Données élèves'!B220,"")</f>
        <v/>
      </c>
      <c r="C217" s="146" t="str">
        <f>IF(AND(A217&lt;&gt;"",'Données élèves'!F220&lt;&gt;""),IF(INDEX(codeclint,MATCH('Données élèves'!F220,libclint,0))&lt;&gt;"",INDEX(codeclint,MATCH('Données élèves'!F220,libclint,0)),""),"")</f>
        <v/>
      </c>
      <c r="D217" s="146" t="str">
        <f t="shared" si="9"/>
        <v/>
      </c>
      <c r="E217" s="146" t="str">
        <f>IF(A217&lt;&gt;"",IF('Données élèves'!G220&lt;&gt;"",IF('Données élèves'!AB220&lt;&gt;"",IF('Données élèves'!G220="LOC.ID",CONCATENATE("LOC.",'Données élèves'!AU$5),'Données élèves'!G220),""),""),"")</f>
        <v/>
      </c>
      <c r="F217" s="146" t="str">
        <f>IF(A217&lt;&gt;"",IF('Données élèves'!H220&lt;&gt;"",'Données élèves'!H220,""),"")</f>
        <v/>
      </c>
      <c r="G217" s="146" t="str">
        <f>IF(AND(A217&lt;&gt;"",'Données élèves'!AC220&lt;&gt;""),IF('Données élèves'!AC220=TRUE,INDEX(codesex,MATCH('Données élèves'!I220,libsex,0)),'Données élèves'!I220),"")</f>
        <v/>
      </c>
      <c r="H217" s="147" t="str">
        <f>IF(A217&lt;&gt;"",IF('Données élèves'!J220&lt;&gt;"",'Données élèves'!J220,""),"")</f>
        <v/>
      </c>
      <c r="I217" s="148" t="str">
        <f>IF(AND(A217&lt;&gt;"",'Données élèves'!AE220&lt;&gt;""),IF('Données élèves'!AE220=TRUE,INDEX(codenat,MATCH('Données élèves'!K220,libnat,0)),'Données élèves'!K220),"")</f>
        <v/>
      </c>
      <c r="J217" s="148" t="str">
        <f>IF(AND(A217&lt;&gt;"",'Données élèves'!AF220&lt;&gt;""),IF('Données élèves'!AF220=TRUE,INDEX(codelangue,MATCH('Données élèves'!L220,liblangue,0)),'Données élèves'!L220),"")</f>
        <v/>
      </c>
      <c r="K217" s="148" t="str">
        <f>IF(AND(A217&lt;&gt;"",'Données élèves'!AH220&lt;&gt;""),IF('Données élèves'!AH220=TRUE,IF(INDEX(codegem,MATCH('Données élèves'!M220,libgem,0))&lt;8000,INDEX(codegem,MATCH('Données élèves'!M220,libgem,0)),""),'Données élèves'!M220),"")</f>
        <v/>
      </c>
      <c r="L217" s="148" t="str">
        <f>IF(AND(A217&lt;&gt;"",'Données élèves'!AH220&lt;&gt;""),IF('Données élèves'!AH220=TRUE,INDEX(codegemhist,MATCH('Données élèves'!M220,libgem,0)),""),"")</f>
        <v/>
      </c>
      <c r="M217" s="148" t="str">
        <f>IF(AND(A217&lt;&gt;"",'Données élèves'!AH220&lt;&gt;""),IF('Données élèves'!AH220=TRUE,IF(INDEX(codegem,MATCH('Données élèves'!M220,libgem,0))&gt;=8000,INDEX(codegem,MATCH('Données élèves'!M220,libgem,0)),""),'Données élèves'!M220),"")</f>
        <v/>
      </c>
      <c r="N217" s="148" t="str">
        <f>IF(AND(A217&lt;&gt;"",'Données élèves'!AI220&lt;&gt;""),IF('Données élèves'!AI220=TRUE,INDEX(codeschart,MATCH('Données élèves'!N220,libschart,0)),'Données élèves'!N220),"")</f>
        <v/>
      </c>
      <c r="O217" s="148" t="str">
        <f>IF(AND(A217&lt;&gt;"",'Données élèves'!O220&lt;&gt;""),'Données élèves'!O220,"")</f>
        <v/>
      </c>
      <c r="P217" s="148" t="str">
        <f>IF(AND(A217&lt;&gt;"",'Données élèves'!AK220&lt;&gt;""),IF('Données élèves'!AK220=TRUE,INDEX(codeform,MATCH('Données élèves'!P220,libform,0)),'Données élèves'!P220),"")</f>
        <v/>
      </c>
      <c r="Q217" s="148" t="str">
        <f>IF(AND(A217&lt;&gt;"",'Données élèves'!AL220&lt;&gt;""),IF('Données élèves'!AL220=TRUE,INDEX(codespe,MATCH('Données élèves'!Q220,libspe,0)),'Données élèves'!Q220),"")</f>
        <v/>
      </c>
      <c r="R217" s="148" t="str">
        <f>IF(AND(A217&lt;&gt;"",OR('Données élèves'!AM220&lt;&gt;"",'Données élèves'!AT220=FALSE)),IF('Données élèves'!AM220=TRUE,INDEX(codemp1,MATCH('Données élèves'!R220,libmp1,0)),IF('Données élèves'!AT220=FALSE,0,'Données élèves'!R220)),"")</f>
        <v/>
      </c>
      <c r="S217" s="148" t="str">
        <f t="shared" si="10"/>
        <v/>
      </c>
      <c r="T217" s="148" t="str">
        <f t="shared" si="11"/>
        <v/>
      </c>
      <c r="U217" s="148" t="str">
        <f>IF(AND(A217&lt;&gt;"",'Données élèves'!S220&lt;&gt;""),'Données élèves'!S220,"")</f>
        <v/>
      </c>
      <c r="V217" s="148" t="str">
        <f>IF(AND(A217&lt;&gt;"",'Données élèves'!T220&lt;&gt;""),'Données élèves'!T220,"")</f>
        <v/>
      </c>
      <c r="W217" s="148" t="str">
        <f>IF(AND(A217&lt;&gt;"",'Données élèves'!U220&lt;&gt;""),'Données élèves'!U220,"")</f>
        <v/>
      </c>
      <c r="X217" s="148" t="str">
        <f>IF(AND(A217&lt;&gt;"",'Données élèves'!V220&lt;&gt;""),'Données élèves'!V220,"")</f>
        <v/>
      </c>
      <c r="Y217" s="148" t="str">
        <f>IF(AND(A217&lt;&gt;"",'Données élèves'!W220&lt;&gt;""),'Données élèves'!W220,"")</f>
        <v/>
      </c>
      <c r="Z217" s="148" t="str">
        <f>IF(AND(A217&lt;&gt;"",'Données élèves'!X220&lt;&gt;""),'Données élèves'!X220,"")</f>
        <v/>
      </c>
    </row>
    <row r="218" spans="1:26" x14ac:dyDescent="0.2">
      <c r="A218" s="146" t="str">
        <f>IF('Données élèves'!$C221&lt;&gt;"",'Données élèves'!A221,"")</f>
        <v/>
      </c>
      <c r="B218" s="146" t="str">
        <f>IF(A218&lt;&gt;"",'Données élèves'!B221,"")</f>
        <v/>
      </c>
      <c r="C218" s="146" t="str">
        <f>IF(AND(A218&lt;&gt;"",'Données élèves'!F221&lt;&gt;""),IF(INDEX(codeclint,MATCH('Données élèves'!F221,libclint,0))&lt;&gt;"",INDEX(codeclint,MATCH('Données élèves'!F221,libclint,0)),""),"")</f>
        <v/>
      </c>
      <c r="D218" s="146" t="str">
        <f t="shared" si="9"/>
        <v/>
      </c>
      <c r="E218" s="146" t="str">
        <f>IF(A218&lt;&gt;"",IF('Données élèves'!G221&lt;&gt;"",IF('Données élèves'!AB221&lt;&gt;"",IF('Données élèves'!G221="LOC.ID",CONCATENATE("LOC.",'Données élèves'!AU$5),'Données élèves'!G221),""),""),"")</f>
        <v/>
      </c>
      <c r="F218" s="146" t="str">
        <f>IF(A218&lt;&gt;"",IF('Données élèves'!H221&lt;&gt;"",'Données élèves'!H221,""),"")</f>
        <v/>
      </c>
      <c r="G218" s="146" t="str">
        <f>IF(AND(A218&lt;&gt;"",'Données élèves'!AC221&lt;&gt;""),IF('Données élèves'!AC221=TRUE,INDEX(codesex,MATCH('Données élèves'!I221,libsex,0)),'Données élèves'!I221),"")</f>
        <v/>
      </c>
      <c r="H218" s="147" t="str">
        <f>IF(A218&lt;&gt;"",IF('Données élèves'!J221&lt;&gt;"",'Données élèves'!J221,""),"")</f>
        <v/>
      </c>
      <c r="I218" s="148" t="str">
        <f>IF(AND(A218&lt;&gt;"",'Données élèves'!AE221&lt;&gt;""),IF('Données élèves'!AE221=TRUE,INDEX(codenat,MATCH('Données élèves'!K221,libnat,0)),'Données élèves'!K221),"")</f>
        <v/>
      </c>
      <c r="J218" s="148" t="str">
        <f>IF(AND(A218&lt;&gt;"",'Données élèves'!AF221&lt;&gt;""),IF('Données élèves'!AF221=TRUE,INDEX(codelangue,MATCH('Données élèves'!L221,liblangue,0)),'Données élèves'!L221),"")</f>
        <v/>
      </c>
      <c r="K218" s="148" t="str">
        <f>IF(AND(A218&lt;&gt;"",'Données élèves'!AH221&lt;&gt;""),IF('Données élèves'!AH221=TRUE,IF(INDEX(codegem,MATCH('Données élèves'!M221,libgem,0))&lt;8000,INDEX(codegem,MATCH('Données élèves'!M221,libgem,0)),""),'Données élèves'!M221),"")</f>
        <v/>
      </c>
      <c r="L218" s="148" t="str">
        <f>IF(AND(A218&lt;&gt;"",'Données élèves'!AH221&lt;&gt;""),IF('Données élèves'!AH221=TRUE,INDEX(codegemhist,MATCH('Données élèves'!M221,libgem,0)),""),"")</f>
        <v/>
      </c>
      <c r="M218" s="148" t="str">
        <f>IF(AND(A218&lt;&gt;"",'Données élèves'!AH221&lt;&gt;""),IF('Données élèves'!AH221=TRUE,IF(INDEX(codegem,MATCH('Données élèves'!M221,libgem,0))&gt;=8000,INDEX(codegem,MATCH('Données élèves'!M221,libgem,0)),""),'Données élèves'!M221),"")</f>
        <v/>
      </c>
      <c r="N218" s="148" t="str">
        <f>IF(AND(A218&lt;&gt;"",'Données élèves'!AI221&lt;&gt;""),IF('Données élèves'!AI221=TRUE,INDEX(codeschart,MATCH('Données élèves'!N221,libschart,0)),'Données élèves'!N221),"")</f>
        <v/>
      </c>
      <c r="O218" s="148" t="str">
        <f>IF(AND(A218&lt;&gt;"",'Données élèves'!O221&lt;&gt;""),'Données élèves'!O221,"")</f>
        <v/>
      </c>
      <c r="P218" s="148" t="str">
        <f>IF(AND(A218&lt;&gt;"",'Données élèves'!AK221&lt;&gt;""),IF('Données élèves'!AK221=TRUE,INDEX(codeform,MATCH('Données élèves'!P221,libform,0)),'Données élèves'!P221),"")</f>
        <v/>
      </c>
      <c r="Q218" s="148" t="str">
        <f>IF(AND(A218&lt;&gt;"",'Données élèves'!AL221&lt;&gt;""),IF('Données élèves'!AL221=TRUE,INDEX(codespe,MATCH('Données élèves'!Q221,libspe,0)),'Données élèves'!Q221),"")</f>
        <v/>
      </c>
      <c r="R218" s="148" t="str">
        <f>IF(AND(A218&lt;&gt;"",OR('Données élèves'!AM221&lt;&gt;"",'Données élèves'!AT221=FALSE)),IF('Données élèves'!AM221=TRUE,INDEX(codemp1,MATCH('Données élèves'!R221,libmp1,0)),IF('Données élèves'!AT221=FALSE,0,'Données élèves'!R221)),"")</f>
        <v/>
      </c>
      <c r="S218" s="148" t="str">
        <f t="shared" si="10"/>
        <v/>
      </c>
      <c r="T218" s="148" t="str">
        <f t="shared" si="11"/>
        <v/>
      </c>
      <c r="U218" s="148" t="str">
        <f>IF(AND(A218&lt;&gt;"",'Données élèves'!S221&lt;&gt;""),'Données élèves'!S221,"")</f>
        <v/>
      </c>
      <c r="V218" s="148" t="str">
        <f>IF(AND(A218&lt;&gt;"",'Données élèves'!T221&lt;&gt;""),'Données élèves'!T221,"")</f>
        <v/>
      </c>
      <c r="W218" s="148" t="str">
        <f>IF(AND(A218&lt;&gt;"",'Données élèves'!U221&lt;&gt;""),'Données élèves'!U221,"")</f>
        <v/>
      </c>
      <c r="X218" s="148" t="str">
        <f>IF(AND(A218&lt;&gt;"",'Données élèves'!V221&lt;&gt;""),'Données élèves'!V221,"")</f>
        <v/>
      </c>
      <c r="Y218" s="148" t="str">
        <f>IF(AND(A218&lt;&gt;"",'Données élèves'!W221&lt;&gt;""),'Données élèves'!W221,"")</f>
        <v/>
      </c>
      <c r="Z218" s="148" t="str">
        <f>IF(AND(A218&lt;&gt;"",'Données élèves'!X221&lt;&gt;""),'Données élèves'!X221,"")</f>
        <v/>
      </c>
    </row>
    <row r="219" spans="1:26" x14ac:dyDescent="0.2">
      <c r="A219" s="146" t="str">
        <f>IF('Données élèves'!$C222&lt;&gt;"",'Données élèves'!A222,"")</f>
        <v/>
      </c>
      <c r="B219" s="146" t="str">
        <f>IF(A219&lt;&gt;"",'Données élèves'!B222,"")</f>
        <v/>
      </c>
      <c r="C219" s="146" t="str">
        <f>IF(AND(A219&lt;&gt;"",'Données élèves'!F222&lt;&gt;""),IF(INDEX(codeclint,MATCH('Données élèves'!F222,libclint,0))&lt;&gt;"",INDEX(codeclint,MATCH('Données élèves'!F222,libclint,0)),""),"")</f>
        <v/>
      </c>
      <c r="D219" s="146" t="str">
        <f t="shared" si="9"/>
        <v/>
      </c>
      <c r="E219" s="146" t="str">
        <f>IF(A219&lt;&gt;"",IF('Données élèves'!G222&lt;&gt;"",IF('Données élèves'!AB222&lt;&gt;"",IF('Données élèves'!G222="LOC.ID",CONCATENATE("LOC.",'Données élèves'!AU$5),'Données élèves'!G222),""),""),"")</f>
        <v/>
      </c>
      <c r="F219" s="146" t="str">
        <f>IF(A219&lt;&gt;"",IF('Données élèves'!H222&lt;&gt;"",'Données élèves'!H222,""),"")</f>
        <v/>
      </c>
      <c r="G219" s="146" t="str">
        <f>IF(AND(A219&lt;&gt;"",'Données élèves'!AC222&lt;&gt;""),IF('Données élèves'!AC222=TRUE,INDEX(codesex,MATCH('Données élèves'!I222,libsex,0)),'Données élèves'!I222),"")</f>
        <v/>
      </c>
      <c r="H219" s="147" t="str">
        <f>IF(A219&lt;&gt;"",IF('Données élèves'!J222&lt;&gt;"",'Données élèves'!J222,""),"")</f>
        <v/>
      </c>
      <c r="I219" s="148" t="str">
        <f>IF(AND(A219&lt;&gt;"",'Données élèves'!AE222&lt;&gt;""),IF('Données élèves'!AE222=TRUE,INDEX(codenat,MATCH('Données élèves'!K222,libnat,0)),'Données élèves'!K222),"")</f>
        <v/>
      </c>
      <c r="J219" s="148" t="str">
        <f>IF(AND(A219&lt;&gt;"",'Données élèves'!AF222&lt;&gt;""),IF('Données élèves'!AF222=TRUE,INDEX(codelangue,MATCH('Données élèves'!L222,liblangue,0)),'Données élèves'!L222),"")</f>
        <v/>
      </c>
      <c r="K219" s="148" t="str">
        <f>IF(AND(A219&lt;&gt;"",'Données élèves'!AH222&lt;&gt;""),IF('Données élèves'!AH222=TRUE,IF(INDEX(codegem,MATCH('Données élèves'!M222,libgem,0))&lt;8000,INDEX(codegem,MATCH('Données élèves'!M222,libgem,0)),""),'Données élèves'!M222),"")</f>
        <v/>
      </c>
      <c r="L219" s="148" t="str">
        <f>IF(AND(A219&lt;&gt;"",'Données élèves'!AH222&lt;&gt;""),IF('Données élèves'!AH222=TRUE,INDEX(codegemhist,MATCH('Données élèves'!M222,libgem,0)),""),"")</f>
        <v/>
      </c>
      <c r="M219" s="148" t="str">
        <f>IF(AND(A219&lt;&gt;"",'Données élèves'!AH222&lt;&gt;""),IF('Données élèves'!AH222=TRUE,IF(INDEX(codegem,MATCH('Données élèves'!M222,libgem,0))&gt;=8000,INDEX(codegem,MATCH('Données élèves'!M222,libgem,0)),""),'Données élèves'!M222),"")</f>
        <v/>
      </c>
      <c r="N219" s="148" t="str">
        <f>IF(AND(A219&lt;&gt;"",'Données élèves'!AI222&lt;&gt;""),IF('Données élèves'!AI222=TRUE,INDEX(codeschart,MATCH('Données élèves'!N222,libschart,0)),'Données élèves'!N222),"")</f>
        <v/>
      </c>
      <c r="O219" s="148" t="str">
        <f>IF(AND(A219&lt;&gt;"",'Données élèves'!O222&lt;&gt;""),'Données élèves'!O222,"")</f>
        <v/>
      </c>
      <c r="P219" s="148" t="str">
        <f>IF(AND(A219&lt;&gt;"",'Données élèves'!AK222&lt;&gt;""),IF('Données élèves'!AK222=TRUE,INDEX(codeform,MATCH('Données élèves'!P222,libform,0)),'Données élèves'!P222),"")</f>
        <v/>
      </c>
      <c r="Q219" s="148" t="str">
        <f>IF(AND(A219&lt;&gt;"",'Données élèves'!AL222&lt;&gt;""),IF('Données élèves'!AL222=TRUE,INDEX(codespe,MATCH('Données élèves'!Q222,libspe,0)),'Données élèves'!Q222),"")</f>
        <v/>
      </c>
      <c r="R219" s="148" t="str">
        <f>IF(AND(A219&lt;&gt;"",OR('Données élèves'!AM222&lt;&gt;"",'Données élèves'!AT222=FALSE)),IF('Données élèves'!AM222=TRUE,INDEX(codemp1,MATCH('Données élèves'!R222,libmp1,0)),IF('Données élèves'!AT222=FALSE,0,'Données élèves'!R222)),"")</f>
        <v/>
      </c>
      <c r="S219" s="148" t="str">
        <f t="shared" si="10"/>
        <v/>
      </c>
      <c r="T219" s="148" t="str">
        <f t="shared" si="11"/>
        <v/>
      </c>
      <c r="U219" s="148" t="str">
        <f>IF(AND(A219&lt;&gt;"",'Données élèves'!S222&lt;&gt;""),'Données élèves'!S222,"")</f>
        <v/>
      </c>
      <c r="V219" s="148" t="str">
        <f>IF(AND(A219&lt;&gt;"",'Données élèves'!T222&lt;&gt;""),'Données élèves'!T222,"")</f>
        <v/>
      </c>
      <c r="W219" s="148" t="str">
        <f>IF(AND(A219&lt;&gt;"",'Données élèves'!U222&lt;&gt;""),'Données élèves'!U222,"")</f>
        <v/>
      </c>
      <c r="X219" s="148" t="str">
        <f>IF(AND(A219&lt;&gt;"",'Données élèves'!V222&lt;&gt;""),'Données élèves'!V222,"")</f>
        <v/>
      </c>
      <c r="Y219" s="148" t="str">
        <f>IF(AND(A219&lt;&gt;"",'Données élèves'!W222&lt;&gt;""),'Données élèves'!W222,"")</f>
        <v/>
      </c>
      <c r="Z219" s="148" t="str">
        <f>IF(AND(A219&lt;&gt;"",'Données élèves'!X222&lt;&gt;""),'Données élèves'!X222,"")</f>
        <v/>
      </c>
    </row>
    <row r="220" spans="1:26" x14ac:dyDescent="0.2">
      <c r="A220" s="146" t="str">
        <f>IF('Données élèves'!$C223&lt;&gt;"",'Données élèves'!A223,"")</f>
        <v/>
      </c>
      <c r="B220" s="146" t="str">
        <f>IF(A220&lt;&gt;"",'Données élèves'!B223,"")</f>
        <v/>
      </c>
      <c r="C220" s="146" t="str">
        <f>IF(AND(A220&lt;&gt;"",'Données élèves'!F223&lt;&gt;""),IF(INDEX(codeclint,MATCH('Données élèves'!F223,libclint,0))&lt;&gt;"",INDEX(codeclint,MATCH('Données élèves'!F223,libclint,0)),""),"")</f>
        <v/>
      </c>
      <c r="D220" s="146" t="str">
        <f t="shared" si="9"/>
        <v/>
      </c>
      <c r="E220" s="146" t="str">
        <f>IF(A220&lt;&gt;"",IF('Données élèves'!G223&lt;&gt;"",IF('Données élèves'!AB223&lt;&gt;"",IF('Données élèves'!G223="LOC.ID",CONCATENATE("LOC.",'Données élèves'!AU$5),'Données élèves'!G223),""),""),"")</f>
        <v/>
      </c>
      <c r="F220" s="146" t="str">
        <f>IF(A220&lt;&gt;"",IF('Données élèves'!H223&lt;&gt;"",'Données élèves'!H223,""),"")</f>
        <v/>
      </c>
      <c r="G220" s="146" t="str">
        <f>IF(AND(A220&lt;&gt;"",'Données élèves'!AC223&lt;&gt;""),IF('Données élèves'!AC223=TRUE,INDEX(codesex,MATCH('Données élèves'!I223,libsex,0)),'Données élèves'!I223),"")</f>
        <v/>
      </c>
      <c r="H220" s="147" t="str">
        <f>IF(A220&lt;&gt;"",IF('Données élèves'!J223&lt;&gt;"",'Données élèves'!J223,""),"")</f>
        <v/>
      </c>
      <c r="I220" s="148" t="str">
        <f>IF(AND(A220&lt;&gt;"",'Données élèves'!AE223&lt;&gt;""),IF('Données élèves'!AE223=TRUE,INDEX(codenat,MATCH('Données élèves'!K223,libnat,0)),'Données élèves'!K223),"")</f>
        <v/>
      </c>
      <c r="J220" s="148" t="str">
        <f>IF(AND(A220&lt;&gt;"",'Données élèves'!AF223&lt;&gt;""),IF('Données élèves'!AF223=TRUE,INDEX(codelangue,MATCH('Données élèves'!L223,liblangue,0)),'Données élèves'!L223),"")</f>
        <v/>
      </c>
      <c r="K220" s="148" t="str">
        <f>IF(AND(A220&lt;&gt;"",'Données élèves'!AH223&lt;&gt;""),IF('Données élèves'!AH223=TRUE,IF(INDEX(codegem,MATCH('Données élèves'!M223,libgem,0))&lt;8000,INDEX(codegem,MATCH('Données élèves'!M223,libgem,0)),""),'Données élèves'!M223),"")</f>
        <v/>
      </c>
      <c r="L220" s="148" t="str">
        <f>IF(AND(A220&lt;&gt;"",'Données élèves'!AH223&lt;&gt;""),IF('Données élèves'!AH223=TRUE,INDEX(codegemhist,MATCH('Données élèves'!M223,libgem,0)),""),"")</f>
        <v/>
      </c>
      <c r="M220" s="148" t="str">
        <f>IF(AND(A220&lt;&gt;"",'Données élèves'!AH223&lt;&gt;""),IF('Données élèves'!AH223=TRUE,IF(INDEX(codegem,MATCH('Données élèves'!M223,libgem,0))&gt;=8000,INDEX(codegem,MATCH('Données élèves'!M223,libgem,0)),""),'Données élèves'!M223),"")</f>
        <v/>
      </c>
      <c r="N220" s="148" t="str">
        <f>IF(AND(A220&lt;&gt;"",'Données élèves'!AI223&lt;&gt;""),IF('Données élèves'!AI223=TRUE,INDEX(codeschart,MATCH('Données élèves'!N223,libschart,0)),'Données élèves'!N223),"")</f>
        <v/>
      </c>
      <c r="O220" s="148" t="str">
        <f>IF(AND(A220&lt;&gt;"",'Données élèves'!O223&lt;&gt;""),'Données élèves'!O223,"")</f>
        <v/>
      </c>
      <c r="P220" s="148" t="str">
        <f>IF(AND(A220&lt;&gt;"",'Données élèves'!AK223&lt;&gt;""),IF('Données élèves'!AK223=TRUE,INDEX(codeform,MATCH('Données élèves'!P223,libform,0)),'Données élèves'!P223),"")</f>
        <v/>
      </c>
      <c r="Q220" s="148" t="str">
        <f>IF(AND(A220&lt;&gt;"",'Données élèves'!AL223&lt;&gt;""),IF('Données élèves'!AL223=TRUE,INDEX(codespe,MATCH('Données élèves'!Q223,libspe,0)),'Données élèves'!Q223),"")</f>
        <v/>
      </c>
      <c r="R220" s="148" t="str">
        <f>IF(AND(A220&lt;&gt;"",OR('Données élèves'!AM223&lt;&gt;"",'Données élèves'!AT223=FALSE)),IF('Données élèves'!AM223=TRUE,INDEX(codemp1,MATCH('Données élèves'!R223,libmp1,0)),IF('Données élèves'!AT223=FALSE,0,'Données élèves'!R223)),"")</f>
        <v/>
      </c>
      <c r="S220" s="148" t="str">
        <f t="shared" si="10"/>
        <v/>
      </c>
      <c r="T220" s="148" t="str">
        <f t="shared" si="11"/>
        <v/>
      </c>
      <c r="U220" s="148" t="str">
        <f>IF(AND(A220&lt;&gt;"",'Données élèves'!S223&lt;&gt;""),'Données élèves'!S223,"")</f>
        <v/>
      </c>
      <c r="V220" s="148" t="str">
        <f>IF(AND(A220&lt;&gt;"",'Données élèves'!T223&lt;&gt;""),'Données élèves'!T223,"")</f>
        <v/>
      </c>
      <c r="W220" s="148" t="str">
        <f>IF(AND(A220&lt;&gt;"",'Données élèves'!U223&lt;&gt;""),'Données élèves'!U223,"")</f>
        <v/>
      </c>
      <c r="X220" s="148" t="str">
        <f>IF(AND(A220&lt;&gt;"",'Données élèves'!V223&lt;&gt;""),'Données élèves'!V223,"")</f>
        <v/>
      </c>
      <c r="Y220" s="148" t="str">
        <f>IF(AND(A220&lt;&gt;"",'Données élèves'!W223&lt;&gt;""),'Données élèves'!W223,"")</f>
        <v/>
      </c>
      <c r="Z220" s="148" t="str">
        <f>IF(AND(A220&lt;&gt;"",'Données élèves'!X223&lt;&gt;""),'Données élèves'!X223,"")</f>
        <v/>
      </c>
    </row>
    <row r="221" spans="1:26" x14ac:dyDescent="0.2">
      <c r="A221" s="146" t="str">
        <f>IF('Données élèves'!$C224&lt;&gt;"",'Données élèves'!A224,"")</f>
        <v/>
      </c>
      <c r="B221" s="146" t="str">
        <f>IF(A221&lt;&gt;"",'Données élèves'!B224,"")</f>
        <v/>
      </c>
      <c r="C221" s="146" t="str">
        <f>IF(AND(A221&lt;&gt;"",'Données élèves'!F224&lt;&gt;""),IF(INDEX(codeclint,MATCH('Données élèves'!F224,libclint,0))&lt;&gt;"",INDEX(codeclint,MATCH('Données élèves'!F224,libclint,0)),""),"")</f>
        <v/>
      </c>
      <c r="D221" s="146" t="str">
        <f t="shared" si="9"/>
        <v/>
      </c>
      <c r="E221" s="146" t="str">
        <f>IF(A221&lt;&gt;"",IF('Données élèves'!G224&lt;&gt;"",IF('Données élèves'!AB224&lt;&gt;"",IF('Données élèves'!G224="LOC.ID",CONCATENATE("LOC.",'Données élèves'!AU$5),'Données élèves'!G224),""),""),"")</f>
        <v/>
      </c>
      <c r="F221" s="146" t="str">
        <f>IF(A221&lt;&gt;"",IF('Données élèves'!H224&lt;&gt;"",'Données élèves'!H224,""),"")</f>
        <v/>
      </c>
      <c r="G221" s="146" t="str">
        <f>IF(AND(A221&lt;&gt;"",'Données élèves'!AC224&lt;&gt;""),IF('Données élèves'!AC224=TRUE,INDEX(codesex,MATCH('Données élèves'!I224,libsex,0)),'Données élèves'!I224),"")</f>
        <v/>
      </c>
      <c r="H221" s="147" t="str">
        <f>IF(A221&lt;&gt;"",IF('Données élèves'!J224&lt;&gt;"",'Données élèves'!J224,""),"")</f>
        <v/>
      </c>
      <c r="I221" s="148" t="str">
        <f>IF(AND(A221&lt;&gt;"",'Données élèves'!AE224&lt;&gt;""),IF('Données élèves'!AE224=TRUE,INDEX(codenat,MATCH('Données élèves'!K224,libnat,0)),'Données élèves'!K224),"")</f>
        <v/>
      </c>
      <c r="J221" s="148" t="str">
        <f>IF(AND(A221&lt;&gt;"",'Données élèves'!AF224&lt;&gt;""),IF('Données élèves'!AF224=TRUE,INDEX(codelangue,MATCH('Données élèves'!L224,liblangue,0)),'Données élèves'!L224),"")</f>
        <v/>
      </c>
      <c r="K221" s="148" t="str">
        <f>IF(AND(A221&lt;&gt;"",'Données élèves'!AH224&lt;&gt;""),IF('Données élèves'!AH224=TRUE,IF(INDEX(codegem,MATCH('Données élèves'!M224,libgem,0))&lt;8000,INDEX(codegem,MATCH('Données élèves'!M224,libgem,0)),""),'Données élèves'!M224),"")</f>
        <v/>
      </c>
      <c r="L221" s="148" t="str">
        <f>IF(AND(A221&lt;&gt;"",'Données élèves'!AH224&lt;&gt;""),IF('Données élèves'!AH224=TRUE,INDEX(codegemhist,MATCH('Données élèves'!M224,libgem,0)),""),"")</f>
        <v/>
      </c>
      <c r="M221" s="148" t="str">
        <f>IF(AND(A221&lt;&gt;"",'Données élèves'!AH224&lt;&gt;""),IF('Données élèves'!AH224=TRUE,IF(INDEX(codegem,MATCH('Données élèves'!M224,libgem,0))&gt;=8000,INDEX(codegem,MATCH('Données élèves'!M224,libgem,0)),""),'Données élèves'!M224),"")</f>
        <v/>
      </c>
      <c r="N221" s="148" t="str">
        <f>IF(AND(A221&lt;&gt;"",'Données élèves'!AI224&lt;&gt;""),IF('Données élèves'!AI224=TRUE,INDEX(codeschart,MATCH('Données élèves'!N224,libschart,0)),'Données élèves'!N224),"")</f>
        <v/>
      </c>
      <c r="O221" s="148" t="str">
        <f>IF(AND(A221&lt;&gt;"",'Données élèves'!O224&lt;&gt;""),'Données élèves'!O224,"")</f>
        <v/>
      </c>
      <c r="P221" s="148" t="str">
        <f>IF(AND(A221&lt;&gt;"",'Données élèves'!AK224&lt;&gt;""),IF('Données élèves'!AK224=TRUE,INDEX(codeform,MATCH('Données élèves'!P224,libform,0)),'Données élèves'!P224),"")</f>
        <v/>
      </c>
      <c r="Q221" s="148" t="str">
        <f>IF(AND(A221&lt;&gt;"",'Données élèves'!AL224&lt;&gt;""),IF('Données élèves'!AL224=TRUE,INDEX(codespe,MATCH('Données élèves'!Q224,libspe,0)),'Données élèves'!Q224),"")</f>
        <v/>
      </c>
      <c r="R221" s="148" t="str">
        <f>IF(AND(A221&lt;&gt;"",OR('Données élèves'!AM224&lt;&gt;"",'Données élèves'!AT224=FALSE)),IF('Données élèves'!AM224=TRUE,INDEX(codemp1,MATCH('Données élèves'!R224,libmp1,0)),IF('Données élèves'!AT224=FALSE,0,'Données élèves'!R224)),"")</f>
        <v/>
      </c>
      <c r="S221" s="148" t="str">
        <f t="shared" si="10"/>
        <v/>
      </c>
      <c r="T221" s="148" t="str">
        <f t="shared" si="11"/>
        <v/>
      </c>
      <c r="U221" s="148" t="str">
        <f>IF(AND(A221&lt;&gt;"",'Données élèves'!S224&lt;&gt;""),'Données élèves'!S224,"")</f>
        <v/>
      </c>
      <c r="V221" s="148" t="str">
        <f>IF(AND(A221&lt;&gt;"",'Données élèves'!T224&lt;&gt;""),'Données élèves'!T224,"")</f>
        <v/>
      </c>
      <c r="W221" s="148" t="str">
        <f>IF(AND(A221&lt;&gt;"",'Données élèves'!U224&lt;&gt;""),'Données élèves'!U224,"")</f>
        <v/>
      </c>
      <c r="X221" s="148" t="str">
        <f>IF(AND(A221&lt;&gt;"",'Données élèves'!V224&lt;&gt;""),'Données élèves'!V224,"")</f>
        <v/>
      </c>
      <c r="Y221" s="148" t="str">
        <f>IF(AND(A221&lt;&gt;"",'Données élèves'!W224&lt;&gt;""),'Données élèves'!W224,"")</f>
        <v/>
      </c>
      <c r="Z221" s="148" t="str">
        <f>IF(AND(A221&lt;&gt;"",'Données élèves'!X224&lt;&gt;""),'Données élèves'!X224,"")</f>
        <v/>
      </c>
    </row>
    <row r="222" spans="1:26" x14ac:dyDescent="0.2">
      <c r="A222" s="146" t="str">
        <f>IF('Données élèves'!$C225&lt;&gt;"",'Données élèves'!A225,"")</f>
        <v/>
      </c>
      <c r="B222" s="146" t="str">
        <f>IF(A222&lt;&gt;"",'Données élèves'!B225,"")</f>
        <v/>
      </c>
      <c r="C222" s="146" t="str">
        <f>IF(AND(A222&lt;&gt;"",'Données élèves'!F225&lt;&gt;""),IF(INDEX(codeclint,MATCH('Données élèves'!F225,libclint,0))&lt;&gt;"",INDEX(codeclint,MATCH('Données élèves'!F225,libclint,0)),""),"")</f>
        <v/>
      </c>
      <c r="D222" s="146" t="str">
        <f t="shared" si="9"/>
        <v/>
      </c>
      <c r="E222" s="146" t="str">
        <f>IF(A222&lt;&gt;"",IF('Données élèves'!G225&lt;&gt;"",IF('Données élèves'!AB225&lt;&gt;"",IF('Données élèves'!G225="LOC.ID",CONCATENATE("LOC.",'Données élèves'!AU$5),'Données élèves'!G225),""),""),"")</f>
        <v/>
      </c>
      <c r="F222" s="146" t="str">
        <f>IF(A222&lt;&gt;"",IF('Données élèves'!H225&lt;&gt;"",'Données élèves'!H225,""),"")</f>
        <v/>
      </c>
      <c r="G222" s="146" t="str">
        <f>IF(AND(A222&lt;&gt;"",'Données élèves'!AC225&lt;&gt;""),IF('Données élèves'!AC225=TRUE,INDEX(codesex,MATCH('Données élèves'!I225,libsex,0)),'Données élèves'!I225),"")</f>
        <v/>
      </c>
      <c r="H222" s="147" t="str">
        <f>IF(A222&lt;&gt;"",IF('Données élèves'!J225&lt;&gt;"",'Données élèves'!J225,""),"")</f>
        <v/>
      </c>
      <c r="I222" s="148" t="str">
        <f>IF(AND(A222&lt;&gt;"",'Données élèves'!AE225&lt;&gt;""),IF('Données élèves'!AE225=TRUE,INDEX(codenat,MATCH('Données élèves'!K225,libnat,0)),'Données élèves'!K225),"")</f>
        <v/>
      </c>
      <c r="J222" s="148" t="str">
        <f>IF(AND(A222&lt;&gt;"",'Données élèves'!AF225&lt;&gt;""),IF('Données élèves'!AF225=TRUE,INDEX(codelangue,MATCH('Données élèves'!L225,liblangue,0)),'Données élèves'!L225),"")</f>
        <v/>
      </c>
      <c r="K222" s="148" t="str">
        <f>IF(AND(A222&lt;&gt;"",'Données élèves'!AH225&lt;&gt;""),IF('Données élèves'!AH225=TRUE,IF(INDEX(codegem,MATCH('Données élèves'!M225,libgem,0))&lt;8000,INDEX(codegem,MATCH('Données élèves'!M225,libgem,0)),""),'Données élèves'!M225),"")</f>
        <v/>
      </c>
      <c r="L222" s="148" t="str">
        <f>IF(AND(A222&lt;&gt;"",'Données élèves'!AH225&lt;&gt;""),IF('Données élèves'!AH225=TRUE,INDEX(codegemhist,MATCH('Données élèves'!M225,libgem,0)),""),"")</f>
        <v/>
      </c>
      <c r="M222" s="148" t="str">
        <f>IF(AND(A222&lt;&gt;"",'Données élèves'!AH225&lt;&gt;""),IF('Données élèves'!AH225=TRUE,IF(INDEX(codegem,MATCH('Données élèves'!M225,libgem,0))&gt;=8000,INDEX(codegem,MATCH('Données élèves'!M225,libgem,0)),""),'Données élèves'!M225),"")</f>
        <v/>
      </c>
      <c r="N222" s="148" t="str">
        <f>IF(AND(A222&lt;&gt;"",'Données élèves'!AI225&lt;&gt;""),IF('Données élèves'!AI225=TRUE,INDEX(codeschart,MATCH('Données élèves'!N225,libschart,0)),'Données élèves'!N225),"")</f>
        <v/>
      </c>
      <c r="O222" s="148" t="str">
        <f>IF(AND(A222&lt;&gt;"",'Données élèves'!O225&lt;&gt;""),'Données élèves'!O225,"")</f>
        <v/>
      </c>
      <c r="P222" s="148" t="str">
        <f>IF(AND(A222&lt;&gt;"",'Données élèves'!AK225&lt;&gt;""),IF('Données élèves'!AK225=TRUE,INDEX(codeform,MATCH('Données élèves'!P225,libform,0)),'Données élèves'!P225),"")</f>
        <v/>
      </c>
      <c r="Q222" s="148" t="str">
        <f>IF(AND(A222&lt;&gt;"",'Données élèves'!AL225&lt;&gt;""),IF('Données élèves'!AL225=TRUE,INDEX(codespe,MATCH('Données élèves'!Q225,libspe,0)),'Données élèves'!Q225),"")</f>
        <v/>
      </c>
      <c r="R222" s="148" t="str">
        <f>IF(AND(A222&lt;&gt;"",OR('Données élèves'!AM225&lt;&gt;"",'Données élèves'!AT225=FALSE)),IF('Données élèves'!AM225=TRUE,INDEX(codemp1,MATCH('Données élèves'!R225,libmp1,0)),IF('Données élèves'!AT225=FALSE,0,'Données élèves'!R225)),"")</f>
        <v/>
      </c>
      <c r="S222" s="148" t="str">
        <f t="shared" si="10"/>
        <v/>
      </c>
      <c r="T222" s="148" t="str">
        <f t="shared" si="11"/>
        <v/>
      </c>
      <c r="U222" s="148" t="str">
        <f>IF(AND(A222&lt;&gt;"",'Données élèves'!S225&lt;&gt;""),'Données élèves'!S225,"")</f>
        <v/>
      </c>
      <c r="V222" s="148" t="str">
        <f>IF(AND(A222&lt;&gt;"",'Données élèves'!T225&lt;&gt;""),'Données élèves'!T225,"")</f>
        <v/>
      </c>
      <c r="W222" s="148" t="str">
        <f>IF(AND(A222&lt;&gt;"",'Données élèves'!U225&lt;&gt;""),'Données élèves'!U225,"")</f>
        <v/>
      </c>
      <c r="X222" s="148" t="str">
        <f>IF(AND(A222&lt;&gt;"",'Données élèves'!V225&lt;&gt;""),'Données élèves'!V225,"")</f>
        <v/>
      </c>
      <c r="Y222" s="148" t="str">
        <f>IF(AND(A222&lt;&gt;"",'Données élèves'!W225&lt;&gt;""),'Données élèves'!W225,"")</f>
        <v/>
      </c>
      <c r="Z222" s="148" t="str">
        <f>IF(AND(A222&lt;&gt;"",'Données élèves'!X225&lt;&gt;""),'Données élèves'!X225,"")</f>
        <v/>
      </c>
    </row>
    <row r="223" spans="1:26" x14ac:dyDescent="0.2">
      <c r="A223" s="146" t="str">
        <f>IF('Données élèves'!$C226&lt;&gt;"",'Données élèves'!A226,"")</f>
        <v/>
      </c>
      <c r="B223" s="146" t="str">
        <f>IF(A223&lt;&gt;"",'Données élèves'!B226,"")</f>
        <v/>
      </c>
      <c r="C223" s="146" t="str">
        <f>IF(AND(A223&lt;&gt;"",'Données élèves'!F226&lt;&gt;""),IF(INDEX(codeclint,MATCH('Données élèves'!F226,libclint,0))&lt;&gt;"",INDEX(codeclint,MATCH('Données élèves'!F226,libclint,0)),""),"")</f>
        <v/>
      </c>
      <c r="D223" s="146" t="str">
        <f t="shared" si="9"/>
        <v/>
      </c>
      <c r="E223" s="146" t="str">
        <f>IF(A223&lt;&gt;"",IF('Données élèves'!G226&lt;&gt;"",IF('Données élèves'!AB226&lt;&gt;"",IF('Données élèves'!G226="LOC.ID",CONCATENATE("LOC.",'Données élèves'!AU$5),'Données élèves'!G226),""),""),"")</f>
        <v/>
      </c>
      <c r="F223" s="146" t="str">
        <f>IF(A223&lt;&gt;"",IF('Données élèves'!H226&lt;&gt;"",'Données élèves'!H226,""),"")</f>
        <v/>
      </c>
      <c r="G223" s="146" t="str">
        <f>IF(AND(A223&lt;&gt;"",'Données élèves'!AC226&lt;&gt;""),IF('Données élèves'!AC226=TRUE,INDEX(codesex,MATCH('Données élèves'!I226,libsex,0)),'Données élèves'!I226),"")</f>
        <v/>
      </c>
      <c r="H223" s="147" t="str">
        <f>IF(A223&lt;&gt;"",IF('Données élèves'!J226&lt;&gt;"",'Données élèves'!J226,""),"")</f>
        <v/>
      </c>
      <c r="I223" s="148" t="str">
        <f>IF(AND(A223&lt;&gt;"",'Données élèves'!AE226&lt;&gt;""),IF('Données élèves'!AE226=TRUE,INDEX(codenat,MATCH('Données élèves'!K226,libnat,0)),'Données élèves'!K226),"")</f>
        <v/>
      </c>
      <c r="J223" s="148" t="str">
        <f>IF(AND(A223&lt;&gt;"",'Données élèves'!AF226&lt;&gt;""),IF('Données élèves'!AF226=TRUE,INDEX(codelangue,MATCH('Données élèves'!L226,liblangue,0)),'Données élèves'!L226),"")</f>
        <v/>
      </c>
      <c r="K223" s="148" t="str">
        <f>IF(AND(A223&lt;&gt;"",'Données élèves'!AH226&lt;&gt;""),IF('Données élèves'!AH226=TRUE,IF(INDEX(codegem,MATCH('Données élèves'!M226,libgem,0))&lt;8000,INDEX(codegem,MATCH('Données élèves'!M226,libgem,0)),""),'Données élèves'!M226),"")</f>
        <v/>
      </c>
      <c r="L223" s="148" t="str">
        <f>IF(AND(A223&lt;&gt;"",'Données élèves'!AH226&lt;&gt;""),IF('Données élèves'!AH226=TRUE,INDEX(codegemhist,MATCH('Données élèves'!M226,libgem,0)),""),"")</f>
        <v/>
      </c>
      <c r="M223" s="148" t="str">
        <f>IF(AND(A223&lt;&gt;"",'Données élèves'!AH226&lt;&gt;""),IF('Données élèves'!AH226=TRUE,IF(INDEX(codegem,MATCH('Données élèves'!M226,libgem,0))&gt;=8000,INDEX(codegem,MATCH('Données élèves'!M226,libgem,0)),""),'Données élèves'!M226),"")</f>
        <v/>
      </c>
      <c r="N223" s="148" t="str">
        <f>IF(AND(A223&lt;&gt;"",'Données élèves'!AI226&lt;&gt;""),IF('Données élèves'!AI226=TRUE,INDEX(codeschart,MATCH('Données élèves'!N226,libschart,0)),'Données élèves'!N226),"")</f>
        <v/>
      </c>
      <c r="O223" s="148" t="str">
        <f>IF(AND(A223&lt;&gt;"",'Données élèves'!O226&lt;&gt;""),'Données élèves'!O226,"")</f>
        <v/>
      </c>
      <c r="P223" s="148" t="str">
        <f>IF(AND(A223&lt;&gt;"",'Données élèves'!AK226&lt;&gt;""),IF('Données élèves'!AK226=TRUE,INDEX(codeform,MATCH('Données élèves'!P226,libform,0)),'Données élèves'!P226),"")</f>
        <v/>
      </c>
      <c r="Q223" s="148" t="str">
        <f>IF(AND(A223&lt;&gt;"",'Données élèves'!AL226&lt;&gt;""),IF('Données élèves'!AL226=TRUE,INDEX(codespe,MATCH('Données élèves'!Q226,libspe,0)),'Données élèves'!Q226),"")</f>
        <v/>
      </c>
      <c r="R223" s="148" t="str">
        <f>IF(AND(A223&lt;&gt;"",OR('Données élèves'!AM226&lt;&gt;"",'Données élèves'!AT226=FALSE)),IF('Données élèves'!AM226=TRUE,INDEX(codemp1,MATCH('Données élèves'!R226,libmp1,0)),IF('Données élèves'!AT226=FALSE,0,'Données élèves'!R226)),"")</f>
        <v/>
      </c>
      <c r="S223" s="148" t="str">
        <f t="shared" si="10"/>
        <v/>
      </c>
      <c r="T223" s="148" t="str">
        <f t="shared" si="11"/>
        <v/>
      </c>
      <c r="U223" s="148" t="str">
        <f>IF(AND(A223&lt;&gt;"",'Données élèves'!S226&lt;&gt;""),'Données élèves'!S226,"")</f>
        <v/>
      </c>
      <c r="V223" s="148" t="str">
        <f>IF(AND(A223&lt;&gt;"",'Données élèves'!T226&lt;&gt;""),'Données élèves'!T226,"")</f>
        <v/>
      </c>
      <c r="W223" s="148" t="str">
        <f>IF(AND(A223&lt;&gt;"",'Données élèves'!U226&lt;&gt;""),'Données élèves'!U226,"")</f>
        <v/>
      </c>
      <c r="X223" s="148" t="str">
        <f>IF(AND(A223&lt;&gt;"",'Données élèves'!V226&lt;&gt;""),'Données élèves'!V226,"")</f>
        <v/>
      </c>
      <c r="Y223" s="148" t="str">
        <f>IF(AND(A223&lt;&gt;"",'Données élèves'!W226&lt;&gt;""),'Données élèves'!W226,"")</f>
        <v/>
      </c>
      <c r="Z223" s="148" t="str">
        <f>IF(AND(A223&lt;&gt;"",'Données élèves'!X226&lt;&gt;""),'Données élèves'!X226,"")</f>
        <v/>
      </c>
    </row>
    <row r="224" spans="1:26" x14ac:dyDescent="0.2">
      <c r="A224" s="146" t="str">
        <f>IF('Données élèves'!$C227&lt;&gt;"",'Données élèves'!A227,"")</f>
        <v/>
      </c>
      <c r="B224" s="146" t="str">
        <f>IF(A224&lt;&gt;"",'Données élèves'!B227,"")</f>
        <v/>
      </c>
      <c r="C224" s="146" t="str">
        <f>IF(AND(A224&lt;&gt;"",'Données élèves'!F227&lt;&gt;""),IF(INDEX(codeclint,MATCH('Données élèves'!F227,libclint,0))&lt;&gt;"",INDEX(codeclint,MATCH('Données élèves'!F227,libclint,0)),""),"")</f>
        <v/>
      </c>
      <c r="D224" s="146" t="str">
        <f t="shared" si="9"/>
        <v/>
      </c>
      <c r="E224" s="146" t="str">
        <f>IF(A224&lt;&gt;"",IF('Données élèves'!G227&lt;&gt;"",IF('Données élèves'!AB227&lt;&gt;"",IF('Données élèves'!G227="LOC.ID",CONCATENATE("LOC.",'Données élèves'!AU$5),'Données élèves'!G227),""),""),"")</f>
        <v/>
      </c>
      <c r="F224" s="146" t="str">
        <f>IF(A224&lt;&gt;"",IF('Données élèves'!H227&lt;&gt;"",'Données élèves'!H227,""),"")</f>
        <v/>
      </c>
      <c r="G224" s="146" t="str">
        <f>IF(AND(A224&lt;&gt;"",'Données élèves'!AC227&lt;&gt;""),IF('Données élèves'!AC227=TRUE,INDEX(codesex,MATCH('Données élèves'!I227,libsex,0)),'Données élèves'!I227),"")</f>
        <v/>
      </c>
      <c r="H224" s="147" t="str">
        <f>IF(A224&lt;&gt;"",IF('Données élèves'!J227&lt;&gt;"",'Données élèves'!J227,""),"")</f>
        <v/>
      </c>
      <c r="I224" s="148" t="str">
        <f>IF(AND(A224&lt;&gt;"",'Données élèves'!AE227&lt;&gt;""),IF('Données élèves'!AE227=TRUE,INDEX(codenat,MATCH('Données élèves'!K227,libnat,0)),'Données élèves'!K227),"")</f>
        <v/>
      </c>
      <c r="J224" s="148" t="str">
        <f>IF(AND(A224&lt;&gt;"",'Données élèves'!AF227&lt;&gt;""),IF('Données élèves'!AF227=TRUE,INDEX(codelangue,MATCH('Données élèves'!L227,liblangue,0)),'Données élèves'!L227),"")</f>
        <v/>
      </c>
      <c r="K224" s="148" t="str">
        <f>IF(AND(A224&lt;&gt;"",'Données élèves'!AH227&lt;&gt;""),IF('Données élèves'!AH227=TRUE,IF(INDEX(codegem,MATCH('Données élèves'!M227,libgem,0))&lt;8000,INDEX(codegem,MATCH('Données élèves'!M227,libgem,0)),""),'Données élèves'!M227),"")</f>
        <v/>
      </c>
      <c r="L224" s="148" t="str">
        <f>IF(AND(A224&lt;&gt;"",'Données élèves'!AH227&lt;&gt;""),IF('Données élèves'!AH227=TRUE,INDEX(codegemhist,MATCH('Données élèves'!M227,libgem,0)),""),"")</f>
        <v/>
      </c>
      <c r="M224" s="148" t="str">
        <f>IF(AND(A224&lt;&gt;"",'Données élèves'!AH227&lt;&gt;""),IF('Données élèves'!AH227=TRUE,IF(INDEX(codegem,MATCH('Données élèves'!M227,libgem,0))&gt;=8000,INDEX(codegem,MATCH('Données élèves'!M227,libgem,0)),""),'Données élèves'!M227),"")</f>
        <v/>
      </c>
      <c r="N224" s="148" t="str">
        <f>IF(AND(A224&lt;&gt;"",'Données élèves'!AI227&lt;&gt;""),IF('Données élèves'!AI227=TRUE,INDEX(codeschart,MATCH('Données élèves'!N227,libschart,0)),'Données élèves'!N227),"")</f>
        <v/>
      </c>
      <c r="O224" s="148" t="str">
        <f>IF(AND(A224&lt;&gt;"",'Données élèves'!O227&lt;&gt;""),'Données élèves'!O227,"")</f>
        <v/>
      </c>
      <c r="P224" s="148" t="str">
        <f>IF(AND(A224&lt;&gt;"",'Données élèves'!AK227&lt;&gt;""),IF('Données élèves'!AK227=TRUE,INDEX(codeform,MATCH('Données élèves'!P227,libform,0)),'Données élèves'!P227),"")</f>
        <v/>
      </c>
      <c r="Q224" s="148" t="str">
        <f>IF(AND(A224&lt;&gt;"",'Données élèves'!AL227&lt;&gt;""),IF('Données élèves'!AL227=TRUE,INDEX(codespe,MATCH('Données élèves'!Q227,libspe,0)),'Données élèves'!Q227),"")</f>
        <v/>
      </c>
      <c r="R224" s="148" t="str">
        <f>IF(AND(A224&lt;&gt;"",OR('Données élèves'!AM227&lt;&gt;"",'Données élèves'!AT227=FALSE)),IF('Données élèves'!AM227=TRUE,INDEX(codemp1,MATCH('Données élèves'!R227,libmp1,0)),IF('Données élèves'!AT227=FALSE,0,'Données élèves'!R227)),"")</f>
        <v/>
      </c>
      <c r="S224" s="148" t="str">
        <f t="shared" si="10"/>
        <v/>
      </c>
      <c r="T224" s="148" t="str">
        <f t="shared" si="11"/>
        <v/>
      </c>
      <c r="U224" s="148" t="str">
        <f>IF(AND(A224&lt;&gt;"",'Données élèves'!S227&lt;&gt;""),'Données élèves'!S227,"")</f>
        <v/>
      </c>
      <c r="V224" s="148" t="str">
        <f>IF(AND(A224&lt;&gt;"",'Données élèves'!T227&lt;&gt;""),'Données élèves'!T227,"")</f>
        <v/>
      </c>
      <c r="W224" s="148" t="str">
        <f>IF(AND(A224&lt;&gt;"",'Données élèves'!U227&lt;&gt;""),'Données élèves'!U227,"")</f>
        <v/>
      </c>
      <c r="X224" s="148" t="str">
        <f>IF(AND(A224&lt;&gt;"",'Données élèves'!V227&lt;&gt;""),'Données élèves'!V227,"")</f>
        <v/>
      </c>
      <c r="Y224" s="148" t="str">
        <f>IF(AND(A224&lt;&gt;"",'Données élèves'!W227&lt;&gt;""),'Données élèves'!W227,"")</f>
        <v/>
      </c>
      <c r="Z224" s="148" t="str">
        <f>IF(AND(A224&lt;&gt;"",'Données élèves'!X227&lt;&gt;""),'Données élèves'!X227,"")</f>
        <v/>
      </c>
    </row>
    <row r="225" spans="1:26" x14ac:dyDescent="0.2">
      <c r="A225" s="146" t="str">
        <f>IF('Données élèves'!$C228&lt;&gt;"",'Données élèves'!A228,"")</f>
        <v/>
      </c>
      <c r="B225" s="146" t="str">
        <f>IF(A225&lt;&gt;"",'Données élèves'!B228,"")</f>
        <v/>
      </c>
      <c r="C225" s="146" t="str">
        <f>IF(AND(A225&lt;&gt;"",'Données élèves'!F228&lt;&gt;""),IF(INDEX(codeclint,MATCH('Données élèves'!F228,libclint,0))&lt;&gt;"",INDEX(codeclint,MATCH('Données élèves'!F228,libclint,0)),""),"")</f>
        <v/>
      </c>
      <c r="D225" s="146" t="str">
        <f t="shared" si="9"/>
        <v/>
      </c>
      <c r="E225" s="146" t="str">
        <f>IF(A225&lt;&gt;"",IF('Données élèves'!G228&lt;&gt;"",IF('Données élèves'!AB228&lt;&gt;"",IF('Données élèves'!G228="LOC.ID",CONCATENATE("LOC.",'Données élèves'!AU$5),'Données élèves'!G228),""),""),"")</f>
        <v/>
      </c>
      <c r="F225" s="146" t="str">
        <f>IF(A225&lt;&gt;"",IF('Données élèves'!H228&lt;&gt;"",'Données élèves'!H228,""),"")</f>
        <v/>
      </c>
      <c r="G225" s="146" t="str">
        <f>IF(AND(A225&lt;&gt;"",'Données élèves'!AC228&lt;&gt;""),IF('Données élèves'!AC228=TRUE,INDEX(codesex,MATCH('Données élèves'!I228,libsex,0)),'Données élèves'!I228),"")</f>
        <v/>
      </c>
      <c r="H225" s="147" t="str">
        <f>IF(A225&lt;&gt;"",IF('Données élèves'!J228&lt;&gt;"",'Données élèves'!J228,""),"")</f>
        <v/>
      </c>
      <c r="I225" s="148" t="str">
        <f>IF(AND(A225&lt;&gt;"",'Données élèves'!AE228&lt;&gt;""),IF('Données élèves'!AE228=TRUE,INDEX(codenat,MATCH('Données élèves'!K228,libnat,0)),'Données élèves'!K228),"")</f>
        <v/>
      </c>
      <c r="J225" s="148" t="str">
        <f>IF(AND(A225&lt;&gt;"",'Données élèves'!AF228&lt;&gt;""),IF('Données élèves'!AF228=TRUE,INDEX(codelangue,MATCH('Données élèves'!L228,liblangue,0)),'Données élèves'!L228),"")</f>
        <v/>
      </c>
      <c r="K225" s="148" t="str">
        <f>IF(AND(A225&lt;&gt;"",'Données élèves'!AH228&lt;&gt;""),IF('Données élèves'!AH228=TRUE,IF(INDEX(codegem,MATCH('Données élèves'!M228,libgem,0))&lt;8000,INDEX(codegem,MATCH('Données élèves'!M228,libgem,0)),""),'Données élèves'!M228),"")</f>
        <v/>
      </c>
      <c r="L225" s="148" t="str">
        <f>IF(AND(A225&lt;&gt;"",'Données élèves'!AH228&lt;&gt;""),IF('Données élèves'!AH228=TRUE,INDEX(codegemhist,MATCH('Données élèves'!M228,libgem,0)),""),"")</f>
        <v/>
      </c>
      <c r="M225" s="148" t="str">
        <f>IF(AND(A225&lt;&gt;"",'Données élèves'!AH228&lt;&gt;""),IF('Données élèves'!AH228=TRUE,IF(INDEX(codegem,MATCH('Données élèves'!M228,libgem,0))&gt;=8000,INDEX(codegem,MATCH('Données élèves'!M228,libgem,0)),""),'Données élèves'!M228),"")</f>
        <v/>
      </c>
      <c r="N225" s="148" t="str">
        <f>IF(AND(A225&lt;&gt;"",'Données élèves'!AI228&lt;&gt;""),IF('Données élèves'!AI228=TRUE,INDEX(codeschart,MATCH('Données élèves'!N228,libschart,0)),'Données élèves'!N228),"")</f>
        <v/>
      </c>
      <c r="O225" s="148" t="str">
        <f>IF(AND(A225&lt;&gt;"",'Données élèves'!O228&lt;&gt;""),'Données élèves'!O228,"")</f>
        <v/>
      </c>
      <c r="P225" s="148" t="str">
        <f>IF(AND(A225&lt;&gt;"",'Données élèves'!AK228&lt;&gt;""),IF('Données élèves'!AK228=TRUE,INDEX(codeform,MATCH('Données élèves'!P228,libform,0)),'Données élèves'!P228),"")</f>
        <v/>
      </c>
      <c r="Q225" s="148" t="str">
        <f>IF(AND(A225&lt;&gt;"",'Données élèves'!AL228&lt;&gt;""),IF('Données élèves'!AL228=TRUE,INDEX(codespe,MATCH('Données élèves'!Q228,libspe,0)),'Données élèves'!Q228),"")</f>
        <v/>
      </c>
      <c r="R225" s="148" t="str">
        <f>IF(AND(A225&lt;&gt;"",OR('Données élèves'!AM228&lt;&gt;"",'Données élèves'!AT228=FALSE)),IF('Données élèves'!AM228=TRUE,INDEX(codemp1,MATCH('Données élèves'!R228,libmp1,0)),IF('Données élèves'!AT228=FALSE,0,'Données élèves'!R228)),"")</f>
        <v/>
      </c>
      <c r="S225" s="148" t="str">
        <f t="shared" si="10"/>
        <v/>
      </c>
      <c r="T225" s="148" t="str">
        <f t="shared" si="11"/>
        <v/>
      </c>
      <c r="U225" s="148" t="str">
        <f>IF(AND(A225&lt;&gt;"",'Données élèves'!S228&lt;&gt;""),'Données élèves'!S228,"")</f>
        <v/>
      </c>
      <c r="V225" s="148" t="str">
        <f>IF(AND(A225&lt;&gt;"",'Données élèves'!T228&lt;&gt;""),'Données élèves'!T228,"")</f>
        <v/>
      </c>
      <c r="W225" s="148" t="str">
        <f>IF(AND(A225&lt;&gt;"",'Données élèves'!U228&lt;&gt;""),'Données élèves'!U228,"")</f>
        <v/>
      </c>
      <c r="X225" s="148" t="str">
        <f>IF(AND(A225&lt;&gt;"",'Données élèves'!V228&lt;&gt;""),'Données élèves'!V228,"")</f>
        <v/>
      </c>
      <c r="Y225" s="148" t="str">
        <f>IF(AND(A225&lt;&gt;"",'Données élèves'!W228&lt;&gt;""),'Données élèves'!W228,"")</f>
        <v/>
      </c>
      <c r="Z225" s="148" t="str">
        <f>IF(AND(A225&lt;&gt;"",'Données élèves'!X228&lt;&gt;""),'Données élèves'!X228,"")</f>
        <v/>
      </c>
    </row>
    <row r="226" spans="1:26" x14ac:dyDescent="0.2">
      <c r="A226" s="146" t="str">
        <f>IF('Données élèves'!$C229&lt;&gt;"",'Données élèves'!A229,"")</f>
        <v/>
      </c>
      <c r="B226" s="146" t="str">
        <f>IF(A226&lt;&gt;"",'Données élèves'!B229,"")</f>
        <v/>
      </c>
      <c r="C226" s="146" t="str">
        <f>IF(AND(A226&lt;&gt;"",'Données élèves'!F229&lt;&gt;""),IF(INDEX(codeclint,MATCH('Données élèves'!F229,libclint,0))&lt;&gt;"",INDEX(codeclint,MATCH('Données élèves'!F229,libclint,0)),""),"")</f>
        <v/>
      </c>
      <c r="D226" s="146" t="str">
        <f t="shared" si="9"/>
        <v/>
      </c>
      <c r="E226" s="146" t="str">
        <f>IF(A226&lt;&gt;"",IF('Données élèves'!G229&lt;&gt;"",IF('Données élèves'!AB229&lt;&gt;"",IF('Données élèves'!G229="LOC.ID",CONCATENATE("LOC.",'Données élèves'!AU$5),'Données élèves'!G229),""),""),"")</f>
        <v/>
      </c>
      <c r="F226" s="146" t="str">
        <f>IF(A226&lt;&gt;"",IF('Données élèves'!H229&lt;&gt;"",'Données élèves'!H229,""),"")</f>
        <v/>
      </c>
      <c r="G226" s="146" t="str">
        <f>IF(AND(A226&lt;&gt;"",'Données élèves'!AC229&lt;&gt;""),IF('Données élèves'!AC229=TRUE,INDEX(codesex,MATCH('Données élèves'!I229,libsex,0)),'Données élèves'!I229),"")</f>
        <v/>
      </c>
      <c r="H226" s="147" t="str">
        <f>IF(A226&lt;&gt;"",IF('Données élèves'!J229&lt;&gt;"",'Données élèves'!J229,""),"")</f>
        <v/>
      </c>
      <c r="I226" s="148" t="str">
        <f>IF(AND(A226&lt;&gt;"",'Données élèves'!AE229&lt;&gt;""),IF('Données élèves'!AE229=TRUE,INDEX(codenat,MATCH('Données élèves'!K229,libnat,0)),'Données élèves'!K229),"")</f>
        <v/>
      </c>
      <c r="J226" s="148" t="str">
        <f>IF(AND(A226&lt;&gt;"",'Données élèves'!AF229&lt;&gt;""),IF('Données élèves'!AF229=TRUE,INDEX(codelangue,MATCH('Données élèves'!L229,liblangue,0)),'Données élèves'!L229),"")</f>
        <v/>
      </c>
      <c r="K226" s="148" t="str">
        <f>IF(AND(A226&lt;&gt;"",'Données élèves'!AH229&lt;&gt;""),IF('Données élèves'!AH229=TRUE,IF(INDEX(codegem,MATCH('Données élèves'!M229,libgem,0))&lt;8000,INDEX(codegem,MATCH('Données élèves'!M229,libgem,0)),""),'Données élèves'!M229),"")</f>
        <v/>
      </c>
      <c r="L226" s="148" t="str">
        <f>IF(AND(A226&lt;&gt;"",'Données élèves'!AH229&lt;&gt;""),IF('Données élèves'!AH229=TRUE,INDEX(codegemhist,MATCH('Données élèves'!M229,libgem,0)),""),"")</f>
        <v/>
      </c>
      <c r="M226" s="148" t="str">
        <f>IF(AND(A226&lt;&gt;"",'Données élèves'!AH229&lt;&gt;""),IF('Données élèves'!AH229=TRUE,IF(INDEX(codegem,MATCH('Données élèves'!M229,libgem,0))&gt;=8000,INDEX(codegem,MATCH('Données élèves'!M229,libgem,0)),""),'Données élèves'!M229),"")</f>
        <v/>
      </c>
      <c r="N226" s="148" t="str">
        <f>IF(AND(A226&lt;&gt;"",'Données élèves'!AI229&lt;&gt;""),IF('Données élèves'!AI229=TRUE,INDEX(codeschart,MATCH('Données élèves'!N229,libschart,0)),'Données élèves'!N229),"")</f>
        <v/>
      </c>
      <c r="O226" s="148" t="str">
        <f>IF(AND(A226&lt;&gt;"",'Données élèves'!O229&lt;&gt;""),'Données élèves'!O229,"")</f>
        <v/>
      </c>
      <c r="P226" s="148" t="str">
        <f>IF(AND(A226&lt;&gt;"",'Données élèves'!AK229&lt;&gt;""),IF('Données élèves'!AK229=TRUE,INDEX(codeform,MATCH('Données élèves'!P229,libform,0)),'Données élèves'!P229),"")</f>
        <v/>
      </c>
      <c r="Q226" s="148" t="str">
        <f>IF(AND(A226&lt;&gt;"",'Données élèves'!AL229&lt;&gt;""),IF('Données élèves'!AL229=TRUE,INDEX(codespe,MATCH('Données élèves'!Q229,libspe,0)),'Données élèves'!Q229),"")</f>
        <v/>
      </c>
      <c r="R226" s="148" t="str">
        <f>IF(AND(A226&lt;&gt;"",OR('Données élèves'!AM229&lt;&gt;"",'Données élèves'!AT229=FALSE)),IF('Données élèves'!AM229=TRUE,INDEX(codemp1,MATCH('Données élèves'!R229,libmp1,0)),IF('Données élèves'!AT229=FALSE,0,'Données élèves'!R229)),"")</f>
        <v/>
      </c>
      <c r="S226" s="148" t="str">
        <f t="shared" si="10"/>
        <v/>
      </c>
      <c r="T226" s="148" t="str">
        <f t="shared" si="11"/>
        <v/>
      </c>
      <c r="U226" s="148" t="str">
        <f>IF(AND(A226&lt;&gt;"",'Données élèves'!S229&lt;&gt;""),'Données élèves'!S229,"")</f>
        <v/>
      </c>
      <c r="V226" s="148" t="str">
        <f>IF(AND(A226&lt;&gt;"",'Données élèves'!T229&lt;&gt;""),'Données élèves'!T229,"")</f>
        <v/>
      </c>
      <c r="W226" s="148" t="str">
        <f>IF(AND(A226&lt;&gt;"",'Données élèves'!U229&lt;&gt;""),'Données élèves'!U229,"")</f>
        <v/>
      </c>
      <c r="X226" s="148" t="str">
        <f>IF(AND(A226&lt;&gt;"",'Données élèves'!V229&lt;&gt;""),'Données élèves'!V229,"")</f>
        <v/>
      </c>
      <c r="Y226" s="148" t="str">
        <f>IF(AND(A226&lt;&gt;"",'Données élèves'!W229&lt;&gt;""),'Données élèves'!W229,"")</f>
        <v/>
      </c>
      <c r="Z226" s="148" t="str">
        <f>IF(AND(A226&lt;&gt;"",'Données élèves'!X229&lt;&gt;""),'Données élèves'!X229,"")</f>
        <v/>
      </c>
    </row>
    <row r="227" spans="1:26" x14ac:dyDescent="0.2">
      <c r="A227" s="146" t="str">
        <f>IF('Données élèves'!$C230&lt;&gt;"",'Données élèves'!A230,"")</f>
        <v/>
      </c>
      <c r="B227" s="146" t="str">
        <f>IF(A227&lt;&gt;"",'Données élèves'!B230,"")</f>
        <v/>
      </c>
      <c r="C227" s="146" t="str">
        <f>IF(AND(A227&lt;&gt;"",'Données élèves'!F230&lt;&gt;""),IF(INDEX(codeclint,MATCH('Données élèves'!F230,libclint,0))&lt;&gt;"",INDEX(codeclint,MATCH('Données élèves'!F230,libclint,0)),""),"")</f>
        <v/>
      </c>
      <c r="D227" s="146" t="str">
        <f t="shared" si="9"/>
        <v/>
      </c>
      <c r="E227" s="146" t="str">
        <f>IF(A227&lt;&gt;"",IF('Données élèves'!G230&lt;&gt;"",IF('Données élèves'!AB230&lt;&gt;"",IF('Données élèves'!G230="LOC.ID",CONCATENATE("LOC.",'Données élèves'!AU$5),'Données élèves'!G230),""),""),"")</f>
        <v/>
      </c>
      <c r="F227" s="146" t="str">
        <f>IF(A227&lt;&gt;"",IF('Données élèves'!H230&lt;&gt;"",'Données élèves'!H230,""),"")</f>
        <v/>
      </c>
      <c r="G227" s="146" t="str">
        <f>IF(AND(A227&lt;&gt;"",'Données élèves'!AC230&lt;&gt;""),IF('Données élèves'!AC230=TRUE,INDEX(codesex,MATCH('Données élèves'!I230,libsex,0)),'Données élèves'!I230),"")</f>
        <v/>
      </c>
      <c r="H227" s="147" t="str">
        <f>IF(A227&lt;&gt;"",IF('Données élèves'!J230&lt;&gt;"",'Données élèves'!J230,""),"")</f>
        <v/>
      </c>
      <c r="I227" s="148" t="str">
        <f>IF(AND(A227&lt;&gt;"",'Données élèves'!AE230&lt;&gt;""),IF('Données élèves'!AE230=TRUE,INDEX(codenat,MATCH('Données élèves'!K230,libnat,0)),'Données élèves'!K230),"")</f>
        <v/>
      </c>
      <c r="J227" s="148" t="str">
        <f>IF(AND(A227&lt;&gt;"",'Données élèves'!AF230&lt;&gt;""),IF('Données élèves'!AF230=TRUE,INDEX(codelangue,MATCH('Données élèves'!L230,liblangue,0)),'Données élèves'!L230),"")</f>
        <v/>
      </c>
      <c r="K227" s="148" t="str">
        <f>IF(AND(A227&lt;&gt;"",'Données élèves'!AH230&lt;&gt;""),IF('Données élèves'!AH230=TRUE,IF(INDEX(codegem,MATCH('Données élèves'!M230,libgem,0))&lt;8000,INDEX(codegem,MATCH('Données élèves'!M230,libgem,0)),""),'Données élèves'!M230),"")</f>
        <v/>
      </c>
      <c r="L227" s="148" t="str">
        <f>IF(AND(A227&lt;&gt;"",'Données élèves'!AH230&lt;&gt;""),IF('Données élèves'!AH230=TRUE,INDEX(codegemhist,MATCH('Données élèves'!M230,libgem,0)),""),"")</f>
        <v/>
      </c>
      <c r="M227" s="148" t="str">
        <f>IF(AND(A227&lt;&gt;"",'Données élèves'!AH230&lt;&gt;""),IF('Données élèves'!AH230=TRUE,IF(INDEX(codegem,MATCH('Données élèves'!M230,libgem,0))&gt;=8000,INDEX(codegem,MATCH('Données élèves'!M230,libgem,0)),""),'Données élèves'!M230),"")</f>
        <v/>
      </c>
      <c r="N227" s="148" t="str">
        <f>IF(AND(A227&lt;&gt;"",'Données élèves'!AI230&lt;&gt;""),IF('Données élèves'!AI230=TRUE,INDEX(codeschart,MATCH('Données élèves'!N230,libschart,0)),'Données élèves'!N230),"")</f>
        <v/>
      </c>
      <c r="O227" s="148" t="str">
        <f>IF(AND(A227&lt;&gt;"",'Données élèves'!O230&lt;&gt;""),'Données élèves'!O230,"")</f>
        <v/>
      </c>
      <c r="P227" s="148" t="str">
        <f>IF(AND(A227&lt;&gt;"",'Données élèves'!AK230&lt;&gt;""),IF('Données élèves'!AK230=TRUE,INDEX(codeform,MATCH('Données élèves'!P230,libform,0)),'Données élèves'!P230),"")</f>
        <v/>
      </c>
      <c r="Q227" s="148" t="str">
        <f>IF(AND(A227&lt;&gt;"",'Données élèves'!AL230&lt;&gt;""),IF('Données élèves'!AL230=TRUE,INDEX(codespe,MATCH('Données élèves'!Q230,libspe,0)),'Données élèves'!Q230),"")</f>
        <v/>
      </c>
      <c r="R227" s="148" t="str">
        <f>IF(AND(A227&lt;&gt;"",OR('Données élèves'!AM230&lt;&gt;"",'Données élèves'!AT230=FALSE)),IF('Données élèves'!AM230=TRUE,INDEX(codemp1,MATCH('Données élèves'!R230,libmp1,0)),IF('Données élèves'!AT230=FALSE,0,'Données élèves'!R230)),"")</f>
        <v/>
      </c>
      <c r="S227" s="148" t="str">
        <f t="shared" si="10"/>
        <v/>
      </c>
      <c r="T227" s="148" t="str">
        <f t="shared" si="11"/>
        <v/>
      </c>
      <c r="U227" s="148" t="str">
        <f>IF(AND(A227&lt;&gt;"",'Données élèves'!S230&lt;&gt;""),'Données élèves'!S230,"")</f>
        <v/>
      </c>
      <c r="V227" s="148" t="str">
        <f>IF(AND(A227&lt;&gt;"",'Données élèves'!T230&lt;&gt;""),'Données élèves'!T230,"")</f>
        <v/>
      </c>
      <c r="W227" s="148" t="str">
        <f>IF(AND(A227&lt;&gt;"",'Données élèves'!U230&lt;&gt;""),'Données élèves'!U230,"")</f>
        <v/>
      </c>
      <c r="X227" s="148" t="str">
        <f>IF(AND(A227&lt;&gt;"",'Données élèves'!V230&lt;&gt;""),'Données élèves'!V230,"")</f>
        <v/>
      </c>
      <c r="Y227" s="148" t="str">
        <f>IF(AND(A227&lt;&gt;"",'Données élèves'!W230&lt;&gt;""),'Données élèves'!W230,"")</f>
        <v/>
      </c>
      <c r="Z227" s="148" t="str">
        <f>IF(AND(A227&lt;&gt;"",'Données élèves'!X230&lt;&gt;""),'Données élèves'!X230,"")</f>
        <v/>
      </c>
    </row>
    <row r="228" spans="1:26" x14ac:dyDescent="0.2">
      <c r="A228" s="146" t="str">
        <f>IF('Données élèves'!$C231&lt;&gt;"",'Données élèves'!A231,"")</f>
        <v/>
      </c>
      <c r="B228" s="146" t="str">
        <f>IF(A228&lt;&gt;"",'Données élèves'!B231,"")</f>
        <v/>
      </c>
      <c r="C228" s="146" t="str">
        <f>IF(AND(A228&lt;&gt;"",'Données élèves'!F231&lt;&gt;""),IF(INDEX(codeclint,MATCH('Données élèves'!F231,libclint,0))&lt;&gt;"",INDEX(codeclint,MATCH('Données élèves'!F231,libclint,0)),""),"")</f>
        <v/>
      </c>
      <c r="D228" s="146" t="str">
        <f t="shared" si="9"/>
        <v/>
      </c>
      <c r="E228" s="146" t="str">
        <f>IF(A228&lt;&gt;"",IF('Données élèves'!G231&lt;&gt;"",IF('Données élèves'!AB231&lt;&gt;"",IF('Données élèves'!G231="LOC.ID",CONCATENATE("LOC.",'Données élèves'!AU$5),'Données élèves'!G231),""),""),"")</f>
        <v/>
      </c>
      <c r="F228" s="146" t="str">
        <f>IF(A228&lt;&gt;"",IF('Données élèves'!H231&lt;&gt;"",'Données élèves'!H231,""),"")</f>
        <v/>
      </c>
      <c r="G228" s="146" t="str">
        <f>IF(AND(A228&lt;&gt;"",'Données élèves'!AC231&lt;&gt;""),IF('Données élèves'!AC231=TRUE,INDEX(codesex,MATCH('Données élèves'!I231,libsex,0)),'Données élèves'!I231),"")</f>
        <v/>
      </c>
      <c r="H228" s="147" t="str">
        <f>IF(A228&lt;&gt;"",IF('Données élèves'!J231&lt;&gt;"",'Données élèves'!J231,""),"")</f>
        <v/>
      </c>
      <c r="I228" s="148" t="str">
        <f>IF(AND(A228&lt;&gt;"",'Données élèves'!AE231&lt;&gt;""),IF('Données élèves'!AE231=TRUE,INDEX(codenat,MATCH('Données élèves'!K231,libnat,0)),'Données élèves'!K231),"")</f>
        <v/>
      </c>
      <c r="J228" s="148" t="str">
        <f>IF(AND(A228&lt;&gt;"",'Données élèves'!AF231&lt;&gt;""),IF('Données élèves'!AF231=TRUE,INDEX(codelangue,MATCH('Données élèves'!L231,liblangue,0)),'Données élèves'!L231),"")</f>
        <v/>
      </c>
      <c r="K228" s="148" t="str">
        <f>IF(AND(A228&lt;&gt;"",'Données élèves'!AH231&lt;&gt;""),IF('Données élèves'!AH231=TRUE,IF(INDEX(codegem,MATCH('Données élèves'!M231,libgem,0))&lt;8000,INDEX(codegem,MATCH('Données élèves'!M231,libgem,0)),""),'Données élèves'!M231),"")</f>
        <v/>
      </c>
      <c r="L228" s="148" t="str">
        <f>IF(AND(A228&lt;&gt;"",'Données élèves'!AH231&lt;&gt;""),IF('Données élèves'!AH231=TRUE,INDEX(codegemhist,MATCH('Données élèves'!M231,libgem,0)),""),"")</f>
        <v/>
      </c>
      <c r="M228" s="148" t="str">
        <f>IF(AND(A228&lt;&gt;"",'Données élèves'!AH231&lt;&gt;""),IF('Données élèves'!AH231=TRUE,IF(INDEX(codegem,MATCH('Données élèves'!M231,libgem,0))&gt;=8000,INDEX(codegem,MATCH('Données élèves'!M231,libgem,0)),""),'Données élèves'!M231),"")</f>
        <v/>
      </c>
      <c r="N228" s="148" t="str">
        <f>IF(AND(A228&lt;&gt;"",'Données élèves'!AI231&lt;&gt;""),IF('Données élèves'!AI231=TRUE,INDEX(codeschart,MATCH('Données élèves'!N231,libschart,0)),'Données élèves'!N231),"")</f>
        <v/>
      </c>
      <c r="O228" s="148" t="str">
        <f>IF(AND(A228&lt;&gt;"",'Données élèves'!O231&lt;&gt;""),'Données élèves'!O231,"")</f>
        <v/>
      </c>
      <c r="P228" s="148" t="str">
        <f>IF(AND(A228&lt;&gt;"",'Données élèves'!AK231&lt;&gt;""),IF('Données élèves'!AK231=TRUE,INDEX(codeform,MATCH('Données élèves'!P231,libform,0)),'Données élèves'!P231),"")</f>
        <v/>
      </c>
      <c r="Q228" s="148" t="str">
        <f>IF(AND(A228&lt;&gt;"",'Données élèves'!AL231&lt;&gt;""),IF('Données élèves'!AL231=TRUE,INDEX(codespe,MATCH('Données élèves'!Q231,libspe,0)),'Données élèves'!Q231),"")</f>
        <v/>
      </c>
      <c r="R228" s="148" t="str">
        <f>IF(AND(A228&lt;&gt;"",OR('Données élèves'!AM231&lt;&gt;"",'Données élèves'!AT231=FALSE)),IF('Données élèves'!AM231=TRUE,INDEX(codemp1,MATCH('Données élèves'!R231,libmp1,0)),IF('Données élèves'!AT231=FALSE,0,'Données élèves'!R231)),"")</f>
        <v/>
      </c>
      <c r="S228" s="148" t="str">
        <f t="shared" si="10"/>
        <v/>
      </c>
      <c r="T228" s="148" t="str">
        <f t="shared" si="11"/>
        <v/>
      </c>
      <c r="U228" s="148" t="str">
        <f>IF(AND(A228&lt;&gt;"",'Données élèves'!S231&lt;&gt;""),'Données élèves'!S231,"")</f>
        <v/>
      </c>
      <c r="V228" s="148" t="str">
        <f>IF(AND(A228&lt;&gt;"",'Données élèves'!T231&lt;&gt;""),'Données élèves'!T231,"")</f>
        <v/>
      </c>
      <c r="W228" s="148" t="str">
        <f>IF(AND(A228&lt;&gt;"",'Données élèves'!U231&lt;&gt;""),'Données élèves'!U231,"")</f>
        <v/>
      </c>
      <c r="X228" s="148" t="str">
        <f>IF(AND(A228&lt;&gt;"",'Données élèves'!V231&lt;&gt;""),'Données élèves'!V231,"")</f>
        <v/>
      </c>
      <c r="Y228" s="148" t="str">
        <f>IF(AND(A228&lt;&gt;"",'Données élèves'!W231&lt;&gt;""),'Données élèves'!W231,"")</f>
        <v/>
      </c>
      <c r="Z228" s="148" t="str">
        <f>IF(AND(A228&lt;&gt;"",'Données élèves'!X231&lt;&gt;""),'Données élèves'!X231,"")</f>
        <v/>
      </c>
    </row>
    <row r="229" spans="1:26" x14ac:dyDescent="0.2">
      <c r="A229" s="146" t="str">
        <f>IF('Données élèves'!$C232&lt;&gt;"",'Données élèves'!A232,"")</f>
        <v/>
      </c>
      <c r="B229" s="146" t="str">
        <f>IF(A229&lt;&gt;"",'Données élèves'!B232,"")</f>
        <v/>
      </c>
      <c r="C229" s="146" t="str">
        <f>IF(AND(A229&lt;&gt;"",'Données élèves'!F232&lt;&gt;""),IF(INDEX(codeclint,MATCH('Données élèves'!F232,libclint,0))&lt;&gt;"",INDEX(codeclint,MATCH('Données élèves'!F232,libclint,0)),""),"")</f>
        <v/>
      </c>
      <c r="D229" s="146" t="str">
        <f t="shared" si="9"/>
        <v/>
      </c>
      <c r="E229" s="146" t="str">
        <f>IF(A229&lt;&gt;"",IF('Données élèves'!G232&lt;&gt;"",IF('Données élèves'!AB232&lt;&gt;"",IF('Données élèves'!G232="LOC.ID",CONCATENATE("LOC.",'Données élèves'!AU$5),'Données élèves'!G232),""),""),"")</f>
        <v/>
      </c>
      <c r="F229" s="146" t="str">
        <f>IF(A229&lt;&gt;"",IF('Données élèves'!H232&lt;&gt;"",'Données élèves'!H232,""),"")</f>
        <v/>
      </c>
      <c r="G229" s="146" t="str">
        <f>IF(AND(A229&lt;&gt;"",'Données élèves'!AC232&lt;&gt;""),IF('Données élèves'!AC232=TRUE,INDEX(codesex,MATCH('Données élèves'!I232,libsex,0)),'Données élèves'!I232),"")</f>
        <v/>
      </c>
      <c r="H229" s="147" t="str">
        <f>IF(A229&lt;&gt;"",IF('Données élèves'!J232&lt;&gt;"",'Données élèves'!J232,""),"")</f>
        <v/>
      </c>
      <c r="I229" s="148" t="str">
        <f>IF(AND(A229&lt;&gt;"",'Données élèves'!AE232&lt;&gt;""),IF('Données élèves'!AE232=TRUE,INDEX(codenat,MATCH('Données élèves'!K232,libnat,0)),'Données élèves'!K232),"")</f>
        <v/>
      </c>
      <c r="J229" s="148" t="str">
        <f>IF(AND(A229&lt;&gt;"",'Données élèves'!AF232&lt;&gt;""),IF('Données élèves'!AF232=TRUE,INDEX(codelangue,MATCH('Données élèves'!L232,liblangue,0)),'Données élèves'!L232),"")</f>
        <v/>
      </c>
      <c r="K229" s="148" t="str">
        <f>IF(AND(A229&lt;&gt;"",'Données élèves'!AH232&lt;&gt;""),IF('Données élèves'!AH232=TRUE,IF(INDEX(codegem,MATCH('Données élèves'!M232,libgem,0))&lt;8000,INDEX(codegem,MATCH('Données élèves'!M232,libgem,0)),""),'Données élèves'!M232),"")</f>
        <v/>
      </c>
      <c r="L229" s="148" t="str">
        <f>IF(AND(A229&lt;&gt;"",'Données élèves'!AH232&lt;&gt;""),IF('Données élèves'!AH232=TRUE,INDEX(codegemhist,MATCH('Données élèves'!M232,libgem,0)),""),"")</f>
        <v/>
      </c>
      <c r="M229" s="148" t="str">
        <f>IF(AND(A229&lt;&gt;"",'Données élèves'!AH232&lt;&gt;""),IF('Données élèves'!AH232=TRUE,IF(INDEX(codegem,MATCH('Données élèves'!M232,libgem,0))&gt;=8000,INDEX(codegem,MATCH('Données élèves'!M232,libgem,0)),""),'Données élèves'!M232),"")</f>
        <v/>
      </c>
      <c r="N229" s="148" t="str">
        <f>IF(AND(A229&lt;&gt;"",'Données élèves'!AI232&lt;&gt;""),IF('Données élèves'!AI232=TRUE,INDEX(codeschart,MATCH('Données élèves'!N232,libschart,0)),'Données élèves'!N232),"")</f>
        <v/>
      </c>
      <c r="O229" s="148" t="str">
        <f>IF(AND(A229&lt;&gt;"",'Données élèves'!O232&lt;&gt;""),'Données élèves'!O232,"")</f>
        <v/>
      </c>
      <c r="P229" s="148" t="str">
        <f>IF(AND(A229&lt;&gt;"",'Données élèves'!AK232&lt;&gt;""),IF('Données élèves'!AK232=TRUE,INDEX(codeform,MATCH('Données élèves'!P232,libform,0)),'Données élèves'!P232),"")</f>
        <v/>
      </c>
      <c r="Q229" s="148" t="str">
        <f>IF(AND(A229&lt;&gt;"",'Données élèves'!AL232&lt;&gt;""),IF('Données élèves'!AL232=TRUE,INDEX(codespe,MATCH('Données élèves'!Q232,libspe,0)),'Données élèves'!Q232),"")</f>
        <v/>
      </c>
      <c r="R229" s="148" t="str">
        <f>IF(AND(A229&lt;&gt;"",OR('Données élèves'!AM232&lt;&gt;"",'Données élèves'!AT232=FALSE)),IF('Données élèves'!AM232=TRUE,INDEX(codemp1,MATCH('Données élèves'!R232,libmp1,0)),IF('Données élèves'!AT232=FALSE,0,'Données élèves'!R232)),"")</f>
        <v/>
      </c>
      <c r="S229" s="148" t="str">
        <f t="shared" si="10"/>
        <v/>
      </c>
      <c r="T229" s="148" t="str">
        <f t="shared" si="11"/>
        <v/>
      </c>
      <c r="U229" s="148" t="str">
        <f>IF(AND(A229&lt;&gt;"",'Données élèves'!S232&lt;&gt;""),'Données élèves'!S232,"")</f>
        <v/>
      </c>
      <c r="V229" s="148" t="str">
        <f>IF(AND(A229&lt;&gt;"",'Données élèves'!T232&lt;&gt;""),'Données élèves'!T232,"")</f>
        <v/>
      </c>
      <c r="W229" s="148" t="str">
        <f>IF(AND(A229&lt;&gt;"",'Données élèves'!U232&lt;&gt;""),'Données élèves'!U232,"")</f>
        <v/>
      </c>
      <c r="X229" s="148" t="str">
        <f>IF(AND(A229&lt;&gt;"",'Données élèves'!V232&lt;&gt;""),'Données élèves'!V232,"")</f>
        <v/>
      </c>
      <c r="Y229" s="148" t="str">
        <f>IF(AND(A229&lt;&gt;"",'Données élèves'!W232&lt;&gt;""),'Données élèves'!W232,"")</f>
        <v/>
      </c>
      <c r="Z229" s="148" t="str">
        <f>IF(AND(A229&lt;&gt;"",'Données élèves'!X232&lt;&gt;""),'Données élèves'!X232,"")</f>
        <v/>
      </c>
    </row>
    <row r="230" spans="1:26" x14ac:dyDescent="0.2">
      <c r="A230" s="146" t="str">
        <f>IF('Données élèves'!$C233&lt;&gt;"",'Données élèves'!A233,"")</f>
        <v/>
      </c>
      <c r="B230" s="146" t="str">
        <f>IF(A230&lt;&gt;"",'Données élèves'!B233,"")</f>
        <v/>
      </c>
      <c r="C230" s="146" t="str">
        <f>IF(AND(A230&lt;&gt;"",'Données élèves'!F233&lt;&gt;""),IF(INDEX(codeclint,MATCH('Données élèves'!F233,libclint,0))&lt;&gt;"",INDEX(codeclint,MATCH('Données élèves'!F233,libclint,0)),""),"")</f>
        <v/>
      </c>
      <c r="D230" s="146" t="str">
        <f t="shared" si="9"/>
        <v/>
      </c>
      <c r="E230" s="146" t="str">
        <f>IF(A230&lt;&gt;"",IF('Données élèves'!G233&lt;&gt;"",IF('Données élèves'!AB233&lt;&gt;"",IF('Données élèves'!G233="LOC.ID",CONCATENATE("LOC.",'Données élèves'!AU$5),'Données élèves'!G233),""),""),"")</f>
        <v/>
      </c>
      <c r="F230" s="146" t="str">
        <f>IF(A230&lt;&gt;"",IF('Données élèves'!H233&lt;&gt;"",'Données élèves'!H233,""),"")</f>
        <v/>
      </c>
      <c r="G230" s="146" t="str">
        <f>IF(AND(A230&lt;&gt;"",'Données élèves'!AC233&lt;&gt;""),IF('Données élèves'!AC233=TRUE,INDEX(codesex,MATCH('Données élèves'!I233,libsex,0)),'Données élèves'!I233),"")</f>
        <v/>
      </c>
      <c r="H230" s="147" t="str">
        <f>IF(A230&lt;&gt;"",IF('Données élèves'!J233&lt;&gt;"",'Données élèves'!J233,""),"")</f>
        <v/>
      </c>
      <c r="I230" s="148" t="str">
        <f>IF(AND(A230&lt;&gt;"",'Données élèves'!AE233&lt;&gt;""),IF('Données élèves'!AE233=TRUE,INDEX(codenat,MATCH('Données élèves'!K233,libnat,0)),'Données élèves'!K233),"")</f>
        <v/>
      </c>
      <c r="J230" s="148" t="str">
        <f>IF(AND(A230&lt;&gt;"",'Données élèves'!AF233&lt;&gt;""),IF('Données élèves'!AF233=TRUE,INDEX(codelangue,MATCH('Données élèves'!L233,liblangue,0)),'Données élèves'!L233),"")</f>
        <v/>
      </c>
      <c r="K230" s="148" t="str">
        <f>IF(AND(A230&lt;&gt;"",'Données élèves'!AH233&lt;&gt;""),IF('Données élèves'!AH233=TRUE,IF(INDEX(codegem,MATCH('Données élèves'!M233,libgem,0))&lt;8000,INDEX(codegem,MATCH('Données élèves'!M233,libgem,0)),""),'Données élèves'!M233),"")</f>
        <v/>
      </c>
      <c r="L230" s="148" t="str">
        <f>IF(AND(A230&lt;&gt;"",'Données élèves'!AH233&lt;&gt;""),IF('Données élèves'!AH233=TRUE,INDEX(codegemhist,MATCH('Données élèves'!M233,libgem,0)),""),"")</f>
        <v/>
      </c>
      <c r="M230" s="148" t="str">
        <f>IF(AND(A230&lt;&gt;"",'Données élèves'!AH233&lt;&gt;""),IF('Données élèves'!AH233=TRUE,IF(INDEX(codegem,MATCH('Données élèves'!M233,libgem,0))&gt;=8000,INDEX(codegem,MATCH('Données élèves'!M233,libgem,0)),""),'Données élèves'!M233),"")</f>
        <v/>
      </c>
      <c r="N230" s="148" t="str">
        <f>IF(AND(A230&lt;&gt;"",'Données élèves'!AI233&lt;&gt;""),IF('Données élèves'!AI233=TRUE,INDEX(codeschart,MATCH('Données élèves'!N233,libschart,0)),'Données élèves'!N233),"")</f>
        <v/>
      </c>
      <c r="O230" s="148" t="str">
        <f>IF(AND(A230&lt;&gt;"",'Données élèves'!O233&lt;&gt;""),'Données élèves'!O233,"")</f>
        <v/>
      </c>
      <c r="P230" s="148" t="str">
        <f>IF(AND(A230&lt;&gt;"",'Données élèves'!AK233&lt;&gt;""),IF('Données élèves'!AK233=TRUE,INDEX(codeform,MATCH('Données élèves'!P233,libform,0)),'Données élèves'!P233),"")</f>
        <v/>
      </c>
      <c r="Q230" s="148" t="str">
        <f>IF(AND(A230&lt;&gt;"",'Données élèves'!AL233&lt;&gt;""),IF('Données élèves'!AL233=TRUE,INDEX(codespe,MATCH('Données élèves'!Q233,libspe,0)),'Données élèves'!Q233),"")</f>
        <v/>
      </c>
      <c r="R230" s="148" t="str">
        <f>IF(AND(A230&lt;&gt;"",OR('Données élèves'!AM233&lt;&gt;"",'Données élèves'!AT233=FALSE)),IF('Données élèves'!AM233=TRUE,INDEX(codemp1,MATCH('Données élèves'!R233,libmp1,0)),IF('Données élèves'!AT233=FALSE,0,'Données élèves'!R233)),"")</f>
        <v/>
      </c>
      <c r="S230" s="148" t="str">
        <f t="shared" si="10"/>
        <v/>
      </c>
      <c r="T230" s="148" t="str">
        <f t="shared" si="11"/>
        <v/>
      </c>
      <c r="U230" s="148" t="str">
        <f>IF(AND(A230&lt;&gt;"",'Données élèves'!S233&lt;&gt;""),'Données élèves'!S233,"")</f>
        <v/>
      </c>
      <c r="V230" s="148" t="str">
        <f>IF(AND(A230&lt;&gt;"",'Données élèves'!T233&lt;&gt;""),'Données élèves'!T233,"")</f>
        <v/>
      </c>
      <c r="W230" s="148" t="str">
        <f>IF(AND(A230&lt;&gt;"",'Données élèves'!U233&lt;&gt;""),'Données élèves'!U233,"")</f>
        <v/>
      </c>
      <c r="X230" s="148" t="str">
        <f>IF(AND(A230&lt;&gt;"",'Données élèves'!V233&lt;&gt;""),'Données élèves'!V233,"")</f>
        <v/>
      </c>
      <c r="Y230" s="148" t="str">
        <f>IF(AND(A230&lt;&gt;"",'Données élèves'!W233&lt;&gt;""),'Données élèves'!W233,"")</f>
        <v/>
      </c>
      <c r="Z230" s="148" t="str">
        <f>IF(AND(A230&lt;&gt;"",'Données élèves'!X233&lt;&gt;""),'Données élèves'!X233,"")</f>
        <v/>
      </c>
    </row>
    <row r="231" spans="1:26" x14ac:dyDescent="0.2">
      <c r="A231" s="146" t="str">
        <f>IF('Données élèves'!$C234&lt;&gt;"",'Données élèves'!A234,"")</f>
        <v/>
      </c>
      <c r="B231" s="146" t="str">
        <f>IF(A231&lt;&gt;"",'Données élèves'!B234,"")</f>
        <v/>
      </c>
      <c r="C231" s="146" t="str">
        <f>IF(AND(A231&lt;&gt;"",'Données élèves'!F234&lt;&gt;""),IF(INDEX(codeclint,MATCH('Données élèves'!F234,libclint,0))&lt;&gt;"",INDEX(codeclint,MATCH('Données élèves'!F234,libclint,0)),""),"")</f>
        <v/>
      </c>
      <c r="D231" s="146" t="str">
        <f t="shared" si="9"/>
        <v/>
      </c>
      <c r="E231" s="146" t="str">
        <f>IF(A231&lt;&gt;"",IF('Données élèves'!G234&lt;&gt;"",IF('Données élèves'!AB234&lt;&gt;"",IF('Données élèves'!G234="LOC.ID",CONCATENATE("LOC.",'Données élèves'!AU$5),'Données élèves'!G234),""),""),"")</f>
        <v/>
      </c>
      <c r="F231" s="146" t="str">
        <f>IF(A231&lt;&gt;"",IF('Données élèves'!H234&lt;&gt;"",'Données élèves'!H234,""),"")</f>
        <v/>
      </c>
      <c r="G231" s="146" t="str">
        <f>IF(AND(A231&lt;&gt;"",'Données élèves'!AC234&lt;&gt;""),IF('Données élèves'!AC234=TRUE,INDEX(codesex,MATCH('Données élèves'!I234,libsex,0)),'Données élèves'!I234),"")</f>
        <v/>
      </c>
      <c r="H231" s="147" t="str">
        <f>IF(A231&lt;&gt;"",IF('Données élèves'!J234&lt;&gt;"",'Données élèves'!J234,""),"")</f>
        <v/>
      </c>
      <c r="I231" s="148" t="str">
        <f>IF(AND(A231&lt;&gt;"",'Données élèves'!AE234&lt;&gt;""),IF('Données élèves'!AE234=TRUE,INDEX(codenat,MATCH('Données élèves'!K234,libnat,0)),'Données élèves'!K234),"")</f>
        <v/>
      </c>
      <c r="J231" s="148" t="str">
        <f>IF(AND(A231&lt;&gt;"",'Données élèves'!AF234&lt;&gt;""),IF('Données élèves'!AF234=TRUE,INDEX(codelangue,MATCH('Données élèves'!L234,liblangue,0)),'Données élèves'!L234),"")</f>
        <v/>
      </c>
      <c r="K231" s="148" t="str">
        <f>IF(AND(A231&lt;&gt;"",'Données élèves'!AH234&lt;&gt;""),IF('Données élèves'!AH234=TRUE,IF(INDEX(codegem,MATCH('Données élèves'!M234,libgem,0))&lt;8000,INDEX(codegem,MATCH('Données élèves'!M234,libgem,0)),""),'Données élèves'!M234),"")</f>
        <v/>
      </c>
      <c r="L231" s="148" t="str">
        <f>IF(AND(A231&lt;&gt;"",'Données élèves'!AH234&lt;&gt;""),IF('Données élèves'!AH234=TRUE,INDEX(codegemhist,MATCH('Données élèves'!M234,libgem,0)),""),"")</f>
        <v/>
      </c>
      <c r="M231" s="148" t="str">
        <f>IF(AND(A231&lt;&gt;"",'Données élèves'!AH234&lt;&gt;""),IF('Données élèves'!AH234=TRUE,IF(INDEX(codegem,MATCH('Données élèves'!M234,libgem,0))&gt;=8000,INDEX(codegem,MATCH('Données élèves'!M234,libgem,0)),""),'Données élèves'!M234),"")</f>
        <v/>
      </c>
      <c r="N231" s="148" t="str">
        <f>IF(AND(A231&lt;&gt;"",'Données élèves'!AI234&lt;&gt;""),IF('Données élèves'!AI234=TRUE,INDEX(codeschart,MATCH('Données élèves'!N234,libschart,0)),'Données élèves'!N234),"")</f>
        <v/>
      </c>
      <c r="O231" s="148" t="str">
        <f>IF(AND(A231&lt;&gt;"",'Données élèves'!O234&lt;&gt;""),'Données élèves'!O234,"")</f>
        <v/>
      </c>
      <c r="P231" s="148" t="str">
        <f>IF(AND(A231&lt;&gt;"",'Données élèves'!AK234&lt;&gt;""),IF('Données élèves'!AK234=TRUE,INDEX(codeform,MATCH('Données élèves'!P234,libform,0)),'Données élèves'!P234),"")</f>
        <v/>
      </c>
      <c r="Q231" s="148" t="str">
        <f>IF(AND(A231&lt;&gt;"",'Données élèves'!AL234&lt;&gt;""),IF('Données élèves'!AL234=TRUE,INDEX(codespe,MATCH('Données élèves'!Q234,libspe,0)),'Données élèves'!Q234),"")</f>
        <v/>
      </c>
      <c r="R231" s="148" t="str">
        <f>IF(AND(A231&lt;&gt;"",OR('Données élèves'!AM234&lt;&gt;"",'Données élèves'!AT234=FALSE)),IF('Données élèves'!AM234=TRUE,INDEX(codemp1,MATCH('Données élèves'!R234,libmp1,0)),IF('Données élèves'!AT234=FALSE,0,'Données élèves'!R234)),"")</f>
        <v/>
      </c>
      <c r="S231" s="148" t="str">
        <f t="shared" si="10"/>
        <v/>
      </c>
      <c r="T231" s="148" t="str">
        <f t="shared" si="11"/>
        <v/>
      </c>
      <c r="U231" s="148" t="str">
        <f>IF(AND(A231&lt;&gt;"",'Données élèves'!S234&lt;&gt;""),'Données élèves'!S234,"")</f>
        <v/>
      </c>
      <c r="V231" s="148" t="str">
        <f>IF(AND(A231&lt;&gt;"",'Données élèves'!T234&lt;&gt;""),'Données élèves'!T234,"")</f>
        <v/>
      </c>
      <c r="W231" s="148" t="str">
        <f>IF(AND(A231&lt;&gt;"",'Données élèves'!U234&lt;&gt;""),'Données élèves'!U234,"")</f>
        <v/>
      </c>
      <c r="X231" s="148" t="str">
        <f>IF(AND(A231&lt;&gt;"",'Données élèves'!V234&lt;&gt;""),'Données élèves'!V234,"")</f>
        <v/>
      </c>
      <c r="Y231" s="148" t="str">
        <f>IF(AND(A231&lt;&gt;"",'Données élèves'!W234&lt;&gt;""),'Données élèves'!W234,"")</f>
        <v/>
      </c>
      <c r="Z231" s="148" t="str">
        <f>IF(AND(A231&lt;&gt;"",'Données élèves'!X234&lt;&gt;""),'Données élèves'!X234,"")</f>
        <v/>
      </c>
    </row>
    <row r="232" spans="1:26" x14ac:dyDescent="0.2">
      <c r="A232" s="146" t="str">
        <f>IF('Données élèves'!$C235&lt;&gt;"",'Données élèves'!A235,"")</f>
        <v/>
      </c>
      <c r="B232" s="146" t="str">
        <f>IF(A232&lt;&gt;"",'Données élèves'!B235,"")</f>
        <v/>
      </c>
      <c r="C232" s="146" t="str">
        <f>IF(AND(A232&lt;&gt;"",'Données élèves'!F235&lt;&gt;""),IF(INDEX(codeclint,MATCH('Données élèves'!F235,libclint,0))&lt;&gt;"",INDEX(codeclint,MATCH('Données élèves'!F235,libclint,0)),""),"")</f>
        <v/>
      </c>
      <c r="D232" s="146" t="str">
        <f t="shared" si="9"/>
        <v/>
      </c>
      <c r="E232" s="146" t="str">
        <f>IF(A232&lt;&gt;"",IF('Données élèves'!G235&lt;&gt;"",IF('Données élèves'!AB235&lt;&gt;"",IF('Données élèves'!G235="LOC.ID",CONCATENATE("LOC.",'Données élèves'!AU$5),'Données élèves'!G235),""),""),"")</f>
        <v/>
      </c>
      <c r="F232" s="146" t="str">
        <f>IF(A232&lt;&gt;"",IF('Données élèves'!H235&lt;&gt;"",'Données élèves'!H235,""),"")</f>
        <v/>
      </c>
      <c r="G232" s="146" t="str">
        <f>IF(AND(A232&lt;&gt;"",'Données élèves'!AC235&lt;&gt;""),IF('Données élèves'!AC235=TRUE,INDEX(codesex,MATCH('Données élèves'!I235,libsex,0)),'Données élèves'!I235),"")</f>
        <v/>
      </c>
      <c r="H232" s="147" t="str">
        <f>IF(A232&lt;&gt;"",IF('Données élèves'!J235&lt;&gt;"",'Données élèves'!J235,""),"")</f>
        <v/>
      </c>
      <c r="I232" s="148" t="str">
        <f>IF(AND(A232&lt;&gt;"",'Données élèves'!AE235&lt;&gt;""),IF('Données élèves'!AE235=TRUE,INDEX(codenat,MATCH('Données élèves'!K235,libnat,0)),'Données élèves'!K235),"")</f>
        <v/>
      </c>
      <c r="J232" s="148" t="str">
        <f>IF(AND(A232&lt;&gt;"",'Données élèves'!AF235&lt;&gt;""),IF('Données élèves'!AF235=TRUE,INDEX(codelangue,MATCH('Données élèves'!L235,liblangue,0)),'Données élèves'!L235),"")</f>
        <v/>
      </c>
      <c r="K232" s="148" t="str">
        <f>IF(AND(A232&lt;&gt;"",'Données élèves'!AH235&lt;&gt;""),IF('Données élèves'!AH235=TRUE,IF(INDEX(codegem,MATCH('Données élèves'!M235,libgem,0))&lt;8000,INDEX(codegem,MATCH('Données élèves'!M235,libgem,0)),""),'Données élèves'!M235),"")</f>
        <v/>
      </c>
      <c r="L232" s="148" t="str">
        <f>IF(AND(A232&lt;&gt;"",'Données élèves'!AH235&lt;&gt;""),IF('Données élèves'!AH235=TRUE,INDEX(codegemhist,MATCH('Données élèves'!M235,libgem,0)),""),"")</f>
        <v/>
      </c>
      <c r="M232" s="148" t="str">
        <f>IF(AND(A232&lt;&gt;"",'Données élèves'!AH235&lt;&gt;""),IF('Données élèves'!AH235=TRUE,IF(INDEX(codegem,MATCH('Données élèves'!M235,libgem,0))&gt;=8000,INDEX(codegem,MATCH('Données élèves'!M235,libgem,0)),""),'Données élèves'!M235),"")</f>
        <v/>
      </c>
      <c r="N232" s="148" t="str">
        <f>IF(AND(A232&lt;&gt;"",'Données élèves'!AI235&lt;&gt;""),IF('Données élèves'!AI235=TRUE,INDEX(codeschart,MATCH('Données élèves'!N235,libschart,0)),'Données élèves'!N235),"")</f>
        <v/>
      </c>
      <c r="O232" s="148" t="str">
        <f>IF(AND(A232&lt;&gt;"",'Données élèves'!O235&lt;&gt;""),'Données élèves'!O235,"")</f>
        <v/>
      </c>
      <c r="P232" s="148" t="str">
        <f>IF(AND(A232&lt;&gt;"",'Données élèves'!AK235&lt;&gt;""),IF('Données élèves'!AK235=TRUE,INDEX(codeform,MATCH('Données élèves'!P235,libform,0)),'Données élèves'!P235),"")</f>
        <v/>
      </c>
      <c r="Q232" s="148" t="str">
        <f>IF(AND(A232&lt;&gt;"",'Données élèves'!AL235&lt;&gt;""),IF('Données élèves'!AL235=TRUE,INDEX(codespe,MATCH('Données élèves'!Q235,libspe,0)),'Données élèves'!Q235),"")</f>
        <v/>
      </c>
      <c r="R232" s="148" t="str">
        <f>IF(AND(A232&lt;&gt;"",OR('Données élèves'!AM235&lt;&gt;"",'Données élèves'!AT235=FALSE)),IF('Données élèves'!AM235=TRUE,INDEX(codemp1,MATCH('Données élèves'!R235,libmp1,0)),IF('Données élèves'!AT235=FALSE,0,'Données élèves'!R235)),"")</f>
        <v/>
      </c>
      <c r="S232" s="148" t="str">
        <f t="shared" si="10"/>
        <v/>
      </c>
      <c r="T232" s="148" t="str">
        <f t="shared" si="11"/>
        <v/>
      </c>
      <c r="U232" s="148" t="str">
        <f>IF(AND(A232&lt;&gt;"",'Données élèves'!S235&lt;&gt;""),'Données élèves'!S235,"")</f>
        <v/>
      </c>
      <c r="V232" s="148" t="str">
        <f>IF(AND(A232&lt;&gt;"",'Données élèves'!T235&lt;&gt;""),'Données élèves'!T235,"")</f>
        <v/>
      </c>
      <c r="W232" s="148" t="str">
        <f>IF(AND(A232&lt;&gt;"",'Données élèves'!U235&lt;&gt;""),'Données élèves'!U235,"")</f>
        <v/>
      </c>
      <c r="X232" s="148" t="str">
        <f>IF(AND(A232&lt;&gt;"",'Données élèves'!V235&lt;&gt;""),'Données élèves'!V235,"")</f>
        <v/>
      </c>
      <c r="Y232" s="148" t="str">
        <f>IF(AND(A232&lt;&gt;"",'Données élèves'!W235&lt;&gt;""),'Données élèves'!W235,"")</f>
        <v/>
      </c>
      <c r="Z232" s="148" t="str">
        <f>IF(AND(A232&lt;&gt;"",'Données élèves'!X235&lt;&gt;""),'Données élèves'!X235,"")</f>
        <v/>
      </c>
    </row>
    <row r="233" spans="1:26" x14ac:dyDescent="0.2">
      <c r="A233" s="146" t="str">
        <f>IF('Données élèves'!$C236&lt;&gt;"",'Données élèves'!A236,"")</f>
        <v/>
      </c>
      <c r="B233" s="146" t="str">
        <f>IF(A233&lt;&gt;"",'Données élèves'!B236,"")</f>
        <v/>
      </c>
      <c r="C233" s="146" t="str">
        <f>IF(AND(A233&lt;&gt;"",'Données élèves'!F236&lt;&gt;""),IF(INDEX(codeclint,MATCH('Données élèves'!F236,libclint,0))&lt;&gt;"",INDEX(codeclint,MATCH('Données élèves'!F236,libclint,0)),""),"")</f>
        <v/>
      </c>
      <c r="D233" s="146" t="str">
        <f t="shared" si="9"/>
        <v/>
      </c>
      <c r="E233" s="146" t="str">
        <f>IF(A233&lt;&gt;"",IF('Données élèves'!G236&lt;&gt;"",IF('Données élèves'!AB236&lt;&gt;"",IF('Données élèves'!G236="LOC.ID",CONCATENATE("LOC.",'Données élèves'!AU$5),'Données élèves'!G236),""),""),"")</f>
        <v/>
      </c>
      <c r="F233" s="146" t="str">
        <f>IF(A233&lt;&gt;"",IF('Données élèves'!H236&lt;&gt;"",'Données élèves'!H236,""),"")</f>
        <v/>
      </c>
      <c r="G233" s="146" t="str">
        <f>IF(AND(A233&lt;&gt;"",'Données élèves'!AC236&lt;&gt;""),IF('Données élèves'!AC236=TRUE,INDEX(codesex,MATCH('Données élèves'!I236,libsex,0)),'Données élèves'!I236),"")</f>
        <v/>
      </c>
      <c r="H233" s="147" t="str">
        <f>IF(A233&lt;&gt;"",IF('Données élèves'!J236&lt;&gt;"",'Données élèves'!J236,""),"")</f>
        <v/>
      </c>
      <c r="I233" s="148" t="str">
        <f>IF(AND(A233&lt;&gt;"",'Données élèves'!AE236&lt;&gt;""),IF('Données élèves'!AE236=TRUE,INDEX(codenat,MATCH('Données élèves'!K236,libnat,0)),'Données élèves'!K236),"")</f>
        <v/>
      </c>
      <c r="J233" s="148" t="str">
        <f>IF(AND(A233&lt;&gt;"",'Données élèves'!AF236&lt;&gt;""),IF('Données élèves'!AF236=TRUE,INDEX(codelangue,MATCH('Données élèves'!L236,liblangue,0)),'Données élèves'!L236),"")</f>
        <v/>
      </c>
      <c r="K233" s="148" t="str">
        <f>IF(AND(A233&lt;&gt;"",'Données élèves'!AH236&lt;&gt;""),IF('Données élèves'!AH236=TRUE,IF(INDEX(codegem,MATCH('Données élèves'!M236,libgem,0))&lt;8000,INDEX(codegem,MATCH('Données élèves'!M236,libgem,0)),""),'Données élèves'!M236),"")</f>
        <v/>
      </c>
      <c r="L233" s="148" t="str">
        <f>IF(AND(A233&lt;&gt;"",'Données élèves'!AH236&lt;&gt;""),IF('Données élèves'!AH236=TRUE,INDEX(codegemhist,MATCH('Données élèves'!M236,libgem,0)),""),"")</f>
        <v/>
      </c>
      <c r="M233" s="148" t="str">
        <f>IF(AND(A233&lt;&gt;"",'Données élèves'!AH236&lt;&gt;""),IF('Données élèves'!AH236=TRUE,IF(INDEX(codegem,MATCH('Données élèves'!M236,libgem,0))&gt;=8000,INDEX(codegem,MATCH('Données élèves'!M236,libgem,0)),""),'Données élèves'!M236),"")</f>
        <v/>
      </c>
      <c r="N233" s="148" t="str">
        <f>IF(AND(A233&lt;&gt;"",'Données élèves'!AI236&lt;&gt;""),IF('Données élèves'!AI236=TRUE,INDEX(codeschart,MATCH('Données élèves'!N236,libschart,0)),'Données élèves'!N236),"")</f>
        <v/>
      </c>
      <c r="O233" s="148" t="str">
        <f>IF(AND(A233&lt;&gt;"",'Données élèves'!O236&lt;&gt;""),'Données élèves'!O236,"")</f>
        <v/>
      </c>
      <c r="P233" s="148" t="str">
        <f>IF(AND(A233&lt;&gt;"",'Données élèves'!AK236&lt;&gt;""),IF('Données élèves'!AK236=TRUE,INDEX(codeform,MATCH('Données élèves'!P236,libform,0)),'Données élèves'!P236),"")</f>
        <v/>
      </c>
      <c r="Q233" s="148" t="str">
        <f>IF(AND(A233&lt;&gt;"",'Données élèves'!AL236&lt;&gt;""),IF('Données élèves'!AL236=TRUE,INDEX(codespe,MATCH('Données élèves'!Q236,libspe,0)),'Données élèves'!Q236),"")</f>
        <v/>
      </c>
      <c r="R233" s="148" t="str">
        <f>IF(AND(A233&lt;&gt;"",OR('Données élèves'!AM236&lt;&gt;"",'Données élèves'!AT236=FALSE)),IF('Données élèves'!AM236=TRUE,INDEX(codemp1,MATCH('Données élèves'!R236,libmp1,0)),IF('Données élèves'!AT236=FALSE,0,'Données élèves'!R236)),"")</f>
        <v/>
      </c>
      <c r="S233" s="148" t="str">
        <f t="shared" si="10"/>
        <v/>
      </c>
      <c r="T233" s="148" t="str">
        <f t="shared" si="11"/>
        <v/>
      </c>
      <c r="U233" s="148" t="str">
        <f>IF(AND(A233&lt;&gt;"",'Données élèves'!S236&lt;&gt;""),'Données élèves'!S236,"")</f>
        <v/>
      </c>
      <c r="V233" s="148" t="str">
        <f>IF(AND(A233&lt;&gt;"",'Données élèves'!T236&lt;&gt;""),'Données élèves'!T236,"")</f>
        <v/>
      </c>
      <c r="W233" s="148" t="str">
        <f>IF(AND(A233&lt;&gt;"",'Données élèves'!U236&lt;&gt;""),'Données élèves'!U236,"")</f>
        <v/>
      </c>
      <c r="X233" s="148" t="str">
        <f>IF(AND(A233&lt;&gt;"",'Données élèves'!V236&lt;&gt;""),'Données élèves'!V236,"")</f>
        <v/>
      </c>
      <c r="Y233" s="148" t="str">
        <f>IF(AND(A233&lt;&gt;"",'Données élèves'!W236&lt;&gt;""),'Données élèves'!W236,"")</f>
        <v/>
      </c>
      <c r="Z233" s="148" t="str">
        <f>IF(AND(A233&lt;&gt;"",'Données élèves'!X236&lt;&gt;""),'Données élèves'!X236,"")</f>
        <v/>
      </c>
    </row>
    <row r="234" spans="1:26" x14ac:dyDescent="0.2">
      <c r="A234" s="146" t="str">
        <f>IF('Données élèves'!$C237&lt;&gt;"",'Données élèves'!A237,"")</f>
        <v/>
      </c>
      <c r="B234" s="146" t="str">
        <f>IF(A234&lt;&gt;"",'Données élèves'!B237,"")</f>
        <v/>
      </c>
      <c r="C234" s="146" t="str">
        <f>IF(AND(A234&lt;&gt;"",'Données élèves'!F237&lt;&gt;""),IF(INDEX(codeclint,MATCH('Données élèves'!F237,libclint,0))&lt;&gt;"",INDEX(codeclint,MATCH('Données élèves'!F237,libclint,0)),""),"")</f>
        <v/>
      </c>
      <c r="D234" s="146" t="str">
        <f t="shared" si="9"/>
        <v/>
      </c>
      <c r="E234" s="146" t="str">
        <f>IF(A234&lt;&gt;"",IF('Données élèves'!G237&lt;&gt;"",IF('Données élèves'!AB237&lt;&gt;"",IF('Données élèves'!G237="LOC.ID",CONCATENATE("LOC.",'Données élèves'!AU$5),'Données élèves'!G237),""),""),"")</f>
        <v/>
      </c>
      <c r="F234" s="146" t="str">
        <f>IF(A234&lt;&gt;"",IF('Données élèves'!H237&lt;&gt;"",'Données élèves'!H237,""),"")</f>
        <v/>
      </c>
      <c r="G234" s="146" t="str">
        <f>IF(AND(A234&lt;&gt;"",'Données élèves'!AC237&lt;&gt;""),IF('Données élèves'!AC237=TRUE,INDEX(codesex,MATCH('Données élèves'!I237,libsex,0)),'Données élèves'!I237),"")</f>
        <v/>
      </c>
      <c r="H234" s="147" t="str">
        <f>IF(A234&lt;&gt;"",IF('Données élèves'!J237&lt;&gt;"",'Données élèves'!J237,""),"")</f>
        <v/>
      </c>
      <c r="I234" s="148" t="str">
        <f>IF(AND(A234&lt;&gt;"",'Données élèves'!AE237&lt;&gt;""),IF('Données élèves'!AE237=TRUE,INDEX(codenat,MATCH('Données élèves'!K237,libnat,0)),'Données élèves'!K237),"")</f>
        <v/>
      </c>
      <c r="J234" s="148" t="str">
        <f>IF(AND(A234&lt;&gt;"",'Données élèves'!AF237&lt;&gt;""),IF('Données élèves'!AF237=TRUE,INDEX(codelangue,MATCH('Données élèves'!L237,liblangue,0)),'Données élèves'!L237),"")</f>
        <v/>
      </c>
      <c r="K234" s="148" t="str">
        <f>IF(AND(A234&lt;&gt;"",'Données élèves'!AH237&lt;&gt;""),IF('Données élèves'!AH237=TRUE,IF(INDEX(codegem,MATCH('Données élèves'!M237,libgem,0))&lt;8000,INDEX(codegem,MATCH('Données élèves'!M237,libgem,0)),""),'Données élèves'!M237),"")</f>
        <v/>
      </c>
      <c r="L234" s="148" t="str">
        <f>IF(AND(A234&lt;&gt;"",'Données élèves'!AH237&lt;&gt;""),IF('Données élèves'!AH237=TRUE,INDEX(codegemhist,MATCH('Données élèves'!M237,libgem,0)),""),"")</f>
        <v/>
      </c>
      <c r="M234" s="148" t="str">
        <f>IF(AND(A234&lt;&gt;"",'Données élèves'!AH237&lt;&gt;""),IF('Données élèves'!AH237=TRUE,IF(INDEX(codegem,MATCH('Données élèves'!M237,libgem,0))&gt;=8000,INDEX(codegem,MATCH('Données élèves'!M237,libgem,0)),""),'Données élèves'!M237),"")</f>
        <v/>
      </c>
      <c r="N234" s="148" t="str">
        <f>IF(AND(A234&lt;&gt;"",'Données élèves'!AI237&lt;&gt;""),IF('Données élèves'!AI237=TRUE,INDEX(codeschart,MATCH('Données élèves'!N237,libschart,0)),'Données élèves'!N237),"")</f>
        <v/>
      </c>
      <c r="O234" s="148" t="str">
        <f>IF(AND(A234&lt;&gt;"",'Données élèves'!O237&lt;&gt;""),'Données élèves'!O237,"")</f>
        <v/>
      </c>
      <c r="P234" s="148" t="str">
        <f>IF(AND(A234&lt;&gt;"",'Données élèves'!AK237&lt;&gt;""),IF('Données élèves'!AK237=TRUE,INDEX(codeform,MATCH('Données élèves'!P237,libform,0)),'Données élèves'!P237),"")</f>
        <v/>
      </c>
      <c r="Q234" s="148" t="str">
        <f>IF(AND(A234&lt;&gt;"",'Données élèves'!AL237&lt;&gt;""),IF('Données élèves'!AL237=TRUE,INDEX(codespe,MATCH('Données élèves'!Q237,libspe,0)),'Données élèves'!Q237),"")</f>
        <v/>
      </c>
      <c r="R234" s="148" t="str">
        <f>IF(AND(A234&lt;&gt;"",OR('Données élèves'!AM237&lt;&gt;"",'Données élèves'!AT237=FALSE)),IF('Données élèves'!AM237=TRUE,INDEX(codemp1,MATCH('Données élèves'!R237,libmp1,0)),IF('Données élèves'!AT237=FALSE,0,'Données élèves'!R237)),"")</f>
        <v/>
      </c>
      <c r="S234" s="148" t="str">
        <f t="shared" si="10"/>
        <v/>
      </c>
      <c r="T234" s="148" t="str">
        <f t="shared" si="11"/>
        <v/>
      </c>
      <c r="U234" s="148" t="str">
        <f>IF(AND(A234&lt;&gt;"",'Données élèves'!S237&lt;&gt;""),'Données élèves'!S237,"")</f>
        <v/>
      </c>
      <c r="V234" s="148" t="str">
        <f>IF(AND(A234&lt;&gt;"",'Données élèves'!T237&lt;&gt;""),'Données élèves'!T237,"")</f>
        <v/>
      </c>
      <c r="W234" s="148" t="str">
        <f>IF(AND(A234&lt;&gt;"",'Données élèves'!U237&lt;&gt;""),'Données élèves'!U237,"")</f>
        <v/>
      </c>
      <c r="X234" s="148" t="str">
        <f>IF(AND(A234&lt;&gt;"",'Données élèves'!V237&lt;&gt;""),'Données élèves'!V237,"")</f>
        <v/>
      </c>
      <c r="Y234" s="148" t="str">
        <f>IF(AND(A234&lt;&gt;"",'Données élèves'!W237&lt;&gt;""),'Données élèves'!W237,"")</f>
        <v/>
      </c>
      <c r="Z234" s="148" t="str">
        <f>IF(AND(A234&lt;&gt;"",'Données élèves'!X237&lt;&gt;""),'Données élèves'!X237,"")</f>
        <v/>
      </c>
    </row>
    <row r="235" spans="1:26" x14ac:dyDescent="0.2">
      <c r="A235" s="146" t="str">
        <f>IF('Données élèves'!$C238&lt;&gt;"",'Données élèves'!A238,"")</f>
        <v/>
      </c>
      <c r="B235" s="146" t="str">
        <f>IF(A235&lt;&gt;"",'Données élèves'!B238,"")</f>
        <v/>
      </c>
      <c r="C235" s="146" t="str">
        <f>IF(AND(A235&lt;&gt;"",'Données élèves'!F238&lt;&gt;""),IF(INDEX(codeclint,MATCH('Données élèves'!F238,libclint,0))&lt;&gt;"",INDEX(codeclint,MATCH('Données élèves'!F238,libclint,0)),""),"")</f>
        <v/>
      </c>
      <c r="D235" s="146" t="str">
        <f t="shared" si="9"/>
        <v/>
      </c>
      <c r="E235" s="146" t="str">
        <f>IF(A235&lt;&gt;"",IF('Données élèves'!G238&lt;&gt;"",IF('Données élèves'!AB238&lt;&gt;"",IF('Données élèves'!G238="LOC.ID",CONCATENATE("LOC.",'Données élèves'!AU$5),'Données élèves'!G238),""),""),"")</f>
        <v/>
      </c>
      <c r="F235" s="146" t="str">
        <f>IF(A235&lt;&gt;"",IF('Données élèves'!H238&lt;&gt;"",'Données élèves'!H238,""),"")</f>
        <v/>
      </c>
      <c r="G235" s="146" t="str">
        <f>IF(AND(A235&lt;&gt;"",'Données élèves'!AC238&lt;&gt;""),IF('Données élèves'!AC238=TRUE,INDEX(codesex,MATCH('Données élèves'!I238,libsex,0)),'Données élèves'!I238),"")</f>
        <v/>
      </c>
      <c r="H235" s="147" t="str">
        <f>IF(A235&lt;&gt;"",IF('Données élèves'!J238&lt;&gt;"",'Données élèves'!J238,""),"")</f>
        <v/>
      </c>
      <c r="I235" s="148" t="str">
        <f>IF(AND(A235&lt;&gt;"",'Données élèves'!AE238&lt;&gt;""),IF('Données élèves'!AE238=TRUE,INDEX(codenat,MATCH('Données élèves'!K238,libnat,0)),'Données élèves'!K238),"")</f>
        <v/>
      </c>
      <c r="J235" s="148" t="str">
        <f>IF(AND(A235&lt;&gt;"",'Données élèves'!AF238&lt;&gt;""),IF('Données élèves'!AF238=TRUE,INDEX(codelangue,MATCH('Données élèves'!L238,liblangue,0)),'Données élèves'!L238),"")</f>
        <v/>
      </c>
      <c r="K235" s="148" t="str">
        <f>IF(AND(A235&lt;&gt;"",'Données élèves'!AH238&lt;&gt;""),IF('Données élèves'!AH238=TRUE,IF(INDEX(codegem,MATCH('Données élèves'!M238,libgem,0))&lt;8000,INDEX(codegem,MATCH('Données élèves'!M238,libgem,0)),""),'Données élèves'!M238),"")</f>
        <v/>
      </c>
      <c r="L235" s="148" t="str">
        <f>IF(AND(A235&lt;&gt;"",'Données élèves'!AH238&lt;&gt;""),IF('Données élèves'!AH238=TRUE,INDEX(codegemhist,MATCH('Données élèves'!M238,libgem,0)),""),"")</f>
        <v/>
      </c>
      <c r="M235" s="148" t="str">
        <f>IF(AND(A235&lt;&gt;"",'Données élèves'!AH238&lt;&gt;""),IF('Données élèves'!AH238=TRUE,IF(INDEX(codegem,MATCH('Données élèves'!M238,libgem,0))&gt;=8000,INDEX(codegem,MATCH('Données élèves'!M238,libgem,0)),""),'Données élèves'!M238),"")</f>
        <v/>
      </c>
      <c r="N235" s="148" t="str">
        <f>IF(AND(A235&lt;&gt;"",'Données élèves'!AI238&lt;&gt;""),IF('Données élèves'!AI238=TRUE,INDEX(codeschart,MATCH('Données élèves'!N238,libschart,0)),'Données élèves'!N238),"")</f>
        <v/>
      </c>
      <c r="O235" s="148" t="str">
        <f>IF(AND(A235&lt;&gt;"",'Données élèves'!O238&lt;&gt;""),'Données élèves'!O238,"")</f>
        <v/>
      </c>
      <c r="P235" s="148" t="str">
        <f>IF(AND(A235&lt;&gt;"",'Données élèves'!AK238&lt;&gt;""),IF('Données élèves'!AK238=TRUE,INDEX(codeform,MATCH('Données élèves'!P238,libform,0)),'Données élèves'!P238),"")</f>
        <v/>
      </c>
      <c r="Q235" s="148" t="str">
        <f>IF(AND(A235&lt;&gt;"",'Données élèves'!AL238&lt;&gt;""),IF('Données élèves'!AL238=TRUE,INDEX(codespe,MATCH('Données élèves'!Q238,libspe,0)),'Données élèves'!Q238),"")</f>
        <v/>
      </c>
      <c r="R235" s="148" t="str">
        <f>IF(AND(A235&lt;&gt;"",OR('Données élèves'!AM238&lt;&gt;"",'Données élèves'!AT238=FALSE)),IF('Données élèves'!AM238=TRUE,INDEX(codemp1,MATCH('Données élèves'!R238,libmp1,0)),IF('Données élèves'!AT238=FALSE,0,'Données élèves'!R238)),"")</f>
        <v/>
      </c>
      <c r="S235" s="148" t="str">
        <f t="shared" si="10"/>
        <v/>
      </c>
      <c r="T235" s="148" t="str">
        <f t="shared" si="11"/>
        <v/>
      </c>
      <c r="U235" s="148" t="str">
        <f>IF(AND(A235&lt;&gt;"",'Données élèves'!S238&lt;&gt;""),'Données élèves'!S238,"")</f>
        <v/>
      </c>
      <c r="V235" s="148" t="str">
        <f>IF(AND(A235&lt;&gt;"",'Données élèves'!T238&lt;&gt;""),'Données élèves'!T238,"")</f>
        <v/>
      </c>
      <c r="W235" s="148" t="str">
        <f>IF(AND(A235&lt;&gt;"",'Données élèves'!U238&lt;&gt;""),'Données élèves'!U238,"")</f>
        <v/>
      </c>
      <c r="X235" s="148" t="str">
        <f>IF(AND(A235&lt;&gt;"",'Données élèves'!V238&lt;&gt;""),'Données élèves'!V238,"")</f>
        <v/>
      </c>
      <c r="Y235" s="148" t="str">
        <f>IF(AND(A235&lt;&gt;"",'Données élèves'!W238&lt;&gt;""),'Données élèves'!W238,"")</f>
        <v/>
      </c>
      <c r="Z235" s="148" t="str">
        <f>IF(AND(A235&lt;&gt;"",'Données élèves'!X238&lt;&gt;""),'Données élèves'!X238,"")</f>
        <v/>
      </c>
    </row>
    <row r="236" spans="1:26" x14ac:dyDescent="0.2">
      <c r="A236" s="146" t="str">
        <f>IF('Données élèves'!$C239&lt;&gt;"",'Données élèves'!A239,"")</f>
        <v/>
      </c>
      <c r="B236" s="146" t="str">
        <f>IF(A236&lt;&gt;"",'Données élèves'!B239,"")</f>
        <v/>
      </c>
      <c r="C236" s="146" t="str">
        <f>IF(AND(A236&lt;&gt;"",'Données élèves'!F239&lt;&gt;""),IF(INDEX(codeclint,MATCH('Données élèves'!F239,libclint,0))&lt;&gt;"",INDEX(codeclint,MATCH('Données élèves'!F239,libclint,0)),""),"")</f>
        <v/>
      </c>
      <c r="D236" s="146" t="str">
        <f t="shared" si="9"/>
        <v/>
      </c>
      <c r="E236" s="146" t="str">
        <f>IF(A236&lt;&gt;"",IF('Données élèves'!G239&lt;&gt;"",IF('Données élèves'!AB239&lt;&gt;"",IF('Données élèves'!G239="LOC.ID",CONCATENATE("LOC.",'Données élèves'!AU$5),'Données élèves'!G239),""),""),"")</f>
        <v/>
      </c>
      <c r="F236" s="146" t="str">
        <f>IF(A236&lt;&gt;"",IF('Données élèves'!H239&lt;&gt;"",'Données élèves'!H239,""),"")</f>
        <v/>
      </c>
      <c r="G236" s="146" t="str">
        <f>IF(AND(A236&lt;&gt;"",'Données élèves'!AC239&lt;&gt;""),IF('Données élèves'!AC239=TRUE,INDEX(codesex,MATCH('Données élèves'!I239,libsex,0)),'Données élèves'!I239),"")</f>
        <v/>
      </c>
      <c r="H236" s="147" t="str">
        <f>IF(A236&lt;&gt;"",IF('Données élèves'!J239&lt;&gt;"",'Données élèves'!J239,""),"")</f>
        <v/>
      </c>
      <c r="I236" s="148" t="str">
        <f>IF(AND(A236&lt;&gt;"",'Données élèves'!AE239&lt;&gt;""),IF('Données élèves'!AE239=TRUE,INDEX(codenat,MATCH('Données élèves'!K239,libnat,0)),'Données élèves'!K239),"")</f>
        <v/>
      </c>
      <c r="J236" s="148" t="str">
        <f>IF(AND(A236&lt;&gt;"",'Données élèves'!AF239&lt;&gt;""),IF('Données élèves'!AF239=TRUE,INDEX(codelangue,MATCH('Données élèves'!L239,liblangue,0)),'Données élèves'!L239),"")</f>
        <v/>
      </c>
      <c r="K236" s="148" t="str">
        <f>IF(AND(A236&lt;&gt;"",'Données élèves'!AH239&lt;&gt;""),IF('Données élèves'!AH239=TRUE,IF(INDEX(codegem,MATCH('Données élèves'!M239,libgem,0))&lt;8000,INDEX(codegem,MATCH('Données élèves'!M239,libgem,0)),""),'Données élèves'!M239),"")</f>
        <v/>
      </c>
      <c r="L236" s="148" t="str">
        <f>IF(AND(A236&lt;&gt;"",'Données élèves'!AH239&lt;&gt;""),IF('Données élèves'!AH239=TRUE,INDEX(codegemhist,MATCH('Données élèves'!M239,libgem,0)),""),"")</f>
        <v/>
      </c>
      <c r="M236" s="148" t="str">
        <f>IF(AND(A236&lt;&gt;"",'Données élèves'!AH239&lt;&gt;""),IF('Données élèves'!AH239=TRUE,IF(INDEX(codegem,MATCH('Données élèves'!M239,libgem,0))&gt;=8000,INDEX(codegem,MATCH('Données élèves'!M239,libgem,0)),""),'Données élèves'!M239),"")</f>
        <v/>
      </c>
      <c r="N236" s="148" t="str">
        <f>IF(AND(A236&lt;&gt;"",'Données élèves'!AI239&lt;&gt;""),IF('Données élèves'!AI239=TRUE,INDEX(codeschart,MATCH('Données élèves'!N239,libschart,0)),'Données élèves'!N239),"")</f>
        <v/>
      </c>
      <c r="O236" s="148" t="str">
        <f>IF(AND(A236&lt;&gt;"",'Données élèves'!O239&lt;&gt;""),'Données élèves'!O239,"")</f>
        <v/>
      </c>
      <c r="P236" s="148" t="str">
        <f>IF(AND(A236&lt;&gt;"",'Données élèves'!AK239&lt;&gt;""),IF('Données élèves'!AK239=TRUE,INDEX(codeform,MATCH('Données élèves'!P239,libform,0)),'Données élèves'!P239),"")</f>
        <v/>
      </c>
      <c r="Q236" s="148" t="str">
        <f>IF(AND(A236&lt;&gt;"",'Données élèves'!AL239&lt;&gt;""),IF('Données élèves'!AL239=TRUE,INDEX(codespe,MATCH('Données élèves'!Q239,libspe,0)),'Données élèves'!Q239),"")</f>
        <v/>
      </c>
      <c r="R236" s="148" t="str">
        <f>IF(AND(A236&lt;&gt;"",OR('Données élèves'!AM239&lt;&gt;"",'Données élèves'!AT239=FALSE)),IF('Données élèves'!AM239=TRUE,INDEX(codemp1,MATCH('Données élèves'!R239,libmp1,0)),IF('Données élèves'!AT239=FALSE,0,'Données élèves'!R239)),"")</f>
        <v/>
      </c>
      <c r="S236" s="148" t="str">
        <f t="shared" si="10"/>
        <v/>
      </c>
      <c r="T236" s="148" t="str">
        <f t="shared" si="11"/>
        <v/>
      </c>
      <c r="U236" s="148" t="str">
        <f>IF(AND(A236&lt;&gt;"",'Données élèves'!S239&lt;&gt;""),'Données élèves'!S239,"")</f>
        <v/>
      </c>
      <c r="V236" s="148" t="str">
        <f>IF(AND(A236&lt;&gt;"",'Données élèves'!T239&lt;&gt;""),'Données élèves'!T239,"")</f>
        <v/>
      </c>
      <c r="W236" s="148" t="str">
        <f>IF(AND(A236&lt;&gt;"",'Données élèves'!U239&lt;&gt;""),'Données élèves'!U239,"")</f>
        <v/>
      </c>
      <c r="X236" s="148" t="str">
        <f>IF(AND(A236&lt;&gt;"",'Données élèves'!V239&lt;&gt;""),'Données élèves'!V239,"")</f>
        <v/>
      </c>
      <c r="Y236" s="148" t="str">
        <f>IF(AND(A236&lt;&gt;"",'Données élèves'!W239&lt;&gt;""),'Données élèves'!W239,"")</f>
        <v/>
      </c>
      <c r="Z236" s="148" t="str">
        <f>IF(AND(A236&lt;&gt;"",'Données élèves'!X239&lt;&gt;""),'Données élèves'!X239,"")</f>
        <v/>
      </c>
    </row>
    <row r="237" spans="1:26" x14ac:dyDescent="0.2">
      <c r="A237" s="146" t="str">
        <f>IF('Données élèves'!$C240&lt;&gt;"",'Données élèves'!A240,"")</f>
        <v/>
      </c>
      <c r="B237" s="146" t="str">
        <f>IF(A237&lt;&gt;"",'Données élèves'!B240,"")</f>
        <v/>
      </c>
      <c r="C237" s="146" t="str">
        <f>IF(AND(A237&lt;&gt;"",'Données élèves'!F240&lt;&gt;""),IF(INDEX(codeclint,MATCH('Données élèves'!F240,libclint,0))&lt;&gt;"",INDEX(codeclint,MATCH('Données élèves'!F240,libclint,0)),""),"")</f>
        <v/>
      </c>
      <c r="D237" s="146" t="str">
        <f t="shared" si="9"/>
        <v/>
      </c>
      <c r="E237" s="146" t="str">
        <f>IF(A237&lt;&gt;"",IF('Données élèves'!G240&lt;&gt;"",IF('Données élèves'!AB240&lt;&gt;"",IF('Données élèves'!G240="LOC.ID",CONCATENATE("LOC.",'Données élèves'!AU$5),'Données élèves'!G240),""),""),"")</f>
        <v/>
      </c>
      <c r="F237" s="146" t="str">
        <f>IF(A237&lt;&gt;"",IF('Données élèves'!H240&lt;&gt;"",'Données élèves'!H240,""),"")</f>
        <v/>
      </c>
      <c r="G237" s="146" t="str">
        <f>IF(AND(A237&lt;&gt;"",'Données élèves'!AC240&lt;&gt;""),IF('Données élèves'!AC240=TRUE,INDEX(codesex,MATCH('Données élèves'!I240,libsex,0)),'Données élèves'!I240),"")</f>
        <v/>
      </c>
      <c r="H237" s="147" t="str">
        <f>IF(A237&lt;&gt;"",IF('Données élèves'!J240&lt;&gt;"",'Données élèves'!J240,""),"")</f>
        <v/>
      </c>
      <c r="I237" s="148" t="str">
        <f>IF(AND(A237&lt;&gt;"",'Données élèves'!AE240&lt;&gt;""),IF('Données élèves'!AE240=TRUE,INDEX(codenat,MATCH('Données élèves'!K240,libnat,0)),'Données élèves'!K240),"")</f>
        <v/>
      </c>
      <c r="J237" s="148" t="str">
        <f>IF(AND(A237&lt;&gt;"",'Données élèves'!AF240&lt;&gt;""),IF('Données élèves'!AF240=TRUE,INDEX(codelangue,MATCH('Données élèves'!L240,liblangue,0)),'Données élèves'!L240),"")</f>
        <v/>
      </c>
      <c r="K237" s="148" t="str">
        <f>IF(AND(A237&lt;&gt;"",'Données élèves'!AH240&lt;&gt;""),IF('Données élèves'!AH240=TRUE,IF(INDEX(codegem,MATCH('Données élèves'!M240,libgem,0))&lt;8000,INDEX(codegem,MATCH('Données élèves'!M240,libgem,0)),""),'Données élèves'!M240),"")</f>
        <v/>
      </c>
      <c r="L237" s="148" t="str">
        <f>IF(AND(A237&lt;&gt;"",'Données élèves'!AH240&lt;&gt;""),IF('Données élèves'!AH240=TRUE,INDEX(codegemhist,MATCH('Données élèves'!M240,libgem,0)),""),"")</f>
        <v/>
      </c>
      <c r="M237" s="148" t="str">
        <f>IF(AND(A237&lt;&gt;"",'Données élèves'!AH240&lt;&gt;""),IF('Données élèves'!AH240=TRUE,IF(INDEX(codegem,MATCH('Données élèves'!M240,libgem,0))&gt;=8000,INDEX(codegem,MATCH('Données élèves'!M240,libgem,0)),""),'Données élèves'!M240),"")</f>
        <v/>
      </c>
      <c r="N237" s="148" t="str">
        <f>IF(AND(A237&lt;&gt;"",'Données élèves'!AI240&lt;&gt;""),IF('Données élèves'!AI240=TRUE,INDEX(codeschart,MATCH('Données élèves'!N240,libschart,0)),'Données élèves'!N240),"")</f>
        <v/>
      </c>
      <c r="O237" s="148" t="str">
        <f>IF(AND(A237&lt;&gt;"",'Données élèves'!O240&lt;&gt;""),'Données élèves'!O240,"")</f>
        <v/>
      </c>
      <c r="P237" s="148" t="str">
        <f>IF(AND(A237&lt;&gt;"",'Données élèves'!AK240&lt;&gt;""),IF('Données élèves'!AK240=TRUE,INDEX(codeform,MATCH('Données élèves'!P240,libform,0)),'Données élèves'!P240),"")</f>
        <v/>
      </c>
      <c r="Q237" s="148" t="str">
        <f>IF(AND(A237&lt;&gt;"",'Données élèves'!AL240&lt;&gt;""),IF('Données élèves'!AL240=TRUE,INDEX(codespe,MATCH('Données élèves'!Q240,libspe,0)),'Données élèves'!Q240),"")</f>
        <v/>
      </c>
      <c r="R237" s="148" t="str">
        <f>IF(AND(A237&lt;&gt;"",OR('Données élèves'!AM240&lt;&gt;"",'Données élèves'!AT240=FALSE)),IF('Données élèves'!AM240=TRUE,INDEX(codemp1,MATCH('Données élèves'!R240,libmp1,0)),IF('Données élèves'!AT240=FALSE,0,'Données élèves'!R240)),"")</f>
        <v/>
      </c>
      <c r="S237" s="148" t="str">
        <f t="shared" si="10"/>
        <v/>
      </c>
      <c r="T237" s="148" t="str">
        <f t="shared" si="11"/>
        <v/>
      </c>
      <c r="U237" s="148" t="str">
        <f>IF(AND(A237&lt;&gt;"",'Données élèves'!S240&lt;&gt;""),'Données élèves'!S240,"")</f>
        <v/>
      </c>
      <c r="V237" s="148" t="str">
        <f>IF(AND(A237&lt;&gt;"",'Données élèves'!T240&lt;&gt;""),'Données élèves'!T240,"")</f>
        <v/>
      </c>
      <c r="W237" s="148" t="str">
        <f>IF(AND(A237&lt;&gt;"",'Données élèves'!U240&lt;&gt;""),'Données élèves'!U240,"")</f>
        <v/>
      </c>
      <c r="X237" s="148" t="str">
        <f>IF(AND(A237&lt;&gt;"",'Données élèves'!V240&lt;&gt;""),'Données élèves'!V240,"")</f>
        <v/>
      </c>
      <c r="Y237" s="148" t="str">
        <f>IF(AND(A237&lt;&gt;"",'Données élèves'!W240&lt;&gt;""),'Données élèves'!W240,"")</f>
        <v/>
      </c>
      <c r="Z237" s="148" t="str">
        <f>IF(AND(A237&lt;&gt;"",'Données élèves'!X240&lt;&gt;""),'Données élèves'!X240,"")</f>
        <v/>
      </c>
    </row>
    <row r="238" spans="1:26" x14ac:dyDescent="0.2">
      <c r="A238" s="146" t="str">
        <f>IF('Données élèves'!$C241&lt;&gt;"",'Données élèves'!A241,"")</f>
        <v/>
      </c>
      <c r="B238" s="146" t="str">
        <f>IF(A238&lt;&gt;"",'Données élèves'!B241,"")</f>
        <v/>
      </c>
      <c r="C238" s="146" t="str">
        <f>IF(AND(A238&lt;&gt;"",'Données élèves'!F241&lt;&gt;""),IF(INDEX(codeclint,MATCH('Données élèves'!F241,libclint,0))&lt;&gt;"",INDEX(codeclint,MATCH('Données élèves'!F241,libclint,0)),""),"")</f>
        <v/>
      </c>
      <c r="D238" s="146" t="str">
        <f t="shared" si="9"/>
        <v/>
      </c>
      <c r="E238" s="146" t="str">
        <f>IF(A238&lt;&gt;"",IF('Données élèves'!G241&lt;&gt;"",IF('Données élèves'!AB241&lt;&gt;"",IF('Données élèves'!G241="LOC.ID",CONCATENATE("LOC.",'Données élèves'!AU$5),'Données élèves'!G241),""),""),"")</f>
        <v/>
      </c>
      <c r="F238" s="146" t="str">
        <f>IF(A238&lt;&gt;"",IF('Données élèves'!H241&lt;&gt;"",'Données élèves'!H241,""),"")</f>
        <v/>
      </c>
      <c r="G238" s="146" t="str">
        <f>IF(AND(A238&lt;&gt;"",'Données élèves'!AC241&lt;&gt;""),IF('Données élèves'!AC241=TRUE,INDEX(codesex,MATCH('Données élèves'!I241,libsex,0)),'Données élèves'!I241),"")</f>
        <v/>
      </c>
      <c r="H238" s="147" t="str">
        <f>IF(A238&lt;&gt;"",IF('Données élèves'!J241&lt;&gt;"",'Données élèves'!J241,""),"")</f>
        <v/>
      </c>
      <c r="I238" s="148" t="str">
        <f>IF(AND(A238&lt;&gt;"",'Données élèves'!AE241&lt;&gt;""),IF('Données élèves'!AE241=TRUE,INDEX(codenat,MATCH('Données élèves'!K241,libnat,0)),'Données élèves'!K241),"")</f>
        <v/>
      </c>
      <c r="J238" s="148" t="str">
        <f>IF(AND(A238&lt;&gt;"",'Données élèves'!AF241&lt;&gt;""),IF('Données élèves'!AF241=TRUE,INDEX(codelangue,MATCH('Données élèves'!L241,liblangue,0)),'Données élèves'!L241),"")</f>
        <v/>
      </c>
      <c r="K238" s="148" t="str">
        <f>IF(AND(A238&lt;&gt;"",'Données élèves'!AH241&lt;&gt;""),IF('Données élèves'!AH241=TRUE,IF(INDEX(codegem,MATCH('Données élèves'!M241,libgem,0))&lt;8000,INDEX(codegem,MATCH('Données élèves'!M241,libgem,0)),""),'Données élèves'!M241),"")</f>
        <v/>
      </c>
      <c r="L238" s="148" t="str">
        <f>IF(AND(A238&lt;&gt;"",'Données élèves'!AH241&lt;&gt;""),IF('Données élèves'!AH241=TRUE,INDEX(codegemhist,MATCH('Données élèves'!M241,libgem,0)),""),"")</f>
        <v/>
      </c>
      <c r="M238" s="148" t="str">
        <f>IF(AND(A238&lt;&gt;"",'Données élèves'!AH241&lt;&gt;""),IF('Données élèves'!AH241=TRUE,IF(INDEX(codegem,MATCH('Données élèves'!M241,libgem,0))&gt;=8000,INDEX(codegem,MATCH('Données élèves'!M241,libgem,0)),""),'Données élèves'!M241),"")</f>
        <v/>
      </c>
      <c r="N238" s="148" t="str">
        <f>IF(AND(A238&lt;&gt;"",'Données élèves'!AI241&lt;&gt;""),IF('Données élèves'!AI241=TRUE,INDEX(codeschart,MATCH('Données élèves'!N241,libschart,0)),'Données élèves'!N241),"")</f>
        <v/>
      </c>
      <c r="O238" s="148" t="str">
        <f>IF(AND(A238&lt;&gt;"",'Données élèves'!O241&lt;&gt;""),'Données élèves'!O241,"")</f>
        <v/>
      </c>
      <c r="P238" s="148" t="str">
        <f>IF(AND(A238&lt;&gt;"",'Données élèves'!AK241&lt;&gt;""),IF('Données élèves'!AK241=TRUE,INDEX(codeform,MATCH('Données élèves'!P241,libform,0)),'Données élèves'!P241),"")</f>
        <v/>
      </c>
      <c r="Q238" s="148" t="str">
        <f>IF(AND(A238&lt;&gt;"",'Données élèves'!AL241&lt;&gt;""),IF('Données élèves'!AL241=TRUE,INDEX(codespe,MATCH('Données élèves'!Q241,libspe,0)),'Données élèves'!Q241),"")</f>
        <v/>
      </c>
      <c r="R238" s="148" t="str">
        <f>IF(AND(A238&lt;&gt;"",OR('Données élèves'!AM241&lt;&gt;"",'Données élèves'!AT241=FALSE)),IF('Données élèves'!AM241=TRUE,INDEX(codemp1,MATCH('Données élèves'!R241,libmp1,0)),IF('Données élèves'!AT241=FALSE,0,'Données élèves'!R241)),"")</f>
        <v/>
      </c>
      <c r="S238" s="148" t="str">
        <f t="shared" si="10"/>
        <v/>
      </c>
      <c r="T238" s="148" t="str">
        <f t="shared" si="11"/>
        <v/>
      </c>
      <c r="U238" s="148" t="str">
        <f>IF(AND(A238&lt;&gt;"",'Données élèves'!S241&lt;&gt;""),'Données élèves'!S241,"")</f>
        <v/>
      </c>
      <c r="V238" s="148" t="str">
        <f>IF(AND(A238&lt;&gt;"",'Données élèves'!T241&lt;&gt;""),'Données élèves'!T241,"")</f>
        <v/>
      </c>
      <c r="W238" s="148" t="str">
        <f>IF(AND(A238&lt;&gt;"",'Données élèves'!U241&lt;&gt;""),'Données élèves'!U241,"")</f>
        <v/>
      </c>
      <c r="X238" s="148" t="str">
        <f>IF(AND(A238&lt;&gt;"",'Données élèves'!V241&lt;&gt;""),'Données élèves'!V241,"")</f>
        <v/>
      </c>
      <c r="Y238" s="148" t="str">
        <f>IF(AND(A238&lt;&gt;"",'Données élèves'!W241&lt;&gt;""),'Données élèves'!W241,"")</f>
        <v/>
      </c>
      <c r="Z238" s="148" t="str">
        <f>IF(AND(A238&lt;&gt;"",'Données élèves'!X241&lt;&gt;""),'Données élèves'!X241,"")</f>
        <v/>
      </c>
    </row>
    <row r="239" spans="1:26" x14ac:dyDescent="0.2">
      <c r="A239" s="146" t="str">
        <f>IF('Données élèves'!$C242&lt;&gt;"",'Données élèves'!A242,"")</f>
        <v/>
      </c>
      <c r="B239" s="146" t="str">
        <f>IF(A239&lt;&gt;"",'Données élèves'!B242,"")</f>
        <v/>
      </c>
      <c r="C239" s="146" t="str">
        <f>IF(AND(A239&lt;&gt;"",'Données élèves'!F242&lt;&gt;""),IF(INDEX(codeclint,MATCH('Données élèves'!F242,libclint,0))&lt;&gt;"",INDEX(codeclint,MATCH('Données élèves'!F242,libclint,0)),""),"")</f>
        <v/>
      </c>
      <c r="D239" s="146" t="str">
        <f t="shared" si="9"/>
        <v/>
      </c>
      <c r="E239" s="146" t="str">
        <f>IF(A239&lt;&gt;"",IF('Données élèves'!G242&lt;&gt;"",IF('Données élèves'!AB242&lt;&gt;"",IF('Données élèves'!G242="LOC.ID",CONCATENATE("LOC.",'Données élèves'!AU$5),'Données élèves'!G242),""),""),"")</f>
        <v/>
      </c>
      <c r="F239" s="146" t="str">
        <f>IF(A239&lt;&gt;"",IF('Données élèves'!H242&lt;&gt;"",'Données élèves'!H242,""),"")</f>
        <v/>
      </c>
      <c r="G239" s="146" t="str">
        <f>IF(AND(A239&lt;&gt;"",'Données élèves'!AC242&lt;&gt;""),IF('Données élèves'!AC242=TRUE,INDEX(codesex,MATCH('Données élèves'!I242,libsex,0)),'Données élèves'!I242),"")</f>
        <v/>
      </c>
      <c r="H239" s="147" t="str">
        <f>IF(A239&lt;&gt;"",IF('Données élèves'!J242&lt;&gt;"",'Données élèves'!J242,""),"")</f>
        <v/>
      </c>
      <c r="I239" s="148" t="str">
        <f>IF(AND(A239&lt;&gt;"",'Données élèves'!AE242&lt;&gt;""),IF('Données élèves'!AE242=TRUE,INDEX(codenat,MATCH('Données élèves'!K242,libnat,0)),'Données élèves'!K242),"")</f>
        <v/>
      </c>
      <c r="J239" s="148" t="str">
        <f>IF(AND(A239&lt;&gt;"",'Données élèves'!AF242&lt;&gt;""),IF('Données élèves'!AF242=TRUE,INDEX(codelangue,MATCH('Données élèves'!L242,liblangue,0)),'Données élèves'!L242),"")</f>
        <v/>
      </c>
      <c r="K239" s="148" t="str">
        <f>IF(AND(A239&lt;&gt;"",'Données élèves'!AH242&lt;&gt;""),IF('Données élèves'!AH242=TRUE,IF(INDEX(codegem,MATCH('Données élèves'!M242,libgem,0))&lt;8000,INDEX(codegem,MATCH('Données élèves'!M242,libgem,0)),""),'Données élèves'!M242),"")</f>
        <v/>
      </c>
      <c r="L239" s="148" t="str">
        <f>IF(AND(A239&lt;&gt;"",'Données élèves'!AH242&lt;&gt;""),IF('Données élèves'!AH242=TRUE,INDEX(codegemhist,MATCH('Données élèves'!M242,libgem,0)),""),"")</f>
        <v/>
      </c>
      <c r="M239" s="148" t="str">
        <f>IF(AND(A239&lt;&gt;"",'Données élèves'!AH242&lt;&gt;""),IF('Données élèves'!AH242=TRUE,IF(INDEX(codegem,MATCH('Données élèves'!M242,libgem,0))&gt;=8000,INDEX(codegem,MATCH('Données élèves'!M242,libgem,0)),""),'Données élèves'!M242),"")</f>
        <v/>
      </c>
      <c r="N239" s="148" t="str">
        <f>IF(AND(A239&lt;&gt;"",'Données élèves'!AI242&lt;&gt;""),IF('Données élèves'!AI242=TRUE,INDEX(codeschart,MATCH('Données élèves'!N242,libschart,0)),'Données élèves'!N242),"")</f>
        <v/>
      </c>
      <c r="O239" s="148" t="str">
        <f>IF(AND(A239&lt;&gt;"",'Données élèves'!O242&lt;&gt;""),'Données élèves'!O242,"")</f>
        <v/>
      </c>
      <c r="P239" s="148" t="str">
        <f>IF(AND(A239&lt;&gt;"",'Données élèves'!AK242&lt;&gt;""),IF('Données élèves'!AK242=TRUE,INDEX(codeform,MATCH('Données élèves'!P242,libform,0)),'Données élèves'!P242),"")</f>
        <v/>
      </c>
      <c r="Q239" s="148" t="str">
        <f>IF(AND(A239&lt;&gt;"",'Données élèves'!AL242&lt;&gt;""),IF('Données élèves'!AL242=TRUE,INDEX(codespe,MATCH('Données élèves'!Q242,libspe,0)),'Données élèves'!Q242),"")</f>
        <v/>
      </c>
      <c r="R239" s="148" t="str">
        <f>IF(AND(A239&lt;&gt;"",OR('Données élèves'!AM242&lt;&gt;"",'Données élèves'!AT242=FALSE)),IF('Données élèves'!AM242=TRUE,INDEX(codemp1,MATCH('Données élèves'!R242,libmp1,0)),IF('Données élèves'!AT242=FALSE,0,'Données élèves'!R242)),"")</f>
        <v/>
      </c>
      <c r="S239" s="148" t="str">
        <f t="shared" si="10"/>
        <v/>
      </c>
      <c r="T239" s="148" t="str">
        <f t="shared" si="11"/>
        <v/>
      </c>
      <c r="U239" s="148" t="str">
        <f>IF(AND(A239&lt;&gt;"",'Données élèves'!S242&lt;&gt;""),'Données élèves'!S242,"")</f>
        <v/>
      </c>
      <c r="V239" s="148" t="str">
        <f>IF(AND(A239&lt;&gt;"",'Données élèves'!T242&lt;&gt;""),'Données élèves'!T242,"")</f>
        <v/>
      </c>
      <c r="W239" s="148" t="str">
        <f>IF(AND(A239&lt;&gt;"",'Données élèves'!U242&lt;&gt;""),'Données élèves'!U242,"")</f>
        <v/>
      </c>
      <c r="X239" s="148" t="str">
        <f>IF(AND(A239&lt;&gt;"",'Données élèves'!V242&lt;&gt;""),'Données élèves'!V242,"")</f>
        <v/>
      </c>
      <c r="Y239" s="148" t="str">
        <f>IF(AND(A239&lt;&gt;"",'Données élèves'!W242&lt;&gt;""),'Données élèves'!W242,"")</f>
        <v/>
      </c>
      <c r="Z239" s="148" t="str">
        <f>IF(AND(A239&lt;&gt;"",'Données élèves'!X242&lt;&gt;""),'Données élèves'!X242,"")</f>
        <v/>
      </c>
    </row>
    <row r="240" spans="1:26" x14ac:dyDescent="0.2">
      <c r="A240" s="146" t="str">
        <f>IF('Données élèves'!$C243&lt;&gt;"",'Données élèves'!A243,"")</f>
        <v/>
      </c>
      <c r="B240" s="146" t="str">
        <f>IF(A240&lt;&gt;"",'Données élèves'!B243,"")</f>
        <v/>
      </c>
      <c r="C240" s="146" t="str">
        <f>IF(AND(A240&lt;&gt;"",'Données élèves'!F243&lt;&gt;""),IF(INDEX(codeclint,MATCH('Données élèves'!F243,libclint,0))&lt;&gt;"",INDEX(codeclint,MATCH('Données élèves'!F243,libclint,0)),""),"")</f>
        <v/>
      </c>
      <c r="D240" s="146" t="str">
        <f t="shared" si="9"/>
        <v/>
      </c>
      <c r="E240" s="146" t="str">
        <f>IF(A240&lt;&gt;"",IF('Données élèves'!G243&lt;&gt;"",IF('Données élèves'!AB243&lt;&gt;"",IF('Données élèves'!G243="LOC.ID",CONCATENATE("LOC.",'Données élèves'!AU$5),'Données élèves'!G243),""),""),"")</f>
        <v/>
      </c>
      <c r="F240" s="146" t="str">
        <f>IF(A240&lt;&gt;"",IF('Données élèves'!H243&lt;&gt;"",'Données élèves'!H243,""),"")</f>
        <v/>
      </c>
      <c r="G240" s="146" t="str">
        <f>IF(AND(A240&lt;&gt;"",'Données élèves'!AC243&lt;&gt;""),IF('Données élèves'!AC243=TRUE,INDEX(codesex,MATCH('Données élèves'!I243,libsex,0)),'Données élèves'!I243),"")</f>
        <v/>
      </c>
      <c r="H240" s="147" t="str">
        <f>IF(A240&lt;&gt;"",IF('Données élèves'!J243&lt;&gt;"",'Données élèves'!J243,""),"")</f>
        <v/>
      </c>
      <c r="I240" s="148" t="str">
        <f>IF(AND(A240&lt;&gt;"",'Données élèves'!AE243&lt;&gt;""),IF('Données élèves'!AE243=TRUE,INDEX(codenat,MATCH('Données élèves'!K243,libnat,0)),'Données élèves'!K243),"")</f>
        <v/>
      </c>
      <c r="J240" s="148" t="str">
        <f>IF(AND(A240&lt;&gt;"",'Données élèves'!AF243&lt;&gt;""),IF('Données élèves'!AF243=TRUE,INDEX(codelangue,MATCH('Données élèves'!L243,liblangue,0)),'Données élèves'!L243),"")</f>
        <v/>
      </c>
      <c r="K240" s="148" t="str">
        <f>IF(AND(A240&lt;&gt;"",'Données élèves'!AH243&lt;&gt;""),IF('Données élèves'!AH243=TRUE,IF(INDEX(codegem,MATCH('Données élèves'!M243,libgem,0))&lt;8000,INDEX(codegem,MATCH('Données élèves'!M243,libgem,0)),""),'Données élèves'!M243),"")</f>
        <v/>
      </c>
      <c r="L240" s="148" t="str">
        <f>IF(AND(A240&lt;&gt;"",'Données élèves'!AH243&lt;&gt;""),IF('Données élèves'!AH243=TRUE,INDEX(codegemhist,MATCH('Données élèves'!M243,libgem,0)),""),"")</f>
        <v/>
      </c>
      <c r="M240" s="148" t="str">
        <f>IF(AND(A240&lt;&gt;"",'Données élèves'!AH243&lt;&gt;""),IF('Données élèves'!AH243=TRUE,IF(INDEX(codegem,MATCH('Données élèves'!M243,libgem,0))&gt;=8000,INDEX(codegem,MATCH('Données élèves'!M243,libgem,0)),""),'Données élèves'!M243),"")</f>
        <v/>
      </c>
      <c r="N240" s="148" t="str">
        <f>IF(AND(A240&lt;&gt;"",'Données élèves'!AI243&lt;&gt;""),IF('Données élèves'!AI243=TRUE,INDEX(codeschart,MATCH('Données élèves'!N243,libschart,0)),'Données élèves'!N243),"")</f>
        <v/>
      </c>
      <c r="O240" s="148" t="str">
        <f>IF(AND(A240&lt;&gt;"",'Données élèves'!O243&lt;&gt;""),'Données élèves'!O243,"")</f>
        <v/>
      </c>
      <c r="P240" s="148" t="str">
        <f>IF(AND(A240&lt;&gt;"",'Données élèves'!AK243&lt;&gt;""),IF('Données élèves'!AK243=TRUE,INDEX(codeform,MATCH('Données élèves'!P243,libform,0)),'Données élèves'!P243),"")</f>
        <v/>
      </c>
      <c r="Q240" s="148" t="str">
        <f>IF(AND(A240&lt;&gt;"",'Données élèves'!AL243&lt;&gt;""),IF('Données élèves'!AL243=TRUE,INDEX(codespe,MATCH('Données élèves'!Q243,libspe,0)),'Données élèves'!Q243),"")</f>
        <v/>
      </c>
      <c r="R240" s="148" t="str">
        <f>IF(AND(A240&lt;&gt;"",OR('Données élèves'!AM243&lt;&gt;"",'Données élèves'!AT243=FALSE)),IF('Données élèves'!AM243=TRUE,INDEX(codemp1,MATCH('Données élèves'!R243,libmp1,0)),IF('Données élèves'!AT243=FALSE,0,'Données élèves'!R243)),"")</f>
        <v/>
      </c>
      <c r="S240" s="148" t="str">
        <f t="shared" si="10"/>
        <v/>
      </c>
      <c r="T240" s="148" t="str">
        <f t="shared" si="11"/>
        <v/>
      </c>
      <c r="U240" s="148" t="str">
        <f>IF(AND(A240&lt;&gt;"",'Données élèves'!S243&lt;&gt;""),'Données élèves'!S243,"")</f>
        <v/>
      </c>
      <c r="V240" s="148" t="str">
        <f>IF(AND(A240&lt;&gt;"",'Données élèves'!T243&lt;&gt;""),'Données élèves'!T243,"")</f>
        <v/>
      </c>
      <c r="W240" s="148" t="str">
        <f>IF(AND(A240&lt;&gt;"",'Données élèves'!U243&lt;&gt;""),'Données élèves'!U243,"")</f>
        <v/>
      </c>
      <c r="X240" s="148" t="str">
        <f>IF(AND(A240&lt;&gt;"",'Données élèves'!V243&lt;&gt;""),'Données élèves'!V243,"")</f>
        <v/>
      </c>
      <c r="Y240" s="148" t="str">
        <f>IF(AND(A240&lt;&gt;"",'Données élèves'!W243&lt;&gt;""),'Données élèves'!W243,"")</f>
        <v/>
      </c>
      <c r="Z240" s="148" t="str">
        <f>IF(AND(A240&lt;&gt;"",'Données élèves'!X243&lt;&gt;""),'Données élèves'!X243,"")</f>
        <v/>
      </c>
    </row>
    <row r="241" spans="1:26" x14ac:dyDescent="0.2">
      <c r="A241" s="146" t="str">
        <f>IF('Données élèves'!$C244&lt;&gt;"",'Données élèves'!A244,"")</f>
        <v/>
      </c>
      <c r="B241" s="146" t="str">
        <f>IF(A241&lt;&gt;"",'Données élèves'!B244,"")</f>
        <v/>
      </c>
      <c r="C241" s="146" t="str">
        <f>IF(AND(A241&lt;&gt;"",'Données élèves'!F244&lt;&gt;""),IF(INDEX(codeclint,MATCH('Données élèves'!F244,libclint,0))&lt;&gt;"",INDEX(codeclint,MATCH('Données élèves'!F244,libclint,0)),""),"")</f>
        <v/>
      </c>
      <c r="D241" s="146" t="str">
        <f t="shared" si="9"/>
        <v/>
      </c>
      <c r="E241" s="146" t="str">
        <f>IF(A241&lt;&gt;"",IF('Données élèves'!G244&lt;&gt;"",IF('Données élèves'!AB244&lt;&gt;"",IF('Données élèves'!G244="LOC.ID",CONCATENATE("LOC.",'Données élèves'!AU$5),'Données élèves'!G244),""),""),"")</f>
        <v/>
      </c>
      <c r="F241" s="146" t="str">
        <f>IF(A241&lt;&gt;"",IF('Données élèves'!H244&lt;&gt;"",'Données élèves'!H244,""),"")</f>
        <v/>
      </c>
      <c r="G241" s="146" t="str">
        <f>IF(AND(A241&lt;&gt;"",'Données élèves'!AC244&lt;&gt;""),IF('Données élèves'!AC244=TRUE,INDEX(codesex,MATCH('Données élèves'!I244,libsex,0)),'Données élèves'!I244),"")</f>
        <v/>
      </c>
      <c r="H241" s="147" t="str">
        <f>IF(A241&lt;&gt;"",IF('Données élèves'!J244&lt;&gt;"",'Données élèves'!J244,""),"")</f>
        <v/>
      </c>
      <c r="I241" s="148" t="str">
        <f>IF(AND(A241&lt;&gt;"",'Données élèves'!AE244&lt;&gt;""),IF('Données élèves'!AE244=TRUE,INDEX(codenat,MATCH('Données élèves'!K244,libnat,0)),'Données élèves'!K244),"")</f>
        <v/>
      </c>
      <c r="J241" s="148" t="str">
        <f>IF(AND(A241&lt;&gt;"",'Données élèves'!AF244&lt;&gt;""),IF('Données élèves'!AF244=TRUE,INDEX(codelangue,MATCH('Données élèves'!L244,liblangue,0)),'Données élèves'!L244),"")</f>
        <v/>
      </c>
      <c r="K241" s="148" t="str">
        <f>IF(AND(A241&lt;&gt;"",'Données élèves'!AH244&lt;&gt;""),IF('Données élèves'!AH244=TRUE,IF(INDEX(codegem,MATCH('Données élèves'!M244,libgem,0))&lt;8000,INDEX(codegem,MATCH('Données élèves'!M244,libgem,0)),""),'Données élèves'!M244),"")</f>
        <v/>
      </c>
      <c r="L241" s="148" t="str">
        <f>IF(AND(A241&lt;&gt;"",'Données élèves'!AH244&lt;&gt;""),IF('Données élèves'!AH244=TRUE,INDEX(codegemhist,MATCH('Données élèves'!M244,libgem,0)),""),"")</f>
        <v/>
      </c>
      <c r="M241" s="148" t="str">
        <f>IF(AND(A241&lt;&gt;"",'Données élèves'!AH244&lt;&gt;""),IF('Données élèves'!AH244=TRUE,IF(INDEX(codegem,MATCH('Données élèves'!M244,libgem,0))&gt;=8000,INDEX(codegem,MATCH('Données élèves'!M244,libgem,0)),""),'Données élèves'!M244),"")</f>
        <v/>
      </c>
      <c r="N241" s="148" t="str">
        <f>IF(AND(A241&lt;&gt;"",'Données élèves'!AI244&lt;&gt;""),IF('Données élèves'!AI244=TRUE,INDEX(codeschart,MATCH('Données élèves'!N244,libschart,0)),'Données élèves'!N244),"")</f>
        <v/>
      </c>
      <c r="O241" s="148" t="str">
        <f>IF(AND(A241&lt;&gt;"",'Données élèves'!O244&lt;&gt;""),'Données élèves'!O244,"")</f>
        <v/>
      </c>
      <c r="P241" s="148" t="str">
        <f>IF(AND(A241&lt;&gt;"",'Données élèves'!AK244&lt;&gt;""),IF('Données élèves'!AK244=TRUE,INDEX(codeform,MATCH('Données élèves'!P244,libform,0)),'Données élèves'!P244),"")</f>
        <v/>
      </c>
      <c r="Q241" s="148" t="str">
        <f>IF(AND(A241&lt;&gt;"",'Données élèves'!AL244&lt;&gt;""),IF('Données élèves'!AL244=TRUE,INDEX(codespe,MATCH('Données élèves'!Q244,libspe,0)),'Données élèves'!Q244),"")</f>
        <v/>
      </c>
      <c r="R241" s="148" t="str">
        <f>IF(AND(A241&lt;&gt;"",OR('Données élèves'!AM244&lt;&gt;"",'Données élèves'!AT244=FALSE)),IF('Données élèves'!AM244=TRUE,INDEX(codemp1,MATCH('Données élèves'!R244,libmp1,0)),IF('Données élèves'!AT244=FALSE,0,'Données élèves'!R244)),"")</f>
        <v/>
      </c>
      <c r="S241" s="148" t="str">
        <f t="shared" si="10"/>
        <v/>
      </c>
      <c r="T241" s="148" t="str">
        <f t="shared" si="11"/>
        <v/>
      </c>
      <c r="U241" s="148" t="str">
        <f>IF(AND(A241&lt;&gt;"",'Données élèves'!S244&lt;&gt;""),'Données élèves'!S244,"")</f>
        <v/>
      </c>
      <c r="V241" s="148" t="str">
        <f>IF(AND(A241&lt;&gt;"",'Données élèves'!T244&lt;&gt;""),'Données élèves'!T244,"")</f>
        <v/>
      </c>
      <c r="W241" s="148" t="str">
        <f>IF(AND(A241&lt;&gt;"",'Données élèves'!U244&lt;&gt;""),'Données élèves'!U244,"")</f>
        <v/>
      </c>
      <c r="X241" s="148" t="str">
        <f>IF(AND(A241&lt;&gt;"",'Données élèves'!V244&lt;&gt;""),'Données élèves'!V244,"")</f>
        <v/>
      </c>
      <c r="Y241" s="148" t="str">
        <f>IF(AND(A241&lt;&gt;"",'Données élèves'!W244&lt;&gt;""),'Données élèves'!W244,"")</f>
        <v/>
      </c>
      <c r="Z241" s="148" t="str">
        <f>IF(AND(A241&lt;&gt;"",'Données élèves'!X244&lt;&gt;""),'Données élèves'!X244,"")</f>
        <v/>
      </c>
    </row>
    <row r="242" spans="1:26" x14ac:dyDescent="0.2">
      <c r="A242" s="146" t="str">
        <f>IF('Données élèves'!$C245&lt;&gt;"",'Données élèves'!A245,"")</f>
        <v/>
      </c>
      <c r="B242" s="146" t="str">
        <f>IF(A242&lt;&gt;"",'Données élèves'!B245,"")</f>
        <v/>
      </c>
      <c r="C242" s="146" t="str">
        <f>IF(AND(A242&lt;&gt;"",'Données élèves'!F245&lt;&gt;""),IF(INDEX(codeclint,MATCH('Données élèves'!F245,libclint,0))&lt;&gt;"",INDEX(codeclint,MATCH('Données élèves'!F245,libclint,0)),""),"")</f>
        <v/>
      </c>
      <c r="D242" s="146" t="str">
        <f t="shared" si="9"/>
        <v/>
      </c>
      <c r="E242" s="146" t="str">
        <f>IF(A242&lt;&gt;"",IF('Données élèves'!G245&lt;&gt;"",IF('Données élèves'!AB245&lt;&gt;"",IF('Données élèves'!G245="LOC.ID",CONCATENATE("LOC.",'Données élèves'!AU$5),'Données élèves'!G245),""),""),"")</f>
        <v/>
      </c>
      <c r="F242" s="146" t="str">
        <f>IF(A242&lt;&gt;"",IF('Données élèves'!H245&lt;&gt;"",'Données élèves'!H245,""),"")</f>
        <v/>
      </c>
      <c r="G242" s="146" t="str">
        <f>IF(AND(A242&lt;&gt;"",'Données élèves'!AC245&lt;&gt;""),IF('Données élèves'!AC245=TRUE,INDEX(codesex,MATCH('Données élèves'!I245,libsex,0)),'Données élèves'!I245),"")</f>
        <v/>
      </c>
      <c r="H242" s="147" t="str">
        <f>IF(A242&lt;&gt;"",IF('Données élèves'!J245&lt;&gt;"",'Données élèves'!J245,""),"")</f>
        <v/>
      </c>
      <c r="I242" s="148" t="str">
        <f>IF(AND(A242&lt;&gt;"",'Données élèves'!AE245&lt;&gt;""),IF('Données élèves'!AE245=TRUE,INDEX(codenat,MATCH('Données élèves'!K245,libnat,0)),'Données élèves'!K245),"")</f>
        <v/>
      </c>
      <c r="J242" s="148" t="str">
        <f>IF(AND(A242&lt;&gt;"",'Données élèves'!AF245&lt;&gt;""),IF('Données élèves'!AF245=TRUE,INDEX(codelangue,MATCH('Données élèves'!L245,liblangue,0)),'Données élèves'!L245),"")</f>
        <v/>
      </c>
      <c r="K242" s="148" t="str">
        <f>IF(AND(A242&lt;&gt;"",'Données élèves'!AH245&lt;&gt;""),IF('Données élèves'!AH245=TRUE,IF(INDEX(codegem,MATCH('Données élèves'!M245,libgem,0))&lt;8000,INDEX(codegem,MATCH('Données élèves'!M245,libgem,0)),""),'Données élèves'!M245),"")</f>
        <v/>
      </c>
      <c r="L242" s="148" t="str">
        <f>IF(AND(A242&lt;&gt;"",'Données élèves'!AH245&lt;&gt;""),IF('Données élèves'!AH245=TRUE,INDEX(codegemhist,MATCH('Données élèves'!M245,libgem,0)),""),"")</f>
        <v/>
      </c>
      <c r="M242" s="148" t="str">
        <f>IF(AND(A242&lt;&gt;"",'Données élèves'!AH245&lt;&gt;""),IF('Données élèves'!AH245=TRUE,IF(INDEX(codegem,MATCH('Données élèves'!M245,libgem,0))&gt;=8000,INDEX(codegem,MATCH('Données élèves'!M245,libgem,0)),""),'Données élèves'!M245),"")</f>
        <v/>
      </c>
      <c r="N242" s="148" t="str">
        <f>IF(AND(A242&lt;&gt;"",'Données élèves'!AI245&lt;&gt;""),IF('Données élèves'!AI245=TRUE,INDEX(codeschart,MATCH('Données élèves'!N245,libschart,0)),'Données élèves'!N245),"")</f>
        <v/>
      </c>
      <c r="O242" s="148" t="str">
        <f>IF(AND(A242&lt;&gt;"",'Données élèves'!O245&lt;&gt;""),'Données élèves'!O245,"")</f>
        <v/>
      </c>
      <c r="P242" s="148" t="str">
        <f>IF(AND(A242&lt;&gt;"",'Données élèves'!AK245&lt;&gt;""),IF('Données élèves'!AK245=TRUE,INDEX(codeform,MATCH('Données élèves'!P245,libform,0)),'Données élèves'!P245),"")</f>
        <v/>
      </c>
      <c r="Q242" s="148" t="str">
        <f>IF(AND(A242&lt;&gt;"",'Données élèves'!AL245&lt;&gt;""),IF('Données élèves'!AL245=TRUE,INDEX(codespe,MATCH('Données élèves'!Q245,libspe,0)),'Données élèves'!Q245),"")</f>
        <v/>
      </c>
      <c r="R242" s="148" t="str">
        <f>IF(AND(A242&lt;&gt;"",OR('Données élèves'!AM245&lt;&gt;"",'Données élèves'!AT245=FALSE)),IF('Données élèves'!AM245=TRUE,INDEX(codemp1,MATCH('Données élèves'!R245,libmp1,0)),IF('Données élèves'!AT245=FALSE,0,'Données élèves'!R245)),"")</f>
        <v/>
      </c>
      <c r="S242" s="148" t="str">
        <f t="shared" si="10"/>
        <v/>
      </c>
      <c r="T242" s="148" t="str">
        <f t="shared" si="11"/>
        <v/>
      </c>
      <c r="U242" s="148" t="str">
        <f>IF(AND(A242&lt;&gt;"",'Données élèves'!S245&lt;&gt;""),'Données élèves'!S245,"")</f>
        <v/>
      </c>
      <c r="V242" s="148" t="str">
        <f>IF(AND(A242&lt;&gt;"",'Données élèves'!T245&lt;&gt;""),'Données élèves'!T245,"")</f>
        <v/>
      </c>
      <c r="W242" s="148" t="str">
        <f>IF(AND(A242&lt;&gt;"",'Données élèves'!U245&lt;&gt;""),'Données élèves'!U245,"")</f>
        <v/>
      </c>
      <c r="X242" s="148" t="str">
        <f>IF(AND(A242&lt;&gt;"",'Données élèves'!V245&lt;&gt;""),'Données élèves'!V245,"")</f>
        <v/>
      </c>
      <c r="Y242" s="148" t="str">
        <f>IF(AND(A242&lt;&gt;"",'Données élèves'!W245&lt;&gt;""),'Données élèves'!W245,"")</f>
        <v/>
      </c>
      <c r="Z242" s="148" t="str">
        <f>IF(AND(A242&lt;&gt;"",'Données élèves'!X245&lt;&gt;""),'Données élèves'!X245,"")</f>
        <v/>
      </c>
    </row>
    <row r="243" spans="1:26" x14ac:dyDescent="0.2">
      <c r="A243" s="146" t="str">
        <f>IF('Données élèves'!$C246&lt;&gt;"",'Données élèves'!A246,"")</f>
        <v/>
      </c>
      <c r="B243" s="146" t="str">
        <f>IF(A243&lt;&gt;"",'Données élèves'!B246,"")</f>
        <v/>
      </c>
      <c r="C243" s="146" t="str">
        <f>IF(AND(A243&lt;&gt;"",'Données élèves'!F246&lt;&gt;""),IF(INDEX(codeclint,MATCH('Données élèves'!F246,libclint,0))&lt;&gt;"",INDEX(codeclint,MATCH('Données élèves'!F246,libclint,0)),""),"")</f>
        <v/>
      </c>
      <c r="D243" s="146" t="str">
        <f t="shared" si="9"/>
        <v/>
      </c>
      <c r="E243" s="146" t="str">
        <f>IF(A243&lt;&gt;"",IF('Données élèves'!G246&lt;&gt;"",IF('Données élèves'!AB246&lt;&gt;"",IF('Données élèves'!G246="LOC.ID",CONCATENATE("LOC.",'Données élèves'!AU$5),'Données élèves'!G246),""),""),"")</f>
        <v/>
      </c>
      <c r="F243" s="146" t="str">
        <f>IF(A243&lt;&gt;"",IF('Données élèves'!H246&lt;&gt;"",'Données élèves'!H246,""),"")</f>
        <v/>
      </c>
      <c r="G243" s="146" t="str">
        <f>IF(AND(A243&lt;&gt;"",'Données élèves'!AC246&lt;&gt;""),IF('Données élèves'!AC246=TRUE,INDEX(codesex,MATCH('Données élèves'!I246,libsex,0)),'Données élèves'!I246),"")</f>
        <v/>
      </c>
      <c r="H243" s="147" t="str">
        <f>IF(A243&lt;&gt;"",IF('Données élèves'!J246&lt;&gt;"",'Données élèves'!J246,""),"")</f>
        <v/>
      </c>
      <c r="I243" s="148" t="str">
        <f>IF(AND(A243&lt;&gt;"",'Données élèves'!AE246&lt;&gt;""),IF('Données élèves'!AE246=TRUE,INDEX(codenat,MATCH('Données élèves'!K246,libnat,0)),'Données élèves'!K246),"")</f>
        <v/>
      </c>
      <c r="J243" s="148" t="str">
        <f>IF(AND(A243&lt;&gt;"",'Données élèves'!AF246&lt;&gt;""),IF('Données élèves'!AF246=TRUE,INDEX(codelangue,MATCH('Données élèves'!L246,liblangue,0)),'Données élèves'!L246),"")</f>
        <v/>
      </c>
      <c r="K243" s="148" t="str">
        <f>IF(AND(A243&lt;&gt;"",'Données élèves'!AH246&lt;&gt;""),IF('Données élèves'!AH246=TRUE,IF(INDEX(codegem,MATCH('Données élèves'!M246,libgem,0))&lt;8000,INDEX(codegem,MATCH('Données élèves'!M246,libgem,0)),""),'Données élèves'!M246),"")</f>
        <v/>
      </c>
      <c r="L243" s="148" t="str">
        <f>IF(AND(A243&lt;&gt;"",'Données élèves'!AH246&lt;&gt;""),IF('Données élèves'!AH246=TRUE,INDEX(codegemhist,MATCH('Données élèves'!M246,libgem,0)),""),"")</f>
        <v/>
      </c>
      <c r="M243" s="148" t="str">
        <f>IF(AND(A243&lt;&gt;"",'Données élèves'!AH246&lt;&gt;""),IF('Données élèves'!AH246=TRUE,IF(INDEX(codegem,MATCH('Données élèves'!M246,libgem,0))&gt;=8000,INDEX(codegem,MATCH('Données élèves'!M246,libgem,0)),""),'Données élèves'!M246),"")</f>
        <v/>
      </c>
      <c r="N243" s="148" t="str">
        <f>IF(AND(A243&lt;&gt;"",'Données élèves'!AI246&lt;&gt;""),IF('Données élèves'!AI246=TRUE,INDEX(codeschart,MATCH('Données élèves'!N246,libschart,0)),'Données élèves'!N246),"")</f>
        <v/>
      </c>
      <c r="O243" s="148" t="str">
        <f>IF(AND(A243&lt;&gt;"",'Données élèves'!O246&lt;&gt;""),'Données élèves'!O246,"")</f>
        <v/>
      </c>
      <c r="P243" s="148" t="str">
        <f>IF(AND(A243&lt;&gt;"",'Données élèves'!AK246&lt;&gt;""),IF('Données élèves'!AK246=TRUE,INDEX(codeform,MATCH('Données élèves'!P246,libform,0)),'Données élèves'!P246),"")</f>
        <v/>
      </c>
      <c r="Q243" s="148" t="str">
        <f>IF(AND(A243&lt;&gt;"",'Données élèves'!AL246&lt;&gt;""),IF('Données élèves'!AL246=TRUE,INDEX(codespe,MATCH('Données élèves'!Q246,libspe,0)),'Données élèves'!Q246),"")</f>
        <v/>
      </c>
      <c r="R243" s="148" t="str">
        <f>IF(AND(A243&lt;&gt;"",OR('Données élèves'!AM246&lt;&gt;"",'Données élèves'!AT246=FALSE)),IF('Données élèves'!AM246=TRUE,INDEX(codemp1,MATCH('Données élèves'!R246,libmp1,0)),IF('Données élèves'!AT246=FALSE,0,'Données élèves'!R246)),"")</f>
        <v/>
      </c>
      <c r="S243" s="148" t="str">
        <f t="shared" si="10"/>
        <v/>
      </c>
      <c r="T243" s="148" t="str">
        <f t="shared" si="11"/>
        <v/>
      </c>
      <c r="U243" s="148" t="str">
        <f>IF(AND(A243&lt;&gt;"",'Données élèves'!S246&lt;&gt;""),'Données élèves'!S246,"")</f>
        <v/>
      </c>
      <c r="V243" s="148" t="str">
        <f>IF(AND(A243&lt;&gt;"",'Données élèves'!T246&lt;&gt;""),'Données élèves'!T246,"")</f>
        <v/>
      </c>
      <c r="W243" s="148" t="str">
        <f>IF(AND(A243&lt;&gt;"",'Données élèves'!U246&lt;&gt;""),'Données élèves'!U246,"")</f>
        <v/>
      </c>
      <c r="X243" s="148" t="str">
        <f>IF(AND(A243&lt;&gt;"",'Données élèves'!V246&lt;&gt;""),'Données élèves'!V246,"")</f>
        <v/>
      </c>
      <c r="Y243" s="148" t="str">
        <f>IF(AND(A243&lt;&gt;"",'Données élèves'!W246&lt;&gt;""),'Données élèves'!W246,"")</f>
        <v/>
      </c>
      <c r="Z243" s="148" t="str">
        <f>IF(AND(A243&lt;&gt;"",'Données élèves'!X246&lt;&gt;""),'Données élèves'!X246,"")</f>
        <v/>
      </c>
    </row>
    <row r="244" spans="1:26" x14ac:dyDescent="0.2">
      <c r="A244" s="146" t="str">
        <f>IF('Données élèves'!$C247&lt;&gt;"",'Données élèves'!A247,"")</f>
        <v/>
      </c>
      <c r="B244" s="146" t="str">
        <f>IF(A244&lt;&gt;"",'Données élèves'!B247,"")</f>
        <v/>
      </c>
      <c r="C244" s="146" t="str">
        <f>IF(AND(A244&lt;&gt;"",'Données élèves'!F247&lt;&gt;""),IF(INDEX(codeclint,MATCH('Données élèves'!F247,libclint,0))&lt;&gt;"",INDEX(codeclint,MATCH('Données élèves'!F247,libclint,0)),""),"")</f>
        <v/>
      </c>
      <c r="D244" s="146" t="str">
        <f t="shared" si="9"/>
        <v/>
      </c>
      <c r="E244" s="146" t="str">
        <f>IF(A244&lt;&gt;"",IF('Données élèves'!G247&lt;&gt;"",IF('Données élèves'!AB247&lt;&gt;"",IF('Données élèves'!G247="LOC.ID",CONCATENATE("LOC.",'Données élèves'!AU$5),'Données élèves'!G247),""),""),"")</f>
        <v/>
      </c>
      <c r="F244" s="146" t="str">
        <f>IF(A244&lt;&gt;"",IF('Données élèves'!H247&lt;&gt;"",'Données élèves'!H247,""),"")</f>
        <v/>
      </c>
      <c r="G244" s="146" t="str">
        <f>IF(AND(A244&lt;&gt;"",'Données élèves'!AC247&lt;&gt;""),IF('Données élèves'!AC247=TRUE,INDEX(codesex,MATCH('Données élèves'!I247,libsex,0)),'Données élèves'!I247),"")</f>
        <v/>
      </c>
      <c r="H244" s="147" t="str">
        <f>IF(A244&lt;&gt;"",IF('Données élèves'!J247&lt;&gt;"",'Données élèves'!J247,""),"")</f>
        <v/>
      </c>
      <c r="I244" s="148" t="str">
        <f>IF(AND(A244&lt;&gt;"",'Données élèves'!AE247&lt;&gt;""),IF('Données élèves'!AE247=TRUE,INDEX(codenat,MATCH('Données élèves'!K247,libnat,0)),'Données élèves'!K247),"")</f>
        <v/>
      </c>
      <c r="J244" s="148" t="str">
        <f>IF(AND(A244&lt;&gt;"",'Données élèves'!AF247&lt;&gt;""),IF('Données élèves'!AF247=TRUE,INDEX(codelangue,MATCH('Données élèves'!L247,liblangue,0)),'Données élèves'!L247),"")</f>
        <v/>
      </c>
      <c r="K244" s="148" t="str">
        <f>IF(AND(A244&lt;&gt;"",'Données élèves'!AH247&lt;&gt;""),IF('Données élèves'!AH247=TRUE,IF(INDEX(codegem,MATCH('Données élèves'!M247,libgem,0))&lt;8000,INDEX(codegem,MATCH('Données élèves'!M247,libgem,0)),""),'Données élèves'!M247),"")</f>
        <v/>
      </c>
      <c r="L244" s="148" t="str">
        <f>IF(AND(A244&lt;&gt;"",'Données élèves'!AH247&lt;&gt;""),IF('Données élèves'!AH247=TRUE,INDEX(codegemhist,MATCH('Données élèves'!M247,libgem,0)),""),"")</f>
        <v/>
      </c>
      <c r="M244" s="148" t="str">
        <f>IF(AND(A244&lt;&gt;"",'Données élèves'!AH247&lt;&gt;""),IF('Données élèves'!AH247=TRUE,IF(INDEX(codegem,MATCH('Données élèves'!M247,libgem,0))&gt;=8000,INDEX(codegem,MATCH('Données élèves'!M247,libgem,0)),""),'Données élèves'!M247),"")</f>
        <v/>
      </c>
      <c r="N244" s="148" t="str">
        <f>IF(AND(A244&lt;&gt;"",'Données élèves'!AI247&lt;&gt;""),IF('Données élèves'!AI247=TRUE,INDEX(codeschart,MATCH('Données élèves'!N247,libschart,0)),'Données élèves'!N247),"")</f>
        <v/>
      </c>
      <c r="O244" s="148" t="str">
        <f>IF(AND(A244&lt;&gt;"",'Données élèves'!O247&lt;&gt;""),'Données élèves'!O247,"")</f>
        <v/>
      </c>
      <c r="P244" s="148" t="str">
        <f>IF(AND(A244&lt;&gt;"",'Données élèves'!AK247&lt;&gt;""),IF('Données élèves'!AK247=TRUE,INDEX(codeform,MATCH('Données élèves'!P247,libform,0)),'Données élèves'!P247),"")</f>
        <v/>
      </c>
      <c r="Q244" s="148" t="str">
        <f>IF(AND(A244&lt;&gt;"",'Données élèves'!AL247&lt;&gt;""),IF('Données élèves'!AL247=TRUE,INDEX(codespe,MATCH('Données élèves'!Q247,libspe,0)),'Données élèves'!Q247),"")</f>
        <v/>
      </c>
      <c r="R244" s="148" t="str">
        <f>IF(AND(A244&lt;&gt;"",OR('Données élèves'!AM247&lt;&gt;"",'Données élèves'!AT247=FALSE)),IF('Données élèves'!AM247=TRUE,INDEX(codemp1,MATCH('Données élèves'!R247,libmp1,0)),IF('Données élèves'!AT247=FALSE,0,'Données élèves'!R247)),"")</f>
        <v/>
      </c>
      <c r="S244" s="148" t="str">
        <f t="shared" si="10"/>
        <v/>
      </c>
      <c r="T244" s="148" t="str">
        <f t="shared" si="11"/>
        <v/>
      </c>
      <c r="U244" s="148" t="str">
        <f>IF(AND(A244&lt;&gt;"",'Données élèves'!S247&lt;&gt;""),'Données élèves'!S247,"")</f>
        <v/>
      </c>
      <c r="V244" s="148" t="str">
        <f>IF(AND(A244&lt;&gt;"",'Données élèves'!T247&lt;&gt;""),'Données élèves'!T247,"")</f>
        <v/>
      </c>
      <c r="W244" s="148" t="str">
        <f>IF(AND(A244&lt;&gt;"",'Données élèves'!U247&lt;&gt;""),'Données élèves'!U247,"")</f>
        <v/>
      </c>
      <c r="X244" s="148" t="str">
        <f>IF(AND(A244&lt;&gt;"",'Données élèves'!V247&lt;&gt;""),'Données élèves'!V247,"")</f>
        <v/>
      </c>
      <c r="Y244" s="148" t="str">
        <f>IF(AND(A244&lt;&gt;"",'Données élèves'!W247&lt;&gt;""),'Données élèves'!W247,"")</f>
        <v/>
      </c>
      <c r="Z244" s="148" t="str">
        <f>IF(AND(A244&lt;&gt;"",'Données élèves'!X247&lt;&gt;""),'Données élèves'!X247,"")</f>
        <v/>
      </c>
    </row>
    <row r="245" spans="1:26" x14ac:dyDescent="0.2">
      <c r="A245" s="146" t="str">
        <f>IF('Données élèves'!$C248&lt;&gt;"",'Données élèves'!A248,"")</f>
        <v/>
      </c>
      <c r="B245" s="146" t="str">
        <f>IF(A245&lt;&gt;"",'Données élèves'!B248,"")</f>
        <v/>
      </c>
      <c r="C245" s="146" t="str">
        <f>IF(AND(A245&lt;&gt;"",'Données élèves'!F248&lt;&gt;""),IF(INDEX(codeclint,MATCH('Données élèves'!F248,libclint,0))&lt;&gt;"",INDEX(codeclint,MATCH('Données élèves'!F248,libclint,0)),""),"")</f>
        <v/>
      </c>
      <c r="D245" s="146" t="str">
        <f t="shared" si="9"/>
        <v/>
      </c>
      <c r="E245" s="146" t="str">
        <f>IF(A245&lt;&gt;"",IF('Données élèves'!G248&lt;&gt;"",IF('Données élèves'!AB248&lt;&gt;"",IF('Données élèves'!G248="LOC.ID",CONCATENATE("LOC.",'Données élèves'!AU$5),'Données élèves'!G248),""),""),"")</f>
        <v/>
      </c>
      <c r="F245" s="146" t="str">
        <f>IF(A245&lt;&gt;"",IF('Données élèves'!H248&lt;&gt;"",'Données élèves'!H248,""),"")</f>
        <v/>
      </c>
      <c r="G245" s="146" t="str">
        <f>IF(AND(A245&lt;&gt;"",'Données élèves'!AC248&lt;&gt;""),IF('Données élèves'!AC248=TRUE,INDEX(codesex,MATCH('Données élèves'!I248,libsex,0)),'Données élèves'!I248),"")</f>
        <v/>
      </c>
      <c r="H245" s="147" t="str">
        <f>IF(A245&lt;&gt;"",IF('Données élèves'!J248&lt;&gt;"",'Données élèves'!J248,""),"")</f>
        <v/>
      </c>
      <c r="I245" s="148" t="str">
        <f>IF(AND(A245&lt;&gt;"",'Données élèves'!AE248&lt;&gt;""),IF('Données élèves'!AE248=TRUE,INDEX(codenat,MATCH('Données élèves'!K248,libnat,0)),'Données élèves'!K248),"")</f>
        <v/>
      </c>
      <c r="J245" s="148" t="str">
        <f>IF(AND(A245&lt;&gt;"",'Données élèves'!AF248&lt;&gt;""),IF('Données élèves'!AF248=TRUE,INDEX(codelangue,MATCH('Données élèves'!L248,liblangue,0)),'Données élèves'!L248),"")</f>
        <v/>
      </c>
      <c r="K245" s="148" t="str">
        <f>IF(AND(A245&lt;&gt;"",'Données élèves'!AH248&lt;&gt;""),IF('Données élèves'!AH248=TRUE,IF(INDEX(codegem,MATCH('Données élèves'!M248,libgem,0))&lt;8000,INDEX(codegem,MATCH('Données élèves'!M248,libgem,0)),""),'Données élèves'!M248),"")</f>
        <v/>
      </c>
      <c r="L245" s="148" t="str">
        <f>IF(AND(A245&lt;&gt;"",'Données élèves'!AH248&lt;&gt;""),IF('Données élèves'!AH248=TRUE,INDEX(codegemhist,MATCH('Données élèves'!M248,libgem,0)),""),"")</f>
        <v/>
      </c>
      <c r="M245" s="148" t="str">
        <f>IF(AND(A245&lt;&gt;"",'Données élèves'!AH248&lt;&gt;""),IF('Données élèves'!AH248=TRUE,IF(INDEX(codegem,MATCH('Données élèves'!M248,libgem,0))&gt;=8000,INDEX(codegem,MATCH('Données élèves'!M248,libgem,0)),""),'Données élèves'!M248),"")</f>
        <v/>
      </c>
      <c r="N245" s="148" t="str">
        <f>IF(AND(A245&lt;&gt;"",'Données élèves'!AI248&lt;&gt;""),IF('Données élèves'!AI248=TRUE,INDEX(codeschart,MATCH('Données élèves'!N248,libschart,0)),'Données élèves'!N248),"")</f>
        <v/>
      </c>
      <c r="O245" s="148" t="str">
        <f>IF(AND(A245&lt;&gt;"",'Données élèves'!O248&lt;&gt;""),'Données élèves'!O248,"")</f>
        <v/>
      </c>
      <c r="P245" s="148" t="str">
        <f>IF(AND(A245&lt;&gt;"",'Données élèves'!AK248&lt;&gt;""),IF('Données élèves'!AK248=TRUE,INDEX(codeform,MATCH('Données élèves'!P248,libform,0)),'Données élèves'!P248),"")</f>
        <v/>
      </c>
      <c r="Q245" s="148" t="str">
        <f>IF(AND(A245&lt;&gt;"",'Données élèves'!AL248&lt;&gt;""),IF('Données élèves'!AL248=TRUE,INDEX(codespe,MATCH('Données élèves'!Q248,libspe,0)),'Données élèves'!Q248),"")</f>
        <v/>
      </c>
      <c r="R245" s="148" t="str">
        <f>IF(AND(A245&lt;&gt;"",OR('Données élèves'!AM248&lt;&gt;"",'Données élèves'!AT248=FALSE)),IF('Données élèves'!AM248=TRUE,INDEX(codemp1,MATCH('Données élèves'!R248,libmp1,0)),IF('Données élèves'!AT248=FALSE,0,'Données élèves'!R248)),"")</f>
        <v/>
      </c>
      <c r="S245" s="148" t="str">
        <f t="shared" si="10"/>
        <v/>
      </c>
      <c r="T245" s="148" t="str">
        <f t="shared" si="11"/>
        <v/>
      </c>
      <c r="U245" s="148" t="str">
        <f>IF(AND(A245&lt;&gt;"",'Données élèves'!S248&lt;&gt;""),'Données élèves'!S248,"")</f>
        <v/>
      </c>
      <c r="V245" s="148" t="str">
        <f>IF(AND(A245&lt;&gt;"",'Données élèves'!T248&lt;&gt;""),'Données élèves'!T248,"")</f>
        <v/>
      </c>
      <c r="W245" s="148" t="str">
        <f>IF(AND(A245&lt;&gt;"",'Données élèves'!U248&lt;&gt;""),'Données élèves'!U248,"")</f>
        <v/>
      </c>
      <c r="X245" s="148" t="str">
        <f>IF(AND(A245&lt;&gt;"",'Données élèves'!V248&lt;&gt;""),'Données élèves'!V248,"")</f>
        <v/>
      </c>
      <c r="Y245" s="148" t="str">
        <f>IF(AND(A245&lt;&gt;"",'Données élèves'!W248&lt;&gt;""),'Données élèves'!W248,"")</f>
        <v/>
      </c>
      <c r="Z245" s="148" t="str">
        <f>IF(AND(A245&lt;&gt;"",'Données élèves'!X248&lt;&gt;""),'Données élèves'!X248,"")</f>
        <v/>
      </c>
    </row>
    <row r="246" spans="1:26" x14ac:dyDescent="0.2">
      <c r="A246" s="146" t="str">
        <f>IF('Données élèves'!$C249&lt;&gt;"",'Données élèves'!A249,"")</f>
        <v/>
      </c>
      <c r="B246" s="146" t="str">
        <f>IF(A246&lt;&gt;"",'Données élèves'!B249,"")</f>
        <v/>
      </c>
      <c r="C246" s="146" t="str">
        <f>IF(AND(A246&lt;&gt;"",'Données élèves'!F249&lt;&gt;""),IF(INDEX(codeclint,MATCH('Données élèves'!F249,libclint,0))&lt;&gt;"",INDEX(codeclint,MATCH('Données élèves'!F249,libclint,0)),""),"")</f>
        <v/>
      </c>
      <c r="D246" s="146" t="str">
        <f t="shared" si="9"/>
        <v/>
      </c>
      <c r="E246" s="146" t="str">
        <f>IF(A246&lt;&gt;"",IF('Données élèves'!G249&lt;&gt;"",IF('Données élèves'!AB249&lt;&gt;"",IF('Données élèves'!G249="LOC.ID",CONCATENATE("LOC.",'Données élèves'!AU$5),'Données élèves'!G249),""),""),"")</f>
        <v/>
      </c>
      <c r="F246" s="146" t="str">
        <f>IF(A246&lt;&gt;"",IF('Données élèves'!H249&lt;&gt;"",'Données élèves'!H249,""),"")</f>
        <v/>
      </c>
      <c r="G246" s="146" t="str">
        <f>IF(AND(A246&lt;&gt;"",'Données élèves'!AC249&lt;&gt;""),IF('Données élèves'!AC249=TRUE,INDEX(codesex,MATCH('Données élèves'!I249,libsex,0)),'Données élèves'!I249),"")</f>
        <v/>
      </c>
      <c r="H246" s="147" t="str">
        <f>IF(A246&lt;&gt;"",IF('Données élèves'!J249&lt;&gt;"",'Données élèves'!J249,""),"")</f>
        <v/>
      </c>
      <c r="I246" s="148" t="str">
        <f>IF(AND(A246&lt;&gt;"",'Données élèves'!AE249&lt;&gt;""),IF('Données élèves'!AE249=TRUE,INDEX(codenat,MATCH('Données élèves'!K249,libnat,0)),'Données élèves'!K249),"")</f>
        <v/>
      </c>
      <c r="J246" s="148" t="str">
        <f>IF(AND(A246&lt;&gt;"",'Données élèves'!AF249&lt;&gt;""),IF('Données élèves'!AF249=TRUE,INDEX(codelangue,MATCH('Données élèves'!L249,liblangue,0)),'Données élèves'!L249),"")</f>
        <v/>
      </c>
      <c r="K246" s="148" t="str">
        <f>IF(AND(A246&lt;&gt;"",'Données élèves'!AH249&lt;&gt;""),IF('Données élèves'!AH249=TRUE,IF(INDEX(codegem,MATCH('Données élèves'!M249,libgem,0))&lt;8000,INDEX(codegem,MATCH('Données élèves'!M249,libgem,0)),""),'Données élèves'!M249),"")</f>
        <v/>
      </c>
      <c r="L246" s="148" t="str">
        <f>IF(AND(A246&lt;&gt;"",'Données élèves'!AH249&lt;&gt;""),IF('Données élèves'!AH249=TRUE,INDEX(codegemhist,MATCH('Données élèves'!M249,libgem,0)),""),"")</f>
        <v/>
      </c>
      <c r="M246" s="148" t="str">
        <f>IF(AND(A246&lt;&gt;"",'Données élèves'!AH249&lt;&gt;""),IF('Données élèves'!AH249=TRUE,IF(INDEX(codegem,MATCH('Données élèves'!M249,libgem,0))&gt;=8000,INDEX(codegem,MATCH('Données élèves'!M249,libgem,0)),""),'Données élèves'!M249),"")</f>
        <v/>
      </c>
      <c r="N246" s="148" t="str">
        <f>IF(AND(A246&lt;&gt;"",'Données élèves'!AI249&lt;&gt;""),IF('Données élèves'!AI249=TRUE,INDEX(codeschart,MATCH('Données élèves'!N249,libschart,0)),'Données élèves'!N249),"")</f>
        <v/>
      </c>
      <c r="O246" s="148" t="str">
        <f>IF(AND(A246&lt;&gt;"",'Données élèves'!O249&lt;&gt;""),'Données élèves'!O249,"")</f>
        <v/>
      </c>
      <c r="P246" s="148" t="str">
        <f>IF(AND(A246&lt;&gt;"",'Données élèves'!AK249&lt;&gt;""),IF('Données élèves'!AK249=TRUE,INDEX(codeform,MATCH('Données élèves'!P249,libform,0)),'Données élèves'!P249),"")</f>
        <v/>
      </c>
      <c r="Q246" s="148" t="str">
        <f>IF(AND(A246&lt;&gt;"",'Données élèves'!AL249&lt;&gt;""),IF('Données élèves'!AL249=TRUE,INDEX(codespe,MATCH('Données élèves'!Q249,libspe,0)),'Données élèves'!Q249),"")</f>
        <v/>
      </c>
      <c r="R246" s="148" t="str">
        <f>IF(AND(A246&lt;&gt;"",OR('Données élèves'!AM249&lt;&gt;"",'Données élèves'!AT249=FALSE)),IF('Données élèves'!AM249=TRUE,INDEX(codemp1,MATCH('Données élèves'!R249,libmp1,0)),IF('Données élèves'!AT249=FALSE,0,'Données élèves'!R249)),"")</f>
        <v/>
      </c>
      <c r="S246" s="148" t="str">
        <f t="shared" si="10"/>
        <v/>
      </c>
      <c r="T246" s="148" t="str">
        <f t="shared" si="11"/>
        <v/>
      </c>
      <c r="U246" s="148" t="str">
        <f>IF(AND(A246&lt;&gt;"",'Données élèves'!S249&lt;&gt;""),'Données élèves'!S249,"")</f>
        <v/>
      </c>
      <c r="V246" s="148" t="str">
        <f>IF(AND(A246&lt;&gt;"",'Données élèves'!T249&lt;&gt;""),'Données élèves'!T249,"")</f>
        <v/>
      </c>
      <c r="W246" s="148" t="str">
        <f>IF(AND(A246&lt;&gt;"",'Données élèves'!U249&lt;&gt;""),'Données élèves'!U249,"")</f>
        <v/>
      </c>
      <c r="X246" s="148" t="str">
        <f>IF(AND(A246&lt;&gt;"",'Données élèves'!V249&lt;&gt;""),'Données élèves'!V249,"")</f>
        <v/>
      </c>
      <c r="Y246" s="148" t="str">
        <f>IF(AND(A246&lt;&gt;"",'Données élèves'!W249&lt;&gt;""),'Données élèves'!W249,"")</f>
        <v/>
      </c>
      <c r="Z246" s="148" t="str">
        <f>IF(AND(A246&lt;&gt;"",'Données élèves'!X249&lt;&gt;""),'Données élèves'!X249,"")</f>
        <v/>
      </c>
    </row>
    <row r="247" spans="1:26" x14ac:dyDescent="0.2">
      <c r="A247" s="146" t="str">
        <f>IF('Données élèves'!$C250&lt;&gt;"",'Données élèves'!A250,"")</f>
        <v/>
      </c>
      <c r="B247" s="146" t="str">
        <f>IF(A247&lt;&gt;"",'Données élèves'!B250,"")</f>
        <v/>
      </c>
      <c r="C247" s="146" t="str">
        <f>IF(AND(A247&lt;&gt;"",'Données élèves'!F250&lt;&gt;""),IF(INDEX(codeclint,MATCH('Données élèves'!F250,libclint,0))&lt;&gt;"",INDEX(codeclint,MATCH('Données élèves'!F250,libclint,0)),""),"")</f>
        <v/>
      </c>
      <c r="D247" s="146" t="str">
        <f t="shared" si="9"/>
        <v/>
      </c>
      <c r="E247" s="146" t="str">
        <f>IF(A247&lt;&gt;"",IF('Données élèves'!G250&lt;&gt;"",IF('Données élèves'!AB250&lt;&gt;"",IF('Données élèves'!G250="LOC.ID",CONCATENATE("LOC.",'Données élèves'!AU$5),'Données élèves'!G250),""),""),"")</f>
        <v/>
      </c>
      <c r="F247" s="146" t="str">
        <f>IF(A247&lt;&gt;"",IF('Données élèves'!H250&lt;&gt;"",'Données élèves'!H250,""),"")</f>
        <v/>
      </c>
      <c r="G247" s="146" t="str">
        <f>IF(AND(A247&lt;&gt;"",'Données élèves'!AC250&lt;&gt;""),IF('Données élèves'!AC250=TRUE,INDEX(codesex,MATCH('Données élèves'!I250,libsex,0)),'Données élèves'!I250),"")</f>
        <v/>
      </c>
      <c r="H247" s="147" t="str">
        <f>IF(A247&lt;&gt;"",IF('Données élèves'!J250&lt;&gt;"",'Données élèves'!J250,""),"")</f>
        <v/>
      </c>
      <c r="I247" s="148" t="str">
        <f>IF(AND(A247&lt;&gt;"",'Données élèves'!AE250&lt;&gt;""),IF('Données élèves'!AE250=TRUE,INDEX(codenat,MATCH('Données élèves'!K250,libnat,0)),'Données élèves'!K250),"")</f>
        <v/>
      </c>
      <c r="J247" s="148" t="str">
        <f>IF(AND(A247&lt;&gt;"",'Données élèves'!AF250&lt;&gt;""),IF('Données élèves'!AF250=TRUE,INDEX(codelangue,MATCH('Données élèves'!L250,liblangue,0)),'Données élèves'!L250),"")</f>
        <v/>
      </c>
      <c r="K247" s="148" t="str">
        <f>IF(AND(A247&lt;&gt;"",'Données élèves'!AH250&lt;&gt;""),IF('Données élèves'!AH250=TRUE,IF(INDEX(codegem,MATCH('Données élèves'!M250,libgem,0))&lt;8000,INDEX(codegem,MATCH('Données élèves'!M250,libgem,0)),""),'Données élèves'!M250),"")</f>
        <v/>
      </c>
      <c r="L247" s="148" t="str">
        <f>IF(AND(A247&lt;&gt;"",'Données élèves'!AH250&lt;&gt;""),IF('Données élèves'!AH250=TRUE,INDEX(codegemhist,MATCH('Données élèves'!M250,libgem,0)),""),"")</f>
        <v/>
      </c>
      <c r="M247" s="148" t="str">
        <f>IF(AND(A247&lt;&gt;"",'Données élèves'!AH250&lt;&gt;""),IF('Données élèves'!AH250=TRUE,IF(INDEX(codegem,MATCH('Données élèves'!M250,libgem,0))&gt;=8000,INDEX(codegem,MATCH('Données élèves'!M250,libgem,0)),""),'Données élèves'!M250),"")</f>
        <v/>
      </c>
      <c r="N247" s="148" t="str">
        <f>IF(AND(A247&lt;&gt;"",'Données élèves'!AI250&lt;&gt;""),IF('Données élèves'!AI250=TRUE,INDEX(codeschart,MATCH('Données élèves'!N250,libschart,0)),'Données élèves'!N250),"")</f>
        <v/>
      </c>
      <c r="O247" s="148" t="str">
        <f>IF(AND(A247&lt;&gt;"",'Données élèves'!O250&lt;&gt;""),'Données élèves'!O250,"")</f>
        <v/>
      </c>
      <c r="P247" s="148" t="str">
        <f>IF(AND(A247&lt;&gt;"",'Données élèves'!AK250&lt;&gt;""),IF('Données élèves'!AK250=TRUE,INDEX(codeform,MATCH('Données élèves'!P250,libform,0)),'Données élèves'!P250),"")</f>
        <v/>
      </c>
      <c r="Q247" s="148" t="str">
        <f>IF(AND(A247&lt;&gt;"",'Données élèves'!AL250&lt;&gt;""),IF('Données élèves'!AL250=TRUE,INDEX(codespe,MATCH('Données élèves'!Q250,libspe,0)),'Données élèves'!Q250),"")</f>
        <v/>
      </c>
      <c r="R247" s="148" t="str">
        <f>IF(AND(A247&lt;&gt;"",OR('Données élèves'!AM250&lt;&gt;"",'Données élèves'!AT250=FALSE)),IF('Données élèves'!AM250=TRUE,INDEX(codemp1,MATCH('Données élèves'!R250,libmp1,0)),IF('Données élèves'!AT250=FALSE,0,'Données élèves'!R250)),"")</f>
        <v/>
      </c>
      <c r="S247" s="148" t="str">
        <f t="shared" si="10"/>
        <v/>
      </c>
      <c r="T247" s="148" t="str">
        <f t="shared" si="11"/>
        <v/>
      </c>
      <c r="U247" s="148" t="str">
        <f>IF(AND(A247&lt;&gt;"",'Données élèves'!S250&lt;&gt;""),'Données élèves'!S250,"")</f>
        <v/>
      </c>
      <c r="V247" s="148" t="str">
        <f>IF(AND(A247&lt;&gt;"",'Données élèves'!T250&lt;&gt;""),'Données élèves'!T250,"")</f>
        <v/>
      </c>
      <c r="W247" s="148" t="str">
        <f>IF(AND(A247&lt;&gt;"",'Données élèves'!U250&lt;&gt;""),'Données élèves'!U250,"")</f>
        <v/>
      </c>
      <c r="X247" s="148" t="str">
        <f>IF(AND(A247&lt;&gt;"",'Données élèves'!V250&lt;&gt;""),'Données élèves'!V250,"")</f>
        <v/>
      </c>
      <c r="Y247" s="148" t="str">
        <f>IF(AND(A247&lt;&gt;"",'Données élèves'!W250&lt;&gt;""),'Données élèves'!W250,"")</f>
        <v/>
      </c>
      <c r="Z247" s="148" t="str">
        <f>IF(AND(A247&lt;&gt;"",'Données élèves'!X250&lt;&gt;""),'Données élèves'!X250,"")</f>
        <v/>
      </c>
    </row>
    <row r="248" spans="1:26" x14ac:dyDescent="0.2">
      <c r="A248" s="146" t="str">
        <f>IF('Données élèves'!$C251&lt;&gt;"",'Données élèves'!A251,"")</f>
        <v/>
      </c>
      <c r="B248" s="146" t="str">
        <f>IF(A248&lt;&gt;"",'Données élèves'!B251,"")</f>
        <v/>
      </c>
      <c r="C248" s="146" t="str">
        <f>IF(AND(A248&lt;&gt;"",'Données élèves'!F251&lt;&gt;""),IF(INDEX(codeclint,MATCH('Données élèves'!F251,libclint,0))&lt;&gt;"",INDEX(codeclint,MATCH('Données élèves'!F251,libclint,0)),""),"")</f>
        <v/>
      </c>
      <c r="D248" s="146" t="str">
        <f t="shared" si="9"/>
        <v/>
      </c>
      <c r="E248" s="146" t="str">
        <f>IF(A248&lt;&gt;"",IF('Données élèves'!G251&lt;&gt;"",IF('Données élèves'!AB251&lt;&gt;"",IF('Données élèves'!G251="LOC.ID",CONCATENATE("LOC.",'Données élèves'!AU$5),'Données élèves'!G251),""),""),"")</f>
        <v/>
      </c>
      <c r="F248" s="146" t="str">
        <f>IF(A248&lt;&gt;"",IF('Données élèves'!H251&lt;&gt;"",'Données élèves'!H251,""),"")</f>
        <v/>
      </c>
      <c r="G248" s="146" t="str">
        <f>IF(AND(A248&lt;&gt;"",'Données élèves'!AC251&lt;&gt;""),IF('Données élèves'!AC251=TRUE,INDEX(codesex,MATCH('Données élèves'!I251,libsex,0)),'Données élèves'!I251),"")</f>
        <v/>
      </c>
      <c r="H248" s="147" t="str">
        <f>IF(A248&lt;&gt;"",IF('Données élèves'!J251&lt;&gt;"",'Données élèves'!J251,""),"")</f>
        <v/>
      </c>
      <c r="I248" s="148" t="str">
        <f>IF(AND(A248&lt;&gt;"",'Données élèves'!AE251&lt;&gt;""),IF('Données élèves'!AE251=TRUE,INDEX(codenat,MATCH('Données élèves'!K251,libnat,0)),'Données élèves'!K251),"")</f>
        <v/>
      </c>
      <c r="J248" s="148" t="str">
        <f>IF(AND(A248&lt;&gt;"",'Données élèves'!AF251&lt;&gt;""),IF('Données élèves'!AF251=TRUE,INDEX(codelangue,MATCH('Données élèves'!L251,liblangue,0)),'Données élèves'!L251),"")</f>
        <v/>
      </c>
      <c r="K248" s="148" t="str">
        <f>IF(AND(A248&lt;&gt;"",'Données élèves'!AH251&lt;&gt;""),IF('Données élèves'!AH251=TRUE,IF(INDEX(codegem,MATCH('Données élèves'!M251,libgem,0))&lt;8000,INDEX(codegem,MATCH('Données élèves'!M251,libgem,0)),""),'Données élèves'!M251),"")</f>
        <v/>
      </c>
      <c r="L248" s="148" t="str">
        <f>IF(AND(A248&lt;&gt;"",'Données élèves'!AH251&lt;&gt;""),IF('Données élèves'!AH251=TRUE,INDEX(codegemhist,MATCH('Données élèves'!M251,libgem,0)),""),"")</f>
        <v/>
      </c>
      <c r="M248" s="148" t="str">
        <f>IF(AND(A248&lt;&gt;"",'Données élèves'!AH251&lt;&gt;""),IF('Données élèves'!AH251=TRUE,IF(INDEX(codegem,MATCH('Données élèves'!M251,libgem,0))&gt;=8000,INDEX(codegem,MATCH('Données élèves'!M251,libgem,0)),""),'Données élèves'!M251),"")</f>
        <v/>
      </c>
      <c r="N248" s="148" t="str">
        <f>IF(AND(A248&lt;&gt;"",'Données élèves'!AI251&lt;&gt;""),IF('Données élèves'!AI251=TRUE,INDEX(codeschart,MATCH('Données élèves'!N251,libschart,0)),'Données élèves'!N251),"")</f>
        <v/>
      </c>
      <c r="O248" s="148" t="str">
        <f>IF(AND(A248&lt;&gt;"",'Données élèves'!O251&lt;&gt;""),'Données élèves'!O251,"")</f>
        <v/>
      </c>
      <c r="P248" s="148" t="str">
        <f>IF(AND(A248&lt;&gt;"",'Données élèves'!AK251&lt;&gt;""),IF('Données élèves'!AK251=TRUE,INDEX(codeform,MATCH('Données élèves'!P251,libform,0)),'Données élèves'!P251),"")</f>
        <v/>
      </c>
      <c r="Q248" s="148" t="str">
        <f>IF(AND(A248&lt;&gt;"",'Données élèves'!AL251&lt;&gt;""),IF('Données élèves'!AL251=TRUE,INDEX(codespe,MATCH('Données élèves'!Q251,libspe,0)),'Données élèves'!Q251),"")</f>
        <v/>
      </c>
      <c r="R248" s="148" t="str">
        <f>IF(AND(A248&lt;&gt;"",OR('Données élèves'!AM251&lt;&gt;"",'Données élèves'!AT251=FALSE)),IF('Données élèves'!AM251=TRUE,INDEX(codemp1,MATCH('Données élèves'!R251,libmp1,0)),IF('Données élèves'!AT251=FALSE,0,'Données élèves'!R251)),"")</f>
        <v/>
      </c>
      <c r="S248" s="148" t="str">
        <f t="shared" si="10"/>
        <v/>
      </c>
      <c r="T248" s="148" t="str">
        <f t="shared" si="11"/>
        <v/>
      </c>
      <c r="U248" s="148" t="str">
        <f>IF(AND(A248&lt;&gt;"",'Données élèves'!S251&lt;&gt;""),'Données élèves'!S251,"")</f>
        <v/>
      </c>
      <c r="V248" s="148" t="str">
        <f>IF(AND(A248&lt;&gt;"",'Données élèves'!T251&lt;&gt;""),'Données élèves'!T251,"")</f>
        <v/>
      </c>
      <c r="W248" s="148" t="str">
        <f>IF(AND(A248&lt;&gt;"",'Données élèves'!U251&lt;&gt;""),'Données élèves'!U251,"")</f>
        <v/>
      </c>
      <c r="X248" s="148" t="str">
        <f>IF(AND(A248&lt;&gt;"",'Données élèves'!V251&lt;&gt;""),'Données élèves'!V251,"")</f>
        <v/>
      </c>
      <c r="Y248" s="148" t="str">
        <f>IF(AND(A248&lt;&gt;"",'Données élèves'!W251&lt;&gt;""),'Données élèves'!W251,"")</f>
        <v/>
      </c>
      <c r="Z248" s="148" t="str">
        <f>IF(AND(A248&lt;&gt;"",'Données élèves'!X251&lt;&gt;""),'Données élèves'!X251,"")</f>
        <v/>
      </c>
    </row>
    <row r="249" spans="1:26" x14ac:dyDescent="0.2">
      <c r="A249" s="146" t="str">
        <f>IF('Données élèves'!$C252&lt;&gt;"",'Données élèves'!A252,"")</f>
        <v/>
      </c>
      <c r="B249" s="146" t="str">
        <f>IF(A249&lt;&gt;"",'Données élèves'!B252,"")</f>
        <v/>
      </c>
      <c r="C249" s="146" t="str">
        <f>IF(AND(A249&lt;&gt;"",'Données élèves'!F252&lt;&gt;""),IF(INDEX(codeclint,MATCH('Données élèves'!F252,libclint,0))&lt;&gt;"",INDEX(codeclint,MATCH('Données élèves'!F252,libclint,0)),""),"")</f>
        <v/>
      </c>
      <c r="D249" s="146" t="str">
        <f t="shared" si="9"/>
        <v/>
      </c>
      <c r="E249" s="146" t="str">
        <f>IF(A249&lt;&gt;"",IF('Données élèves'!G252&lt;&gt;"",IF('Données élèves'!AB252&lt;&gt;"",IF('Données élèves'!G252="LOC.ID",CONCATENATE("LOC.",'Données élèves'!AU$5),'Données élèves'!G252),""),""),"")</f>
        <v/>
      </c>
      <c r="F249" s="146" t="str">
        <f>IF(A249&lt;&gt;"",IF('Données élèves'!H252&lt;&gt;"",'Données élèves'!H252,""),"")</f>
        <v/>
      </c>
      <c r="G249" s="146" t="str">
        <f>IF(AND(A249&lt;&gt;"",'Données élèves'!AC252&lt;&gt;""),IF('Données élèves'!AC252=TRUE,INDEX(codesex,MATCH('Données élèves'!I252,libsex,0)),'Données élèves'!I252),"")</f>
        <v/>
      </c>
      <c r="H249" s="147" t="str">
        <f>IF(A249&lt;&gt;"",IF('Données élèves'!J252&lt;&gt;"",'Données élèves'!J252,""),"")</f>
        <v/>
      </c>
      <c r="I249" s="148" t="str">
        <f>IF(AND(A249&lt;&gt;"",'Données élèves'!AE252&lt;&gt;""),IF('Données élèves'!AE252=TRUE,INDEX(codenat,MATCH('Données élèves'!K252,libnat,0)),'Données élèves'!K252),"")</f>
        <v/>
      </c>
      <c r="J249" s="148" t="str">
        <f>IF(AND(A249&lt;&gt;"",'Données élèves'!AF252&lt;&gt;""),IF('Données élèves'!AF252=TRUE,INDEX(codelangue,MATCH('Données élèves'!L252,liblangue,0)),'Données élèves'!L252),"")</f>
        <v/>
      </c>
      <c r="K249" s="148" t="str">
        <f>IF(AND(A249&lt;&gt;"",'Données élèves'!AH252&lt;&gt;""),IF('Données élèves'!AH252=TRUE,IF(INDEX(codegem,MATCH('Données élèves'!M252,libgem,0))&lt;8000,INDEX(codegem,MATCH('Données élèves'!M252,libgem,0)),""),'Données élèves'!M252),"")</f>
        <v/>
      </c>
      <c r="L249" s="148" t="str">
        <f>IF(AND(A249&lt;&gt;"",'Données élèves'!AH252&lt;&gt;""),IF('Données élèves'!AH252=TRUE,INDEX(codegemhist,MATCH('Données élèves'!M252,libgem,0)),""),"")</f>
        <v/>
      </c>
      <c r="M249" s="148" t="str">
        <f>IF(AND(A249&lt;&gt;"",'Données élèves'!AH252&lt;&gt;""),IF('Données élèves'!AH252=TRUE,IF(INDEX(codegem,MATCH('Données élèves'!M252,libgem,0))&gt;=8000,INDEX(codegem,MATCH('Données élèves'!M252,libgem,0)),""),'Données élèves'!M252),"")</f>
        <v/>
      </c>
      <c r="N249" s="148" t="str">
        <f>IF(AND(A249&lt;&gt;"",'Données élèves'!AI252&lt;&gt;""),IF('Données élèves'!AI252=TRUE,INDEX(codeschart,MATCH('Données élèves'!N252,libschart,0)),'Données élèves'!N252),"")</f>
        <v/>
      </c>
      <c r="O249" s="148" t="str">
        <f>IF(AND(A249&lt;&gt;"",'Données élèves'!O252&lt;&gt;""),'Données élèves'!O252,"")</f>
        <v/>
      </c>
      <c r="P249" s="148" t="str">
        <f>IF(AND(A249&lt;&gt;"",'Données élèves'!AK252&lt;&gt;""),IF('Données élèves'!AK252=TRUE,INDEX(codeform,MATCH('Données élèves'!P252,libform,0)),'Données élèves'!P252),"")</f>
        <v/>
      </c>
      <c r="Q249" s="148" t="str">
        <f>IF(AND(A249&lt;&gt;"",'Données élèves'!AL252&lt;&gt;""),IF('Données élèves'!AL252=TRUE,INDEX(codespe,MATCH('Données élèves'!Q252,libspe,0)),'Données élèves'!Q252),"")</f>
        <v/>
      </c>
      <c r="R249" s="148" t="str">
        <f>IF(AND(A249&lt;&gt;"",OR('Données élèves'!AM252&lt;&gt;"",'Données élèves'!AT252=FALSE)),IF('Données élèves'!AM252=TRUE,INDEX(codemp1,MATCH('Données élèves'!R252,libmp1,0)),IF('Données élèves'!AT252=FALSE,0,'Données élèves'!R252)),"")</f>
        <v/>
      </c>
      <c r="S249" s="148" t="str">
        <f t="shared" si="10"/>
        <v/>
      </c>
      <c r="T249" s="148" t="str">
        <f t="shared" si="11"/>
        <v/>
      </c>
      <c r="U249" s="148" t="str">
        <f>IF(AND(A249&lt;&gt;"",'Données élèves'!S252&lt;&gt;""),'Données élèves'!S252,"")</f>
        <v/>
      </c>
      <c r="V249" s="148" t="str">
        <f>IF(AND(A249&lt;&gt;"",'Données élèves'!T252&lt;&gt;""),'Données élèves'!T252,"")</f>
        <v/>
      </c>
      <c r="W249" s="148" t="str">
        <f>IF(AND(A249&lt;&gt;"",'Données élèves'!U252&lt;&gt;""),'Données élèves'!U252,"")</f>
        <v/>
      </c>
      <c r="X249" s="148" t="str">
        <f>IF(AND(A249&lt;&gt;"",'Données élèves'!V252&lt;&gt;""),'Données élèves'!V252,"")</f>
        <v/>
      </c>
      <c r="Y249" s="148" t="str">
        <f>IF(AND(A249&lt;&gt;"",'Données élèves'!W252&lt;&gt;""),'Données élèves'!W252,"")</f>
        <v/>
      </c>
      <c r="Z249" s="148" t="str">
        <f>IF(AND(A249&lt;&gt;"",'Données élèves'!X252&lt;&gt;""),'Données élèves'!X252,"")</f>
        <v/>
      </c>
    </row>
    <row r="250" spans="1:26" x14ac:dyDescent="0.2">
      <c r="A250" s="146" t="str">
        <f>IF('Données élèves'!$C253&lt;&gt;"",'Données élèves'!A253,"")</f>
        <v/>
      </c>
      <c r="B250" s="146" t="str">
        <f>IF(A250&lt;&gt;"",'Données élèves'!B253,"")</f>
        <v/>
      </c>
      <c r="C250" s="146" t="str">
        <f>IF(AND(A250&lt;&gt;"",'Données élèves'!F253&lt;&gt;""),IF(INDEX(codeclint,MATCH('Données élèves'!F253,libclint,0))&lt;&gt;"",INDEX(codeclint,MATCH('Données élèves'!F253,libclint,0)),""),"")</f>
        <v/>
      </c>
      <c r="D250" s="146" t="str">
        <f t="shared" si="9"/>
        <v/>
      </c>
      <c r="E250" s="146" t="str">
        <f>IF(A250&lt;&gt;"",IF('Données élèves'!G253&lt;&gt;"",IF('Données élèves'!AB253&lt;&gt;"",IF('Données élèves'!G253="LOC.ID",CONCATENATE("LOC.",'Données élèves'!AU$5),'Données élèves'!G253),""),""),"")</f>
        <v/>
      </c>
      <c r="F250" s="146" t="str">
        <f>IF(A250&lt;&gt;"",IF('Données élèves'!H253&lt;&gt;"",'Données élèves'!H253,""),"")</f>
        <v/>
      </c>
      <c r="G250" s="146" t="str">
        <f>IF(AND(A250&lt;&gt;"",'Données élèves'!AC253&lt;&gt;""),IF('Données élèves'!AC253=TRUE,INDEX(codesex,MATCH('Données élèves'!I253,libsex,0)),'Données élèves'!I253),"")</f>
        <v/>
      </c>
      <c r="H250" s="147" t="str">
        <f>IF(A250&lt;&gt;"",IF('Données élèves'!J253&lt;&gt;"",'Données élèves'!J253,""),"")</f>
        <v/>
      </c>
      <c r="I250" s="148" t="str">
        <f>IF(AND(A250&lt;&gt;"",'Données élèves'!AE253&lt;&gt;""),IF('Données élèves'!AE253=TRUE,INDEX(codenat,MATCH('Données élèves'!K253,libnat,0)),'Données élèves'!K253),"")</f>
        <v/>
      </c>
      <c r="J250" s="148" t="str">
        <f>IF(AND(A250&lt;&gt;"",'Données élèves'!AF253&lt;&gt;""),IF('Données élèves'!AF253=TRUE,INDEX(codelangue,MATCH('Données élèves'!L253,liblangue,0)),'Données élèves'!L253),"")</f>
        <v/>
      </c>
      <c r="K250" s="148" t="str">
        <f>IF(AND(A250&lt;&gt;"",'Données élèves'!AH253&lt;&gt;""),IF('Données élèves'!AH253=TRUE,IF(INDEX(codegem,MATCH('Données élèves'!M253,libgem,0))&lt;8000,INDEX(codegem,MATCH('Données élèves'!M253,libgem,0)),""),'Données élèves'!M253),"")</f>
        <v/>
      </c>
      <c r="L250" s="148" t="str">
        <f>IF(AND(A250&lt;&gt;"",'Données élèves'!AH253&lt;&gt;""),IF('Données élèves'!AH253=TRUE,INDEX(codegemhist,MATCH('Données élèves'!M253,libgem,0)),""),"")</f>
        <v/>
      </c>
      <c r="M250" s="148" t="str">
        <f>IF(AND(A250&lt;&gt;"",'Données élèves'!AH253&lt;&gt;""),IF('Données élèves'!AH253=TRUE,IF(INDEX(codegem,MATCH('Données élèves'!M253,libgem,0))&gt;=8000,INDEX(codegem,MATCH('Données élèves'!M253,libgem,0)),""),'Données élèves'!M253),"")</f>
        <v/>
      </c>
      <c r="N250" s="148" t="str">
        <f>IF(AND(A250&lt;&gt;"",'Données élèves'!AI253&lt;&gt;""),IF('Données élèves'!AI253=TRUE,INDEX(codeschart,MATCH('Données élèves'!N253,libschart,0)),'Données élèves'!N253),"")</f>
        <v/>
      </c>
      <c r="O250" s="148" t="str">
        <f>IF(AND(A250&lt;&gt;"",'Données élèves'!O253&lt;&gt;""),'Données élèves'!O253,"")</f>
        <v/>
      </c>
      <c r="P250" s="148" t="str">
        <f>IF(AND(A250&lt;&gt;"",'Données élèves'!AK253&lt;&gt;""),IF('Données élèves'!AK253=TRUE,INDEX(codeform,MATCH('Données élèves'!P253,libform,0)),'Données élèves'!P253),"")</f>
        <v/>
      </c>
      <c r="Q250" s="148" t="str">
        <f>IF(AND(A250&lt;&gt;"",'Données élèves'!AL253&lt;&gt;""),IF('Données élèves'!AL253=TRUE,INDEX(codespe,MATCH('Données élèves'!Q253,libspe,0)),'Données élèves'!Q253),"")</f>
        <v/>
      </c>
      <c r="R250" s="148" t="str">
        <f>IF(AND(A250&lt;&gt;"",OR('Données élèves'!AM253&lt;&gt;"",'Données élèves'!AT253=FALSE)),IF('Données élèves'!AM253=TRUE,INDEX(codemp1,MATCH('Données élèves'!R253,libmp1,0)),IF('Données élèves'!AT253=FALSE,0,'Données élèves'!R253)),"")</f>
        <v/>
      </c>
      <c r="S250" s="148" t="str">
        <f t="shared" si="10"/>
        <v/>
      </c>
      <c r="T250" s="148" t="str">
        <f t="shared" si="11"/>
        <v/>
      </c>
      <c r="U250" s="148" t="str">
        <f>IF(AND(A250&lt;&gt;"",'Données élèves'!S253&lt;&gt;""),'Données élèves'!S253,"")</f>
        <v/>
      </c>
      <c r="V250" s="148" t="str">
        <f>IF(AND(A250&lt;&gt;"",'Données élèves'!T253&lt;&gt;""),'Données élèves'!T253,"")</f>
        <v/>
      </c>
      <c r="W250" s="148" t="str">
        <f>IF(AND(A250&lt;&gt;"",'Données élèves'!U253&lt;&gt;""),'Données élèves'!U253,"")</f>
        <v/>
      </c>
      <c r="X250" s="148" t="str">
        <f>IF(AND(A250&lt;&gt;"",'Données élèves'!V253&lt;&gt;""),'Données élèves'!V253,"")</f>
        <v/>
      </c>
      <c r="Y250" s="148" t="str">
        <f>IF(AND(A250&lt;&gt;"",'Données élèves'!W253&lt;&gt;""),'Données élèves'!W253,"")</f>
        <v/>
      </c>
      <c r="Z250" s="148" t="str">
        <f>IF(AND(A250&lt;&gt;"",'Données élèves'!X253&lt;&gt;""),'Données élèves'!X253,"")</f>
        <v/>
      </c>
    </row>
    <row r="251" spans="1:26" x14ac:dyDescent="0.2">
      <c r="A251" s="146" t="str">
        <f>IF('Données élèves'!$C254&lt;&gt;"",'Données élèves'!A254,"")</f>
        <v/>
      </c>
      <c r="B251" s="146" t="str">
        <f>IF(A251&lt;&gt;"",'Données élèves'!B254,"")</f>
        <v/>
      </c>
      <c r="C251" s="146" t="str">
        <f>IF(AND(A251&lt;&gt;"",'Données élèves'!F254&lt;&gt;""),IF(INDEX(codeclint,MATCH('Données élèves'!F254,libclint,0))&lt;&gt;"",INDEX(codeclint,MATCH('Données élèves'!F254,libclint,0)),""),"")</f>
        <v/>
      </c>
      <c r="D251" s="146" t="str">
        <f t="shared" si="9"/>
        <v/>
      </c>
      <c r="E251" s="146" t="str">
        <f>IF(A251&lt;&gt;"",IF('Données élèves'!G254&lt;&gt;"",IF('Données élèves'!AB254&lt;&gt;"",IF('Données élèves'!G254="LOC.ID",CONCATENATE("LOC.",'Données élèves'!AU$5),'Données élèves'!G254),""),""),"")</f>
        <v/>
      </c>
      <c r="F251" s="146" t="str">
        <f>IF(A251&lt;&gt;"",IF('Données élèves'!H254&lt;&gt;"",'Données élèves'!H254,""),"")</f>
        <v/>
      </c>
      <c r="G251" s="146" t="str">
        <f>IF(AND(A251&lt;&gt;"",'Données élèves'!AC254&lt;&gt;""),IF('Données élèves'!AC254=TRUE,INDEX(codesex,MATCH('Données élèves'!I254,libsex,0)),'Données élèves'!I254),"")</f>
        <v/>
      </c>
      <c r="H251" s="147" t="str">
        <f>IF(A251&lt;&gt;"",IF('Données élèves'!J254&lt;&gt;"",'Données élèves'!J254,""),"")</f>
        <v/>
      </c>
      <c r="I251" s="148" t="str">
        <f>IF(AND(A251&lt;&gt;"",'Données élèves'!AE254&lt;&gt;""),IF('Données élèves'!AE254=TRUE,INDEX(codenat,MATCH('Données élèves'!K254,libnat,0)),'Données élèves'!K254),"")</f>
        <v/>
      </c>
      <c r="J251" s="148" t="str">
        <f>IF(AND(A251&lt;&gt;"",'Données élèves'!AF254&lt;&gt;""),IF('Données élèves'!AF254=TRUE,INDEX(codelangue,MATCH('Données élèves'!L254,liblangue,0)),'Données élèves'!L254),"")</f>
        <v/>
      </c>
      <c r="K251" s="148" t="str">
        <f>IF(AND(A251&lt;&gt;"",'Données élèves'!AH254&lt;&gt;""),IF('Données élèves'!AH254=TRUE,IF(INDEX(codegem,MATCH('Données élèves'!M254,libgem,0))&lt;8000,INDEX(codegem,MATCH('Données élèves'!M254,libgem,0)),""),'Données élèves'!M254),"")</f>
        <v/>
      </c>
      <c r="L251" s="148" t="str">
        <f>IF(AND(A251&lt;&gt;"",'Données élèves'!AH254&lt;&gt;""),IF('Données élèves'!AH254=TRUE,INDEX(codegemhist,MATCH('Données élèves'!M254,libgem,0)),""),"")</f>
        <v/>
      </c>
      <c r="M251" s="148" t="str">
        <f>IF(AND(A251&lt;&gt;"",'Données élèves'!AH254&lt;&gt;""),IF('Données élèves'!AH254=TRUE,IF(INDEX(codegem,MATCH('Données élèves'!M254,libgem,0))&gt;=8000,INDEX(codegem,MATCH('Données élèves'!M254,libgem,0)),""),'Données élèves'!M254),"")</f>
        <v/>
      </c>
      <c r="N251" s="148" t="str">
        <f>IF(AND(A251&lt;&gt;"",'Données élèves'!AI254&lt;&gt;""),IF('Données élèves'!AI254=TRUE,INDEX(codeschart,MATCH('Données élèves'!N254,libschart,0)),'Données élèves'!N254),"")</f>
        <v/>
      </c>
      <c r="O251" s="148" t="str">
        <f>IF(AND(A251&lt;&gt;"",'Données élèves'!O254&lt;&gt;""),'Données élèves'!O254,"")</f>
        <v/>
      </c>
      <c r="P251" s="148" t="str">
        <f>IF(AND(A251&lt;&gt;"",'Données élèves'!AK254&lt;&gt;""),IF('Données élèves'!AK254=TRUE,INDEX(codeform,MATCH('Données élèves'!P254,libform,0)),'Données élèves'!P254),"")</f>
        <v/>
      </c>
      <c r="Q251" s="148" t="str">
        <f>IF(AND(A251&lt;&gt;"",'Données élèves'!AL254&lt;&gt;""),IF('Données élèves'!AL254=TRUE,INDEX(codespe,MATCH('Données élèves'!Q254,libspe,0)),'Données élèves'!Q254),"")</f>
        <v/>
      </c>
      <c r="R251" s="148" t="str">
        <f>IF(AND(A251&lt;&gt;"",OR('Données élèves'!AM254&lt;&gt;"",'Données élèves'!AT254=FALSE)),IF('Données élèves'!AM254=TRUE,INDEX(codemp1,MATCH('Données élèves'!R254,libmp1,0)),IF('Données élèves'!AT254=FALSE,0,'Données élèves'!R254)),"")</f>
        <v/>
      </c>
      <c r="S251" s="148" t="str">
        <f t="shared" si="10"/>
        <v/>
      </c>
      <c r="T251" s="148" t="str">
        <f t="shared" si="11"/>
        <v/>
      </c>
      <c r="U251" s="148" t="str">
        <f>IF(AND(A251&lt;&gt;"",'Données élèves'!S254&lt;&gt;""),'Données élèves'!S254,"")</f>
        <v/>
      </c>
      <c r="V251" s="148" t="str">
        <f>IF(AND(A251&lt;&gt;"",'Données élèves'!T254&lt;&gt;""),'Données élèves'!T254,"")</f>
        <v/>
      </c>
      <c r="W251" s="148" t="str">
        <f>IF(AND(A251&lt;&gt;"",'Données élèves'!U254&lt;&gt;""),'Données élèves'!U254,"")</f>
        <v/>
      </c>
      <c r="X251" s="148" t="str">
        <f>IF(AND(A251&lt;&gt;"",'Données élèves'!V254&lt;&gt;""),'Données élèves'!V254,"")</f>
        <v/>
      </c>
      <c r="Y251" s="148" t="str">
        <f>IF(AND(A251&lt;&gt;"",'Données élèves'!W254&lt;&gt;""),'Données élèves'!W254,"")</f>
        <v/>
      </c>
      <c r="Z251" s="148" t="str">
        <f>IF(AND(A251&lt;&gt;"",'Données élèves'!X254&lt;&gt;""),'Données élèves'!X254,"")</f>
        <v/>
      </c>
    </row>
    <row r="252" spans="1:26" x14ac:dyDescent="0.2">
      <c r="A252" s="146" t="str">
        <f>IF('Données élèves'!$C255&lt;&gt;"",'Données élèves'!A255,"")</f>
        <v/>
      </c>
      <c r="B252" s="146" t="str">
        <f>IF(A252&lt;&gt;"",'Données élèves'!B255,"")</f>
        <v/>
      </c>
      <c r="C252" s="146" t="str">
        <f>IF(AND(A252&lt;&gt;"",'Données élèves'!F255&lt;&gt;""),IF(INDEX(codeclint,MATCH('Données élèves'!F255,libclint,0))&lt;&gt;"",INDEX(codeclint,MATCH('Données élèves'!F255,libclint,0)),""),"")</f>
        <v/>
      </c>
      <c r="D252" s="146" t="str">
        <f t="shared" si="9"/>
        <v/>
      </c>
      <c r="E252" s="146" t="str">
        <f>IF(A252&lt;&gt;"",IF('Données élèves'!G255&lt;&gt;"",IF('Données élèves'!AB255&lt;&gt;"",IF('Données élèves'!G255="LOC.ID",CONCATENATE("LOC.",'Données élèves'!AU$5),'Données élèves'!G255),""),""),"")</f>
        <v/>
      </c>
      <c r="F252" s="146" t="str">
        <f>IF(A252&lt;&gt;"",IF('Données élèves'!H255&lt;&gt;"",'Données élèves'!H255,""),"")</f>
        <v/>
      </c>
      <c r="G252" s="146" t="str">
        <f>IF(AND(A252&lt;&gt;"",'Données élèves'!AC255&lt;&gt;""),IF('Données élèves'!AC255=TRUE,INDEX(codesex,MATCH('Données élèves'!I255,libsex,0)),'Données élèves'!I255),"")</f>
        <v/>
      </c>
      <c r="H252" s="147" t="str">
        <f>IF(A252&lt;&gt;"",IF('Données élèves'!J255&lt;&gt;"",'Données élèves'!J255,""),"")</f>
        <v/>
      </c>
      <c r="I252" s="148" t="str">
        <f>IF(AND(A252&lt;&gt;"",'Données élèves'!AE255&lt;&gt;""),IF('Données élèves'!AE255=TRUE,INDEX(codenat,MATCH('Données élèves'!K255,libnat,0)),'Données élèves'!K255),"")</f>
        <v/>
      </c>
      <c r="J252" s="148" t="str">
        <f>IF(AND(A252&lt;&gt;"",'Données élèves'!AF255&lt;&gt;""),IF('Données élèves'!AF255=TRUE,INDEX(codelangue,MATCH('Données élèves'!L255,liblangue,0)),'Données élèves'!L255),"")</f>
        <v/>
      </c>
      <c r="K252" s="148" t="str">
        <f>IF(AND(A252&lt;&gt;"",'Données élèves'!AH255&lt;&gt;""),IF('Données élèves'!AH255=TRUE,IF(INDEX(codegem,MATCH('Données élèves'!M255,libgem,0))&lt;8000,INDEX(codegem,MATCH('Données élèves'!M255,libgem,0)),""),'Données élèves'!M255),"")</f>
        <v/>
      </c>
      <c r="L252" s="148" t="str">
        <f>IF(AND(A252&lt;&gt;"",'Données élèves'!AH255&lt;&gt;""),IF('Données élèves'!AH255=TRUE,INDEX(codegemhist,MATCH('Données élèves'!M255,libgem,0)),""),"")</f>
        <v/>
      </c>
      <c r="M252" s="148" t="str">
        <f>IF(AND(A252&lt;&gt;"",'Données élèves'!AH255&lt;&gt;""),IF('Données élèves'!AH255=TRUE,IF(INDEX(codegem,MATCH('Données élèves'!M255,libgem,0))&gt;=8000,INDEX(codegem,MATCH('Données élèves'!M255,libgem,0)),""),'Données élèves'!M255),"")</f>
        <v/>
      </c>
      <c r="N252" s="148" t="str">
        <f>IF(AND(A252&lt;&gt;"",'Données élèves'!AI255&lt;&gt;""),IF('Données élèves'!AI255=TRUE,INDEX(codeschart,MATCH('Données élèves'!N255,libschart,0)),'Données élèves'!N255),"")</f>
        <v/>
      </c>
      <c r="O252" s="148" t="str">
        <f>IF(AND(A252&lt;&gt;"",'Données élèves'!O255&lt;&gt;""),'Données élèves'!O255,"")</f>
        <v/>
      </c>
      <c r="P252" s="148" t="str">
        <f>IF(AND(A252&lt;&gt;"",'Données élèves'!AK255&lt;&gt;""),IF('Données élèves'!AK255=TRUE,INDEX(codeform,MATCH('Données élèves'!P255,libform,0)),'Données élèves'!P255),"")</f>
        <v/>
      </c>
      <c r="Q252" s="148" t="str">
        <f>IF(AND(A252&lt;&gt;"",'Données élèves'!AL255&lt;&gt;""),IF('Données élèves'!AL255=TRUE,INDEX(codespe,MATCH('Données élèves'!Q255,libspe,0)),'Données élèves'!Q255),"")</f>
        <v/>
      </c>
      <c r="R252" s="148" t="str">
        <f>IF(AND(A252&lt;&gt;"",OR('Données élèves'!AM255&lt;&gt;"",'Données élèves'!AT255=FALSE)),IF('Données élèves'!AM255=TRUE,INDEX(codemp1,MATCH('Données élèves'!R255,libmp1,0)),IF('Données élèves'!AT255=FALSE,0,'Données élèves'!R255)),"")</f>
        <v/>
      </c>
      <c r="S252" s="148" t="str">
        <f t="shared" si="10"/>
        <v/>
      </c>
      <c r="T252" s="148" t="str">
        <f t="shared" si="11"/>
        <v/>
      </c>
      <c r="U252" s="148" t="str">
        <f>IF(AND(A252&lt;&gt;"",'Données élèves'!S255&lt;&gt;""),'Données élèves'!S255,"")</f>
        <v/>
      </c>
      <c r="V252" s="148" t="str">
        <f>IF(AND(A252&lt;&gt;"",'Données élèves'!T255&lt;&gt;""),'Données élèves'!T255,"")</f>
        <v/>
      </c>
      <c r="W252" s="148" t="str">
        <f>IF(AND(A252&lt;&gt;"",'Données élèves'!U255&lt;&gt;""),'Données élèves'!U255,"")</f>
        <v/>
      </c>
      <c r="X252" s="148" t="str">
        <f>IF(AND(A252&lt;&gt;"",'Données élèves'!V255&lt;&gt;""),'Données élèves'!V255,"")</f>
        <v/>
      </c>
      <c r="Y252" s="148" t="str">
        <f>IF(AND(A252&lt;&gt;"",'Données élèves'!W255&lt;&gt;""),'Données élèves'!W255,"")</f>
        <v/>
      </c>
      <c r="Z252" s="148" t="str">
        <f>IF(AND(A252&lt;&gt;"",'Données élèves'!X255&lt;&gt;""),'Données élèves'!X255,"")</f>
        <v/>
      </c>
    </row>
    <row r="253" spans="1:26" x14ac:dyDescent="0.2">
      <c r="A253" s="146" t="str">
        <f>IF('Données élèves'!$C256&lt;&gt;"",'Données élèves'!A256,"")</f>
        <v/>
      </c>
      <c r="B253" s="146" t="str">
        <f>IF(A253&lt;&gt;"",'Données élèves'!B256,"")</f>
        <v/>
      </c>
      <c r="C253" s="146" t="str">
        <f>IF(AND(A253&lt;&gt;"",'Données élèves'!F256&lt;&gt;""),IF(INDEX(codeclint,MATCH('Données élèves'!F256,libclint,0))&lt;&gt;"",INDEX(codeclint,MATCH('Données élèves'!F256,libclint,0)),""),"")</f>
        <v/>
      </c>
      <c r="D253" s="146" t="str">
        <f t="shared" si="9"/>
        <v/>
      </c>
      <c r="E253" s="146" t="str">
        <f>IF(A253&lt;&gt;"",IF('Données élèves'!G256&lt;&gt;"",IF('Données élèves'!AB256&lt;&gt;"",IF('Données élèves'!G256="LOC.ID",CONCATENATE("LOC.",'Données élèves'!AU$5),'Données élèves'!G256),""),""),"")</f>
        <v/>
      </c>
      <c r="F253" s="146" t="str">
        <f>IF(A253&lt;&gt;"",IF('Données élèves'!H256&lt;&gt;"",'Données élèves'!H256,""),"")</f>
        <v/>
      </c>
      <c r="G253" s="146" t="str">
        <f>IF(AND(A253&lt;&gt;"",'Données élèves'!AC256&lt;&gt;""),IF('Données élèves'!AC256=TRUE,INDEX(codesex,MATCH('Données élèves'!I256,libsex,0)),'Données élèves'!I256),"")</f>
        <v/>
      </c>
      <c r="H253" s="147" t="str">
        <f>IF(A253&lt;&gt;"",IF('Données élèves'!J256&lt;&gt;"",'Données élèves'!J256,""),"")</f>
        <v/>
      </c>
      <c r="I253" s="148" t="str">
        <f>IF(AND(A253&lt;&gt;"",'Données élèves'!AE256&lt;&gt;""),IF('Données élèves'!AE256=TRUE,INDEX(codenat,MATCH('Données élèves'!K256,libnat,0)),'Données élèves'!K256),"")</f>
        <v/>
      </c>
      <c r="J253" s="148" t="str">
        <f>IF(AND(A253&lt;&gt;"",'Données élèves'!AF256&lt;&gt;""),IF('Données élèves'!AF256=TRUE,INDEX(codelangue,MATCH('Données élèves'!L256,liblangue,0)),'Données élèves'!L256),"")</f>
        <v/>
      </c>
      <c r="K253" s="148" t="str">
        <f>IF(AND(A253&lt;&gt;"",'Données élèves'!AH256&lt;&gt;""),IF('Données élèves'!AH256=TRUE,IF(INDEX(codegem,MATCH('Données élèves'!M256,libgem,0))&lt;8000,INDEX(codegem,MATCH('Données élèves'!M256,libgem,0)),""),'Données élèves'!M256),"")</f>
        <v/>
      </c>
      <c r="L253" s="148" t="str">
        <f>IF(AND(A253&lt;&gt;"",'Données élèves'!AH256&lt;&gt;""),IF('Données élèves'!AH256=TRUE,INDEX(codegemhist,MATCH('Données élèves'!M256,libgem,0)),""),"")</f>
        <v/>
      </c>
      <c r="M253" s="148" t="str">
        <f>IF(AND(A253&lt;&gt;"",'Données élèves'!AH256&lt;&gt;""),IF('Données élèves'!AH256=TRUE,IF(INDEX(codegem,MATCH('Données élèves'!M256,libgem,0))&gt;=8000,INDEX(codegem,MATCH('Données élèves'!M256,libgem,0)),""),'Données élèves'!M256),"")</f>
        <v/>
      </c>
      <c r="N253" s="148" t="str">
        <f>IF(AND(A253&lt;&gt;"",'Données élèves'!AI256&lt;&gt;""),IF('Données élèves'!AI256=TRUE,INDEX(codeschart,MATCH('Données élèves'!N256,libschart,0)),'Données élèves'!N256),"")</f>
        <v/>
      </c>
      <c r="O253" s="148" t="str">
        <f>IF(AND(A253&lt;&gt;"",'Données élèves'!O256&lt;&gt;""),'Données élèves'!O256,"")</f>
        <v/>
      </c>
      <c r="P253" s="148" t="str">
        <f>IF(AND(A253&lt;&gt;"",'Données élèves'!AK256&lt;&gt;""),IF('Données élèves'!AK256=TRUE,INDEX(codeform,MATCH('Données élèves'!P256,libform,0)),'Données élèves'!P256),"")</f>
        <v/>
      </c>
      <c r="Q253" s="148" t="str">
        <f>IF(AND(A253&lt;&gt;"",'Données élèves'!AL256&lt;&gt;""),IF('Données élèves'!AL256=TRUE,INDEX(codespe,MATCH('Données élèves'!Q256,libspe,0)),'Données élèves'!Q256),"")</f>
        <v/>
      </c>
      <c r="R253" s="148" t="str">
        <f>IF(AND(A253&lt;&gt;"",OR('Données élèves'!AM256&lt;&gt;"",'Données élèves'!AT256=FALSE)),IF('Données élèves'!AM256=TRUE,INDEX(codemp1,MATCH('Données élèves'!R256,libmp1,0)),IF('Données élèves'!AT256=FALSE,0,'Données élèves'!R256)),"")</f>
        <v/>
      </c>
      <c r="S253" s="148" t="str">
        <f t="shared" si="10"/>
        <v/>
      </c>
      <c r="T253" s="148" t="str">
        <f t="shared" si="11"/>
        <v/>
      </c>
      <c r="U253" s="148" t="str">
        <f>IF(AND(A253&lt;&gt;"",'Données élèves'!S256&lt;&gt;""),'Données élèves'!S256,"")</f>
        <v/>
      </c>
      <c r="V253" s="148" t="str">
        <f>IF(AND(A253&lt;&gt;"",'Données élèves'!T256&lt;&gt;""),'Données élèves'!T256,"")</f>
        <v/>
      </c>
      <c r="W253" s="148" t="str">
        <f>IF(AND(A253&lt;&gt;"",'Données élèves'!U256&lt;&gt;""),'Données élèves'!U256,"")</f>
        <v/>
      </c>
      <c r="X253" s="148" t="str">
        <f>IF(AND(A253&lt;&gt;"",'Données élèves'!V256&lt;&gt;""),'Données élèves'!V256,"")</f>
        <v/>
      </c>
      <c r="Y253" s="148" t="str">
        <f>IF(AND(A253&lt;&gt;"",'Données élèves'!W256&lt;&gt;""),'Données élèves'!W256,"")</f>
        <v/>
      </c>
      <c r="Z253" s="148" t="str">
        <f>IF(AND(A253&lt;&gt;"",'Données élèves'!X256&lt;&gt;""),'Données élèves'!X256,"")</f>
        <v/>
      </c>
    </row>
    <row r="254" spans="1:26" x14ac:dyDescent="0.2">
      <c r="A254" s="146" t="str">
        <f>IF('Données élèves'!$C257&lt;&gt;"",'Données élèves'!A257,"")</f>
        <v/>
      </c>
      <c r="B254" s="146" t="str">
        <f>IF(A254&lt;&gt;"",'Données élèves'!B257,"")</f>
        <v/>
      </c>
      <c r="C254" s="146" t="str">
        <f>IF(AND(A254&lt;&gt;"",'Données élèves'!F257&lt;&gt;""),IF(INDEX(codeclint,MATCH('Données élèves'!F257,libclint,0))&lt;&gt;"",INDEX(codeclint,MATCH('Données élèves'!F257,libclint,0)),""),"")</f>
        <v/>
      </c>
      <c r="D254" s="146" t="str">
        <f t="shared" si="9"/>
        <v/>
      </c>
      <c r="E254" s="146" t="str">
        <f>IF(A254&lt;&gt;"",IF('Données élèves'!G257&lt;&gt;"",IF('Données élèves'!AB257&lt;&gt;"",IF('Données élèves'!G257="LOC.ID",CONCATENATE("LOC.",'Données élèves'!AU$5),'Données élèves'!G257),""),""),"")</f>
        <v/>
      </c>
      <c r="F254" s="146" t="str">
        <f>IF(A254&lt;&gt;"",IF('Données élèves'!H257&lt;&gt;"",'Données élèves'!H257,""),"")</f>
        <v/>
      </c>
      <c r="G254" s="146" t="str">
        <f>IF(AND(A254&lt;&gt;"",'Données élèves'!AC257&lt;&gt;""),IF('Données élèves'!AC257=TRUE,INDEX(codesex,MATCH('Données élèves'!I257,libsex,0)),'Données élèves'!I257),"")</f>
        <v/>
      </c>
      <c r="H254" s="147" t="str">
        <f>IF(A254&lt;&gt;"",IF('Données élèves'!J257&lt;&gt;"",'Données élèves'!J257,""),"")</f>
        <v/>
      </c>
      <c r="I254" s="148" t="str">
        <f>IF(AND(A254&lt;&gt;"",'Données élèves'!AE257&lt;&gt;""),IF('Données élèves'!AE257=TRUE,INDEX(codenat,MATCH('Données élèves'!K257,libnat,0)),'Données élèves'!K257),"")</f>
        <v/>
      </c>
      <c r="J254" s="148" t="str">
        <f>IF(AND(A254&lt;&gt;"",'Données élèves'!AF257&lt;&gt;""),IF('Données élèves'!AF257=TRUE,INDEX(codelangue,MATCH('Données élèves'!L257,liblangue,0)),'Données élèves'!L257),"")</f>
        <v/>
      </c>
      <c r="K254" s="148" t="str">
        <f>IF(AND(A254&lt;&gt;"",'Données élèves'!AH257&lt;&gt;""),IF('Données élèves'!AH257=TRUE,IF(INDEX(codegem,MATCH('Données élèves'!M257,libgem,0))&lt;8000,INDEX(codegem,MATCH('Données élèves'!M257,libgem,0)),""),'Données élèves'!M257),"")</f>
        <v/>
      </c>
      <c r="L254" s="148" t="str">
        <f>IF(AND(A254&lt;&gt;"",'Données élèves'!AH257&lt;&gt;""),IF('Données élèves'!AH257=TRUE,INDEX(codegemhist,MATCH('Données élèves'!M257,libgem,0)),""),"")</f>
        <v/>
      </c>
      <c r="M254" s="148" t="str">
        <f>IF(AND(A254&lt;&gt;"",'Données élèves'!AH257&lt;&gt;""),IF('Données élèves'!AH257=TRUE,IF(INDEX(codegem,MATCH('Données élèves'!M257,libgem,0))&gt;=8000,INDEX(codegem,MATCH('Données élèves'!M257,libgem,0)),""),'Données élèves'!M257),"")</f>
        <v/>
      </c>
      <c r="N254" s="148" t="str">
        <f>IF(AND(A254&lt;&gt;"",'Données élèves'!AI257&lt;&gt;""),IF('Données élèves'!AI257=TRUE,INDEX(codeschart,MATCH('Données élèves'!N257,libschart,0)),'Données élèves'!N257),"")</f>
        <v/>
      </c>
      <c r="O254" s="148" t="str">
        <f>IF(AND(A254&lt;&gt;"",'Données élèves'!O257&lt;&gt;""),'Données élèves'!O257,"")</f>
        <v/>
      </c>
      <c r="P254" s="148" t="str">
        <f>IF(AND(A254&lt;&gt;"",'Données élèves'!AK257&lt;&gt;""),IF('Données élèves'!AK257=TRUE,INDEX(codeform,MATCH('Données élèves'!P257,libform,0)),'Données élèves'!P257),"")</f>
        <v/>
      </c>
      <c r="Q254" s="148" t="str">
        <f>IF(AND(A254&lt;&gt;"",'Données élèves'!AL257&lt;&gt;""),IF('Données élèves'!AL257=TRUE,INDEX(codespe,MATCH('Données élèves'!Q257,libspe,0)),'Données élèves'!Q257),"")</f>
        <v/>
      </c>
      <c r="R254" s="148" t="str">
        <f>IF(AND(A254&lt;&gt;"",OR('Données élèves'!AM257&lt;&gt;"",'Données élèves'!AT257=FALSE)),IF('Données élèves'!AM257=TRUE,INDEX(codemp1,MATCH('Données élèves'!R257,libmp1,0)),IF('Données élèves'!AT257=FALSE,0,'Données élèves'!R257)),"")</f>
        <v/>
      </c>
      <c r="S254" s="148" t="str">
        <f t="shared" si="10"/>
        <v/>
      </c>
      <c r="T254" s="148" t="str">
        <f t="shared" si="11"/>
        <v/>
      </c>
      <c r="U254" s="148" t="str">
        <f>IF(AND(A254&lt;&gt;"",'Données élèves'!S257&lt;&gt;""),'Données élèves'!S257,"")</f>
        <v/>
      </c>
      <c r="V254" s="148" t="str">
        <f>IF(AND(A254&lt;&gt;"",'Données élèves'!T257&lt;&gt;""),'Données élèves'!T257,"")</f>
        <v/>
      </c>
      <c r="W254" s="148" t="str">
        <f>IF(AND(A254&lt;&gt;"",'Données élèves'!U257&lt;&gt;""),'Données élèves'!U257,"")</f>
        <v/>
      </c>
      <c r="X254" s="148" t="str">
        <f>IF(AND(A254&lt;&gt;"",'Données élèves'!V257&lt;&gt;""),'Données élèves'!V257,"")</f>
        <v/>
      </c>
      <c r="Y254" s="148" t="str">
        <f>IF(AND(A254&lt;&gt;"",'Données élèves'!W257&lt;&gt;""),'Données élèves'!W257,"")</f>
        <v/>
      </c>
      <c r="Z254" s="148" t="str">
        <f>IF(AND(A254&lt;&gt;"",'Données élèves'!X257&lt;&gt;""),'Données élèves'!X257,"")</f>
        <v/>
      </c>
    </row>
    <row r="255" spans="1:26" x14ac:dyDescent="0.2">
      <c r="A255" s="146" t="str">
        <f>IF('Données élèves'!$C258&lt;&gt;"",'Données élèves'!A258,"")</f>
        <v/>
      </c>
      <c r="B255" s="146" t="str">
        <f>IF(A255&lt;&gt;"",'Données élèves'!B258,"")</f>
        <v/>
      </c>
      <c r="C255" s="146" t="str">
        <f>IF(AND(A255&lt;&gt;"",'Données élèves'!F258&lt;&gt;""),IF(INDEX(codeclint,MATCH('Données élèves'!F258,libclint,0))&lt;&gt;"",INDEX(codeclint,MATCH('Données élèves'!F258,libclint,0)),""),"")</f>
        <v/>
      </c>
      <c r="D255" s="146" t="str">
        <f t="shared" si="9"/>
        <v/>
      </c>
      <c r="E255" s="146" t="str">
        <f>IF(A255&lt;&gt;"",IF('Données élèves'!G258&lt;&gt;"",IF('Données élèves'!AB258&lt;&gt;"",IF('Données élèves'!G258="LOC.ID",CONCATENATE("LOC.",'Données élèves'!AU$5),'Données élèves'!G258),""),""),"")</f>
        <v/>
      </c>
      <c r="F255" s="146" t="str">
        <f>IF(A255&lt;&gt;"",IF('Données élèves'!H258&lt;&gt;"",'Données élèves'!H258,""),"")</f>
        <v/>
      </c>
      <c r="G255" s="146" t="str">
        <f>IF(AND(A255&lt;&gt;"",'Données élèves'!AC258&lt;&gt;""),IF('Données élèves'!AC258=TRUE,INDEX(codesex,MATCH('Données élèves'!I258,libsex,0)),'Données élèves'!I258),"")</f>
        <v/>
      </c>
      <c r="H255" s="147" t="str">
        <f>IF(A255&lt;&gt;"",IF('Données élèves'!J258&lt;&gt;"",'Données élèves'!J258,""),"")</f>
        <v/>
      </c>
      <c r="I255" s="148" t="str">
        <f>IF(AND(A255&lt;&gt;"",'Données élèves'!AE258&lt;&gt;""),IF('Données élèves'!AE258=TRUE,INDEX(codenat,MATCH('Données élèves'!K258,libnat,0)),'Données élèves'!K258),"")</f>
        <v/>
      </c>
      <c r="J255" s="148" t="str">
        <f>IF(AND(A255&lt;&gt;"",'Données élèves'!AF258&lt;&gt;""),IF('Données élèves'!AF258=TRUE,INDEX(codelangue,MATCH('Données élèves'!L258,liblangue,0)),'Données élèves'!L258),"")</f>
        <v/>
      </c>
      <c r="K255" s="148" t="str">
        <f>IF(AND(A255&lt;&gt;"",'Données élèves'!AH258&lt;&gt;""),IF('Données élèves'!AH258=TRUE,IF(INDEX(codegem,MATCH('Données élèves'!M258,libgem,0))&lt;8000,INDEX(codegem,MATCH('Données élèves'!M258,libgem,0)),""),'Données élèves'!M258),"")</f>
        <v/>
      </c>
      <c r="L255" s="148" t="str">
        <f>IF(AND(A255&lt;&gt;"",'Données élèves'!AH258&lt;&gt;""),IF('Données élèves'!AH258=TRUE,INDEX(codegemhist,MATCH('Données élèves'!M258,libgem,0)),""),"")</f>
        <v/>
      </c>
      <c r="M255" s="148" t="str">
        <f>IF(AND(A255&lt;&gt;"",'Données élèves'!AH258&lt;&gt;""),IF('Données élèves'!AH258=TRUE,IF(INDEX(codegem,MATCH('Données élèves'!M258,libgem,0))&gt;=8000,INDEX(codegem,MATCH('Données élèves'!M258,libgem,0)),""),'Données élèves'!M258),"")</f>
        <v/>
      </c>
      <c r="N255" s="148" t="str">
        <f>IF(AND(A255&lt;&gt;"",'Données élèves'!AI258&lt;&gt;""),IF('Données élèves'!AI258=TRUE,INDEX(codeschart,MATCH('Données élèves'!N258,libschart,0)),'Données élèves'!N258),"")</f>
        <v/>
      </c>
      <c r="O255" s="148" t="str">
        <f>IF(AND(A255&lt;&gt;"",'Données élèves'!O258&lt;&gt;""),'Données élèves'!O258,"")</f>
        <v/>
      </c>
      <c r="P255" s="148" t="str">
        <f>IF(AND(A255&lt;&gt;"",'Données élèves'!AK258&lt;&gt;""),IF('Données élèves'!AK258=TRUE,INDEX(codeform,MATCH('Données élèves'!P258,libform,0)),'Données élèves'!P258),"")</f>
        <v/>
      </c>
      <c r="Q255" s="148" t="str">
        <f>IF(AND(A255&lt;&gt;"",'Données élèves'!AL258&lt;&gt;""),IF('Données élèves'!AL258=TRUE,INDEX(codespe,MATCH('Données élèves'!Q258,libspe,0)),'Données élèves'!Q258),"")</f>
        <v/>
      </c>
      <c r="R255" s="148" t="str">
        <f>IF(AND(A255&lt;&gt;"",OR('Données élèves'!AM258&lt;&gt;"",'Données élèves'!AT258=FALSE)),IF('Données élèves'!AM258=TRUE,INDEX(codemp1,MATCH('Données élèves'!R258,libmp1,0)),IF('Données élèves'!AT258=FALSE,0,'Données élèves'!R258)),"")</f>
        <v/>
      </c>
      <c r="S255" s="148" t="str">
        <f t="shared" si="10"/>
        <v/>
      </c>
      <c r="T255" s="148" t="str">
        <f t="shared" si="11"/>
        <v/>
      </c>
      <c r="U255" s="148" t="str">
        <f>IF(AND(A255&lt;&gt;"",'Données élèves'!S258&lt;&gt;""),'Données élèves'!S258,"")</f>
        <v/>
      </c>
      <c r="V255" s="148" t="str">
        <f>IF(AND(A255&lt;&gt;"",'Données élèves'!T258&lt;&gt;""),'Données élèves'!T258,"")</f>
        <v/>
      </c>
      <c r="W255" s="148" t="str">
        <f>IF(AND(A255&lt;&gt;"",'Données élèves'!U258&lt;&gt;""),'Données élèves'!U258,"")</f>
        <v/>
      </c>
      <c r="X255" s="148" t="str">
        <f>IF(AND(A255&lt;&gt;"",'Données élèves'!V258&lt;&gt;""),'Données élèves'!V258,"")</f>
        <v/>
      </c>
      <c r="Y255" s="148" t="str">
        <f>IF(AND(A255&lt;&gt;"",'Données élèves'!W258&lt;&gt;""),'Données élèves'!W258,"")</f>
        <v/>
      </c>
      <c r="Z255" s="148" t="str">
        <f>IF(AND(A255&lt;&gt;"",'Données élèves'!X258&lt;&gt;""),'Données élèves'!X258,"")</f>
        <v/>
      </c>
    </row>
    <row r="256" spans="1:26" x14ac:dyDescent="0.2">
      <c r="A256" s="146" t="str">
        <f>IF('Données élèves'!$C259&lt;&gt;"",'Données élèves'!A259,"")</f>
        <v/>
      </c>
      <c r="B256" s="146" t="str">
        <f>IF(A256&lt;&gt;"",'Données élèves'!B259,"")</f>
        <v/>
      </c>
      <c r="C256" s="146" t="str">
        <f>IF(AND(A256&lt;&gt;"",'Données élèves'!F259&lt;&gt;""),IF(INDEX(codeclint,MATCH('Données élèves'!F259,libclint,0))&lt;&gt;"",INDEX(codeclint,MATCH('Données élèves'!F259,libclint,0)),""),"")</f>
        <v/>
      </c>
      <c r="D256" s="146" t="str">
        <f t="shared" si="9"/>
        <v/>
      </c>
      <c r="E256" s="146" t="str">
        <f>IF(A256&lt;&gt;"",IF('Données élèves'!G259&lt;&gt;"",IF('Données élèves'!AB259&lt;&gt;"",IF('Données élèves'!G259="LOC.ID",CONCATENATE("LOC.",'Données élèves'!AU$5),'Données élèves'!G259),""),""),"")</f>
        <v/>
      </c>
      <c r="F256" s="146" t="str">
        <f>IF(A256&lt;&gt;"",IF('Données élèves'!H259&lt;&gt;"",'Données élèves'!H259,""),"")</f>
        <v/>
      </c>
      <c r="G256" s="146" t="str">
        <f>IF(AND(A256&lt;&gt;"",'Données élèves'!AC259&lt;&gt;""),IF('Données élèves'!AC259=TRUE,INDEX(codesex,MATCH('Données élèves'!I259,libsex,0)),'Données élèves'!I259),"")</f>
        <v/>
      </c>
      <c r="H256" s="147" t="str">
        <f>IF(A256&lt;&gt;"",IF('Données élèves'!J259&lt;&gt;"",'Données élèves'!J259,""),"")</f>
        <v/>
      </c>
      <c r="I256" s="148" t="str">
        <f>IF(AND(A256&lt;&gt;"",'Données élèves'!AE259&lt;&gt;""),IF('Données élèves'!AE259=TRUE,INDEX(codenat,MATCH('Données élèves'!K259,libnat,0)),'Données élèves'!K259),"")</f>
        <v/>
      </c>
      <c r="J256" s="148" t="str">
        <f>IF(AND(A256&lt;&gt;"",'Données élèves'!AF259&lt;&gt;""),IF('Données élèves'!AF259=TRUE,INDEX(codelangue,MATCH('Données élèves'!L259,liblangue,0)),'Données élèves'!L259),"")</f>
        <v/>
      </c>
      <c r="K256" s="148" t="str">
        <f>IF(AND(A256&lt;&gt;"",'Données élèves'!AH259&lt;&gt;""),IF('Données élèves'!AH259=TRUE,IF(INDEX(codegem,MATCH('Données élèves'!M259,libgem,0))&lt;8000,INDEX(codegem,MATCH('Données élèves'!M259,libgem,0)),""),'Données élèves'!M259),"")</f>
        <v/>
      </c>
      <c r="L256" s="148" t="str">
        <f>IF(AND(A256&lt;&gt;"",'Données élèves'!AH259&lt;&gt;""),IF('Données élèves'!AH259=TRUE,INDEX(codegemhist,MATCH('Données élèves'!M259,libgem,0)),""),"")</f>
        <v/>
      </c>
      <c r="M256" s="148" t="str">
        <f>IF(AND(A256&lt;&gt;"",'Données élèves'!AH259&lt;&gt;""),IF('Données élèves'!AH259=TRUE,IF(INDEX(codegem,MATCH('Données élèves'!M259,libgem,0))&gt;=8000,INDEX(codegem,MATCH('Données élèves'!M259,libgem,0)),""),'Données élèves'!M259),"")</f>
        <v/>
      </c>
      <c r="N256" s="148" t="str">
        <f>IF(AND(A256&lt;&gt;"",'Données élèves'!AI259&lt;&gt;""),IF('Données élèves'!AI259=TRUE,INDEX(codeschart,MATCH('Données élèves'!N259,libschart,0)),'Données élèves'!N259),"")</f>
        <v/>
      </c>
      <c r="O256" s="148" t="str">
        <f>IF(AND(A256&lt;&gt;"",'Données élèves'!O259&lt;&gt;""),'Données élèves'!O259,"")</f>
        <v/>
      </c>
      <c r="P256" s="148" t="str">
        <f>IF(AND(A256&lt;&gt;"",'Données élèves'!AK259&lt;&gt;""),IF('Données élèves'!AK259=TRUE,INDEX(codeform,MATCH('Données élèves'!P259,libform,0)),'Données élèves'!P259),"")</f>
        <v/>
      </c>
      <c r="Q256" s="148" t="str">
        <f>IF(AND(A256&lt;&gt;"",'Données élèves'!AL259&lt;&gt;""),IF('Données élèves'!AL259=TRUE,INDEX(codespe,MATCH('Données élèves'!Q259,libspe,0)),'Données élèves'!Q259),"")</f>
        <v/>
      </c>
      <c r="R256" s="148" t="str">
        <f>IF(AND(A256&lt;&gt;"",OR('Données élèves'!AM259&lt;&gt;"",'Données élèves'!AT259=FALSE)),IF('Données élèves'!AM259=TRUE,INDEX(codemp1,MATCH('Données élèves'!R259,libmp1,0)),IF('Données élèves'!AT259=FALSE,0,'Données élèves'!R259)),"")</f>
        <v/>
      </c>
      <c r="S256" s="148" t="str">
        <f t="shared" si="10"/>
        <v/>
      </c>
      <c r="T256" s="148" t="str">
        <f t="shared" si="11"/>
        <v/>
      </c>
      <c r="U256" s="148" t="str">
        <f>IF(AND(A256&lt;&gt;"",'Données élèves'!S259&lt;&gt;""),'Données élèves'!S259,"")</f>
        <v/>
      </c>
      <c r="V256" s="148" t="str">
        <f>IF(AND(A256&lt;&gt;"",'Données élèves'!T259&lt;&gt;""),'Données élèves'!T259,"")</f>
        <v/>
      </c>
      <c r="W256" s="148" t="str">
        <f>IF(AND(A256&lt;&gt;"",'Données élèves'!U259&lt;&gt;""),'Données élèves'!U259,"")</f>
        <v/>
      </c>
      <c r="X256" s="148" t="str">
        <f>IF(AND(A256&lt;&gt;"",'Données élèves'!V259&lt;&gt;""),'Données élèves'!V259,"")</f>
        <v/>
      </c>
      <c r="Y256" s="148" t="str">
        <f>IF(AND(A256&lt;&gt;"",'Données élèves'!W259&lt;&gt;""),'Données élèves'!W259,"")</f>
        <v/>
      </c>
      <c r="Z256" s="148" t="str">
        <f>IF(AND(A256&lt;&gt;"",'Données élèves'!X259&lt;&gt;""),'Données élèves'!X259,"")</f>
        <v/>
      </c>
    </row>
    <row r="257" spans="1:26" x14ac:dyDescent="0.2">
      <c r="A257" s="146" t="str">
        <f>IF('Données élèves'!$C260&lt;&gt;"",'Données élèves'!A260,"")</f>
        <v/>
      </c>
      <c r="B257" s="146" t="str">
        <f>IF(A257&lt;&gt;"",'Données élèves'!B260,"")</f>
        <v/>
      </c>
      <c r="C257" s="146" t="str">
        <f>IF(AND(A257&lt;&gt;"",'Données élèves'!F260&lt;&gt;""),IF(INDEX(codeclint,MATCH('Données élèves'!F260,libclint,0))&lt;&gt;"",INDEX(codeclint,MATCH('Données élèves'!F260,libclint,0)),""),"")</f>
        <v/>
      </c>
      <c r="D257" s="146" t="str">
        <f t="shared" si="9"/>
        <v/>
      </c>
      <c r="E257" s="146" t="str">
        <f>IF(A257&lt;&gt;"",IF('Données élèves'!G260&lt;&gt;"",IF('Données élèves'!AB260&lt;&gt;"",IF('Données élèves'!G260="LOC.ID",CONCATENATE("LOC.",'Données élèves'!AU$5),'Données élèves'!G260),""),""),"")</f>
        <v/>
      </c>
      <c r="F257" s="146" t="str">
        <f>IF(A257&lt;&gt;"",IF('Données élèves'!H260&lt;&gt;"",'Données élèves'!H260,""),"")</f>
        <v/>
      </c>
      <c r="G257" s="146" t="str">
        <f>IF(AND(A257&lt;&gt;"",'Données élèves'!AC260&lt;&gt;""),IF('Données élèves'!AC260=TRUE,INDEX(codesex,MATCH('Données élèves'!I260,libsex,0)),'Données élèves'!I260),"")</f>
        <v/>
      </c>
      <c r="H257" s="147" t="str">
        <f>IF(A257&lt;&gt;"",IF('Données élèves'!J260&lt;&gt;"",'Données élèves'!J260,""),"")</f>
        <v/>
      </c>
      <c r="I257" s="148" t="str">
        <f>IF(AND(A257&lt;&gt;"",'Données élèves'!AE260&lt;&gt;""),IF('Données élèves'!AE260=TRUE,INDEX(codenat,MATCH('Données élèves'!K260,libnat,0)),'Données élèves'!K260),"")</f>
        <v/>
      </c>
      <c r="J257" s="148" t="str">
        <f>IF(AND(A257&lt;&gt;"",'Données élèves'!AF260&lt;&gt;""),IF('Données élèves'!AF260=TRUE,INDEX(codelangue,MATCH('Données élèves'!L260,liblangue,0)),'Données élèves'!L260),"")</f>
        <v/>
      </c>
      <c r="K257" s="148" t="str">
        <f>IF(AND(A257&lt;&gt;"",'Données élèves'!AH260&lt;&gt;""),IF('Données élèves'!AH260=TRUE,IF(INDEX(codegem,MATCH('Données élèves'!M260,libgem,0))&lt;8000,INDEX(codegem,MATCH('Données élèves'!M260,libgem,0)),""),'Données élèves'!M260),"")</f>
        <v/>
      </c>
      <c r="L257" s="148" t="str">
        <f>IF(AND(A257&lt;&gt;"",'Données élèves'!AH260&lt;&gt;""),IF('Données élèves'!AH260=TRUE,INDEX(codegemhist,MATCH('Données élèves'!M260,libgem,0)),""),"")</f>
        <v/>
      </c>
      <c r="M257" s="148" t="str">
        <f>IF(AND(A257&lt;&gt;"",'Données élèves'!AH260&lt;&gt;""),IF('Données élèves'!AH260=TRUE,IF(INDEX(codegem,MATCH('Données élèves'!M260,libgem,0))&gt;=8000,INDEX(codegem,MATCH('Données élèves'!M260,libgem,0)),""),'Données élèves'!M260),"")</f>
        <v/>
      </c>
      <c r="N257" s="148" t="str">
        <f>IF(AND(A257&lt;&gt;"",'Données élèves'!AI260&lt;&gt;""),IF('Données élèves'!AI260=TRUE,INDEX(codeschart,MATCH('Données élèves'!N260,libschart,0)),'Données élèves'!N260),"")</f>
        <v/>
      </c>
      <c r="O257" s="148" t="str">
        <f>IF(AND(A257&lt;&gt;"",'Données élèves'!O260&lt;&gt;""),'Données élèves'!O260,"")</f>
        <v/>
      </c>
      <c r="P257" s="148" t="str">
        <f>IF(AND(A257&lt;&gt;"",'Données élèves'!AK260&lt;&gt;""),IF('Données élèves'!AK260=TRUE,INDEX(codeform,MATCH('Données élèves'!P260,libform,0)),'Données élèves'!P260),"")</f>
        <v/>
      </c>
      <c r="Q257" s="148" t="str">
        <f>IF(AND(A257&lt;&gt;"",'Données élèves'!AL260&lt;&gt;""),IF('Données élèves'!AL260=TRUE,INDEX(codespe,MATCH('Données élèves'!Q260,libspe,0)),'Données élèves'!Q260),"")</f>
        <v/>
      </c>
      <c r="R257" s="148" t="str">
        <f>IF(AND(A257&lt;&gt;"",OR('Données élèves'!AM260&lt;&gt;"",'Données élèves'!AT260=FALSE)),IF('Données élèves'!AM260=TRUE,INDEX(codemp1,MATCH('Données élèves'!R260,libmp1,0)),IF('Données élèves'!AT260=FALSE,0,'Données élèves'!R260)),"")</f>
        <v/>
      </c>
      <c r="S257" s="148" t="str">
        <f t="shared" si="10"/>
        <v/>
      </c>
      <c r="T257" s="148" t="str">
        <f t="shared" si="11"/>
        <v/>
      </c>
      <c r="U257" s="148" t="str">
        <f>IF(AND(A257&lt;&gt;"",'Données élèves'!S260&lt;&gt;""),'Données élèves'!S260,"")</f>
        <v/>
      </c>
      <c r="V257" s="148" t="str">
        <f>IF(AND(A257&lt;&gt;"",'Données élèves'!T260&lt;&gt;""),'Données élèves'!T260,"")</f>
        <v/>
      </c>
      <c r="W257" s="148" t="str">
        <f>IF(AND(A257&lt;&gt;"",'Données élèves'!U260&lt;&gt;""),'Données élèves'!U260,"")</f>
        <v/>
      </c>
      <c r="X257" s="148" t="str">
        <f>IF(AND(A257&lt;&gt;"",'Données élèves'!V260&lt;&gt;""),'Données élèves'!V260,"")</f>
        <v/>
      </c>
      <c r="Y257" s="148" t="str">
        <f>IF(AND(A257&lt;&gt;"",'Données élèves'!W260&lt;&gt;""),'Données élèves'!W260,"")</f>
        <v/>
      </c>
      <c r="Z257" s="148" t="str">
        <f>IF(AND(A257&lt;&gt;"",'Données élèves'!X260&lt;&gt;""),'Données élèves'!X260,"")</f>
        <v/>
      </c>
    </row>
    <row r="258" spans="1:26" x14ac:dyDescent="0.2">
      <c r="A258" s="146" t="str">
        <f>IF('Données élèves'!$C261&lt;&gt;"",'Données élèves'!A261,"")</f>
        <v/>
      </c>
      <c r="B258" s="146" t="str">
        <f>IF(A258&lt;&gt;"",'Données élèves'!B261,"")</f>
        <v/>
      </c>
      <c r="C258" s="146" t="str">
        <f>IF(AND(A258&lt;&gt;"",'Données élèves'!F261&lt;&gt;""),IF(INDEX(codeclint,MATCH('Données élèves'!F261,libclint,0))&lt;&gt;"",INDEX(codeclint,MATCH('Données élèves'!F261,libclint,0)),""),"")</f>
        <v/>
      </c>
      <c r="D258" s="146" t="str">
        <f t="shared" si="9"/>
        <v/>
      </c>
      <c r="E258" s="146" t="str">
        <f>IF(A258&lt;&gt;"",IF('Données élèves'!G261&lt;&gt;"",IF('Données élèves'!AB261&lt;&gt;"",IF('Données élèves'!G261="LOC.ID",CONCATENATE("LOC.",'Données élèves'!AU$5),'Données élèves'!G261),""),""),"")</f>
        <v/>
      </c>
      <c r="F258" s="146" t="str">
        <f>IF(A258&lt;&gt;"",IF('Données élèves'!H261&lt;&gt;"",'Données élèves'!H261,""),"")</f>
        <v/>
      </c>
      <c r="G258" s="146" t="str">
        <f>IF(AND(A258&lt;&gt;"",'Données élèves'!AC261&lt;&gt;""),IF('Données élèves'!AC261=TRUE,INDEX(codesex,MATCH('Données élèves'!I261,libsex,0)),'Données élèves'!I261),"")</f>
        <v/>
      </c>
      <c r="H258" s="147" t="str">
        <f>IF(A258&lt;&gt;"",IF('Données élèves'!J261&lt;&gt;"",'Données élèves'!J261,""),"")</f>
        <v/>
      </c>
      <c r="I258" s="148" t="str">
        <f>IF(AND(A258&lt;&gt;"",'Données élèves'!AE261&lt;&gt;""),IF('Données élèves'!AE261=TRUE,INDEX(codenat,MATCH('Données élèves'!K261,libnat,0)),'Données élèves'!K261),"")</f>
        <v/>
      </c>
      <c r="J258" s="148" t="str">
        <f>IF(AND(A258&lt;&gt;"",'Données élèves'!AF261&lt;&gt;""),IF('Données élèves'!AF261=TRUE,INDEX(codelangue,MATCH('Données élèves'!L261,liblangue,0)),'Données élèves'!L261),"")</f>
        <v/>
      </c>
      <c r="K258" s="148" t="str">
        <f>IF(AND(A258&lt;&gt;"",'Données élèves'!AH261&lt;&gt;""),IF('Données élèves'!AH261=TRUE,IF(INDEX(codegem,MATCH('Données élèves'!M261,libgem,0))&lt;8000,INDEX(codegem,MATCH('Données élèves'!M261,libgem,0)),""),'Données élèves'!M261),"")</f>
        <v/>
      </c>
      <c r="L258" s="148" t="str">
        <f>IF(AND(A258&lt;&gt;"",'Données élèves'!AH261&lt;&gt;""),IF('Données élèves'!AH261=TRUE,INDEX(codegemhist,MATCH('Données élèves'!M261,libgem,0)),""),"")</f>
        <v/>
      </c>
      <c r="M258" s="148" t="str">
        <f>IF(AND(A258&lt;&gt;"",'Données élèves'!AH261&lt;&gt;""),IF('Données élèves'!AH261=TRUE,IF(INDEX(codegem,MATCH('Données élèves'!M261,libgem,0))&gt;=8000,INDEX(codegem,MATCH('Données élèves'!M261,libgem,0)),""),'Données élèves'!M261),"")</f>
        <v/>
      </c>
      <c r="N258" s="148" t="str">
        <f>IF(AND(A258&lt;&gt;"",'Données élèves'!AI261&lt;&gt;""),IF('Données élèves'!AI261=TRUE,INDEX(codeschart,MATCH('Données élèves'!N261,libschart,0)),'Données élèves'!N261),"")</f>
        <v/>
      </c>
      <c r="O258" s="148" t="str">
        <f>IF(AND(A258&lt;&gt;"",'Données élèves'!O261&lt;&gt;""),'Données élèves'!O261,"")</f>
        <v/>
      </c>
      <c r="P258" s="148" t="str">
        <f>IF(AND(A258&lt;&gt;"",'Données élèves'!AK261&lt;&gt;""),IF('Données élèves'!AK261=TRUE,INDEX(codeform,MATCH('Données élèves'!P261,libform,0)),'Données élèves'!P261),"")</f>
        <v/>
      </c>
      <c r="Q258" s="148" t="str">
        <f>IF(AND(A258&lt;&gt;"",'Données élèves'!AL261&lt;&gt;""),IF('Données élèves'!AL261=TRUE,INDEX(codespe,MATCH('Données élèves'!Q261,libspe,0)),'Données élèves'!Q261),"")</f>
        <v/>
      </c>
      <c r="R258" s="148" t="str">
        <f>IF(AND(A258&lt;&gt;"",OR('Données élèves'!AM261&lt;&gt;"",'Données élèves'!AT261=FALSE)),IF('Données élèves'!AM261=TRUE,INDEX(codemp1,MATCH('Données élèves'!R261,libmp1,0)),IF('Données élèves'!AT261=FALSE,0,'Données élèves'!R261)),"")</f>
        <v/>
      </c>
      <c r="S258" s="148" t="str">
        <f t="shared" si="10"/>
        <v/>
      </c>
      <c r="T258" s="148" t="str">
        <f t="shared" si="11"/>
        <v/>
      </c>
      <c r="U258" s="148" t="str">
        <f>IF(AND(A258&lt;&gt;"",'Données élèves'!S261&lt;&gt;""),'Données élèves'!S261,"")</f>
        <v/>
      </c>
      <c r="V258" s="148" t="str">
        <f>IF(AND(A258&lt;&gt;"",'Données élèves'!T261&lt;&gt;""),'Données élèves'!T261,"")</f>
        <v/>
      </c>
      <c r="W258" s="148" t="str">
        <f>IF(AND(A258&lt;&gt;"",'Données élèves'!U261&lt;&gt;""),'Données élèves'!U261,"")</f>
        <v/>
      </c>
      <c r="X258" s="148" t="str">
        <f>IF(AND(A258&lt;&gt;"",'Données élèves'!V261&lt;&gt;""),'Données élèves'!V261,"")</f>
        <v/>
      </c>
      <c r="Y258" s="148" t="str">
        <f>IF(AND(A258&lt;&gt;"",'Données élèves'!W261&lt;&gt;""),'Données élèves'!W261,"")</f>
        <v/>
      </c>
      <c r="Z258" s="148" t="str">
        <f>IF(AND(A258&lt;&gt;"",'Données élèves'!X261&lt;&gt;""),'Données élèves'!X261,"")</f>
        <v/>
      </c>
    </row>
    <row r="259" spans="1:26" x14ac:dyDescent="0.2">
      <c r="A259" s="146" t="str">
        <f>IF('Données élèves'!$C262&lt;&gt;"",'Données élèves'!A262,"")</f>
        <v/>
      </c>
      <c r="B259" s="146" t="str">
        <f>IF(A259&lt;&gt;"",'Données élèves'!B262,"")</f>
        <v/>
      </c>
      <c r="C259" s="146" t="str">
        <f>IF(AND(A259&lt;&gt;"",'Données élèves'!F262&lt;&gt;""),IF(INDEX(codeclint,MATCH('Données élèves'!F262,libclint,0))&lt;&gt;"",INDEX(codeclint,MATCH('Données élèves'!F262,libclint,0)),""),"")</f>
        <v/>
      </c>
      <c r="D259" s="146" t="str">
        <f t="shared" ref="D259:D322" si="12">IF(A259&lt;&gt;"",99990000,"")</f>
        <v/>
      </c>
      <c r="E259" s="146" t="str">
        <f>IF(A259&lt;&gt;"",IF('Données élèves'!G262&lt;&gt;"",IF('Données élèves'!AB262&lt;&gt;"",IF('Données élèves'!G262="LOC.ID",CONCATENATE("LOC.",'Données élèves'!AU$5),'Données élèves'!G262),""),""),"")</f>
        <v/>
      </c>
      <c r="F259" s="146" t="str">
        <f>IF(A259&lt;&gt;"",IF('Données élèves'!H262&lt;&gt;"",'Données élèves'!H262,""),"")</f>
        <v/>
      </c>
      <c r="G259" s="146" t="str">
        <f>IF(AND(A259&lt;&gt;"",'Données élèves'!AC262&lt;&gt;""),IF('Données élèves'!AC262=TRUE,INDEX(codesex,MATCH('Données élèves'!I262,libsex,0)),'Données élèves'!I262),"")</f>
        <v/>
      </c>
      <c r="H259" s="147" t="str">
        <f>IF(A259&lt;&gt;"",IF('Données élèves'!J262&lt;&gt;"",'Données élèves'!J262,""),"")</f>
        <v/>
      </c>
      <c r="I259" s="148" t="str">
        <f>IF(AND(A259&lt;&gt;"",'Données élèves'!AE262&lt;&gt;""),IF('Données élèves'!AE262=TRUE,INDEX(codenat,MATCH('Données élèves'!K262,libnat,0)),'Données élèves'!K262),"")</f>
        <v/>
      </c>
      <c r="J259" s="148" t="str">
        <f>IF(AND(A259&lt;&gt;"",'Données élèves'!AF262&lt;&gt;""),IF('Données élèves'!AF262=TRUE,INDEX(codelangue,MATCH('Données élèves'!L262,liblangue,0)),'Données élèves'!L262),"")</f>
        <v/>
      </c>
      <c r="K259" s="148" t="str">
        <f>IF(AND(A259&lt;&gt;"",'Données élèves'!AH262&lt;&gt;""),IF('Données élèves'!AH262=TRUE,IF(INDEX(codegem,MATCH('Données élèves'!M262,libgem,0))&lt;8000,INDEX(codegem,MATCH('Données élèves'!M262,libgem,0)),""),'Données élèves'!M262),"")</f>
        <v/>
      </c>
      <c r="L259" s="148" t="str">
        <f>IF(AND(A259&lt;&gt;"",'Données élèves'!AH262&lt;&gt;""),IF('Données élèves'!AH262=TRUE,INDEX(codegemhist,MATCH('Données élèves'!M262,libgem,0)),""),"")</f>
        <v/>
      </c>
      <c r="M259" s="148" t="str">
        <f>IF(AND(A259&lt;&gt;"",'Données élèves'!AH262&lt;&gt;""),IF('Données élèves'!AH262=TRUE,IF(INDEX(codegem,MATCH('Données élèves'!M262,libgem,0))&gt;=8000,INDEX(codegem,MATCH('Données élèves'!M262,libgem,0)),""),'Données élèves'!M262),"")</f>
        <v/>
      </c>
      <c r="N259" s="148" t="str">
        <f>IF(AND(A259&lt;&gt;"",'Données élèves'!AI262&lt;&gt;""),IF('Données élèves'!AI262=TRUE,INDEX(codeschart,MATCH('Données élèves'!N262,libschart,0)),'Données élèves'!N262),"")</f>
        <v/>
      </c>
      <c r="O259" s="148" t="str">
        <f>IF(AND(A259&lt;&gt;"",'Données élèves'!O262&lt;&gt;""),'Données élèves'!O262,"")</f>
        <v/>
      </c>
      <c r="P259" s="148" t="str">
        <f>IF(AND(A259&lt;&gt;"",'Données élèves'!AK262&lt;&gt;""),IF('Données élèves'!AK262=TRUE,INDEX(codeform,MATCH('Données élèves'!P262,libform,0)),'Données élèves'!P262),"")</f>
        <v/>
      </c>
      <c r="Q259" s="148" t="str">
        <f>IF(AND(A259&lt;&gt;"",'Données élèves'!AL262&lt;&gt;""),IF('Données élèves'!AL262=TRUE,INDEX(codespe,MATCH('Données élèves'!Q262,libspe,0)),'Données élèves'!Q262),"")</f>
        <v/>
      </c>
      <c r="R259" s="148" t="str">
        <f>IF(AND(A259&lt;&gt;"",OR('Données élèves'!AM262&lt;&gt;"",'Données élèves'!AT262=FALSE)),IF('Données élèves'!AM262=TRUE,INDEX(codemp1,MATCH('Données élèves'!R262,libmp1,0)),IF('Données élèves'!AT262=FALSE,0,'Données élèves'!R262)),"")</f>
        <v/>
      </c>
      <c r="S259" s="148" t="str">
        <f t="shared" ref="S259:S322" si="13">IF(A259&lt;&gt;"",98990000,"")</f>
        <v/>
      </c>
      <c r="T259" s="148" t="str">
        <f t="shared" ref="T259:T322" si="14">IF(A259&lt;&gt;"",99,"")</f>
        <v/>
      </c>
      <c r="U259" s="148" t="str">
        <f>IF(AND(A259&lt;&gt;"",'Données élèves'!S262&lt;&gt;""),'Données élèves'!S262,"")</f>
        <v/>
      </c>
      <c r="V259" s="148" t="str">
        <f>IF(AND(A259&lt;&gt;"",'Données élèves'!T262&lt;&gt;""),'Données élèves'!T262,"")</f>
        <v/>
      </c>
      <c r="W259" s="148" t="str">
        <f>IF(AND(A259&lt;&gt;"",'Données élèves'!U262&lt;&gt;""),'Données élèves'!U262,"")</f>
        <v/>
      </c>
      <c r="X259" s="148" t="str">
        <f>IF(AND(A259&lt;&gt;"",'Données élèves'!V262&lt;&gt;""),'Données élèves'!V262,"")</f>
        <v/>
      </c>
      <c r="Y259" s="148" t="str">
        <f>IF(AND(A259&lt;&gt;"",'Données élèves'!W262&lt;&gt;""),'Données élèves'!W262,"")</f>
        <v/>
      </c>
      <c r="Z259" s="148" t="str">
        <f>IF(AND(A259&lt;&gt;"",'Données élèves'!X262&lt;&gt;""),'Données élèves'!X262,"")</f>
        <v/>
      </c>
    </row>
    <row r="260" spans="1:26" x14ac:dyDescent="0.2">
      <c r="A260" s="146" t="str">
        <f>IF('Données élèves'!$C263&lt;&gt;"",'Données élèves'!A263,"")</f>
        <v/>
      </c>
      <c r="B260" s="146" t="str">
        <f>IF(A260&lt;&gt;"",'Données élèves'!B263,"")</f>
        <v/>
      </c>
      <c r="C260" s="146" t="str">
        <f>IF(AND(A260&lt;&gt;"",'Données élèves'!F263&lt;&gt;""),IF(INDEX(codeclint,MATCH('Données élèves'!F263,libclint,0))&lt;&gt;"",INDEX(codeclint,MATCH('Données élèves'!F263,libclint,0)),""),"")</f>
        <v/>
      </c>
      <c r="D260" s="146" t="str">
        <f t="shared" si="12"/>
        <v/>
      </c>
      <c r="E260" s="146" t="str">
        <f>IF(A260&lt;&gt;"",IF('Données élèves'!G263&lt;&gt;"",IF('Données élèves'!AB263&lt;&gt;"",IF('Données élèves'!G263="LOC.ID",CONCATENATE("LOC.",'Données élèves'!AU$5),'Données élèves'!G263),""),""),"")</f>
        <v/>
      </c>
      <c r="F260" s="146" t="str">
        <f>IF(A260&lt;&gt;"",IF('Données élèves'!H263&lt;&gt;"",'Données élèves'!H263,""),"")</f>
        <v/>
      </c>
      <c r="G260" s="146" t="str">
        <f>IF(AND(A260&lt;&gt;"",'Données élèves'!AC263&lt;&gt;""),IF('Données élèves'!AC263=TRUE,INDEX(codesex,MATCH('Données élèves'!I263,libsex,0)),'Données élèves'!I263),"")</f>
        <v/>
      </c>
      <c r="H260" s="147" t="str">
        <f>IF(A260&lt;&gt;"",IF('Données élèves'!J263&lt;&gt;"",'Données élèves'!J263,""),"")</f>
        <v/>
      </c>
      <c r="I260" s="148" t="str">
        <f>IF(AND(A260&lt;&gt;"",'Données élèves'!AE263&lt;&gt;""),IF('Données élèves'!AE263=TRUE,INDEX(codenat,MATCH('Données élèves'!K263,libnat,0)),'Données élèves'!K263),"")</f>
        <v/>
      </c>
      <c r="J260" s="148" t="str">
        <f>IF(AND(A260&lt;&gt;"",'Données élèves'!AF263&lt;&gt;""),IF('Données élèves'!AF263=TRUE,INDEX(codelangue,MATCH('Données élèves'!L263,liblangue,0)),'Données élèves'!L263),"")</f>
        <v/>
      </c>
      <c r="K260" s="148" t="str">
        <f>IF(AND(A260&lt;&gt;"",'Données élèves'!AH263&lt;&gt;""),IF('Données élèves'!AH263=TRUE,IF(INDEX(codegem,MATCH('Données élèves'!M263,libgem,0))&lt;8000,INDEX(codegem,MATCH('Données élèves'!M263,libgem,0)),""),'Données élèves'!M263),"")</f>
        <v/>
      </c>
      <c r="L260" s="148" t="str">
        <f>IF(AND(A260&lt;&gt;"",'Données élèves'!AH263&lt;&gt;""),IF('Données élèves'!AH263=TRUE,INDEX(codegemhist,MATCH('Données élèves'!M263,libgem,0)),""),"")</f>
        <v/>
      </c>
      <c r="M260" s="148" t="str">
        <f>IF(AND(A260&lt;&gt;"",'Données élèves'!AH263&lt;&gt;""),IF('Données élèves'!AH263=TRUE,IF(INDEX(codegem,MATCH('Données élèves'!M263,libgem,0))&gt;=8000,INDEX(codegem,MATCH('Données élèves'!M263,libgem,0)),""),'Données élèves'!M263),"")</f>
        <v/>
      </c>
      <c r="N260" s="148" t="str">
        <f>IF(AND(A260&lt;&gt;"",'Données élèves'!AI263&lt;&gt;""),IF('Données élèves'!AI263=TRUE,INDEX(codeschart,MATCH('Données élèves'!N263,libschart,0)),'Données élèves'!N263),"")</f>
        <v/>
      </c>
      <c r="O260" s="148" t="str">
        <f>IF(AND(A260&lt;&gt;"",'Données élèves'!O263&lt;&gt;""),'Données élèves'!O263,"")</f>
        <v/>
      </c>
      <c r="P260" s="148" t="str">
        <f>IF(AND(A260&lt;&gt;"",'Données élèves'!AK263&lt;&gt;""),IF('Données élèves'!AK263=TRUE,INDEX(codeform,MATCH('Données élèves'!P263,libform,0)),'Données élèves'!P263),"")</f>
        <v/>
      </c>
      <c r="Q260" s="148" t="str">
        <f>IF(AND(A260&lt;&gt;"",'Données élèves'!AL263&lt;&gt;""),IF('Données élèves'!AL263=TRUE,INDEX(codespe,MATCH('Données élèves'!Q263,libspe,0)),'Données élèves'!Q263),"")</f>
        <v/>
      </c>
      <c r="R260" s="148" t="str">
        <f>IF(AND(A260&lt;&gt;"",OR('Données élèves'!AM263&lt;&gt;"",'Données élèves'!AT263=FALSE)),IF('Données élèves'!AM263=TRUE,INDEX(codemp1,MATCH('Données élèves'!R263,libmp1,0)),IF('Données élèves'!AT263=FALSE,0,'Données élèves'!R263)),"")</f>
        <v/>
      </c>
      <c r="S260" s="148" t="str">
        <f t="shared" si="13"/>
        <v/>
      </c>
      <c r="T260" s="148" t="str">
        <f t="shared" si="14"/>
        <v/>
      </c>
      <c r="U260" s="148" t="str">
        <f>IF(AND(A260&lt;&gt;"",'Données élèves'!S263&lt;&gt;""),'Données élèves'!S263,"")</f>
        <v/>
      </c>
      <c r="V260" s="148" t="str">
        <f>IF(AND(A260&lt;&gt;"",'Données élèves'!T263&lt;&gt;""),'Données élèves'!T263,"")</f>
        <v/>
      </c>
      <c r="W260" s="148" t="str">
        <f>IF(AND(A260&lt;&gt;"",'Données élèves'!U263&lt;&gt;""),'Données élèves'!U263,"")</f>
        <v/>
      </c>
      <c r="X260" s="148" t="str">
        <f>IF(AND(A260&lt;&gt;"",'Données élèves'!V263&lt;&gt;""),'Données élèves'!V263,"")</f>
        <v/>
      </c>
      <c r="Y260" s="148" t="str">
        <f>IF(AND(A260&lt;&gt;"",'Données élèves'!W263&lt;&gt;""),'Données élèves'!W263,"")</f>
        <v/>
      </c>
      <c r="Z260" s="148" t="str">
        <f>IF(AND(A260&lt;&gt;"",'Données élèves'!X263&lt;&gt;""),'Données élèves'!X263,"")</f>
        <v/>
      </c>
    </row>
    <row r="261" spans="1:26" x14ac:dyDescent="0.2">
      <c r="A261" s="146" t="str">
        <f>IF('Données élèves'!$C264&lt;&gt;"",'Données élèves'!A264,"")</f>
        <v/>
      </c>
      <c r="B261" s="146" t="str">
        <f>IF(A261&lt;&gt;"",'Données élèves'!B264,"")</f>
        <v/>
      </c>
      <c r="C261" s="146" t="str">
        <f>IF(AND(A261&lt;&gt;"",'Données élèves'!F264&lt;&gt;""),IF(INDEX(codeclint,MATCH('Données élèves'!F264,libclint,0))&lt;&gt;"",INDEX(codeclint,MATCH('Données élèves'!F264,libclint,0)),""),"")</f>
        <v/>
      </c>
      <c r="D261" s="146" t="str">
        <f t="shared" si="12"/>
        <v/>
      </c>
      <c r="E261" s="146" t="str">
        <f>IF(A261&lt;&gt;"",IF('Données élèves'!G264&lt;&gt;"",IF('Données élèves'!AB264&lt;&gt;"",IF('Données élèves'!G264="LOC.ID",CONCATENATE("LOC.",'Données élèves'!AU$5),'Données élèves'!G264),""),""),"")</f>
        <v/>
      </c>
      <c r="F261" s="146" t="str">
        <f>IF(A261&lt;&gt;"",IF('Données élèves'!H264&lt;&gt;"",'Données élèves'!H264,""),"")</f>
        <v/>
      </c>
      <c r="G261" s="146" t="str">
        <f>IF(AND(A261&lt;&gt;"",'Données élèves'!AC264&lt;&gt;""),IF('Données élèves'!AC264=TRUE,INDEX(codesex,MATCH('Données élèves'!I264,libsex,0)),'Données élèves'!I264),"")</f>
        <v/>
      </c>
      <c r="H261" s="147" t="str">
        <f>IF(A261&lt;&gt;"",IF('Données élèves'!J264&lt;&gt;"",'Données élèves'!J264,""),"")</f>
        <v/>
      </c>
      <c r="I261" s="148" t="str">
        <f>IF(AND(A261&lt;&gt;"",'Données élèves'!AE264&lt;&gt;""),IF('Données élèves'!AE264=TRUE,INDEX(codenat,MATCH('Données élèves'!K264,libnat,0)),'Données élèves'!K264),"")</f>
        <v/>
      </c>
      <c r="J261" s="148" t="str">
        <f>IF(AND(A261&lt;&gt;"",'Données élèves'!AF264&lt;&gt;""),IF('Données élèves'!AF264=TRUE,INDEX(codelangue,MATCH('Données élèves'!L264,liblangue,0)),'Données élèves'!L264),"")</f>
        <v/>
      </c>
      <c r="K261" s="148" t="str">
        <f>IF(AND(A261&lt;&gt;"",'Données élèves'!AH264&lt;&gt;""),IF('Données élèves'!AH264=TRUE,IF(INDEX(codegem,MATCH('Données élèves'!M264,libgem,0))&lt;8000,INDEX(codegem,MATCH('Données élèves'!M264,libgem,0)),""),'Données élèves'!M264),"")</f>
        <v/>
      </c>
      <c r="L261" s="148" t="str">
        <f>IF(AND(A261&lt;&gt;"",'Données élèves'!AH264&lt;&gt;""),IF('Données élèves'!AH264=TRUE,INDEX(codegemhist,MATCH('Données élèves'!M264,libgem,0)),""),"")</f>
        <v/>
      </c>
      <c r="M261" s="148" t="str">
        <f>IF(AND(A261&lt;&gt;"",'Données élèves'!AH264&lt;&gt;""),IF('Données élèves'!AH264=TRUE,IF(INDEX(codegem,MATCH('Données élèves'!M264,libgem,0))&gt;=8000,INDEX(codegem,MATCH('Données élèves'!M264,libgem,0)),""),'Données élèves'!M264),"")</f>
        <v/>
      </c>
      <c r="N261" s="148" t="str">
        <f>IF(AND(A261&lt;&gt;"",'Données élèves'!AI264&lt;&gt;""),IF('Données élèves'!AI264=TRUE,INDEX(codeschart,MATCH('Données élèves'!N264,libschart,0)),'Données élèves'!N264),"")</f>
        <v/>
      </c>
      <c r="O261" s="148" t="str">
        <f>IF(AND(A261&lt;&gt;"",'Données élèves'!O264&lt;&gt;""),'Données élèves'!O264,"")</f>
        <v/>
      </c>
      <c r="P261" s="148" t="str">
        <f>IF(AND(A261&lt;&gt;"",'Données élèves'!AK264&lt;&gt;""),IF('Données élèves'!AK264=TRUE,INDEX(codeform,MATCH('Données élèves'!P264,libform,0)),'Données élèves'!P264),"")</f>
        <v/>
      </c>
      <c r="Q261" s="148" t="str">
        <f>IF(AND(A261&lt;&gt;"",'Données élèves'!AL264&lt;&gt;""),IF('Données élèves'!AL264=TRUE,INDEX(codespe,MATCH('Données élèves'!Q264,libspe,0)),'Données élèves'!Q264),"")</f>
        <v/>
      </c>
      <c r="R261" s="148" t="str">
        <f>IF(AND(A261&lt;&gt;"",OR('Données élèves'!AM264&lt;&gt;"",'Données élèves'!AT264=FALSE)),IF('Données élèves'!AM264=TRUE,INDEX(codemp1,MATCH('Données élèves'!R264,libmp1,0)),IF('Données élèves'!AT264=FALSE,0,'Données élèves'!R264)),"")</f>
        <v/>
      </c>
      <c r="S261" s="148" t="str">
        <f t="shared" si="13"/>
        <v/>
      </c>
      <c r="T261" s="148" t="str">
        <f t="shared" si="14"/>
        <v/>
      </c>
      <c r="U261" s="148" t="str">
        <f>IF(AND(A261&lt;&gt;"",'Données élèves'!S264&lt;&gt;""),'Données élèves'!S264,"")</f>
        <v/>
      </c>
      <c r="V261" s="148" t="str">
        <f>IF(AND(A261&lt;&gt;"",'Données élèves'!T264&lt;&gt;""),'Données élèves'!T264,"")</f>
        <v/>
      </c>
      <c r="W261" s="148" t="str">
        <f>IF(AND(A261&lt;&gt;"",'Données élèves'!U264&lt;&gt;""),'Données élèves'!U264,"")</f>
        <v/>
      </c>
      <c r="X261" s="148" t="str">
        <f>IF(AND(A261&lt;&gt;"",'Données élèves'!V264&lt;&gt;""),'Données élèves'!V264,"")</f>
        <v/>
      </c>
      <c r="Y261" s="148" t="str">
        <f>IF(AND(A261&lt;&gt;"",'Données élèves'!W264&lt;&gt;""),'Données élèves'!W264,"")</f>
        <v/>
      </c>
      <c r="Z261" s="148" t="str">
        <f>IF(AND(A261&lt;&gt;"",'Données élèves'!X264&lt;&gt;""),'Données élèves'!X264,"")</f>
        <v/>
      </c>
    </row>
    <row r="262" spans="1:26" x14ac:dyDescent="0.2">
      <c r="A262" s="146" t="str">
        <f>IF('Données élèves'!$C265&lt;&gt;"",'Données élèves'!A265,"")</f>
        <v/>
      </c>
      <c r="B262" s="146" t="str">
        <f>IF(A262&lt;&gt;"",'Données élèves'!B265,"")</f>
        <v/>
      </c>
      <c r="C262" s="146" t="str">
        <f>IF(AND(A262&lt;&gt;"",'Données élèves'!F265&lt;&gt;""),IF(INDEX(codeclint,MATCH('Données élèves'!F265,libclint,0))&lt;&gt;"",INDEX(codeclint,MATCH('Données élèves'!F265,libclint,0)),""),"")</f>
        <v/>
      </c>
      <c r="D262" s="146" t="str">
        <f t="shared" si="12"/>
        <v/>
      </c>
      <c r="E262" s="146" t="str">
        <f>IF(A262&lt;&gt;"",IF('Données élèves'!G265&lt;&gt;"",IF('Données élèves'!AB265&lt;&gt;"",IF('Données élèves'!G265="LOC.ID",CONCATENATE("LOC.",'Données élèves'!AU$5),'Données élèves'!G265),""),""),"")</f>
        <v/>
      </c>
      <c r="F262" s="146" t="str">
        <f>IF(A262&lt;&gt;"",IF('Données élèves'!H265&lt;&gt;"",'Données élèves'!H265,""),"")</f>
        <v/>
      </c>
      <c r="G262" s="146" t="str">
        <f>IF(AND(A262&lt;&gt;"",'Données élèves'!AC265&lt;&gt;""),IF('Données élèves'!AC265=TRUE,INDEX(codesex,MATCH('Données élèves'!I265,libsex,0)),'Données élèves'!I265),"")</f>
        <v/>
      </c>
      <c r="H262" s="147" t="str">
        <f>IF(A262&lt;&gt;"",IF('Données élèves'!J265&lt;&gt;"",'Données élèves'!J265,""),"")</f>
        <v/>
      </c>
      <c r="I262" s="148" t="str">
        <f>IF(AND(A262&lt;&gt;"",'Données élèves'!AE265&lt;&gt;""),IF('Données élèves'!AE265=TRUE,INDEX(codenat,MATCH('Données élèves'!K265,libnat,0)),'Données élèves'!K265),"")</f>
        <v/>
      </c>
      <c r="J262" s="148" t="str">
        <f>IF(AND(A262&lt;&gt;"",'Données élèves'!AF265&lt;&gt;""),IF('Données élèves'!AF265=TRUE,INDEX(codelangue,MATCH('Données élèves'!L265,liblangue,0)),'Données élèves'!L265),"")</f>
        <v/>
      </c>
      <c r="K262" s="148" t="str">
        <f>IF(AND(A262&lt;&gt;"",'Données élèves'!AH265&lt;&gt;""),IF('Données élèves'!AH265=TRUE,IF(INDEX(codegem,MATCH('Données élèves'!M265,libgem,0))&lt;8000,INDEX(codegem,MATCH('Données élèves'!M265,libgem,0)),""),'Données élèves'!M265),"")</f>
        <v/>
      </c>
      <c r="L262" s="148" t="str">
        <f>IF(AND(A262&lt;&gt;"",'Données élèves'!AH265&lt;&gt;""),IF('Données élèves'!AH265=TRUE,INDEX(codegemhist,MATCH('Données élèves'!M265,libgem,0)),""),"")</f>
        <v/>
      </c>
      <c r="M262" s="148" t="str">
        <f>IF(AND(A262&lt;&gt;"",'Données élèves'!AH265&lt;&gt;""),IF('Données élèves'!AH265=TRUE,IF(INDEX(codegem,MATCH('Données élèves'!M265,libgem,0))&gt;=8000,INDEX(codegem,MATCH('Données élèves'!M265,libgem,0)),""),'Données élèves'!M265),"")</f>
        <v/>
      </c>
      <c r="N262" s="148" t="str">
        <f>IF(AND(A262&lt;&gt;"",'Données élèves'!AI265&lt;&gt;""),IF('Données élèves'!AI265=TRUE,INDEX(codeschart,MATCH('Données élèves'!N265,libschart,0)),'Données élèves'!N265),"")</f>
        <v/>
      </c>
      <c r="O262" s="148" t="str">
        <f>IF(AND(A262&lt;&gt;"",'Données élèves'!O265&lt;&gt;""),'Données élèves'!O265,"")</f>
        <v/>
      </c>
      <c r="P262" s="148" t="str">
        <f>IF(AND(A262&lt;&gt;"",'Données élèves'!AK265&lt;&gt;""),IF('Données élèves'!AK265=TRUE,INDEX(codeform,MATCH('Données élèves'!P265,libform,0)),'Données élèves'!P265),"")</f>
        <v/>
      </c>
      <c r="Q262" s="148" t="str">
        <f>IF(AND(A262&lt;&gt;"",'Données élèves'!AL265&lt;&gt;""),IF('Données élèves'!AL265=TRUE,INDEX(codespe,MATCH('Données élèves'!Q265,libspe,0)),'Données élèves'!Q265),"")</f>
        <v/>
      </c>
      <c r="R262" s="148" t="str">
        <f>IF(AND(A262&lt;&gt;"",OR('Données élèves'!AM265&lt;&gt;"",'Données élèves'!AT265=FALSE)),IF('Données élèves'!AM265=TRUE,INDEX(codemp1,MATCH('Données élèves'!R265,libmp1,0)),IF('Données élèves'!AT265=FALSE,0,'Données élèves'!R265)),"")</f>
        <v/>
      </c>
      <c r="S262" s="148" t="str">
        <f t="shared" si="13"/>
        <v/>
      </c>
      <c r="T262" s="148" t="str">
        <f t="shared" si="14"/>
        <v/>
      </c>
      <c r="U262" s="148" t="str">
        <f>IF(AND(A262&lt;&gt;"",'Données élèves'!S265&lt;&gt;""),'Données élèves'!S265,"")</f>
        <v/>
      </c>
      <c r="V262" s="148" t="str">
        <f>IF(AND(A262&lt;&gt;"",'Données élèves'!T265&lt;&gt;""),'Données élèves'!T265,"")</f>
        <v/>
      </c>
      <c r="W262" s="148" t="str">
        <f>IF(AND(A262&lt;&gt;"",'Données élèves'!U265&lt;&gt;""),'Données élèves'!U265,"")</f>
        <v/>
      </c>
      <c r="X262" s="148" t="str">
        <f>IF(AND(A262&lt;&gt;"",'Données élèves'!V265&lt;&gt;""),'Données élèves'!V265,"")</f>
        <v/>
      </c>
      <c r="Y262" s="148" t="str">
        <f>IF(AND(A262&lt;&gt;"",'Données élèves'!W265&lt;&gt;""),'Données élèves'!W265,"")</f>
        <v/>
      </c>
      <c r="Z262" s="148" t="str">
        <f>IF(AND(A262&lt;&gt;"",'Données élèves'!X265&lt;&gt;""),'Données élèves'!X265,"")</f>
        <v/>
      </c>
    </row>
    <row r="263" spans="1:26" x14ac:dyDescent="0.2">
      <c r="A263" s="146" t="str">
        <f>IF('Données élèves'!$C266&lt;&gt;"",'Données élèves'!A266,"")</f>
        <v/>
      </c>
      <c r="B263" s="146" t="str">
        <f>IF(A263&lt;&gt;"",'Données élèves'!B266,"")</f>
        <v/>
      </c>
      <c r="C263" s="146" t="str">
        <f>IF(AND(A263&lt;&gt;"",'Données élèves'!F266&lt;&gt;""),IF(INDEX(codeclint,MATCH('Données élèves'!F266,libclint,0))&lt;&gt;"",INDEX(codeclint,MATCH('Données élèves'!F266,libclint,0)),""),"")</f>
        <v/>
      </c>
      <c r="D263" s="146" t="str">
        <f t="shared" si="12"/>
        <v/>
      </c>
      <c r="E263" s="146" t="str">
        <f>IF(A263&lt;&gt;"",IF('Données élèves'!G266&lt;&gt;"",IF('Données élèves'!AB266&lt;&gt;"",IF('Données élèves'!G266="LOC.ID",CONCATENATE("LOC.",'Données élèves'!AU$5),'Données élèves'!G266),""),""),"")</f>
        <v/>
      </c>
      <c r="F263" s="146" t="str">
        <f>IF(A263&lt;&gt;"",IF('Données élèves'!H266&lt;&gt;"",'Données élèves'!H266,""),"")</f>
        <v/>
      </c>
      <c r="G263" s="146" t="str">
        <f>IF(AND(A263&lt;&gt;"",'Données élèves'!AC266&lt;&gt;""),IF('Données élèves'!AC266=TRUE,INDEX(codesex,MATCH('Données élèves'!I266,libsex,0)),'Données élèves'!I266),"")</f>
        <v/>
      </c>
      <c r="H263" s="147" t="str">
        <f>IF(A263&lt;&gt;"",IF('Données élèves'!J266&lt;&gt;"",'Données élèves'!J266,""),"")</f>
        <v/>
      </c>
      <c r="I263" s="148" t="str">
        <f>IF(AND(A263&lt;&gt;"",'Données élèves'!AE266&lt;&gt;""),IF('Données élèves'!AE266=TRUE,INDEX(codenat,MATCH('Données élèves'!K266,libnat,0)),'Données élèves'!K266),"")</f>
        <v/>
      </c>
      <c r="J263" s="148" t="str">
        <f>IF(AND(A263&lt;&gt;"",'Données élèves'!AF266&lt;&gt;""),IF('Données élèves'!AF266=TRUE,INDEX(codelangue,MATCH('Données élèves'!L266,liblangue,0)),'Données élèves'!L266),"")</f>
        <v/>
      </c>
      <c r="K263" s="148" t="str">
        <f>IF(AND(A263&lt;&gt;"",'Données élèves'!AH266&lt;&gt;""),IF('Données élèves'!AH266=TRUE,IF(INDEX(codegem,MATCH('Données élèves'!M266,libgem,0))&lt;8000,INDEX(codegem,MATCH('Données élèves'!M266,libgem,0)),""),'Données élèves'!M266),"")</f>
        <v/>
      </c>
      <c r="L263" s="148" t="str">
        <f>IF(AND(A263&lt;&gt;"",'Données élèves'!AH266&lt;&gt;""),IF('Données élèves'!AH266=TRUE,INDEX(codegemhist,MATCH('Données élèves'!M266,libgem,0)),""),"")</f>
        <v/>
      </c>
      <c r="M263" s="148" t="str">
        <f>IF(AND(A263&lt;&gt;"",'Données élèves'!AH266&lt;&gt;""),IF('Données élèves'!AH266=TRUE,IF(INDEX(codegem,MATCH('Données élèves'!M266,libgem,0))&gt;=8000,INDEX(codegem,MATCH('Données élèves'!M266,libgem,0)),""),'Données élèves'!M266),"")</f>
        <v/>
      </c>
      <c r="N263" s="148" t="str">
        <f>IF(AND(A263&lt;&gt;"",'Données élèves'!AI266&lt;&gt;""),IF('Données élèves'!AI266=TRUE,INDEX(codeschart,MATCH('Données élèves'!N266,libschart,0)),'Données élèves'!N266),"")</f>
        <v/>
      </c>
      <c r="O263" s="148" t="str">
        <f>IF(AND(A263&lt;&gt;"",'Données élèves'!O266&lt;&gt;""),'Données élèves'!O266,"")</f>
        <v/>
      </c>
      <c r="P263" s="148" t="str">
        <f>IF(AND(A263&lt;&gt;"",'Données élèves'!AK266&lt;&gt;""),IF('Données élèves'!AK266=TRUE,INDEX(codeform,MATCH('Données élèves'!P266,libform,0)),'Données élèves'!P266),"")</f>
        <v/>
      </c>
      <c r="Q263" s="148" t="str">
        <f>IF(AND(A263&lt;&gt;"",'Données élèves'!AL266&lt;&gt;""),IF('Données élèves'!AL266=TRUE,INDEX(codespe,MATCH('Données élèves'!Q266,libspe,0)),'Données élèves'!Q266),"")</f>
        <v/>
      </c>
      <c r="R263" s="148" t="str">
        <f>IF(AND(A263&lt;&gt;"",OR('Données élèves'!AM266&lt;&gt;"",'Données élèves'!AT266=FALSE)),IF('Données élèves'!AM266=TRUE,INDEX(codemp1,MATCH('Données élèves'!R266,libmp1,0)),IF('Données élèves'!AT266=FALSE,0,'Données élèves'!R266)),"")</f>
        <v/>
      </c>
      <c r="S263" s="148" t="str">
        <f t="shared" si="13"/>
        <v/>
      </c>
      <c r="T263" s="148" t="str">
        <f t="shared" si="14"/>
        <v/>
      </c>
      <c r="U263" s="148" t="str">
        <f>IF(AND(A263&lt;&gt;"",'Données élèves'!S266&lt;&gt;""),'Données élèves'!S266,"")</f>
        <v/>
      </c>
      <c r="V263" s="148" t="str">
        <f>IF(AND(A263&lt;&gt;"",'Données élèves'!T266&lt;&gt;""),'Données élèves'!T266,"")</f>
        <v/>
      </c>
      <c r="W263" s="148" t="str">
        <f>IF(AND(A263&lt;&gt;"",'Données élèves'!U266&lt;&gt;""),'Données élèves'!U266,"")</f>
        <v/>
      </c>
      <c r="X263" s="148" t="str">
        <f>IF(AND(A263&lt;&gt;"",'Données élèves'!V266&lt;&gt;""),'Données élèves'!V266,"")</f>
        <v/>
      </c>
      <c r="Y263" s="148" t="str">
        <f>IF(AND(A263&lt;&gt;"",'Données élèves'!W266&lt;&gt;""),'Données élèves'!W266,"")</f>
        <v/>
      </c>
      <c r="Z263" s="148" t="str">
        <f>IF(AND(A263&lt;&gt;"",'Données élèves'!X266&lt;&gt;""),'Données élèves'!X266,"")</f>
        <v/>
      </c>
    </row>
    <row r="264" spans="1:26" x14ac:dyDescent="0.2">
      <c r="A264" s="146" t="str">
        <f>IF('Données élèves'!$C267&lt;&gt;"",'Données élèves'!A267,"")</f>
        <v/>
      </c>
      <c r="B264" s="146" t="str">
        <f>IF(A264&lt;&gt;"",'Données élèves'!B267,"")</f>
        <v/>
      </c>
      <c r="C264" s="146" t="str">
        <f>IF(AND(A264&lt;&gt;"",'Données élèves'!F267&lt;&gt;""),IF(INDEX(codeclint,MATCH('Données élèves'!F267,libclint,0))&lt;&gt;"",INDEX(codeclint,MATCH('Données élèves'!F267,libclint,0)),""),"")</f>
        <v/>
      </c>
      <c r="D264" s="146" t="str">
        <f t="shared" si="12"/>
        <v/>
      </c>
      <c r="E264" s="146" t="str">
        <f>IF(A264&lt;&gt;"",IF('Données élèves'!G267&lt;&gt;"",IF('Données élèves'!AB267&lt;&gt;"",IF('Données élèves'!G267="LOC.ID",CONCATENATE("LOC.",'Données élèves'!AU$5),'Données élèves'!G267),""),""),"")</f>
        <v/>
      </c>
      <c r="F264" s="146" t="str">
        <f>IF(A264&lt;&gt;"",IF('Données élèves'!H267&lt;&gt;"",'Données élèves'!H267,""),"")</f>
        <v/>
      </c>
      <c r="G264" s="146" t="str">
        <f>IF(AND(A264&lt;&gt;"",'Données élèves'!AC267&lt;&gt;""),IF('Données élèves'!AC267=TRUE,INDEX(codesex,MATCH('Données élèves'!I267,libsex,0)),'Données élèves'!I267),"")</f>
        <v/>
      </c>
      <c r="H264" s="147" t="str">
        <f>IF(A264&lt;&gt;"",IF('Données élèves'!J267&lt;&gt;"",'Données élèves'!J267,""),"")</f>
        <v/>
      </c>
      <c r="I264" s="148" t="str">
        <f>IF(AND(A264&lt;&gt;"",'Données élèves'!AE267&lt;&gt;""),IF('Données élèves'!AE267=TRUE,INDEX(codenat,MATCH('Données élèves'!K267,libnat,0)),'Données élèves'!K267),"")</f>
        <v/>
      </c>
      <c r="J264" s="148" t="str">
        <f>IF(AND(A264&lt;&gt;"",'Données élèves'!AF267&lt;&gt;""),IF('Données élèves'!AF267=TRUE,INDEX(codelangue,MATCH('Données élèves'!L267,liblangue,0)),'Données élèves'!L267),"")</f>
        <v/>
      </c>
      <c r="K264" s="148" t="str">
        <f>IF(AND(A264&lt;&gt;"",'Données élèves'!AH267&lt;&gt;""),IF('Données élèves'!AH267=TRUE,IF(INDEX(codegem,MATCH('Données élèves'!M267,libgem,0))&lt;8000,INDEX(codegem,MATCH('Données élèves'!M267,libgem,0)),""),'Données élèves'!M267),"")</f>
        <v/>
      </c>
      <c r="L264" s="148" t="str">
        <f>IF(AND(A264&lt;&gt;"",'Données élèves'!AH267&lt;&gt;""),IF('Données élèves'!AH267=TRUE,INDEX(codegemhist,MATCH('Données élèves'!M267,libgem,0)),""),"")</f>
        <v/>
      </c>
      <c r="M264" s="148" t="str">
        <f>IF(AND(A264&lt;&gt;"",'Données élèves'!AH267&lt;&gt;""),IF('Données élèves'!AH267=TRUE,IF(INDEX(codegem,MATCH('Données élèves'!M267,libgem,0))&gt;=8000,INDEX(codegem,MATCH('Données élèves'!M267,libgem,0)),""),'Données élèves'!M267),"")</f>
        <v/>
      </c>
      <c r="N264" s="148" t="str">
        <f>IF(AND(A264&lt;&gt;"",'Données élèves'!AI267&lt;&gt;""),IF('Données élèves'!AI267=TRUE,INDEX(codeschart,MATCH('Données élèves'!N267,libschart,0)),'Données élèves'!N267),"")</f>
        <v/>
      </c>
      <c r="O264" s="148" t="str">
        <f>IF(AND(A264&lt;&gt;"",'Données élèves'!O267&lt;&gt;""),'Données élèves'!O267,"")</f>
        <v/>
      </c>
      <c r="P264" s="148" t="str">
        <f>IF(AND(A264&lt;&gt;"",'Données élèves'!AK267&lt;&gt;""),IF('Données élèves'!AK267=TRUE,INDEX(codeform,MATCH('Données élèves'!P267,libform,0)),'Données élèves'!P267),"")</f>
        <v/>
      </c>
      <c r="Q264" s="148" t="str">
        <f>IF(AND(A264&lt;&gt;"",'Données élèves'!AL267&lt;&gt;""),IF('Données élèves'!AL267=TRUE,INDEX(codespe,MATCH('Données élèves'!Q267,libspe,0)),'Données élèves'!Q267),"")</f>
        <v/>
      </c>
      <c r="R264" s="148" t="str">
        <f>IF(AND(A264&lt;&gt;"",OR('Données élèves'!AM267&lt;&gt;"",'Données élèves'!AT267=FALSE)),IF('Données élèves'!AM267=TRUE,INDEX(codemp1,MATCH('Données élèves'!R267,libmp1,0)),IF('Données élèves'!AT267=FALSE,0,'Données élèves'!R267)),"")</f>
        <v/>
      </c>
      <c r="S264" s="148" t="str">
        <f t="shared" si="13"/>
        <v/>
      </c>
      <c r="T264" s="148" t="str">
        <f t="shared" si="14"/>
        <v/>
      </c>
      <c r="U264" s="148" t="str">
        <f>IF(AND(A264&lt;&gt;"",'Données élèves'!S267&lt;&gt;""),'Données élèves'!S267,"")</f>
        <v/>
      </c>
      <c r="V264" s="148" t="str">
        <f>IF(AND(A264&lt;&gt;"",'Données élèves'!T267&lt;&gt;""),'Données élèves'!T267,"")</f>
        <v/>
      </c>
      <c r="W264" s="148" t="str">
        <f>IF(AND(A264&lt;&gt;"",'Données élèves'!U267&lt;&gt;""),'Données élèves'!U267,"")</f>
        <v/>
      </c>
      <c r="X264" s="148" t="str">
        <f>IF(AND(A264&lt;&gt;"",'Données élèves'!V267&lt;&gt;""),'Données élèves'!V267,"")</f>
        <v/>
      </c>
      <c r="Y264" s="148" t="str">
        <f>IF(AND(A264&lt;&gt;"",'Données élèves'!W267&lt;&gt;""),'Données élèves'!W267,"")</f>
        <v/>
      </c>
      <c r="Z264" s="148" t="str">
        <f>IF(AND(A264&lt;&gt;"",'Données élèves'!X267&lt;&gt;""),'Données élèves'!X267,"")</f>
        <v/>
      </c>
    </row>
    <row r="265" spans="1:26" x14ac:dyDescent="0.2">
      <c r="A265" s="146" t="str">
        <f>IF('Données élèves'!$C268&lt;&gt;"",'Données élèves'!A268,"")</f>
        <v/>
      </c>
      <c r="B265" s="146" t="str">
        <f>IF(A265&lt;&gt;"",'Données élèves'!B268,"")</f>
        <v/>
      </c>
      <c r="C265" s="146" t="str">
        <f>IF(AND(A265&lt;&gt;"",'Données élèves'!F268&lt;&gt;""),IF(INDEX(codeclint,MATCH('Données élèves'!F268,libclint,0))&lt;&gt;"",INDEX(codeclint,MATCH('Données élèves'!F268,libclint,0)),""),"")</f>
        <v/>
      </c>
      <c r="D265" s="146" t="str">
        <f t="shared" si="12"/>
        <v/>
      </c>
      <c r="E265" s="146" t="str">
        <f>IF(A265&lt;&gt;"",IF('Données élèves'!G268&lt;&gt;"",IF('Données élèves'!AB268&lt;&gt;"",IF('Données élèves'!G268="LOC.ID",CONCATENATE("LOC.",'Données élèves'!AU$5),'Données élèves'!G268),""),""),"")</f>
        <v/>
      </c>
      <c r="F265" s="146" t="str">
        <f>IF(A265&lt;&gt;"",IF('Données élèves'!H268&lt;&gt;"",'Données élèves'!H268,""),"")</f>
        <v/>
      </c>
      <c r="G265" s="146" t="str">
        <f>IF(AND(A265&lt;&gt;"",'Données élèves'!AC268&lt;&gt;""),IF('Données élèves'!AC268=TRUE,INDEX(codesex,MATCH('Données élèves'!I268,libsex,0)),'Données élèves'!I268),"")</f>
        <v/>
      </c>
      <c r="H265" s="147" t="str">
        <f>IF(A265&lt;&gt;"",IF('Données élèves'!J268&lt;&gt;"",'Données élèves'!J268,""),"")</f>
        <v/>
      </c>
      <c r="I265" s="148" t="str">
        <f>IF(AND(A265&lt;&gt;"",'Données élèves'!AE268&lt;&gt;""),IF('Données élèves'!AE268=TRUE,INDEX(codenat,MATCH('Données élèves'!K268,libnat,0)),'Données élèves'!K268),"")</f>
        <v/>
      </c>
      <c r="J265" s="148" t="str">
        <f>IF(AND(A265&lt;&gt;"",'Données élèves'!AF268&lt;&gt;""),IF('Données élèves'!AF268=TRUE,INDEX(codelangue,MATCH('Données élèves'!L268,liblangue,0)),'Données élèves'!L268),"")</f>
        <v/>
      </c>
      <c r="K265" s="148" t="str">
        <f>IF(AND(A265&lt;&gt;"",'Données élèves'!AH268&lt;&gt;""),IF('Données élèves'!AH268=TRUE,IF(INDEX(codegem,MATCH('Données élèves'!M268,libgem,0))&lt;8000,INDEX(codegem,MATCH('Données élèves'!M268,libgem,0)),""),'Données élèves'!M268),"")</f>
        <v/>
      </c>
      <c r="L265" s="148" t="str">
        <f>IF(AND(A265&lt;&gt;"",'Données élèves'!AH268&lt;&gt;""),IF('Données élèves'!AH268=TRUE,INDEX(codegemhist,MATCH('Données élèves'!M268,libgem,0)),""),"")</f>
        <v/>
      </c>
      <c r="M265" s="148" t="str">
        <f>IF(AND(A265&lt;&gt;"",'Données élèves'!AH268&lt;&gt;""),IF('Données élèves'!AH268=TRUE,IF(INDEX(codegem,MATCH('Données élèves'!M268,libgem,0))&gt;=8000,INDEX(codegem,MATCH('Données élèves'!M268,libgem,0)),""),'Données élèves'!M268),"")</f>
        <v/>
      </c>
      <c r="N265" s="148" t="str">
        <f>IF(AND(A265&lt;&gt;"",'Données élèves'!AI268&lt;&gt;""),IF('Données élèves'!AI268=TRUE,INDEX(codeschart,MATCH('Données élèves'!N268,libschart,0)),'Données élèves'!N268),"")</f>
        <v/>
      </c>
      <c r="O265" s="148" t="str">
        <f>IF(AND(A265&lt;&gt;"",'Données élèves'!O268&lt;&gt;""),'Données élèves'!O268,"")</f>
        <v/>
      </c>
      <c r="P265" s="148" t="str">
        <f>IF(AND(A265&lt;&gt;"",'Données élèves'!AK268&lt;&gt;""),IF('Données élèves'!AK268=TRUE,INDEX(codeform,MATCH('Données élèves'!P268,libform,0)),'Données élèves'!P268),"")</f>
        <v/>
      </c>
      <c r="Q265" s="148" t="str">
        <f>IF(AND(A265&lt;&gt;"",'Données élèves'!AL268&lt;&gt;""),IF('Données élèves'!AL268=TRUE,INDEX(codespe,MATCH('Données élèves'!Q268,libspe,0)),'Données élèves'!Q268),"")</f>
        <v/>
      </c>
      <c r="R265" s="148" t="str">
        <f>IF(AND(A265&lt;&gt;"",OR('Données élèves'!AM268&lt;&gt;"",'Données élèves'!AT268=FALSE)),IF('Données élèves'!AM268=TRUE,INDEX(codemp1,MATCH('Données élèves'!R268,libmp1,0)),IF('Données élèves'!AT268=FALSE,0,'Données élèves'!R268)),"")</f>
        <v/>
      </c>
      <c r="S265" s="148" t="str">
        <f t="shared" si="13"/>
        <v/>
      </c>
      <c r="T265" s="148" t="str">
        <f t="shared" si="14"/>
        <v/>
      </c>
      <c r="U265" s="148" t="str">
        <f>IF(AND(A265&lt;&gt;"",'Données élèves'!S268&lt;&gt;""),'Données élèves'!S268,"")</f>
        <v/>
      </c>
      <c r="V265" s="148" t="str">
        <f>IF(AND(A265&lt;&gt;"",'Données élèves'!T268&lt;&gt;""),'Données élèves'!T268,"")</f>
        <v/>
      </c>
      <c r="W265" s="148" t="str">
        <f>IF(AND(A265&lt;&gt;"",'Données élèves'!U268&lt;&gt;""),'Données élèves'!U268,"")</f>
        <v/>
      </c>
      <c r="X265" s="148" t="str">
        <f>IF(AND(A265&lt;&gt;"",'Données élèves'!V268&lt;&gt;""),'Données élèves'!V268,"")</f>
        <v/>
      </c>
      <c r="Y265" s="148" t="str">
        <f>IF(AND(A265&lt;&gt;"",'Données élèves'!W268&lt;&gt;""),'Données élèves'!W268,"")</f>
        <v/>
      </c>
      <c r="Z265" s="148" t="str">
        <f>IF(AND(A265&lt;&gt;"",'Données élèves'!X268&lt;&gt;""),'Données élèves'!X268,"")</f>
        <v/>
      </c>
    </row>
    <row r="266" spans="1:26" x14ac:dyDescent="0.2">
      <c r="A266" s="146" t="str">
        <f>IF('Données élèves'!$C269&lt;&gt;"",'Données élèves'!A269,"")</f>
        <v/>
      </c>
      <c r="B266" s="146" t="str">
        <f>IF(A266&lt;&gt;"",'Données élèves'!B269,"")</f>
        <v/>
      </c>
      <c r="C266" s="146" t="str">
        <f>IF(AND(A266&lt;&gt;"",'Données élèves'!F269&lt;&gt;""),IF(INDEX(codeclint,MATCH('Données élèves'!F269,libclint,0))&lt;&gt;"",INDEX(codeclint,MATCH('Données élèves'!F269,libclint,0)),""),"")</f>
        <v/>
      </c>
      <c r="D266" s="146" t="str">
        <f t="shared" si="12"/>
        <v/>
      </c>
      <c r="E266" s="146" t="str">
        <f>IF(A266&lt;&gt;"",IF('Données élèves'!G269&lt;&gt;"",IF('Données élèves'!AB269&lt;&gt;"",IF('Données élèves'!G269="LOC.ID",CONCATENATE("LOC.",'Données élèves'!AU$5),'Données élèves'!G269),""),""),"")</f>
        <v/>
      </c>
      <c r="F266" s="146" t="str">
        <f>IF(A266&lt;&gt;"",IF('Données élèves'!H269&lt;&gt;"",'Données élèves'!H269,""),"")</f>
        <v/>
      </c>
      <c r="G266" s="146" t="str">
        <f>IF(AND(A266&lt;&gt;"",'Données élèves'!AC269&lt;&gt;""),IF('Données élèves'!AC269=TRUE,INDEX(codesex,MATCH('Données élèves'!I269,libsex,0)),'Données élèves'!I269),"")</f>
        <v/>
      </c>
      <c r="H266" s="147" t="str">
        <f>IF(A266&lt;&gt;"",IF('Données élèves'!J269&lt;&gt;"",'Données élèves'!J269,""),"")</f>
        <v/>
      </c>
      <c r="I266" s="148" t="str">
        <f>IF(AND(A266&lt;&gt;"",'Données élèves'!AE269&lt;&gt;""),IF('Données élèves'!AE269=TRUE,INDEX(codenat,MATCH('Données élèves'!K269,libnat,0)),'Données élèves'!K269),"")</f>
        <v/>
      </c>
      <c r="J266" s="148" t="str">
        <f>IF(AND(A266&lt;&gt;"",'Données élèves'!AF269&lt;&gt;""),IF('Données élèves'!AF269=TRUE,INDEX(codelangue,MATCH('Données élèves'!L269,liblangue,0)),'Données élèves'!L269),"")</f>
        <v/>
      </c>
      <c r="K266" s="148" t="str">
        <f>IF(AND(A266&lt;&gt;"",'Données élèves'!AH269&lt;&gt;""),IF('Données élèves'!AH269=TRUE,IF(INDEX(codegem,MATCH('Données élèves'!M269,libgem,0))&lt;8000,INDEX(codegem,MATCH('Données élèves'!M269,libgem,0)),""),'Données élèves'!M269),"")</f>
        <v/>
      </c>
      <c r="L266" s="148" t="str">
        <f>IF(AND(A266&lt;&gt;"",'Données élèves'!AH269&lt;&gt;""),IF('Données élèves'!AH269=TRUE,INDEX(codegemhist,MATCH('Données élèves'!M269,libgem,0)),""),"")</f>
        <v/>
      </c>
      <c r="M266" s="148" t="str">
        <f>IF(AND(A266&lt;&gt;"",'Données élèves'!AH269&lt;&gt;""),IF('Données élèves'!AH269=TRUE,IF(INDEX(codegem,MATCH('Données élèves'!M269,libgem,0))&gt;=8000,INDEX(codegem,MATCH('Données élèves'!M269,libgem,0)),""),'Données élèves'!M269),"")</f>
        <v/>
      </c>
      <c r="N266" s="148" t="str">
        <f>IF(AND(A266&lt;&gt;"",'Données élèves'!AI269&lt;&gt;""),IF('Données élèves'!AI269=TRUE,INDEX(codeschart,MATCH('Données élèves'!N269,libschart,0)),'Données élèves'!N269),"")</f>
        <v/>
      </c>
      <c r="O266" s="148" t="str">
        <f>IF(AND(A266&lt;&gt;"",'Données élèves'!O269&lt;&gt;""),'Données élèves'!O269,"")</f>
        <v/>
      </c>
      <c r="P266" s="148" t="str">
        <f>IF(AND(A266&lt;&gt;"",'Données élèves'!AK269&lt;&gt;""),IF('Données élèves'!AK269=TRUE,INDEX(codeform,MATCH('Données élèves'!P269,libform,0)),'Données élèves'!P269),"")</f>
        <v/>
      </c>
      <c r="Q266" s="148" t="str">
        <f>IF(AND(A266&lt;&gt;"",'Données élèves'!AL269&lt;&gt;""),IF('Données élèves'!AL269=TRUE,INDEX(codespe,MATCH('Données élèves'!Q269,libspe,0)),'Données élèves'!Q269),"")</f>
        <v/>
      </c>
      <c r="R266" s="148" t="str">
        <f>IF(AND(A266&lt;&gt;"",OR('Données élèves'!AM269&lt;&gt;"",'Données élèves'!AT269=FALSE)),IF('Données élèves'!AM269=TRUE,INDEX(codemp1,MATCH('Données élèves'!R269,libmp1,0)),IF('Données élèves'!AT269=FALSE,0,'Données élèves'!R269)),"")</f>
        <v/>
      </c>
      <c r="S266" s="148" t="str">
        <f t="shared" si="13"/>
        <v/>
      </c>
      <c r="T266" s="148" t="str">
        <f t="shared" si="14"/>
        <v/>
      </c>
      <c r="U266" s="148" t="str">
        <f>IF(AND(A266&lt;&gt;"",'Données élèves'!S269&lt;&gt;""),'Données élèves'!S269,"")</f>
        <v/>
      </c>
      <c r="V266" s="148" t="str">
        <f>IF(AND(A266&lt;&gt;"",'Données élèves'!T269&lt;&gt;""),'Données élèves'!T269,"")</f>
        <v/>
      </c>
      <c r="W266" s="148" t="str">
        <f>IF(AND(A266&lt;&gt;"",'Données élèves'!U269&lt;&gt;""),'Données élèves'!U269,"")</f>
        <v/>
      </c>
      <c r="X266" s="148" t="str">
        <f>IF(AND(A266&lt;&gt;"",'Données élèves'!V269&lt;&gt;""),'Données élèves'!V269,"")</f>
        <v/>
      </c>
      <c r="Y266" s="148" t="str">
        <f>IF(AND(A266&lt;&gt;"",'Données élèves'!W269&lt;&gt;""),'Données élèves'!W269,"")</f>
        <v/>
      </c>
      <c r="Z266" s="148" t="str">
        <f>IF(AND(A266&lt;&gt;"",'Données élèves'!X269&lt;&gt;""),'Données élèves'!X269,"")</f>
        <v/>
      </c>
    </row>
    <row r="267" spans="1:26" x14ac:dyDescent="0.2">
      <c r="A267" s="146" t="str">
        <f>IF('Données élèves'!$C270&lt;&gt;"",'Données élèves'!A270,"")</f>
        <v/>
      </c>
      <c r="B267" s="146" t="str">
        <f>IF(A267&lt;&gt;"",'Données élèves'!B270,"")</f>
        <v/>
      </c>
      <c r="C267" s="146" t="str">
        <f>IF(AND(A267&lt;&gt;"",'Données élèves'!F270&lt;&gt;""),IF(INDEX(codeclint,MATCH('Données élèves'!F270,libclint,0))&lt;&gt;"",INDEX(codeclint,MATCH('Données élèves'!F270,libclint,0)),""),"")</f>
        <v/>
      </c>
      <c r="D267" s="146" t="str">
        <f t="shared" si="12"/>
        <v/>
      </c>
      <c r="E267" s="146" t="str">
        <f>IF(A267&lt;&gt;"",IF('Données élèves'!G270&lt;&gt;"",IF('Données élèves'!AB270&lt;&gt;"",IF('Données élèves'!G270="LOC.ID",CONCATENATE("LOC.",'Données élèves'!AU$5),'Données élèves'!G270),""),""),"")</f>
        <v/>
      </c>
      <c r="F267" s="146" t="str">
        <f>IF(A267&lt;&gt;"",IF('Données élèves'!H270&lt;&gt;"",'Données élèves'!H270,""),"")</f>
        <v/>
      </c>
      <c r="G267" s="146" t="str">
        <f>IF(AND(A267&lt;&gt;"",'Données élèves'!AC270&lt;&gt;""),IF('Données élèves'!AC270=TRUE,INDEX(codesex,MATCH('Données élèves'!I270,libsex,0)),'Données élèves'!I270),"")</f>
        <v/>
      </c>
      <c r="H267" s="147" t="str">
        <f>IF(A267&lt;&gt;"",IF('Données élèves'!J270&lt;&gt;"",'Données élèves'!J270,""),"")</f>
        <v/>
      </c>
      <c r="I267" s="148" t="str">
        <f>IF(AND(A267&lt;&gt;"",'Données élèves'!AE270&lt;&gt;""),IF('Données élèves'!AE270=TRUE,INDEX(codenat,MATCH('Données élèves'!K270,libnat,0)),'Données élèves'!K270),"")</f>
        <v/>
      </c>
      <c r="J267" s="148" t="str">
        <f>IF(AND(A267&lt;&gt;"",'Données élèves'!AF270&lt;&gt;""),IF('Données élèves'!AF270=TRUE,INDEX(codelangue,MATCH('Données élèves'!L270,liblangue,0)),'Données élèves'!L270),"")</f>
        <v/>
      </c>
      <c r="K267" s="148" t="str">
        <f>IF(AND(A267&lt;&gt;"",'Données élèves'!AH270&lt;&gt;""),IF('Données élèves'!AH270=TRUE,IF(INDEX(codegem,MATCH('Données élèves'!M270,libgem,0))&lt;8000,INDEX(codegem,MATCH('Données élèves'!M270,libgem,0)),""),'Données élèves'!M270),"")</f>
        <v/>
      </c>
      <c r="L267" s="148" t="str">
        <f>IF(AND(A267&lt;&gt;"",'Données élèves'!AH270&lt;&gt;""),IF('Données élèves'!AH270=TRUE,INDEX(codegemhist,MATCH('Données élèves'!M270,libgem,0)),""),"")</f>
        <v/>
      </c>
      <c r="M267" s="148" t="str">
        <f>IF(AND(A267&lt;&gt;"",'Données élèves'!AH270&lt;&gt;""),IF('Données élèves'!AH270=TRUE,IF(INDEX(codegem,MATCH('Données élèves'!M270,libgem,0))&gt;=8000,INDEX(codegem,MATCH('Données élèves'!M270,libgem,0)),""),'Données élèves'!M270),"")</f>
        <v/>
      </c>
      <c r="N267" s="148" t="str">
        <f>IF(AND(A267&lt;&gt;"",'Données élèves'!AI270&lt;&gt;""),IF('Données élèves'!AI270=TRUE,INDEX(codeschart,MATCH('Données élèves'!N270,libschart,0)),'Données élèves'!N270),"")</f>
        <v/>
      </c>
      <c r="O267" s="148" t="str">
        <f>IF(AND(A267&lt;&gt;"",'Données élèves'!O270&lt;&gt;""),'Données élèves'!O270,"")</f>
        <v/>
      </c>
      <c r="P267" s="148" t="str">
        <f>IF(AND(A267&lt;&gt;"",'Données élèves'!AK270&lt;&gt;""),IF('Données élèves'!AK270=TRUE,INDEX(codeform,MATCH('Données élèves'!P270,libform,0)),'Données élèves'!P270),"")</f>
        <v/>
      </c>
      <c r="Q267" s="148" t="str">
        <f>IF(AND(A267&lt;&gt;"",'Données élèves'!AL270&lt;&gt;""),IF('Données élèves'!AL270=TRUE,INDEX(codespe,MATCH('Données élèves'!Q270,libspe,0)),'Données élèves'!Q270),"")</f>
        <v/>
      </c>
      <c r="R267" s="148" t="str">
        <f>IF(AND(A267&lt;&gt;"",OR('Données élèves'!AM270&lt;&gt;"",'Données élèves'!AT270=FALSE)),IF('Données élèves'!AM270=TRUE,INDEX(codemp1,MATCH('Données élèves'!R270,libmp1,0)),IF('Données élèves'!AT270=FALSE,0,'Données élèves'!R270)),"")</f>
        <v/>
      </c>
      <c r="S267" s="148" t="str">
        <f t="shared" si="13"/>
        <v/>
      </c>
      <c r="T267" s="148" t="str">
        <f t="shared" si="14"/>
        <v/>
      </c>
      <c r="U267" s="148" t="str">
        <f>IF(AND(A267&lt;&gt;"",'Données élèves'!S270&lt;&gt;""),'Données élèves'!S270,"")</f>
        <v/>
      </c>
      <c r="V267" s="148" t="str">
        <f>IF(AND(A267&lt;&gt;"",'Données élèves'!T270&lt;&gt;""),'Données élèves'!T270,"")</f>
        <v/>
      </c>
      <c r="W267" s="148" t="str">
        <f>IF(AND(A267&lt;&gt;"",'Données élèves'!U270&lt;&gt;""),'Données élèves'!U270,"")</f>
        <v/>
      </c>
      <c r="X267" s="148" t="str">
        <f>IF(AND(A267&lt;&gt;"",'Données élèves'!V270&lt;&gt;""),'Données élèves'!V270,"")</f>
        <v/>
      </c>
      <c r="Y267" s="148" t="str">
        <f>IF(AND(A267&lt;&gt;"",'Données élèves'!W270&lt;&gt;""),'Données élèves'!W270,"")</f>
        <v/>
      </c>
      <c r="Z267" s="148" t="str">
        <f>IF(AND(A267&lt;&gt;"",'Données élèves'!X270&lt;&gt;""),'Données élèves'!X270,"")</f>
        <v/>
      </c>
    </row>
    <row r="268" spans="1:26" x14ac:dyDescent="0.2">
      <c r="A268" s="146" t="str">
        <f>IF('Données élèves'!$C271&lt;&gt;"",'Données élèves'!A271,"")</f>
        <v/>
      </c>
      <c r="B268" s="146" t="str">
        <f>IF(A268&lt;&gt;"",'Données élèves'!B271,"")</f>
        <v/>
      </c>
      <c r="C268" s="146" t="str">
        <f>IF(AND(A268&lt;&gt;"",'Données élèves'!F271&lt;&gt;""),IF(INDEX(codeclint,MATCH('Données élèves'!F271,libclint,0))&lt;&gt;"",INDEX(codeclint,MATCH('Données élèves'!F271,libclint,0)),""),"")</f>
        <v/>
      </c>
      <c r="D268" s="146" t="str">
        <f t="shared" si="12"/>
        <v/>
      </c>
      <c r="E268" s="146" t="str">
        <f>IF(A268&lt;&gt;"",IF('Données élèves'!G271&lt;&gt;"",IF('Données élèves'!AB271&lt;&gt;"",IF('Données élèves'!G271="LOC.ID",CONCATENATE("LOC.",'Données élèves'!AU$5),'Données élèves'!G271),""),""),"")</f>
        <v/>
      </c>
      <c r="F268" s="146" t="str">
        <f>IF(A268&lt;&gt;"",IF('Données élèves'!H271&lt;&gt;"",'Données élèves'!H271,""),"")</f>
        <v/>
      </c>
      <c r="G268" s="146" t="str">
        <f>IF(AND(A268&lt;&gt;"",'Données élèves'!AC271&lt;&gt;""),IF('Données élèves'!AC271=TRUE,INDEX(codesex,MATCH('Données élèves'!I271,libsex,0)),'Données élèves'!I271),"")</f>
        <v/>
      </c>
      <c r="H268" s="147" t="str">
        <f>IF(A268&lt;&gt;"",IF('Données élèves'!J271&lt;&gt;"",'Données élèves'!J271,""),"")</f>
        <v/>
      </c>
      <c r="I268" s="148" t="str">
        <f>IF(AND(A268&lt;&gt;"",'Données élèves'!AE271&lt;&gt;""),IF('Données élèves'!AE271=TRUE,INDEX(codenat,MATCH('Données élèves'!K271,libnat,0)),'Données élèves'!K271),"")</f>
        <v/>
      </c>
      <c r="J268" s="148" t="str">
        <f>IF(AND(A268&lt;&gt;"",'Données élèves'!AF271&lt;&gt;""),IF('Données élèves'!AF271=TRUE,INDEX(codelangue,MATCH('Données élèves'!L271,liblangue,0)),'Données élèves'!L271),"")</f>
        <v/>
      </c>
      <c r="K268" s="148" t="str">
        <f>IF(AND(A268&lt;&gt;"",'Données élèves'!AH271&lt;&gt;""),IF('Données élèves'!AH271=TRUE,IF(INDEX(codegem,MATCH('Données élèves'!M271,libgem,0))&lt;8000,INDEX(codegem,MATCH('Données élèves'!M271,libgem,0)),""),'Données élèves'!M271),"")</f>
        <v/>
      </c>
      <c r="L268" s="148" t="str">
        <f>IF(AND(A268&lt;&gt;"",'Données élèves'!AH271&lt;&gt;""),IF('Données élèves'!AH271=TRUE,INDEX(codegemhist,MATCH('Données élèves'!M271,libgem,0)),""),"")</f>
        <v/>
      </c>
      <c r="M268" s="148" t="str">
        <f>IF(AND(A268&lt;&gt;"",'Données élèves'!AH271&lt;&gt;""),IF('Données élèves'!AH271=TRUE,IF(INDEX(codegem,MATCH('Données élèves'!M271,libgem,0))&gt;=8000,INDEX(codegem,MATCH('Données élèves'!M271,libgem,0)),""),'Données élèves'!M271),"")</f>
        <v/>
      </c>
      <c r="N268" s="148" t="str">
        <f>IF(AND(A268&lt;&gt;"",'Données élèves'!AI271&lt;&gt;""),IF('Données élèves'!AI271=TRUE,INDEX(codeschart,MATCH('Données élèves'!N271,libschart,0)),'Données élèves'!N271),"")</f>
        <v/>
      </c>
      <c r="O268" s="148" t="str">
        <f>IF(AND(A268&lt;&gt;"",'Données élèves'!O271&lt;&gt;""),'Données élèves'!O271,"")</f>
        <v/>
      </c>
      <c r="P268" s="148" t="str">
        <f>IF(AND(A268&lt;&gt;"",'Données élèves'!AK271&lt;&gt;""),IF('Données élèves'!AK271=TRUE,INDEX(codeform,MATCH('Données élèves'!P271,libform,0)),'Données élèves'!P271),"")</f>
        <v/>
      </c>
      <c r="Q268" s="148" t="str">
        <f>IF(AND(A268&lt;&gt;"",'Données élèves'!AL271&lt;&gt;""),IF('Données élèves'!AL271=TRUE,INDEX(codespe,MATCH('Données élèves'!Q271,libspe,0)),'Données élèves'!Q271),"")</f>
        <v/>
      </c>
      <c r="R268" s="148" t="str">
        <f>IF(AND(A268&lt;&gt;"",OR('Données élèves'!AM271&lt;&gt;"",'Données élèves'!AT271=FALSE)),IF('Données élèves'!AM271=TRUE,INDEX(codemp1,MATCH('Données élèves'!R271,libmp1,0)),IF('Données élèves'!AT271=FALSE,0,'Données élèves'!R271)),"")</f>
        <v/>
      </c>
      <c r="S268" s="148" t="str">
        <f t="shared" si="13"/>
        <v/>
      </c>
      <c r="T268" s="148" t="str">
        <f t="shared" si="14"/>
        <v/>
      </c>
      <c r="U268" s="148" t="str">
        <f>IF(AND(A268&lt;&gt;"",'Données élèves'!S271&lt;&gt;""),'Données élèves'!S271,"")</f>
        <v/>
      </c>
      <c r="V268" s="148" t="str">
        <f>IF(AND(A268&lt;&gt;"",'Données élèves'!T271&lt;&gt;""),'Données élèves'!T271,"")</f>
        <v/>
      </c>
      <c r="W268" s="148" t="str">
        <f>IF(AND(A268&lt;&gt;"",'Données élèves'!U271&lt;&gt;""),'Données élèves'!U271,"")</f>
        <v/>
      </c>
      <c r="X268" s="148" t="str">
        <f>IF(AND(A268&lt;&gt;"",'Données élèves'!V271&lt;&gt;""),'Données élèves'!V271,"")</f>
        <v/>
      </c>
      <c r="Y268" s="148" t="str">
        <f>IF(AND(A268&lt;&gt;"",'Données élèves'!W271&lt;&gt;""),'Données élèves'!W271,"")</f>
        <v/>
      </c>
      <c r="Z268" s="148" t="str">
        <f>IF(AND(A268&lt;&gt;"",'Données élèves'!X271&lt;&gt;""),'Données élèves'!X271,"")</f>
        <v/>
      </c>
    </row>
    <row r="269" spans="1:26" x14ac:dyDescent="0.2">
      <c r="A269" s="146" t="str">
        <f>IF('Données élèves'!$C272&lt;&gt;"",'Données élèves'!A272,"")</f>
        <v/>
      </c>
      <c r="B269" s="146" t="str">
        <f>IF(A269&lt;&gt;"",'Données élèves'!B272,"")</f>
        <v/>
      </c>
      <c r="C269" s="146" t="str">
        <f>IF(AND(A269&lt;&gt;"",'Données élèves'!F272&lt;&gt;""),IF(INDEX(codeclint,MATCH('Données élèves'!F272,libclint,0))&lt;&gt;"",INDEX(codeclint,MATCH('Données élèves'!F272,libclint,0)),""),"")</f>
        <v/>
      </c>
      <c r="D269" s="146" t="str">
        <f t="shared" si="12"/>
        <v/>
      </c>
      <c r="E269" s="146" t="str">
        <f>IF(A269&lt;&gt;"",IF('Données élèves'!G272&lt;&gt;"",IF('Données élèves'!AB272&lt;&gt;"",IF('Données élèves'!G272="LOC.ID",CONCATENATE("LOC.",'Données élèves'!AU$5),'Données élèves'!G272),""),""),"")</f>
        <v/>
      </c>
      <c r="F269" s="146" t="str">
        <f>IF(A269&lt;&gt;"",IF('Données élèves'!H272&lt;&gt;"",'Données élèves'!H272,""),"")</f>
        <v/>
      </c>
      <c r="G269" s="146" t="str">
        <f>IF(AND(A269&lt;&gt;"",'Données élèves'!AC272&lt;&gt;""),IF('Données élèves'!AC272=TRUE,INDEX(codesex,MATCH('Données élèves'!I272,libsex,0)),'Données élèves'!I272),"")</f>
        <v/>
      </c>
      <c r="H269" s="147" t="str">
        <f>IF(A269&lt;&gt;"",IF('Données élèves'!J272&lt;&gt;"",'Données élèves'!J272,""),"")</f>
        <v/>
      </c>
      <c r="I269" s="148" t="str">
        <f>IF(AND(A269&lt;&gt;"",'Données élèves'!AE272&lt;&gt;""),IF('Données élèves'!AE272=TRUE,INDEX(codenat,MATCH('Données élèves'!K272,libnat,0)),'Données élèves'!K272),"")</f>
        <v/>
      </c>
      <c r="J269" s="148" t="str">
        <f>IF(AND(A269&lt;&gt;"",'Données élèves'!AF272&lt;&gt;""),IF('Données élèves'!AF272=TRUE,INDEX(codelangue,MATCH('Données élèves'!L272,liblangue,0)),'Données élèves'!L272),"")</f>
        <v/>
      </c>
      <c r="K269" s="148" t="str">
        <f>IF(AND(A269&lt;&gt;"",'Données élèves'!AH272&lt;&gt;""),IF('Données élèves'!AH272=TRUE,IF(INDEX(codegem,MATCH('Données élèves'!M272,libgem,0))&lt;8000,INDEX(codegem,MATCH('Données élèves'!M272,libgem,0)),""),'Données élèves'!M272),"")</f>
        <v/>
      </c>
      <c r="L269" s="148" t="str">
        <f>IF(AND(A269&lt;&gt;"",'Données élèves'!AH272&lt;&gt;""),IF('Données élèves'!AH272=TRUE,INDEX(codegemhist,MATCH('Données élèves'!M272,libgem,0)),""),"")</f>
        <v/>
      </c>
      <c r="M269" s="148" t="str">
        <f>IF(AND(A269&lt;&gt;"",'Données élèves'!AH272&lt;&gt;""),IF('Données élèves'!AH272=TRUE,IF(INDEX(codegem,MATCH('Données élèves'!M272,libgem,0))&gt;=8000,INDEX(codegem,MATCH('Données élèves'!M272,libgem,0)),""),'Données élèves'!M272),"")</f>
        <v/>
      </c>
      <c r="N269" s="148" t="str">
        <f>IF(AND(A269&lt;&gt;"",'Données élèves'!AI272&lt;&gt;""),IF('Données élèves'!AI272=TRUE,INDEX(codeschart,MATCH('Données élèves'!N272,libschart,0)),'Données élèves'!N272),"")</f>
        <v/>
      </c>
      <c r="O269" s="148" t="str">
        <f>IF(AND(A269&lt;&gt;"",'Données élèves'!O272&lt;&gt;""),'Données élèves'!O272,"")</f>
        <v/>
      </c>
      <c r="P269" s="148" t="str">
        <f>IF(AND(A269&lt;&gt;"",'Données élèves'!AK272&lt;&gt;""),IF('Données élèves'!AK272=TRUE,INDEX(codeform,MATCH('Données élèves'!P272,libform,0)),'Données élèves'!P272),"")</f>
        <v/>
      </c>
      <c r="Q269" s="148" t="str">
        <f>IF(AND(A269&lt;&gt;"",'Données élèves'!AL272&lt;&gt;""),IF('Données élèves'!AL272=TRUE,INDEX(codespe,MATCH('Données élèves'!Q272,libspe,0)),'Données élèves'!Q272),"")</f>
        <v/>
      </c>
      <c r="R269" s="148" t="str">
        <f>IF(AND(A269&lt;&gt;"",OR('Données élèves'!AM272&lt;&gt;"",'Données élèves'!AT272=FALSE)),IF('Données élèves'!AM272=TRUE,INDEX(codemp1,MATCH('Données élèves'!R272,libmp1,0)),IF('Données élèves'!AT272=FALSE,0,'Données élèves'!R272)),"")</f>
        <v/>
      </c>
      <c r="S269" s="148" t="str">
        <f t="shared" si="13"/>
        <v/>
      </c>
      <c r="T269" s="148" t="str">
        <f t="shared" si="14"/>
        <v/>
      </c>
      <c r="U269" s="148" t="str">
        <f>IF(AND(A269&lt;&gt;"",'Données élèves'!S272&lt;&gt;""),'Données élèves'!S272,"")</f>
        <v/>
      </c>
      <c r="V269" s="148" t="str">
        <f>IF(AND(A269&lt;&gt;"",'Données élèves'!T272&lt;&gt;""),'Données élèves'!T272,"")</f>
        <v/>
      </c>
      <c r="W269" s="148" t="str">
        <f>IF(AND(A269&lt;&gt;"",'Données élèves'!U272&lt;&gt;""),'Données élèves'!U272,"")</f>
        <v/>
      </c>
      <c r="X269" s="148" t="str">
        <f>IF(AND(A269&lt;&gt;"",'Données élèves'!V272&lt;&gt;""),'Données élèves'!V272,"")</f>
        <v/>
      </c>
      <c r="Y269" s="148" t="str">
        <f>IF(AND(A269&lt;&gt;"",'Données élèves'!W272&lt;&gt;""),'Données élèves'!W272,"")</f>
        <v/>
      </c>
      <c r="Z269" s="148" t="str">
        <f>IF(AND(A269&lt;&gt;"",'Données élèves'!X272&lt;&gt;""),'Données élèves'!X272,"")</f>
        <v/>
      </c>
    </row>
    <row r="270" spans="1:26" x14ac:dyDescent="0.2">
      <c r="A270" s="146" t="str">
        <f>IF('Données élèves'!$C273&lt;&gt;"",'Données élèves'!A273,"")</f>
        <v/>
      </c>
      <c r="B270" s="146" t="str">
        <f>IF(A270&lt;&gt;"",'Données élèves'!B273,"")</f>
        <v/>
      </c>
      <c r="C270" s="146" t="str">
        <f>IF(AND(A270&lt;&gt;"",'Données élèves'!F273&lt;&gt;""),IF(INDEX(codeclint,MATCH('Données élèves'!F273,libclint,0))&lt;&gt;"",INDEX(codeclint,MATCH('Données élèves'!F273,libclint,0)),""),"")</f>
        <v/>
      </c>
      <c r="D270" s="146" t="str">
        <f t="shared" si="12"/>
        <v/>
      </c>
      <c r="E270" s="146" t="str">
        <f>IF(A270&lt;&gt;"",IF('Données élèves'!G273&lt;&gt;"",IF('Données élèves'!AB273&lt;&gt;"",IF('Données élèves'!G273="LOC.ID",CONCATENATE("LOC.",'Données élèves'!AU$5),'Données élèves'!G273),""),""),"")</f>
        <v/>
      </c>
      <c r="F270" s="146" t="str">
        <f>IF(A270&lt;&gt;"",IF('Données élèves'!H273&lt;&gt;"",'Données élèves'!H273,""),"")</f>
        <v/>
      </c>
      <c r="G270" s="146" t="str">
        <f>IF(AND(A270&lt;&gt;"",'Données élèves'!AC273&lt;&gt;""),IF('Données élèves'!AC273=TRUE,INDEX(codesex,MATCH('Données élèves'!I273,libsex,0)),'Données élèves'!I273),"")</f>
        <v/>
      </c>
      <c r="H270" s="147" t="str">
        <f>IF(A270&lt;&gt;"",IF('Données élèves'!J273&lt;&gt;"",'Données élèves'!J273,""),"")</f>
        <v/>
      </c>
      <c r="I270" s="148" t="str">
        <f>IF(AND(A270&lt;&gt;"",'Données élèves'!AE273&lt;&gt;""),IF('Données élèves'!AE273=TRUE,INDEX(codenat,MATCH('Données élèves'!K273,libnat,0)),'Données élèves'!K273),"")</f>
        <v/>
      </c>
      <c r="J270" s="148" t="str">
        <f>IF(AND(A270&lt;&gt;"",'Données élèves'!AF273&lt;&gt;""),IF('Données élèves'!AF273=TRUE,INDEX(codelangue,MATCH('Données élèves'!L273,liblangue,0)),'Données élèves'!L273),"")</f>
        <v/>
      </c>
      <c r="K270" s="148" t="str">
        <f>IF(AND(A270&lt;&gt;"",'Données élèves'!AH273&lt;&gt;""),IF('Données élèves'!AH273=TRUE,IF(INDEX(codegem,MATCH('Données élèves'!M273,libgem,0))&lt;8000,INDEX(codegem,MATCH('Données élèves'!M273,libgem,0)),""),'Données élèves'!M273),"")</f>
        <v/>
      </c>
      <c r="L270" s="148" t="str">
        <f>IF(AND(A270&lt;&gt;"",'Données élèves'!AH273&lt;&gt;""),IF('Données élèves'!AH273=TRUE,INDEX(codegemhist,MATCH('Données élèves'!M273,libgem,0)),""),"")</f>
        <v/>
      </c>
      <c r="M270" s="148" t="str">
        <f>IF(AND(A270&lt;&gt;"",'Données élèves'!AH273&lt;&gt;""),IF('Données élèves'!AH273=TRUE,IF(INDEX(codegem,MATCH('Données élèves'!M273,libgem,0))&gt;=8000,INDEX(codegem,MATCH('Données élèves'!M273,libgem,0)),""),'Données élèves'!M273),"")</f>
        <v/>
      </c>
      <c r="N270" s="148" t="str">
        <f>IF(AND(A270&lt;&gt;"",'Données élèves'!AI273&lt;&gt;""),IF('Données élèves'!AI273=TRUE,INDEX(codeschart,MATCH('Données élèves'!N273,libschart,0)),'Données élèves'!N273),"")</f>
        <v/>
      </c>
      <c r="O270" s="148" t="str">
        <f>IF(AND(A270&lt;&gt;"",'Données élèves'!O273&lt;&gt;""),'Données élèves'!O273,"")</f>
        <v/>
      </c>
      <c r="P270" s="148" t="str">
        <f>IF(AND(A270&lt;&gt;"",'Données élèves'!AK273&lt;&gt;""),IF('Données élèves'!AK273=TRUE,INDEX(codeform,MATCH('Données élèves'!P273,libform,0)),'Données élèves'!P273),"")</f>
        <v/>
      </c>
      <c r="Q270" s="148" t="str">
        <f>IF(AND(A270&lt;&gt;"",'Données élèves'!AL273&lt;&gt;""),IF('Données élèves'!AL273=TRUE,INDEX(codespe,MATCH('Données élèves'!Q273,libspe,0)),'Données élèves'!Q273),"")</f>
        <v/>
      </c>
      <c r="R270" s="148" t="str">
        <f>IF(AND(A270&lt;&gt;"",OR('Données élèves'!AM273&lt;&gt;"",'Données élèves'!AT273=FALSE)),IF('Données élèves'!AM273=TRUE,INDEX(codemp1,MATCH('Données élèves'!R273,libmp1,0)),IF('Données élèves'!AT273=FALSE,0,'Données élèves'!R273)),"")</f>
        <v/>
      </c>
      <c r="S270" s="148" t="str">
        <f t="shared" si="13"/>
        <v/>
      </c>
      <c r="T270" s="148" t="str">
        <f t="shared" si="14"/>
        <v/>
      </c>
      <c r="U270" s="148" t="str">
        <f>IF(AND(A270&lt;&gt;"",'Données élèves'!S273&lt;&gt;""),'Données élèves'!S273,"")</f>
        <v/>
      </c>
      <c r="V270" s="148" t="str">
        <f>IF(AND(A270&lt;&gt;"",'Données élèves'!T273&lt;&gt;""),'Données élèves'!T273,"")</f>
        <v/>
      </c>
      <c r="W270" s="148" t="str">
        <f>IF(AND(A270&lt;&gt;"",'Données élèves'!U273&lt;&gt;""),'Données élèves'!U273,"")</f>
        <v/>
      </c>
      <c r="X270" s="148" t="str">
        <f>IF(AND(A270&lt;&gt;"",'Données élèves'!V273&lt;&gt;""),'Données élèves'!V273,"")</f>
        <v/>
      </c>
      <c r="Y270" s="148" t="str">
        <f>IF(AND(A270&lt;&gt;"",'Données élèves'!W273&lt;&gt;""),'Données élèves'!W273,"")</f>
        <v/>
      </c>
      <c r="Z270" s="148" t="str">
        <f>IF(AND(A270&lt;&gt;"",'Données élèves'!X273&lt;&gt;""),'Données élèves'!X273,"")</f>
        <v/>
      </c>
    </row>
    <row r="271" spans="1:26" x14ac:dyDescent="0.2">
      <c r="A271" s="146" t="str">
        <f>IF('Données élèves'!$C274&lt;&gt;"",'Données élèves'!A274,"")</f>
        <v/>
      </c>
      <c r="B271" s="146" t="str">
        <f>IF(A271&lt;&gt;"",'Données élèves'!B274,"")</f>
        <v/>
      </c>
      <c r="C271" s="146" t="str">
        <f>IF(AND(A271&lt;&gt;"",'Données élèves'!F274&lt;&gt;""),IF(INDEX(codeclint,MATCH('Données élèves'!F274,libclint,0))&lt;&gt;"",INDEX(codeclint,MATCH('Données élèves'!F274,libclint,0)),""),"")</f>
        <v/>
      </c>
      <c r="D271" s="146" t="str">
        <f t="shared" si="12"/>
        <v/>
      </c>
      <c r="E271" s="146" t="str">
        <f>IF(A271&lt;&gt;"",IF('Données élèves'!G274&lt;&gt;"",IF('Données élèves'!AB274&lt;&gt;"",IF('Données élèves'!G274="LOC.ID",CONCATENATE("LOC.",'Données élèves'!AU$5),'Données élèves'!G274),""),""),"")</f>
        <v/>
      </c>
      <c r="F271" s="146" t="str">
        <f>IF(A271&lt;&gt;"",IF('Données élèves'!H274&lt;&gt;"",'Données élèves'!H274,""),"")</f>
        <v/>
      </c>
      <c r="G271" s="146" t="str">
        <f>IF(AND(A271&lt;&gt;"",'Données élèves'!AC274&lt;&gt;""),IF('Données élèves'!AC274=TRUE,INDEX(codesex,MATCH('Données élèves'!I274,libsex,0)),'Données élèves'!I274),"")</f>
        <v/>
      </c>
      <c r="H271" s="147" t="str">
        <f>IF(A271&lt;&gt;"",IF('Données élèves'!J274&lt;&gt;"",'Données élèves'!J274,""),"")</f>
        <v/>
      </c>
      <c r="I271" s="148" t="str">
        <f>IF(AND(A271&lt;&gt;"",'Données élèves'!AE274&lt;&gt;""),IF('Données élèves'!AE274=TRUE,INDEX(codenat,MATCH('Données élèves'!K274,libnat,0)),'Données élèves'!K274),"")</f>
        <v/>
      </c>
      <c r="J271" s="148" t="str">
        <f>IF(AND(A271&lt;&gt;"",'Données élèves'!AF274&lt;&gt;""),IF('Données élèves'!AF274=TRUE,INDEX(codelangue,MATCH('Données élèves'!L274,liblangue,0)),'Données élèves'!L274),"")</f>
        <v/>
      </c>
      <c r="K271" s="148" t="str">
        <f>IF(AND(A271&lt;&gt;"",'Données élèves'!AH274&lt;&gt;""),IF('Données élèves'!AH274=TRUE,IF(INDEX(codegem,MATCH('Données élèves'!M274,libgem,0))&lt;8000,INDEX(codegem,MATCH('Données élèves'!M274,libgem,0)),""),'Données élèves'!M274),"")</f>
        <v/>
      </c>
      <c r="L271" s="148" t="str">
        <f>IF(AND(A271&lt;&gt;"",'Données élèves'!AH274&lt;&gt;""),IF('Données élèves'!AH274=TRUE,INDEX(codegemhist,MATCH('Données élèves'!M274,libgem,0)),""),"")</f>
        <v/>
      </c>
      <c r="M271" s="148" t="str">
        <f>IF(AND(A271&lt;&gt;"",'Données élèves'!AH274&lt;&gt;""),IF('Données élèves'!AH274=TRUE,IF(INDEX(codegem,MATCH('Données élèves'!M274,libgem,0))&gt;=8000,INDEX(codegem,MATCH('Données élèves'!M274,libgem,0)),""),'Données élèves'!M274),"")</f>
        <v/>
      </c>
      <c r="N271" s="148" t="str">
        <f>IF(AND(A271&lt;&gt;"",'Données élèves'!AI274&lt;&gt;""),IF('Données élèves'!AI274=TRUE,INDEX(codeschart,MATCH('Données élèves'!N274,libschart,0)),'Données élèves'!N274),"")</f>
        <v/>
      </c>
      <c r="O271" s="148" t="str">
        <f>IF(AND(A271&lt;&gt;"",'Données élèves'!O274&lt;&gt;""),'Données élèves'!O274,"")</f>
        <v/>
      </c>
      <c r="P271" s="148" t="str">
        <f>IF(AND(A271&lt;&gt;"",'Données élèves'!AK274&lt;&gt;""),IF('Données élèves'!AK274=TRUE,INDEX(codeform,MATCH('Données élèves'!P274,libform,0)),'Données élèves'!P274),"")</f>
        <v/>
      </c>
      <c r="Q271" s="148" t="str">
        <f>IF(AND(A271&lt;&gt;"",'Données élèves'!AL274&lt;&gt;""),IF('Données élèves'!AL274=TRUE,INDEX(codespe,MATCH('Données élèves'!Q274,libspe,0)),'Données élèves'!Q274),"")</f>
        <v/>
      </c>
      <c r="R271" s="148" t="str">
        <f>IF(AND(A271&lt;&gt;"",OR('Données élèves'!AM274&lt;&gt;"",'Données élèves'!AT274=FALSE)),IF('Données élèves'!AM274=TRUE,INDEX(codemp1,MATCH('Données élèves'!R274,libmp1,0)),IF('Données élèves'!AT274=FALSE,0,'Données élèves'!R274)),"")</f>
        <v/>
      </c>
      <c r="S271" s="148" t="str">
        <f t="shared" si="13"/>
        <v/>
      </c>
      <c r="T271" s="148" t="str">
        <f t="shared" si="14"/>
        <v/>
      </c>
      <c r="U271" s="148" t="str">
        <f>IF(AND(A271&lt;&gt;"",'Données élèves'!S274&lt;&gt;""),'Données élèves'!S274,"")</f>
        <v/>
      </c>
      <c r="V271" s="148" t="str">
        <f>IF(AND(A271&lt;&gt;"",'Données élèves'!T274&lt;&gt;""),'Données élèves'!T274,"")</f>
        <v/>
      </c>
      <c r="W271" s="148" t="str">
        <f>IF(AND(A271&lt;&gt;"",'Données élèves'!U274&lt;&gt;""),'Données élèves'!U274,"")</f>
        <v/>
      </c>
      <c r="X271" s="148" t="str">
        <f>IF(AND(A271&lt;&gt;"",'Données élèves'!V274&lt;&gt;""),'Données élèves'!V274,"")</f>
        <v/>
      </c>
      <c r="Y271" s="148" t="str">
        <f>IF(AND(A271&lt;&gt;"",'Données élèves'!W274&lt;&gt;""),'Données élèves'!W274,"")</f>
        <v/>
      </c>
      <c r="Z271" s="148" t="str">
        <f>IF(AND(A271&lt;&gt;"",'Données élèves'!X274&lt;&gt;""),'Données élèves'!X274,"")</f>
        <v/>
      </c>
    </row>
    <row r="272" spans="1:26" x14ac:dyDescent="0.2">
      <c r="A272" s="146" t="str">
        <f>IF('Données élèves'!$C275&lt;&gt;"",'Données élèves'!A275,"")</f>
        <v/>
      </c>
      <c r="B272" s="146" t="str">
        <f>IF(A272&lt;&gt;"",'Données élèves'!B275,"")</f>
        <v/>
      </c>
      <c r="C272" s="146" t="str">
        <f>IF(AND(A272&lt;&gt;"",'Données élèves'!F275&lt;&gt;""),IF(INDEX(codeclint,MATCH('Données élèves'!F275,libclint,0))&lt;&gt;"",INDEX(codeclint,MATCH('Données élèves'!F275,libclint,0)),""),"")</f>
        <v/>
      </c>
      <c r="D272" s="146" t="str">
        <f t="shared" si="12"/>
        <v/>
      </c>
      <c r="E272" s="146" t="str">
        <f>IF(A272&lt;&gt;"",IF('Données élèves'!G275&lt;&gt;"",IF('Données élèves'!AB275&lt;&gt;"",IF('Données élèves'!G275="LOC.ID",CONCATENATE("LOC.",'Données élèves'!AU$5),'Données élèves'!G275),""),""),"")</f>
        <v/>
      </c>
      <c r="F272" s="146" t="str">
        <f>IF(A272&lt;&gt;"",IF('Données élèves'!H275&lt;&gt;"",'Données élèves'!H275,""),"")</f>
        <v/>
      </c>
      <c r="G272" s="146" t="str">
        <f>IF(AND(A272&lt;&gt;"",'Données élèves'!AC275&lt;&gt;""),IF('Données élèves'!AC275=TRUE,INDEX(codesex,MATCH('Données élèves'!I275,libsex,0)),'Données élèves'!I275),"")</f>
        <v/>
      </c>
      <c r="H272" s="147" t="str">
        <f>IF(A272&lt;&gt;"",IF('Données élèves'!J275&lt;&gt;"",'Données élèves'!J275,""),"")</f>
        <v/>
      </c>
      <c r="I272" s="148" t="str">
        <f>IF(AND(A272&lt;&gt;"",'Données élèves'!AE275&lt;&gt;""),IF('Données élèves'!AE275=TRUE,INDEX(codenat,MATCH('Données élèves'!K275,libnat,0)),'Données élèves'!K275),"")</f>
        <v/>
      </c>
      <c r="J272" s="148" t="str">
        <f>IF(AND(A272&lt;&gt;"",'Données élèves'!AF275&lt;&gt;""),IF('Données élèves'!AF275=TRUE,INDEX(codelangue,MATCH('Données élèves'!L275,liblangue,0)),'Données élèves'!L275),"")</f>
        <v/>
      </c>
      <c r="K272" s="148" t="str">
        <f>IF(AND(A272&lt;&gt;"",'Données élèves'!AH275&lt;&gt;""),IF('Données élèves'!AH275=TRUE,IF(INDEX(codegem,MATCH('Données élèves'!M275,libgem,0))&lt;8000,INDEX(codegem,MATCH('Données élèves'!M275,libgem,0)),""),'Données élèves'!M275),"")</f>
        <v/>
      </c>
      <c r="L272" s="148" t="str">
        <f>IF(AND(A272&lt;&gt;"",'Données élèves'!AH275&lt;&gt;""),IF('Données élèves'!AH275=TRUE,INDEX(codegemhist,MATCH('Données élèves'!M275,libgem,0)),""),"")</f>
        <v/>
      </c>
      <c r="M272" s="148" t="str">
        <f>IF(AND(A272&lt;&gt;"",'Données élèves'!AH275&lt;&gt;""),IF('Données élèves'!AH275=TRUE,IF(INDEX(codegem,MATCH('Données élèves'!M275,libgem,0))&gt;=8000,INDEX(codegem,MATCH('Données élèves'!M275,libgem,0)),""),'Données élèves'!M275),"")</f>
        <v/>
      </c>
      <c r="N272" s="148" t="str">
        <f>IF(AND(A272&lt;&gt;"",'Données élèves'!AI275&lt;&gt;""),IF('Données élèves'!AI275=TRUE,INDEX(codeschart,MATCH('Données élèves'!N275,libschart,0)),'Données élèves'!N275),"")</f>
        <v/>
      </c>
      <c r="O272" s="148" t="str">
        <f>IF(AND(A272&lt;&gt;"",'Données élèves'!O275&lt;&gt;""),'Données élèves'!O275,"")</f>
        <v/>
      </c>
      <c r="P272" s="148" t="str">
        <f>IF(AND(A272&lt;&gt;"",'Données élèves'!AK275&lt;&gt;""),IF('Données élèves'!AK275=TRUE,INDEX(codeform,MATCH('Données élèves'!P275,libform,0)),'Données élèves'!P275),"")</f>
        <v/>
      </c>
      <c r="Q272" s="148" t="str">
        <f>IF(AND(A272&lt;&gt;"",'Données élèves'!AL275&lt;&gt;""),IF('Données élèves'!AL275=TRUE,INDEX(codespe,MATCH('Données élèves'!Q275,libspe,0)),'Données élèves'!Q275),"")</f>
        <v/>
      </c>
      <c r="R272" s="148" t="str">
        <f>IF(AND(A272&lt;&gt;"",OR('Données élèves'!AM275&lt;&gt;"",'Données élèves'!AT275=FALSE)),IF('Données élèves'!AM275=TRUE,INDEX(codemp1,MATCH('Données élèves'!R275,libmp1,0)),IF('Données élèves'!AT275=FALSE,0,'Données élèves'!R275)),"")</f>
        <v/>
      </c>
      <c r="S272" s="148" t="str">
        <f t="shared" si="13"/>
        <v/>
      </c>
      <c r="T272" s="148" t="str">
        <f t="shared" si="14"/>
        <v/>
      </c>
      <c r="U272" s="148" t="str">
        <f>IF(AND(A272&lt;&gt;"",'Données élèves'!S275&lt;&gt;""),'Données élèves'!S275,"")</f>
        <v/>
      </c>
      <c r="V272" s="148" t="str">
        <f>IF(AND(A272&lt;&gt;"",'Données élèves'!T275&lt;&gt;""),'Données élèves'!T275,"")</f>
        <v/>
      </c>
      <c r="W272" s="148" t="str">
        <f>IF(AND(A272&lt;&gt;"",'Données élèves'!U275&lt;&gt;""),'Données élèves'!U275,"")</f>
        <v/>
      </c>
      <c r="X272" s="148" t="str">
        <f>IF(AND(A272&lt;&gt;"",'Données élèves'!V275&lt;&gt;""),'Données élèves'!V275,"")</f>
        <v/>
      </c>
      <c r="Y272" s="148" t="str">
        <f>IF(AND(A272&lt;&gt;"",'Données élèves'!W275&lt;&gt;""),'Données élèves'!W275,"")</f>
        <v/>
      </c>
      <c r="Z272" s="148" t="str">
        <f>IF(AND(A272&lt;&gt;"",'Données élèves'!X275&lt;&gt;""),'Données élèves'!X275,"")</f>
        <v/>
      </c>
    </row>
    <row r="273" spans="1:26" x14ac:dyDescent="0.2">
      <c r="A273" s="146" t="str">
        <f>IF('Données élèves'!$C276&lt;&gt;"",'Données élèves'!A276,"")</f>
        <v/>
      </c>
      <c r="B273" s="146" t="str">
        <f>IF(A273&lt;&gt;"",'Données élèves'!B276,"")</f>
        <v/>
      </c>
      <c r="C273" s="146" t="str">
        <f>IF(AND(A273&lt;&gt;"",'Données élèves'!F276&lt;&gt;""),IF(INDEX(codeclint,MATCH('Données élèves'!F276,libclint,0))&lt;&gt;"",INDEX(codeclint,MATCH('Données élèves'!F276,libclint,0)),""),"")</f>
        <v/>
      </c>
      <c r="D273" s="146" t="str">
        <f t="shared" si="12"/>
        <v/>
      </c>
      <c r="E273" s="146" t="str">
        <f>IF(A273&lt;&gt;"",IF('Données élèves'!G276&lt;&gt;"",IF('Données élèves'!AB276&lt;&gt;"",IF('Données élèves'!G276="LOC.ID",CONCATENATE("LOC.",'Données élèves'!AU$5),'Données élèves'!G276),""),""),"")</f>
        <v/>
      </c>
      <c r="F273" s="146" t="str">
        <f>IF(A273&lt;&gt;"",IF('Données élèves'!H276&lt;&gt;"",'Données élèves'!H276,""),"")</f>
        <v/>
      </c>
      <c r="G273" s="146" t="str">
        <f>IF(AND(A273&lt;&gt;"",'Données élèves'!AC276&lt;&gt;""),IF('Données élèves'!AC276=TRUE,INDEX(codesex,MATCH('Données élèves'!I276,libsex,0)),'Données élèves'!I276),"")</f>
        <v/>
      </c>
      <c r="H273" s="147" t="str">
        <f>IF(A273&lt;&gt;"",IF('Données élèves'!J276&lt;&gt;"",'Données élèves'!J276,""),"")</f>
        <v/>
      </c>
      <c r="I273" s="148" t="str">
        <f>IF(AND(A273&lt;&gt;"",'Données élèves'!AE276&lt;&gt;""),IF('Données élèves'!AE276=TRUE,INDEX(codenat,MATCH('Données élèves'!K276,libnat,0)),'Données élèves'!K276),"")</f>
        <v/>
      </c>
      <c r="J273" s="148" t="str">
        <f>IF(AND(A273&lt;&gt;"",'Données élèves'!AF276&lt;&gt;""),IF('Données élèves'!AF276=TRUE,INDEX(codelangue,MATCH('Données élèves'!L276,liblangue,0)),'Données élèves'!L276),"")</f>
        <v/>
      </c>
      <c r="K273" s="148" t="str">
        <f>IF(AND(A273&lt;&gt;"",'Données élèves'!AH276&lt;&gt;""),IF('Données élèves'!AH276=TRUE,IF(INDEX(codegem,MATCH('Données élèves'!M276,libgem,0))&lt;8000,INDEX(codegem,MATCH('Données élèves'!M276,libgem,0)),""),'Données élèves'!M276),"")</f>
        <v/>
      </c>
      <c r="L273" s="148" t="str">
        <f>IF(AND(A273&lt;&gt;"",'Données élèves'!AH276&lt;&gt;""),IF('Données élèves'!AH276=TRUE,INDEX(codegemhist,MATCH('Données élèves'!M276,libgem,0)),""),"")</f>
        <v/>
      </c>
      <c r="M273" s="148" t="str">
        <f>IF(AND(A273&lt;&gt;"",'Données élèves'!AH276&lt;&gt;""),IF('Données élèves'!AH276=TRUE,IF(INDEX(codegem,MATCH('Données élèves'!M276,libgem,0))&gt;=8000,INDEX(codegem,MATCH('Données élèves'!M276,libgem,0)),""),'Données élèves'!M276),"")</f>
        <v/>
      </c>
      <c r="N273" s="148" t="str">
        <f>IF(AND(A273&lt;&gt;"",'Données élèves'!AI276&lt;&gt;""),IF('Données élèves'!AI276=TRUE,INDEX(codeschart,MATCH('Données élèves'!N276,libschart,0)),'Données élèves'!N276),"")</f>
        <v/>
      </c>
      <c r="O273" s="148" t="str">
        <f>IF(AND(A273&lt;&gt;"",'Données élèves'!O276&lt;&gt;""),'Données élèves'!O276,"")</f>
        <v/>
      </c>
      <c r="P273" s="148" t="str">
        <f>IF(AND(A273&lt;&gt;"",'Données élèves'!AK276&lt;&gt;""),IF('Données élèves'!AK276=TRUE,INDEX(codeform,MATCH('Données élèves'!P276,libform,0)),'Données élèves'!P276),"")</f>
        <v/>
      </c>
      <c r="Q273" s="148" t="str">
        <f>IF(AND(A273&lt;&gt;"",'Données élèves'!AL276&lt;&gt;""),IF('Données élèves'!AL276=TRUE,INDEX(codespe,MATCH('Données élèves'!Q276,libspe,0)),'Données élèves'!Q276),"")</f>
        <v/>
      </c>
      <c r="R273" s="148" t="str">
        <f>IF(AND(A273&lt;&gt;"",OR('Données élèves'!AM276&lt;&gt;"",'Données élèves'!AT276=FALSE)),IF('Données élèves'!AM276=TRUE,INDEX(codemp1,MATCH('Données élèves'!R276,libmp1,0)),IF('Données élèves'!AT276=FALSE,0,'Données élèves'!R276)),"")</f>
        <v/>
      </c>
      <c r="S273" s="148" t="str">
        <f t="shared" si="13"/>
        <v/>
      </c>
      <c r="T273" s="148" t="str">
        <f t="shared" si="14"/>
        <v/>
      </c>
      <c r="U273" s="148" t="str">
        <f>IF(AND(A273&lt;&gt;"",'Données élèves'!S276&lt;&gt;""),'Données élèves'!S276,"")</f>
        <v/>
      </c>
      <c r="V273" s="148" t="str">
        <f>IF(AND(A273&lt;&gt;"",'Données élèves'!T276&lt;&gt;""),'Données élèves'!T276,"")</f>
        <v/>
      </c>
      <c r="W273" s="148" t="str">
        <f>IF(AND(A273&lt;&gt;"",'Données élèves'!U276&lt;&gt;""),'Données élèves'!U276,"")</f>
        <v/>
      </c>
      <c r="X273" s="148" t="str">
        <f>IF(AND(A273&lt;&gt;"",'Données élèves'!V276&lt;&gt;""),'Données élèves'!V276,"")</f>
        <v/>
      </c>
      <c r="Y273" s="148" t="str">
        <f>IF(AND(A273&lt;&gt;"",'Données élèves'!W276&lt;&gt;""),'Données élèves'!W276,"")</f>
        <v/>
      </c>
      <c r="Z273" s="148" t="str">
        <f>IF(AND(A273&lt;&gt;"",'Données élèves'!X276&lt;&gt;""),'Données élèves'!X276,"")</f>
        <v/>
      </c>
    </row>
    <row r="274" spans="1:26" x14ac:dyDescent="0.2">
      <c r="A274" s="146" t="str">
        <f>IF('Données élèves'!$C277&lt;&gt;"",'Données élèves'!A277,"")</f>
        <v/>
      </c>
      <c r="B274" s="146" t="str">
        <f>IF(A274&lt;&gt;"",'Données élèves'!B277,"")</f>
        <v/>
      </c>
      <c r="C274" s="146" t="str">
        <f>IF(AND(A274&lt;&gt;"",'Données élèves'!F277&lt;&gt;""),IF(INDEX(codeclint,MATCH('Données élèves'!F277,libclint,0))&lt;&gt;"",INDEX(codeclint,MATCH('Données élèves'!F277,libclint,0)),""),"")</f>
        <v/>
      </c>
      <c r="D274" s="146" t="str">
        <f t="shared" si="12"/>
        <v/>
      </c>
      <c r="E274" s="146" t="str">
        <f>IF(A274&lt;&gt;"",IF('Données élèves'!G277&lt;&gt;"",IF('Données élèves'!AB277&lt;&gt;"",IF('Données élèves'!G277="LOC.ID",CONCATENATE("LOC.",'Données élèves'!AU$5),'Données élèves'!G277),""),""),"")</f>
        <v/>
      </c>
      <c r="F274" s="146" t="str">
        <f>IF(A274&lt;&gt;"",IF('Données élèves'!H277&lt;&gt;"",'Données élèves'!H277,""),"")</f>
        <v/>
      </c>
      <c r="G274" s="146" t="str">
        <f>IF(AND(A274&lt;&gt;"",'Données élèves'!AC277&lt;&gt;""),IF('Données élèves'!AC277=TRUE,INDEX(codesex,MATCH('Données élèves'!I277,libsex,0)),'Données élèves'!I277),"")</f>
        <v/>
      </c>
      <c r="H274" s="147" t="str">
        <f>IF(A274&lt;&gt;"",IF('Données élèves'!J277&lt;&gt;"",'Données élèves'!J277,""),"")</f>
        <v/>
      </c>
      <c r="I274" s="148" t="str">
        <f>IF(AND(A274&lt;&gt;"",'Données élèves'!AE277&lt;&gt;""),IF('Données élèves'!AE277=TRUE,INDEX(codenat,MATCH('Données élèves'!K277,libnat,0)),'Données élèves'!K277),"")</f>
        <v/>
      </c>
      <c r="J274" s="148" t="str">
        <f>IF(AND(A274&lt;&gt;"",'Données élèves'!AF277&lt;&gt;""),IF('Données élèves'!AF277=TRUE,INDEX(codelangue,MATCH('Données élèves'!L277,liblangue,0)),'Données élèves'!L277),"")</f>
        <v/>
      </c>
      <c r="K274" s="148" t="str">
        <f>IF(AND(A274&lt;&gt;"",'Données élèves'!AH277&lt;&gt;""),IF('Données élèves'!AH277=TRUE,IF(INDEX(codegem,MATCH('Données élèves'!M277,libgem,0))&lt;8000,INDEX(codegem,MATCH('Données élèves'!M277,libgem,0)),""),'Données élèves'!M277),"")</f>
        <v/>
      </c>
      <c r="L274" s="148" t="str">
        <f>IF(AND(A274&lt;&gt;"",'Données élèves'!AH277&lt;&gt;""),IF('Données élèves'!AH277=TRUE,INDEX(codegemhist,MATCH('Données élèves'!M277,libgem,0)),""),"")</f>
        <v/>
      </c>
      <c r="M274" s="148" t="str">
        <f>IF(AND(A274&lt;&gt;"",'Données élèves'!AH277&lt;&gt;""),IF('Données élèves'!AH277=TRUE,IF(INDEX(codegem,MATCH('Données élèves'!M277,libgem,0))&gt;=8000,INDEX(codegem,MATCH('Données élèves'!M277,libgem,0)),""),'Données élèves'!M277),"")</f>
        <v/>
      </c>
      <c r="N274" s="148" t="str">
        <f>IF(AND(A274&lt;&gt;"",'Données élèves'!AI277&lt;&gt;""),IF('Données élèves'!AI277=TRUE,INDEX(codeschart,MATCH('Données élèves'!N277,libschart,0)),'Données élèves'!N277),"")</f>
        <v/>
      </c>
      <c r="O274" s="148" t="str">
        <f>IF(AND(A274&lt;&gt;"",'Données élèves'!O277&lt;&gt;""),'Données élèves'!O277,"")</f>
        <v/>
      </c>
      <c r="P274" s="148" t="str">
        <f>IF(AND(A274&lt;&gt;"",'Données élèves'!AK277&lt;&gt;""),IF('Données élèves'!AK277=TRUE,INDEX(codeform,MATCH('Données élèves'!P277,libform,0)),'Données élèves'!P277),"")</f>
        <v/>
      </c>
      <c r="Q274" s="148" t="str">
        <f>IF(AND(A274&lt;&gt;"",'Données élèves'!AL277&lt;&gt;""),IF('Données élèves'!AL277=TRUE,INDEX(codespe,MATCH('Données élèves'!Q277,libspe,0)),'Données élèves'!Q277),"")</f>
        <v/>
      </c>
      <c r="R274" s="148" t="str">
        <f>IF(AND(A274&lt;&gt;"",OR('Données élèves'!AM277&lt;&gt;"",'Données élèves'!AT277=FALSE)),IF('Données élèves'!AM277=TRUE,INDEX(codemp1,MATCH('Données élèves'!R277,libmp1,0)),IF('Données élèves'!AT277=FALSE,0,'Données élèves'!R277)),"")</f>
        <v/>
      </c>
      <c r="S274" s="148" t="str">
        <f t="shared" si="13"/>
        <v/>
      </c>
      <c r="T274" s="148" t="str">
        <f t="shared" si="14"/>
        <v/>
      </c>
      <c r="U274" s="148" t="str">
        <f>IF(AND(A274&lt;&gt;"",'Données élèves'!S277&lt;&gt;""),'Données élèves'!S277,"")</f>
        <v/>
      </c>
      <c r="V274" s="148" t="str">
        <f>IF(AND(A274&lt;&gt;"",'Données élèves'!T277&lt;&gt;""),'Données élèves'!T277,"")</f>
        <v/>
      </c>
      <c r="W274" s="148" t="str">
        <f>IF(AND(A274&lt;&gt;"",'Données élèves'!U277&lt;&gt;""),'Données élèves'!U277,"")</f>
        <v/>
      </c>
      <c r="X274" s="148" t="str">
        <f>IF(AND(A274&lt;&gt;"",'Données élèves'!V277&lt;&gt;""),'Données élèves'!V277,"")</f>
        <v/>
      </c>
      <c r="Y274" s="148" t="str">
        <f>IF(AND(A274&lt;&gt;"",'Données élèves'!W277&lt;&gt;""),'Données élèves'!W277,"")</f>
        <v/>
      </c>
      <c r="Z274" s="148" t="str">
        <f>IF(AND(A274&lt;&gt;"",'Données élèves'!X277&lt;&gt;""),'Données élèves'!X277,"")</f>
        <v/>
      </c>
    </row>
    <row r="275" spans="1:26" x14ac:dyDescent="0.2">
      <c r="A275" s="146" t="str">
        <f>IF('Données élèves'!$C278&lt;&gt;"",'Données élèves'!A278,"")</f>
        <v/>
      </c>
      <c r="B275" s="146" t="str">
        <f>IF(A275&lt;&gt;"",'Données élèves'!B278,"")</f>
        <v/>
      </c>
      <c r="C275" s="146" t="str">
        <f>IF(AND(A275&lt;&gt;"",'Données élèves'!F278&lt;&gt;""),IF(INDEX(codeclint,MATCH('Données élèves'!F278,libclint,0))&lt;&gt;"",INDEX(codeclint,MATCH('Données élèves'!F278,libclint,0)),""),"")</f>
        <v/>
      </c>
      <c r="D275" s="146" t="str">
        <f t="shared" si="12"/>
        <v/>
      </c>
      <c r="E275" s="146" t="str">
        <f>IF(A275&lt;&gt;"",IF('Données élèves'!G278&lt;&gt;"",IF('Données élèves'!AB278&lt;&gt;"",IF('Données élèves'!G278="LOC.ID",CONCATENATE("LOC.",'Données élèves'!AU$5),'Données élèves'!G278),""),""),"")</f>
        <v/>
      </c>
      <c r="F275" s="146" t="str">
        <f>IF(A275&lt;&gt;"",IF('Données élèves'!H278&lt;&gt;"",'Données élèves'!H278,""),"")</f>
        <v/>
      </c>
      <c r="G275" s="146" t="str">
        <f>IF(AND(A275&lt;&gt;"",'Données élèves'!AC278&lt;&gt;""),IF('Données élèves'!AC278=TRUE,INDEX(codesex,MATCH('Données élèves'!I278,libsex,0)),'Données élèves'!I278),"")</f>
        <v/>
      </c>
      <c r="H275" s="147" t="str">
        <f>IF(A275&lt;&gt;"",IF('Données élèves'!J278&lt;&gt;"",'Données élèves'!J278,""),"")</f>
        <v/>
      </c>
      <c r="I275" s="148" t="str">
        <f>IF(AND(A275&lt;&gt;"",'Données élèves'!AE278&lt;&gt;""),IF('Données élèves'!AE278=TRUE,INDEX(codenat,MATCH('Données élèves'!K278,libnat,0)),'Données élèves'!K278),"")</f>
        <v/>
      </c>
      <c r="J275" s="148" t="str">
        <f>IF(AND(A275&lt;&gt;"",'Données élèves'!AF278&lt;&gt;""),IF('Données élèves'!AF278=TRUE,INDEX(codelangue,MATCH('Données élèves'!L278,liblangue,0)),'Données élèves'!L278),"")</f>
        <v/>
      </c>
      <c r="K275" s="148" t="str">
        <f>IF(AND(A275&lt;&gt;"",'Données élèves'!AH278&lt;&gt;""),IF('Données élèves'!AH278=TRUE,IF(INDEX(codegem,MATCH('Données élèves'!M278,libgem,0))&lt;8000,INDEX(codegem,MATCH('Données élèves'!M278,libgem,0)),""),'Données élèves'!M278),"")</f>
        <v/>
      </c>
      <c r="L275" s="148" t="str">
        <f>IF(AND(A275&lt;&gt;"",'Données élèves'!AH278&lt;&gt;""),IF('Données élèves'!AH278=TRUE,INDEX(codegemhist,MATCH('Données élèves'!M278,libgem,0)),""),"")</f>
        <v/>
      </c>
      <c r="M275" s="148" t="str">
        <f>IF(AND(A275&lt;&gt;"",'Données élèves'!AH278&lt;&gt;""),IF('Données élèves'!AH278=TRUE,IF(INDEX(codegem,MATCH('Données élèves'!M278,libgem,0))&gt;=8000,INDEX(codegem,MATCH('Données élèves'!M278,libgem,0)),""),'Données élèves'!M278),"")</f>
        <v/>
      </c>
      <c r="N275" s="148" t="str">
        <f>IF(AND(A275&lt;&gt;"",'Données élèves'!AI278&lt;&gt;""),IF('Données élèves'!AI278=TRUE,INDEX(codeschart,MATCH('Données élèves'!N278,libschart,0)),'Données élèves'!N278),"")</f>
        <v/>
      </c>
      <c r="O275" s="148" t="str">
        <f>IF(AND(A275&lt;&gt;"",'Données élèves'!O278&lt;&gt;""),'Données élèves'!O278,"")</f>
        <v/>
      </c>
      <c r="P275" s="148" t="str">
        <f>IF(AND(A275&lt;&gt;"",'Données élèves'!AK278&lt;&gt;""),IF('Données élèves'!AK278=TRUE,INDEX(codeform,MATCH('Données élèves'!P278,libform,0)),'Données élèves'!P278),"")</f>
        <v/>
      </c>
      <c r="Q275" s="148" t="str">
        <f>IF(AND(A275&lt;&gt;"",'Données élèves'!AL278&lt;&gt;""),IF('Données élèves'!AL278=TRUE,INDEX(codespe,MATCH('Données élèves'!Q278,libspe,0)),'Données élèves'!Q278),"")</f>
        <v/>
      </c>
      <c r="R275" s="148" t="str">
        <f>IF(AND(A275&lt;&gt;"",OR('Données élèves'!AM278&lt;&gt;"",'Données élèves'!AT278=FALSE)),IF('Données élèves'!AM278=TRUE,INDEX(codemp1,MATCH('Données élèves'!R278,libmp1,0)),IF('Données élèves'!AT278=FALSE,0,'Données élèves'!R278)),"")</f>
        <v/>
      </c>
      <c r="S275" s="148" t="str">
        <f t="shared" si="13"/>
        <v/>
      </c>
      <c r="T275" s="148" t="str">
        <f t="shared" si="14"/>
        <v/>
      </c>
      <c r="U275" s="148" t="str">
        <f>IF(AND(A275&lt;&gt;"",'Données élèves'!S278&lt;&gt;""),'Données élèves'!S278,"")</f>
        <v/>
      </c>
      <c r="V275" s="148" t="str">
        <f>IF(AND(A275&lt;&gt;"",'Données élèves'!T278&lt;&gt;""),'Données élèves'!T278,"")</f>
        <v/>
      </c>
      <c r="W275" s="148" t="str">
        <f>IF(AND(A275&lt;&gt;"",'Données élèves'!U278&lt;&gt;""),'Données élèves'!U278,"")</f>
        <v/>
      </c>
      <c r="X275" s="148" t="str">
        <f>IF(AND(A275&lt;&gt;"",'Données élèves'!V278&lt;&gt;""),'Données élèves'!V278,"")</f>
        <v/>
      </c>
      <c r="Y275" s="148" t="str">
        <f>IF(AND(A275&lt;&gt;"",'Données élèves'!W278&lt;&gt;""),'Données élèves'!W278,"")</f>
        <v/>
      </c>
      <c r="Z275" s="148" t="str">
        <f>IF(AND(A275&lt;&gt;"",'Données élèves'!X278&lt;&gt;""),'Données élèves'!X278,"")</f>
        <v/>
      </c>
    </row>
    <row r="276" spans="1:26" x14ac:dyDescent="0.2">
      <c r="A276" s="146" t="str">
        <f>IF('Données élèves'!$C279&lt;&gt;"",'Données élèves'!A279,"")</f>
        <v/>
      </c>
      <c r="B276" s="146" t="str">
        <f>IF(A276&lt;&gt;"",'Données élèves'!B279,"")</f>
        <v/>
      </c>
      <c r="C276" s="146" t="str">
        <f>IF(AND(A276&lt;&gt;"",'Données élèves'!F279&lt;&gt;""),IF(INDEX(codeclint,MATCH('Données élèves'!F279,libclint,0))&lt;&gt;"",INDEX(codeclint,MATCH('Données élèves'!F279,libclint,0)),""),"")</f>
        <v/>
      </c>
      <c r="D276" s="146" t="str">
        <f t="shared" si="12"/>
        <v/>
      </c>
      <c r="E276" s="146" t="str">
        <f>IF(A276&lt;&gt;"",IF('Données élèves'!G279&lt;&gt;"",IF('Données élèves'!AB279&lt;&gt;"",IF('Données élèves'!G279="LOC.ID",CONCATENATE("LOC.",'Données élèves'!AU$5),'Données élèves'!G279),""),""),"")</f>
        <v/>
      </c>
      <c r="F276" s="146" t="str">
        <f>IF(A276&lt;&gt;"",IF('Données élèves'!H279&lt;&gt;"",'Données élèves'!H279,""),"")</f>
        <v/>
      </c>
      <c r="G276" s="146" t="str">
        <f>IF(AND(A276&lt;&gt;"",'Données élèves'!AC279&lt;&gt;""),IF('Données élèves'!AC279=TRUE,INDEX(codesex,MATCH('Données élèves'!I279,libsex,0)),'Données élèves'!I279),"")</f>
        <v/>
      </c>
      <c r="H276" s="147" t="str">
        <f>IF(A276&lt;&gt;"",IF('Données élèves'!J279&lt;&gt;"",'Données élèves'!J279,""),"")</f>
        <v/>
      </c>
      <c r="I276" s="148" t="str">
        <f>IF(AND(A276&lt;&gt;"",'Données élèves'!AE279&lt;&gt;""),IF('Données élèves'!AE279=TRUE,INDEX(codenat,MATCH('Données élèves'!K279,libnat,0)),'Données élèves'!K279),"")</f>
        <v/>
      </c>
      <c r="J276" s="148" t="str">
        <f>IF(AND(A276&lt;&gt;"",'Données élèves'!AF279&lt;&gt;""),IF('Données élèves'!AF279=TRUE,INDEX(codelangue,MATCH('Données élèves'!L279,liblangue,0)),'Données élèves'!L279),"")</f>
        <v/>
      </c>
      <c r="K276" s="148" t="str">
        <f>IF(AND(A276&lt;&gt;"",'Données élèves'!AH279&lt;&gt;""),IF('Données élèves'!AH279=TRUE,IF(INDEX(codegem,MATCH('Données élèves'!M279,libgem,0))&lt;8000,INDEX(codegem,MATCH('Données élèves'!M279,libgem,0)),""),'Données élèves'!M279),"")</f>
        <v/>
      </c>
      <c r="L276" s="148" t="str">
        <f>IF(AND(A276&lt;&gt;"",'Données élèves'!AH279&lt;&gt;""),IF('Données élèves'!AH279=TRUE,INDEX(codegemhist,MATCH('Données élèves'!M279,libgem,0)),""),"")</f>
        <v/>
      </c>
      <c r="M276" s="148" t="str">
        <f>IF(AND(A276&lt;&gt;"",'Données élèves'!AH279&lt;&gt;""),IF('Données élèves'!AH279=TRUE,IF(INDEX(codegem,MATCH('Données élèves'!M279,libgem,0))&gt;=8000,INDEX(codegem,MATCH('Données élèves'!M279,libgem,0)),""),'Données élèves'!M279),"")</f>
        <v/>
      </c>
      <c r="N276" s="148" t="str">
        <f>IF(AND(A276&lt;&gt;"",'Données élèves'!AI279&lt;&gt;""),IF('Données élèves'!AI279=TRUE,INDEX(codeschart,MATCH('Données élèves'!N279,libschart,0)),'Données élèves'!N279),"")</f>
        <v/>
      </c>
      <c r="O276" s="148" t="str">
        <f>IF(AND(A276&lt;&gt;"",'Données élèves'!O279&lt;&gt;""),'Données élèves'!O279,"")</f>
        <v/>
      </c>
      <c r="P276" s="148" t="str">
        <f>IF(AND(A276&lt;&gt;"",'Données élèves'!AK279&lt;&gt;""),IF('Données élèves'!AK279=TRUE,INDEX(codeform,MATCH('Données élèves'!P279,libform,0)),'Données élèves'!P279),"")</f>
        <v/>
      </c>
      <c r="Q276" s="148" t="str">
        <f>IF(AND(A276&lt;&gt;"",'Données élèves'!AL279&lt;&gt;""),IF('Données élèves'!AL279=TRUE,INDEX(codespe,MATCH('Données élèves'!Q279,libspe,0)),'Données élèves'!Q279),"")</f>
        <v/>
      </c>
      <c r="R276" s="148" t="str">
        <f>IF(AND(A276&lt;&gt;"",OR('Données élèves'!AM279&lt;&gt;"",'Données élèves'!AT279=FALSE)),IF('Données élèves'!AM279=TRUE,INDEX(codemp1,MATCH('Données élèves'!R279,libmp1,0)),IF('Données élèves'!AT279=FALSE,0,'Données élèves'!R279)),"")</f>
        <v/>
      </c>
      <c r="S276" s="148" t="str">
        <f t="shared" si="13"/>
        <v/>
      </c>
      <c r="T276" s="148" t="str">
        <f t="shared" si="14"/>
        <v/>
      </c>
      <c r="U276" s="148" t="str">
        <f>IF(AND(A276&lt;&gt;"",'Données élèves'!S279&lt;&gt;""),'Données élèves'!S279,"")</f>
        <v/>
      </c>
      <c r="V276" s="148" t="str">
        <f>IF(AND(A276&lt;&gt;"",'Données élèves'!T279&lt;&gt;""),'Données élèves'!T279,"")</f>
        <v/>
      </c>
      <c r="W276" s="148" t="str">
        <f>IF(AND(A276&lt;&gt;"",'Données élèves'!U279&lt;&gt;""),'Données élèves'!U279,"")</f>
        <v/>
      </c>
      <c r="X276" s="148" t="str">
        <f>IF(AND(A276&lt;&gt;"",'Données élèves'!V279&lt;&gt;""),'Données élèves'!V279,"")</f>
        <v/>
      </c>
      <c r="Y276" s="148" t="str">
        <f>IF(AND(A276&lt;&gt;"",'Données élèves'!W279&lt;&gt;""),'Données élèves'!W279,"")</f>
        <v/>
      </c>
      <c r="Z276" s="148" t="str">
        <f>IF(AND(A276&lt;&gt;"",'Données élèves'!X279&lt;&gt;""),'Données élèves'!X279,"")</f>
        <v/>
      </c>
    </row>
    <row r="277" spans="1:26" x14ac:dyDescent="0.2">
      <c r="A277" s="146" t="str">
        <f>IF('Données élèves'!$C280&lt;&gt;"",'Données élèves'!A280,"")</f>
        <v/>
      </c>
      <c r="B277" s="146" t="str">
        <f>IF(A277&lt;&gt;"",'Données élèves'!B280,"")</f>
        <v/>
      </c>
      <c r="C277" s="146" t="str">
        <f>IF(AND(A277&lt;&gt;"",'Données élèves'!F280&lt;&gt;""),IF(INDEX(codeclint,MATCH('Données élèves'!F280,libclint,0))&lt;&gt;"",INDEX(codeclint,MATCH('Données élèves'!F280,libclint,0)),""),"")</f>
        <v/>
      </c>
      <c r="D277" s="146" t="str">
        <f t="shared" si="12"/>
        <v/>
      </c>
      <c r="E277" s="146" t="str">
        <f>IF(A277&lt;&gt;"",IF('Données élèves'!G280&lt;&gt;"",IF('Données élèves'!AB280&lt;&gt;"",IF('Données élèves'!G280="LOC.ID",CONCATENATE("LOC.",'Données élèves'!AU$5),'Données élèves'!G280),""),""),"")</f>
        <v/>
      </c>
      <c r="F277" s="146" t="str">
        <f>IF(A277&lt;&gt;"",IF('Données élèves'!H280&lt;&gt;"",'Données élèves'!H280,""),"")</f>
        <v/>
      </c>
      <c r="G277" s="146" t="str">
        <f>IF(AND(A277&lt;&gt;"",'Données élèves'!AC280&lt;&gt;""),IF('Données élèves'!AC280=TRUE,INDEX(codesex,MATCH('Données élèves'!I280,libsex,0)),'Données élèves'!I280),"")</f>
        <v/>
      </c>
      <c r="H277" s="147" t="str">
        <f>IF(A277&lt;&gt;"",IF('Données élèves'!J280&lt;&gt;"",'Données élèves'!J280,""),"")</f>
        <v/>
      </c>
      <c r="I277" s="148" t="str">
        <f>IF(AND(A277&lt;&gt;"",'Données élèves'!AE280&lt;&gt;""),IF('Données élèves'!AE280=TRUE,INDEX(codenat,MATCH('Données élèves'!K280,libnat,0)),'Données élèves'!K280),"")</f>
        <v/>
      </c>
      <c r="J277" s="148" t="str">
        <f>IF(AND(A277&lt;&gt;"",'Données élèves'!AF280&lt;&gt;""),IF('Données élèves'!AF280=TRUE,INDEX(codelangue,MATCH('Données élèves'!L280,liblangue,0)),'Données élèves'!L280),"")</f>
        <v/>
      </c>
      <c r="K277" s="148" t="str">
        <f>IF(AND(A277&lt;&gt;"",'Données élèves'!AH280&lt;&gt;""),IF('Données élèves'!AH280=TRUE,IF(INDEX(codegem,MATCH('Données élèves'!M280,libgem,0))&lt;8000,INDEX(codegem,MATCH('Données élèves'!M280,libgem,0)),""),'Données élèves'!M280),"")</f>
        <v/>
      </c>
      <c r="L277" s="148" t="str">
        <f>IF(AND(A277&lt;&gt;"",'Données élèves'!AH280&lt;&gt;""),IF('Données élèves'!AH280=TRUE,INDEX(codegemhist,MATCH('Données élèves'!M280,libgem,0)),""),"")</f>
        <v/>
      </c>
      <c r="M277" s="148" t="str">
        <f>IF(AND(A277&lt;&gt;"",'Données élèves'!AH280&lt;&gt;""),IF('Données élèves'!AH280=TRUE,IF(INDEX(codegem,MATCH('Données élèves'!M280,libgem,0))&gt;=8000,INDEX(codegem,MATCH('Données élèves'!M280,libgem,0)),""),'Données élèves'!M280),"")</f>
        <v/>
      </c>
      <c r="N277" s="148" t="str">
        <f>IF(AND(A277&lt;&gt;"",'Données élèves'!AI280&lt;&gt;""),IF('Données élèves'!AI280=TRUE,INDEX(codeschart,MATCH('Données élèves'!N280,libschart,0)),'Données élèves'!N280),"")</f>
        <v/>
      </c>
      <c r="O277" s="148" t="str">
        <f>IF(AND(A277&lt;&gt;"",'Données élèves'!O280&lt;&gt;""),'Données élèves'!O280,"")</f>
        <v/>
      </c>
      <c r="P277" s="148" t="str">
        <f>IF(AND(A277&lt;&gt;"",'Données élèves'!AK280&lt;&gt;""),IF('Données élèves'!AK280=TRUE,INDEX(codeform,MATCH('Données élèves'!P280,libform,0)),'Données élèves'!P280),"")</f>
        <v/>
      </c>
      <c r="Q277" s="148" t="str">
        <f>IF(AND(A277&lt;&gt;"",'Données élèves'!AL280&lt;&gt;""),IF('Données élèves'!AL280=TRUE,INDEX(codespe,MATCH('Données élèves'!Q280,libspe,0)),'Données élèves'!Q280),"")</f>
        <v/>
      </c>
      <c r="R277" s="148" t="str">
        <f>IF(AND(A277&lt;&gt;"",OR('Données élèves'!AM280&lt;&gt;"",'Données élèves'!AT280=FALSE)),IF('Données élèves'!AM280=TRUE,INDEX(codemp1,MATCH('Données élèves'!R280,libmp1,0)),IF('Données élèves'!AT280=FALSE,0,'Données élèves'!R280)),"")</f>
        <v/>
      </c>
      <c r="S277" s="148" t="str">
        <f t="shared" si="13"/>
        <v/>
      </c>
      <c r="T277" s="148" t="str">
        <f t="shared" si="14"/>
        <v/>
      </c>
      <c r="U277" s="148" t="str">
        <f>IF(AND(A277&lt;&gt;"",'Données élèves'!S280&lt;&gt;""),'Données élèves'!S280,"")</f>
        <v/>
      </c>
      <c r="V277" s="148" t="str">
        <f>IF(AND(A277&lt;&gt;"",'Données élèves'!T280&lt;&gt;""),'Données élèves'!T280,"")</f>
        <v/>
      </c>
      <c r="W277" s="148" t="str">
        <f>IF(AND(A277&lt;&gt;"",'Données élèves'!U280&lt;&gt;""),'Données élèves'!U280,"")</f>
        <v/>
      </c>
      <c r="X277" s="148" t="str">
        <f>IF(AND(A277&lt;&gt;"",'Données élèves'!V280&lt;&gt;""),'Données élèves'!V280,"")</f>
        <v/>
      </c>
      <c r="Y277" s="148" t="str">
        <f>IF(AND(A277&lt;&gt;"",'Données élèves'!W280&lt;&gt;""),'Données élèves'!W280,"")</f>
        <v/>
      </c>
      <c r="Z277" s="148" t="str">
        <f>IF(AND(A277&lt;&gt;"",'Données élèves'!X280&lt;&gt;""),'Données élèves'!X280,"")</f>
        <v/>
      </c>
    </row>
    <row r="278" spans="1:26" x14ac:dyDescent="0.2">
      <c r="A278" s="146" t="str">
        <f>IF('Données élèves'!$C281&lt;&gt;"",'Données élèves'!A281,"")</f>
        <v/>
      </c>
      <c r="B278" s="146" t="str">
        <f>IF(A278&lt;&gt;"",'Données élèves'!B281,"")</f>
        <v/>
      </c>
      <c r="C278" s="146" t="str">
        <f>IF(AND(A278&lt;&gt;"",'Données élèves'!F281&lt;&gt;""),IF(INDEX(codeclint,MATCH('Données élèves'!F281,libclint,0))&lt;&gt;"",INDEX(codeclint,MATCH('Données élèves'!F281,libclint,0)),""),"")</f>
        <v/>
      </c>
      <c r="D278" s="146" t="str">
        <f t="shared" si="12"/>
        <v/>
      </c>
      <c r="E278" s="146" t="str">
        <f>IF(A278&lt;&gt;"",IF('Données élèves'!G281&lt;&gt;"",IF('Données élèves'!AB281&lt;&gt;"",IF('Données élèves'!G281="LOC.ID",CONCATENATE("LOC.",'Données élèves'!AU$5),'Données élèves'!G281),""),""),"")</f>
        <v/>
      </c>
      <c r="F278" s="146" t="str">
        <f>IF(A278&lt;&gt;"",IF('Données élèves'!H281&lt;&gt;"",'Données élèves'!H281,""),"")</f>
        <v/>
      </c>
      <c r="G278" s="146" t="str">
        <f>IF(AND(A278&lt;&gt;"",'Données élèves'!AC281&lt;&gt;""),IF('Données élèves'!AC281=TRUE,INDEX(codesex,MATCH('Données élèves'!I281,libsex,0)),'Données élèves'!I281),"")</f>
        <v/>
      </c>
      <c r="H278" s="147" t="str">
        <f>IF(A278&lt;&gt;"",IF('Données élèves'!J281&lt;&gt;"",'Données élèves'!J281,""),"")</f>
        <v/>
      </c>
      <c r="I278" s="148" t="str">
        <f>IF(AND(A278&lt;&gt;"",'Données élèves'!AE281&lt;&gt;""),IF('Données élèves'!AE281=TRUE,INDEX(codenat,MATCH('Données élèves'!K281,libnat,0)),'Données élèves'!K281),"")</f>
        <v/>
      </c>
      <c r="J278" s="148" t="str">
        <f>IF(AND(A278&lt;&gt;"",'Données élèves'!AF281&lt;&gt;""),IF('Données élèves'!AF281=TRUE,INDEX(codelangue,MATCH('Données élèves'!L281,liblangue,0)),'Données élèves'!L281),"")</f>
        <v/>
      </c>
      <c r="K278" s="148" t="str">
        <f>IF(AND(A278&lt;&gt;"",'Données élèves'!AH281&lt;&gt;""),IF('Données élèves'!AH281=TRUE,IF(INDEX(codegem,MATCH('Données élèves'!M281,libgem,0))&lt;8000,INDEX(codegem,MATCH('Données élèves'!M281,libgem,0)),""),'Données élèves'!M281),"")</f>
        <v/>
      </c>
      <c r="L278" s="148" t="str">
        <f>IF(AND(A278&lt;&gt;"",'Données élèves'!AH281&lt;&gt;""),IF('Données élèves'!AH281=TRUE,INDEX(codegemhist,MATCH('Données élèves'!M281,libgem,0)),""),"")</f>
        <v/>
      </c>
      <c r="M278" s="148" t="str">
        <f>IF(AND(A278&lt;&gt;"",'Données élèves'!AH281&lt;&gt;""),IF('Données élèves'!AH281=TRUE,IF(INDEX(codegem,MATCH('Données élèves'!M281,libgem,0))&gt;=8000,INDEX(codegem,MATCH('Données élèves'!M281,libgem,0)),""),'Données élèves'!M281),"")</f>
        <v/>
      </c>
      <c r="N278" s="148" t="str">
        <f>IF(AND(A278&lt;&gt;"",'Données élèves'!AI281&lt;&gt;""),IF('Données élèves'!AI281=TRUE,INDEX(codeschart,MATCH('Données élèves'!N281,libschart,0)),'Données élèves'!N281),"")</f>
        <v/>
      </c>
      <c r="O278" s="148" t="str">
        <f>IF(AND(A278&lt;&gt;"",'Données élèves'!O281&lt;&gt;""),'Données élèves'!O281,"")</f>
        <v/>
      </c>
      <c r="P278" s="148" t="str">
        <f>IF(AND(A278&lt;&gt;"",'Données élèves'!AK281&lt;&gt;""),IF('Données élèves'!AK281=TRUE,INDEX(codeform,MATCH('Données élèves'!P281,libform,0)),'Données élèves'!P281),"")</f>
        <v/>
      </c>
      <c r="Q278" s="148" t="str">
        <f>IF(AND(A278&lt;&gt;"",'Données élèves'!AL281&lt;&gt;""),IF('Données élèves'!AL281=TRUE,INDEX(codespe,MATCH('Données élèves'!Q281,libspe,0)),'Données élèves'!Q281),"")</f>
        <v/>
      </c>
      <c r="R278" s="148" t="str">
        <f>IF(AND(A278&lt;&gt;"",OR('Données élèves'!AM281&lt;&gt;"",'Données élèves'!AT281=FALSE)),IF('Données élèves'!AM281=TRUE,INDEX(codemp1,MATCH('Données élèves'!R281,libmp1,0)),IF('Données élèves'!AT281=FALSE,0,'Données élèves'!R281)),"")</f>
        <v/>
      </c>
      <c r="S278" s="148" t="str">
        <f t="shared" si="13"/>
        <v/>
      </c>
      <c r="T278" s="148" t="str">
        <f t="shared" si="14"/>
        <v/>
      </c>
      <c r="U278" s="148" t="str">
        <f>IF(AND(A278&lt;&gt;"",'Données élèves'!S281&lt;&gt;""),'Données élèves'!S281,"")</f>
        <v/>
      </c>
      <c r="V278" s="148" t="str">
        <f>IF(AND(A278&lt;&gt;"",'Données élèves'!T281&lt;&gt;""),'Données élèves'!T281,"")</f>
        <v/>
      </c>
      <c r="W278" s="148" t="str">
        <f>IF(AND(A278&lt;&gt;"",'Données élèves'!U281&lt;&gt;""),'Données élèves'!U281,"")</f>
        <v/>
      </c>
      <c r="X278" s="148" t="str">
        <f>IF(AND(A278&lt;&gt;"",'Données élèves'!V281&lt;&gt;""),'Données élèves'!V281,"")</f>
        <v/>
      </c>
      <c r="Y278" s="148" t="str">
        <f>IF(AND(A278&lt;&gt;"",'Données élèves'!W281&lt;&gt;""),'Données élèves'!W281,"")</f>
        <v/>
      </c>
      <c r="Z278" s="148" t="str">
        <f>IF(AND(A278&lt;&gt;"",'Données élèves'!X281&lt;&gt;""),'Données élèves'!X281,"")</f>
        <v/>
      </c>
    </row>
    <row r="279" spans="1:26" x14ac:dyDescent="0.2">
      <c r="A279" s="146" t="str">
        <f>IF('Données élèves'!$C282&lt;&gt;"",'Données élèves'!A282,"")</f>
        <v/>
      </c>
      <c r="B279" s="146" t="str">
        <f>IF(A279&lt;&gt;"",'Données élèves'!B282,"")</f>
        <v/>
      </c>
      <c r="C279" s="146" t="str">
        <f>IF(AND(A279&lt;&gt;"",'Données élèves'!F282&lt;&gt;""),IF(INDEX(codeclint,MATCH('Données élèves'!F282,libclint,0))&lt;&gt;"",INDEX(codeclint,MATCH('Données élèves'!F282,libclint,0)),""),"")</f>
        <v/>
      </c>
      <c r="D279" s="146" t="str">
        <f t="shared" si="12"/>
        <v/>
      </c>
      <c r="E279" s="146" t="str">
        <f>IF(A279&lt;&gt;"",IF('Données élèves'!G282&lt;&gt;"",IF('Données élèves'!AB282&lt;&gt;"",IF('Données élèves'!G282="LOC.ID",CONCATENATE("LOC.",'Données élèves'!AU$5),'Données élèves'!G282),""),""),"")</f>
        <v/>
      </c>
      <c r="F279" s="146" t="str">
        <f>IF(A279&lt;&gt;"",IF('Données élèves'!H282&lt;&gt;"",'Données élèves'!H282,""),"")</f>
        <v/>
      </c>
      <c r="G279" s="146" t="str">
        <f>IF(AND(A279&lt;&gt;"",'Données élèves'!AC282&lt;&gt;""),IF('Données élèves'!AC282=TRUE,INDEX(codesex,MATCH('Données élèves'!I282,libsex,0)),'Données élèves'!I282),"")</f>
        <v/>
      </c>
      <c r="H279" s="147" t="str">
        <f>IF(A279&lt;&gt;"",IF('Données élèves'!J282&lt;&gt;"",'Données élèves'!J282,""),"")</f>
        <v/>
      </c>
      <c r="I279" s="148" t="str">
        <f>IF(AND(A279&lt;&gt;"",'Données élèves'!AE282&lt;&gt;""),IF('Données élèves'!AE282=TRUE,INDEX(codenat,MATCH('Données élèves'!K282,libnat,0)),'Données élèves'!K282),"")</f>
        <v/>
      </c>
      <c r="J279" s="148" t="str">
        <f>IF(AND(A279&lt;&gt;"",'Données élèves'!AF282&lt;&gt;""),IF('Données élèves'!AF282=TRUE,INDEX(codelangue,MATCH('Données élèves'!L282,liblangue,0)),'Données élèves'!L282),"")</f>
        <v/>
      </c>
      <c r="K279" s="148" t="str">
        <f>IF(AND(A279&lt;&gt;"",'Données élèves'!AH282&lt;&gt;""),IF('Données élèves'!AH282=TRUE,IF(INDEX(codegem,MATCH('Données élèves'!M282,libgem,0))&lt;8000,INDEX(codegem,MATCH('Données élèves'!M282,libgem,0)),""),'Données élèves'!M282),"")</f>
        <v/>
      </c>
      <c r="L279" s="148" t="str">
        <f>IF(AND(A279&lt;&gt;"",'Données élèves'!AH282&lt;&gt;""),IF('Données élèves'!AH282=TRUE,INDEX(codegemhist,MATCH('Données élèves'!M282,libgem,0)),""),"")</f>
        <v/>
      </c>
      <c r="M279" s="148" t="str">
        <f>IF(AND(A279&lt;&gt;"",'Données élèves'!AH282&lt;&gt;""),IF('Données élèves'!AH282=TRUE,IF(INDEX(codegem,MATCH('Données élèves'!M282,libgem,0))&gt;=8000,INDEX(codegem,MATCH('Données élèves'!M282,libgem,0)),""),'Données élèves'!M282),"")</f>
        <v/>
      </c>
      <c r="N279" s="148" t="str">
        <f>IF(AND(A279&lt;&gt;"",'Données élèves'!AI282&lt;&gt;""),IF('Données élèves'!AI282=TRUE,INDEX(codeschart,MATCH('Données élèves'!N282,libschart,0)),'Données élèves'!N282),"")</f>
        <v/>
      </c>
      <c r="O279" s="148" t="str">
        <f>IF(AND(A279&lt;&gt;"",'Données élèves'!O282&lt;&gt;""),'Données élèves'!O282,"")</f>
        <v/>
      </c>
      <c r="P279" s="148" t="str">
        <f>IF(AND(A279&lt;&gt;"",'Données élèves'!AK282&lt;&gt;""),IF('Données élèves'!AK282=TRUE,INDEX(codeform,MATCH('Données élèves'!P282,libform,0)),'Données élèves'!P282),"")</f>
        <v/>
      </c>
      <c r="Q279" s="148" t="str">
        <f>IF(AND(A279&lt;&gt;"",'Données élèves'!AL282&lt;&gt;""),IF('Données élèves'!AL282=TRUE,INDEX(codespe,MATCH('Données élèves'!Q282,libspe,0)),'Données élèves'!Q282),"")</f>
        <v/>
      </c>
      <c r="R279" s="148" t="str">
        <f>IF(AND(A279&lt;&gt;"",OR('Données élèves'!AM282&lt;&gt;"",'Données élèves'!AT282=FALSE)),IF('Données élèves'!AM282=TRUE,INDEX(codemp1,MATCH('Données élèves'!R282,libmp1,0)),IF('Données élèves'!AT282=FALSE,0,'Données élèves'!R282)),"")</f>
        <v/>
      </c>
      <c r="S279" s="148" t="str">
        <f t="shared" si="13"/>
        <v/>
      </c>
      <c r="T279" s="148" t="str">
        <f t="shared" si="14"/>
        <v/>
      </c>
      <c r="U279" s="148" t="str">
        <f>IF(AND(A279&lt;&gt;"",'Données élèves'!S282&lt;&gt;""),'Données élèves'!S282,"")</f>
        <v/>
      </c>
      <c r="V279" s="148" t="str">
        <f>IF(AND(A279&lt;&gt;"",'Données élèves'!T282&lt;&gt;""),'Données élèves'!T282,"")</f>
        <v/>
      </c>
      <c r="W279" s="148" t="str">
        <f>IF(AND(A279&lt;&gt;"",'Données élèves'!U282&lt;&gt;""),'Données élèves'!U282,"")</f>
        <v/>
      </c>
      <c r="X279" s="148" t="str">
        <f>IF(AND(A279&lt;&gt;"",'Données élèves'!V282&lt;&gt;""),'Données élèves'!V282,"")</f>
        <v/>
      </c>
      <c r="Y279" s="148" t="str">
        <f>IF(AND(A279&lt;&gt;"",'Données élèves'!W282&lt;&gt;""),'Données élèves'!W282,"")</f>
        <v/>
      </c>
      <c r="Z279" s="148" t="str">
        <f>IF(AND(A279&lt;&gt;"",'Données élèves'!X282&lt;&gt;""),'Données élèves'!X282,"")</f>
        <v/>
      </c>
    </row>
    <row r="280" spans="1:26" x14ac:dyDescent="0.2">
      <c r="A280" s="146" t="str">
        <f>IF('Données élèves'!$C283&lt;&gt;"",'Données élèves'!A283,"")</f>
        <v/>
      </c>
      <c r="B280" s="146" t="str">
        <f>IF(A280&lt;&gt;"",'Données élèves'!B283,"")</f>
        <v/>
      </c>
      <c r="C280" s="146" t="str">
        <f>IF(AND(A280&lt;&gt;"",'Données élèves'!F283&lt;&gt;""),IF(INDEX(codeclint,MATCH('Données élèves'!F283,libclint,0))&lt;&gt;"",INDEX(codeclint,MATCH('Données élèves'!F283,libclint,0)),""),"")</f>
        <v/>
      </c>
      <c r="D280" s="146" t="str">
        <f t="shared" si="12"/>
        <v/>
      </c>
      <c r="E280" s="146" t="str">
        <f>IF(A280&lt;&gt;"",IF('Données élèves'!G283&lt;&gt;"",IF('Données élèves'!AB283&lt;&gt;"",IF('Données élèves'!G283="LOC.ID",CONCATENATE("LOC.",'Données élèves'!AU$5),'Données élèves'!G283),""),""),"")</f>
        <v/>
      </c>
      <c r="F280" s="146" t="str">
        <f>IF(A280&lt;&gt;"",IF('Données élèves'!H283&lt;&gt;"",'Données élèves'!H283,""),"")</f>
        <v/>
      </c>
      <c r="G280" s="146" t="str">
        <f>IF(AND(A280&lt;&gt;"",'Données élèves'!AC283&lt;&gt;""),IF('Données élèves'!AC283=TRUE,INDEX(codesex,MATCH('Données élèves'!I283,libsex,0)),'Données élèves'!I283),"")</f>
        <v/>
      </c>
      <c r="H280" s="147" t="str">
        <f>IF(A280&lt;&gt;"",IF('Données élèves'!J283&lt;&gt;"",'Données élèves'!J283,""),"")</f>
        <v/>
      </c>
      <c r="I280" s="148" t="str">
        <f>IF(AND(A280&lt;&gt;"",'Données élèves'!AE283&lt;&gt;""),IF('Données élèves'!AE283=TRUE,INDEX(codenat,MATCH('Données élèves'!K283,libnat,0)),'Données élèves'!K283),"")</f>
        <v/>
      </c>
      <c r="J280" s="148" t="str">
        <f>IF(AND(A280&lt;&gt;"",'Données élèves'!AF283&lt;&gt;""),IF('Données élèves'!AF283=TRUE,INDEX(codelangue,MATCH('Données élèves'!L283,liblangue,0)),'Données élèves'!L283),"")</f>
        <v/>
      </c>
      <c r="K280" s="148" t="str">
        <f>IF(AND(A280&lt;&gt;"",'Données élèves'!AH283&lt;&gt;""),IF('Données élèves'!AH283=TRUE,IF(INDEX(codegem,MATCH('Données élèves'!M283,libgem,0))&lt;8000,INDEX(codegem,MATCH('Données élèves'!M283,libgem,0)),""),'Données élèves'!M283),"")</f>
        <v/>
      </c>
      <c r="L280" s="148" t="str">
        <f>IF(AND(A280&lt;&gt;"",'Données élèves'!AH283&lt;&gt;""),IF('Données élèves'!AH283=TRUE,INDEX(codegemhist,MATCH('Données élèves'!M283,libgem,0)),""),"")</f>
        <v/>
      </c>
      <c r="M280" s="148" t="str">
        <f>IF(AND(A280&lt;&gt;"",'Données élèves'!AH283&lt;&gt;""),IF('Données élèves'!AH283=TRUE,IF(INDEX(codegem,MATCH('Données élèves'!M283,libgem,0))&gt;=8000,INDEX(codegem,MATCH('Données élèves'!M283,libgem,0)),""),'Données élèves'!M283),"")</f>
        <v/>
      </c>
      <c r="N280" s="148" t="str">
        <f>IF(AND(A280&lt;&gt;"",'Données élèves'!AI283&lt;&gt;""),IF('Données élèves'!AI283=TRUE,INDEX(codeschart,MATCH('Données élèves'!N283,libschart,0)),'Données élèves'!N283),"")</f>
        <v/>
      </c>
      <c r="O280" s="148" t="str">
        <f>IF(AND(A280&lt;&gt;"",'Données élèves'!O283&lt;&gt;""),'Données élèves'!O283,"")</f>
        <v/>
      </c>
      <c r="P280" s="148" t="str">
        <f>IF(AND(A280&lt;&gt;"",'Données élèves'!AK283&lt;&gt;""),IF('Données élèves'!AK283=TRUE,INDEX(codeform,MATCH('Données élèves'!P283,libform,0)),'Données élèves'!P283),"")</f>
        <v/>
      </c>
      <c r="Q280" s="148" t="str">
        <f>IF(AND(A280&lt;&gt;"",'Données élèves'!AL283&lt;&gt;""),IF('Données élèves'!AL283=TRUE,INDEX(codespe,MATCH('Données élèves'!Q283,libspe,0)),'Données élèves'!Q283),"")</f>
        <v/>
      </c>
      <c r="R280" s="148" t="str">
        <f>IF(AND(A280&lt;&gt;"",OR('Données élèves'!AM283&lt;&gt;"",'Données élèves'!AT283=FALSE)),IF('Données élèves'!AM283=TRUE,INDEX(codemp1,MATCH('Données élèves'!R283,libmp1,0)),IF('Données élèves'!AT283=FALSE,0,'Données élèves'!R283)),"")</f>
        <v/>
      </c>
      <c r="S280" s="148" t="str">
        <f t="shared" si="13"/>
        <v/>
      </c>
      <c r="T280" s="148" t="str">
        <f t="shared" si="14"/>
        <v/>
      </c>
      <c r="U280" s="148" t="str">
        <f>IF(AND(A280&lt;&gt;"",'Données élèves'!S283&lt;&gt;""),'Données élèves'!S283,"")</f>
        <v/>
      </c>
      <c r="V280" s="148" t="str">
        <f>IF(AND(A280&lt;&gt;"",'Données élèves'!T283&lt;&gt;""),'Données élèves'!T283,"")</f>
        <v/>
      </c>
      <c r="W280" s="148" t="str">
        <f>IF(AND(A280&lt;&gt;"",'Données élèves'!U283&lt;&gt;""),'Données élèves'!U283,"")</f>
        <v/>
      </c>
      <c r="X280" s="148" t="str">
        <f>IF(AND(A280&lt;&gt;"",'Données élèves'!V283&lt;&gt;""),'Données élèves'!V283,"")</f>
        <v/>
      </c>
      <c r="Y280" s="148" t="str">
        <f>IF(AND(A280&lt;&gt;"",'Données élèves'!W283&lt;&gt;""),'Données élèves'!W283,"")</f>
        <v/>
      </c>
      <c r="Z280" s="148" t="str">
        <f>IF(AND(A280&lt;&gt;"",'Données élèves'!X283&lt;&gt;""),'Données élèves'!X283,"")</f>
        <v/>
      </c>
    </row>
    <row r="281" spans="1:26" x14ac:dyDescent="0.2">
      <c r="A281" s="146" t="str">
        <f>IF('Données élèves'!$C284&lt;&gt;"",'Données élèves'!A284,"")</f>
        <v/>
      </c>
      <c r="B281" s="146" t="str">
        <f>IF(A281&lt;&gt;"",'Données élèves'!B284,"")</f>
        <v/>
      </c>
      <c r="C281" s="146" t="str">
        <f>IF(AND(A281&lt;&gt;"",'Données élèves'!F284&lt;&gt;""),IF(INDEX(codeclint,MATCH('Données élèves'!F284,libclint,0))&lt;&gt;"",INDEX(codeclint,MATCH('Données élèves'!F284,libclint,0)),""),"")</f>
        <v/>
      </c>
      <c r="D281" s="146" t="str">
        <f t="shared" si="12"/>
        <v/>
      </c>
      <c r="E281" s="146" t="str">
        <f>IF(A281&lt;&gt;"",IF('Données élèves'!G284&lt;&gt;"",IF('Données élèves'!AB284&lt;&gt;"",IF('Données élèves'!G284="LOC.ID",CONCATENATE("LOC.",'Données élèves'!AU$5),'Données élèves'!G284),""),""),"")</f>
        <v/>
      </c>
      <c r="F281" s="146" t="str">
        <f>IF(A281&lt;&gt;"",IF('Données élèves'!H284&lt;&gt;"",'Données élèves'!H284,""),"")</f>
        <v/>
      </c>
      <c r="G281" s="146" t="str">
        <f>IF(AND(A281&lt;&gt;"",'Données élèves'!AC284&lt;&gt;""),IF('Données élèves'!AC284=TRUE,INDEX(codesex,MATCH('Données élèves'!I284,libsex,0)),'Données élèves'!I284),"")</f>
        <v/>
      </c>
      <c r="H281" s="147" t="str">
        <f>IF(A281&lt;&gt;"",IF('Données élèves'!J284&lt;&gt;"",'Données élèves'!J284,""),"")</f>
        <v/>
      </c>
      <c r="I281" s="148" t="str">
        <f>IF(AND(A281&lt;&gt;"",'Données élèves'!AE284&lt;&gt;""),IF('Données élèves'!AE284=TRUE,INDEX(codenat,MATCH('Données élèves'!K284,libnat,0)),'Données élèves'!K284),"")</f>
        <v/>
      </c>
      <c r="J281" s="148" t="str">
        <f>IF(AND(A281&lt;&gt;"",'Données élèves'!AF284&lt;&gt;""),IF('Données élèves'!AF284=TRUE,INDEX(codelangue,MATCH('Données élèves'!L284,liblangue,0)),'Données élèves'!L284),"")</f>
        <v/>
      </c>
      <c r="K281" s="148" t="str">
        <f>IF(AND(A281&lt;&gt;"",'Données élèves'!AH284&lt;&gt;""),IF('Données élèves'!AH284=TRUE,IF(INDEX(codegem,MATCH('Données élèves'!M284,libgem,0))&lt;8000,INDEX(codegem,MATCH('Données élèves'!M284,libgem,0)),""),'Données élèves'!M284),"")</f>
        <v/>
      </c>
      <c r="L281" s="148" t="str">
        <f>IF(AND(A281&lt;&gt;"",'Données élèves'!AH284&lt;&gt;""),IF('Données élèves'!AH284=TRUE,INDEX(codegemhist,MATCH('Données élèves'!M284,libgem,0)),""),"")</f>
        <v/>
      </c>
      <c r="M281" s="148" t="str">
        <f>IF(AND(A281&lt;&gt;"",'Données élèves'!AH284&lt;&gt;""),IF('Données élèves'!AH284=TRUE,IF(INDEX(codegem,MATCH('Données élèves'!M284,libgem,0))&gt;=8000,INDEX(codegem,MATCH('Données élèves'!M284,libgem,0)),""),'Données élèves'!M284),"")</f>
        <v/>
      </c>
      <c r="N281" s="148" t="str">
        <f>IF(AND(A281&lt;&gt;"",'Données élèves'!AI284&lt;&gt;""),IF('Données élèves'!AI284=TRUE,INDEX(codeschart,MATCH('Données élèves'!N284,libschart,0)),'Données élèves'!N284),"")</f>
        <v/>
      </c>
      <c r="O281" s="148" t="str">
        <f>IF(AND(A281&lt;&gt;"",'Données élèves'!O284&lt;&gt;""),'Données élèves'!O284,"")</f>
        <v/>
      </c>
      <c r="P281" s="148" t="str">
        <f>IF(AND(A281&lt;&gt;"",'Données élèves'!AK284&lt;&gt;""),IF('Données élèves'!AK284=TRUE,INDEX(codeform,MATCH('Données élèves'!P284,libform,0)),'Données élèves'!P284),"")</f>
        <v/>
      </c>
      <c r="Q281" s="148" t="str">
        <f>IF(AND(A281&lt;&gt;"",'Données élèves'!AL284&lt;&gt;""),IF('Données élèves'!AL284=TRUE,INDEX(codespe,MATCH('Données élèves'!Q284,libspe,0)),'Données élèves'!Q284),"")</f>
        <v/>
      </c>
      <c r="R281" s="148" t="str">
        <f>IF(AND(A281&lt;&gt;"",OR('Données élèves'!AM284&lt;&gt;"",'Données élèves'!AT284=FALSE)),IF('Données élèves'!AM284=TRUE,INDEX(codemp1,MATCH('Données élèves'!R284,libmp1,0)),IF('Données élèves'!AT284=FALSE,0,'Données élèves'!R284)),"")</f>
        <v/>
      </c>
      <c r="S281" s="148" t="str">
        <f t="shared" si="13"/>
        <v/>
      </c>
      <c r="T281" s="148" t="str">
        <f t="shared" si="14"/>
        <v/>
      </c>
      <c r="U281" s="148" t="str">
        <f>IF(AND(A281&lt;&gt;"",'Données élèves'!S284&lt;&gt;""),'Données élèves'!S284,"")</f>
        <v/>
      </c>
      <c r="V281" s="148" t="str">
        <f>IF(AND(A281&lt;&gt;"",'Données élèves'!T284&lt;&gt;""),'Données élèves'!T284,"")</f>
        <v/>
      </c>
      <c r="W281" s="148" t="str">
        <f>IF(AND(A281&lt;&gt;"",'Données élèves'!U284&lt;&gt;""),'Données élèves'!U284,"")</f>
        <v/>
      </c>
      <c r="X281" s="148" t="str">
        <f>IF(AND(A281&lt;&gt;"",'Données élèves'!V284&lt;&gt;""),'Données élèves'!V284,"")</f>
        <v/>
      </c>
      <c r="Y281" s="148" t="str">
        <f>IF(AND(A281&lt;&gt;"",'Données élèves'!W284&lt;&gt;""),'Données élèves'!W284,"")</f>
        <v/>
      </c>
      <c r="Z281" s="148" t="str">
        <f>IF(AND(A281&lt;&gt;"",'Données élèves'!X284&lt;&gt;""),'Données élèves'!X284,"")</f>
        <v/>
      </c>
    </row>
    <row r="282" spans="1:26" x14ac:dyDescent="0.2">
      <c r="A282" s="146" t="str">
        <f>IF('Données élèves'!$C285&lt;&gt;"",'Données élèves'!A285,"")</f>
        <v/>
      </c>
      <c r="B282" s="146" t="str">
        <f>IF(A282&lt;&gt;"",'Données élèves'!B285,"")</f>
        <v/>
      </c>
      <c r="C282" s="146" t="str">
        <f>IF(AND(A282&lt;&gt;"",'Données élèves'!F285&lt;&gt;""),IF(INDEX(codeclint,MATCH('Données élèves'!F285,libclint,0))&lt;&gt;"",INDEX(codeclint,MATCH('Données élèves'!F285,libclint,0)),""),"")</f>
        <v/>
      </c>
      <c r="D282" s="146" t="str">
        <f t="shared" si="12"/>
        <v/>
      </c>
      <c r="E282" s="146" t="str">
        <f>IF(A282&lt;&gt;"",IF('Données élèves'!G285&lt;&gt;"",IF('Données élèves'!AB285&lt;&gt;"",IF('Données élèves'!G285="LOC.ID",CONCATENATE("LOC.",'Données élèves'!AU$5),'Données élèves'!G285),""),""),"")</f>
        <v/>
      </c>
      <c r="F282" s="146" t="str">
        <f>IF(A282&lt;&gt;"",IF('Données élèves'!H285&lt;&gt;"",'Données élèves'!H285,""),"")</f>
        <v/>
      </c>
      <c r="G282" s="146" t="str">
        <f>IF(AND(A282&lt;&gt;"",'Données élèves'!AC285&lt;&gt;""),IF('Données élèves'!AC285=TRUE,INDEX(codesex,MATCH('Données élèves'!I285,libsex,0)),'Données élèves'!I285),"")</f>
        <v/>
      </c>
      <c r="H282" s="147" t="str">
        <f>IF(A282&lt;&gt;"",IF('Données élèves'!J285&lt;&gt;"",'Données élèves'!J285,""),"")</f>
        <v/>
      </c>
      <c r="I282" s="148" t="str">
        <f>IF(AND(A282&lt;&gt;"",'Données élèves'!AE285&lt;&gt;""),IF('Données élèves'!AE285=TRUE,INDEX(codenat,MATCH('Données élèves'!K285,libnat,0)),'Données élèves'!K285),"")</f>
        <v/>
      </c>
      <c r="J282" s="148" t="str">
        <f>IF(AND(A282&lt;&gt;"",'Données élèves'!AF285&lt;&gt;""),IF('Données élèves'!AF285=TRUE,INDEX(codelangue,MATCH('Données élèves'!L285,liblangue,0)),'Données élèves'!L285),"")</f>
        <v/>
      </c>
      <c r="K282" s="148" t="str">
        <f>IF(AND(A282&lt;&gt;"",'Données élèves'!AH285&lt;&gt;""),IF('Données élèves'!AH285=TRUE,IF(INDEX(codegem,MATCH('Données élèves'!M285,libgem,0))&lt;8000,INDEX(codegem,MATCH('Données élèves'!M285,libgem,0)),""),'Données élèves'!M285),"")</f>
        <v/>
      </c>
      <c r="L282" s="148" t="str">
        <f>IF(AND(A282&lt;&gt;"",'Données élèves'!AH285&lt;&gt;""),IF('Données élèves'!AH285=TRUE,INDEX(codegemhist,MATCH('Données élèves'!M285,libgem,0)),""),"")</f>
        <v/>
      </c>
      <c r="M282" s="148" t="str">
        <f>IF(AND(A282&lt;&gt;"",'Données élèves'!AH285&lt;&gt;""),IF('Données élèves'!AH285=TRUE,IF(INDEX(codegem,MATCH('Données élèves'!M285,libgem,0))&gt;=8000,INDEX(codegem,MATCH('Données élèves'!M285,libgem,0)),""),'Données élèves'!M285),"")</f>
        <v/>
      </c>
      <c r="N282" s="148" t="str">
        <f>IF(AND(A282&lt;&gt;"",'Données élèves'!AI285&lt;&gt;""),IF('Données élèves'!AI285=TRUE,INDEX(codeschart,MATCH('Données élèves'!N285,libschart,0)),'Données élèves'!N285),"")</f>
        <v/>
      </c>
      <c r="O282" s="148" t="str">
        <f>IF(AND(A282&lt;&gt;"",'Données élèves'!O285&lt;&gt;""),'Données élèves'!O285,"")</f>
        <v/>
      </c>
      <c r="P282" s="148" t="str">
        <f>IF(AND(A282&lt;&gt;"",'Données élèves'!AK285&lt;&gt;""),IF('Données élèves'!AK285=TRUE,INDEX(codeform,MATCH('Données élèves'!P285,libform,0)),'Données élèves'!P285),"")</f>
        <v/>
      </c>
      <c r="Q282" s="148" t="str">
        <f>IF(AND(A282&lt;&gt;"",'Données élèves'!AL285&lt;&gt;""),IF('Données élèves'!AL285=TRUE,INDEX(codespe,MATCH('Données élèves'!Q285,libspe,0)),'Données élèves'!Q285),"")</f>
        <v/>
      </c>
      <c r="R282" s="148" t="str">
        <f>IF(AND(A282&lt;&gt;"",OR('Données élèves'!AM285&lt;&gt;"",'Données élèves'!AT285=FALSE)),IF('Données élèves'!AM285=TRUE,INDEX(codemp1,MATCH('Données élèves'!R285,libmp1,0)),IF('Données élèves'!AT285=FALSE,0,'Données élèves'!R285)),"")</f>
        <v/>
      </c>
      <c r="S282" s="148" t="str">
        <f t="shared" si="13"/>
        <v/>
      </c>
      <c r="T282" s="148" t="str">
        <f t="shared" si="14"/>
        <v/>
      </c>
      <c r="U282" s="148" t="str">
        <f>IF(AND(A282&lt;&gt;"",'Données élèves'!S285&lt;&gt;""),'Données élèves'!S285,"")</f>
        <v/>
      </c>
      <c r="V282" s="148" t="str">
        <f>IF(AND(A282&lt;&gt;"",'Données élèves'!T285&lt;&gt;""),'Données élèves'!T285,"")</f>
        <v/>
      </c>
      <c r="W282" s="148" t="str">
        <f>IF(AND(A282&lt;&gt;"",'Données élèves'!U285&lt;&gt;""),'Données élèves'!U285,"")</f>
        <v/>
      </c>
      <c r="X282" s="148" t="str">
        <f>IF(AND(A282&lt;&gt;"",'Données élèves'!V285&lt;&gt;""),'Données élèves'!V285,"")</f>
        <v/>
      </c>
      <c r="Y282" s="148" t="str">
        <f>IF(AND(A282&lt;&gt;"",'Données élèves'!W285&lt;&gt;""),'Données élèves'!W285,"")</f>
        <v/>
      </c>
      <c r="Z282" s="148" t="str">
        <f>IF(AND(A282&lt;&gt;"",'Données élèves'!X285&lt;&gt;""),'Données élèves'!X285,"")</f>
        <v/>
      </c>
    </row>
    <row r="283" spans="1:26" x14ac:dyDescent="0.2">
      <c r="A283" s="146" t="str">
        <f>IF('Données élèves'!$C286&lt;&gt;"",'Données élèves'!A286,"")</f>
        <v/>
      </c>
      <c r="B283" s="146" t="str">
        <f>IF(A283&lt;&gt;"",'Données élèves'!B286,"")</f>
        <v/>
      </c>
      <c r="C283" s="146" t="str">
        <f>IF(AND(A283&lt;&gt;"",'Données élèves'!F286&lt;&gt;""),IF(INDEX(codeclint,MATCH('Données élèves'!F286,libclint,0))&lt;&gt;"",INDEX(codeclint,MATCH('Données élèves'!F286,libclint,0)),""),"")</f>
        <v/>
      </c>
      <c r="D283" s="146" t="str">
        <f t="shared" si="12"/>
        <v/>
      </c>
      <c r="E283" s="146" t="str">
        <f>IF(A283&lt;&gt;"",IF('Données élèves'!G286&lt;&gt;"",IF('Données élèves'!AB286&lt;&gt;"",IF('Données élèves'!G286="LOC.ID",CONCATENATE("LOC.",'Données élèves'!AU$5),'Données élèves'!G286),""),""),"")</f>
        <v/>
      </c>
      <c r="F283" s="146" t="str">
        <f>IF(A283&lt;&gt;"",IF('Données élèves'!H286&lt;&gt;"",'Données élèves'!H286,""),"")</f>
        <v/>
      </c>
      <c r="G283" s="146" t="str">
        <f>IF(AND(A283&lt;&gt;"",'Données élèves'!AC286&lt;&gt;""),IF('Données élèves'!AC286=TRUE,INDEX(codesex,MATCH('Données élèves'!I286,libsex,0)),'Données élèves'!I286),"")</f>
        <v/>
      </c>
      <c r="H283" s="147" t="str">
        <f>IF(A283&lt;&gt;"",IF('Données élèves'!J286&lt;&gt;"",'Données élèves'!J286,""),"")</f>
        <v/>
      </c>
      <c r="I283" s="148" t="str">
        <f>IF(AND(A283&lt;&gt;"",'Données élèves'!AE286&lt;&gt;""),IF('Données élèves'!AE286=TRUE,INDEX(codenat,MATCH('Données élèves'!K286,libnat,0)),'Données élèves'!K286),"")</f>
        <v/>
      </c>
      <c r="J283" s="148" t="str">
        <f>IF(AND(A283&lt;&gt;"",'Données élèves'!AF286&lt;&gt;""),IF('Données élèves'!AF286=TRUE,INDEX(codelangue,MATCH('Données élèves'!L286,liblangue,0)),'Données élèves'!L286),"")</f>
        <v/>
      </c>
      <c r="K283" s="148" t="str">
        <f>IF(AND(A283&lt;&gt;"",'Données élèves'!AH286&lt;&gt;""),IF('Données élèves'!AH286=TRUE,IF(INDEX(codegem,MATCH('Données élèves'!M286,libgem,0))&lt;8000,INDEX(codegem,MATCH('Données élèves'!M286,libgem,0)),""),'Données élèves'!M286),"")</f>
        <v/>
      </c>
      <c r="L283" s="148" t="str">
        <f>IF(AND(A283&lt;&gt;"",'Données élèves'!AH286&lt;&gt;""),IF('Données élèves'!AH286=TRUE,INDEX(codegemhist,MATCH('Données élèves'!M286,libgem,0)),""),"")</f>
        <v/>
      </c>
      <c r="M283" s="148" t="str">
        <f>IF(AND(A283&lt;&gt;"",'Données élèves'!AH286&lt;&gt;""),IF('Données élèves'!AH286=TRUE,IF(INDEX(codegem,MATCH('Données élèves'!M286,libgem,0))&gt;=8000,INDEX(codegem,MATCH('Données élèves'!M286,libgem,0)),""),'Données élèves'!M286),"")</f>
        <v/>
      </c>
      <c r="N283" s="148" t="str">
        <f>IF(AND(A283&lt;&gt;"",'Données élèves'!AI286&lt;&gt;""),IF('Données élèves'!AI286=TRUE,INDEX(codeschart,MATCH('Données élèves'!N286,libschart,0)),'Données élèves'!N286),"")</f>
        <v/>
      </c>
      <c r="O283" s="148" t="str">
        <f>IF(AND(A283&lt;&gt;"",'Données élèves'!O286&lt;&gt;""),'Données élèves'!O286,"")</f>
        <v/>
      </c>
      <c r="P283" s="148" t="str">
        <f>IF(AND(A283&lt;&gt;"",'Données élèves'!AK286&lt;&gt;""),IF('Données élèves'!AK286=TRUE,INDEX(codeform,MATCH('Données élèves'!P286,libform,0)),'Données élèves'!P286),"")</f>
        <v/>
      </c>
      <c r="Q283" s="148" t="str">
        <f>IF(AND(A283&lt;&gt;"",'Données élèves'!AL286&lt;&gt;""),IF('Données élèves'!AL286=TRUE,INDEX(codespe,MATCH('Données élèves'!Q286,libspe,0)),'Données élèves'!Q286),"")</f>
        <v/>
      </c>
      <c r="R283" s="148" t="str">
        <f>IF(AND(A283&lt;&gt;"",OR('Données élèves'!AM286&lt;&gt;"",'Données élèves'!AT286=FALSE)),IF('Données élèves'!AM286=TRUE,INDEX(codemp1,MATCH('Données élèves'!R286,libmp1,0)),IF('Données élèves'!AT286=FALSE,0,'Données élèves'!R286)),"")</f>
        <v/>
      </c>
      <c r="S283" s="148" t="str">
        <f t="shared" si="13"/>
        <v/>
      </c>
      <c r="T283" s="148" t="str">
        <f t="shared" si="14"/>
        <v/>
      </c>
      <c r="U283" s="148" t="str">
        <f>IF(AND(A283&lt;&gt;"",'Données élèves'!S286&lt;&gt;""),'Données élèves'!S286,"")</f>
        <v/>
      </c>
      <c r="V283" s="148" t="str">
        <f>IF(AND(A283&lt;&gt;"",'Données élèves'!T286&lt;&gt;""),'Données élèves'!T286,"")</f>
        <v/>
      </c>
      <c r="W283" s="148" t="str">
        <f>IF(AND(A283&lt;&gt;"",'Données élèves'!U286&lt;&gt;""),'Données élèves'!U286,"")</f>
        <v/>
      </c>
      <c r="X283" s="148" t="str">
        <f>IF(AND(A283&lt;&gt;"",'Données élèves'!V286&lt;&gt;""),'Données élèves'!V286,"")</f>
        <v/>
      </c>
      <c r="Y283" s="148" t="str">
        <f>IF(AND(A283&lt;&gt;"",'Données élèves'!W286&lt;&gt;""),'Données élèves'!W286,"")</f>
        <v/>
      </c>
      <c r="Z283" s="148" t="str">
        <f>IF(AND(A283&lt;&gt;"",'Données élèves'!X286&lt;&gt;""),'Données élèves'!X286,"")</f>
        <v/>
      </c>
    </row>
    <row r="284" spans="1:26" x14ac:dyDescent="0.2">
      <c r="A284" s="146" t="str">
        <f>IF('Données élèves'!$C287&lt;&gt;"",'Données élèves'!A287,"")</f>
        <v/>
      </c>
      <c r="B284" s="146" t="str">
        <f>IF(A284&lt;&gt;"",'Données élèves'!B287,"")</f>
        <v/>
      </c>
      <c r="C284" s="146" t="str">
        <f>IF(AND(A284&lt;&gt;"",'Données élèves'!F287&lt;&gt;""),IF(INDEX(codeclint,MATCH('Données élèves'!F287,libclint,0))&lt;&gt;"",INDEX(codeclint,MATCH('Données élèves'!F287,libclint,0)),""),"")</f>
        <v/>
      </c>
      <c r="D284" s="146" t="str">
        <f t="shared" si="12"/>
        <v/>
      </c>
      <c r="E284" s="146" t="str">
        <f>IF(A284&lt;&gt;"",IF('Données élèves'!G287&lt;&gt;"",IF('Données élèves'!AB287&lt;&gt;"",IF('Données élèves'!G287="LOC.ID",CONCATENATE("LOC.",'Données élèves'!AU$5),'Données élèves'!G287),""),""),"")</f>
        <v/>
      </c>
      <c r="F284" s="146" t="str">
        <f>IF(A284&lt;&gt;"",IF('Données élèves'!H287&lt;&gt;"",'Données élèves'!H287,""),"")</f>
        <v/>
      </c>
      <c r="G284" s="146" t="str">
        <f>IF(AND(A284&lt;&gt;"",'Données élèves'!AC287&lt;&gt;""),IF('Données élèves'!AC287=TRUE,INDEX(codesex,MATCH('Données élèves'!I287,libsex,0)),'Données élèves'!I287),"")</f>
        <v/>
      </c>
      <c r="H284" s="147" t="str">
        <f>IF(A284&lt;&gt;"",IF('Données élèves'!J287&lt;&gt;"",'Données élèves'!J287,""),"")</f>
        <v/>
      </c>
      <c r="I284" s="148" t="str">
        <f>IF(AND(A284&lt;&gt;"",'Données élèves'!AE287&lt;&gt;""),IF('Données élèves'!AE287=TRUE,INDEX(codenat,MATCH('Données élèves'!K287,libnat,0)),'Données élèves'!K287),"")</f>
        <v/>
      </c>
      <c r="J284" s="148" t="str">
        <f>IF(AND(A284&lt;&gt;"",'Données élèves'!AF287&lt;&gt;""),IF('Données élèves'!AF287=TRUE,INDEX(codelangue,MATCH('Données élèves'!L287,liblangue,0)),'Données élèves'!L287),"")</f>
        <v/>
      </c>
      <c r="K284" s="148" t="str">
        <f>IF(AND(A284&lt;&gt;"",'Données élèves'!AH287&lt;&gt;""),IF('Données élèves'!AH287=TRUE,IF(INDEX(codegem,MATCH('Données élèves'!M287,libgem,0))&lt;8000,INDEX(codegem,MATCH('Données élèves'!M287,libgem,0)),""),'Données élèves'!M287),"")</f>
        <v/>
      </c>
      <c r="L284" s="148" t="str">
        <f>IF(AND(A284&lt;&gt;"",'Données élèves'!AH287&lt;&gt;""),IF('Données élèves'!AH287=TRUE,INDEX(codegemhist,MATCH('Données élèves'!M287,libgem,0)),""),"")</f>
        <v/>
      </c>
      <c r="M284" s="148" t="str">
        <f>IF(AND(A284&lt;&gt;"",'Données élèves'!AH287&lt;&gt;""),IF('Données élèves'!AH287=TRUE,IF(INDEX(codegem,MATCH('Données élèves'!M287,libgem,0))&gt;=8000,INDEX(codegem,MATCH('Données élèves'!M287,libgem,0)),""),'Données élèves'!M287),"")</f>
        <v/>
      </c>
      <c r="N284" s="148" t="str">
        <f>IF(AND(A284&lt;&gt;"",'Données élèves'!AI287&lt;&gt;""),IF('Données élèves'!AI287=TRUE,INDEX(codeschart,MATCH('Données élèves'!N287,libschart,0)),'Données élèves'!N287),"")</f>
        <v/>
      </c>
      <c r="O284" s="148" t="str">
        <f>IF(AND(A284&lt;&gt;"",'Données élèves'!O287&lt;&gt;""),'Données élèves'!O287,"")</f>
        <v/>
      </c>
      <c r="P284" s="148" t="str">
        <f>IF(AND(A284&lt;&gt;"",'Données élèves'!AK287&lt;&gt;""),IF('Données élèves'!AK287=TRUE,INDEX(codeform,MATCH('Données élèves'!P287,libform,0)),'Données élèves'!P287),"")</f>
        <v/>
      </c>
      <c r="Q284" s="148" t="str">
        <f>IF(AND(A284&lt;&gt;"",'Données élèves'!AL287&lt;&gt;""),IF('Données élèves'!AL287=TRUE,INDEX(codespe,MATCH('Données élèves'!Q287,libspe,0)),'Données élèves'!Q287),"")</f>
        <v/>
      </c>
      <c r="R284" s="148" t="str">
        <f>IF(AND(A284&lt;&gt;"",OR('Données élèves'!AM287&lt;&gt;"",'Données élèves'!AT287=FALSE)),IF('Données élèves'!AM287=TRUE,INDEX(codemp1,MATCH('Données élèves'!R287,libmp1,0)),IF('Données élèves'!AT287=FALSE,0,'Données élèves'!R287)),"")</f>
        <v/>
      </c>
      <c r="S284" s="148" t="str">
        <f t="shared" si="13"/>
        <v/>
      </c>
      <c r="T284" s="148" t="str">
        <f t="shared" si="14"/>
        <v/>
      </c>
      <c r="U284" s="148" t="str">
        <f>IF(AND(A284&lt;&gt;"",'Données élèves'!S287&lt;&gt;""),'Données élèves'!S287,"")</f>
        <v/>
      </c>
      <c r="V284" s="148" t="str">
        <f>IF(AND(A284&lt;&gt;"",'Données élèves'!T287&lt;&gt;""),'Données élèves'!T287,"")</f>
        <v/>
      </c>
      <c r="W284" s="148" t="str">
        <f>IF(AND(A284&lt;&gt;"",'Données élèves'!U287&lt;&gt;""),'Données élèves'!U287,"")</f>
        <v/>
      </c>
      <c r="X284" s="148" t="str">
        <f>IF(AND(A284&lt;&gt;"",'Données élèves'!V287&lt;&gt;""),'Données élèves'!V287,"")</f>
        <v/>
      </c>
      <c r="Y284" s="148" t="str">
        <f>IF(AND(A284&lt;&gt;"",'Données élèves'!W287&lt;&gt;""),'Données élèves'!W287,"")</f>
        <v/>
      </c>
      <c r="Z284" s="148" t="str">
        <f>IF(AND(A284&lt;&gt;"",'Données élèves'!X287&lt;&gt;""),'Données élèves'!X287,"")</f>
        <v/>
      </c>
    </row>
    <row r="285" spans="1:26" x14ac:dyDescent="0.2">
      <c r="A285" s="146" t="str">
        <f>IF('Données élèves'!$C288&lt;&gt;"",'Données élèves'!A288,"")</f>
        <v/>
      </c>
      <c r="B285" s="146" t="str">
        <f>IF(A285&lt;&gt;"",'Données élèves'!B288,"")</f>
        <v/>
      </c>
      <c r="C285" s="146" t="str">
        <f>IF(AND(A285&lt;&gt;"",'Données élèves'!F288&lt;&gt;""),IF(INDEX(codeclint,MATCH('Données élèves'!F288,libclint,0))&lt;&gt;"",INDEX(codeclint,MATCH('Données élèves'!F288,libclint,0)),""),"")</f>
        <v/>
      </c>
      <c r="D285" s="146" t="str">
        <f t="shared" si="12"/>
        <v/>
      </c>
      <c r="E285" s="146" t="str">
        <f>IF(A285&lt;&gt;"",IF('Données élèves'!G288&lt;&gt;"",IF('Données élèves'!AB288&lt;&gt;"",IF('Données élèves'!G288="LOC.ID",CONCATENATE("LOC.",'Données élèves'!AU$5),'Données élèves'!G288),""),""),"")</f>
        <v/>
      </c>
      <c r="F285" s="146" t="str">
        <f>IF(A285&lt;&gt;"",IF('Données élèves'!H288&lt;&gt;"",'Données élèves'!H288,""),"")</f>
        <v/>
      </c>
      <c r="G285" s="146" t="str">
        <f>IF(AND(A285&lt;&gt;"",'Données élèves'!AC288&lt;&gt;""),IF('Données élèves'!AC288=TRUE,INDEX(codesex,MATCH('Données élèves'!I288,libsex,0)),'Données élèves'!I288),"")</f>
        <v/>
      </c>
      <c r="H285" s="147" t="str">
        <f>IF(A285&lt;&gt;"",IF('Données élèves'!J288&lt;&gt;"",'Données élèves'!J288,""),"")</f>
        <v/>
      </c>
      <c r="I285" s="148" t="str">
        <f>IF(AND(A285&lt;&gt;"",'Données élèves'!AE288&lt;&gt;""),IF('Données élèves'!AE288=TRUE,INDEX(codenat,MATCH('Données élèves'!K288,libnat,0)),'Données élèves'!K288),"")</f>
        <v/>
      </c>
      <c r="J285" s="148" t="str">
        <f>IF(AND(A285&lt;&gt;"",'Données élèves'!AF288&lt;&gt;""),IF('Données élèves'!AF288=TRUE,INDEX(codelangue,MATCH('Données élèves'!L288,liblangue,0)),'Données élèves'!L288),"")</f>
        <v/>
      </c>
      <c r="K285" s="148" t="str">
        <f>IF(AND(A285&lt;&gt;"",'Données élèves'!AH288&lt;&gt;""),IF('Données élèves'!AH288=TRUE,IF(INDEX(codegem,MATCH('Données élèves'!M288,libgem,0))&lt;8000,INDEX(codegem,MATCH('Données élèves'!M288,libgem,0)),""),'Données élèves'!M288),"")</f>
        <v/>
      </c>
      <c r="L285" s="148" t="str">
        <f>IF(AND(A285&lt;&gt;"",'Données élèves'!AH288&lt;&gt;""),IF('Données élèves'!AH288=TRUE,INDEX(codegemhist,MATCH('Données élèves'!M288,libgem,0)),""),"")</f>
        <v/>
      </c>
      <c r="M285" s="148" t="str">
        <f>IF(AND(A285&lt;&gt;"",'Données élèves'!AH288&lt;&gt;""),IF('Données élèves'!AH288=TRUE,IF(INDEX(codegem,MATCH('Données élèves'!M288,libgem,0))&gt;=8000,INDEX(codegem,MATCH('Données élèves'!M288,libgem,0)),""),'Données élèves'!M288),"")</f>
        <v/>
      </c>
      <c r="N285" s="148" t="str">
        <f>IF(AND(A285&lt;&gt;"",'Données élèves'!AI288&lt;&gt;""),IF('Données élèves'!AI288=TRUE,INDEX(codeschart,MATCH('Données élèves'!N288,libschart,0)),'Données élèves'!N288),"")</f>
        <v/>
      </c>
      <c r="O285" s="148" t="str">
        <f>IF(AND(A285&lt;&gt;"",'Données élèves'!O288&lt;&gt;""),'Données élèves'!O288,"")</f>
        <v/>
      </c>
      <c r="P285" s="148" t="str">
        <f>IF(AND(A285&lt;&gt;"",'Données élèves'!AK288&lt;&gt;""),IF('Données élèves'!AK288=TRUE,INDEX(codeform,MATCH('Données élèves'!P288,libform,0)),'Données élèves'!P288),"")</f>
        <v/>
      </c>
      <c r="Q285" s="148" t="str">
        <f>IF(AND(A285&lt;&gt;"",'Données élèves'!AL288&lt;&gt;""),IF('Données élèves'!AL288=TRUE,INDEX(codespe,MATCH('Données élèves'!Q288,libspe,0)),'Données élèves'!Q288),"")</f>
        <v/>
      </c>
      <c r="R285" s="148" t="str">
        <f>IF(AND(A285&lt;&gt;"",OR('Données élèves'!AM288&lt;&gt;"",'Données élèves'!AT288=FALSE)),IF('Données élèves'!AM288=TRUE,INDEX(codemp1,MATCH('Données élèves'!R288,libmp1,0)),IF('Données élèves'!AT288=FALSE,0,'Données élèves'!R288)),"")</f>
        <v/>
      </c>
      <c r="S285" s="148" t="str">
        <f t="shared" si="13"/>
        <v/>
      </c>
      <c r="T285" s="148" t="str">
        <f t="shared" si="14"/>
        <v/>
      </c>
      <c r="U285" s="148" t="str">
        <f>IF(AND(A285&lt;&gt;"",'Données élèves'!S288&lt;&gt;""),'Données élèves'!S288,"")</f>
        <v/>
      </c>
      <c r="V285" s="148" t="str">
        <f>IF(AND(A285&lt;&gt;"",'Données élèves'!T288&lt;&gt;""),'Données élèves'!T288,"")</f>
        <v/>
      </c>
      <c r="W285" s="148" t="str">
        <f>IF(AND(A285&lt;&gt;"",'Données élèves'!U288&lt;&gt;""),'Données élèves'!U288,"")</f>
        <v/>
      </c>
      <c r="X285" s="148" t="str">
        <f>IF(AND(A285&lt;&gt;"",'Données élèves'!V288&lt;&gt;""),'Données élèves'!V288,"")</f>
        <v/>
      </c>
      <c r="Y285" s="148" t="str">
        <f>IF(AND(A285&lt;&gt;"",'Données élèves'!W288&lt;&gt;""),'Données élèves'!W288,"")</f>
        <v/>
      </c>
      <c r="Z285" s="148" t="str">
        <f>IF(AND(A285&lt;&gt;"",'Données élèves'!X288&lt;&gt;""),'Données élèves'!X288,"")</f>
        <v/>
      </c>
    </row>
    <row r="286" spans="1:26" x14ac:dyDescent="0.2">
      <c r="A286" s="146" t="str">
        <f>IF('Données élèves'!$C289&lt;&gt;"",'Données élèves'!A289,"")</f>
        <v/>
      </c>
      <c r="B286" s="146" t="str">
        <f>IF(A286&lt;&gt;"",'Données élèves'!B289,"")</f>
        <v/>
      </c>
      <c r="C286" s="146" t="str">
        <f>IF(AND(A286&lt;&gt;"",'Données élèves'!F289&lt;&gt;""),IF(INDEX(codeclint,MATCH('Données élèves'!F289,libclint,0))&lt;&gt;"",INDEX(codeclint,MATCH('Données élèves'!F289,libclint,0)),""),"")</f>
        <v/>
      </c>
      <c r="D286" s="146" t="str">
        <f t="shared" si="12"/>
        <v/>
      </c>
      <c r="E286" s="146" t="str">
        <f>IF(A286&lt;&gt;"",IF('Données élèves'!G289&lt;&gt;"",IF('Données élèves'!AB289&lt;&gt;"",IF('Données élèves'!G289="LOC.ID",CONCATENATE("LOC.",'Données élèves'!AU$5),'Données élèves'!G289),""),""),"")</f>
        <v/>
      </c>
      <c r="F286" s="146" t="str">
        <f>IF(A286&lt;&gt;"",IF('Données élèves'!H289&lt;&gt;"",'Données élèves'!H289,""),"")</f>
        <v/>
      </c>
      <c r="G286" s="146" t="str">
        <f>IF(AND(A286&lt;&gt;"",'Données élèves'!AC289&lt;&gt;""),IF('Données élèves'!AC289=TRUE,INDEX(codesex,MATCH('Données élèves'!I289,libsex,0)),'Données élèves'!I289),"")</f>
        <v/>
      </c>
      <c r="H286" s="147" t="str">
        <f>IF(A286&lt;&gt;"",IF('Données élèves'!J289&lt;&gt;"",'Données élèves'!J289,""),"")</f>
        <v/>
      </c>
      <c r="I286" s="148" t="str">
        <f>IF(AND(A286&lt;&gt;"",'Données élèves'!AE289&lt;&gt;""),IF('Données élèves'!AE289=TRUE,INDEX(codenat,MATCH('Données élèves'!K289,libnat,0)),'Données élèves'!K289),"")</f>
        <v/>
      </c>
      <c r="J286" s="148" t="str">
        <f>IF(AND(A286&lt;&gt;"",'Données élèves'!AF289&lt;&gt;""),IF('Données élèves'!AF289=TRUE,INDEX(codelangue,MATCH('Données élèves'!L289,liblangue,0)),'Données élèves'!L289),"")</f>
        <v/>
      </c>
      <c r="K286" s="148" t="str">
        <f>IF(AND(A286&lt;&gt;"",'Données élèves'!AH289&lt;&gt;""),IF('Données élèves'!AH289=TRUE,IF(INDEX(codegem,MATCH('Données élèves'!M289,libgem,0))&lt;8000,INDEX(codegem,MATCH('Données élèves'!M289,libgem,0)),""),'Données élèves'!M289),"")</f>
        <v/>
      </c>
      <c r="L286" s="148" t="str">
        <f>IF(AND(A286&lt;&gt;"",'Données élèves'!AH289&lt;&gt;""),IF('Données élèves'!AH289=TRUE,INDEX(codegemhist,MATCH('Données élèves'!M289,libgem,0)),""),"")</f>
        <v/>
      </c>
      <c r="M286" s="148" t="str">
        <f>IF(AND(A286&lt;&gt;"",'Données élèves'!AH289&lt;&gt;""),IF('Données élèves'!AH289=TRUE,IF(INDEX(codegem,MATCH('Données élèves'!M289,libgem,0))&gt;=8000,INDEX(codegem,MATCH('Données élèves'!M289,libgem,0)),""),'Données élèves'!M289),"")</f>
        <v/>
      </c>
      <c r="N286" s="148" t="str">
        <f>IF(AND(A286&lt;&gt;"",'Données élèves'!AI289&lt;&gt;""),IF('Données élèves'!AI289=TRUE,INDEX(codeschart,MATCH('Données élèves'!N289,libschart,0)),'Données élèves'!N289),"")</f>
        <v/>
      </c>
      <c r="O286" s="148" t="str">
        <f>IF(AND(A286&lt;&gt;"",'Données élèves'!O289&lt;&gt;""),'Données élèves'!O289,"")</f>
        <v/>
      </c>
      <c r="P286" s="148" t="str">
        <f>IF(AND(A286&lt;&gt;"",'Données élèves'!AK289&lt;&gt;""),IF('Données élèves'!AK289=TRUE,INDEX(codeform,MATCH('Données élèves'!P289,libform,0)),'Données élèves'!P289),"")</f>
        <v/>
      </c>
      <c r="Q286" s="148" t="str">
        <f>IF(AND(A286&lt;&gt;"",'Données élèves'!AL289&lt;&gt;""),IF('Données élèves'!AL289=TRUE,INDEX(codespe,MATCH('Données élèves'!Q289,libspe,0)),'Données élèves'!Q289),"")</f>
        <v/>
      </c>
      <c r="R286" s="148" t="str">
        <f>IF(AND(A286&lt;&gt;"",OR('Données élèves'!AM289&lt;&gt;"",'Données élèves'!AT289=FALSE)),IF('Données élèves'!AM289=TRUE,INDEX(codemp1,MATCH('Données élèves'!R289,libmp1,0)),IF('Données élèves'!AT289=FALSE,0,'Données élèves'!R289)),"")</f>
        <v/>
      </c>
      <c r="S286" s="148" t="str">
        <f t="shared" si="13"/>
        <v/>
      </c>
      <c r="T286" s="148" t="str">
        <f t="shared" si="14"/>
        <v/>
      </c>
      <c r="U286" s="148" t="str">
        <f>IF(AND(A286&lt;&gt;"",'Données élèves'!S289&lt;&gt;""),'Données élèves'!S289,"")</f>
        <v/>
      </c>
      <c r="V286" s="148" t="str">
        <f>IF(AND(A286&lt;&gt;"",'Données élèves'!T289&lt;&gt;""),'Données élèves'!T289,"")</f>
        <v/>
      </c>
      <c r="W286" s="148" t="str">
        <f>IF(AND(A286&lt;&gt;"",'Données élèves'!U289&lt;&gt;""),'Données élèves'!U289,"")</f>
        <v/>
      </c>
      <c r="X286" s="148" t="str">
        <f>IF(AND(A286&lt;&gt;"",'Données élèves'!V289&lt;&gt;""),'Données élèves'!V289,"")</f>
        <v/>
      </c>
      <c r="Y286" s="148" t="str">
        <f>IF(AND(A286&lt;&gt;"",'Données élèves'!W289&lt;&gt;""),'Données élèves'!W289,"")</f>
        <v/>
      </c>
      <c r="Z286" s="148" t="str">
        <f>IF(AND(A286&lt;&gt;"",'Données élèves'!X289&lt;&gt;""),'Données élèves'!X289,"")</f>
        <v/>
      </c>
    </row>
    <row r="287" spans="1:26" x14ac:dyDescent="0.2">
      <c r="A287" s="146" t="str">
        <f>IF('Données élèves'!$C290&lt;&gt;"",'Données élèves'!A290,"")</f>
        <v/>
      </c>
      <c r="B287" s="146" t="str">
        <f>IF(A287&lt;&gt;"",'Données élèves'!B290,"")</f>
        <v/>
      </c>
      <c r="C287" s="146" t="str">
        <f>IF(AND(A287&lt;&gt;"",'Données élèves'!F290&lt;&gt;""),IF(INDEX(codeclint,MATCH('Données élèves'!F290,libclint,0))&lt;&gt;"",INDEX(codeclint,MATCH('Données élèves'!F290,libclint,0)),""),"")</f>
        <v/>
      </c>
      <c r="D287" s="146" t="str">
        <f t="shared" si="12"/>
        <v/>
      </c>
      <c r="E287" s="146" t="str">
        <f>IF(A287&lt;&gt;"",IF('Données élèves'!G290&lt;&gt;"",IF('Données élèves'!AB290&lt;&gt;"",IF('Données élèves'!G290="LOC.ID",CONCATENATE("LOC.",'Données élèves'!AU$5),'Données élèves'!G290),""),""),"")</f>
        <v/>
      </c>
      <c r="F287" s="146" t="str">
        <f>IF(A287&lt;&gt;"",IF('Données élèves'!H290&lt;&gt;"",'Données élèves'!H290,""),"")</f>
        <v/>
      </c>
      <c r="G287" s="146" t="str">
        <f>IF(AND(A287&lt;&gt;"",'Données élèves'!AC290&lt;&gt;""),IF('Données élèves'!AC290=TRUE,INDEX(codesex,MATCH('Données élèves'!I290,libsex,0)),'Données élèves'!I290),"")</f>
        <v/>
      </c>
      <c r="H287" s="147" t="str">
        <f>IF(A287&lt;&gt;"",IF('Données élèves'!J290&lt;&gt;"",'Données élèves'!J290,""),"")</f>
        <v/>
      </c>
      <c r="I287" s="148" t="str">
        <f>IF(AND(A287&lt;&gt;"",'Données élèves'!AE290&lt;&gt;""),IF('Données élèves'!AE290=TRUE,INDEX(codenat,MATCH('Données élèves'!K290,libnat,0)),'Données élèves'!K290),"")</f>
        <v/>
      </c>
      <c r="J287" s="148" t="str">
        <f>IF(AND(A287&lt;&gt;"",'Données élèves'!AF290&lt;&gt;""),IF('Données élèves'!AF290=TRUE,INDEX(codelangue,MATCH('Données élèves'!L290,liblangue,0)),'Données élèves'!L290),"")</f>
        <v/>
      </c>
      <c r="K287" s="148" t="str">
        <f>IF(AND(A287&lt;&gt;"",'Données élèves'!AH290&lt;&gt;""),IF('Données élèves'!AH290=TRUE,IF(INDEX(codegem,MATCH('Données élèves'!M290,libgem,0))&lt;8000,INDEX(codegem,MATCH('Données élèves'!M290,libgem,0)),""),'Données élèves'!M290),"")</f>
        <v/>
      </c>
      <c r="L287" s="148" t="str">
        <f>IF(AND(A287&lt;&gt;"",'Données élèves'!AH290&lt;&gt;""),IF('Données élèves'!AH290=TRUE,INDEX(codegemhist,MATCH('Données élèves'!M290,libgem,0)),""),"")</f>
        <v/>
      </c>
      <c r="M287" s="148" t="str">
        <f>IF(AND(A287&lt;&gt;"",'Données élèves'!AH290&lt;&gt;""),IF('Données élèves'!AH290=TRUE,IF(INDEX(codegem,MATCH('Données élèves'!M290,libgem,0))&gt;=8000,INDEX(codegem,MATCH('Données élèves'!M290,libgem,0)),""),'Données élèves'!M290),"")</f>
        <v/>
      </c>
      <c r="N287" s="148" t="str">
        <f>IF(AND(A287&lt;&gt;"",'Données élèves'!AI290&lt;&gt;""),IF('Données élèves'!AI290=TRUE,INDEX(codeschart,MATCH('Données élèves'!N290,libschart,0)),'Données élèves'!N290),"")</f>
        <v/>
      </c>
      <c r="O287" s="148" t="str">
        <f>IF(AND(A287&lt;&gt;"",'Données élèves'!O290&lt;&gt;""),'Données élèves'!O290,"")</f>
        <v/>
      </c>
      <c r="P287" s="148" t="str">
        <f>IF(AND(A287&lt;&gt;"",'Données élèves'!AK290&lt;&gt;""),IF('Données élèves'!AK290=TRUE,INDEX(codeform,MATCH('Données élèves'!P290,libform,0)),'Données élèves'!P290),"")</f>
        <v/>
      </c>
      <c r="Q287" s="148" t="str">
        <f>IF(AND(A287&lt;&gt;"",'Données élèves'!AL290&lt;&gt;""),IF('Données élèves'!AL290=TRUE,INDEX(codespe,MATCH('Données élèves'!Q290,libspe,0)),'Données élèves'!Q290),"")</f>
        <v/>
      </c>
      <c r="R287" s="148" t="str">
        <f>IF(AND(A287&lt;&gt;"",OR('Données élèves'!AM290&lt;&gt;"",'Données élèves'!AT290=FALSE)),IF('Données élèves'!AM290=TRUE,INDEX(codemp1,MATCH('Données élèves'!R290,libmp1,0)),IF('Données élèves'!AT290=FALSE,0,'Données élèves'!R290)),"")</f>
        <v/>
      </c>
      <c r="S287" s="148" t="str">
        <f t="shared" si="13"/>
        <v/>
      </c>
      <c r="T287" s="148" t="str">
        <f t="shared" si="14"/>
        <v/>
      </c>
      <c r="U287" s="148" t="str">
        <f>IF(AND(A287&lt;&gt;"",'Données élèves'!S290&lt;&gt;""),'Données élèves'!S290,"")</f>
        <v/>
      </c>
      <c r="V287" s="148" t="str">
        <f>IF(AND(A287&lt;&gt;"",'Données élèves'!T290&lt;&gt;""),'Données élèves'!T290,"")</f>
        <v/>
      </c>
      <c r="W287" s="148" t="str">
        <f>IF(AND(A287&lt;&gt;"",'Données élèves'!U290&lt;&gt;""),'Données élèves'!U290,"")</f>
        <v/>
      </c>
      <c r="X287" s="148" t="str">
        <f>IF(AND(A287&lt;&gt;"",'Données élèves'!V290&lt;&gt;""),'Données élèves'!V290,"")</f>
        <v/>
      </c>
      <c r="Y287" s="148" t="str">
        <f>IF(AND(A287&lt;&gt;"",'Données élèves'!W290&lt;&gt;""),'Données élèves'!W290,"")</f>
        <v/>
      </c>
      <c r="Z287" s="148" t="str">
        <f>IF(AND(A287&lt;&gt;"",'Données élèves'!X290&lt;&gt;""),'Données élèves'!X290,"")</f>
        <v/>
      </c>
    </row>
    <row r="288" spans="1:26" x14ac:dyDescent="0.2">
      <c r="A288" s="146" t="str">
        <f>IF('Données élèves'!$C291&lt;&gt;"",'Données élèves'!A291,"")</f>
        <v/>
      </c>
      <c r="B288" s="146" t="str">
        <f>IF(A288&lt;&gt;"",'Données élèves'!B291,"")</f>
        <v/>
      </c>
      <c r="C288" s="146" t="str">
        <f>IF(AND(A288&lt;&gt;"",'Données élèves'!F291&lt;&gt;""),IF(INDEX(codeclint,MATCH('Données élèves'!F291,libclint,0))&lt;&gt;"",INDEX(codeclint,MATCH('Données élèves'!F291,libclint,0)),""),"")</f>
        <v/>
      </c>
      <c r="D288" s="146" t="str">
        <f t="shared" si="12"/>
        <v/>
      </c>
      <c r="E288" s="146" t="str">
        <f>IF(A288&lt;&gt;"",IF('Données élèves'!G291&lt;&gt;"",IF('Données élèves'!AB291&lt;&gt;"",IF('Données élèves'!G291="LOC.ID",CONCATENATE("LOC.",'Données élèves'!AU$5),'Données élèves'!G291),""),""),"")</f>
        <v/>
      </c>
      <c r="F288" s="146" t="str">
        <f>IF(A288&lt;&gt;"",IF('Données élèves'!H291&lt;&gt;"",'Données élèves'!H291,""),"")</f>
        <v/>
      </c>
      <c r="G288" s="146" t="str">
        <f>IF(AND(A288&lt;&gt;"",'Données élèves'!AC291&lt;&gt;""),IF('Données élèves'!AC291=TRUE,INDEX(codesex,MATCH('Données élèves'!I291,libsex,0)),'Données élèves'!I291),"")</f>
        <v/>
      </c>
      <c r="H288" s="147" t="str">
        <f>IF(A288&lt;&gt;"",IF('Données élèves'!J291&lt;&gt;"",'Données élèves'!J291,""),"")</f>
        <v/>
      </c>
      <c r="I288" s="148" t="str">
        <f>IF(AND(A288&lt;&gt;"",'Données élèves'!AE291&lt;&gt;""),IF('Données élèves'!AE291=TRUE,INDEX(codenat,MATCH('Données élèves'!K291,libnat,0)),'Données élèves'!K291),"")</f>
        <v/>
      </c>
      <c r="J288" s="148" t="str">
        <f>IF(AND(A288&lt;&gt;"",'Données élèves'!AF291&lt;&gt;""),IF('Données élèves'!AF291=TRUE,INDEX(codelangue,MATCH('Données élèves'!L291,liblangue,0)),'Données élèves'!L291),"")</f>
        <v/>
      </c>
      <c r="K288" s="148" t="str">
        <f>IF(AND(A288&lt;&gt;"",'Données élèves'!AH291&lt;&gt;""),IF('Données élèves'!AH291=TRUE,IF(INDEX(codegem,MATCH('Données élèves'!M291,libgem,0))&lt;8000,INDEX(codegem,MATCH('Données élèves'!M291,libgem,0)),""),'Données élèves'!M291),"")</f>
        <v/>
      </c>
      <c r="L288" s="148" t="str">
        <f>IF(AND(A288&lt;&gt;"",'Données élèves'!AH291&lt;&gt;""),IF('Données élèves'!AH291=TRUE,INDEX(codegemhist,MATCH('Données élèves'!M291,libgem,0)),""),"")</f>
        <v/>
      </c>
      <c r="M288" s="148" t="str">
        <f>IF(AND(A288&lt;&gt;"",'Données élèves'!AH291&lt;&gt;""),IF('Données élèves'!AH291=TRUE,IF(INDEX(codegem,MATCH('Données élèves'!M291,libgem,0))&gt;=8000,INDEX(codegem,MATCH('Données élèves'!M291,libgem,0)),""),'Données élèves'!M291),"")</f>
        <v/>
      </c>
      <c r="N288" s="148" t="str">
        <f>IF(AND(A288&lt;&gt;"",'Données élèves'!AI291&lt;&gt;""),IF('Données élèves'!AI291=TRUE,INDEX(codeschart,MATCH('Données élèves'!N291,libschart,0)),'Données élèves'!N291),"")</f>
        <v/>
      </c>
      <c r="O288" s="148" t="str">
        <f>IF(AND(A288&lt;&gt;"",'Données élèves'!O291&lt;&gt;""),'Données élèves'!O291,"")</f>
        <v/>
      </c>
      <c r="P288" s="148" t="str">
        <f>IF(AND(A288&lt;&gt;"",'Données élèves'!AK291&lt;&gt;""),IF('Données élèves'!AK291=TRUE,INDEX(codeform,MATCH('Données élèves'!P291,libform,0)),'Données élèves'!P291),"")</f>
        <v/>
      </c>
      <c r="Q288" s="148" t="str">
        <f>IF(AND(A288&lt;&gt;"",'Données élèves'!AL291&lt;&gt;""),IF('Données élèves'!AL291=TRUE,INDEX(codespe,MATCH('Données élèves'!Q291,libspe,0)),'Données élèves'!Q291),"")</f>
        <v/>
      </c>
      <c r="R288" s="148" t="str">
        <f>IF(AND(A288&lt;&gt;"",OR('Données élèves'!AM291&lt;&gt;"",'Données élèves'!AT291=FALSE)),IF('Données élèves'!AM291=TRUE,INDEX(codemp1,MATCH('Données élèves'!R291,libmp1,0)),IF('Données élèves'!AT291=FALSE,0,'Données élèves'!R291)),"")</f>
        <v/>
      </c>
      <c r="S288" s="148" t="str">
        <f t="shared" si="13"/>
        <v/>
      </c>
      <c r="T288" s="148" t="str">
        <f t="shared" si="14"/>
        <v/>
      </c>
      <c r="U288" s="148" t="str">
        <f>IF(AND(A288&lt;&gt;"",'Données élèves'!S291&lt;&gt;""),'Données élèves'!S291,"")</f>
        <v/>
      </c>
      <c r="V288" s="148" t="str">
        <f>IF(AND(A288&lt;&gt;"",'Données élèves'!T291&lt;&gt;""),'Données élèves'!T291,"")</f>
        <v/>
      </c>
      <c r="W288" s="148" t="str">
        <f>IF(AND(A288&lt;&gt;"",'Données élèves'!U291&lt;&gt;""),'Données élèves'!U291,"")</f>
        <v/>
      </c>
      <c r="X288" s="148" t="str">
        <f>IF(AND(A288&lt;&gt;"",'Données élèves'!V291&lt;&gt;""),'Données élèves'!V291,"")</f>
        <v/>
      </c>
      <c r="Y288" s="148" t="str">
        <f>IF(AND(A288&lt;&gt;"",'Données élèves'!W291&lt;&gt;""),'Données élèves'!W291,"")</f>
        <v/>
      </c>
      <c r="Z288" s="148" t="str">
        <f>IF(AND(A288&lt;&gt;"",'Données élèves'!X291&lt;&gt;""),'Données élèves'!X291,"")</f>
        <v/>
      </c>
    </row>
    <row r="289" spans="1:26" x14ac:dyDescent="0.2">
      <c r="A289" s="146" t="str">
        <f>IF('Données élèves'!$C292&lt;&gt;"",'Données élèves'!A292,"")</f>
        <v/>
      </c>
      <c r="B289" s="146" t="str">
        <f>IF(A289&lt;&gt;"",'Données élèves'!B292,"")</f>
        <v/>
      </c>
      <c r="C289" s="146" t="str">
        <f>IF(AND(A289&lt;&gt;"",'Données élèves'!F292&lt;&gt;""),IF(INDEX(codeclint,MATCH('Données élèves'!F292,libclint,0))&lt;&gt;"",INDEX(codeclint,MATCH('Données élèves'!F292,libclint,0)),""),"")</f>
        <v/>
      </c>
      <c r="D289" s="146" t="str">
        <f t="shared" si="12"/>
        <v/>
      </c>
      <c r="E289" s="146" t="str">
        <f>IF(A289&lt;&gt;"",IF('Données élèves'!G292&lt;&gt;"",IF('Données élèves'!AB292&lt;&gt;"",IF('Données élèves'!G292="LOC.ID",CONCATENATE("LOC.",'Données élèves'!AU$5),'Données élèves'!G292),""),""),"")</f>
        <v/>
      </c>
      <c r="F289" s="146" t="str">
        <f>IF(A289&lt;&gt;"",IF('Données élèves'!H292&lt;&gt;"",'Données élèves'!H292,""),"")</f>
        <v/>
      </c>
      <c r="G289" s="146" t="str">
        <f>IF(AND(A289&lt;&gt;"",'Données élèves'!AC292&lt;&gt;""),IF('Données élèves'!AC292=TRUE,INDEX(codesex,MATCH('Données élèves'!I292,libsex,0)),'Données élèves'!I292),"")</f>
        <v/>
      </c>
      <c r="H289" s="147" t="str">
        <f>IF(A289&lt;&gt;"",IF('Données élèves'!J292&lt;&gt;"",'Données élèves'!J292,""),"")</f>
        <v/>
      </c>
      <c r="I289" s="148" t="str">
        <f>IF(AND(A289&lt;&gt;"",'Données élèves'!AE292&lt;&gt;""),IF('Données élèves'!AE292=TRUE,INDEX(codenat,MATCH('Données élèves'!K292,libnat,0)),'Données élèves'!K292),"")</f>
        <v/>
      </c>
      <c r="J289" s="148" t="str">
        <f>IF(AND(A289&lt;&gt;"",'Données élèves'!AF292&lt;&gt;""),IF('Données élèves'!AF292=TRUE,INDEX(codelangue,MATCH('Données élèves'!L292,liblangue,0)),'Données élèves'!L292),"")</f>
        <v/>
      </c>
      <c r="K289" s="148" t="str">
        <f>IF(AND(A289&lt;&gt;"",'Données élèves'!AH292&lt;&gt;""),IF('Données élèves'!AH292=TRUE,IF(INDEX(codegem,MATCH('Données élèves'!M292,libgem,0))&lt;8000,INDEX(codegem,MATCH('Données élèves'!M292,libgem,0)),""),'Données élèves'!M292),"")</f>
        <v/>
      </c>
      <c r="L289" s="148" t="str">
        <f>IF(AND(A289&lt;&gt;"",'Données élèves'!AH292&lt;&gt;""),IF('Données élèves'!AH292=TRUE,INDEX(codegemhist,MATCH('Données élèves'!M292,libgem,0)),""),"")</f>
        <v/>
      </c>
      <c r="M289" s="148" t="str">
        <f>IF(AND(A289&lt;&gt;"",'Données élèves'!AH292&lt;&gt;""),IF('Données élèves'!AH292=TRUE,IF(INDEX(codegem,MATCH('Données élèves'!M292,libgem,0))&gt;=8000,INDEX(codegem,MATCH('Données élèves'!M292,libgem,0)),""),'Données élèves'!M292),"")</f>
        <v/>
      </c>
      <c r="N289" s="148" t="str">
        <f>IF(AND(A289&lt;&gt;"",'Données élèves'!AI292&lt;&gt;""),IF('Données élèves'!AI292=TRUE,INDEX(codeschart,MATCH('Données élèves'!N292,libschart,0)),'Données élèves'!N292),"")</f>
        <v/>
      </c>
      <c r="O289" s="148" t="str">
        <f>IF(AND(A289&lt;&gt;"",'Données élèves'!O292&lt;&gt;""),'Données élèves'!O292,"")</f>
        <v/>
      </c>
      <c r="P289" s="148" t="str">
        <f>IF(AND(A289&lt;&gt;"",'Données élèves'!AK292&lt;&gt;""),IF('Données élèves'!AK292=TRUE,INDEX(codeform,MATCH('Données élèves'!P292,libform,0)),'Données élèves'!P292),"")</f>
        <v/>
      </c>
      <c r="Q289" s="148" t="str">
        <f>IF(AND(A289&lt;&gt;"",'Données élèves'!AL292&lt;&gt;""),IF('Données élèves'!AL292=TRUE,INDEX(codespe,MATCH('Données élèves'!Q292,libspe,0)),'Données élèves'!Q292),"")</f>
        <v/>
      </c>
      <c r="R289" s="148" t="str">
        <f>IF(AND(A289&lt;&gt;"",OR('Données élèves'!AM292&lt;&gt;"",'Données élèves'!AT292=FALSE)),IF('Données élèves'!AM292=TRUE,INDEX(codemp1,MATCH('Données élèves'!R292,libmp1,0)),IF('Données élèves'!AT292=FALSE,0,'Données élèves'!R292)),"")</f>
        <v/>
      </c>
      <c r="S289" s="148" t="str">
        <f t="shared" si="13"/>
        <v/>
      </c>
      <c r="T289" s="148" t="str">
        <f t="shared" si="14"/>
        <v/>
      </c>
      <c r="U289" s="148" t="str">
        <f>IF(AND(A289&lt;&gt;"",'Données élèves'!S292&lt;&gt;""),'Données élèves'!S292,"")</f>
        <v/>
      </c>
      <c r="V289" s="148" t="str">
        <f>IF(AND(A289&lt;&gt;"",'Données élèves'!T292&lt;&gt;""),'Données élèves'!T292,"")</f>
        <v/>
      </c>
      <c r="W289" s="148" t="str">
        <f>IF(AND(A289&lt;&gt;"",'Données élèves'!U292&lt;&gt;""),'Données élèves'!U292,"")</f>
        <v/>
      </c>
      <c r="X289" s="148" t="str">
        <f>IF(AND(A289&lt;&gt;"",'Données élèves'!V292&lt;&gt;""),'Données élèves'!V292,"")</f>
        <v/>
      </c>
      <c r="Y289" s="148" t="str">
        <f>IF(AND(A289&lt;&gt;"",'Données élèves'!W292&lt;&gt;""),'Données élèves'!W292,"")</f>
        <v/>
      </c>
      <c r="Z289" s="148" t="str">
        <f>IF(AND(A289&lt;&gt;"",'Données élèves'!X292&lt;&gt;""),'Données élèves'!X292,"")</f>
        <v/>
      </c>
    </row>
    <row r="290" spans="1:26" x14ac:dyDescent="0.2">
      <c r="A290" s="146" t="str">
        <f>IF('Données élèves'!$C293&lt;&gt;"",'Données élèves'!A293,"")</f>
        <v/>
      </c>
      <c r="B290" s="146" t="str">
        <f>IF(A290&lt;&gt;"",'Données élèves'!B293,"")</f>
        <v/>
      </c>
      <c r="C290" s="146" t="str">
        <f>IF(AND(A290&lt;&gt;"",'Données élèves'!F293&lt;&gt;""),IF(INDEX(codeclint,MATCH('Données élèves'!F293,libclint,0))&lt;&gt;"",INDEX(codeclint,MATCH('Données élèves'!F293,libclint,0)),""),"")</f>
        <v/>
      </c>
      <c r="D290" s="146" t="str">
        <f t="shared" si="12"/>
        <v/>
      </c>
      <c r="E290" s="146" t="str">
        <f>IF(A290&lt;&gt;"",IF('Données élèves'!G293&lt;&gt;"",IF('Données élèves'!AB293&lt;&gt;"",IF('Données élèves'!G293="LOC.ID",CONCATENATE("LOC.",'Données élèves'!AU$5),'Données élèves'!G293),""),""),"")</f>
        <v/>
      </c>
      <c r="F290" s="146" t="str">
        <f>IF(A290&lt;&gt;"",IF('Données élèves'!H293&lt;&gt;"",'Données élèves'!H293,""),"")</f>
        <v/>
      </c>
      <c r="G290" s="146" t="str">
        <f>IF(AND(A290&lt;&gt;"",'Données élèves'!AC293&lt;&gt;""),IF('Données élèves'!AC293=TRUE,INDEX(codesex,MATCH('Données élèves'!I293,libsex,0)),'Données élèves'!I293),"")</f>
        <v/>
      </c>
      <c r="H290" s="147" t="str">
        <f>IF(A290&lt;&gt;"",IF('Données élèves'!J293&lt;&gt;"",'Données élèves'!J293,""),"")</f>
        <v/>
      </c>
      <c r="I290" s="148" t="str">
        <f>IF(AND(A290&lt;&gt;"",'Données élèves'!AE293&lt;&gt;""),IF('Données élèves'!AE293=TRUE,INDEX(codenat,MATCH('Données élèves'!K293,libnat,0)),'Données élèves'!K293),"")</f>
        <v/>
      </c>
      <c r="J290" s="148" t="str">
        <f>IF(AND(A290&lt;&gt;"",'Données élèves'!AF293&lt;&gt;""),IF('Données élèves'!AF293=TRUE,INDEX(codelangue,MATCH('Données élèves'!L293,liblangue,0)),'Données élèves'!L293),"")</f>
        <v/>
      </c>
      <c r="K290" s="148" t="str">
        <f>IF(AND(A290&lt;&gt;"",'Données élèves'!AH293&lt;&gt;""),IF('Données élèves'!AH293=TRUE,IF(INDEX(codegem,MATCH('Données élèves'!M293,libgem,0))&lt;8000,INDEX(codegem,MATCH('Données élèves'!M293,libgem,0)),""),'Données élèves'!M293),"")</f>
        <v/>
      </c>
      <c r="L290" s="148" t="str">
        <f>IF(AND(A290&lt;&gt;"",'Données élèves'!AH293&lt;&gt;""),IF('Données élèves'!AH293=TRUE,INDEX(codegemhist,MATCH('Données élèves'!M293,libgem,0)),""),"")</f>
        <v/>
      </c>
      <c r="M290" s="148" t="str">
        <f>IF(AND(A290&lt;&gt;"",'Données élèves'!AH293&lt;&gt;""),IF('Données élèves'!AH293=TRUE,IF(INDEX(codegem,MATCH('Données élèves'!M293,libgem,0))&gt;=8000,INDEX(codegem,MATCH('Données élèves'!M293,libgem,0)),""),'Données élèves'!M293),"")</f>
        <v/>
      </c>
      <c r="N290" s="148" t="str">
        <f>IF(AND(A290&lt;&gt;"",'Données élèves'!AI293&lt;&gt;""),IF('Données élèves'!AI293=TRUE,INDEX(codeschart,MATCH('Données élèves'!N293,libschart,0)),'Données élèves'!N293),"")</f>
        <v/>
      </c>
      <c r="O290" s="148" t="str">
        <f>IF(AND(A290&lt;&gt;"",'Données élèves'!O293&lt;&gt;""),'Données élèves'!O293,"")</f>
        <v/>
      </c>
      <c r="P290" s="148" t="str">
        <f>IF(AND(A290&lt;&gt;"",'Données élèves'!AK293&lt;&gt;""),IF('Données élèves'!AK293=TRUE,INDEX(codeform,MATCH('Données élèves'!P293,libform,0)),'Données élèves'!P293),"")</f>
        <v/>
      </c>
      <c r="Q290" s="148" t="str">
        <f>IF(AND(A290&lt;&gt;"",'Données élèves'!AL293&lt;&gt;""),IF('Données élèves'!AL293=TRUE,INDEX(codespe,MATCH('Données élèves'!Q293,libspe,0)),'Données élèves'!Q293),"")</f>
        <v/>
      </c>
      <c r="R290" s="148" t="str">
        <f>IF(AND(A290&lt;&gt;"",OR('Données élèves'!AM293&lt;&gt;"",'Données élèves'!AT293=FALSE)),IF('Données élèves'!AM293=TRUE,INDEX(codemp1,MATCH('Données élèves'!R293,libmp1,0)),IF('Données élèves'!AT293=FALSE,0,'Données élèves'!R293)),"")</f>
        <v/>
      </c>
      <c r="S290" s="148" t="str">
        <f t="shared" si="13"/>
        <v/>
      </c>
      <c r="T290" s="148" t="str">
        <f t="shared" si="14"/>
        <v/>
      </c>
      <c r="U290" s="148" t="str">
        <f>IF(AND(A290&lt;&gt;"",'Données élèves'!S293&lt;&gt;""),'Données élèves'!S293,"")</f>
        <v/>
      </c>
      <c r="V290" s="148" t="str">
        <f>IF(AND(A290&lt;&gt;"",'Données élèves'!T293&lt;&gt;""),'Données élèves'!T293,"")</f>
        <v/>
      </c>
      <c r="W290" s="148" t="str">
        <f>IF(AND(A290&lt;&gt;"",'Données élèves'!U293&lt;&gt;""),'Données élèves'!U293,"")</f>
        <v/>
      </c>
      <c r="X290" s="148" t="str">
        <f>IF(AND(A290&lt;&gt;"",'Données élèves'!V293&lt;&gt;""),'Données élèves'!V293,"")</f>
        <v/>
      </c>
      <c r="Y290" s="148" t="str">
        <f>IF(AND(A290&lt;&gt;"",'Données élèves'!W293&lt;&gt;""),'Données élèves'!W293,"")</f>
        <v/>
      </c>
      <c r="Z290" s="148" t="str">
        <f>IF(AND(A290&lt;&gt;"",'Données élèves'!X293&lt;&gt;""),'Données élèves'!X293,"")</f>
        <v/>
      </c>
    </row>
    <row r="291" spans="1:26" x14ac:dyDescent="0.2">
      <c r="A291" s="146" t="str">
        <f>IF('Données élèves'!$C294&lt;&gt;"",'Données élèves'!A294,"")</f>
        <v/>
      </c>
      <c r="B291" s="146" t="str">
        <f>IF(A291&lt;&gt;"",'Données élèves'!B294,"")</f>
        <v/>
      </c>
      <c r="C291" s="146" t="str">
        <f>IF(AND(A291&lt;&gt;"",'Données élèves'!F294&lt;&gt;""),IF(INDEX(codeclint,MATCH('Données élèves'!F294,libclint,0))&lt;&gt;"",INDEX(codeclint,MATCH('Données élèves'!F294,libclint,0)),""),"")</f>
        <v/>
      </c>
      <c r="D291" s="146" t="str">
        <f t="shared" si="12"/>
        <v/>
      </c>
      <c r="E291" s="146" t="str">
        <f>IF(A291&lt;&gt;"",IF('Données élèves'!G294&lt;&gt;"",IF('Données élèves'!AB294&lt;&gt;"",IF('Données élèves'!G294="LOC.ID",CONCATENATE("LOC.",'Données élèves'!AU$5),'Données élèves'!G294),""),""),"")</f>
        <v/>
      </c>
      <c r="F291" s="146" t="str">
        <f>IF(A291&lt;&gt;"",IF('Données élèves'!H294&lt;&gt;"",'Données élèves'!H294,""),"")</f>
        <v/>
      </c>
      <c r="G291" s="146" t="str">
        <f>IF(AND(A291&lt;&gt;"",'Données élèves'!AC294&lt;&gt;""),IF('Données élèves'!AC294=TRUE,INDEX(codesex,MATCH('Données élèves'!I294,libsex,0)),'Données élèves'!I294),"")</f>
        <v/>
      </c>
      <c r="H291" s="147" t="str">
        <f>IF(A291&lt;&gt;"",IF('Données élèves'!J294&lt;&gt;"",'Données élèves'!J294,""),"")</f>
        <v/>
      </c>
      <c r="I291" s="148" t="str">
        <f>IF(AND(A291&lt;&gt;"",'Données élèves'!AE294&lt;&gt;""),IF('Données élèves'!AE294=TRUE,INDEX(codenat,MATCH('Données élèves'!K294,libnat,0)),'Données élèves'!K294),"")</f>
        <v/>
      </c>
      <c r="J291" s="148" t="str">
        <f>IF(AND(A291&lt;&gt;"",'Données élèves'!AF294&lt;&gt;""),IF('Données élèves'!AF294=TRUE,INDEX(codelangue,MATCH('Données élèves'!L294,liblangue,0)),'Données élèves'!L294),"")</f>
        <v/>
      </c>
      <c r="K291" s="148" t="str">
        <f>IF(AND(A291&lt;&gt;"",'Données élèves'!AH294&lt;&gt;""),IF('Données élèves'!AH294=TRUE,IF(INDEX(codegem,MATCH('Données élèves'!M294,libgem,0))&lt;8000,INDEX(codegem,MATCH('Données élèves'!M294,libgem,0)),""),'Données élèves'!M294),"")</f>
        <v/>
      </c>
      <c r="L291" s="148" t="str">
        <f>IF(AND(A291&lt;&gt;"",'Données élèves'!AH294&lt;&gt;""),IF('Données élèves'!AH294=TRUE,INDEX(codegemhist,MATCH('Données élèves'!M294,libgem,0)),""),"")</f>
        <v/>
      </c>
      <c r="M291" s="148" t="str">
        <f>IF(AND(A291&lt;&gt;"",'Données élèves'!AH294&lt;&gt;""),IF('Données élèves'!AH294=TRUE,IF(INDEX(codegem,MATCH('Données élèves'!M294,libgem,0))&gt;=8000,INDEX(codegem,MATCH('Données élèves'!M294,libgem,0)),""),'Données élèves'!M294),"")</f>
        <v/>
      </c>
      <c r="N291" s="148" t="str">
        <f>IF(AND(A291&lt;&gt;"",'Données élèves'!AI294&lt;&gt;""),IF('Données élèves'!AI294=TRUE,INDEX(codeschart,MATCH('Données élèves'!N294,libschart,0)),'Données élèves'!N294),"")</f>
        <v/>
      </c>
      <c r="O291" s="148" t="str">
        <f>IF(AND(A291&lt;&gt;"",'Données élèves'!O294&lt;&gt;""),'Données élèves'!O294,"")</f>
        <v/>
      </c>
      <c r="P291" s="148" t="str">
        <f>IF(AND(A291&lt;&gt;"",'Données élèves'!AK294&lt;&gt;""),IF('Données élèves'!AK294=TRUE,INDEX(codeform,MATCH('Données élèves'!P294,libform,0)),'Données élèves'!P294),"")</f>
        <v/>
      </c>
      <c r="Q291" s="148" t="str">
        <f>IF(AND(A291&lt;&gt;"",'Données élèves'!AL294&lt;&gt;""),IF('Données élèves'!AL294=TRUE,INDEX(codespe,MATCH('Données élèves'!Q294,libspe,0)),'Données élèves'!Q294),"")</f>
        <v/>
      </c>
      <c r="R291" s="148" t="str">
        <f>IF(AND(A291&lt;&gt;"",OR('Données élèves'!AM294&lt;&gt;"",'Données élèves'!AT294=FALSE)),IF('Données élèves'!AM294=TRUE,INDEX(codemp1,MATCH('Données élèves'!R294,libmp1,0)),IF('Données élèves'!AT294=FALSE,0,'Données élèves'!R294)),"")</f>
        <v/>
      </c>
      <c r="S291" s="148" t="str">
        <f t="shared" si="13"/>
        <v/>
      </c>
      <c r="T291" s="148" t="str">
        <f t="shared" si="14"/>
        <v/>
      </c>
      <c r="U291" s="148" t="str">
        <f>IF(AND(A291&lt;&gt;"",'Données élèves'!S294&lt;&gt;""),'Données élèves'!S294,"")</f>
        <v/>
      </c>
      <c r="V291" s="148" t="str">
        <f>IF(AND(A291&lt;&gt;"",'Données élèves'!T294&lt;&gt;""),'Données élèves'!T294,"")</f>
        <v/>
      </c>
      <c r="W291" s="148" t="str">
        <f>IF(AND(A291&lt;&gt;"",'Données élèves'!U294&lt;&gt;""),'Données élèves'!U294,"")</f>
        <v/>
      </c>
      <c r="X291" s="148" t="str">
        <f>IF(AND(A291&lt;&gt;"",'Données élèves'!V294&lt;&gt;""),'Données élèves'!V294,"")</f>
        <v/>
      </c>
      <c r="Y291" s="148" t="str">
        <f>IF(AND(A291&lt;&gt;"",'Données élèves'!W294&lt;&gt;""),'Données élèves'!W294,"")</f>
        <v/>
      </c>
      <c r="Z291" s="148" t="str">
        <f>IF(AND(A291&lt;&gt;"",'Données élèves'!X294&lt;&gt;""),'Données élèves'!X294,"")</f>
        <v/>
      </c>
    </row>
    <row r="292" spans="1:26" x14ac:dyDescent="0.2">
      <c r="A292" s="146" t="str">
        <f>IF('Données élèves'!$C295&lt;&gt;"",'Données élèves'!A295,"")</f>
        <v/>
      </c>
      <c r="B292" s="146" t="str">
        <f>IF(A292&lt;&gt;"",'Données élèves'!B295,"")</f>
        <v/>
      </c>
      <c r="C292" s="146" t="str">
        <f>IF(AND(A292&lt;&gt;"",'Données élèves'!F295&lt;&gt;""),IF(INDEX(codeclint,MATCH('Données élèves'!F295,libclint,0))&lt;&gt;"",INDEX(codeclint,MATCH('Données élèves'!F295,libclint,0)),""),"")</f>
        <v/>
      </c>
      <c r="D292" s="146" t="str">
        <f t="shared" si="12"/>
        <v/>
      </c>
      <c r="E292" s="146" t="str">
        <f>IF(A292&lt;&gt;"",IF('Données élèves'!G295&lt;&gt;"",IF('Données élèves'!AB295&lt;&gt;"",IF('Données élèves'!G295="LOC.ID",CONCATENATE("LOC.",'Données élèves'!AU$5),'Données élèves'!G295),""),""),"")</f>
        <v/>
      </c>
      <c r="F292" s="146" t="str">
        <f>IF(A292&lt;&gt;"",IF('Données élèves'!H295&lt;&gt;"",'Données élèves'!H295,""),"")</f>
        <v/>
      </c>
      <c r="G292" s="146" t="str">
        <f>IF(AND(A292&lt;&gt;"",'Données élèves'!AC295&lt;&gt;""),IF('Données élèves'!AC295=TRUE,INDEX(codesex,MATCH('Données élèves'!I295,libsex,0)),'Données élèves'!I295),"")</f>
        <v/>
      </c>
      <c r="H292" s="147" t="str">
        <f>IF(A292&lt;&gt;"",IF('Données élèves'!J295&lt;&gt;"",'Données élèves'!J295,""),"")</f>
        <v/>
      </c>
      <c r="I292" s="148" t="str">
        <f>IF(AND(A292&lt;&gt;"",'Données élèves'!AE295&lt;&gt;""),IF('Données élèves'!AE295=TRUE,INDEX(codenat,MATCH('Données élèves'!K295,libnat,0)),'Données élèves'!K295),"")</f>
        <v/>
      </c>
      <c r="J292" s="148" t="str">
        <f>IF(AND(A292&lt;&gt;"",'Données élèves'!AF295&lt;&gt;""),IF('Données élèves'!AF295=TRUE,INDEX(codelangue,MATCH('Données élèves'!L295,liblangue,0)),'Données élèves'!L295),"")</f>
        <v/>
      </c>
      <c r="K292" s="148" t="str">
        <f>IF(AND(A292&lt;&gt;"",'Données élèves'!AH295&lt;&gt;""),IF('Données élèves'!AH295=TRUE,IF(INDEX(codegem,MATCH('Données élèves'!M295,libgem,0))&lt;8000,INDEX(codegem,MATCH('Données élèves'!M295,libgem,0)),""),'Données élèves'!M295),"")</f>
        <v/>
      </c>
      <c r="L292" s="148" t="str">
        <f>IF(AND(A292&lt;&gt;"",'Données élèves'!AH295&lt;&gt;""),IF('Données élèves'!AH295=TRUE,INDEX(codegemhist,MATCH('Données élèves'!M295,libgem,0)),""),"")</f>
        <v/>
      </c>
      <c r="M292" s="148" t="str">
        <f>IF(AND(A292&lt;&gt;"",'Données élèves'!AH295&lt;&gt;""),IF('Données élèves'!AH295=TRUE,IF(INDEX(codegem,MATCH('Données élèves'!M295,libgem,0))&gt;=8000,INDEX(codegem,MATCH('Données élèves'!M295,libgem,0)),""),'Données élèves'!M295),"")</f>
        <v/>
      </c>
      <c r="N292" s="148" t="str">
        <f>IF(AND(A292&lt;&gt;"",'Données élèves'!AI295&lt;&gt;""),IF('Données élèves'!AI295=TRUE,INDEX(codeschart,MATCH('Données élèves'!N295,libschart,0)),'Données élèves'!N295),"")</f>
        <v/>
      </c>
      <c r="O292" s="148" t="str">
        <f>IF(AND(A292&lt;&gt;"",'Données élèves'!O295&lt;&gt;""),'Données élèves'!O295,"")</f>
        <v/>
      </c>
      <c r="P292" s="148" t="str">
        <f>IF(AND(A292&lt;&gt;"",'Données élèves'!AK295&lt;&gt;""),IF('Données élèves'!AK295=TRUE,INDEX(codeform,MATCH('Données élèves'!P295,libform,0)),'Données élèves'!P295),"")</f>
        <v/>
      </c>
      <c r="Q292" s="148" t="str">
        <f>IF(AND(A292&lt;&gt;"",'Données élèves'!AL295&lt;&gt;""),IF('Données élèves'!AL295=TRUE,INDEX(codespe,MATCH('Données élèves'!Q295,libspe,0)),'Données élèves'!Q295),"")</f>
        <v/>
      </c>
      <c r="R292" s="148" t="str">
        <f>IF(AND(A292&lt;&gt;"",OR('Données élèves'!AM295&lt;&gt;"",'Données élèves'!AT295=FALSE)),IF('Données élèves'!AM295=TRUE,INDEX(codemp1,MATCH('Données élèves'!R295,libmp1,0)),IF('Données élèves'!AT295=FALSE,0,'Données élèves'!R295)),"")</f>
        <v/>
      </c>
      <c r="S292" s="148" t="str">
        <f t="shared" si="13"/>
        <v/>
      </c>
      <c r="T292" s="148" t="str">
        <f t="shared" si="14"/>
        <v/>
      </c>
      <c r="U292" s="148" t="str">
        <f>IF(AND(A292&lt;&gt;"",'Données élèves'!S295&lt;&gt;""),'Données élèves'!S295,"")</f>
        <v/>
      </c>
      <c r="V292" s="148" t="str">
        <f>IF(AND(A292&lt;&gt;"",'Données élèves'!T295&lt;&gt;""),'Données élèves'!T295,"")</f>
        <v/>
      </c>
      <c r="W292" s="148" t="str">
        <f>IF(AND(A292&lt;&gt;"",'Données élèves'!U295&lt;&gt;""),'Données élèves'!U295,"")</f>
        <v/>
      </c>
      <c r="X292" s="148" t="str">
        <f>IF(AND(A292&lt;&gt;"",'Données élèves'!V295&lt;&gt;""),'Données élèves'!V295,"")</f>
        <v/>
      </c>
      <c r="Y292" s="148" t="str">
        <f>IF(AND(A292&lt;&gt;"",'Données élèves'!W295&lt;&gt;""),'Données élèves'!W295,"")</f>
        <v/>
      </c>
      <c r="Z292" s="148" t="str">
        <f>IF(AND(A292&lt;&gt;"",'Données élèves'!X295&lt;&gt;""),'Données élèves'!X295,"")</f>
        <v/>
      </c>
    </row>
    <row r="293" spans="1:26" x14ac:dyDescent="0.2">
      <c r="A293" s="146" t="str">
        <f>IF('Données élèves'!$C296&lt;&gt;"",'Données élèves'!A296,"")</f>
        <v/>
      </c>
      <c r="B293" s="146" t="str">
        <f>IF(A293&lt;&gt;"",'Données élèves'!B296,"")</f>
        <v/>
      </c>
      <c r="C293" s="146" t="str">
        <f>IF(AND(A293&lt;&gt;"",'Données élèves'!F296&lt;&gt;""),IF(INDEX(codeclint,MATCH('Données élèves'!F296,libclint,0))&lt;&gt;"",INDEX(codeclint,MATCH('Données élèves'!F296,libclint,0)),""),"")</f>
        <v/>
      </c>
      <c r="D293" s="146" t="str">
        <f t="shared" si="12"/>
        <v/>
      </c>
      <c r="E293" s="146" t="str">
        <f>IF(A293&lt;&gt;"",IF('Données élèves'!G296&lt;&gt;"",IF('Données élèves'!AB296&lt;&gt;"",IF('Données élèves'!G296="LOC.ID",CONCATENATE("LOC.",'Données élèves'!AU$5),'Données élèves'!G296),""),""),"")</f>
        <v/>
      </c>
      <c r="F293" s="146" t="str">
        <f>IF(A293&lt;&gt;"",IF('Données élèves'!H296&lt;&gt;"",'Données élèves'!H296,""),"")</f>
        <v/>
      </c>
      <c r="G293" s="146" t="str">
        <f>IF(AND(A293&lt;&gt;"",'Données élèves'!AC296&lt;&gt;""),IF('Données élèves'!AC296=TRUE,INDEX(codesex,MATCH('Données élèves'!I296,libsex,0)),'Données élèves'!I296),"")</f>
        <v/>
      </c>
      <c r="H293" s="147" t="str">
        <f>IF(A293&lt;&gt;"",IF('Données élèves'!J296&lt;&gt;"",'Données élèves'!J296,""),"")</f>
        <v/>
      </c>
      <c r="I293" s="148" t="str">
        <f>IF(AND(A293&lt;&gt;"",'Données élèves'!AE296&lt;&gt;""),IF('Données élèves'!AE296=TRUE,INDEX(codenat,MATCH('Données élèves'!K296,libnat,0)),'Données élèves'!K296),"")</f>
        <v/>
      </c>
      <c r="J293" s="148" t="str">
        <f>IF(AND(A293&lt;&gt;"",'Données élèves'!AF296&lt;&gt;""),IF('Données élèves'!AF296=TRUE,INDEX(codelangue,MATCH('Données élèves'!L296,liblangue,0)),'Données élèves'!L296),"")</f>
        <v/>
      </c>
      <c r="K293" s="148" t="str">
        <f>IF(AND(A293&lt;&gt;"",'Données élèves'!AH296&lt;&gt;""),IF('Données élèves'!AH296=TRUE,IF(INDEX(codegem,MATCH('Données élèves'!M296,libgem,0))&lt;8000,INDEX(codegem,MATCH('Données élèves'!M296,libgem,0)),""),'Données élèves'!M296),"")</f>
        <v/>
      </c>
      <c r="L293" s="148" t="str">
        <f>IF(AND(A293&lt;&gt;"",'Données élèves'!AH296&lt;&gt;""),IF('Données élèves'!AH296=TRUE,INDEX(codegemhist,MATCH('Données élèves'!M296,libgem,0)),""),"")</f>
        <v/>
      </c>
      <c r="M293" s="148" t="str">
        <f>IF(AND(A293&lt;&gt;"",'Données élèves'!AH296&lt;&gt;""),IF('Données élèves'!AH296=TRUE,IF(INDEX(codegem,MATCH('Données élèves'!M296,libgem,0))&gt;=8000,INDEX(codegem,MATCH('Données élèves'!M296,libgem,0)),""),'Données élèves'!M296),"")</f>
        <v/>
      </c>
      <c r="N293" s="148" t="str">
        <f>IF(AND(A293&lt;&gt;"",'Données élèves'!AI296&lt;&gt;""),IF('Données élèves'!AI296=TRUE,INDEX(codeschart,MATCH('Données élèves'!N296,libschart,0)),'Données élèves'!N296),"")</f>
        <v/>
      </c>
      <c r="O293" s="148" t="str">
        <f>IF(AND(A293&lt;&gt;"",'Données élèves'!O296&lt;&gt;""),'Données élèves'!O296,"")</f>
        <v/>
      </c>
      <c r="P293" s="148" t="str">
        <f>IF(AND(A293&lt;&gt;"",'Données élèves'!AK296&lt;&gt;""),IF('Données élèves'!AK296=TRUE,INDEX(codeform,MATCH('Données élèves'!P296,libform,0)),'Données élèves'!P296),"")</f>
        <v/>
      </c>
      <c r="Q293" s="148" t="str">
        <f>IF(AND(A293&lt;&gt;"",'Données élèves'!AL296&lt;&gt;""),IF('Données élèves'!AL296=TRUE,INDEX(codespe,MATCH('Données élèves'!Q296,libspe,0)),'Données élèves'!Q296),"")</f>
        <v/>
      </c>
      <c r="R293" s="148" t="str">
        <f>IF(AND(A293&lt;&gt;"",OR('Données élèves'!AM296&lt;&gt;"",'Données élèves'!AT296=FALSE)),IF('Données élèves'!AM296=TRUE,INDEX(codemp1,MATCH('Données élèves'!R296,libmp1,0)),IF('Données élèves'!AT296=FALSE,0,'Données élèves'!R296)),"")</f>
        <v/>
      </c>
      <c r="S293" s="148" t="str">
        <f t="shared" si="13"/>
        <v/>
      </c>
      <c r="T293" s="148" t="str">
        <f t="shared" si="14"/>
        <v/>
      </c>
      <c r="U293" s="148" t="str">
        <f>IF(AND(A293&lt;&gt;"",'Données élèves'!S296&lt;&gt;""),'Données élèves'!S296,"")</f>
        <v/>
      </c>
      <c r="V293" s="148" t="str">
        <f>IF(AND(A293&lt;&gt;"",'Données élèves'!T296&lt;&gt;""),'Données élèves'!T296,"")</f>
        <v/>
      </c>
      <c r="W293" s="148" t="str">
        <f>IF(AND(A293&lt;&gt;"",'Données élèves'!U296&lt;&gt;""),'Données élèves'!U296,"")</f>
        <v/>
      </c>
      <c r="X293" s="148" t="str">
        <f>IF(AND(A293&lt;&gt;"",'Données élèves'!V296&lt;&gt;""),'Données élèves'!V296,"")</f>
        <v/>
      </c>
      <c r="Y293" s="148" t="str">
        <f>IF(AND(A293&lt;&gt;"",'Données élèves'!W296&lt;&gt;""),'Données élèves'!W296,"")</f>
        <v/>
      </c>
      <c r="Z293" s="148" t="str">
        <f>IF(AND(A293&lt;&gt;"",'Données élèves'!X296&lt;&gt;""),'Données élèves'!X296,"")</f>
        <v/>
      </c>
    </row>
    <row r="294" spans="1:26" x14ac:dyDescent="0.2">
      <c r="A294" s="146" t="str">
        <f>IF('Données élèves'!$C297&lt;&gt;"",'Données élèves'!A297,"")</f>
        <v/>
      </c>
      <c r="B294" s="146" t="str">
        <f>IF(A294&lt;&gt;"",'Données élèves'!B297,"")</f>
        <v/>
      </c>
      <c r="C294" s="146" t="str">
        <f>IF(AND(A294&lt;&gt;"",'Données élèves'!F297&lt;&gt;""),IF(INDEX(codeclint,MATCH('Données élèves'!F297,libclint,0))&lt;&gt;"",INDEX(codeclint,MATCH('Données élèves'!F297,libclint,0)),""),"")</f>
        <v/>
      </c>
      <c r="D294" s="146" t="str">
        <f t="shared" si="12"/>
        <v/>
      </c>
      <c r="E294" s="146" t="str">
        <f>IF(A294&lt;&gt;"",IF('Données élèves'!G297&lt;&gt;"",IF('Données élèves'!AB297&lt;&gt;"",IF('Données élèves'!G297="LOC.ID",CONCATENATE("LOC.",'Données élèves'!AU$5),'Données élèves'!G297),""),""),"")</f>
        <v/>
      </c>
      <c r="F294" s="146" t="str">
        <f>IF(A294&lt;&gt;"",IF('Données élèves'!H297&lt;&gt;"",'Données élèves'!H297,""),"")</f>
        <v/>
      </c>
      <c r="G294" s="146" t="str">
        <f>IF(AND(A294&lt;&gt;"",'Données élèves'!AC297&lt;&gt;""),IF('Données élèves'!AC297=TRUE,INDEX(codesex,MATCH('Données élèves'!I297,libsex,0)),'Données élèves'!I297),"")</f>
        <v/>
      </c>
      <c r="H294" s="147" t="str">
        <f>IF(A294&lt;&gt;"",IF('Données élèves'!J297&lt;&gt;"",'Données élèves'!J297,""),"")</f>
        <v/>
      </c>
      <c r="I294" s="148" t="str">
        <f>IF(AND(A294&lt;&gt;"",'Données élèves'!AE297&lt;&gt;""),IF('Données élèves'!AE297=TRUE,INDEX(codenat,MATCH('Données élèves'!K297,libnat,0)),'Données élèves'!K297),"")</f>
        <v/>
      </c>
      <c r="J294" s="148" t="str">
        <f>IF(AND(A294&lt;&gt;"",'Données élèves'!AF297&lt;&gt;""),IF('Données élèves'!AF297=TRUE,INDEX(codelangue,MATCH('Données élèves'!L297,liblangue,0)),'Données élèves'!L297),"")</f>
        <v/>
      </c>
      <c r="K294" s="148" t="str">
        <f>IF(AND(A294&lt;&gt;"",'Données élèves'!AH297&lt;&gt;""),IF('Données élèves'!AH297=TRUE,IF(INDEX(codegem,MATCH('Données élèves'!M297,libgem,0))&lt;8000,INDEX(codegem,MATCH('Données élèves'!M297,libgem,0)),""),'Données élèves'!M297),"")</f>
        <v/>
      </c>
      <c r="L294" s="148" t="str">
        <f>IF(AND(A294&lt;&gt;"",'Données élèves'!AH297&lt;&gt;""),IF('Données élèves'!AH297=TRUE,INDEX(codegemhist,MATCH('Données élèves'!M297,libgem,0)),""),"")</f>
        <v/>
      </c>
      <c r="M294" s="148" t="str">
        <f>IF(AND(A294&lt;&gt;"",'Données élèves'!AH297&lt;&gt;""),IF('Données élèves'!AH297=TRUE,IF(INDEX(codegem,MATCH('Données élèves'!M297,libgem,0))&gt;=8000,INDEX(codegem,MATCH('Données élèves'!M297,libgem,0)),""),'Données élèves'!M297),"")</f>
        <v/>
      </c>
      <c r="N294" s="148" t="str">
        <f>IF(AND(A294&lt;&gt;"",'Données élèves'!AI297&lt;&gt;""),IF('Données élèves'!AI297=TRUE,INDEX(codeschart,MATCH('Données élèves'!N297,libschart,0)),'Données élèves'!N297),"")</f>
        <v/>
      </c>
      <c r="O294" s="148" t="str">
        <f>IF(AND(A294&lt;&gt;"",'Données élèves'!O297&lt;&gt;""),'Données élèves'!O297,"")</f>
        <v/>
      </c>
      <c r="P294" s="148" t="str">
        <f>IF(AND(A294&lt;&gt;"",'Données élèves'!AK297&lt;&gt;""),IF('Données élèves'!AK297=TRUE,INDEX(codeform,MATCH('Données élèves'!P297,libform,0)),'Données élèves'!P297),"")</f>
        <v/>
      </c>
      <c r="Q294" s="148" t="str">
        <f>IF(AND(A294&lt;&gt;"",'Données élèves'!AL297&lt;&gt;""),IF('Données élèves'!AL297=TRUE,INDEX(codespe,MATCH('Données élèves'!Q297,libspe,0)),'Données élèves'!Q297),"")</f>
        <v/>
      </c>
      <c r="R294" s="148" t="str">
        <f>IF(AND(A294&lt;&gt;"",OR('Données élèves'!AM297&lt;&gt;"",'Données élèves'!AT297=FALSE)),IF('Données élèves'!AM297=TRUE,INDEX(codemp1,MATCH('Données élèves'!R297,libmp1,0)),IF('Données élèves'!AT297=FALSE,0,'Données élèves'!R297)),"")</f>
        <v/>
      </c>
      <c r="S294" s="148" t="str">
        <f t="shared" si="13"/>
        <v/>
      </c>
      <c r="T294" s="148" t="str">
        <f t="shared" si="14"/>
        <v/>
      </c>
      <c r="U294" s="148" t="str">
        <f>IF(AND(A294&lt;&gt;"",'Données élèves'!S297&lt;&gt;""),'Données élèves'!S297,"")</f>
        <v/>
      </c>
      <c r="V294" s="148" t="str">
        <f>IF(AND(A294&lt;&gt;"",'Données élèves'!T297&lt;&gt;""),'Données élèves'!T297,"")</f>
        <v/>
      </c>
      <c r="W294" s="148" t="str">
        <f>IF(AND(A294&lt;&gt;"",'Données élèves'!U297&lt;&gt;""),'Données élèves'!U297,"")</f>
        <v/>
      </c>
      <c r="X294" s="148" t="str">
        <f>IF(AND(A294&lt;&gt;"",'Données élèves'!V297&lt;&gt;""),'Données élèves'!V297,"")</f>
        <v/>
      </c>
      <c r="Y294" s="148" t="str">
        <f>IF(AND(A294&lt;&gt;"",'Données élèves'!W297&lt;&gt;""),'Données élèves'!W297,"")</f>
        <v/>
      </c>
      <c r="Z294" s="148" t="str">
        <f>IF(AND(A294&lt;&gt;"",'Données élèves'!X297&lt;&gt;""),'Données élèves'!X297,"")</f>
        <v/>
      </c>
    </row>
    <row r="295" spans="1:26" x14ac:dyDescent="0.2">
      <c r="A295" s="146" t="str">
        <f>IF('Données élèves'!$C298&lt;&gt;"",'Données élèves'!A298,"")</f>
        <v/>
      </c>
      <c r="B295" s="146" t="str">
        <f>IF(A295&lt;&gt;"",'Données élèves'!B298,"")</f>
        <v/>
      </c>
      <c r="C295" s="146" t="str">
        <f>IF(AND(A295&lt;&gt;"",'Données élèves'!F298&lt;&gt;""),IF(INDEX(codeclint,MATCH('Données élèves'!F298,libclint,0))&lt;&gt;"",INDEX(codeclint,MATCH('Données élèves'!F298,libclint,0)),""),"")</f>
        <v/>
      </c>
      <c r="D295" s="146" t="str">
        <f t="shared" si="12"/>
        <v/>
      </c>
      <c r="E295" s="146" t="str">
        <f>IF(A295&lt;&gt;"",IF('Données élèves'!G298&lt;&gt;"",IF('Données élèves'!AB298&lt;&gt;"",IF('Données élèves'!G298="LOC.ID",CONCATENATE("LOC.",'Données élèves'!AU$5),'Données élèves'!G298),""),""),"")</f>
        <v/>
      </c>
      <c r="F295" s="146" t="str">
        <f>IF(A295&lt;&gt;"",IF('Données élèves'!H298&lt;&gt;"",'Données élèves'!H298,""),"")</f>
        <v/>
      </c>
      <c r="G295" s="146" t="str">
        <f>IF(AND(A295&lt;&gt;"",'Données élèves'!AC298&lt;&gt;""),IF('Données élèves'!AC298=TRUE,INDEX(codesex,MATCH('Données élèves'!I298,libsex,0)),'Données élèves'!I298),"")</f>
        <v/>
      </c>
      <c r="H295" s="147" t="str">
        <f>IF(A295&lt;&gt;"",IF('Données élèves'!J298&lt;&gt;"",'Données élèves'!J298,""),"")</f>
        <v/>
      </c>
      <c r="I295" s="148" t="str">
        <f>IF(AND(A295&lt;&gt;"",'Données élèves'!AE298&lt;&gt;""),IF('Données élèves'!AE298=TRUE,INDEX(codenat,MATCH('Données élèves'!K298,libnat,0)),'Données élèves'!K298),"")</f>
        <v/>
      </c>
      <c r="J295" s="148" t="str">
        <f>IF(AND(A295&lt;&gt;"",'Données élèves'!AF298&lt;&gt;""),IF('Données élèves'!AF298=TRUE,INDEX(codelangue,MATCH('Données élèves'!L298,liblangue,0)),'Données élèves'!L298),"")</f>
        <v/>
      </c>
      <c r="K295" s="148" t="str">
        <f>IF(AND(A295&lt;&gt;"",'Données élèves'!AH298&lt;&gt;""),IF('Données élèves'!AH298=TRUE,IF(INDEX(codegem,MATCH('Données élèves'!M298,libgem,0))&lt;8000,INDEX(codegem,MATCH('Données élèves'!M298,libgem,0)),""),'Données élèves'!M298),"")</f>
        <v/>
      </c>
      <c r="L295" s="148" t="str">
        <f>IF(AND(A295&lt;&gt;"",'Données élèves'!AH298&lt;&gt;""),IF('Données élèves'!AH298=TRUE,INDEX(codegemhist,MATCH('Données élèves'!M298,libgem,0)),""),"")</f>
        <v/>
      </c>
      <c r="M295" s="148" t="str">
        <f>IF(AND(A295&lt;&gt;"",'Données élèves'!AH298&lt;&gt;""),IF('Données élèves'!AH298=TRUE,IF(INDEX(codegem,MATCH('Données élèves'!M298,libgem,0))&gt;=8000,INDEX(codegem,MATCH('Données élèves'!M298,libgem,0)),""),'Données élèves'!M298),"")</f>
        <v/>
      </c>
      <c r="N295" s="148" t="str">
        <f>IF(AND(A295&lt;&gt;"",'Données élèves'!AI298&lt;&gt;""),IF('Données élèves'!AI298=TRUE,INDEX(codeschart,MATCH('Données élèves'!N298,libschart,0)),'Données élèves'!N298),"")</f>
        <v/>
      </c>
      <c r="O295" s="148" t="str">
        <f>IF(AND(A295&lt;&gt;"",'Données élèves'!O298&lt;&gt;""),'Données élèves'!O298,"")</f>
        <v/>
      </c>
      <c r="P295" s="148" t="str">
        <f>IF(AND(A295&lt;&gt;"",'Données élèves'!AK298&lt;&gt;""),IF('Données élèves'!AK298=TRUE,INDEX(codeform,MATCH('Données élèves'!P298,libform,0)),'Données élèves'!P298),"")</f>
        <v/>
      </c>
      <c r="Q295" s="148" t="str">
        <f>IF(AND(A295&lt;&gt;"",'Données élèves'!AL298&lt;&gt;""),IF('Données élèves'!AL298=TRUE,INDEX(codespe,MATCH('Données élèves'!Q298,libspe,0)),'Données élèves'!Q298),"")</f>
        <v/>
      </c>
      <c r="R295" s="148" t="str">
        <f>IF(AND(A295&lt;&gt;"",OR('Données élèves'!AM298&lt;&gt;"",'Données élèves'!AT298=FALSE)),IF('Données élèves'!AM298=TRUE,INDEX(codemp1,MATCH('Données élèves'!R298,libmp1,0)),IF('Données élèves'!AT298=FALSE,0,'Données élèves'!R298)),"")</f>
        <v/>
      </c>
      <c r="S295" s="148" t="str">
        <f t="shared" si="13"/>
        <v/>
      </c>
      <c r="T295" s="148" t="str">
        <f t="shared" si="14"/>
        <v/>
      </c>
      <c r="U295" s="148" t="str">
        <f>IF(AND(A295&lt;&gt;"",'Données élèves'!S298&lt;&gt;""),'Données élèves'!S298,"")</f>
        <v/>
      </c>
      <c r="V295" s="148" t="str">
        <f>IF(AND(A295&lt;&gt;"",'Données élèves'!T298&lt;&gt;""),'Données élèves'!T298,"")</f>
        <v/>
      </c>
      <c r="W295" s="148" t="str">
        <f>IF(AND(A295&lt;&gt;"",'Données élèves'!U298&lt;&gt;""),'Données élèves'!U298,"")</f>
        <v/>
      </c>
      <c r="X295" s="148" t="str">
        <f>IF(AND(A295&lt;&gt;"",'Données élèves'!V298&lt;&gt;""),'Données élèves'!V298,"")</f>
        <v/>
      </c>
      <c r="Y295" s="148" t="str">
        <f>IF(AND(A295&lt;&gt;"",'Données élèves'!W298&lt;&gt;""),'Données élèves'!W298,"")</f>
        <v/>
      </c>
      <c r="Z295" s="148" t="str">
        <f>IF(AND(A295&lt;&gt;"",'Données élèves'!X298&lt;&gt;""),'Données élèves'!X298,"")</f>
        <v/>
      </c>
    </row>
    <row r="296" spans="1:26" x14ac:dyDescent="0.2">
      <c r="A296" s="146" t="str">
        <f>IF('Données élèves'!$C299&lt;&gt;"",'Données élèves'!A299,"")</f>
        <v/>
      </c>
      <c r="B296" s="146" t="str">
        <f>IF(A296&lt;&gt;"",'Données élèves'!B299,"")</f>
        <v/>
      </c>
      <c r="C296" s="146" t="str">
        <f>IF(AND(A296&lt;&gt;"",'Données élèves'!F299&lt;&gt;""),IF(INDEX(codeclint,MATCH('Données élèves'!F299,libclint,0))&lt;&gt;"",INDEX(codeclint,MATCH('Données élèves'!F299,libclint,0)),""),"")</f>
        <v/>
      </c>
      <c r="D296" s="146" t="str">
        <f t="shared" si="12"/>
        <v/>
      </c>
      <c r="E296" s="146" t="str">
        <f>IF(A296&lt;&gt;"",IF('Données élèves'!G299&lt;&gt;"",IF('Données élèves'!AB299&lt;&gt;"",IF('Données élèves'!G299="LOC.ID",CONCATENATE("LOC.",'Données élèves'!AU$5),'Données élèves'!G299),""),""),"")</f>
        <v/>
      </c>
      <c r="F296" s="146" t="str">
        <f>IF(A296&lt;&gt;"",IF('Données élèves'!H299&lt;&gt;"",'Données élèves'!H299,""),"")</f>
        <v/>
      </c>
      <c r="G296" s="146" t="str">
        <f>IF(AND(A296&lt;&gt;"",'Données élèves'!AC299&lt;&gt;""),IF('Données élèves'!AC299=TRUE,INDEX(codesex,MATCH('Données élèves'!I299,libsex,0)),'Données élèves'!I299),"")</f>
        <v/>
      </c>
      <c r="H296" s="147" t="str">
        <f>IF(A296&lt;&gt;"",IF('Données élèves'!J299&lt;&gt;"",'Données élèves'!J299,""),"")</f>
        <v/>
      </c>
      <c r="I296" s="148" t="str">
        <f>IF(AND(A296&lt;&gt;"",'Données élèves'!AE299&lt;&gt;""),IF('Données élèves'!AE299=TRUE,INDEX(codenat,MATCH('Données élèves'!K299,libnat,0)),'Données élèves'!K299),"")</f>
        <v/>
      </c>
      <c r="J296" s="148" t="str">
        <f>IF(AND(A296&lt;&gt;"",'Données élèves'!AF299&lt;&gt;""),IF('Données élèves'!AF299=TRUE,INDEX(codelangue,MATCH('Données élèves'!L299,liblangue,0)),'Données élèves'!L299),"")</f>
        <v/>
      </c>
      <c r="K296" s="148" t="str">
        <f>IF(AND(A296&lt;&gt;"",'Données élèves'!AH299&lt;&gt;""),IF('Données élèves'!AH299=TRUE,IF(INDEX(codegem,MATCH('Données élèves'!M299,libgem,0))&lt;8000,INDEX(codegem,MATCH('Données élèves'!M299,libgem,0)),""),'Données élèves'!M299),"")</f>
        <v/>
      </c>
      <c r="L296" s="148" t="str">
        <f>IF(AND(A296&lt;&gt;"",'Données élèves'!AH299&lt;&gt;""),IF('Données élèves'!AH299=TRUE,INDEX(codegemhist,MATCH('Données élèves'!M299,libgem,0)),""),"")</f>
        <v/>
      </c>
      <c r="M296" s="148" t="str">
        <f>IF(AND(A296&lt;&gt;"",'Données élèves'!AH299&lt;&gt;""),IF('Données élèves'!AH299=TRUE,IF(INDEX(codegem,MATCH('Données élèves'!M299,libgem,0))&gt;=8000,INDEX(codegem,MATCH('Données élèves'!M299,libgem,0)),""),'Données élèves'!M299),"")</f>
        <v/>
      </c>
      <c r="N296" s="148" t="str">
        <f>IF(AND(A296&lt;&gt;"",'Données élèves'!AI299&lt;&gt;""),IF('Données élèves'!AI299=TRUE,INDEX(codeschart,MATCH('Données élèves'!N299,libschart,0)),'Données élèves'!N299),"")</f>
        <v/>
      </c>
      <c r="O296" s="148" t="str">
        <f>IF(AND(A296&lt;&gt;"",'Données élèves'!O299&lt;&gt;""),'Données élèves'!O299,"")</f>
        <v/>
      </c>
      <c r="P296" s="148" t="str">
        <f>IF(AND(A296&lt;&gt;"",'Données élèves'!AK299&lt;&gt;""),IF('Données élèves'!AK299=TRUE,INDEX(codeform,MATCH('Données élèves'!P299,libform,0)),'Données élèves'!P299),"")</f>
        <v/>
      </c>
      <c r="Q296" s="148" t="str">
        <f>IF(AND(A296&lt;&gt;"",'Données élèves'!AL299&lt;&gt;""),IF('Données élèves'!AL299=TRUE,INDEX(codespe,MATCH('Données élèves'!Q299,libspe,0)),'Données élèves'!Q299),"")</f>
        <v/>
      </c>
      <c r="R296" s="148" t="str">
        <f>IF(AND(A296&lt;&gt;"",OR('Données élèves'!AM299&lt;&gt;"",'Données élèves'!AT299=FALSE)),IF('Données élèves'!AM299=TRUE,INDEX(codemp1,MATCH('Données élèves'!R299,libmp1,0)),IF('Données élèves'!AT299=FALSE,0,'Données élèves'!R299)),"")</f>
        <v/>
      </c>
      <c r="S296" s="148" t="str">
        <f t="shared" si="13"/>
        <v/>
      </c>
      <c r="T296" s="148" t="str">
        <f t="shared" si="14"/>
        <v/>
      </c>
      <c r="U296" s="148" t="str">
        <f>IF(AND(A296&lt;&gt;"",'Données élèves'!S299&lt;&gt;""),'Données élèves'!S299,"")</f>
        <v/>
      </c>
      <c r="V296" s="148" t="str">
        <f>IF(AND(A296&lt;&gt;"",'Données élèves'!T299&lt;&gt;""),'Données élèves'!T299,"")</f>
        <v/>
      </c>
      <c r="W296" s="148" t="str">
        <f>IF(AND(A296&lt;&gt;"",'Données élèves'!U299&lt;&gt;""),'Données élèves'!U299,"")</f>
        <v/>
      </c>
      <c r="X296" s="148" t="str">
        <f>IF(AND(A296&lt;&gt;"",'Données élèves'!V299&lt;&gt;""),'Données élèves'!V299,"")</f>
        <v/>
      </c>
      <c r="Y296" s="148" t="str">
        <f>IF(AND(A296&lt;&gt;"",'Données élèves'!W299&lt;&gt;""),'Données élèves'!W299,"")</f>
        <v/>
      </c>
      <c r="Z296" s="148" t="str">
        <f>IF(AND(A296&lt;&gt;"",'Données élèves'!X299&lt;&gt;""),'Données élèves'!X299,"")</f>
        <v/>
      </c>
    </row>
    <row r="297" spans="1:26" x14ac:dyDescent="0.2">
      <c r="A297" s="146" t="str">
        <f>IF('Données élèves'!$C300&lt;&gt;"",'Données élèves'!A300,"")</f>
        <v/>
      </c>
      <c r="B297" s="146" t="str">
        <f>IF(A297&lt;&gt;"",'Données élèves'!B300,"")</f>
        <v/>
      </c>
      <c r="C297" s="146" t="str">
        <f>IF(AND(A297&lt;&gt;"",'Données élèves'!F300&lt;&gt;""),IF(INDEX(codeclint,MATCH('Données élèves'!F300,libclint,0))&lt;&gt;"",INDEX(codeclint,MATCH('Données élèves'!F300,libclint,0)),""),"")</f>
        <v/>
      </c>
      <c r="D297" s="146" t="str">
        <f t="shared" si="12"/>
        <v/>
      </c>
      <c r="E297" s="146" t="str">
        <f>IF(A297&lt;&gt;"",IF('Données élèves'!G300&lt;&gt;"",IF('Données élèves'!AB300&lt;&gt;"",IF('Données élèves'!G300="LOC.ID",CONCATENATE("LOC.",'Données élèves'!AU$5),'Données élèves'!G300),""),""),"")</f>
        <v/>
      </c>
      <c r="F297" s="146" t="str">
        <f>IF(A297&lt;&gt;"",IF('Données élèves'!H300&lt;&gt;"",'Données élèves'!H300,""),"")</f>
        <v/>
      </c>
      <c r="G297" s="146" t="str">
        <f>IF(AND(A297&lt;&gt;"",'Données élèves'!AC300&lt;&gt;""),IF('Données élèves'!AC300=TRUE,INDEX(codesex,MATCH('Données élèves'!I300,libsex,0)),'Données élèves'!I300),"")</f>
        <v/>
      </c>
      <c r="H297" s="147" t="str">
        <f>IF(A297&lt;&gt;"",IF('Données élèves'!J300&lt;&gt;"",'Données élèves'!J300,""),"")</f>
        <v/>
      </c>
      <c r="I297" s="148" t="str">
        <f>IF(AND(A297&lt;&gt;"",'Données élèves'!AE300&lt;&gt;""),IF('Données élèves'!AE300=TRUE,INDEX(codenat,MATCH('Données élèves'!K300,libnat,0)),'Données élèves'!K300),"")</f>
        <v/>
      </c>
      <c r="J297" s="148" t="str">
        <f>IF(AND(A297&lt;&gt;"",'Données élèves'!AF300&lt;&gt;""),IF('Données élèves'!AF300=TRUE,INDEX(codelangue,MATCH('Données élèves'!L300,liblangue,0)),'Données élèves'!L300),"")</f>
        <v/>
      </c>
      <c r="K297" s="148" t="str">
        <f>IF(AND(A297&lt;&gt;"",'Données élèves'!AH300&lt;&gt;""),IF('Données élèves'!AH300=TRUE,IF(INDEX(codegem,MATCH('Données élèves'!M300,libgem,0))&lt;8000,INDEX(codegem,MATCH('Données élèves'!M300,libgem,0)),""),'Données élèves'!M300),"")</f>
        <v/>
      </c>
      <c r="L297" s="148" t="str">
        <f>IF(AND(A297&lt;&gt;"",'Données élèves'!AH300&lt;&gt;""),IF('Données élèves'!AH300=TRUE,INDEX(codegemhist,MATCH('Données élèves'!M300,libgem,0)),""),"")</f>
        <v/>
      </c>
      <c r="M297" s="148" t="str">
        <f>IF(AND(A297&lt;&gt;"",'Données élèves'!AH300&lt;&gt;""),IF('Données élèves'!AH300=TRUE,IF(INDEX(codegem,MATCH('Données élèves'!M300,libgem,0))&gt;=8000,INDEX(codegem,MATCH('Données élèves'!M300,libgem,0)),""),'Données élèves'!M300),"")</f>
        <v/>
      </c>
      <c r="N297" s="148" t="str">
        <f>IF(AND(A297&lt;&gt;"",'Données élèves'!AI300&lt;&gt;""),IF('Données élèves'!AI300=TRUE,INDEX(codeschart,MATCH('Données élèves'!N300,libschart,0)),'Données élèves'!N300),"")</f>
        <v/>
      </c>
      <c r="O297" s="148" t="str">
        <f>IF(AND(A297&lt;&gt;"",'Données élèves'!O300&lt;&gt;""),'Données élèves'!O300,"")</f>
        <v/>
      </c>
      <c r="P297" s="148" t="str">
        <f>IF(AND(A297&lt;&gt;"",'Données élèves'!AK300&lt;&gt;""),IF('Données élèves'!AK300=TRUE,INDEX(codeform,MATCH('Données élèves'!P300,libform,0)),'Données élèves'!P300),"")</f>
        <v/>
      </c>
      <c r="Q297" s="148" t="str">
        <f>IF(AND(A297&lt;&gt;"",'Données élèves'!AL300&lt;&gt;""),IF('Données élèves'!AL300=TRUE,INDEX(codespe,MATCH('Données élèves'!Q300,libspe,0)),'Données élèves'!Q300),"")</f>
        <v/>
      </c>
      <c r="R297" s="148" t="str">
        <f>IF(AND(A297&lt;&gt;"",OR('Données élèves'!AM300&lt;&gt;"",'Données élèves'!AT300=FALSE)),IF('Données élèves'!AM300=TRUE,INDEX(codemp1,MATCH('Données élèves'!R300,libmp1,0)),IF('Données élèves'!AT300=FALSE,0,'Données élèves'!R300)),"")</f>
        <v/>
      </c>
      <c r="S297" s="148" t="str">
        <f t="shared" si="13"/>
        <v/>
      </c>
      <c r="T297" s="148" t="str">
        <f t="shared" si="14"/>
        <v/>
      </c>
      <c r="U297" s="148" t="str">
        <f>IF(AND(A297&lt;&gt;"",'Données élèves'!S300&lt;&gt;""),'Données élèves'!S300,"")</f>
        <v/>
      </c>
      <c r="V297" s="148" t="str">
        <f>IF(AND(A297&lt;&gt;"",'Données élèves'!T300&lt;&gt;""),'Données élèves'!T300,"")</f>
        <v/>
      </c>
      <c r="W297" s="148" t="str">
        <f>IF(AND(A297&lt;&gt;"",'Données élèves'!U300&lt;&gt;""),'Données élèves'!U300,"")</f>
        <v/>
      </c>
      <c r="X297" s="148" t="str">
        <f>IF(AND(A297&lt;&gt;"",'Données élèves'!V300&lt;&gt;""),'Données élèves'!V300,"")</f>
        <v/>
      </c>
      <c r="Y297" s="148" t="str">
        <f>IF(AND(A297&lt;&gt;"",'Données élèves'!W300&lt;&gt;""),'Données élèves'!W300,"")</f>
        <v/>
      </c>
      <c r="Z297" s="148" t="str">
        <f>IF(AND(A297&lt;&gt;"",'Données élèves'!X300&lt;&gt;""),'Données élèves'!X300,"")</f>
        <v/>
      </c>
    </row>
    <row r="298" spans="1:26" x14ac:dyDescent="0.2">
      <c r="A298" s="146" t="str">
        <f>IF('Données élèves'!$C301&lt;&gt;"",'Données élèves'!A301,"")</f>
        <v/>
      </c>
      <c r="B298" s="146" t="str">
        <f>IF(A298&lt;&gt;"",'Données élèves'!B301,"")</f>
        <v/>
      </c>
      <c r="C298" s="146" t="str">
        <f>IF(AND(A298&lt;&gt;"",'Données élèves'!F301&lt;&gt;""),IF(INDEX(codeclint,MATCH('Données élèves'!F301,libclint,0))&lt;&gt;"",INDEX(codeclint,MATCH('Données élèves'!F301,libclint,0)),""),"")</f>
        <v/>
      </c>
      <c r="D298" s="146" t="str">
        <f t="shared" si="12"/>
        <v/>
      </c>
      <c r="E298" s="146" t="str">
        <f>IF(A298&lt;&gt;"",IF('Données élèves'!G301&lt;&gt;"",IF('Données élèves'!AB301&lt;&gt;"",IF('Données élèves'!G301="LOC.ID",CONCATENATE("LOC.",'Données élèves'!AU$5),'Données élèves'!G301),""),""),"")</f>
        <v/>
      </c>
      <c r="F298" s="146" t="str">
        <f>IF(A298&lt;&gt;"",IF('Données élèves'!H301&lt;&gt;"",'Données élèves'!H301,""),"")</f>
        <v/>
      </c>
      <c r="G298" s="146" t="str">
        <f>IF(AND(A298&lt;&gt;"",'Données élèves'!AC301&lt;&gt;""),IF('Données élèves'!AC301=TRUE,INDEX(codesex,MATCH('Données élèves'!I301,libsex,0)),'Données élèves'!I301),"")</f>
        <v/>
      </c>
      <c r="H298" s="147" t="str">
        <f>IF(A298&lt;&gt;"",IF('Données élèves'!J301&lt;&gt;"",'Données élèves'!J301,""),"")</f>
        <v/>
      </c>
      <c r="I298" s="148" t="str">
        <f>IF(AND(A298&lt;&gt;"",'Données élèves'!AE301&lt;&gt;""),IF('Données élèves'!AE301=TRUE,INDEX(codenat,MATCH('Données élèves'!K301,libnat,0)),'Données élèves'!K301),"")</f>
        <v/>
      </c>
      <c r="J298" s="148" t="str">
        <f>IF(AND(A298&lt;&gt;"",'Données élèves'!AF301&lt;&gt;""),IF('Données élèves'!AF301=TRUE,INDEX(codelangue,MATCH('Données élèves'!L301,liblangue,0)),'Données élèves'!L301),"")</f>
        <v/>
      </c>
      <c r="K298" s="148" t="str">
        <f>IF(AND(A298&lt;&gt;"",'Données élèves'!AH301&lt;&gt;""),IF('Données élèves'!AH301=TRUE,IF(INDEX(codegem,MATCH('Données élèves'!M301,libgem,0))&lt;8000,INDEX(codegem,MATCH('Données élèves'!M301,libgem,0)),""),'Données élèves'!M301),"")</f>
        <v/>
      </c>
      <c r="L298" s="148" t="str">
        <f>IF(AND(A298&lt;&gt;"",'Données élèves'!AH301&lt;&gt;""),IF('Données élèves'!AH301=TRUE,INDEX(codegemhist,MATCH('Données élèves'!M301,libgem,0)),""),"")</f>
        <v/>
      </c>
      <c r="M298" s="148" t="str">
        <f>IF(AND(A298&lt;&gt;"",'Données élèves'!AH301&lt;&gt;""),IF('Données élèves'!AH301=TRUE,IF(INDEX(codegem,MATCH('Données élèves'!M301,libgem,0))&gt;=8000,INDEX(codegem,MATCH('Données élèves'!M301,libgem,0)),""),'Données élèves'!M301),"")</f>
        <v/>
      </c>
      <c r="N298" s="148" t="str">
        <f>IF(AND(A298&lt;&gt;"",'Données élèves'!AI301&lt;&gt;""),IF('Données élèves'!AI301=TRUE,INDEX(codeschart,MATCH('Données élèves'!N301,libschart,0)),'Données élèves'!N301),"")</f>
        <v/>
      </c>
      <c r="O298" s="148" t="str">
        <f>IF(AND(A298&lt;&gt;"",'Données élèves'!O301&lt;&gt;""),'Données élèves'!O301,"")</f>
        <v/>
      </c>
      <c r="P298" s="148" t="str">
        <f>IF(AND(A298&lt;&gt;"",'Données élèves'!AK301&lt;&gt;""),IF('Données élèves'!AK301=TRUE,INDEX(codeform,MATCH('Données élèves'!P301,libform,0)),'Données élèves'!P301),"")</f>
        <v/>
      </c>
      <c r="Q298" s="148" t="str">
        <f>IF(AND(A298&lt;&gt;"",'Données élèves'!AL301&lt;&gt;""),IF('Données élèves'!AL301=TRUE,INDEX(codespe,MATCH('Données élèves'!Q301,libspe,0)),'Données élèves'!Q301),"")</f>
        <v/>
      </c>
      <c r="R298" s="148" t="str">
        <f>IF(AND(A298&lt;&gt;"",OR('Données élèves'!AM301&lt;&gt;"",'Données élèves'!AT301=FALSE)),IF('Données élèves'!AM301=TRUE,INDEX(codemp1,MATCH('Données élèves'!R301,libmp1,0)),IF('Données élèves'!AT301=FALSE,0,'Données élèves'!R301)),"")</f>
        <v/>
      </c>
      <c r="S298" s="148" t="str">
        <f t="shared" si="13"/>
        <v/>
      </c>
      <c r="T298" s="148" t="str">
        <f t="shared" si="14"/>
        <v/>
      </c>
      <c r="U298" s="148" t="str">
        <f>IF(AND(A298&lt;&gt;"",'Données élèves'!S301&lt;&gt;""),'Données élèves'!S301,"")</f>
        <v/>
      </c>
      <c r="V298" s="148" t="str">
        <f>IF(AND(A298&lt;&gt;"",'Données élèves'!T301&lt;&gt;""),'Données élèves'!T301,"")</f>
        <v/>
      </c>
      <c r="W298" s="148" t="str">
        <f>IF(AND(A298&lt;&gt;"",'Données élèves'!U301&lt;&gt;""),'Données élèves'!U301,"")</f>
        <v/>
      </c>
      <c r="X298" s="148" t="str">
        <f>IF(AND(A298&lt;&gt;"",'Données élèves'!V301&lt;&gt;""),'Données élèves'!V301,"")</f>
        <v/>
      </c>
      <c r="Y298" s="148" t="str">
        <f>IF(AND(A298&lt;&gt;"",'Données élèves'!W301&lt;&gt;""),'Données élèves'!W301,"")</f>
        <v/>
      </c>
      <c r="Z298" s="148" t="str">
        <f>IF(AND(A298&lt;&gt;"",'Données élèves'!X301&lt;&gt;""),'Données élèves'!X301,"")</f>
        <v/>
      </c>
    </row>
    <row r="299" spans="1:26" x14ac:dyDescent="0.2">
      <c r="A299" s="146" t="str">
        <f>IF('Données élèves'!$C302&lt;&gt;"",'Données élèves'!A302,"")</f>
        <v/>
      </c>
      <c r="B299" s="146" t="str">
        <f>IF(A299&lt;&gt;"",'Données élèves'!B302,"")</f>
        <v/>
      </c>
      <c r="C299" s="146" t="str">
        <f>IF(AND(A299&lt;&gt;"",'Données élèves'!F302&lt;&gt;""),IF(INDEX(codeclint,MATCH('Données élèves'!F302,libclint,0))&lt;&gt;"",INDEX(codeclint,MATCH('Données élèves'!F302,libclint,0)),""),"")</f>
        <v/>
      </c>
      <c r="D299" s="146" t="str">
        <f t="shared" si="12"/>
        <v/>
      </c>
      <c r="E299" s="146" t="str">
        <f>IF(A299&lt;&gt;"",IF('Données élèves'!G302&lt;&gt;"",IF('Données élèves'!AB302&lt;&gt;"",IF('Données élèves'!G302="LOC.ID",CONCATENATE("LOC.",'Données élèves'!AU$5),'Données élèves'!G302),""),""),"")</f>
        <v/>
      </c>
      <c r="F299" s="146" t="str">
        <f>IF(A299&lt;&gt;"",IF('Données élèves'!H302&lt;&gt;"",'Données élèves'!H302,""),"")</f>
        <v/>
      </c>
      <c r="G299" s="146" t="str">
        <f>IF(AND(A299&lt;&gt;"",'Données élèves'!AC302&lt;&gt;""),IF('Données élèves'!AC302=TRUE,INDEX(codesex,MATCH('Données élèves'!I302,libsex,0)),'Données élèves'!I302),"")</f>
        <v/>
      </c>
      <c r="H299" s="147" t="str">
        <f>IF(A299&lt;&gt;"",IF('Données élèves'!J302&lt;&gt;"",'Données élèves'!J302,""),"")</f>
        <v/>
      </c>
      <c r="I299" s="148" t="str">
        <f>IF(AND(A299&lt;&gt;"",'Données élèves'!AE302&lt;&gt;""),IF('Données élèves'!AE302=TRUE,INDEX(codenat,MATCH('Données élèves'!K302,libnat,0)),'Données élèves'!K302),"")</f>
        <v/>
      </c>
      <c r="J299" s="148" t="str">
        <f>IF(AND(A299&lt;&gt;"",'Données élèves'!AF302&lt;&gt;""),IF('Données élèves'!AF302=TRUE,INDEX(codelangue,MATCH('Données élèves'!L302,liblangue,0)),'Données élèves'!L302),"")</f>
        <v/>
      </c>
      <c r="K299" s="148" t="str">
        <f>IF(AND(A299&lt;&gt;"",'Données élèves'!AH302&lt;&gt;""),IF('Données élèves'!AH302=TRUE,IF(INDEX(codegem,MATCH('Données élèves'!M302,libgem,0))&lt;8000,INDEX(codegem,MATCH('Données élèves'!M302,libgem,0)),""),'Données élèves'!M302),"")</f>
        <v/>
      </c>
      <c r="L299" s="148" t="str">
        <f>IF(AND(A299&lt;&gt;"",'Données élèves'!AH302&lt;&gt;""),IF('Données élèves'!AH302=TRUE,INDEX(codegemhist,MATCH('Données élèves'!M302,libgem,0)),""),"")</f>
        <v/>
      </c>
      <c r="M299" s="148" t="str">
        <f>IF(AND(A299&lt;&gt;"",'Données élèves'!AH302&lt;&gt;""),IF('Données élèves'!AH302=TRUE,IF(INDEX(codegem,MATCH('Données élèves'!M302,libgem,0))&gt;=8000,INDEX(codegem,MATCH('Données élèves'!M302,libgem,0)),""),'Données élèves'!M302),"")</f>
        <v/>
      </c>
      <c r="N299" s="148" t="str">
        <f>IF(AND(A299&lt;&gt;"",'Données élèves'!AI302&lt;&gt;""),IF('Données élèves'!AI302=TRUE,INDEX(codeschart,MATCH('Données élèves'!N302,libschart,0)),'Données élèves'!N302),"")</f>
        <v/>
      </c>
      <c r="O299" s="148" t="str">
        <f>IF(AND(A299&lt;&gt;"",'Données élèves'!O302&lt;&gt;""),'Données élèves'!O302,"")</f>
        <v/>
      </c>
      <c r="P299" s="148" t="str">
        <f>IF(AND(A299&lt;&gt;"",'Données élèves'!AK302&lt;&gt;""),IF('Données élèves'!AK302=TRUE,INDEX(codeform,MATCH('Données élèves'!P302,libform,0)),'Données élèves'!P302),"")</f>
        <v/>
      </c>
      <c r="Q299" s="148" t="str">
        <f>IF(AND(A299&lt;&gt;"",'Données élèves'!AL302&lt;&gt;""),IF('Données élèves'!AL302=TRUE,INDEX(codespe,MATCH('Données élèves'!Q302,libspe,0)),'Données élèves'!Q302),"")</f>
        <v/>
      </c>
      <c r="R299" s="148" t="str">
        <f>IF(AND(A299&lt;&gt;"",OR('Données élèves'!AM302&lt;&gt;"",'Données élèves'!AT302=FALSE)),IF('Données élèves'!AM302=TRUE,INDEX(codemp1,MATCH('Données élèves'!R302,libmp1,0)),IF('Données élèves'!AT302=FALSE,0,'Données élèves'!R302)),"")</f>
        <v/>
      </c>
      <c r="S299" s="148" t="str">
        <f t="shared" si="13"/>
        <v/>
      </c>
      <c r="T299" s="148" t="str">
        <f t="shared" si="14"/>
        <v/>
      </c>
      <c r="U299" s="148" t="str">
        <f>IF(AND(A299&lt;&gt;"",'Données élèves'!S302&lt;&gt;""),'Données élèves'!S302,"")</f>
        <v/>
      </c>
      <c r="V299" s="148" t="str">
        <f>IF(AND(A299&lt;&gt;"",'Données élèves'!T302&lt;&gt;""),'Données élèves'!T302,"")</f>
        <v/>
      </c>
      <c r="W299" s="148" t="str">
        <f>IF(AND(A299&lt;&gt;"",'Données élèves'!U302&lt;&gt;""),'Données élèves'!U302,"")</f>
        <v/>
      </c>
      <c r="X299" s="148" t="str">
        <f>IF(AND(A299&lt;&gt;"",'Données élèves'!V302&lt;&gt;""),'Données élèves'!V302,"")</f>
        <v/>
      </c>
      <c r="Y299" s="148" t="str">
        <f>IF(AND(A299&lt;&gt;"",'Données élèves'!W302&lt;&gt;""),'Données élèves'!W302,"")</f>
        <v/>
      </c>
      <c r="Z299" s="148" t="str">
        <f>IF(AND(A299&lt;&gt;"",'Données élèves'!X302&lt;&gt;""),'Données élèves'!X302,"")</f>
        <v/>
      </c>
    </row>
    <row r="300" spans="1:26" x14ac:dyDescent="0.2">
      <c r="A300" s="146" t="str">
        <f>IF('Données élèves'!$C303&lt;&gt;"",'Données élèves'!A303,"")</f>
        <v/>
      </c>
      <c r="B300" s="146" t="str">
        <f>IF(A300&lt;&gt;"",'Données élèves'!B303,"")</f>
        <v/>
      </c>
      <c r="C300" s="146" t="str">
        <f>IF(AND(A300&lt;&gt;"",'Données élèves'!F303&lt;&gt;""),IF(INDEX(codeclint,MATCH('Données élèves'!F303,libclint,0))&lt;&gt;"",INDEX(codeclint,MATCH('Données élèves'!F303,libclint,0)),""),"")</f>
        <v/>
      </c>
      <c r="D300" s="146" t="str">
        <f t="shared" si="12"/>
        <v/>
      </c>
      <c r="E300" s="146" t="str">
        <f>IF(A300&lt;&gt;"",IF('Données élèves'!G303&lt;&gt;"",IF('Données élèves'!AB303&lt;&gt;"",IF('Données élèves'!G303="LOC.ID",CONCATENATE("LOC.",'Données élèves'!AU$5),'Données élèves'!G303),""),""),"")</f>
        <v/>
      </c>
      <c r="F300" s="146" t="str">
        <f>IF(A300&lt;&gt;"",IF('Données élèves'!H303&lt;&gt;"",'Données élèves'!H303,""),"")</f>
        <v/>
      </c>
      <c r="G300" s="146" t="str">
        <f>IF(AND(A300&lt;&gt;"",'Données élèves'!AC303&lt;&gt;""),IF('Données élèves'!AC303=TRUE,INDEX(codesex,MATCH('Données élèves'!I303,libsex,0)),'Données élèves'!I303),"")</f>
        <v/>
      </c>
      <c r="H300" s="147" t="str">
        <f>IF(A300&lt;&gt;"",IF('Données élèves'!J303&lt;&gt;"",'Données élèves'!J303,""),"")</f>
        <v/>
      </c>
      <c r="I300" s="148" t="str">
        <f>IF(AND(A300&lt;&gt;"",'Données élèves'!AE303&lt;&gt;""),IF('Données élèves'!AE303=TRUE,INDEX(codenat,MATCH('Données élèves'!K303,libnat,0)),'Données élèves'!K303),"")</f>
        <v/>
      </c>
      <c r="J300" s="148" t="str">
        <f>IF(AND(A300&lt;&gt;"",'Données élèves'!AF303&lt;&gt;""),IF('Données élèves'!AF303=TRUE,INDEX(codelangue,MATCH('Données élèves'!L303,liblangue,0)),'Données élèves'!L303),"")</f>
        <v/>
      </c>
      <c r="K300" s="148" t="str">
        <f>IF(AND(A300&lt;&gt;"",'Données élèves'!AH303&lt;&gt;""),IF('Données élèves'!AH303=TRUE,IF(INDEX(codegem,MATCH('Données élèves'!M303,libgem,0))&lt;8000,INDEX(codegem,MATCH('Données élèves'!M303,libgem,0)),""),'Données élèves'!M303),"")</f>
        <v/>
      </c>
      <c r="L300" s="148" t="str">
        <f>IF(AND(A300&lt;&gt;"",'Données élèves'!AH303&lt;&gt;""),IF('Données élèves'!AH303=TRUE,INDEX(codegemhist,MATCH('Données élèves'!M303,libgem,0)),""),"")</f>
        <v/>
      </c>
      <c r="M300" s="148" t="str">
        <f>IF(AND(A300&lt;&gt;"",'Données élèves'!AH303&lt;&gt;""),IF('Données élèves'!AH303=TRUE,IF(INDEX(codegem,MATCH('Données élèves'!M303,libgem,0))&gt;=8000,INDEX(codegem,MATCH('Données élèves'!M303,libgem,0)),""),'Données élèves'!M303),"")</f>
        <v/>
      </c>
      <c r="N300" s="148" t="str">
        <f>IF(AND(A300&lt;&gt;"",'Données élèves'!AI303&lt;&gt;""),IF('Données élèves'!AI303=TRUE,INDEX(codeschart,MATCH('Données élèves'!N303,libschart,0)),'Données élèves'!N303),"")</f>
        <v/>
      </c>
      <c r="O300" s="148" t="str">
        <f>IF(AND(A300&lt;&gt;"",'Données élèves'!O303&lt;&gt;""),'Données élèves'!O303,"")</f>
        <v/>
      </c>
      <c r="P300" s="148" t="str">
        <f>IF(AND(A300&lt;&gt;"",'Données élèves'!AK303&lt;&gt;""),IF('Données élèves'!AK303=TRUE,INDEX(codeform,MATCH('Données élèves'!P303,libform,0)),'Données élèves'!P303),"")</f>
        <v/>
      </c>
      <c r="Q300" s="148" t="str">
        <f>IF(AND(A300&lt;&gt;"",'Données élèves'!AL303&lt;&gt;""),IF('Données élèves'!AL303=TRUE,INDEX(codespe,MATCH('Données élèves'!Q303,libspe,0)),'Données élèves'!Q303),"")</f>
        <v/>
      </c>
      <c r="R300" s="148" t="str">
        <f>IF(AND(A300&lt;&gt;"",OR('Données élèves'!AM303&lt;&gt;"",'Données élèves'!AT303=FALSE)),IF('Données élèves'!AM303=TRUE,INDEX(codemp1,MATCH('Données élèves'!R303,libmp1,0)),IF('Données élèves'!AT303=FALSE,0,'Données élèves'!R303)),"")</f>
        <v/>
      </c>
      <c r="S300" s="148" t="str">
        <f t="shared" si="13"/>
        <v/>
      </c>
      <c r="T300" s="148" t="str">
        <f t="shared" si="14"/>
        <v/>
      </c>
      <c r="U300" s="148" t="str">
        <f>IF(AND(A300&lt;&gt;"",'Données élèves'!S303&lt;&gt;""),'Données élèves'!S303,"")</f>
        <v/>
      </c>
      <c r="V300" s="148" t="str">
        <f>IF(AND(A300&lt;&gt;"",'Données élèves'!T303&lt;&gt;""),'Données élèves'!T303,"")</f>
        <v/>
      </c>
      <c r="W300" s="148" t="str">
        <f>IF(AND(A300&lt;&gt;"",'Données élèves'!U303&lt;&gt;""),'Données élèves'!U303,"")</f>
        <v/>
      </c>
      <c r="X300" s="148" t="str">
        <f>IF(AND(A300&lt;&gt;"",'Données élèves'!V303&lt;&gt;""),'Données élèves'!V303,"")</f>
        <v/>
      </c>
      <c r="Y300" s="148" t="str">
        <f>IF(AND(A300&lt;&gt;"",'Données élèves'!W303&lt;&gt;""),'Données élèves'!W303,"")</f>
        <v/>
      </c>
      <c r="Z300" s="148" t="str">
        <f>IF(AND(A300&lt;&gt;"",'Données élèves'!X303&lt;&gt;""),'Données élèves'!X303,"")</f>
        <v/>
      </c>
    </row>
    <row r="301" spans="1:26" x14ac:dyDescent="0.2">
      <c r="A301" s="146" t="str">
        <f>IF('Données élèves'!$C304&lt;&gt;"",'Données élèves'!A304,"")</f>
        <v/>
      </c>
      <c r="B301" s="146" t="str">
        <f>IF(A301&lt;&gt;"",'Données élèves'!B304,"")</f>
        <v/>
      </c>
      <c r="C301" s="146" t="str">
        <f>IF(AND(A301&lt;&gt;"",'Données élèves'!F304&lt;&gt;""),IF(INDEX(codeclint,MATCH('Données élèves'!F304,libclint,0))&lt;&gt;"",INDEX(codeclint,MATCH('Données élèves'!F304,libclint,0)),""),"")</f>
        <v/>
      </c>
      <c r="D301" s="146" t="str">
        <f t="shared" si="12"/>
        <v/>
      </c>
      <c r="E301" s="146" t="str">
        <f>IF(A301&lt;&gt;"",IF('Données élèves'!G304&lt;&gt;"",IF('Données élèves'!AB304&lt;&gt;"",IF('Données élèves'!G304="LOC.ID",CONCATENATE("LOC.",'Données élèves'!AU$5),'Données élèves'!G304),""),""),"")</f>
        <v/>
      </c>
      <c r="F301" s="146" t="str">
        <f>IF(A301&lt;&gt;"",IF('Données élèves'!H304&lt;&gt;"",'Données élèves'!H304,""),"")</f>
        <v/>
      </c>
      <c r="G301" s="146" t="str">
        <f>IF(AND(A301&lt;&gt;"",'Données élèves'!AC304&lt;&gt;""),IF('Données élèves'!AC304=TRUE,INDEX(codesex,MATCH('Données élèves'!I304,libsex,0)),'Données élèves'!I304),"")</f>
        <v/>
      </c>
      <c r="H301" s="147" t="str">
        <f>IF(A301&lt;&gt;"",IF('Données élèves'!J304&lt;&gt;"",'Données élèves'!J304,""),"")</f>
        <v/>
      </c>
      <c r="I301" s="148" t="str">
        <f>IF(AND(A301&lt;&gt;"",'Données élèves'!AE304&lt;&gt;""),IF('Données élèves'!AE304=TRUE,INDEX(codenat,MATCH('Données élèves'!K304,libnat,0)),'Données élèves'!K304),"")</f>
        <v/>
      </c>
      <c r="J301" s="148" t="str">
        <f>IF(AND(A301&lt;&gt;"",'Données élèves'!AF304&lt;&gt;""),IF('Données élèves'!AF304=TRUE,INDEX(codelangue,MATCH('Données élèves'!L304,liblangue,0)),'Données élèves'!L304),"")</f>
        <v/>
      </c>
      <c r="K301" s="148" t="str">
        <f>IF(AND(A301&lt;&gt;"",'Données élèves'!AH304&lt;&gt;""),IF('Données élèves'!AH304=TRUE,IF(INDEX(codegem,MATCH('Données élèves'!M304,libgem,0))&lt;8000,INDEX(codegem,MATCH('Données élèves'!M304,libgem,0)),""),'Données élèves'!M304),"")</f>
        <v/>
      </c>
      <c r="L301" s="148" t="str">
        <f>IF(AND(A301&lt;&gt;"",'Données élèves'!AH304&lt;&gt;""),IF('Données élèves'!AH304=TRUE,INDEX(codegemhist,MATCH('Données élèves'!M304,libgem,0)),""),"")</f>
        <v/>
      </c>
      <c r="M301" s="148" t="str">
        <f>IF(AND(A301&lt;&gt;"",'Données élèves'!AH304&lt;&gt;""),IF('Données élèves'!AH304=TRUE,IF(INDEX(codegem,MATCH('Données élèves'!M304,libgem,0))&gt;=8000,INDEX(codegem,MATCH('Données élèves'!M304,libgem,0)),""),'Données élèves'!M304),"")</f>
        <v/>
      </c>
      <c r="N301" s="148" t="str">
        <f>IF(AND(A301&lt;&gt;"",'Données élèves'!AI304&lt;&gt;""),IF('Données élèves'!AI304=TRUE,INDEX(codeschart,MATCH('Données élèves'!N304,libschart,0)),'Données élèves'!N304),"")</f>
        <v/>
      </c>
      <c r="O301" s="148" t="str">
        <f>IF(AND(A301&lt;&gt;"",'Données élèves'!O304&lt;&gt;""),'Données élèves'!O304,"")</f>
        <v/>
      </c>
      <c r="P301" s="148" t="str">
        <f>IF(AND(A301&lt;&gt;"",'Données élèves'!AK304&lt;&gt;""),IF('Données élèves'!AK304=TRUE,INDEX(codeform,MATCH('Données élèves'!P304,libform,0)),'Données élèves'!P304),"")</f>
        <v/>
      </c>
      <c r="Q301" s="148" t="str">
        <f>IF(AND(A301&lt;&gt;"",'Données élèves'!AL304&lt;&gt;""),IF('Données élèves'!AL304=TRUE,INDEX(codespe,MATCH('Données élèves'!Q304,libspe,0)),'Données élèves'!Q304),"")</f>
        <v/>
      </c>
      <c r="R301" s="148" t="str">
        <f>IF(AND(A301&lt;&gt;"",OR('Données élèves'!AM304&lt;&gt;"",'Données élèves'!AT304=FALSE)),IF('Données élèves'!AM304=TRUE,INDEX(codemp1,MATCH('Données élèves'!R304,libmp1,0)),IF('Données élèves'!AT304=FALSE,0,'Données élèves'!R304)),"")</f>
        <v/>
      </c>
      <c r="S301" s="148" t="str">
        <f t="shared" si="13"/>
        <v/>
      </c>
      <c r="T301" s="148" t="str">
        <f t="shared" si="14"/>
        <v/>
      </c>
      <c r="U301" s="148" t="str">
        <f>IF(AND(A301&lt;&gt;"",'Données élèves'!S304&lt;&gt;""),'Données élèves'!S304,"")</f>
        <v/>
      </c>
      <c r="V301" s="148" t="str">
        <f>IF(AND(A301&lt;&gt;"",'Données élèves'!T304&lt;&gt;""),'Données élèves'!T304,"")</f>
        <v/>
      </c>
      <c r="W301" s="148" t="str">
        <f>IF(AND(A301&lt;&gt;"",'Données élèves'!U304&lt;&gt;""),'Données élèves'!U304,"")</f>
        <v/>
      </c>
      <c r="X301" s="148" t="str">
        <f>IF(AND(A301&lt;&gt;"",'Données élèves'!V304&lt;&gt;""),'Données élèves'!V304,"")</f>
        <v/>
      </c>
      <c r="Y301" s="148" t="str">
        <f>IF(AND(A301&lt;&gt;"",'Données élèves'!W304&lt;&gt;""),'Données élèves'!W304,"")</f>
        <v/>
      </c>
      <c r="Z301" s="148" t="str">
        <f>IF(AND(A301&lt;&gt;"",'Données élèves'!X304&lt;&gt;""),'Données élèves'!X304,"")</f>
        <v/>
      </c>
    </row>
    <row r="302" spans="1:26" x14ac:dyDescent="0.2">
      <c r="A302" s="146" t="str">
        <f>IF('Données élèves'!$C305&lt;&gt;"",'Données élèves'!A305,"")</f>
        <v/>
      </c>
      <c r="B302" s="146" t="str">
        <f>IF(A302&lt;&gt;"",'Données élèves'!B305,"")</f>
        <v/>
      </c>
      <c r="C302" s="146" t="str">
        <f>IF(AND(A302&lt;&gt;"",'Données élèves'!F305&lt;&gt;""),IF(INDEX(codeclint,MATCH('Données élèves'!F305,libclint,0))&lt;&gt;"",INDEX(codeclint,MATCH('Données élèves'!F305,libclint,0)),""),"")</f>
        <v/>
      </c>
      <c r="D302" s="146" t="str">
        <f t="shared" si="12"/>
        <v/>
      </c>
      <c r="E302" s="146" t="str">
        <f>IF(A302&lt;&gt;"",IF('Données élèves'!G305&lt;&gt;"",IF('Données élèves'!AB305&lt;&gt;"",IF('Données élèves'!G305="LOC.ID",CONCATENATE("LOC.",'Données élèves'!AU$5),'Données élèves'!G305),""),""),"")</f>
        <v/>
      </c>
      <c r="F302" s="146" t="str">
        <f>IF(A302&lt;&gt;"",IF('Données élèves'!H305&lt;&gt;"",'Données élèves'!H305,""),"")</f>
        <v/>
      </c>
      <c r="G302" s="146" t="str">
        <f>IF(AND(A302&lt;&gt;"",'Données élèves'!AC305&lt;&gt;""),IF('Données élèves'!AC305=TRUE,INDEX(codesex,MATCH('Données élèves'!I305,libsex,0)),'Données élèves'!I305),"")</f>
        <v/>
      </c>
      <c r="H302" s="147" t="str">
        <f>IF(A302&lt;&gt;"",IF('Données élèves'!J305&lt;&gt;"",'Données élèves'!J305,""),"")</f>
        <v/>
      </c>
      <c r="I302" s="148" t="str">
        <f>IF(AND(A302&lt;&gt;"",'Données élèves'!AE305&lt;&gt;""),IF('Données élèves'!AE305=TRUE,INDEX(codenat,MATCH('Données élèves'!K305,libnat,0)),'Données élèves'!K305),"")</f>
        <v/>
      </c>
      <c r="J302" s="148" t="str">
        <f>IF(AND(A302&lt;&gt;"",'Données élèves'!AF305&lt;&gt;""),IF('Données élèves'!AF305=TRUE,INDEX(codelangue,MATCH('Données élèves'!L305,liblangue,0)),'Données élèves'!L305),"")</f>
        <v/>
      </c>
      <c r="K302" s="148" t="str">
        <f>IF(AND(A302&lt;&gt;"",'Données élèves'!AH305&lt;&gt;""),IF('Données élèves'!AH305=TRUE,IF(INDEX(codegem,MATCH('Données élèves'!M305,libgem,0))&lt;8000,INDEX(codegem,MATCH('Données élèves'!M305,libgem,0)),""),'Données élèves'!M305),"")</f>
        <v/>
      </c>
      <c r="L302" s="148" t="str">
        <f>IF(AND(A302&lt;&gt;"",'Données élèves'!AH305&lt;&gt;""),IF('Données élèves'!AH305=TRUE,INDEX(codegemhist,MATCH('Données élèves'!M305,libgem,0)),""),"")</f>
        <v/>
      </c>
      <c r="M302" s="148" t="str">
        <f>IF(AND(A302&lt;&gt;"",'Données élèves'!AH305&lt;&gt;""),IF('Données élèves'!AH305=TRUE,IF(INDEX(codegem,MATCH('Données élèves'!M305,libgem,0))&gt;=8000,INDEX(codegem,MATCH('Données élèves'!M305,libgem,0)),""),'Données élèves'!M305),"")</f>
        <v/>
      </c>
      <c r="N302" s="148" t="str">
        <f>IF(AND(A302&lt;&gt;"",'Données élèves'!AI305&lt;&gt;""),IF('Données élèves'!AI305=TRUE,INDEX(codeschart,MATCH('Données élèves'!N305,libschart,0)),'Données élèves'!N305),"")</f>
        <v/>
      </c>
      <c r="O302" s="148" t="str">
        <f>IF(AND(A302&lt;&gt;"",'Données élèves'!O305&lt;&gt;""),'Données élèves'!O305,"")</f>
        <v/>
      </c>
      <c r="P302" s="148" t="str">
        <f>IF(AND(A302&lt;&gt;"",'Données élèves'!AK305&lt;&gt;""),IF('Données élèves'!AK305=TRUE,INDEX(codeform,MATCH('Données élèves'!P305,libform,0)),'Données élèves'!P305),"")</f>
        <v/>
      </c>
      <c r="Q302" s="148" t="str">
        <f>IF(AND(A302&lt;&gt;"",'Données élèves'!AL305&lt;&gt;""),IF('Données élèves'!AL305=TRUE,INDEX(codespe,MATCH('Données élèves'!Q305,libspe,0)),'Données élèves'!Q305),"")</f>
        <v/>
      </c>
      <c r="R302" s="148" t="str">
        <f>IF(AND(A302&lt;&gt;"",OR('Données élèves'!AM305&lt;&gt;"",'Données élèves'!AT305=FALSE)),IF('Données élèves'!AM305=TRUE,INDEX(codemp1,MATCH('Données élèves'!R305,libmp1,0)),IF('Données élèves'!AT305=FALSE,0,'Données élèves'!R305)),"")</f>
        <v/>
      </c>
      <c r="S302" s="148" t="str">
        <f t="shared" si="13"/>
        <v/>
      </c>
      <c r="T302" s="148" t="str">
        <f t="shared" si="14"/>
        <v/>
      </c>
      <c r="U302" s="148" t="str">
        <f>IF(AND(A302&lt;&gt;"",'Données élèves'!S305&lt;&gt;""),'Données élèves'!S305,"")</f>
        <v/>
      </c>
      <c r="V302" s="148" t="str">
        <f>IF(AND(A302&lt;&gt;"",'Données élèves'!T305&lt;&gt;""),'Données élèves'!T305,"")</f>
        <v/>
      </c>
      <c r="W302" s="148" t="str">
        <f>IF(AND(A302&lt;&gt;"",'Données élèves'!U305&lt;&gt;""),'Données élèves'!U305,"")</f>
        <v/>
      </c>
      <c r="X302" s="148" t="str">
        <f>IF(AND(A302&lt;&gt;"",'Données élèves'!V305&lt;&gt;""),'Données élèves'!V305,"")</f>
        <v/>
      </c>
      <c r="Y302" s="148" t="str">
        <f>IF(AND(A302&lt;&gt;"",'Données élèves'!W305&lt;&gt;""),'Données élèves'!W305,"")</f>
        <v/>
      </c>
      <c r="Z302" s="148" t="str">
        <f>IF(AND(A302&lt;&gt;"",'Données élèves'!X305&lt;&gt;""),'Données élèves'!X305,"")</f>
        <v/>
      </c>
    </row>
    <row r="303" spans="1:26" x14ac:dyDescent="0.2">
      <c r="A303" s="146" t="str">
        <f>IF('Données élèves'!$C306&lt;&gt;"",'Données élèves'!A306,"")</f>
        <v/>
      </c>
      <c r="B303" s="146" t="str">
        <f>IF(A303&lt;&gt;"",'Données élèves'!B306,"")</f>
        <v/>
      </c>
      <c r="C303" s="146" t="str">
        <f>IF(AND(A303&lt;&gt;"",'Données élèves'!F306&lt;&gt;""),IF(INDEX(codeclint,MATCH('Données élèves'!F306,libclint,0))&lt;&gt;"",INDEX(codeclint,MATCH('Données élèves'!F306,libclint,0)),""),"")</f>
        <v/>
      </c>
      <c r="D303" s="146" t="str">
        <f t="shared" si="12"/>
        <v/>
      </c>
      <c r="E303" s="146" t="str">
        <f>IF(A303&lt;&gt;"",IF('Données élèves'!G306&lt;&gt;"",IF('Données élèves'!AB306&lt;&gt;"",IF('Données élèves'!G306="LOC.ID",CONCATENATE("LOC.",'Données élèves'!AU$5),'Données élèves'!G306),""),""),"")</f>
        <v/>
      </c>
      <c r="F303" s="146" t="str">
        <f>IF(A303&lt;&gt;"",IF('Données élèves'!H306&lt;&gt;"",'Données élèves'!H306,""),"")</f>
        <v/>
      </c>
      <c r="G303" s="146" t="str">
        <f>IF(AND(A303&lt;&gt;"",'Données élèves'!AC306&lt;&gt;""),IF('Données élèves'!AC306=TRUE,INDEX(codesex,MATCH('Données élèves'!I306,libsex,0)),'Données élèves'!I306),"")</f>
        <v/>
      </c>
      <c r="H303" s="147" t="str">
        <f>IF(A303&lt;&gt;"",IF('Données élèves'!J306&lt;&gt;"",'Données élèves'!J306,""),"")</f>
        <v/>
      </c>
      <c r="I303" s="148" t="str">
        <f>IF(AND(A303&lt;&gt;"",'Données élèves'!AE306&lt;&gt;""),IF('Données élèves'!AE306=TRUE,INDEX(codenat,MATCH('Données élèves'!K306,libnat,0)),'Données élèves'!K306),"")</f>
        <v/>
      </c>
      <c r="J303" s="148" t="str">
        <f>IF(AND(A303&lt;&gt;"",'Données élèves'!AF306&lt;&gt;""),IF('Données élèves'!AF306=TRUE,INDEX(codelangue,MATCH('Données élèves'!L306,liblangue,0)),'Données élèves'!L306),"")</f>
        <v/>
      </c>
      <c r="K303" s="148" t="str">
        <f>IF(AND(A303&lt;&gt;"",'Données élèves'!AH306&lt;&gt;""),IF('Données élèves'!AH306=TRUE,IF(INDEX(codegem,MATCH('Données élèves'!M306,libgem,0))&lt;8000,INDEX(codegem,MATCH('Données élèves'!M306,libgem,0)),""),'Données élèves'!M306),"")</f>
        <v/>
      </c>
      <c r="L303" s="148" t="str">
        <f>IF(AND(A303&lt;&gt;"",'Données élèves'!AH306&lt;&gt;""),IF('Données élèves'!AH306=TRUE,INDEX(codegemhist,MATCH('Données élèves'!M306,libgem,0)),""),"")</f>
        <v/>
      </c>
      <c r="M303" s="148" t="str">
        <f>IF(AND(A303&lt;&gt;"",'Données élèves'!AH306&lt;&gt;""),IF('Données élèves'!AH306=TRUE,IF(INDEX(codegem,MATCH('Données élèves'!M306,libgem,0))&gt;=8000,INDEX(codegem,MATCH('Données élèves'!M306,libgem,0)),""),'Données élèves'!M306),"")</f>
        <v/>
      </c>
      <c r="N303" s="148" t="str">
        <f>IF(AND(A303&lt;&gt;"",'Données élèves'!AI306&lt;&gt;""),IF('Données élèves'!AI306=TRUE,INDEX(codeschart,MATCH('Données élèves'!N306,libschart,0)),'Données élèves'!N306),"")</f>
        <v/>
      </c>
      <c r="O303" s="148" t="str">
        <f>IF(AND(A303&lt;&gt;"",'Données élèves'!O306&lt;&gt;""),'Données élèves'!O306,"")</f>
        <v/>
      </c>
      <c r="P303" s="148" t="str">
        <f>IF(AND(A303&lt;&gt;"",'Données élèves'!AK306&lt;&gt;""),IF('Données élèves'!AK306=TRUE,INDEX(codeform,MATCH('Données élèves'!P306,libform,0)),'Données élèves'!P306),"")</f>
        <v/>
      </c>
      <c r="Q303" s="148" t="str">
        <f>IF(AND(A303&lt;&gt;"",'Données élèves'!AL306&lt;&gt;""),IF('Données élèves'!AL306=TRUE,INDEX(codespe,MATCH('Données élèves'!Q306,libspe,0)),'Données élèves'!Q306),"")</f>
        <v/>
      </c>
      <c r="R303" s="148" t="str">
        <f>IF(AND(A303&lt;&gt;"",OR('Données élèves'!AM306&lt;&gt;"",'Données élèves'!AT306=FALSE)),IF('Données élèves'!AM306=TRUE,INDEX(codemp1,MATCH('Données élèves'!R306,libmp1,0)),IF('Données élèves'!AT306=FALSE,0,'Données élèves'!R306)),"")</f>
        <v/>
      </c>
      <c r="S303" s="148" t="str">
        <f t="shared" si="13"/>
        <v/>
      </c>
      <c r="T303" s="148" t="str">
        <f t="shared" si="14"/>
        <v/>
      </c>
      <c r="U303" s="148" t="str">
        <f>IF(AND(A303&lt;&gt;"",'Données élèves'!S306&lt;&gt;""),'Données élèves'!S306,"")</f>
        <v/>
      </c>
      <c r="V303" s="148" t="str">
        <f>IF(AND(A303&lt;&gt;"",'Données élèves'!T306&lt;&gt;""),'Données élèves'!T306,"")</f>
        <v/>
      </c>
      <c r="W303" s="148" t="str">
        <f>IF(AND(A303&lt;&gt;"",'Données élèves'!U306&lt;&gt;""),'Données élèves'!U306,"")</f>
        <v/>
      </c>
      <c r="X303" s="148" t="str">
        <f>IF(AND(A303&lt;&gt;"",'Données élèves'!V306&lt;&gt;""),'Données élèves'!V306,"")</f>
        <v/>
      </c>
      <c r="Y303" s="148" t="str">
        <f>IF(AND(A303&lt;&gt;"",'Données élèves'!W306&lt;&gt;""),'Données élèves'!W306,"")</f>
        <v/>
      </c>
      <c r="Z303" s="148" t="str">
        <f>IF(AND(A303&lt;&gt;"",'Données élèves'!X306&lt;&gt;""),'Données élèves'!X306,"")</f>
        <v/>
      </c>
    </row>
    <row r="304" spans="1:26" x14ac:dyDescent="0.2">
      <c r="A304" s="146" t="str">
        <f>IF('Données élèves'!$C307&lt;&gt;"",'Données élèves'!A307,"")</f>
        <v/>
      </c>
      <c r="B304" s="146" t="str">
        <f>IF(A304&lt;&gt;"",'Données élèves'!B307,"")</f>
        <v/>
      </c>
      <c r="C304" s="146" t="str">
        <f>IF(AND(A304&lt;&gt;"",'Données élèves'!F307&lt;&gt;""),IF(INDEX(codeclint,MATCH('Données élèves'!F307,libclint,0))&lt;&gt;"",INDEX(codeclint,MATCH('Données élèves'!F307,libclint,0)),""),"")</f>
        <v/>
      </c>
      <c r="D304" s="146" t="str">
        <f t="shared" si="12"/>
        <v/>
      </c>
      <c r="E304" s="146" t="str">
        <f>IF(A304&lt;&gt;"",IF('Données élèves'!G307&lt;&gt;"",IF('Données élèves'!AB307&lt;&gt;"",IF('Données élèves'!G307="LOC.ID",CONCATENATE("LOC.",'Données élèves'!AU$5),'Données élèves'!G307),""),""),"")</f>
        <v/>
      </c>
      <c r="F304" s="146" t="str">
        <f>IF(A304&lt;&gt;"",IF('Données élèves'!H307&lt;&gt;"",'Données élèves'!H307,""),"")</f>
        <v/>
      </c>
      <c r="G304" s="146" t="str">
        <f>IF(AND(A304&lt;&gt;"",'Données élèves'!AC307&lt;&gt;""),IF('Données élèves'!AC307=TRUE,INDEX(codesex,MATCH('Données élèves'!I307,libsex,0)),'Données élèves'!I307),"")</f>
        <v/>
      </c>
      <c r="H304" s="147" t="str">
        <f>IF(A304&lt;&gt;"",IF('Données élèves'!J307&lt;&gt;"",'Données élèves'!J307,""),"")</f>
        <v/>
      </c>
      <c r="I304" s="148" t="str">
        <f>IF(AND(A304&lt;&gt;"",'Données élèves'!AE307&lt;&gt;""),IF('Données élèves'!AE307=TRUE,INDEX(codenat,MATCH('Données élèves'!K307,libnat,0)),'Données élèves'!K307),"")</f>
        <v/>
      </c>
      <c r="J304" s="148" t="str">
        <f>IF(AND(A304&lt;&gt;"",'Données élèves'!AF307&lt;&gt;""),IF('Données élèves'!AF307=TRUE,INDEX(codelangue,MATCH('Données élèves'!L307,liblangue,0)),'Données élèves'!L307),"")</f>
        <v/>
      </c>
      <c r="K304" s="148" t="str">
        <f>IF(AND(A304&lt;&gt;"",'Données élèves'!AH307&lt;&gt;""),IF('Données élèves'!AH307=TRUE,IF(INDEX(codegem,MATCH('Données élèves'!M307,libgem,0))&lt;8000,INDEX(codegem,MATCH('Données élèves'!M307,libgem,0)),""),'Données élèves'!M307),"")</f>
        <v/>
      </c>
      <c r="L304" s="148" t="str">
        <f>IF(AND(A304&lt;&gt;"",'Données élèves'!AH307&lt;&gt;""),IF('Données élèves'!AH307=TRUE,INDEX(codegemhist,MATCH('Données élèves'!M307,libgem,0)),""),"")</f>
        <v/>
      </c>
      <c r="M304" s="148" t="str">
        <f>IF(AND(A304&lt;&gt;"",'Données élèves'!AH307&lt;&gt;""),IF('Données élèves'!AH307=TRUE,IF(INDEX(codegem,MATCH('Données élèves'!M307,libgem,0))&gt;=8000,INDEX(codegem,MATCH('Données élèves'!M307,libgem,0)),""),'Données élèves'!M307),"")</f>
        <v/>
      </c>
      <c r="N304" s="148" t="str">
        <f>IF(AND(A304&lt;&gt;"",'Données élèves'!AI307&lt;&gt;""),IF('Données élèves'!AI307=TRUE,INDEX(codeschart,MATCH('Données élèves'!N307,libschart,0)),'Données élèves'!N307),"")</f>
        <v/>
      </c>
      <c r="O304" s="148" t="str">
        <f>IF(AND(A304&lt;&gt;"",'Données élèves'!O307&lt;&gt;""),'Données élèves'!O307,"")</f>
        <v/>
      </c>
      <c r="P304" s="148" t="str">
        <f>IF(AND(A304&lt;&gt;"",'Données élèves'!AK307&lt;&gt;""),IF('Données élèves'!AK307=TRUE,INDEX(codeform,MATCH('Données élèves'!P307,libform,0)),'Données élèves'!P307),"")</f>
        <v/>
      </c>
      <c r="Q304" s="148" t="str">
        <f>IF(AND(A304&lt;&gt;"",'Données élèves'!AL307&lt;&gt;""),IF('Données élèves'!AL307=TRUE,INDEX(codespe,MATCH('Données élèves'!Q307,libspe,0)),'Données élèves'!Q307),"")</f>
        <v/>
      </c>
      <c r="R304" s="148" t="str">
        <f>IF(AND(A304&lt;&gt;"",OR('Données élèves'!AM307&lt;&gt;"",'Données élèves'!AT307=FALSE)),IF('Données élèves'!AM307=TRUE,INDEX(codemp1,MATCH('Données élèves'!R307,libmp1,0)),IF('Données élèves'!AT307=FALSE,0,'Données élèves'!R307)),"")</f>
        <v/>
      </c>
      <c r="S304" s="148" t="str">
        <f t="shared" si="13"/>
        <v/>
      </c>
      <c r="T304" s="148" t="str">
        <f t="shared" si="14"/>
        <v/>
      </c>
      <c r="U304" s="148" t="str">
        <f>IF(AND(A304&lt;&gt;"",'Données élèves'!S307&lt;&gt;""),'Données élèves'!S307,"")</f>
        <v/>
      </c>
      <c r="V304" s="148" t="str">
        <f>IF(AND(A304&lt;&gt;"",'Données élèves'!T307&lt;&gt;""),'Données élèves'!T307,"")</f>
        <v/>
      </c>
      <c r="W304" s="148" t="str">
        <f>IF(AND(A304&lt;&gt;"",'Données élèves'!U307&lt;&gt;""),'Données élèves'!U307,"")</f>
        <v/>
      </c>
      <c r="X304" s="148" t="str">
        <f>IF(AND(A304&lt;&gt;"",'Données élèves'!V307&lt;&gt;""),'Données élèves'!V307,"")</f>
        <v/>
      </c>
      <c r="Y304" s="148" t="str">
        <f>IF(AND(A304&lt;&gt;"",'Données élèves'!W307&lt;&gt;""),'Données élèves'!W307,"")</f>
        <v/>
      </c>
      <c r="Z304" s="148" t="str">
        <f>IF(AND(A304&lt;&gt;"",'Données élèves'!X307&lt;&gt;""),'Données élèves'!X307,"")</f>
        <v/>
      </c>
    </row>
    <row r="305" spans="1:26" x14ac:dyDescent="0.2">
      <c r="A305" s="146" t="str">
        <f>IF('Données élèves'!$C308&lt;&gt;"",'Données élèves'!A308,"")</f>
        <v/>
      </c>
      <c r="B305" s="146" t="str">
        <f>IF(A305&lt;&gt;"",'Données élèves'!B308,"")</f>
        <v/>
      </c>
      <c r="C305" s="146" t="str">
        <f>IF(AND(A305&lt;&gt;"",'Données élèves'!F308&lt;&gt;""),IF(INDEX(codeclint,MATCH('Données élèves'!F308,libclint,0))&lt;&gt;"",INDEX(codeclint,MATCH('Données élèves'!F308,libclint,0)),""),"")</f>
        <v/>
      </c>
      <c r="D305" s="146" t="str">
        <f t="shared" si="12"/>
        <v/>
      </c>
      <c r="E305" s="146" t="str">
        <f>IF(A305&lt;&gt;"",IF('Données élèves'!G308&lt;&gt;"",IF('Données élèves'!AB308&lt;&gt;"",IF('Données élèves'!G308="LOC.ID",CONCATENATE("LOC.",'Données élèves'!AU$5),'Données élèves'!G308),""),""),"")</f>
        <v/>
      </c>
      <c r="F305" s="146" t="str">
        <f>IF(A305&lt;&gt;"",IF('Données élèves'!H308&lt;&gt;"",'Données élèves'!H308,""),"")</f>
        <v/>
      </c>
      <c r="G305" s="146" t="str">
        <f>IF(AND(A305&lt;&gt;"",'Données élèves'!AC308&lt;&gt;""),IF('Données élèves'!AC308=TRUE,INDEX(codesex,MATCH('Données élèves'!I308,libsex,0)),'Données élèves'!I308),"")</f>
        <v/>
      </c>
      <c r="H305" s="147" t="str">
        <f>IF(A305&lt;&gt;"",IF('Données élèves'!J308&lt;&gt;"",'Données élèves'!J308,""),"")</f>
        <v/>
      </c>
      <c r="I305" s="148" t="str">
        <f>IF(AND(A305&lt;&gt;"",'Données élèves'!AE308&lt;&gt;""),IF('Données élèves'!AE308=TRUE,INDEX(codenat,MATCH('Données élèves'!K308,libnat,0)),'Données élèves'!K308),"")</f>
        <v/>
      </c>
      <c r="J305" s="148" t="str">
        <f>IF(AND(A305&lt;&gt;"",'Données élèves'!AF308&lt;&gt;""),IF('Données élèves'!AF308=TRUE,INDEX(codelangue,MATCH('Données élèves'!L308,liblangue,0)),'Données élèves'!L308),"")</f>
        <v/>
      </c>
      <c r="K305" s="148" t="str">
        <f>IF(AND(A305&lt;&gt;"",'Données élèves'!AH308&lt;&gt;""),IF('Données élèves'!AH308=TRUE,IF(INDEX(codegem,MATCH('Données élèves'!M308,libgem,0))&lt;8000,INDEX(codegem,MATCH('Données élèves'!M308,libgem,0)),""),'Données élèves'!M308),"")</f>
        <v/>
      </c>
      <c r="L305" s="148" t="str">
        <f>IF(AND(A305&lt;&gt;"",'Données élèves'!AH308&lt;&gt;""),IF('Données élèves'!AH308=TRUE,INDEX(codegemhist,MATCH('Données élèves'!M308,libgem,0)),""),"")</f>
        <v/>
      </c>
      <c r="M305" s="148" t="str">
        <f>IF(AND(A305&lt;&gt;"",'Données élèves'!AH308&lt;&gt;""),IF('Données élèves'!AH308=TRUE,IF(INDEX(codegem,MATCH('Données élèves'!M308,libgem,0))&gt;=8000,INDEX(codegem,MATCH('Données élèves'!M308,libgem,0)),""),'Données élèves'!M308),"")</f>
        <v/>
      </c>
      <c r="N305" s="148" t="str">
        <f>IF(AND(A305&lt;&gt;"",'Données élèves'!AI308&lt;&gt;""),IF('Données élèves'!AI308=TRUE,INDEX(codeschart,MATCH('Données élèves'!N308,libschart,0)),'Données élèves'!N308),"")</f>
        <v/>
      </c>
      <c r="O305" s="148" t="str">
        <f>IF(AND(A305&lt;&gt;"",'Données élèves'!O308&lt;&gt;""),'Données élèves'!O308,"")</f>
        <v/>
      </c>
      <c r="P305" s="148" t="str">
        <f>IF(AND(A305&lt;&gt;"",'Données élèves'!AK308&lt;&gt;""),IF('Données élèves'!AK308=TRUE,INDEX(codeform,MATCH('Données élèves'!P308,libform,0)),'Données élèves'!P308),"")</f>
        <v/>
      </c>
      <c r="Q305" s="148" t="str">
        <f>IF(AND(A305&lt;&gt;"",'Données élèves'!AL308&lt;&gt;""),IF('Données élèves'!AL308=TRUE,INDEX(codespe,MATCH('Données élèves'!Q308,libspe,0)),'Données élèves'!Q308),"")</f>
        <v/>
      </c>
      <c r="R305" s="148" t="str">
        <f>IF(AND(A305&lt;&gt;"",OR('Données élèves'!AM308&lt;&gt;"",'Données élèves'!AT308=FALSE)),IF('Données élèves'!AM308=TRUE,INDEX(codemp1,MATCH('Données élèves'!R308,libmp1,0)),IF('Données élèves'!AT308=FALSE,0,'Données élèves'!R308)),"")</f>
        <v/>
      </c>
      <c r="S305" s="148" t="str">
        <f t="shared" si="13"/>
        <v/>
      </c>
      <c r="T305" s="148" t="str">
        <f t="shared" si="14"/>
        <v/>
      </c>
      <c r="U305" s="148" t="str">
        <f>IF(AND(A305&lt;&gt;"",'Données élèves'!S308&lt;&gt;""),'Données élèves'!S308,"")</f>
        <v/>
      </c>
      <c r="V305" s="148" t="str">
        <f>IF(AND(A305&lt;&gt;"",'Données élèves'!T308&lt;&gt;""),'Données élèves'!T308,"")</f>
        <v/>
      </c>
      <c r="W305" s="148" t="str">
        <f>IF(AND(A305&lt;&gt;"",'Données élèves'!U308&lt;&gt;""),'Données élèves'!U308,"")</f>
        <v/>
      </c>
      <c r="X305" s="148" t="str">
        <f>IF(AND(A305&lt;&gt;"",'Données élèves'!V308&lt;&gt;""),'Données élèves'!V308,"")</f>
        <v/>
      </c>
      <c r="Y305" s="148" t="str">
        <f>IF(AND(A305&lt;&gt;"",'Données élèves'!W308&lt;&gt;""),'Données élèves'!W308,"")</f>
        <v/>
      </c>
      <c r="Z305" s="148" t="str">
        <f>IF(AND(A305&lt;&gt;"",'Données élèves'!X308&lt;&gt;""),'Données élèves'!X308,"")</f>
        <v/>
      </c>
    </row>
    <row r="306" spans="1:26" x14ac:dyDescent="0.2">
      <c r="A306" s="146" t="str">
        <f>IF('Données élèves'!$C309&lt;&gt;"",'Données élèves'!A309,"")</f>
        <v/>
      </c>
      <c r="B306" s="146" t="str">
        <f>IF(A306&lt;&gt;"",'Données élèves'!B309,"")</f>
        <v/>
      </c>
      <c r="C306" s="146" t="str">
        <f>IF(AND(A306&lt;&gt;"",'Données élèves'!F309&lt;&gt;""),IF(INDEX(codeclint,MATCH('Données élèves'!F309,libclint,0))&lt;&gt;"",INDEX(codeclint,MATCH('Données élèves'!F309,libclint,0)),""),"")</f>
        <v/>
      </c>
      <c r="D306" s="146" t="str">
        <f t="shared" si="12"/>
        <v/>
      </c>
      <c r="E306" s="146" t="str">
        <f>IF(A306&lt;&gt;"",IF('Données élèves'!G309&lt;&gt;"",IF('Données élèves'!AB309&lt;&gt;"",IF('Données élèves'!G309="LOC.ID",CONCATENATE("LOC.",'Données élèves'!AU$5),'Données élèves'!G309),""),""),"")</f>
        <v/>
      </c>
      <c r="F306" s="146" t="str">
        <f>IF(A306&lt;&gt;"",IF('Données élèves'!H309&lt;&gt;"",'Données élèves'!H309,""),"")</f>
        <v/>
      </c>
      <c r="G306" s="146" t="str">
        <f>IF(AND(A306&lt;&gt;"",'Données élèves'!AC309&lt;&gt;""),IF('Données élèves'!AC309=TRUE,INDEX(codesex,MATCH('Données élèves'!I309,libsex,0)),'Données élèves'!I309),"")</f>
        <v/>
      </c>
      <c r="H306" s="147" t="str">
        <f>IF(A306&lt;&gt;"",IF('Données élèves'!J309&lt;&gt;"",'Données élèves'!J309,""),"")</f>
        <v/>
      </c>
      <c r="I306" s="148" t="str">
        <f>IF(AND(A306&lt;&gt;"",'Données élèves'!AE309&lt;&gt;""),IF('Données élèves'!AE309=TRUE,INDEX(codenat,MATCH('Données élèves'!K309,libnat,0)),'Données élèves'!K309),"")</f>
        <v/>
      </c>
      <c r="J306" s="148" t="str">
        <f>IF(AND(A306&lt;&gt;"",'Données élèves'!AF309&lt;&gt;""),IF('Données élèves'!AF309=TRUE,INDEX(codelangue,MATCH('Données élèves'!L309,liblangue,0)),'Données élèves'!L309),"")</f>
        <v/>
      </c>
      <c r="K306" s="148" t="str">
        <f>IF(AND(A306&lt;&gt;"",'Données élèves'!AH309&lt;&gt;""),IF('Données élèves'!AH309=TRUE,IF(INDEX(codegem,MATCH('Données élèves'!M309,libgem,0))&lt;8000,INDEX(codegem,MATCH('Données élèves'!M309,libgem,0)),""),'Données élèves'!M309),"")</f>
        <v/>
      </c>
      <c r="L306" s="148" t="str">
        <f>IF(AND(A306&lt;&gt;"",'Données élèves'!AH309&lt;&gt;""),IF('Données élèves'!AH309=TRUE,INDEX(codegemhist,MATCH('Données élèves'!M309,libgem,0)),""),"")</f>
        <v/>
      </c>
      <c r="M306" s="148" t="str">
        <f>IF(AND(A306&lt;&gt;"",'Données élèves'!AH309&lt;&gt;""),IF('Données élèves'!AH309=TRUE,IF(INDEX(codegem,MATCH('Données élèves'!M309,libgem,0))&gt;=8000,INDEX(codegem,MATCH('Données élèves'!M309,libgem,0)),""),'Données élèves'!M309),"")</f>
        <v/>
      </c>
      <c r="N306" s="148" t="str">
        <f>IF(AND(A306&lt;&gt;"",'Données élèves'!AI309&lt;&gt;""),IF('Données élèves'!AI309=TRUE,INDEX(codeschart,MATCH('Données élèves'!N309,libschart,0)),'Données élèves'!N309),"")</f>
        <v/>
      </c>
      <c r="O306" s="148" t="str">
        <f>IF(AND(A306&lt;&gt;"",'Données élèves'!O309&lt;&gt;""),'Données élèves'!O309,"")</f>
        <v/>
      </c>
      <c r="P306" s="148" t="str">
        <f>IF(AND(A306&lt;&gt;"",'Données élèves'!AK309&lt;&gt;""),IF('Données élèves'!AK309=TRUE,INDEX(codeform,MATCH('Données élèves'!P309,libform,0)),'Données élèves'!P309),"")</f>
        <v/>
      </c>
      <c r="Q306" s="148" t="str">
        <f>IF(AND(A306&lt;&gt;"",'Données élèves'!AL309&lt;&gt;""),IF('Données élèves'!AL309=TRUE,INDEX(codespe,MATCH('Données élèves'!Q309,libspe,0)),'Données élèves'!Q309),"")</f>
        <v/>
      </c>
      <c r="R306" s="148" t="str">
        <f>IF(AND(A306&lt;&gt;"",OR('Données élèves'!AM309&lt;&gt;"",'Données élèves'!AT309=FALSE)),IF('Données élèves'!AM309=TRUE,INDEX(codemp1,MATCH('Données élèves'!R309,libmp1,0)),IF('Données élèves'!AT309=FALSE,0,'Données élèves'!R309)),"")</f>
        <v/>
      </c>
      <c r="S306" s="148" t="str">
        <f t="shared" si="13"/>
        <v/>
      </c>
      <c r="T306" s="148" t="str">
        <f t="shared" si="14"/>
        <v/>
      </c>
      <c r="U306" s="148" t="str">
        <f>IF(AND(A306&lt;&gt;"",'Données élèves'!S309&lt;&gt;""),'Données élèves'!S309,"")</f>
        <v/>
      </c>
      <c r="V306" s="148" t="str">
        <f>IF(AND(A306&lt;&gt;"",'Données élèves'!T309&lt;&gt;""),'Données élèves'!T309,"")</f>
        <v/>
      </c>
      <c r="W306" s="148" t="str">
        <f>IF(AND(A306&lt;&gt;"",'Données élèves'!U309&lt;&gt;""),'Données élèves'!U309,"")</f>
        <v/>
      </c>
      <c r="X306" s="148" t="str">
        <f>IF(AND(A306&lt;&gt;"",'Données élèves'!V309&lt;&gt;""),'Données élèves'!V309,"")</f>
        <v/>
      </c>
      <c r="Y306" s="148" t="str">
        <f>IF(AND(A306&lt;&gt;"",'Données élèves'!W309&lt;&gt;""),'Données élèves'!W309,"")</f>
        <v/>
      </c>
      <c r="Z306" s="148" t="str">
        <f>IF(AND(A306&lt;&gt;"",'Données élèves'!X309&lt;&gt;""),'Données élèves'!X309,"")</f>
        <v/>
      </c>
    </row>
    <row r="307" spans="1:26" x14ac:dyDescent="0.2">
      <c r="A307" s="146" t="str">
        <f>IF('Données élèves'!$C310&lt;&gt;"",'Données élèves'!A310,"")</f>
        <v/>
      </c>
      <c r="B307" s="146" t="str">
        <f>IF(A307&lt;&gt;"",'Données élèves'!B310,"")</f>
        <v/>
      </c>
      <c r="C307" s="146" t="str">
        <f>IF(AND(A307&lt;&gt;"",'Données élèves'!F310&lt;&gt;""),IF(INDEX(codeclint,MATCH('Données élèves'!F310,libclint,0))&lt;&gt;"",INDEX(codeclint,MATCH('Données élèves'!F310,libclint,0)),""),"")</f>
        <v/>
      </c>
      <c r="D307" s="146" t="str">
        <f t="shared" si="12"/>
        <v/>
      </c>
      <c r="E307" s="146" t="str">
        <f>IF(A307&lt;&gt;"",IF('Données élèves'!G310&lt;&gt;"",IF('Données élèves'!AB310&lt;&gt;"",IF('Données élèves'!G310="LOC.ID",CONCATENATE("LOC.",'Données élèves'!AU$5),'Données élèves'!G310),""),""),"")</f>
        <v/>
      </c>
      <c r="F307" s="146" t="str">
        <f>IF(A307&lt;&gt;"",IF('Données élèves'!H310&lt;&gt;"",'Données élèves'!H310,""),"")</f>
        <v/>
      </c>
      <c r="G307" s="146" t="str">
        <f>IF(AND(A307&lt;&gt;"",'Données élèves'!AC310&lt;&gt;""),IF('Données élèves'!AC310=TRUE,INDEX(codesex,MATCH('Données élèves'!I310,libsex,0)),'Données élèves'!I310),"")</f>
        <v/>
      </c>
      <c r="H307" s="147" t="str">
        <f>IF(A307&lt;&gt;"",IF('Données élèves'!J310&lt;&gt;"",'Données élèves'!J310,""),"")</f>
        <v/>
      </c>
      <c r="I307" s="148" t="str">
        <f>IF(AND(A307&lt;&gt;"",'Données élèves'!AE310&lt;&gt;""),IF('Données élèves'!AE310=TRUE,INDEX(codenat,MATCH('Données élèves'!K310,libnat,0)),'Données élèves'!K310),"")</f>
        <v/>
      </c>
      <c r="J307" s="148" t="str">
        <f>IF(AND(A307&lt;&gt;"",'Données élèves'!AF310&lt;&gt;""),IF('Données élèves'!AF310=TRUE,INDEX(codelangue,MATCH('Données élèves'!L310,liblangue,0)),'Données élèves'!L310),"")</f>
        <v/>
      </c>
      <c r="K307" s="148" t="str">
        <f>IF(AND(A307&lt;&gt;"",'Données élèves'!AH310&lt;&gt;""),IF('Données élèves'!AH310=TRUE,IF(INDEX(codegem,MATCH('Données élèves'!M310,libgem,0))&lt;8000,INDEX(codegem,MATCH('Données élèves'!M310,libgem,0)),""),'Données élèves'!M310),"")</f>
        <v/>
      </c>
      <c r="L307" s="148" t="str">
        <f>IF(AND(A307&lt;&gt;"",'Données élèves'!AH310&lt;&gt;""),IF('Données élèves'!AH310=TRUE,INDEX(codegemhist,MATCH('Données élèves'!M310,libgem,0)),""),"")</f>
        <v/>
      </c>
      <c r="M307" s="148" t="str">
        <f>IF(AND(A307&lt;&gt;"",'Données élèves'!AH310&lt;&gt;""),IF('Données élèves'!AH310=TRUE,IF(INDEX(codegem,MATCH('Données élèves'!M310,libgem,0))&gt;=8000,INDEX(codegem,MATCH('Données élèves'!M310,libgem,0)),""),'Données élèves'!M310),"")</f>
        <v/>
      </c>
      <c r="N307" s="148" t="str">
        <f>IF(AND(A307&lt;&gt;"",'Données élèves'!AI310&lt;&gt;""),IF('Données élèves'!AI310=TRUE,INDEX(codeschart,MATCH('Données élèves'!N310,libschart,0)),'Données élèves'!N310),"")</f>
        <v/>
      </c>
      <c r="O307" s="148" t="str">
        <f>IF(AND(A307&lt;&gt;"",'Données élèves'!O310&lt;&gt;""),'Données élèves'!O310,"")</f>
        <v/>
      </c>
      <c r="P307" s="148" t="str">
        <f>IF(AND(A307&lt;&gt;"",'Données élèves'!AK310&lt;&gt;""),IF('Données élèves'!AK310=TRUE,INDEX(codeform,MATCH('Données élèves'!P310,libform,0)),'Données élèves'!P310),"")</f>
        <v/>
      </c>
      <c r="Q307" s="148" t="str">
        <f>IF(AND(A307&lt;&gt;"",'Données élèves'!AL310&lt;&gt;""),IF('Données élèves'!AL310=TRUE,INDEX(codespe,MATCH('Données élèves'!Q310,libspe,0)),'Données élèves'!Q310),"")</f>
        <v/>
      </c>
      <c r="R307" s="148" t="str">
        <f>IF(AND(A307&lt;&gt;"",OR('Données élèves'!AM310&lt;&gt;"",'Données élèves'!AT310=FALSE)),IF('Données élèves'!AM310=TRUE,INDEX(codemp1,MATCH('Données élèves'!R310,libmp1,0)),IF('Données élèves'!AT310=FALSE,0,'Données élèves'!R310)),"")</f>
        <v/>
      </c>
      <c r="S307" s="148" t="str">
        <f t="shared" si="13"/>
        <v/>
      </c>
      <c r="T307" s="148" t="str">
        <f t="shared" si="14"/>
        <v/>
      </c>
      <c r="U307" s="148" t="str">
        <f>IF(AND(A307&lt;&gt;"",'Données élèves'!S310&lt;&gt;""),'Données élèves'!S310,"")</f>
        <v/>
      </c>
      <c r="V307" s="148" t="str">
        <f>IF(AND(A307&lt;&gt;"",'Données élèves'!T310&lt;&gt;""),'Données élèves'!T310,"")</f>
        <v/>
      </c>
      <c r="W307" s="148" t="str">
        <f>IF(AND(A307&lt;&gt;"",'Données élèves'!U310&lt;&gt;""),'Données élèves'!U310,"")</f>
        <v/>
      </c>
      <c r="X307" s="148" t="str">
        <f>IF(AND(A307&lt;&gt;"",'Données élèves'!V310&lt;&gt;""),'Données élèves'!V310,"")</f>
        <v/>
      </c>
      <c r="Y307" s="148" t="str">
        <f>IF(AND(A307&lt;&gt;"",'Données élèves'!W310&lt;&gt;""),'Données élèves'!W310,"")</f>
        <v/>
      </c>
      <c r="Z307" s="148" t="str">
        <f>IF(AND(A307&lt;&gt;"",'Données élèves'!X310&lt;&gt;""),'Données élèves'!X310,"")</f>
        <v/>
      </c>
    </row>
    <row r="308" spans="1:26" x14ac:dyDescent="0.2">
      <c r="A308" s="146" t="str">
        <f>IF('Données élèves'!$C311&lt;&gt;"",'Données élèves'!A311,"")</f>
        <v/>
      </c>
      <c r="B308" s="146" t="str">
        <f>IF(A308&lt;&gt;"",'Données élèves'!B311,"")</f>
        <v/>
      </c>
      <c r="C308" s="146" t="str">
        <f>IF(AND(A308&lt;&gt;"",'Données élèves'!F311&lt;&gt;""),IF(INDEX(codeclint,MATCH('Données élèves'!F311,libclint,0))&lt;&gt;"",INDEX(codeclint,MATCH('Données élèves'!F311,libclint,0)),""),"")</f>
        <v/>
      </c>
      <c r="D308" s="146" t="str">
        <f t="shared" si="12"/>
        <v/>
      </c>
      <c r="E308" s="146" t="str">
        <f>IF(A308&lt;&gt;"",IF('Données élèves'!G311&lt;&gt;"",IF('Données élèves'!AB311&lt;&gt;"",IF('Données élèves'!G311="LOC.ID",CONCATENATE("LOC.",'Données élèves'!AU$5),'Données élèves'!G311),""),""),"")</f>
        <v/>
      </c>
      <c r="F308" s="146" t="str">
        <f>IF(A308&lt;&gt;"",IF('Données élèves'!H311&lt;&gt;"",'Données élèves'!H311,""),"")</f>
        <v/>
      </c>
      <c r="G308" s="146" t="str">
        <f>IF(AND(A308&lt;&gt;"",'Données élèves'!AC311&lt;&gt;""),IF('Données élèves'!AC311=TRUE,INDEX(codesex,MATCH('Données élèves'!I311,libsex,0)),'Données élèves'!I311),"")</f>
        <v/>
      </c>
      <c r="H308" s="147" t="str">
        <f>IF(A308&lt;&gt;"",IF('Données élèves'!J311&lt;&gt;"",'Données élèves'!J311,""),"")</f>
        <v/>
      </c>
      <c r="I308" s="148" t="str">
        <f>IF(AND(A308&lt;&gt;"",'Données élèves'!AE311&lt;&gt;""),IF('Données élèves'!AE311=TRUE,INDEX(codenat,MATCH('Données élèves'!K311,libnat,0)),'Données élèves'!K311),"")</f>
        <v/>
      </c>
      <c r="J308" s="148" t="str">
        <f>IF(AND(A308&lt;&gt;"",'Données élèves'!AF311&lt;&gt;""),IF('Données élèves'!AF311=TRUE,INDEX(codelangue,MATCH('Données élèves'!L311,liblangue,0)),'Données élèves'!L311),"")</f>
        <v/>
      </c>
      <c r="K308" s="148" t="str">
        <f>IF(AND(A308&lt;&gt;"",'Données élèves'!AH311&lt;&gt;""),IF('Données élèves'!AH311=TRUE,IF(INDEX(codegem,MATCH('Données élèves'!M311,libgem,0))&lt;8000,INDEX(codegem,MATCH('Données élèves'!M311,libgem,0)),""),'Données élèves'!M311),"")</f>
        <v/>
      </c>
      <c r="L308" s="148" t="str">
        <f>IF(AND(A308&lt;&gt;"",'Données élèves'!AH311&lt;&gt;""),IF('Données élèves'!AH311=TRUE,INDEX(codegemhist,MATCH('Données élèves'!M311,libgem,0)),""),"")</f>
        <v/>
      </c>
      <c r="M308" s="148" t="str">
        <f>IF(AND(A308&lt;&gt;"",'Données élèves'!AH311&lt;&gt;""),IF('Données élèves'!AH311=TRUE,IF(INDEX(codegem,MATCH('Données élèves'!M311,libgem,0))&gt;=8000,INDEX(codegem,MATCH('Données élèves'!M311,libgem,0)),""),'Données élèves'!M311),"")</f>
        <v/>
      </c>
      <c r="N308" s="148" t="str">
        <f>IF(AND(A308&lt;&gt;"",'Données élèves'!AI311&lt;&gt;""),IF('Données élèves'!AI311=TRUE,INDEX(codeschart,MATCH('Données élèves'!N311,libschart,0)),'Données élèves'!N311),"")</f>
        <v/>
      </c>
      <c r="O308" s="148" t="str">
        <f>IF(AND(A308&lt;&gt;"",'Données élèves'!O311&lt;&gt;""),'Données élèves'!O311,"")</f>
        <v/>
      </c>
      <c r="P308" s="148" t="str">
        <f>IF(AND(A308&lt;&gt;"",'Données élèves'!AK311&lt;&gt;""),IF('Données élèves'!AK311=TRUE,INDEX(codeform,MATCH('Données élèves'!P311,libform,0)),'Données élèves'!P311),"")</f>
        <v/>
      </c>
      <c r="Q308" s="148" t="str">
        <f>IF(AND(A308&lt;&gt;"",'Données élèves'!AL311&lt;&gt;""),IF('Données élèves'!AL311=TRUE,INDEX(codespe,MATCH('Données élèves'!Q311,libspe,0)),'Données élèves'!Q311),"")</f>
        <v/>
      </c>
      <c r="R308" s="148" t="str">
        <f>IF(AND(A308&lt;&gt;"",OR('Données élèves'!AM311&lt;&gt;"",'Données élèves'!AT311=FALSE)),IF('Données élèves'!AM311=TRUE,INDEX(codemp1,MATCH('Données élèves'!R311,libmp1,0)),IF('Données élèves'!AT311=FALSE,0,'Données élèves'!R311)),"")</f>
        <v/>
      </c>
      <c r="S308" s="148" t="str">
        <f t="shared" si="13"/>
        <v/>
      </c>
      <c r="T308" s="148" t="str">
        <f t="shared" si="14"/>
        <v/>
      </c>
      <c r="U308" s="148" t="str">
        <f>IF(AND(A308&lt;&gt;"",'Données élèves'!S311&lt;&gt;""),'Données élèves'!S311,"")</f>
        <v/>
      </c>
      <c r="V308" s="148" t="str">
        <f>IF(AND(A308&lt;&gt;"",'Données élèves'!T311&lt;&gt;""),'Données élèves'!T311,"")</f>
        <v/>
      </c>
      <c r="W308" s="148" t="str">
        <f>IF(AND(A308&lt;&gt;"",'Données élèves'!U311&lt;&gt;""),'Données élèves'!U311,"")</f>
        <v/>
      </c>
      <c r="X308" s="148" t="str">
        <f>IF(AND(A308&lt;&gt;"",'Données élèves'!V311&lt;&gt;""),'Données élèves'!V311,"")</f>
        <v/>
      </c>
      <c r="Y308" s="148" t="str">
        <f>IF(AND(A308&lt;&gt;"",'Données élèves'!W311&lt;&gt;""),'Données élèves'!W311,"")</f>
        <v/>
      </c>
      <c r="Z308" s="148" t="str">
        <f>IF(AND(A308&lt;&gt;"",'Données élèves'!X311&lt;&gt;""),'Données élèves'!X311,"")</f>
        <v/>
      </c>
    </row>
    <row r="309" spans="1:26" x14ac:dyDescent="0.2">
      <c r="A309" s="146" t="str">
        <f>IF('Données élèves'!$C312&lt;&gt;"",'Données élèves'!A312,"")</f>
        <v/>
      </c>
      <c r="B309" s="146" t="str">
        <f>IF(A309&lt;&gt;"",'Données élèves'!B312,"")</f>
        <v/>
      </c>
      <c r="C309" s="146" t="str">
        <f>IF(AND(A309&lt;&gt;"",'Données élèves'!F312&lt;&gt;""),IF(INDEX(codeclint,MATCH('Données élèves'!F312,libclint,0))&lt;&gt;"",INDEX(codeclint,MATCH('Données élèves'!F312,libclint,0)),""),"")</f>
        <v/>
      </c>
      <c r="D309" s="146" t="str">
        <f t="shared" si="12"/>
        <v/>
      </c>
      <c r="E309" s="146" t="str">
        <f>IF(A309&lt;&gt;"",IF('Données élèves'!G312&lt;&gt;"",IF('Données élèves'!AB312&lt;&gt;"",IF('Données élèves'!G312="LOC.ID",CONCATENATE("LOC.",'Données élèves'!AU$5),'Données élèves'!G312),""),""),"")</f>
        <v/>
      </c>
      <c r="F309" s="146" t="str">
        <f>IF(A309&lt;&gt;"",IF('Données élèves'!H312&lt;&gt;"",'Données élèves'!H312,""),"")</f>
        <v/>
      </c>
      <c r="G309" s="146" t="str">
        <f>IF(AND(A309&lt;&gt;"",'Données élèves'!AC312&lt;&gt;""),IF('Données élèves'!AC312=TRUE,INDEX(codesex,MATCH('Données élèves'!I312,libsex,0)),'Données élèves'!I312),"")</f>
        <v/>
      </c>
      <c r="H309" s="147" t="str">
        <f>IF(A309&lt;&gt;"",IF('Données élèves'!J312&lt;&gt;"",'Données élèves'!J312,""),"")</f>
        <v/>
      </c>
      <c r="I309" s="148" t="str">
        <f>IF(AND(A309&lt;&gt;"",'Données élèves'!AE312&lt;&gt;""),IF('Données élèves'!AE312=TRUE,INDEX(codenat,MATCH('Données élèves'!K312,libnat,0)),'Données élèves'!K312),"")</f>
        <v/>
      </c>
      <c r="J309" s="148" t="str">
        <f>IF(AND(A309&lt;&gt;"",'Données élèves'!AF312&lt;&gt;""),IF('Données élèves'!AF312=TRUE,INDEX(codelangue,MATCH('Données élèves'!L312,liblangue,0)),'Données élèves'!L312),"")</f>
        <v/>
      </c>
      <c r="K309" s="148" t="str">
        <f>IF(AND(A309&lt;&gt;"",'Données élèves'!AH312&lt;&gt;""),IF('Données élèves'!AH312=TRUE,IF(INDEX(codegem,MATCH('Données élèves'!M312,libgem,0))&lt;8000,INDEX(codegem,MATCH('Données élèves'!M312,libgem,0)),""),'Données élèves'!M312),"")</f>
        <v/>
      </c>
      <c r="L309" s="148" t="str">
        <f>IF(AND(A309&lt;&gt;"",'Données élèves'!AH312&lt;&gt;""),IF('Données élèves'!AH312=TRUE,INDEX(codegemhist,MATCH('Données élèves'!M312,libgem,0)),""),"")</f>
        <v/>
      </c>
      <c r="M309" s="148" t="str">
        <f>IF(AND(A309&lt;&gt;"",'Données élèves'!AH312&lt;&gt;""),IF('Données élèves'!AH312=TRUE,IF(INDEX(codegem,MATCH('Données élèves'!M312,libgem,0))&gt;=8000,INDEX(codegem,MATCH('Données élèves'!M312,libgem,0)),""),'Données élèves'!M312),"")</f>
        <v/>
      </c>
      <c r="N309" s="148" t="str">
        <f>IF(AND(A309&lt;&gt;"",'Données élèves'!AI312&lt;&gt;""),IF('Données élèves'!AI312=TRUE,INDEX(codeschart,MATCH('Données élèves'!N312,libschart,0)),'Données élèves'!N312),"")</f>
        <v/>
      </c>
      <c r="O309" s="148" t="str">
        <f>IF(AND(A309&lt;&gt;"",'Données élèves'!O312&lt;&gt;""),'Données élèves'!O312,"")</f>
        <v/>
      </c>
      <c r="P309" s="148" t="str">
        <f>IF(AND(A309&lt;&gt;"",'Données élèves'!AK312&lt;&gt;""),IF('Données élèves'!AK312=TRUE,INDEX(codeform,MATCH('Données élèves'!P312,libform,0)),'Données élèves'!P312),"")</f>
        <v/>
      </c>
      <c r="Q309" s="148" t="str">
        <f>IF(AND(A309&lt;&gt;"",'Données élèves'!AL312&lt;&gt;""),IF('Données élèves'!AL312=TRUE,INDEX(codespe,MATCH('Données élèves'!Q312,libspe,0)),'Données élèves'!Q312),"")</f>
        <v/>
      </c>
      <c r="R309" s="148" t="str">
        <f>IF(AND(A309&lt;&gt;"",OR('Données élèves'!AM312&lt;&gt;"",'Données élèves'!AT312=FALSE)),IF('Données élèves'!AM312=TRUE,INDEX(codemp1,MATCH('Données élèves'!R312,libmp1,0)),IF('Données élèves'!AT312=FALSE,0,'Données élèves'!R312)),"")</f>
        <v/>
      </c>
      <c r="S309" s="148" t="str">
        <f t="shared" si="13"/>
        <v/>
      </c>
      <c r="T309" s="148" t="str">
        <f t="shared" si="14"/>
        <v/>
      </c>
      <c r="U309" s="148" t="str">
        <f>IF(AND(A309&lt;&gt;"",'Données élèves'!S312&lt;&gt;""),'Données élèves'!S312,"")</f>
        <v/>
      </c>
      <c r="V309" s="148" t="str">
        <f>IF(AND(A309&lt;&gt;"",'Données élèves'!T312&lt;&gt;""),'Données élèves'!T312,"")</f>
        <v/>
      </c>
      <c r="W309" s="148" t="str">
        <f>IF(AND(A309&lt;&gt;"",'Données élèves'!U312&lt;&gt;""),'Données élèves'!U312,"")</f>
        <v/>
      </c>
      <c r="X309" s="148" t="str">
        <f>IF(AND(A309&lt;&gt;"",'Données élèves'!V312&lt;&gt;""),'Données élèves'!V312,"")</f>
        <v/>
      </c>
      <c r="Y309" s="148" t="str">
        <f>IF(AND(A309&lt;&gt;"",'Données élèves'!W312&lt;&gt;""),'Données élèves'!W312,"")</f>
        <v/>
      </c>
      <c r="Z309" s="148" t="str">
        <f>IF(AND(A309&lt;&gt;"",'Données élèves'!X312&lt;&gt;""),'Données élèves'!X312,"")</f>
        <v/>
      </c>
    </row>
    <row r="310" spans="1:26" x14ac:dyDescent="0.2">
      <c r="A310" s="146" t="str">
        <f>IF('Données élèves'!$C313&lt;&gt;"",'Données élèves'!A313,"")</f>
        <v/>
      </c>
      <c r="B310" s="146" t="str">
        <f>IF(A310&lt;&gt;"",'Données élèves'!B313,"")</f>
        <v/>
      </c>
      <c r="C310" s="146" t="str">
        <f>IF(AND(A310&lt;&gt;"",'Données élèves'!F313&lt;&gt;""),IF(INDEX(codeclint,MATCH('Données élèves'!F313,libclint,0))&lt;&gt;"",INDEX(codeclint,MATCH('Données élèves'!F313,libclint,0)),""),"")</f>
        <v/>
      </c>
      <c r="D310" s="146" t="str">
        <f t="shared" si="12"/>
        <v/>
      </c>
      <c r="E310" s="146" t="str">
        <f>IF(A310&lt;&gt;"",IF('Données élèves'!G313&lt;&gt;"",IF('Données élèves'!AB313&lt;&gt;"",IF('Données élèves'!G313="LOC.ID",CONCATENATE("LOC.",'Données élèves'!AU$5),'Données élèves'!G313),""),""),"")</f>
        <v/>
      </c>
      <c r="F310" s="146" t="str">
        <f>IF(A310&lt;&gt;"",IF('Données élèves'!H313&lt;&gt;"",'Données élèves'!H313,""),"")</f>
        <v/>
      </c>
      <c r="G310" s="146" t="str">
        <f>IF(AND(A310&lt;&gt;"",'Données élèves'!AC313&lt;&gt;""),IF('Données élèves'!AC313=TRUE,INDEX(codesex,MATCH('Données élèves'!I313,libsex,0)),'Données élèves'!I313),"")</f>
        <v/>
      </c>
      <c r="H310" s="147" t="str">
        <f>IF(A310&lt;&gt;"",IF('Données élèves'!J313&lt;&gt;"",'Données élèves'!J313,""),"")</f>
        <v/>
      </c>
      <c r="I310" s="148" t="str">
        <f>IF(AND(A310&lt;&gt;"",'Données élèves'!AE313&lt;&gt;""),IF('Données élèves'!AE313=TRUE,INDEX(codenat,MATCH('Données élèves'!K313,libnat,0)),'Données élèves'!K313),"")</f>
        <v/>
      </c>
      <c r="J310" s="148" t="str">
        <f>IF(AND(A310&lt;&gt;"",'Données élèves'!AF313&lt;&gt;""),IF('Données élèves'!AF313=TRUE,INDEX(codelangue,MATCH('Données élèves'!L313,liblangue,0)),'Données élèves'!L313),"")</f>
        <v/>
      </c>
      <c r="K310" s="148" t="str">
        <f>IF(AND(A310&lt;&gt;"",'Données élèves'!AH313&lt;&gt;""),IF('Données élèves'!AH313=TRUE,IF(INDEX(codegem,MATCH('Données élèves'!M313,libgem,0))&lt;8000,INDEX(codegem,MATCH('Données élèves'!M313,libgem,0)),""),'Données élèves'!M313),"")</f>
        <v/>
      </c>
      <c r="L310" s="148" t="str">
        <f>IF(AND(A310&lt;&gt;"",'Données élèves'!AH313&lt;&gt;""),IF('Données élèves'!AH313=TRUE,INDEX(codegemhist,MATCH('Données élèves'!M313,libgem,0)),""),"")</f>
        <v/>
      </c>
      <c r="M310" s="148" t="str">
        <f>IF(AND(A310&lt;&gt;"",'Données élèves'!AH313&lt;&gt;""),IF('Données élèves'!AH313=TRUE,IF(INDEX(codegem,MATCH('Données élèves'!M313,libgem,0))&gt;=8000,INDEX(codegem,MATCH('Données élèves'!M313,libgem,0)),""),'Données élèves'!M313),"")</f>
        <v/>
      </c>
      <c r="N310" s="148" t="str">
        <f>IF(AND(A310&lt;&gt;"",'Données élèves'!AI313&lt;&gt;""),IF('Données élèves'!AI313=TRUE,INDEX(codeschart,MATCH('Données élèves'!N313,libschart,0)),'Données élèves'!N313),"")</f>
        <v/>
      </c>
      <c r="O310" s="148" t="str">
        <f>IF(AND(A310&lt;&gt;"",'Données élèves'!O313&lt;&gt;""),'Données élèves'!O313,"")</f>
        <v/>
      </c>
      <c r="P310" s="148" t="str">
        <f>IF(AND(A310&lt;&gt;"",'Données élèves'!AK313&lt;&gt;""),IF('Données élèves'!AK313=TRUE,INDEX(codeform,MATCH('Données élèves'!P313,libform,0)),'Données élèves'!P313),"")</f>
        <v/>
      </c>
      <c r="Q310" s="148" t="str">
        <f>IF(AND(A310&lt;&gt;"",'Données élèves'!AL313&lt;&gt;""),IF('Données élèves'!AL313=TRUE,INDEX(codespe,MATCH('Données élèves'!Q313,libspe,0)),'Données élèves'!Q313),"")</f>
        <v/>
      </c>
      <c r="R310" s="148" t="str">
        <f>IF(AND(A310&lt;&gt;"",OR('Données élèves'!AM313&lt;&gt;"",'Données élèves'!AT313=FALSE)),IF('Données élèves'!AM313=TRUE,INDEX(codemp1,MATCH('Données élèves'!R313,libmp1,0)),IF('Données élèves'!AT313=FALSE,0,'Données élèves'!R313)),"")</f>
        <v/>
      </c>
      <c r="S310" s="148" t="str">
        <f t="shared" si="13"/>
        <v/>
      </c>
      <c r="T310" s="148" t="str">
        <f t="shared" si="14"/>
        <v/>
      </c>
      <c r="U310" s="148" t="str">
        <f>IF(AND(A310&lt;&gt;"",'Données élèves'!S313&lt;&gt;""),'Données élèves'!S313,"")</f>
        <v/>
      </c>
      <c r="V310" s="148" t="str">
        <f>IF(AND(A310&lt;&gt;"",'Données élèves'!T313&lt;&gt;""),'Données élèves'!T313,"")</f>
        <v/>
      </c>
      <c r="W310" s="148" t="str">
        <f>IF(AND(A310&lt;&gt;"",'Données élèves'!U313&lt;&gt;""),'Données élèves'!U313,"")</f>
        <v/>
      </c>
      <c r="X310" s="148" t="str">
        <f>IF(AND(A310&lt;&gt;"",'Données élèves'!V313&lt;&gt;""),'Données élèves'!V313,"")</f>
        <v/>
      </c>
      <c r="Y310" s="148" t="str">
        <f>IF(AND(A310&lt;&gt;"",'Données élèves'!W313&lt;&gt;""),'Données élèves'!W313,"")</f>
        <v/>
      </c>
      <c r="Z310" s="148" t="str">
        <f>IF(AND(A310&lt;&gt;"",'Données élèves'!X313&lt;&gt;""),'Données élèves'!X313,"")</f>
        <v/>
      </c>
    </row>
    <row r="311" spans="1:26" x14ac:dyDescent="0.2">
      <c r="A311" s="146" t="str">
        <f>IF('Données élèves'!$C314&lt;&gt;"",'Données élèves'!A314,"")</f>
        <v/>
      </c>
      <c r="B311" s="146" t="str">
        <f>IF(A311&lt;&gt;"",'Données élèves'!B314,"")</f>
        <v/>
      </c>
      <c r="C311" s="146" t="str">
        <f>IF(AND(A311&lt;&gt;"",'Données élèves'!F314&lt;&gt;""),IF(INDEX(codeclint,MATCH('Données élèves'!F314,libclint,0))&lt;&gt;"",INDEX(codeclint,MATCH('Données élèves'!F314,libclint,0)),""),"")</f>
        <v/>
      </c>
      <c r="D311" s="146" t="str">
        <f t="shared" si="12"/>
        <v/>
      </c>
      <c r="E311" s="146" t="str">
        <f>IF(A311&lt;&gt;"",IF('Données élèves'!G314&lt;&gt;"",IF('Données élèves'!AB314&lt;&gt;"",IF('Données élèves'!G314="LOC.ID",CONCATENATE("LOC.",'Données élèves'!AU$5),'Données élèves'!G314),""),""),"")</f>
        <v/>
      </c>
      <c r="F311" s="146" t="str">
        <f>IF(A311&lt;&gt;"",IF('Données élèves'!H314&lt;&gt;"",'Données élèves'!H314,""),"")</f>
        <v/>
      </c>
      <c r="G311" s="146" t="str">
        <f>IF(AND(A311&lt;&gt;"",'Données élèves'!AC314&lt;&gt;""),IF('Données élèves'!AC314=TRUE,INDEX(codesex,MATCH('Données élèves'!I314,libsex,0)),'Données élèves'!I314),"")</f>
        <v/>
      </c>
      <c r="H311" s="147" t="str">
        <f>IF(A311&lt;&gt;"",IF('Données élèves'!J314&lt;&gt;"",'Données élèves'!J314,""),"")</f>
        <v/>
      </c>
      <c r="I311" s="148" t="str">
        <f>IF(AND(A311&lt;&gt;"",'Données élèves'!AE314&lt;&gt;""),IF('Données élèves'!AE314=TRUE,INDEX(codenat,MATCH('Données élèves'!K314,libnat,0)),'Données élèves'!K314),"")</f>
        <v/>
      </c>
      <c r="J311" s="148" t="str">
        <f>IF(AND(A311&lt;&gt;"",'Données élèves'!AF314&lt;&gt;""),IF('Données élèves'!AF314=TRUE,INDEX(codelangue,MATCH('Données élèves'!L314,liblangue,0)),'Données élèves'!L314),"")</f>
        <v/>
      </c>
      <c r="K311" s="148" t="str">
        <f>IF(AND(A311&lt;&gt;"",'Données élèves'!AH314&lt;&gt;""),IF('Données élèves'!AH314=TRUE,IF(INDEX(codegem,MATCH('Données élèves'!M314,libgem,0))&lt;8000,INDEX(codegem,MATCH('Données élèves'!M314,libgem,0)),""),'Données élèves'!M314),"")</f>
        <v/>
      </c>
      <c r="L311" s="148" t="str">
        <f>IF(AND(A311&lt;&gt;"",'Données élèves'!AH314&lt;&gt;""),IF('Données élèves'!AH314=TRUE,INDEX(codegemhist,MATCH('Données élèves'!M314,libgem,0)),""),"")</f>
        <v/>
      </c>
      <c r="M311" s="148" t="str">
        <f>IF(AND(A311&lt;&gt;"",'Données élèves'!AH314&lt;&gt;""),IF('Données élèves'!AH314=TRUE,IF(INDEX(codegem,MATCH('Données élèves'!M314,libgem,0))&gt;=8000,INDEX(codegem,MATCH('Données élèves'!M314,libgem,0)),""),'Données élèves'!M314),"")</f>
        <v/>
      </c>
      <c r="N311" s="148" t="str">
        <f>IF(AND(A311&lt;&gt;"",'Données élèves'!AI314&lt;&gt;""),IF('Données élèves'!AI314=TRUE,INDEX(codeschart,MATCH('Données élèves'!N314,libschart,0)),'Données élèves'!N314),"")</f>
        <v/>
      </c>
      <c r="O311" s="148" t="str">
        <f>IF(AND(A311&lt;&gt;"",'Données élèves'!O314&lt;&gt;""),'Données élèves'!O314,"")</f>
        <v/>
      </c>
      <c r="P311" s="148" t="str">
        <f>IF(AND(A311&lt;&gt;"",'Données élèves'!AK314&lt;&gt;""),IF('Données élèves'!AK314=TRUE,INDEX(codeform,MATCH('Données élèves'!P314,libform,0)),'Données élèves'!P314),"")</f>
        <v/>
      </c>
      <c r="Q311" s="148" t="str">
        <f>IF(AND(A311&lt;&gt;"",'Données élèves'!AL314&lt;&gt;""),IF('Données élèves'!AL314=TRUE,INDEX(codespe,MATCH('Données élèves'!Q314,libspe,0)),'Données élèves'!Q314),"")</f>
        <v/>
      </c>
      <c r="R311" s="148" t="str">
        <f>IF(AND(A311&lt;&gt;"",OR('Données élèves'!AM314&lt;&gt;"",'Données élèves'!AT314=FALSE)),IF('Données élèves'!AM314=TRUE,INDEX(codemp1,MATCH('Données élèves'!R314,libmp1,0)),IF('Données élèves'!AT314=FALSE,0,'Données élèves'!R314)),"")</f>
        <v/>
      </c>
      <c r="S311" s="148" t="str">
        <f t="shared" si="13"/>
        <v/>
      </c>
      <c r="T311" s="148" t="str">
        <f t="shared" si="14"/>
        <v/>
      </c>
      <c r="U311" s="148" t="str">
        <f>IF(AND(A311&lt;&gt;"",'Données élèves'!S314&lt;&gt;""),'Données élèves'!S314,"")</f>
        <v/>
      </c>
      <c r="V311" s="148" t="str">
        <f>IF(AND(A311&lt;&gt;"",'Données élèves'!T314&lt;&gt;""),'Données élèves'!T314,"")</f>
        <v/>
      </c>
      <c r="W311" s="148" t="str">
        <f>IF(AND(A311&lt;&gt;"",'Données élèves'!U314&lt;&gt;""),'Données élèves'!U314,"")</f>
        <v/>
      </c>
      <c r="X311" s="148" t="str">
        <f>IF(AND(A311&lt;&gt;"",'Données élèves'!V314&lt;&gt;""),'Données élèves'!V314,"")</f>
        <v/>
      </c>
      <c r="Y311" s="148" t="str">
        <f>IF(AND(A311&lt;&gt;"",'Données élèves'!W314&lt;&gt;""),'Données élèves'!W314,"")</f>
        <v/>
      </c>
      <c r="Z311" s="148" t="str">
        <f>IF(AND(A311&lt;&gt;"",'Données élèves'!X314&lt;&gt;""),'Données élèves'!X314,"")</f>
        <v/>
      </c>
    </row>
    <row r="312" spans="1:26" x14ac:dyDescent="0.2">
      <c r="A312" s="146" t="str">
        <f>IF('Données élèves'!$C315&lt;&gt;"",'Données élèves'!A315,"")</f>
        <v/>
      </c>
      <c r="B312" s="146" t="str">
        <f>IF(A312&lt;&gt;"",'Données élèves'!B315,"")</f>
        <v/>
      </c>
      <c r="C312" s="146" t="str">
        <f>IF(AND(A312&lt;&gt;"",'Données élèves'!F315&lt;&gt;""),IF(INDEX(codeclint,MATCH('Données élèves'!F315,libclint,0))&lt;&gt;"",INDEX(codeclint,MATCH('Données élèves'!F315,libclint,0)),""),"")</f>
        <v/>
      </c>
      <c r="D312" s="146" t="str">
        <f t="shared" si="12"/>
        <v/>
      </c>
      <c r="E312" s="146" t="str">
        <f>IF(A312&lt;&gt;"",IF('Données élèves'!G315&lt;&gt;"",IF('Données élèves'!AB315&lt;&gt;"",IF('Données élèves'!G315="LOC.ID",CONCATENATE("LOC.",'Données élèves'!AU$5),'Données élèves'!G315),""),""),"")</f>
        <v/>
      </c>
      <c r="F312" s="146" t="str">
        <f>IF(A312&lt;&gt;"",IF('Données élèves'!H315&lt;&gt;"",'Données élèves'!H315,""),"")</f>
        <v/>
      </c>
      <c r="G312" s="146" t="str">
        <f>IF(AND(A312&lt;&gt;"",'Données élèves'!AC315&lt;&gt;""),IF('Données élèves'!AC315=TRUE,INDEX(codesex,MATCH('Données élèves'!I315,libsex,0)),'Données élèves'!I315),"")</f>
        <v/>
      </c>
      <c r="H312" s="147" t="str">
        <f>IF(A312&lt;&gt;"",IF('Données élèves'!J315&lt;&gt;"",'Données élèves'!J315,""),"")</f>
        <v/>
      </c>
      <c r="I312" s="148" t="str">
        <f>IF(AND(A312&lt;&gt;"",'Données élèves'!AE315&lt;&gt;""),IF('Données élèves'!AE315=TRUE,INDEX(codenat,MATCH('Données élèves'!K315,libnat,0)),'Données élèves'!K315),"")</f>
        <v/>
      </c>
      <c r="J312" s="148" t="str">
        <f>IF(AND(A312&lt;&gt;"",'Données élèves'!AF315&lt;&gt;""),IF('Données élèves'!AF315=TRUE,INDEX(codelangue,MATCH('Données élèves'!L315,liblangue,0)),'Données élèves'!L315),"")</f>
        <v/>
      </c>
      <c r="K312" s="148" t="str">
        <f>IF(AND(A312&lt;&gt;"",'Données élèves'!AH315&lt;&gt;""),IF('Données élèves'!AH315=TRUE,IF(INDEX(codegem,MATCH('Données élèves'!M315,libgem,0))&lt;8000,INDEX(codegem,MATCH('Données élèves'!M315,libgem,0)),""),'Données élèves'!M315),"")</f>
        <v/>
      </c>
      <c r="L312" s="148" t="str">
        <f>IF(AND(A312&lt;&gt;"",'Données élèves'!AH315&lt;&gt;""),IF('Données élèves'!AH315=TRUE,INDEX(codegemhist,MATCH('Données élèves'!M315,libgem,0)),""),"")</f>
        <v/>
      </c>
      <c r="M312" s="148" t="str">
        <f>IF(AND(A312&lt;&gt;"",'Données élèves'!AH315&lt;&gt;""),IF('Données élèves'!AH315=TRUE,IF(INDEX(codegem,MATCH('Données élèves'!M315,libgem,0))&gt;=8000,INDEX(codegem,MATCH('Données élèves'!M315,libgem,0)),""),'Données élèves'!M315),"")</f>
        <v/>
      </c>
      <c r="N312" s="148" t="str">
        <f>IF(AND(A312&lt;&gt;"",'Données élèves'!AI315&lt;&gt;""),IF('Données élèves'!AI315=TRUE,INDEX(codeschart,MATCH('Données élèves'!N315,libschart,0)),'Données élèves'!N315),"")</f>
        <v/>
      </c>
      <c r="O312" s="148" t="str">
        <f>IF(AND(A312&lt;&gt;"",'Données élèves'!O315&lt;&gt;""),'Données élèves'!O315,"")</f>
        <v/>
      </c>
      <c r="P312" s="148" t="str">
        <f>IF(AND(A312&lt;&gt;"",'Données élèves'!AK315&lt;&gt;""),IF('Données élèves'!AK315=TRUE,INDEX(codeform,MATCH('Données élèves'!P315,libform,0)),'Données élèves'!P315),"")</f>
        <v/>
      </c>
      <c r="Q312" s="148" t="str">
        <f>IF(AND(A312&lt;&gt;"",'Données élèves'!AL315&lt;&gt;""),IF('Données élèves'!AL315=TRUE,INDEX(codespe,MATCH('Données élèves'!Q315,libspe,0)),'Données élèves'!Q315),"")</f>
        <v/>
      </c>
      <c r="R312" s="148" t="str">
        <f>IF(AND(A312&lt;&gt;"",OR('Données élèves'!AM315&lt;&gt;"",'Données élèves'!AT315=FALSE)),IF('Données élèves'!AM315=TRUE,INDEX(codemp1,MATCH('Données élèves'!R315,libmp1,0)),IF('Données élèves'!AT315=FALSE,0,'Données élèves'!R315)),"")</f>
        <v/>
      </c>
      <c r="S312" s="148" t="str">
        <f t="shared" si="13"/>
        <v/>
      </c>
      <c r="T312" s="148" t="str">
        <f t="shared" si="14"/>
        <v/>
      </c>
      <c r="U312" s="148" t="str">
        <f>IF(AND(A312&lt;&gt;"",'Données élèves'!S315&lt;&gt;""),'Données élèves'!S315,"")</f>
        <v/>
      </c>
      <c r="V312" s="148" t="str">
        <f>IF(AND(A312&lt;&gt;"",'Données élèves'!T315&lt;&gt;""),'Données élèves'!T315,"")</f>
        <v/>
      </c>
      <c r="W312" s="148" t="str">
        <f>IF(AND(A312&lt;&gt;"",'Données élèves'!U315&lt;&gt;""),'Données élèves'!U315,"")</f>
        <v/>
      </c>
      <c r="X312" s="148" t="str">
        <f>IF(AND(A312&lt;&gt;"",'Données élèves'!V315&lt;&gt;""),'Données élèves'!V315,"")</f>
        <v/>
      </c>
      <c r="Y312" s="148" t="str">
        <f>IF(AND(A312&lt;&gt;"",'Données élèves'!W315&lt;&gt;""),'Données élèves'!W315,"")</f>
        <v/>
      </c>
      <c r="Z312" s="148" t="str">
        <f>IF(AND(A312&lt;&gt;"",'Données élèves'!X315&lt;&gt;""),'Données élèves'!X315,"")</f>
        <v/>
      </c>
    </row>
    <row r="313" spans="1:26" x14ac:dyDescent="0.2">
      <c r="A313" s="146" t="str">
        <f>IF('Données élèves'!$C316&lt;&gt;"",'Données élèves'!A316,"")</f>
        <v/>
      </c>
      <c r="B313" s="146" t="str">
        <f>IF(A313&lt;&gt;"",'Données élèves'!B316,"")</f>
        <v/>
      </c>
      <c r="C313" s="146" t="str">
        <f>IF(AND(A313&lt;&gt;"",'Données élèves'!F316&lt;&gt;""),IF(INDEX(codeclint,MATCH('Données élèves'!F316,libclint,0))&lt;&gt;"",INDEX(codeclint,MATCH('Données élèves'!F316,libclint,0)),""),"")</f>
        <v/>
      </c>
      <c r="D313" s="146" t="str">
        <f t="shared" si="12"/>
        <v/>
      </c>
      <c r="E313" s="146" t="str">
        <f>IF(A313&lt;&gt;"",IF('Données élèves'!G316&lt;&gt;"",IF('Données élèves'!AB316&lt;&gt;"",IF('Données élèves'!G316="LOC.ID",CONCATENATE("LOC.",'Données élèves'!AU$5),'Données élèves'!G316),""),""),"")</f>
        <v/>
      </c>
      <c r="F313" s="146" t="str">
        <f>IF(A313&lt;&gt;"",IF('Données élèves'!H316&lt;&gt;"",'Données élèves'!H316,""),"")</f>
        <v/>
      </c>
      <c r="G313" s="146" t="str">
        <f>IF(AND(A313&lt;&gt;"",'Données élèves'!AC316&lt;&gt;""),IF('Données élèves'!AC316=TRUE,INDEX(codesex,MATCH('Données élèves'!I316,libsex,0)),'Données élèves'!I316),"")</f>
        <v/>
      </c>
      <c r="H313" s="147" t="str">
        <f>IF(A313&lt;&gt;"",IF('Données élèves'!J316&lt;&gt;"",'Données élèves'!J316,""),"")</f>
        <v/>
      </c>
      <c r="I313" s="148" t="str">
        <f>IF(AND(A313&lt;&gt;"",'Données élèves'!AE316&lt;&gt;""),IF('Données élèves'!AE316=TRUE,INDEX(codenat,MATCH('Données élèves'!K316,libnat,0)),'Données élèves'!K316),"")</f>
        <v/>
      </c>
      <c r="J313" s="148" t="str">
        <f>IF(AND(A313&lt;&gt;"",'Données élèves'!AF316&lt;&gt;""),IF('Données élèves'!AF316=TRUE,INDEX(codelangue,MATCH('Données élèves'!L316,liblangue,0)),'Données élèves'!L316),"")</f>
        <v/>
      </c>
      <c r="K313" s="148" t="str">
        <f>IF(AND(A313&lt;&gt;"",'Données élèves'!AH316&lt;&gt;""),IF('Données élèves'!AH316=TRUE,IF(INDEX(codegem,MATCH('Données élèves'!M316,libgem,0))&lt;8000,INDEX(codegem,MATCH('Données élèves'!M316,libgem,0)),""),'Données élèves'!M316),"")</f>
        <v/>
      </c>
      <c r="L313" s="148" t="str">
        <f>IF(AND(A313&lt;&gt;"",'Données élèves'!AH316&lt;&gt;""),IF('Données élèves'!AH316=TRUE,INDEX(codegemhist,MATCH('Données élèves'!M316,libgem,0)),""),"")</f>
        <v/>
      </c>
      <c r="M313" s="148" t="str">
        <f>IF(AND(A313&lt;&gt;"",'Données élèves'!AH316&lt;&gt;""),IF('Données élèves'!AH316=TRUE,IF(INDEX(codegem,MATCH('Données élèves'!M316,libgem,0))&gt;=8000,INDEX(codegem,MATCH('Données élèves'!M316,libgem,0)),""),'Données élèves'!M316),"")</f>
        <v/>
      </c>
      <c r="N313" s="148" t="str">
        <f>IF(AND(A313&lt;&gt;"",'Données élèves'!AI316&lt;&gt;""),IF('Données élèves'!AI316=TRUE,INDEX(codeschart,MATCH('Données élèves'!N316,libschart,0)),'Données élèves'!N316),"")</f>
        <v/>
      </c>
      <c r="O313" s="148" t="str">
        <f>IF(AND(A313&lt;&gt;"",'Données élèves'!O316&lt;&gt;""),'Données élèves'!O316,"")</f>
        <v/>
      </c>
      <c r="P313" s="148" t="str">
        <f>IF(AND(A313&lt;&gt;"",'Données élèves'!AK316&lt;&gt;""),IF('Données élèves'!AK316=TRUE,INDEX(codeform,MATCH('Données élèves'!P316,libform,0)),'Données élèves'!P316),"")</f>
        <v/>
      </c>
      <c r="Q313" s="148" t="str">
        <f>IF(AND(A313&lt;&gt;"",'Données élèves'!AL316&lt;&gt;""),IF('Données élèves'!AL316=TRUE,INDEX(codespe,MATCH('Données élèves'!Q316,libspe,0)),'Données élèves'!Q316),"")</f>
        <v/>
      </c>
      <c r="R313" s="148" t="str">
        <f>IF(AND(A313&lt;&gt;"",OR('Données élèves'!AM316&lt;&gt;"",'Données élèves'!AT316=FALSE)),IF('Données élèves'!AM316=TRUE,INDEX(codemp1,MATCH('Données élèves'!R316,libmp1,0)),IF('Données élèves'!AT316=FALSE,0,'Données élèves'!R316)),"")</f>
        <v/>
      </c>
      <c r="S313" s="148" t="str">
        <f t="shared" si="13"/>
        <v/>
      </c>
      <c r="T313" s="148" t="str">
        <f t="shared" si="14"/>
        <v/>
      </c>
      <c r="U313" s="148" t="str">
        <f>IF(AND(A313&lt;&gt;"",'Données élèves'!S316&lt;&gt;""),'Données élèves'!S316,"")</f>
        <v/>
      </c>
      <c r="V313" s="148" t="str">
        <f>IF(AND(A313&lt;&gt;"",'Données élèves'!T316&lt;&gt;""),'Données élèves'!T316,"")</f>
        <v/>
      </c>
      <c r="W313" s="148" t="str">
        <f>IF(AND(A313&lt;&gt;"",'Données élèves'!U316&lt;&gt;""),'Données élèves'!U316,"")</f>
        <v/>
      </c>
      <c r="X313" s="148" t="str">
        <f>IF(AND(A313&lt;&gt;"",'Données élèves'!V316&lt;&gt;""),'Données élèves'!V316,"")</f>
        <v/>
      </c>
      <c r="Y313" s="148" t="str">
        <f>IF(AND(A313&lt;&gt;"",'Données élèves'!W316&lt;&gt;""),'Données élèves'!W316,"")</f>
        <v/>
      </c>
      <c r="Z313" s="148" t="str">
        <f>IF(AND(A313&lt;&gt;"",'Données élèves'!X316&lt;&gt;""),'Données élèves'!X316,"")</f>
        <v/>
      </c>
    </row>
    <row r="314" spans="1:26" x14ac:dyDescent="0.2">
      <c r="A314" s="146" t="str">
        <f>IF('Données élèves'!$C317&lt;&gt;"",'Données élèves'!A317,"")</f>
        <v/>
      </c>
      <c r="B314" s="146" t="str">
        <f>IF(A314&lt;&gt;"",'Données élèves'!B317,"")</f>
        <v/>
      </c>
      <c r="C314" s="146" t="str">
        <f>IF(AND(A314&lt;&gt;"",'Données élèves'!F317&lt;&gt;""),IF(INDEX(codeclint,MATCH('Données élèves'!F317,libclint,0))&lt;&gt;"",INDEX(codeclint,MATCH('Données élèves'!F317,libclint,0)),""),"")</f>
        <v/>
      </c>
      <c r="D314" s="146" t="str">
        <f t="shared" si="12"/>
        <v/>
      </c>
      <c r="E314" s="146" t="str">
        <f>IF(A314&lt;&gt;"",IF('Données élèves'!G317&lt;&gt;"",IF('Données élèves'!AB317&lt;&gt;"",IF('Données élèves'!G317="LOC.ID",CONCATENATE("LOC.",'Données élèves'!AU$5),'Données élèves'!G317),""),""),"")</f>
        <v/>
      </c>
      <c r="F314" s="146" t="str">
        <f>IF(A314&lt;&gt;"",IF('Données élèves'!H317&lt;&gt;"",'Données élèves'!H317,""),"")</f>
        <v/>
      </c>
      <c r="G314" s="146" t="str">
        <f>IF(AND(A314&lt;&gt;"",'Données élèves'!AC317&lt;&gt;""),IF('Données élèves'!AC317=TRUE,INDEX(codesex,MATCH('Données élèves'!I317,libsex,0)),'Données élèves'!I317),"")</f>
        <v/>
      </c>
      <c r="H314" s="147" t="str">
        <f>IF(A314&lt;&gt;"",IF('Données élèves'!J317&lt;&gt;"",'Données élèves'!J317,""),"")</f>
        <v/>
      </c>
      <c r="I314" s="148" t="str">
        <f>IF(AND(A314&lt;&gt;"",'Données élèves'!AE317&lt;&gt;""),IF('Données élèves'!AE317=TRUE,INDEX(codenat,MATCH('Données élèves'!K317,libnat,0)),'Données élèves'!K317),"")</f>
        <v/>
      </c>
      <c r="J314" s="148" t="str">
        <f>IF(AND(A314&lt;&gt;"",'Données élèves'!AF317&lt;&gt;""),IF('Données élèves'!AF317=TRUE,INDEX(codelangue,MATCH('Données élèves'!L317,liblangue,0)),'Données élèves'!L317),"")</f>
        <v/>
      </c>
      <c r="K314" s="148" t="str">
        <f>IF(AND(A314&lt;&gt;"",'Données élèves'!AH317&lt;&gt;""),IF('Données élèves'!AH317=TRUE,IF(INDEX(codegem,MATCH('Données élèves'!M317,libgem,0))&lt;8000,INDEX(codegem,MATCH('Données élèves'!M317,libgem,0)),""),'Données élèves'!M317),"")</f>
        <v/>
      </c>
      <c r="L314" s="148" t="str">
        <f>IF(AND(A314&lt;&gt;"",'Données élèves'!AH317&lt;&gt;""),IF('Données élèves'!AH317=TRUE,INDEX(codegemhist,MATCH('Données élèves'!M317,libgem,0)),""),"")</f>
        <v/>
      </c>
      <c r="M314" s="148" t="str">
        <f>IF(AND(A314&lt;&gt;"",'Données élèves'!AH317&lt;&gt;""),IF('Données élèves'!AH317=TRUE,IF(INDEX(codegem,MATCH('Données élèves'!M317,libgem,0))&gt;=8000,INDEX(codegem,MATCH('Données élèves'!M317,libgem,0)),""),'Données élèves'!M317),"")</f>
        <v/>
      </c>
      <c r="N314" s="148" t="str">
        <f>IF(AND(A314&lt;&gt;"",'Données élèves'!AI317&lt;&gt;""),IF('Données élèves'!AI317=TRUE,INDEX(codeschart,MATCH('Données élèves'!N317,libschart,0)),'Données élèves'!N317),"")</f>
        <v/>
      </c>
      <c r="O314" s="148" t="str">
        <f>IF(AND(A314&lt;&gt;"",'Données élèves'!O317&lt;&gt;""),'Données élèves'!O317,"")</f>
        <v/>
      </c>
      <c r="P314" s="148" t="str">
        <f>IF(AND(A314&lt;&gt;"",'Données élèves'!AK317&lt;&gt;""),IF('Données élèves'!AK317=TRUE,INDEX(codeform,MATCH('Données élèves'!P317,libform,0)),'Données élèves'!P317),"")</f>
        <v/>
      </c>
      <c r="Q314" s="148" t="str">
        <f>IF(AND(A314&lt;&gt;"",'Données élèves'!AL317&lt;&gt;""),IF('Données élèves'!AL317=TRUE,INDEX(codespe,MATCH('Données élèves'!Q317,libspe,0)),'Données élèves'!Q317),"")</f>
        <v/>
      </c>
      <c r="R314" s="148" t="str">
        <f>IF(AND(A314&lt;&gt;"",OR('Données élèves'!AM317&lt;&gt;"",'Données élèves'!AT317=FALSE)),IF('Données élèves'!AM317=TRUE,INDEX(codemp1,MATCH('Données élèves'!R317,libmp1,0)),IF('Données élèves'!AT317=FALSE,0,'Données élèves'!R317)),"")</f>
        <v/>
      </c>
      <c r="S314" s="148" t="str">
        <f t="shared" si="13"/>
        <v/>
      </c>
      <c r="T314" s="148" t="str">
        <f t="shared" si="14"/>
        <v/>
      </c>
      <c r="U314" s="148" t="str">
        <f>IF(AND(A314&lt;&gt;"",'Données élèves'!S317&lt;&gt;""),'Données élèves'!S317,"")</f>
        <v/>
      </c>
      <c r="V314" s="148" t="str">
        <f>IF(AND(A314&lt;&gt;"",'Données élèves'!T317&lt;&gt;""),'Données élèves'!T317,"")</f>
        <v/>
      </c>
      <c r="W314" s="148" t="str">
        <f>IF(AND(A314&lt;&gt;"",'Données élèves'!U317&lt;&gt;""),'Données élèves'!U317,"")</f>
        <v/>
      </c>
      <c r="X314" s="148" t="str">
        <f>IF(AND(A314&lt;&gt;"",'Données élèves'!V317&lt;&gt;""),'Données élèves'!V317,"")</f>
        <v/>
      </c>
      <c r="Y314" s="148" t="str">
        <f>IF(AND(A314&lt;&gt;"",'Données élèves'!W317&lt;&gt;""),'Données élèves'!W317,"")</f>
        <v/>
      </c>
      <c r="Z314" s="148" t="str">
        <f>IF(AND(A314&lt;&gt;"",'Données élèves'!X317&lt;&gt;""),'Données élèves'!X317,"")</f>
        <v/>
      </c>
    </row>
    <row r="315" spans="1:26" x14ac:dyDescent="0.2">
      <c r="A315" s="146" t="str">
        <f>IF('Données élèves'!$C318&lt;&gt;"",'Données élèves'!A318,"")</f>
        <v/>
      </c>
      <c r="B315" s="146" t="str">
        <f>IF(A315&lt;&gt;"",'Données élèves'!B318,"")</f>
        <v/>
      </c>
      <c r="C315" s="146" t="str">
        <f>IF(AND(A315&lt;&gt;"",'Données élèves'!F318&lt;&gt;""),IF(INDEX(codeclint,MATCH('Données élèves'!F318,libclint,0))&lt;&gt;"",INDEX(codeclint,MATCH('Données élèves'!F318,libclint,0)),""),"")</f>
        <v/>
      </c>
      <c r="D315" s="146" t="str">
        <f t="shared" si="12"/>
        <v/>
      </c>
      <c r="E315" s="146" t="str">
        <f>IF(A315&lt;&gt;"",IF('Données élèves'!G318&lt;&gt;"",IF('Données élèves'!AB318&lt;&gt;"",IF('Données élèves'!G318="LOC.ID",CONCATENATE("LOC.",'Données élèves'!AU$5),'Données élèves'!G318),""),""),"")</f>
        <v/>
      </c>
      <c r="F315" s="146" t="str">
        <f>IF(A315&lt;&gt;"",IF('Données élèves'!H318&lt;&gt;"",'Données élèves'!H318,""),"")</f>
        <v/>
      </c>
      <c r="G315" s="146" t="str">
        <f>IF(AND(A315&lt;&gt;"",'Données élèves'!AC318&lt;&gt;""),IF('Données élèves'!AC318=TRUE,INDEX(codesex,MATCH('Données élèves'!I318,libsex,0)),'Données élèves'!I318),"")</f>
        <v/>
      </c>
      <c r="H315" s="147" t="str">
        <f>IF(A315&lt;&gt;"",IF('Données élèves'!J318&lt;&gt;"",'Données élèves'!J318,""),"")</f>
        <v/>
      </c>
      <c r="I315" s="148" t="str">
        <f>IF(AND(A315&lt;&gt;"",'Données élèves'!AE318&lt;&gt;""),IF('Données élèves'!AE318=TRUE,INDEX(codenat,MATCH('Données élèves'!K318,libnat,0)),'Données élèves'!K318),"")</f>
        <v/>
      </c>
      <c r="J315" s="148" t="str">
        <f>IF(AND(A315&lt;&gt;"",'Données élèves'!AF318&lt;&gt;""),IF('Données élèves'!AF318=TRUE,INDEX(codelangue,MATCH('Données élèves'!L318,liblangue,0)),'Données élèves'!L318),"")</f>
        <v/>
      </c>
      <c r="K315" s="148" t="str">
        <f>IF(AND(A315&lt;&gt;"",'Données élèves'!AH318&lt;&gt;""),IF('Données élèves'!AH318=TRUE,IF(INDEX(codegem,MATCH('Données élèves'!M318,libgem,0))&lt;8000,INDEX(codegem,MATCH('Données élèves'!M318,libgem,0)),""),'Données élèves'!M318),"")</f>
        <v/>
      </c>
      <c r="L315" s="148" t="str">
        <f>IF(AND(A315&lt;&gt;"",'Données élèves'!AH318&lt;&gt;""),IF('Données élèves'!AH318=TRUE,INDEX(codegemhist,MATCH('Données élèves'!M318,libgem,0)),""),"")</f>
        <v/>
      </c>
      <c r="M315" s="148" t="str">
        <f>IF(AND(A315&lt;&gt;"",'Données élèves'!AH318&lt;&gt;""),IF('Données élèves'!AH318=TRUE,IF(INDEX(codegem,MATCH('Données élèves'!M318,libgem,0))&gt;=8000,INDEX(codegem,MATCH('Données élèves'!M318,libgem,0)),""),'Données élèves'!M318),"")</f>
        <v/>
      </c>
      <c r="N315" s="148" t="str">
        <f>IF(AND(A315&lt;&gt;"",'Données élèves'!AI318&lt;&gt;""),IF('Données élèves'!AI318=TRUE,INDEX(codeschart,MATCH('Données élèves'!N318,libschart,0)),'Données élèves'!N318),"")</f>
        <v/>
      </c>
      <c r="O315" s="148" t="str">
        <f>IF(AND(A315&lt;&gt;"",'Données élèves'!O318&lt;&gt;""),'Données élèves'!O318,"")</f>
        <v/>
      </c>
      <c r="P315" s="148" t="str">
        <f>IF(AND(A315&lt;&gt;"",'Données élèves'!AK318&lt;&gt;""),IF('Données élèves'!AK318=TRUE,INDEX(codeform,MATCH('Données élèves'!P318,libform,0)),'Données élèves'!P318),"")</f>
        <v/>
      </c>
      <c r="Q315" s="148" t="str">
        <f>IF(AND(A315&lt;&gt;"",'Données élèves'!AL318&lt;&gt;""),IF('Données élèves'!AL318=TRUE,INDEX(codespe,MATCH('Données élèves'!Q318,libspe,0)),'Données élèves'!Q318),"")</f>
        <v/>
      </c>
      <c r="R315" s="148" t="str">
        <f>IF(AND(A315&lt;&gt;"",OR('Données élèves'!AM318&lt;&gt;"",'Données élèves'!AT318=FALSE)),IF('Données élèves'!AM318=TRUE,INDEX(codemp1,MATCH('Données élèves'!R318,libmp1,0)),IF('Données élèves'!AT318=FALSE,0,'Données élèves'!R318)),"")</f>
        <v/>
      </c>
      <c r="S315" s="148" t="str">
        <f t="shared" si="13"/>
        <v/>
      </c>
      <c r="T315" s="148" t="str">
        <f t="shared" si="14"/>
        <v/>
      </c>
      <c r="U315" s="148" t="str">
        <f>IF(AND(A315&lt;&gt;"",'Données élèves'!S318&lt;&gt;""),'Données élèves'!S318,"")</f>
        <v/>
      </c>
      <c r="V315" s="148" t="str">
        <f>IF(AND(A315&lt;&gt;"",'Données élèves'!T318&lt;&gt;""),'Données élèves'!T318,"")</f>
        <v/>
      </c>
      <c r="W315" s="148" t="str">
        <f>IF(AND(A315&lt;&gt;"",'Données élèves'!U318&lt;&gt;""),'Données élèves'!U318,"")</f>
        <v/>
      </c>
      <c r="X315" s="148" t="str">
        <f>IF(AND(A315&lt;&gt;"",'Données élèves'!V318&lt;&gt;""),'Données élèves'!V318,"")</f>
        <v/>
      </c>
      <c r="Y315" s="148" t="str">
        <f>IF(AND(A315&lt;&gt;"",'Données élèves'!W318&lt;&gt;""),'Données élèves'!W318,"")</f>
        <v/>
      </c>
      <c r="Z315" s="148" t="str">
        <f>IF(AND(A315&lt;&gt;"",'Données élèves'!X318&lt;&gt;""),'Données élèves'!X318,"")</f>
        <v/>
      </c>
    </row>
    <row r="316" spans="1:26" x14ac:dyDescent="0.2">
      <c r="A316" s="146" t="str">
        <f>IF('Données élèves'!$C319&lt;&gt;"",'Données élèves'!A319,"")</f>
        <v/>
      </c>
      <c r="B316" s="146" t="str">
        <f>IF(A316&lt;&gt;"",'Données élèves'!B319,"")</f>
        <v/>
      </c>
      <c r="C316" s="146" t="str">
        <f>IF(AND(A316&lt;&gt;"",'Données élèves'!F319&lt;&gt;""),IF(INDEX(codeclint,MATCH('Données élèves'!F319,libclint,0))&lt;&gt;"",INDEX(codeclint,MATCH('Données élèves'!F319,libclint,0)),""),"")</f>
        <v/>
      </c>
      <c r="D316" s="146" t="str">
        <f t="shared" si="12"/>
        <v/>
      </c>
      <c r="E316" s="146" t="str">
        <f>IF(A316&lt;&gt;"",IF('Données élèves'!G319&lt;&gt;"",IF('Données élèves'!AB319&lt;&gt;"",IF('Données élèves'!G319="LOC.ID",CONCATENATE("LOC.",'Données élèves'!AU$5),'Données élèves'!G319),""),""),"")</f>
        <v/>
      </c>
      <c r="F316" s="146" t="str">
        <f>IF(A316&lt;&gt;"",IF('Données élèves'!H319&lt;&gt;"",'Données élèves'!H319,""),"")</f>
        <v/>
      </c>
      <c r="G316" s="146" t="str">
        <f>IF(AND(A316&lt;&gt;"",'Données élèves'!AC319&lt;&gt;""),IF('Données élèves'!AC319=TRUE,INDEX(codesex,MATCH('Données élèves'!I319,libsex,0)),'Données élèves'!I319),"")</f>
        <v/>
      </c>
      <c r="H316" s="147" t="str">
        <f>IF(A316&lt;&gt;"",IF('Données élèves'!J319&lt;&gt;"",'Données élèves'!J319,""),"")</f>
        <v/>
      </c>
      <c r="I316" s="148" t="str">
        <f>IF(AND(A316&lt;&gt;"",'Données élèves'!AE319&lt;&gt;""),IF('Données élèves'!AE319=TRUE,INDEX(codenat,MATCH('Données élèves'!K319,libnat,0)),'Données élèves'!K319),"")</f>
        <v/>
      </c>
      <c r="J316" s="148" t="str">
        <f>IF(AND(A316&lt;&gt;"",'Données élèves'!AF319&lt;&gt;""),IF('Données élèves'!AF319=TRUE,INDEX(codelangue,MATCH('Données élèves'!L319,liblangue,0)),'Données élèves'!L319),"")</f>
        <v/>
      </c>
      <c r="K316" s="148" t="str">
        <f>IF(AND(A316&lt;&gt;"",'Données élèves'!AH319&lt;&gt;""),IF('Données élèves'!AH319=TRUE,IF(INDEX(codegem,MATCH('Données élèves'!M319,libgem,0))&lt;8000,INDEX(codegem,MATCH('Données élèves'!M319,libgem,0)),""),'Données élèves'!M319),"")</f>
        <v/>
      </c>
      <c r="L316" s="148" t="str">
        <f>IF(AND(A316&lt;&gt;"",'Données élèves'!AH319&lt;&gt;""),IF('Données élèves'!AH319=TRUE,INDEX(codegemhist,MATCH('Données élèves'!M319,libgem,0)),""),"")</f>
        <v/>
      </c>
      <c r="M316" s="148" t="str">
        <f>IF(AND(A316&lt;&gt;"",'Données élèves'!AH319&lt;&gt;""),IF('Données élèves'!AH319=TRUE,IF(INDEX(codegem,MATCH('Données élèves'!M319,libgem,0))&gt;=8000,INDEX(codegem,MATCH('Données élèves'!M319,libgem,0)),""),'Données élèves'!M319),"")</f>
        <v/>
      </c>
      <c r="N316" s="148" t="str">
        <f>IF(AND(A316&lt;&gt;"",'Données élèves'!AI319&lt;&gt;""),IF('Données élèves'!AI319=TRUE,INDEX(codeschart,MATCH('Données élèves'!N319,libschart,0)),'Données élèves'!N319),"")</f>
        <v/>
      </c>
      <c r="O316" s="148" t="str">
        <f>IF(AND(A316&lt;&gt;"",'Données élèves'!O319&lt;&gt;""),'Données élèves'!O319,"")</f>
        <v/>
      </c>
      <c r="P316" s="148" t="str">
        <f>IF(AND(A316&lt;&gt;"",'Données élèves'!AK319&lt;&gt;""),IF('Données élèves'!AK319=TRUE,INDEX(codeform,MATCH('Données élèves'!P319,libform,0)),'Données élèves'!P319),"")</f>
        <v/>
      </c>
      <c r="Q316" s="148" t="str">
        <f>IF(AND(A316&lt;&gt;"",'Données élèves'!AL319&lt;&gt;""),IF('Données élèves'!AL319=TRUE,INDEX(codespe,MATCH('Données élèves'!Q319,libspe,0)),'Données élèves'!Q319),"")</f>
        <v/>
      </c>
      <c r="R316" s="148" t="str">
        <f>IF(AND(A316&lt;&gt;"",OR('Données élèves'!AM319&lt;&gt;"",'Données élèves'!AT319=FALSE)),IF('Données élèves'!AM319=TRUE,INDEX(codemp1,MATCH('Données élèves'!R319,libmp1,0)),IF('Données élèves'!AT319=FALSE,0,'Données élèves'!R319)),"")</f>
        <v/>
      </c>
      <c r="S316" s="148" t="str">
        <f t="shared" si="13"/>
        <v/>
      </c>
      <c r="T316" s="148" t="str">
        <f t="shared" si="14"/>
        <v/>
      </c>
      <c r="U316" s="148" t="str">
        <f>IF(AND(A316&lt;&gt;"",'Données élèves'!S319&lt;&gt;""),'Données élèves'!S319,"")</f>
        <v/>
      </c>
      <c r="V316" s="148" t="str">
        <f>IF(AND(A316&lt;&gt;"",'Données élèves'!T319&lt;&gt;""),'Données élèves'!T319,"")</f>
        <v/>
      </c>
      <c r="W316" s="148" t="str">
        <f>IF(AND(A316&lt;&gt;"",'Données élèves'!U319&lt;&gt;""),'Données élèves'!U319,"")</f>
        <v/>
      </c>
      <c r="X316" s="148" t="str">
        <f>IF(AND(A316&lt;&gt;"",'Données élèves'!V319&lt;&gt;""),'Données élèves'!V319,"")</f>
        <v/>
      </c>
      <c r="Y316" s="148" t="str">
        <f>IF(AND(A316&lt;&gt;"",'Données élèves'!W319&lt;&gt;""),'Données élèves'!W319,"")</f>
        <v/>
      </c>
      <c r="Z316" s="148" t="str">
        <f>IF(AND(A316&lt;&gt;"",'Données élèves'!X319&lt;&gt;""),'Données élèves'!X319,"")</f>
        <v/>
      </c>
    </row>
    <row r="317" spans="1:26" x14ac:dyDescent="0.2">
      <c r="A317" s="146" t="str">
        <f>IF('Données élèves'!$C320&lt;&gt;"",'Données élèves'!A320,"")</f>
        <v/>
      </c>
      <c r="B317" s="146" t="str">
        <f>IF(A317&lt;&gt;"",'Données élèves'!B320,"")</f>
        <v/>
      </c>
      <c r="C317" s="146" t="str">
        <f>IF(AND(A317&lt;&gt;"",'Données élèves'!F320&lt;&gt;""),IF(INDEX(codeclint,MATCH('Données élèves'!F320,libclint,0))&lt;&gt;"",INDEX(codeclint,MATCH('Données élèves'!F320,libclint,0)),""),"")</f>
        <v/>
      </c>
      <c r="D317" s="146" t="str">
        <f t="shared" si="12"/>
        <v/>
      </c>
      <c r="E317" s="146" t="str">
        <f>IF(A317&lt;&gt;"",IF('Données élèves'!G320&lt;&gt;"",IF('Données élèves'!AB320&lt;&gt;"",IF('Données élèves'!G320="LOC.ID",CONCATENATE("LOC.",'Données élèves'!AU$5),'Données élèves'!G320),""),""),"")</f>
        <v/>
      </c>
      <c r="F317" s="146" t="str">
        <f>IF(A317&lt;&gt;"",IF('Données élèves'!H320&lt;&gt;"",'Données élèves'!H320,""),"")</f>
        <v/>
      </c>
      <c r="G317" s="146" t="str">
        <f>IF(AND(A317&lt;&gt;"",'Données élèves'!AC320&lt;&gt;""),IF('Données élèves'!AC320=TRUE,INDEX(codesex,MATCH('Données élèves'!I320,libsex,0)),'Données élèves'!I320),"")</f>
        <v/>
      </c>
      <c r="H317" s="147" t="str">
        <f>IF(A317&lt;&gt;"",IF('Données élèves'!J320&lt;&gt;"",'Données élèves'!J320,""),"")</f>
        <v/>
      </c>
      <c r="I317" s="148" t="str">
        <f>IF(AND(A317&lt;&gt;"",'Données élèves'!AE320&lt;&gt;""),IF('Données élèves'!AE320=TRUE,INDEX(codenat,MATCH('Données élèves'!K320,libnat,0)),'Données élèves'!K320),"")</f>
        <v/>
      </c>
      <c r="J317" s="148" t="str">
        <f>IF(AND(A317&lt;&gt;"",'Données élèves'!AF320&lt;&gt;""),IF('Données élèves'!AF320=TRUE,INDEX(codelangue,MATCH('Données élèves'!L320,liblangue,0)),'Données élèves'!L320),"")</f>
        <v/>
      </c>
      <c r="K317" s="148" t="str">
        <f>IF(AND(A317&lt;&gt;"",'Données élèves'!AH320&lt;&gt;""),IF('Données élèves'!AH320=TRUE,IF(INDEX(codegem,MATCH('Données élèves'!M320,libgem,0))&lt;8000,INDEX(codegem,MATCH('Données élèves'!M320,libgem,0)),""),'Données élèves'!M320),"")</f>
        <v/>
      </c>
      <c r="L317" s="148" t="str">
        <f>IF(AND(A317&lt;&gt;"",'Données élèves'!AH320&lt;&gt;""),IF('Données élèves'!AH320=TRUE,INDEX(codegemhist,MATCH('Données élèves'!M320,libgem,0)),""),"")</f>
        <v/>
      </c>
      <c r="M317" s="148" t="str">
        <f>IF(AND(A317&lt;&gt;"",'Données élèves'!AH320&lt;&gt;""),IF('Données élèves'!AH320=TRUE,IF(INDEX(codegem,MATCH('Données élèves'!M320,libgem,0))&gt;=8000,INDEX(codegem,MATCH('Données élèves'!M320,libgem,0)),""),'Données élèves'!M320),"")</f>
        <v/>
      </c>
      <c r="N317" s="148" t="str">
        <f>IF(AND(A317&lt;&gt;"",'Données élèves'!AI320&lt;&gt;""),IF('Données élèves'!AI320=TRUE,INDEX(codeschart,MATCH('Données élèves'!N320,libschart,0)),'Données élèves'!N320),"")</f>
        <v/>
      </c>
      <c r="O317" s="148" t="str">
        <f>IF(AND(A317&lt;&gt;"",'Données élèves'!O320&lt;&gt;""),'Données élèves'!O320,"")</f>
        <v/>
      </c>
      <c r="P317" s="148" t="str">
        <f>IF(AND(A317&lt;&gt;"",'Données élèves'!AK320&lt;&gt;""),IF('Données élèves'!AK320=TRUE,INDEX(codeform,MATCH('Données élèves'!P320,libform,0)),'Données élèves'!P320),"")</f>
        <v/>
      </c>
      <c r="Q317" s="148" t="str">
        <f>IF(AND(A317&lt;&gt;"",'Données élèves'!AL320&lt;&gt;""),IF('Données élèves'!AL320=TRUE,INDEX(codespe,MATCH('Données élèves'!Q320,libspe,0)),'Données élèves'!Q320),"")</f>
        <v/>
      </c>
      <c r="R317" s="148" t="str">
        <f>IF(AND(A317&lt;&gt;"",OR('Données élèves'!AM320&lt;&gt;"",'Données élèves'!AT320=FALSE)),IF('Données élèves'!AM320=TRUE,INDEX(codemp1,MATCH('Données élèves'!R320,libmp1,0)),IF('Données élèves'!AT320=FALSE,0,'Données élèves'!R320)),"")</f>
        <v/>
      </c>
      <c r="S317" s="148" t="str">
        <f t="shared" si="13"/>
        <v/>
      </c>
      <c r="T317" s="148" t="str">
        <f t="shared" si="14"/>
        <v/>
      </c>
      <c r="U317" s="148" t="str">
        <f>IF(AND(A317&lt;&gt;"",'Données élèves'!S320&lt;&gt;""),'Données élèves'!S320,"")</f>
        <v/>
      </c>
      <c r="V317" s="148" t="str">
        <f>IF(AND(A317&lt;&gt;"",'Données élèves'!T320&lt;&gt;""),'Données élèves'!T320,"")</f>
        <v/>
      </c>
      <c r="W317" s="148" t="str">
        <f>IF(AND(A317&lt;&gt;"",'Données élèves'!U320&lt;&gt;""),'Données élèves'!U320,"")</f>
        <v/>
      </c>
      <c r="X317" s="148" t="str">
        <f>IF(AND(A317&lt;&gt;"",'Données élèves'!V320&lt;&gt;""),'Données élèves'!V320,"")</f>
        <v/>
      </c>
      <c r="Y317" s="148" t="str">
        <f>IF(AND(A317&lt;&gt;"",'Données élèves'!W320&lt;&gt;""),'Données élèves'!W320,"")</f>
        <v/>
      </c>
      <c r="Z317" s="148" t="str">
        <f>IF(AND(A317&lt;&gt;"",'Données élèves'!X320&lt;&gt;""),'Données élèves'!X320,"")</f>
        <v/>
      </c>
    </row>
    <row r="318" spans="1:26" x14ac:dyDescent="0.2">
      <c r="A318" s="146" t="str">
        <f>IF('Données élèves'!$C321&lt;&gt;"",'Données élèves'!A321,"")</f>
        <v/>
      </c>
      <c r="B318" s="146" t="str">
        <f>IF(A318&lt;&gt;"",'Données élèves'!B321,"")</f>
        <v/>
      </c>
      <c r="C318" s="146" t="str">
        <f>IF(AND(A318&lt;&gt;"",'Données élèves'!F321&lt;&gt;""),IF(INDEX(codeclint,MATCH('Données élèves'!F321,libclint,0))&lt;&gt;"",INDEX(codeclint,MATCH('Données élèves'!F321,libclint,0)),""),"")</f>
        <v/>
      </c>
      <c r="D318" s="146" t="str">
        <f t="shared" si="12"/>
        <v/>
      </c>
      <c r="E318" s="146" t="str">
        <f>IF(A318&lt;&gt;"",IF('Données élèves'!G321&lt;&gt;"",IF('Données élèves'!AB321&lt;&gt;"",IF('Données élèves'!G321="LOC.ID",CONCATENATE("LOC.",'Données élèves'!AU$5),'Données élèves'!G321),""),""),"")</f>
        <v/>
      </c>
      <c r="F318" s="146" t="str">
        <f>IF(A318&lt;&gt;"",IF('Données élèves'!H321&lt;&gt;"",'Données élèves'!H321,""),"")</f>
        <v/>
      </c>
      <c r="G318" s="146" t="str">
        <f>IF(AND(A318&lt;&gt;"",'Données élèves'!AC321&lt;&gt;""),IF('Données élèves'!AC321=TRUE,INDEX(codesex,MATCH('Données élèves'!I321,libsex,0)),'Données élèves'!I321),"")</f>
        <v/>
      </c>
      <c r="H318" s="147" t="str">
        <f>IF(A318&lt;&gt;"",IF('Données élèves'!J321&lt;&gt;"",'Données élèves'!J321,""),"")</f>
        <v/>
      </c>
      <c r="I318" s="148" t="str">
        <f>IF(AND(A318&lt;&gt;"",'Données élèves'!AE321&lt;&gt;""),IF('Données élèves'!AE321=TRUE,INDEX(codenat,MATCH('Données élèves'!K321,libnat,0)),'Données élèves'!K321),"")</f>
        <v/>
      </c>
      <c r="J318" s="148" t="str">
        <f>IF(AND(A318&lt;&gt;"",'Données élèves'!AF321&lt;&gt;""),IF('Données élèves'!AF321=TRUE,INDEX(codelangue,MATCH('Données élèves'!L321,liblangue,0)),'Données élèves'!L321),"")</f>
        <v/>
      </c>
      <c r="K318" s="148" t="str">
        <f>IF(AND(A318&lt;&gt;"",'Données élèves'!AH321&lt;&gt;""),IF('Données élèves'!AH321=TRUE,IF(INDEX(codegem,MATCH('Données élèves'!M321,libgem,0))&lt;8000,INDEX(codegem,MATCH('Données élèves'!M321,libgem,0)),""),'Données élèves'!M321),"")</f>
        <v/>
      </c>
      <c r="L318" s="148" t="str">
        <f>IF(AND(A318&lt;&gt;"",'Données élèves'!AH321&lt;&gt;""),IF('Données élèves'!AH321=TRUE,INDEX(codegemhist,MATCH('Données élèves'!M321,libgem,0)),""),"")</f>
        <v/>
      </c>
      <c r="M318" s="148" t="str">
        <f>IF(AND(A318&lt;&gt;"",'Données élèves'!AH321&lt;&gt;""),IF('Données élèves'!AH321=TRUE,IF(INDEX(codegem,MATCH('Données élèves'!M321,libgem,0))&gt;=8000,INDEX(codegem,MATCH('Données élèves'!M321,libgem,0)),""),'Données élèves'!M321),"")</f>
        <v/>
      </c>
      <c r="N318" s="148" t="str">
        <f>IF(AND(A318&lt;&gt;"",'Données élèves'!AI321&lt;&gt;""),IF('Données élèves'!AI321=TRUE,INDEX(codeschart,MATCH('Données élèves'!N321,libschart,0)),'Données élèves'!N321),"")</f>
        <v/>
      </c>
      <c r="O318" s="148" t="str">
        <f>IF(AND(A318&lt;&gt;"",'Données élèves'!O321&lt;&gt;""),'Données élèves'!O321,"")</f>
        <v/>
      </c>
      <c r="P318" s="148" t="str">
        <f>IF(AND(A318&lt;&gt;"",'Données élèves'!AK321&lt;&gt;""),IF('Données élèves'!AK321=TRUE,INDEX(codeform,MATCH('Données élèves'!P321,libform,0)),'Données élèves'!P321),"")</f>
        <v/>
      </c>
      <c r="Q318" s="148" t="str">
        <f>IF(AND(A318&lt;&gt;"",'Données élèves'!AL321&lt;&gt;""),IF('Données élèves'!AL321=TRUE,INDEX(codespe,MATCH('Données élèves'!Q321,libspe,0)),'Données élèves'!Q321),"")</f>
        <v/>
      </c>
      <c r="R318" s="148" t="str">
        <f>IF(AND(A318&lt;&gt;"",OR('Données élèves'!AM321&lt;&gt;"",'Données élèves'!AT321=FALSE)),IF('Données élèves'!AM321=TRUE,INDEX(codemp1,MATCH('Données élèves'!R321,libmp1,0)),IF('Données élèves'!AT321=FALSE,0,'Données élèves'!R321)),"")</f>
        <v/>
      </c>
      <c r="S318" s="148" t="str">
        <f t="shared" si="13"/>
        <v/>
      </c>
      <c r="T318" s="148" t="str">
        <f t="shared" si="14"/>
        <v/>
      </c>
      <c r="U318" s="148" t="str">
        <f>IF(AND(A318&lt;&gt;"",'Données élèves'!S321&lt;&gt;""),'Données élèves'!S321,"")</f>
        <v/>
      </c>
      <c r="V318" s="148" t="str">
        <f>IF(AND(A318&lt;&gt;"",'Données élèves'!T321&lt;&gt;""),'Données élèves'!T321,"")</f>
        <v/>
      </c>
      <c r="W318" s="148" t="str">
        <f>IF(AND(A318&lt;&gt;"",'Données élèves'!U321&lt;&gt;""),'Données élèves'!U321,"")</f>
        <v/>
      </c>
      <c r="X318" s="148" t="str">
        <f>IF(AND(A318&lt;&gt;"",'Données élèves'!V321&lt;&gt;""),'Données élèves'!V321,"")</f>
        <v/>
      </c>
      <c r="Y318" s="148" t="str">
        <f>IF(AND(A318&lt;&gt;"",'Données élèves'!W321&lt;&gt;""),'Données élèves'!W321,"")</f>
        <v/>
      </c>
      <c r="Z318" s="148" t="str">
        <f>IF(AND(A318&lt;&gt;"",'Données élèves'!X321&lt;&gt;""),'Données élèves'!X321,"")</f>
        <v/>
      </c>
    </row>
    <row r="319" spans="1:26" x14ac:dyDescent="0.2">
      <c r="A319" s="146" t="str">
        <f>IF('Données élèves'!$C322&lt;&gt;"",'Données élèves'!A322,"")</f>
        <v/>
      </c>
      <c r="B319" s="146" t="str">
        <f>IF(A319&lt;&gt;"",'Données élèves'!B322,"")</f>
        <v/>
      </c>
      <c r="C319" s="146" t="str">
        <f>IF(AND(A319&lt;&gt;"",'Données élèves'!F322&lt;&gt;""),IF(INDEX(codeclint,MATCH('Données élèves'!F322,libclint,0))&lt;&gt;"",INDEX(codeclint,MATCH('Données élèves'!F322,libclint,0)),""),"")</f>
        <v/>
      </c>
      <c r="D319" s="146" t="str">
        <f t="shared" si="12"/>
        <v/>
      </c>
      <c r="E319" s="146" t="str">
        <f>IF(A319&lt;&gt;"",IF('Données élèves'!G322&lt;&gt;"",IF('Données élèves'!AB322&lt;&gt;"",IF('Données élèves'!G322="LOC.ID",CONCATENATE("LOC.",'Données élèves'!AU$5),'Données élèves'!G322),""),""),"")</f>
        <v/>
      </c>
      <c r="F319" s="146" t="str">
        <f>IF(A319&lt;&gt;"",IF('Données élèves'!H322&lt;&gt;"",'Données élèves'!H322,""),"")</f>
        <v/>
      </c>
      <c r="G319" s="146" t="str">
        <f>IF(AND(A319&lt;&gt;"",'Données élèves'!AC322&lt;&gt;""),IF('Données élèves'!AC322=TRUE,INDEX(codesex,MATCH('Données élèves'!I322,libsex,0)),'Données élèves'!I322),"")</f>
        <v/>
      </c>
      <c r="H319" s="147" t="str">
        <f>IF(A319&lt;&gt;"",IF('Données élèves'!J322&lt;&gt;"",'Données élèves'!J322,""),"")</f>
        <v/>
      </c>
      <c r="I319" s="148" t="str">
        <f>IF(AND(A319&lt;&gt;"",'Données élèves'!AE322&lt;&gt;""),IF('Données élèves'!AE322=TRUE,INDEX(codenat,MATCH('Données élèves'!K322,libnat,0)),'Données élèves'!K322),"")</f>
        <v/>
      </c>
      <c r="J319" s="148" t="str">
        <f>IF(AND(A319&lt;&gt;"",'Données élèves'!AF322&lt;&gt;""),IF('Données élèves'!AF322=TRUE,INDEX(codelangue,MATCH('Données élèves'!L322,liblangue,0)),'Données élèves'!L322),"")</f>
        <v/>
      </c>
      <c r="K319" s="148" t="str">
        <f>IF(AND(A319&lt;&gt;"",'Données élèves'!AH322&lt;&gt;""),IF('Données élèves'!AH322=TRUE,IF(INDEX(codegem,MATCH('Données élèves'!M322,libgem,0))&lt;8000,INDEX(codegem,MATCH('Données élèves'!M322,libgem,0)),""),'Données élèves'!M322),"")</f>
        <v/>
      </c>
      <c r="L319" s="148" t="str">
        <f>IF(AND(A319&lt;&gt;"",'Données élèves'!AH322&lt;&gt;""),IF('Données élèves'!AH322=TRUE,INDEX(codegemhist,MATCH('Données élèves'!M322,libgem,0)),""),"")</f>
        <v/>
      </c>
      <c r="M319" s="148" t="str">
        <f>IF(AND(A319&lt;&gt;"",'Données élèves'!AH322&lt;&gt;""),IF('Données élèves'!AH322=TRUE,IF(INDEX(codegem,MATCH('Données élèves'!M322,libgem,0))&gt;=8000,INDEX(codegem,MATCH('Données élèves'!M322,libgem,0)),""),'Données élèves'!M322),"")</f>
        <v/>
      </c>
      <c r="N319" s="148" t="str">
        <f>IF(AND(A319&lt;&gt;"",'Données élèves'!AI322&lt;&gt;""),IF('Données élèves'!AI322=TRUE,INDEX(codeschart,MATCH('Données élèves'!N322,libschart,0)),'Données élèves'!N322),"")</f>
        <v/>
      </c>
      <c r="O319" s="148" t="str">
        <f>IF(AND(A319&lt;&gt;"",'Données élèves'!O322&lt;&gt;""),'Données élèves'!O322,"")</f>
        <v/>
      </c>
      <c r="P319" s="148" t="str">
        <f>IF(AND(A319&lt;&gt;"",'Données élèves'!AK322&lt;&gt;""),IF('Données élèves'!AK322=TRUE,INDEX(codeform,MATCH('Données élèves'!P322,libform,0)),'Données élèves'!P322),"")</f>
        <v/>
      </c>
      <c r="Q319" s="148" t="str">
        <f>IF(AND(A319&lt;&gt;"",'Données élèves'!AL322&lt;&gt;""),IF('Données élèves'!AL322=TRUE,INDEX(codespe,MATCH('Données élèves'!Q322,libspe,0)),'Données élèves'!Q322),"")</f>
        <v/>
      </c>
      <c r="R319" s="148" t="str">
        <f>IF(AND(A319&lt;&gt;"",OR('Données élèves'!AM322&lt;&gt;"",'Données élèves'!AT322=FALSE)),IF('Données élèves'!AM322=TRUE,INDEX(codemp1,MATCH('Données élèves'!R322,libmp1,0)),IF('Données élèves'!AT322=FALSE,0,'Données élèves'!R322)),"")</f>
        <v/>
      </c>
      <c r="S319" s="148" t="str">
        <f t="shared" si="13"/>
        <v/>
      </c>
      <c r="T319" s="148" t="str">
        <f t="shared" si="14"/>
        <v/>
      </c>
      <c r="U319" s="148" t="str">
        <f>IF(AND(A319&lt;&gt;"",'Données élèves'!S322&lt;&gt;""),'Données élèves'!S322,"")</f>
        <v/>
      </c>
      <c r="V319" s="148" t="str">
        <f>IF(AND(A319&lt;&gt;"",'Données élèves'!T322&lt;&gt;""),'Données élèves'!T322,"")</f>
        <v/>
      </c>
      <c r="W319" s="148" t="str">
        <f>IF(AND(A319&lt;&gt;"",'Données élèves'!U322&lt;&gt;""),'Données élèves'!U322,"")</f>
        <v/>
      </c>
      <c r="X319" s="148" t="str">
        <f>IF(AND(A319&lt;&gt;"",'Données élèves'!V322&lt;&gt;""),'Données élèves'!V322,"")</f>
        <v/>
      </c>
      <c r="Y319" s="148" t="str">
        <f>IF(AND(A319&lt;&gt;"",'Données élèves'!W322&lt;&gt;""),'Données élèves'!W322,"")</f>
        <v/>
      </c>
      <c r="Z319" s="148" t="str">
        <f>IF(AND(A319&lt;&gt;"",'Données élèves'!X322&lt;&gt;""),'Données élèves'!X322,"")</f>
        <v/>
      </c>
    </row>
    <row r="320" spans="1:26" x14ac:dyDescent="0.2">
      <c r="A320" s="146" t="str">
        <f>IF('Données élèves'!$C323&lt;&gt;"",'Données élèves'!A323,"")</f>
        <v/>
      </c>
      <c r="B320" s="146" t="str">
        <f>IF(A320&lt;&gt;"",'Données élèves'!B323,"")</f>
        <v/>
      </c>
      <c r="C320" s="146" t="str">
        <f>IF(AND(A320&lt;&gt;"",'Données élèves'!F323&lt;&gt;""),IF(INDEX(codeclint,MATCH('Données élèves'!F323,libclint,0))&lt;&gt;"",INDEX(codeclint,MATCH('Données élèves'!F323,libclint,0)),""),"")</f>
        <v/>
      </c>
      <c r="D320" s="146" t="str">
        <f t="shared" si="12"/>
        <v/>
      </c>
      <c r="E320" s="146" t="str">
        <f>IF(A320&lt;&gt;"",IF('Données élèves'!G323&lt;&gt;"",IF('Données élèves'!AB323&lt;&gt;"",IF('Données élèves'!G323="LOC.ID",CONCATENATE("LOC.",'Données élèves'!AU$5),'Données élèves'!G323),""),""),"")</f>
        <v/>
      </c>
      <c r="F320" s="146" t="str">
        <f>IF(A320&lt;&gt;"",IF('Données élèves'!H323&lt;&gt;"",'Données élèves'!H323,""),"")</f>
        <v/>
      </c>
      <c r="G320" s="146" t="str">
        <f>IF(AND(A320&lt;&gt;"",'Données élèves'!AC323&lt;&gt;""),IF('Données élèves'!AC323=TRUE,INDEX(codesex,MATCH('Données élèves'!I323,libsex,0)),'Données élèves'!I323),"")</f>
        <v/>
      </c>
      <c r="H320" s="147" t="str">
        <f>IF(A320&lt;&gt;"",IF('Données élèves'!J323&lt;&gt;"",'Données élèves'!J323,""),"")</f>
        <v/>
      </c>
      <c r="I320" s="148" t="str">
        <f>IF(AND(A320&lt;&gt;"",'Données élèves'!AE323&lt;&gt;""),IF('Données élèves'!AE323=TRUE,INDEX(codenat,MATCH('Données élèves'!K323,libnat,0)),'Données élèves'!K323),"")</f>
        <v/>
      </c>
      <c r="J320" s="148" t="str">
        <f>IF(AND(A320&lt;&gt;"",'Données élèves'!AF323&lt;&gt;""),IF('Données élèves'!AF323=TRUE,INDEX(codelangue,MATCH('Données élèves'!L323,liblangue,0)),'Données élèves'!L323),"")</f>
        <v/>
      </c>
      <c r="K320" s="148" t="str">
        <f>IF(AND(A320&lt;&gt;"",'Données élèves'!AH323&lt;&gt;""),IF('Données élèves'!AH323=TRUE,IF(INDEX(codegem,MATCH('Données élèves'!M323,libgem,0))&lt;8000,INDEX(codegem,MATCH('Données élèves'!M323,libgem,0)),""),'Données élèves'!M323),"")</f>
        <v/>
      </c>
      <c r="L320" s="148" t="str">
        <f>IF(AND(A320&lt;&gt;"",'Données élèves'!AH323&lt;&gt;""),IF('Données élèves'!AH323=TRUE,INDEX(codegemhist,MATCH('Données élèves'!M323,libgem,0)),""),"")</f>
        <v/>
      </c>
      <c r="M320" s="148" t="str">
        <f>IF(AND(A320&lt;&gt;"",'Données élèves'!AH323&lt;&gt;""),IF('Données élèves'!AH323=TRUE,IF(INDEX(codegem,MATCH('Données élèves'!M323,libgem,0))&gt;=8000,INDEX(codegem,MATCH('Données élèves'!M323,libgem,0)),""),'Données élèves'!M323),"")</f>
        <v/>
      </c>
      <c r="N320" s="148" t="str">
        <f>IF(AND(A320&lt;&gt;"",'Données élèves'!AI323&lt;&gt;""),IF('Données élèves'!AI323=TRUE,INDEX(codeschart,MATCH('Données élèves'!N323,libschart,0)),'Données élèves'!N323),"")</f>
        <v/>
      </c>
      <c r="O320" s="148" t="str">
        <f>IF(AND(A320&lt;&gt;"",'Données élèves'!O323&lt;&gt;""),'Données élèves'!O323,"")</f>
        <v/>
      </c>
      <c r="P320" s="148" t="str">
        <f>IF(AND(A320&lt;&gt;"",'Données élèves'!AK323&lt;&gt;""),IF('Données élèves'!AK323=TRUE,INDEX(codeform,MATCH('Données élèves'!P323,libform,0)),'Données élèves'!P323),"")</f>
        <v/>
      </c>
      <c r="Q320" s="148" t="str">
        <f>IF(AND(A320&lt;&gt;"",'Données élèves'!AL323&lt;&gt;""),IF('Données élèves'!AL323=TRUE,INDEX(codespe,MATCH('Données élèves'!Q323,libspe,0)),'Données élèves'!Q323),"")</f>
        <v/>
      </c>
      <c r="R320" s="148" t="str">
        <f>IF(AND(A320&lt;&gt;"",OR('Données élèves'!AM323&lt;&gt;"",'Données élèves'!AT323=FALSE)),IF('Données élèves'!AM323=TRUE,INDEX(codemp1,MATCH('Données élèves'!R323,libmp1,0)),IF('Données élèves'!AT323=FALSE,0,'Données élèves'!R323)),"")</f>
        <v/>
      </c>
      <c r="S320" s="148" t="str">
        <f t="shared" si="13"/>
        <v/>
      </c>
      <c r="T320" s="148" t="str">
        <f t="shared" si="14"/>
        <v/>
      </c>
      <c r="U320" s="148" t="str">
        <f>IF(AND(A320&lt;&gt;"",'Données élèves'!S323&lt;&gt;""),'Données élèves'!S323,"")</f>
        <v/>
      </c>
      <c r="V320" s="148" t="str">
        <f>IF(AND(A320&lt;&gt;"",'Données élèves'!T323&lt;&gt;""),'Données élèves'!T323,"")</f>
        <v/>
      </c>
      <c r="W320" s="148" t="str">
        <f>IF(AND(A320&lt;&gt;"",'Données élèves'!U323&lt;&gt;""),'Données élèves'!U323,"")</f>
        <v/>
      </c>
      <c r="X320" s="148" t="str">
        <f>IF(AND(A320&lt;&gt;"",'Données élèves'!V323&lt;&gt;""),'Données élèves'!V323,"")</f>
        <v/>
      </c>
      <c r="Y320" s="148" t="str">
        <f>IF(AND(A320&lt;&gt;"",'Données élèves'!W323&lt;&gt;""),'Données élèves'!W323,"")</f>
        <v/>
      </c>
      <c r="Z320" s="148" t="str">
        <f>IF(AND(A320&lt;&gt;"",'Données élèves'!X323&lt;&gt;""),'Données élèves'!X323,"")</f>
        <v/>
      </c>
    </row>
    <row r="321" spans="1:26" x14ac:dyDescent="0.2">
      <c r="A321" s="146" t="str">
        <f>IF('Données élèves'!$C324&lt;&gt;"",'Données élèves'!A324,"")</f>
        <v/>
      </c>
      <c r="B321" s="146" t="str">
        <f>IF(A321&lt;&gt;"",'Données élèves'!B324,"")</f>
        <v/>
      </c>
      <c r="C321" s="146" t="str">
        <f>IF(AND(A321&lt;&gt;"",'Données élèves'!F324&lt;&gt;""),IF(INDEX(codeclint,MATCH('Données élèves'!F324,libclint,0))&lt;&gt;"",INDEX(codeclint,MATCH('Données élèves'!F324,libclint,0)),""),"")</f>
        <v/>
      </c>
      <c r="D321" s="146" t="str">
        <f t="shared" si="12"/>
        <v/>
      </c>
      <c r="E321" s="146" t="str">
        <f>IF(A321&lt;&gt;"",IF('Données élèves'!G324&lt;&gt;"",IF('Données élèves'!AB324&lt;&gt;"",IF('Données élèves'!G324="LOC.ID",CONCATENATE("LOC.",'Données élèves'!AU$5),'Données élèves'!G324),""),""),"")</f>
        <v/>
      </c>
      <c r="F321" s="146" t="str">
        <f>IF(A321&lt;&gt;"",IF('Données élèves'!H324&lt;&gt;"",'Données élèves'!H324,""),"")</f>
        <v/>
      </c>
      <c r="G321" s="146" t="str">
        <f>IF(AND(A321&lt;&gt;"",'Données élèves'!AC324&lt;&gt;""),IF('Données élèves'!AC324=TRUE,INDEX(codesex,MATCH('Données élèves'!I324,libsex,0)),'Données élèves'!I324),"")</f>
        <v/>
      </c>
      <c r="H321" s="147" t="str">
        <f>IF(A321&lt;&gt;"",IF('Données élèves'!J324&lt;&gt;"",'Données élèves'!J324,""),"")</f>
        <v/>
      </c>
      <c r="I321" s="148" t="str">
        <f>IF(AND(A321&lt;&gt;"",'Données élèves'!AE324&lt;&gt;""),IF('Données élèves'!AE324=TRUE,INDEX(codenat,MATCH('Données élèves'!K324,libnat,0)),'Données élèves'!K324),"")</f>
        <v/>
      </c>
      <c r="J321" s="148" t="str">
        <f>IF(AND(A321&lt;&gt;"",'Données élèves'!AF324&lt;&gt;""),IF('Données élèves'!AF324=TRUE,INDEX(codelangue,MATCH('Données élèves'!L324,liblangue,0)),'Données élèves'!L324),"")</f>
        <v/>
      </c>
      <c r="K321" s="148" t="str">
        <f>IF(AND(A321&lt;&gt;"",'Données élèves'!AH324&lt;&gt;""),IF('Données élèves'!AH324=TRUE,IF(INDEX(codegem,MATCH('Données élèves'!M324,libgem,0))&lt;8000,INDEX(codegem,MATCH('Données élèves'!M324,libgem,0)),""),'Données élèves'!M324),"")</f>
        <v/>
      </c>
      <c r="L321" s="148" t="str">
        <f>IF(AND(A321&lt;&gt;"",'Données élèves'!AH324&lt;&gt;""),IF('Données élèves'!AH324=TRUE,INDEX(codegemhist,MATCH('Données élèves'!M324,libgem,0)),""),"")</f>
        <v/>
      </c>
      <c r="M321" s="148" t="str">
        <f>IF(AND(A321&lt;&gt;"",'Données élèves'!AH324&lt;&gt;""),IF('Données élèves'!AH324=TRUE,IF(INDEX(codegem,MATCH('Données élèves'!M324,libgem,0))&gt;=8000,INDEX(codegem,MATCH('Données élèves'!M324,libgem,0)),""),'Données élèves'!M324),"")</f>
        <v/>
      </c>
      <c r="N321" s="148" t="str">
        <f>IF(AND(A321&lt;&gt;"",'Données élèves'!AI324&lt;&gt;""),IF('Données élèves'!AI324=TRUE,INDEX(codeschart,MATCH('Données élèves'!N324,libschart,0)),'Données élèves'!N324),"")</f>
        <v/>
      </c>
      <c r="O321" s="148" t="str">
        <f>IF(AND(A321&lt;&gt;"",'Données élèves'!O324&lt;&gt;""),'Données élèves'!O324,"")</f>
        <v/>
      </c>
      <c r="P321" s="148" t="str">
        <f>IF(AND(A321&lt;&gt;"",'Données élèves'!AK324&lt;&gt;""),IF('Données élèves'!AK324=TRUE,INDEX(codeform,MATCH('Données élèves'!P324,libform,0)),'Données élèves'!P324),"")</f>
        <v/>
      </c>
      <c r="Q321" s="148" t="str">
        <f>IF(AND(A321&lt;&gt;"",'Données élèves'!AL324&lt;&gt;""),IF('Données élèves'!AL324=TRUE,INDEX(codespe,MATCH('Données élèves'!Q324,libspe,0)),'Données élèves'!Q324),"")</f>
        <v/>
      </c>
      <c r="R321" s="148" t="str">
        <f>IF(AND(A321&lt;&gt;"",OR('Données élèves'!AM324&lt;&gt;"",'Données élèves'!AT324=FALSE)),IF('Données élèves'!AM324=TRUE,INDEX(codemp1,MATCH('Données élèves'!R324,libmp1,0)),IF('Données élèves'!AT324=FALSE,0,'Données élèves'!R324)),"")</f>
        <v/>
      </c>
      <c r="S321" s="148" t="str">
        <f t="shared" si="13"/>
        <v/>
      </c>
      <c r="T321" s="148" t="str">
        <f t="shared" si="14"/>
        <v/>
      </c>
      <c r="U321" s="148" t="str">
        <f>IF(AND(A321&lt;&gt;"",'Données élèves'!S324&lt;&gt;""),'Données élèves'!S324,"")</f>
        <v/>
      </c>
      <c r="V321" s="148" t="str">
        <f>IF(AND(A321&lt;&gt;"",'Données élèves'!T324&lt;&gt;""),'Données élèves'!T324,"")</f>
        <v/>
      </c>
      <c r="W321" s="148" t="str">
        <f>IF(AND(A321&lt;&gt;"",'Données élèves'!U324&lt;&gt;""),'Données élèves'!U324,"")</f>
        <v/>
      </c>
      <c r="X321" s="148" t="str">
        <f>IF(AND(A321&lt;&gt;"",'Données élèves'!V324&lt;&gt;""),'Données élèves'!V324,"")</f>
        <v/>
      </c>
      <c r="Y321" s="148" t="str">
        <f>IF(AND(A321&lt;&gt;"",'Données élèves'!W324&lt;&gt;""),'Données élèves'!W324,"")</f>
        <v/>
      </c>
      <c r="Z321" s="148" t="str">
        <f>IF(AND(A321&lt;&gt;"",'Données élèves'!X324&lt;&gt;""),'Données élèves'!X324,"")</f>
        <v/>
      </c>
    </row>
    <row r="322" spans="1:26" x14ac:dyDescent="0.2">
      <c r="A322" s="146" t="str">
        <f>IF('Données élèves'!$C325&lt;&gt;"",'Données élèves'!A325,"")</f>
        <v/>
      </c>
      <c r="B322" s="146" t="str">
        <f>IF(A322&lt;&gt;"",'Données élèves'!B325,"")</f>
        <v/>
      </c>
      <c r="C322" s="146" t="str">
        <f>IF(AND(A322&lt;&gt;"",'Données élèves'!F325&lt;&gt;""),IF(INDEX(codeclint,MATCH('Données élèves'!F325,libclint,0))&lt;&gt;"",INDEX(codeclint,MATCH('Données élèves'!F325,libclint,0)),""),"")</f>
        <v/>
      </c>
      <c r="D322" s="146" t="str">
        <f t="shared" si="12"/>
        <v/>
      </c>
      <c r="E322" s="146" t="str">
        <f>IF(A322&lt;&gt;"",IF('Données élèves'!G325&lt;&gt;"",IF('Données élèves'!AB325&lt;&gt;"",IF('Données élèves'!G325="LOC.ID",CONCATENATE("LOC.",'Données élèves'!AU$5),'Données élèves'!G325),""),""),"")</f>
        <v/>
      </c>
      <c r="F322" s="146" t="str">
        <f>IF(A322&lt;&gt;"",IF('Données élèves'!H325&lt;&gt;"",'Données élèves'!H325,""),"")</f>
        <v/>
      </c>
      <c r="G322" s="146" t="str">
        <f>IF(AND(A322&lt;&gt;"",'Données élèves'!AC325&lt;&gt;""),IF('Données élèves'!AC325=TRUE,INDEX(codesex,MATCH('Données élèves'!I325,libsex,0)),'Données élèves'!I325),"")</f>
        <v/>
      </c>
      <c r="H322" s="147" t="str">
        <f>IF(A322&lt;&gt;"",IF('Données élèves'!J325&lt;&gt;"",'Données élèves'!J325,""),"")</f>
        <v/>
      </c>
      <c r="I322" s="148" t="str">
        <f>IF(AND(A322&lt;&gt;"",'Données élèves'!AE325&lt;&gt;""),IF('Données élèves'!AE325=TRUE,INDEX(codenat,MATCH('Données élèves'!K325,libnat,0)),'Données élèves'!K325),"")</f>
        <v/>
      </c>
      <c r="J322" s="148" t="str">
        <f>IF(AND(A322&lt;&gt;"",'Données élèves'!AF325&lt;&gt;""),IF('Données élèves'!AF325=TRUE,INDEX(codelangue,MATCH('Données élèves'!L325,liblangue,0)),'Données élèves'!L325),"")</f>
        <v/>
      </c>
      <c r="K322" s="148" t="str">
        <f>IF(AND(A322&lt;&gt;"",'Données élèves'!AH325&lt;&gt;""),IF('Données élèves'!AH325=TRUE,IF(INDEX(codegem,MATCH('Données élèves'!M325,libgem,0))&lt;8000,INDEX(codegem,MATCH('Données élèves'!M325,libgem,0)),""),'Données élèves'!M325),"")</f>
        <v/>
      </c>
      <c r="L322" s="148" t="str">
        <f>IF(AND(A322&lt;&gt;"",'Données élèves'!AH325&lt;&gt;""),IF('Données élèves'!AH325=TRUE,INDEX(codegemhist,MATCH('Données élèves'!M325,libgem,0)),""),"")</f>
        <v/>
      </c>
      <c r="M322" s="148" t="str">
        <f>IF(AND(A322&lt;&gt;"",'Données élèves'!AH325&lt;&gt;""),IF('Données élèves'!AH325=TRUE,IF(INDEX(codegem,MATCH('Données élèves'!M325,libgem,0))&gt;=8000,INDEX(codegem,MATCH('Données élèves'!M325,libgem,0)),""),'Données élèves'!M325),"")</f>
        <v/>
      </c>
      <c r="N322" s="148" t="str">
        <f>IF(AND(A322&lt;&gt;"",'Données élèves'!AI325&lt;&gt;""),IF('Données élèves'!AI325=TRUE,INDEX(codeschart,MATCH('Données élèves'!N325,libschart,0)),'Données élèves'!N325),"")</f>
        <v/>
      </c>
      <c r="O322" s="148" t="str">
        <f>IF(AND(A322&lt;&gt;"",'Données élèves'!O325&lt;&gt;""),'Données élèves'!O325,"")</f>
        <v/>
      </c>
      <c r="P322" s="148" t="str">
        <f>IF(AND(A322&lt;&gt;"",'Données élèves'!AK325&lt;&gt;""),IF('Données élèves'!AK325=TRUE,INDEX(codeform,MATCH('Données élèves'!P325,libform,0)),'Données élèves'!P325),"")</f>
        <v/>
      </c>
      <c r="Q322" s="148" t="str">
        <f>IF(AND(A322&lt;&gt;"",'Données élèves'!AL325&lt;&gt;""),IF('Données élèves'!AL325=TRUE,INDEX(codespe,MATCH('Données élèves'!Q325,libspe,0)),'Données élèves'!Q325),"")</f>
        <v/>
      </c>
      <c r="R322" s="148" t="str">
        <f>IF(AND(A322&lt;&gt;"",OR('Données élèves'!AM325&lt;&gt;"",'Données élèves'!AT325=FALSE)),IF('Données élèves'!AM325=TRUE,INDEX(codemp1,MATCH('Données élèves'!R325,libmp1,0)),IF('Données élèves'!AT325=FALSE,0,'Données élèves'!R325)),"")</f>
        <v/>
      </c>
      <c r="S322" s="148" t="str">
        <f t="shared" si="13"/>
        <v/>
      </c>
      <c r="T322" s="148" t="str">
        <f t="shared" si="14"/>
        <v/>
      </c>
      <c r="U322" s="148" t="str">
        <f>IF(AND(A322&lt;&gt;"",'Données élèves'!S325&lt;&gt;""),'Données élèves'!S325,"")</f>
        <v/>
      </c>
      <c r="V322" s="148" t="str">
        <f>IF(AND(A322&lt;&gt;"",'Données élèves'!T325&lt;&gt;""),'Données élèves'!T325,"")</f>
        <v/>
      </c>
      <c r="W322" s="148" t="str">
        <f>IF(AND(A322&lt;&gt;"",'Données élèves'!U325&lt;&gt;""),'Données élèves'!U325,"")</f>
        <v/>
      </c>
      <c r="X322" s="148" t="str">
        <f>IF(AND(A322&lt;&gt;"",'Données élèves'!V325&lt;&gt;""),'Données élèves'!V325,"")</f>
        <v/>
      </c>
      <c r="Y322" s="148" t="str">
        <f>IF(AND(A322&lt;&gt;"",'Données élèves'!W325&lt;&gt;""),'Données élèves'!W325,"")</f>
        <v/>
      </c>
      <c r="Z322" s="148" t="str">
        <f>IF(AND(A322&lt;&gt;"",'Données élèves'!X325&lt;&gt;""),'Données élèves'!X325,"")</f>
        <v/>
      </c>
    </row>
    <row r="323" spans="1:26" x14ac:dyDescent="0.2">
      <c r="A323" s="146" t="str">
        <f>IF('Données élèves'!$C326&lt;&gt;"",'Données élèves'!A326,"")</f>
        <v/>
      </c>
      <c r="B323" s="146" t="str">
        <f>IF(A323&lt;&gt;"",'Données élèves'!B326,"")</f>
        <v/>
      </c>
      <c r="C323" s="146" t="str">
        <f>IF(AND(A323&lt;&gt;"",'Données élèves'!F326&lt;&gt;""),IF(INDEX(codeclint,MATCH('Données élèves'!F326,libclint,0))&lt;&gt;"",INDEX(codeclint,MATCH('Données élèves'!F326,libclint,0)),""),"")</f>
        <v/>
      </c>
      <c r="D323" s="146" t="str">
        <f t="shared" ref="D323:D386" si="15">IF(A323&lt;&gt;"",99990000,"")</f>
        <v/>
      </c>
      <c r="E323" s="146" t="str">
        <f>IF(A323&lt;&gt;"",IF('Données élèves'!G326&lt;&gt;"",IF('Données élèves'!AB326&lt;&gt;"",IF('Données élèves'!G326="LOC.ID",CONCATENATE("LOC.",'Données élèves'!AU$5),'Données élèves'!G326),""),""),"")</f>
        <v/>
      </c>
      <c r="F323" s="146" t="str">
        <f>IF(A323&lt;&gt;"",IF('Données élèves'!H326&lt;&gt;"",'Données élèves'!H326,""),"")</f>
        <v/>
      </c>
      <c r="G323" s="146" t="str">
        <f>IF(AND(A323&lt;&gt;"",'Données élèves'!AC326&lt;&gt;""),IF('Données élèves'!AC326=TRUE,INDEX(codesex,MATCH('Données élèves'!I326,libsex,0)),'Données élèves'!I326),"")</f>
        <v/>
      </c>
      <c r="H323" s="147" t="str">
        <f>IF(A323&lt;&gt;"",IF('Données élèves'!J326&lt;&gt;"",'Données élèves'!J326,""),"")</f>
        <v/>
      </c>
      <c r="I323" s="148" t="str">
        <f>IF(AND(A323&lt;&gt;"",'Données élèves'!AE326&lt;&gt;""),IF('Données élèves'!AE326=TRUE,INDEX(codenat,MATCH('Données élèves'!K326,libnat,0)),'Données élèves'!K326),"")</f>
        <v/>
      </c>
      <c r="J323" s="148" t="str">
        <f>IF(AND(A323&lt;&gt;"",'Données élèves'!AF326&lt;&gt;""),IF('Données élèves'!AF326=TRUE,INDEX(codelangue,MATCH('Données élèves'!L326,liblangue,0)),'Données élèves'!L326),"")</f>
        <v/>
      </c>
      <c r="K323" s="148" t="str">
        <f>IF(AND(A323&lt;&gt;"",'Données élèves'!AH326&lt;&gt;""),IF('Données élèves'!AH326=TRUE,IF(INDEX(codegem,MATCH('Données élèves'!M326,libgem,0))&lt;8000,INDEX(codegem,MATCH('Données élèves'!M326,libgem,0)),""),'Données élèves'!M326),"")</f>
        <v/>
      </c>
      <c r="L323" s="148" t="str">
        <f>IF(AND(A323&lt;&gt;"",'Données élèves'!AH326&lt;&gt;""),IF('Données élèves'!AH326=TRUE,INDEX(codegemhist,MATCH('Données élèves'!M326,libgem,0)),""),"")</f>
        <v/>
      </c>
      <c r="M323" s="148" t="str">
        <f>IF(AND(A323&lt;&gt;"",'Données élèves'!AH326&lt;&gt;""),IF('Données élèves'!AH326=TRUE,IF(INDEX(codegem,MATCH('Données élèves'!M326,libgem,0))&gt;=8000,INDEX(codegem,MATCH('Données élèves'!M326,libgem,0)),""),'Données élèves'!M326),"")</f>
        <v/>
      </c>
      <c r="N323" s="148" t="str">
        <f>IF(AND(A323&lt;&gt;"",'Données élèves'!AI326&lt;&gt;""),IF('Données élèves'!AI326=TRUE,INDEX(codeschart,MATCH('Données élèves'!N326,libschart,0)),'Données élèves'!N326),"")</f>
        <v/>
      </c>
      <c r="O323" s="148" t="str">
        <f>IF(AND(A323&lt;&gt;"",'Données élèves'!O326&lt;&gt;""),'Données élèves'!O326,"")</f>
        <v/>
      </c>
      <c r="P323" s="148" t="str">
        <f>IF(AND(A323&lt;&gt;"",'Données élèves'!AK326&lt;&gt;""),IF('Données élèves'!AK326=TRUE,INDEX(codeform,MATCH('Données élèves'!P326,libform,0)),'Données élèves'!P326),"")</f>
        <v/>
      </c>
      <c r="Q323" s="148" t="str">
        <f>IF(AND(A323&lt;&gt;"",'Données élèves'!AL326&lt;&gt;""),IF('Données élèves'!AL326=TRUE,INDEX(codespe,MATCH('Données élèves'!Q326,libspe,0)),'Données élèves'!Q326),"")</f>
        <v/>
      </c>
      <c r="R323" s="148" t="str">
        <f>IF(AND(A323&lt;&gt;"",OR('Données élèves'!AM326&lt;&gt;"",'Données élèves'!AT326=FALSE)),IF('Données élèves'!AM326=TRUE,INDEX(codemp1,MATCH('Données élèves'!R326,libmp1,0)),IF('Données élèves'!AT326=FALSE,0,'Données élèves'!R326)),"")</f>
        <v/>
      </c>
      <c r="S323" s="148" t="str">
        <f t="shared" ref="S323:S386" si="16">IF(A323&lt;&gt;"",98990000,"")</f>
        <v/>
      </c>
      <c r="T323" s="148" t="str">
        <f t="shared" ref="T323:T386" si="17">IF(A323&lt;&gt;"",99,"")</f>
        <v/>
      </c>
      <c r="U323" s="148" t="str">
        <f>IF(AND(A323&lt;&gt;"",'Données élèves'!S326&lt;&gt;""),'Données élèves'!S326,"")</f>
        <v/>
      </c>
      <c r="V323" s="148" t="str">
        <f>IF(AND(A323&lt;&gt;"",'Données élèves'!T326&lt;&gt;""),'Données élèves'!T326,"")</f>
        <v/>
      </c>
      <c r="W323" s="148" t="str">
        <f>IF(AND(A323&lt;&gt;"",'Données élèves'!U326&lt;&gt;""),'Données élèves'!U326,"")</f>
        <v/>
      </c>
      <c r="X323" s="148" t="str">
        <f>IF(AND(A323&lt;&gt;"",'Données élèves'!V326&lt;&gt;""),'Données élèves'!V326,"")</f>
        <v/>
      </c>
      <c r="Y323" s="148" t="str">
        <f>IF(AND(A323&lt;&gt;"",'Données élèves'!W326&lt;&gt;""),'Données élèves'!W326,"")</f>
        <v/>
      </c>
      <c r="Z323" s="148" t="str">
        <f>IF(AND(A323&lt;&gt;"",'Données élèves'!X326&lt;&gt;""),'Données élèves'!X326,"")</f>
        <v/>
      </c>
    </row>
    <row r="324" spans="1:26" x14ac:dyDescent="0.2">
      <c r="A324" s="146" t="str">
        <f>IF('Données élèves'!$C327&lt;&gt;"",'Données élèves'!A327,"")</f>
        <v/>
      </c>
      <c r="B324" s="146" t="str">
        <f>IF(A324&lt;&gt;"",'Données élèves'!B327,"")</f>
        <v/>
      </c>
      <c r="C324" s="146" t="str">
        <f>IF(AND(A324&lt;&gt;"",'Données élèves'!F327&lt;&gt;""),IF(INDEX(codeclint,MATCH('Données élèves'!F327,libclint,0))&lt;&gt;"",INDEX(codeclint,MATCH('Données élèves'!F327,libclint,0)),""),"")</f>
        <v/>
      </c>
      <c r="D324" s="146" t="str">
        <f t="shared" si="15"/>
        <v/>
      </c>
      <c r="E324" s="146" t="str">
        <f>IF(A324&lt;&gt;"",IF('Données élèves'!G327&lt;&gt;"",IF('Données élèves'!AB327&lt;&gt;"",IF('Données élèves'!G327="LOC.ID",CONCATENATE("LOC.",'Données élèves'!AU$5),'Données élèves'!G327),""),""),"")</f>
        <v/>
      </c>
      <c r="F324" s="146" t="str">
        <f>IF(A324&lt;&gt;"",IF('Données élèves'!H327&lt;&gt;"",'Données élèves'!H327,""),"")</f>
        <v/>
      </c>
      <c r="G324" s="146" t="str">
        <f>IF(AND(A324&lt;&gt;"",'Données élèves'!AC327&lt;&gt;""),IF('Données élèves'!AC327=TRUE,INDEX(codesex,MATCH('Données élèves'!I327,libsex,0)),'Données élèves'!I327),"")</f>
        <v/>
      </c>
      <c r="H324" s="147" t="str">
        <f>IF(A324&lt;&gt;"",IF('Données élèves'!J327&lt;&gt;"",'Données élèves'!J327,""),"")</f>
        <v/>
      </c>
      <c r="I324" s="148" t="str">
        <f>IF(AND(A324&lt;&gt;"",'Données élèves'!AE327&lt;&gt;""),IF('Données élèves'!AE327=TRUE,INDEX(codenat,MATCH('Données élèves'!K327,libnat,0)),'Données élèves'!K327),"")</f>
        <v/>
      </c>
      <c r="J324" s="148" t="str">
        <f>IF(AND(A324&lt;&gt;"",'Données élèves'!AF327&lt;&gt;""),IF('Données élèves'!AF327=TRUE,INDEX(codelangue,MATCH('Données élèves'!L327,liblangue,0)),'Données élèves'!L327),"")</f>
        <v/>
      </c>
      <c r="K324" s="148" t="str">
        <f>IF(AND(A324&lt;&gt;"",'Données élèves'!AH327&lt;&gt;""),IF('Données élèves'!AH327=TRUE,IF(INDEX(codegem,MATCH('Données élèves'!M327,libgem,0))&lt;8000,INDEX(codegem,MATCH('Données élèves'!M327,libgem,0)),""),'Données élèves'!M327),"")</f>
        <v/>
      </c>
      <c r="L324" s="148" t="str">
        <f>IF(AND(A324&lt;&gt;"",'Données élèves'!AH327&lt;&gt;""),IF('Données élèves'!AH327=TRUE,INDEX(codegemhist,MATCH('Données élèves'!M327,libgem,0)),""),"")</f>
        <v/>
      </c>
      <c r="M324" s="148" t="str">
        <f>IF(AND(A324&lt;&gt;"",'Données élèves'!AH327&lt;&gt;""),IF('Données élèves'!AH327=TRUE,IF(INDEX(codegem,MATCH('Données élèves'!M327,libgem,0))&gt;=8000,INDEX(codegem,MATCH('Données élèves'!M327,libgem,0)),""),'Données élèves'!M327),"")</f>
        <v/>
      </c>
      <c r="N324" s="148" t="str">
        <f>IF(AND(A324&lt;&gt;"",'Données élèves'!AI327&lt;&gt;""),IF('Données élèves'!AI327=TRUE,INDEX(codeschart,MATCH('Données élèves'!N327,libschart,0)),'Données élèves'!N327),"")</f>
        <v/>
      </c>
      <c r="O324" s="148" t="str">
        <f>IF(AND(A324&lt;&gt;"",'Données élèves'!O327&lt;&gt;""),'Données élèves'!O327,"")</f>
        <v/>
      </c>
      <c r="P324" s="148" t="str">
        <f>IF(AND(A324&lt;&gt;"",'Données élèves'!AK327&lt;&gt;""),IF('Données élèves'!AK327=TRUE,INDEX(codeform,MATCH('Données élèves'!P327,libform,0)),'Données élèves'!P327),"")</f>
        <v/>
      </c>
      <c r="Q324" s="148" t="str">
        <f>IF(AND(A324&lt;&gt;"",'Données élèves'!AL327&lt;&gt;""),IF('Données élèves'!AL327=TRUE,INDEX(codespe,MATCH('Données élèves'!Q327,libspe,0)),'Données élèves'!Q327),"")</f>
        <v/>
      </c>
      <c r="R324" s="148" t="str">
        <f>IF(AND(A324&lt;&gt;"",OR('Données élèves'!AM327&lt;&gt;"",'Données élèves'!AT327=FALSE)),IF('Données élèves'!AM327=TRUE,INDEX(codemp1,MATCH('Données élèves'!R327,libmp1,0)),IF('Données élèves'!AT327=FALSE,0,'Données élèves'!R327)),"")</f>
        <v/>
      </c>
      <c r="S324" s="148" t="str">
        <f t="shared" si="16"/>
        <v/>
      </c>
      <c r="T324" s="148" t="str">
        <f t="shared" si="17"/>
        <v/>
      </c>
      <c r="U324" s="148" t="str">
        <f>IF(AND(A324&lt;&gt;"",'Données élèves'!S327&lt;&gt;""),'Données élèves'!S327,"")</f>
        <v/>
      </c>
      <c r="V324" s="148" t="str">
        <f>IF(AND(A324&lt;&gt;"",'Données élèves'!T327&lt;&gt;""),'Données élèves'!T327,"")</f>
        <v/>
      </c>
      <c r="W324" s="148" t="str">
        <f>IF(AND(A324&lt;&gt;"",'Données élèves'!U327&lt;&gt;""),'Données élèves'!U327,"")</f>
        <v/>
      </c>
      <c r="X324" s="148" t="str">
        <f>IF(AND(A324&lt;&gt;"",'Données élèves'!V327&lt;&gt;""),'Données élèves'!V327,"")</f>
        <v/>
      </c>
      <c r="Y324" s="148" t="str">
        <f>IF(AND(A324&lt;&gt;"",'Données élèves'!W327&lt;&gt;""),'Données élèves'!W327,"")</f>
        <v/>
      </c>
      <c r="Z324" s="148" t="str">
        <f>IF(AND(A324&lt;&gt;"",'Données élèves'!X327&lt;&gt;""),'Données élèves'!X327,"")</f>
        <v/>
      </c>
    </row>
    <row r="325" spans="1:26" x14ac:dyDescent="0.2">
      <c r="A325" s="146" t="str">
        <f>IF('Données élèves'!$C328&lt;&gt;"",'Données élèves'!A328,"")</f>
        <v/>
      </c>
      <c r="B325" s="146" t="str">
        <f>IF(A325&lt;&gt;"",'Données élèves'!B328,"")</f>
        <v/>
      </c>
      <c r="C325" s="146" t="str">
        <f>IF(AND(A325&lt;&gt;"",'Données élèves'!F328&lt;&gt;""),IF(INDEX(codeclint,MATCH('Données élèves'!F328,libclint,0))&lt;&gt;"",INDEX(codeclint,MATCH('Données élèves'!F328,libclint,0)),""),"")</f>
        <v/>
      </c>
      <c r="D325" s="146" t="str">
        <f t="shared" si="15"/>
        <v/>
      </c>
      <c r="E325" s="146" t="str">
        <f>IF(A325&lt;&gt;"",IF('Données élèves'!G328&lt;&gt;"",IF('Données élèves'!AB328&lt;&gt;"",IF('Données élèves'!G328="LOC.ID",CONCATENATE("LOC.",'Données élèves'!AU$5),'Données élèves'!G328),""),""),"")</f>
        <v/>
      </c>
      <c r="F325" s="146" t="str">
        <f>IF(A325&lt;&gt;"",IF('Données élèves'!H328&lt;&gt;"",'Données élèves'!H328,""),"")</f>
        <v/>
      </c>
      <c r="G325" s="146" t="str">
        <f>IF(AND(A325&lt;&gt;"",'Données élèves'!AC328&lt;&gt;""),IF('Données élèves'!AC328=TRUE,INDEX(codesex,MATCH('Données élèves'!I328,libsex,0)),'Données élèves'!I328),"")</f>
        <v/>
      </c>
      <c r="H325" s="147" t="str">
        <f>IF(A325&lt;&gt;"",IF('Données élèves'!J328&lt;&gt;"",'Données élèves'!J328,""),"")</f>
        <v/>
      </c>
      <c r="I325" s="148" t="str">
        <f>IF(AND(A325&lt;&gt;"",'Données élèves'!AE328&lt;&gt;""),IF('Données élèves'!AE328=TRUE,INDEX(codenat,MATCH('Données élèves'!K328,libnat,0)),'Données élèves'!K328),"")</f>
        <v/>
      </c>
      <c r="J325" s="148" t="str">
        <f>IF(AND(A325&lt;&gt;"",'Données élèves'!AF328&lt;&gt;""),IF('Données élèves'!AF328=TRUE,INDEX(codelangue,MATCH('Données élèves'!L328,liblangue,0)),'Données élèves'!L328),"")</f>
        <v/>
      </c>
      <c r="K325" s="148" t="str">
        <f>IF(AND(A325&lt;&gt;"",'Données élèves'!AH328&lt;&gt;""),IF('Données élèves'!AH328=TRUE,IF(INDEX(codegem,MATCH('Données élèves'!M328,libgem,0))&lt;8000,INDEX(codegem,MATCH('Données élèves'!M328,libgem,0)),""),'Données élèves'!M328),"")</f>
        <v/>
      </c>
      <c r="L325" s="148" t="str">
        <f>IF(AND(A325&lt;&gt;"",'Données élèves'!AH328&lt;&gt;""),IF('Données élèves'!AH328=TRUE,INDEX(codegemhist,MATCH('Données élèves'!M328,libgem,0)),""),"")</f>
        <v/>
      </c>
      <c r="M325" s="148" t="str">
        <f>IF(AND(A325&lt;&gt;"",'Données élèves'!AH328&lt;&gt;""),IF('Données élèves'!AH328=TRUE,IF(INDEX(codegem,MATCH('Données élèves'!M328,libgem,0))&gt;=8000,INDEX(codegem,MATCH('Données élèves'!M328,libgem,0)),""),'Données élèves'!M328),"")</f>
        <v/>
      </c>
      <c r="N325" s="148" t="str">
        <f>IF(AND(A325&lt;&gt;"",'Données élèves'!AI328&lt;&gt;""),IF('Données élèves'!AI328=TRUE,INDEX(codeschart,MATCH('Données élèves'!N328,libschart,0)),'Données élèves'!N328),"")</f>
        <v/>
      </c>
      <c r="O325" s="148" t="str">
        <f>IF(AND(A325&lt;&gt;"",'Données élèves'!O328&lt;&gt;""),'Données élèves'!O328,"")</f>
        <v/>
      </c>
      <c r="P325" s="148" t="str">
        <f>IF(AND(A325&lt;&gt;"",'Données élèves'!AK328&lt;&gt;""),IF('Données élèves'!AK328=TRUE,INDEX(codeform,MATCH('Données élèves'!P328,libform,0)),'Données élèves'!P328),"")</f>
        <v/>
      </c>
      <c r="Q325" s="148" t="str">
        <f>IF(AND(A325&lt;&gt;"",'Données élèves'!AL328&lt;&gt;""),IF('Données élèves'!AL328=TRUE,INDEX(codespe,MATCH('Données élèves'!Q328,libspe,0)),'Données élèves'!Q328),"")</f>
        <v/>
      </c>
      <c r="R325" s="148" t="str">
        <f>IF(AND(A325&lt;&gt;"",OR('Données élèves'!AM328&lt;&gt;"",'Données élèves'!AT328=FALSE)),IF('Données élèves'!AM328=TRUE,INDEX(codemp1,MATCH('Données élèves'!R328,libmp1,0)),IF('Données élèves'!AT328=FALSE,0,'Données élèves'!R328)),"")</f>
        <v/>
      </c>
      <c r="S325" s="148" t="str">
        <f t="shared" si="16"/>
        <v/>
      </c>
      <c r="T325" s="148" t="str">
        <f t="shared" si="17"/>
        <v/>
      </c>
      <c r="U325" s="148" t="str">
        <f>IF(AND(A325&lt;&gt;"",'Données élèves'!S328&lt;&gt;""),'Données élèves'!S328,"")</f>
        <v/>
      </c>
      <c r="V325" s="148" t="str">
        <f>IF(AND(A325&lt;&gt;"",'Données élèves'!T328&lt;&gt;""),'Données élèves'!T328,"")</f>
        <v/>
      </c>
      <c r="W325" s="148" t="str">
        <f>IF(AND(A325&lt;&gt;"",'Données élèves'!U328&lt;&gt;""),'Données élèves'!U328,"")</f>
        <v/>
      </c>
      <c r="X325" s="148" t="str">
        <f>IF(AND(A325&lt;&gt;"",'Données élèves'!V328&lt;&gt;""),'Données élèves'!V328,"")</f>
        <v/>
      </c>
      <c r="Y325" s="148" t="str">
        <f>IF(AND(A325&lt;&gt;"",'Données élèves'!W328&lt;&gt;""),'Données élèves'!W328,"")</f>
        <v/>
      </c>
      <c r="Z325" s="148" t="str">
        <f>IF(AND(A325&lt;&gt;"",'Données élèves'!X328&lt;&gt;""),'Données élèves'!X328,"")</f>
        <v/>
      </c>
    </row>
    <row r="326" spans="1:26" x14ac:dyDescent="0.2">
      <c r="A326" s="146" t="str">
        <f>IF('Données élèves'!$C329&lt;&gt;"",'Données élèves'!A329,"")</f>
        <v/>
      </c>
      <c r="B326" s="146" t="str">
        <f>IF(A326&lt;&gt;"",'Données élèves'!B329,"")</f>
        <v/>
      </c>
      <c r="C326" s="146" t="str">
        <f>IF(AND(A326&lt;&gt;"",'Données élèves'!F329&lt;&gt;""),IF(INDEX(codeclint,MATCH('Données élèves'!F329,libclint,0))&lt;&gt;"",INDEX(codeclint,MATCH('Données élèves'!F329,libclint,0)),""),"")</f>
        <v/>
      </c>
      <c r="D326" s="146" t="str">
        <f t="shared" si="15"/>
        <v/>
      </c>
      <c r="E326" s="146" t="str">
        <f>IF(A326&lt;&gt;"",IF('Données élèves'!G329&lt;&gt;"",IF('Données élèves'!AB329&lt;&gt;"",IF('Données élèves'!G329="LOC.ID",CONCATENATE("LOC.",'Données élèves'!AU$5),'Données élèves'!G329),""),""),"")</f>
        <v/>
      </c>
      <c r="F326" s="146" t="str">
        <f>IF(A326&lt;&gt;"",IF('Données élèves'!H329&lt;&gt;"",'Données élèves'!H329,""),"")</f>
        <v/>
      </c>
      <c r="G326" s="146" t="str">
        <f>IF(AND(A326&lt;&gt;"",'Données élèves'!AC329&lt;&gt;""),IF('Données élèves'!AC329=TRUE,INDEX(codesex,MATCH('Données élèves'!I329,libsex,0)),'Données élèves'!I329),"")</f>
        <v/>
      </c>
      <c r="H326" s="147" t="str">
        <f>IF(A326&lt;&gt;"",IF('Données élèves'!J329&lt;&gt;"",'Données élèves'!J329,""),"")</f>
        <v/>
      </c>
      <c r="I326" s="148" t="str">
        <f>IF(AND(A326&lt;&gt;"",'Données élèves'!AE329&lt;&gt;""),IF('Données élèves'!AE329=TRUE,INDEX(codenat,MATCH('Données élèves'!K329,libnat,0)),'Données élèves'!K329),"")</f>
        <v/>
      </c>
      <c r="J326" s="148" t="str">
        <f>IF(AND(A326&lt;&gt;"",'Données élèves'!AF329&lt;&gt;""),IF('Données élèves'!AF329=TRUE,INDEX(codelangue,MATCH('Données élèves'!L329,liblangue,0)),'Données élèves'!L329),"")</f>
        <v/>
      </c>
      <c r="K326" s="148" t="str">
        <f>IF(AND(A326&lt;&gt;"",'Données élèves'!AH329&lt;&gt;""),IF('Données élèves'!AH329=TRUE,IF(INDEX(codegem,MATCH('Données élèves'!M329,libgem,0))&lt;8000,INDEX(codegem,MATCH('Données élèves'!M329,libgem,0)),""),'Données élèves'!M329),"")</f>
        <v/>
      </c>
      <c r="L326" s="148" t="str">
        <f>IF(AND(A326&lt;&gt;"",'Données élèves'!AH329&lt;&gt;""),IF('Données élèves'!AH329=TRUE,INDEX(codegemhist,MATCH('Données élèves'!M329,libgem,0)),""),"")</f>
        <v/>
      </c>
      <c r="M326" s="148" t="str">
        <f>IF(AND(A326&lt;&gt;"",'Données élèves'!AH329&lt;&gt;""),IF('Données élèves'!AH329=TRUE,IF(INDEX(codegem,MATCH('Données élèves'!M329,libgem,0))&gt;=8000,INDEX(codegem,MATCH('Données élèves'!M329,libgem,0)),""),'Données élèves'!M329),"")</f>
        <v/>
      </c>
      <c r="N326" s="148" t="str">
        <f>IF(AND(A326&lt;&gt;"",'Données élèves'!AI329&lt;&gt;""),IF('Données élèves'!AI329=TRUE,INDEX(codeschart,MATCH('Données élèves'!N329,libschart,0)),'Données élèves'!N329),"")</f>
        <v/>
      </c>
      <c r="O326" s="148" t="str">
        <f>IF(AND(A326&lt;&gt;"",'Données élèves'!O329&lt;&gt;""),'Données élèves'!O329,"")</f>
        <v/>
      </c>
      <c r="P326" s="148" t="str">
        <f>IF(AND(A326&lt;&gt;"",'Données élèves'!AK329&lt;&gt;""),IF('Données élèves'!AK329=TRUE,INDEX(codeform,MATCH('Données élèves'!P329,libform,0)),'Données élèves'!P329),"")</f>
        <v/>
      </c>
      <c r="Q326" s="148" t="str">
        <f>IF(AND(A326&lt;&gt;"",'Données élèves'!AL329&lt;&gt;""),IF('Données élèves'!AL329=TRUE,INDEX(codespe,MATCH('Données élèves'!Q329,libspe,0)),'Données élèves'!Q329),"")</f>
        <v/>
      </c>
      <c r="R326" s="148" t="str">
        <f>IF(AND(A326&lt;&gt;"",OR('Données élèves'!AM329&lt;&gt;"",'Données élèves'!AT329=FALSE)),IF('Données élèves'!AM329=TRUE,INDEX(codemp1,MATCH('Données élèves'!R329,libmp1,0)),IF('Données élèves'!AT329=FALSE,0,'Données élèves'!R329)),"")</f>
        <v/>
      </c>
      <c r="S326" s="148" t="str">
        <f t="shared" si="16"/>
        <v/>
      </c>
      <c r="T326" s="148" t="str">
        <f t="shared" si="17"/>
        <v/>
      </c>
      <c r="U326" s="148" t="str">
        <f>IF(AND(A326&lt;&gt;"",'Données élèves'!S329&lt;&gt;""),'Données élèves'!S329,"")</f>
        <v/>
      </c>
      <c r="V326" s="148" t="str">
        <f>IF(AND(A326&lt;&gt;"",'Données élèves'!T329&lt;&gt;""),'Données élèves'!T329,"")</f>
        <v/>
      </c>
      <c r="W326" s="148" t="str">
        <f>IF(AND(A326&lt;&gt;"",'Données élèves'!U329&lt;&gt;""),'Données élèves'!U329,"")</f>
        <v/>
      </c>
      <c r="X326" s="148" t="str">
        <f>IF(AND(A326&lt;&gt;"",'Données élèves'!V329&lt;&gt;""),'Données élèves'!V329,"")</f>
        <v/>
      </c>
      <c r="Y326" s="148" t="str">
        <f>IF(AND(A326&lt;&gt;"",'Données élèves'!W329&lt;&gt;""),'Données élèves'!W329,"")</f>
        <v/>
      </c>
      <c r="Z326" s="148" t="str">
        <f>IF(AND(A326&lt;&gt;"",'Données élèves'!X329&lt;&gt;""),'Données élèves'!X329,"")</f>
        <v/>
      </c>
    </row>
    <row r="327" spans="1:26" x14ac:dyDescent="0.2">
      <c r="A327" s="146" t="str">
        <f>IF('Données élèves'!$C330&lt;&gt;"",'Données élèves'!A330,"")</f>
        <v/>
      </c>
      <c r="B327" s="146" t="str">
        <f>IF(A327&lt;&gt;"",'Données élèves'!B330,"")</f>
        <v/>
      </c>
      <c r="C327" s="146" t="str">
        <f>IF(AND(A327&lt;&gt;"",'Données élèves'!F330&lt;&gt;""),IF(INDEX(codeclint,MATCH('Données élèves'!F330,libclint,0))&lt;&gt;"",INDEX(codeclint,MATCH('Données élèves'!F330,libclint,0)),""),"")</f>
        <v/>
      </c>
      <c r="D327" s="146" t="str">
        <f t="shared" si="15"/>
        <v/>
      </c>
      <c r="E327" s="146" t="str">
        <f>IF(A327&lt;&gt;"",IF('Données élèves'!G330&lt;&gt;"",IF('Données élèves'!AB330&lt;&gt;"",IF('Données élèves'!G330="LOC.ID",CONCATENATE("LOC.",'Données élèves'!AU$5),'Données élèves'!G330),""),""),"")</f>
        <v/>
      </c>
      <c r="F327" s="146" t="str">
        <f>IF(A327&lt;&gt;"",IF('Données élèves'!H330&lt;&gt;"",'Données élèves'!H330,""),"")</f>
        <v/>
      </c>
      <c r="G327" s="146" t="str">
        <f>IF(AND(A327&lt;&gt;"",'Données élèves'!AC330&lt;&gt;""),IF('Données élèves'!AC330=TRUE,INDEX(codesex,MATCH('Données élèves'!I330,libsex,0)),'Données élèves'!I330),"")</f>
        <v/>
      </c>
      <c r="H327" s="147" t="str">
        <f>IF(A327&lt;&gt;"",IF('Données élèves'!J330&lt;&gt;"",'Données élèves'!J330,""),"")</f>
        <v/>
      </c>
      <c r="I327" s="148" t="str">
        <f>IF(AND(A327&lt;&gt;"",'Données élèves'!AE330&lt;&gt;""),IF('Données élèves'!AE330=TRUE,INDEX(codenat,MATCH('Données élèves'!K330,libnat,0)),'Données élèves'!K330),"")</f>
        <v/>
      </c>
      <c r="J327" s="148" t="str">
        <f>IF(AND(A327&lt;&gt;"",'Données élèves'!AF330&lt;&gt;""),IF('Données élèves'!AF330=TRUE,INDEX(codelangue,MATCH('Données élèves'!L330,liblangue,0)),'Données élèves'!L330),"")</f>
        <v/>
      </c>
      <c r="K327" s="148" t="str">
        <f>IF(AND(A327&lt;&gt;"",'Données élèves'!AH330&lt;&gt;""),IF('Données élèves'!AH330=TRUE,IF(INDEX(codegem,MATCH('Données élèves'!M330,libgem,0))&lt;8000,INDEX(codegem,MATCH('Données élèves'!M330,libgem,0)),""),'Données élèves'!M330),"")</f>
        <v/>
      </c>
      <c r="L327" s="148" t="str">
        <f>IF(AND(A327&lt;&gt;"",'Données élèves'!AH330&lt;&gt;""),IF('Données élèves'!AH330=TRUE,INDEX(codegemhist,MATCH('Données élèves'!M330,libgem,0)),""),"")</f>
        <v/>
      </c>
      <c r="M327" s="148" t="str">
        <f>IF(AND(A327&lt;&gt;"",'Données élèves'!AH330&lt;&gt;""),IF('Données élèves'!AH330=TRUE,IF(INDEX(codegem,MATCH('Données élèves'!M330,libgem,0))&gt;=8000,INDEX(codegem,MATCH('Données élèves'!M330,libgem,0)),""),'Données élèves'!M330),"")</f>
        <v/>
      </c>
      <c r="N327" s="148" t="str">
        <f>IF(AND(A327&lt;&gt;"",'Données élèves'!AI330&lt;&gt;""),IF('Données élèves'!AI330=TRUE,INDEX(codeschart,MATCH('Données élèves'!N330,libschart,0)),'Données élèves'!N330),"")</f>
        <v/>
      </c>
      <c r="O327" s="148" t="str">
        <f>IF(AND(A327&lt;&gt;"",'Données élèves'!O330&lt;&gt;""),'Données élèves'!O330,"")</f>
        <v/>
      </c>
      <c r="P327" s="148" t="str">
        <f>IF(AND(A327&lt;&gt;"",'Données élèves'!AK330&lt;&gt;""),IF('Données élèves'!AK330=TRUE,INDEX(codeform,MATCH('Données élèves'!P330,libform,0)),'Données élèves'!P330),"")</f>
        <v/>
      </c>
      <c r="Q327" s="148" t="str">
        <f>IF(AND(A327&lt;&gt;"",'Données élèves'!AL330&lt;&gt;""),IF('Données élèves'!AL330=TRUE,INDEX(codespe,MATCH('Données élèves'!Q330,libspe,0)),'Données élèves'!Q330),"")</f>
        <v/>
      </c>
      <c r="R327" s="148" t="str">
        <f>IF(AND(A327&lt;&gt;"",OR('Données élèves'!AM330&lt;&gt;"",'Données élèves'!AT330=FALSE)),IF('Données élèves'!AM330=TRUE,INDEX(codemp1,MATCH('Données élèves'!R330,libmp1,0)),IF('Données élèves'!AT330=FALSE,0,'Données élèves'!R330)),"")</f>
        <v/>
      </c>
      <c r="S327" s="148" t="str">
        <f t="shared" si="16"/>
        <v/>
      </c>
      <c r="T327" s="148" t="str">
        <f t="shared" si="17"/>
        <v/>
      </c>
      <c r="U327" s="148" t="str">
        <f>IF(AND(A327&lt;&gt;"",'Données élèves'!S330&lt;&gt;""),'Données élèves'!S330,"")</f>
        <v/>
      </c>
      <c r="V327" s="148" t="str">
        <f>IF(AND(A327&lt;&gt;"",'Données élèves'!T330&lt;&gt;""),'Données élèves'!T330,"")</f>
        <v/>
      </c>
      <c r="W327" s="148" t="str">
        <f>IF(AND(A327&lt;&gt;"",'Données élèves'!U330&lt;&gt;""),'Données élèves'!U330,"")</f>
        <v/>
      </c>
      <c r="X327" s="148" t="str">
        <f>IF(AND(A327&lt;&gt;"",'Données élèves'!V330&lt;&gt;""),'Données élèves'!V330,"")</f>
        <v/>
      </c>
      <c r="Y327" s="148" t="str">
        <f>IF(AND(A327&lt;&gt;"",'Données élèves'!W330&lt;&gt;""),'Données élèves'!W330,"")</f>
        <v/>
      </c>
      <c r="Z327" s="148" t="str">
        <f>IF(AND(A327&lt;&gt;"",'Données élèves'!X330&lt;&gt;""),'Données élèves'!X330,"")</f>
        <v/>
      </c>
    </row>
    <row r="328" spans="1:26" x14ac:dyDescent="0.2">
      <c r="A328" s="146" t="str">
        <f>IF('Données élèves'!$C331&lt;&gt;"",'Données élèves'!A331,"")</f>
        <v/>
      </c>
      <c r="B328" s="146" t="str">
        <f>IF(A328&lt;&gt;"",'Données élèves'!B331,"")</f>
        <v/>
      </c>
      <c r="C328" s="146" t="str">
        <f>IF(AND(A328&lt;&gt;"",'Données élèves'!F331&lt;&gt;""),IF(INDEX(codeclint,MATCH('Données élèves'!F331,libclint,0))&lt;&gt;"",INDEX(codeclint,MATCH('Données élèves'!F331,libclint,0)),""),"")</f>
        <v/>
      </c>
      <c r="D328" s="146" t="str">
        <f t="shared" si="15"/>
        <v/>
      </c>
      <c r="E328" s="146" t="str">
        <f>IF(A328&lt;&gt;"",IF('Données élèves'!G331&lt;&gt;"",IF('Données élèves'!AB331&lt;&gt;"",IF('Données élèves'!G331="LOC.ID",CONCATENATE("LOC.",'Données élèves'!AU$5),'Données élèves'!G331),""),""),"")</f>
        <v/>
      </c>
      <c r="F328" s="146" t="str">
        <f>IF(A328&lt;&gt;"",IF('Données élèves'!H331&lt;&gt;"",'Données élèves'!H331,""),"")</f>
        <v/>
      </c>
      <c r="G328" s="146" t="str">
        <f>IF(AND(A328&lt;&gt;"",'Données élèves'!AC331&lt;&gt;""),IF('Données élèves'!AC331=TRUE,INDEX(codesex,MATCH('Données élèves'!I331,libsex,0)),'Données élèves'!I331),"")</f>
        <v/>
      </c>
      <c r="H328" s="147" t="str">
        <f>IF(A328&lt;&gt;"",IF('Données élèves'!J331&lt;&gt;"",'Données élèves'!J331,""),"")</f>
        <v/>
      </c>
      <c r="I328" s="148" t="str">
        <f>IF(AND(A328&lt;&gt;"",'Données élèves'!AE331&lt;&gt;""),IF('Données élèves'!AE331=TRUE,INDEX(codenat,MATCH('Données élèves'!K331,libnat,0)),'Données élèves'!K331),"")</f>
        <v/>
      </c>
      <c r="J328" s="148" t="str">
        <f>IF(AND(A328&lt;&gt;"",'Données élèves'!AF331&lt;&gt;""),IF('Données élèves'!AF331=TRUE,INDEX(codelangue,MATCH('Données élèves'!L331,liblangue,0)),'Données élèves'!L331),"")</f>
        <v/>
      </c>
      <c r="K328" s="148" t="str">
        <f>IF(AND(A328&lt;&gt;"",'Données élèves'!AH331&lt;&gt;""),IF('Données élèves'!AH331=TRUE,IF(INDEX(codegem,MATCH('Données élèves'!M331,libgem,0))&lt;8000,INDEX(codegem,MATCH('Données élèves'!M331,libgem,0)),""),'Données élèves'!M331),"")</f>
        <v/>
      </c>
      <c r="L328" s="148" t="str">
        <f>IF(AND(A328&lt;&gt;"",'Données élèves'!AH331&lt;&gt;""),IF('Données élèves'!AH331=TRUE,INDEX(codegemhist,MATCH('Données élèves'!M331,libgem,0)),""),"")</f>
        <v/>
      </c>
      <c r="M328" s="148" t="str">
        <f>IF(AND(A328&lt;&gt;"",'Données élèves'!AH331&lt;&gt;""),IF('Données élèves'!AH331=TRUE,IF(INDEX(codegem,MATCH('Données élèves'!M331,libgem,0))&gt;=8000,INDEX(codegem,MATCH('Données élèves'!M331,libgem,0)),""),'Données élèves'!M331),"")</f>
        <v/>
      </c>
      <c r="N328" s="148" t="str">
        <f>IF(AND(A328&lt;&gt;"",'Données élèves'!AI331&lt;&gt;""),IF('Données élèves'!AI331=TRUE,INDEX(codeschart,MATCH('Données élèves'!N331,libschart,0)),'Données élèves'!N331),"")</f>
        <v/>
      </c>
      <c r="O328" s="148" t="str">
        <f>IF(AND(A328&lt;&gt;"",'Données élèves'!O331&lt;&gt;""),'Données élèves'!O331,"")</f>
        <v/>
      </c>
      <c r="P328" s="148" t="str">
        <f>IF(AND(A328&lt;&gt;"",'Données élèves'!AK331&lt;&gt;""),IF('Données élèves'!AK331=TRUE,INDEX(codeform,MATCH('Données élèves'!P331,libform,0)),'Données élèves'!P331),"")</f>
        <v/>
      </c>
      <c r="Q328" s="148" t="str">
        <f>IF(AND(A328&lt;&gt;"",'Données élèves'!AL331&lt;&gt;""),IF('Données élèves'!AL331=TRUE,INDEX(codespe,MATCH('Données élèves'!Q331,libspe,0)),'Données élèves'!Q331),"")</f>
        <v/>
      </c>
      <c r="R328" s="148" t="str">
        <f>IF(AND(A328&lt;&gt;"",OR('Données élèves'!AM331&lt;&gt;"",'Données élèves'!AT331=FALSE)),IF('Données élèves'!AM331=TRUE,INDEX(codemp1,MATCH('Données élèves'!R331,libmp1,0)),IF('Données élèves'!AT331=FALSE,0,'Données élèves'!R331)),"")</f>
        <v/>
      </c>
      <c r="S328" s="148" t="str">
        <f t="shared" si="16"/>
        <v/>
      </c>
      <c r="T328" s="148" t="str">
        <f t="shared" si="17"/>
        <v/>
      </c>
      <c r="U328" s="148" t="str">
        <f>IF(AND(A328&lt;&gt;"",'Données élèves'!S331&lt;&gt;""),'Données élèves'!S331,"")</f>
        <v/>
      </c>
      <c r="V328" s="148" t="str">
        <f>IF(AND(A328&lt;&gt;"",'Données élèves'!T331&lt;&gt;""),'Données élèves'!T331,"")</f>
        <v/>
      </c>
      <c r="W328" s="148" t="str">
        <f>IF(AND(A328&lt;&gt;"",'Données élèves'!U331&lt;&gt;""),'Données élèves'!U331,"")</f>
        <v/>
      </c>
      <c r="X328" s="148" t="str">
        <f>IF(AND(A328&lt;&gt;"",'Données élèves'!V331&lt;&gt;""),'Données élèves'!V331,"")</f>
        <v/>
      </c>
      <c r="Y328" s="148" t="str">
        <f>IF(AND(A328&lt;&gt;"",'Données élèves'!W331&lt;&gt;""),'Données élèves'!W331,"")</f>
        <v/>
      </c>
      <c r="Z328" s="148" t="str">
        <f>IF(AND(A328&lt;&gt;"",'Données élèves'!X331&lt;&gt;""),'Données élèves'!X331,"")</f>
        <v/>
      </c>
    </row>
    <row r="329" spans="1:26" x14ac:dyDescent="0.2">
      <c r="A329" s="146" t="str">
        <f>IF('Données élèves'!$C332&lt;&gt;"",'Données élèves'!A332,"")</f>
        <v/>
      </c>
      <c r="B329" s="146" t="str">
        <f>IF(A329&lt;&gt;"",'Données élèves'!B332,"")</f>
        <v/>
      </c>
      <c r="C329" s="146" t="str">
        <f>IF(AND(A329&lt;&gt;"",'Données élèves'!F332&lt;&gt;""),IF(INDEX(codeclint,MATCH('Données élèves'!F332,libclint,0))&lt;&gt;"",INDEX(codeclint,MATCH('Données élèves'!F332,libclint,0)),""),"")</f>
        <v/>
      </c>
      <c r="D329" s="146" t="str">
        <f t="shared" si="15"/>
        <v/>
      </c>
      <c r="E329" s="146" t="str">
        <f>IF(A329&lt;&gt;"",IF('Données élèves'!G332&lt;&gt;"",IF('Données élèves'!AB332&lt;&gt;"",IF('Données élèves'!G332="LOC.ID",CONCATENATE("LOC.",'Données élèves'!AU$5),'Données élèves'!G332),""),""),"")</f>
        <v/>
      </c>
      <c r="F329" s="146" t="str">
        <f>IF(A329&lt;&gt;"",IF('Données élèves'!H332&lt;&gt;"",'Données élèves'!H332,""),"")</f>
        <v/>
      </c>
      <c r="G329" s="146" t="str">
        <f>IF(AND(A329&lt;&gt;"",'Données élèves'!AC332&lt;&gt;""),IF('Données élèves'!AC332=TRUE,INDEX(codesex,MATCH('Données élèves'!I332,libsex,0)),'Données élèves'!I332),"")</f>
        <v/>
      </c>
      <c r="H329" s="147" t="str">
        <f>IF(A329&lt;&gt;"",IF('Données élèves'!J332&lt;&gt;"",'Données élèves'!J332,""),"")</f>
        <v/>
      </c>
      <c r="I329" s="148" t="str">
        <f>IF(AND(A329&lt;&gt;"",'Données élèves'!AE332&lt;&gt;""),IF('Données élèves'!AE332=TRUE,INDEX(codenat,MATCH('Données élèves'!K332,libnat,0)),'Données élèves'!K332),"")</f>
        <v/>
      </c>
      <c r="J329" s="148" t="str">
        <f>IF(AND(A329&lt;&gt;"",'Données élèves'!AF332&lt;&gt;""),IF('Données élèves'!AF332=TRUE,INDEX(codelangue,MATCH('Données élèves'!L332,liblangue,0)),'Données élèves'!L332),"")</f>
        <v/>
      </c>
      <c r="K329" s="148" t="str">
        <f>IF(AND(A329&lt;&gt;"",'Données élèves'!AH332&lt;&gt;""),IF('Données élèves'!AH332=TRUE,IF(INDEX(codegem,MATCH('Données élèves'!M332,libgem,0))&lt;8000,INDEX(codegem,MATCH('Données élèves'!M332,libgem,0)),""),'Données élèves'!M332),"")</f>
        <v/>
      </c>
      <c r="L329" s="148" t="str">
        <f>IF(AND(A329&lt;&gt;"",'Données élèves'!AH332&lt;&gt;""),IF('Données élèves'!AH332=TRUE,INDEX(codegemhist,MATCH('Données élèves'!M332,libgem,0)),""),"")</f>
        <v/>
      </c>
      <c r="M329" s="148" t="str">
        <f>IF(AND(A329&lt;&gt;"",'Données élèves'!AH332&lt;&gt;""),IF('Données élèves'!AH332=TRUE,IF(INDEX(codegem,MATCH('Données élèves'!M332,libgem,0))&gt;=8000,INDEX(codegem,MATCH('Données élèves'!M332,libgem,0)),""),'Données élèves'!M332),"")</f>
        <v/>
      </c>
      <c r="N329" s="148" t="str">
        <f>IF(AND(A329&lt;&gt;"",'Données élèves'!AI332&lt;&gt;""),IF('Données élèves'!AI332=TRUE,INDEX(codeschart,MATCH('Données élèves'!N332,libschart,0)),'Données élèves'!N332),"")</f>
        <v/>
      </c>
      <c r="O329" s="148" t="str">
        <f>IF(AND(A329&lt;&gt;"",'Données élèves'!O332&lt;&gt;""),'Données élèves'!O332,"")</f>
        <v/>
      </c>
      <c r="P329" s="148" t="str">
        <f>IF(AND(A329&lt;&gt;"",'Données élèves'!AK332&lt;&gt;""),IF('Données élèves'!AK332=TRUE,INDEX(codeform,MATCH('Données élèves'!P332,libform,0)),'Données élèves'!P332),"")</f>
        <v/>
      </c>
      <c r="Q329" s="148" t="str">
        <f>IF(AND(A329&lt;&gt;"",'Données élèves'!AL332&lt;&gt;""),IF('Données élèves'!AL332=TRUE,INDEX(codespe,MATCH('Données élèves'!Q332,libspe,0)),'Données élèves'!Q332),"")</f>
        <v/>
      </c>
      <c r="R329" s="148" t="str">
        <f>IF(AND(A329&lt;&gt;"",OR('Données élèves'!AM332&lt;&gt;"",'Données élèves'!AT332=FALSE)),IF('Données élèves'!AM332=TRUE,INDEX(codemp1,MATCH('Données élèves'!R332,libmp1,0)),IF('Données élèves'!AT332=FALSE,0,'Données élèves'!R332)),"")</f>
        <v/>
      </c>
      <c r="S329" s="148" t="str">
        <f t="shared" si="16"/>
        <v/>
      </c>
      <c r="T329" s="148" t="str">
        <f t="shared" si="17"/>
        <v/>
      </c>
      <c r="U329" s="148" t="str">
        <f>IF(AND(A329&lt;&gt;"",'Données élèves'!S332&lt;&gt;""),'Données élèves'!S332,"")</f>
        <v/>
      </c>
      <c r="V329" s="148" t="str">
        <f>IF(AND(A329&lt;&gt;"",'Données élèves'!T332&lt;&gt;""),'Données élèves'!T332,"")</f>
        <v/>
      </c>
      <c r="W329" s="148" t="str">
        <f>IF(AND(A329&lt;&gt;"",'Données élèves'!U332&lt;&gt;""),'Données élèves'!U332,"")</f>
        <v/>
      </c>
      <c r="X329" s="148" t="str">
        <f>IF(AND(A329&lt;&gt;"",'Données élèves'!V332&lt;&gt;""),'Données élèves'!V332,"")</f>
        <v/>
      </c>
      <c r="Y329" s="148" t="str">
        <f>IF(AND(A329&lt;&gt;"",'Données élèves'!W332&lt;&gt;""),'Données élèves'!W332,"")</f>
        <v/>
      </c>
      <c r="Z329" s="148" t="str">
        <f>IF(AND(A329&lt;&gt;"",'Données élèves'!X332&lt;&gt;""),'Données élèves'!X332,"")</f>
        <v/>
      </c>
    </row>
    <row r="330" spans="1:26" x14ac:dyDescent="0.2">
      <c r="A330" s="146" t="str">
        <f>IF('Données élèves'!$C333&lt;&gt;"",'Données élèves'!A333,"")</f>
        <v/>
      </c>
      <c r="B330" s="146" t="str">
        <f>IF(A330&lt;&gt;"",'Données élèves'!B333,"")</f>
        <v/>
      </c>
      <c r="C330" s="146" t="str">
        <f>IF(AND(A330&lt;&gt;"",'Données élèves'!F333&lt;&gt;""),IF(INDEX(codeclint,MATCH('Données élèves'!F333,libclint,0))&lt;&gt;"",INDEX(codeclint,MATCH('Données élèves'!F333,libclint,0)),""),"")</f>
        <v/>
      </c>
      <c r="D330" s="146" t="str">
        <f t="shared" si="15"/>
        <v/>
      </c>
      <c r="E330" s="146" t="str">
        <f>IF(A330&lt;&gt;"",IF('Données élèves'!G333&lt;&gt;"",IF('Données élèves'!AB333&lt;&gt;"",IF('Données élèves'!G333="LOC.ID",CONCATENATE("LOC.",'Données élèves'!AU$5),'Données élèves'!G333),""),""),"")</f>
        <v/>
      </c>
      <c r="F330" s="146" t="str">
        <f>IF(A330&lt;&gt;"",IF('Données élèves'!H333&lt;&gt;"",'Données élèves'!H333,""),"")</f>
        <v/>
      </c>
      <c r="G330" s="146" t="str">
        <f>IF(AND(A330&lt;&gt;"",'Données élèves'!AC333&lt;&gt;""),IF('Données élèves'!AC333=TRUE,INDEX(codesex,MATCH('Données élèves'!I333,libsex,0)),'Données élèves'!I333),"")</f>
        <v/>
      </c>
      <c r="H330" s="147" t="str">
        <f>IF(A330&lt;&gt;"",IF('Données élèves'!J333&lt;&gt;"",'Données élèves'!J333,""),"")</f>
        <v/>
      </c>
      <c r="I330" s="148" t="str">
        <f>IF(AND(A330&lt;&gt;"",'Données élèves'!AE333&lt;&gt;""),IF('Données élèves'!AE333=TRUE,INDEX(codenat,MATCH('Données élèves'!K333,libnat,0)),'Données élèves'!K333),"")</f>
        <v/>
      </c>
      <c r="J330" s="148" t="str">
        <f>IF(AND(A330&lt;&gt;"",'Données élèves'!AF333&lt;&gt;""),IF('Données élèves'!AF333=TRUE,INDEX(codelangue,MATCH('Données élèves'!L333,liblangue,0)),'Données élèves'!L333),"")</f>
        <v/>
      </c>
      <c r="K330" s="148" t="str">
        <f>IF(AND(A330&lt;&gt;"",'Données élèves'!AH333&lt;&gt;""),IF('Données élèves'!AH333=TRUE,IF(INDEX(codegem,MATCH('Données élèves'!M333,libgem,0))&lt;8000,INDEX(codegem,MATCH('Données élèves'!M333,libgem,0)),""),'Données élèves'!M333),"")</f>
        <v/>
      </c>
      <c r="L330" s="148" t="str">
        <f>IF(AND(A330&lt;&gt;"",'Données élèves'!AH333&lt;&gt;""),IF('Données élèves'!AH333=TRUE,INDEX(codegemhist,MATCH('Données élèves'!M333,libgem,0)),""),"")</f>
        <v/>
      </c>
      <c r="M330" s="148" t="str">
        <f>IF(AND(A330&lt;&gt;"",'Données élèves'!AH333&lt;&gt;""),IF('Données élèves'!AH333=TRUE,IF(INDEX(codegem,MATCH('Données élèves'!M333,libgem,0))&gt;=8000,INDEX(codegem,MATCH('Données élèves'!M333,libgem,0)),""),'Données élèves'!M333),"")</f>
        <v/>
      </c>
      <c r="N330" s="148" t="str">
        <f>IF(AND(A330&lt;&gt;"",'Données élèves'!AI333&lt;&gt;""),IF('Données élèves'!AI333=TRUE,INDEX(codeschart,MATCH('Données élèves'!N333,libschart,0)),'Données élèves'!N333),"")</f>
        <v/>
      </c>
      <c r="O330" s="148" t="str">
        <f>IF(AND(A330&lt;&gt;"",'Données élèves'!O333&lt;&gt;""),'Données élèves'!O333,"")</f>
        <v/>
      </c>
      <c r="P330" s="148" t="str">
        <f>IF(AND(A330&lt;&gt;"",'Données élèves'!AK333&lt;&gt;""),IF('Données élèves'!AK333=TRUE,INDEX(codeform,MATCH('Données élèves'!P333,libform,0)),'Données élèves'!P333),"")</f>
        <v/>
      </c>
      <c r="Q330" s="148" t="str">
        <f>IF(AND(A330&lt;&gt;"",'Données élèves'!AL333&lt;&gt;""),IF('Données élèves'!AL333=TRUE,INDEX(codespe,MATCH('Données élèves'!Q333,libspe,0)),'Données élèves'!Q333),"")</f>
        <v/>
      </c>
      <c r="R330" s="148" t="str">
        <f>IF(AND(A330&lt;&gt;"",OR('Données élèves'!AM333&lt;&gt;"",'Données élèves'!AT333=FALSE)),IF('Données élèves'!AM333=TRUE,INDEX(codemp1,MATCH('Données élèves'!R333,libmp1,0)),IF('Données élèves'!AT333=FALSE,0,'Données élèves'!R333)),"")</f>
        <v/>
      </c>
      <c r="S330" s="148" t="str">
        <f t="shared" si="16"/>
        <v/>
      </c>
      <c r="T330" s="148" t="str">
        <f t="shared" si="17"/>
        <v/>
      </c>
      <c r="U330" s="148" t="str">
        <f>IF(AND(A330&lt;&gt;"",'Données élèves'!S333&lt;&gt;""),'Données élèves'!S333,"")</f>
        <v/>
      </c>
      <c r="V330" s="148" t="str">
        <f>IF(AND(A330&lt;&gt;"",'Données élèves'!T333&lt;&gt;""),'Données élèves'!T333,"")</f>
        <v/>
      </c>
      <c r="W330" s="148" t="str">
        <f>IF(AND(A330&lt;&gt;"",'Données élèves'!U333&lt;&gt;""),'Données élèves'!U333,"")</f>
        <v/>
      </c>
      <c r="X330" s="148" t="str">
        <f>IF(AND(A330&lt;&gt;"",'Données élèves'!V333&lt;&gt;""),'Données élèves'!V333,"")</f>
        <v/>
      </c>
      <c r="Y330" s="148" t="str">
        <f>IF(AND(A330&lt;&gt;"",'Données élèves'!W333&lt;&gt;""),'Données élèves'!W333,"")</f>
        <v/>
      </c>
      <c r="Z330" s="148" t="str">
        <f>IF(AND(A330&lt;&gt;"",'Données élèves'!X333&lt;&gt;""),'Données élèves'!X333,"")</f>
        <v/>
      </c>
    </row>
    <row r="331" spans="1:26" x14ac:dyDescent="0.2">
      <c r="A331" s="146" t="str">
        <f>IF('Données élèves'!$C334&lt;&gt;"",'Données élèves'!A334,"")</f>
        <v/>
      </c>
      <c r="B331" s="146" t="str">
        <f>IF(A331&lt;&gt;"",'Données élèves'!B334,"")</f>
        <v/>
      </c>
      <c r="C331" s="146" t="str">
        <f>IF(AND(A331&lt;&gt;"",'Données élèves'!F334&lt;&gt;""),IF(INDEX(codeclint,MATCH('Données élèves'!F334,libclint,0))&lt;&gt;"",INDEX(codeclint,MATCH('Données élèves'!F334,libclint,0)),""),"")</f>
        <v/>
      </c>
      <c r="D331" s="146" t="str">
        <f t="shared" si="15"/>
        <v/>
      </c>
      <c r="E331" s="146" t="str">
        <f>IF(A331&lt;&gt;"",IF('Données élèves'!G334&lt;&gt;"",IF('Données élèves'!AB334&lt;&gt;"",IF('Données élèves'!G334="LOC.ID",CONCATENATE("LOC.",'Données élèves'!AU$5),'Données élèves'!G334),""),""),"")</f>
        <v/>
      </c>
      <c r="F331" s="146" t="str">
        <f>IF(A331&lt;&gt;"",IF('Données élèves'!H334&lt;&gt;"",'Données élèves'!H334,""),"")</f>
        <v/>
      </c>
      <c r="G331" s="146" t="str">
        <f>IF(AND(A331&lt;&gt;"",'Données élèves'!AC334&lt;&gt;""),IF('Données élèves'!AC334=TRUE,INDEX(codesex,MATCH('Données élèves'!I334,libsex,0)),'Données élèves'!I334),"")</f>
        <v/>
      </c>
      <c r="H331" s="147" t="str">
        <f>IF(A331&lt;&gt;"",IF('Données élèves'!J334&lt;&gt;"",'Données élèves'!J334,""),"")</f>
        <v/>
      </c>
      <c r="I331" s="148" t="str">
        <f>IF(AND(A331&lt;&gt;"",'Données élèves'!AE334&lt;&gt;""),IF('Données élèves'!AE334=TRUE,INDEX(codenat,MATCH('Données élèves'!K334,libnat,0)),'Données élèves'!K334),"")</f>
        <v/>
      </c>
      <c r="J331" s="148" t="str">
        <f>IF(AND(A331&lt;&gt;"",'Données élèves'!AF334&lt;&gt;""),IF('Données élèves'!AF334=TRUE,INDEX(codelangue,MATCH('Données élèves'!L334,liblangue,0)),'Données élèves'!L334),"")</f>
        <v/>
      </c>
      <c r="K331" s="148" t="str">
        <f>IF(AND(A331&lt;&gt;"",'Données élèves'!AH334&lt;&gt;""),IF('Données élèves'!AH334=TRUE,IF(INDEX(codegem,MATCH('Données élèves'!M334,libgem,0))&lt;8000,INDEX(codegem,MATCH('Données élèves'!M334,libgem,0)),""),'Données élèves'!M334),"")</f>
        <v/>
      </c>
      <c r="L331" s="148" t="str">
        <f>IF(AND(A331&lt;&gt;"",'Données élèves'!AH334&lt;&gt;""),IF('Données élèves'!AH334=TRUE,INDEX(codegemhist,MATCH('Données élèves'!M334,libgem,0)),""),"")</f>
        <v/>
      </c>
      <c r="M331" s="148" t="str">
        <f>IF(AND(A331&lt;&gt;"",'Données élèves'!AH334&lt;&gt;""),IF('Données élèves'!AH334=TRUE,IF(INDEX(codegem,MATCH('Données élèves'!M334,libgem,0))&gt;=8000,INDEX(codegem,MATCH('Données élèves'!M334,libgem,0)),""),'Données élèves'!M334),"")</f>
        <v/>
      </c>
      <c r="N331" s="148" t="str">
        <f>IF(AND(A331&lt;&gt;"",'Données élèves'!AI334&lt;&gt;""),IF('Données élèves'!AI334=TRUE,INDEX(codeschart,MATCH('Données élèves'!N334,libschart,0)),'Données élèves'!N334),"")</f>
        <v/>
      </c>
      <c r="O331" s="148" t="str">
        <f>IF(AND(A331&lt;&gt;"",'Données élèves'!O334&lt;&gt;""),'Données élèves'!O334,"")</f>
        <v/>
      </c>
      <c r="P331" s="148" t="str">
        <f>IF(AND(A331&lt;&gt;"",'Données élèves'!AK334&lt;&gt;""),IF('Données élèves'!AK334=TRUE,INDEX(codeform,MATCH('Données élèves'!P334,libform,0)),'Données élèves'!P334),"")</f>
        <v/>
      </c>
      <c r="Q331" s="148" t="str">
        <f>IF(AND(A331&lt;&gt;"",'Données élèves'!AL334&lt;&gt;""),IF('Données élèves'!AL334=TRUE,INDEX(codespe,MATCH('Données élèves'!Q334,libspe,0)),'Données élèves'!Q334),"")</f>
        <v/>
      </c>
      <c r="R331" s="148" t="str">
        <f>IF(AND(A331&lt;&gt;"",OR('Données élèves'!AM334&lt;&gt;"",'Données élèves'!AT334=FALSE)),IF('Données élèves'!AM334=TRUE,INDEX(codemp1,MATCH('Données élèves'!R334,libmp1,0)),IF('Données élèves'!AT334=FALSE,0,'Données élèves'!R334)),"")</f>
        <v/>
      </c>
      <c r="S331" s="148" t="str">
        <f t="shared" si="16"/>
        <v/>
      </c>
      <c r="T331" s="148" t="str">
        <f t="shared" si="17"/>
        <v/>
      </c>
      <c r="U331" s="148" t="str">
        <f>IF(AND(A331&lt;&gt;"",'Données élèves'!S334&lt;&gt;""),'Données élèves'!S334,"")</f>
        <v/>
      </c>
      <c r="V331" s="148" t="str">
        <f>IF(AND(A331&lt;&gt;"",'Données élèves'!T334&lt;&gt;""),'Données élèves'!T334,"")</f>
        <v/>
      </c>
      <c r="W331" s="148" t="str">
        <f>IF(AND(A331&lt;&gt;"",'Données élèves'!U334&lt;&gt;""),'Données élèves'!U334,"")</f>
        <v/>
      </c>
      <c r="X331" s="148" t="str">
        <f>IF(AND(A331&lt;&gt;"",'Données élèves'!V334&lt;&gt;""),'Données élèves'!V334,"")</f>
        <v/>
      </c>
      <c r="Y331" s="148" t="str">
        <f>IF(AND(A331&lt;&gt;"",'Données élèves'!W334&lt;&gt;""),'Données élèves'!W334,"")</f>
        <v/>
      </c>
      <c r="Z331" s="148" t="str">
        <f>IF(AND(A331&lt;&gt;"",'Données élèves'!X334&lt;&gt;""),'Données élèves'!X334,"")</f>
        <v/>
      </c>
    </row>
    <row r="332" spans="1:26" x14ac:dyDescent="0.2">
      <c r="A332" s="146" t="str">
        <f>IF('Données élèves'!$C335&lt;&gt;"",'Données élèves'!A335,"")</f>
        <v/>
      </c>
      <c r="B332" s="146" t="str">
        <f>IF(A332&lt;&gt;"",'Données élèves'!B335,"")</f>
        <v/>
      </c>
      <c r="C332" s="146" t="str">
        <f>IF(AND(A332&lt;&gt;"",'Données élèves'!F335&lt;&gt;""),IF(INDEX(codeclint,MATCH('Données élèves'!F335,libclint,0))&lt;&gt;"",INDEX(codeclint,MATCH('Données élèves'!F335,libclint,0)),""),"")</f>
        <v/>
      </c>
      <c r="D332" s="146" t="str">
        <f t="shared" si="15"/>
        <v/>
      </c>
      <c r="E332" s="146" t="str">
        <f>IF(A332&lt;&gt;"",IF('Données élèves'!G335&lt;&gt;"",IF('Données élèves'!AB335&lt;&gt;"",IF('Données élèves'!G335="LOC.ID",CONCATENATE("LOC.",'Données élèves'!AU$5),'Données élèves'!G335),""),""),"")</f>
        <v/>
      </c>
      <c r="F332" s="146" t="str">
        <f>IF(A332&lt;&gt;"",IF('Données élèves'!H335&lt;&gt;"",'Données élèves'!H335,""),"")</f>
        <v/>
      </c>
      <c r="G332" s="146" t="str">
        <f>IF(AND(A332&lt;&gt;"",'Données élèves'!AC335&lt;&gt;""),IF('Données élèves'!AC335=TRUE,INDEX(codesex,MATCH('Données élèves'!I335,libsex,0)),'Données élèves'!I335),"")</f>
        <v/>
      </c>
      <c r="H332" s="147" t="str">
        <f>IF(A332&lt;&gt;"",IF('Données élèves'!J335&lt;&gt;"",'Données élèves'!J335,""),"")</f>
        <v/>
      </c>
      <c r="I332" s="148" t="str">
        <f>IF(AND(A332&lt;&gt;"",'Données élèves'!AE335&lt;&gt;""),IF('Données élèves'!AE335=TRUE,INDEX(codenat,MATCH('Données élèves'!K335,libnat,0)),'Données élèves'!K335),"")</f>
        <v/>
      </c>
      <c r="J332" s="148" t="str">
        <f>IF(AND(A332&lt;&gt;"",'Données élèves'!AF335&lt;&gt;""),IF('Données élèves'!AF335=TRUE,INDEX(codelangue,MATCH('Données élèves'!L335,liblangue,0)),'Données élèves'!L335),"")</f>
        <v/>
      </c>
      <c r="K332" s="148" t="str">
        <f>IF(AND(A332&lt;&gt;"",'Données élèves'!AH335&lt;&gt;""),IF('Données élèves'!AH335=TRUE,IF(INDEX(codegem,MATCH('Données élèves'!M335,libgem,0))&lt;8000,INDEX(codegem,MATCH('Données élèves'!M335,libgem,0)),""),'Données élèves'!M335),"")</f>
        <v/>
      </c>
      <c r="L332" s="148" t="str">
        <f>IF(AND(A332&lt;&gt;"",'Données élèves'!AH335&lt;&gt;""),IF('Données élèves'!AH335=TRUE,INDEX(codegemhist,MATCH('Données élèves'!M335,libgem,0)),""),"")</f>
        <v/>
      </c>
      <c r="M332" s="148" t="str">
        <f>IF(AND(A332&lt;&gt;"",'Données élèves'!AH335&lt;&gt;""),IF('Données élèves'!AH335=TRUE,IF(INDEX(codegem,MATCH('Données élèves'!M335,libgem,0))&gt;=8000,INDEX(codegem,MATCH('Données élèves'!M335,libgem,0)),""),'Données élèves'!M335),"")</f>
        <v/>
      </c>
      <c r="N332" s="148" t="str">
        <f>IF(AND(A332&lt;&gt;"",'Données élèves'!AI335&lt;&gt;""),IF('Données élèves'!AI335=TRUE,INDEX(codeschart,MATCH('Données élèves'!N335,libschart,0)),'Données élèves'!N335),"")</f>
        <v/>
      </c>
      <c r="O332" s="148" t="str">
        <f>IF(AND(A332&lt;&gt;"",'Données élèves'!O335&lt;&gt;""),'Données élèves'!O335,"")</f>
        <v/>
      </c>
      <c r="P332" s="148" t="str">
        <f>IF(AND(A332&lt;&gt;"",'Données élèves'!AK335&lt;&gt;""),IF('Données élèves'!AK335=TRUE,INDEX(codeform,MATCH('Données élèves'!P335,libform,0)),'Données élèves'!P335),"")</f>
        <v/>
      </c>
      <c r="Q332" s="148" t="str">
        <f>IF(AND(A332&lt;&gt;"",'Données élèves'!AL335&lt;&gt;""),IF('Données élèves'!AL335=TRUE,INDEX(codespe,MATCH('Données élèves'!Q335,libspe,0)),'Données élèves'!Q335),"")</f>
        <v/>
      </c>
      <c r="R332" s="148" t="str">
        <f>IF(AND(A332&lt;&gt;"",OR('Données élèves'!AM335&lt;&gt;"",'Données élèves'!AT335=FALSE)),IF('Données élèves'!AM335=TRUE,INDEX(codemp1,MATCH('Données élèves'!R335,libmp1,0)),IF('Données élèves'!AT335=FALSE,0,'Données élèves'!R335)),"")</f>
        <v/>
      </c>
      <c r="S332" s="148" t="str">
        <f t="shared" si="16"/>
        <v/>
      </c>
      <c r="T332" s="148" t="str">
        <f t="shared" si="17"/>
        <v/>
      </c>
      <c r="U332" s="148" t="str">
        <f>IF(AND(A332&lt;&gt;"",'Données élèves'!S335&lt;&gt;""),'Données élèves'!S335,"")</f>
        <v/>
      </c>
      <c r="V332" s="148" t="str">
        <f>IF(AND(A332&lt;&gt;"",'Données élèves'!T335&lt;&gt;""),'Données élèves'!T335,"")</f>
        <v/>
      </c>
      <c r="W332" s="148" t="str">
        <f>IF(AND(A332&lt;&gt;"",'Données élèves'!U335&lt;&gt;""),'Données élèves'!U335,"")</f>
        <v/>
      </c>
      <c r="X332" s="148" t="str">
        <f>IF(AND(A332&lt;&gt;"",'Données élèves'!V335&lt;&gt;""),'Données élèves'!V335,"")</f>
        <v/>
      </c>
      <c r="Y332" s="148" t="str">
        <f>IF(AND(A332&lt;&gt;"",'Données élèves'!W335&lt;&gt;""),'Données élèves'!W335,"")</f>
        <v/>
      </c>
      <c r="Z332" s="148" t="str">
        <f>IF(AND(A332&lt;&gt;"",'Données élèves'!X335&lt;&gt;""),'Données élèves'!X335,"")</f>
        <v/>
      </c>
    </row>
    <row r="333" spans="1:26" x14ac:dyDescent="0.2">
      <c r="A333" s="146" t="str">
        <f>IF('Données élèves'!$C336&lt;&gt;"",'Données élèves'!A336,"")</f>
        <v/>
      </c>
      <c r="B333" s="146" t="str">
        <f>IF(A333&lt;&gt;"",'Données élèves'!B336,"")</f>
        <v/>
      </c>
      <c r="C333" s="146" t="str">
        <f>IF(AND(A333&lt;&gt;"",'Données élèves'!F336&lt;&gt;""),IF(INDEX(codeclint,MATCH('Données élèves'!F336,libclint,0))&lt;&gt;"",INDEX(codeclint,MATCH('Données élèves'!F336,libclint,0)),""),"")</f>
        <v/>
      </c>
      <c r="D333" s="146" t="str">
        <f t="shared" si="15"/>
        <v/>
      </c>
      <c r="E333" s="146" t="str">
        <f>IF(A333&lt;&gt;"",IF('Données élèves'!G336&lt;&gt;"",IF('Données élèves'!AB336&lt;&gt;"",IF('Données élèves'!G336="LOC.ID",CONCATENATE("LOC.",'Données élèves'!AU$5),'Données élèves'!G336),""),""),"")</f>
        <v/>
      </c>
      <c r="F333" s="146" t="str">
        <f>IF(A333&lt;&gt;"",IF('Données élèves'!H336&lt;&gt;"",'Données élèves'!H336,""),"")</f>
        <v/>
      </c>
      <c r="G333" s="146" t="str">
        <f>IF(AND(A333&lt;&gt;"",'Données élèves'!AC336&lt;&gt;""),IF('Données élèves'!AC336=TRUE,INDEX(codesex,MATCH('Données élèves'!I336,libsex,0)),'Données élèves'!I336),"")</f>
        <v/>
      </c>
      <c r="H333" s="147" t="str">
        <f>IF(A333&lt;&gt;"",IF('Données élèves'!J336&lt;&gt;"",'Données élèves'!J336,""),"")</f>
        <v/>
      </c>
      <c r="I333" s="148" t="str">
        <f>IF(AND(A333&lt;&gt;"",'Données élèves'!AE336&lt;&gt;""),IF('Données élèves'!AE336=TRUE,INDEX(codenat,MATCH('Données élèves'!K336,libnat,0)),'Données élèves'!K336),"")</f>
        <v/>
      </c>
      <c r="J333" s="148" t="str">
        <f>IF(AND(A333&lt;&gt;"",'Données élèves'!AF336&lt;&gt;""),IF('Données élèves'!AF336=TRUE,INDEX(codelangue,MATCH('Données élèves'!L336,liblangue,0)),'Données élèves'!L336),"")</f>
        <v/>
      </c>
      <c r="K333" s="148" t="str">
        <f>IF(AND(A333&lt;&gt;"",'Données élèves'!AH336&lt;&gt;""),IF('Données élèves'!AH336=TRUE,IF(INDEX(codegem,MATCH('Données élèves'!M336,libgem,0))&lt;8000,INDEX(codegem,MATCH('Données élèves'!M336,libgem,0)),""),'Données élèves'!M336),"")</f>
        <v/>
      </c>
      <c r="L333" s="148" t="str">
        <f>IF(AND(A333&lt;&gt;"",'Données élèves'!AH336&lt;&gt;""),IF('Données élèves'!AH336=TRUE,INDEX(codegemhist,MATCH('Données élèves'!M336,libgem,0)),""),"")</f>
        <v/>
      </c>
      <c r="M333" s="148" t="str">
        <f>IF(AND(A333&lt;&gt;"",'Données élèves'!AH336&lt;&gt;""),IF('Données élèves'!AH336=TRUE,IF(INDEX(codegem,MATCH('Données élèves'!M336,libgem,0))&gt;=8000,INDEX(codegem,MATCH('Données élèves'!M336,libgem,0)),""),'Données élèves'!M336),"")</f>
        <v/>
      </c>
      <c r="N333" s="148" t="str">
        <f>IF(AND(A333&lt;&gt;"",'Données élèves'!AI336&lt;&gt;""),IF('Données élèves'!AI336=TRUE,INDEX(codeschart,MATCH('Données élèves'!N336,libschart,0)),'Données élèves'!N336),"")</f>
        <v/>
      </c>
      <c r="O333" s="148" t="str">
        <f>IF(AND(A333&lt;&gt;"",'Données élèves'!O336&lt;&gt;""),'Données élèves'!O336,"")</f>
        <v/>
      </c>
      <c r="P333" s="148" t="str">
        <f>IF(AND(A333&lt;&gt;"",'Données élèves'!AK336&lt;&gt;""),IF('Données élèves'!AK336=TRUE,INDEX(codeform,MATCH('Données élèves'!P336,libform,0)),'Données élèves'!P336),"")</f>
        <v/>
      </c>
      <c r="Q333" s="148" t="str">
        <f>IF(AND(A333&lt;&gt;"",'Données élèves'!AL336&lt;&gt;""),IF('Données élèves'!AL336=TRUE,INDEX(codespe,MATCH('Données élèves'!Q336,libspe,0)),'Données élèves'!Q336),"")</f>
        <v/>
      </c>
      <c r="R333" s="148" t="str">
        <f>IF(AND(A333&lt;&gt;"",OR('Données élèves'!AM336&lt;&gt;"",'Données élèves'!AT336=FALSE)),IF('Données élèves'!AM336=TRUE,INDEX(codemp1,MATCH('Données élèves'!R336,libmp1,0)),IF('Données élèves'!AT336=FALSE,0,'Données élèves'!R336)),"")</f>
        <v/>
      </c>
      <c r="S333" s="148" t="str">
        <f t="shared" si="16"/>
        <v/>
      </c>
      <c r="T333" s="148" t="str">
        <f t="shared" si="17"/>
        <v/>
      </c>
      <c r="U333" s="148" t="str">
        <f>IF(AND(A333&lt;&gt;"",'Données élèves'!S336&lt;&gt;""),'Données élèves'!S336,"")</f>
        <v/>
      </c>
      <c r="V333" s="148" t="str">
        <f>IF(AND(A333&lt;&gt;"",'Données élèves'!T336&lt;&gt;""),'Données élèves'!T336,"")</f>
        <v/>
      </c>
      <c r="W333" s="148" t="str">
        <f>IF(AND(A333&lt;&gt;"",'Données élèves'!U336&lt;&gt;""),'Données élèves'!U336,"")</f>
        <v/>
      </c>
      <c r="X333" s="148" t="str">
        <f>IF(AND(A333&lt;&gt;"",'Données élèves'!V336&lt;&gt;""),'Données élèves'!V336,"")</f>
        <v/>
      </c>
      <c r="Y333" s="148" t="str">
        <f>IF(AND(A333&lt;&gt;"",'Données élèves'!W336&lt;&gt;""),'Données élèves'!W336,"")</f>
        <v/>
      </c>
      <c r="Z333" s="148" t="str">
        <f>IF(AND(A333&lt;&gt;"",'Données élèves'!X336&lt;&gt;""),'Données élèves'!X336,"")</f>
        <v/>
      </c>
    </row>
    <row r="334" spans="1:26" x14ac:dyDescent="0.2">
      <c r="A334" s="146" t="str">
        <f>IF('Données élèves'!$C337&lt;&gt;"",'Données élèves'!A337,"")</f>
        <v/>
      </c>
      <c r="B334" s="146" t="str">
        <f>IF(A334&lt;&gt;"",'Données élèves'!B337,"")</f>
        <v/>
      </c>
      <c r="C334" s="146" t="str">
        <f>IF(AND(A334&lt;&gt;"",'Données élèves'!F337&lt;&gt;""),IF(INDEX(codeclint,MATCH('Données élèves'!F337,libclint,0))&lt;&gt;"",INDEX(codeclint,MATCH('Données élèves'!F337,libclint,0)),""),"")</f>
        <v/>
      </c>
      <c r="D334" s="146" t="str">
        <f t="shared" si="15"/>
        <v/>
      </c>
      <c r="E334" s="146" t="str">
        <f>IF(A334&lt;&gt;"",IF('Données élèves'!G337&lt;&gt;"",IF('Données élèves'!AB337&lt;&gt;"",IF('Données élèves'!G337="LOC.ID",CONCATENATE("LOC.",'Données élèves'!AU$5),'Données élèves'!G337),""),""),"")</f>
        <v/>
      </c>
      <c r="F334" s="146" t="str">
        <f>IF(A334&lt;&gt;"",IF('Données élèves'!H337&lt;&gt;"",'Données élèves'!H337,""),"")</f>
        <v/>
      </c>
      <c r="G334" s="146" t="str">
        <f>IF(AND(A334&lt;&gt;"",'Données élèves'!AC337&lt;&gt;""),IF('Données élèves'!AC337=TRUE,INDEX(codesex,MATCH('Données élèves'!I337,libsex,0)),'Données élèves'!I337),"")</f>
        <v/>
      </c>
      <c r="H334" s="147" t="str">
        <f>IF(A334&lt;&gt;"",IF('Données élèves'!J337&lt;&gt;"",'Données élèves'!J337,""),"")</f>
        <v/>
      </c>
      <c r="I334" s="148" t="str">
        <f>IF(AND(A334&lt;&gt;"",'Données élèves'!AE337&lt;&gt;""),IF('Données élèves'!AE337=TRUE,INDEX(codenat,MATCH('Données élèves'!K337,libnat,0)),'Données élèves'!K337),"")</f>
        <v/>
      </c>
      <c r="J334" s="148" t="str">
        <f>IF(AND(A334&lt;&gt;"",'Données élèves'!AF337&lt;&gt;""),IF('Données élèves'!AF337=TRUE,INDEX(codelangue,MATCH('Données élèves'!L337,liblangue,0)),'Données élèves'!L337),"")</f>
        <v/>
      </c>
      <c r="K334" s="148" t="str">
        <f>IF(AND(A334&lt;&gt;"",'Données élèves'!AH337&lt;&gt;""),IF('Données élèves'!AH337=TRUE,IF(INDEX(codegem,MATCH('Données élèves'!M337,libgem,0))&lt;8000,INDEX(codegem,MATCH('Données élèves'!M337,libgem,0)),""),'Données élèves'!M337),"")</f>
        <v/>
      </c>
      <c r="L334" s="148" t="str">
        <f>IF(AND(A334&lt;&gt;"",'Données élèves'!AH337&lt;&gt;""),IF('Données élèves'!AH337=TRUE,INDEX(codegemhist,MATCH('Données élèves'!M337,libgem,0)),""),"")</f>
        <v/>
      </c>
      <c r="M334" s="148" t="str">
        <f>IF(AND(A334&lt;&gt;"",'Données élèves'!AH337&lt;&gt;""),IF('Données élèves'!AH337=TRUE,IF(INDEX(codegem,MATCH('Données élèves'!M337,libgem,0))&gt;=8000,INDEX(codegem,MATCH('Données élèves'!M337,libgem,0)),""),'Données élèves'!M337),"")</f>
        <v/>
      </c>
      <c r="N334" s="148" t="str">
        <f>IF(AND(A334&lt;&gt;"",'Données élèves'!AI337&lt;&gt;""),IF('Données élèves'!AI337=TRUE,INDEX(codeschart,MATCH('Données élèves'!N337,libschart,0)),'Données élèves'!N337),"")</f>
        <v/>
      </c>
      <c r="O334" s="148" t="str">
        <f>IF(AND(A334&lt;&gt;"",'Données élèves'!O337&lt;&gt;""),'Données élèves'!O337,"")</f>
        <v/>
      </c>
      <c r="P334" s="148" t="str">
        <f>IF(AND(A334&lt;&gt;"",'Données élèves'!AK337&lt;&gt;""),IF('Données élèves'!AK337=TRUE,INDEX(codeform,MATCH('Données élèves'!P337,libform,0)),'Données élèves'!P337),"")</f>
        <v/>
      </c>
      <c r="Q334" s="148" t="str">
        <f>IF(AND(A334&lt;&gt;"",'Données élèves'!AL337&lt;&gt;""),IF('Données élèves'!AL337=TRUE,INDEX(codespe,MATCH('Données élèves'!Q337,libspe,0)),'Données élèves'!Q337),"")</f>
        <v/>
      </c>
      <c r="R334" s="148" t="str">
        <f>IF(AND(A334&lt;&gt;"",OR('Données élèves'!AM337&lt;&gt;"",'Données élèves'!AT337=FALSE)),IF('Données élèves'!AM337=TRUE,INDEX(codemp1,MATCH('Données élèves'!R337,libmp1,0)),IF('Données élèves'!AT337=FALSE,0,'Données élèves'!R337)),"")</f>
        <v/>
      </c>
      <c r="S334" s="148" t="str">
        <f t="shared" si="16"/>
        <v/>
      </c>
      <c r="T334" s="148" t="str">
        <f t="shared" si="17"/>
        <v/>
      </c>
      <c r="U334" s="148" t="str">
        <f>IF(AND(A334&lt;&gt;"",'Données élèves'!S337&lt;&gt;""),'Données élèves'!S337,"")</f>
        <v/>
      </c>
      <c r="V334" s="148" t="str">
        <f>IF(AND(A334&lt;&gt;"",'Données élèves'!T337&lt;&gt;""),'Données élèves'!T337,"")</f>
        <v/>
      </c>
      <c r="W334" s="148" t="str">
        <f>IF(AND(A334&lt;&gt;"",'Données élèves'!U337&lt;&gt;""),'Données élèves'!U337,"")</f>
        <v/>
      </c>
      <c r="X334" s="148" t="str">
        <f>IF(AND(A334&lt;&gt;"",'Données élèves'!V337&lt;&gt;""),'Données élèves'!V337,"")</f>
        <v/>
      </c>
      <c r="Y334" s="148" t="str">
        <f>IF(AND(A334&lt;&gt;"",'Données élèves'!W337&lt;&gt;""),'Données élèves'!W337,"")</f>
        <v/>
      </c>
      <c r="Z334" s="148" t="str">
        <f>IF(AND(A334&lt;&gt;"",'Données élèves'!X337&lt;&gt;""),'Données élèves'!X337,"")</f>
        <v/>
      </c>
    </row>
    <row r="335" spans="1:26" x14ac:dyDescent="0.2">
      <c r="A335" s="146" t="str">
        <f>IF('Données élèves'!$C338&lt;&gt;"",'Données élèves'!A338,"")</f>
        <v/>
      </c>
      <c r="B335" s="146" t="str">
        <f>IF(A335&lt;&gt;"",'Données élèves'!B338,"")</f>
        <v/>
      </c>
      <c r="C335" s="146" t="str">
        <f>IF(AND(A335&lt;&gt;"",'Données élèves'!F338&lt;&gt;""),IF(INDEX(codeclint,MATCH('Données élèves'!F338,libclint,0))&lt;&gt;"",INDEX(codeclint,MATCH('Données élèves'!F338,libclint,0)),""),"")</f>
        <v/>
      </c>
      <c r="D335" s="146" t="str">
        <f t="shared" si="15"/>
        <v/>
      </c>
      <c r="E335" s="146" t="str">
        <f>IF(A335&lt;&gt;"",IF('Données élèves'!G338&lt;&gt;"",IF('Données élèves'!AB338&lt;&gt;"",IF('Données élèves'!G338="LOC.ID",CONCATENATE("LOC.",'Données élèves'!AU$5),'Données élèves'!G338),""),""),"")</f>
        <v/>
      </c>
      <c r="F335" s="146" t="str">
        <f>IF(A335&lt;&gt;"",IF('Données élèves'!H338&lt;&gt;"",'Données élèves'!H338,""),"")</f>
        <v/>
      </c>
      <c r="G335" s="146" t="str">
        <f>IF(AND(A335&lt;&gt;"",'Données élèves'!AC338&lt;&gt;""),IF('Données élèves'!AC338=TRUE,INDEX(codesex,MATCH('Données élèves'!I338,libsex,0)),'Données élèves'!I338),"")</f>
        <v/>
      </c>
      <c r="H335" s="147" t="str">
        <f>IF(A335&lt;&gt;"",IF('Données élèves'!J338&lt;&gt;"",'Données élèves'!J338,""),"")</f>
        <v/>
      </c>
      <c r="I335" s="148" t="str">
        <f>IF(AND(A335&lt;&gt;"",'Données élèves'!AE338&lt;&gt;""),IF('Données élèves'!AE338=TRUE,INDEX(codenat,MATCH('Données élèves'!K338,libnat,0)),'Données élèves'!K338),"")</f>
        <v/>
      </c>
      <c r="J335" s="148" t="str">
        <f>IF(AND(A335&lt;&gt;"",'Données élèves'!AF338&lt;&gt;""),IF('Données élèves'!AF338=TRUE,INDEX(codelangue,MATCH('Données élèves'!L338,liblangue,0)),'Données élèves'!L338),"")</f>
        <v/>
      </c>
      <c r="K335" s="148" t="str">
        <f>IF(AND(A335&lt;&gt;"",'Données élèves'!AH338&lt;&gt;""),IF('Données élèves'!AH338=TRUE,IF(INDEX(codegem,MATCH('Données élèves'!M338,libgem,0))&lt;8000,INDEX(codegem,MATCH('Données élèves'!M338,libgem,0)),""),'Données élèves'!M338),"")</f>
        <v/>
      </c>
      <c r="L335" s="148" t="str">
        <f>IF(AND(A335&lt;&gt;"",'Données élèves'!AH338&lt;&gt;""),IF('Données élèves'!AH338=TRUE,INDEX(codegemhist,MATCH('Données élèves'!M338,libgem,0)),""),"")</f>
        <v/>
      </c>
      <c r="M335" s="148" t="str">
        <f>IF(AND(A335&lt;&gt;"",'Données élèves'!AH338&lt;&gt;""),IF('Données élèves'!AH338=TRUE,IF(INDEX(codegem,MATCH('Données élèves'!M338,libgem,0))&gt;=8000,INDEX(codegem,MATCH('Données élèves'!M338,libgem,0)),""),'Données élèves'!M338),"")</f>
        <v/>
      </c>
      <c r="N335" s="148" t="str">
        <f>IF(AND(A335&lt;&gt;"",'Données élèves'!AI338&lt;&gt;""),IF('Données élèves'!AI338=TRUE,INDEX(codeschart,MATCH('Données élèves'!N338,libschart,0)),'Données élèves'!N338),"")</f>
        <v/>
      </c>
      <c r="O335" s="148" t="str">
        <f>IF(AND(A335&lt;&gt;"",'Données élèves'!O338&lt;&gt;""),'Données élèves'!O338,"")</f>
        <v/>
      </c>
      <c r="P335" s="148" t="str">
        <f>IF(AND(A335&lt;&gt;"",'Données élèves'!AK338&lt;&gt;""),IF('Données élèves'!AK338=TRUE,INDEX(codeform,MATCH('Données élèves'!P338,libform,0)),'Données élèves'!P338),"")</f>
        <v/>
      </c>
      <c r="Q335" s="148" t="str">
        <f>IF(AND(A335&lt;&gt;"",'Données élèves'!AL338&lt;&gt;""),IF('Données élèves'!AL338=TRUE,INDEX(codespe,MATCH('Données élèves'!Q338,libspe,0)),'Données élèves'!Q338),"")</f>
        <v/>
      </c>
      <c r="R335" s="148" t="str">
        <f>IF(AND(A335&lt;&gt;"",OR('Données élèves'!AM338&lt;&gt;"",'Données élèves'!AT338=FALSE)),IF('Données élèves'!AM338=TRUE,INDEX(codemp1,MATCH('Données élèves'!R338,libmp1,0)),IF('Données élèves'!AT338=FALSE,0,'Données élèves'!R338)),"")</f>
        <v/>
      </c>
      <c r="S335" s="148" t="str">
        <f t="shared" si="16"/>
        <v/>
      </c>
      <c r="T335" s="148" t="str">
        <f t="shared" si="17"/>
        <v/>
      </c>
      <c r="U335" s="148" t="str">
        <f>IF(AND(A335&lt;&gt;"",'Données élèves'!S338&lt;&gt;""),'Données élèves'!S338,"")</f>
        <v/>
      </c>
      <c r="V335" s="148" t="str">
        <f>IF(AND(A335&lt;&gt;"",'Données élèves'!T338&lt;&gt;""),'Données élèves'!T338,"")</f>
        <v/>
      </c>
      <c r="W335" s="148" t="str">
        <f>IF(AND(A335&lt;&gt;"",'Données élèves'!U338&lt;&gt;""),'Données élèves'!U338,"")</f>
        <v/>
      </c>
      <c r="X335" s="148" t="str">
        <f>IF(AND(A335&lt;&gt;"",'Données élèves'!V338&lt;&gt;""),'Données élèves'!V338,"")</f>
        <v/>
      </c>
      <c r="Y335" s="148" t="str">
        <f>IF(AND(A335&lt;&gt;"",'Données élèves'!W338&lt;&gt;""),'Données élèves'!W338,"")</f>
        <v/>
      </c>
      <c r="Z335" s="148" t="str">
        <f>IF(AND(A335&lt;&gt;"",'Données élèves'!X338&lt;&gt;""),'Données élèves'!X338,"")</f>
        <v/>
      </c>
    </row>
    <row r="336" spans="1:26" x14ac:dyDescent="0.2">
      <c r="A336" s="146" t="str">
        <f>IF('Données élèves'!$C339&lt;&gt;"",'Données élèves'!A339,"")</f>
        <v/>
      </c>
      <c r="B336" s="146" t="str">
        <f>IF(A336&lt;&gt;"",'Données élèves'!B339,"")</f>
        <v/>
      </c>
      <c r="C336" s="146" t="str">
        <f>IF(AND(A336&lt;&gt;"",'Données élèves'!F339&lt;&gt;""),IF(INDEX(codeclint,MATCH('Données élèves'!F339,libclint,0))&lt;&gt;"",INDEX(codeclint,MATCH('Données élèves'!F339,libclint,0)),""),"")</f>
        <v/>
      </c>
      <c r="D336" s="146" t="str">
        <f t="shared" si="15"/>
        <v/>
      </c>
      <c r="E336" s="146" t="str">
        <f>IF(A336&lt;&gt;"",IF('Données élèves'!G339&lt;&gt;"",IF('Données élèves'!AB339&lt;&gt;"",IF('Données élèves'!G339="LOC.ID",CONCATENATE("LOC.",'Données élèves'!AU$5),'Données élèves'!G339),""),""),"")</f>
        <v/>
      </c>
      <c r="F336" s="146" t="str">
        <f>IF(A336&lt;&gt;"",IF('Données élèves'!H339&lt;&gt;"",'Données élèves'!H339,""),"")</f>
        <v/>
      </c>
      <c r="G336" s="146" t="str">
        <f>IF(AND(A336&lt;&gt;"",'Données élèves'!AC339&lt;&gt;""),IF('Données élèves'!AC339=TRUE,INDEX(codesex,MATCH('Données élèves'!I339,libsex,0)),'Données élèves'!I339),"")</f>
        <v/>
      </c>
      <c r="H336" s="147" t="str">
        <f>IF(A336&lt;&gt;"",IF('Données élèves'!J339&lt;&gt;"",'Données élèves'!J339,""),"")</f>
        <v/>
      </c>
      <c r="I336" s="148" t="str">
        <f>IF(AND(A336&lt;&gt;"",'Données élèves'!AE339&lt;&gt;""),IF('Données élèves'!AE339=TRUE,INDEX(codenat,MATCH('Données élèves'!K339,libnat,0)),'Données élèves'!K339),"")</f>
        <v/>
      </c>
      <c r="J336" s="148" t="str">
        <f>IF(AND(A336&lt;&gt;"",'Données élèves'!AF339&lt;&gt;""),IF('Données élèves'!AF339=TRUE,INDEX(codelangue,MATCH('Données élèves'!L339,liblangue,0)),'Données élèves'!L339),"")</f>
        <v/>
      </c>
      <c r="K336" s="148" t="str">
        <f>IF(AND(A336&lt;&gt;"",'Données élèves'!AH339&lt;&gt;""),IF('Données élèves'!AH339=TRUE,IF(INDEX(codegem,MATCH('Données élèves'!M339,libgem,0))&lt;8000,INDEX(codegem,MATCH('Données élèves'!M339,libgem,0)),""),'Données élèves'!M339),"")</f>
        <v/>
      </c>
      <c r="L336" s="148" t="str">
        <f>IF(AND(A336&lt;&gt;"",'Données élèves'!AH339&lt;&gt;""),IF('Données élèves'!AH339=TRUE,INDEX(codegemhist,MATCH('Données élèves'!M339,libgem,0)),""),"")</f>
        <v/>
      </c>
      <c r="M336" s="148" t="str">
        <f>IF(AND(A336&lt;&gt;"",'Données élèves'!AH339&lt;&gt;""),IF('Données élèves'!AH339=TRUE,IF(INDEX(codegem,MATCH('Données élèves'!M339,libgem,0))&gt;=8000,INDEX(codegem,MATCH('Données élèves'!M339,libgem,0)),""),'Données élèves'!M339),"")</f>
        <v/>
      </c>
      <c r="N336" s="148" t="str">
        <f>IF(AND(A336&lt;&gt;"",'Données élèves'!AI339&lt;&gt;""),IF('Données élèves'!AI339=TRUE,INDEX(codeschart,MATCH('Données élèves'!N339,libschart,0)),'Données élèves'!N339),"")</f>
        <v/>
      </c>
      <c r="O336" s="148" t="str">
        <f>IF(AND(A336&lt;&gt;"",'Données élèves'!O339&lt;&gt;""),'Données élèves'!O339,"")</f>
        <v/>
      </c>
      <c r="P336" s="148" t="str">
        <f>IF(AND(A336&lt;&gt;"",'Données élèves'!AK339&lt;&gt;""),IF('Données élèves'!AK339=TRUE,INDEX(codeform,MATCH('Données élèves'!P339,libform,0)),'Données élèves'!P339),"")</f>
        <v/>
      </c>
      <c r="Q336" s="148" t="str">
        <f>IF(AND(A336&lt;&gt;"",'Données élèves'!AL339&lt;&gt;""),IF('Données élèves'!AL339=TRUE,INDEX(codespe,MATCH('Données élèves'!Q339,libspe,0)),'Données élèves'!Q339),"")</f>
        <v/>
      </c>
      <c r="R336" s="148" t="str">
        <f>IF(AND(A336&lt;&gt;"",OR('Données élèves'!AM339&lt;&gt;"",'Données élèves'!AT339=FALSE)),IF('Données élèves'!AM339=TRUE,INDEX(codemp1,MATCH('Données élèves'!R339,libmp1,0)),IF('Données élèves'!AT339=FALSE,0,'Données élèves'!R339)),"")</f>
        <v/>
      </c>
      <c r="S336" s="148" t="str">
        <f t="shared" si="16"/>
        <v/>
      </c>
      <c r="T336" s="148" t="str">
        <f t="shared" si="17"/>
        <v/>
      </c>
      <c r="U336" s="148" t="str">
        <f>IF(AND(A336&lt;&gt;"",'Données élèves'!S339&lt;&gt;""),'Données élèves'!S339,"")</f>
        <v/>
      </c>
      <c r="V336" s="148" t="str">
        <f>IF(AND(A336&lt;&gt;"",'Données élèves'!T339&lt;&gt;""),'Données élèves'!T339,"")</f>
        <v/>
      </c>
      <c r="W336" s="148" t="str">
        <f>IF(AND(A336&lt;&gt;"",'Données élèves'!U339&lt;&gt;""),'Données élèves'!U339,"")</f>
        <v/>
      </c>
      <c r="X336" s="148" t="str">
        <f>IF(AND(A336&lt;&gt;"",'Données élèves'!V339&lt;&gt;""),'Données élèves'!V339,"")</f>
        <v/>
      </c>
      <c r="Y336" s="148" t="str">
        <f>IF(AND(A336&lt;&gt;"",'Données élèves'!W339&lt;&gt;""),'Données élèves'!W339,"")</f>
        <v/>
      </c>
      <c r="Z336" s="148" t="str">
        <f>IF(AND(A336&lt;&gt;"",'Données élèves'!X339&lt;&gt;""),'Données élèves'!X339,"")</f>
        <v/>
      </c>
    </row>
    <row r="337" spans="1:26" x14ac:dyDescent="0.2">
      <c r="A337" s="146" t="str">
        <f>IF('Données élèves'!$C340&lt;&gt;"",'Données élèves'!A340,"")</f>
        <v/>
      </c>
      <c r="B337" s="146" t="str">
        <f>IF(A337&lt;&gt;"",'Données élèves'!B340,"")</f>
        <v/>
      </c>
      <c r="C337" s="146" t="str">
        <f>IF(AND(A337&lt;&gt;"",'Données élèves'!F340&lt;&gt;""),IF(INDEX(codeclint,MATCH('Données élèves'!F340,libclint,0))&lt;&gt;"",INDEX(codeclint,MATCH('Données élèves'!F340,libclint,0)),""),"")</f>
        <v/>
      </c>
      <c r="D337" s="146" t="str">
        <f t="shared" si="15"/>
        <v/>
      </c>
      <c r="E337" s="146" t="str">
        <f>IF(A337&lt;&gt;"",IF('Données élèves'!G340&lt;&gt;"",IF('Données élèves'!AB340&lt;&gt;"",IF('Données élèves'!G340="LOC.ID",CONCATENATE("LOC.",'Données élèves'!AU$5),'Données élèves'!G340),""),""),"")</f>
        <v/>
      </c>
      <c r="F337" s="146" t="str">
        <f>IF(A337&lt;&gt;"",IF('Données élèves'!H340&lt;&gt;"",'Données élèves'!H340,""),"")</f>
        <v/>
      </c>
      <c r="G337" s="146" t="str">
        <f>IF(AND(A337&lt;&gt;"",'Données élèves'!AC340&lt;&gt;""),IF('Données élèves'!AC340=TRUE,INDEX(codesex,MATCH('Données élèves'!I340,libsex,0)),'Données élèves'!I340),"")</f>
        <v/>
      </c>
      <c r="H337" s="147" t="str">
        <f>IF(A337&lt;&gt;"",IF('Données élèves'!J340&lt;&gt;"",'Données élèves'!J340,""),"")</f>
        <v/>
      </c>
      <c r="I337" s="148" t="str">
        <f>IF(AND(A337&lt;&gt;"",'Données élèves'!AE340&lt;&gt;""),IF('Données élèves'!AE340=TRUE,INDEX(codenat,MATCH('Données élèves'!K340,libnat,0)),'Données élèves'!K340),"")</f>
        <v/>
      </c>
      <c r="J337" s="148" t="str">
        <f>IF(AND(A337&lt;&gt;"",'Données élèves'!AF340&lt;&gt;""),IF('Données élèves'!AF340=TRUE,INDEX(codelangue,MATCH('Données élèves'!L340,liblangue,0)),'Données élèves'!L340),"")</f>
        <v/>
      </c>
      <c r="K337" s="148" t="str">
        <f>IF(AND(A337&lt;&gt;"",'Données élèves'!AH340&lt;&gt;""),IF('Données élèves'!AH340=TRUE,IF(INDEX(codegem,MATCH('Données élèves'!M340,libgem,0))&lt;8000,INDEX(codegem,MATCH('Données élèves'!M340,libgem,0)),""),'Données élèves'!M340),"")</f>
        <v/>
      </c>
      <c r="L337" s="148" t="str">
        <f>IF(AND(A337&lt;&gt;"",'Données élèves'!AH340&lt;&gt;""),IF('Données élèves'!AH340=TRUE,INDEX(codegemhist,MATCH('Données élèves'!M340,libgem,0)),""),"")</f>
        <v/>
      </c>
      <c r="M337" s="148" t="str">
        <f>IF(AND(A337&lt;&gt;"",'Données élèves'!AH340&lt;&gt;""),IF('Données élèves'!AH340=TRUE,IF(INDEX(codegem,MATCH('Données élèves'!M340,libgem,0))&gt;=8000,INDEX(codegem,MATCH('Données élèves'!M340,libgem,0)),""),'Données élèves'!M340),"")</f>
        <v/>
      </c>
      <c r="N337" s="148" t="str">
        <f>IF(AND(A337&lt;&gt;"",'Données élèves'!AI340&lt;&gt;""),IF('Données élèves'!AI340=TRUE,INDEX(codeschart,MATCH('Données élèves'!N340,libschart,0)),'Données élèves'!N340),"")</f>
        <v/>
      </c>
      <c r="O337" s="148" t="str">
        <f>IF(AND(A337&lt;&gt;"",'Données élèves'!O340&lt;&gt;""),'Données élèves'!O340,"")</f>
        <v/>
      </c>
      <c r="P337" s="148" t="str">
        <f>IF(AND(A337&lt;&gt;"",'Données élèves'!AK340&lt;&gt;""),IF('Données élèves'!AK340=TRUE,INDEX(codeform,MATCH('Données élèves'!P340,libform,0)),'Données élèves'!P340),"")</f>
        <v/>
      </c>
      <c r="Q337" s="148" t="str">
        <f>IF(AND(A337&lt;&gt;"",'Données élèves'!AL340&lt;&gt;""),IF('Données élèves'!AL340=TRUE,INDEX(codespe,MATCH('Données élèves'!Q340,libspe,0)),'Données élèves'!Q340),"")</f>
        <v/>
      </c>
      <c r="R337" s="148" t="str">
        <f>IF(AND(A337&lt;&gt;"",OR('Données élèves'!AM340&lt;&gt;"",'Données élèves'!AT340=FALSE)),IF('Données élèves'!AM340=TRUE,INDEX(codemp1,MATCH('Données élèves'!R340,libmp1,0)),IF('Données élèves'!AT340=FALSE,0,'Données élèves'!R340)),"")</f>
        <v/>
      </c>
      <c r="S337" s="148" t="str">
        <f t="shared" si="16"/>
        <v/>
      </c>
      <c r="T337" s="148" t="str">
        <f t="shared" si="17"/>
        <v/>
      </c>
      <c r="U337" s="148" t="str">
        <f>IF(AND(A337&lt;&gt;"",'Données élèves'!S340&lt;&gt;""),'Données élèves'!S340,"")</f>
        <v/>
      </c>
      <c r="V337" s="148" t="str">
        <f>IF(AND(A337&lt;&gt;"",'Données élèves'!T340&lt;&gt;""),'Données élèves'!T340,"")</f>
        <v/>
      </c>
      <c r="W337" s="148" t="str">
        <f>IF(AND(A337&lt;&gt;"",'Données élèves'!U340&lt;&gt;""),'Données élèves'!U340,"")</f>
        <v/>
      </c>
      <c r="X337" s="148" t="str">
        <f>IF(AND(A337&lt;&gt;"",'Données élèves'!V340&lt;&gt;""),'Données élèves'!V340,"")</f>
        <v/>
      </c>
      <c r="Y337" s="148" t="str">
        <f>IF(AND(A337&lt;&gt;"",'Données élèves'!W340&lt;&gt;""),'Données élèves'!W340,"")</f>
        <v/>
      </c>
      <c r="Z337" s="148" t="str">
        <f>IF(AND(A337&lt;&gt;"",'Données élèves'!X340&lt;&gt;""),'Données élèves'!X340,"")</f>
        <v/>
      </c>
    </row>
    <row r="338" spans="1:26" x14ac:dyDescent="0.2">
      <c r="A338" s="146" t="str">
        <f>IF('Données élèves'!$C341&lt;&gt;"",'Données élèves'!A341,"")</f>
        <v/>
      </c>
      <c r="B338" s="146" t="str">
        <f>IF(A338&lt;&gt;"",'Données élèves'!B341,"")</f>
        <v/>
      </c>
      <c r="C338" s="146" t="str">
        <f>IF(AND(A338&lt;&gt;"",'Données élèves'!F341&lt;&gt;""),IF(INDEX(codeclint,MATCH('Données élèves'!F341,libclint,0))&lt;&gt;"",INDEX(codeclint,MATCH('Données élèves'!F341,libclint,0)),""),"")</f>
        <v/>
      </c>
      <c r="D338" s="146" t="str">
        <f t="shared" si="15"/>
        <v/>
      </c>
      <c r="E338" s="146" t="str">
        <f>IF(A338&lt;&gt;"",IF('Données élèves'!G341&lt;&gt;"",IF('Données élèves'!AB341&lt;&gt;"",IF('Données élèves'!G341="LOC.ID",CONCATENATE("LOC.",'Données élèves'!AU$5),'Données élèves'!G341),""),""),"")</f>
        <v/>
      </c>
      <c r="F338" s="146" t="str">
        <f>IF(A338&lt;&gt;"",IF('Données élèves'!H341&lt;&gt;"",'Données élèves'!H341,""),"")</f>
        <v/>
      </c>
      <c r="G338" s="146" t="str">
        <f>IF(AND(A338&lt;&gt;"",'Données élèves'!AC341&lt;&gt;""),IF('Données élèves'!AC341=TRUE,INDEX(codesex,MATCH('Données élèves'!I341,libsex,0)),'Données élèves'!I341),"")</f>
        <v/>
      </c>
      <c r="H338" s="147" t="str">
        <f>IF(A338&lt;&gt;"",IF('Données élèves'!J341&lt;&gt;"",'Données élèves'!J341,""),"")</f>
        <v/>
      </c>
      <c r="I338" s="148" t="str">
        <f>IF(AND(A338&lt;&gt;"",'Données élèves'!AE341&lt;&gt;""),IF('Données élèves'!AE341=TRUE,INDEX(codenat,MATCH('Données élèves'!K341,libnat,0)),'Données élèves'!K341),"")</f>
        <v/>
      </c>
      <c r="J338" s="148" t="str">
        <f>IF(AND(A338&lt;&gt;"",'Données élèves'!AF341&lt;&gt;""),IF('Données élèves'!AF341=TRUE,INDEX(codelangue,MATCH('Données élèves'!L341,liblangue,0)),'Données élèves'!L341),"")</f>
        <v/>
      </c>
      <c r="K338" s="148" t="str">
        <f>IF(AND(A338&lt;&gt;"",'Données élèves'!AH341&lt;&gt;""),IF('Données élèves'!AH341=TRUE,IF(INDEX(codegem,MATCH('Données élèves'!M341,libgem,0))&lt;8000,INDEX(codegem,MATCH('Données élèves'!M341,libgem,0)),""),'Données élèves'!M341),"")</f>
        <v/>
      </c>
      <c r="L338" s="148" t="str">
        <f>IF(AND(A338&lt;&gt;"",'Données élèves'!AH341&lt;&gt;""),IF('Données élèves'!AH341=TRUE,INDEX(codegemhist,MATCH('Données élèves'!M341,libgem,0)),""),"")</f>
        <v/>
      </c>
      <c r="M338" s="148" t="str">
        <f>IF(AND(A338&lt;&gt;"",'Données élèves'!AH341&lt;&gt;""),IF('Données élèves'!AH341=TRUE,IF(INDEX(codegem,MATCH('Données élèves'!M341,libgem,0))&gt;=8000,INDEX(codegem,MATCH('Données élèves'!M341,libgem,0)),""),'Données élèves'!M341),"")</f>
        <v/>
      </c>
      <c r="N338" s="148" t="str">
        <f>IF(AND(A338&lt;&gt;"",'Données élèves'!AI341&lt;&gt;""),IF('Données élèves'!AI341=TRUE,INDEX(codeschart,MATCH('Données élèves'!N341,libschart,0)),'Données élèves'!N341),"")</f>
        <v/>
      </c>
      <c r="O338" s="148" t="str">
        <f>IF(AND(A338&lt;&gt;"",'Données élèves'!O341&lt;&gt;""),'Données élèves'!O341,"")</f>
        <v/>
      </c>
      <c r="P338" s="148" t="str">
        <f>IF(AND(A338&lt;&gt;"",'Données élèves'!AK341&lt;&gt;""),IF('Données élèves'!AK341=TRUE,INDEX(codeform,MATCH('Données élèves'!P341,libform,0)),'Données élèves'!P341),"")</f>
        <v/>
      </c>
      <c r="Q338" s="148" t="str">
        <f>IF(AND(A338&lt;&gt;"",'Données élèves'!AL341&lt;&gt;""),IF('Données élèves'!AL341=TRUE,INDEX(codespe,MATCH('Données élèves'!Q341,libspe,0)),'Données élèves'!Q341),"")</f>
        <v/>
      </c>
      <c r="R338" s="148" t="str">
        <f>IF(AND(A338&lt;&gt;"",OR('Données élèves'!AM341&lt;&gt;"",'Données élèves'!AT341=FALSE)),IF('Données élèves'!AM341=TRUE,INDEX(codemp1,MATCH('Données élèves'!R341,libmp1,0)),IF('Données élèves'!AT341=FALSE,0,'Données élèves'!R341)),"")</f>
        <v/>
      </c>
      <c r="S338" s="148" t="str">
        <f t="shared" si="16"/>
        <v/>
      </c>
      <c r="T338" s="148" t="str">
        <f t="shared" si="17"/>
        <v/>
      </c>
      <c r="U338" s="148" t="str">
        <f>IF(AND(A338&lt;&gt;"",'Données élèves'!S341&lt;&gt;""),'Données élèves'!S341,"")</f>
        <v/>
      </c>
      <c r="V338" s="148" t="str">
        <f>IF(AND(A338&lt;&gt;"",'Données élèves'!T341&lt;&gt;""),'Données élèves'!T341,"")</f>
        <v/>
      </c>
      <c r="W338" s="148" t="str">
        <f>IF(AND(A338&lt;&gt;"",'Données élèves'!U341&lt;&gt;""),'Données élèves'!U341,"")</f>
        <v/>
      </c>
      <c r="X338" s="148" t="str">
        <f>IF(AND(A338&lt;&gt;"",'Données élèves'!V341&lt;&gt;""),'Données élèves'!V341,"")</f>
        <v/>
      </c>
      <c r="Y338" s="148" t="str">
        <f>IF(AND(A338&lt;&gt;"",'Données élèves'!W341&lt;&gt;""),'Données élèves'!W341,"")</f>
        <v/>
      </c>
      <c r="Z338" s="148" t="str">
        <f>IF(AND(A338&lt;&gt;"",'Données élèves'!X341&lt;&gt;""),'Données élèves'!X341,"")</f>
        <v/>
      </c>
    </row>
    <row r="339" spans="1:26" x14ac:dyDescent="0.2">
      <c r="A339" s="146" t="str">
        <f>IF('Données élèves'!$C342&lt;&gt;"",'Données élèves'!A342,"")</f>
        <v/>
      </c>
      <c r="B339" s="146" t="str">
        <f>IF(A339&lt;&gt;"",'Données élèves'!B342,"")</f>
        <v/>
      </c>
      <c r="C339" s="146" t="str">
        <f>IF(AND(A339&lt;&gt;"",'Données élèves'!F342&lt;&gt;""),IF(INDEX(codeclint,MATCH('Données élèves'!F342,libclint,0))&lt;&gt;"",INDEX(codeclint,MATCH('Données élèves'!F342,libclint,0)),""),"")</f>
        <v/>
      </c>
      <c r="D339" s="146" t="str">
        <f t="shared" si="15"/>
        <v/>
      </c>
      <c r="E339" s="146" t="str">
        <f>IF(A339&lt;&gt;"",IF('Données élèves'!G342&lt;&gt;"",IF('Données élèves'!AB342&lt;&gt;"",IF('Données élèves'!G342="LOC.ID",CONCATENATE("LOC.",'Données élèves'!AU$5),'Données élèves'!G342),""),""),"")</f>
        <v/>
      </c>
      <c r="F339" s="146" t="str">
        <f>IF(A339&lt;&gt;"",IF('Données élèves'!H342&lt;&gt;"",'Données élèves'!H342,""),"")</f>
        <v/>
      </c>
      <c r="G339" s="146" t="str">
        <f>IF(AND(A339&lt;&gt;"",'Données élèves'!AC342&lt;&gt;""),IF('Données élèves'!AC342=TRUE,INDEX(codesex,MATCH('Données élèves'!I342,libsex,0)),'Données élèves'!I342),"")</f>
        <v/>
      </c>
      <c r="H339" s="147" t="str">
        <f>IF(A339&lt;&gt;"",IF('Données élèves'!J342&lt;&gt;"",'Données élèves'!J342,""),"")</f>
        <v/>
      </c>
      <c r="I339" s="148" t="str">
        <f>IF(AND(A339&lt;&gt;"",'Données élèves'!AE342&lt;&gt;""),IF('Données élèves'!AE342=TRUE,INDEX(codenat,MATCH('Données élèves'!K342,libnat,0)),'Données élèves'!K342),"")</f>
        <v/>
      </c>
      <c r="J339" s="148" t="str">
        <f>IF(AND(A339&lt;&gt;"",'Données élèves'!AF342&lt;&gt;""),IF('Données élèves'!AF342=TRUE,INDEX(codelangue,MATCH('Données élèves'!L342,liblangue,0)),'Données élèves'!L342),"")</f>
        <v/>
      </c>
      <c r="K339" s="148" t="str">
        <f>IF(AND(A339&lt;&gt;"",'Données élèves'!AH342&lt;&gt;""),IF('Données élèves'!AH342=TRUE,IF(INDEX(codegem,MATCH('Données élèves'!M342,libgem,0))&lt;8000,INDEX(codegem,MATCH('Données élèves'!M342,libgem,0)),""),'Données élèves'!M342),"")</f>
        <v/>
      </c>
      <c r="L339" s="148" t="str">
        <f>IF(AND(A339&lt;&gt;"",'Données élèves'!AH342&lt;&gt;""),IF('Données élèves'!AH342=TRUE,INDEX(codegemhist,MATCH('Données élèves'!M342,libgem,0)),""),"")</f>
        <v/>
      </c>
      <c r="M339" s="148" t="str">
        <f>IF(AND(A339&lt;&gt;"",'Données élèves'!AH342&lt;&gt;""),IF('Données élèves'!AH342=TRUE,IF(INDEX(codegem,MATCH('Données élèves'!M342,libgem,0))&gt;=8000,INDEX(codegem,MATCH('Données élèves'!M342,libgem,0)),""),'Données élèves'!M342),"")</f>
        <v/>
      </c>
      <c r="N339" s="148" t="str">
        <f>IF(AND(A339&lt;&gt;"",'Données élèves'!AI342&lt;&gt;""),IF('Données élèves'!AI342=TRUE,INDEX(codeschart,MATCH('Données élèves'!N342,libschart,0)),'Données élèves'!N342),"")</f>
        <v/>
      </c>
      <c r="O339" s="148" t="str">
        <f>IF(AND(A339&lt;&gt;"",'Données élèves'!O342&lt;&gt;""),'Données élèves'!O342,"")</f>
        <v/>
      </c>
      <c r="P339" s="148" t="str">
        <f>IF(AND(A339&lt;&gt;"",'Données élèves'!AK342&lt;&gt;""),IF('Données élèves'!AK342=TRUE,INDEX(codeform,MATCH('Données élèves'!P342,libform,0)),'Données élèves'!P342),"")</f>
        <v/>
      </c>
      <c r="Q339" s="148" t="str">
        <f>IF(AND(A339&lt;&gt;"",'Données élèves'!AL342&lt;&gt;""),IF('Données élèves'!AL342=TRUE,INDEX(codespe,MATCH('Données élèves'!Q342,libspe,0)),'Données élèves'!Q342),"")</f>
        <v/>
      </c>
      <c r="R339" s="148" t="str">
        <f>IF(AND(A339&lt;&gt;"",OR('Données élèves'!AM342&lt;&gt;"",'Données élèves'!AT342=FALSE)),IF('Données élèves'!AM342=TRUE,INDEX(codemp1,MATCH('Données élèves'!R342,libmp1,0)),IF('Données élèves'!AT342=FALSE,0,'Données élèves'!R342)),"")</f>
        <v/>
      </c>
      <c r="S339" s="148" t="str">
        <f t="shared" si="16"/>
        <v/>
      </c>
      <c r="T339" s="148" t="str">
        <f t="shared" si="17"/>
        <v/>
      </c>
      <c r="U339" s="148" t="str">
        <f>IF(AND(A339&lt;&gt;"",'Données élèves'!S342&lt;&gt;""),'Données élèves'!S342,"")</f>
        <v/>
      </c>
      <c r="V339" s="148" t="str">
        <f>IF(AND(A339&lt;&gt;"",'Données élèves'!T342&lt;&gt;""),'Données élèves'!T342,"")</f>
        <v/>
      </c>
      <c r="W339" s="148" t="str">
        <f>IF(AND(A339&lt;&gt;"",'Données élèves'!U342&lt;&gt;""),'Données élèves'!U342,"")</f>
        <v/>
      </c>
      <c r="X339" s="148" t="str">
        <f>IF(AND(A339&lt;&gt;"",'Données élèves'!V342&lt;&gt;""),'Données élèves'!V342,"")</f>
        <v/>
      </c>
      <c r="Y339" s="148" t="str">
        <f>IF(AND(A339&lt;&gt;"",'Données élèves'!W342&lt;&gt;""),'Données élèves'!W342,"")</f>
        <v/>
      </c>
      <c r="Z339" s="148" t="str">
        <f>IF(AND(A339&lt;&gt;"",'Données élèves'!X342&lt;&gt;""),'Données élèves'!X342,"")</f>
        <v/>
      </c>
    </row>
    <row r="340" spans="1:26" x14ac:dyDescent="0.2">
      <c r="A340" s="146" t="str">
        <f>IF('Données élèves'!$C343&lt;&gt;"",'Données élèves'!A343,"")</f>
        <v/>
      </c>
      <c r="B340" s="146" t="str">
        <f>IF(A340&lt;&gt;"",'Données élèves'!B343,"")</f>
        <v/>
      </c>
      <c r="C340" s="146" t="str">
        <f>IF(AND(A340&lt;&gt;"",'Données élèves'!F343&lt;&gt;""),IF(INDEX(codeclint,MATCH('Données élèves'!F343,libclint,0))&lt;&gt;"",INDEX(codeclint,MATCH('Données élèves'!F343,libclint,0)),""),"")</f>
        <v/>
      </c>
      <c r="D340" s="146" t="str">
        <f t="shared" si="15"/>
        <v/>
      </c>
      <c r="E340" s="146" t="str">
        <f>IF(A340&lt;&gt;"",IF('Données élèves'!G343&lt;&gt;"",IF('Données élèves'!AB343&lt;&gt;"",IF('Données élèves'!G343="LOC.ID",CONCATENATE("LOC.",'Données élèves'!AU$5),'Données élèves'!G343),""),""),"")</f>
        <v/>
      </c>
      <c r="F340" s="146" t="str">
        <f>IF(A340&lt;&gt;"",IF('Données élèves'!H343&lt;&gt;"",'Données élèves'!H343,""),"")</f>
        <v/>
      </c>
      <c r="G340" s="146" t="str">
        <f>IF(AND(A340&lt;&gt;"",'Données élèves'!AC343&lt;&gt;""),IF('Données élèves'!AC343=TRUE,INDEX(codesex,MATCH('Données élèves'!I343,libsex,0)),'Données élèves'!I343),"")</f>
        <v/>
      </c>
      <c r="H340" s="147" t="str">
        <f>IF(A340&lt;&gt;"",IF('Données élèves'!J343&lt;&gt;"",'Données élèves'!J343,""),"")</f>
        <v/>
      </c>
      <c r="I340" s="148" t="str">
        <f>IF(AND(A340&lt;&gt;"",'Données élèves'!AE343&lt;&gt;""),IF('Données élèves'!AE343=TRUE,INDEX(codenat,MATCH('Données élèves'!K343,libnat,0)),'Données élèves'!K343),"")</f>
        <v/>
      </c>
      <c r="J340" s="148" t="str">
        <f>IF(AND(A340&lt;&gt;"",'Données élèves'!AF343&lt;&gt;""),IF('Données élèves'!AF343=TRUE,INDEX(codelangue,MATCH('Données élèves'!L343,liblangue,0)),'Données élèves'!L343),"")</f>
        <v/>
      </c>
      <c r="K340" s="148" t="str">
        <f>IF(AND(A340&lt;&gt;"",'Données élèves'!AH343&lt;&gt;""),IF('Données élèves'!AH343=TRUE,IF(INDEX(codegem,MATCH('Données élèves'!M343,libgem,0))&lt;8000,INDEX(codegem,MATCH('Données élèves'!M343,libgem,0)),""),'Données élèves'!M343),"")</f>
        <v/>
      </c>
      <c r="L340" s="148" t="str">
        <f>IF(AND(A340&lt;&gt;"",'Données élèves'!AH343&lt;&gt;""),IF('Données élèves'!AH343=TRUE,INDEX(codegemhist,MATCH('Données élèves'!M343,libgem,0)),""),"")</f>
        <v/>
      </c>
      <c r="M340" s="148" t="str">
        <f>IF(AND(A340&lt;&gt;"",'Données élèves'!AH343&lt;&gt;""),IF('Données élèves'!AH343=TRUE,IF(INDEX(codegem,MATCH('Données élèves'!M343,libgem,0))&gt;=8000,INDEX(codegem,MATCH('Données élèves'!M343,libgem,0)),""),'Données élèves'!M343),"")</f>
        <v/>
      </c>
      <c r="N340" s="148" t="str">
        <f>IF(AND(A340&lt;&gt;"",'Données élèves'!AI343&lt;&gt;""),IF('Données élèves'!AI343=TRUE,INDEX(codeschart,MATCH('Données élèves'!N343,libschart,0)),'Données élèves'!N343),"")</f>
        <v/>
      </c>
      <c r="O340" s="148" t="str">
        <f>IF(AND(A340&lt;&gt;"",'Données élèves'!O343&lt;&gt;""),'Données élèves'!O343,"")</f>
        <v/>
      </c>
      <c r="P340" s="148" t="str">
        <f>IF(AND(A340&lt;&gt;"",'Données élèves'!AK343&lt;&gt;""),IF('Données élèves'!AK343=TRUE,INDEX(codeform,MATCH('Données élèves'!P343,libform,0)),'Données élèves'!P343),"")</f>
        <v/>
      </c>
      <c r="Q340" s="148" t="str">
        <f>IF(AND(A340&lt;&gt;"",'Données élèves'!AL343&lt;&gt;""),IF('Données élèves'!AL343=TRUE,INDEX(codespe,MATCH('Données élèves'!Q343,libspe,0)),'Données élèves'!Q343),"")</f>
        <v/>
      </c>
      <c r="R340" s="148" t="str">
        <f>IF(AND(A340&lt;&gt;"",OR('Données élèves'!AM343&lt;&gt;"",'Données élèves'!AT343=FALSE)),IF('Données élèves'!AM343=TRUE,INDEX(codemp1,MATCH('Données élèves'!R343,libmp1,0)),IF('Données élèves'!AT343=FALSE,0,'Données élèves'!R343)),"")</f>
        <v/>
      </c>
      <c r="S340" s="148" t="str">
        <f t="shared" si="16"/>
        <v/>
      </c>
      <c r="T340" s="148" t="str">
        <f t="shared" si="17"/>
        <v/>
      </c>
      <c r="U340" s="148" t="str">
        <f>IF(AND(A340&lt;&gt;"",'Données élèves'!S343&lt;&gt;""),'Données élèves'!S343,"")</f>
        <v/>
      </c>
      <c r="V340" s="148" t="str">
        <f>IF(AND(A340&lt;&gt;"",'Données élèves'!T343&lt;&gt;""),'Données élèves'!T343,"")</f>
        <v/>
      </c>
      <c r="W340" s="148" t="str">
        <f>IF(AND(A340&lt;&gt;"",'Données élèves'!U343&lt;&gt;""),'Données élèves'!U343,"")</f>
        <v/>
      </c>
      <c r="X340" s="148" t="str">
        <f>IF(AND(A340&lt;&gt;"",'Données élèves'!V343&lt;&gt;""),'Données élèves'!V343,"")</f>
        <v/>
      </c>
      <c r="Y340" s="148" t="str">
        <f>IF(AND(A340&lt;&gt;"",'Données élèves'!W343&lt;&gt;""),'Données élèves'!W343,"")</f>
        <v/>
      </c>
      <c r="Z340" s="148" t="str">
        <f>IF(AND(A340&lt;&gt;"",'Données élèves'!X343&lt;&gt;""),'Données élèves'!X343,"")</f>
        <v/>
      </c>
    </row>
    <row r="341" spans="1:26" x14ac:dyDescent="0.2">
      <c r="A341" s="146" t="str">
        <f>IF('Données élèves'!$C344&lt;&gt;"",'Données élèves'!A344,"")</f>
        <v/>
      </c>
      <c r="B341" s="146" t="str">
        <f>IF(A341&lt;&gt;"",'Données élèves'!B344,"")</f>
        <v/>
      </c>
      <c r="C341" s="146" t="str">
        <f>IF(AND(A341&lt;&gt;"",'Données élèves'!F344&lt;&gt;""),IF(INDEX(codeclint,MATCH('Données élèves'!F344,libclint,0))&lt;&gt;"",INDEX(codeclint,MATCH('Données élèves'!F344,libclint,0)),""),"")</f>
        <v/>
      </c>
      <c r="D341" s="146" t="str">
        <f t="shared" si="15"/>
        <v/>
      </c>
      <c r="E341" s="146" t="str">
        <f>IF(A341&lt;&gt;"",IF('Données élèves'!G344&lt;&gt;"",IF('Données élèves'!AB344&lt;&gt;"",IF('Données élèves'!G344="LOC.ID",CONCATENATE("LOC.",'Données élèves'!AU$5),'Données élèves'!G344),""),""),"")</f>
        <v/>
      </c>
      <c r="F341" s="146" t="str">
        <f>IF(A341&lt;&gt;"",IF('Données élèves'!H344&lt;&gt;"",'Données élèves'!H344,""),"")</f>
        <v/>
      </c>
      <c r="G341" s="146" t="str">
        <f>IF(AND(A341&lt;&gt;"",'Données élèves'!AC344&lt;&gt;""),IF('Données élèves'!AC344=TRUE,INDEX(codesex,MATCH('Données élèves'!I344,libsex,0)),'Données élèves'!I344),"")</f>
        <v/>
      </c>
      <c r="H341" s="147" t="str">
        <f>IF(A341&lt;&gt;"",IF('Données élèves'!J344&lt;&gt;"",'Données élèves'!J344,""),"")</f>
        <v/>
      </c>
      <c r="I341" s="148" t="str">
        <f>IF(AND(A341&lt;&gt;"",'Données élèves'!AE344&lt;&gt;""),IF('Données élèves'!AE344=TRUE,INDEX(codenat,MATCH('Données élèves'!K344,libnat,0)),'Données élèves'!K344),"")</f>
        <v/>
      </c>
      <c r="J341" s="148" t="str">
        <f>IF(AND(A341&lt;&gt;"",'Données élèves'!AF344&lt;&gt;""),IF('Données élèves'!AF344=TRUE,INDEX(codelangue,MATCH('Données élèves'!L344,liblangue,0)),'Données élèves'!L344),"")</f>
        <v/>
      </c>
      <c r="K341" s="148" t="str">
        <f>IF(AND(A341&lt;&gt;"",'Données élèves'!AH344&lt;&gt;""),IF('Données élèves'!AH344=TRUE,IF(INDEX(codegem,MATCH('Données élèves'!M344,libgem,0))&lt;8000,INDEX(codegem,MATCH('Données élèves'!M344,libgem,0)),""),'Données élèves'!M344),"")</f>
        <v/>
      </c>
      <c r="L341" s="148" t="str">
        <f>IF(AND(A341&lt;&gt;"",'Données élèves'!AH344&lt;&gt;""),IF('Données élèves'!AH344=TRUE,INDEX(codegemhist,MATCH('Données élèves'!M344,libgem,0)),""),"")</f>
        <v/>
      </c>
      <c r="M341" s="148" t="str">
        <f>IF(AND(A341&lt;&gt;"",'Données élèves'!AH344&lt;&gt;""),IF('Données élèves'!AH344=TRUE,IF(INDEX(codegem,MATCH('Données élèves'!M344,libgem,0))&gt;=8000,INDEX(codegem,MATCH('Données élèves'!M344,libgem,0)),""),'Données élèves'!M344),"")</f>
        <v/>
      </c>
      <c r="N341" s="148" t="str">
        <f>IF(AND(A341&lt;&gt;"",'Données élèves'!AI344&lt;&gt;""),IF('Données élèves'!AI344=TRUE,INDEX(codeschart,MATCH('Données élèves'!N344,libschart,0)),'Données élèves'!N344),"")</f>
        <v/>
      </c>
      <c r="O341" s="148" t="str">
        <f>IF(AND(A341&lt;&gt;"",'Données élèves'!O344&lt;&gt;""),'Données élèves'!O344,"")</f>
        <v/>
      </c>
      <c r="P341" s="148" t="str">
        <f>IF(AND(A341&lt;&gt;"",'Données élèves'!AK344&lt;&gt;""),IF('Données élèves'!AK344=TRUE,INDEX(codeform,MATCH('Données élèves'!P344,libform,0)),'Données élèves'!P344),"")</f>
        <v/>
      </c>
      <c r="Q341" s="148" t="str">
        <f>IF(AND(A341&lt;&gt;"",'Données élèves'!AL344&lt;&gt;""),IF('Données élèves'!AL344=TRUE,INDEX(codespe,MATCH('Données élèves'!Q344,libspe,0)),'Données élèves'!Q344),"")</f>
        <v/>
      </c>
      <c r="R341" s="148" t="str">
        <f>IF(AND(A341&lt;&gt;"",OR('Données élèves'!AM344&lt;&gt;"",'Données élèves'!AT344=FALSE)),IF('Données élèves'!AM344=TRUE,INDEX(codemp1,MATCH('Données élèves'!R344,libmp1,0)),IF('Données élèves'!AT344=FALSE,0,'Données élèves'!R344)),"")</f>
        <v/>
      </c>
      <c r="S341" s="148" t="str">
        <f t="shared" si="16"/>
        <v/>
      </c>
      <c r="T341" s="148" t="str">
        <f t="shared" si="17"/>
        <v/>
      </c>
      <c r="U341" s="148" t="str">
        <f>IF(AND(A341&lt;&gt;"",'Données élèves'!S344&lt;&gt;""),'Données élèves'!S344,"")</f>
        <v/>
      </c>
      <c r="V341" s="148" t="str">
        <f>IF(AND(A341&lt;&gt;"",'Données élèves'!T344&lt;&gt;""),'Données élèves'!T344,"")</f>
        <v/>
      </c>
      <c r="W341" s="148" t="str">
        <f>IF(AND(A341&lt;&gt;"",'Données élèves'!U344&lt;&gt;""),'Données élèves'!U344,"")</f>
        <v/>
      </c>
      <c r="X341" s="148" t="str">
        <f>IF(AND(A341&lt;&gt;"",'Données élèves'!V344&lt;&gt;""),'Données élèves'!V344,"")</f>
        <v/>
      </c>
      <c r="Y341" s="148" t="str">
        <f>IF(AND(A341&lt;&gt;"",'Données élèves'!W344&lt;&gt;""),'Données élèves'!W344,"")</f>
        <v/>
      </c>
      <c r="Z341" s="148" t="str">
        <f>IF(AND(A341&lt;&gt;"",'Données élèves'!X344&lt;&gt;""),'Données élèves'!X344,"")</f>
        <v/>
      </c>
    </row>
    <row r="342" spans="1:26" x14ac:dyDescent="0.2">
      <c r="A342" s="146" t="str">
        <f>IF('Données élèves'!$C345&lt;&gt;"",'Données élèves'!A345,"")</f>
        <v/>
      </c>
      <c r="B342" s="146" t="str">
        <f>IF(A342&lt;&gt;"",'Données élèves'!B345,"")</f>
        <v/>
      </c>
      <c r="C342" s="146" t="str">
        <f>IF(AND(A342&lt;&gt;"",'Données élèves'!F345&lt;&gt;""),IF(INDEX(codeclint,MATCH('Données élèves'!F345,libclint,0))&lt;&gt;"",INDEX(codeclint,MATCH('Données élèves'!F345,libclint,0)),""),"")</f>
        <v/>
      </c>
      <c r="D342" s="146" t="str">
        <f t="shared" si="15"/>
        <v/>
      </c>
      <c r="E342" s="146" t="str">
        <f>IF(A342&lt;&gt;"",IF('Données élèves'!G345&lt;&gt;"",IF('Données élèves'!AB345&lt;&gt;"",IF('Données élèves'!G345="LOC.ID",CONCATENATE("LOC.",'Données élèves'!AU$5),'Données élèves'!G345),""),""),"")</f>
        <v/>
      </c>
      <c r="F342" s="146" t="str">
        <f>IF(A342&lt;&gt;"",IF('Données élèves'!H345&lt;&gt;"",'Données élèves'!H345,""),"")</f>
        <v/>
      </c>
      <c r="G342" s="146" t="str">
        <f>IF(AND(A342&lt;&gt;"",'Données élèves'!AC345&lt;&gt;""),IF('Données élèves'!AC345=TRUE,INDEX(codesex,MATCH('Données élèves'!I345,libsex,0)),'Données élèves'!I345),"")</f>
        <v/>
      </c>
      <c r="H342" s="147" t="str">
        <f>IF(A342&lt;&gt;"",IF('Données élèves'!J345&lt;&gt;"",'Données élèves'!J345,""),"")</f>
        <v/>
      </c>
      <c r="I342" s="148" t="str">
        <f>IF(AND(A342&lt;&gt;"",'Données élèves'!AE345&lt;&gt;""),IF('Données élèves'!AE345=TRUE,INDEX(codenat,MATCH('Données élèves'!K345,libnat,0)),'Données élèves'!K345),"")</f>
        <v/>
      </c>
      <c r="J342" s="148" t="str">
        <f>IF(AND(A342&lt;&gt;"",'Données élèves'!AF345&lt;&gt;""),IF('Données élèves'!AF345=TRUE,INDEX(codelangue,MATCH('Données élèves'!L345,liblangue,0)),'Données élèves'!L345),"")</f>
        <v/>
      </c>
      <c r="K342" s="148" t="str">
        <f>IF(AND(A342&lt;&gt;"",'Données élèves'!AH345&lt;&gt;""),IF('Données élèves'!AH345=TRUE,IF(INDEX(codegem,MATCH('Données élèves'!M345,libgem,0))&lt;8000,INDEX(codegem,MATCH('Données élèves'!M345,libgem,0)),""),'Données élèves'!M345),"")</f>
        <v/>
      </c>
      <c r="L342" s="148" t="str">
        <f>IF(AND(A342&lt;&gt;"",'Données élèves'!AH345&lt;&gt;""),IF('Données élèves'!AH345=TRUE,INDEX(codegemhist,MATCH('Données élèves'!M345,libgem,0)),""),"")</f>
        <v/>
      </c>
      <c r="M342" s="148" t="str">
        <f>IF(AND(A342&lt;&gt;"",'Données élèves'!AH345&lt;&gt;""),IF('Données élèves'!AH345=TRUE,IF(INDEX(codegem,MATCH('Données élèves'!M345,libgem,0))&gt;=8000,INDEX(codegem,MATCH('Données élèves'!M345,libgem,0)),""),'Données élèves'!M345),"")</f>
        <v/>
      </c>
      <c r="N342" s="148" t="str">
        <f>IF(AND(A342&lt;&gt;"",'Données élèves'!AI345&lt;&gt;""),IF('Données élèves'!AI345=TRUE,INDEX(codeschart,MATCH('Données élèves'!N345,libschart,0)),'Données élèves'!N345),"")</f>
        <v/>
      </c>
      <c r="O342" s="148" t="str">
        <f>IF(AND(A342&lt;&gt;"",'Données élèves'!O345&lt;&gt;""),'Données élèves'!O345,"")</f>
        <v/>
      </c>
      <c r="P342" s="148" t="str">
        <f>IF(AND(A342&lt;&gt;"",'Données élèves'!AK345&lt;&gt;""),IF('Données élèves'!AK345=TRUE,INDEX(codeform,MATCH('Données élèves'!P345,libform,0)),'Données élèves'!P345),"")</f>
        <v/>
      </c>
      <c r="Q342" s="148" t="str">
        <f>IF(AND(A342&lt;&gt;"",'Données élèves'!AL345&lt;&gt;""),IF('Données élèves'!AL345=TRUE,INDEX(codespe,MATCH('Données élèves'!Q345,libspe,0)),'Données élèves'!Q345),"")</f>
        <v/>
      </c>
      <c r="R342" s="148" t="str">
        <f>IF(AND(A342&lt;&gt;"",OR('Données élèves'!AM345&lt;&gt;"",'Données élèves'!AT345=FALSE)),IF('Données élèves'!AM345=TRUE,INDEX(codemp1,MATCH('Données élèves'!R345,libmp1,0)),IF('Données élèves'!AT345=FALSE,0,'Données élèves'!R345)),"")</f>
        <v/>
      </c>
      <c r="S342" s="148" t="str">
        <f t="shared" si="16"/>
        <v/>
      </c>
      <c r="T342" s="148" t="str">
        <f t="shared" si="17"/>
        <v/>
      </c>
      <c r="U342" s="148" t="str">
        <f>IF(AND(A342&lt;&gt;"",'Données élèves'!S345&lt;&gt;""),'Données élèves'!S345,"")</f>
        <v/>
      </c>
      <c r="V342" s="148" t="str">
        <f>IF(AND(A342&lt;&gt;"",'Données élèves'!T345&lt;&gt;""),'Données élèves'!T345,"")</f>
        <v/>
      </c>
      <c r="W342" s="148" t="str">
        <f>IF(AND(A342&lt;&gt;"",'Données élèves'!U345&lt;&gt;""),'Données élèves'!U345,"")</f>
        <v/>
      </c>
      <c r="X342" s="148" t="str">
        <f>IF(AND(A342&lt;&gt;"",'Données élèves'!V345&lt;&gt;""),'Données élèves'!V345,"")</f>
        <v/>
      </c>
      <c r="Y342" s="148" t="str">
        <f>IF(AND(A342&lt;&gt;"",'Données élèves'!W345&lt;&gt;""),'Données élèves'!W345,"")</f>
        <v/>
      </c>
      <c r="Z342" s="148" t="str">
        <f>IF(AND(A342&lt;&gt;"",'Données élèves'!X345&lt;&gt;""),'Données élèves'!X345,"")</f>
        <v/>
      </c>
    </row>
    <row r="343" spans="1:26" x14ac:dyDescent="0.2">
      <c r="A343" s="146" t="str">
        <f>IF('Données élèves'!$C346&lt;&gt;"",'Données élèves'!A346,"")</f>
        <v/>
      </c>
      <c r="B343" s="146" t="str">
        <f>IF(A343&lt;&gt;"",'Données élèves'!B346,"")</f>
        <v/>
      </c>
      <c r="C343" s="146" t="str">
        <f>IF(AND(A343&lt;&gt;"",'Données élèves'!F346&lt;&gt;""),IF(INDEX(codeclint,MATCH('Données élèves'!F346,libclint,0))&lt;&gt;"",INDEX(codeclint,MATCH('Données élèves'!F346,libclint,0)),""),"")</f>
        <v/>
      </c>
      <c r="D343" s="146" t="str">
        <f t="shared" si="15"/>
        <v/>
      </c>
      <c r="E343" s="146" t="str">
        <f>IF(A343&lt;&gt;"",IF('Données élèves'!G346&lt;&gt;"",IF('Données élèves'!AB346&lt;&gt;"",IF('Données élèves'!G346="LOC.ID",CONCATENATE("LOC.",'Données élèves'!AU$5),'Données élèves'!G346),""),""),"")</f>
        <v/>
      </c>
      <c r="F343" s="146" t="str">
        <f>IF(A343&lt;&gt;"",IF('Données élèves'!H346&lt;&gt;"",'Données élèves'!H346,""),"")</f>
        <v/>
      </c>
      <c r="G343" s="146" t="str">
        <f>IF(AND(A343&lt;&gt;"",'Données élèves'!AC346&lt;&gt;""),IF('Données élèves'!AC346=TRUE,INDEX(codesex,MATCH('Données élèves'!I346,libsex,0)),'Données élèves'!I346),"")</f>
        <v/>
      </c>
      <c r="H343" s="147" t="str">
        <f>IF(A343&lt;&gt;"",IF('Données élèves'!J346&lt;&gt;"",'Données élèves'!J346,""),"")</f>
        <v/>
      </c>
      <c r="I343" s="148" t="str">
        <f>IF(AND(A343&lt;&gt;"",'Données élèves'!AE346&lt;&gt;""),IF('Données élèves'!AE346=TRUE,INDEX(codenat,MATCH('Données élèves'!K346,libnat,0)),'Données élèves'!K346),"")</f>
        <v/>
      </c>
      <c r="J343" s="148" t="str">
        <f>IF(AND(A343&lt;&gt;"",'Données élèves'!AF346&lt;&gt;""),IF('Données élèves'!AF346=TRUE,INDEX(codelangue,MATCH('Données élèves'!L346,liblangue,0)),'Données élèves'!L346),"")</f>
        <v/>
      </c>
      <c r="K343" s="148" t="str">
        <f>IF(AND(A343&lt;&gt;"",'Données élèves'!AH346&lt;&gt;""),IF('Données élèves'!AH346=TRUE,IF(INDEX(codegem,MATCH('Données élèves'!M346,libgem,0))&lt;8000,INDEX(codegem,MATCH('Données élèves'!M346,libgem,0)),""),'Données élèves'!M346),"")</f>
        <v/>
      </c>
      <c r="L343" s="148" t="str">
        <f>IF(AND(A343&lt;&gt;"",'Données élèves'!AH346&lt;&gt;""),IF('Données élèves'!AH346=TRUE,INDEX(codegemhist,MATCH('Données élèves'!M346,libgem,0)),""),"")</f>
        <v/>
      </c>
      <c r="M343" s="148" t="str">
        <f>IF(AND(A343&lt;&gt;"",'Données élèves'!AH346&lt;&gt;""),IF('Données élèves'!AH346=TRUE,IF(INDEX(codegem,MATCH('Données élèves'!M346,libgem,0))&gt;=8000,INDEX(codegem,MATCH('Données élèves'!M346,libgem,0)),""),'Données élèves'!M346),"")</f>
        <v/>
      </c>
      <c r="N343" s="148" t="str">
        <f>IF(AND(A343&lt;&gt;"",'Données élèves'!AI346&lt;&gt;""),IF('Données élèves'!AI346=TRUE,INDEX(codeschart,MATCH('Données élèves'!N346,libschart,0)),'Données élèves'!N346),"")</f>
        <v/>
      </c>
      <c r="O343" s="148" t="str">
        <f>IF(AND(A343&lt;&gt;"",'Données élèves'!O346&lt;&gt;""),'Données élèves'!O346,"")</f>
        <v/>
      </c>
      <c r="P343" s="148" t="str">
        <f>IF(AND(A343&lt;&gt;"",'Données élèves'!AK346&lt;&gt;""),IF('Données élèves'!AK346=TRUE,INDEX(codeform,MATCH('Données élèves'!P346,libform,0)),'Données élèves'!P346),"")</f>
        <v/>
      </c>
      <c r="Q343" s="148" t="str">
        <f>IF(AND(A343&lt;&gt;"",'Données élèves'!AL346&lt;&gt;""),IF('Données élèves'!AL346=TRUE,INDEX(codespe,MATCH('Données élèves'!Q346,libspe,0)),'Données élèves'!Q346),"")</f>
        <v/>
      </c>
      <c r="R343" s="148" t="str">
        <f>IF(AND(A343&lt;&gt;"",OR('Données élèves'!AM346&lt;&gt;"",'Données élèves'!AT346=FALSE)),IF('Données élèves'!AM346=TRUE,INDEX(codemp1,MATCH('Données élèves'!R346,libmp1,0)),IF('Données élèves'!AT346=FALSE,0,'Données élèves'!R346)),"")</f>
        <v/>
      </c>
      <c r="S343" s="148" t="str">
        <f t="shared" si="16"/>
        <v/>
      </c>
      <c r="T343" s="148" t="str">
        <f t="shared" si="17"/>
        <v/>
      </c>
      <c r="U343" s="148" t="str">
        <f>IF(AND(A343&lt;&gt;"",'Données élèves'!S346&lt;&gt;""),'Données élèves'!S346,"")</f>
        <v/>
      </c>
      <c r="V343" s="148" t="str">
        <f>IF(AND(A343&lt;&gt;"",'Données élèves'!T346&lt;&gt;""),'Données élèves'!T346,"")</f>
        <v/>
      </c>
      <c r="W343" s="148" t="str">
        <f>IF(AND(A343&lt;&gt;"",'Données élèves'!U346&lt;&gt;""),'Données élèves'!U346,"")</f>
        <v/>
      </c>
      <c r="X343" s="148" t="str">
        <f>IF(AND(A343&lt;&gt;"",'Données élèves'!V346&lt;&gt;""),'Données élèves'!V346,"")</f>
        <v/>
      </c>
      <c r="Y343" s="148" t="str">
        <f>IF(AND(A343&lt;&gt;"",'Données élèves'!W346&lt;&gt;""),'Données élèves'!W346,"")</f>
        <v/>
      </c>
      <c r="Z343" s="148" t="str">
        <f>IF(AND(A343&lt;&gt;"",'Données élèves'!X346&lt;&gt;""),'Données élèves'!X346,"")</f>
        <v/>
      </c>
    </row>
    <row r="344" spans="1:26" x14ac:dyDescent="0.2">
      <c r="A344" s="146" t="str">
        <f>IF('Données élèves'!$C347&lt;&gt;"",'Données élèves'!A347,"")</f>
        <v/>
      </c>
      <c r="B344" s="146" t="str">
        <f>IF(A344&lt;&gt;"",'Données élèves'!B347,"")</f>
        <v/>
      </c>
      <c r="C344" s="146" t="str">
        <f>IF(AND(A344&lt;&gt;"",'Données élèves'!F347&lt;&gt;""),IF(INDEX(codeclint,MATCH('Données élèves'!F347,libclint,0))&lt;&gt;"",INDEX(codeclint,MATCH('Données élèves'!F347,libclint,0)),""),"")</f>
        <v/>
      </c>
      <c r="D344" s="146" t="str">
        <f t="shared" si="15"/>
        <v/>
      </c>
      <c r="E344" s="146" t="str">
        <f>IF(A344&lt;&gt;"",IF('Données élèves'!G347&lt;&gt;"",IF('Données élèves'!AB347&lt;&gt;"",IF('Données élèves'!G347="LOC.ID",CONCATENATE("LOC.",'Données élèves'!AU$5),'Données élèves'!G347),""),""),"")</f>
        <v/>
      </c>
      <c r="F344" s="146" t="str">
        <f>IF(A344&lt;&gt;"",IF('Données élèves'!H347&lt;&gt;"",'Données élèves'!H347,""),"")</f>
        <v/>
      </c>
      <c r="G344" s="146" t="str">
        <f>IF(AND(A344&lt;&gt;"",'Données élèves'!AC347&lt;&gt;""),IF('Données élèves'!AC347=TRUE,INDEX(codesex,MATCH('Données élèves'!I347,libsex,0)),'Données élèves'!I347),"")</f>
        <v/>
      </c>
      <c r="H344" s="147" t="str">
        <f>IF(A344&lt;&gt;"",IF('Données élèves'!J347&lt;&gt;"",'Données élèves'!J347,""),"")</f>
        <v/>
      </c>
      <c r="I344" s="148" t="str">
        <f>IF(AND(A344&lt;&gt;"",'Données élèves'!AE347&lt;&gt;""),IF('Données élèves'!AE347=TRUE,INDEX(codenat,MATCH('Données élèves'!K347,libnat,0)),'Données élèves'!K347),"")</f>
        <v/>
      </c>
      <c r="J344" s="148" t="str">
        <f>IF(AND(A344&lt;&gt;"",'Données élèves'!AF347&lt;&gt;""),IF('Données élèves'!AF347=TRUE,INDEX(codelangue,MATCH('Données élèves'!L347,liblangue,0)),'Données élèves'!L347),"")</f>
        <v/>
      </c>
      <c r="K344" s="148" t="str">
        <f>IF(AND(A344&lt;&gt;"",'Données élèves'!AH347&lt;&gt;""),IF('Données élèves'!AH347=TRUE,IF(INDEX(codegem,MATCH('Données élèves'!M347,libgem,0))&lt;8000,INDEX(codegem,MATCH('Données élèves'!M347,libgem,0)),""),'Données élèves'!M347),"")</f>
        <v/>
      </c>
      <c r="L344" s="148" t="str">
        <f>IF(AND(A344&lt;&gt;"",'Données élèves'!AH347&lt;&gt;""),IF('Données élèves'!AH347=TRUE,INDEX(codegemhist,MATCH('Données élèves'!M347,libgem,0)),""),"")</f>
        <v/>
      </c>
      <c r="M344" s="148" t="str">
        <f>IF(AND(A344&lt;&gt;"",'Données élèves'!AH347&lt;&gt;""),IF('Données élèves'!AH347=TRUE,IF(INDEX(codegem,MATCH('Données élèves'!M347,libgem,0))&gt;=8000,INDEX(codegem,MATCH('Données élèves'!M347,libgem,0)),""),'Données élèves'!M347),"")</f>
        <v/>
      </c>
      <c r="N344" s="148" t="str">
        <f>IF(AND(A344&lt;&gt;"",'Données élèves'!AI347&lt;&gt;""),IF('Données élèves'!AI347=TRUE,INDEX(codeschart,MATCH('Données élèves'!N347,libschart,0)),'Données élèves'!N347),"")</f>
        <v/>
      </c>
      <c r="O344" s="148" t="str">
        <f>IF(AND(A344&lt;&gt;"",'Données élèves'!O347&lt;&gt;""),'Données élèves'!O347,"")</f>
        <v/>
      </c>
      <c r="P344" s="148" t="str">
        <f>IF(AND(A344&lt;&gt;"",'Données élèves'!AK347&lt;&gt;""),IF('Données élèves'!AK347=TRUE,INDEX(codeform,MATCH('Données élèves'!P347,libform,0)),'Données élèves'!P347),"")</f>
        <v/>
      </c>
      <c r="Q344" s="148" t="str">
        <f>IF(AND(A344&lt;&gt;"",'Données élèves'!AL347&lt;&gt;""),IF('Données élèves'!AL347=TRUE,INDEX(codespe,MATCH('Données élèves'!Q347,libspe,0)),'Données élèves'!Q347),"")</f>
        <v/>
      </c>
      <c r="R344" s="148" t="str">
        <f>IF(AND(A344&lt;&gt;"",OR('Données élèves'!AM347&lt;&gt;"",'Données élèves'!AT347=FALSE)),IF('Données élèves'!AM347=TRUE,INDEX(codemp1,MATCH('Données élèves'!R347,libmp1,0)),IF('Données élèves'!AT347=FALSE,0,'Données élèves'!R347)),"")</f>
        <v/>
      </c>
      <c r="S344" s="148" t="str">
        <f t="shared" si="16"/>
        <v/>
      </c>
      <c r="T344" s="148" t="str">
        <f t="shared" si="17"/>
        <v/>
      </c>
      <c r="U344" s="148" t="str">
        <f>IF(AND(A344&lt;&gt;"",'Données élèves'!S347&lt;&gt;""),'Données élèves'!S347,"")</f>
        <v/>
      </c>
      <c r="V344" s="148" t="str">
        <f>IF(AND(A344&lt;&gt;"",'Données élèves'!T347&lt;&gt;""),'Données élèves'!T347,"")</f>
        <v/>
      </c>
      <c r="W344" s="148" t="str">
        <f>IF(AND(A344&lt;&gt;"",'Données élèves'!U347&lt;&gt;""),'Données élèves'!U347,"")</f>
        <v/>
      </c>
      <c r="X344" s="148" t="str">
        <f>IF(AND(A344&lt;&gt;"",'Données élèves'!V347&lt;&gt;""),'Données élèves'!V347,"")</f>
        <v/>
      </c>
      <c r="Y344" s="148" t="str">
        <f>IF(AND(A344&lt;&gt;"",'Données élèves'!W347&lt;&gt;""),'Données élèves'!W347,"")</f>
        <v/>
      </c>
      <c r="Z344" s="148" t="str">
        <f>IF(AND(A344&lt;&gt;"",'Données élèves'!X347&lt;&gt;""),'Données élèves'!X347,"")</f>
        <v/>
      </c>
    </row>
    <row r="345" spans="1:26" x14ac:dyDescent="0.2">
      <c r="A345" s="146" t="str">
        <f>IF('Données élèves'!$C348&lt;&gt;"",'Données élèves'!A348,"")</f>
        <v/>
      </c>
      <c r="B345" s="146" t="str">
        <f>IF(A345&lt;&gt;"",'Données élèves'!B348,"")</f>
        <v/>
      </c>
      <c r="C345" s="146" t="str">
        <f>IF(AND(A345&lt;&gt;"",'Données élèves'!F348&lt;&gt;""),IF(INDEX(codeclint,MATCH('Données élèves'!F348,libclint,0))&lt;&gt;"",INDEX(codeclint,MATCH('Données élèves'!F348,libclint,0)),""),"")</f>
        <v/>
      </c>
      <c r="D345" s="146" t="str">
        <f t="shared" si="15"/>
        <v/>
      </c>
      <c r="E345" s="146" t="str">
        <f>IF(A345&lt;&gt;"",IF('Données élèves'!G348&lt;&gt;"",IF('Données élèves'!AB348&lt;&gt;"",IF('Données élèves'!G348="LOC.ID",CONCATENATE("LOC.",'Données élèves'!AU$5),'Données élèves'!G348),""),""),"")</f>
        <v/>
      </c>
      <c r="F345" s="146" t="str">
        <f>IF(A345&lt;&gt;"",IF('Données élèves'!H348&lt;&gt;"",'Données élèves'!H348,""),"")</f>
        <v/>
      </c>
      <c r="G345" s="146" t="str">
        <f>IF(AND(A345&lt;&gt;"",'Données élèves'!AC348&lt;&gt;""),IF('Données élèves'!AC348=TRUE,INDEX(codesex,MATCH('Données élèves'!I348,libsex,0)),'Données élèves'!I348),"")</f>
        <v/>
      </c>
      <c r="H345" s="147" t="str">
        <f>IF(A345&lt;&gt;"",IF('Données élèves'!J348&lt;&gt;"",'Données élèves'!J348,""),"")</f>
        <v/>
      </c>
      <c r="I345" s="148" t="str">
        <f>IF(AND(A345&lt;&gt;"",'Données élèves'!AE348&lt;&gt;""),IF('Données élèves'!AE348=TRUE,INDEX(codenat,MATCH('Données élèves'!K348,libnat,0)),'Données élèves'!K348),"")</f>
        <v/>
      </c>
      <c r="J345" s="148" t="str">
        <f>IF(AND(A345&lt;&gt;"",'Données élèves'!AF348&lt;&gt;""),IF('Données élèves'!AF348=TRUE,INDEX(codelangue,MATCH('Données élèves'!L348,liblangue,0)),'Données élèves'!L348),"")</f>
        <v/>
      </c>
      <c r="K345" s="148" t="str">
        <f>IF(AND(A345&lt;&gt;"",'Données élèves'!AH348&lt;&gt;""),IF('Données élèves'!AH348=TRUE,IF(INDEX(codegem,MATCH('Données élèves'!M348,libgem,0))&lt;8000,INDEX(codegem,MATCH('Données élèves'!M348,libgem,0)),""),'Données élèves'!M348),"")</f>
        <v/>
      </c>
      <c r="L345" s="148" t="str">
        <f>IF(AND(A345&lt;&gt;"",'Données élèves'!AH348&lt;&gt;""),IF('Données élèves'!AH348=TRUE,INDEX(codegemhist,MATCH('Données élèves'!M348,libgem,0)),""),"")</f>
        <v/>
      </c>
      <c r="M345" s="148" t="str">
        <f>IF(AND(A345&lt;&gt;"",'Données élèves'!AH348&lt;&gt;""),IF('Données élèves'!AH348=TRUE,IF(INDEX(codegem,MATCH('Données élèves'!M348,libgem,0))&gt;=8000,INDEX(codegem,MATCH('Données élèves'!M348,libgem,0)),""),'Données élèves'!M348),"")</f>
        <v/>
      </c>
      <c r="N345" s="148" t="str">
        <f>IF(AND(A345&lt;&gt;"",'Données élèves'!AI348&lt;&gt;""),IF('Données élèves'!AI348=TRUE,INDEX(codeschart,MATCH('Données élèves'!N348,libschart,0)),'Données élèves'!N348),"")</f>
        <v/>
      </c>
      <c r="O345" s="148" t="str">
        <f>IF(AND(A345&lt;&gt;"",'Données élèves'!O348&lt;&gt;""),'Données élèves'!O348,"")</f>
        <v/>
      </c>
      <c r="P345" s="148" t="str">
        <f>IF(AND(A345&lt;&gt;"",'Données élèves'!AK348&lt;&gt;""),IF('Données élèves'!AK348=TRUE,INDEX(codeform,MATCH('Données élèves'!P348,libform,0)),'Données élèves'!P348),"")</f>
        <v/>
      </c>
      <c r="Q345" s="148" t="str">
        <f>IF(AND(A345&lt;&gt;"",'Données élèves'!AL348&lt;&gt;""),IF('Données élèves'!AL348=TRUE,INDEX(codespe,MATCH('Données élèves'!Q348,libspe,0)),'Données élèves'!Q348),"")</f>
        <v/>
      </c>
      <c r="R345" s="148" t="str">
        <f>IF(AND(A345&lt;&gt;"",OR('Données élèves'!AM348&lt;&gt;"",'Données élèves'!AT348=FALSE)),IF('Données élèves'!AM348=TRUE,INDEX(codemp1,MATCH('Données élèves'!R348,libmp1,0)),IF('Données élèves'!AT348=FALSE,0,'Données élèves'!R348)),"")</f>
        <v/>
      </c>
      <c r="S345" s="148" t="str">
        <f t="shared" si="16"/>
        <v/>
      </c>
      <c r="T345" s="148" t="str">
        <f t="shared" si="17"/>
        <v/>
      </c>
      <c r="U345" s="148" t="str">
        <f>IF(AND(A345&lt;&gt;"",'Données élèves'!S348&lt;&gt;""),'Données élèves'!S348,"")</f>
        <v/>
      </c>
      <c r="V345" s="148" t="str">
        <f>IF(AND(A345&lt;&gt;"",'Données élèves'!T348&lt;&gt;""),'Données élèves'!T348,"")</f>
        <v/>
      </c>
      <c r="W345" s="148" t="str">
        <f>IF(AND(A345&lt;&gt;"",'Données élèves'!U348&lt;&gt;""),'Données élèves'!U348,"")</f>
        <v/>
      </c>
      <c r="X345" s="148" t="str">
        <f>IF(AND(A345&lt;&gt;"",'Données élèves'!V348&lt;&gt;""),'Données élèves'!V348,"")</f>
        <v/>
      </c>
      <c r="Y345" s="148" t="str">
        <f>IF(AND(A345&lt;&gt;"",'Données élèves'!W348&lt;&gt;""),'Données élèves'!W348,"")</f>
        <v/>
      </c>
      <c r="Z345" s="148" t="str">
        <f>IF(AND(A345&lt;&gt;"",'Données élèves'!X348&lt;&gt;""),'Données élèves'!X348,"")</f>
        <v/>
      </c>
    </row>
    <row r="346" spans="1:26" x14ac:dyDescent="0.2">
      <c r="A346" s="146" t="str">
        <f>IF('Données élèves'!$C349&lt;&gt;"",'Données élèves'!A349,"")</f>
        <v/>
      </c>
      <c r="B346" s="146" t="str">
        <f>IF(A346&lt;&gt;"",'Données élèves'!B349,"")</f>
        <v/>
      </c>
      <c r="C346" s="146" t="str">
        <f>IF(AND(A346&lt;&gt;"",'Données élèves'!F349&lt;&gt;""),IF(INDEX(codeclint,MATCH('Données élèves'!F349,libclint,0))&lt;&gt;"",INDEX(codeclint,MATCH('Données élèves'!F349,libclint,0)),""),"")</f>
        <v/>
      </c>
      <c r="D346" s="146" t="str">
        <f t="shared" si="15"/>
        <v/>
      </c>
      <c r="E346" s="146" t="str">
        <f>IF(A346&lt;&gt;"",IF('Données élèves'!G349&lt;&gt;"",IF('Données élèves'!AB349&lt;&gt;"",IF('Données élèves'!G349="LOC.ID",CONCATENATE("LOC.",'Données élèves'!AU$5),'Données élèves'!G349),""),""),"")</f>
        <v/>
      </c>
      <c r="F346" s="146" t="str">
        <f>IF(A346&lt;&gt;"",IF('Données élèves'!H349&lt;&gt;"",'Données élèves'!H349,""),"")</f>
        <v/>
      </c>
      <c r="G346" s="146" t="str">
        <f>IF(AND(A346&lt;&gt;"",'Données élèves'!AC349&lt;&gt;""),IF('Données élèves'!AC349=TRUE,INDEX(codesex,MATCH('Données élèves'!I349,libsex,0)),'Données élèves'!I349),"")</f>
        <v/>
      </c>
      <c r="H346" s="147" t="str">
        <f>IF(A346&lt;&gt;"",IF('Données élèves'!J349&lt;&gt;"",'Données élèves'!J349,""),"")</f>
        <v/>
      </c>
      <c r="I346" s="148" t="str">
        <f>IF(AND(A346&lt;&gt;"",'Données élèves'!AE349&lt;&gt;""),IF('Données élèves'!AE349=TRUE,INDEX(codenat,MATCH('Données élèves'!K349,libnat,0)),'Données élèves'!K349),"")</f>
        <v/>
      </c>
      <c r="J346" s="148" t="str">
        <f>IF(AND(A346&lt;&gt;"",'Données élèves'!AF349&lt;&gt;""),IF('Données élèves'!AF349=TRUE,INDEX(codelangue,MATCH('Données élèves'!L349,liblangue,0)),'Données élèves'!L349),"")</f>
        <v/>
      </c>
      <c r="K346" s="148" t="str">
        <f>IF(AND(A346&lt;&gt;"",'Données élèves'!AH349&lt;&gt;""),IF('Données élèves'!AH349=TRUE,IF(INDEX(codegem,MATCH('Données élèves'!M349,libgem,0))&lt;8000,INDEX(codegem,MATCH('Données élèves'!M349,libgem,0)),""),'Données élèves'!M349),"")</f>
        <v/>
      </c>
      <c r="L346" s="148" t="str">
        <f>IF(AND(A346&lt;&gt;"",'Données élèves'!AH349&lt;&gt;""),IF('Données élèves'!AH349=TRUE,INDEX(codegemhist,MATCH('Données élèves'!M349,libgem,0)),""),"")</f>
        <v/>
      </c>
      <c r="M346" s="148" t="str">
        <f>IF(AND(A346&lt;&gt;"",'Données élèves'!AH349&lt;&gt;""),IF('Données élèves'!AH349=TRUE,IF(INDEX(codegem,MATCH('Données élèves'!M349,libgem,0))&gt;=8000,INDEX(codegem,MATCH('Données élèves'!M349,libgem,0)),""),'Données élèves'!M349),"")</f>
        <v/>
      </c>
      <c r="N346" s="148" t="str">
        <f>IF(AND(A346&lt;&gt;"",'Données élèves'!AI349&lt;&gt;""),IF('Données élèves'!AI349=TRUE,INDEX(codeschart,MATCH('Données élèves'!N349,libschart,0)),'Données élèves'!N349),"")</f>
        <v/>
      </c>
      <c r="O346" s="148" t="str">
        <f>IF(AND(A346&lt;&gt;"",'Données élèves'!O349&lt;&gt;""),'Données élèves'!O349,"")</f>
        <v/>
      </c>
      <c r="P346" s="148" t="str">
        <f>IF(AND(A346&lt;&gt;"",'Données élèves'!AK349&lt;&gt;""),IF('Données élèves'!AK349=TRUE,INDEX(codeform,MATCH('Données élèves'!P349,libform,0)),'Données élèves'!P349),"")</f>
        <v/>
      </c>
      <c r="Q346" s="148" t="str">
        <f>IF(AND(A346&lt;&gt;"",'Données élèves'!AL349&lt;&gt;""),IF('Données élèves'!AL349=TRUE,INDEX(codespe,MATCH('Données élèves'!Q349,libspe,0)),'Données élèves'!Q349),"")</f>
        <v/>
      </c>
      <c r="R346" s="148" t="str">
        <f>IF(AND(A346&lt;&gt;"",OR('Données élèves'!AM349&lt;&gt;"",'Données élèves'!AT349=FALSE)),IF('Données élèves'!AM349=TRUE,INDEX(codemp1,MATCH('Données élèves'!R349,libmp1,0)),IF('Données élèves'!AT349=FALSE,0,'Données élèves'!R349)),"")</f>
        <v/>
      </c>
      <c r="S346" s="148" t="str">
        <f t="shared" si="16"/>
        <v/>
      </c>
      <c r="T346" s="148" t="str">
        <f t="shared" si="17"/>
        <v/>
      </c>
      <c r="U346" s="148" t="str">
        <f>IF(AND(A346&lt;&gt;"",'Données élèves'!S349&lt;&gt;""),'Données élèves'!S349,"")</f>
        <v/>
      </c>
      <c r="V346" s="148" t="str">
        <f>IF(AND(A346&lt;&gt;"",'Données élèves'!T349&lt;&gt;""),'Données élèves'!T349,"")</f>
        <v/>
      </c>
      <c r="W346" s="148" t="str">
        <f>IF(AND(A346&lt;&gt;"",'Données élèves'!U349&lt;&gt;""),'Données élèves'!U349,"")</f>
        <v/>
      </c>
      <c r="X346" s="148" t="str">
        <f>IF(AND(A346&lt;&gt;"",'Données élèves'!V349&lt;&gt;""),'Données élèves'!V349,"")</f>
        <v/>
      </c>
      <c r="Y346" s="148" t="str">
        <f>IF(AND(A346&lt;&gt;"",'Données élèves'!W349&lt;&gt;""),'Données élèves'!W349,"")</f>
        <v/>
      </c>
      <c r="Z346" s="148" t="str">
        <f>IF(AND(A346&lt;&gt;"",'Données élèves'!X349&lt;&gt;""),'Données élèves'!X349,"")</f>
        <v/>
      </c>
    </row>
    <row r="347" spans="1:26" x14ac:dyDescent="0.2">
      <c r="A347" s="146" t="str">
        <f>IF('Données élèves'!$C350&lt;&gt;"",'Données élèves'!A350,"")</f>
        <v/>
      </c>
      <c r="B347" s="146" t="str">
        <f>IF(A347&lt;&gt;"",'Données élèves'!B350,"")</f>
        <v/>
      </c>
      <c r="C347" s="146" t="str">
        <f>IF(AND(A347&lt;&gt;"",'Données élèves'!F350&lt;&gt;""),IF(INDEX(codeclint,MATCH('Données élèves'!F350,libclint,0))&lt;&gt;"",INDEX(codeclint,MATCH('Données élèves'!F350,libclint,0)),""),"")</f>
        <v/>
      </c>
      <c r="D347" s="146" t="str">
        <f t="shared" si="15"/>
        <v/>
      </c>
      <c r="E347" s="146" t="str">
        <f>IF(A347&lt;&gt;"",IF('Données élèves'!G350&lt;&gt;"",IF('Données élèves'!AB350&lt;&gt;"",IF('Données élèves'!G350="LOC.ID",CONCATENATE("LOC.",'Données élèves'!AU$5),'Données élèves'!G350),""),""),"")</f>
        <v/>
      </c>
      <c r="F347" s="146" t="str">
        <f>IF(A347&lt;&gt;"",IF('Données élèves'!H350&lt;&gt;"",'Données élèves'!H350,""),"")</f>
        <v/>
      </c>
      <c r="G347" s="146" t="str">
        <f>IF(AND(A347&lt;&gt;"",'Données élèves'!AC350&lt;&gt;""),IF('Données élèves'!AC350=TRUE,INDEX(codesex,MATCH('Données élèves'!I350,libsex,0)),'Données élèves'!I350),"")</f>
        <v/>
      </c>
      <c r="H347" s="147" t="str">
        <f>IF(A347&lt;&gt;"",IF('Données élèves'!J350&lt;&gt;"",'Données élèves'!J350,""),"")</f>
        <v/>
      </c>
      <c r="I347" s="148" t="str">
        <f>IF(AND(A347&lt;&gt;"",'Données élèves'!AE350&lt;&gt;""),IF('Données élèves'!AE350=TRUE,INDEX(codenat,MATCH('Données élèves'!K350,libnat,0)),'Données élèves'!K350),"")</f>
        <v/>
      </c>
      <c r="J347" s="148" t="str">
        <f>IF(AND(A347&lt;&gt;"",'Données élèves'!AF350&lt;&gt;""),IF('Données élèves'!AF350=TRUE,INDEX(codelangue,MATCH('Données élèves'!L350,liblangue,0)),'Données élèves'!L350),"")</f>
        <v/>
      </c>
      <c r="K347" s="148" t="str">
        <f>IF(AND(A347&lt;&gt;"",'Données élèves'!AH350&lt;&gt;""),IF('Données élèves'!AH350=TRUE,IF(INDEX(codegem,MATCH('Données élèves'!M350,libgem,0))&lt;8000,INDEX(codegem,MATCH('Données élèves'!M350,libgem,0)),""),'Données élèves'!M350),"")</f>
        <v/>
      </c>
      <c r="L347" s="148" t="str">
        <f>IF(AND(A347&lt;&gt;"",'Données élèves'!AH350&lt;&gt;""),IF('Données élèves'!AH350=TRUE,INDEX(codegemhist,MATCH('Données élèves'!M350,libgem,0)),""),"")</f>
        <v/>
      </c>
      <c r="M347" s="148" t="str">
        <f>IF(AND(A347&lt;&gt;"",'Données élèves'!AH350&lt;&gt;""),IF('Données élèves'!AH350=TRUE,IF(INDEX(codegem,MATCH('Données élèves'!M350,libgem,0))&gt;=8000,INDEX(codegem,MATCH('Données élèves'!M350,libgem,0)),""),'Données élèves'!M350),"")</f>
        <v/>
      </c>
      <c r="N347" s="148" t="str">
        <f>IF(AND(A347&lt;&gt;"",'Données élèves'!AI350&lt;&gt;""),IF('Données élèves'!AI350=TRUE,INDEX(codeschart,MATCH('Données élèves'!N350,libschart,0)),'Données élèves'!N350),"")</f>
        <v/>
      </c>
      <c r="O347" s="148" t="str">
        <f>IF(AND(A347&lt;&gt;"",'Données élèves'!O350&lt;&gt;""),'Données élèves'!O350,"")</f>
        <v/>
      </c>
      <c r="P347" s="148" t="str">
        <f>IF(AND(A347&lt;&gt;"",'Données élèves'!AK350&lt;&gt;""),IF('Données élèves'!AK350=TRUE,INDEX(codeform,MATCH('Données élèves'!P350,libform,0)),'Données élèves'!P350),"")</f>
        <v/>
      </c>
      <c r="Q347" s="148" t="str">
        <f>IF(AND(A347&lt;&gt;"",'Données élèves'!AL350&lt;&gt;""),IF('Données élèves'!AL350=TRUE,INDEX(codespe,MATCH('Données élèves'!Q350,libspe,0)),'Données élèves'!Q350),"")</f>
        <v/>
      </c>
      <c r="R347" s="148" t="str">
        <f>IF(AND(A347&lt;&gt;"",OR('Données élèves'!AM350&lt;&gt;"",'Données élèves'!AT350=FALSE)),IF('Données élèves'!AM350=TRUE,INDEX(codemp1,MATCH('Données élèves'!R350,libmp1,0)),IF('Données élèves'!AT350=FALSE,0,'Données élèves'!R350)),"")</f>
        <v/>
      </c>
      <c r="S347" s="148" t="str">
        <f t="shared" si="16"/>
        <v/>
      </c>
      <c r="T347" s="148" t="str">
        <f t="shared" si="17"/>
        <v/>
      </c>
      <c r="U347" s="148" t="str">
        <f>IF(AND(A347&lt;&gt;"",'Données élèves'!S350&lt;&gt;""),'Données élèves'!S350,"")</f>
        <v/>
      </c>
      <c r="V347" s="148" t="str">
        <f>IF(AND(A347&lt;&gt;"",'Données élèves'!T350&lt;&gt;""),'Données élèves'!T350,"")</f>
        <v/>
      </c>
      <c r="W347" s="148" t="str">
        <f>IF(AND(A347&lt;&gt;"",'Données élèves'!U350&lt;&gt;""),'Données élèves'!U350,"")</f>
        <v/>
      </c>
      <c r="X347" s="148" t="str">
        <f>IF(AND(A347&lt;&gt;"",'Données élèves'!V350&lt;&gt;""),'Données élèves'!V350,"")</f>
        <v/>
      </c>
      <c r="Y347" s="148" t="str">
        <f>IF(AND(A347&lt;&gt;"",'Données élèves'!W350&lt;&gt;""),'Données élèves'!W350,"")</f>
        <v/>
      </c>
      <c r="Z347" s="148" t="str">
        <f>IF(AND(A347&lt;&gt;"",'Données élèves'!X350&lt;&gt;""),'Données élèves'!X350,"")</f>
        <v/>
      </c>
    </row>
    <row r="348" spans="1:26" x14ac:dyDescent="0.2">
      <c r="A348" s="146" t="str">
        <f>IF('Données élèves'!$C351&lt;&gt;"",'Données élèves'!A351,"")</f>
        <v/>
      </c>
      <c r="B348" s="146" t="str">
        <f>IF(A348&lt;&gt;"",'Données élèves'!B351,"")</f>
        <v/>
      </c>
      <c r="C348" s="146" t="str">
        <f>IF(AND(A348&lt;&gt;"",'Données élèves'!F351&lt;&gt;""),IF(INDEX(codeclint,MATCH('Données élèves'!F351,libclint,0))&lt;&gt;"",INDEX(codeclint,MATCH('Données élèves'!F351,libclint,0)),""),"")</f>
        <v/>
      </c>
      <c r="D348" s="146" t="str">
        <f t="shared" si="15"/>
        <v/>
      </c>
      <c r="E348" s="146" t="str">
        <f>IF(A348&lt;&gt;"",IF('Données élèves'!G351&lt;&gt;"",IF('Données élèves'!AB351&lt;&gt;"",IF('Données élèves'!G351="LOC.ID",CONCATENATE("LOC.",'Données élèves'!AU$5),'Données élèves'!G351),""),""),"")</f>
        <v/>
      </c>
      <c r="F348" s="146" t="str">
        <f>IF(A348&lt;&gt;"",IF('Données élèves'!H351&lt;&gt;"",'Données élèves'!H351,""),"")</f>
        <v/>
      </c>
      <c r="G348" s="146" t="str">
        <f>IF(AND(A348&lt;&gt;"",'Données élèves'!AC351&lt;&gt;""),IF('Données élèves'!AC351=TRUE,INDEX(codesex,MATCH('Données élèves'!I351,libsex,0)),'Données élèves'!I351),"")</f>
        <v/>
      </c>
      <c r="H348" s="147" t="str">
        <f>IF(A348&lt;&gt;"",IF('Données élèves'!J351&lt;&gt;"",'Données élèves'!J351,""),"")</f>
        <v/>
      </c>
      <c r="I348" s="148" t="str">
        <f>IF(AND(A348&lt;&gt;"",'Données élèves'!AE351&lt;&gt;""),IF('Données élèves'!AE351=TRUE,INDEX(codenat,MATCH('Données élèves'!K351,libnat,0)),'Données élèves'!K351),"")</f>
        <v/>
      </c>
      <c r="J348" s="148" t="str">
        <f>IF(AND(A348&lt;&gt;"",'Données élèves'!AF351&lt;&gt;""),IF('Données élèves'!AF351=TRUE,INDEX(codelangue,MATCH('Données élèves'!L351,liblangue,0)),'Données élèves'!L351),"")</f>
        <v/>
      </c>
      <c r="K348" s="148" t="str">
        <f>IF(AND(A348&lt;&gt;"",'Données élèves'!AH351&lt;&gt;""),IF('Données élèves'!AH351=TRUE,IF(INDEX(codegem,MATCH('Données élèves'!M351,libgem,0))&lt;8000,INDEX(codegem,MATCH('Données élèves'!M351,libgem,0)),""),'Données élèves'!M351),"")</f>
        <v/>
      </c>
      <c r="L348" s="148" t="str">
        <f>IF(AND(A348&lt;&gt;"",'Données élèves'!AH351&lt;&gt;""),IF('Données élèves'!AH351=TRUE,INDEX(codegemhist,MATCH('Données élèves'!M351,libgem,0)),""),"")</f>
        <v/>
      </c>
      <c r="M348" s="148" t="str">
        <f>IF(AND(A348&lt;&gt;"",'Données élèves'!AH351&lt;&gt;""),IF('Données élèves'!AH351=TRUE,IF(INDEX(codegem,MATCH('Données élèves'!M351,libgem,0))&gt;=8000,INDEX(codegem,MATCH('Données élèves'!M351,libgem,0)),""),'Données élèves'!M351),"")</f>
        <v/>
      </c>
      <c r="N348" s="148" t="str">
        <f>IF(AND(A348&lt;&gt;"",'Données élèves'!AI351&lt;&gt;""),IF('Données élèves'!AI351=TRUE,INDEX(codeschart,MATCH('Données élèves'!N351,libschart,0)),'Données élèves'!N351),"")</f>
        <v/>
      </c>
      <c r="O348" s="148" t="str">
        <f>IF(AND(A348&lt;&gt;"",'Données élèves'!O351&lt;&gt;""),'Données élèves'!O351,"")</f>
        <v/>
      </c>
      <c r="P348" s="148" t="str">
        <f>IF(AND(A348&lt;&gt;"",'Données élèves'!AK351&lt;&gt;""),IF('Données élèves'!AK351=TRUE,INDEX(codeform,MATCH('Données élèves'!P351,libform,0)),'Données élèves'!P351),"")</f>
        <v/>
      </c>
      <c r="Q348" s="148" t="str">
        <f>IF(AND(A348&lt;&gt;"",'Données élèves'!AL351&lt;&gt;""),IF('Données élèves'!AL351=TRUE,INDEX(codespe,MATCH('Données élèves'!Q351,libspe,0)),'Données élèves'!Q351),"")</f>
        <v/>
      </c>
      <c r="R348" s="148" t="str">
        <f>IF(AND(A348&lt;&gt;"",OR('Données élèves'!AM351&lt;&gt;"",'Données élèves'!AT351=FALSE)),IF('Données élèves'!AM351=TRUE,INDEX(codemp1,MATCH('Données élèves'!R351,libmp1,0)),IF('Données élèves'!AT351=FALSE,0,'Données élèves'!R351)),"")</f>
        <v/>
      </c>
      <c r="S348" s="148" t="str">
        <f t="shared" si="16"/>
        <v/>
      </c>
      <c r="T348" s="148" t="str">
        <f t="shared" si="17"/>
        <v/>
      </c>
      <c r="U348" s="148" t="str">
        <f>IF(AND(A348&lt;&gt;"",'Données élèves'!S351&lt;&gt;""),'Données élèves'!S351,"")</f>
        <v/>
      </c>
      <c r="V348" s="148" t="str">
        <f>IF(AND(A348&lt;&gt;"",'Données élèves'!T351&lt;&gt;""),'Données élèves'!T351,"")</f>
        <v/>
      </c>
      <c r="W348" s="148" t="str">
        <f>IF(AND(A348&lt;&gt;"",'Données élèves'!U351&lt;&gt;""),'Données élèves'!U351,"")</f>
        <v/>
      </c>
      <c r="X348" s="148" t="str">
        <f>IF(AND(A348&lt;&gt;"",'Données élèves'!V351&lt;&gt;""),'Données élèves'!V351,"")</f>
        <v/>
      </c>
      <c r="Y348" s="148" t="str">
        <f>IF(AND(A348&lt;&gt;"",'Données élèves'!W351&lt;&gt;""),'Données élèves'!W351,"")</f>
        <v/>
      </c>
      <c r="Z348" s="148" t="str">
        <f>IF(AND(A348&lt;&gt;"",'Données élèves'!X351&lt;&gt;""),'Données élèves'!X351,"")</f>
        <v/>
      </c>
    </row>
    <row r="349" spans="1:26" x14ac:dyDescent="0.2">
      <c r="A349" s="146" t="str">
        <f>IF('Données élèves'!$C352&lt;&gt;"",'Données élèves'!A352,"")</f>
        <v/>
      </c>
      <c r="B349" s="146" t="str">
        <f>IF(A349&lt;&gt;"",'Données élèves'!B352,"")</f>
        <v/>
      </c>
      <c r="C349" s="146" t="str">
        <f>IF(AND(A349&lt;&gt;"",'Données élèves'!F352&lt;&gt;""),IF(INDEX(codeclint,MATCH('Données élèves'!F352,libclint,0))&lt;&gt;"",INDEX(codeclint,MATCH('Données élèves'!F352,libclint,0)),""),"")</f>
        <v/>
      </c>
      <c r="D349" s="146" t="str">
        <f t="shared" si="15"/>
        <v/>
      </c>
      <c r="E349" s="146" t="str">
        <f>IF(A349&lt;&gt;"",IF('Données élèves'!G352&lt;&gt;"",IF('Données élèves'!AB352&lt;&gt;"",IF('Données élèves'!G352="LOC.ID",CONCATENATE("LOC.",'Données élèves'!AU$5),'Données élèves'!G352),""),""),"")</f>
        <v/>
      </c>
      <c r="F349" s="146" t="str">
        <f>IF(A349&lt;&gt;"",IF('Données élèves'!H352&lt;&gt;"",'Données élèves'!H352,""),"")</f>
        <v/>
      </c>
      <c r="G349" s="146" t="str">
        <f>IF(AND(A349&lt;&gt;"",'Données élèves'!AC352&lt;&gt;""),IF('Données élèves'!AC352=TRUE,INDEX(codesex,MATCH('Données élèves'!I352,libsex,0)),'Données élèves'!I352),"")</f>
        <v/>
      </c>
      <c r="H349" s="147" t="str">
        <f>IF(A349&lt;&gt;"",IF('Données élèves'!J352&lt;&gt;"",'Données élèves'!J352,""),"")</f>
        <v/>
      </c>
      <c r="I349" s="148" t="str">
        <f>IF(AND(A349&lt;&gt;"",'Données élèves'!AE352&lt;&gt;""),IF('Données élèves'!AE352=TRUE,INDEX(codenat,MATCH('Données élèves'!K352,libnat,0)),'Données élèves'!K352),"")</f>
        <v/>
      </c>
      <c r="J349" s="148" t="str">
        <f>IF(AND(A349&lt;&gt;"",'Données élèves'!AF352&lt;&gt;""),IF('Données élèves'!AF352=TRUE,INDEX(codelangue,MATCH('Données élèves'!L352,liblangue,0)),'Données élèves'!L352),"")</f>
        <v/>
      </c>
      <c r="K349" s="148" t="str">
        <f>IF(AND(A349&lt;&gt;"",'Données élèves'!AH352&lt;&gt;""),IF('Données élèves'!AH352=TRUE,IF(INDEX(codegem,MATCH('Données élèves'!M352,libgem,0))&lt;8000,INDEX(codegem,MATCH('Données élèves'!M352,libgem,0)),""),'Données élèves'!M352),"")</f>
        <v/>
      </c>
      <c r="L349" s="148" t="str">
        <f>IF(AND(A349&lt;&gt;"",'Données élèves'!AH352&lt;&gt;""),IF('Données élèves'!AH352=TRUE,INDEX(codegemhist,MATCH('Données élèves'!M352,libgem,0)),""),"")</f>
        <v/>
      </c>
      <c r="M349" s="148" t="str">
        <f>IF(AND(A349&lt;&gt;"",'Données élèves'!AH352&lt;&gt;""),IF('Données élèves'!AH352=TRUE,IF(INDEX(codegem,MATCH('Données élèves'!M352,libgem,0))&gt;=8000,INDEX(codegem,MATCH('Données élèves'!M352,libgem,0)),""),'Données élèves'!M352),"")</f>
        <v/>
      </c>
      <c r="N349" s="148" t="str">
        <f>IF(AND(A349&lt;&gt;"",'Données élèves'!AI352&lt;&gt;""),IF('Données élèves'!AI352=TRUE,INDEX(codeschart,MATCH('Données élèves'!N352,libschart,0)),'Données élèves'!N352),"")</f>
        <v/>
      </c>
      <c r="O349" s="148" t="str">
        <f>IF(AND(A349&lt;&gt;"",'Données élèves'!O352&lt;&gt;""),'Données élèves'!O352,"")</f>
        <v/>
      </c>
      <c r="P349" s="148" t="str">
        <f>IF(AND(A349&lt;&gt;"",'Données élèves'!AK352&lt;&gt;""),IF('Données élèves'!AK352=TRUE,INDEX(codeform,MATCH('Données élèves'!P352,libform,0)),'Données élèves'!P352),"")</f>
        <v/>
      </c>
      <c r="Q349" s="148" t="str">
        <f>IF(AND(A349&lt;&gt;"",'Données élèves'!AL352&lt;&gt;""),IF('Données élèves'!AL352=TRUE,INDEX(codespe,MATCH('Données élèves'!Q352,libspe,0)),'Données élèves'!Q352),"")</f>
        <v/>
      </c>
      <c r="R349" s="148" t="str">
        <f>IF(AND(A349&lt;&gt;"",OR('Données élèves'!AM352&lt;&gt;"",'Données élèves'!AT352=FALSE)),IF('Données élèves'!AM352=TRUE,INDEX(codemp1,MATCH('Données élèves'!R352,libmp1,0)),IF('Données élèves'!AT352=FALSE,0,'Données élèves'!R352)),"")</f>
        <v/>
      </c>
      <c r="S349" s="148" t="str">
        <f t="shared" si="16"/>
        <v/>
      </c>
      <c r="T349" s="148" t="str">
        <f t="shared" si="17"/>
        <v/>
      </c>
      <c r="U349" s="148" t="str">
        <f>IF(AND(A349&lt;&gt;"",'Données élèves'!S352&lt;&gt;""),'Données élèves'!S352,"")</f>
        <v/>
      </c>
      <c r="V349" s="148" t="str">
        <f>IF(AND(A349&lt;&gt;"",'Données élèves'!T352&lt;&gt;""),'Données élèves'!T352,"")</f>
        <v/>
      </c>
      <c r="W349" s="148" t="str">
        <f>IF(AND(A349&lt;&gt;"",'Données élèves'!U352&lt;&gt;""),'Données élèves'!U352,"")</f>
        <v/>
      </c>
      <c r="X349" s="148" t="str">
        <f>IF(AND(A349&lt;&gt;"",'Données élèves'!V352&lt;&gt;""),'Données élèves'!V352,"")</f>
        <v/>
      </c>
      <c r="Y349" s="148" t="str">
        <f>IF(AND(A349&lt;&gt;"",'Données élèves'!W352&lt;&gt;""),'Données élèves'!W352,"")</f>
        <v/>
      </c>
      <c r="Z349" s="148" t="str">
        <f>IF(AND(A349&lt;&gt;"",'Données élèves'!X352&lt;&gt;""),'Données élèves'!X352,"")</f>
        <v/>
      </c>
    </row>
    <row r="350" spans="1:26" x14ac:dyDescent="0.2">
      <c r="A350" s="146" t="str">
        <f>IF('Données élèves'!$C353&lt;&gt;"",'Données élèves'!A353,"")</f>
        <v/>
      </c>
      <c r="B350" s="146" t="str">
        <f>IF(A350&lt;&gt;"",'Données élèves'!B353,"")</f>
        <v/>
      </c>
      <c r="C350" s="146" t="str">
        <f>IF(AND(A350&lt;&gt;"",'Données élèves'!F353&lt;&gt;""),IF(INDEX(codeclint,MATCH('Données élèves'!F353,libclint,0))&lt;&gt;"",INDEX(codeclint,MATCH('Données élèves'!F353,libclint,0)),""),"")</f>
        <v/>
      </c>
      <c r="D350" s="146" t="str">
        <f t="shared" si="15"/>
        <v/>
      </c>
      <c r="E350" s="146" t="str">
        <f>IF(A350&lt;&gt;"",IF('Données élèves'!G353&lt;&gt;"",IF('Données élèves'!AB353&lt;&gt;"",IF('Données élèves'!G353="LOC.ID",CONCATENATE("LOC.",'Données élèves'!AU$5),'Données élèves'!G353),""),""),"")</f>
        <v/>
      </c>
      <c r="F350" s="146" t="str">
        <f>IF(A350&lt;&gt;"",IF('Données élèves'!H353&lt;&gt;"",'Données élèves'!H353,""),"")</f>
        <v/>
      </c>
      <c r="G350" s="146" t="str">
        <f>IF(AND(A350&lt;&gt;"",'Données élèves'!AC353&lt;&gt;""),IF('Données élèves'!AC353=TRUE,INDEX(codesex,MATCH('Données élèves'!I353,libsex,0)),'Données élèves'!I353),"")</f>
        <v/>
      </c>
      <c r="H350" s="147" t="str">
        <f>IF(A350&lt;&gt;"",IF('Données élèves'!J353&lt;&gt;"",'Données élèves'!J353,""),"")</f>
        <v/>
      </c>
      <c r="I350" s="148" t="str">
        <f>IF(AND(A350&lt;&gt;"",'Données élèves'!AE353&lt;&gt;""),IF('Données élèves'!AE353=TRUE,INDEX(codenat,MATCH('Données élèves'!K353,libnat,0)),'Données élèves'!K353),"")</f>
        <v/>
      </c>
      <c r="J350" s="148" t="str">
        <f>IF(AND(A350&lt;&gt;"",'Données élèves'!AF353&lt;&gt;""),IF('Données élèves'!AF353=TRUE,INDEX(codelangue,MATCH('Données élèves'!L353,liblangue,0)),'Données élèves'!L353),"")</f>
        <v/>
      </c>
      <c r="K350" s="148" t="str">
        <f>IF(AND(A350&lt;&gt;"",'Données élèves'!AH353&lt;&gt;""),IF('Données élèves'!AH353=TRUE,IF(INDEX(codegem,MATCH('Données élèves'!M353,libgem,0))&lt;8000,INDEX(codegem,MATCH('Données élèves'!M353,libgem,0)),""),'Données élèves'!M353),"")</f>
        <v/>
      </c>
      <c r="L350" s="148" t="str">
        <f>IF(AND(A350&lt;&gt;"",'Données élèves'!AH353&lt;&gt;""),IF('Données élèves'!AH353=TRUE,INDEX(codegemhist,MATCH('Données élèves'!M353,libgem,0)),""),"")</f>
        <v/>
      </c>
      <c r="M350" s="148" t="str">
        <f>IF(AND(A350&lt;&gt;"",'Données élèves'!AH353&lt;&gt;""),IF('Données élèves'!AH353=TRUE,IF(INDEX(codegem,MATCH('Données élèves'!M353,libgem,0))&gt;=8000,INDEX(codegem,MATCH('Données élèves'!M353,libgem,0)),""),'Données élèves'!M353),"")</f>
        <v/>
      </c>
      <c r="N350" s="148" t="str">
        <f>IF(AND(A350&lt;&gt;"",'Données élèves'!AI353&lt;&gt;""),IF('Données élèves'!AI353=TRUE,INDEX(codeschart,MATCH('Données élèves'!N353,libschart,0)),'Données élèves'!N353),"")</f>
        <v/>
      </c>
      <c r="O350" s="148" t="str">
        <f>IF(AND(A350&lt;&gt;"",'Données élèves'!O353&lt;&gt;""),'Données élèves'!O353,"")</f>
        <v/>
      </c>
      <c r="P350" s="148" t="str">
        <f>IF(AND(A350&lt;&gt;"",'Données élèves'!AK353&lt;&gt;""),IF('Données élèves'!AK353=TRUE,INDEX(codeform,MATCH('Données élèves'!P353,libform,0)),'Données élèves'!P353),"")</f>
        <v/>
      </c>
      <c r="Q350" s="148" t="str">
        <f>IF(AND(A350&lt;&gt;"",'Données élèves'!AL353&lt;&gt;""),IF('Données élèves'!AL353=TRUE,INDEX(codespe,MATCH('Données élèves'!Q353,libspe,0)),'Données élèves'!Q353),"")</f>
        <v/>
      </c>
      <c r="R350" s="148" t="str">
        <f>IF(AND(A350&lt;&gt;"",OR('Données élèves'!AM353&lt;&gt;"",'Données élèves'!AT353=FALSE)),IF('Données élèves'!AM353=TRUE,INDEX(codemp1,MATCH('Données élèves'!R353,libmp1,0)),IF('Données élèves'!AT353=FALSE,0,'Données élèves'!R353)),"")</f>
        <v/>
      </c>
      <c r="S350" s="148" t="str">
        <f t="shared" si="16"/>
        <v/>
      </c>
      <c r="T350" s="148" t="str">
        <f t="shared" si="17"/>
        <v/>
      </c>
      <c r="U350" s="148" t="str">
        <f>IF(AND(A350&lt;&gt;"",'Données élèves'!S353&lt;&gt;""),'Données élèves'!S353,"")</f>
        <v/>
      </c>
      <c r="V350" s="148" t="str">
        <f>IF(AND(A350&lt;&gt;"",'Données élèves'!T353&lt;&gt;""),'Données élèves'!T353,"")</f>
        <v/>
      </c>
      <c r="W350" s="148" t="str">
        <f>IF(AND(A350&lt;&gt;"",'Données élèves'!U353&lt;&gt;""),'Données élèves'!U353,"")</f>
        <v/>
      </c>
      <c r="X350" s="148" t="str">
        <f>IF(AND(A350&lt;&gt;"",'Données élèves'!V353&lt;&gt;""),'Données élèves'!V353,"")</f>
        <v/>
      </c>
      <c r="Y350" s="148" t="str">
        <f>IF(AND(A350&lt;&gt;"",'Données élèves'!W353&lt;&gt;""),'Données élèves'!W353,"")</f>
        <v/>
      </c>
      <c r="Z350" s="148" t="str">
        <f>IF(AND(A350&lt;&gt;"",'Données élèves'!X353&lt;&gt;""),'Données élèves'!X353,"")</f>
        <v/>
      </c>
    </row>
    <row r="351" spans="1:26" x14ac:dyDescent="0.2">
      <c r="A351" s="146" t="str">
        <f>IF('Données élèves'!$C354&lt;&gt;"",'Données élèves'!A354,"")</f>
        <v/>
      </c>
      <c r="B351" s="146" t="str">
        <f>IF(A351&lt;&gt;"",'Données élèves'!B354,"")</f>
        <v/>
      </c>
      <c r="C351" s="146" t="str">
        <f>IF(AND(A351&lt;&gt;"",'Données élèves'!F354&lt;&gt;""),IF(INDEX(codeclint,MATCH('Données élèves'!F354,libclint,0))&lt;&gt;"",INDEX(codeclint,MATCH('Données élèves'!F354,libclint,0)),""),"")</f>
        <v/>
      </c>
      <c r="D351" s="146" t="str">
        <f t="shared" si="15"/>
        <v/>
      </c>
      <c r="E351" s="146" t="str">
        <f>IF(A351&lt;&gt;"",IF('Données élèves'!G354&lt;&gt;"",IF('Données élèves'!AB354&lt;&gt;"",IF('Données élèves'!G354="LOC.ID",CONCATENATE("LOC.",'Données élèves'!AU$5),'Données élèves'!G354),""),""),"")</f>
        <v/>
      </c>
      <c r="F351" s="146" t="str">
        <f>IF(A351&lt;&gt;"",IF('Données élèves'!H354&lt;&gt;"",'Données élèves'!H354,""),"")</f>
        <v/>
      </c>
      <c r="G351" s="146" t="str">
        <f>IF(AND(A351&lt;&gt;"",'Données élèves'!AC354&lt;&gt;""),IF('Données élèves'!AC354=TRUE,INDEX(codesex,MATCH('Données élèves'!I354,libsex,0)),'Données élèves'!I354),"")</f>
        <v/>
      </c>
      <c r="H351" s="147" t="str">
        <f>IF(A351&lt;&gt;"",IF('Données élèves'!J354&lt;&gt;"",'Données élèves'!J354,""),"")</f>
        <v/>
      </c>
      <c r="I351" s="148" t="str">
        <f>IF(AND(A351&lt;&gt;"",'Données élèves'!AE354&lt;&gt;""),IF('Données élèves'!AE354=TRUE,INDEX(codenat,MATCH('Données élèves'!K354,libnat,0)),'Données élèves'!K354),"")</f>
        <v/>
      </c>
      <c r="J351" s="148" t="str">
        <f>IF(AND(A351&lt;&gt;"",'Données élèves'!AF354&lt;&gt;""),IF('Données élèves'!AF354=TRUE,INDEX(codelangue,MATCH('Données élèves'!L354,liblangue,0)),'Données élèves'!L354),"")</f>
        <v/>
      </c>
      <c r="K351" s="148" t="str">
        <f>IF(AND(A351&lt;&gt;"",'Données élèves'!AH354&lt;&gt;""),IF('Données élèves'!AH354=TRUE,IF(INDEX(codegem,MATCH('Données élèves'!M354,libgem,0))&lt;8000,INDEX(codegem,MATCH('Données élèves'!M354,libgem,0)),""),'Données élèves'!M354),"")</f>
        <v/>
      </c>
      <c r="L351" s="148" t="str">
        <f>IF(AND(A351&lt;&gt;"",'Données élèves'!AH354&lt;&gt;""),IF('Données élèves'!AH354=TRUE,INDEX(codegemhist,MATCH('Données élèves'!M354,libgem,0)),""),"")</f>
        <v/>
      </c>
      <c r="M351" s="148" t="str">
        <f>IF(AND(A351&lt;&gt;"",'Données élèves'!AH354&lt;&gt;""),IF('Données élèves'!AH354=TRUE,IF(INDEX(codegem,MATCH('Données élèves'!M354,libgem,0))&gt;=8000,INDEX(codegem,MATCH('Données élèves'!M354,libgem,0)),""),'Données élèves'!M354),"")</f>
        <v/>
      </c>
      <c r="N351" s="148" t="str">
        <f>IF(AND(A351&lt;&gt;"",'Données élèves'!AI354&lt;&gt;""),IF('Données élèves'!AI354=TRUE,INDEX(codeschart,MATCH('Données élèves'!N354,libschart,0)),'Données élèves'!N354),"")</f>
        <v/>
      </c>
      <c r="O351" s="148" t="str">
        <f>IF(AND(A351&lt;&gt;"",'Données élèves'!O354&lt;&gt;""),'Données élèves'!O354,"")</f>
        <v/>
      </c>
      <c r="P351" s="148" t="str">
        <f>IF(AND(A351&lt;&gt;"",'Données élèves'!AK354&lt;&gt;""),IF('Données élèves'!AK354=TRUE,INDEX(codeform,MATCH('Données élèves'!P354,libform,0)),'Données élèves'!P354),"")</f>
        <v/>
      </c>
      <c r="Q351" s="148" t="str">
        <f>IF(AND(A351&lt;&gt;"",'Données élèves'!AL354&lt;&gt;""),IF('Données élèves'!AL354=TRUE,INDEX(codespe,MATCH('Données élèves'!Q354,libspe,0)),'Données élèves'!Q354),"")</f>
        <v/>
      </c>
      <c r="R351" s="148" t="str">
        <f>IF(AND(A351&lt;&gt;"",OR('Données élèves'!AM354&lt;&gt;"",'Données élèves'!AT354=FALSE)),IF('Données élèves'!AM354=TRUE,INDEX(codemp1,MATCH('Données élèves'!R354,libmp1,0)),IF('Données élèves'!AT354=FALSE,0,'Données élèves'!R354)),"")</f>
        <v/>
      </c>
      <c r="S351" s="148" t="str">
        <f t="shared" si="16"/>
        <v/>
      </c>
      <c r="T351" s="148" t="str">
        <f t="shared" si="17"/>
        <v/>
      </c>
      <c r="U351" s="148" t="str">
        <f>IF(AND(A351&lt;&gt;"",'Données élèves'!S354&lt;&gt;""),'Données élèves'!S354,"")</f>
        <v/>
      </c>
      <c r="V351" s="148" t="str">
        <f>IF(AND(A351&lt;&gt;"",'Données élèves'!T354&lt;&gt;""),'Données élèves'!T354,"")</f>
        <v/>
      </c>
      <c r="W351" s="148" t="str">
        <f>IF(AND(A351&lt;&gt;"",'Données élèves'!U354&lt;&gt;""),'Données élèves'!U354,"")</f>
        <v/>
      </c>
      <c r="X351" s="148" t="str">
        <f>IF(AND(A351&lt;&gt;"",'Données élèves'!V354&lt;&gt;""),'Données élèves'!V354,"")</f>
        <v/>
      </c>
      <c r="Y351" s="148" t="str">
        <f>IF(AND(A351&lt;&gt;"",'Données élèves'!W354&lt;&gt;""),'Données élèves'!W354,"")</f>
        <v/>
      </c>
      <c r="Z351" s="148" t="str">
        <f>IF(AND(A351&lt;&gt;"",'Données élèves'!X354&lt;&gt;""),'Données élèves'!X354,"")</f>
        <v/>
      </c>
    </row>
    <row r="352" spans="1:26" x14ac:dyDescent="0.2">
      <c r="A352" s="146" t="str">
        <f>IF('Données élèves'!$C355&lt;&gt;"",'Données élèves'!A355,"")</f>
        <v/>
      </c>
      <c r="B352" s="146" t="str">
        <f>IF(A352&lt;&gt;"",'Données élèves'!B355,"")</f>
        <v/>
      </c>
      <c r="C352" s="146" t="str">
        <f>IF(AND(A352&lt;&gt;"",'Données élèves'!F355&lt;&gt;""),IF(INDEX(codeclint,MATCH('Données élèves'!F355,libclint,0))&lt;&gt;"",INDEX(codeclint,MATCH('Données élèves'!F355,libclint,0)),""),"")</f>
        <v/>
      </c>
      <c r="D352" s="146" t="str">
        <f t="shared" si="15"/>
        <v/>
      </c>
      <c r="E352" s="146" t="str">
        <f>IF(A352&lt;&gt;"",IF('Données élèves'!G355&lt;&gt;"",IF('Données élèves'!AB355&lt;&gt;"",IF('Données élèves'!G355="LOC.ID",CONCATENATE("LOC.",'Données élèves'!AU$5),'Données élèves'!G355),""),""),"")</f>
        <v/>
      </c>
      <c r="F352" s="146" t="str">
        <f>IF(A352&lt;&gt;"",IF('Données élèves'!H355&lt;&gt;"",'Données élèves'!H355,""),"")</f>
        <v/>
      </c>
      <c r="G352" s="146" t="str">
        <f>IF(AND(A352&lt;&gt;"",'Données élèves'!AC355&lt;&gt;""),IF('Données élèves'!AC355=TRUE,INDEX(codesex,MATCH('Données élèves'!I355,libsex,0)),'Données élèves'!I355),"")</f>
        <v/>
      </c>
      <c r="H352" s="147" t="str">
        <f>IF(A352&lt;&gt;"",IF('Données élèves'!J355&lt;&gt;"",'Données élèves'!J355,""),"")</f>
        <v/>
      </c>
      <c r="I352" s="148" t="str">
        <f>IF(AND(A352&lt;&gt;"",'Données élèves'!AE355&lt;&gt;""),IF('Données élèves'!AE355=TRUE,INDEX(codenat,MATCH('Données élèves'!K355,libnat,0)),'Données élèves'!K355),"")</f>
        <v/>
      </c>
      <c r="J352" s="148" t="str">
        <f>IF(AND(A352&lt;&gt;"",'Données élèves'!AF355&lt;&gt;""),IF('Données élèves'!AF355=TRUE,INDEX(codelangue,MATCH('Données élèves'!L355,liblangue,0)),'Données élèves'!L355),"")</f>
        <v/>
      </c>
      <c r="K352" s="148" t="str">
        <f>IF(AND(A352&lt;&gt;"",'Données élèves'!AH355&lt;&gt;""),IF('Données élèves'!AH355=TRUE,IF(INDEX(codegem,MATCH('Données élèves'!M355,libgem,0))&lt;8000,INDEX(codegem,MATCH('Données élèves'!M355,libgem,0)),""),'Données élèves'!M355),"")</f>
        <v/>
      </c>
      <c r="L352" s="148" t="str">
        <f>IF(AND(A352&lt;&gt;"",'Données élèves'!AH355&lt;&gt;""),IF('Données élèves'!AH355=TRUE,INDEX(codegemhist,MATCH('Données élèves'!M355,libgem,0)),""),"")</f>
        <v/>
      </c>
      <c r="M352" s="148" t="str">
        <f>IF(AND(A352&lt;&gt;"",'Données élèves'!AH355&lt;&gt;""),IF('Données élèves'!AH355=TRUE,IF(INDEX(codegem,MATCH('Données élèves'!M355,libgem,0))&gt;=8000,INDEX(codegem,MATCH('Données élèves'!M355,libgem,0)),""),'Données élèves'!M355),"")</f>
        <v/>
      </c>
      <c r="N352" s="148" t="str">
        <f>IF(AND(A352&lt;&gt;"",'Données élèves'!AI355&lt;&gt;""),IF('Données élèves'!AI355=TRUE,INDEX(codeschart,MATCH('Données élèves'!N355,libschart,0)),'Données élèves'!N355),"")</f>
        <v/>
      </c>
      <c r="O352" s="148" t="str">
        <f>IF(AND(A352&lt;&gt;"",'Données élèves'!O355&lt;&gt;""),'Données élèves'!O355,"")</f>
        <v/>
      </c>
      <c r="P352" s="148" t="str">
        <f>IF(AND(A352&lt;&gt;"",'Données élèves'!AK355&lt;&gt;""),IF('Données élèves'!AK355=TRUE,INDEX(codeform,MATCH('Données élèves'!P355,libform,0)),'Données élèves'!P355),"")</f>
        <v/>
      </c>
      <c r="Q352" s="148" t="str">
        <f>IF(AND(A352&lt;&gt;"",'Données élèves'!AL355&lt;&gt;""),IF('Données élèves'!AL355=TRUE,INDEX(codespe,MATCH('Données élèves'!Q355,libspe,0)),'Données élèves'!Q355),"")</f>
        <v/>
      </c>
      <c r="R352" s="148" t="str">
        <f>IF(AND(A352&lt;&gt;"",OR('Données élèves'!AM355&lt;&gt;"",'Données élèves'!AT355=FALSE)),IF('Données élèves'!AM355=TRUE,INDEX(codemp1,MATCH('Données élèves'!R355,libmp1,0)),IF('Données élèves'!AT355=FALSE,0,'Données élèves'!R355)),"")</f>
        <v/>
      </c>
      <c r="S352" s="148" t="str">
        <f t="shared" si="16"/>
        <v/>
      </c>
      <c r="T352" s="148" t="str">
        <f t="shared" si="17"/>
        <v/>
      </c>
      <c r="U352" s="148" t="str">
        <f>IF(AND(A352&lt;&gt;"",'Données élèves'!S355&lt;&gt;""),'Données élèves'!S355,"")</f>
        <v/>
      </c>
      <c r="V352" s="148" t="str">
        <f>IF(AND(A352&lt;&gt;"",'Données élèves'!T355&lt;&gt;""),'Données élèves'!T355,"")</f>
        <v/>
      </c>
      <c r="W352" s="148" t="str">
        <f>IF(AND(A352&lt;&gt;"",'Données élèves'!U355&lt;&gt;""),'Données élèves'!U355,"")</f>
        <v/>
      </c>
      <c r="X352" s="148" t="str">
        <f>IF(AND(A352&lt;&gt;"",'Données élèves'!V355&lt;&gt;""),'Données élèves'!V355,"")</f>
        <v/>
      </c>
      <c r="Y352" s="148" t="str">
        <f>IF(AND(A352&lt;&gt;"",'Données élèves'!W355&lt;&gt;""),'Données élèves'!W355,"")</f>
        <v/>
      </c>
      <c r="Z352" s="148" t="str">
        <f>IF(AND(A352&lt;&gt;"",'Données élèves'!X355&lt;&gt;""),'Données élèves'!X355,"")</f>
        <v/>
      </c>
    </row>
    <row r="353" spans="1:26" x14ac:dyDescent="0.2">
      <c r="A353" s="146" t="str">
        <f>IF('Données élèves'!$C356&lt;&gt;"",'Données élèves'!A356,"")</f>
        <v/>
      </c>
      <c r="B353" s="146" t="str">
        <f>IF(A353&lt;&gt;"",'Données élèves'!B356,"")</f>
        <v/>
      </c>
      <c r="C353" s="146" t="str">
        <f>IF(AND(A353&lt;&gt;"",'Données élèves'!F356&lt;&gt;""),IF(INDEX(codeclint,MATCH('Données élèves'!F356,libclint,0))&lt;&gt;"",INDEX(codeclint,MATCH('Données élèves'!F356,libclint,0)),""),"")</f>
        <v/>
      </c>
      <c r="D353" s="146" t="str">
        <f t="shared" si="15"/>
        <v/>
      </c>
      <c r="E353" s="146" t="str">
        <f>IF(A353&lt;&gt;"",IF('Données élèves'!G356&lt;&gt;"",IF('Données élèves'!AB356&lt;&gt;"",IF('Données élèves'!G356="LOC.ID",CONCATENATE("LOC.",'Données élèves'!AU$5),'Données élèves'!G356),""),""),"")</f>
        <v/>
      </c>
      <c r="F353" s="146" t="str">
        <f>IF(A353&lt;&gt;"",IF('Données élèves'!H356&lt;&gt;"",'Données élèves'!H356,""),"")</f>
        <v/>
      </c>
      <c r="G353" s="146" t="str">
        <f>IF(AND(A353&lt;&gt;"",'Données élèves'!AC356&lt;&gt;""),IF('Données élèves'!AC356=TRUE,INDEX(codesex,MATCH('Données élèves'!I356,libsex,0)),'Données élèves'!I356),"")</f>
        <v/>
      </c>
      <c r="H353" s="147" t="str">
        <f>IF(A353&lt;&gt;"",IF('Données élèves'!J356&lt;&gt;"",'Données élèves'!J356,""),"")</f>
        <v/>
      </c>
      <c r="I353" s="148" t="str">
        <f>IF(AND(A353&lt;&gt;"",'Données élèves'!AE356&lt;&gt;""),IF('Données élèves'!AE356=TRUE,INDEX(codenat,MATCH('Données élèves'!K356,libnat,0)),'Données élèves'!K356),"")</f>
        <v/>
      </c>
      <c r="J353" s="148" t="str">
        <f>IF(AND(A353&lt;&gt;"",'Données élèves'!AF356&lt;&gt;""),IF('Données élèves'!AF356=TRUE,INDEX(codelangue,MATCH('Données élèves'!L356,liblangue,0)),'Données élèves'!L356),"")</f>
        <v/>
      </c>
      <c r="K353" s="148" t="str">
        <f>IF(AND(A353&lt;&gt;"",'Données élèves'!AH356&lt;&gt;""),IF('Données élèves'!AH356=TRUE,IF(INDEX(codegem,MATCH('Données élèves'!M356,libgem,0))&lt;8000,INDEX(codegem,MATCH('Données élèves'!M356,libgem,0)),""),'Données élèves'!M356),"")</f>
        <v/>
      </c>
      <c r="L353" s="148" t="str">
        <f>IF(AND(A353&lt;&gt;"",'Données élèves'!AH356&lt;&gt;""),IF('Données élèves'!AH356=TRUE,INDEX(codegemhist,MATCH('Données élèves'!M356,libgem,0)),""),"")</f>
        <v/>
      </c>
      <c r="M353" s="148" t="str">
        <f>IF(AND(A353&lt;&gt;"",'Données élèves'!AH356&lt;&gt;""),IF('Données élèves'!AH356=TRUE,IF(INDEX(codegem,MATCH('Données élèves'!M356,libgem,0))&gt;=8000,INDEX(codegem,MATCH('Données élèves'!M356,libgem,0)),""),'Données élèves'!M356),"")</f>
        <v/>
      </c>
      <c r="N353" s="148" t="str">
        <f>IF(AND(A353&lt;&gt;"",'Données élèves'!AI356&lt;&gt;""),IF('Données élèves'!AI356=TRUE,INDEX(codeschart,MATCH('Données élèves'!N356,libschart,0)),'Données élèves'!N356),"")</f>
        <v/>
      </c>
      <c r="O353" s="148" t="str">
        <f>IF(AND(A353&lt;&gt;"",'Données élèves'!O356&lt;&gt;""),'Données élèves'!O356,"")</f>
        <v/>
      </c>
      <c r="P353" s="148" t="str">
        <f>IF(AND(A353&lt;&gt;"",'Données élèves'!AK356&lt;&gt;""),IF('Données élèves'!AK356=TRUE,INDEX(codeform,MATCH('Données élèves'!P356,libform,0)),'Données élèves'!P356),"")</f>
        <v/>
      </c>
      <c r="Q353" s="148" t="str">
        <f>IF(AND(A353&lt;&gt;"",'Données élèves'!AL356&lt;&gt;""),IF('Données élèves'!AL356=TRUE,INDEX(codespe,MATCH('Données élèves'!Q356,libspe,0)),'Données élèves'!Q356),"")</f>
        <v/>
      </c>
      <c r="R353" s="148" t="str">
        <f>IF(AND(A353&lt;&gt;"",OR('Données élèves'!AM356&lt;&gt;"",'Données élèves'!AT356=FALSE)),IF('Données élèves'!AM356=TRUE,INDEX(codemp1,MATCH('Données élèves'!R356,libmp1,0)),IF('Données élèves'!AT356=FALSE,0,'Données élèves'!R356)),"")</f>
        <v/>
      </c>
      <c r="S353" s="148" t="str">
        <f t="shared" si="16"/>
        <v/>
      </c>
      <c r="T353" s="148" t="str">
        <f t="shared" si="17"/>
        <v/>
      </c>
      <c r="U353" s="148" t="str">
        <f>IF(AND(A353&lt;&gt;"",'Données élèves'!S356&lt;&gt;""),'Données élèves'!S356,"")</f>
        <v/>
      </c>
      <c r="V353" s="148" t="str">
        <f>IF(AND(A353&lt;&gt;"",'Données élèves'!T356&lt;&gt;""),'Données élèves'!T356,"")</f>
        <v/>
      </c>
      <c r="W353" s="148" t="str">
        <f>IF(AND(A353&lt;&gt;"",'Données élèves'!U356&lt;&gt;""),'Données élèves'!U356,"")</f>
        <v/>
      </c>
      <c r="X353" s="148" t="str">
        <f>IF(AND(A353&lt;&gt;"",'Données élèves'!V356&lt;&gt;""),'Données élèves'!V356,"")</f>
        <v/>
      </c>
      <c r="Y353" s="148" t="str">
        <f>IF(AND(A353&lt;&gt;"",'Données élèves'!W356&lt;&gt;""),'Données élèves'!W356,"")</f>
        <v/>
      </c>
      <c r="Z353" s="148" t="str">
        <f>IF(AND(A353&lt;&gt;"",'Données élèves'!X356&lt;&gt;""),'Données élèves'!X356,"")</f>
        <v/>
      </c>
    </row>
    <row r="354" spans="1:26" x14ac:dyDescent="0.2">
      <c r="A354" s="146" t="str">
        <f>IF('Données élèves'!$C357&lt;&gt;"",'Données élèves'!A357,"")</f>
        <v/>
      </c>
      <c r="B354" s="146" t="str">
        <f>IF(A354&lt;&gt;"",'Données élèves'!B357,"")</f>
        <v/>
      </c>
      <c r="C354" s="146" t="str">
        <f>IF(AND(A354&lt;&gt;"",'Données élèves'!F357&lt;&gt;""),IF(INDEX(codeclint,MATCH('Données élèves'!F357,libclint,0))&lt;&gt;"",INDEX(codeclint,MATCH('Données élèves'!F357,libclint,0)),""),"")</f>
        <v/>
      </c>
      <c r="D354" s="146" t="str">
        <f t="shared" si="15"/>
        <v/>
      </c>
      <c r="E354" s="146" t="str">
        <f>IF(A354&lt;&gt;"",IF('Données élèves'!G357&lt;&gt;"",IF('Données élèves'!AB357&lt;&gt;"",IF('Données élèves'!G357="LOC.ID",CONCATENATE("LOC.",'Données élèves'!AU$5),'Données élèves'!G357),""),""),"")</f>
        <v/>
      </c>
      <c r="F354" s="146" t="str">
        <f>IF(A354&lt;&gt;"",IF('Données élèves'!H357&lt;&gt;"",'Données élèves'!H357,""),"")</f>
        <v/>
      </c>
      <c r="G354" s="146" t="str">
        <f>IF(AND(A354&lt;&gt;"",'Données élèves'!AC357&lt;&gt;""),IF('Données élèves'!AC357=TRUE,INDEX(codesex,MATCH('Données élèves'!I357,libsex,0)),'Données élèves'!I357),"")</f>
        <v/>
      </c>
      <c r="H354" s="147" t="str">
        <f>IF(A354&lt;&gt;"",IF('Données élèves'!J357&lt;&gt;"",'Données élèves'!J357,""),"")</f>
        <v/>
      </c>
      <c r="I354" s="148" t="str">
        <f>IF(AND(A354&lt;&gt;"",'Données élèves'!AE357&lt;&gt;""),IF('Données élèves'!AE357=TRUE,INDEX(codenat,MATCH('Données élèves'!K357,libnat,0)),'Données élèves'!K357),"")</f>
        <v/>
      </c>
      <c r="J354" s="148" t="str">
        <f>IF(AND(A354&lt;&gt;"",'Données élèves'!AF357&lt;&gt;""),IF('Données élèves'!AF357=TRUE,INDEX(codelangue,MATCH('Données élèves'!L357,liblangue,0)),'Données élèves'!L357),"")</f>
        <v/>
      </c>
      <c r="K354" s="148" t="str">
        <f>IF(AND(A354&lt;&gt;"",'Données élèves'!AH357&lt;&gt;""),IF('Données élèves'!AH357=TRUE,IF(INDEX(codegem,MATCH('Données élèves'!M357,libgem,0))&lt;8000,INDEX(codegem,MATCH('Données élèves'!M357,libgem,0)),""),'Données élèves'!M357),"")</f>
        <v/>
      </c>
      <c r="L354" s="148" t="str">
        <f>IF(AND(A354&lt;&gt;"",'Données élèves'!AH357&lt;&gt;""),IF('Données élèves'!AH357=TRUE,INDEX(codegemhist,MATCH('Données élèves'!M357,libgem,0)),""),"")</f>
        <v/>
      </c>
      <c r="M354" s="148" t="str">
        <f>IF(AND(A354&lt;&gt;"",'Données élèves'!AH357&lt;&gt;""),IF('Données élèves'!AH357=TRUE,IF(INDEX(codegem,MATCH('Données élèves'!M357,libgem,0))&gt;=8000,INDEX(codegem,MATCH('Données élèves'!M357,libgem,0)),""),'Données élèves'!M357),"")</f>
        <v/>
      </c>
      <c r="N354" s="148" t="str">
        <f>IF(AND(A354&lt;&gt;"",'Données élèves'!AI357&lt;&gt;""),IF('Données élèves'!AI357=TRUE,INDEX(codeschart,MATCH('Données élèves'!N357,libschart,0)),'Données élèves'!N357),"")</f>
        <v/>
      </c>
      <c r="O354" s="148" t="str">
        <f>IF(AND(A354&lt;&gt;"",'Données élèves'!O357&lt;&gt;""),'Données élèves'!O357,"")</f>
        <v/>
      </c>
      <c r="P354" s="148" t="str">
        <f>IF(AND(A354&lt;&gt;"",'Données élèves'!AK357&lt;&gt;""),IF('Données élèves'!AK357=TRUE,INDEX(codeform,MATCH('Données élèves'!P357,libform,0)),'Données élèves'!P357),"")</f>
        <v/>
      </c>
      <c r="Q354" s="148" t="str">
        <f>IF(AND(A354&lt;&gt;"",'Données élèves'!AL357&lt;&gt;""),IF('Données élèves'!AL357=TRUE,INDEX(codespe,MATCH('Données élèves'!Q357,libspe,0)),'Données élèves'!Q357),"")</f>
        <v/>
      </c>
      <c r="R354" s="148" t="str">
        <f>IF(AND(A354&lt;&gt;"",OR('Données élèves'!AM357&lt;&gt;"",'Données élèves'!AT357=FALSE)),IF('Données élèves'!AM357=TRUE,INDEX(codemp1,MATCH('Données élèves'!R357,libmp1,0)),IF('Données élèves'!AT357=FALSE,0,'Données élèves'!R357)),"")</f>
        <v/>
      </c>
      <c r="S354" s="148" t="str">
        <f t="shared" si="16"/>
        <v/>
      </c>
      <c r="T354" s="148" t="str">
        <f t="shared" si="17"/>
        <v/>
      </c>
      <c r="U354" s="148" t="str">
        <f>IF(AND(A354&lt;&gt;"",'Données élèves'!S357&lt;&gt;""),'Données élèves'!S357,"")</f>
        <v/>
      </c>
      <c r="V354" s="148" t="str">
        <f>IF(AND(A354&lt;&gt;"",'Données élèves'!T357&lt;&gt;""),'Données élèves'!T357,"")</f>
        <v/>
      </c>
      <c r="W354" s="148" t="str">
        <f>IF(AND(A354&lt;&gt;"",'Données élèves'!U357&lt;&gt;""),'Données élèves'!U357,"")</f>
        <v/>
      </c>
      <c r="X354" s="148" t="str">
        <f>IF(AND(A354&lt;&gt;"",'Données élèves'!V357&lt;&gt;""),'Données élèves'!V357,"")</f>
        <v/>
      </c>
      <c r="Y354" s="148" t="str">
        <f>IF(AND(A354&lt;&gt;"",'Données élèves'!W357&lt;&gt;""),'Données élèves'!W357,"")</f>
        <v/>
      </c>
      <c r="Z354" s="148" t="str">
        <f>IF(AND(A354&lt;&gt;"",'Données élèves'!X357&lt;&gt;""),'Données élèves'!X357,"")</f>
        <v/>
      </c>
    </row>
    <row r="355" spans="1:26" x14ac:dyDescent="0.2">
      <c r="A355" s="146" t="str">
        <f>IF('Données élèves'!$C358&lt;&gt;"",'Données élèves'!A358,"")</f>
        <v/>
      </c>
      <c r="B355" s="146" t="str">
        <f>IF(A355&lt;&gt;"",'Données élèves'!B358,"")</f>
        <v/>
      </c>
      <c r="C355" s="146" t="str">
        <f>IF(AND(A355&lt;&gt;"",'Données élèves'!F358&lt;&gt;""),IF(INDEX(codeclint,MATCH('Données élèves'!F358,libclint,0))&lt;&gt;"",INDEX(codeclint,MATCH('Données élèves'!F358,libclint,0)),""),"")</f>
        <v/>
      </c>
      <c r="D355" s="146" t="str">
        <f t="shared" si="15"/>
        <v/>
      </c>
      <c r="E355" s="146" t="str">
        <f>IF(A355&lt;&gt;"",IF('Données élèves'!G358&lt;&gt;"",IF('Données élèves'!AB358&lt;&gt;"",IF('Données élèves'!G358="LOC.ID",CONCATENATE("LOC.",'Données élèves'!AU$5),'Données élèves'!G358),""),""),"")</f>
        <v/>
      </c>
      <c r="F355" s="146" t="str">
        <f>IF(A355&lt;&gt;"",IF('Données élèves'!H358&lt;&gt;"",'Données élèves'!H358,""),"")</f>
        <v/>
      </c>
      <c r="G355" s="146" t="str">
        <f>IF(AND(A355&lt;&gt;"",'Données élèves'!AC358&lt;&gt;""),IF('Données élèves'!AC358=TRUE,INDEX(codesex,MATCH('Données élèves'!I358,libsex,0)),'Données élèves'!I358),"")</f>
        <v/>
      </c>
      <c r="H355" s="147" t="str">
        <f>IF(A355&lt;&gt;"",IF('Données élèves'!J358&lt;&gt;"",'Données élèves'!J358,""),"")</f>
        <v/>
      </c>
      <c r="I355" s="148" t="str">
        <f>IF(AND(A355&lt;&gt;"",'Données élèves'!AE358&lt;&gt;""),IF('Données élèves'!AE358=TRUE,INDEX(codenat,MATCH('Données élèves'!K358,libnat,0)),'Données élèves'!K358),"")</f>
        <v/>
      </c>
      <c r="J355" s="148" t="str">
        <f>IF(AND(A355&lt;&gt;"",'Données élèves'!AF358&lt;&gt;""),IF('Données élèves'!AF358=TRUE,INDEX(codelangue,MATCH('Données élèves'!L358,liblangue,0)),'Données élèves'!L358),"")</f>
        <v/>
      </c>
      <c r="K355" s="148" t="str">
        <f>IF(AND(A355&lt;&gt;"",'Données élèves'!AH358&lt;&gt;""),IF('Données élèves'!AH358=TRUE,IF(INDEX(codegem,MATCH('Données élèves'!M358,libgem,0))&lt;8000,INDEX(codegem,MATCH('Données élèves'!M358,libgem,0)),""),'Données élèves'!M358),"")</f>
        <v/>
      </c>
      <c r="L355" s="148" t="str">
        <f>IF(AND(A355&lt;&gt;"",'Données élèves'!AH358&lt;&gt;""),IF('Données élèves'!AH358=TRUE,INDEX(codegemhist,MATCH('Données élèves'!M358,libgem,0)),""),"")</f>
        <v/>
      </c>
      <c r="M355" s="148" t="str">
        <f>IF(AND(A355&lt;&gt;"",'Données élèves'!AH358&lt;&gt;""),IF('Données élèves'!AH358=TRUE,IF(INDEX(codegem,MATCH('Données élèves'!M358,libgem,0))&gt;=8000,INDEX(codegem,MATCH('Données élèves'!M358,libgem,0)),""),'Données élèves'!M358),"")</f>
        <v/>
      </c>
      <c r="N355" s="148" t="str">
        <f>IF(AND(A355&lt;&gt;"",'Données élèves'!AI358&lt;&gt;""),IF('Données élèves'!AI358=TRUE,INDEX(codeschart,MATCH('Données élèves'!N358,libschart,0)),'Données élèves'!N358),"")</f>
        <v/>
      </c>
      <c r="O355" s="148" t="str">
        <f>IF(AND(A355&lt;&gt;"",'Données élèves'!O358&lt;&gt;""),'Données élèves'!O358,"")</f>
        <v/>
      </c>
      <c r="P355" s="148" t="str">
        <f>IF(AND(A355&lt;&gt;"",'Données élèves'!AK358&lt;&gt;""),IF('Données élèves'!AK358=TRUE,INDEX(codeform,MATCH('Données élèves'!P358,libform,0)),'Données élèves'!P358),"")</f>
        <v/>
      </c>
      <c r="Q355" s="148" t="str">
        <f>IF(AND(A355&lt;&gt;"",'Données élèves'!AL358&lt;&gt;""),IF('Données élèves'!AL358=TRUE,INDEX(codespe,MATCH('Données élèves'!Q358,libspe,0)),'Données élèves'!Q358),"")</f>
        <v/>
      </c>
      <c r="R355" s="148" t="str">
        <f>IF(AND(A355&lt;&gt;"",OR('Données élèves'!AM358&lt;&gt;"",'Données élèves'!AT358=FALSE)),IF('Données élèves'!AM358=TRUE,INDEX(codemp1,MATCH('Données élèves'!R358,libmp1,0)),IF('Données élèves'!AT358=FALSE,0,'Données élèves'!R358)),"")</f>
        <v/>
      </c>
      <c r="S355" s="148" t="str">
        <f t="shared" si="16"/>
        <v/>
      </c>
      <c r="T355" s="148" t="str">
        <f t="shared" si="17"/>
        <v/>
      </c>
      <c r="U355" s="148" t="str">
        <f>IF(AND(A355&lt;&gt;"",'Données élèves'!S358&lt;&gt;""),'Données élèves'!S358,"")</f>
        <v/>
      </c>
      <c r="V355" s="148" t="str">
        <f>IF(AND(A355&lt;&gt;"",'Données élèves'!T358&lt;&gt;""),'Données élèves'!T358,"")</f>
        <v/>
      </c>
      <c r="W355" s="148" t="str">
        <f>IF(AND(A355&lt;&gt;"",'Données élèves'!U358&lt;&gt;""),'Données élèves'!U358,"")</f>
        <v/>
      </c>
      <c r="X355" s="148" t="str">
        <f>IF(AND(A355&lt;&gt;"",'Données élèves'!V358&lt;&gt;""),'Données élèves'!V358,"")</f>
        <v/>
      </c>
      <c r="Y355" s="148" t="str">
        <f>IF(AND(A355&lt;&gt;"",'Données élèves'!W358&lt;&gt;""),'Données élèves'!W358,"")</f>
        <v/>
      </c>
      <c r="Z355" s="148" t="str">
        <f>IF(AND(A355&lt;&gt;"",'Données élèves'!X358&lt;&gt;""),'Données élèves'!X358,"")</f>
        <v/>
      </c>
    </row>
    <row r="356" spans="1:26" x14ac:dyDescent="0.2">
      <c r="A356" s="146" t="str">
        <f>IF('Données élèves'!$C359&lt;&gt;"",'Données élèves'!A359,"")</f>
        <v/>
      </c>
      <c r="B356" s="146" t="str">
        <f>IF(A356&lt;&gt;"",'Données élèves'!B359,"")</f>
        <v/>
      </c>
      <c r="C356" s="146" t="str">
        <f>IF(AND(A356&lt;&gt;"",'Données élèves'!F359&lt;&gt;""),IF(INDEX(codeclint,MATCH('Données élèves'!F359,libclint,0))&lt;&gt;"",INDEX(codeclint,MATCH('Données élèves'!F359,libclint,0)),""),"")</f>
        <v/>
      </c>
      <c r="D356" s="146" t="str">
        <f t="shared" si="15"/>
        <v/>
      </c>
      <c r="E356" s="146" t="str">
        <f>IF(A356&lt;&gt;"",IF('Données élèves'!G359&lt;&gt;"",IF('Données élèves'!AB359&lt;&gt;"",IF('Données élèves'!G359="LOC.ID",CONCATENATE("LOC.",'Données élèves'!AU$5),'Données élèves'!G359),""),""),"")</f>
        <v/>
      </c>
      <c r="F356" s="146" t="str">
        <f>IF(A356&lt;&gt;"",IF('Données élèves'!H359&lt;&gt;"",'Données élèves'!H359,""),"")</f>
        <v/>
      </c>
      <c r="G356" s="146" t="str">
        <f>IF(AND(A356&lt;&gt;"",'Données élèves'!AC359&lt;&gt;""),IF('Données élèves'!AC359=TRUE,INDEX(codesex,MATCH('Données élèves'!I359,libsex,0)),'Données élèves'!I359),"")</f>
        <v/>
      </c>
      <c r="H356" s="147" t="str">
        <f>IF(A356&lt;&gt;"",IF('Données élèves'!J359&lt;&gt;"",'Données élèves'!J359,""),"")</f>
        <v/>
      </c>
      <c r="I356" s="148" t="str">
        <f>IF(AND(A356&lt;&gt;"",'Données élèves'!AE359&lt;&gt;""),IF('Données élèves'!AE359=TRUE,INDEX(codenat,MATCH('Données élèves'!K359,libnat,0)),'Données élèves'!K359),"")</f>
        <v/>
      </c>
      <c r="J356" s="148" t="str">
        <f>IF(AND(A356&lt;&gt;"",'Données élèves'!AF359&lt;&gt;""),IF('Données élèves'!AF359=TRUE,INDEX(codelangue,MATCH('Données élèves'!L359,liblangue,0)),'Données élèves'!L359),"")</f>
        <v/>
      </c>
      <c r="K356" s="148" t="str">
        <f>IF(AND(A356&lt;&gt;"",'Données élèves'!AH359&lt;&gt;""),IF('Données élèves'!AH359=TRUE,IF(INDEX(codegem,MATCH('Données élèves'!M359,libgem,0))&lt;8000,INDEX(codegem,MATCH('Données élèves'!M359,libgem,0)),""),'Données élèves'!M359),"")</f>
        <v/>
      </c>
      <c r="L356" s="148" t="str">
        <f>IF(AND(A356&lt;&gt;"",'Données élèves'!AH359&lt;&gt;""),IF('Données élèves'!AH359=TRUE,INDEX(codegemhist,MATCH('Données élèves'!M359,libgem,0)),""),"")</f>
        <v/>
      </c>
      <c r="M356" s="148" t="str">
        <f>IF(AND(A356&lt;&gt;"",'Données élèves'!AH359&lt;&gt;""),IF('Données élèves'!AH359=TRUE,IF(INDEX(codegem,MATCH('Données élèves'!M359,libgem,0))&gt;=8000,INDEX(codegem,MATCH('Données élèves'!M359,libgem,0)),""),'Données élèves'!M359),"")</f>
        <v/>
      </c>
      <c r="N356" s="148" t="str">
        <f>IF(AND(A356&lt;&gt;"",'Données élèves'!AI359&lt;&gt;""),IF('Données élèves'!AI359=TRUE,INDEX(codeschart,MATCH('Données élèves'!N359,libschart,0)),'Données élèves'!N359),"")</f>
        <v/>
      </c>
      <c r="O356" s="148" t="str">
        <f>IF(AND(A356&lt;&gt;"",'Données élèves'!O359&lt;&gt;""),'Données élèves'!O359,"")</f>
        <v/>
      </c>
      <c r="P356" s="148" t="str">
        <f>IF(AND(A356&lt;&gt;"",'Données élèves'!AK359&lt;&gt;""),IF('Données élèves'!AK359=TRUE,INDEX(codeform,MATCH('Données élèves'!P359,libform,0)),'Données élèves'!P359),"")</f>
        <v/>
      </c>
      <c r="Q356" s="148" t="str">
        <f>IF(AND(A356&lt;&gt;"",'Données élèves'!AL359&lt;&gt;""),IF('Données élèves'!AL359=TRUE,INDEX(codespe,MATCH('Données élèves'!Q359,libspe,0)),'Données élèves'!Q359),"")</f>
        <v/>
      </c>
      <c r="R356" s="148" t="str">
        <f>IF(AND(A356&lt;&gt;"",OR('Données élèves'!AM359&lt;&gt;"",'Données élèves'!AT359=FALSE)),IF('Données élèves'!AM359=TRUE,INDEX(codemp1,MATCH('Données élèves'!R359,libmp1,0)),IF('Données élèves'!AT359=FALSE,0,'Données élèves'!R359)),"")</f>
        <v/>
      </c>
      <c r="S356" s="148" t="str">
        <f t="shared" si="16"/>
        <v/>
      </c>
      <c r="T356" s="148" t="str">
        <f t="shared" si="17"/>
        <v/>
      </c>
      <c r="U356" s="148" t="str">
        <f>IF(AND(A356&lt;&gt;"",'Données élèves'!S359&lt;&gt;""),'Données élèves'!S359,"")</f>
        <v/>
      </c>
      <c r="V356" s="148" t="str">
        <f>IF(AND(A356&lt;&gt;"",'Données élèves'!T359&lt;&gt;""),'Données élèves'!T359,"")</f>
        <v/>
      </c>
      <c r="W356" s="148" t="str">
        <f>IF(AND(A356&lt;&gt;"",'Données élèves'!U359&lt;&gt;""),'Données élèves'!U359,"")</f>
        <v/>
      </c>
      <c r="X356" s="148" t="str">
        <f>IF(AND(A356&lt;&gt;"",'Données élèves'!V359&lt;&gt;""),'Données élèves'!V359,"")</f>
        <v/>
      </c>
      <c r="Y356" s="148" t="str">
        <f>IF(AND(A356&lt;&gt;"",'Données élèves'!W359&lt;&gt;""),'Données élèves'!W359,"")</f>
        <v/>
      </c>
      <c r="Z356" s="148" t="str">
        <f>IF(AND(A356&lt;&gt;"",'Données élèves'!X359&lt;&gt;""),'Données élèves'!X359,"")</f>
        <v/>
      </c>
    </row>
    <row r="357" spans="1:26" x14ac:dyDescent="0.2">
      <c r="A357" s="146" t="str">
        <f>IF('Données élèves'!$C360&lt;&gt;"",'Données élèves'!A360,"")</f>
        <v/>
      </c>
      <c r="B357" s="146" t="str">
        <f>IF(A357&lt;&gt;"",'Données élèves'!B360,"")</f>
        <v/>
      </c>
      <c r="C357" s="146" t="str">
        <f>IF(AND(A357&lt;&gt;"",'Données élèves'!F360&lt;&gt;""),IF(INDEX(codeclint,MATCH('Données élèves'!F360,libclint,0))&lt;&gt;"",INDEX(codeclint,MATCH('Données élèves'!F360,libclint,0)),""),"")</f>
        <v/>
      </c>
      <c r="D357" s="146" t="str">
        <f t="shared" si="15"/>
        <v/>
      </c>
      <c r="E357" s="146" t="str">
        <f>IF(A357&lt;&gt;"",IF('Données élèves'!G360&lt;&gt;"",IF('Données élèves'!AB360&lt;&gt;"",IF('Données élèves'!G360="LOC.ID",CONCATENATE("LOC.",'Données élèves'!AU$5),'Données élèves'!G360),""),""),"")</f>
        <v/>
      </c>
      <c r="F357" s="146" t="str">
        <f>IF(A357&lt;&gt;"",IF('Données élèves'!H360&lt;&gt;"",'Données élèves'!H360,""),"")</f>
        <v/>
      </c>
      <c r="G357" s="146" t="str">
        <f>IF(AND(A357&lt;&gt;"",'Données élèves'!AC360&lt;&gt;""),IF('Données élèves'!AC360=TRUE,INDEX(codesex,MATCH('Données élèves'!I360,libsex,0)),'Données élèves'!I360),"")</f>
        <v/>
      </c>
      <c r="H357" s="147" t="str">
        <f>IF(A357&lt;&gt;"",IF('Données élèves'!J360&lt;&gt;"",'Données élèves'!J360,""),"")</f>
        <v/>
      </c>
      <c r="I357" s="148" t="str">
        <f>IF(AND(A357&lt;&gt;"",'Données élèves'!AE360&lt;&gt;""),IF('Données élèves'!AE360=TRUE,INDEX(codenat,MATCH('Données élèves'!K360,libnat,0)),'Données élèves'!K360),"")</f>
        <v/>
      </c>
      <c r="J357" s="148" t="str">
        <f>IF(AND(A357&lt;&gt;"",'Données élèves'!AF360&lt;&gt;""),IF('Données élèves'!AF360=TRUE,INDEX(codelangue,MATCH('Données élèves'!L360,liblangue,0)),'Données élèves'!L360),"")</f>
        <v/>
      </c>
      <c r="K357" s="148" t="str">
        <f>IF(AND(A357&lt;&gt;"",'Données élèves'!AH360&lt;&gt;""),IF('Données élèves'!AH360=TRUE,IF(INDEX(codegem,MATCH('Données élèves'!M360,libgem,0))&lt;8000,INDEX(codegem,MATCH('Données élèves'!M360,libgem,0)),""),'Données élèves'!M360),"")</f>
        <v/>
      </c>
      <c r="L357" s="148" t="str">
        <f>IF(AND(A357&lt;&gt;"",'Données élèves'!AH360&lt;&gt;""),IF('Données élèves'!AH360=TRUE,INDEX(codegemhist,MATCH('Données élèves'!M360,libgem,0)),""),"")</f>
        <v/>
      </c>
      <c r="M357" s="148" t="str">
        <f>IF(AND(A357&lt;&gt;"",'Données élèves'!AH360&lt;&gt;""),IF('Données élèves'!AH360=TRUE,IF(INDEX(codegem,MATCH('Données élèves'!M360,libgem,0))&gt;=8000,INDEX(codegem,MATCH('Données élèves'!M360,libgem,0)),""),'Données élèves'!M360),"")</f>
        <v/>
      </c>
      <c r="N357" s="148" t="str">
        <f>IF(AND(A357&lt;&gt;"",'Données élèves'!AI360&lt;&gt;""),IF('Données élèves'!AI360=TRUE,INDEX(codeschart,MATCH('Données élèves'!N360,libschart,0)),'Données élèves'!N360),"")</f>
        <v/>
      </c>
      <c r="O357" s="148" t="str">
        <f>IF(AND(A357&lt;&gt;"",'Données élèves'!O360&lt;&gt;""),'Données élèves'!O360,"")</f>
        <v/>
      </c>
      <c r="P357" s="148" t="str">
        <f>IF(AND(A357&lt;&gt;"",'Données élèves'!AK360&lt;&gt;""),IF('Données élèves'!AK360=TRUE,INDEX(codeform,MATCH('Données élèves'!P360,libform,0)),'Données élèves'!P360),"")</f>
        <v/>
      </c>
      <c r="Q357" s="148" t="str">
        <f>IF(AND(A357&lt;&gt;"",'Données élèves'!AL360&lt;&gt;""),IF('Données élèves'!AL360=TRUE,INDEX(codespe,MATCH('Données élèves'!Q360,libspe,0)),'Données élèves'!Q360),"")</f>
        <v/>
      </c>
      <c r="R357" s="148" t="str">
        <f>IF(AND(A357&lt;&gt;"",OR('Données élèves'!AM360&lt;&gt;"",'Données élèves'!AT360=FALSE)),IF('Données élèves'!AM360=TRUE,INDEX(codemp1,MATCH('Données élèves'!R360,libmp1,0)),IF('Données élèves'!AT360=FALSE,0,'Données élèves'!R360)),"")</f>
        <v/>
      </c>
      <c r="S357" s="148" t="str">
        <f t="shared" si="16"/>
        <v/>
      </c>
      <c r="T357" s="148" t="str">
        <f t="shared" si="17"/>
        <v/>
      </c>
      <c r="U357" s="148" t="str">
        <f>IF(AND(A357&lt;&gt;"",'Données élèves'!S360&lt;&gt;""),'Données élèves'!S360,"")</f>
        <v/>
      </c>
      <c r="V357" s="148" t="str">
        <f>IF(AND(A357&lt;&gt;"",'Données élèves'!T360&lt;&gt;""),'Données élèves'!T360,"")</f>
        <v/>
      </c>
      <c r="W357" s="148" t="str">
        <f>IF(AND(A357&lt;&gt;"",'Données élèves'!U360&lt;&gt;""),'Données élèves'!U360,"")</f>
        <v/>
      </c>
      <c r="X357" s="148" t="str">
        <f>IF(AND(A357&lt;&gt;"",'Données élèves'!V360&lt;&gt;""),'Données élèves'!V360,"")</f>
        <v/>
      </c>
      <c r="Y357" s="148" t="str">
        <f>IF(AND(A357&lt;&gt;"",'Données élèves'!W360&lt;&gt;""),'Données élèves'!W360,"")</f>
        <v/>
      </c>
      <c r="Z357" s="148" t="str">
        <f>IF(AND(A357&lt;&gt;"",'Données élèves'!X360&lt;&gt;""),'Données élèves'!X360,"")</f>
        <v/>
      </c>
    </row>
    <row r="358" spans="1:26" x14ac:dyDescent="0.2">
      <c r="A358" s="146" t="str">
        <f>IF('Données élèves'!$C361&lt;&gt;"",'Données élèves'!A361,"")</f>
        <v/>
      </c>
      <c r="B358" s="146" t="str">
        <f>IF(A358&lt;&gt;"",'Données élèves'!B361,"")</f>
        <v/>
      </c>
      <c r="C358" s="146" t="str">
        <f>IF(AND(A358&lt;&gt;"",'Données élèves'!F361&lt;&gt;""),IF(INDEX(codeclint,MATCH('Données élèves'!F361,libclint,0))&lt;&gt;"",INDEX(codeclint,MATCH('Données élèves'!F361,libclint,0)),""),"")</f>
        <v/>
      </c>
      <c r="D358" s="146" t="str">
        <f t="shared" si="15"/>
        <v/>
      </c>
      <c r="E358" s="146" t="str">
        <f>IF(A358&lt;&gt;"",IF('Données élèves'!G361&lt;&gt;"",IF('Données élèves'!AB361&lt;&gt;"",IF('Données élèves'!G361="LOC.ID",CONCATENATE("LOC.",'Données élèves'!AU$5),'Données élèves'!G361),""),""),"")</f>
        <v/>
      </c>
      <c r="F358" s="146" t="str">
        <f>IF(A358&lt;&gt;"",IF('Données élèves'!H361&lt;&gt;"",'Données élèves'!H361,""),"")</f>
        <v/>
      </c>
      <c r="G358" s="146" t="str">
        <f>IF(AND(A358&lt;&gt;"",'Données élèves'!AC361&lt;&gt;""),IF('Données élèves'!AC361=TRUE,INDEX(codesex,MATCH('Données élèves'!I361,libsex,0)),'Données élèves'!I361),"")</f>
        <v/>
      </c>
      <c r="H358" s="147" t="str">
        <f>IF(A358&lt;&gt;"",IF('Données élèves'!J361&lt;&gt;"",'Données élèves'!J361,""),"")</f>
        <v/>
      </c>
      <c r="I358" s="148" t="str">
        <f>IF(AND(A358&lt;&gt;"",'Données élèves'!AE361&lt;&gt;""),IF('Données élèves'!AE361=TRUE,INDEX(codenat,MATCH('Données élèves'!K361,libnat,0)),'Données élèves'!K361),"")</f>
        <v/>
      </c>
      <c r="J358" s="148" t="str">
        <f>IF(AND(A358&lt;&gt;"",'Données élèves'!AF361&lt;&gt;""),IF('Données élèves'!AF361=TRUE,INDEX(codelangue,MATCH('Données élèves'!L361,liblangue,0)),'Données élèves'!L361),"")</f>
        <v/>
      </c>
      <c r="K358" s="148" t="str">
        <f>IF(AND(A358&lt;&gt;"",'Données élèves'!AH361&lt;&gt;""),IF('Données élèves'!AH361=TRUE,IF(INDEX(codegem,MATCH('Données élèves'!M361,libgem,0))&lt;8000,INDEX(codegem,MATCH('Données élèves'!M361,libgem,0)),""),'Données élèves'!M361),"")</f>
        <v/>
      </c>
      <c r="L358" s="148" t="str">
        <f>IF(AND(A358&lt;&gt;"",'Données élèves'!AH361&lt;&gt;""),IF('Données élèves'!AH361=TRUE,INDEX(codegemhist,MATCH('Données élèves'!M361,libgem,0)),""),"")</f>
        <v/>
      </c>
      <c r="M358" s="148" t="str">
        <f>IF(AND(A358&lt;&gt;"",'Données élèves'!AH361&lt;&gt;""),IF('Données élèves'!AH361=TRUE,IF(INDEX(codegem,MATCH('Données élèves'!M361,libgem,0))&gt;=8000,INDEX(codegem,MATCH('Données élèves'!M361,libgem,0)),""),'Données élèves'!M361),"")</f>
        <v/>
      </c>
      <c r="N358" s="148" t="str">
        <f>IF(AND(A358&lt;&gt;"",'Données élèves'!AI361&lt;&gt;""),IF('Données élèves'!AI361=TRUE,INDEX(codeschart,MATCH('Données élèves'!N361,libschart,0)),'Données élèves'!N361),"")</f>
        <v/>
      </c>
      <c r="O358" s="148" t="str">
        <f>IF(AND(A358&lt;&gt;"",'Données élèves'!O361&lt;&gt;""),'Données élèves'!O361,"")</f>
        <v/>
      </c>
      <c r="P358" s="148" t="str">
        <f>IF(AND(A358&lt;&gt;"",'Données élèves'!AK361&lt;&gt;""),IF('Données élèves'!AK361=TRUE,INDEX(codeform,MATCH('Données élèves'!P361,libform,0)),'Données élèves'!P361),"")</f>
        <v/>
      </c>
      <c r="Q358" s="148" t="str">
        <f>IF(AND(A358&lt;&gt;"",'Données élèves'!AL361&lt;&gt;""),IF('Données élèves'!AL361=TRUE,INDEX(codespe,MATCH('Données élèves'!Q361,libspe,0)),'Données élèves'!Q361),"")</f>
        <v/>
      </c>
      <c r="R358" s="148" t="str">
        <f>IF(AND(A358&lt;&gt;"",OR('Données élèves'!AM361&lt;&gt;"",'Données élèves'!AT361=FALSE)),IF('Données élèves'!AM361=TRUE,INDEX(codemp1,MATCH('Données élèves'!R361,libmp1,0)),IF('Données élèves'!AT361=FALSE,0,'Données élèves'!R361)),"")</f>
        <v/>
      </c>
      <c r="S358" s="148" t="str">
        <f t="shared" si="16"/>
        <v/>
      </c>
      <c r="T358" s="148" t="str">
        <f t="shared" si="17"/>
        <v/>
      </c>
      <c r="U358" s="148" t="str">
        <f>IF(AND(A358&lt;&gt;"",'Données élèves'!S361&lt;&gt;""),'Données élèves'!S361,"")</f>
        <v/>
      </c>
      <c r="V358" s="148" t="str">
        <f>IF(AND(A358&lt;&gt;"",'Données élèves'!T361&lt;&gt;""),'Données élèves'!T361,"")</f>
        <v/>
      </c>
      <c r="W358" s="148" t="str">
        <f>IF(AND(A358&lt;&gt;"",'Données élèves'!U361&lt;&gt;""),'Données élèves'!U361,"")</f>
        <v/>
      </c>
      <c r="X358" s="148" t="str">
        <f>IF(AND(A358&lt;&gt;"",'Données élèves'!V361&lt;&gt;""),'Données élèves'!V361,"")</f>
        <v/>
      </c>
      <c r="Y358" s="148" t="str">
        <f>IF(AND(A358&lt;&gt;"",'Données élèves'!W361&lt;&gt;""),'Données élèves'!W361,"")</f>
        <v/>
      </c>
      <c r="Z358" s="148" t="str">
        <f>IF(AND(A358&lt;&gt;"",'Données élèves'!X361&lt;&gt;""),'Données élèves'!X361,"")</f>
        <v/>
      </c>
    </row>
    <row r="359" spans="1:26" x14ac:dyDescent="0.2">
      <c r="A359" s="146" t="str">
        <f>IF('Données élèves'!$C362&lt;&gt;"",'Données élèves'!A362,"")</f>
        <v/>
      </c>
      <c r="B359" s="146" t="str">
        <f>IF(A359&lt;&gt;"",'Données élèves'!B362,"")</f>
        <v/>
      </c>
      <c r="C359" s="146" t="str">
        <f>IF(AND(A359&lt;&gt;"",'Données élèves'!F362&lt;&gt;""),IF(INDEX(codeclint,MATCH('Données élèves'!F362,libclint,0))&lt;&gt;"",INDEX(codeclint,MATCH('Données élèves'!F362,libclint,0)),""),"")</f>
        <v/>
      </c>
      <c r="D359" s="146" t="str">
        <f t="shared" si="15"/>
        <v/>
      </c>
      <c r="E359" s="146" t="str">
        <f>IF(A359&lt;&gt;"",IF('Données élèves'!G362&lt;&gt;"",IF('Données élèves'!AB362&lt;&gt;"",IF('Données élèves'!G362="LOC.ID",CONCATENATE("LOC.",'Données élèves'!AU$5),'Données élèves'!G362),""),""),"")</f>
        <v/>
      </c>
      <c r="F359" s="146" t="str">
        <f>IF(A359&lt;&gt;"",IF('Données élèves'!H362&lt;&gt;"",'Données élèves'!H362,""),"")</f>
        <v/>
      </c>
      <c r="G359" s="146" t="str">
        <f>IF(AND(A359&lt;&gt;"",'Données élèves'!AC362&lt;&gt;""),IF('Données élèves'!AC362=TRUE,INDEX(codesex,MATCH('Données élèves'!I362,libsex,0)),'Données élèves'!I362),"")</f>
        <v/>
      </c>
      <c r="H359" s="147" t="str">
        <f>IF(A359&lt;&gt;"",IF('Données élèves'!J362&lt;&gt;"",'Données élèves'!J362,""),"")</f>
        <v/>
      </c>
      <c r="I359" s="148" t="str">
        <f>IF(AND(A359&lt;&gt;"",'Données élèves'!AE362&lt;&gt;""),IF('Données élèves'!AE362=TRUE,INDEX(codenat,MATCH('Données élèves'!K362,libnat,0)),'Données élèves'!K362),"")</f>
        <v/>
      </c>
      <c r="J359" s="148" t="str">
        <f>IF(AND(A359&lt;&gt;"",'Données élèves'!AF362&lt;&gt;""),IF('Données élèves'!AF362=TRUE,INDEX(codelangue,MATCH('Données élèves'!L362,liblangue,0)),'Données élèves'!L362),"")</f>
        <v/>
      </c>
      <c r="K359" s="148" t="str">
        <f>IF(AND(A359&lt;&gt;"",'Données élèves'!AH362&lt;&gt;""),IF('Données élèves'!AH362=TRUE,IF(INDEX(codegem,MATCH('Données élèves'!M362,libgem,0))&lt;8000,INDEX(codegem,MATCH('Données élèves'!M362,libgem,0)),""),'Données élèves'!M362),"")</f>
        <v/>
      </c>
      <c r="L359" s="148" t="str">
        <f>IF(AND(A359&lt;&gt;"",'Données élèves'!AH362&lt;&gt;""),IF('Données élèves'!AH362=TRUE,INDEX(codegemhist,MATCH('Données élèves'!M362,libgem,0)),""),"")</f>
        <v/>
      </c>
      <c r="M359" s="148" t="str">
        <f>IF(AND(A359&lt;&gt;"",'Données élèves'!AH362&lt;&gt;""),IF('Données élèves'!AH362=TRUE,IF(INDEX(codegem,MATCH('Données élèves'!M362,libgem,0))&gt;=8000,INDEX(codegem,MATCH('Données élèves'!M362,libgem,0)),""),'Données élèves'!M362),"")</f>
        <v/>
      </c>
      <c r="N359" s="148" t="str">
        <f>IF(AND(A359&lt;&gt;"",'Données élèves'!AI362&lt;&gt;""),IF('Données élèves'!AI362=TRUE,INDEX(codeschart,MATCH('Données élèves'!N362,libschart,0)),'Données élèves'!N362),"")</f>
        <v/>
      </c>
      <c r="O359" s="148" t="str">
        <f>IF(AND(A359&lt;&gt;"",'Données élèves'!O362&lt;&gt;""),'Données élèves'!O362,"")</f>
        <v/>
      </c>
      <c r="P359" s="148" t="str">
        <f>IF(AND(A359&lt;&gt;"",'Données élèves'!AK362&lt;&gt;""),IF('Données élèves'!AK362=TRUE,INDEX(codeform,MATCH('Données élèves'!P362,libform,0)),'Données élèves'!P362),"")</f>
        <v/>
      </c>
      <c r="Q359" s="148" t="str">
        <f>IF(AND(A359&lt;&gt;"",'Données élèves'!AL362&lt;&gt;""),IF('Données élèves'!AL362=TRUE,INDEX(codespe,MATCH('Données élèves'!Q362,libspe,0)),'Données élèves'!Q362),"")</f>
        <v/>
      </c>
      <c r="R359" s="148" t="str">
        <f>IF(AND(A359&lt;&gt;"",OR('Données élèves'!AM362&lt;&gt;"",'Données élèves'!AT362=FALSE)),IF('Données élèves'!AM362=TRUE,INDEX(codemp1,MATCH('Données élèves'!R362,libmp1,0)),IF('Données élèves'!AT362=FALSE,0,'Données élèves'!R362)),"")</f>
        <v/>
      </c>
      <c r="S359" s="148" t="str">
        <f t="shared" si="16"/>
        <v/>
      </c>
      <c r="T359" s="148" t="str">
        <f t="shared" si="17"/>
        <v/>
      </c>
      <c r="U359" s="148" t="str">
        <f>IF(AND(A359&lt;&gt;"",'Données élèves'!S362&lt;&gt;""),'Données élèves'!S362,"")</f>
        <v/>
      </c>
      <c r="V359" s="148" t="str">
        <f>IF(AND(A359&lt;&gt;"",'Données élèves'!T362&lt;&gt;""),'Données élèves'!T362,"")</f>
        <v/>
      </c>
      <c r="W359" s="148" t="str">
        <f>IF(AND(A359&lt;&gt;"",'Données élèves'!U362&lt;&gt;""),'Données élèves'!U362,"")</f>
        <v/>
      </c>
      <c r="X359" s="148" t="str">
        <f>IF(AND(A359&lt;&gt;"",'Données élèves'!V362&lt;&gt;""),'Données élèves'!V362,"")</f>
        <v/>
      </c>
      <c r="Y359" s="148" t="str">
        <f>IF(AND(A359&lt;&gt;"",'Données élèves'!W362&lt;&gt;""),'Données élèves'!W362,"")</f>
        <v/>
      </c>
      <c r="Z359" s="148" t="str">
        <f>IF(AND(A359&lt;&gt;"",'Données élèves'!X362&lt;&gt;""),'Données élèves'!X362,"")</f>
        <v/>
      </c>
    </row>
    <row r="360" spans="1:26" x14ac:dyDescent="0.2">
      <c r="A360" s="146" t="str">
        <f>IF('Données élèves'!$C363&lt;&gt;"",'Données élèves'!A363,"")</f>
        <v/>
      </c>
      <c r="B360" s="146" t="str">
        <f>IF(A360&lt;&gt;"",'Données élèves'!B363,"")</f>
        <v/>
      </c>
      <c r="C360" s="146" t="str">
        <f>IF(AND(A360&lt;&gt;"",'Données élèves'!F363&lt;&gt;""),IF(INDEX(codeclint,MATCH('Données élèves'!F363,libclint,0))&lt;&gt;"",INDEX(codeclint,MATCH('Données élèves'!F363,libclint,0)),""),"")</f>
        <v/>
      </c>
      <c r="D360" s="146" t="str">
        <f t="shared" si="15"/>
        <v/>
      </c>
      <c r="E360" s="146" t="str">
        <f>IF(A360&lt;&gt;"",IF('Données élèves'!G363&lt;&gt;"",IF('Données élèves'!AB363&lt;&gt;"",IF('Données élèves'!G363="LOC.ID",CONCATENATE("LOC.",'Données élèves'!AU$5),'Données élèves'!G363),""),""),"")</f>
        <v/>
      </c>
      <c r="F360" s="146" t="str">
        <f>IF(A360&lt;&gt;"",IF('Données élèves'!H363&lt;&gt;"",'Données élèves'!H363,""),"")</f>
        <v/>
      </c>
      <c r="G360" s="146" t="str">
        <f>IF(AND(A360&lt;&gt;"",'Données élèves'!AC363&lt;&gt;""),IF('Données élèves'!AC363=TRUE,INDEX(codesex,MATCH('Données élèves'!I363,libsex,0)),'Données élèves'!I363),"")</f>
        <v/>
      </c>
      <c r="H360" s="147" t="str">
        <f>IF(A360&lt;&gt;"",IF('Données élèves'!J363&lt;&gt;"",'Données élèves'!J363,""),"")</f>
        <v/>
      </c>
      <c r="I360" s="148" t="str">
        <f>IF(AND(A360&lt;&gt;"",'Données élèves'!AE363&lt;&gt;""),IF('Données élèves'!AE363=TRUE,INDEX(codenat,MATCH('Données élèves'!K363,libnat,0)),'Données élèves'!K363),"")</f>
        <v/>
      </c>
      <c r="J360" s="148" t="str">
        <f>IF(AND(A360&lt;&gt;"",'Données élèves'!AF363&lt;&gt;""),IF('Données élèves'!AF363=TRUE,INDEX(codelangue,MATCH('Données élèves'!L363,liblangue,0)),'Données élèves'!L363),"")</f>
        <v/>
      </c>
      <c r="K360" s="148" t="str">
        <f>IF(AND(A360&lt;&gt;"",'Données élèves'!AH363&lt;&gt;""),IF('Données élèves'!AH363=TRUE,IF(INDEX(codegem,MATCH('Données élèves'!M363,libgem,0))&lt;8000,INDEX(codegem,MATCH('Données élèves'!M363,libgem,0)),""),'Données élèves'!M363),"")</f>
        <v/>
      </c>
      <c r="L360" s="148" t="str">
        <f>IF(AND(A360&lt;&gt;"",'Données élèves'!AH363&lt;&gt;""),IF('Données élèves'!AH363=TRUE,INDEX(codegemhist,MATCH('Données élèves'!M363,libgem,0)),""),"")</f>
        <v/>
      </c>
      <c r="M360" s="148" t="str">
        <f>IF(AND(A360&lt;&gt;"",'Données élèves'!AH363&lt;&gt;""),IF('Données élèves'!AH363=TRUE,IF(INDEX(codegem,MATCH('Données élèves'!M363,libgem,0))&gt;=8000,INDEX(codegem,MATCH('Données élèves'!M363,libgem,0)),""),'Données élèves'!M363),"")</f>
        <v/>
      </c>
      <c r="N360" s="148" t="str">
        <f>IF(AND(A360&lt;&gt;"",'Données élèves'!AI363&lt;&gt;""),IF('Données élèves'!AI363=TRUE,INDEX(codeschart,MATCH('Données élèves'!N363,libschart,0)),'Données élèves'!N363),"")</f>
        <v/>
      </c>
      <c r="O360" s="148" t="str">
        <f>IF(AND(A360&lt;&gt;"",'Données élèves'!O363&lt;&gt;""),'Données élèves'!O363,"")</f>
        <v/>
      </c>
      <c r="P360" s="148" t="str">
        <f>IF(AND(A360&lt;&gt;"",'Données élèves'!AK363&lt;&gt;""),IF('Données élèves'!AK363=TRUE,INDEX(codeform,MATCH('Données élèves'!P363,libform,0)),'Données élèves'!P363),"")</f>
        <v/>
      </c>
      <c r="Q360" s="148" t="str">
        <f>IF(AND(A360&lt;&gt;"",'Données élèves'!AL363&lt;&gt;""),IF('Données élèves'!AL363=TRUE,INDEX(codespe,MATCH('Données élèves'!Q363,libspe,0)),'Données élèves'!Q363),"")</f>
        <v/>
      </c>
      <c r="R360" s="148" t="str">
        <f>IF(AND(A360&lt;&gt;"",OR('Données élèves'!AM363&lt;&gt;"",'Données élèves'!AT363=FALSE)),IF('Données élèves'!AM363=TRUE,INDEX(codemp1,MATCH('Données élèves'!R363,libmp1,0)),IF('Données élèves'!AT363=FALSE,0,'Données élèves'!R363)),"")</f>
        <v/>
      </c>
      <c r="S360" s="148" t="str">
        <f t="shared" si="16"/>
        <v/>
      </c>
      <c r="T360" s="148" t="str">
        <f t="shared" si="17"/>
        <v/>
      </c>
      <c r="U360" s="148" t="str">
        <f>IF(AND(A360&lt;&gt;"",'Données élèves'!S363&lt;&gt;""),'Données élèves'!S363,"")</f>
        <v/>
      </c>
      <c r="V360" s="148" t="str">
        <f>IF(AND(A360&lt;&gt;"",'Données élèves'!T363&lt;&gt;""),'Données élèves'!T363,"")</f>
        <v/>
      </c>
      <c r="W360" s="148" t="str">
        <f>IF(AND(A360&lt;&gt;"",'Données élèves'!U363&lt;&gt;""),'Données élèves'!U363,"")</f>
        <v/>
      </c>
      <c r="X360" s="148" t="str">
        <f>IF(AND(A360&lt;&gt;"",'Données élèves'!V363&lt;&gt;""),'Données élèves'!V363,"")</f>
        <v/>
      </c>
      <c r="Y360" s="148" t="str">
        <f>IF(AND(A360&lt;&gt;"",'Données élèves'!W363&lt;&gt;""),'Données élèves'!W363,"")</f>
        <v/>
      </c>
      <c r="Z360" s="148" t="str">
        <f>IF(AND(A360&lt;&gt;"",'Données élèves'!X363&lt;&gt;""),'Données élèves'!X363,"")</f>
        <v/>
      </c>
    </row>
    <row r="361" spans="1:26" x14ac:dyDescent="0.2">
      <c r="A361" s="146" t="str">
        <f>IF('Données élèves'!$C364&lt;&gt;"",'Données élèves'!A364,"")</f>
        <v/>
      </c>
      <c r="B361" s="146" t="str">
        <f>IF(A361&lt;&gt;"",'Données élèves'!B364,"")</f>
        <v/>
      </c>
      <c r="C361" s="146" t="str">
        <f>IF(AND(A361&lt;&gt;"",'Données élèves'!F364&lt;&gt;""),IF(INDEX(codeclint,MATCH('Données élèves'!F364,libclint,0))&lt;&gt;"",INDEX(codeclint,MATCH('Données élèves'!F364,libclint,0)),""),"")</f>
        <v/>
      </c>
      <c r="D361" s="146" t="str">
        <f t="shared" si="15"/>
        <v/>
      </c>
      <c r="E361" s="146" t="str">
        <f>IF(A361&lt;&gt;"",IF('Données élèves'!G364&lt;&gt;"",IF('Données élèves'!AB364&lt;&gt;"",IF('Données élèves'!G364="LOC.ID",CONCATENATE("LOC.",'Données élèves'!AU$5),'Données élèves'!G364),""),""),"")</f>
        <v/>
      </c>
      <c r="F361" s="146" t="str">
        <f>IF(A361&lt;&gt;"",IF('Données élèves'!H364&lt;&gt;"",'Données élèves'!H364,""),"")</f>
        <v/>
      </c>
      <c r="G361" s="146" t="str">
        <f>IF(AND(A361&lt;&gt;"",'Données élèves'!AC364&lt;&gt;""),IF('Données élèves'!AC364=TRUE,INDEX(codesex,MATCH('Données élèves'!I364,libsex,0)),'Données élèves'!I364),"")</f>
        <v/>
      </c>
      <c r="H361" s="147" t="str">
        <f>IF(A361&lt;&gt;"",IF('Données élèves'!J364&lt;&gt;"",'Données élèves'!J364,""),"")</f>
        <v/>
      </c>
      <c r="I361" s="148" t="str">
        <f>IF(AND(A361&lt;&gt;"",'Données élèves'!AE364&lt;&gt;""),IF('Données élèves'!AE364=TRUE,INDEX(codenat,MATCH('Données élèves'!K364,libnat,0)),'Données élèves'!K364),"")</f>
        <v/>
      </c>
      <c r="J361" s="148" t="str">
        <f>IF(AND(A361&lt;&gt;"",'Données élèves'!AF364&lt;&gt;""),IF('Données élèves'!AF364=TRUE,INDEX(codelangue,MATCH('Données élèves'!L364,liblangue,0)),'Données élèves'!L364),"")</f>
        <v/>
      </c>
      <c r="K361" s="148" t="str">
        <f>IF(AND(A361&lt;&gt;"",'Données élèves'!AH364&lt;&gt;""),IF('Données élèves'!AH364=TRUE,IF(INDEX(codegem,MATCH('Données élèves'!M364,libgem,0))&lt;8000,INDEX(codegem,MATCH('Données élèves'!M364,libgem,0)),""),'Données élèves'!M364),"")</f>
        <v/>
      </c>
      <c r="L361" s="148" t="str">
        <f>IF(AND(A361&lt;&gt;"",'Données élèves'!AH364&lt;&gt;""),IF('Données élèves'!AH364=TRUE,INDEX(codegemhist,MATCH('Données élèves'!M364,libgem,0)),""),"")</f>
        <v/>
      </c>
      <c r="M361" s="148" t="str">
        <f>IF(AND(A361&lt;&gt;"",'Données élèves'!AH364&lt;&gt;""),IF('Données élèves'!AH364=TRUE,IF(INDEX(codegem,MATCH('Données élèves'!M364,libgem,0))&gt;=8000,INDEX(codegem,MATCH('Données élèves'!M364,libgem,0)),""),'Données élèves'!M364),"")</f>
        <v/>
      </c>
      <c r="N361" s="148" t="str">
        <f>IF(AND(A361&lt;&gt;"",'Données élèves'!AI364&lt;&gt;""),IF('Données élèves'!AI364=TRUE,INDEX(codeschart,MATCH('Données élèves'!N364,libschart,0)),'Données élèves'!N364),"")</f>
        <v/>
      </c>
      <c r="O361" s="148" t="str">
        <f>IF(AND(A361&lt;&gt;"",'Données élèves'!O364&lt;&gt;""),'Données élèves'!O364,"")</f>
        <v/>
      </c>
      <c r="P361" s="148" t="str">
        <f>IF(AND(A361&lt;&gt;"",'Données élèves'!AK364&lt;&gt;""),IF('Données élèves'!AK364=TRUE,INDEX(codeform,MATCH('Données élèves'!P364,libform,0)),'Données élèves'!P364),"")</f>
        <v/>
      </c>
      <c r="Q361" s="148" t="str">
        <f>IF(AND(A361&lt;&gt;"",'Données élèves'!AL364&lt;&gt;""),IF('Données élèves'!AL364=TRUE,INDEX(codespe,MATCH('Données élèves'!Q364,libspe,0)),'Données élèves'!Q364),"")</f>
        <v/>
      </c>
      <c r="R361" s="148" t="str">
        <f>IF(AND(A361&lt;&gt;"",OR('Données élèves'!AM364&lt;&gt;"",'Données élèves'!AT364=FALSE)),IF('Données élèves'!AM364=TRUE,INDEX(codemp1,MATCH('Données élèves'!R364,libmp1,0)),IF('Données élèves'!AT364=FALSE,0,'Données élèves'!R364)),"")</f>
        <v/>
      </c>
      <c r="S361" s="148" t="str">
        <f t="shared" si="16"/>
        <v/>
      </c>
      <c r="T361" s="148" t="str">
        <f t="shared" si="17"/>
        <v/>
      </c>
      <c r="U361" s="148" t="str">
        <f>IF(AND(A361&lt;&gt;"",'Données élèves'!S364&lt;&gt;""),'Données élèves'!S364,"")</f>
        <v/>
      </c>
      <c r="V361" s="148" t="str">
        <f>IF(AND(A361&lt;&gt;"",'Données élèves'!T364&lt;&gt;""),'Données élèves'!T364,"")</f>
        <v/>
      </c>
      <c r="W361" s="148" t="str">
        <f>IF(AND(A361&lt;&gt;"",'Données élèves'!U364&lt;&gt;""),'Données élèves'!U364,"")</f>
        <v/>
      </c>
      <c r="X361" s="148" t="str">
        <f>IF(AND(A361&lt;&gt;"",'Données élèves'!V364&lt;&gt;""),'Données élèves'!V364,"")</f>
        <v/>
      </c>
      <c r="Y361" s="148" t="str">
        <f>IF(AND(A361&lt;&gt;"",'Données élèves'!W364&lt;&gt;""),'Données élèves'!W364,"")</f>
        <v/>
      </c>
      <c r="Z361" s="148" t="str">
        <f>IF(AND(A361&lt;&gt;"",'Données élèves'!X364&lt;&gt;""),'Données élèves'!X364,"")</f>
        <v/>
      </c>
    </row>
    <row r="362" spans="1:26" x14ac:dyDescent="0.2">
      <c r="A362" s="146" t="str">
        <f>IF('Données élèves'!$C365&lt;&gt;"",'Données élèves'!A365,"")</f>
        <v/>
      </c>
      <c r="B362" s="146" t="str">
        <f>IF(A362&lt;&gt;"",'Données élèves'!B365,"")</f>
        <v/>
      </c>
      <c r="C362" s="146" t="str">
        <f>IF(AND(A362&lt;&gt;"",'Données élèves'!F365&lt;&gt;""),IF(INDEX(codeclint,MATCH('Données élèves'!F365,libclint,0))&lt;&gt;"",INDEX(codeclint,MATCH('Données élèves'!F365,libclint,0)),""),"")</f>
        <v/>
      </c>
      <c r="D362" s="146" t="str">
        <f t="shared" si="15"/>
        <v/>
      </c>
      <c r="E362" s="146" t="str">
        <f>IF(A362&lt;&gt;"",IF('Données élèves'!G365&lt;&gt;"",IF('Données élèves'!AB365&lt;&gt;"",IF('Données élèves'!G365="LOC.ID",CONCATENATE("LOC.",'Données élèves'!AU$5),'Données élèves'!G365),""),""),"")</f>
        <v/>
      </c>
      <c r="F362" s="146" t="str">
        <f>IF(A362&lt;&gt;"",IF('Données élèves'!H365&lt;&gt;"",'Données élèves'!H365,""),"")</f>
        <v/>
      </c>
      <c r="G362" s="146" t="str">
        <f>IF(AND(A362&lt;&gt;"",'Données élèves'!AC365&lt;&gt;""),IF('Données élèves'!AC365=TRUE,INDEX(codesex,MATCH('Données élèves'!I365,libsex,0)),'Données élèves'!I365),"")</f>
        <v/>
      </c>
      <c r="H362" s="147" t="str">
        <f>IF(A362&lt;&gt;"",IF('Données élèves'!J365&lt;&gt;"",'Données élèves'!J365,""),"")</f>
        <v/>
      </c>
      <c r="I362" s="148" t="str">
        <f>IF(AND(A362&lt;&gt;"",'Données élèves'!AE365&lt;&gt;""),IF('Données élèves'!AE365=TRUE,INDEX(codenat,MATCH('Données élèves'!K365,libnat,0)),'Données élèves'!K365),"")</f>
        <v/>
      </c>
      <c r="J362" s="148" t="str">
        <f>IF(AND(A362&lt;&gt;"",'Données élèves'!AF365&lt;&gt;""),IF('Données élèves'!AF365=TRUE,INDEX(codelangue,MATCH('Données élèves'!L365,liblangue,0)),'Données élèves'!L365),"")</f>
        <v/>
      </c>
      <c r="K362" s="148" t="str">
        <f>IF(AND(A362&lt;&gt;"",'Données élèves'!AH365&lt;&gt;""),IF('Données élèves'!AH365=TRUE,IF(INDEX(codegem,MATCH('Données élèves'!M365,libgem,0))&lt;8000,INDEX(codegem,MATCH('Données élèves'!M365,libgem,0)),""),'Données élèves'!M365),"")</f>
        <v/>
      </c>
      <c r="L362" s="148" t="str">
        <f>IF(AND(A362&lt;&gt;"",'Données élèves'!AH365&lt;&gt;""),IF('Données élèves'!AH365=TRUE,INDEX(codegemhist,MATCH('Données élèves'!M365,libgem,0)),""),"")</f>
        <v/>
      </c>
      <c r="M362" s="148" t="str">
        <f>IF(AND(A362&lt;&gt;"",'Données élèves'!AH365&lt;&gt;""),IF('Données élèves'!AH365=TRUE,IF(INDEX(codegem,MATCH('Données élèves'!M365,libgem,0))&gt;=8000,INDEX(codegem,MATCH('Données élèves'!M365,libgem,0)),""),'Données élèves'!M365),"")</f>
        <v/>
      </c>
      <c r="N362" s="148" t="str">
        <f>IF(AND(A362&lt;&gt;"",'Données élèves'!AI365&lt;&gt;""),IF('Données élèves'!AI365=TRUE,INDEX(codeschart,MATCH('Données élèves'!N365,libschart,0)),'Données élèves'!N365),"")</f>
        <v/>
      </c>
      <c r="O362" s="148" t="str">
        <f>IF(AND(A362&lt;&gt;"",'Données élèves'!O365&lt;&gt;""),'Données élèves'!O365,"")</f>
        <v/>
      </c>
      <c r="P362" s="148" t="str">
        <f>IF(AND(A362&lt;&gt;"",'Données élèves'!AK365&lt;&gt;""),IF('Données élèves'!AK365=TRUE,INDEX(codeform,MATCH('Données élèves'!P365,libform,0)),'Données élèves'!P365),"")</f>
        <v/>
      </c>
      <c r="Q362" s="148" t="str">
        <f>IF(AND(A362&lt;&gt;"",'Données élèves'!AL365&lt;&gt;""),IF('Données élèves'!AL365=TRUE,INDEX(codespe,MATCH('Données élèves'!Q365,libspe,0)),'Données élèves'!Q365),"")</f>
        <v/>
      </c>
      <c r="R362" s="148" t="str">
        <f>IF(AND(A362&lt;&gt;"",OR('Données élèves'!AM365&lt;&gt;"",'Données élèves'!AT365=FALSE)),IF('Données élèves'!AM365=TRUE,INDEX(codemp1,MATCH('Données élèves'!R365,libmp1,0)),IF('Données élèves'!AT365=FALSE,0,'Données élèves'!R365)),"")</f>
        <v/>
      </c>
      <c r="S362" s="148" t="str">
        <f t="shared" si="16"/>
        <v/>
      </c>
      <c r="T362" s="148" t="str">
        <f t="shared" si="17"/>
        <v/>
      </c>
      <c r="U362" s="148" t="str">
        <f>IF(AND(A362&lt;&gt;"",'Données élèves'!S365&lt;&gt;""),'Données élèves'!S365,"")</f>
        <v/>
      </c>
      <c r="V362" s="148" t="str">
        <f>IF(AND(A362&lt;&gt;"",'Données élèves'!T365&lt;&gt;""),'Données élèves'!T365,"")</f>
        <v/>
      </c>
      <c r="W362" s="148" t="str">
        <f>IF(AND(A362&lt;&gt;"",'Données élèves'!U365&lt;&gt;""),'Données élèves'!U365,"")</f>
        <v/>
      </c>
      <c r="X362" s="148" t="str">
        <f>IF(AND(A362&lt;&gt;"",'Données élèves'!V365&lt;&gt;""),'Données élèves'!V365,"")</f>
        <v/>
      </c>
      <c r="Y362" s="148" t="str">
        <f>IF(AND(A362&lt;&gt;"",'Données élèves'!W365&lt;&gt;""),'Données élèves'!W365,"")</f>
        <v/>
      </c>
      <c r="Z362" s="148" t="str">
        <f>IF(AND(A362&lt;&gt;"",'Données élèves'!X365&lt;&gt;""),'Données élèves'!X365,"")</f>
        <v/>
      </c>
    </row>
    <row r="363" spans="1:26" x14ac:dyDescent="0.2">
      <c r="A363" s="146" t="str">
        <f>IF('Données élèves'!$C366&lt;&gt;"",'Données élèves'!A366,"")</f>
        <v/>
      </c>
      <c r="B363" s="146" t="str">
        <f>IF(A363&lt;&gt;"",'Données élèves'!B366,"")</f>
        <v/>
      </c>
      <c r="C363" s="146" t="str">
        <f>IF(AND(A363&lt;&gt;"",'Données élèves'!F366&lt;&gt;""),IF(INDEX(codeclint,MATCH('Données élèves'!F366,libclint,0))&lt;&gt;"",INDEX(codeclint,MATCH('Données élèves'!F366,libclint,0)),""),"")</f>
        <v/>
      </c>
      <c r="D363" s="146" t="str">
        <f t="shared" si="15"/>
        <v/>
      </c>
      <c r="E363" s="146" t="str">
        <f>IF(A363&lt;&gt;"",IF('Données élèves'!G366&lt;&gt;"",IF('Données élèves'!AB366&lt;&gt;"",IF('Données élèves'!G366="LOC.ID",CONCATENATE("LOC.",'Données élèves'!AU$5),'Données élèves'!G366),""),""),"")</f>
        <v/>
      </c>
      <c r="F363" s="146" t="str">
        <f>IF(A363&lt;&gt;"",IF('Données élèves'!H366&lt;&gt;"",'Données élèves'!H366,""),"")</f>
        <v/>
      </c>
      <c r="G363" s="146" t="str">
        <f>IF(AND(A363&lt;&gt;"",'Données élèves'!AC366&lt;&gt;""),IF('Données élèves'!AC366=TRUE,INDEX(codesex,MATCH('Données élèves'!I366,libsex,0)),'Données élèves'!I366),"")</f>
        <v/>
      </c>
      <c r="H363" s="147" t="str">
        <f>IF(A363&lt;&gt;"",IF('Données élèves'!J366&lt;&gt;"",'Données élèves'!J366,""),"")</f>
        <v/>
      </c>
      <c r="I363" s="148" t="str">
        <f>IF(AND(A363&lt;&gt;"",'Données élèves'!AE366&lt;&gt;""),IF('Données élèves'!AE366=TRUE,INDEX(codenat,MATCH('Données élèves'!K366,libnat,0)),'Données élèves'!K366),"")</f>
        <v/>
      </c>
      <c r="J363" s="148" t="str">
        <f>IF(AND(A363&lt;&gt;"",'Données élèves'!AF366&lt;&gt;""),IF('Données élèves'!AF366=TRUE,INDEX(codelangue,MATCH('Données élèves'!L366,liblangue,0)),'Données élèves'!L366),"")</f>
        <v/>
      </c>
      <c r="K363" s="148" t="str">
        <f>IF(AND(A363&lt;&gt;"",'Données élèves'!AH366&lt;&gt;""),IF('Données élèves'!AH366=TRUE,IF(INDEX(codegem,MATCH('Données élèves'!M366,libgem,0))&lt;8000,INDEX(codegem,MATCH('Données élèves'!M366,libgem,0)),""),'Données élèves'!M366),"")</f>
        <v/>
      </c>
      <c r="L363" s="148" t="str">
        <f>IF(AND(A363&lt;&gt;"",'Données élèves'!AH366&lt;&gt;""),IF('Données élèves'!AH366=TRUE,INDEX(codegemhist,MATCH('Données élèves'!M366,libgem,0)),""),"")</f>
        <v/>
      </c>
      <c r="M363" s="148" t="str">
        <f>IF(AND(A363&lt;&gt;"",'Données élèves'!AH366&lt;&gt;""),IF('Données élèves'!AH366=TRUE,IF(INDEX(codegem,MATCH('Données élèves'!M366,libgem,0))&gt;=8000,INDEX(codegem,MATCH('Données élèves'!M366,libgem,0)),""),'Données élèves'!M366),"")</f>
        <v/>
      </c>
      <c r="N363" s="148" t="str">
        <f>IF(AND(A363&lt;&gt;"",'Données élèves'!AI366&lt;&gt;""),IF('Données élèves'!AI366=TRUE,INDEX(codeschart,MATCH('Données élèves'!N366,libschart,0)),'Données élèves'!N366),"")</f>
        <v/>
      </c>
      <c r="O363" s="148" t="str">
        <f>IF(AND(A363&lt;&gt;"",'Données élèves'!O366&lt;&gt;""),'Données élèves'!O366,"")</f>
        <v/>
      </c>
      <c r="P363" s="148" t="str">
        <f>IF(AND(A363&lt;&gt;"",'Données élèves'!AK366&lt;&gt;""),IF('Données élèves'!AK366=TRUE,INDEX(codeform,MATCH('Données élèves'!P366,libform,0)),'Données élèves'!P366),"")</f>
        <v/>
      </c>
      <c r="Q363" s="148" t="str">
        <f>IF(AND(A363&lt;&gt;"",'Données élèves'!AL366&lt;&gt;""),IF('Données élèves'!AL366=TRUE,INDEX(codespe,MATCH('Données élèves'!Q366,libspe,0)),'Données élèves'!Q366),"")</f>
        <v/>
      </c>
      <c r="R363" s="148" t="str">
        <f>IF(AND(A363&lt;&gt;"",OR('Données élèves'!AM366&lt;&gt;"",'Données élèves'!AT366=FALSE)),IF('Données élèves'!AM366=TRUE,INDEX(codemp1,MATCH('Données élèves'!R366,libmp1,0)),IF('Données élèves'!AT366=FALSE,0,'Données élèves'!R366)),"")</f>
        <v/>
      </c>
      <c r="S363" s="148" t="str">
        <f t="shared" si="16"/>
        <v/>
      </c>
      <c r="T363" s="148" t="str">
        <f t="shared" si="17"/>
        <v/>
      </c>
      <c r="U363" s="148" t="str">
        <f>IF(AND(A363&lt;&gt;"",'Données élèves'!S366&lt;&gt;""),'Données élèves'!S366,"")</f>
        <v/>
      </c>
      <c r="V363" s="148" t="str">
        <f>IF(AND(A363&lt;&gt;"",'Données élèves'!T366&lt;&gt;""),'Données élèves'!T366,"")</f>
        <v/>
      </c>
      <c r="W363" s="148" t="str">
        <f>IF(AND(A363&lt;&gt;"",'Données élèves'!U366&lt;&gt;""),'Données élèves'!U366,"")</f>
        <v/>
      </c>
      <c r="X363" s="148" t="str">
        <f>IF(AND(A363&lt;&gt;"",'Données élèves'!V366&lt;&gt;""),'Données élèves'!V366,"")</f>
        <v/>
      </c>
      <c r="Y363" s="148" t="str">
        <f>IF(AND(A363&lt;&gt;"",'Données élèves'!W366&lt;&gt;""),'Données élèves'!W366,"")</f>
        <v/>
      </c>
      <c r="Z363" s="148" t="str">
        <f>IF(AND(A363&lt;&gt;"",'Données élèves'!X366&lt;&gt;""),'Données élèves'!X366,"")</f>
        <v/>
      </c>
    </row>
    <row r="364" spans="1:26" x14ac:dyDescent="0.2">
      <c r="A364" s="146" t="str">
        <f>IF('Données élèves'!$C367&lt;&gt;"",'Données élèves'!A367,"")</f>
        <v/>
      </c>
      <c r="B364" s="146" t="str">
        <f>IF(A364&lt;&gt;"",'Données élèves'!B367,"")</f>
        <v/>
      </c>
      <c r="C364" s="146" t="str">
        <f>IF(AND(A364&lt;&gt;"",'Données élèves'!F367&lt;&gt;""),IF(INDEX(codeclint,MATCH('Données élèves'!F367,libclint,0))&lt;&gt;"",INDEX(codeclint,MATCH('Données élèves'!F367,libclint,0)),""),"")</f>
        <v/>
      </c>
      <c r="D364" s="146" t="str">
        <f t="shared" si="15"/>
        <v/>
      </c>
      <c r="E364" s="146" t="str">
        <f>IF(A364&lt;&gt;"",IF('Données élèves'!G367&lt;&gt;"",IF('Données élèves'!AB367&lt;&gt;"",IF('Données élèves'!G367="LOC.ID",CONCATENATE("LOC.",'Données élèves'!AU$5),'Données élèves'!G367),""),""),"")</f>
        <v/>
      </c>
      <c r="F364" s="146" t="str">
        <f>IF(A364&lt;&gt;"",IF('Données élèves'!H367&lt;&gt;"",'Données élèves'!H367,""),"")</f>
        <v/>
      </c>
      <c r="G364" s="146" t="str">
        <f>IF(AND(A364&lt;&gt;"",'Données élèves'!AC367&lt;&gt;""),IF('Données élèves'!AC367=TRUE,INDEX(codesex,MATCH('Données élèves'!I367,libsex,0)),'Données élèves'!I367),"")</f>
        <v/>
      </c>
      <c r="H364" s="147" t="str">
        <f>IF(A364&lt;&gt;"",IF('Données élèves'!J367&lt;&gt;"",'Données élèves'!J367,""),"")</f>
        <v/>
      </c>
      <c r="I364" s="148" t="str">
        <f>IF(AND(A364&lt;&gt;"",'Données élèves'!AE367&lt;&gt;""),IF('Données élèves'!AE367=TRUE,INDEX(codenat,MATCH('Données élèves'!K367,libnat,0)),'Données élèves'!K367),"")</f>
        <v/>
      </c>
      <c r="J364" s="148" t="str">
        <f>IF(AND(A364&lt;&gt;"",'Données élèves'!AF367&lt;&gt;""),IF('Données élèves'!AF367=TRUE,INDEX(codelangue,MATCH('Données élèves'!L367,liblangue,0)),'Données élèves'!L367),"")</f>
        <v/>
      </c>
      <c r="K364" s="148" t="str">
        <f>IF(AND(A364&lt;&gt;"",'Données élèves'!AH367&lt;&gt;""),IF('Données élèves'!AH367=TRUE,IF(INDEX(codegem,MATCH('Données élèves'!M367,libgem,0))&lt;8000,INDEX(codegem,MATCH('Données élèves'!M367,libgem,0)),""),'Données élèves'!M367),"")</f>
        <v/>
      </c>
      <c r="L364" s="148" t="str">
        <f>IF(AND(A364&lt;&gt;"",'Données élèves'!AH367&lt;&gt;""),IF('Données élèves'!AH367=TRUE,INDEX(codegemhist,MATCH('Données élèves'!M367,libgem,0)),""),"")</f>
        <v/>
      </c>
      <c r="M364" s="148" t="str">
        <f>IF(AND(A364&lt;&gt;"",'Données élèves'!AH367&lt;&gt;""),IF('Données élèves'!AH367=TRUE,IF(INDEX(codegem,MATCH('Données élèves'!M367,libgem,0))&gt;=8000,INDEX(codegem,MATCH('Données élèves'!M367,libgem,0)),""),'Données élèves'!M367),"")</f>
        <v/>
      </c>
      <c r="N364" s="148" t="str">
        <f>IF(AND(A364&lt;&gt;"",'Données élèves'!AI367&lt;&gt;""),IF('Données élèves'!AI367=TRUE,INDEX(codeschart,MATCH('Données élèves'!N367,libschart,0)),'Données élèves'!N367),"")</f>
        <v/>
      </c>
      <c r="O364" s="148" t="str">
        <f>IF(AND(A364&lt;&gt;"",'Données élèves'!O367&lt;&gt;""),'Données élèves'!O367,"")</f>
        <v/>
      </c>
      <c r="P364" s="148" t="str">
        <f>IF(AND(A364&lt;&gt;"",'Données élèves'!AK367&lt;&gt;""),IF('Données élèves'!AK367=TRUE,INDEX(codeform,MATCH('Données élèves'!P367,libform,0)),'Données élèves'!P367),"")</f>
        <v/>
      </c>
      <c r="Q364" s="148" t="str">
        <f>IF(AND(A364&lt;&gt;"",'Données élèves'!AL367&lt;&gt;""),IF('Données élèves'!AL367=TRUE,INDEX(codespe,MATCH('Données élèves'!Q367,libspe,0)),'Données élèves'!Q367),"")</f>
        <v/>
      </c>
      <c r="R364" s="148" t="str">
        <f>IF(AND(A364&lt;&gt;"",OR('Données élèves'!AM367&lt;&gt;"",'Données élèves'!AT367=FALSE)),IF('Données élèves'!AM367=TRUE,INDEX(codemp1,MATCH('Données élèves'!R367,libmp1,0)),IF('Données élèves'!AT367=FALSE,0,'Données élèves'!R367)),"")</f>
        <v/>
      </c>
      <c r="S364" s="148" t="str">
        <f t="shared" si="16"/>
        <v/>
      </c>
      <c r="T364" s="148" t="str">
        <f t="shared" si="17"/>
        <v/>
      </c>
      <c r="U364" s="148" t="str">
        <f>IF(AND(A364&lt;&gt;"",'Données élèves'!S367&lt;&gt;""),'Données élèves'!S367,"")</f>
        <v/>
      </c>
      <c r="V364" s="148" t="str">
        <f>IF(AND(A364&lt;&gt;"",'Données élèves'!T367&lt;&gt;""),'Données élèves'!T367,"")</f>
        <v/>
      </c>
      <c r="W364" s="148" t="str">
        <f>IF(AND(A364&lt;&gt;"",'Données élèves'!U367&lt;&gt;""),'Données élèves'!U367,"")</f>
        <v/>
      </c>
      <c r="X364" s="148" t="str">
        <f>IF(AND(A364&lt;&gt;"",'Données élèves'!V367&lt;&gt;""),'Données élèves'!V367,"")</f>
        <v/>
      </c>
      <c r="Y364" s="148" t="str">
        <f>IF(AND(A364&lt;&gt;"",'Données élèves'!W367&lt;&gt;""),'Données élèves'!W367,"")</f>
        <v/>
      </c>
      <c r="Z364" s="148" t="str">
        <f>IF(AND(A364&lt;&gt;"",'Données élèves'!X367&lt;&gt;""),'Données élèves'!X367,"")</f>
        <v/>
      </c>
    </row>
    <row r="365" spans="1:26" x14ac:dyDescent="0.2">
      <c r="A365" s="146" t="str">
        <f>IF('Données élèves'!$C368&lt;&gt;"",'Données élèves'!A368,"")</f>
        <v/>
      </c>
      <c r="B365" s="146" t="str">
        <f>IF(A365&lt;&gt;"",'Données élèves'!B368,"")</f>
        <v/>
      </c>
      <c r="C365" s="146" t="str">
        <f>IF(AND(A365&lt;&gt;"",'Données élèves'!F368&lt;&gt;""),IF(INDEX(codeclint,MATCH('Données élèves'!F368,libclint,0))&lt;&gt;"",INDEX(codeclint,MATCH('Données élèves'!F368,libclint,0)),""),"")</f>
        <v/>
      </c>
      <c r="D365" s="146" t="str">
        <f t="shared" si="15"/>
        <v/>
      </c>
      <c r="E365" s="146" t="str">
        <f>IF(A365&lt;&gt;"",IF('Données élèves'!G368&lt;&gt;"",IF('Données élèves'!AB368&lt;&gt;"",IF('Données élèves'!G368="LOC.ID",CONCATENATE("LOC.",'Données élèves'!AU$5),'Données élèves'!G368),""),""),"")</f>
        <v/>
      </c>
      <c r="F365" s="146" t="str">
        <f>IF(A365&lt;&gt;"",IF('Données élèves'!H368&lt;&gt;"",'Données élèves'!H368,""),"")</f>
        <v/>
      </c>
      <c r="G365" s="146" t="str">
        <f>IF(AND(A365&lt;&gt;"",'Données élèves'!AC368&lt;&gt;""),IF('Données élèves'!AC368=TRUE,INDEX(codesex,MATCH('Données élèves'!I368,libsex,0)),'Données élèves'!I368),"")</f>
        <v/>
      </c>
      <c r="H365" s="147" t="str">
        <f>IF(A365&lt;&gt;"",IF('Données élèves'!J368&lt;&gt;"",'Données élèves'!J368,""),"")</f>
        <v/>
      </c>
      <c r="I365" s="148" t="str">
        <f>IF(AND(A365&lt;&gt;"",'Données élèves'!AE368&lt;&gt;""),IF('Données élèves'!AE368=TRUE,INDEX(codenat,MATCH('Données élèves'!K368,libnat,0)),'Données élèves'!K368),"")</f>
        <v/>
      </c>
      <c r="J365" s="148" t="str">
        <f>IF(AND(A365&lt;&gt;"",'Données élèves'!AF368&lt;&gt;""),IF('Données élèves'!AF368=TRUE,INDEX(codelangue,MATCH('Données élèves'!L368,liblangue,0)),'Données élèves'!L368),"")</f>
        <v/>
      </c>
      <c r="K365" s="148" t="str">
        <f>IF(AND(A365&lt;&gt;"",'Données élèves'!AH368&lt;&gt;""),IF('Données élèves'!AH368=TRUE,IF(INDEX(codegem,MATCH('Données élèves'!M368,libgem,0))&lt;8000,INDEX(codegem,MATCH('Données élèves'!M368,libgem,0)),""),'Données élèves'!M368),"")</f>
        <v/>
      </c>
      <c r="L365" s="148" t="str">
        <f>IF(AND(A365&lt;&gt;"",'Données élèves'!AH368&lt;&gt;""),IF('Données élèves'!AH368=TRUE,INDEX(codegemhist,MATCH('Données élèves'!M368,libgem,0)),""),"")</f>
        <v/>
      </c>
      <c r="M365" s="148" t="str">
        <f>IF(AND(A365&lt;&gt;"",'Données élèves'!AH368&lt;&gt;""),IF('Données élèves'!AH368=TRUE,IF(INDEX(codegem,MATCH('Données élèves'!M368,libgem,0))&gt;=8000,INDEX(codegem,MATCH('Données élèves'!M368,libgem,0)),""),'Données élèves'!M368),"")</f>
        <v/>
      </c>
      <c r="N365" s="148" t="str">
        <f>IF(AND(A365&lt;&gt;"",'Données élèves'!AI368&lt;&gt;""),IF('Données élèves'!AI368=TRUE,INDEX(codeschart,MATCH('Données élèves'!N368,libschart,0)),'Données élèves'!N368),"")</f>
        <v/>
      </c>
      <c r="O365" s="148" t="str">
        <f>IF(AND(A365&lt;&gt;"",'Données élèves'!O368&lt;&gt;""),'Données élèves'!O368,"")</f>
        <v/>
      </c>
      <c r="P365" s="148" t="str">
        <f>IF(AND(A365&lt;&gt;"",'Données élèves'!AK368&lt;&gt;""),IF('Données élèves'!AK368=TRUE,INDEX(codeform,MATCH('Données élèves'!P368,libform,0)),'Données élèves'!P368),"")</f>
        <v/>
      </c>
      <c r="Q365" s="148" t="str">
        <f>IF(AND(A365&lt;&gt;"",'Données élèves'!AL368&lt;&gt;""),IF('Données élèves'!AL368=TRUE,INDEX(codespe,MATCH('Données élèves'!Q368,libspe,0)),'Données élèves'!Q368),"")</f>
        <v/>
      </c>
      <c r="R365" s="148" t="str">
        <f>IF(AND(A365&lt;&gt;"",OR('Données élèves'!AM368&lt;&gt;"",'Données élèves'!AT368=FALSE)),IF('Données élèves'!AM368=TRUE,INDEX(codemp1,MATCH('Données élèves'!R368,libmp1,0)),IF('Données élèves'!AT368=FALSE,0,'Données élèves'!R368)),"")</f>
        <v/>
      </c>
      <c r="S365" s="148" t="str">
        <f t="shared" si="16"/>
        <v/>
      </c>
      <c r="T365" s="148" t="str">
        <f t="shared" si="17"/>
        <v/>
      </c>
      <c r="U365" s="148" t="str">
        <f>IF(AND(A365&lt;&gt;"",'Données élèves'!S368&lt;&gt;""),'Données élèves'!S368,"")</f>
        <v/>
      </c>
      <c r="V365" s="148" t="str">
        <f>IF(AND(A365&lt;&gt;"",'Données élèves'!T368&lt;&gt;""),'Données élèves'!T368,"")</f>
        <v/>
      </c>
      <c r="W365" s="148" t="str">
        <f>IF(AND(A365&lt;&gt;"",'Données élèves'!U368&lt;&gt;""),'Données élèves'!U368,"")</f>
        <v/>
      </c>
      <c r="X365" s="148" t="str">
        <f>IF(AND(A365&lt;&gt;"",'Données élèves'!V368&lt;&gt;""),'Données élèves'!V368,"")</f>
        <v/>
      </c>
      <c r="Y365" s="148" t="str">
        <f>IF(AND(A365&lt;&gt;"",'Données élèves'!W368&lt;&gt;""),'Données élèves'!W368,"")</f>
        <v/>
      </c>
      <c r="Z365" s="148" t="str">
        <f>IF(AND(A365&lt;&gt;"",'Données élèves'!X368&lt;&gt;""),'Données élèves'!X368,"")</f>
        <v/>
      </c>
    </row>
    <row r="366" spans="1:26" x14ac:dyDescent="0.2">
      <c r="A366" s="146" t="str">
        <f>IF('Données élèves'!$C369&lt;&gt;"",'Données élèves'!A369,"")</f>
        <v/>
      </c>
      <c r="B366" s="146" t="str">
        <f>IF(A366&lt;&gt;"",'Données élèves'!B369,"")</f>
        <v/>
      </c>
      <c r="C366" s="146" t="str">
        <f>IF(AND(A366&lt;&gt;"",'Données élèves'!F369&lt;&gt;""),IF(INDEX(codeclint,MATCH('Données élèves'!F369,libclint,0))&lt;&gt;"",INDEX(codeclint,MATCH('Données élèves'!F369,libclint,0)),""),"")</f>
        <v/>
      </c>
      <c r="D366" s="146" t="str">
        <f t="shared" si="15"/>
        <v/>
      </c>
      <c r="E366" s="146" t="str">
        <f>IF(A366&lt;&gt;"",IF('Données élèves'!G369&lt;&gt;"",IF('Données élèves'!AB369&lt;&gt;"",IF('Données élèves'!G369="LOC.ID",CONCATENATE("LOC.",'Données élèves'!AU$5),'Données élèves'!G369),""),""),"")</f>
        <v/>
      </c>
      <c r="F366" s="146" t="str">
        <f>IF(A366&lt;&gt;"",IF('Données élèves'!H369&lt;&gt;"",'Données élèves'!H369,""),"")</f>
        <v/>
      </c>
      <c r="G366" s="146" t="str">
        <f>IF(AND(A366&lt;&gt;"",'Données élèves'!AC369&lt;&gt;""),IF('Données élèves'!AC369=TRUE,INDEX(codesex,MATCH('Données élèves'!I369,libsex,0)),'Données élèves'!I369),"")</f>
        <v/>
      </c>
      <c r="H366" s="147" t="str">
        <f>IF(A366&lt;&gt;"",IF('Données élèves'!J369&lt;&gt;"",'Données élèves'!J369,""),"")</f>
        <v/>
      </c>
      <c r="I366" s="148" t="str">
        <f>IF(AND(A366&lt;&gt;"",'Données élèves'!AE369&lt;&gt;""),IF('Données élèves'!AE369=TRUE,INDEX(codenat,MATCH('Données élèves'!K369,libnat,0)),'Données élèves'!K369),"")</f>
        <v/>
      </c>
      <c r="J366" s="148" t="str">
        <f>IF(AND(A366&lt;&gt;"",'Données élèves'!AF369&lt;&gt;""),IF('Données élèves'!AF369=TRUE,INDEX(codelangue,MATCH('Données élèves'!L369,liblangue,0)),'Données élèves'!L369),"")</f>
        <v/>
      </c>
      <c r="K366" s="148" t="str">
        <f>IF(AND(A366&lt;&gt;"",'Données élèves'!AH369&lt;&gt;""),IF('Données élèves'!AH369=TRUE,IF(INDEX(codegem,MATCH('Données élèves'!M369,libgem,0))&lt;8000,INDEX(codegem,MATCH('Données élèves'!M369,libgem,0)),""),'Données élèves'!M369),"")</f>
        <v/>
      </c>
      <c r="L366" s="148" t="str">
        <f>IF(AND(A366&lt;&gt;"",'Données élèves'!AH369&lt;&gt;""),IF('Données élèves'!AH369=TRUE,INDEX(codegemhist,MATCH('Données élèves'!M369,libgem,0)),""),"")</f>
        <v/>
      </c>
      <c r="M366" s="148" t="str">
        <f>IF(AND(A366&lt;&gt;"",'Données élèves'!AH369&lt;&gt;""),IF('Données élèves'!AH369=TRUE,IF(INDEX(codegem,MATCH('Données élèves'!M369,libgem,0))&gt;=8000,INDEX(codegem,MATCH('Données élèves'!M369,libgem,0)),""),'Données élèves'!M369),"")</f>
        <v/>
      </c>
      <c r="N366" s="148" t="str">
        <f>IF(AND(A366&lt;&gt;"",'Données élèves'!AI369&lt;&gt;""),IF('Données élèves'!AI369=TRUE,INDEX(codeschart,MATCH('Données élèves'!N369,libschart,0)),'Données élèves'!N369),"")</f>
        <v/>
      </c>
      <c r="O366" s="148" t="str">
        <f>IF(AND(A366&lt;&gt;"",'Données élèves'!O369&lt;&gt;""),'Données élèves'!O369,"")</f>
        <v/>
      </c>
      <c r="P366" s="148" t="str">
        <f>IF(AND(A366&lt;&gt;"",'Données élèves'!AK369&lt;&gt;""),IF('Données élèves'!AK369=TRUE,INDEX(codeform,MATCH('Données élèves'!P369,libform,0)),'Données élèves'!P369),"")</f>
        <v/>
      </c>
      <c r="Q366" s="148" t="str">
        <f>IF(AND(A366&lt;&gt;"",'Données élèves'!AL369&lt;&gt;""),IF('Données élèves'!AL369=TRUE,INDEX(codespe,MATCH('Données élèves'!Q369,libspe,0)),'Données élèves'!Q369),"")</f>
        <v/>
      </c>
      <c r="R366" s="148" t="str">
        <f>IF(AND(A366&lt;&gt;"",OR('Données élèves'!AM369&lt;&gt;"",'Données élèves'!AT369=FALSE)),IF('Données élèves'!AM369=TRUE,INDEX(codemp1,MATCH('Données élèves'!R369,libmp1,0)),IF('Données élèves'!AT369=FALSE,0,'Données élèves'!R369)),"")</f>
        <v/>
      </c>
      <c r="S366" s="148" t="str">
        <f t="shared" si="16"/>
        <v/>
      </c>
      <c r="T366" s="148" t="str">
        <f t="shared" si="17"/>
        <v/>
      </c>
      <c r="U366" s="148" t="str">
        <f>IF(AND(A366&lt;&gt;"",'Données élèves'!S369&lt;&gt;""),'Données élèves'!S369,"")</f>
        <v/>
      </c>
      <c r="V366" s="148" t="str">
        <f>IF(AND(A366&lt;&gt;"",'Données élèves'!T369&lt;&gt;""),'Données élèves'!T369,"")</f>
        <v/>
      </c>
      <c r="W366" s="148" t="str">
        <f>IF(AND(A366&lt;&gt;"",'Données élèves'!U369&lt;&gt;""),'Données élèves'!U369,"")</f>
        <v/>
      </c>
      <c r="X366" s="148" t="str">
        <f>IF(AND(A366&lt;&gt;"",'Données élèves'!V369&lt;&gt;""),'Données élèves'!V369,"")</f>
        <v/>
      </c>
      <c r="Y366" s="148" t="str">
        <f>IF(AND(A366&lt;&gt;"",'Données élèves'!W369&lt;&gt;""),'Données élèves'!W369,"")</f>
        <v/>
      </c>
      <c r="Z366" s="148" t="str">
        <f>IF(AND(A366&lt;&gt;"",'Données élèves'!X369&lt;&gt;""),'Données élèves'!X369,"")</f>
        <v/>
      </c>
    </row>
    <row r="367" spans="1:26" x14ac:dyDescent="0.2">
      <c r="A367" s="146" t="str">
        <f>IF('Données élèves'!$C370&lt;&gt;"",'Données élèves'!A370,"")</f>
        <v/>
      </c>
      <c r="B367" s="146" t="str">
        <f>IF(A367&lt;&gt;"",'Données élèves'!B370,"")</f>
        <v/>
      </c>
      <c r="C367" s="146" t="str">
        <f>IF(AND(A367&lt;&gt;"",'Données élèves'!F370&lt;&gt;""),IF(INDEX(codeclint,MATCH('Données élèves'!F370,libclint,0))&lt;&gt;"",INDEX(codeclint,MATCH('Données élèves'!F370,libclint,0)),""),"")</f>
        <v/>
      </c>
      <c r="D367" s="146" t="str">
        <f t="shared" si="15"/>
        <v/>
      </c>
      <c r="E367" s="146" t="str">
        <f>IF(A367&lt;&gt;"",IF('Données élèves'!G370&lt;&gt;"",IF('Données élèves'!AB370&lt;&gt;"",IF('Données élèves'!G370="LOC.ID",CONCATENATE("LOC.",'Données élèves'!AU$5),'Données élèves'!G370),""),""),"")</f>
        <v/>
      </c>
      <c r="F367" s="146" t="str">
        <f>IF(A367&lt;&gt;"",IF('Données élèves'!H370&lt;&gt;"",'Données élèves'!H370,""),"")</f>
        <v/>
      </c>
      <c r="G367" s="146" t="str">
        <f>IF(AND(A367&lt;&gt;"",'Données élèves'!AC370&lt;&gt;""),IF('Données élèves'!AC370=TRUE,INDEX(codesex,MATCH('Données élèves'!I370,libsex,0)),'Données élèves'!I370),"")</f>
        <v/>
      </c>
      <c r="H367" s="147" t="str">
        <f>IF(A367&lt;&gt;"",IF('Données élèves'!J370&lt;&gt;"",'Données élèves'!J370,""),"")</f>
        <v/>
      </c>
      <c r="I367" s="148" t="str">
        <f>IF(AND(A367&lt;&gt;"",'Données élèves'!AE370&lt;&gt;""),IF('Données élèves'!AE370=TRUE,INDEX(codenat,MATCH('Données élèves'!K370,libnat,0)),'Données élèves'!K370),"")</f>
        <v/>
      </c>
      <c r="J367" s="148" t="str">
        <f>IF(AND(A367&lt;&gt;"",'Données élèves'!AF370&lt;&gt;""),IF('Données élèves'!AF370=TRUE,INDEX(codelangue,MATCH('Données élèves'!L370,liblangue,0)),'Données élèves'!L370),"")</f>
        <v/>
      </c>
      <c r="K367" s="148" t="str">
        <f>IF(AND(A367&lt;&gt;"",'Données élèves'!AH370&lt;&gt;""),IF('Données élèves'!AH370=TRUE,IF(INDEX(codegem,MATCH('Données élèves'!M370,libgem,0))&lt;8000,INDEX(codegem,MATCH('Données élèves'!M370,libgem,0)),""),'Données élèves'!M370),"")</f>
        <v/>
      </c>
      <c r="L367" s="148" t="str">
        <f>IF(AND(A367&lt;&gt;"",'Données élèves'!AH370&lt;&gt;""),IF('Données élèves'!AH370=TRUE,INDEX(codegemhist,MATCH('Données élèves'!M370,libgem,0)),""),"")</f>
        <v/>
      </c>
      <c r="M367" s="148" t="str">
        <f>IF(AND(A367&lt;&gt;"",'Données élèves'!AH370&lt;&gt;""),IF('Données élèves'!AH370=TRUE,IF(INDEX(codegem,MATCH('Données élèves'!M370,libgem,0))&gt;=8000,INDEX(codegem,MATCH('Données élèves'!M370,libgem,0)),""),'Données élèves'!M370),"")</f>
        <v/>
      </c>
      <c r="N367" s="148" t="str">
        <f>IF(AND(A367&lt;&gt;"",'Données élèves'!AI370&lt;&gt;""),IF('Données élèves'!AI370=TRUE,INDEX(codeschart,MATCH('Données élèves'!N370,libschart,0)),'Données élèves'!N370),"")</f>
        <v/>
      </c>
      <c r="O367" s="148" t="str">
        <f>IF(AND(A367&lt;&gt;"",'Données élèves'!O370&lt;&gt;""),'Données élèves'!O370,"")</f>
        <v/>
      </c>
      <c r="P367" s="148" t="str">
        <f>IF(AND(A367&lt;&gt;"",'Données élèves'!AK370&lt;&gt;""),IF('Données élèves'!AK370=TRUE,INDEX(codeform,MATCH('Données élèves'!P370,libform,0)),'Données élèves'!P370),"")</f>
        <v/>
      </c>
      <c r="Q367" s="148" t="str">
        <f>IF(AND(A367&lt;&gt;"",'Données élèves'!AL370&lt;&gt;""),IF('Données élèves'!AL370=TRUE,INDEX(codespe,MATCH('Données élèves'!Q370,libspe,0)),'Données élèves'!Q370),"")</f>
        <v/>
      </c>
      <c r="R367" s="148" t="str">
        <f>IF(AND(A367&lt;&gt;"",OR('Données élèves'!AM370&lt;&gt;"",'Données élèves'!AT370=FALSE)),IF('Données élèves'!AM370=TRUE,INDEX(codemp1,MATCH('Données élèves'!R370,libmp1,0)),IF('Données élèves'!AT370=FALSE,0,'Données élèves'!R370)),"")</f>
        <v/>
      </c>
      <c r="S367" s="148" t="str">
        <f t="shared" si="16"/>
        <v/>
      </c>
      <c r="T367" s="148" t="str">
        <f t="shared" si="17"/>
        <v/>
      </c>
      <c r="U367" s="148" t="str">
        <f>IF(AND(A367&lt;&gt;"",'Données élèves'!S370&lt;&gt;""),'Données élèves'!S370,"")</f>
        <v/>
      </c>
      <c r="V367" s="148" t="str">
        <f>IF(AND(A367&lt;&gt;"",'Données élèves'!T370&lt;&gt;""),'Données élèves'!T370,"")</f>
        <v/>
      </c>
      <c r="W367" s="148" t="str">
        <f>IF(AND(A367&lt;&gt;"",'Données élèves'!U370&lt;&gt;""),'Données élèves'!U370,"")</f>
        <v/>
      </c>
      <c r="X367" s="148" t="str">
        <f>IF(AND(A367&lt;&gt;"",'Données élèves'!V370&lt;&gt;""),'Données élèves'!V370,"")</f>
        <v/>
      </c>
      <c r="Y367" s="148" t="str">
        <f>IF(AND(A367&lt;&gt;"",'Données élèves'!W370&lt;&gt;""),'Données élèves'!W370,"")</f>
        <v/>
      </c>
      <c r="Z367" s="148" t="str">
        <f>IF(AND(A367&lt;&gt;"",'Données élèves'!X370&lt;&gt;""),'Données élèves'!X370,"")</f>
        <v/>
      </c>
    </row>
    <row r="368" spans="1:26" x14ac:dyDescent="0.2">
      <c r="A368" s="146" t="str">
        <f>IF('Données élèves'!$C371&lt;&gt;"",'Données élèves'!A371,"")</f>
        <v/>
      </c>
      <c r="B368" s="146" t="str">
        <f>IF(A368&lt;&gt;"",'Données élèves'!B371,"")</f>
        <v/>
      </c>
      <c r="C368" s="146" t="str">
        <f>IF(AND(A368&lt;&gt;"",'Données élèves'!F371&lt;&gt;""),IF(INDEX(codeclint,MATCH('Données élèves'!F371,libclint,0))&lt;&gt;"",INDEX(codeclint,MATCH('Données élèves'!F371,libclint,0)),""),"")</f>
        <v/>
      </c>
      <c r="D368" s="146" t="str">
        <f t="shared" si="15"/>
        <v/>
      </c>
      <c r="E368" s="146" t="str">
        <f>IF(A368&lt;&gt;"",IF('Données élèves'!G371&lt;&gt;"",IF('Données élèves'!AB371&lt;&gt;"",IF('Données élèves'!G371="LOC.ID",CONCATENATE("LOC.",'Données élèves'!AU$5),'Données élèves'!G371),""),""),"")</f>
        <v/>
      </c>
      <c r="F368" s="146" t="str">
        <f>IF(A368&lt;&gt;"",IF('Données élèves'!H371&lt;&gt;"",'Données élèves'!H371,""),"")</f>
        <v/>
      </c>
      <c r="G368" s="146" t="str">
        <f>IF(AND(A368&lt;&gt;"",'Données élèves'!AC371&lt;&gt;""),IF('Données élèves'!AC371=TRUE,INDEX(codesex,MATCH('Données élèves'!I371,libsex,0)),'Données élèves'!I371),"")</f>
        <v/>
      </c>
      <c r="H368" s="147" t="str">
        <f>IF(A368&lt;&gt;"",IF('Données élèves'!J371&lt;&gt;"",'Données élèves'!J371,""),"")</f>
        <v/>
      </c>
      <c r="I368" s="148" t="str">
        <f>IF(AND(A368&lt;&gt;"",'Données élèves'!AE371&lt;&gt;""),IF('Données élèves'!AE371=TRUE,INDEX(codenat,MATCH('Données élèves'!K371,libnat,0)),'Données élèves'!K371),"")</f>
        <v/>
      </c>
      <c r="J368" s="148" t="str">
        <f>IF(AND(A368&lt;&gt;"",'Données élèves'!AF371&lt;&gt;""),IF('Données élèves'!AF371=TRUE,INDEX(codelangue,MATCH('Données élèves'!L371,liblangue,0)),'Données élèves'!L371),"")</f>
        <v/>
      </c>
      <c r="K368" s="148" t="str">
        <f>IF(AND(A368&lt;&gt;"",'Données élèves'!AH371&lt;&gt;""),IF('Données élèves'!AH371=TRUE,IF(INDEX(codegem,MATCH('Données élèves'!M371,libgem,0))&lt;8000,INDEX(codegem,MATCH('Données élèves'!M371,libgem,0)),""),'Données élèves'!M371),"")</f>
        <v/>
      </c>
      <c r="L368" s="148" t="str">
        <f>IF(AND(A368&lt;&gt;"",'Données élèves'!AH371&lt;&gt;""),IF('Données élèves'!AH371=TRUE,INDEX(codegemhist,MATCH('Données élèves'!M371,libgem,0)),""),"")</f>
        <v/>
      </c>
      <c r="M368" s="148" t="str">
        <f>IF(AND(A368&lt;&gt;"",'Données élèves'!AH371&lt;&gt;""),IF('Données élèves'!AH371=TRUE,IF(INDEX(codegem,MATCH('Données élèves'!M371,libgem,0))&gt;=8000,INDEX(codegem,MATCH('Données élèves'!M371,libgem,0)),""),'Données élèves'!M371),"")</f>
        <v/>
      </c>
      <c r="N368" s="148" t="str">
        <f>IF(AND(A368&lt;&gt;"",'Données élèves'!AI371&lt;&gt;""),IF('Données élèves'!AI371=TRUE,INDEX(codeschart,MATCH('Données élèves'!N371,libschart,0)),'Données élèves'!N371),"")</f>
        <v/>
      </c>
      <c r="O368" s="148" t="str">
        <f>IF(AND(A368&lt;&gt;"",'Données élèves'!O371&lt;&gt;""),'Données élèves'!O371,"")</f>
        <v/>
      </c>
      <c r="P368" s="148" t="str">
        <f>IF(AND(A368&lt;&gt;"",'Données élèves'!AK371&lt;&gt;""),IF('Données élèves'!AK371=TRUE,INDEX(codeform,MATCH('Données élèves'!P371,libform,0)),'Données élèves'!P371),"")</f>
        <v/>
      </c>
      <c r="Q368" s="148" t="str">
        <f>IF(AND(A368&lt;&gt;"",'Données élèves'!AL371&lt;&gt;""),IF('Données élèves'!AL371=TRUE,INDEX(codespe,MATCH('Données élèves'!Q371,libspe,0)),'Données élèves'!Q371),"")</f>
        <v/>
      </c>
      <c r="R368" s="148" t="str">
        <f>IF(AND(A368&lt;&gt;"",OR('Données élèves'!AM371&lt;&gt;"",'Données élèves'!AT371=FALSE)),IF('Données élèves'!AM371=TRUE,INDEX(codemp1,MATCH('Données élèves'!R371,libmp1,0)),IF('Données élèves'!AT371=FALSE,0,'Données élèves'!R371)),"")</f>
        <v/>
      </c>
      <c r="S368" s="148" t="str">
        <f t="shared" si="16"/>
        <v/>
      </c>
      <c r="T368" s="148" t="str">
        <f t="shared" si="17"/>
        <v/>
      </c>
      <c r="U368" s="148" t="str">
        <f>IF(AND(A368&lt;&gt;"",'Données élèves'!S371&lt;&gt;""),'Données élèves'!S371,"")</f>
        <v/>
      </c>
      <c r="V368" s="148" t="str">
        <f>IF(AND(A368&lt;&gt;"",'Données élèves'!T371&lt;&gt;""),'Données élèves'!T371,"")</f>
        <v/>
      </c>
      <c r="W368" s="148" t="str">
        <f>IF(AND(A368&lt;&gt;"",'Données élèves'!U371&lt;&gt;""),'Données élèves'!U371,"")</f>
        <v/>
      </c>
      <c r="X368" s="148" t="str">
        <f>IF(AND(A368&lt;&gt;"",'Données élèves'!V371&lt;&gt;""),'Données élèves'!V371,"")</f>
        <v/>
      </c>
      <c r="Y368" s="148" t="str">
        <f>IF(AND(A368&lt;&gt;"",'Données élèves'!W371&lt;&gt;""),'Données élèves'!W371,"")</f>
        <v/>
      </c>
      <c r="Z368" s="148" t="str">
        <f>IF(AND(A368&lt;&gt;"",'Données élèves'!X371&lt;&gt;""),'Données élèves'!X371,"")</f>
        <v/>
      </c>
    </row>
    <row r="369" spans="1:26" x14ac:dyDescent="0.2">
      <c r="A369" s="146" t="str">
        <f>IF('Données élèves'!$C372&lt;&gt;"",'Données élèves'!A372,"")</f>
        <v/>
      </c>
      <c r="B369" s="146" t="str">
        <f>IF(A369&lt;&gt;"",'Données élèves'!B372,"")</f>
        <v/>
      </c>
      <c r="C369" s="146" t="str">
        <f>IF(AND(A369&lt;&gt;"",'Données élèves'!F372&lt;&gt;""),IF(INDEX(codeclint,MATCH('Données élèves'!F372,libclint,0))&lt;&gt;"",INDEX(codeclint,MATCH('Données élèves'!F372,libclint,0)),""),"")</f>
        <v/>
      </c>
      <c r="D369" s="146" t="str">
        <f t="shared" si="15"/>
        <v/>
      </c>
      <c r="E369" s="146" t="str">
        <f>IF(A369&lt;&gt;"",IF('Données élèves'!G372&lt;&gt;"",IF('Données élèves'!AB372&lt;&gt;"",IF('Données élèves'!G372="LOC.ID",CONCATENATE("LOC.",'Données élèves'!AU$5),'Données élèves'!G372),""),""),"")</f>
        <v/>
      </c>
      <c r="F369" s="146" t="str">
        <f>IF(A369&lt;&gt;"",IF('Données élèves'!H372&lt;&gt;"",'Données élèves'!H372,""),"")</f>
        <v/>
      </c>
      <c r="G369" s="146" t="str">
        <f>IF(AND(A369&lt;&gt;"",'Données élèves'!AC372&lt;&gt;""),IF('Données élèves'!AC372=TRUE,INDEX(codesex,MATCH('Données élèves'!I372,libsex,0)),'Données élèves'!I372),"")</f>
        <v/>
      </c>
      <c r="H369" s="147" t="str">
        <f>IF(A369&lt;&gt;"",IF('Données élèves'!J372&lt;&gt;"",'Données élèves'!J372,""),"")</f>
        <v/>
      </c>
      <c r="I369" s="148" t="str">
        <f>IF(AND(A369&lt;&gt;"",'Données élèves'!AE372&lt;&gt;""),IF('Données élèves'!AE372=TRUE,INDEX(codenat,MATCH('Données élèves'!K372,libnat,0)),'Données élèves'!K372),"")</f>
        <v/>
      </c>
      <c r="J369" s="148" t="str">
        <f>IF(AND(A369&lt;&gt;"",'Données élèves'!AF372&lt;&gt;""),IF('Données élèves'!AF372=TRUE,INDEX(codelangue,MATCH('Données élèves'!L372,liblangue,0)),'Données élèves'!L372),"")</f>
        <v/>
      </c>
      <c r="K369" s="148" t="str">
        <f>IF(AND(A369&lt;&gt;"",'Données élèves'!AH372&lt;&gt;""),IF('Données élèves'!AH372=TRUE,IF(INDEX(codegem,MATCH('Données élèves'!M372,libgem,0))&lt;8000,INDEX(codegem,MATCH('Données élèves'!M372,libgem,0)),""),'Données élèves'!M372),"")</f>
        <v/>
      </c>
      <c r="L369" s="148" t="str">
        <f>IF(AND(A369&lt;&gt;"",'Données élèves'!AH372&lt;&gt;""),IF('Données élèves'!AH372=TRUE,INDEX(codegemhist,MATCH('Données élèves'!M372,libgem,0)),""),"")</f>
        <v/>
      </c>
      <c r="M369" s="148" t="str">
        <f>IF(AND(A369&lt;&gt;"",'Données élèves'!AH372&lt;&gt;""),IF('Données élèves'!AH372=TRUE,IF(INDEX(codegem,MATCH('Données élèves'!M372,libgem,0))&gt;=8000,INDEX(codegem,MATCH('Données élèves'!M372,libgem,0)),""),'Données élèves'!M372),"")</f>
        <v/>
      </c>
      <c r="N369" s="148" t="str">
        <f>IF(AND(A369&lt;&gt;"",'Données élèves'!AI372&lt;&gt;""),IF('Données élèves'!AI372=TRUE,INDEX(codeschart,MATCH('Données élèves'!N372,libschart,0)),'Données élèves'!N372),"")</f>
        <v/>
      </c>
      <c r="O369" s="148" t="str">
        <f>IF(AND(A369&lt;&gt;"",'Données élèves'!O372&lt;&gt;""),'Données élèves'!O372,"")</f>
        <v/>
      </c>
      <c r="P369" s="148" t="str">
        <f>IF(AND(A369&lt;&gt;"",'Données élèves'!AK372&lt;&gt;""),IF('Données élèves'!AK372=TRUE,INDEX(codeform,MATCH('Données élèves'!P372,libform,0)),'Données élèves'!P372),"")</f>
        <v/>
      </c>
      <c r="Q369" s="148" t="str">
        <f>IF(AND(A369&lt;&gt;"",'Données élèves'!AL372&lt;&gt;""),IF('Données élèves'!AL372=TRUE,INDEX(codespe,MATCH('Données élèves'!Q372,libspe,0)),'Données élèves'!Q372),"")</f>
        <v/>
      </c>
      <c r="R369" s="148" t="str">
        <f>IF(AND(A369&lt;&gt;"",OR('Données élèves'!AM372&lt;&gt;"",'Données élèves'!AT372=FALSE)),IF('Données élèves'!AM372=TRUE,INDEX(codemp1,MATCH('Données élèves'!R372,libmp1,0)),IF('Données élèves'!AT372=FALSE,0,'Données élèves'!R372)),"")</f>
        <v/>
      </c>
      <c r="S369" s="148" t="str">
        <f t="shared" si="16"/>
        <v/>
      </c>
      <c r="T369" s="148" t="str">
        <f t="shared" si="17"/>
        <v/>
      </c>
      <c r="U369" s="148" t="str">
        <f>IF(AND(A369&lt;&gt;"",'Données élèves'!S372&lt;&gt;""),'Données élèves'!S372,"")</f>
        <v/>
      </c>
      <c r="V369" s="148" t="str">
        <f>IF(AND(A369&lt;&gt;"",'Données élèves'!T372&lt;&gt;""),'Données élèves'!T372,"")</f>
        <v/>
      </c>
      <c r="W369" s="148" t="str">
        <f>IF(AND(A369&lt;&gt;"",'Données élèves'!U372&lt;&gt;""),'Données élèves'!U372,"")</f>
        <v/>
      </c>
      <c r="X369" s="148" t="str">
        <f>IF(AND(A369&lt;&gt;"",'Données élèves'!V372&lt;&gt;""),'Données élèves'!V372,"")</f>
        <v/>
      </c>
      <c r="Y369" s="148" t="str">
        <f>IF(AND(A369&lt;&gt;"",'Données élèves'!W372&lt;&gt;""),'Données élèves'!W372,"")</f>
        <v/>
      </c>
      <c r="Z369" s="148" t="str">
        <f>IF(AND(A369&lt;&gt;"",'Données élèves'!X372&lt;&gt;""),'Données élèves'!X372,"")</f>
        <v/>
      </c>
    </row>
    <row r="370" spans="1:26" x14ac:dyDescent="0.2">
      <c r="A370" s="146" t="str">
        <f>IF('Données élèves'!$C373&lt;&gt;"",'Données élèves'!A373,"")</f>
        <v/>
      </c>
      <c r="B370" s="146" t="str">
        <f>IF(A370&lt;&gt;"",'Données élèves'!B373,"")</f>
        <v/>
      </c>
      <c r="C370" s="146" t="str">
        <f>IF(AND(A370&lt;&gt;"",'Données élèves'!F373&lt;&gt;""),IF(INDEX(codeclint,MATCH('Données élèves'!F373,libclint,0))&lt;&gt;"",INDEX(codeclint,MATCH('Données élèves'!F373,libclint,0)),""),"")</f>
        <v/>
      </c>
      <c r="D370" s="146" t="str">
        <f t="shared" si="15"/>
        <v/>
      </c>
      <c r="E370" s="146" t="str">
        <f>IF(A370&lt;&gt;"",IF('Données élèves'!G373&lt;&gt;"",IF('Données élèves'!AB373&lt;&gt;"",IF('Données élèves'!G373="LOC.ID",CONCATENATE("LOC.",'Données élèves'!AU$5),'Données élèves'!G373),""),""),"")</f>
        <v/>
      </c>
      <c r="F370" s="146" t="str">
        <f>IF(A370&lt;&gt;"",IF('Données élèves'!H373&lt;&gt;"",'Données élèves'!H373,""),"")</f>
        <v/>
      </c>
      <c r="G370" s="146" t="str">
        <f>IF(AND(A370&lt;&gt;"",'Données élèves'!AC373&lt;&gt;""),IF('Données élèves'!AC373=TRUE,INDEX(codesex,MATCH('Données élèves'!I373,libsex,0)),'Données élèves'!I373),"")</f>
        <v/>
      </c>
      <c r="H370" s="147" t="str">
        <f>IF(A370&lt;&gt;"",IF('Données élèves'!J373&lt;&gt;"",'Données élèves'!J373,""),"")</f>
        <v/>
      </c>
      <c r="I370" s="148" t="str">
        <f>IF(AND(A370&lt;&gt;"",'Données élèves'!AE373&lt;&gt;""),IF('Données élèves'!AE373=TRUE,INDEX(codenat,MATCH('Données élèves'!K373,libnat,0)),'Données élèves'!K373),"")</f>
        <v/>
      </c>
      <c r="J370" s="148" t="str">
        <f>IF(AND(A370&lt;&gt;"",'Données élèves'!AF373&lt;&gt;""),IF('Données élèves'!AF373=TRUE,INDEX(codelangue,MATCH('Données élèves'!L373,liblangue,0)),'Données élèves'!L373),"")</f>
        <v/>
      </c>
      <c r="K370" s="148" t="str">
        <f>IF(AND(A370&lt;&gt;"",'Données élèves'!AH373&lt;&gt;""),IF('Données élèves'!AH373=TRUE,IF(INDEX(codegem,MATCH('Données élèves'!M373,libgem,0))&lt;8000,INDEX(codegem,MATCH('Données élèves'!M373,libgem,0)),""),'Données élèves'!M373),"")</f>
        <v/>
      </c>
      <c r="L370" s="148" t="str">
        <f>IF(AND(A370&lt;&gt;"",'Données élèves'!AH373&lt;&gt;""),IF('Données élèves'!AH373=TRUE,INDEX(codegemhist,MATCH('Données élèves'!M373,libgem,0)),""),"")</f>
        <v/>
      </c>
      <c r="M370" s="148" t="str">
        <f>IF(AND(A370&lt;&gt;"",'Données élèves'!AH373&lt;&gt;""),IF('Données élèves'!AH373=TRUE,IF(INDEX(codegem,MATCH('Données élèves'!M373,libgem,0))&gt;=8000,INDEX(codegem,MATCH('Données élèves'!M373,libgem,0)),""),'Données élèves'!M373),"")</f>
        <v/>
      </c>
      <c r="N370" s="148" t="str">
        <f>IF(AND(A370&lt;&gt;"",'Données élèves'!AI373&lt;&gt;""),IF('Données élèves'!AI373=TRUE,INDEX(codeschart,MATCH('Données élèves'!N373,libschart,0)),'Données élèves'!N373),"")</f>
        <v/>
      </c>
      <c r="O370" s="148" t="str">
        <f>IF(AND(A370&lt;&gt;"",'Données élèves'!O373&lt;&gt;""),'Données élèves'!O373,"")</f>
        <v/>
      </c>
      <c r="P370" s="148" t="str">
        <f>IF(AND(A370&lt;&gt;"",'Données élèves'!AK373&lt;&gt;""),IF('Données élèves'!AK373=TRUE,INDEX(codeform,MATCH('Données élèves'!P373,libform,0)),'Données élèves'!P373),"")</f>
        <v/>
      </c>
      <c r="Q370" s="148" t="str">
        <f>IF(AND(A370&lt;&gt;"",'Données élèves'!AL373&lt;&gt;""),IF('Données élèves'!AL373=TRUE,INDEX(codespe,MATCH('Données élèves'!Q373,libspe,0)),'Données élèves'!Q373),"")</f>
        <v/>
      </c>
      <c r="R370" s="148" t="str">
        <f>IF(AND(A370&lt;&gt;"",OR('Données élèves'!AM373&lt;&gt;"",'Données élèves'!AT373=FALSE)),IF('Données élèves'!AM373=TRUE,INDEX(codemp1,MATCH('Données élèves'!R373,libmp1,0)),IF('Données élèves'!AT373=FALSE,0,'Données élèves'!R373)),"")</f>
        <v/>
      </c>
      <c r="S370" s="148" t="str">
        <f t="shared" si="16"/>
        <v/>
      </c>
      <c r="T370" s="148" t="str">
        <f t="shared" si="17"/>
        <v/>
      </c>
      <c r="U370" s="148" t="str">
        <f>IF(AND(A370&lt;&gt;"",'Données élèves'!S373&lt;&gt;""),'Données élèves'!S373,"")</f>
        <v/>
      </c>
      <c r="V370" s="148" t="str">
        <f>IF(AND(A370&lt;&gt;"",'Données élèves'!T373&lt;&gt;""),'Données élèves'!T373,"")</f>
        <v/>
      </c>
      <c r="W370" s="148" t="str">
        <f>IF(AND(A370&lt;&gt;"",'Données élèves'!U373&lt;&gt;""),'Données élèves'!U373,"")</f>
        <v/>
      </c>
      <c r="X370" s="148" t="str">
        <f>IF(AND(A370&lt;&gt;"",'Données élèves'!V373&lt;&gt;""),'Données élèves'!V373,"")</f>
        <v/>
      </c>
      <c r="Y370" s="148" t="str">
        <f>IF(AND(A370&lt;&gt;"",'Données élèves'!W373&lt;&gt;""),'Données élèves'!W373,"")</f>
        <v/>
      </c>
      <c r="Z370" s="148" t="str">
        <f>IF(AND(A370&lt;&gt;"",'Données élèves'!X373&lt;&gt;""),'Données élèves'!X373,"")</f>
        <v/>
      </c>
    </row>
    <row r="371" spans="1:26" x14ac:dyDescent="0.2">
      <c r="A371" s="146" t="str">
        <f>IF('Données élèves'!$C374&lt;&gt;"",'Données élèves'!A374,"")</f>
        <v/>
      </c>
      <c r="B371" s="146" t="str">
        <f>IF(A371&lt;&gt;"",'Données élèves'!B374,"")</f>
        <v/>
      </c>
      <c r="C371" s="146" t="str">
        <f>IF(AND(A371&lt;&gt;"",'Données élèves'!F374&lt;&gt;""),IF(INDEX(codeclint,MATCH('Données élèves'!F374,libclint,0))&lt;&gt;"",INDEX(codeclint,MATCH('Données élèves'!F374,libclint,0)),""),"")</f>
        <v/>
      </c>
      <c r="D371" s="146" t="str">
        <f t="shared" si="15"/>
        <v/>
      </c>
      <c r="E371" s="146" t="str">
        <f>IF(A371&lt;&gt;"",IF('Données élèves'!G374&lt;&gt;"",IF('Données élèves'!AB374&lt;&gt;"",IF('Données élèves'!G374="LOC.ID",CONCATENATE("LOC.",'Données élèves'!AU$5),'Données élèves'!G374),""),""),"")</f>
        <v/>
      </c>
      <c r="F371" s="146" t="str">
        <f>IF(A371&lt;&gt;"",IF('Données élèves'!H374&lt;&gt;"",'Données élèves'!H374,""),"")</f>
        <v/>
      </c>
      <c r="G371" s="146" t="str">
        <f>IF(AND(A371&lt;&gt;"",'Données élèves'!AC374&lt;&gt;""),IF('Données élèves'!AC374=TRUE,INDEX(codesex,MATCH('Données élèves'!I374,libsex,0)),'Données élèves'!I374),"")</f>
        <v/>
      </c>
      <c r="H371" s="147" t="str">
        <f>IF(A371&lt;&gt;"",IF('Données élèves'!J374&lt;&gt;"",'Données élèves'!J374,""),"")</f>
        <v/>
      </c>
      <c r="I371" s="148" t="str">
        <f>IF(AND(A371&lt;&gt;"",'Données élèves'!AE374&lt;&gt;""),IF('Données élèves'!AE374=TRUE,INDEX(codenat,MATCH('Données élèves'!K374,libnat,0)),'Données élèves'!K374),"")</f>
        <v/>
      </c>
      <c r="J371" s="148" t="str">
        <f>IF(AND(A371&lt;&gt;"",'Données élèves'!AF374&lt;&gt;""),IF('Données élèves'!AF374=TRUE,INDEX(codelangue,MATCH('Données élèves'!L374,liblangue,0)),'Données élèves'!L374),"")</f>
        <v/>
      </c>
      <c r="K371" s="148" t="str">
        <f>IF(AND(A371&lt;&gt;"",'Données élèves'!AH374&lt;&gt;""),IF('Données élèves'!AH374=TRUE,IF(INDEX(codegem,MATCH('Données élèves'!M374,libgem,0))&lt;8000,INDEX(codegem,MATCH('Données élèves'!M374,libgem,0)),""),'Données élèves'!M374),"")</f>
        <v/>
      </c>
      <c r="L371" s="148" t="str">
        <f>IF(AND(A371&lt;&gt;"",'Données élèves'!AH374&lt;&gt;""),IF('Données élèves'!AH374=TRUE,INDEX(codegemhist,MATCH('Données élèves'!M374,libgem,0)),""),"")</f>
        <v/>
      </c>
      <c r="M371" s="148" t="str">
        <f>IF(AND(A371&lt;&gt;"",'Données élèves'!AH374&lt;&gt;""),IF('Données élèves'!AH374=TRUE,IF(INDEX(codegem,MATCH('Données élèves'!M374,libgem,0))&gt;=8000,INDEX(codegem,MATCH('Données élèves'!M374,libgem,0)),""),'Données élèves'!M374),"")</f>
        <v/>
      </c>
      <c r="N371" s="148" t="str">
        <f>IF(AND(A371&lt;&gt;"",'Données élèves'!AI374&lt;&gt;""),IF('Données élèves'!AI374=TRUE,INDEX(codeschart,MATCH('Données élèves'!N374,libschart,0)),'Données élèves'!N374),"")</f>
        <v/>
      </c>
      <c r="O371" s="148" t="str">
        <f>IF(AND(A371&lt;&gt;"",'Données élèves'!O374&lt;&gt;""),'Données élèves'!O374,"")</f>
        <v/>
      </c>
      <c r="P371" s="148" t="str">
        <f>IF(AND(A371&lt;&gt;"",'Données élèves'!AK374&lt;&gt;""),IF('Données élèves'!AK374=TRUE,INDEX(codeform,MATCH('Données élèves'!P374,libform,0)),'Données élèves'!P374),"")</f>
        <v/>
      </c>
      <c r="Q371" s="148" t="str">
        <f>IF(AND(A371&lt;&gt;"",'Données élèves'!AL374&lt;&gt;""),IF('Données élèves'!AL374=TRUE,INDEX(codespe,MATCH('Données élèves'!Q374,libspe,0)),'Données élèves'!Q374),"")</f>
        <v/>
      </c>
      <c r="R371" s="148" t="str">
        <f>IF(AND(A371&lt;&gt;"",OR('Données élèves'!AM374&lt;&gt;"",'Données élèves'!AT374=FALSE)),IF('Données élèves'!AM374=TRUE,INDEX(codemp1,MATCH('Données élèves'!R374,libmp1,0)),IF('Données élèves'!AT374=FALSE,0,'Données élèves'!R374)),"")</f>
        <v/>
      </c>
      <c r="S371" s="148" t="str">
        <f t="shared" si="16"/>
        <v/>
      </c>
      <c r="T371" s="148" t="str">
        <f t="shared" si="17"/>
        <v/>
      </c>
      <c r="U371" s="148" t="str">
        <f>IF(AND(A371&lt;&gt;"",'Données élèves'!S374&lt;&gt;""),'Données élèves'!S374,"")</f>
        <v/>
      </c>
      <c r="V371" s="148" t="str">
        <f>IF(AND(A371&lt;&gt;"",'Données élèves'!T374&lt;&gt;""),'Données élèves'!T374,"")</f>
        <v/>
      </c>
      <c r="W371" s="148" t="str">
        <f>IF(AND(A371&lt;&gt;"",'Données élèves'!U374&lt;&gt;""),'Données élèves'!U374,"")</f>
        <v/>
      </c>
      <c r="X371" s="148" t="str">
        <f>IF(AND(A371&lt;&gt;"",'Données élèves'!V374&lt;&gt;""),'Données élèves'!V374,"")</f>
        <v/>
      </c>
      <c r="Y371" s="148" t="str">
        <f>IF(AND(A371&lt;&gt;"",'Données élèves'!W374&lt;&gt;""),'Données élèves'!W374,"")</f>
        <v/>
      </c>
      <c r="Z371" s="148" t="str">
        <f>IF(AND(A371&lt;&gt;"",'Données élèves'!X374&lt;&gt;""),'Données élèves'!X374,"")</f>
        <v/>
      </c>
    </row>
    <row r="372" spans="1:26" x14ac:dyDescent="0.2">
      <c r="A372" s="146" t="str">
        <f>IF('Données élèves'!$C375&lt;&gt;"",'Données élèves'!A375,"")</f>
        <v/>
      </c>
      <c r="B372" s="146" t="str">
        <f>IF(A372&lt;&gt;"",'Données élèves'!B375,"")</f>
        <v/>
      </c>
      <c r="C372" s="146" t="str">
        <f>IF(AND(A372&lt;&gt;"",'Données élèves'!F375&lt;&gt;""),IF(INDEX(codeclint,MATCH('Données élèves'!F375,libclint,0))&lt;&gt;"",INDEX(codeclint,MATCH('Données élèves'!F375,libclint,0)),""),"")</f>
        <v/>
      </c>
      <c r="D372" s="146" t="str">
        <f t="shared" si="15"/>
        <v/>
      </c>
      <c r="E372" s="146" t="str">
        <f>IF(A372&lt;&gt;"",IF('Données élèves'!G375&lt;&gt;"",IF('Données élèves'!AB375&lt;&gt;"",IF('Données élèves'!G375="LOC.ID",CONCATENATE("LOC.",'Données élèves'!AU$5),'Données élèves'!G375),""),""),"")</f>
        <v/>
      </c>
      <c r="F372" s="146" t="str">
        <f>IF(A372&lt;&gt;"",IF('Données élèves'!H375&lt;&gt;"",'Données élèves'!H375,""),"")</f>
        <v/>
      </c>
      <c r="G372" s="146" t="str">
        <f>IF(AND(A372&lt;&gt;"",'Données élèves'!AC375&lt;&gt;""),IF('Données élèves'!AC375=TRUE,INDEX(codesex,MATCH('Données élèves'!I375,libsex,0)),'Données élèves'!I375),"")</f>
        <v/>
      </c>
      <c r="H372" s="147" t="str">
        <f>IF(A372&lt;&gt;"",IF('Données élèves'!J375&lt;&gt;"",'Données élèves'!J375,""),"")</f>
        <v/>
      </c>
      <c r="I372" s="148" t="str">
        <f>IF(AND(A372&lt;&gt;"",'Données élèves'!AE375&lt;&gt;""),IF('Données élèves'!AE375=TRUE,INDEX(codenat,MATCH('Données élèves'!K375,libnat,0)),'Données élèves'!K375),"")</f>
        <v/>
      </c>
      <c r="J372" s="148" t="str">
        <f>IF(AND(A372&lt;&gt;"",'Données élèves'!AF375&lt;&gt;""),IF('Données élèves'!AF375=TRUE,INDEX(codelangue,MATCH('Données élèves'!L375,liblangue,0)),'Données élèves'!L375),"")</f>
        <v/>
      </c>
      <c r="K372" s="148" t="str">
        <f>IF(AND(A372&lt;&gt;"",'Données élèves'!AH375&lt;&gt;""),IF('Données élèves'!AH375=TRUE,IF(INDEX(codegem,MATCH('Données élèves'!M375,libgem,0))&lt;8000,INDEX(codegem,MATCH('Données élèves'!M375,libgem,0)),""),'Données élèves'!M375),"")</f>
        <v/>
      </c>
      <c r="L372" s="148" t="str">
        <f>IF(AND(A372&lt;&gt;"",'Données élèves'!AH375&lt;&gt;""),IF('Données élèves'!AH375=TRUE,INDEX(codegemhist,MATCH('Données élèves'!M375,libgem,0)),""),"")</f>
        <v/>
      </c>
      <c r="M372" s="148" t="str">
        <f>IF(AND(A372&lt;&gt;"",'Données élèves'!AH375&lt;&gt;""),IF('Données élèves'!AH375=TRUE,IF(INDEX(codegem,MATCH('Données élèves'!M375,libgem,0))&gt;=8000,INDEX(codegem,MATCH('Données élèves'!M375,libgem,0)),""),'Données élèves'!M375),"")</f>
        <v/>
      </c>
      <c r="N372" s="148" t="str">
        <f>IF(AND(A372&lt;&gt;"",'Données élèves'!AI375&lt;&gt;""),IF('Données élèves'!AI375=TRUE,INDEX(codeschart,MATCH('Données élèves'!N375,libschart,0)),'Données élèves'!N375),"")</f>
        <v/>
      </c>
      <c r="O372" s="148" t="str">
        <f>IF(AND(A372&lt;&gt;"",'Données élèves'!O375&lt;&gt;""),'Données élèves'!O375,"")</f>
        <v/>
      </c>
      <c r="P372" s="148" t="str">
        <f>IF(AND(A372&lt;&gt;"",'Données élèves'!AK375&lt;&gt;""),IF('Données élèves'!AK375=TRUE,INDEX(codeform,MATCH('Données élèves'!P375,libform,0)),'Données élèves'!P375),"")</f>
        <v/>
      </c>
      <c r="Q372" s="148" t="str">
        <f>IF(AND(A372&lt;&gt;"",'Données élèves'!AL375&lt;&gt;""),IF('Données élèves'!AL375=TRUE,INDEX(codespe,MATCH('Données élèves'!Q375,libspe,0)),'Données élèves'!Q375),"")</f>
        <v/>
      </c>
      <c r="R372" s="148" t="str">
        <f>IF(AND(A372&lt;&gt;"",OR('Données élèves'!AM375&lt;&gt;"",'Données élèves'!AT375=FALSE)),IF('Données élèves'!AM375=TRUE,INDEX(codemp1,MATCH('Données élèves'!R375,libmp1,0)),IF('Données élèves'!AT375=FALSE,0,'Données élèves'!R375)),"")</f>
        <v/>
      </c>
      <c r="S372" s="148" t="str">
        <f t="shared" si="16"/>
        <v/>
      </c>
      <c r="T372" s="148" t="str">
        <f t="shared" si="17"/>
        <v/>
      </c>
      <c r="U372" s="148" t="str">
        <f>IF(AND(A372&lt;&gt;"",'Données élèves'!S375&lt;&gt;""),'Données élèves'!S375,"")</f>
        <v/>
      </c>
      <c r="V372" s="148" t="str">
        <f>IF(AND(A372&lt;&gt;"",'Données élèves'!T375&lt;&gt;""),'Données élèves'!T375,"")</f>
        <v/>
      </c>
      <c r="W372" s="148" t="str">
        <f>IF(AND(A372&lt;&gt;"",'Données élèves'!U375&lt;&gt;""),'Données élèves'!U375,"")</f>
        <v/>
      </c>
      <c r="X372" s="148" t="str">
        <f>IF(AND(A372&lt;&gt;"",'Données élèves'!V375&lt;&gt;""),'Données élèves'!V375,"")</f>
        <v/>
      </c>
      <c r="Y372" s="148" t="str">
        <f>IF(AND(A372&lt;&gt;"",'Données élèves'!W375&lt;&gt;""),'Données élèves'!W375,"")</f>
        <v/>
      </c>
      <c r="Z372" s="148" t="str">
        <f>IF(AND(A372&lt;&gt;"",'Données élèves'!X375&lt;&gt;""),'Données élèves'!X375,"")</f>
        <v/>
      </c>
    </row>
    <row r="373" spans="1:26" x14ac:dyDescent="0.2">
      <c r="A373" s="146" t="str">
        <f>IF('Données élèves'!$C376&lt;&gt;"",'Données élèves'!A376,"")</f>
        <v/>
      </c>
      <c r="B373" s="146" t="str">
        <f>IF(A373&lt;&gt;"",'Données élèves'!B376,"")</f>
        <v/>
      </c>
      <c r="C373" s="146" t="str">
        <f>IF(AND(A373&lt;&gt;"",'Données élèves'!F376&lt;&gt;""),IF(INDEX(codeclint,MATCH('Données élèves'!F376,libclint,0))&lt;&gt;"",INDEX(codeclint,MATCH('Données élèves'!F376,libclint,0)),""),"")</f>
        <v/>
      </c>
      <c r="D373" s="146" t="str">
        <f t="shared" si="15"/>
        <v/>
      </c>
      <c r="E373" s="146" t="str">
        <f>IF(A373&lt;&gt;"",IF('Données élèves'!G376&lt;&gt;"",IF('Données élèves'!AB376&lt;&gt;"",IF('Données élèves'!G376="LOC.ID",CONCATENATE("LOC.",'Données élèves'!AU$5),'Données élèves'!G376),""),""),"")</f>
        <v/>
      </c>
      <c r="F373" s="146" t="str">
        <f>IF(A373&lt;&gt;"",IF('Données élèves'!H376&lt;&gt;"",'Données élèves'!H376,""),"")</f>
        <v/>
      </c>
      <c r="G373" s="146" t="str">
        <f>IF(AND(A373&lt;&gt;"",'Données élèves'!AC376&lt;&gt;""),IF('Données élèves'!AC376=TRUE,INDEX(codesex,MATCH('Données élèves'!I376,libsex,0)),'Données élèves'!I376),"")</f>
        <v/>
      </c>
      <c r="H373" s="147" t="str">
        <f>IF(A373&lt;&gt;"",IF('Données élèves'!J376&lt;&gt;"",'Données élèves'!J376,""),"")</f>
        <v/>
      </c>
      <c r="I373" s="148" t="str">
        <f>IF(AND(A373&lt;&gt;"",'Données élèves'!AE376&lt;&gt;""),IF('Données élèves'!AE376=TRUE,INDEX(codenat,MATCH('Données élèves'!K376,libnat,0)),'Données élèves'!K376),"")</f>
        <v/>
      </c>
      <c r="J373" s="148" t="str">
        <f>IF(AND(A373&lt;&gt;"",'Données élèves'!AF376&lt;&gt;""),IF('Données élèves'!AF376=TRUE,INDEX(codelangue,MATCH('Données élèves'!L376,liblangue,0)),'Données élèves'!L376),"")</f>
        <v/>
      </c>
      <c r="K373" s="148" t="str">
        <f>IF(AND(A373&lt;&gt;"",'Données élèves'!AH376&lt;&gt;""),IF('Données élèves'!AH376=TRUE,IF(INDEX(codegem,MATCH('Données élèves'!M376,libgem,0))&lt;8000,INDEX(codegem,MATCH('Données élèves'!M376,libgem,0)),""),'Données élèves'!M376),"")</f>
        <v/>
      </c>
      <c r="L373" s="148" t="str">
        <f>IF(AND(A373&lt;&gt;"",'Données élèves'!AH376&lt;&gt;""),IF('Données élèves'!AH376=TRUE,INDEX(codegemhist,MATCH('Données élèves'!M376,libgem,0)),""),"")</f>
        <v/>
      </c>
      <c r="M373" s="148" t="str">
        <f>IF(AND(A373&lt;&gt;"",'Données élèves'!AH376&lt;&gt;""),IF('Données élèves'!AH376=TRUE,IF(INDEX(codegem,MATCH('Données élèves'!M376,libgem,0))&gt;=8000,INDEX(codegem,MATCH('Données élèves'!M376,libgem,0)),""),'Données élèves'!M376),"")</f>
        <v/>
      </c>
      <c r="N373" s="148" t="str">
        <f>IF(AND(A373&lt;&gt;"",'Données élèves'!AI376&lt;&gt;""),IF('Données élèves'!AI376=TRUE,INDEX(codeschart,MATCH('Données élèves'!N376,libschart,0)),'Données élèves'!N376),"")</f>
        <v/>
      </c>
      <c r="O373" s="148" t="str">
        <f>IF(AND(A373&lt;&gt;"",'Données élèves'!O376&lt;&gt;""),'Données élèves'!O376,"")</f>
        <v/>
      </c>
      <c r="P373" s="148" t="str">
        <f>IF(AND(A373&lt;&gt;"",'Données élèves'!AK376&lt;&gt;""),IF('Données élèves'!AK376=TRUE,INDEX(codeform,MATCH('Données élèves'!P376,libform,0)),'Données élèves'!P376),"")</f>
        <v/>
      </c>
      <c r="Q373" s="148" t="str">
        <f>IF(AND(A373&lt;&gt;"",'Données élèves'!AL376&lt;&gt;""),IF('Données élèves'!AL376=TRUE,INDEX(codespe,MATCH('Données élèves'!Q376,libspe,0)),'Données élèves'!Q376),"")</f>
        <v/>
      </c>
      <c r="R373" s="148" t="str">
        <f>IF(AND(A373&lt;&gt;"",OR('Données élèves'!AM376&lt;&gt;"",'Données élèves'!AT376=FALSE)),IF('Données élèves'!AM376=TRUE,INDEX(codemp1,MATCH('Données élèves'!R376,libmp1,0)),IF('Données élèves'!AT376=FALSE,0,'Données élèves'!R376)),"")</f>
        <v/>
      </c>
      <c r="S373" s="148" t="str">
        <f t="shared" si="16"/>
        <v/>
      </c>
      <c r="T373" s="148" t="str">
        <f t="shared" si="17"/>
        <v/>
      </c>
      <c r="U373" s="148" t="str">
        <f>IF(AND(A373&lt;&gt;"",'Données élèves'!S376&lt;&gt;""),'Données élèves'!S376,"")</f>
        <v/>
      </c>
      <c r="V373" s="148" t="str">
        <f>IF(AND(A373&lt;&gt;"",'Données élèves'!T376&lt;&gt;""),'Données élèves'!T376,"")</f>
        <v/>
      </c>
      <c r="W373" s="148" t="str">
        <f>IF(AND(A373&lt;&gt;"",'Données élèves'!U376&lt;&gt;""),'Données élèves'!U376,"")</f>
        <v/>
      </c>
      <c r="X373" s="148" t="str">
        <f>IF(AND(A373&lt;&gt;"",'Données élèves'!V376&lt;&gt;""),'Données élèves'!V376,"")</f>
        <v/>
      </c>
      <c r="Y373" s="148" t="str">
        <f>IF(AND(A373&lt;&gt;"",'Données élèves'!W376&lt;&gt;""),'Données élèves'!W376,"")</f>
        <v/>
      </c>
      <c r="Z373" s="148" t="str">
        <f>IF(AND(A373&lt;&gt;"",'Données élèves'!X376&lt;&gt;""),'Données élèves'!X376,"")</f>
        <v/>
      </c>
    </row>
    <row r="374" spans="1:26" x14ac:dyDescent="0.2">
      <c r="A374" s="146" t="str">
        <f>IF('Données élèves'!$C377&lt;&gt;"",'Données élèves'!A377,"")</f>
        <v/>
      </c>
      <c r="B374" s="146" t="str">
        <f>IF(A374&lt;&gt;"",'Données élèves'!B377,"")</f>
        <v/>
      </c>
      <c r="C374" s="146" t="str">
        <f>IF(AND(A374&lt;&gt;"",'Données élèves'!F377&lt;&gt;""),IF(INDEX(codeclint,MATCH('Données élèves'!F377,libclint,0))&lt;&gt;"",INDEX(codeclint,MATCH('Données élèves'!F377,libclint,0)),""),"")</f>
        <v/>
      </c>
      <c r="D374" s="146" t="str">
        <f t="shared" si="15"/>
        <v/>
      </c>
      <c r="E374" s="146" t="str">
        <f>IF(A374&lt;&gt;"",IF('Données élèves'!G377&lt;&gt;"",IF('Données élèves'!AB377&lt;&gt;"",IF('Données élèves'!G377="LOC.ID",CONCATENATE("LOC.",'Données élèves'!AU$5),'Données élèves'!G377),""),""),"")</f>
        <v/>
      </c>
      <c r="F374" s="146" t="str">
        <f>IF(A374&lt;&gt;"",IF('Données élèves'!H377&lt;&gt;"",'Données élèves'!H377,""),"")</f>
        <v/>
      </c>
      <c r="G374" s="146" t="str">
        <f>IF(AND(A374&lt;&gt;"",'Données élèves'!AC377&lt;&gt;""),IF('Données élèves'!AC377=TRUE,INDEX(codesex,MATCH('Données élèves'!I377,libsex,0)),'Données élèves'!I377),"")</f>
        <v/>
      </c>
      <c r="H374" s="147" t="str">
        <f>IF(A374&lt;&gt;"",IF('Données élèves'!J377&lt;&gt;"",'Données élèves'!J377,""),"")</f>
        <v/>
      </c>
      <c r="I374" s="148" t="str">
        <f>IF(AND(A374&lt;&gt;"",'Données élèves'!AE377&lt;&gt;""),IF('Données élèves'!AE377=TRUE,INDEX(codenat,MATCH('Données élèves'!K377,libnat,0)),'Données élèves'!K377),"")</f>
        <v/>
      </c>
      <c r="J374" s="148" t="str">
        <f>IF(AND(A374&lt;&gt;"",'Données élèves'!AF377&lt;&gt;""),IF('Données élèves'!AF377=TRUE,INDEX(codelangue,MATCH('Données élèves'!L377,liblangue,0)),'Données élèves'!L377),"")</f>
        <v/>
      </c>
      <c r="K374" s="148" t="str">
        <f>IF(AND(A374&lt;&gt;"",'Données élèves'!AH377&lt;&gt;""),IF('Données élèves'!AH377=TRUE,IF(INDEX(codegem,MATCH('Données élèves'!M377,libgem,0))&lt;8000,INDEX(codegem,MATCH('Données élèves'!M377,libgem,0)),""),'Données élèves'!M377),"")</f>
        <v/>
      </c>
      <c r="L374" s="148" t="str">
        <f>IF(AND(A374&lt;&gt;"",'Données élèves'!AH377&lt;&gt;""),IF('Données élèves'!AH377=TRUE,INDEX(codegemhist,MATCH('Données élèves'!M377,libgem,0)),""),"")</f>
        <v/>
      </c>
      <c r="M374" s="148" t="str">
        <f>IF(AND(A374&lt;&gt;"",'Données élèves'!AH377&lt;&gt;""),IF('Données élèves'!AH377=TRUE,IF(INDEX(codegem,MATCH('Données élèves'!M377,libgem,0))&gt;=8000,INDEX(codegem,MATCH('Données élèves'!M377,libgem,0)),""),'Données élèves'!M377),"")</f>
        <v/>
      </c>
      <c r="N374" s="148" t="str">
        <f>IF(AND(A374&lt;&gt;"",'Données élèves'!AI377&lt;&gt;""),IF('Données élèves'!AI377=TRUE,INDEX(codeschart,MATCH('Données élèves'!N377,libschart,0)),'Données élèves'!N377),"")</f>
        <v/>
      </c>
      <c r="O374" s="148" t="str">
        <f>IF(AND(A374&lt;&gt;"",'Données élèves'!O377&lt;&gt;""),'Données élèves'!O377,"")</f>
        <v/>
      </c>
      <c r="P374" s="148" t="str">
        <f>IF(AND(A374&lt;&gt;"",'Données élèves'!AK377&lt;&gt;""),IF('Données élèves'!AK377=TRUE,INDEX(codeform,MATCH('Données élèves'!P377,libform,0)),'Données élèves'!P377),"")</f>
        <v/>
      </c>
      <c r="Q374" s="148" t="str">
        <f>IF(AND(A374&lt;&gt;"",'Données élèves'!AL377&lt;&gt;""),IF('Données élèves'!AL377=TRUE,INDEX(codespe,MATCH('Données élèves'!Q377,libspe,0)),'Données élèves'!Q377),"")</f>
        <v/>
      </c>
      <c r="R374" s="148" t="str">
        <f>IF(AND(A374&lt;&gt;"",OR('Données élèves'!AM377&lt;&gt;"",'Données élèves'!AT377=FALSE)),IF('Données élèves'!AM377=TRUE,INDEX(codemp1,MATCH('Données élèves'!R377,libmp1,0)),IF('Données élèves'!AT377=FALSE,0,'Données élèves'!R377)),"")</f>
        <v/>
      </c>
      <c r="S374" s="148" t="str">
        <f t="shared" si="16"/>
        <v/>
      </c>
      <c r="T374" s="148" t="str">
        <f t="shared" si="17"/>
        <v/>
      </c>
      <c r="U374" s="148" t="str">
        <f>IF(AND(A374&lt;&gt;"",'Données élèves'!S377&lt;&gt;""),'Données élèves'!S377,"")</f>
        <v/>
      </c>
      <c r="V374" s="148" t="str">
        <f>IF(AND(A374&lt;&gt;"",'Données élèves'!T377&lt;&gt;""),'Données élèves'!T377,"")</f>
        <v/>
      </c>
      <c r="W374" s="148" t="str">
        <f>IF(AND(A374&lt;&gt;"",'Données élèves'!U377&lt;&gt;""),'Données élèves'!U377,"")</f>
        <v/>
      </c>
      <c r="X374" s="148" t="str">
        <f>IF(AND(A374&lt;&gt;"",'Données élèves'!V377&lt;&gt;""),'Données élèves'!V377,"")</f>
        <v/>
      </c>
      <c r="Y374" s="148" t="str">
        <f>IF(AND(A374&lt;&gt;"",'Données élèves'!W377&lt;&gt;""),'Données élèves'!W377,"")</f>
        <v/>
      </c>
      <c r="Z374" s="148" t="str">
        <f>IF(AND(A374&lt;&gt;"",'Données élèves'!X377&lt;&gt;""),'Données élèves'!X377,"")</f>
        <v/>
      </c>
    </row>
    <row r="375" spans="1:26" x14ac:dyDescent="0.2">
      <c r="A375" s="146" t="str">
        <f>IF('Données élèves'!$C378&lt;&gt;"",'Données élèves'!A378,"")</f>
        <v/>
      </c>
      <c r="B375" s="146" t="str">
        <f>IF(A375&lt;&gt;"",'Données élèves'!B378,"")</f>
        <v/>
      </c>
      <c r="C375" s="146" t="str">
        <f>IF(AND(A375&lt;&gt;"",'Données élèves'!F378&lt;&gt;""),IF(INDEX(codeclint,MATCH('Données élèves'!F378,libclint,0))&lt;&gt;"",INDEX(codeclint,MATCH('Données élèves'!F378,libclint,0)),""),"")</f>
        <v/>
      </c>
      <c r="D375" s="146" t="str">
        <f t="shared" si="15"/>
        <v/>
      </c>
      <c r="E375" s="146" t="str">
        <f>IF(A375&lt;&gt;"",IF('Données élèves'!G378&lt;&gt;"",IF('Données élèves'!AB378&lt;&gt;"",IF('Données élèves'!G378="LOC.ID",CONCATENATE("LOC.",'Données élèves'!AU$5),'Données élèves'!G378),""),""),"")</f>
        <v/>
      </c>
      <c r="F375" s="146" t="str">
        <f>IF(A375&lt;&gt;"",IF('Données élèves'!H378&lt;&gt;"",'Données élèves'!H378,""),"")</f>
        <v/>
      </c>
      <c r="G375" s="146" t="str">
        <f>IF(AND(A375&lt;&gt;"",'Données élèves'!AC378&lt;&gt;""),IF('Données élèves'!AC378=TRUE,INDEX(codesex,MATCH('Données élèves'!I378,libsex,0)),'Données élèves'!I378),"")</f>
        <v/>
      </c>
      <c r="H375" s="147" t="str">
        <f>IF(A375&lt;&gt;"",IF('Données élèves'!J378&lt;&gt;"",'Données élèves'!J378,""),"")</f>
        <v/>
      </c>
      <c r="I375" s="148" t="str">
        <f>IF(AND(A375&lt;&gt;"",'Données élèves'!AE378&lt;&gt;""),IF('Données élèves'!AE378=TRUE,INDEX(codenat,MATCH('Données élèves'!K378,libnat,0)),'Données élèves'!K378),"")</f>
        <v/>
      </c>
      <c r="J375" s="148" t="str">
        <f>IF(AND(A375&lt;&gt;"",'Données élèves'!AF378&lt;&gt;""),IF('Données élèves'!AF378=TRUE,INDEX(codelangue,MATCH('Données élèves'!L378,liblangue,0)),'Données élèves'!L378),"")</f>
        <v/>
      </c>
      <c r="K375" s="148" t="str">
        <f>IF(AND(A375&lt;&gt;"",'Données élèves'!AH378&lt;&gt;""),IF('Données élèves'!AH378=TRUE,IF(INDEX(codegem,MATCH('Données élèves'!M378,libgem,0))&lt;8000,INDEX(codegem,MATCH('Données élèves'!M378,libgem,0)),""),'Données élèves'!M378),"")</f>
        <v/>
      </c>
      <c r="L375" s="148" t="str">
        <f>IF(AND(A375&lt;&gt;"",'Données élèves'!AH378&lt;&gt;""),IF('Données élèves'!AH378=TRUE,INDEX(codegemhist,MATCH('Données élèves'!M378,libgem,0)),""),"")</f>
        <v/>
      </c>
      <c r="M375" s="148" t="str">
        <f>IF(AND(A375&lt;&gt;"",'Données élèves'!AH378&lt;&gt;""),IF('Données élèves'!AH378=TRUE,IF(INDEX(codegem,MATCH('Données élèves'!M378,libgem,0))&gt;=8000,INDEX(codegem,MATCH('Données élèves'!M378,libgem,0)),""),'Données élèves'!M378),"")</f>
        <v/>
      </c>
      <c r="N375" s="148" t="str">
        <f>IF(AND(A375&lt;&gt;"",'Données élèves'!AI378&lt;&gt;""),IF('Données élèves'!AI378=TRUE,INDEX(codeschart,MATCH('Données élèves'!N378,libschart,0)),'Données élèves'!N378),"")</f>
        <v/>
      </c>
      <c r="O375" s="148" t="str">
        <f>IF(AND(A375&lt;&gt;"",'Données élèves'!O378&lt;&gt;""),'Données élèves'!O378,"")</f>
        <v/>
      </c>
      <c r="P375" s="148" t="str">
        <f>IF(AND(A375&lt;&gt;"",'Données élèves'!AK378&lt;&gt;""),IF('Données élèves'!AK378=TRUE,INDEX(codeform,MATCH('Données élèves'!P378,libform,0)),'Données élèves'!P378),"")</f>
        <v/>
      </c>
      <c r="Q375" s="148" t="str">
        <f>IF(AND(A375&lt;&gt;"",'Données élèves'!AL378&lt;&gt;""),IF('Données élèves'!AL378=TRUE,INDEX(codespe,MATCH('Données élèves'!Q378,libspe,0)),'Données élèves'!Q378),"")</f>
        <v/>
      </c>
      <c r="R375" s="148" t="str">
        <f>IF(AND(A375&lt;&gt;"",OR('Données élèves'!AM378&lt;&gt;"",'Données élèves'!AT378=FALSE)),IF('Données élèves'!AM378=TRUE,INDEX(codemp1,MATCH('Données élèves'!R378,libmp1,0)),IF('Données élèves'!AT378=FALSE,0,'Données élèves'!R378)),"")</f>
        <v/>
      </c>
      <c r="S375" s="148" t="str">
        <f t="shared" si="16"/>
        <v/>
      </c>
      <c r="T375" s="148" t="str">
        <f t="shared" si="17"/>
        <v/>
      </c>
      <c r="U375" s="148" t="str">
        <f>IF(AND(A375&lt;&gt;"",'Données élèves'!S378&lt;&gt;""),'Données élèves'!S378,"")</f>
        <v/>
      </c>
      <c r="V375" s="148" t="str">
        <f>IF(AND(A375&lt;&gt;"",'Données élèves'!T378&lt;&gt;""),'Données élèves'!T378,"")</f>
        <v/>
      </c>
      <c r="W375" s="148" t="str">
        <f>IF(AND(A375&lt;&gt;"",'Données élèves'!U378&lt;&gt;""),'Données élèves'!U378,"")</f>
        <v/>
      </c>
      <c r="X375" s="148" t="str">
        <f>IF(AND(A375&lt;&gt;"",'Données élèves'!V378&lt;&gt;""),'Données élèves'!V378,"")</f>
        <v/>
      </c>
      <c r="Y375" s="148" t="str">
        <f>IF(AND(A375&lt;&gt;"",'Données élèves'!W378&lt;&gt;""),'Données élèves'!W378,"")</f>
        <v/>
      </c>
      <c r="Z375" s="148" t="str">
        <f>IF(AND(A375&lt;&gt;"",'Données élèves'!X378&lt;&gt;""),'Données élèves'!X378,"")</f>
        <v/>
      </c>
    </row>
    <row r="376" spans="1:26" x14ac:dyDescent="0.2">
      <c r="A376" s="146" t="str">
        <f>IF('Données élèves'!$C379&lt;&gt;"",'Données élèves'!A379,"")</f>
        <v/>
      </c>
      <c r="B376" s="146" t="str">
        <f>IF(A376&lt;&gt;"",'Données élèves'!B379,"")</f>
        <v/>
      </c>
      <c r="C376" s="146" t="str">
        <f>IF(AND(A376&lt;&gt;"",'Données élèves'!F379&lt;&gt;""),IF(INDEX(codeclint,MATCH('Données élèves'!F379,libclint,0))&lt;&gt;"",INDEX(codeclint,MATCH('Données élèves'!F379,libclint,0)),""),"")</f>
        <v/>
      </c>
      <c r="D376" s="146" t="str">
        <f t="shared" si="15"/>
        <v/>
      </c>
      <c r="E376" s="146" t="str">
        <f>IF(A376&lt;&gt;"",IF('Données élèves'!G379&lt;&gt;"",IF('Données élèves'!AB379&lt;&gt;"",IF('Données élèves'!G379="LOC.ID",CONCATENATE("LOC.",'Données élèves'!AU$5),'Données élèves'!G379),""),""),"")</f>
        <v/>
      </c>
      <c r="F376" s="146" t="str">
        <f>IF(A376&lt;&gt;"",IF('Données élèves'!H379&lt;&gt;"",'Données élèves'!H379,""),"")</f>
        <v/>
      </c>
      <c r="G376" s="146" t="str">
        <f>IF(AND(A376&lt;&gt;"",'Données élèves'!AC379&lt;&gt;""),IF('Données élèves'!AC379=TRUE,INDEX(codesex,MATCH('Données élèves'!I379,libsex,0)),'Données élèves'!I379),"")</f>
        <v/>
      </c>
      <c r="H376" s="147" t="str">
        <f>IF(A376&lt;&gt;"",IF('Données élèves'!J379&lt;&gt;"",'Données élèves'!J379,""),"")</f>
        <v/>
      </c>
      <c r="I376" s="148" t="str">
        <f>IF(AND(A376&lt;&gt;"",'Données élèves'!AE379&lt;&gt;""),IF('Données élèves'!AE379=TRUE,INDEX(codenat,MATCH('Données élèves'!K379,libnat,0)),'Données élèves'!K379),"")</f>
        <v/>
      </c>
      <c r="J376" s="148" t="str">
        <f>IF(AND(A376&lt;&gt;"",'Données élèves'!AF379&lt;&gt;""),IF('Données élèves'!AF379=TRUE,INDEX(codelangue,MATCH('Données élèves'!L379,liblangue,0)),'Données élèves'!L379),"")</f>
        <v/>
      </c>
      <c r="K376" s="148" t="str">
        <f>IF(AND(A376&lt;&gt;"",'Données élèves'!AH379&lt;&gt;""),IF('Données élèves'!AH379=TRUE,IF(INDEX(codegem,MATCH('Données élèves'!M379,libgem,0))&lt;8000,INDEX(codegem,MATCH('Données élèves'!M379,libgem,0)),""),'Données élèves'!M379),"")</f>
        <v/>
      </c>
      <c r="L376" s="148" t="str">
        <f>IF(AND(A376&lt;&gt;"",'Données élèves'!AH379&lt;&gt;""),IF('Données élèves'!AH379=TRUE,INDEX(codegemhist,MATCH('Données élèves'!M379,libgem,0)),""),"")</f>
        <v/>
      </c>
      <c r="M376" s="148" t="str">
        <f>IF(AND(A376&lt;&gt;"",'Données élèves'!AH379&lt;&gt;""),IF('Données élèves'!AH379=TRUE,IF(INDEX(codegem,MATCH('Données élèves'!M379,libgem,0))&gt;=8000,INDEX(codegem,MATCH('Données élèves'!M379,libgem,0)),""),'Données élèves'!M379),"")</f>
        <v/>
      </c>
      <c r="N376" s="148" t="str">
        <f>IF(AND(A376&lt;&gt;"",'Données élèves'!AI379&lt;&gt;""),IF('Données élèves'!AI379=TRUE,INDEX(codeschart,MATCH('Données élèves'!N379,libschart,0)),'Données élèves'!N379),"")</f>
        <v/>
      </c>
      <c r="O376" s="148" t="str">
        <f>IF(AND(A376&lt;&gt;"",'Données élèves'!O379&lt;&gt;""),'Données élèves'!O379,"")</f>
        <v/>
      </c>
      <c r="P376" s="148" t="str">
        <f>IF(AND(A376&lt;&gt;"",'Données élèves'!AK379&lt;&gt;""),IF('Données élèves'!AK379=TRUE,INDEX(codeform,MATCH('Données élèves'!P379,libform,0)),'Données élèves'!P379),"")</f>
        <v/>
      </c>
      <c r="Q376" s="148" t="str">
        <f>IF(AND(A376&lt;&gt;"",'Données élèves'!AL379&lt;&gt;""),IF('Données élèves'!AL379=TRUE,INDEX(codespe,MATCH('Données élèves'!Q379,libspe,0)),'Données élèves'!Q379),"")</f>
        <v/>
      </c>
      <c r="R376" s="148" t="str">
        <f>IF(AND(A376&lt;&gt;"",OR('Données élèves'!AM379&lt;&gt;"",'Données élèves'!AT379=FALSE)),IF('Données élèves'!AM379=TRUE,INDEX(codemp1,MATCH('Données élèves'!R379,libmp1,0)),IF('Données élèves'!AT379=FALSE,0,'Données élèves'!R379)),"")</f>
        <v/>
      </c>
      <c r="S376" s="148" t="str">
        <f t="shared" si="16"/>
        <v/>
      </c>
      <c r="T376" s="148" t="str">
        <f t="shared" si="17"/>
        <v/>
      </c>
      <c r="U376" s="148" t="str">
        <f>IF(AND(A376&lt;&gt;"",'Données élèves'!S379&lt;&gt;""),'Données élèves'!S379,"")</f>
        <v/>
      </c>
      <c r="V376" s="148" t="str">
        <f>IF(AND(A376&lt;&gt;"",'Données élèves'!T379&lt;&gt;""),'Données élèves'!T379,"")</f>
        <v/>
      </c>
      <c r="W376" s="148" t="str">
        <f>IF(AND(A376&lt;&gt;"",'Données élèves'!U379&lt;&gt;""),'Données élèves'!U379,"")</f>
        <v/>
      </c>
      <c r="X376" s="148" t="str">
        <f>IF(AND(A376&lt;&gt;"",'Données élèves'!V379&lt;&gt;""),'Données élèves'!V379,"")</f>
        <v/>
      </c>
      <c r="Y376" s="148" t="str">
        <f>IF(AND(A376&lt;&gt;"",'Données élèves'!W379&lt;&gt;""),'Données élèves'!W379,"")</f>
        <v/>
      </c>
      <c r="Z376" s="148" t="str">
        <f>IF(AND(A376&lt;&gt;"",'Données élèves'!X379&lt;&gt;""),'Données élèves'!X379,"")</f>
        <v/>
      </c>
    </row>
    <row r="377" spans="1:26" x14ac:dyDescent="0.2">
      <c r="A377" s="146" t="str">
        <f>IF('Données élèves'!$C380&lt;&gt;"",'Données élèves'!A380,"")</f>
        <v/>
      </c>
      <c r="B377" s="146" t="str">
        <f>IF(A377&lt;&gt;"",'Données élèves'!B380,"")</f>
        <v/>
      </c>
      <c r="C377" s="146" t="str">
        <f>IF(AND(A377&lt;&gt;"",'Données élèves'!F380&lt;&gt;""),IF(INDEX(codeclint,MATCH('Données élèves'!F380,libclint,0))&lt;&gt;"",INDEX(codeclint,MATCH('Données élèves'!F380,libclint,0)),""),"")</f>
        <v/>
      </c>
      <c r="D377" s="146" t="str">
        <f t="shared" si="15"/>
        <v/>
      </c>
      <c r="E377" s="146" t="str">
        <f>IF(A377&lt;&gt;"",IF('Données élèves'!G380&lt;&gt;"",IF('Données élèves'!AB380&lt;&gt;"",IF('Données élèves'!G380="LOC.ID",CONCATENATE("LOC.",'Données élèves'!AU$5),'Données élèves'!G380),""),""),"")</f>
        <v/>
      </c>
      <c r="F377" s="146" t="str">
        <f>IF(A377&lt;&gt;"",IF('Données élèves'!H380&lt;&gt;"",'Données élèves'!H380,""),"")</f>
        <v/>
      </c>
      <c r="G377" s="146" t="str">
        <f>IF(AND(A377&lt;&gt;"",'Données élèves'!AC380&lt;&gt;""),IF('Données élèves'!AC380=TRUE,INDEX(codesex,MATCH('Données élèves'!I380,libsex,0)),'Données élèves'!I380),"")</f>
        <v/>
      </c>
      <c r="H377" s="147" t="str">
        <f>IF(A377&lt;&gt;"",IF('Données élèves'!J380&lt;&gt;"",'Données élèves'!J380,""),"")</f>
        <v/>
      </c>
      <c r="I377" s="148" t="str">
        <f>IF(AND(A377&lt;&gt;"",'Données élèves'!AE380&lt;&gt;""),IF('Données élèves'!AE380=TRUE,INDEX(codenat,MATCH('Données élèves'!K380,libnat,0)),'Données élèves'!K380),"")</f>
        <v/>
      </c>
      <c r="J377" s="148" t="str">
        <f>IF(AND(A377&lt;&gt;"",'Données élèves'!AF380&lt;&gt;""),IF('Données élèves'!AF380=TRUE,INDEX(codelangue,MATCH('Données élèves'!L380,liblangue,0)),'Données élèves'!L380),"")</f>
        <v/>
      </c>
      <c r="K377" s="148" t="str">
        <f>IF(AND(A377&lt;&gt;"",'Données élèves'!AH380&lt;&gt;""),IF('Données élèves'!AH380=TRUE,IF(INDEX(codegem,MATCH('Données élèves'!M380,libgem,0))&lt;8000,INDEX(codegem,MATCH('Données élèves'!M380,libgem,0)),""),'Données élèves'!M380),"")</f>
        <v/>
      </c>
      <c r="L377" s="148" t="str">
        <f>IF(AND(A377&lt;&gt;"",'Données élèves'!AH380&lt;&gt;""),IF('Données élèves'!AH380=TRUE,INDEX(codegemhist,MATCH('Données élèves'!M380,libgem,0)),""),"")</f>
        <v/>
      </c>
      <c r="M377" s="148" t="str">
        <f>IF(AND(A377&lt;&gt;"",'Données élèves'!AH380&lt;&gt;""),IF('Données élèves'!AH380=TRUE,IF(INDEX(codegem,MATCH('Données élèves'!M380,libgem,0))&gt;=8000,INDEX(codegem,MATCH('Données élèves'!M380,libgem,0)),""),'Données élèves'!M380),"")</f>
        <v/>
      </c>
      <c r="N377" s="148" t="str">
        <f>IF(AND(A377&lt;&gt;"",'Données élèves'!AI380&lt;&gt;""),IF('Données élèves'!AI380=TRUE,INDEX(codeschart,MATCH('Données élèves'!N380,libschart,0)),'Données élèves'!N380),"")</f>
        <v/>
      </c>
      <c r="O377" s="148" t="str">
        <f>IF(AND(A377&lt;&gt;"",'Données élèves'!O380&lt;&gt;""),'Données élèves'!O380,"")</f>
        <v/>
      </c>
      <c r="P377" s="148" t="str">
        <f>IF(AND(A377&lt;&gt;"",'Données élèves'!AK380&lt;&gt;""),IF('Données élèves'!AK380=TRUE,INDEX(codeform,MATCH('Données élèves'!P380,libform,0)),'Données élèves'!P380),"")</f>
        <v/>
      </c>
      <c r="Q377" s="148" t="str">
        <f>IF(AND(A377&lt;&gt;"",'Données élèves'!AL380&lt;&gt;""),IF('Données élèves'!AL380=TRUE,INDEX(codespe,MATCH('Données élèves'!Q380,libspe,0)),'Données élèves'!Q380),"")</f>
        <v/>
      </c>
      <c r="R377" s="148" t="str">
        <f>IF(AND(A377&lt;&gt;"",OR('Données élèves'!AM380&lt;&gt;"",'Données élèves'!AT380=FALSE)),IF('Données élèves'!AM380=TRUE,INDEX(codemp1,MATCH('Données élèves'!R380,libmp1,0)),IF('Données élèves'!AT380=FALSE,0,'Données élèves'!R380)),"")</f>
        <v/>
      </c>
      <c r="S377" s="148" t="str">
        <f t="shared" si="16"/>
        <v/>
      </c>
      <c r="T377" s="148" t="str">
        <f t="shared" si="17"/>
        <v/>
      </c>
      <c r="U377" s="148" t="str">
        <f>IF(AND(A377&lt;&gt;"",'Données élèves'!S380&lt;&gt;""),'Données élèves'!S380,"")</f>
        <v/>
      </c>
      <c r="V377" s="148" t="str">
        <f>IF(AND(A377&lt;&gt;"",'Données élèves'!T380&lt;&gt;""),'Données élèves'!T380,"")</f>
        <v/>
      </c>
      <c r="W377" s="148" t="str">
        <f>IF(AND(A377&lt;&gt;"",'Données élèves'!U380&lt;&gt;""),'Données élèves'!U380,"")</f>
        <v/>
      </c>
      <c r="X377" s="148" t="str">
        <f>IF(AND(A377&lt;&gt;"",'Données élèves'!V380&lt;&gt;""),'Données élèves'!V380,"")</f>
        <v/>
      </c>
      <c r="Y377" s="148" t="str">
        <f>IF(AND(A377&lt;&gt;"",'Données élèves'!W380&lt;&gt;""),'Données élèves'!W380,"")</f>
        <v/>
      </c>
      <c r="Z377" s="148" t="str">
        <f>IF(AND(A377&lt;&gt;"",'Données élèves'!X380&lt;&gt;""),'Données élèves'!X380,"")</f>
        <v/>
      </c>
    </row>
    <row r="378" spans="1:26" x14ac:dyDescent="0.2">
      <c r="A378" s="146" t="str">
        <f>IF('Données élèves'!$C381&lt;&gt;"",'Données élèves'!A381,"")</f>
        <v/>
      </c>
      <c r="B378" s="146" t="str">
        <f>IF(A378&lt;&gt;"",'Données élèves'!B381,"")</f>
        <v/>
      </c>
      <c r="C378" s="146" t="str">
        <f>IF(AND(A378&lt;&gt;"",'Données élèves'!F381&lt;&gt;""),IF(INDEX(codeclint,MATCH('Données élèves'!F381,libclint,0))&lt;&gt;"",INDEX(codeclint,MATCH('Données élèves'!F381,libclint,0)),""),"")</f>
        <v/>
      </c>
      <c r="D378" s="146" t="str">
        <f t="shared" si="15"/>
        <v/>
      </c>
      <c r="E378" s="146" t="str">
        <f>IF(A378&lt;&gt;"",IF('Données élèves'!G381&lt;&gt;"",IF('Données élèves'!AB381&lt;&gt;"",IF('Données élèves'!G381="LOC.ID",CONCATENATE("LOC.",'Données élèves'!AU$5),'Données élèves'!G381),""),""),"")</f>
        <v/>
      </c>
      <c r="F378" s="146" t="str">
        <f>IF(A378&lt;&gt;"",IF('Données élèves'!H381&lt;&gt;"",'Données élèves'!H381,""),"")</f>
        <v/>
      </c>
      <c r="G378" s="146" t="str">
        <f>IF(AND(A378&lt;&gt;"",'Données élèves'!AC381&lt;&gt;""),IF('Données élèves'!AC381=TRUE,INDEX(codesex,MATCH('Données élèves'!I381,libsex,0)),'Données élèves'!I381),"")</f>
        <v/>
      </c>
      <c r="H378" s="147" t="str">
        <f>IF(A378&lt;&gt;"",IF('Données élèves'!J381&lt;&gt;"",'Données élèves'!J381,""),"")</f>
        <v/>
      </c>
      <c r="I378" s="148" t="str">
        <f>IF(AND(A378&lt;&gt;"",'Données élèves'!AE381&lt;&gt;""),IF('Données élèves'!AE381=TRUE,INDEX(codenat,MATCH('Données élèves'!K381,libnat,0)),'Données élèves'!K381),"")</f>
        <v/>
      </c>
      <c r="J378" s="148" t="str">
        <f>IF(AND(A378&lt;&gt;"",'Données élèves'!AF381&lt;&gt;""),IF('Données élèves'!AF381=TRUE,INDEX(codelangue,MATCH('Données élèves'!L381,liblangue,0)),'Données élèves'!L381),"")</f>
        <v/>
      </c>
      <c r="K378" s="148" t="str">
        <f>IF(AND(A378&lt;&gt;"",'Données élèves'!AH381&lt;&gt;""),IF('Données élèves'!AH381=TRUE,IF(INDEX(codegem,MATCH('Données élèves'!M381,libgem,0))&lt;8000,INDEX(codegem,MATCH('Données élèves'!M381,libgem,0)),""),'Données élèves'!M381),"")</f>
        <v/>
      </c>
      <c r="L378" s="148" t="str">
        <f>IF(AND(A378&lt;&gt;"",'Données élèves'!AH381&lt;&gt;""),IF('Données élèves'!AH381=TRUE,INDEX(codegemhist,MATCH('Données élèves'!M381,libgem,0)),""),"")</f>
        <v/>
      </c>
      <c r="M378" s="148" t="str">
        <f>IF(AND(A378&lt;&gt;"",'Données élèves'!AH381&lt;&gt;""),IF('Données élèves'!AH381=TRUE,IF(INDEX(codegem,MATCH('Données élèves'!M381,libgem,0))&gt;=8000,INDEX(codegem,MATCH('Données élèves'!M381,libgem,0)),""),'Données élèves'!M381),"")</f>
        <v/>
      </c>
      <c r="N378" s="148" t="str">
        <f>IF(AND(A378&lt;&gt;"",'Données élèves'!AI381&lt;&gt;""),IF('Données élèves'!AI381=TRUE,INDEX(codeschart,MATCH('Données élèves'!N381,libschart,0)),'Données élèves'!N381),"")</f>
        <v/>
      </c>
      <c r="O378" s="148" t="str">
        <f>IF(AND(A378&lt;&gt;"",'Données élèves'!O381&lt;&gt;""),'Données élèves'!O381,"")</f>
        <v/>
      </c>
      <c r="P378" s="148" t="str">
        <f>IF(AND(A378&lt;&gt;"",'Données élèves'!AK381&lt;&gt;""),IF('Données élèves'!AK381=TRUE,INDEX(codeform,MATCH('Données élèves'!P381,libform,0)),'Données élèves'!P381),"")</f>
        <v/>
      </c>
      <c r="Q378" s="148" t="str">
        <f>IF(AND(A378&lt;&gt;"",'Données élèves'!AL381&lt;&gt;""),IF('Données élèves'!AL381=TRUE,INDEX(codespe,MATCH('Données élèves'!Q381,libspe,0)),'Données élèves'!Q381),"")</f>
        <v/>
      </c>
      <c r="R378" s="148" t="str">
        <f>IF(AND(A378&lt;&gt;"",OR('Données élèves'!AM381&lt;&gt;"",'Données élèves'!AT381=FALSE)),IF('Données élèves'!AM381=TRUE,INDEX(codemp1,MATCH('Données élèves'!R381,libmp1,0)),IF('Données élèves'!AT381=FALSE,0,'Données élèves'!R381)),"")</f>
        <v/>
      </c>
      <c r="S378" s="148" t="str">
        <f t="shared" si="16"/>
        <v/>
      </c>
      <c r="T378" s="148" t="str">
        <f t="shared" si="17"/>
        <v/>
      </c>
      <c r="U378" s="148" t="str">
        <f>IF(AND(A378&lt;&gt;"",'Données élèves'!S381&lt;&gt;""),'Données élèves'!S381,"")</f>
        <v/>
      </c>
      <c r="V378" s="148" t="str">
        <f>IF(AND(A378&lt;&gt;"",'Données élèves'!T381&lt;&gt;""),'Données élèves'!T381,"")</f>
        <v/>
      </c>
      <c r="W378" s="148" t="str">
        <f>IF(AND(A378&lt;&gt;"",'Données élèves'!U381&lt;&gt;""),'Données élèves'!U381,"")</f>
        <v/>
      </c>
      <c r="X378" s="148" t="str">
        <f>IF(AND(A378&lt;&gt;"",'Données élèves'!V381&lt;&gt;""),'Données élèves'!V381,"")</f>
        <v/>
      </c>
      <c r="Y378" s="148" t="str">
        <f>IF(AND(A378&lt;&gt;"",'Données élèves'!W381&lt;&gt;""),'Données élèves'!W381,"")</f>
        <v/>
      </c>
      <c r="Z378" s="148" t="str">
        <f>IF(AND(A378&lt;&gt;"",'Données élèves'!X381&lt;&gt;""),'Données élèves'!X381,"")</f>
        <v/>
      </c>
    </row>
    <row r="379" spans="1:26" x14ac:dyDescent="0.2">
      <c r="A379" s="146" t="str">
        <f>IF('Données élèves'!$C382&lt;&gt;"",'Données élèves'!A382,"")</f>
        <v/>
      </c>
      <c r="B379" s="146" t="str">
        <f>IF(A379&lt;&gt;"",'Données élèves'!B382,"")</f>
        <v/>
      </c>
      <c r="C379" s="146" t="str">
        <f>IF(AND(A379&lt;&gt;"",'Données élèves'!F382&lt;&gt;""),IF(INDEX(codeclint,MATCH('Données élèves'!F382,libclint,0))&lt;&gt;"",INDEX(codeclint,MATCH('Données élèves'!F382,libclint,0)),""),"")</f>
        <v/>
      </c>
      <c r="D379" s="146" t="str">
        <f t="shared" si="15"/>
        <v/>
      </c>
      <c r="E379" s="146" t="str">
        <f>IF(A379&lt;&gt;"",IF('Données élèves'!G382&lt;&gt;"",IF('Données élèves'!AB382&lt;&gt;"",IF('Données élèves'!G382="LOC.ID",CONCATENATE("LOC.",'Données élèves'!AU$5),'Données élèves'!G382),""),""),"")</f>
        <v/>
      </c>
      <c r="F379" s="146" t="str">
        <f>IF(A379&lt;&gt;"",IF('Données élèves'!H382&lt;&gt;"",'Données élèves'!H382,""),"")</f>
        <v/>
      </c>
      <c r="G379" s="146" t="str">
        <f>IF(AND(A379&lt;&gt;"",'Données élèves'!AC382&lt;&gt;""),IF('Données élèves'!AC382=TRUE,INDEX(codesex,MATCH('Données élèves'!I382,libsex,0)),'Données élèves'!I382),"")</f>
        <v/>
      </c>
      <c r="H379" s="147" t="str">
        <f>IF(A379&lt;&gt;"",IF('Données élèves'!J382&lt;&gt;"",'Données élèves'!J382,""),"")</f>
        <v/>
      </c>
      <c r="I379" s="148" t="str">
        <f>IF(AND(A379&lt;&gt;"",'Données élèves'!AE382&lt;&gt;""),IF('Données élèves'!AE382=TRUE,INDEX(codenat,MATCH('Données élèves'!K382,libnat,0)),'Données élèves'!K382),"")</f>
        <v/>
      </c>
      <c r="J379" s="148" t="str">
        <f>IF(AND(A379&lt;&gt;"",'Données élèves'!AF382&lt;&gt;""),IF('Données élèves'!AF382=TRUE,INDEX(codelangue,MATCH('Données élèves'!L382,liblangue,0)),'Données élèves'!L382),"")</f>
        <v/>
      </c>
      <c r="K379" s="148" t="str">
        <f>IF(AND(A379&lt;&gt;"",'Données élèves'!AH382&lt;&gt;""),IF('Données élèves'!AH382=TRUE,IF(INDEX(codegem,MATCH('Données élèves'!M382,libgem,0))&lt;8000,INDEX(codegem,MATCH('Données élèves'!M382,libgem,0)),""),'Données élèves'!M382),"")</f>
        <v/>
      </c>
      <c r="L379" s="148" t="str">
        <f>IF(AND(A379&lt;&gt;"",'Données élèves'!AH382&lt;&gt;""),IF('Données élèves'!AH382=TRUE,INDEX(codegemhist,MATCH('Données élèves'!M382,libgem,0)),""),"")</f>
        <v/>
      </c>
      <c r="M379" s="148" t="str">
        <f>IF(AND(A379&lt;&gt;"",'Données élèves'!AH382&lt;&gt;""),IF('Données élèves'!AH382=TRUE,IF(INDEX(codegem,MATCH('Données élèves'!M382,libgem,0))&gt;=8000,INDEX(codegem,MATCH('Données élèves'!M382,libgem,0)),""),'Données élèves'!M382),"")</f>
        <v/>
      </c>
      <c r="N379" s="148" t="str">
        <f>IF(AND(A379&lt;&gt;"",'Données élèves'!AI382&lt;&gt;""),IF('Données élèves'!AI382=TRUE,INDEX(codeschart,MATCH('Données élèves'!N382,libschart,0)),'Données élèves'!N382),"")</f>
        <v/>
      </c>
      <c r="O379" s="148" t="str">
        <f>IF(AND(A379&lt;&gt;"",'Données élèves'!O382&lt;&gt;""),'Données élèves'!O382,"")</f>
        <v/>
      </c>
      <c r="P379" s="148" t="str">
        <f>IF(AND(A379&lt;&gt;"",'Données élèves'!AK382&lt;&gt;""),IF('Données élèves'!AK382=TRUE,INDEX(codeform,MATCH('Données élèves'!P382,libform,0)),'Données élèves'!P382),"")</f>
        <v/>
      </c>
      <c r="Q379" s="148" t="str">
        <f>IF(AND(A379&lt;&gt;"",'Données élèves'!AL382&lt;&gt;""),IF('Données élèves'!AL382=TRUE,INDEX(codespe,MATCH('Données élèves'!Q382,libspe,0)),'Données élèves'!Q382),"")</f>
        <v/>
      </c>
      <c r="R379" s="148" t="str">
        <f>IF(AND(A379&lt;&gt;"",OR('Données élèves'!AM382&lt;&gt;"",'Données élèves'!AT382=FALSE)),IF('Données élèves'!AM382=TRUE,INDEX(codemp1,MATCH('Données élèves'!R382,libmp1,0)),IF('Données élèves'!AT382=FALSE,0,'Données élèves'!R382)),"")</f>
        <v/>
      </c>
      <c r="S379" s="148" t="str">
        <f t="shared" si="16"/>
        <v/>
      </c>
      <c r="T379" s="148" t="str">
        <f t="shared" si="17"/>
        <v/>
      </c>
      <c r="U379" s="148" t="str">
        <f>IF(AND(A379&lt;&gt;"",'Données élèves'!S382&lt;&gt;""),'Données élèves'!S382,"")</f>
        <v/>
      </c>
      <c r="V379" s="148" t="str">
        <f>IF(AND(A379&lt;&gt;"",'Données élèves'!T382&lt;&gt;""),'Données élèves'!T382,"")</f>
        <v/>
      </c>
      <c r="W379" s="148" t="str">
        <f>IF(AND(A379&lt;&gt;"",'Données élèves'!U382&lt;&gt;""),'Données élèves'!U382,"")</f>
        <v/>
      </c>
      <c r="X379" s="148" t="str">
        <f>IF(AND(A379&lt;&gt;"",'Données élèves'!V382&lt;&gt;""),'Données élèves'!V382,"")</f>
        <v/>
      </c>
      <c r="Y379" s="148" t="str">
        <f>IF(AND(A379&lt;&gt;"",'Données élèves'!W382&lt;&gt;""),'Données élèves'!W382,"")</f>
        <v/>
      </c>
      <c r="Z379" s="148" t="str">
        <f>IF(AND(A379&lt;&gt;"",'Données élèves'!X382&lt;&gt;""),'Données élèves'!X382,"")</f>
        <v/>
      </c>
    </row>
    <row r="380" spans="1:26" x14ac:dyDescent="0.2">
      <c r="A380" s="146" t="str">
        <f>IF('Données élèves'!$C383&lt;&gt;"",'Données élèves'!A383,"")</f>
        <v/>
      </c>
      <c r="B380" s="146" t="str">
        <f>IF(A380&lt;&gt;"",'Données élèves'!B383,"")</f>
        <v/>
      </c>
      <c r="C380" s="146" t="str">
        <f>IF(AND(A380&lt;&gt;"",'Données élèves'!F383&lt;&gt;""),IF(INDEX(codeclint,MATCH('Données élèves'!F383,libclint,0))&lt;&gt;"",INDEX(codeclint,MATCH('Données élèves'!F383,libclint,0)),""),"")</f>
        <v/>
      </c>
      <c r="D380" s="146" t="str">
        <f t="shared" si="15"/>
        <v/>
      </c>
      <c r="E380" s="146" t="str">
        <f>IF(A380&lt;&gt;"",IF('Données élèves'!G383&lt;&gt;"",IF('Données élèves'!AB383&lt;&gt;"",IF('Données élèves'!G383="LOC.ID",CONCATENATE("LOC.",'Données élèves'!AU$5),'Données élèves'!G383),""),""),"")</f>
        <v/>
      </c>
      <c r="F380" s="146" t="str">
        <f>IF(A380&lt;&gt;"",IF('Données élèves'!H383&lt;&gt;"",'Données élèves'!H383,""),"")</f>
        <v/>
      </c>
      <c r="G380" s="146" t="str">
        <f>IF(AND(A380&lt;&gt;"",'Données élèves'!AC383&lt;&gt;""),IF('Données élèves'!AC383=TRUE,INDEX(codesex,MATCH('Données élèves'!I383,libsex,0)),'Données élèves'!I383),"")</f>
        <v/>
      </c>
      <c r="H380" s="147" t="str">
        <f>IF(A380&lt;&gt;"",IF('Données élèves'!J383&lt;&gt;"",'Données élèves'!J383,""),"")</f>
        <v/>
      </c>
      <c r="I380" s="148" t="str">
        <f>IF(AND(A380&lt;&gt;"",'Données élèves'!AE383&lt;&gt;""),IF('Données élèves'!AE383=TRUE,INDEX(codenat,MATCH('Données élèves'!K383,libnat,0)),'Données élèves'!K383),"")</f>
        <v/>
      </c>
      <c r="J380" s="148" t="str">
        <f>IF(AND(A380&lt;&gt;"",'Données élèves'!AF383&lt;&gt;""),IF('Données élèves'!AF383=TRUE,INDEX(codelangue,MATCH('Données élèves'!L383,liblangue,0)),'Données élèves'!L383),"")</f>
        <v/>
      </c>
      <c r="K380" s="148" t="str">
        <f>IF(AND(A380&lt;&gt;"",'Données élèves'!AH383&lt;&gt;""),IF('Données élèves'!AH383=TRUE,IF(INDEX(codegem,MATCH('Données élèves'!M383,libgem,0))&lt;8000,INDEX(codegem,MATCH('Données élèves'!M383,libgem,0)),""),'Données élèves'!M383),"")</f>
        <v/>
      </c>
      <c r="L380" s="148" t="str">
        <f>IF(AND(A380&lt;&gt;"",'Données élèves'!AH383&lt;&gt;""),IF('Données élèves'!AH383=TRUE,INDEX(codegemhist,MATCH('Données élèves'!M383,libgem,0)),""),"")</f>
        <v/>
      </c>
      <c r="M380" s="148" t="str">
        <f>IF(AND(A380&lt;&gt;"",'Données élèves'!AH383&lt;&gt;""),IF('Données élèves'!AH383=TRUE,IF(INDEX(codegem,MATCH('Données élèves'!M383,libgem,0))&gt;=8000,INDEX(codegem,MATCH('Données élèves'!M383,libgem,0)),""),'Données élèves'!M383),"")</f>
        <v/>
      </c>
      <c r="N380" s="148" t="str">
        <f>IF(AND(A380&lt;&gt;"",'Données élèves'!AI383&lt;&gt;""),IF('Données élèves'!AI383=TRUE,INDEX(codeschart,MATCH('Données élèves'!N383,libschart,0)),'Données élèves'!N383),"")</f>
        <v/>
      </c>
      <c r="O380" s="148" t="str">
        <f>IF(AND(A380&lt;&gt;"",'Données élèves'!O383&lt;&gt;""),'Données élèves'!O383,"")</f>
        <v/>
      </c>
      <c r="P380" s="148" t="str">
        <f>IF(AND(A380&lt;&gt;"",'Données élèves'!AK383&lt;&gt;""),IF('Données élèves'!AK383=TRUE,INDEX(codeform,MATCH('Données élèves'!P383,libform,0)),'Données élèves'!P383),"")</f>
        <v/>
      </c>
      <c r="Q380" s="148" t="str">
        <f>IF(AND(A380&lt;&gt;"",'Données élèves'!AL383&lt;&gt;""),IF('Données élèves'!AL383=TRUE,INDEX(codespe,MATCH('Données élèves'!Q383,libspe,0)),'Données élèves'!Q383),"")</f>
        <v/>
      </c>
      <c r="R380" s="148" t="str">
        <f>IF(AND(A380&lt;&gt;"",OR('Données élèves'!AM383&lt;&gt;"",'Données élèves'!AT383=FALSE)),IF('Données élèves'!AM383=TRUE,INDEX(codemp1,MATCH('Données élèves'!R383,libmp1,0)),IF('Données élèves'!AT383=FALSE,0,'Données élèves'!R383)),"")</f>
        <v/>
      </c>
      <c r="S380" s="148" t="str">
        <f t="shared" si="16"/>
        <v/>
      </c>
      <c r="T380" s="148" t="str">
        <f t="shared" si="17"/>
        <v/>
      </c>
      <c r="U380" s="148" t="str">
        <f>IF(AND(A380&lt;&gt;"",'Données élèves'!S383&lt;&gt;""),'Données élèves'!S383,"")</f>
        <v/>
      </c>
      <c r="V380" s="148" t="str">
        <f>IF(AND(A380&lt;&gt;"",'Données élèves'!T383&lt;&gt;""),'Données élèves'!T383,"")</f>
        <v/>
      </c>
      <c r="W380" s="148" t="str">
        <f>IF(AND(A380&lt;&gt;"",'Données élèves'!U383&lt;&gt;""),'Données élèves'!U383,"")</f>
        <v/>
      </c>
      <c r="X380" s="148" t="str">
        <f>IF(AND(A380&lt;&gt;"",'Données élèves'!V383&lt;&gt;""),'Données élèves'!V383,"")</f>
        <v/>
      </c>
      <c r="Y380" s="148" t="str">
        <f>IF(AND(A380&lt;&gt;"",'Données élèves'!W383&lt;&gt;""),'Données élèves'!W383,"")</f>
        <v/>
      </c>
      <c r="Z380" s="148" t="str">
        <f>IF(AND(A380&lt;&gt;"",'Données élèves'!X383&lt;&gt;""),'Données élèves'!X383,"")</f>
        <v/>
      </c>
    </row>
    <row r="381" spans="1:26" x14ac:dyDescent="0.2">
      <c r="A381" s="146" t="str">
        <f>IF('Données élèves'!$C384&lt;&gt;"",'Données élèves'!A384,"")</f>
        <v/>
      </c>
      <c r="B381" s="146" t="str">
        <f>IF(A381&lt;&gt;"",'Données élèves'!B384,"")</f>
        <v/>
      </c>
      <c r="C381" s="146" t="str">
        <f>IF(AND(A381&lt;&gt;"",'Données élèves'!F384&lt;&gt;""),IF(INDEX(codeclint,MATCH('Données élèves'!F384,libclint,0))&lt;&gt;"",INDEX(codeclint,MATCH('Données élèves'!F384,libclint,0)),""),"")</f>
        <v/>
      </c>
      <c r="D381" s="146" t="str">
        <f t="shared" si="15"/>
        <v/>
      </c>
      <c r="E381" s="146" t="str">
        <f>IF(A381&lt;&gt;"",IF('Données élèves'!G384&lt;&gt;"",IF('Données élèves'!AB384&lt;&gt;"",IF('Données élèves'!G384="LOC.ID",CONCATENATE("LOC.",'Données élèves'!AU$5),'Données élèves'!G384),""),""),"")</f>
        <v/>
      </c>
      <c r="F381" s="146" t="str">
        <f>IF(A381&lt;&gt;"",IF('Données élèves'!H384&lt;&gt;"",'Données élèves'!H384,""),"")</f>
        <v/>
      </c>
      <c r="G381" s="146" t="str">
        <f>IF(AND(A381&lt;&gt;"",'Données élèves'!AC384&lt;&gt;""),IF('Données élèves'!AC384=TRUE,INDEX(codesex,MATCH('Données élèves'!I384,libsex,0)),'Données élèves'!I384),"")</f>
        <v/>
      </c>
      <c r="H381" s="147" t="str">
        <f>IF(A381&lt;&gt;"",IF('Données élèves'!J384&lt;&gt;"",'Données élèves'!J384,""),"")</f>
        <v/>
      </c>
      <c r="I381" s="148" t="str">
        <f>IF(AND(A381&lt;&gt;"",'Données élèves'!AE384&lt;&gt;""),IF('Données élèves'!AE384=TRUE,INDEX(codenat,MATCH('Données élèves'!K384,libnat,0)),'Données élèves'!K384),"")</f>
        <v/>
      </c>
      <c r="J381" s="148" t="str">
        <f>IF(AND(A381&lt;&gt;"",'Données élèves'!AF384&lt;&gt;""),IF('Données élèves'!AF384=TRUE,INDEX(codelangue,MATCH('Données élèves'!L384,liblangue,0)),'Données élèves'!L384),"")</f>
        <v/>
      </c>
      <c r="K381" s="148" t="str">
        <f>IF(AND(A381&lt;&gt;"",'Données élèves'!AH384&lt;&gt;""),IF('Données élèves'!AH384=TRUE,IF(INDEX(codegem,MATCH('Données élèves'!M384,libgem,0))&lt;8000,INDEX(codegem,MATCH('Données élèves'!M384,libgem,0)),""),'Données élèves'!M384),"")</f>
        <v/>
      </c>
      <c r="L381" s="148" t="str">
        <f>IF(AND(A381&lt;&gt;"",'Données élèves'!AH384&lt;&gt;""),IF('Données élèves'!AH384=TRUE,INDEX(codegemhist,MATCH('Données élèves'!M384,libgem,0)),""),"")</f>
        <v/>
      </c>
      <c r="M381" s="148" t="str">
        <f>IF(AND(A381&lt;&gt;"",'Données élèves'!AH384&lt;&gt;""),IF('Données élèves'!AH384=TRUE,IF(INDEX(codegem,MATCH('Données élèves'!M384,libgem,0))&gt;=8000,INDEX(codegem,MATCH('Données élèves'!M384,libgem,0)),""),'Données élèves'!M384),"")</f>
        <v/>
      </c>
      <c r="N381" s="148" t="str">
        <f>IF(AND(A381&lt;&gt;"",'Données élèves'!AI384&lt;&gt;""),IF('Données élèves'!AI384=TRUE,INDEX(codeschart,MATCH('Données élèves'!N384,libschart,0)),'Données élèves'!N384),"")</f>
        <v/>
      </c>
      <c r="O381" s="148" t="str">
        <f>IF(AND(A381&lt;&gt;"",'Données élèves'!O384&lt;&gt;""),'Données élèves'!O384,"")</f>
        <v/>
      </c>
      <c r="P381" s="148" t="str">
        <f>IF(AND(A381&lt;&gt;"",'Données élèves'!AK384&lt;&gt;""),IF('Données élèves'!AK384=TRUE,INDEX(codeform,MATCH('Données élèves'!P384,libform,0)),'Données élèves'!P384),"")</f>
        <v/>
      </c>
      <c r="Q381" s="148" t="str">
        <f>IF(AND(A381&lt;&gt;"",'Données élèves'!AL384&lt;&gt;""),IF('Données élèves'!AL384=TRUE,INDEX(codespe,MATCH('Données élèves'!Q384,libspe,0)),'Données élèves'!Q384),"")</f>
        <v/>
      </c>
      <c r="R381" s="148" t="str">
        <f>IF(AND(A381&lt;&gt;"",OR('Données élèves'!AM384&lt;&gt;"",'Données élèves'!AT384=FALSE)),IF('Données élèves'!AM384=TRUE,INDEX(codemp1,MATCH('Données élèves'!R384,libmp1,0)),IF('Données élèves'!AT384=FALSE,0,'Données élèves'!R384)),"")</f>
        <v/>
      </c>
      <c r="S381" s="148" t="str">
        <f t="shared" si="16"/>
        <v/>
      </c>
      <c r="T381" s="148" t="str">
        <f t="shared" si="17"/>
        <v/>
      </c>
      <c r="U381" s="148" t="str">
        <f>IF(AND(A381&lt;&gt;"",'Données élèves'!S384&lt;&gt;""),'Données élèves'!S384,"")</f>
        <v/>
      </c>
      <c r="V381" s="148" t="str">
        <f>IF(AND(A381&lt;&gt;"",'Données élèves'!T384&lt;&gt;""),'Données élèves'!T384,"")</f>
        <v/>
      </c>
      <c r="W381" s="148" t="str">
        <f>IF(AND(A381&lt;&gt;"",'Données élèves'!U384&lt;&gt;""),'Données élèves'!U384,"")</f>
        <v/>
      </c>
      <c r="X381" s="148" t="str">
        <f>IF(AND(A381&lt;&gt;"",'Données élèves'!V384&lt;&gt;""),'Données élèves'!V384,"")</f>
        <v/>
      </c>
      <c r="Y381" s="148" t="str">
        <f>IF(AND(A381&lt;&gt;"",'Données élèves'!W384&lt;&gt;""),'Données élèves'!W384,"")</f>
        <v/>
      </c>
      <c r="Z381" s="148" t="str">
        <f>IF(AND(A381&lt;&gt;"",'Données élèves'!X384&lt;&gt;""),'Données élèves'!X384,"")</f>
        <v/>
      </c>
    </row>
    <row r="382" spans="1:26" x14ac:dyDescent="0.2">
      <c r="A382" s="146" t="str">
        <f>IF('Données élèves'!$C385&lt;&gt;"",'Données élèves'!A385,"")</f>
        <v/>
      </c>
      <c r="B382" s="146" t="str">
        <f>IF(A382&lt;&gt;"",'Données élèves'!B385,"")</f>
        <v/>
      </c>
      <c r="C382" s="146" t="str">
        <f>IF(AND(A382&lt;&gt;"",'Données élèves'!F385&lt;&gt;""),IF(INDEX(codeclint,MATCH('Données élèves'!F385,libclint,0))&lt;&gt;"",INDEX(codeclint,MATCH('Données élèves'!F385,libclint,0)),""),"")</f>
        <v/>
      </c>
      <c r="D382" s="146" t="str">
        <f t="shared" si="15"/>
        <v/>
      </c>
      <c r="E382" s="146" t="str">
        <f>IF(A382&lt;&gt;"",IF('Données élèves'!G385&lt;&gt;"",IF('Données élèves'!AB385&lt;&gt;"",IF('Données élèves'!G385="LOC.ID",CONCATENATE("LOC.",'Données élèves'!AU$5),'Données élèves'!G385),""),""),"")</f>
        <v/>
      </c>
      <c r="F382" s="146" t="str">
        <f>IF(A382&lt;&gt;"",IF('Données élèves'!H385&lt;&gt;"",'Données élèves'!H385,""),"")</f>
        <v/>
      </c>
      <c r="G382" s="146" t="str">
        <f>IF(AND(A382&lt;&gt;"",'Données élèves'!AC385&lt;&gt;""),IF('Données élèves'!AC385=TRUE,INDEX(codesex,MATCH('Données élèves'!I385,libsex,0)),'Données élèves'!I385),"")</f>
        <v/>
      </c>
      <c r="H382" s="147" t="str">
        <f>IF(A382&lt;&gt;"",IF('Données élèves'!J385&lt;&gt;"",'Données élèves'!J385,""),"")</f>
        <v/>
      </c>
      <c r="I382" s="148" t="str">
        <f>IF(AND(A382&lt;&gt;"",'Données élèves'!AE385&lt;&gt;""),IF('Données élèves'!AE385=TRUE,INDEX(codenat,MATCH('Données élèves'!K385,libnat,0)),'Données élèves'!K385),"")</f>
        <v/>
      </c>
      <c r="J382" s="148" t="str">
        <f>IF(AND(A382&lt;&gt;"",'Données élèves'!AF385&lt;&gt;""),IF('Données élèves'!AF385=TRUE,INDEX(codelangue,MATCH('Données élèves'!L385,liblangue,0)),'Données élèves'!L385),"")</f>
        <v/>
      </c>
      <c r="K382" s="148" t="str">
        <f>IF(AND(A382&lt;&gt;"",'Données élèves'!AH385&lt;&gt;""),IF('Données élèves'!AH385=TRUE,IF(INDEX(codegem,MATCH('Données élèves'!M385,libgem,0))&lt;8000,INDEX(codegem,MATCH('Données élèves'!M385,libgem,0)),""),'Données élèves'!M385),"")</f>
        <v/>
      </c>
      <c r="L382" s="148" t="str">
        <f>IF(AND(A382&lt;&gt;"",'Données élèves'!AH385&lt;&gt;""),IF('Données élèves'!AH385=TRUE,INDEX(codegemhist,MATCH('Données élèves'!M385,libgem,0)),""),"")</f>
        <v/>
      </c>
      <c r="M382" s="148" t="str">
        <f>IF(AND(A382&lt;&gt;"",'Données élèves'!AH385&lt;&gt;""),IF('Données élèves'!AH385=TRUE,IF(INDEX(codegem,MATCH('Données élèves'!M385,libgem,0))&gt;=8000,INDEX(codegem,MATCH('Données élèves'!M385,libgem,0)),""),'Données élèves'!M385),"")</f>
        <v/>
      </c>
      <c r="N382" s="148" t="str">
        <f>IF(AND(A382&lt;&gt;"",'Données élèves'!AI385&lt;&gt;""),IF('Données élèves'!AI385=TRUE,INDEX(codeschart,MATCH('Données élèves'!N385,libschart,0)),'Données élèves'!N385),"")</f>
        <v/>
      </c>
      <c r="O382" s="148" t="str">
        <f>IF(AND(A382&lt;&gt;"",'Données élèves'!O385&lt;&gt;""),'Données élèves'!O385,"")</f>
        <v/>
      </c>
      <c r="P382" s="148" t="str">
        <f>IF(AND(A382&lt;&gt;"",'Données élèves'!AK385&lt;&gt;""),IF('Données élèves'!AK385=TRUE,INDEX(codeform,MATCH('Données élèves'!P385,libform,0)),'Données élèves'!P385),"")</f>
        <v/>
      </c>
      <c r="Q382" s="148" t="str">
        <f>IF(AND(A382&lt;&gt;"",'Données élèves'!AL385&lt;&gt;""),IF('Données élèves'!AL385=TRUE,INDEX(codespe,MATCH('Données élèves'!Q385,libspe,0)),'Données élèves'!Q385),"")</f>
        <v/>
      </c>
      <c r="R382" s="148" t="str">
        <f>IF(AND(A382&lt;&gt;"",OR('Données élèves'!AM385&lt;&gt;"",'Données élèves'!AT385=FALSE)),IF('Données élèves'!AM385=TRUE,INDEX(codemp1,MATCH('Données élèves'!R385,libmp1,0)),IF('Données élèves'!AT385=FALSE,0,'Données élèves'!R385)),"")</f>
        <v/>
      </c>
      <c r="S382" s="148" t="str">
        <f t="shared" si="16"/>
        <v/>
      </c>
      <c r="T382" s="148" t="str">
        <f t="shared" si="17"/>
        <v/>
      </c>
      <c r="U382" s="148" t="str">
        <f>IF(AND(A382&lt;&gt;"",'Données élèves'!S385&lt;&gt;""),'Données élèves'!S385,"")</f>
        <v/>
      </c>
      <c r="V382" s="148" t="str">
        <f>IF(AND(A382&lt;&gt;"",'Données élèves'!T385&lt;&gt;""),'Données élèves'!T385,"")</f>
        <v/>
      </c>
      <c r="W382" s="148" t="str">
        <f>IF(AND(A382&lt;&gt;"",'Données élèves'!U385&lt;&gt;""),'Données élèves'!U385,"")</f>
        <v/>
      </c>
      <c r="X382" s="148" t="str">
        <f>IF(AND(A382&lt;&gt;"",'Données élèves'!V385&lt;&gt;""),'Données élèves'!V385,"")</f>
        <v/>
      </c>
      <c r="Y382" s="148" t="str">
        <f>IF(AND(A382&lt;&gt;"",'Données élèves'!W385&lt;&gt;""),'Données élèves'!W385,"")</f>
        <v/>
      </c>
      <c r="Z382" s="148" t="str">
        <f>IF(AND(A382&lt;&gt;"",'Données élèves'!X385&lt;&gt;""),'Données élèves'!X385,"")</f>
        <v/>
      </c>
    </row>
    <row r="383" spans="1:26" x14ac:dyDescent="0.2">
      <c r="A383" s="146" t="str">
        <f>IF('Données élèves'!$C386&lt;&gt;"",'Données élèves'!A386,"")</f>
        <v/>
      </c>
      <c r="B383" s="146" t="str">
        <f>IF(A383&lt;&gt;"",'Données élèves'!B386,"")</f>
        <v/>
      </c>
      <c r="C383" s="146" t="str">
        <f>IF(AND(A383&lt;&gt;"",'Données élèves'!F386&lt;&gt;""),IF(INDEX(codeclint,MATCH('Données élèves'!F386,libclint,0))&lt;&gt;"",INDEX(codeclint,MATCH('Données élèves'!F386,libclint,0)),""),"")</f>
        <v/>
      </c>
      <c r="D383" s="146" t="str">
        <f t="shared" si="15"/>
        <v/>
      </c>
      <c r="E383" s="146" t="str">
        <f>IF(A383&lt;&gt;"",IF('Données élèves'!G386&lt;&gt;"",IF('Données élèves'!AB386&lt;&gt;"",IF('Données élèves'!G386="LOC.ID",CONCATENATE("LOC.",'Données élèves'!AU$5),'Données élèves'!G386),""),""),"")</f>
        <v/>
      </c>
      <c r="F383" s="146" t="str">
        <f>IF(A383&lt;&gt;"",IF('Données élèves'!H386&lt;&gt;"",'Données élèves'!H386,""),"")</f>
        <v/>
      </c>
      <c r="G383" s="146" t="str">
        <f>IF(AND(A383&lt;&gt;"",'Données élèves'!AC386&lt;&gt;""),IF('Données élèves'!AC386=TRUE,INDEX(codesex,MATCH('Données élèves'!I386,libsex,0)),'Données élèves'!I386),"")</f>
        <v/>
      </c>
      <c r="H383" s="147" t="str">
        <f>IF(A383&lt;&gt;"",IF('Données élèves'!J386&lt;&gt;"",'Données élèves'!J386,""),"")</f>
        <v/>
      </c>
      <c r="I383" s="148" t="str">
        <f>IF(AND(A383&lt;&gt;"",'Données élèves'!AE386&lt;&gt;""),IF('Données élèves'!AE386=TRUE,INDEX(codenat,MATCH('Données élèves'!K386,libnat,0)),'Données élèves'!K386),"")</f>
        <v/>
      </c>
      <c r="J383" s="148" t="str">
        <f>IF(AND(A383&lt;&gt;"",'Données élèves'!AF386&lt;&gt;""),IF('Données élèves'!AF386=TRUE,INDEX(codelangue,MATCH('Données élèves'!L386,liblangue,0)),'Données élèves'!L386),"")</f>
        <v/>
      </c>
      <c r="K383" s="148" t="str">
        <f>IF(AND(A383&lt;&gt;"",'Données élèves'!AH386&lt;&gt;""),IF('Données élèves'!AH386=TRUE,IF(INDEX(codegem,MATCH('Données élèves'!M386,libgem,0))&lt;8000,INDEX(codegem,MATCH('Données élèves'!M386,libgem,0)),""),'Données élèves'!M386),"")</f>
        <v/>
      </c>
      <c r="L383" s="148" t="str">
        <f>IF(AND(A383&lt;&gt;"",'Données élèves'!AH386&lt;&gt;""),IF('Données élèves'!AH386=TRUE,INDEX(codegemhist,MATCH('Données élèves'!M386,libgem,0)),""),"")</f>
        <v/>
      </c>
      <c r="M383" s="148" t="str">
        <f>IF(AND(A383&lt;&gt;"",'Données élèves'!AH386&lt;&gt;""),IF('Données élèves'!AH386=TRUE,IF(INDEX(codegem,MATCH('Données élèves'!M386,libgem,0))&gt;=8000,INDEX(codegem,MATCH('Données élèves'!M386,libgem,0)),""),'Données élèves'!M386),"")</f>
        <v/>
      </c>
      <c r="N383" s="148" t="str">
        <f>IF(AND(A383&lt;&gt;"",'Données élèves'!AI386&lt;&gt;""),IF('Données élèves'!AI386=TRUE,INDEX(codeschart,MATCH('Données élèves'!N386,libschart,0)),'Données élèves'!N386),"")</f>
        <v/>
      </c>
      <c r="O383" s="148" t="str">
        <f>IF(AND(A383&lt;&gt;"",'Données élèves'!O386&lt;&gt;""),'Données élèves'!O386,"")</f>
        <v/>
      </c>
      <c r="P383" s="148" t="str">
        <f>IF(AND(A383&lt;&gt;"",'Données élèves'!AK386&lt;&gt;""),IF('Données élèves'!AK386=TRUE,INDEX(codeform,MATCH('Données élèves'!P386,libform,0)),'Données élèves'!P386),"")</f>
        <v/>
      </c>
      <c r="Q383" s="148" t="str">
        <f>IF(AND(A383&lt;&gt;"",'Données élèves'!AL386&lt;&gt;""),IF('Données élèves'!AL386=TRUE,INDEX(codespe,MATCH('Données élèves'!Q386,libspe,0)),'Données élèves'!Q386),"")</f>
        <v/>
      </c>
      <c r="R383" s="148" t="str">
        <f>IF(AND(A383&lt;&gt;"",OR('Données élèves'!AM386&lt;&gt;"",'Données élèves'!AT386=FALSE)),IF('Données élèves'!AM386=TRUE,INDEX(codemp1,MATCH('Données élèves'!R386,libmp1,0)),IF('Données élèves'!AT386=FALSE,0,'Données élèves'!R386)),"")</f>
        <v/>
      </c>
      <c r="S383" s="148" t="str">
        <f t="shared" si="16"/>
        <v/>
      </c>
      <c r="T383" s="148" t="str">
        <f t="shared" si="17"/>
        <v/>
      </c>
      <c r="U383" s="148" t="str">
        <f>IF(AND(A383&lt;&gt;"",'Données élèves'!S386&lt;&gt;""),'Données élèves'!S386,"")</f>
        <v/>
      </c>
      <c r="V383" s="148" t="str">
        <f>IF(AND(A383&lt;&gt;"",'Données élèves'!T386&lt;&gt;""),'Données élèves'!T386,"")</f>
        <v/>
      </c>
      <c r="W383" s="148" t="str">
        <f>IF(AND(A383&lt;&gt;"",'Données élèves'!U386&lt;&gt;""),'Données élèves'!U386,"")</f>
        <v/>
      </c>
      <c r="X383" s="148" t="str">
        <f>IF(AND(A383&lt;&gt;"",'Données élèves'!V386&lt;&gt;""),'Données élèves'!V386,"")</f>
        <v/>
      </c>
      <c r="Y383" s="148" t="str">
        <f>IF(AND(A383&lt;&gt;"",'Données élèves'!W386&lt;&gt;""),'Données élèves'!W386,"")</f>
        <v/>
      </c>
      <c r="Z383" s="148" t="str">
        <f>IF(AND(A383&lt;&gt;"",'Données élèves'!X386&lt;&gt;""),'Données élèves'!X386,"")</f>
        <v/>
      </c>
    </row>
    <row r="384" spans="1:26" x14ac:dyDescent="0.2">
      <c r="A384" s="146" t="str">
        <f>IF('Données élèves'!$C387&lt;&gt;"",'Données élèves'!A387,"")</f>
        <v/>
      </c>
      <c r="B384" s="146" t="str">
        <f>IF(A384&lt;&gt;"",'Données élèves'!B387,"")</f>
        <v/>
      </c>
      <c r="C384" s="146" t="str">
        <f>IF(AND(A384&lt;&gt;"",'Données élèves'!F387&lt;&gt;""),IF(INDEX(codeclint,MATCH('Données élèves'!F387,libclint,0))&lt;&gt;"",INDEX(codeclint,MATCH('Données élèves'!F387,libclint,0)),""),"")</f>
        <v/>
      </c>
      <c r="D384" s="146" t="str">
        <f t="shared" si="15"/>
        <v/>
      </c>
      <c r="E384" s="146" t="str">
        <f>IF(A384&lt;&gt;"",IF('Données élèves'!G387&lt;&gt;"",IF('Données élèves'!AB387&lt;&gt;"",IF('Données élèves'!G387="LOC.ID",CONCATENATE("LOC.",'Données élèves'!AU$5),'Données élèves'!G387),""),""),"")</f>
        <v/>
      </c>
      <c r="F384" s="146" t="str">
        <f>IF(A384&lt;&gt;"",IF('Données élèves'!H387&lt;&gt;"",'Données élèves'!H387,""),"")</f>
        <v/>
      </c>
      <c r="G384" s="146" t="str">
        <f>IF(AND(A384&lt;&gt;"",'Données élèves'!AC387&lt;&gt;""),IF('Données élèves'!AC387=TRUE,INDEX(codesex,MATCH('Données élèves'!I387,libsex,0)),'Données élèves'!I387),"")</f>
        <v/>
      </c>
      <c r="H384" s="147" t="str">
        <f>IF(A384&lt;&gt;"",IF('Données élèves'!J387&lt;&gt;"",'Données élèves'!J387,""),"")</f>
        <v/>
      </c>
      <c r="I384" s="148" t="str">
        <f>IF(AND(A384&lt;&gt;"",'Données élèves'!AE387&lt;&gt;""),IF('Données élèves'!AE387=TRUE,INDEX(codenat,MATCH('Données élèves'!K387,libnat,0)),'Données élèves'!K387),"")</f>
        <v/>
      </c>
      <c r="J384" s="148" t="str">
        <f>IF(AND(A384&lt;&gt;"",'Données élèves'!AF387&lt;&gt;""),IF('Données élèves'!AF387=TRUE,INDEX(codelangue,MATCH('Données élèves'!L387,liblangue,0)),'Données élèves'!L387),"")</f>
        <v/>
      </c>
      <c r="K384" s="148" t="str">
        <f>IF(AND(A384&lt;&gt;"",'Données élèves'!AH387&lt;&gt;""),IF('Données élèves'!AH387=TRUE,IF(INDEX(codegem,MATCH('Données élèves'!M387,libgem,0))&lt;8000,INDEX(codegem,MATCH('Données élèves'!M387,libgem,0)),""),'Données élèves'!M387),"")</f>
        <v/>
      </c>
      <c r="L384" s="148" t="str">
        <f>IF(AND(A384&lt;&gt;"",'Données élèves'!AH387&lt;&gt;""),IF('Données élèves'!AH387=TRUE,INDEX(codegemhist,MATCH('Données élèves'!M387,libgem,0)),""),"")</f>
        <v/>
      </c>
      <c r="M384" s="148" t="str">
        <f>IF(AND(A384&lt;&gt;"",'Données élèves'!AH387&lt;&gt;""),IF('Données élèves'!AH387=TRUE,IF(INDEX(codegem,MATCH('Données élèves'!M387,libgem,0))&gt;=8000,INDEX(codegem,MATCH('Données élèves'!M387,libgem,0)),""),'Données élèves'!M387),"")</f>
        <v/>
      </c>
      <c r="N384" s="148" t="str">
        <f>IF(AND(A384&lt;&gt;"",'Données élèves'!AI387&lt;&gt;""),IF('Données élèves'!AI387=TRUE,INDEX(codeschart,MATCH('Données élèves'!N387,libschart,0)),'Données élèves'!N387),"")</f>
        <v/>
      </c>
      <c r="O384" s="148" t="str">
        <f>IF(AND(A384&lt;&gt;"",'Données élèves'!O387&lt;&gt;""),'Données élèves'!O387,"")</f>
        <v/>
      </c>
      <c r="P384" s="148" t="str">
        <f>IF(AND(A384&lt;&gt;"",'Données élèves'!AK387&lt;&gt;""),IF('Données élèves'!AK387=TRUE,INDEX(codeform,MATCH('Données élèves'!P387,libform,0)),'Données élèves'!P387),"")</f>
        <v/>
      </c>
      <c r="Q384" s="148" t="str">
        <f>IF(AND(A384&lt;&gt;"",'Données élèves'!AL387&lt;&gt;""),IF('Données élèves'!AL387=TRUE,INDEX(codespe,MATCH('Données élèves'!Q387,libspe,0)),'Données élèves'!Q387),"")</f>
        <v/>
      </c>
      <c r="R384" s="148" t="str">
        <f>IF(AND(A384&lt;&gt;"",OR('Données élèves'!AM387&lt;&gt;"",'Données élèves'!AT387=FALSE)),IF('Données élèves'!AM387=TRUE,INDEX(codemp1,MATCH('Données élèves'!R387,libmp1,0)),IF('Données élèves'!AT387=FALSE,0,'Données élèves'!R387)),"")</f>
        <v/>
      </c>
      <c r="S384" s="148" t="str">
        <f t="shared" si="16"/>
        <v/>
      </c>
      <c r="T384" s="148" t="str">
        <f t="shared" si="17"/>
        <v/>
      </c>
      <c r="U384" s="148" t="str">
        <f>IF(AND(A384&lt;&gt;"",'Données élèves'!S387&lt;&gt;""),'Données élèves'!S387,"")</f>
        <v/>
      </c>
      <c r="V384" s="148" t="str">
        <f>IF(AND(A384&lt;&gt;"",'Données élèves'!T387&lt;&gt;""),'Données élèves'!T387,"")</f>
        <v/>
      </c>
      <c r="W384" s="148" t="str">
        <f>IF(AND(A384&lt;&gt;"",'Données élèves'!U387&lt;&gt;""),'Données élèves'!U387,"")</f>
        <v/>
      </c>
      <c r="X384" s="148" t="str">
        <f>IF(AND(A384&lt;&gt;"",'Données élèves'!V387&lt;&gt;""),'Données élèves'!V387,"")</f>
        <v/>
      </c>
      <c r="Y384" s="148" t="str">
        <f>IF(AND(A384&lt;&gt;"",'Données élèves'!W387&lt;&gt;""),'Données élèves'!W387,"")</f>
        <v/>
      </c>
      <c r="Z384" s="148" t="str">
        <f>IF(AND(A384&lt;&gt;"",'Données élèves'!X387&lt;&gt;""),'Données élèves'!X387,"")</f>
        <v/>
      </c>
    </row>
    <row r="385" spans="1:26" x14ac:dyDescent="0.2">
      <c r="A385" s="146" t="str">
        <f>IF('Données élèves'!$C388&lt;&gt;"",'Données élèves'!A388,"")</f>
        <v/>
      </c>
      <c r="B385" s="146" t="str">
        <f>IF(A385&lt;&gt;"",'Données élèves'!B388,"")</f>
        <v/>
      </c>
      <c r="C385" s="146" t="str">
        <f>IF(AND(A385&lt;&gt;"",'Données élèves'!F388&lt;&gt;""),IF(INDEX(codeclint,MATCH('Données élèves'!F388,libclint,0))&lt;&gt;"",INDEX(codeclint,MATCH('Données élèves'!F388,libclint,0)),""),"")</f>
        <v/>
      </c>
      <c r="D385" s="146" t="str">
        <f t="shared" si="15"/>
        <v/>
      </c>
      <c r="E385" s="146" t="str">
        <f>IF(A385&lt;&gt;"",IF('Données élèves'!G388&lt;&gt;"",IF('Données élèves'!AB388&lt;&gt;"",IF('Données élèves'!G388="LOC.ID",CONCATENATE("LOC.",'Données élèves'!AU$5),'Données élèves'!G388),""),""),"")</f>
        <v/>
      </c>
      <c r="F385" s="146" t="str">
        <f>IF(A385&lt;&gt;"",IF('Données élèves'!H388&lt;&gt;"",'Données élèves'!H388,""),"")</f>
        <v/>
      </c>
      <c r="G385" s="146" t="str">
        <f>IF(AND(A385&lt;&gt;"",'Données élèves'!AC388&lt;&gt;""),IF('Données élèves'!AC388=TRUE,INDEX(codesex,MATCH('Données élèves'!I388,libsex,0)),'Données élèves'!I388),"")</f>
        <v/>
      </c>
      <c r="H385" s="147" t="str">
        <f>IF(A385&lt;&gt;"",IF('Données élèves'!J388&lt;&gt;"",'Données élèves'!J388,""),"")</f>
        <v/>
      </c>
      <c r="I385" s="148" t="str">
        <f>IF(AND(A385&lt;&gt;"",'Données élèves'!AE388&lt;&gt;""),IF('Données élèves'!AE388=TRUE,INDEX(codenat,MATCH('Données élèves'!K388,libnat,0)),'Données élèves'!K388),"")</f>
        <v/>
      </c>
      <c r="J385" s="148" t="str">
        <f>IF(AND(A385&lt;&gt;"",'Données élèves'!AF388&lt;&gt;""),IF('Données élèves'!AF388=TRUE,INDEX(codelangue,MATCH('Données élèves'!L388,liblangue,0)),'Données élèves'!L388),"")</f>
        <v/>
      </c>
      <c r="K385" s="148" t="str">
        <f>IF(AND(A385&lt;&gt;"",'Données élèves'!AH388&lt;&gt;""),IF('Données élèves'!AH388=TRUE,IF(INDEX(codegem,MATCH('Données élèves'!M388,libgem,0))&lt;8000,INDEX(codegem,MATCH('Données élèves'!M388,libgem,0)),""),'Données élèves'!M388),"")</f>
        <v/>
      </c>
      <c r="L385" s="148" t="str">
        <f>IF(AND(A385&lt;&gt;"",'Données élèves'!AH388&lt;&gt;""),IF('Données élèves'!AH388=TRUE,INDEX(codegemhist,MATCH('Données élèves'!M388,libgem,0)),""),"")</f>
        <v/>
      </c>
      <c r="M385" s="148" t="str">
        <f>IF(AND(A385&lt;&gt;"",'Données élèves'!AH388&lt;&gt;""),IF('Données élèves'!AH388=TRUE,IF(INDEX(codegem,MATCH('Données élèves'!M388,libgem,0))&gt;=8000,INDEX(codegem,MATCH('Données élèves'!M388,libgem,0)),""),'Données élèves'!M388),"")</f>
        <v/>
      </c>
      <c r="N385" s="148" t="str">
        <f>IF(AND(A385&lt;&gt;"",'Données élèves'!AI388&lt;&gt;""),IF('Données élèves'!AI388=TRUE,INDEX(codeschart,MATCH('Données élèves'!N388,libschart,0)),'Données élèves'!N388),"")</f>
        <v/>
      </c>
      <c r="O385" s="148" t="str">
        <f>IF(AND(A385&lt;&gt;"",'Données élèves'!O388&lt;&gt;""),'Données élèves'!O388,"")</f>
        <v/>
      </c>
      <c r="P385" s="148" t="str">
        <f>IF(AND(A385&lt;&gt;"",'Données élèves'!AK388&lt;&gt;""),IF('Données élèves'!AK388=TRUE,INDEX(codeform,MATCH('Données élèves'!P388,libform,0)),'Données élèves'!P388),"")</f>
        <v/>
      </c>
      <c r="Q385" s="148" t="str">
        <f>IF(AND(A385&lt;&gt;"",'Données élèves'!AL388&lt;&gt;""),IF('Données élèves'!AL388=TRUE,INDEX(codespe,MATCH('Données élèves'!Q388,libspe,0)),'Données élèves'!Q388),"")</f>
        <v/>
      </c>
      <c r="R385" s="148" t="str">
        <f>IF(AND(A385&lt;&gt;"",OR('Données élèves'!AM388&lt;&gt;"",'Données élèves'!AT388=FALSE)),IF('Données élèves'!AM388=TRUE,INDEX(codemp1,MATCH('Données élèves'!R388,libmp1,0)),IF('Données élèves'!AT388=FALSE,0,'Données élèves'!R388)),"")</f>
        <v/>
      </c>
      <c r="S385" s="148" t="str">
        <f t="shared" si="16"/>
        <v/>
      </c>
      <c r="T385" s="148" t="str">
        <f t="shared" si="17"/>
        <v/>
      </c>
      <c r="U385" s="148" t="str">
        <f>IF(AND(A385&lt;&gt;"",'Données élèves'!S388&lt;&gt;""),'Données élèves'!S388,"")</f>
        <v/>
      </c>
      <c r="V385" s="148" t="str">
        <f>IF(AND(A385&lt;&gt;"",'Données élèves'!T388&lt;&gt;""),'Données élèves'!T388,"")</f>
        <v/>
      </c>
      <c r="W385" s="148" t="str">
        <f>IF(AND(A385&lt;&gt;"",'Données élèves'!U388&lt;&gt;""),'Données élèves'!U388,"")</f>
        <v/>
      </c>
      <c r="X385" s="148" t="str">
        <f>IF(AND(A385&lt;&gt;"",'Données élèves'!V388&lt;&gt;""),'Données élèves'!V388,"")</f>
        <v/>
      </c>
      <c r="Y385" s="148" t="str">
        <f>IF(AND(A385&lt;&gt;"",'Données élèves'!W388&lt;&gt;""),'Données élèves'!W388,"")</f>
        <v/>
      </c>
      <c r="Z385" s="148" t="str">
        <f>IF(AND(A385&lt;&gt;"",'Données élèves'!X388&lt;&gt;""),'Données élèves'!X388,"")</f>
        <v/>
      </c>
    </row>
    <row r="386" spans="1:26" x14ac:dyDescent="0.2">
      <c r="A386" s="146" t="str">
        <f>IF('Données élèves'!$C389&lt;&gt;"",'Données élèves'!A389,"")</f>
        <v/>
      </c>
      <c r="B386" s="146" t="str">
        <f>IF(A386&lt;&gt;"",'Données élèves'!B389,"")</f>
        <v/>
      </c>
      <c r="C386" s="146" t="str">
        <f>IF(AND(A386&lt;&gt;"",'Données élèves'!F389&lt;&gt;""),IF(INDEX(codeclint,MATCH('Données élèves'!F389,libclint,0))&lt;&gt;"",INDEX(codeclint,MATCH('Données élèves'!F389,libclint,0)),""),"")</f>
        <v/>
      </c>
      <c r="D386" s="146" t="str">
        <f t="shared" si="15"/>
        <v/>
      </c>
      <c r="E386" s="146" t="str">
        <f>IF(A386&lt;&gt;"",IF('Données élèves'!G389&lt;&gt;"",IF('Données élèves'!AB389&lt;&gt;"",IF('Données élèves'!G389="LOC.ID",CONCATENATE("LOC.",'Données élèves'!AU$5),'Données élèves'!G389),""),""),"")</f>
        <v/>
      </c>
      <c r="F386" s="146" t="str">
        <f>IF(A386&lt;&gt;"",IF('Données élèves'!H389&lt;&gt;"",'Données élèves'!H389,""),"")</f>
        <v/>
      </c>
      <c r="G386" s="146" t="str">
        <f>IF(AND(A386&lt;&gt;"",'Données élèves'!AC389&lt;&gt;""),IF('Données élèves'!AC389=TRUE,INDEX(codesex,MATCH('Données élèves'!I389,libsex,0)),'Données élèves'!I389),"")</f>
        <v/>
      </c>
      <c r="H386" s="147" t="str">
        <f>IF(A386&lt;&gt;"",IF('Données élèves'!J389&lt;&gt;"",'Données élèves'!J389,""),"")</f>
        <v/>
      </c>
      <c r="I386" s="148" t="str">
        <f>IF(AND(A386&lt;&gt;"",'Données élèves'!AE389&lt;&gt;""),IF('Données élèves'!AE389=TRUE,INDEX(codenat,MATCH('Données élèves'!K389,libnat,0)),'Données élèves'!K389),"")</f>
        <v/>
      </c>
      <c r="J386" s="148" t="str">
        <f>IF(AND(A386&lt;&gt;"",'Données élèves'!AF389&lt;&gt;""),IF('Données élèves'!AF389=TRUE,INDEX(codelangue,MATCH('Données élèves'!L389,liblangue,0)),'Données élèves'!L389),"")</f>
        <v/>
      </c>
      <c r="K386" s="148" t="str">
        <f>IF(AND(A386&lt;&gt;"",'Données élèves'!AH389&lt;&gt;""),IF('Données élèves'!AH389=TRUE,IF(INDEX(codegem,MATCH('Données élèves'!M389,libgem,0))&lt;8000,INDEX(codegem,MATCH('Données élèves'!M389,libgem,0)),""),'Données élèves'!M389),"")</f>
        <v/>
      </c>
      <c r="L386" s="148" t="str">
        <f>IF(AND(A386&lt;&gt;"",'Données élèves'!AH389&lt;&gt;""),IF('Données élèves'!AH389=TRUE,INDEX(codegemhist,MATCH('Données élèves'!M389,libgem,0)),""),"")</f>
        <v/>
      </c>
      <c r="M386" s="148" t="str">
        <f>IF(AND(A386&lt;&gt;"",'Données élèves'!AH389&lt;&gt;""),IF('Données élèves'!AH389=TRUE,IF(INDEX(codegem,MATCH('Données élèves'!M389,libgem,0))&gt;=8000,INDEX(codegem,MATCH('Données élèves'!M389,libgem,0)),""),'Données élèves'!M389),"")</f>
        <v/>
      </c>
      <c r="N386" s="148" t="str">
        <f>IF(AND(A386&lt;&gt;"",'Données élèves'!AI389&lt;&gt;""),IF('Données élèves'!AI389=TRUE,INDEX(codeschart,MATCH('Données élèves'!N389,libschart,0)),'Données élèves'!N389),"")</f>
        <v/>
      </c>
      <c r="O386" s="148" t="str">
        <f>IF(AND(A386&lt;&gt;"",'Données élèves'!O389&lt;&gt;""),'Données élèves'!O389,"")</f>
        <v/>
      </c>
      <c r="P386" s="148" t="str">
        <f>IF(AND(A386&lt;&gt;"",'Données élèves'!AK389&lt;&gt;""),IF('Données élèves'!AK389=TRUE,INDEX(codeform,MATCH('Données élèves'!P389,libform,0)),'Données élèves'!P389),"")</f>
        <v/>
      </c>
      <c r="Q386" s="148" t="str">
        <f>IF(AND(A386&lt;&gt;"",'Données élèves'!AL389&lt;&gt;""),IF('Données élèves'!AL389=TRUE,INDEX(codespe,MATCH('Données élèves'!Q389,libspe,0)),'Données élèves'!Q389),"")</f>
        <v/>
      </c>
      <c r="R386" s="148" t="str">
        <f>IF(AND(A386&lt;&gt;"",OR('Données élèves'!AM389&lt;&gt;"",'Données élèves'!AT389=FALSE)),IF('Données élèves'!AM389=TRUE,INDEX(codemp1,MATCH('Données élèves'!R389,libmp1,0)),IF('Données élèves'!AT389=FALSE,0,'Données élèves'!R389)),"")</f>
        <v/>
      </c>
      <c r="S386" s="148" t="str">
        <f t="shared" si="16"/>
        <v/>
      </c>
      <c r="T386" s="148" t="str">
        <f t="shared" si="17"/>
        <v/>
      </c>
      <c r="U386" s="148" t="str">
        <f>IF(AND(A386&lt;&gt;"",'Données élèves'!S389&lt;&gt;""),'Données élèves'!S389,"")</f>
        <v/>
      </c>
      <c r="V386" s="148" t="str">
        <f>IF(AND(A386&lt;&gt;"",'Données élèves'!T389&lt;&gt;""),'Données élèves'!T389,"")</f>
        <v/>
      </c>
      <c r="W386" s="148" t="str">
        <f>IF(AND(A386&lt;&gt;"",'Données élèves'!U389&lt;&gt;""),'Données élèves'!U389,"")</f>
        <v/>
      </c>
      <c r="X386" s="148" t="str">
        <f>IF(AND(A386&lt;&gt;"",'Données élèves'!V389&lt;&gt;""),'Données élèves'!V389,"")</f>
        <v/>
      </c>
      <c r="Y386" s="148" t="str">
        <f>IF(AND(A386&lt;&gt;"",'Données élèves'!W389&lt;&gt;""),'Données élèves'!W389,"")</f>
        <v/>
      </c>
      <c r="Z386" s="148" t="str">
        <f>IF(AND(A386&lt;&gt;"",'Données élèves'!X389&lt;&gt;""),'Données élèves'!X389,"")</f>
        <v/>
      </c>
    </row>
    <row r="387" spans="1:26" x14ac:dyDescent="0.2">
      <c r="A387" s="146" t="str">
        <f>IF('Données élèves'!$C390&lt;&gt;"",'Données élèves'!A390,"")</f>
        <v/>
      </c>
      <c r="B387" s="146" t="str">
        <f>IF(A387&lt;&gt;"",'Données élèves'!B390,"")</f>
        <v/>
      </c>
      <c r="C387" s="146" t="str">
        <f>IF(AND(A387&lt;&gt;"",'Données élèves'!F390&lt;&gt;""),IF(INDEX(codeclint,MATCH('Données élèves'!F390,libclint,0))&lt;&gt;"",INDEX(codeclint,MATCH('Données élèves'!F390,libclint,0)),""),"")</f>
        <v/>
      </c>
      <c r="D387" s="146" t="str">
        <f t="shared" ref="D387:D450" si="18">IF(A387&lt;&gt;"",99990000,"")</f>
        <v/>
      </c>
      <c r="E387" s="146" t="str">
        <f>IF(A387&lt;&gt;"",IF('Données élèves'!G390&lt;&gt;"",IF('Données élèves'!AB390&lt;&gt;"",IF('Données élèves'!G390="LOC.ID",CONCATENATE("LOC.",'Données élèves'!AU$5),'Données élèves'!G390),""),""),"")</f>
        <v/>
      </c>
      <c r="F387" s="146" t="str">
        <f>IF(A387&lt;&gt;"",IF('Données élèves'!H390&lt;&gt;"",'Données élèves'!H390,""),"")</f>
        <v/>
      </c>
      <c r="G387" s="146" t="str">
        <f>IF(AND(A387&lt;&gt;"",'Données élèves'!AC390&lt;&gt;""),IF('Données élèves'!AC390=TRUE,INDEX(codesex,MATCH('Données élèves'!I390,libsex,0)),'Données élèves'!I390),"")</f>
        <v/>
      </c>
      <c r="H387" s="147" t="str">
        <f>IF(A387&lt;&gt;"",IF('Données élèves'!J390&lt;&gt;"",'Données élèves'!J390,""),"")</f>
        <v/>
      </c>
      <c r="I387" s="148" t="str">
        <f>IF(AND(A387&lt;&gt;"",'Données élèves'!AE390&lt;&gt;""),IF('Données élèves'!AE390=TRUE,INDEX(codenat,MATCH('Données élèves'!K390,libnat,0)),'Données élèves'!K390),"")</f>
        <v/>
      </c>
      <c r="J387" s="148" t="str">
        <f>IF(AND(A387&lt;&gt;"",'Données élèves'!AF390&lt;&gt;""),IF('Données élèves'!AF390=TRUE,INDEX(codelangue,MATCH('Données élèves'!L390,liblangue,0)),'Données élèves'!L390),"")</f>
        <v/>
      </c>
      <c r="K387" s="148" t="str">
        <f>IF(AND(A387&lt;&gt;"",'Données élèves'!AH390&lt;&gt;""),IF('Données élèves'!AH390=TRUE,IF(INDEX(codegem,MATCH('Données élèves'!M390,libgem,0))&lt;8000,INDEX(codegem,MATCH('Données élèves'!M390,libgem,0)),""),'Données élèves'!M390),"")</f>
        <v/>
      </c>
      <c r="L387" s="148" t="str">
        <f>IF(AND(A387&lt;&gt;"",'Données élèves'!AH390&lt;&gt;""),IF('Données élèves'!AH390=TRUE,INDEX(codegemhist,MATCH('Données élèves'!M390,libgem,0)),""),"")</f>
        <v/>
      </c>
      <c r="M387" s="148" t="str">
        <f>IF(AND(A387&lt;&gt;"",'Données élèves'!AH390&lt;&gt;""),IF('Données élèves'!AH390=TRUE,IF(INDEX(codegem,MATCH('Données élèves'!M390,libgem,0))&gt;=8000,INDEX(codegem,MATCH('Données élèves'!M390,libgem,0)),""),'Données élèves'!M390),"")</f>
        <v/>
      </c>
      <c r="N387" s="148" t="str">
        <f>IF(AND(A387&lt;&gt;"",'Données élèves'!AI390&lt;&gt;""),IF('Données élèves'!AI390=TRUE,INDEX(codeschart,MATCH('Données élèves'!N390,libschart,0)),'Données élèves'!N390),"")</f>
        <v/>
      </c>
      <c r="O387" s="148" t="str">
        <f>IF(AND(A387&lt;&gt;"",'Données élèves'!O390&lt;&gt;""),'Données élèves'!O390,"")</f>
        <v/>
      </c>
      <c r="P387" s="148" t="str">
        <f>IF(AND(A387&lt;&gt;"",'Données élèves'!AK390&lt;&gt;""),IF('Données élèves'!AK390=TRUE,INDEX(codeform,MATCH('Données élèves'!P390,libform,0)),'Données élèves'!P390),"")</f>
        <v/>
      </c>
      <c r="Q387" s="148" t="str">
        <f>IF(AND(A387&lt;&gt;"",'Données élèves'!AL390&lt;&gt;""),IF('Données élèves'!AL390=TRUE,INDEX(codespe,MATCH('Données élèves'!Q390,libspe,0)),'Données élèves'!Q390),"")</f>
        <v/>
      </c>
      <c r="R387" s="148" t="str">
        <f>IF(AND(A387&lt;&gt;"",OR('Données élèves'!AM390&lt;&gt;"",'Données élèves'!AT390=FALSE)),IF('Données élèves'!AM390=TRUE,INDEX(codemp1,MATCH('Données élèves'!R390,libmp1,0)),IF('Données élèves'!AT390=FALSE,0,'Données élèves'!R390)),"")</f>
        <v/>
      </c>
      <c r="S387" s="148" t="str">
        <f t="shared" ref="S387:S450" si="19">IF(A387&lt;&gt;"",98990000,"")</f>
        <v/>
      </c>
      <c r="T387" s="148" t="str">
        <f t="shared" ref="T387:T450" si="20">IF(A387&lt;&gt;"",99,"")</f>
        <v/>
      </c>
      <c r="U387" s="148" t="str">
        <f>IF(AND(A387&lt;&gt;"",'Données élèves'!S390&lt;&gt;""),'Données élèves'!S390,"")</f>
        <v/>
      </c>
      <c r="V387" s="148" t="str">
        <f>IF(AND(A387&lt;&gt;"",'Données élèves'!T390&lt;&gt;""),'Données élèves'!T390,"")</f>
        <v/>
      </c>
      <c r="W387" s="148" t="str">
        <f>IF(AND(A387&lt;&gt;"",'Données élèves'!U390&lt;&gt;""),'Données élèves'!U390,"")</f>
        <v/>
      </c>
      <c r="X387" s="148" t="str">
        <f>IF(AND(A387&lt;&gt;"",'Données élèves'!V390&lt;&gt;""),'Données élèves'!V390,"")</f>
        <v/>
      </c>
      <c r="Y387" s="148" t="str">
        <f>IF(AND(A387&lt;&gt;"",'Données élèves'!W390&lt;&gt;""),'Données élèves'!W390,"")</f>
        <v/>
      </c>
      <c r="Z387" s="148" t="str">
        <f>IF(AND(A387&lt;&gt;"",'Données élèves'!X390&lt;&gt;""),'Données élèves'!X390,"")</f>
        <v/>
      </c>
    </row>
    <row r="388" spans="1:26" x14ac:dyDescent="0.2">
      <c r="A388" s="146" t="str">
        <f>IF('Données élèves'!$C391&lt;&gt;"",'Données élèves'!A391,"")</f>
        <v/>
      </c>
      <c r="B388" s="146" t="str">
        <f>IF(A388&lt;&gt;"",'Données élèves'!B391,"")</f>
        <v/>
      </c>
      <c r="C388" s="146" t="str">
        <f>IF(AND(A388&lt;&gt;"",'Données élèves'!F391&lt;&gt;""),IF(INDEX(codeclint,MATCH('Données élèves'!F391,libclint,0))&lt;&gt;"",INDEX(codeclint,MATCH('Données élèves'!F391,libclint,0)),""),"")</f>
        <v/>
      </c>
      <c r="D388" s="146" t="str">
        <f t="shared" si="18"/>
        <v/>
      </c>
      <c r="E388" s="146" t="str">
        <f>IF(A388&lt;&gt;"",IF('Données élèves'!G391&lt;&gt;"",IF('Données élèves'!AB391&lt;&gt;"",IF('Données élèves'!G391="LOC.ID",CONCATENATE("LOC.",'Données élèves'!AU$5),'Données élèves'!G391),""),""),"")</f>
        <v/>
      </c>
      <c r="F388" s="146" t="str">
        <f>IF(A388&lt;&gt;"",IF('Données élèves'!H391&lt;&gt;"",'Données élèves'!H391,""),"")</f>
        <v/>
      </c>
      <c r="G388" s="146" t="str">
        <f>IF(AND(A388&lt;&gt;"",'Données élèves'!AC391&lt;&gt;""),IF('Données élèves'!AC391=TRUE,INDEX(codesex,MATCH('Données élèves'!I391,libsex,0)),'Données élèves'!I391),"")</f>
        <v/>
      </c>
      <c r="H388" s="147" t="str">
        <f>IF(A388&lt;&gt;"",IF('Données élèves'!J391&lt;&gt;"",'Données élèves'!J391,""),"")</f>
        <v/>
      </c>
      <c r="I388" s="148" t="str">
        <f>IF(AND(A388&lt;&gt;"",'Données élèves'!AE391&lt;&gt;""),IF('Données élèves'!AE391=TRUE,INDEX(codenat,MATCH('Données élèves'!K391,libnat,0)),'Données élèves'!K391),"")</f>
        <v/>
      </c>
      <c r="J388" s="148" t="str">
        <f>IF(AND(A388&lt;&gt;"",'Données élèves'!AF391&lt;&gt;""),IF('Données élèves'!AF391=TRUE,INDEX(codelangue,MATCH('Données élèves'!L391,liblangue,0)),'Données élèves'!L391),"")</f>
        <v/>
      </c>
      <c r="K388" s="148" t="str">
        <f>IF(AND(A388&lt;&gt;"",'Données élèves'!AH391&lt;&gt;""),IF('Données élèves'!AH391=TRUE,IF(INDEX(codegem,MATCH('Données élèves'!M391,libgem,0))&lt;8000,INDEX(codegem,MATCH('Données élèves'!M391,libgem,0)),""),'Données élèves'!M391),"")</f>
        <v/>
      </c>
      <c r="L388" s="148" t="str">
        <f>IF(AND(A388&lt;&gt;"",'Données élèves'!AH391&lt;&gt;""),IF('Données élèves'!AH391=TRUE,INDEX(codegemhist,MATCH('Données élèves'!M391,libgem,0)),""),"")</f>
        <v/>
      </c>
      <c r="M388" s="148" t="str">
        <f>IF(AND(A388&lt;&gt;"",'Données élèves'!AH391&lt;&gt;""),IF('Données élèves'!AH391=TRUE,IF(INDEX(codegem,MATCH('Données élèves'!M391,libgem,0))&gt;=8000,INDEX(codegem,MATCH('Données élèves'!M391,libgem,0)),""),'Données élèves'!M391),"")</f>
        <v/>
      </c>
      <c r="N388" s="148" t="str">
        <f>IF(AND(A388&lt;&gt;"",'Données élèves'!AI391&lt;&gt;""),IF('Données élèves'!AI391=TRUE,INDEX(codeschart,MATCH('Données élèves'!N391,libschart,0)),'Données élèves'!N391),"")</f>
        <v/>
      </c>
      <c r="O388" s="148" t="str">
        <f>IF(AND(A388&lt;&gt;"",'Données élèves'!O391&lt;&gt;""),'Données élèves'!O391,"")</f>
        <v/>
      </c>
      <c r="P388" s="148" t="str">
        <f>IF(AND(A388&lt;&gt;"",'Données élèves'!AK391&lt;&gt;""),IF('Données élèves'!AK391=TRUE,INDEX(codeform,MATCH('Données élèves'!P391,libform,0)),'Données élèves'!P391),"")</f>
        <v/>
      </c>
      <c r="Q388" s="148" t="str">
        <f>IF(AND(A388&lt;&gt;"",'Données élèves'!AL391&lt;&gt;""),IF('Données élèves'!AL391=TRUE,INDEX(codespe,MATCH('Données élèves'!Q391,libspe,0)),'Données élèves'!Q391),"")</f>
        <v/>
      </c>
      <c r="R388" s="148" t="str">
        <f>IF(AND(A388&lt;&gt;"",OR('Données élèves'!AM391&lt;&gt;"",'Données élèves'!AT391=FALSE)),IF('Données élèves'!AM391=TRUE,INDEX(codemp1,MATCH('Données élèves'!R391,libmp1,0)),IF('Données élèves'!AT391=FALSE,0,'Données élèves'!R391)),"")</f>
        <v/>
      </c>
      <c r="S388" s="148" t="str">
        <f t="shared" si="19"/>
        <v/>
      </c>
      <c r="T388" s="148" t="str">
        <f t="shared" si="20"/>
        <v/>
      </c>
      <c r="U388" s="148" t="str">
        <f>IF(AND(A388&lt;&gt;"",'Données élèves'!S391&lt;&gt;""),'Données élèves'!S391,"")</f>
        <v/>
      </c>
      <c r="V388" s="148" t="str">
        <f>IF(AND(A388&lt;&gt;"",'Données élèves'!T391&lt;&gt;""),'Données élèves'!T391,"")</f>
        <v/>
      </c>
      <c r="W388" s="148" t="str">
        <f>IF(AND(A388&lt;&gt;"",'Données élèves'!U391&lt;&gt;""),'Données élèves'!U391,"")</f>
        <v/>
      </c>
      <c r="X388" s="148" t="str">
        <f>IF(AND(A388&lt;&gt;"",'Données élèves'!V391&lt;&gt;""),'Données élèves'!V391,"")</f>
        <v/>
      </c>
      <c r="Y388" s="148" t="str">
        <f>IF(AND(A388&lt;&gt;"",'Données élèves'!W391&lt;&gt;""),'Données élèves'!W391,"")</f>
        <v/>
      </c>
      <c r="Z388" s="148" t="str">
        <f>IF(AND(A388&lt;&gt;"",'Données élèves'!X391&lt;&gt;""),'Données élèves'!X391,"")</f>
        <v/>
      </c>
    </row>
    <row r="389" spans="1:26" x14ac:dyDescent="0.2">
      <c r="A389" s="146" t="str">
        <f>IF('Données élèves'!$C392&lt;&gt;"",'Données élèves'!A392,"")</f>
        <v/>
      </c>
      <c r="B389" s="146" t="str">
        <f>IF(A389&lt;&gt;"",'Données élèves'!B392,"")</f>
        <v/>
      </c>
      <c r="C389" s="146" t="str">
        <f>IF(AND(A389&lt;&gt;"",'Données élèves'!F392&lt;&gt;""),IF(INDEX(codeclint,MATCH('Données élèves'!F392,libclint,0))&lt;&gt;"",INDEX(codeclint,MATCH('Données élèves'!F392,libclint,0)),""),"")</f>
        <v/>
      </c>
      <c r="D389" s="146" t="str">
        <f t="shared" si="18"/>
        <v/>
      </c>
      <c r="E389" s="146" t="str">
        <f>IF(A389&lt;&gt;"",IF('Données élèves'!G392&lt;&gt;"",IF('Données élèves'!AB392&lt;&gt;"",IF('Données élèves'!G392="LOC.ID",CONCATENATE("LOC.",'Données élèves'!AU$5),'Données élèves'!G392),""),""),"")</f>
        <v/>
      </c>
      <c r="F389" s="146" t="str">
        <f>IF(A389&lt;&gt;"",IF('Données élèves'!H392&lt;&gt;"",'Données élèves'!H392,""),"")</f>
        <v/>
      </c>
      <c r="G389" s="146" t="str">
        <f>IF(AND(A389&lt;&gt;"",'Données élèves'!AC392&lt;&gt;""),IF('Données élèves'!AC392=TRUE,INDEX(codesex,MATCH('Données élèves'!I392,libsex,0)),'Données élèves'!I392),"")</f>
        <v/>
      </c>
      <c r="H389" s="147" t="str">
        <f>IF(A389&lt;&gt;"",IF('Données élèves'!J392&lt;&gt;"",'Données élèves'!J392,""),"")</f>
        <v/>
      </c>
      <c r="I389" s="148" t="str">
        <f>IF(AND(A389&lt;&gt;"",'Données élèves'!AE392&lt;&gt;""),IF('Données élèves'!AE392=TRUE,INDEX(codenat,MATCH('Données élèves'!K392,libnat,0)),'Données élèves'!K392),"")</f>
        <v/>
      </c>
      <c r="J389" s="148" t="str">
        <f>IF(AND(A389&lt;&gt;"",'Données élèves'!AF392&lt;&gt;""),IF('Données élèves'!AF392=TRUE,INDEX(codelangue,MATCH('Données élèves'!L392,liblangue,0)),'Données élèves'!L392),"")</f>
        <v/>
      </c>
      <c r="K389" s="148" t="str">
        <f>IF(AND(A389&lt;&gt;"",'Données élèves'!AH392&lt;&gt;""),IF('Données élèves'!AH392=TRUE,IF(INDEX(codegem,MATCH('Données élèves'!M392,libgem,0))&lt;8000,INDEX(codegem,MATCH('Données élèves'!M392,libgem,0)),""),'Données élèves'!M392),"")</f>
        <v/>
      </c>
      <c r="L389" s="148" t="str">
        <f>IF(AND(A389&lt;&gt;"",'Données élèves'!AH392&lt;&gt;""),IF('Données élèves'!AH392=TRUE,INDEX(codegemhist,MATCH('Données élèves'!M392,libgem,0)),""),"")</f>
        <v/>
      </c>
      <c r="M389" s="148" t="str">
        <f>IF(AND(A389&lt;&gt;"",'Données élèves'!AH392&lt;&gt;""),IF('Données élèves'!AH392=TRUE,IF(INDEX(codegem,MATCH('Données élèves'!M392,libgem,0))&gt;=8000,INDEX(codegem,MATCH('Données élèves'!M392,libgem,0)),""),'Données élèves'!M392),"")</f>
        <v/>
      </c>
      <c r="N389" s="148" t="str">
        <f>IF(AND(A389&lt;&gt;"",'Données élèves'!AI392&lt;&gt;""),IF('Données élèves'!AI392=TRUE,INDEX(codeschart,MATCH('Données élèves'!N392,libschart,0)),'Données élèves'!N392),"")</f>
        <v/>
      </c>
      <c r="O389" s="148" t="str">
        <f>IF(AND(A389&lt;&gt;"",'Données élèves'!O392&lt;&gt;""),'Données élèves'!O392,"")</f>
        <v/>
      </c>
      <c r="P389" s="148" t="str">
        <f>IF(AND(A389&lt;&gt;"",'Données élèves'!AK392&lt;&gt;""),IF('Données élèves'!AK392=TRUE,INDEX(codeform,MATCH('Données élèves'!P392,libform,0)),'Données élèves'!P392),"")</f>
        <v/>
      </c>
      <c r="Q389" s="148" t="str">
        <f>IF(AND(A389&lt;&gt;"",'Données élèves'!AL392&lt;&gt;""),IF('Données élèves'!AL392=TRUE,INDEX(codespe,MATCH('Données élèves'!Q392,libspe,0)),'Données élèves'!Q392),"")</f>
        <v/>
      </c>
      <c r="R389" s="148" t="str">
        <f>IF(AND(A389&lt;&gt;"",OR('Données élèves'!AM392&lt;&gt;"",'Données élèves'!AT392=FALSE)),IF('Données élèves'!AM392=TRUE,INDEX(codemp1,MATCH('Données élèves'!R392,libmp1,0)),IF('Données élèves'!AT392=FALSE,0,'Données élèves'!R392)),"")</f>
        <v/>
      </c>
      <c r="S389" s="148" t="str">
        <f t="shared" si="19"/>
        <v/>
      </c>
      <c r="T389" s="148" t="str">
        <f t="shared" si="20"/>
        <v/>
      </c>
      <c r="U389" s="148" t="str">
        <f>IF(AND(A389&lt;&gt;"",'Données élèves'!S392&lt;&gt;""),'Données élèves'!S392,"")</f>
        <v/>
      </c>
      <c r="V389" s="148" t="str">
        <f>IF(AND(A389&lt;&gt;"",'Données élèves'!T392&lt;&gt;""),'Données élèves'!T392,"")</f>
        <v/>
      </c>
      <c r="W389" s="148" t="str">
        <f>IF(AND(A389&lt;&gt;"",'Données élèves'!U392&lt;&gt;""),'Données élèves'!U392,"")</f>
        <v/>
      </c>
      <c r="X389" s="148" t="str">
        <f>IF(AND(A389&lt;&gt;"",'Données élèves'!V392&lt;&gt;""),'Données élèves'!V392,"")</f>
        <v/>
      </c>
      <c r="Y389" s="148" t="str">
        <f>IF(AND(A389&lt;&gt;"",'Données élèves'!W392&lt;&gt;""),'Données élèves'!W392,"")</f>
        <v/>
      </c>
      <c r="Z389" s="148" t="str">
        <f>IF(AND(A389&lt;&gt;"",'Données élèves'!X392&lt;&gt;""),'Données élèves'!X392,"")</f>
        <v/>
      </c>
    </row>
    <row r="390" spans="1:26" x14ac:dyDescent="0.2">
      <c r="A390" s="146" t="str">
        <f>IF('Données élèves'!$C393&lt;&gt;"",'Données élèves'!A393,"")</f>
        <v/>
      </c>
      <c r="B390" s="146" t="str">
        <f>IF(A390&lt;&gt;"",'Données élèves'!B393,"")</f>
        <v/>
      </c>
      <c r="C390" s="146" t="str">
        <f>IF(AND(A390&lt;&gt;"",'Données élèves'!F393&lt;&gt;""),IF(INDEX(codeclint,MATCH('Données élèves'!F393,libclint,0))&lt;&gt;"",INDEX(codeclint,MATCH('Données élèves'!F393,libclint,0)),""),"")</f>
        <v/>
      </c>
      <c r="D390" s="146" t="str">
        <f t="shared" si="18"/>
        <v/>
      </c>
      <c r="E390" s="146" t="str">
        <f>IF(A390&lt;&gt;"",IF('Données élèves'!G393&lt;&gt;"",IF('Données élèves'!AB393&lt;&gt;"",IF('Données élèves'!G393="LOC.ID",CONCATENATE("LOC.",'Données élèves'!AU$5),'Données élèves'!G393),""),""),"")</f>
        <v/>
      </c>
      <c r="F390" s="146" t="str">
        <f>IF(A390&lt;&gt;"",IF('Données élèves'!H393&lt;&gt;"",'Données élèves'!H393,""),"")</f>
        <v/>
      </c>
      <c r="G390" s="146" t="str">
        <f>IF(AND(A390&lt;&gt;"",'Données élèves'!AC393&lt;&gt;""),IF('Données élèves'!AC393=TRUE,INDEX(codesex,MATCH('Données élèves'!I393,libsex,0)),'Données élèves'!I393),"")</f>
        <v/>
      </c>
      <c r="H390" s="147" t="str">
        <f>IF(A390&lt;&gt;"",IF('Données élèves'!J393&lt;&gt;"",'Données élèves'!J393,""),"")</f>
        <v/>
      </c>
      <c r="I390" s="148" t="str">
        <f>IF(AND(A390&lt;&gt;"",'Données élèves'!AE393&lt;&gt;""),IF('Données élèves'!AE393=TRUE,INDEX(codenat,MATCH('Données élèves'!K393,libnat,0)),'Données élèves'!K393),"")</f>
        <v/>
      </c>
      <c r="J390" s="148" t="str">
        <f>IF(AND(A390&lt;&gt;"",'Données élèves'!AF393&lt;&gt;""),IF('Données élèves'!AF393=TRUE,INDEX(codelangue,MATCH('Données élèves'!L393,liblangue,0)),'Données élèves'!L393),"")</f>
        <v/>
      </c>
      <c r="K390" s="148" t="str">
        <f>IF(AND(A390&lt;&gt;"",'Données élèves'!AH393&lt;&gt;""),IF('Données élèves'!AH393=TRUE,IF(INDEX(codegem,MATCH('Données élèves'!M393,libgem,0))&lt;8000,INDEX(codegem,MATCH('Données élèves'!M393,libgem,0)),""),'Données élèves'!M393),"")</f>
        <v/>
      </c>
      <c r="L390" s="148" t="str">
        <f>IF(AND(A390&lt;&gt;"",'Données élèves'!AH393&lt;&gt;""),IF('Données élèves'!AH393=TRUE,INDEX(codegemhist,MATCH('Données élèves'!M393,libgem,0)),""),"")</f>
        <v/>
      </c>
      <c r="M390" s="148" t="str">
        <f>IF(AND(A390&lt;&gt;"",'Données élèves'!AH393&lt;&gt;""),IF('Données élèves'!AH393=TRUE,IF(INDEX(codegem,MATCH('Données élèves'!M393,libgem,0))&gt;=8000,INDEX(codegem,MATCH('Données élèves'!M393,libgem,0)),""),'Données élèves'!M393),"")</f>
        <v/>
      </c>
      <c r="N390" s="148" t="str">
        <f>IF(AND(A390&lt;&gt;"",'Données élèves'!AI393&lt;&gt;""),IF('Données élèves'!AI393=TRUE,INDEX(codeschart,MATCH('Données élèves'!N393,libschart,0)),'Données élèves'!N393),"")</f>
        <v/>
      </c>
      <c r="O390" s="148" t="str">
        <f>IF(AND(A390&lt;&gt;"",'Données élèves'!O393&lt;&gt;""),'Données élèves'!O393,"")</f>
        <v/>
      </c>
      <c r="P390" s="148" t="str">
        <f>IF(AND(A390&lt;&gt;"",'Données élèves'!AK393&lt;&gt;""),IF('Données élèves'!AK393=TRUE,INDEX(codeform,MATCH('Données élèves'!P393,libform,0)),'Données élèves'!P393),"")</f>
        <v/>
      </c>
      <c r="Q390" s="148" t="str">
        <f>IF(AND(A390&lt;&gt;"",'Données élèves'!AL393&lt;&gt;""),IF('Données élèves'!AL393=TRUE,INDEX(codespe,MATCH('Données élèves'!Q393,libspe,0)),'Données élèves'!Q393),"")</f>
        <v/>
      </c>
      <c r="R390" s="148" t="str">
        <f>IF(AND(A390&lt;&gt;"",OR('Données élèves'!AM393&lt;&gt;"",'Données élèves'!AT393=FALSE)),IF('Données élèves'!AM393=TRUE,INDEX(codemp1,MATCH('Données élèves'!R393,libmp1,0)),IF('Données élèves'!AT393=FALSE,0,'Données élèves'!R393)),"")</f>
        <v/>
      </c>
      <c r="S390" s="148" t="str">
        <f t="shared" si="19"/>
        <v/>
      </c>
      <c r="T390" s="148" t="str">
        <f t="shared" si="20"/>
        <v/>
      </c>
      <c r="U390" s="148" t="str">
        <f>IF(AND(A390&lt;&gt;"",'Données élèves'!S393&lt;&gt;""),'Données élèves'!S393,"")</f>
        <v/>
      </c>
      <c r="V390" s="148" t="str">
        <f>IF(AND(A390&lt;&gt;"",'Données élèves'!T393&lt;&gt;""),'Données élèves'!T393,"")</f>
        <v/>
      </c>
      <c r="W390" s="148" t="str">
        <f>IF(AND(A390&lt;&gt;"",'Données élèves'!U393&lt;&gt;""),'Données élèves'!U393,"")</f>
        <v/>
      </c>
      <c r="X390" s="148" t="str">
        <f>IF(AND(A390&lt;&gt;"",'Données élèves'!V393&lt;&gt;""),'Données élèves'!V393,"")</f>
        <v/>
      </c>
      <c r="Y390" s="148" t="str">
        <f>IF(AND(A390&lt;&gt;"",'Données élèves'!W393&lt;&gt;""),'Données élèves'!W393,"")</f>
        <v/>
      </c>
      <c r="Z390" s="148" t="str">
        <f>IF(AND(A390&lt;&gt;"",'Données élèves'!X393&lt;&gt;""),'Données élèves'!X393,"")</f>
        <v/>
      </c>
    </row>
    <row r="391" spans="1:26" x14ac:dyDescent="0.2">
      <c r="A391" s="146" t="str">
        <f>IF('Données élèves'!$C394&lt;&gt;"",'Données élèves'!A394,"")</f>
        <v/>
      </c>
      <c r="B391" s="146" t="str">
        <f>IF(A391&lt;&gt;"",'Données élèves'!B394,"")</f>
        <v/>
      </c>
      <c r="C391" s="146" t="str">
        <f>IF(AND(A391&lt;&gt;"",'Données élèves'!F394&lt;&gt;""),IF(INDEX(codeclint,MATCH('Données élèves'!F394,libclint,0))&lt;&gt;"",INDEX(codeclint,MATCH('Données élèves'!F394,libclint,0)),""),"")</f>
        <v/>
      </c>
      <c r="D391" s="146" t="str">
        <f t="shared" si="18"/>
        <v/>
      </c>
      <c r="E391" s="146" t="str">
        <f>IF(A391&lt;&gt;"",IF('Données élèves'!G394&lt;&gt;"",IF('Données élèves'!AB394&lt;&gt;"",IF('Données élèves'!G394="LOC.ID",CONCATENATE("LOC.",'Données élèves'!AU$5),'Données élèves'!G394),""),""),"")</f>
        <v/>
      </c>
      <c r="F391" s="146" t="str">
        <f>IF(A391&lt;&gt;"",IF('Données élèves'!H394&lt;&gt;"",'Données élèves'!H394,""),"")</f>
        <v/>
      </c>
      <c r="G391" s="146" t="str">
        <f>IF(AND(A391&lt;&gt;"",'Données élèves'!AC394&lt;&gt;""),IF('Données élèves'!AC394=TRUE,INDEX(codesex,MATCH('Données élèves'!I394,libsex,0)),'Données élèves'!I394),"")</f>
        <v/>
      </c>
      <c r="H391" s="147" t="str">
        <f>IF(A391&lt;&gt;"",IF('Données élèves'!J394&lt;&gt;"",'Données élèves'!J394,""),"")</f>
        <v/>
      </c>
      <c r="I391" s="148" t="str">
        <f>IF(AND(A391&lt;&gt;"",'Données élèves'!AE394&lt;&gt;""),IF('Données élèves'!AE394=TRUE,INDEX(codenat,MATCH('Données élèves'!K394,libnat,0)),'Données élèves'!K394),"")</f>
        <v/>
      </c>
      <c r="J391" s="148" t="str">
        <f>IF(AND(A391&lt;&gt;"",'Données élèves'!AF394&lt;&gt;""),IF('Données élèves'!AF394=TRUE,INDEX(codelangue,MATCH('Données élèves'!L394,liblangue,0)),'Données élèves'!L394),"")</f>
        <v/>
      </c>
      <c r="K391" s="148" t="str">
        <f>IF(AND(A391&lt;&gt;"",'Données élèves'!AH394&lt;&gt;""),IF('Données élèves'!AH394=TRUE,IF(INDEX(codegem,MATCH('Données élèves'!M394,libgem,0))&lt;8000,INDEX(codegem,MATCH('Données élèves'!M394,libgem,0)),""),'Données élèves'!M394),"")</f>
        <v/>
      </c>
      <c r="L391" s="148" t="str">
        <f>IF(AND(A391&lt;&gt;"",'Données élèves'!AH394&lt;&gt;""),IF('Données élèves'!AH394=TRUE,INDEX(codegemhist,MATCH('Données élèves'!M394,libgem,0)),""),"")</f>
        <v/>
      </c>
      <c r="M391" s="148" t="str">
        <f>IF(AND(A391&lt;&gt;"",'Données élèves'!AH394&lt;&gt;""),IF('Données élèves'!AH394=TRUE,IF(INDEX(codegem,MATCH('Données élèves'!M394,libgem,0))&gt;=8000,INDEX(codegem,MATCH('Données élèves'!M394,libgem,0)),""),'Données élèves'!M394),"")</f>
        <v/>
      </c>
      <c r="N391" s="148" t="str">
        <f>IF(AND(A391&lt;&gt;"",'Données élèves'!AI394&lt;&gt;""),IF('Données élèves'!AI394=TRUE,INDEX(codeschart,MATCH('Données élèves'!N394,libschart,0)),'Données élèves'!N394),"")</f>
        <v/>
      </c>
      <c r="O391" s="148" t="str">
        <f>IF(AND(A391&lt;&gt;"",'Données élèves'!O394&lt;&gt;""),'Données élèves'!O394,"")</f>
        <v/>
      </c>
      <c r="P391" s="148" t="str">
        <f>IF(AND(A391&lt;&gt;"",'Données élèves'!AK394&lt;&gt;""),IF('Données élèves'!AK394=TRUE,INDEX(codeform,MATCH('Données élèves'!P394,libform,0)),'Données élèves'!P394),"")</f>
        <v/>
      </c>
      <c r="Q391" s="148" t="str">
        <f>IF(AND(A391&lt;&gt;"",'Données élèves'!AL394&lt;&gt;""),IF('Données élèves'!AL394=TRUE,INDEX(codespe,MATCH('Données élèves'!Q394,libspe,0)),'Données élèves'!Q394),"")</f>
        <v/>
      </c>
      <c r="R391" s="148" t="str">
        <f>IF(AND(A391&lt;&gt;"",OR('Données élèves'!AM394&lt;&gt;"",'Données élèves'!AT394=FALSE)),IF('Données élèves'!AM394=TRUE,INDEX(codemp1,MATCH('Données élèves'!R394,libmp1,0)),IF('Données élèves'!AT394=FALSE,0,'Données élèves'!R394)),"")</f>
        <v/>
      </c>
      <c r="S391" s="148" t="str">
        <f t="shared" si="19"/>
        <v/>
      </c>
      <c r="T391" s="148" t="str">
        <f t="shared" si="20"/>
        <v/>
      </c>
      <c r="U391" s="148" t="str">
        <f>IF(AND(A391&lt;&gt;"",'Données élèves'!S394&lt;&gt;""),'Données élèves'!S394,"")</f>
        <v/>
      </c>
      <c r="V391" s="148" t="str">
        <f>IF(AND(A391&lt;&gt;"",'Données élèves'!T394&lt;&gt;""),'Données élèves'!T394,"")</f>
        <v/>
      </c>
      <c r="W391" s="148" t="str">
        <f>IF(AND(A391&lt;&gt;"",'Données élèves'!U394&lt;&gt;""),'Données élèves'!U394,"")</f>
        <v/>
      </c>
      <c r="X391" s="148" t="str">
        <f>IF(AND(A391&lt;&gt;"",'Données élèves'!V394&lt;&gt;""),'Données élèves'!V394,"")</f>
        <v/>
      </c>
      <c r="Y391" s="148" t="str">
        <f>IF(AND(A391&lt;&gt;"",'Données élèves'!W394&lt;&gt;""),'Données élèves'!W394,"")</f>
        <v/>
      </c>
      <c r="Z391" s="148" t="str">
        <f>IF(AND(A391&lt;&gt;"",'Données élèves'!X394&lt;&gt;""),'Données élèves'!X394,"")</f>
        <v/>
      </c>
    </row>
    <row r="392" spans="1:26" x14ac:dyDescent="0.2">
      <c r="A392" s="146" t="str">
        <f>IF('Données élèves'!$C395&lt;&gt;"",'Données élèves'!A395,"")</f>
        <v/>
      </c>
      <c r="B392" s="146" t="str">
        <f>IF(A392&lt;&gt;"",'Données élèves'!B395,"")</f>
        <v/>
      </c>
      <c r="C392" s="146" t="str">
        <f>IF(AND(A392&lt;&gt;"",'Données élèves'!F395&lt;&gt;""),IF(INDEX(codeclint,MATCH('Données élèves'!F395,libclint,0))&lt;&gt;"",INDEX(codeclint,MATCH('Données élèves'!F395,libclint,0)),""),"")</f>
        <v/>
      </c>
      <c r="D392" s="146" t="str">
        <f t="shared" si="18"/>
        <v/>
      </c>
      <c r="E392" s="146" t="str">
        <f>IF(A392&lt;&gt;"",IF('Données élèves'!G395&lt;&gt;"",IF('Données élèves'!AB395&lt;&gt;"",IF('Données élèves'!G395="LOC.ID",CONCATENATE("LOC.",'Données élèves'!AU$5),'Données élèves'!G395),""),""),"")</f>
        <v/>
      </c>
      <c r="F392" s="146" t="str">
        <f>IF(A392&lt;&gt;"",IF('Données élèves'!H395&lt;&gt;"",'Données élèves'!H395,""),"")</f>
        <v/>
      </c>
      <c r="G392" s="146" t="str">
        <f>IF(AND(A392&lt;&gt;"",'Données élèves'!AC395&lt;&gt;""),IF('Données élèves'!AC395=TRUE,INDEX(codesex,MATCH('Données élèves'!I395,libsex,0)),'Données élèves'!I395),"")</f>
        <v/>
      </c>
      <c r="H392" s="147" t="str">
        <f>IF(A392&lt;&gt;"",IF('Données élèves'!J395&lt;&gt;"",'Données élèves'!J395,""),"")</f>
        <v/>
      </c>
      <c r="I392" s="148" t="str">
        <f>IF(AND(A392&lt;&gt;"",'Données élèves'!AE395&lt;&gt;""),IF('Données élèves'!AE395=TRUE,INDEX(codenat,MATCH('Données élèves'!K395,libnat,0)),'Données élèves'!K395),"")</f>
        <v/>
      </c>
      <c r="J392" s="148" t="str">
        <f>IF(AND(A392&lt;&gt;"",'Données élèves'!AF395&lt;&gt;""),IF('Données élèves'!AF395=TRUE,INDEX(codelangue,MATCH('Données élèves'!L395,liblangue,0)),'Données élèves'!L395),"")</f>
        <v/>
      </c>
      <c r="K392" s="148" t="str">
        <f>IF(AND(A392&lt;&gt;"",'Données élèves'!AH395&lt;&gt;""),IF('Données élèves'!AH395=TRUE,IF(INDEX(codegem,MATCH('Données élèves'!M395,libgem,0))&lt;8000,INDEX(codegem,MATCH('Données élèves'!M395,libgem,0)),""),'Données élèves'!M395),"")</f>
        <v/>
      </c>
      <c r="L392" s="148" t="str">
        <f>IF(AND(A392&lt;&gt;"",'Données élèves'!AH395&lt;&gt;""),IF('Données élèves'!AH395=TRUE,INDEX(codegemhist,MATCH('Données élèves'!M395,libgem,0)),""),"")</f>
        <v/>
      </c>
      <c r="M392" s="148" t="str">
        <f>IF(AND(A392&lt;&gt;"",'Données élèves'!AH395&lt;&gt;""),IF('Données élèves'!AH395=TRUE,IF(INDEX(codegem,MATCH('Données élèves'!M395,libgem,0))&gt;=8000,INDEX(codegem,MATCH('Données élèves'!M395,libgem,0)),""),'Données élèves'!M395),"")</f>
        <v/>
      </c>
      <c r="N392" s="148" t="str">
        <f>IF(AND(A392&lt;&gt;"",'Données élèves'!AI395&lt;&gt;""),IF('Données élèves'!AI395=TRUE,INDEX(codeschart,MATCH('Données élèves'!N395,libschart,0)),'Données élèves'!N395),"")</f>
        <v/>
      </c>
      <c r="O392" s="148" t="str">
        <f>IF(AND(A392&lt;&gt;"",'Données élèves'!O395&lt;&gt;""),'Données élèves'!O395,"")</f>
        <v/>
      </c>
      <c r="P392" s="148" t="str">
        <f>IF(AND(A392&lt;&gt;"",'Données élèves'!AK395&lt;&gt;""),IF('Données élèves'!AK395=TRUE,INDEX(codeform,MATCH('Données élèves'!P395,libform,0)),'Données élèves'!P395),"")</f>
        <v/>
      </c>
      <c r="Q392" s="148" t="str">
        <f>IF(AND(A392&lt;&gt;"",'Données élèves'!AL395&lt;&gt;""),IF('Données élèves'!AL395=TRUE,INDEX(codespe,MATCH('Données élèves'!Q395,libspe,0)),'Données élèves'!Q395),"")</f>
        <v/>
      </c>
      <c r="R392" s="148" t="str">
        <f>IF(AND(A392&lt;&gt;"",OR('Données élèves'!AM395&lt;&gt;"",'Données élèves'!AT395=FALSE)),IF('Données élèves'!AM395=TRUE,INDEX(codemp1,MATCH('Données élèves'!R395,libmp1,0)),IF('Données élèves'!AT395=FALSE,0,'Données élèves'!R395)),"")</f>
        <v/>
      </c>
      <c r="S392" s="148" t="str">
        <f t="shared" si="19"/>
        <v/>
      </c>
      <c r="T392" s="148" t="str">
        <f t="shared" si="20"/>
        <v/>
      </c>
      <c r="U392" s="148" t="str">
        <f>IF(AND(A392&lt;&gt;"",'Données élèves'!S395&lt;&gt;""),'Données élèves'!S395,"")</f>
        <v/>
      </c>
      <c r="V392" s="148" t="str">
        <f>IF(AND(A392&lt;&gt;"",'Données élèves'!T395&lt;&gt;""),'Données élèves'!T395,"")</f>
        <v/>
      </c>
      <c r="W392" s="148" t="str">
        <f>IF(AND(A392&lt;&gt;"",'Données élèves'!U395&lt;&gt;""),'Données élèves'!U395,"")</f>
        <v/>
      </c>
      <c r="X392" s="148" t="str">
        <f>IF(AND(A392&lt;&gt;"",'Données élèves'!V395&lt;&gt;""),'Données élèves'!V395,"")</f>
        <v/>
      </c>
      <c r="Y392" s="148" t="str">
        <f>IF(AND(A392&lt;&gt;"",'Données élèves'!W395&lt;&gt;""),'Données élèves'!W395,"")</f>
        <v/>
      </c>
      <c r="Z392" s="148" t="str">
        <f>IF(AND(A392&lt;&gt;"",'Données élèves'!X395&lt;&gt;""),'Données élèves'!X395,"")</f>
        <v/>
      </c>
    </row>
    <row r="393" spans="1:26" x14ac:dyDescent="0.2">
      <c r="A393" s="146" t="str">
        <f>IF('Données élèves'!$C396&lt;&gt;"",'Données élèves'!A396,"")</f>
        <v/>
      </c>
      <c r="B393" s="146" t="str">
        <f>IF(A393&lt;&gt;"",'Données élèves'!B396,"")</f>
        <v/>
      </c>
      <c r="C393" s="146" t="str">
        <f>IF(AND(A393&lt;&gt;"",'Données élèves'!F396&lt;&gt;""),IF(INDEX(codeclint,MATCH('Données élèves'!F396,libclint,0))&lt;&gt;"",INDEX(codeclint,MATCH('Données élèves'!F396,libclint,0)),""),"")</f>
        <v/>
      </c>
      <c r="D393" s="146" t="str">
        <f t="shared" si="18"/>
        <v/>
      </c>
      <c r="E393" s="146" t="str">
        <f>IF(A393&lt;&gt;"",IF('Données élèves'!G396&lt;&gt;"",IF('Données élèves'!AB396&lt;&gt;"",IF('Données élèves'!G396="LOC.ID",CONCATENATE("LOC.",'Données élèves'!AU$5),'Données élèves'!G396),""),""),"")</f>
        <v/>
      </c>
      <c r="F393" s="146" t="str">
        <f>IF(A393&lt;&gt;"",IF('Données élèves'!H396&lt;&gt;"",'Données élèves'!H396,""),"")</f>
        <v/>
      </c>
      <c r="G393" s="146" t="str">
        <f>IF(AND(A393&lt;&gt;"",'Données élèves'!AC396&lt;&gt;""),IF('Données élèves'!AC396=TRUE,INDEX(codesex,MATCH('Données élèves'!I396,libsex,0)),'Données élèves'!I396),"")</f>
        <v/>
      </c>
      <c r="H393" s="147" t="str">
        <f>IF(A393&lt;&gt;"",IF('Données élèves'!J396&lt;&gt;"",'Données élèves'!J396,""),"")</f>
        <v/>
      </c>
      <c r="I393" s="148" t="str">
        <f>IF(AND(A393&lt;&gt;"",'Données élèves'!AE396&lt;&gt;""),IF('Données élèves'!AE396=TRUE,INDEX(codenat,MATCH('Données élèves'!K396,libnat,0)),'Données élèves'!K396),"")</f>
        <v/>
      </c>
      <c r="J393" s="148" t="str">
        <f>IF(AND(A393&lt;&gt;"",'Données élèves'!AF396&lt;&gt;""),IF('Données élèves'!AF396=TRUE,INDEX(codelangue,MATCH('Données élèves'!L396,liblangue,0)),'Données élèves'!L396),"")</f>
        <v/>
      </c>
      <c r="K393" s="148" t="str">
        <f>IF(AND(A393&lt;&gt;"",'Données élèves'!AH396&lt;&gt;""),IF('Données élèves'!AH396=TRUE,IF(INDEX(codegem,MATCH('Données élèves'!M396,libgem,0))&lt;8000,INDEX(codegem,MATCH('Données élèves'!M396,libgem,0)),""),'Données élèves'!M396),"")</f>
        <v/>
      </c>
      <c r="L393" s="148" t="str">
        <f>IF(AND(A393&lt;&gt;"",'Données élèves'!AH396&lt;&gt;""),IF('Données élèves'!AH396=TRUE,INDEX(codegemhist,MATCH('Données élèves'!M396,libgem,0)),""),"")</f>
        <v/>
      </c>
      <c r="M393" s="148" t="str">
        <f>IF(AND(A393&lt;&gt;"",'Données élèves'!AH396&lt;&gt;""),IF('Données élèves'!AH396=TRUE,IF(INDEX(codegem,MATCH('Données élèves'!M396,libgem,0))&gt;=8000,INDEX(codegem,MATCH('Données élèves'!M396,libgem,0)),""),'Données élèves'!M396),"")</f>
        <v/>
      </c>
      <c r="N393" s="148" t="str">
        <f>IF(AND(A393&lt;&gt;"",'Données élèves'!AI396&lt;&gt;""),IF('Données élèves'!AI396=TRUE,INDEX(codeschart,MATCH('Données élèves'!N396,libschart,0)),'Données élèves'!N396),"")</f>
        <v/>
      </c>
      <c r="O393" s="148" t="str">
        <f>IF(AND(A393&lt;&gt;"",'Données élèves'!O396&lt;&gt;""),'Données élèves'!O396,"")</f>
        <v/>
      </c>
      <c r="P393" s="148" t="str">
        <f>IF(AND(A393&lt;&gt;"",'Données élèves'!AK396&lt;&gt;""),IF('Données élèves'!AK396=TRUE,INDEX(codeform,MATCH('Données élèves'!P396,libform,0)),'Données élèves'!P396),"")</f>
        <v/>
      </c>
      <c r="Q393" s="148" t="str">
        <f>IF(AND(A393&lt;&gt;"",'Données élèves'!AL396&lt;&gt;""),IF('Données élèves'!AL396=TRUE,INDEX(codespe,MATCH('Données élèves'!Q396,libspe,0)),'Données élèves'!Q396),"")</f>
        <v/>
      </c>
      <c r="R393" s="148" t="str">
        <f>IF(AND(A393&lt;&gt;"",OR('Données élèves'!AM396&lt;&gt;"",'Données élèves'!AT396=FALSE)),IF('Données élèves'!AM396=TRUE,INDEX(codemp1,MATCH('Données élèves'!R396,libmp1,0)),IF('Données élèves'!AT396=FALSE,0,'Données élèves'!R396)),"")</f>
        <v/>
      </c>
      <c r="S393" s="148" t="str">
        <f t="shared" si="19"/>
        <v/>
      </c>
      <c r="T393" s="148" t="str">
        <f t="shared" si="20"/>
        <v/>
      </c>
      <c r="U393" s="148" t="str">
        <f>IF(AND(A393&lt;&gt;"",'Données élèves'!S396&lt;&gt;""),'Données élèves'!S396,"")</f>
        <v/>
      </c>
      <c r="V393" s="148" t="str">
        <f>IF(AND(A393&lt;&gt;"",'Données élèves'!T396&lt;&gt;""),'Données élèves'!T396,"")</f>
        <v/>
      </c>
      <c r="W393" s="148" t="str">
        <f>IF(AND(A393&lt;&gt;"",'Données élèves'!U396&lt;&gt;""),'Données élèves'!U396,"")</f>
        <v/>
      </c>
      <c r="X393" s="148" t="str">
        <f>IF(AND(A393&lt;&gt;"",'Données élèves'!V396&lt;&gt;""),'Données élèves'!V396,"")</f>
        <v/>
      </c>
      <c r="Y393" s="148" t="str">
        <f>IF(AND(A393&lt;&gt;"",'Données élèves'!W396&lt;&gt;""),'Données élèves'!W396,"")</f>
        <v/>
      </c>
      <c r="Z393" s="148" t="str">
        <f>IF(AND(A393&lt;&gt;"",'Données élèves'!X396&lt;&gt;""),'Données élèves'!X396,"")</f>
        <v/>
      </c>
    </row>
    <row r="394" spans="1:26" x14ac:dyDescent="0.2">
      <c r="A394" s="146" t="str">
        <f>IF('Données élèves'!$C397&lt;&gt;"",'Données élèves'!A397,"")</f>
        <v/>
      </c>
      <c r="B394" s="146" t="str">
        <f>IF(A394&lt;&gt;"",'Données élèves'!B397,"")</f>
        <v/>
      </c>
      <c r="C394" s="146" t="str">
        <f>IF(AND(A394&lt;&gt;"",'Données élèves'!F397&lt;&gt;""),IF(INDEX(codeclint,MATCH('Données élèves'!F397,libclint,0))&lt;&gt;"",INDEX(codeclint,MATCH('Données élèves'!F397,libclint,0)),""),"")</f>
        <v/>
      </c>
      <c r="D394" s="146" t="str">
        <f t="shared" si="18"/>
        <v/>
      </c>
      <c r="E394" s="146" t="str">
        <f>IF(A394&lt;&gt;"",IF('Données élèves'!G397&lt;&gt;"",IF('Données élèves'!AB397&lt;&gt;"",IF('Données élèves'!G397="LOC.ID",CONCATENATE("LOC.",'Données élèves'!AU$5),'Données élèves'!G397),""),""),"")</f>
        <v/>
      </c>
      <c r="F394" s="146" t="str">
        <f>IF(A394&lt;&gt;"",IF('Données élèves'!H397&lt;&gt;"",'Données élèves'!H397,""),"")</f>
        <v/>
      </c>
      <c r="G394" s="146" t="str">
        <f>IF(AND(A394&lt;&gt;"",'Données élèves'!AC397&lt;&gt;""),IF('Données élèves'!AC397=TRUE,INDEX(codesex,MATCH('Données élèves'!I397,libsex,0)),'Données élèves'!I397),"")</f>
        <v/>
      </c>
      <c r="H394" s="147" t="str">
        <f>IF(A394&lt;&gt;"",IF('Données élèves'!J397&lt;&gt;"",'Données élèves'!J397,""),"")</f>
        <v/>
      </c>
      <c r="I394" s="148" t="str">
        <f>IF(AND(A394&lt;&gt;"",'Données élèves'!AE397&lt;&gt;""),IF('Données élèves'!AE397=TRUE,INDEX(codenat,MATCH('Données élèves'!K397,libnat,0)),'Données élèves'!K397),"")</f>
        <v/>
      </c>
      <c r="J394" s="148" t="str">
        <f>IF(AND(A394&lt;&gt;"",'Données élèves'!AF397&lt;&gt;""),IF('Données élèves'!AF397=TRUE,INDEX(codelangue,MATCH('Données élèves'!L397,liblangue,0)),'Données élèves'!L397),"")</f>
        <v/>
      </c>
      <c r="K394" s="148" t="str">
        <f>IF(AND(A394&lt;&gt;"",'Données élèves'!AH397&lt;&gt;""),IF('Données élèves'!AH397=TRUE,IF(INDEX(codegem,MATCH('Données élèves'!M397,libgem,0))&lt;8000,INDEX(codegem,MATCH('Données élèves'!M397,libgem,0)),""),'Données élèves'!M397),"")</f>
        <v/>
      </c>
      <c r="L394" s="148" t="str">
        <f>IF(AND(A394&lt;&gt;"",'Données élèves'!AH397&lt;&gt;""),IF('Données élèves'!AH397=TRUE,INDEX(codegemhist,MATCH('Données élèves'!M397,libgem,0)),""),"")</f>
        <v/>
      </c>
      <c r="M394" s="148" t="str">
        <f>IF(AND(A394&lt;&gt;"",'Données élèves'!AH397&lt;&gt;""),IF('Données élèves'!AH397=TRUE,IF(INDEX(codegem,MATCH('Données élèves'!M397,libgem,0))&gt;=8000,INDEX(codegem,MATCH('Données élèves'!M397,libgem,0)),""),'Données élèves'!M397),"")</f>
        <v/>
      </c>
      <c r="N394" s="148" t="str">
        <f>IF(AND(A394&lt;&gt;"",'Données élèves'!AI397&lt;&gt;""),IF('Données élèves'!AI397=TRUE,INDEX(codeschart,MATCH('Données élèves'!N397,libschart,0)),'Données élèves'!N397),"")</f>
        <v/>
      </c>
      <c r="O394" s="148" t="str">
        <f>IF(AND(A394&lt;&gt;"",'Données élèves'!O397&lt;&gt;""),'Données élèves'!O397,"")</f>
        <v/>
      </c>
      <c r="P394" s="148" t="str">
        <f>IF(AND(A394&lt;&gt;"",'Données élèves'!AK397&lt;&gt;""),IF('Données élèves'!AK397=TRUE,INDEX(codeform,MATCH('Données élèves'!P397,libform,0)),'Données élèves'!P397),"")</f>
        <v/>
      </c>
      <c r="Q394" s="148" t="str">
        <f>IF(AND(A394&lt;&gt;"",'Données élèves'!AL397&lt;&gt;""),IF('Données élèves'!AL397=TRUE,INDEX(codespe,MATCH('Données élèves'!Q397,libspe,0)),'Données élèves'!Q397),"")</f>
        <v/>
      </c>
      <c r="R394" s="148" t="str">
        <f>IF(AND(A394&lt;&gt;"",OR('Données élèves'!AM397&lt;&gt;"",'Données élèves'!AT397=FALSE)),IF('Données élèves'!AM397=TRUE,INDEX(codemp1,MATCH('Données élèves'!R397,libmp1,0)),IF('Données élèves'!AT397=FALSE,0,'Données élèves'!R397)),"")</f>
        <v/>
      </c>
      <c r="S394" s="148" t="str">
        <f t="shared" si="19"/>
        <v/>
      </c>
      <c r="T394" s="148" t="str">
        <f t="shared" si="20"/>
        <v/>
      </c>
      <c r="U394" s="148" t="str">
        <f>IF(AND(A394&lt;&gt;"",'Données élèves'!S397&lt;&gt;""),'Données élèves'!S397,"")</f>
        <v/>
      </c>
      <c r="V394" s="148" t="str">
        <f>IF(AND(A394&lt;&gt;"",'Données élèves'!T397&lt;&gt;""),'Données élèves'!T397,"")</f>
        <v/>
      </c>
      <c r="W394" s="148" t="str">
        <f>IF(AND(A394&lt;&gt;"",'Données élèves'!U397&lt;&gt;""),'Données élèves'!U397,"")</f>
        <v/>
      </c>
      <c r="X394" s="148" t="str">
        <f>IF(AND(A394&lt;&gt;"",'Données élèves'!V397&lt;&gt;""),'Données élèves'!V397,"")</f>
        <v/>
      </c>
      <c r="Y394" s="148" t="str">
        <f>IF(AND(A394&lt;&gt;"",'Données élèves'!W397&lt;&gt;""),'Données élèves'!W397,"")</f>
        <v/>
      </c>
      <c r="Z394" s="148" t="str">
        <f>IF(AND(A394&lt;&gt;"",'Données élèves'!X397&lt;&gt;""),'Données élèves'!X397,"")</f>
        <v/>
      </c>
    </row>
    <row r="395" spans="1:26" x14ac:dyDescent="0.2">
      <c r="A395" s="146" t="str">
        <f>IF('Données élèves'!$C398&lt;&gt;"",'Données élèves'!A398,"")</f>
        <v/>
      </c>
      <c r="B395" s="146" t="str">
        <f>IF(A395&lt;&gt;"",'Données élèves'!B398,"")</f>
        <v/>
      </c>
      <c r="C395" s="146" t="str">
        <f>IF(AND(A395&lt;&gt;"",'Données élèves'!F398&lt;&gt;""),IF(INDEX(codeclint,MATCH('Données élèves'!F398,libclint,0))&lt;&gt;"",INDEX(codeclint,MATCH('Données élèves'!F398,libclint,0)),""),"")</f>
        <v/>
      </c>
      <c r="D395" s="146" t="str">
        <f t="shared" si="18"/>
        <v/>
      </c>
      <c r="E395" s="146" t="str">
        <f>IF(A395&lt;&gt;"",IF('Données élèves'!G398&lt;&gt;"",IF('Données élèves'!AB398&lt;&gt;"",IF('Données élèves'!G398="LOC.ID",CONCATENATE("LOC.",'Données élèves'!AU$5),'Données élèves'!G398),""),""),"")</f>
        <v/>
      </c>
      <c r="F395" s="146" t="str">
        <f>IF(A395&lt;&gt;"",IF('Données élèves'!H398&lt;&gt;"",'Données élèves'!H398,""),"")</f>
        <v/>
      </c>
      <c r="G395" s="146" t="str">
        <f>IF(AND(A395&lt;&gt;"",'Données élèves'!AC398&lt;&gt;""),IF('Données élèves'!AC398=TRUE,INDEX(codesex,MATCH('Données élèves'!I398,libsex,0)),'Données élèves'!I398),"")</f>
        <v/>
      </c>
      <c r="H395" s="147" t="str">
        <f>IF(A395&lt;&gt;"",IF('Données élèves'!J398&lt;&gt;"",'Données élèves'!J398,""),"")</f>
        <v/>
      </c>
      <c r="I395" s="148" t="str">
        <f>IF(AND(A395&lt;&gt;"",'Données élèves'!AE398&lt;&gt;""),IF('Données élèves'!AE398=TRUE,INDEX(codenat,MATCH('Données élèves'!K398,libnat,0)),'Données élèves'!K398),"")</f>
        <v/>
      </c>
      <c r="J395" s="148" t="str">
        <f>IF(AND(A395&lt;&gt;"",'Données élèves'!AF398&lt;&gt;""),IF('Données élèves'!AF398=TRUE,INDEX(codelangue,MATCH('Données élèves'!L398,liblangue,0)),'Données élèves'!L398),"")</f>
        <v/>
      </c>
      <c r="K395" s="148" t="str">
        <f>IF(AND(A395&lt;&gt;"",'Données élèves'!AH398&lt;&gt;""),IF('Données élèves'!AH398=TRUE,IF(INDEX(codegem,MATCH('Données élèves'!M398,libgem,0))&lt;8000,INDEX(codegem,MATCH('Données élèves'!M398,libgem,0)),""),'Données élèves'!M398),"")</f>
        <v/>
      </c>
      <c r="L395" s="148" t="str">
        <f>IF(AND(A395&lt;&gt;"",'Données élèves'!AH398&lt;&gt;""),IF('Données élèves'!AH398=TRUE,INDEX(codegemhist,MATCH('Données élèves'!M398,libgem,0)),""),"")</f>
        <v/>
      </c>
      <c r="M395" s="148" t="str">
        <f>IF(AND(A395&lt;&gt;"",'Données élèves'!AH398&lt;&gt;""),IF('Données élèves'!AH398=TRUE,IF(INDEX(codegem,MATCH('Données élèves'!M398,libgem,0))&gt;=8000,INDEX(codegem,MATCH('Données élèves'!M398,libgem,0)),""),'Données élèves'!M398),"")</f>
        <v/>
      </c>
      <c r="N395" s="148" t="str">
        <f>IF(AND(A395&lt;&gt;"",'Données élèves'!AI398&lt;&gt;""),IF('Données élèves'!AI398=TRUE,INDEX(codeschart,MATCH('Données élèves'!N398,libschart,0)),'Données élèves'!N398),"")</f>
        <v/>
      </c>
      <c r="O395" s="148" t="str">
        <f>IF(AND(A395&lt;&gt;"",'Données élèves'!O398&lt;&gt;""),'Données élèves'!O398,"")</f>
        <v/>
      </c>
      <c r="P395" s="148" t="str">
        <f>IF(AND(A395&lt;&gt;"",'Données élèves'!AK398&lt;&gt;""),IF('Données élèves'!AK398=TRUE,INDEX(codeform,MATCH('Données élèves'!P398,libform,0)),'Données élèves'!P398),"")</f>
        <v/>
      </c>
      <c r="Q395" s="148" t="str">
        <f>IF(AND(A395&lt;&gt;"",'Données élèves'!AL398&lt;&gt;""),IF('Données élèves'!AL398=TRUE,INDEX(codespe,MATCH('Données élèves'!Q398,libspe,0)),'Données élèves'!Q398),"")</f>
        <v/>
      </c>
      <c r="R395" s="148" t="str">
        <f>IF(AND(A395&lt;&gt;"",OR('Données élèves'!AM398&lt;&gt;"",'Données élèves'!AT398=FALSE)),IF('Données élèves'!AM398=TRUE,INDEX(codemp1,MATCH('Données élèves'!R398,libmp1,0)),IF('Données élèves'!AT398=FALSE,0,'Données élèves'!R398)),"")</f>
        <v/>
      </c>
      <c r="S395" s="148" t="str">
        <f t="shared" si="19"/>
        <v/>
      </c>
      <c r="T395" s="148" t="str">
        <f t="shared" si="20"/>
        <v/>
      </c>
      <c r="U395" s="148" t="str">
        <f>IF(AND(A395&lt;&gt;"",'Données élèves'!S398&lt;&gt;""),'Données élèves'!S398,"")</f>
        <v/>
      </c>
      <c r="V395" s="148" t="str">
        <f>IF(AND(A395&lt;&gt;"",'Données élèves'!T398&lt;&gt;""),'Données élèves'!T398,"")</f>
        <v/>
      </c>
      <c r="W395" s="148" t="str">
        <f>IF(AND(A395&lt;&gt;"",'Données élèves'!U398&lt;&gt;""),'Données élèves'!U398,"")</f>
        <v/>
      </c>
      <c r="X395" s="148" t="str">
        <f>IF(AND(A395&lt;&gt;"",'Données élèves'!V398&lt;&gt;""),'Données élèves'!V398,"")</f>
        <v/>
      </c>
      <c r="Y395" s="148" t="str">
        <f>IF(AND(A395&lt;&gt;"",'Données élèves'!W398&lt;&gt;""),'Données élèves'!W398,"")</f>
        <v/>
      </c>
      <c r="Z395" s="148" t="str">
        <f>IF(AND(A395&lt;&gt;"",'Données élèves'!X398&lt;&gt;""),'Données élèves'!X398,"")</f>
        <v/>
      </c>
    </row>
    <row r="396" spans="1:26" x14ac:dyDescent="0.2">
      <c r="A396" s="146" t="str">
        <f>IF('Données élèves'!$C399&lt;&gt;"",'Données élèves'!A399,"")</f>
        <v/>
      </c>
      <c r="B396" s="146" t="str">
        <f>IF(A396&lt;&gt;"",'Données élèves'!B399,"")</f>
        <v/>
      </c>
      <c r="C396" s="146" t="str">
        <f>IF(AND(A396&lt;&gt;"",'Données élèves'!F399&lt;&gt;""),IF(INDEX(codeclint,MATCH('Données élèves'!F399,libclint,0))&lt;&gt;"",INDEX(codeclint,MATCH('Données élèves'!F399,libclint,0)),""),"")</f>
        <v/>
      </c>
      <c r="D396" s="146" t="str">
        <f t="shared" si="18"/>
        <v/>
      </c>
      <c r="E396" s="146" t="str">
        <f>IF(A396&lt;&gt;"",IF('Données élèves'!G399&lt;&gt;"",IF('Données élèves'!AB399&lt;&gt;"",IF('Données élèves'!G399="LOC.ID",CONCATENATE("LOC.",'Données élèves'!AU$5),'Données élèves'!G399),""),""),"")</f>
        <v/>
      </c>
      <c r="F396" s="146" t="str">
        <f>IF(A396&lt;&gt;"",IF('Données élèves'!H399&lt;&gt;"",'Données élèves'!H399,""),"")</f>
        <v/>
      </c>
      <c r="G396" s="146" t="str">
        <f>IF(AND(A396&lt;&gt;"",'Données élèves'!AC399&lt;&gt;""),IF('Données élèves'!AC399=TRUE,INDEX(codesex,MATCH('Données élèves'!I399,libsex,0)),'Données élèves'!I399),"")</f>
        <v/>
      </c>
      <c r="H396" s="147" t="str">
        <f>IF(A396&lt;&gt;"",IF('Données élèves'!J399&lt;&gt;"",'Données élèves'!J399,""),"")</f>
        <v/>
      </c>
      <c r="I396" s="148" t="str">
        <f>IF(AND(A396&lt;&gt;"",'Données élèves'!AE399&lt;&gt;""),IF('Données élèves'!AE399=TRUE,INDEX(codenat,MATCH('Données élèves'!K399,libnat,0)),'Données élèves'!K399),"")</f>
        <v/>
      </c>
      <c r="J396" s="148" t="str">
        <f>IF(AND(A396&lt;&gt;"",'Données élèves'!AF399&lt;&gt;""),IF('Données élèves'!AF399=TRUE,INDEX(codelangue,MATCH('Données élèves'!L399,liblangue,0)),'Données élèves'!L399),"")</f>
        <v/>
      </c>
      <c r="K396" s="148" t="str">
        <f>IF(AND(A396&lt;&gt;"",'Données élèves'!AH399&lt;&gt;""),IF('Données élèves'!AH399=TRUE,IF(INDEX(codegem,MATCH('Données élèves'!M399,libgem,0))&lt;8000,INDEX(codegem,MATCH('Données élèves'!M399,libgem,0)),""),'Données élèves'!M399),"")</f>
        <v/>
      </c>
      <c r="L396" s="148" t="str">
        <f>IF(AND(A396&lt;&gt;"",'Données élèves'!AH399&lt;&gt;""),IF('Données élèves'!AH399=TRUE,INDEX(codegemhist,MATCH('Données élèves'!M399,libgem,0)),""),"")</f>
        <v/>
      </c>
      <c r="M396" s="148" t="str">
        <f>IF(AND(A396&lt;&gt;"",'Données élèves'!AH399&lt;&gt;""),IF('Données élèves'!AH399=TRUE,IF(INDEX(codegem,MATCH('Données élèves'!M399,libgem,0))&gt;=8000,INDEX(codegem,MATCH('Données élèves'!M399,libgem,0)),""),'Données élèves'!M399),"")</f>
        <v/>
      </c>
      <c r="N396" s="148" t="str">
        <f>IF(AND(A396&lt;&gt;"",'Données élèves'!AI399&lt;&gt;""),IF('Données élèves'!AI399=TRUE,INDEX(codeschart,MATCH('Données élèves'!N399,libschart,0)),'Données élèves'!N399),"")</f>
        <v/>
      </c>
      <c r="O396" s="148" t="str">
        <f>IF(AND(A396&lt;&gt;"",'Données élèves'!O399&lt;&gt;""),'Données élèves'!O399,"")</f>
        <v/>
      </c>
      <c r="P396" s="148" t="str">
        <f>IF(AND(A396&lt;&gt;"",'Données élèves'!AK399&lt;&gt;""),IF('Données élèves'!AK399=TRUE,INDEX(codeform,MATCH('Données élèves'!P399,libform,0)),'Données élèves'!P399),"")</f>
        <v/>
      </c>
      <c r="Q396" s="148" t="str">
        <f>IF(AND(A396&lt;&gt;"",'Données élèves'!AL399&lt;&gt;""),IF('Données élèves'!AL399=TRUE,INDEX(codespe,MATCH('Données élèves'!Q399,libspe,0)),'Données élèves'!Q399),"")</f>
        <v/>
      </c>
      <c r="R396" s="148" t="str">
        <f>IF(AND(A396&lt;&gt;"",OR('Données élèves'!AM399&lt;&gt;"",'Données élèves'!AT399=FALSE)),IF('Données élèves'!AM399=TRUE,INDEX(codemp1,MATCH('Données élèves'!R399,libmp1,0)),IF('Données élèves'!AT399=FALSE,0,'Données élèves'!R399)),"")</f>
        <v/>
      </c>
      <c r="S396" s="148" t="str">
        <f t="shared" si="19"/>
        <v/>
      </c>
      <c r="T396" s="148" t="str">
        <f t="shared" si="20"/>
        <v/>
      </c>
      <c r="U396" s="148" t="str">
        <f>IF(AND(A396&lt;&gt;"",'Données élèves'!S399&lt;&gt;""),'Données élèves'!S399,"")</f>
        <v/>
      </c>
      <c r="V396" s="148" t="str">
        <f>IF(AND(A396&lt;&gt;"",'Données élèves'!T399&lt;&gt;""),'Données élèves'!T399,"")</f>
        <v/>
      </c>
      <c r="W396" s="148" t="str">
        <f>IF(AND(A396&lt;&gt;"",'Données élèves'!U399&lt;&gt;""),'Données élèves'!U399,"")</f>
        <v/>
      </c>
      <c r="X396" s="148" t="str">
        <f>IF(AND(A396&lt;&gt;"",'Données élèves'!V399&lt;&gt;""),'Données élèves'!V399,"")</f>
        <v/>
      </c>
      <c r="Y396" s="148" t="str">
        <f>IF(AND(A396&lt;&gt;"",'Données élèves'!W399&lt;&gt;""),'Données élèves'!W399,"")</f>
        <v/>
      </c>
      <c r="Z396" s="148" t="str">
        <f>IF(AND(A396&lt;&gt;"",'Données élèves'!X399&lt;&gt;""),'Données élèves'!X399,"")</f>
        <v/>
      </c>
    </row>
    <row r="397" spans="1:26" x14ac:dyDescent="0.2">
      <c r="A397" s="146" t="str">
        <f>IF('Données élèves'!$C400&lt;&gt;"",'Données élèves'!A400,"")</f>
        <v/>
      </c>
      <c r="B397" s="146" t="str">
        <f>IF(A397&lt;&gt;"",'Données élèves'!B400,"")</f>
        <v/>
      </c>
      <c r="C397" s="146" t="str">
        <f>IF(AND(A397&lt;&gt;"",'Données élèves'!F400&lt;&gt;""),IF(INDEX(codeclint,MATCH('Données élèves'!F400,libclint,0))&lt;&gt;"",INDEX(codeclint,MATCH('Données élèves'!F400,libclint,0)),""),"")</f>
        <v/>
      </c>
      <c r="D397" s="146" t="str">
        <f t="shared" si="18"/>
        <v/>
      </c>
      <c r="E397" s="146" t="str">
        <f>IF(A397&lt;&gt;"",IF('Données élèves'!G400&lt;&gt;"",IF('Données élèves'!AB400&lt;&gt;"",IF('Données élèves'!G400="LOC.ID",CONCATENATE("LOC.",'Données élèves'!AU$5),'Données élèves'!G400),""),""),"")</f>
        <v/>
      </c>
      <c r="F397" s="146" t="str">
        <f>IF(A397&lt;&gt;"",IF('Données élèves'!H400&lt;&gt;"",'Données élèves'!H400,""),"")</f>
        <v/>
      </c>
      <c r="G397" s="146" t="str">
        <f>IF(AND(A397&lt;&gt;"",'Données élèves'!AC400&lt;&gt;""),IF('Données élèves'!AC400=TRUE,INDEX(codesex,MATCH('Données élèves'!I400,libsex,0)),'Données élèves'!I400),"")</f>
        <v/>
      </c>
      <c r="H397" s="147" t="str">
        <f>IF(A397&lt;&gt;"",IF('Données élèves'!J400&lt;&gt;"",'Données élèves'!J400,""),"")</f>
        <v/>
      </c>
      <c r="I397" s="148" t="str">
        <f>IF(AND(A397&lt;&gt;"",'Données élèves'!AE400&lt;&gt;""),IF('Données élèves'!AE400=TRUE,INDEX(codenat,MATCH('Données élèves'!K400,libnat,0)),'Données élèves'!K400),"")</f>
        <v/>
      </c>
      <c r="J397" s="148" t="str">
        <f>IF(AND(A397&lt;&gt;"",'Données élèves'!AF400&lt;&gt;""),IF('Données élèves'!AF400=TRUE,INDEX(codelangue,MATCH('Données élèves'!L400,liblangue,0)),'Données élèves'!L400),"")</f>
        <v/>
      </c>
      <c r="K397" s="148" t="str">
        <f>IF(AND(A397&lt;&gt;"",'Données élèves'!AH400&lt;&gt;""),IF('Données élèves'!AH400=TRUE,IF(INDEX(codegem,MATCH('Données élèves'!M400,libgem,0))&lt;8000,INDEX(codegem,MATCH('Données élèves'!M400,libgem,0)),""),'Données élèves'!M400),"")</f>
        <v/>
      </c>
      <c r="L397" s="148" t="str">
        <f>IF(AND(A397&lt;&gt;"",'Données élèves'!AH400&lt;&gt;""),IF('Données élèves'!AH400=TRUE,INDEX(codegemhist,MATCH('Données élèves'!M400,libgem,0)),""),"")</f>
        <v/>
      </c>
      <c r="M397" s="148" t="str">
        <f>IF(AND(A397&lt;&gt;"",'Données élèves'!AH400&lt;&gt;""),IF('Données élèves'!AH400=TRUE,IF(INDEX(codegem,MATCH('Données élèves'!M400,libgem,0))&gt;=8000,INDEX(codegem,MATCH('Données élèves'!M400,libgem,0)),""),'Données élèves'!M400),"")</f>
        <v/>
      </c>
      <c r="N397" s="148" t="str">
        <f>IF(AND(A397&lt;&gt;"",'Données élèves'!AI400&lt;&gt;""),IF('Données élèves'!AI400=TRUE,INDEX(codeschart,MATCH('Données élèves'!N400,libschart,0)),'Données élèves'!N400),"")</f>
        <v/>
      </c>
      <c r="O397" s="148" t="str">
        <f>IF(AND(A397&lt;&gt;"",'Données élèves'!O400&lt;&gt;""),'Données élèves'!O400,"")</f>
        <v/>
      </c>
      <c r="P397" s="148" t="str">
        <f>IF(AND(A397&lt;&gt;"",'Données élèves'!AK400&lt;&gt;""),IF('Données élèves'!AK400=TRUE,INDEX(codeform,MATCH('Données élèves'!P400,libform,0)),'Données élèves'!P400),"")</f>
        <v/>
      </c>
      <c r="Q397" s="148" t="str">
        <f>IF(AND(A397&lt;&gt;"",'Données élèves'!AL400&lt;&gt;""),IF('Données élèves'!AL400=TRUE,INDEX(codespe,MATCH('Données élèves'!Q400,libspe,0)),'Données élèves'!Q400),"")</f>
        <v/>
      </c>
      <c r="R397" s="148" t="str">
        <f>IF(AND(A397&lt;&gt;"",OR('Données élèves'!AM400&lt;&gt;"",'Données élèves'!AT400=FALSE)),IF('Données élèves'!AM400=TRUE,INDEX(codemp1,MATCH('Données élèves'!R400,libmp1,0)),IF('Données élèves'!AT400=FALSE,0,'Données élèves'!R400)),"")</f>
        <v/>
      </c>
      <c r="S397" s="148" t="str">
        <f t="shared" si="19"/>
        <v/>
      </c>
      <c r="T397" s="148" t="str">
        <f t="shared" si="20"/>
        <v/>
      </c>
      <c r="U397" s="148" t="str">
        <f>IF(AND(A397&lt;&gt;"",'Données élèves'!S400&lt;&gt;""),'Données élèves'!S400,"")</f>
        <v/>
      </c>
      <c r="V397" s="148" t="str">
        <f>IF(AND(A397&lt;&gt;"",'Données élèves'!T400&lt;&gt;""),'Données élèves'!T400,"")</f>
        <v/>
      </c>
      <c r="W397" s="148" t="str">
        <f>IF(AND(A397&lt;&gt;"",'Données élèves'!U400&lt;&gt;""),'Données élèves'!U400,"")</f>
        <v/>
      </c>
      <c r="X397" s="148" t="str">
        <f>IF(AND(A397&lt;&gt;"",'Données élèves'!V400&lt;&gt;""),'Données élèves'!V400,"")</f>
        <v/>
      </c>
      <c r="Y397" s="148" t="str">
        <f>IF(AND(A397&lt;&gt;"",'Données élèves'!W400&lt;&gt;""),'Données élèves'!W400,"")</f>
        <v/>
      </c>
      <c r="Z397" s="148" t="str">
        <f>IF(AND(A397&lt;&gt;"",'Données élèves'!X400&lt;&gt;""),'Données élèves'!X400,"")</f>
        <v/>
      </c>
    </row>
    <row r="398" spans="1:26" x14ac:dyDescent="0.2">
      <c r="A398" s="146" t="str">
        <f>IF('Données élèves'!$C401&lt;&gt;"",'Données élèves'!A401,"")</f>
        <v/>
      </c>
      <c r="B398" s="146" t="str">
        <f>IF(A398&lt;&gt;"",'Données élèves'!B401,"")</f>
        <v/>
      </c>
      <c r="C398" s="146" t="str">
        <f>IF(AND(A398&lt;&gt;"",'Données élèves'!F401&lt;&gt;""),IF(INDEX(codeclint,MATCH('Données élèves'!F401,libclint,0))&lt;&gt;"",INDEX(codeclint,MATCH('Données élèves'!F401,libclint,0)),""),"")</f>
        <v/>
      </c>
      <c r="D398" s="146" t="str">
        <f t="shared" si="18"/>
        <v/>
      </c>
      <c r="E398" s="146" t="str">
        <f>IF(A398&lt;&gt;"",IF('Données élèves'!G401&lt;&gt;"",IF('Données élèves'!AB401&lt;&gt;"",IF('Données élèves'!G401="LOC.ID",CONCATENATE("LOC.",'Données élèves'!AU$5),'Données élèves'!G401),""),""),"")</f>
        <v/>
      </c>
      <c r="F398" s="146" t="str">
        <f>IF(A398&lt;&gt;"",IF('Données élèves'!H401&lt;&gt;"",'Données élèves'!H401,""),"")</f>
        <v/>
      </c>
      <c r="G398" s="146" t="str">
        <f>IF(AND(A398&lt;&gt;"",'Données élèves'!AC401&lt;&gt;""),IF('Données élèves'!AC401=TRUE,INDEX(codesex,MATCH('Données élèves'!I401,libsex,0)),'Données élèves'!I401),"")</f>
        <v/>
      </c>
      <c r="H398" s="147" t="str">
        <f>IF(A398&lt;&gt;"",IF('Données élèves'!J401&lt;&gt;"",'Données élèves'!J401,""),"")</f>
        <v/>
      </c>
      <c r="I398" s="148" t="str">
        <f>IF(AND(A398&lt;&gt;"",'Données élèves'!AE401&lt;&gt;""),IF('Données élèves'!AE401=TRUE,INDEX(codenat,MATCH('Données élèves'!K401,libnat,0)),'Données élèves'!K401),"")</f>
        <v/>
      </c>
      <c r="J398" s="148" t="str">
        <f>IF(AND(A398&lt;&gt;"",'Données élèves'!AF401&lt;&gt;""),IF('Données élèves'!AF401=TRUE,INDEX(codelangue,MATCH('Données élèves'!L401,liblangue,0)),'Données élèves'!L401),"")</f>
        <v/>
      </c>
      <c r="K398" s="148" t="str">
        <f>IF(AND(A398&lt;&gt;"",'Données élèves'!AH401&lt;&gt;""),IF('Données élèves'!AH401=TRUE,IF(INDEX(codegem,MATCH('Données élèves'!M401,libgem,0))&lt;8000,INDEX(codegem,MATCH('Données élèves'!M401,libgem,0)),""),'Données élèves'!M401),"")</f>
        <v/>
      </c>
      <c r="L398" s="148" t="str">
        <f>IF(AND(A398&lt;&gt;"",'Données élèves'!AH401&lt;&gt;""),IF('Données élèves'!AH401=TRUE,INDEX(codegemhist,MATCH('Données élèves'!M401,libgem,0)),""),"")</f>
        <v/>
      </c>
      <c r="M398" s="148" t="str">
        <f>IF(AND(A398&lt;&gt;"",'Données élèves'!AH401&lt;&gt;""),IF('Données élèves'!AH401=TRUE,IF(INDEX(codegem,MATCH('Données élèves'!M401,libgem,0))&gt;=8000,INDEX(codegem,MATCH('Données élèves'!M401,libgem,0)),""),'Données élèves'!M401),"")</f>
        <v/>
      </c>
      <c r="N398" s="148" t="str">
        <f>IF(AND(A398&lt;&gt;"",'Données élèves'!AI401&lt;&gt;""),IF('Données élèves'!AI401=TRUE,INDEX(codeschart,MATCH('Données élèves'!N401,libschart,0)),'Données élèves'!N401),"")</f>
        <v/>
      </c>
      <c r="O398" s="148" t="str">
        <f>IF(AND(A398&lt;&gt;"",'Données élèves'!O401&lt;&gt;""),'Données élèves'!O401,"")</f>
        <v/>
      </c>
      <c r="P398" s="148" t="str">
        <f>IF(AND(A398&lt;&gt;"",'Données élèves'!AK401&lt;&gt;""),IF('Données élèves'!AK401=TRUE,INDEX(codeform,MATCH('Données élèves'!P401,libform,0)),'Données élèves'!P401),"")</f>
        <v/>
      </c>
      <c r="Q398" s="148" t="str">
        <f>IF(AND(A398&lt;&gt;"",'Données élèves'!AL401&lt;&gt;""),IF('Données élèves'!AL401=TRUE,INDEX(codespe,MATCH('Données élèves'!Q401,libspe,0)),'Données élèves'!Q401),"")</f>
        <v/>
      </c>
      <c r="R398" s="148" t="str">
        <f>IF(AND(A398&lt;&gt;"",OR('Données élèves'!AM401&lt;&gt;"",'Données élèves'!AT401=FALSE)),IF('Données élèves'!AM401=TRUE,INDEX(codemp1,MATCH('Données élèves'!R401,libmp1,0)),IF('Données élèves'!AT401=FALSE,0,'Données élèves'!R401)),"")</f>
        <v/>
      </c>
      <c r="S398" s="148" t="str">
        <f t="shared" si="19"/>
        <v/>
      </c>
      <c r="T398" s="148" t="str">
        <f t="shared" si="20"/>
        <v/>
      </c>
      <c r="U398" s="148" t="str">
        <f>IF(AND(A398&lt;&gt;"",'Données élèves'!S401&lt;&gt;""),'Données élèves'!S401,"")</f>
        <v/>
      </c>
      <c r="V398" s="148" t="str">
        <f>IF(AND(A398&lt;&gt;"",'Données élèves'!T401&lt;&gt;""),'Données élèves'!T401,"")</f>
        <v/>
      </c>
      <c r="W398" s="148" t="str">
        <f>IF(AND(A398&lt;&gt;"",'Données élèves'!U401&lt;&gt;""),'Données élèves'!U401,"")</f>
        <v/>
      </c>
      <c r="X398" s="148" t="str">
        <f>IF(AND(A398&lt;&gt;"",'Données élèves'!V401&lt;&gt;""),'Données élèves'!V401,"")</f>
        <v/>
      </c>
      <c r="Y398" s="148" t="str">
        <f>IF(AND(A398&lt;&gt;"",'Données élèves'!W401&lt;&gt;""),'Données élèves'!W401,"")</f>
        <v/>
      </c>
      <c r="Z398" s="148" t="str">
        <f>IF(AND(A398&lt;&gt;"",'Données élèves'!X401&lt;&gt;""),'Données élèves'!X401,"")</f>
        <v/>
      </c>
    </row>
    <row r="399" spans="1:26" x14ac:dyDescent="0.2">
      <c r="A399" s="146" t="str">
        <f>IF('Données élèves'!$C402&lt;&gt;"",'Données élèves'!A402,"")</f>
        <v/>
      </c>
      <c r="B399" s="146" t="str">
        <f>IF(A399&lt;&gt;"",'Données élèves'!B402,"")</f>
        <v/>
      </c>
      <c r="C399" s="146" t="str">
        <f>IF(AND(A399&lt;&gt;"",'Données élèves'!F402&lt;&gt;""),IF(INDEX(codeclint,MATCH('Données élèves'!F402,libclint,0))&lt;&gt;"",INDEX(codeclint,MATCH('Données élèves'!F402,libclint,0)),""),"")</f>
        <v/>
      </c>
      <c r="D399" s="146" t="str">
        <f t="shared" si="18"/>
        <v/>
      </c>
      <c r="E399" s="146" t="str">
        <f>IF(A399&lt;&gt;"",IF('Données élèves'!G402&lt;&gt;"",IF('Données élèves'!AB402&lt;&gt;"",IF('Données élèves'!G402="LOC.ID",CONCATENATE("LOC.",'Données élèves'!AU$5),'Données élèves'!G402),""),""),"")</f>
        <v/>
      </c>
      <c r="F399" s="146" t="str">
        <f>IF(A399&lt;&gt;"",IF('Données élèves'!H402&lt;&gt;"",'Données élèves'!H402,""),"")</f>
        <v/>
      </c>
      <c r="G399" s="146" t="str">
        <f>IF(AND(A399&lt;&gt;"",'Données élèves'!AC402&lt;&gt;""),IF('Données élèves'!AC402=TRUE,INDEX(codesex,MATCH('Données élèves'!I402,libsex,0)),'Données élèves'!I402),"")</f>
        <v/>
      </c>
      <c r="H399" s="147" t="str">
        <f>IF(A399&lt;&gt;"",IF('Données élèves'!J402&lt;&gt;"",'Données élèves'!J402,""),"")</f>
        <v/>
      </c>
      <c r="I399" s="148" t="str">
        <f>IF(AND(A399&lt;&gt;"",'Données élèves'!AE402&lt;&gt;""),IF('Données élèves'!AE402=TRUE,INDEX(codenat,MATCH('Données élèves'!K402,libnat,0)),'Données élèves'!K402),"")</f>
        <v/>
      </c>
      <c r="J399" s="148" t="str">
        <f>IF(AND(A399&lt;&gt;"",'Données élèves'!AF402&lt;&gt;""),IF('Données élèves'!AF402=TRUE,INDEX(codelangue,MATCH('Données élèves'!L402,liblangue,0)),'Données élèves'!L402),"")</f>
        <v/>
      </c>
      <c r="K399" s="148" t="str">
        <f>IF(AND(A399&lt;&gt;"",'Données élèves'!AH402&lt;&gt;""),IF('Données élèves'!AH402=TRUE,IF(INDEX(codegem,MATCH('Données élèves'!M402,libgem,0))&lt;8000,INDEX(codegem,MATCH('Données élèves'!M402,libgem,0)),""),'Données élèves'!M402),"")</f>
        <v/>
      </c>
      <c r="L399" s="148" t="str">
        <f>IF(AND(A399&lt;&gt;"",'Données élèves'!AH402&lt;&gt;""),IF('Données élèves'!AH402=TRUE,INDEX(codegemhist,MATCH('Données élèves'!M402,libgem,0)),""),"")</f>
        <v/>
      </c>
      <c r="M399" s="148" t="str">
        <f>IF(AND(A399&lt;&gt;"",'Données élèves'!AH402&lt;&gt;""),IF('Données élèves'!AH402=TRUE,IF(INDEX(codegem,MATCH('Données élèves'!M402,libgem,0))&gt;=8000,INDEX(codegem,MATCH('Données élèves'!M402,libgem,0)),""),'Données élèves'!M402),"")</f>
        <v/>
      </c>
      <c r="N399" s="148" t="str">
        <f>IF(AND(A399&lt;&gt;"",'Données élèves'!AI402&lt;&gt;""),IF('Données élèves'!AI402=TRUE,INDEX(codeschart,MATCH('Données élèves'!N402,libschart,0)),'Données élèves'!N402),"")</f>
        <v/>
      </c>
      <c r="O399" s="148" t="str">
        <f>IF(AND(A399&lt;&gt;"",'Données élèves'!O402&lt;&gt;""),'Données élèves'!O402,"")</f>
        <v/>
      </c>
      <c r="P399" s="148" t="str">
        <f>IF(AND(A399&lt;&gt;"",'Données élèves'!AK402&lt;&gt;""),IF('Données élèves'!AK402=TRUE,INDEX(codeform,MATCH('Données élèves'!P402,libform,0)),'Données élèves'!P402),"")</f>
        <v/>
      </c>
      <c r="Q399" s="148" t="str">
        <f>IF(AND(A399&lt;&gt;"",'Données élèves'!AL402&lt;&gt;""),IF('Données élèves'!AL402=TRUE,INDEX(codespe,MATCH('Données élèves'!Q402,libspe,0)),'Données élèves'!Q402),"")</f>
        <v/>
      </c>
      <c r="R399" s="148" t="str">
        <f>IF(AND(A399&lt;&gt;"",OR('Données élèves'!AM402&lt;&gt;"",'Données élèves'!AT402=FALSE)),IF('Données élèves'!AM402=TRUE,INDEX(codemp1,MATCH('Données élèves'!R402,libmp1,0)),IF('Données élèves'!AT402=FALSE,0,'Données élèves'!R402)),"")</f>
        <v/>
      </c>
      <c r="S399" s="148" t="str">
        <f t="shared" si="19"/>
        <v/>
      </c>
      <c r="T399" s="148" t="str">
        <f t="shared" si="20"/>
        <v/>
      </c>
      <c r="U399" s="148" t="str">
        <f>IF(AND(A399&lt;&gt;"",'Données élèves'!S402&lt;&gt;""),'Données élèves'!S402,"")</f>
        <v/>
      </c>
      <c r="V399" s="148" t="str">
        <f>IF(AND(A399&lt;&gt;"",'Données élèves'!T402&lt;&gt;""),'Données élèves'!T402,"")</f>
        <v/>
      </c>
      <c r="W399" s="148" t="str">
        <f>IF(AND(A399&lt;&gt;"",'Données élèves'!U402&lt;&gt;""),'Données élèves'!U402,"")</f>
        <v/>
      </c>
      <c r="X399" s="148" t="str">
        <f>IF(AND(A399&lt;&gt;"",'Données élèves'!V402&lt;&gt;""),'Données élèves'!V402,"")</f>
        <v/>
      </c>
      <c r="Y399" s="148" t="str">
        <f>IF(AND(A399&lt;&gt;"",'Données élèves'!W402&lt;&gt;""),'Données élèves'!W402,"")</f>
        <v/>
      </c>
      <c r="Z399" s="148" t="str">
        <f>IF(AND(A399&lt;&gt;"",'Données élèves'!X402&lt;&gt;""),'Données élèves'!X402,"")</f>
        <v/>
      </c>
    </row>
    <row r="400" spans="1:26" x14ac:dyDescent="0.2">
      <c r="A400" s="146" t="str">
        <f>IF('Données élèves'!$C403&lt;&gt;"",'Données élèves'!A403,"")</f>
        <v/>
      </c>
      <c r="B400" s="146" t="str">
        <f>IF(A400&lt;&gt;"",'Données élèves'!B403,"")</f>
        <v/>
      </c>
      <c r="C400" s="146" t="str">
        <f>IF(AND(A400&lt;&gt;"",'Données élèves'!F403&lt;&gt;""),IF(INDEX(codeclint,MATCH('Données élèves'!F403,libclint,0))&lt;&gt;"",INDEX(codeclint,MATCH('Données élèves'!F403,libclint,0)),""),"")</f>
        <v/>
      </c>
      <c r="D400" s="146" t="str">
        <f t="shared" si="18"/>
        <v/>
      </c>
      <c r="E400" s="146" t="str">
        <f>IF(A400&lt;&gt;"",IF('Données élèves'!G403&lt;&gt;"",IF('Données élèves'!AB403&lt;&gt;"",IF('Données élèves'!G403="LOC.ID",CONCATENATE("LOC.",'Données élèves'!AU$5),'Données élèves'!G403),""),""),"")</f>
        <v/>
      </c>
      <c r="F400" s="146" t="str">
        <f>IF(A400&lt;&gt;"",IF('Données élèves'!H403&lt;&gt;"",'Données élèves'!H403,""),"")</f>
        <v/>
      </c>
      <c r="G400" s="146" t="str">
        <f>IF(AND(A400&lt;&gt;"",'Données élèves'!AC403&lt;&gt;""),IF('Données élèves'!AC403=TRUE,INDEX(codesex,MATCH('Données élèves'!I403,libsex,0)),'Données élèves'!I403),"")</f>
        <v/>
      </c>
      <c r="H400" s="147" t="str">
        <f>IF(A400&lt;&gt;"",IF('Données élèves'!J403&lt;&gt;"",'Données élèves'!J403,""),"")</f>
        <v/>
      </c>
      <c r="I400" s="148" t="str">
        <f>IF(AND(A400&lt;&gt;"",'Données élèves'!AE403&lt;&gt;""),IF('Données élèves'!AE403=TRUE,INDEX(codenat,MATCH('Données élèves'!K403,libnat,0)),'Données élèves'!K403),"")</f>
        <v/>
      </c>
      <c r="J400" s="148" t="str">
        <f>IF(AND(A400&lt;&gt;"",'Données élèves'!AF403&lt;&gt;""),IF('Données élèves'!AF403=TRUE,INDEX(codelangue,MATCH('Données élèves'!L403,liblangue,0)),'Données élèves'!L403),"")</f>
        <v/>
      </c>
      <c r="K400" s="148" t="str">
        <f>IF(AND(A400&lt;&gt;"",'Données élèves'!AH403&lt;&gt;""),IF('Données élèves'!AH403=TRUE,IF(INDEX(codegem,MATCH('Données élèves'!M403,libgem,0))&lt;8000,INDEX(codegem,MATCH('Données élèves'!M403,libgem,0)),""),'Données élèves'!M403),"")</f>
        <v/>
      </c>
      <c r="L400" s="148" t="str">
        <f>IF(AND(A400&lt;&gt;"",'Données élèves'!AH403&lt;&gt;""),IF('Données élèves'!AH403=TRUE,INDEX(codegemhist,MATCH('Données élèves'!M403,libgem,0)),""),"")</f>
        <v/>
      </c>
      <c r="M400" s="148" t="str">
        <f>IF(AND(A400&lt;&gt;"",'Données élèves'!AH403&lt;&gt;""),IF('Données élèves'!AH403=TRUE,IF(INDEX(codegem,MATCH('Données élèves'!M403,libgem,0))&gt;=8000,INDEX(codegem,MATCH('Données élèves'!M403,libgem,0)),""),'Données élèves'!M403),"")</f>
        <v/>
      </c>
      <c r="N400" s="148" t="str">
        <f>IF(AND(A400&lt;&gt;"",'Données élèves'!AI403&lt;&gt;""),IF('Données élèves'!AI403=TRUE,INDEX(codeschart,MATCH('Données élèves'!N403,libschart,0)),'Données élèves'!N403),"")</f>
        <v/>
      </c>
      <c r="O400" s="148" t="str">
        <f>IF(AND(A400&lt;&gt;"",'Données élèves'!O403&lt;&gt;""),'Données élèves'!O403,"")</f>
        <v/>
      </c>
      <c r="P400" s="148" t="str">
        <f>IF(AND(A400&lt;&gt;"",'Données élèves'!AK403&lt;&gt;""),IF('Données élèves'!AK403=TRUE,INDEX(codeform,MATCH('Données élèves'!P403,libform,0)),'Données élèves'!P403),"")</f>
        <v/>
      </c>
      <c r="Q400" s="148" t="str">
        <f>IF(AND(A400&lt;&gt;"",'Données élèves'!AL403&lt;&gt;""),IF('Données élèves'!AL403=TRUE,INDEX(codespe,MATCH('Données élèves'!Q403,libspe,0)),'Données élèves'!Q403),"")</f>
        <v/>
      </c>
      <c r="R400" s="148" t="str">
        <f>IF(AND(A400&lt;&gt;"",OR('Données élèves'!AM403&lt;&gt;"",'Données élèves'!AT403=FALSE)),IF('Données élèves'!AM403=TRUE,INDEX(codemp1,MATCH('Données élèves'!R403,libmp1,0)),IF('Données élèves'!AT403=FALSE,0,'Données élèves'!R403)),"")</f>
        <v/>
      </c>
      <c r="S400" s="148" t="str">
        <f t="shared" si="19"/>
        <v/>
      </c>
      <c r="T400" s="148" t="str">
        <f t="shared" si="20"/>
        <v/>
      </c>
      <c r="U400" s="148" t="str">
        <f>IF(AND(A400&lt;&gt;"",'Données élèves'!S403&lt;&gt;""),'Données élèves'!S403,"")</f>
        <v/>
      </c>
      <c r="V400" s="148" t="str">
        <f>IF(AND(A400&lt;&gt;"",'Données élèves'!T403&lt;&gt;""),'Données élèves'!T403,"")</f>
        <v/>
      </c>
      <c r="W400" s="148" t="str">
        <f>IF(AND(A400&lt;&gt;"",'Données élèves'!U403&lt;&gt;""),'Données élèves'!U403,"")</f>
        <v/>
      </c>
      <c r="X400" s="148" t="str">
        <f>IF(AND(A400&lt;&gt;"",'Données élèves'!V403&lt;&gt;""),'Données élèves'!V403,"")</f>
        <v/>
      </c>
      <c r="Y400" s="148" t="str">
        <f>IF(AND(A400&lt;&gt;"",'Données élèves'!W403&lt;&gt;""),'Données élèves'!W403,"")</f>
        <v/>
      </c>
      <c r="Z400" s="148" t="str">
        <f>IF(AND(A400&lt;&gt;"",'Données élèves'!X403&lt;&gt;""),'Données élèves'!X403,"")</f>
        <v/>
      </c>
    </row>
    <row r="401" spans="1:26" x14ac:dyDescent="0.2">
      <c r="A401" s="146" t="str">
        <f>IF('Données élèves'!$C404&lt;&gt;"",'Données élèves'!A404,"")</f>
        <v/>
      </c>
      <c r="B401" s="146" t="str">
        <f>IF(A401&lt;&gt;"",'Données élèves'!B404,"")</f>
        <v/>
      </c>
      <c r="C401" s="146" t="str">
        <f>IF(AND(A401&lt;&gt;"",'Données élèves'!F404&lt;&gt;""),IF(INDEX(codeclint,MATCH('Données élèves'!F404,libclint,0))&lt;&gt;"",INDEX(codeclint,MATCH('Données élèves'!F404,libclint,0)),""),"")</f>
        <v/>
      </c>
      <c r="D401" s="146" t="str">
        <f t="shared" si="18"/>
        <v/>
      </c>
      <c r="E401" s="146" t="str">
        <f>IF(A401&lt;&gt;"",IF('Données élèves'!G404&lt;&gt;"",IF('Données élèves'!AB404&lt;&gt;"",IF('Données élèves'!G404="LOC.ID",CONCATENATE("LOC.",'Données élèves'!AU$5),'Données élèves'!G404),""),""),"")</f>
        <v/>
      </c>
      <c r="F401" s="146" t="str">
        <f>IF(A401&lt;&gt;"",IF('Données élèves'!H404&lt;&gt;"",'Données élèves'!H404,""),"")</f>
        <v/>
      </c>
      <c r="G401" s="146" t="str">
        <f>IF(AND(A401&lt;&gt;"",'Données élèves'!AC404&lt;&gt;""),IF('Données élèves'!AC404=TRUE,INDEX(codesex,MATCH('Données élèves'!I404,libsex,0)),'Données élèves'!I404),"")</f>
        <v/>
      </c>
      <c r="H401" s="147" t="str">
        <f>IF(A401&lt;&gt;"",IF('Données élèves'!J404&lt;&gt;"",'Données élèves'!J404,""),"")</f>
        <v/>
      </c>
      <c r="I401" s="148" t="str">
        <f>IF(AND(A401&lt;&gt;"",'Données élèves'!AE404&lt;&gt;""),IF('Données élèves'!AE404=TRUE,INDEX(codenat,MATCH('Données élèves'!K404,libnat,0)),'Données élèves'!K404),"")</f>
        <v/>
      </c>
      <c r="J401" s="148" t="str">
        <f>IF(AND(A401&lt;&gt;"",'Données élèves'!AF404&lt;&gt;""),IF('Données élèves'!AF404=TRUE,INDEX(codelangue,MATCH('Données élèves'!L404,liblangue,0)),'Données élèves'!L404),"")</f>
        <v/>
      </c>
      <c r="K401" s="148" t="str">
        <f>IF(AND(A401&lt;&gt;"",'Données élèves'!AH404&lt;&gt;""),IF('Données élèves'!AH404=TRUE,IF(INDEX(codegem,MATCH('Données élèves'!M404,libgem,0))&lt;8000,INDEX(codegem,MATCH('Données élèves'!M404,libgem,0)),""),'Données élèves'!M404),"")</f>
        <v/>
      </c>
      <c r="L401" s="148" t="str">
        <f>IF(AND(A401&lt;&gt;"",'Données élèves'!AH404&lt;&gt;""),IF('Données élèves'!AH404=TRUE,INDEX(codegemhist,MATCH('Données élèves'!M404,libgem,0)),""),"")</f>
        <v/>
      </c>
      <c r="M401" s="148" t="str">
        <f>IF(AND(A401&lt;&gt;"",'Données élèves'!AH404&lt;&gt;""),IF('Données élèves'!AH404=TRUE,IF(INDEX(codegem,MATCH('Données élèves'!M404,libgem,0))&gt;=8000,INDEX(codegem,MATCH('Données élèves'!M404,libgem,0)),""),'Données élèves'!M404),"")</f>
        <v/>
      </c>
      <c r="N401" s="148" t="str">
        <f>IF(AND(A401&lt;&gt;"",'Données élèves'!AI404&lt;&gt;""),IF('Données élèves'!AI404=TRUE,INDEX(codeschart,MATCH('Données élèves'!N404,libschart,0)),'Données élèves'!N404),"")</f>
        <v/>
      </c>
      <c r="O401" s="148" t="str">
        <f>IF(AND(A401&lt;&gt;"",'Données élèves'!O404&lt;&gt;""),'Données élèves'!O404,"")</f>
        <v/>
      </c>
      <c r="P401" s="148" t="str">
        <f>IF(AND(A401&lt;&gt;"",'Données élèves'!AK404&lt;&gt;""),IF('Données élèves'!AK404=TRUE,INDEX(codeform,MATCH('Données élèves'!P404,libform,0)),'Données élèves'!P404),"")</f>
        <v/>
      </c>
      <c r="Q401" s="148" t="str">
        <f>IF(AND(A401&lt;&gt;"",'Données élèves'!AL404&lt;&gt;""),IF('Données élèves'!AL404=TRUE,INDEX(codespe,MATCH('Données élèves'!Q404,libspe,0)),'Données élèves'!Q404),"")</f>
        <v/>
      </c>
      <c r="R401" s="148" t="str">
        <f>IF(AND(A401&lt;&gt;"",OR('Données élèves'!AM404&lt;&gt;"",'Données élèves'!AT404=FALSE)),IF('Données élèves'!AM404=TRUE,INDEX(codemp1,MATCH('Données élèves'!R404,libmp1,0)),IF('Données élèves'!AT404=FALSE,0,'Données élèves'!R404)),"")</f>
        <v/>
      </c>
      <c r="S401" s="148" t="str">
        <f t="shared" si="19"/>
        <v/>
      </c>
      <c r="T401" s="148" t="str">
        <f t="shared" si="20"/>
        <v/>
      </c>
      <c r="U401" s="148" t="str">
        <f>IF(AND(A401&lt;&gt;"",'Données élèves'!S404&lt;&gt;""),'Données élèves'!S404,"")</f>
        <v/>
      </c>
      <c r="V401" s="148" t="str">
        <f>IF(AND(A401&lt;&gt;"",'Données élèves'!T404&lt;&gt;""),'Données élèves'!T404,"")</f>
        <v/>
      </c>
      <c r="W401" s="148" t="str">
        <f>IF(AND(A401&lt;&gt;"",'Données élèves'!U404&lt;&gt;""),'Données élèves'!U404,"")</f>
        <v/>
      </c>
      <c r="X401" s="148" t="str">
        <f>IF(AND(A401&lt;&gt;"",'Données élèves'!V404&lt;&gt;""),'Données élèves'!V404,"")</f>
        <v/>
      </c>
      <c r="Y401" s="148" t="str">
        <f>IF(AND(A401&lt;&gt;"",'Données élèves'!W404&lt;&gt;""),'Données élèves'!W404,"")</f>
        <v/>
      </c>
      <c r="Z401" s="148" t="str">
        <f>IF(AND(A401&lt;&gt;"",'Données élèves'!X404&lt;&gt;""),'Données élèves'!X404,"")</f>
        <v/>
      </c>
    </row>
    <row r="402" spans="1:26" x14ac:dyDescent="0.2">
      <c r="A402" s="146" t="str">
        <f>IF('Données élèves'!$C405&lt;&gt;"",'Données élèves'!A405,"")</f>
        <v/>
      </c>
      <c r="B402" s="146" t="str">
        <f>IF(A402&lt;&gt;"",'Données élèves'!B405,"")</f>
        <v/>
      </c>
      <c r="C402" s="146" t="str">
        <f>IF(AND(A402&lt;&gt;"",'Données élèves'!F405&lt;&gt;""),IF(INDEX(codeclint,MATCH('Données élèves'!F405,libclint,0))&lt;&gt;"",INDEX(codeclint,MATCH('Données élèves'!F405,libclint,0)),""),"")</f>
        <v/>
      </c>
      <c r="D402" s="146" t="str">
        <f t="shared" si="18"/>
        <v/>
      </c>
      <c r="E402" s="146" t="str">
        <f>IF(A402&lt;&gt;"",IF('Données élèves'!G405&lt;&gt;"",IF('Données élèves'!AB405&lt;&gt;"",IF('Données élèves'!G405="LOC.ID",CONCATENATE("LOC.",'Données élèves'!AU$5),'Données élèves'!G405),""),""),"")</f>
        <v/>
      </c>
      <c r="F402" s="146" t="str">
        <f>IF(A402&lt;&gt;"",IF('Données élèves'!H405&lt;&gt;"",'Données élèves'!H405,""),"")</f>
        <v/>
      </c>
      <c r="G402" s="146" t="str">
        <f>IF(AND(A402&lt;&gt;"",'Données élèves'!AC405&lt;&gt;""),IF('Données élèves'!AC405=TRUE,INDEX(codesex,MATCH('Données élèves'!I405,libsex,0)),'Données élèves'!I405),"")</f>
        <v/>
      </c>
      <c r="H402" s="147" t="str">
        <f>IF(A402&lt;&gt;"",IF('Données élèves'!J405&lt;&gt;"",'Données élèves'!J405,""),"")</f>
        <v/>
      </c>
      <c r="I402" s="148" t="str">
        <f>IF(AND(A402&lt;&gt;"",'Données élèves'!AE405&lt;&gt;""),IF('Données élèves'!AE405=TRUE,INDEX(codenat,MATCH('Données élèves'!K405,libnat,0)),'Données élèves'!K405),"")</f>
        <v/>
      </c>
      <c r="J402" s="148" t="str">
        <f>IF(AND(A402&lt;&gt;"",'Données élèves'!AF405&lt;&gt;""),IF('Données élèves'!AF405=TRUE,INDEX(codelangue,MATCH('Données élèves'!L405,liblangue,0)),'Données élèves'!L405),"")</f>
        <v/>
      </c>
      <c r="K402" s="148" t="str">
        <f>IF(AND(A402&lt;&gt;"",'Données élèves'!AH405&lt;&gt;""),IF('Données élèves'!AH405=TRUE,IF(INDEX(codegem,MATCH('Données élèves'!M405,libgem,0))&lt;8000,INDEX(codegem,MATCH('Données élèves'!M405,libgem,0)),""),'Données élèves'!M405),"")</f>
        <v/>
      </c>
      <c r="L402" s="148" t="str">
        <f>IF(AND(A402&lt;&gt;"",'Données élèves'!AH405&lt;&gt;""),IF('Données élèves'!AH405=TRUE,INDEX(codegemhist,MATCH('Données élèves'!M405,libgem,0)),""),"")</f>
        <v/>
      </c>
      <c r="M402" s="148" t="str">
        <f>IF(AND(A402&lt;&gt;"",'Données élèves'!AH405&lt;&gt;""),IF('Données élèves'!AH405=TRUE,IF(INDEX(codegem,MATCH('Données élèves'!M405,libgem,0))&gt;=8000,INDEX(codegem,MATCH('Données élèves'!M405,libgem,0)),""),'Données élèves'!M405),"")</f>
        <v/>
      </c>
      <c r="N402" s="148" t="str">
        <f>IF(AND(A402&lt;&gt;"",'Données élèves'!AI405&lt;&gt;""),IF('Données élèves'!AI405=TRUE,INDEX(codeschart,MATCH('Données élèves'!N405,libschart,0)),'Données élèves'!N405),"")</f>
        <v/>
      </c>
      <c r="O402" s="148" t="str">
        <f>IF(AND(A402&lt;&gt;"",'Données élèves'!O405&lt;&gt;""),'Données élèves'!O405,"")</f>
        <v/>
      </c>
      <c r="P402" s="148" t="str">
        <f>IF(AND(A402&lt;&gt;"",'Données élèves'!AK405&lt;&gt;""),IF('Données élèves'!AK405=TRUE,INDEX(codeform,MATCH('Données élèves'!P405,libform,0)),'Données élèves'!P405),"")</f>
        <v/>
      </c>
      <c r="Q402" s="148" t="str">
        <f>IF(AND(A402&lt;&gt;"",'Données élèves'!AL405&lt;&gt;""),IF('Données élèves'!AL405=TRUE,INDEX(codespe,MATCH('Données élèves'!Q405,libspe,0)),'Données élèves'!Q405),"")</f>
        <v/>
      </c>
      <c r="R402" s="148" t="str">
        <f>IF(AND(A402&lt;&gt;"",OR('Données élèves'!AM405&lt;&gt;"",'Données élèves'!AT405=FALSE)),IF('Données élèves'!AM405=TRUE,INDEX(codemp1,MATCH('Données élèves'!R405,libmp1,0)),IF('Données élèves'!AT405=FALSE,0,'Données élèves'!R405)),"")</f>
        <v/>
      </c>
      <c r="S402" s="148" t="str">
        <f t="shared" si="19"/>
        <v/>
      </c>
      <c r="T402" s="148" t="str">
        <f t="shared" si="20"/>
        <v/>
      </c>
      <c r="U402" s="148" t="str">
        <f>IF(AND(A402&lt;&gt;"",'Données élèves'!S405&lt;&gt;""),'Données élèves'!S405,"")</f>
        <v/>
      </c>
      <c r="V402" s="148" t="str">
        <f>IF(AND(A402&lt;&gt;"",'Données élèves'!T405&lt;&gt;""),'Données élèves'!T405,"")</f>
        <v/>
      </c>
      <c r="W402" s="148" t="str">
        <f>IF(AND(A402&lt;&gt;"",'Données élèves'!U405&lt;&gt;""),'Données élèves'!U405,"")</f>
        <v/>
      </c>
      <c r="X402" s="148" t="str">
        <f>IF(AND(A402&lt;&gt;"",'Données élèves'!V405&lt;&gt;""),'Données élèves'!V405,"")</f>
        <v/>
      </c>
      <c r="Y402" s="148" t="str">
        <f>IF(AND(A402&lt;&gt;"",'Données élèves'!W405&lt;&gt;""),'Données élèves'!W405,"")</f>
        <v/>
      </c>
      <c r="Z402" s="148" t="str">
        <f>IF(AND(A402&lt;&gt;"",'Données élèves'!X405&lt;&gt;""),'Données élèves'!X405,"")</f>
        <v/>
      </c>
    </row>
    <row r="403" spans="1:26" x14ac:dyDescent="0.2">
      <c r="A403" s="146" t="str">
        <f>IF('Données élèves'!$C406&lt;&gt;"",'Données élèves'!A406,"")</f>
        <v/>
      </c>
      <c r="B403" s="146" t="str">
        <f>IF(A403&lt;&gt;"",'Données élèves'!B406,"")</f>
        <v/>
      </c>
      <c r="C403" s="146" t="str">
        <f>IF(AND(A403&lt;&gt;"",'Données élèves'!F406&lt;&gt;""),IF(INDEX(codeclint,MATCH('Données élèves'!F406,libclint,0))&lt;&gt;"",INDEX(codeclint,MATCH('Données élèves'!F406,libclint,0)),""),"")</f>
        <v/>
      </c>
      <c r="D403" s="146" t="str">
        <f t="shared" si="18"/>
        <v/>
      </c>
      <c r="E403" s="146" t="str">
        <f>IF(A403&lt;&gt;"",IF('Données élèves'!G406&lt;&gt;"",IF('Données élèves'!AB406&lt;&gt;"",IF('Données élèves'!G406="LOC.ID",CONCATENATE("LOC.",'Données élèves'!AU$5),'Données élèves'!G406),""),""),"")</f>
        <v/>
      </c>
      <c r="F403" s="146" t="str">
        <f>IF(A403&lt;&gt;"",IF('Données élèves'!H406&lt;&gt;"",'Données élèves'!H406,""),"")</f>
        <v/>
      </c>
      <c r="G403" s="146" t="str">
        <f>IF(AND(A403&lt;&gt;"",'Données élèves'!AC406&lt;&gt;""),IF('Données élèves'!AC406=TRUE,INDEX(codesex,MATCH('Données élèves'!I406,libsex,0)),'Données élèves'!I406),"")</f>
        <v/>
      </c>
      <c r="H403" s="147" t="str">
        <f>IF(A403&lt;&gt;"",IF('Données élèves'!J406&lt;&gt;"",'Données élèves'!J406,""),"")</f>
        <v/>
      </c>
      <c r="I403" s="148" t="str">
        <f>IF(AND(A403&lt;&gt;"",'Données élèves'!AE406&lt;&gt;""),IF('Données élèves'!AE406=TRUE,INDEX(codenat,MATCH('Données élèves'!K406,libnat,0)),'Données élèves'!K406),"")</f>
        <v/>
      </c>
      <c r="J403" s="148" t="str">
        <f>IF(AND(A403&lt;&gt;"",'Données élèves'!AF406&lt;&gt;""),IF('Données élèves'!AF406=TRUE,INDEX(codelangue,MATCH('Données élèves'!L406,liblangue,0)),'Données élèves'!L406),"")</f>
        <v/>
      </c>
      <c r="K403" s="148" t="str">
        <f>IF(AND(A403&lt;&gt;"",'Données élèves'!AH406&lt;&gt;""),IF('Données élèves'!AH406=TRUE,IF(INDEX(codegem,MATCH('Données élèves'!M406,libgem,0))&lt;8000,INDEX(codegem,MATCH('Données élèves'!M406,libgem,0)),""),'Données élèves'!M406),"")</f>
        <v/>
      </c>
      <c r="L403" s="148" t="str">
        <f>IF(AND(A403&lt;&gt;"",'Données élèves'!AH406&lt;&gt;""),IF('Données élèves'!AH406=TRUE,INDEX(codegemhist,MATCH('Données élèves'!M406,libgem,0)),""),"")</f>
        <v/>
      </c>
      <c r="M403" s="148" t="str">
        <f>IF(AND(A403&lt;&gt;"",'Données élèves'!AH406&lt;&gt;""),IF('Données élèves'!AH406=TRUE,IF(INDEX(codegem,MATCH('Données élèves'!M406,libgem,0))&gt;=8000,INDEX(codegem,MATCH('Données élèves'!M406,libgem,0)),""),'Données élèves'!M406),"")</f>
        <v/>
      </c>
      <c r="N403" s="148" t="str">
        <f>IF(AND(A403&lt;&gt;"",'Données élèves'!AI406&lt;&gt;""),IF('Données élèves'!AI406=TRUE,INDEX(codeschart,MATCH('Données élèves'!N406,libschart,0)),'Données élèves'!N406),"")</f>
        <v/>
      </c>
      <c r="O403" s="148" t="str">
        <f>IF(AND(A403&lt;&gt;"",'Données élèves'!O406&lt;&gt;""),'Données élèves'!O406,"")</f>
        <v/>
      </c>
      <c r="P403" s="148" t="str">
        <f>IF(AND(A403&lt;&gt;"",'Données élèves'!AK406&lt;&gt;""),IF('Données élèves'!AK406=TRUE,INDEX(codeform,MATCH('Données élèves'!P406,libform,0)),'Données élèves'!P406),"")</f>
        <v/>
      </c>
      <c r="Q403" s="148" t="str">
        <f>IF(AND(A403&lt;&gt;"",'Données élèves'!AL406&lt;&gt;""),IF('Données élèves'!AL406=TRUE,INDEX(codespe,MATCH('Données élèves'!Q406,libspe,0)),'Données élèves'!Q406),"")</f>
        <v/>
      </c>
      <c r="R403" s="148" t="str">
        <f>IF(AND(A403&lt;&gt;"",OR('Données élèves'!AM406&lt;&gt;"",'Données élèves'!AT406=FALSE)),IF('Données élèves'!AM406=TRUE,INDEX(codemp1,MATCH('Données élèves'!R406,libmp1,0)),IF('Données élèves'!AT406=FALSE,0,'Données élèves'!R406)),"")</f>
        <v/>
      </c>
      <c r="S403" s="148" t="str">
        <f t="shared" si="19"/>
        <v/>
      </c>
      <c r="T403" s="148" t="str">
        <f t="shared" si="20"/>
        <v/>
      </c>
      <c r="U403" s="148" t="str">
        <f>IF(AND(A403&lt;&gt;"",'Données élèves'!S406&lt;&gt;""),'Données élèves'!S406,"")</f>
        <v/>
      </c>
      <c r="V403" s="148" t="str">
        <f>IF(AND(A403&lt;&gt;"",'Données élèves'!T406&lt;&gt;""),'Données élèves'!T406,"")</f>
        <v/>
      </c>
      <c r="W403" s="148" t="str">
        <f>IF(AND(A403&lt;&gt;"",'Données élèves'!U406&lt;&gt;""),'Données élèves'!U406,"")</f>
        <v/>
      </c>
      <c r="X403" s="148" t="str">
        <f>IF(AND(A403&lt;&gt;"",'Données élèves'!V406&lt;&gt;""),'Données élèves'!V406,"")</f>
        <v/>
      </c>
      <c r="Y403" s="148" t="str">
        <f>IF(AND(A403&lt;&gt;"",'Données élèves'!W406&lt;&gt;""),'Données élèves'!W406,"")</f>
        <v/>
      </c>
      <c r="Z403" s="148" t="str">
        <f>IF(AND(A403&lt;&gt;"",'Données élèves'!X406&lt;&gt;""),'Données élèves'!X406,"")</f>
        <v/>
      </c>
    </row>
    <row r="404" spans="1:26" x14ac:dyDescent="0.2">
      <c r="A404" s="146" t="str">
        <f>IF('Données élèves'!$C407&lt;&gt;"",'Données élèves'!A407,"")</f>
        <v/>
      </c>
      <c r="B404" s="146" t="str">
        <f>IF(A404&lt;&gt;"",'Données élèves'!B407,"")</f>
        <v/>
      </c>
      <c r="C404" s="146" t="str">
        <f>IF(AND(A404&lt;&gt;"",'Données élèves'!F407&lt;&gt;""),IF(INDEX(codeclint,MATCH('Données élèves'!F407,libclint,0))&lt;&gt;"",INDEX(codeclint,MATCH('Données élèves'!F407,libclint,0)),""),"")</f>
        <v/>
      </c>
      <c r="D404" s="146" t="str">
        <f t="shared" si="18"/>
        <v/>
      </c>
      <c r="E404" s="146" t="str">
        <f>IF(A404&lt;&gt;"",IF('Données élèves'!G407&lt;&gt;"",IF('Données élèves'!AB407&lt;&gt;"",IF('Données élèves'!G407="LOC.ID",CONCATENATE("LOC.",'Données élèves'!AU$5),'Données élèves'!G407),""),""),"")</f>
        <v/>
      </c>
      <c r="F404" s="146" t="str">
        <f>IF(A404&lt;&gt;"",IF('Données élèves'!H407&lt;&gt;"",'Données élèves'!H407,""),"")</f>
        <v/>
      </c>
      <c r="G404" s="146" t="str">
        <f>IF(AND(A404&lt;&gt;"",'Données élèves'!AC407&lt;&gt;""),IF('Données élèves'!AC407=TRUE,INDEX(codesex,MATCH('Données élèves'!I407,libsex,0)),'Données élèves'!I407),"")</f>
        <v/>
      </c>
      <c r="H404" s="147" t="str">
        <f>IF(A404&lt;&gt;"",IF('Données élèves'!J407&lt;&gt;"",'Données élèves'!J407,""),"")</f>
        <v/>
      </c>
      <c r="I404" s="148" t="str">
        <f>IF(AND(A404&lt;&gt;"",'Données élèves'!AE407&lt;&gt;""),IF('Données élèves'!AE407=TRUE,INDEX(codenat,MATCH('Données élèves'!K407,libnat,0)),'Données élèves'!K407),"")</f>
        <v/>
      </c>
      <c r="J404" s="148" t="str">
        <f>IF(AND(A404&lt;&gt;"",'Données élèves'!AF407&lt;&gt;""),IF('Données élèves'!AF407=TRUE,INDEX(codelangue,MATCH('Données élèves'!L407,liblangue,0)),'Données élèves'!L407),"")</f>
        <v/>
      </c>
      <c r="K404" s="148" t="str">
        <f>IF(AND(A404&lt;&gt;"",'Données élèves'!AH407&lt;&gt;""),IF('Données élèves'!AH407=TRUE,IF(INDEX(codegem,MATCH('Données élèves'!M407,libgem,0))&lt;8000,INDEX(codegem,MATCH('Données élèves'!M407,libgem,0)),""),'Données élèves'!M407),"")</f>
        <v/>
      </c>
      <c r="L404" s="148" t="str">
        <f>IF(AND(A404&lt;&gt;"",'Données élèves'!AH407&lt;&gt;""),IF('Données élèves'!AH407=TRUE,INDEX(codegemhist,MATCH('Données élèves'!M407,libgem,0)),""),"")</f>
        <v/>
      </c>
      <c r="M404" s="148" t="str">
        <f>IF(AND(A404&lt;&gt;"",'Données élèves'!AH407&lt;&gt;""),IF('Données élèves'!AH407=TRUE,IF(INDEX(codegem,MATCH('Données élèves'!M407,libgem,0))&gt;=8000,INDEX(codegem,MATCH('Données élèves'!M407,libgem,0)),""),'Données élèves'!M407),"")</f>
        <v/>
      </c>
      <c r="N404" s="148" t="str">
        <f>IF(AND(A404&lt;&gt;"",'Données élèves'!AI407&lt;&gt;""),IF('Données élèves'!AI407=TRUE,INDEX(codeschart,MATCH('Données élèves'!N407,libschart,0)),'Données élèves'!N407),"")</f>
        <v/>
      </c>
      <c r="O404" s="148" t="str">
        <f>IF(AND(A404&lt;&gt;"",'Données élèves'!O407&lt;&gt;""),'Données élèves'!O407,"")</f>
        <v/>
      </c>
      <c r="P404" s="148" t="str">
        <f>IF(AND(A404&lt;&gt;"",'Données élèves'!AK407&lt;&gt;""),IF('Données élèves'!AK407=TRUE,INDEX(codeform,MATCH('Données élèves'!P407,libform,0)),'Données élèves'!P407),"")</f>
        <v/>
      </c>
      <c r="Q404" s="148" t="str">
        <f>IF(AND(A404&lt;&gt;"",'Données élèves'!AL407&lt;&gt;""),IF('Données élèves'!AL407=TRUE,INDEX(codespe,MATCH('Données élèves'!Q407,libspe,0)),'Données élèves'!Q407),"")</f>
        <v/>
      </c>
      <c r="R404" s="148" t="str">
        <f>IF(AND(A404&lt;&gt;"",OR('Données élèves'!AM407&lt;&gt;"",'Données élèves'!AT407=FALSE)),IF('Données élèves'!AM407=TRUE,INDEX(codemp1,MATCH('Données élèves'!R407,libmp1,0)),IF('Données élèves'!AT407=FALSE,0,'Données élèves'!R407)),"")</f>
        <v/>
      </c>
      <c r="S404" s="148" t="str">
        <f t="shared" si="19"/>
        <v/>
      </c>
      <c r="T404" s="148" t="str">
        <f t="shared" si="20"/>
        <v/>
      </c>
      <c r="U404" s="148" t="str">
        <f>IF(AND(A404&lt;&gt;"",'Données élèves'!S407&lt;&gt;""),'Données élèves'!S407,"")</f>
        <v/>
      </c>
      <c r="V404" s="148" t="str">
        <f>IF(AND(A404&lt;&gt;"",'Données élèves'!T407&lt;&gt;""),'Données élèves'!T407,"")</f>
        <v/>
      </c>
      <c r="W404" s="148" t="str">
        <f>IF(AND(A404&lt;&gt;"",'Données élèves'!U407&lt;&gt;""),'Données élèves'!U407,"")</f>
        <v/>
      </c>
      <c r="X404" s="148" t="str">
        <f>IF(AND(A404&lt;&gt;"",'Données élèves'!V407&lt;&gt;""),'Données élèves'!V407,"")</f>
        <v/>
      </c>
      <c r="Y404" s="148" t="str">
        <f>IF(AND(A404&lt;&gt;"",'Données élèves'!W407&lt;&gt;""),'Données élèves'!W407,"")</f>
        <v/>
      </c>
      <c r="Z404" s="148" t="str">
        <f>IF(AND(A404&lt;&gt;"",'Données élèves'!X407&lt;&gt;""),'Données élèves'!X407,"")</f>
        <v/>
      </c>
    </row>
    <row r="405" spans="1:26" x14ac:dyDescent="0.2">
      <c r="A405" s="146" t="str">
        <f>IF('Données élèves'!$C408&lt;&gt;"",'Données élèves'!A408,"")</f>
        <v/>
      </c>
      <c r="B405" s="146" t="str">
        <f>IF(A405&lt;&gt;"",'Données élèves'!B408,"")</f>
        <v/>
      </c>
      <c r="C405" s="146" t="str">
        <f>IF(AND(A405&lt;&gt;"",'Données élèves'!F408&lt;&gt;""),IF(INDEX(codeclint,MATCH('Données élèves'!F408,libclint,0))&lt;&gt;"",INDEX(codeclint,MATCH('Données élèves'!F408,libclint,0)),""),"")</f>
        <v/>
      </c>
      <c r="D405" s="146" t="str">
        <f t="shared" si="18"/>
        <v/>
      </c>
      <c r="E405" s="146" t="str">
        <f>IF(A405&lt;&gt;"",IF('Données élèves'!G408&lt;&gt;"",IF('Données élèves'!AB408&lt;&gt;"",IF('Données élèves'!G408="LOC.ID",CONCATENATE("LOC.",'Données élèves'!AU$5),'Données élèves'!G408),""),""),"")</f>
        <v/>
      </c>
      <c r="F405" s="146" t="str">
        <f>IF(A405&lt;&gt;"",IF('Données élèves'!H408&lt;&gt;"",'Données élèves'!H408,""),"")</f>
        <v/>
      </c>
      <c r="G405" s="146" t="str">
        <f>IF(AND(A405&lt;&gt;"",'Données élèves'!AC408&lt;&gt;""),IF('Données élèves'!AC408=TRUE,INDEX(codesex,MATCH('Données élèves'!I408,libsex,0)),'Données élèves'!I408),"")</f>
        <v/>
      </c>
      <c r="H405" s="147" t="str">
        <f>IF(A405&lt;&gt;"",IF('Données élèves'!J408&lt;&gt;"",'Données élèves'!J408,""),"")</f>
        <v/>
      </c>
      <c r="I405" s="148" t="str">
        <f>IF(AND(A405&lt;&gt;"",'Données élèves'!AE408&lt;&gt;""),IF('Données élèves'!AE408=TRUE,INDEX(codenat,MATCH('Données élèves'!K408,libnat,0)),'Données élèves'!K408),"")</f>
        <v/>
      </c>
      <c r="J405" s="148" t="str">
        <f>IF(AND(A405&lt;&gt;"",'Données élèves'!AF408&lt;&gt;""),IF('Données élèves'!AF408=TRUE,INDEX(codelangue,MATCH('Données élèves'!L408,liblangue,0)),'Données élèves'!L408),"")</f>
        <v/>
      </c>
      <c r="K405" s="148" t="str">
        <f>IF(AND(A405&lt;&gt;"",'Données élèves'!AH408&lt;&gt;""),IF('Données élèves'!AH408=TRUE,IF(INDEX(codegem,MATCH('Données élèves'!M408,libgem,0))&lt;8000,INDEX(codegem,MATCH('Données élèves'!M408,libgem,0)),""),'Données élèves'!M408),"")</f>
        <v/>
      </c>
      <c r="L405" s="148" t="str">
        <f>IF(AND(A405&lt;&gt;"",'Données élèves'!AH408&lt;&gt;""),IF('Données élèves'!AH408=TRUE,INDEX(codegemhist,MATCH('Données élèves'!M408,libgem,0)),""),"")</f>
        <v/>
      </c>
      <c r="M405" s="148" t="str">
        <f>IF(AND(A405&lt;&gt;"",'Données élèves'!AH408&lt;&gt;""),IF('Données élèves'!AH408=TRUE,IF(INDEX(codegem,MATCH('Données élèves'!M408,libgem,0))&gt;=8000,INDEX(codegem,MATCH('Données élèves'!M408,libgem,0)),""),'Données élèves'!M408),"")</f>
        <v/>
      </c>
      <c r="N405" s="148" t="str">
        <f>IF(AND(A405&lt;&gt;"",'Données élèves'!AI408&lt;&gt;""),IF('Données élèves'!AI408=TRUE,INDEX(codeschart,MATCH('Données élèves'!N408,libschart,0)),'Données élèves'!N408),"")</f>
        <v/>
      </c>
      <c r="O405" s="148" t="str">
        <f>IF(AND(A405&lt;&gt;"",'Données élèves'!O408&lt;&gt;""),'Données élèves'!O408,"")</f>
        <v/>
      </c>
      <c r="P405" s="148" t="str">
        <f>IF(AND(A405&lt;&gt;"",'Données élèves'!AK408&lt;&gt;""),IF('Données élèves'!AK408=TRUE,INDEX(codeform,MATCH('Données élèves'!P408,libform,0)),'Données élèves'!P408),"")</f>
        <v/>
      </c>
      <c r="Q405" s="148" t="str">
        <f>IF(AND(A405&lt;&gt;"",'Données élèves'!AL408&lt;&gt;""),IF('Données élèves'!AL408=TRUE,INDEX(codespe,MATCH('Données élèves'!Q408,libspe,0)),'Données élèves'!Q408),"")</f>
        <v/>
      </c>
      <c r="R405" s="148" t="str">
        <f>IF(AND(A405&lt;&gt;"",OR('Données élèves'!AM408&lt;&gt;"",'Données élèves'!AT408=FALSE)),IF('Données élèves'!AM408=TRUE,INDEX(codemp1,MATCH('Données élèves'!R408,libmp1,0)),IF('Données élèves'!AT408=FALSE,0,'Données élèves'!R408)),"")</f>
        <v/>
      </c>
      <c r="S405" s="148" t="str">
        <f t="shared" si="19"/>
        <v/>
      </c>
      <c r="T405" s="148" t="str">
        <f t="shared" si="20"/>
        <v/>
      </c>
      <c r="U405" s="148" t="str">
        <f>IF(AND(A405&lt;&gt;"",'Données élèves'!S408&lt;&gt;""),'Données élèves'!S408,"")</f>
        <v/>
      </c>
      <c r="V405" s="148" t="str">
        <f>IF(AND(A405&lt;&gt;"",'Données élèves'!T408&lt;&gt;""),'Données élèves'!T408,"")</f>
        <v/>
      </c>
      <c r="W405" s="148" t="str">
        <f>IF(AND(A405&lt;&gt;"",'Données élèves'!U408&lt;&gt;""),'Données élèves'!U408,"")</f>
        <v/>
      </c>
      <c r="X405" s="148" t="str">
        <f>IF(AND(A405&lt;&gt;"",'Données élèves'!V408&lt;&gt;""),'Données élèves'!V408,"")</f>
        <v/>
      </c>
      <c r="Y405" s="148" t="str">
        <f>IF(AND(A405&lt;&gt;"",'Données élèves'!W408&lt;&gt;""),'Données élèves'!W408,"")</f>
        <v/>
      </c>
      <c r="Z405" s="148" t="str">
        <f>IF(AND(A405&lt;&gt;"",'Données élèves'!X408&lt;&gt;""),'Données élèves'!X408,"")</f>
        <v/>
      </c>
    </row>
    <row r="406" spans="1:26" x14ac:dyDescent="0.2">
      <c r="A406" s="146" t="str">
        <f>IF('Données élèves'!$C409&lt;&gt;"",'Données élèves'!A409,"")</f>
        <v/>
      </c>
      <c r="B406" s="146" t="str">
        <f>IF(A406&lt;&gt;"",'Données élèves'!B409,"")</f>
        <v/>
      </c>
      <c r="C406" s="146" t="str">
        <f>IF(AND(A406&lt;&gt;"",'Données élèves'!F409&lt;&gt;""),IF(INDEX(codeclint,MATCH('Données élèves'!F409,libclint,0))&lt;&gt;"",INDEX(codeclint,MATCH('Données élèves'!F409,libclint,0)),""),"")</f>
        <v/>
      </c>
      <c r="D406" s="146" t="str">
        <f t="shared" si="18"/>
        <v/>
      </c>
      <c r="E406" s="146" t="str">
        <f>IF(A406&lt;&gt;"",IF('Données élèves'!G409&lt;&gt;"",IF('Données élèves'!AB409&lt;&gt;"",IF('Données élèves'!G409="LOC.ID",CONCATENATE("LOC.",'Données élèves'!AU$5),'Données élèves'!G409),""),""),"")</f>
        <v/>
      </c>
      <c r="F406" s="146" t="str">
        <f>IF(A406&lt;&gt;"",IF('Données élèves'!H409&lt;&gt;"",'Données élèves'!H409,""),"")</f>
        <v/>
      </c>
      <c r="G406" s="146" t="str">
        <f>IF(AND(A406&lt;&gt;"",'Données élèves'!AC409&lt;&gt;""),IF('Données élèves'!AC409=TRUE,INDEX(codesex,MATCH('Données élèves'!I409,libsex,0)),'Données élèves'!I409),"")</f>
        <v/>
      </c>
      <c r="H406" s="147" t="str">
        <f>IF(A406&lt;&gt;"",IF('Données élèves'!J409&lt;&gt;"",'Données élèves'!J409,""),"")</f>
        <v/>
      </c>
      <c r="I406" s="148" t="str">
        <f>IF(AND(A406&lt;&gt;"",'Données élèves'!AE409&lt;&gt;""),IF('Données élèves'!AE409=TRUE,INDEX(codenat,MATCH('Données élèves'!K409,libnat,0)),'Données élèves'!K409),"")</f>
        <v/>
      </c>
      <c r="J406" s="148" t="str">
        <f>IF(AND(A406&lt;&gt;"",'Données élèves'!AF409&lt;&gt;""),IF('Données élèves'!AF409=TRUE,INDEX(codelangue,MATCH('Données élèves'!L409,liblangue,0)),'Données élèves'!L409),"")</f>
        <v/>
      </c>
      <c r="K406" s="148" t="str">
        <f>IF(AND(A406&lt;&gt;"",'Données élèves'!AH409&lt;&gt;""),IF('Données élèves'!AH409=TRUE,IF(INDEX(codegem,MATCH('Données élèves'!M409,libgem,0))&lt;8000,INDEX(codegem,MATCH('Données élèves'!M409,libgem,0)),""),'Données élèves'!M409),"")</f>
        <v/>
      </c>
      <c r="L406" s="148" t="str">
        <f>IF(AND(A406&lt;&gt;"",'Données élèves'!AH409&lt;&gt;""),IF('Données élèves'!AH409=TRUE,INDEX(codegemhist,MATCH('Données élèves'!M409,libgem,0)),""),"")</f>
        <v/>
      </c>
      <c r="M406" s="148" t="str">
        <f>IF(AND(A406&lt;&gt;"",'Données élèves'!AH409&lt;&gt;""),IF('Données élèves'!AH409=TRUE,IF(INDEX(codegem,MATCH('Données élèves'!M409,libgem,0))&gt;=8000,INDEX(codegem,MATCH('Données élèves'!M409,libgem,0)),""),'Données élèves'!M409),"")</f>
        <v/>
      </c>
      <c r="N406" s="148" t="str">
        <f>IF(AND(A406&lt;&gt;"",'Données élèves'!AI409&lt;&gt;""),IF('Données élèves'!AI409=TRUE,INDEX(codeschart,MATCH('Données élèves'!N409,libschart,0)),'Données élèves'!N409),"")</f>
        <v/>
      </c>
      <c r="O406" s="148" t="str">
        <f>IF(AND(A406&lt;&gt;"",'Données élèves'!O409&lt;&gt;""),'Données élèves'!O409,"")</f>
        <v/>
      </c>
      <c r="P406" s="148" t="str">
        <f>IF(AND(A406&lt;&gt;"",'Données élèves'!AK409&lt;&gt;""),IF('Données élèves'!AK409=TRUE,INDEX(codeform,MATCH('Données élèves'!P409,libform,0)),'Données élèves'!P409),"")</f>
        <v/>
      </c>
      <c r="Q406" s="148" t="str">
        <f>IF(AND(A406&lt;&gt;"",'Données élèves'!AL409&lt;&gt;""),IF('Données élèves'!AL409=TRUE,INDEX(codespe,MATCH('Données élèves'!Q409,libspe,0)),'Données élèves'!Q409),"")</f>
        <v/>
      </c>
      <c r="R406" s="148" t="str">
        <f>IF(AND(A406&lt;&gt;"",OR('Données élèves'!AM409&lt;&gt;"",'Données élèves'!AT409=FALSE)),IF('Données élèves'!AM409=TRUE,INDEX(codemp1,MATCH('Données élèves'!R409,libmp1,0)),IF('Données élèves'!AT409=FALSE,0,'Données élèves'!R409)),"")</f>
        <v/>
      </c>
      <c r="S406" s="148" t="str">
        <f t="shared" si="19"/>
        <v/>
      </c>
      <c r="T406" s="148" t="str">
        <f t="shared" si="20"/>
        <v/>
      </c>
      <c r="U406" s="148" t="str">
        <f>IF(AND(A406&lt;&gt;"",'Données élèves'!S409&lt;&gt;""),'Données élèves'!S409,"")</f>
        <v/>
      </c>
      <c r="V406" s="148" t="str">
        <f>IF(AND(A406&lt;&gt;"",'Données élèves'!T409&lt;&gt;""),'Données élèves'!T409,"")</f>
        <v/>
      </c>
      <c r="W406" s="148" t="str">
        <f>IF(AND(A406&lt;&gt;"",'Données élèves'!U409&lt;&gt;""),'Données élèves'!U409,"")</f>
        <v/>
      </c>
      <c r="X406" s="148" t="str">
        <f>IF(AND(A406&lt;&gt;"",'Données élèves'!V409&lt;&gt;""),'Données élèves'!V409,"")</f>
        <v/>
      </c>
      <c r="Y406" s="148" t="str">
        <f>IF(AND(A406&lt;&gt;"",'Données élèves'!W409&lt;&gt;""),'Données élèves'!W409,"")</f>
        <v/>
      </c>
      <c r="Z406" s="148" t="str">
        <f>IF(AND(A406&lt;&gt;"",'Données élèves'!X409&lt;&gt;""),'Données élèves'!X409,"")</f>
        <v/>
      </c>
    </row>
    <row r="407" spans="1:26" x14ac:dyDescent="0.2">
      <c r="A407" s="146" t="str">
        <f>IF('Données élèves'!$C410&lt;&gt;"",'Données élèves'!A410,"")</f>
        <v/>
      </c>
      <c r="B407" s="146" t="str">
        <f>IF(A407&lt;&gt;"",'Données élèves'!B410,"")</f>
        <v/>
      </c>
      <c r="C407" s="146" t="str">
        <f>IF(AND(A407&lt;&gt;"",'Données élèves'!F410&lt;&gt;""),IF(INDEX(codeclint,MATCH('Données élèves'!F410,libclint,0))&lt;&gt;"",INDEX(codeclint,MATCH('Données élèves'!F410,libclint,0)),""),"")</f>
        <v/>
      </c>
      <c r="D407" s="146" t="str">
        <f t="shared" si="18"/>
        <v/>
      </c>
      <c r="E407" s="146" t="str">
        <f>IF(A407&lt;&gt;"",IF('Données élèves'!G410&lt;&gt;"",IF('Données élèves'!AB410&lt;&gt;"",IF('Données élèves'!G410="LOC.ID",CONCATENATE("LOC.",'Données élèves'!AU$5),'Données élèves'!G410),""),""),"")</f>
        <v/>
      </c>
      <c r="F407" s="146" t="str">
        <f>IF(A407&lt;&gt;"",IF('Données élèves'!H410&lt;&gt;"",'Données élèves'!H410,""),"")</f>
        <v/>
      </c>
      <c r="G407" s="146" t="str">
        <f>IF(AND(A407&lt;&gt;"",'Données élèves'!AC410&lt;&gt;""),IF('Données élèves'!AC410=TRUE,INDEX(codesex,MATCH('Données élèves'!I410,libsex,0)),'Données élèves'!I410),"")</f>
        <v/>
      </c>
      <c r="H407" s="147" t="str">
        <f>IF(A407&lt;&gt;"",IF('Données élèves'!J410&lt;&gt;"",'Données élèves'!J410,""),"")</f>
        <v/>
      </c>
      <c r="I407" s="148" t="str">
        <f>IF(AND(A407&lt;&gt;"",'Données élèves'!AE410&lt;&gt;""),IF('Données élèves'!AE410=TRUE,INDEX(codenat,MATCH('Données élèves'!K410,libnat,0)),'Données élèves'!K410),"")</f>
        <v/>
      </c>
      <c r="J407" s="148" t="str">
        <f>IF(AND(A407&lt;&gt;"",'Données élèves'!AF410&lt;&gt;""),IF('Données élèves'!AF410=TRUE,INDEX(codelangue,MATCH('Données élèves'!L410,liblangue,0)),'Données élèves'!L410),"")</f>
        <v/>
      </c>
      <c r="K407" s="148" t="str">
        <f>IF(AND(A407&lt;&gt;"",'Données élèves'!AH410&lt;&gt;""),IF('Données élèves'!AH410=TRUE,IF(INDEX(codegem,MATCH('Données élèves'!M410,libgem,0))&lt;8000,INDEX(codegem,MATCH('Données élèves'!M410,libgem,0)),""),'Données élèves'!M410),"")</f>
        <v/>
      </c>
      <c r="L407" s="148" t="str">
        <f>IF(AND(A407&lt;&gt;"",'Données élèves'!AH410&lt;&gt;""),IF('Données élèves'!AH410=TRUE,INDEX(codegemhist,MATCH('Données élèves'!M410,libgem,0)),""),"")</f>
        <v/>
      </c>
      <c r="M407" s="148" t="str">
        <f>IF(AND(A407&lt;&gt;"",'Données élèves'!AH410&lt;&gt;""),IF('Données élèves'!AH410=TRUE,IF(INDEX(codegem,MATCH('Données élèves'!M410,libgem,0))&gt;=8000,INDEX(codegem,MATCH('Données élèves'!M410,libgem,0)),""),'Données élèves'!M410),"")</f>
        <v/>
      </c>
      <c r="N407" s="148" t="str">
        <f>IF(AND(A407&lt;&gt;"",'Données élèves'!AI410&lt;&gt;""),IF('Données élèves'!AI410=TRUE,INDEX(codeschart,MATCH('Données élèves'!N410,libschart,0)),'Données élèves'!N410),"")</f>
        <v/>
      </c>
      <c r="O407" s="148" t="str">
        <f>IF(AND(A407&lt;&gt;"",'Données élèves'!O410&lt;&gt;""),'Données élèves'!O410,"")</f>
        <v/>
      </c>
      <c r="P407" s="148" t="str">
        <f>IF(AND(A407&lt;&gt;"",'Données élèves'!AK410&lt;&gt;""),IF('Données élèves'!AK410=TRUE,INDEX(codeform,MATCH('Données élèves'!P410,libform,0)),'Données élèves'!P410),"")</f>
        <v/>
      </c>
      <c r="Q407" s="148" t="str">
        <f>IF(AND(A407&lt;&gt;"",'Données élèves'!AL410&lt;&gt;""),IF('Données élèves'!AL410=TRUE,INDEX(codespe,MATCH('Données élèves'!Q410,libspe,0)),'Données élèves'!Q410),"")</f>
        <v/>
      </c>
      <c r="R407" s="148" t="str">
        <f>IF(AND(A407&lt;&gt;"",OR('Données élèves'!AM410&lt;&gt;"",'Données élèves'!AT410=FALSE)),IF('Données élèves'!AM410=TRUE,INDEX(codemp1,MATCH('Données élèves'!R410,libmp1,0)),IF('Données élèves'!AT410=FALSE,0,'Données élèves'!R410)),"")</f>
        <v/>
      </c>
      <c r="S407" s="148" t="str">
        <f t="shared" si="19"/>
        <v/>
      </c>
      <c r="T407" s="148" t="str">
        <f t="shared" si="20"/>
        <v/>
      </c>
      <c r="U407" s="148" t="str">
        <f>IF(AND(A407&lt;&gt;"",'Données élèves'!S410&lt;&gt;""),'Données élèves'!S410,"")</f>
        <v/>
      </c>
      <c r="V407" s="148" t="str">
        <f>IF(AND(A407&lt;&gt;"",'Données élèves'!T410&lt;&gt;""),'Données élèves'!T410,"")</f>
        <v/>
      </c>
      <c r="W407" s="148" t="str">
        <f>IF(AND(A407&lt;&gt;"",'Données élèves'!U410&lt;&gt;""),'Données élèves'!U410,"")</f>
        <v/>
      </c>
      <c r="X407" s="148" t="str">
        <f>IF(AND(A407&lt;&gt;"",'Données élèves'!V410&lt;&gt;""),'Données élèves'!V410,"")</f>
        <v/>
      </c>
      <c r="Y407" s="148" t="str">
        <f>IF(AND(A407&lt;&gt;"",'Données élèves'!W410&lt;&gt;""),'Données élèves'!W410,"")</f>
        <v/>
      </c>
      <c r="Z407" s="148" t="str">
        <f>IF(AND(A407&lt;&gt;"",'Données élèves'!X410&lt;&gt;""),'Données élèves'!X410,"")</f>
        <v/>
      </c>
    </row>
    <row r="408" spans="1:26" x14ac:dyDescent="0.2">
      <c r="A408" s="146" t="str">
        <f>IF('Données élèves'!$C411&lt;&gt;"",'Données élèves'!A411,"")</f>
        <v/>
      </c>
      <c r="B408" s="146" t="str">
        <f>IF(A408&lt;&gt;"",'Données élèves'!B411,"")</f>
        <v/>
      </c>
      <c r="C408" s="146" t="str">
        <f>IF(AND(A408&lt;&gt;"",'Données élèves'!F411&lt;&gt;""),IF(INDEX(codeclint,MATCH('Données élèves'!F411,libclint,0))&lt;&gt;"",INDEX(codeclint,MATCH('Données élèves'!F411,libclint,0)),""),"")</f>
        <v/>
      </c>
      <c r="D408" s="146" t="str">
        <f t="shared" si="18"/>
        <v/>
      </c>
      <c r="E408" s="146" t="str">
        <f>IF(A408&lt;&gt;"",IF('Données élèves'!G411&lt;&gt;"",IF('Données élèves'!AB411&lt;&gt;"",IF('Données élèves'!G411="LOC.ID",CONCATENATE("LOC.",'Données élèves'!AU$5),'Données élèves'!G411),""),""),"")</f>
        <v/>
      </c>
      <c r="F408" s="146" t="str">
        <f>IF(A408&lt;&gt;"",IF('Données élèves'!H411&lt;&gt;"",'Données élèves'!H411,""),"")</f>
        <v/>
      </c>
      <c r="G408" s="146" t="str">
        <f>IF(AND(A408&lt;&gt;"",'Données élèves'!AC411&lt;&gt;""),IF('Données élèves'!AC411=TRUE,INDEX(codesex,MATCH('Données élèves'!I411,libsex,0)),'Données élèves'!I411),"")</f>
        <v/>
      </c>
      <c r="H408" s="147" t="str">
        <f>IF(A408&lt;&gt;"",IF('Données élèves'!J411&lt;&gt;"",'Données élèves'!J411,""),"")</f>
        <v/>
      </c>
      <c r="I408" s="148" t="str">
        <f>IF(AND(A408&lt;&gt;"",'Données élèves'!AE411&lt;&gt;""),IF('Données élèves'!AE411=TRUE,INDEX(codenat,MATCH('Données élèves'!K411,libnat,0)),'Données élèves'!K411),"")</f>
        <v/>
      </c>
      <c r="J408" s="148" t="str">
        <f>IF(AND(A408&lt;&gt;"",'Données élèves'!AF411&lt;&gt;""),IF('Données élèves'!AF411=TRUE,INDEX(codelangue,MATCH('Données élèves'!L411,liblangue,0)),'Données élèves'!L411),"")</f>
        <v/>
      </c>
      <c r="K408" s="148" t="str">
        <f>IF(AND(A408&lt;&gt;"",'Données élèves'!AH411&lt;&gt;""),IF('Données élèves'!AH411=TRUE,IF(INDEX(codegem,MATCH('Données élèves'!M411,libgem,0))&lt;8000,INDEX(codegem,MATCH('Données élèves'!M411,libgem,0)),""),'Données élèves'!M411),"")</f>
        <v/>
      </c>
      <c r="L408" s="148" t="str">
        <f>IF(AND(A408&lt;&gt;"",'Données élèves'!AH411&lt;&gt;""),IF('Données élèves'!AH411=TRUE,INDEX(codegemhist,MATCH('Données élèves'!M411,libgem,0)),""),"")</f>
        <v/>
      </c>
      <c r="M408" s="148" t="str">
        <f>IF(AND(A408&lt;&gt;"",'Données élèves'!AH411&lt;&gt;""),IF('Données élèves'!AH411=TRUE,IF(INDEX(codegem,MATCH('Données élèves'!M411,libgem,0))&gt;=8000,INDEX(codegem,MATCH('Données élèves'!M411,libgem,0)),""),'Données élèves'!M411),"")</f>
        <v/>
      </c>
      <c r="N408" s="148" t="str">
        <f>IF(AND(A408&lt;&gt;"",'Données élèves'!AI411&lt;&gt;""),IF('Données élèves'!AI411=TRUE,INDEX(codeschart,MATCH('Données élèves'!N411,libschart,0)),'Données élèves'!N411),"")</f>
        <v/>
      </c>
      <c r="O408" s="148" t="str">
        <f>IF(AND(A408&lt;&gt;"",'Données élèves'!O411&lt;&gt;""),'Données élèves'!O411,"")</f>
        <v/>
      </c>
      <c r="P408" s="148" t="str">
        <f>IF(AND(A408&lt;&gt;"",'Données élèves'!AK411&lt;&gt;""),IF('Données élèves'!AK411=TRUE,INDEX(codeform,MATCH('Données élèves'!P411,libform,0)),'Données élèves'!P411),"")</f>
        <v/>
      </c>
      <c r="Q408" s="148" t="str">
        <f>IF(AND(A408&lt;&gt;"",'Données élèves'!AL411&lt;&gt;""),IF('Données élèves'!AL411=TRUE,INDEX(codespe,MATCH('Données élèves'!Q411,libspe,0)),'Données élèves'!Q411),"")</f>
        <v/>
      </c>
      <c r="R408" s="148" t="str">
        <f>IF(AND(A408&lt;&gt;"",OR('Données élèves'!AM411&lt;&gt;"",'Données élèves'!AT411=FALSE)),IF('Données élèves'!AM411=TRUE,INDEX(codemp1,MATCH('Données élèves'!R411,libmp1,0)),IF('Données élèves'!AT411=FALSE,0,'Données élèves'!R411)),"")</f>
        <v/>
      </c>
      <c r="S408" s="148" t="str">
        <f t="shared" si="19"/>
        <v/>
      </c>
      <c r="T408" s="148" t="str">
        <f t="shared" si="20"/>
        <v/>
      </c>
      <c r="U408" s="148" t="str">
        <f>IF(AND(A408&lt;&gt;"",'Données élèves'!S411&lt;&gt;""),'Données élèves'!S411,"")</f>
        <v/>
      </c>
      <c r="V408" s="148" t="str">
        <f>IF(AND(A408&lt;&gt;"",'Données élèves'!T411&lt;&gt;""),'Données élèves'!T411,"")</f>
        <v/>
      </c>
      <c r="W408" s="148" t="str">
        <f>IF(AND(A408&lt;&gt;"",'Données élèves'!U411&lt;&gt;""),'Données élèves'!U411,"")</f>
        <v/>
      </c>
      <c r="X408" s="148" t="str">
        <f>IF(AND(A408&lt;&gt;"",'Données élèves'!V411&lt;&gt;""),'Données élèves'!V411,"")</f>
        <v/>
      </c>
      <c r="Y408" s="148" t="str">
        <f>IF(AND(A408&lt;&gt;"",'Données élèves'!W411&lt;&gt;""),'Données élèves'!W411,"")</f>
        <v/>
      </c>
      <c r="Z408" s="148" t="str">
        <f>IF(AND(A408&lt;&gt;"",'Données élèves'!X411&lt;&gt;""),'Données élèves'!X411,"")</f>
        <v/>
      </c>
    </row>
    <row r="409" spans="1:26" x14ac:dyDescent="0.2">
      <c r="A409" s="146" t="str">
        <f>IF('Données élèves'!$C412&lt;&gt;"",'Données élèves'!A412,"")</f>
        <v/>
      </c>
      <c r="B409" s="146" t="str">
        <f>IF(A409&lt;&gt;"",'Données élèves'!B412,"")</f>
        <v/>
      </c>
      <c r="C409" s="146" t="str">
        <f>IF(AND(A409&lt;&gt;"",'Données élèves'!F412&lt;&gt;""),IF(INDEX(codeclint,MATCH('Données élèves'!F412,libclint,0))&lt;&gt;"",INDEX(codeclint,MATCH('Données élèves'!F412,libclint,0)),""),"")</f>
        <v/>
      </c>
      <c r="D409" s="146" t="str">
        <f t="shared" si="18"/>
        <v/>
      </c>
      <c r="E409" s="146" t="str">
        <f>IF(A409&lt;&gt;"",IF('Données élèves'!G412&lt;&gt;"",IF('Données élèves'!AB412&lt;&gt;"",IF('Données élèves'!G412="LOC.ID",CONCATENATE("LOC.",'Données élèves'!AU$5),'Données élèves'!G412),""),""),"")</f>
        <v/>
      </c>
      <c r="F409" s="146" t="str">
        <f>IF(A409&lt;&gt;"",IF('Données élèves'!H412&lt;&gt;"",'Données élèves'!H412,""),"")</f>
        <v/>
      </c>
      <c r="G409" s="146" t="str">
        <f>IF(AND(A409&lt;&gt;"",'Données élèves'!AC412&lt;&gt;""),IF('Données élèves'!AC412=TRUE,INDEX(codesex,MATCH('Données élèves'!I412,libsex,0)),'Données élèves'!I412),"")</f>
        <v/>
      </c>
      <c r="H409" s="147" t="str">
        <f>IF(A409&lt;&gt;"",IF('Données élèves'!J412&lt;&gt;"",'Données élèves'!J412,""),"")</f>
        <v/>
      </c>
      <c r="I409" s="148" t="str">
        <f>IF(AND(A409&lt;&gt;"",'Données élèves'!AE412&lt;&gt;""),IF('Données élèves'!AE412=TRUE,INDEX(codenat,MATCH('Données élèves'!K412,libnat,0)),'Données élèves'!K412),"")</f>
        <v/>
      </c>
      <c r="J409" s="148" t="str">
        <f>IF(AND(A409&lt;&gt;"",'Données élèves'!AF412&lt;&gt;""),IF('Données élèves'!AF412=TRUE,INDEX(codelangue,MATCH('Données élèves'!L412,liblangue,0)),'Données élèves'!L412),"")</f>
        <v/>
      </c>
      <c r="K409" s="148" t="str">
        <f>IF(AND(A409&lt;&gt;"",'Données élèves'!AH412&lt;&gt;""),IF('Données élèves'!AH412=TRUE,IF(INDEX(codegem,MATCH('Données élèves'!M412,libgem,0))&lt;8000,INDEX(codegem,MATCH('Données élèves'!M412,libgem,0)),""),'Données élèves'!M412),"")</f>
        <v/>
      </c>
      <c r="L409" s="148" t="str">
        <f>IF(AND(A409&lt;&gt;"",'Données élèves'!AH412&lt;&gt;""),IF('Données élèves'!AH412=TRUE,INDEX(codegemhist,MATCH('Données élèves'!M412,libgem,0)),""),"")</f>
        <v/>
      </c>
      <c r="M409" s="148" t="str">
        <f>IF(AND(A409&lt;&gt;"",'Données élèves'!AH412&lt;&gt;""),IF('Données élèves'!AH412=TRUE,IF(INDEX(codegem,MATCH('Données élèves'!M412,libgem,0))&gt;=8000,INDEX(codegem,MATCH('Données élèves'!M412,libgem,0)),""),'Données élèves'!M412),"")</f>
        <v/>
      </c>
      <c r="N409" s="148" t="str">
        <f>IF(AND(A409&lt;&gt;"",'Données élèves'!AI412&lt;&gt;""),IF('Données élèves'!AI412=TRUE,INDEX(codeschart,MATCH('Données élèves'!N412,libschart,0)),'Données élèves'!N412),"")</f>
        <v/>
      </c>
      <c r="O409" s="148" t="str">
        <f>IF(AND(A409&lt;&gt;"",'Données élèves'!O412&lt;&gt;""),'Données élèves'!O412,"")</f>
        <v/>
      </c>
      <c r="P409" s="148" t="str">
        <f>IF(AND(A409&lt;&gt;"",'Données élèves'!AK412&lt;&gt;""),IF('Données élèves'!AK412=TRUE,INDEX(codeform,MATCH('Données élèves'!P412,libform,0)),'Données élèves'!P412),"")</f>
        <v/>
      </c>
      <c r="Q409" s="148" t="str">
        <f>IF(AND(A409&lt;&gt;"",'Données élèves'!AL412&lt;&gt;""),IF('Données élèves'!AL412=TRUE,INDEX(codespe,MATCH('Données élèves'!Q412,libspe,0)),'Données élèves'!Q412),"")</f>
        <v/>
      </c>
      <c r="R409" s="148" t="str">
        <f>IF(AND(A409&lt;&gt;"",OR('Données élèves'!AM412&lt;&gt;"",'Données élèves'!AT412=FALSE)),IF('Données élèves'!AM412=TRUE,INDEX(codemp1,MATCH('Données élèves'!R412,libmp1,0)),IF('Données élèves'!AT412=FALSE,0,'Données élèves'!R412)),"")</f>
        <v/>
      </c>
      <c r="S409" s="148" t="str">
        <f t="shared" si="19"/>
        <v/>
      </c>
      <c r="T409" s="148" t="str">
        <f t="shared" si="20"/>
        <v/>
      </c>
      <c r="U409" s="148" t="str">
        <f>IF(AND(A409&lt;&gt;"",'Données élèves'!S412&lt;&gt;""),'Données élèves'!S412,"")</f>
        <v/>
      </c>
      <c r="V409" s="148" t="str">
        <f>IF(AND(A409&lt;&gt;"",'Données élèves'!T412&lt;&gt;""),'Données élèves'!T412,"")</f>
        <v/>
      </c>
      <c r="W409" s="148" t="str">
        <f>IF(AND(A409&lt;&gt;"",'Données élèves'!U412&lt;&gt;""),'Données élèves'!U412,"")</f>
        <v/>
      </c>
      <c r="X409" s="148" t="str">
        <f>IF(AND(A409&lt;&gt;"",'Données élèves'!V412&lt;&gt;""),'Données élèves'!V412,"")</f>
        <v/>
      </c>
      <c r="Y409" s="148" t="str">
        <f>IF(AND(A409&lt;&gt;"",'Données élèves'!W412&lt;&gt;""),'Données élèves'!W412,"")</f>
        <v/>
      </c>
      <c r="Z409" s="148" t="str">
        <f>IF(AND(A409&lt;&gt;"",'Données élèves'!X412&lt;&gt;""),'Données élèves'!X412,"")</f>
        <v/>
      </c>
    </row>
    <row r="410" spans="1:26" x14ac:dyDescent="0.2">
      <c r="A410" s="146" t="str">
        <f>IF('Données élèves'!$C413&lt;&gt;"",'Données élèves'!A413,"")</f>
        <v/>
      </c>
      <c r="B410" s="146" t="str">
        <f>IF(A410&lt;&gt;"",'Données élèves'!B413,"")</f>
        <v/>
      </c>
      <c r="C410" s="146" t="str">
        <f>IF(AND(A410&lt;&gt;"",'Données élèves'!F413&lt;&gt;""),IF(INDEX(codeclint,MATCH('Données élèves'!F413,libclint,0))&lt;&gt;"",INDEX(codeclint,MATCH('Données élèves'!F413,libclint,0)),""),"")</f>
        <v/>
      </c>
      <c r="D410" s="146" t="str">
        <f t="shared" si="18"/>
        <v/>
      </c>
      <c r="E410" s="146" t="str">
        <f>IF(A410&lt;&gt;"",IF('Données élèves'!G413&lt;&gt;"",IF('Données élèves'!AB413&lt;&gt;"",IF('Données élèves'!G413="LOC.ID",CONCATENATE("LOC.",'Données élèves'!AU$5),'Données élèves'!G413),""),""),"")</f>
        <v/>
      </c>
      <c r="F410" s="146" t="str">
        <f>IF(A410&lt;&gt;"",IF('Données élèves'!H413&lt;&gt;"",'Données élèves'!H413,""),"")</f>
        <v/>
      </c>
      <c r="G410" s="146" t="str">
        <f>IF(AND(A410&lt;&gt;"",'Données élèves'!AC413&lt;&gt;""),IF('Données élèves'!AC413=TRUE,INDEX(codesex,MATCH('Données élèves'!I413,libsex,0)),'Données élèves'!I413),"")</f>
        <v/>
      </c>
      <c r="H410" s="147" t="str">
        <f>IF(A410&lt;&gt;"",IF('Données élèves'!J413&lt;&gt;"",'Données élèves'!J413,""),"")</f>
        <v/>
      </c>
      <c r="I410" s="148" t="str">
        <f>IF(AND(A410&lt;&gt;"",'Données élèves'!AE413&lt;&gt;""),IF('Données élèves'!AE413=TRUE,INDEX(codenat,MATCH('Données élèves'!K413,libnat,0)),'Données élèves'!K413),"")</f>
        <v/>
      </c>
      <c r="J410" s="148" t="str">
        <f>IF(AND(A410&lt;&gt;"",'Données élèves'!AF413&lt;&gt;""),IF('Données élèves'!AF413=TRUE,INDEX(codelangue,MATCH('Données élèves'!L413,liblangue,0)),'Données élèves'!L413),"")</f>
        <v/>
      </c>
      <c r="K410" s="148" t="str">
        <f>IF(AND(A410&lt;&gt;"",'Données élèves'!AH413&lt;&gt;""),IF('Données élèves'!AH413=TRUE,IF(INDEX(codegem,MATCH('Données élèves'!M413,libgem,0))&lt;8000,INDEX(codegem,MATCH('Données élèves'!M413,libgem,0)),""),'Données élèves'!M413),"")</f>
        <v/>
      </c>
      <c r="L410" s="148" t="str">
        <f>IF(AND(A410&lt;&gt;"",'Données élèves'!AH413&lt;&gt;""),IF('Données élèves'!AH413=TRUE,INDEX(codegemhist,MATCH('Données élèves'!M413,libgem,0)),""),"")</f>
        <v/>
      </c>
      <c r="M410" s="148" t="str">
        <f>IF(AND(A410&lt;&gt;"",'Données élèves'!AH413&lt;&gt;""),IF('Données élèves'!AH413=TRUE,IF(INDEX(codegem,MATCH('Données élèves'!M413,libgem,0))&gt;=8000,INDEX(codegem,MATCH('Données élèves'!M413,libgem,0)),""),'Données élèves'!M413),"")</f>
        <v/>
      </c>
      <c r="N410" s="148" t="str">
        <f>IF(AND(A410&lt;&gt;"",'Données élèves'!AI413&lt;&gt;""),IF('Données élèves'!AI413=TRUE,INDEX(codeschart,MATCH('Données élèves'!N413,libschart,0)),'Données élèves'!N413),"")</f>
        <v/>
      </c>
      <c r="O410" s="148" t="str">
        <f>IF(AND(A410&lt;&gt;"",'Données élèves'!O413&lt;&gt;""),'Données élèves'!O413,"")</f>
        <v/>
      </c>
      <c r="P410" s="148" t="str">
        <f>IF(AND(A410&lt;&gt;"",'Données élèves'!AK413&lt;&gt;""),IF('Données élèves'!AK413=TRUE,INDEX(codeform,MATCH('Données élèves'!P413,libform,0)),'Données élèves'!P413),"")</f>
        <v/>
      </c>
      <c r="Q410" s="148" t="str">
        <f>IF(AND(A410&lt;&gt;"",'Données élèves'!AL413&lt;&gt;""),IF('Données élèves'!AL413=TRUE,INDEX(codespe,MATCH('Données élèves'!Q413,libspe,0)),'Données élèves'!Q413),"")</f>
        <v/>
      </c>
      <c r="R410" s="148" t="str">
        <f>IF(AND(A410&lt;&gt;"",OR('Données élèves'!AM413&lt;&gt;"",'Données élèves'!AT413=FALSE)),IF('Données élèves'!AM413=TRUE,INDEX(codemp1,MATCH('Données élèves'!R413,libmp1,0)),IF('Données élèves'!AT413=FALSE,0,'Données élèves'!R413)),"")</f>
        <v/>
      </c>
      <c r="S410" s="148" t="str">
        <f t="shared" si="19"/>
        <v/>
      </c>
      <c r="T410" s="148" t="str">
        <f t="shared" si="20"/>
        <v/>
      </c>
      <c r="U410" s="148" t="str">
        <f>IF(AND(A410&lt;&gt;"",'Données élèves'!S413&lt;&gt;""),'Données élèves'!S413,"")</f>
        <v/>
      </c>
      <c r="V410" s="148" t="str">
        <f>IF(AND(A410&lt;&gt;"",'Données élèves'!T413&lt;&gt;""),'Données élèves'!T413,"")</f>
        <v/>
      </c>
      <c r="W410" s="148" t="str">
        <f>IF(AND(A410&lt;&gt;"",'Données élèves'!U413&lt;&gt;""),'Données élèves'!U413,"")</f>
        <v/>
      </c>
      <c r="X410" s="148" t="str">
        <f>IF(AND(A410&lt;&gt;"",'Données élèves'!V413&lt;&gt;""),'Données élèves'!V413,"")</f>
        <v/>
      </c>
      <c r="Y410" s="148" t="str">
        <f>IF(AND(A410&lt;&gt;"",'Données élèves'!W413&lt;&gt;""),'Données élèves'!W413,"")</f>
        <v/>
      </c>
      <c r="Z410" s="148" t="str">
        <f>IF(AND(A410&lt;&gt;"",'Données élèves'!X413&lt;&gt;""),'Données élèves'!X413,"")</f>
        <v/>
      </c>
    </row>
    <row r="411" spans="1:26" x14ac:dyDescent="0.2">
      <c r="A411" s="146" t="str">
        <f>IF('Données élèves'!$C414&lt;&gt;"",'Données élèves'!A414,"")</f>
        <v/>
      </c>
      <c r="B411" s="146" t="str">
        <f>IF(A411&lt;&gt;"",'Données élèves'!B414,"")</f>
        <v/>
      </c>
      <c r="C411" s="146" t="str">
        <f>IF(AND(A411&lt;&gt;"",'Données élèves'!F414&lt;&gt;""),IF(INDEX(codeclint,MATCH('Données élèves'!F414,libclint,0))&lt;&gt;"",INDEX(codeclint,MATCH('Données élèves'!F414,libclint,0)),""),"")</f>
        <v/>
      </c>
      <c r="D411" s="146" t="str">
        <f t="shared" si="18"/>
        <v/>
      </c>
      <c r="E411" s="146" t="str">
        <f>IF(A411&lt;&gt;"",IF('Données élèves'!G414&lt;&gt;"",IF('Données élèves'!AB414&lt;&gt;"",IF('Données élèves'!G414="LOC.ID",CONCATENATE("LOC.",'Données élèves'!AU$5),'Données élèves'!G414),""),""),"")</f>
        <v/>
      </c>
      <c r="F411" s="146" t="str">
        <f>IF(A411&lt;&gt;"",IF('Données élèves'!H414&lt;&gt;"",'Données élèves'!H414,""),"")</f>
        <v/>
      </c>
      <c r="G411" s="146" t="str">
        <f>IF(AND(A411&lt;&gt;"",'Données élèves'!AC414&lt;&gt;""),IF('Données élèves'!AC414=TRUE,INDEX(codesex,MATCH('Données élèves'!I414,libsex,0)),'Données élèves'!I414),"")</f>
        <v/>
      </c>
      <c r="H411" s="147" t="str">
        <f>IF(A411&lt;&gt;"",IF('Données élèves'!J414&lt;&gt;"",'Données élèves'!J414,""),"")</f>
        <v/>
      </c>
      <c r="I411" s="148" t="str">
        <f>IF(AND(A411&lt;&gt;"",'Données élèves'!AE414&lt;&gt;""),IF('Données élèves'!AE414=TRUE,INDEX(codenat,MATCH('Données élèves'!K414,libnat,0)),'Données élèves'!K414),"")</f>
        <v/>
      </c>
      <c r="J411" s="148" t="str">
        <f>IF(AND(A411&lt;&gt;"",'Données élèves'!AF414&lt;&gt;""),IF('Données élèves'!AF414=TRUE,INDEX(codelangue,MATCH('Données élèves'!L414,liblangue,0)),'Données élèves'!L414),"")</f>
        <v/>
      </c>
      <c r="K411" s="148" t="str">
        <f>IF(AND(A411&lt;&gt;"",'Données élèves'!AH414&lt;&gt;""),IF('Données élèves'!AH414=TRUE,IF(INDEX(codegem,MATCH('Données élèves'!M414,libgem,0))&lt;8000,INDEX(codegem,MATCH('Données élèves'!M414,libgem,0)),""),'Données élèves'!M414),"")</f>
        <v/>
      </c>
      <c r="L411" s="148" t="str">
        <f>IF(AND(A411&lt;&gt;"",'Données élèves'!AH414&lt;&gt;""),IF('Données élèves'!AH414=TRUE,INDEX(codegemhist,MATCH('Données élèves'!M414,libgem,0)),""),"")</f>
        <v/>
      </c>
      <c r="M411" s="148" t="str">
        <f>IF(AND(A411&lt;&gt;"",'Données élèves'!AH414&lt;&gt;""),IF('Données élèves'!AH414=TRUE,IF(INDEX(codegem,MATCH('Données élèves'!M414,libgem,0))&gt;=8000,INDEX(codegem,MATCH('Données élèves'!M414,libgem,0)),""),'Données élèves'!M414),"")</f>
        <v/>
      </c>
      <c r="N411" s="148" t="str">
        <f>IF(AND(A411&lt;&gt;"",'Données élèves'!AI414&lt;&gt;""),IF('Données élèves'!AI414=TRUE,INDEX(codeschart,MATCH('Données élèves'!N414,libschart,0)),'Données élèves'!N414),"")</f>
        <v/>
      </c>
      <c r="O411" s="148" t="str">
        <f>IF(AND(A411&lt;&gt;"",'Données élèves'!O414&lt;&gt;""),'Données élèves'!O414,"")</f>
        <v/>
      </c>
      <c r="P411" s="148" t="str">
        <f>IF(AND(A411&lt;&gt;"",'Données élèves'!AK414&lt;&gt;""),IF('Données élèves'!AK414=TRUE,INDEX(codeform,MATCH('Données élèves'!P414,libform,0)),'Données élèves'!P414),"")</f>
        <v/>
      </c>
      <c r="Q411" s="148" t="str">
        <f>IF(AND(A411&lt;&gt;"",'Données élèves'!AL414&lt;&gt;""),IF('Données élèves'!AL414=TRUE,INDEX(codespe,MATCH('Données élèves'!Q414,libspe,0)),'Données élèves'!Q414),"")</f>
        <v/>
      </c>
      <c r="R411" s="148" t="str">
        <f>IF(AND(A411&lt;&gt;"",OR('Données élèves'!AM414&lt;&gt;"",'Données élèves'!AT414=FALSE)),IF('Données élèves'!AM414=TRUE,INDEX(codemp1,MATCH('Données élèves'!R414,libmp1,0)),IF('Données élèves'!AT414=FALSE,0,'Données élèves'!R414)),"")</f>
        <v/>
      </c>
      <c r="S411" s="148" t="str">
        <f t="shared" si="19"/>
        <v/>
      </c>
      <c r="T411" s="148" t="str">
        <f t="shared" si="20"/>
        <v/>
      </c>
      <c r="U411" s="148" t="str">
        <f>IF(AND(A411&lt;&gt;"",'Données élèves'!S414&lt;&gt;""),'Données élèves'!S414,"")</f>
        <v/>
      </c>
      <c r="V411" s="148" t="str">
        <f>IF(AND(A411&lt;&gt;"",'Données élèves'!T414&lt;&gt;""),'Données élèves'!T414,"")</f>
        <v/>
      </c>
      <c r="W411" s="148" t="str">
        <f>IF(AND(A411&lt;&gt;"",'Données élèves'!U414&lt;&gt;""),'Données élèves'!U414,"")</f>
        <v/>
      </c>
      <c r="X411" s="148" t="str">
        <f>IF(AND(A411&lt;&gt;"",'Données élèves'!V414&lt;&gt;""),'Données élèves'!V414,"")</f>
        <v/>
      </c>
      <c r="Y411" s="148" t="str">
        <f>IF(AND(A411&lt;&gt;"",'Données élèves'!W414&lt;&gt;""),'Données élèves'!W414,"")</f>
        <v/>
      </c>
      <c r="Z411" s="148" t="str">
        <f>IF(AND(A411&lt;&gt;"",'Données élèves'!X414&lt;&gt;""),'Données élèves'!X414,"")</f>
        <v/>
      </c>
    </row>
    <row r="412" spans="1:26" x14ac:dyDescent="0.2">
      <c r="A412" s="146" t="str">
        <f>IF('Données élèves'!$C415&lt;&gt;"",'Données élèves'!A415,"")</f>
        <v/>
      </c>
      <c r="B412" s="146" t="str">
        <f>IF(A412&lt;&gt;"",'Données élèves'!B415,"")</f>
        <v/>
      </c>
      <c r="C412" s="146" t="str">
        <f>IF(AND(A412&lt;&gt;"",'Données élèves'!F415&lt;&gt;""),IF(INDEX(codeclint,MATCH('Données élèves'!F415,libclint,0))&lt;&gt;"",INDEX(codeclint,MATCH('Données élèves'!F415,libclint,0)),""),"")</f>
        <v/>
      </c>
      <c r="D412" s="146" t="str">
        <f t="shared" si="18"/>
        <v/>
      </c>
      <c r="E412" s="146" t="str">
        <f>IF(A412&lt;&gt;"",IF('Données élèves'!G415&lt;&gt;"",IF('Données élèves'!AB415&lt;&gt;"",IF('Données élèves'!G415="LOC.ID",CONCATENATE("LOC.",'Données élèves'!AU$5),'Données élèves'!G415),""),""),"")</f>
        <v/>
      </c>
      <c r="F412" s="146" t="str">
        <f>IF(A412&lt;&gt;"",IF('Données élèves'!H415&lt;&gt;"",'Données élèves'!H415,""),"")</f>
        <v/>
      </c>
      <c r="G412" s="146" t="str">
        <f>IF(AND(A412&lt;&gt;"",'Données élèves'!AC415&lt;&gt;""),IF('Données élèves'!AC415=TRUE,INDEX(codesex,MATCH('Données élèves'!I415,libsex,0)),'Données élèves'!I415),"")</f>
        <v/>
      </c>
      <c r="H412" s="147" t="str">
        <f>IF(A412&lt;&gt;"",IF('Données élèves'!J415&lt;&gt;"",'Données élèves'!J415,""),"")</f>
        <v/>
      </c>
      <c r="I412" s="148" t="str">
        <f>IF(AND(A412&lt;&gt;"",'Données élèves'!AE415&lt;&gt;""),IF('Données élèves'!AE415=TRUE,INDEX(codenat,MATCH('Données élèves'!K415,libnat,0)),'Données élèves'!K415),"")</f>
        <v/>
      </c>
      <c r="J412" s="148" t="str">
        <f>IF(AND(A412&lt;&gt;"",'Données élèves'!AF415&lt;&gt;""),IF('Données élèves'!AF415=TRUE,INDEX(codelangue,MATCH('Données élèves'!L415,liblangue,0)),'Données élèves'!L415),"")</f>
        <v/>
      </c>
      <c r="K412" s="148" t="str">
        <f>IF(AND(A412&lt;&gt;"",'Données élèves'!AH415&lt;&gt;""),IF('Données élèves'!AH415=TRUE,IF(INDEX(codegem,MATCH('Données élèves'!M415,libgem,0))&lt;8000,INDEX(codegem,MATCH('Données élèves'!M415,libgem,0)),""),'Données élèves'!M415),"")</f>
        <v/>
      </c>
      <c r="L412" s="148" t="str">
        <f>IF(AND(A412&lt;&gt;"",'Données élèves'!AH415&lt;&gt;""),IF('Données élèves'!AH415=TRUE,INDEX(codegemhist,MATCH('Données élèves'!M415,libgem,0)),""),"")</f>
        <v/>
      </c>
      <c r="M412" s="148" t="str">
        <f>IF(AND(A412&lt;&gt;"",'Données élèves'!AH415&lt;&gt;""),IF('Données élèves'!AH415=TRUE,IF(INDEX(codegem,MATCH('Données élèves'!M415,libgem,0))&gt;=8000,INDEX(codegem,MATCH('Données élèves'!M415,libgem,0)),""),'Données élèves'!M415),"")</f>
        <v/>
      </c>
      <c r="N412" s="148" t="str">
        <f>IF(AND(A412&lt;&gt;"",'Données élèves'!AI415&lt;&gt;""),IF('Données élèves'!AI415=TRUE,INDEX(codeschart,MATCH('Données élèves'!N415,libschart,0)),'Données élèves'!N415),"")</f>
        <v/>
      </c>
      <c r="O412" s="148" t="str">
        <f>IF(AND(A412&lt;&gt;"",'Données élèves'!O415&lt;&gt;""),'Données élèves'!O415,"")</f>
        <v/>
      </c>
      <c r="P412" s="148" t="str">
        <f>IF(AND(A412&lt;&gt;"",'Données élèves'!AK415&lt;&gt;""),IF('Données élèves'!AK415=TRUE,INDEX(codeform,MATCH('Données élèves'!P415,libform,0)),'Données élèves'!P415),"")</f>
        <v/>
      </c>
      <c r="Q412" s="148" t="str">
        <f>IF(AND(A412&lt;&gt;"",'Données élèves'!AL415&lt;&gt;""),IF('Données élèves'!AL415=TRUE,INDEX(codespe,MATCH('Données élèves'!Q415,libspe,0)),'Données élèves'!Q415),"")</f>
        <v/>
      </c>
      <c r="R412" s="148" t="str">
        <f>IF(AND(A412&lt;&gt;"",OR('Données élèves'!AM415&lt;&gt;"",'Données élèves'!AT415=FALSE)),IF('Données élèves'!AM415=TRUE,INDEX(codemp1,MATCH('Données élèves'!R415,libmp1,0)),IF('Données élèves'!AT415=FALSE,0,'Données élèves'!R415)),"")</f>
        <v/>
      </c>
      <c r="S412" s="148" t="str">
        <f t="shared" si="19"/>
        <v/>
      </c>
      <c r="T412" s="148" t="str">
        <f t="shared" si="20"/>
        <v/>
      </c>
      <c r="U412" s="148" t="str">
        <f>IF(AND(A412&lt;&gt;"",'Données élèves'!S415&lt;&gt;""),'Données élèves'!S415,"")</f>
        <v/>
      </c>
      <c r="V412" s="148" t="str">
        <f>IF(AND(A412&lt;&gt;"",'Données élèves'!T415&lt;&gt;""),'Données élèves'!T415,"")</f>
        <v/>
      </c>
      <c r="W412" s="148" t="str">
        <f>IF(AND(A412&lt;&gt;"",'Données élèves'!U415&lt;&gt;""),'Données élèves'!U415,"")</f>
        <v/>
      </c>
      <c r="X412" s="148" t="str">
        <f>IF(AND(A412&lt;&gt;"",'Données élèves'!V415&lt;&gt;""),'Données élèves'!V415,"")</f>
        <v/>
      </c>
      <c r="Y412" s="148" t="str">
        <f>IF(AND(A412&lt;&gt;"",'Données élèves'!W415&lt;&gt;""),'Données élèves'!W415,"")</f>
        <v/>
      </c>
      <c r="Z412" s="148" t="str">
        <f>IF(AND(A412&lt;&gt;"",'Données élèves'!X415&lt;&gt;""),'Données élèves'!X415,"")</f>
        <v/>
      </c>
    </row>
    <row r="413" spans="1:26" x14ac:dyDescent="0.2">
      <c r="A413" s="146" t="str">
        <f>IF('Données élèves'!$C416&lt;&gt;"",'Données élèves'!A416,"")</f>
        <v/>
      </c>
      <c r="B413" s="146" t="str">
        <f>IF(A413&lt;&gt;"",'Données élèves'!B416,"")</f>
        <v/>
      </c>
      <c r="C413" s="146" t="str">
        <f>IF(AND(A413&lt;&gt;"",'Données élèves'!F416&lt;&gt;""),IF(INDEX(codeclint,MATCH('Données élèves'!F416,libclint,0))&lt;&gt;"",INDEX(codeclint,MATCH('Données élèves'!F416,libclint,0)),""),"")</f>
        <v/>
      </c>
      <c r="D413" s="146" t="str">
        <f t="shared" si="18"/>
        <v/>
      </c>
      <c r="E413" s="146" t="str">
        <f>IF(A413&lt;&gt;"",IF('Données élèves'!G416&lt;&gt;"",IF('Données élèves'!AB416&lt;&gt;"",IF('Données élèves'!G416="LOC.ID",CONCATENATE("LOC.",'Données élèves'!AU$5),'Données élèves'!G416),""),""),"")</f>
        <v/>
      </c>
      <c r="F413" s="146" t="str">
        <f>IF(A413&lt;&gt;"",IF('Données élèves'!H416&lt;&gt;"",'Données élèves'!H416,""),"")</f>
        <v/>
      </c>
      <c r="G413" s="146" t="str">
        <f>IF(AND(A413&lt;&gt;"",'Données élèves'!AC416&lt;&gt;""),IF('Données élèves'!AC416=TRUE,INDEX(codesex,MATCH('Données élèves'!I416,libsex,0)),'Données élèves'!I416),"")</f>
        <v/>
      </c>
      <c r="H413" s="147" t="str">
        <f>IF(A413&lt;&gt;"",IF('Données élèves'!J416&lt;&gt;"",'Données élèves'!J416,""),"")</f>
        <v/>
      </c>
      <c r="I413" s="148" t="str">
        <f>IF(AND(A413&lt;&gt;"",'Données élèves'!AE416&lt;&gt;""),IF('Données élèves'!AE416=TRUE,INDEX(codenat,MATCH('Données élèves'!K416,libnat,0)),'Données élèves'!K416),"")</f>
        <v/>
      </c>
      <c r="J413" s="148" t="str">
        <f>IF(AND(A413&lt;&gt;"",'Données élèves'!AF416&lt;&gt;""),IF('Données élèves'!AF416=TRUE,INDEX(codelangue,MATCH('Données élèves'!L416,liblangue,0)),'Données élèves'!L416),"")</f>
        <v/>
      </c>
      <c r="K413" s="148" t="str">
        <f>IF(AND(A413&lt;&gt;"",'Données élèves'!AH416&lt;&gt;""),IF('Données élèves'!AH416=TRUE,IF(INDEX(codegem,MATCH('Données élèves'!M416,libgem,0))&lt;8000,INDEX(codegem,MATCH('Données élèves'!M416,libgem,0)),""),'Données élèves'!M416),"")</f>
        <v/>
      </c>
      <c r="L413" s="148" t="str">
        <f>IF(AND(A413&lt;&gt;"",'Données élèves'!AH416&lt;&gt;""),IF('Données élèves'!AH416=TRUE,INDEX(codegemhist,MATCH('Données élèves'!M416,libgem,0)),""),"")</f>
        <v/>
      </c>
      <c r="M413" s="148" t="str">
        <f>IF(AND(A413&lt;&gt;"",'Données élèves'!AH416&lt;&gt;""),IF('Données élèves'!AH416=TRUE,IF(INDEX(codegem,MATCH('Données élèves'!M416,libgem,0))&gt;=8000,INDEX(codegem,MATCH('Données élèves'!M416,libgem,0)),""),'Données élèves'!M416),"")</f>
        <v/>
      </c>
      <c r="N413" s="148" t="str">
        <f>IF(AND(A413&lt;&gt;"",'Données élèves'!AI416&lt;&gt;""),IF('Données élèves'!AI416=TRUE,INDEX(codeschart,MATCH('Données élèves'!N416,libschart,0)),'Données élèves'!N416),"")</f>
        <v/>
      </c>
      <c r="O413" s="148" t="str">
        <f>IF(AND(A413&lt;&gt;"",'Données élèves'!O416&lt;&gt;""),'Données élèves'!O416,"")</f>
        <v/>
      </c>
      <c r="P413" s="148" t="str">
        <f>IF(AND(A413&lt;&gt;"",'Données élèves'!AK416&lt;&gt;""),IF('Données élèves'!AK416=TRUE,INDEX(codeform,MATCH('Données élèves'!P416,libform,0)),'Données élèves'!P416),"")</f>
        <v/>
      </c>
      <c r="Q413" s="148" t="str">
        <f>IF(AND(A413&lt;&gt;"",'Données élèves'!AL416&lt;&gt;""),IF('Données élèves'!AL416=TRUE,INDEX(codespe,MATCH('Données élèves'!Q416,libspe,0)),'Données élèves'!Q416),"")</f>
        <v/>
      </c>
      <c r="R413" s="148" t="str">
        <f>IF(AND(A413&lt;&gt;"",OR('Données élèves'!AM416&lt;&gt;"",'Données élèves'!AT416=FALSE)),IF('Données élèves'!AM416=TRUE,INDEX(codemp1,MATCH('Données élèves'!R416,libmp1,0)),IF('Données élèves'!AT416=FALSE,0,'Données élèves'!R416)),"")</f>
        <v/>
      </c>
      <c r="S413" s="148" t="str">
        <f t="shared" si="19"/>
        <v/>
      </c>
      <c r="T413" s="148" t="str">
        <f t="shared" si="20"/>
        <v/>
      </c>
      <c r="U413" s="148" t="str">
        <f>IF(AND(A413&lt;&gt;"",'Données élèves'!S416&lt;&gt;""),'Données élèves'!S416,"")</f>
        <v/>
      </c>
      <c r="V413" s="148" t="str">
        <f>IF(AND(A413&lt;&gt;"",'Données élèves'!T416&lt;&gt;""),'Données élèves'!T416,"")</f>
        <v/>
      </c>
      <c r="W413" s="148" t="str">
        <f>IF(AND(A413&lt;&gt;"",'Données élèves'!U416&lt;&gt;""),'Données élèves'!U416,"")</f>
        <v/>
      </c>
      <c r="X413" s="148" t="str">
        <f>IF(AND(A413&lt;&gt;"",'Données élèves'!V416&lt;&gt;""),'Données élèves'!V416,"")</f>
        <v/>
      </c>
      <c r="Y413" s="148" t="str">
        <f>IF(AND(A413&lt;&gt;"",'Données élèves'!W416&lt;&gt;""),'Données élèves'!W416,"")</f>
        <v/>
      </c>
      <c r="Z413" s="148" t="str">
        <f>IF(AND(A413&lt;&gt;"",'Données élèves'!X416&lt;&gt;""),'Données élèves'!X416,"")</f>
        <v/>
      </c>
    </row>
    <row r="414" spans="1:26" x14ac:dyDescent="0.2">
      <c r="A414" s="146" t="str">
        <f>IF('Données élèves'!$C417&lt;&gt;"",'Données élèves'!A417,"")</f>
        <v/>
      </c>
      <c r="B414" s="146" t="str">
        <f>IF(A414&lt;&gt;"",'Données élèves'!B417,"")</f>
        <v/>
      </c>
      <c r="C414" s="146" t="str">
        <f>IF(AND(A414&lt;&gt;"",'Données élèves'!F417&lt;&gt;""),IF(INDEX(codeclint,MATCH('Données élèves'!F417,libclint,0))&lt;&gt;"",INDEX(codeclint,MATCH('Données élèves'!F417,libclint,0)),""),"")</f>
        <v/>
      </c>
      <c r="D414" s="146" t="str">
        <f t="shared" si="18"/>
        <v/>
      </c>
      <c r="E414" s="146" t="str">
        <f>IF(A414&lt;&gt;"",IF('Données élèves'!G417&lt;&gt;"",IF('Données élèves'!AB417&lt;&gt;"",IF('Données élèves'!G417="LOC.ID",CONCATENATE("LOC.",'Données élèves'!AU$5),'Données élèves'!G417),""),""),"")</f>
        <v/>
      </c>
      <c r="F414" s="146" t="str">
        <f>IF(A414&lt;&gt;"",IF('Données élèves'!H417&lt;&gt;"",'Données élèves'!H417,""),"")</f>
        <v/>
      </c>
      <c r="G414" s="146" t="str">
        <f>IF(AND(A414&lt;&gt;"",'Données élèves'!AC417&lt;&gt;""),IF('Données élèves'!AC417=TRUE,INDEX(codesex,MATCH('Données élèves'!I417,libsex,0)),'Données élèves'!I417),"")</f>
        <v/>
      </c>
      <c r="H414" s="147" t="str">
        <f>IF(A414&lt;&gt;"",IF('Données élèves'!J417&lt;&gt;"",'Données élèves'!J417,""),"")</f>
        <v/>
      </c>
      <c r="I414" s="148" t="str">
        <f>IF(AND(A414&lt;&gt;"",'Données élèves'!AE417&lt;&gt;""),IF('Données élèves'!AE417=TRUE,INDEX(codenat,MATCH('Données élèves'!K417,libnat,0)),'Données élèves'!K417),"")</f>
        <v/>
      </c>
      <c r="J414" s="148" t="str">
        <f>IF(AND(A414&lt;&gt;"",'Données élèves'!AF417&lt;&gt;""),IF('Données élèves'!AF417=TRUE,INDEX(codelangue,MATCH('Données élèves'!L417,liblangue,0)),'Données élèves'!L417),"")</f>
        <v/>
      </c>
      <c r="K414" s="148" t="str">
        <f>IF(AND(A414&lt;&gt;"",'Données élèves'!AH417&lt;&gt;""),IF('Données élèves'!AH417=TRUE,IF(INDEX(codegem,MATCH('Données élèves'!M417,libgem,0))&lt;8000,INDEX(codegem,MATCH('Données élèves'!M417,libgem,0)),""),'Données élèves'!M417),"")</f>
        <v/>
      </c>
      <c r="L414" s="148" t="str">
        <f>IF(AND(A414&lt;&gt;"",'Données élèves'!AH417&lt;&gt;""),IF('Données élèves'!AH417=TRUE,INDEX(codegemhist,MATCH('Données élèves'!M417,libgem,0)),""),"")</f>
        <v/>
      </c>
      <c r="M414" s="148" t="str">
        <f>IF(AND(A414&lt;&gt;"",'Données élèves'!AH417&lt;&gt;""),IF('Données élèves'!AH417=TRUE,IF(INDEX(codegem,MATCH('Données élèves'!M417,libgem,0))&gt;=8000,INDEX(codegem,MATCH('Données élèves'!M417,libgem,0)),""),'Données élèves'!M417),"")</f>
        <v/>
      </c>
      <c r="N414" s="148" t="str">
        <f>IF(AND(A414&lt;&gt;"",'Données élèves'!AI417&lt;&gt;""),IF('Données élèves'!AI417=TRUE,INDEX(codeschart,MATCH('Données élèves'!N417,libschart,0)),'Données élèves'!N417),"")</f>
        <v/>
      </c>
      <c r="O414" s="148" t="str">
        <f>IF(AND(A414&lt;&gt;"",'Données élèves'!O417&lt;&gt;""),'Données élèves'!O417,"")</f>
        <v/>
      </c>
      <c r="P414" s="148" t="str">
        <f>IF(AND(A414&lt;&gt;"",'Données élèves'!AK417&lt;&gt;""),IF('Données élèves'!AK417=TRUE,INDEX(codeform,MATCH('Données élèves'!P417,libform,0)),'Données élèves'!P417),"")</f>
        <v/>
      </c>
      <c r="Q414" s="148" t="str">
        <f>IF(AND(A414&lt;&gt;"",'Données élèves'!AL417&lt;&gt;""),IF('Données élèves'!AL417=TRUE,INDEX(codespe,MATCH('Données élèves'!Q417,libspe,0)),'Données élèves'!Q417),"")</f>
        <v/>
      </c>
      <c r="R414" s="148" t="str">
        <f>IF(AND(A414&lt;&gt;"",OR('Données élèves'!AM417&lt;&gt;"",'Données élèves'!AT417=FALSE)),IF('Données élèves'!AM417=TRUE,INDEX(codemp1,MATCH('Données élèves'!R417,libmp1,0)),IF('Données élèves'!AT417=FALSE,0,'Données élèves'!R417)),"")</f>
        <v/>
      </c>
      <c r="S414" s="148" t="str">
        <f t="shared" si="19"/>
        <v/>
      </c>
      <c r="T414" s="148" t="str">
        <f t="shared" si="20"/>
        <v/>
      </c>
      <c r="U414" s="148" t="str">
        <f>IF(AND(A414&lt;&gt;"",'Données élèves'!S417&lt;&gt;""),'Données élèves'!S417,"")</f>
        <v/>
      </c>
      <c r="V414" s="148" t="str">
        <f>IF(AND(A414&lt;&gt;"",'Données élèves'!T417&lt;&gt;""),'Données élèves'!T417,"")</f>
        <v/>
      </c>
      <c r="W414" s="148" t="str">
        <f>IF(AND(A414&lt;&gt;"",'Données élèves'!U417&lt;&gt;""),'Données élèves'!U417,"")</f>
        <v/>
      </c>
      <c r="X414" s="148" t="str">
        <f>IF(AND(A414&lt;&gt;"",'Données élèves'!V417&lt;&gt;""),'Données élèves'!V417,"")</f>
        <v/>
      </c>
      <c r="Y414" s="148" t="str">
        <f>IF(AND(A414&lt;&gt;"",'Données élèves'!W417&lt;&gt;""),'Données élèves'!W417,"")</f>
        <v/>
      </c>
      <c r="Z414" s="148" t="str">
        <f>IF(AND(A414&lt;&gt;"",'Données élèves'!X417&lt;&gt;""),'Données élèves'!X417,"")</f>
        <v/>
      </c>
    </row>
    <row r="415" spans="1:26" x14ac:dyDescent="0.2">
      <c r="A415" s="146" t="str">
        <f>IF('Données élèves'!$C418&lt;&gt;"",'Données élèves'!A418,"")</f>
        <v/>
      </c>
      <c r="B415" s="146" t="str">
        <f>IF(A415&lt;&gt;"",'Données élèves'!B418,"")</f>
        <v/>
      </c>
      <c r="C415" s="146" t="str">
        <f>IF(AND(A415&lt;&gt;"",'Données élèves'!F418&lt;&gt;""),IF(INDEX(codeclint,MATCH('Données élèves'!F418,libclint,0))&lt;&gt;"",INDEX(codeclint,MATCH('Données élèves'!F418,libclint,0)),""),"")</f>
        <v/>
      </c>
      <c r="D415" s="146" t="str">
        <f t="shared" si="18"/>
        <v/>
      </c>
      <c r="E415" s="146" t="str">
        <f>IF(A415&lt;&gt;"",IF('Données élèves'!G418&lt;&gt;"",IF('Données élèves'!AB418&lt;&gt;"",IF('Données élèves'!G418="LOC.ID",CONCATENATE("LOC.",'Données élèves'!AU$5),'Données élèves'!G418),""),""),"")</f>
        <v/>
      </c>
      <c r="F415" s="146" t="str">
        <f>IF(A415&lt;&gt;"",IF('Données élèves'!H418&lt;&gt;"",'Données élèves'!H418,""),"")</f>
        <v/>
      </c>
      <c r="G415" s="146" t="str">
        <f>IF(AND(A415&lt;&gt;"",'Données élèves'!AC418&lt;&gt;""),IF('Données élèves'!AC418=TRUE,INDEX(codesex,MATCH('Données élèves'!I418,libsex,0)),'Données élèves'!I418),"")</f>
        <v/>
      </c>
      <c r="H415" s="147" t="str">
        <f>IF(A415&lt;&gt;"",IF('Données élèves'!J418&lt;&gt;"",'Données élèves'!J418,""),"")</f>
        <v/>
      </c>
      <c r="I415" s="148" t="str">
        <f>IF(AND(A415&lt;&gt;"",'Données élèves'!AE418&lt;&gt;""),IF('Données élèves'!AE418=TRUE,INDEX(codenat,MATCH('Données élèves'!K418,libnat,0)),'Données élèves'!K418),"")</f>
        <v/>
      </c>
      <c r="J415" s="148" t="str">
        <f>IF(AND(A415&lt;&gt;"",'Données élèves'!AF418&lt;&gt;""),IF('Données élèves'!AF418=TRUE,INDEX(codelangue,MATCH('Données élèves'!L418,liblangue,0)),'Données élèves'!L418),"")</f>
        <v/>
      </c>
      <c r="K415" s="148" t="str">
        <f>IF(AND(A415&lt;&gt;"",'Données élèves'!AH418&lt;&gt;""),IF('Données élèves'!AH418=TRUE,IF(INDEX(codegem,MATCH('Données élèves'!M418,libgem,0))&lt;8000,INDEX(codegem,MATCH('Données élèves'!M418,libgem,0)),""),'Données élèves'!M418),"")</f>
        <v/>
      </c>
      <c r="L415" s="148" t="str">
        <f>IF(AND(A415&lt;&gt;"",'Données élèves'!AH418&lt;&gt;""),IF('Données élèves'!AH418=TRUE,INDEX(codegemhist,MATCH('Données élèves'!M418,libgem,0)),""),"")</f>
        <v/>
      </c>
      <c r="M415" s="148" t="str">
        <f>IF(AND(A415&lt;&gt;"",'Données élèves'!AH418&lt;&gt;""),IF('Données élèves'!AH418=TRUE,IF(INDEX(codegem,MATCH('Données élèves'!M418,libgem,0))&gt;=8000,INDEX(codegem,MATCH('Données élèves'!M418,libgem,0)),""),'Données élèves'!M418),"")</f>
        <v/>
      </c>
      <c r="N415" s="148" t="str">
        <f>IF(AND(A415&lt;&gt;"",'Données élèves'!AI418&lt;&gt;""),IF('Données élèves'!AI418=TRUE,INDEX(codeschart,MATCH('Données élèves'!N418,libschart,0)),'Données élèves'!N418),"")</f>
        <v/>
      </c>
      <c r="O415" s="148" t="str">
        <f>IF(AND(A415&lt;&gt;"",'Données élèves'!O418&lt;&gt;""),'Données élèves'!O418,"")</f>
        <v/>
      </c>
      <c r="P415" s="148" t="str">
        <f>IF(AND(A415&lt;&gt;"",'Données élèves'!AK418&lt;&gt;""),IF('Données élèves'!AK418=TRUE,INDEX(codeform,MATCH('Données élèves'!P418,libform,0)),'Données élèves'!P418),"")</f>
        <v/>
      </c>
      <c r="Q415" s="148" t="str">
        <f>IF(AND(A415&lt;&gt;"",'Données élèves'!AL418&lt;&gt;""),IF('Données élèves'!AL418=TRUE,INDEX(codespe,MATCH('Données élèves'!Q418,libspe,0)),'Données élèves'!Q418),"")</f>
        <v/>
      </c>
      <c r="R415" s="148" t="str">
        <f>IF(AND(A415&lt;&gt;"",OR('Données élèves'!AM418&lt;&gt;"",'Données élèves'!AT418=FALSE)),IF('Données élèves'!AM418=TRUE,INDEX(codemp1,MATCH('Données élèves'!R418,libmp1,0)),IF('Données élèves'!AT418=FALSE,0,'Données élèves'!R418)),"")</f>
        <v/>
      </c>
      <c r="S415" s="148" t="str">
        <f t="shared" si="19"/>
        <v/>
      </c>
      <c r="T415" s="148" t="str">
        <f t="shared" si="20"/>
        <v/>
      </c>
      <c r="U415" s="148" t="str">
        <f>IF(AND(A415&lt;&gt;"",'Données élèves'!S418&lt;&gt;""),'Données élèves'!S418,"")</f>
        <v/>
      </c>
      <c r="V415" s="148" t="str">
        <f>IF(AND(A415&lt;&gt;"",'Données élèves'!T418&lt;&gt;""),'Données élèves'!T418,"")</f>
        <v/>
      </c>
      <c r="W415" s="148" t="str">
        <f>IF(AND(A415&lt;&gt;"",'Données élèves'!U418&lt;&gt;""),'Données élèves'!U418,"")</f>
        <v/>
      </c>
      <c r="X415" s="148" t="str">
        <f>IF(AND(A415&lt;&gt;"",'Données élèves'!V418&lt;&gt;""),'Données élèves'!V418,"")</f>
        <v/>
      </c>
      <c r="Y415" s="148" t="str">
        <f>IF(AND(A415&lt;&gt;"",'Données élèves'!W418&lt;&gt;""),'Données élèves'!W418,"")</f>
        <v/>
      </c>
      <c r="Z415" s="148" t="str">
        <f>IF(AND(A415&lt;&gt;"",'Données élèves'!X418&lt;&gt;""),'Données élèves'!X418,"")</f>
        <v/>
      </c>
    </row>
    <row r="416" spans="1:26" x14ac:dyDescent="0.2">
      <c r="A416" s="146" t="str">
        <f>IF('Données élèves'!$C419&lt;&gt;"",'Données élèves'!A419,"")</f>
        <v/>
      </c>
      <c r="B416" s="146" t="str">
        <f>IF(A416&lt;&gt;"",'Données élèves'!B419,"")</f>
        <v/>
      </c>
      <c r="C416" s="146" t="str">
        <f>IF(AND(A416&lt;&gt;"",'Données élèves'!F419&lt;&gt;""),IF(INDEX(codeclint,MATCH('Données élèves'!F419,libclint,0))&lt;&gt;"",INDEX(codeclint,MATCH('Données élèves'!F419,libclint,0)),""),"")</f>
        <v/>
      </c>
      <c r="D416" s="146" t="str">
        <f t="shared" si="18"/>
        <v/>
      </c>
      <c r="E416" s="146" t="str">
        <f>IF(A416&lt;&gt;"",IF('Données élèves'!G419&lt;&gt;"",IF('Données élèves'!AB419&lt;&gt;"",IF('Données élèves'!G419="LOC.ID",CONCATENATE("LOC.",'Données élèves'!AU$5),'Données élèves'!G419),""),""),"")</f>
        <v/>
      </c>
      <c r="F416" s="146" t="str">
        <f>IF(A416&lt;&gt;"",IF('Données élèves'!H419&lt;&gt;"",'Données élèves'!H419,""),"")</f>
        <v/>
      </c>
      <c r="G416" s="146" t="str">
        <f>IF(AND(A416&lt;&gt;"",'Données élèves'!AC419&lt;&gt;""),IF('Données élèves'!AC419=TRUE,INDEX(codesex,MATCH('Données élèves'!I419,libsex,0)),'Données élèves'!I419),"")</f>
        <v/>
      </c>
      <c r="H416" s="147" t="str">
        <f>IF(A416&lt;&gt;"",IF('Données élèves'!J419&lt;&gt;"",'Données élèves'!J419,""),"")</f>
        <v/>
      </c>
      <c r="I416" s="148" t="str">
        <f>IF(AND(A416&lt;&gt;"",'Données élèves'!AE419&lt;&gt;""),IF('Données élèves'!AE419=TRUE,INDEX(codenat,MATCH('Données élèves'!K419,libnat,0)),'Données élèves'!K419),"")</f>
        <v/>
      </c>
      <c r="J416" s="148" t="str">
        <f>IF(AND(A416&lt;&gt;"",'Données élèves'!AF419&lt;&gt;""),IF('Données élèves'!AF419=TRUE,INDEX(codelangue,MATCH('Données élèves'!L419,liblangue,0)),'Données élèves'!L419),"")</f>
        <v/>
      </c>
      <c r="K416" s="148" t="str">
        <f>IF(AND(A416&lt;&gt;"",'Données élèves'!AH419&lt;&gt;""),IF('Données élèves'!AH419=TRUE,IF(INDEX(codegem,MATCH('Données élèves'!M419,libgem,0))&lt;8000,INDEX(codegem,MATCH('Données élèves'!M419,libgem,0)),""),'Données élèves'!M419),"")</f>
        <v/>
      </c>
      <c r="L416" s="148" t="str">
        <f>IF(AND(A416&lt;&gt;"",'Données élèves'!AH419&lt;&gt;""),IF('Données élèves'!AH419=TRUE,INDEX(codegemhist,MATCH('Données élèves'!M419,libgem,0)),""),"")</f>
        <v/>
      </c>
      <c r="M416" s="148" t="str">
        <f>IF(AND(A416&lt;&gt;"",'Données élèves'!AH419&lt;&gt;""),IF('Données élèves'!AH419=TRUE,IF(INDEX(codegem,MATCH('Données élèves'!M419,libgem,0))&gt;=8000,INDEX(codegem,MATCH('Données élèves'!M419,libgem,0)),""),'Données élèves'!M419),"")</f>
        <v/>
      </c>
      <c r="N416" s="148" t="str">
        <f>IF(AND(A416&lt;&gt;"",'Données élèves'!AI419&lt;&gt;""),IF('Données élèves'!AI419=TRUE,INDEX(codeschart,MATCH('Données élèves'!N419,libschart,0)),'Données élèves'!N419),"")</f>
        <v/>
      </c>
      <c r="O416" s="148" t="str">
        <f>IF(AND(A416&lt;&gt;"",'Données élèves'!O419&lt;&gt;""),'Données élèves'!O419,"")</f>
        <v/>
      </c>
      <c r="P416" s="148" t="str">
        <f>IF(AND(A416&lt;&gt;"",'Données élèves'!AK419&lt;&gt;""),IF('Données élèves'!AK419=TRUE,INDEX(codeform,MATCH('Données élèves'!P419,libform,0)),'Données élèves'!P419),"")</f>
        <v/>
      </c>
      <c r="Q416" s="148" t="str">
        <f>IF(AND(A416&lt;&gt;"",'Données élèves'!AL419&lt;&gt;""),IF('Données élèves'!AL419=TRUE,INDEX(codespe,MATCH('Données élèves'!Q419,libspe,0)),'Données élèves'!Q419),"")</f>
        <v/>
      </c>
      <c r="R416" s="148" t="str">
        <f>IF(AND(A416&lt;&gt;"",OR('Données élèves'!AM419&lt;&gt;"",'Données élèves'!AT419=FALSE)),IF('Données élèves'!AM419=TRUE,INDEX(codemp1,MATCH('Données élèves'!R419,libmp1,0)),IF('Données élèves'!AT419=FALSE,0,'Données élèves'!R419)),"")</f>
        <v/>
      </c>
      <c r="S416" s="148" t="str">
        <f t="shared" si="19"/>
        <v/>
      </c>
      <c r="T416" s="148" t="str">
        <f t="shared" si="20"/>
        <v/>
      </c>
      <c r="U416" s="148" t="str">
        <f>IF(AND(A416&lt;&gt;"",'Données élèves'!S419&lt;&gt;""),'Données élèves'!S419,"")</f>
        <v/>
      </c>
      <c r="V416" s="148" t="str">
        <f>IF(AND(A416&lt;&gt;"",'Données élèves'!T419&lt;&gt;""),'Données élèves'!T419,"")</f>
        <v/>
      </c>
      <c r="W416" s="148" t="str">
        <f>IF(AND(A416&lt;&gt;"",'Données élèves'!U419&lt;&gt;""),'Données élèves'!U419,"")</f>
        <v/>
      </c>
      <c r="X416" s="148" t="str">
        <f>IF(AND(A416&lt;&gt;"",'Données élèves'!V419&lt;&gt;""),'Données élèves'!V419,"")</f>
        <v/>
      </c>
      <c r="Y416" s="148" t="str">
        <f>IF(AND(A416&lt;&gt;"",'Données élèves'!W419&lt;&gt;""),'Données élèves'!W419,"")</f>
        <v/>
      </c>
      <c r="Z416" s="148" t="str">
        <f>IF(AND(A416&lt;&gt;"",'Données élèves'!X419&lt;&gt;""),'Données élèves'!X419,"")</f>
        <v/>
      </c>
    </row>
    <row r="417" spans="1:26" x14ac:dyDescent="0.2">
      <c r="A417" s="146" t="str">
        <f>IF('Données élèves'!$C420&lt;&gt;"",'Données élèves'!A420,"")</f>
        <v/>
      </c>
      <c r="B417" s="146" t="str">
        <f>IF(A417&lt;&gt;"",'Données élèves'!B420,"")</f>
        <v/>
      </c>
      <c r="C417" s="146" t="str">
        <f>IF(AND(A417&lt;&gt;"",'Données élèves'!F420&lt;&gt;""),IF(INDEX(codeclint,MATCH('Données élèves'!F420,libclint,0))&lt;&gt;"",INDEX(codeclint,MATCH('Données élèves'!F420,libclint,0)),""),"")</f>
        <v/>
      </c>
      <c r="D417" s="146" t="str">
        <f t="shared" si="18"/>
        <v/>
      </c>
      <c r="E417" s="146" t="str">
        <f>IF(A417&lt;&gt;"",IF('Données élèves'!G420&lt;&gt;"",IF('Données élèves'!AB420&lt;&gt;"",IF('Données élèves'!G420="LOC.ID",CONCATENATE("LOC.",'Données élèves'!AU$5),'Données élèves'!G420),""),""),"")</f>
        <v/>
      </c>
      <c r="F417" s="146" t="str">
        <f>IF(A417&lt;&gt;"",IF('Données élèves'!H420&lt;&gt;"",'Données élèves'!H420,""),"")</f>
        <v/>
      </c>
      <c r="G417" s="146" t="str">
        <f>IF(AND(A417&lt;&gt;"",'Données élèves'!AC420&lt;&gt;""),IF('Données élèves'!AC420=TRUE,INDEX(codesex,MATCH('Données élèves'!I420,libsex,0)),'Données élèves'!I420),"")</f>
        <v/>
      </c>
      <c r="H417" s="147" t="str">
        <f>IF(A417&lt;&gt;"",IF('Données élèves'!J420&lt;&gt;"",'Données élèves'!J420,""),"")</f>
        <v/>
      </c>
      <c r="I417" s="148" t="str">
        <f>IF(AND(A417&lt;&gt;"",'Données élèves'!AE420&lt;&gt;""),IF('Données élèves'!AE420=TRUE,INDEX(codenat,MATCH('Données élèves'!K420,libnat,0)),'Données élèves'!K420),"")</f>
        <v/>
      </c>
      <c r="J417" s="148" t="str">
        <f>IF(AND(A417&lt;&gt;"",'Données élèves'!AF420&lt;&gt;""),IF('Données élèves'!AF420=TRUE,INDEX(codelangue,MATCH('Données élèves'!L420,liblangue,0)),'Données élèves'!L420),"")</f>
        <v/>
      </c>
      <c r="K417" s="148" t="str">
        <f>IF(AND(A417&lt;&gt;"",'Données élèves'!AH420&lt;&gt;""),IF('Données élèves'!AH420=TRUE,IF(INDEX(codegem,MATCH('Données élèves'!M420,libgem,0))&lt;8000,INDEX(codegem,MATCH('Données élèves'!M420,libgem,0)),""),'Données élèves'!M420),"")</f>
        <v/>
      </c>
      <c r="L417" s="148" t="str">
        <f>IF(AND(A417&lt;&gt;"",'Données élèves'!AH420&lt;&gt;""),IF('Données élèves'!AH420=TRUE,INDEX(codegemhist,MATCH('Données élèves'!M420,libgem,0)),""),"")</f>
        <v/>
      </c>
      <c r="M417" s="148" t="str">
        <f>IF(AND(A417&lt;&gt;"",'Données élèves'!AH420&lt;&gt;""),IF('Données élèves'!AH420=TRUE,IF(INDEX(codegem,MATCH('Données élèves'!M420,libgem,0))&gt;=8000,INDEX(codegem,MATCH('Données élèves'!M420,libgem,0)),""),'Données élèves'!M420),"")</f>
        <v/>
      </c>
      <c r="N417" s="148" t="str">
        <f>IF(AND(A417&lt;&gt;"",'Données élèves'!AI420&lt;&gt;""),IF('Données élèves'!AI420=TRUE,INDEX(codeschart,MATCH('Données élèves'!N420,libschart,0)),'Données élèves'!N420),"")</f>
        <v/>
      </c>
      <c r="O417" s="148" t="str">
        <f>IF(AND(A417&lt;&gt;"",'Données élèves'!O420&lt;&gt;""),'Données élèves'!O420,"")</f>
        <v/>
      </c>
      <c r="P417" s="148" t="str">
        <f>IF(AND(A417&lt;&gt;"",'Données élèves'!AK420&lt;&gt;""),IF('Données élèves'!AK420=TRUE,INDEX(codeform,MATCH('Données élèves'!P420,libform,0)),'Données élèves'!P420),"")</f>
        <v/>
      </c>
      <c r="Q417" s="148" t="str">
        <f>IF(AND(A417&lt;&gt;"",'Données élèves'!AL420&lt;&gt;""),IF('Données élèves'!AL420=TRUE,INDEX(codespe,MATCH('Données élèves'!Q420,libspe,0)),'Données élèves'!Q420),"")</f>
        <v/>
      </c>
      <c r="R417" s="148" t="str">
        <f>IF(AND(A417&lt;&gt;"",OR('Données élèves'!AM420&lt;&gt;"",'Données élèves'!AT420=FALSE)),IF('Données élèves'!AM420=TRUE,INDEX(codemp1,MATCH('Données élèves'!R420,libmp1,0)),IF('Données élèves'!AT420=FALSE,0,'Données élèves'!R420)),"")</f>
        <v/>
      </c>
      <c r="S417" s="148" t="str">
        <f t="shared" si="19"/>
        <v/>
      </c>
      <c r="T417" s="148" t="str">
        <f t="shared" si="20"/>
        <v/>
      </c>
      <c r="U417" s="148" t="str">
        <f>IF(AND(A417&lt;&gt;"",'Données élèves'!S420&lt;&gt;""),'Données élèves'!S420,"")</f>
        <v/>
      </c>
      <c r="V417" s="148" t="str">
        <f>IF(AND(A417&lt;&gt;"",'Données élèves'!T420&lt;&gt;""),'Données élèves'!T420,"")</f>
        <v/>
      </c>
      <c r="W417" s="148" t="str">
        <f>IF(AND(A417&lt;&gt;"",'Données élèves'!U420&lt;&gt;""),'Données élèves'!U420,"")</f>
        <v/>
      </c>
      <c r="X417" s="148" t="str">
        <f>IF(AND(A417&lt;&gt;"",'Données élèves'!V420&lt;&gt;""),'Données élèves'!V420,"")</f>
        <v/>
      </c>
      <c r="Y417" s="148" t="str">
        <f>IF(AND(A417&lt;&gt;"",'Données élèves'!W420&lt;&gt;""),'Données élèves'!W420,"")</f>
        <v/>
      </c>
      <c r="Z417" s="148" t="str">
        <f>IF(AND(A417&lt;&gt;"",'Données élèves'!X420&lt;&gt;""),'Données élèves'!X420,"")</f>
        <v/>
      </c>
    </row>
    <row r="418" spans="1:26" x14ac:dyDescent="0.2">
      <c r="A418" s="146" t="str">
        <f>IF('Données élèves'!$C421&lt;&gt;"",'Données élèves'!A421,"")</f>
        <v/>
      </c>
      <c r="B418" s="146" t="str">
        <f>IF(A418&lt;&gt;"",'Données élèves'!B421,"")</f>
        <v/>
      </c>
      <c r="C418" s="146" t="str">
        <f>IF(AND(A418&lt;&gt;"",'Données élèves'!F421&lt;&gt;""),IF(INDEX(codeclint,MATCH('Données élèves'!F421,libclint,0))&lt;&gt;"",INDEX(codeclint,MATCH('Données élèves'!F421,libclint,0)),""),"")</f>
        <v/>
      </c>
      <c r="D418" s="146" t="str">
        <f t="shared" si="18"/>
        <v/>
      </c>
      <c r="E418" s="146" t="str">
        <f>IF(A418&lt;&gt;"",IF('Données élèves'!G421&lt;&gt;"",IF('Données élèves'!AB421&lt;&gt;"",IF('Données élèves'!G421="LOC.ID",CONCATENATE("LOC.",'Données élèves'!AU$5),'Données élèves'!G421),""),""),"")</f>
        <v/>
      </c>
      <c r="F418" s="146" t="str">
        <f>IF(A418&lt;&gt;"",IF('Données élèves'!H421&lt;&gt;"",'Données élèves'!H421,""),"")</f>
        <v/>
      </c>
      <c r="G418" s="146" t="str">
        <f>IF(AND(A418&lt;&gt;"",'Données élèves'!AC421&lt;&gt;""),IF('Données élèves'!AC421=TRUE,INDEX(codesex,MATCH('Données élèves'!I421,libsex,0)),'Données élèves'!I421),"")</f>
        <v/>
      </c>
      <c r="H418" s="147" t="str">
        <f>IF(A418&lt;&gt;"",IF('Données élèves'!J421&lt;&gt;"",'Données élèves'!J421,""),"")</f>
        <v/>
      </c>
      <c r="I418" s="148" t="str">
        <f>IF(AND(A418&lt;&gt;"",'Données élèves'!AE421&lt;&gt;""),IF('Données élèves'!AE421=TRUE,INDEX(codenat,MATCH('Données élèves'!K421,libnat,0)),'Données élèves'!K421),"")</f>
        <v/>
      </c>
      <c r="J418" s="148" t="str">
        <f>IF(AND(A418&lt;&gt;"",'Données élèves'!AF421&lt;&gt;""),IF('Données élèves'!AF421=TRUE,INDEX(codelangue,MATCH('Données élèves'!L421,liblangue,0)),'Données élèves'!L421),"")</f>
        <v/>
      </c>
      <c r="K418" s="148" t="str">
        <f>IF(AND(A418&lt;&gt;"",'Données élèves'!AH421&lt;&gt;""),IF('Données élèves'!AH421=TRUE,IF(INDEX(codegem,MATCH('Données élèves'!M421,libgem,0))&lt;8000,INDEX(codegem,MATCH('Données élèves'!M421,libgem,0)),""),'Données élèves'!M421),"")</f>
        <v/>
      </c>
      <c r="L418" s="148" t="str">
        <f>IF(AND(A418&lt;&gt;"",'Données élèves'!AH421&lt;&gt;""),IF('Données élèves'!AH421=TRUE,INDEX(codegemhist,MATCH('Données élèves'!M421,libgem,0)),""),"")</f>
        <v/>
      </c>
      <c r="M418" s="148" t="str">
        <f>IF(AND(A418&lt;&gt;"",'Données élèves'!AH421&lt;&gt;""),IF('Données élèves'!AH421=TRUE,IF(INDEX(codegem,MATCH('Données élèves'!M421,libgem,0))&gt;=8000,INDEX(codegem,MATCH('Données élèves'!M421,libgem,0)),""),'Données élèves'!M421),"")</f>
        <v/>
      </c>
      <c r="N418" s="148" t="str">
        <f>IF(AND(A418&lt;&gt;"",'Données élèves'!AI421&lt;&gt;""),IF('Données élèves'!AI421=TRUE,INDEX(codeschart,MATCH('Données élèves'!N421,libschart,0)),'Données élèves'!N421),"")</f>
        <v/>
      </c>
      <c r="O418" s="148" t="str">
        <f>IF(AND(A418&lt;&gt;"",'Données élèves'!O421&lt;&gt;""),'Données élèves'!O421,"")</f>
        <v/>
      </c>
      <c r="P418" s="148" t="str">
        <f>IF(AND(A418&lt;&gt;"",'Données élèves'!AK421&lt;&gt;""),IF('Données élèves'!AK421=TRUE,INDEX(codeform,MATCH('Données élèves'!P421,libform,0)),'Données élèves'!P421),"")</f>
        <v/>
      </c>
      <c r="Q418" s="148" t="str">
        <f>IF(AND(A418&lt;&gt;"",'Données élèves'!AL421&lt;&gt;""),IF('Données élèves'!AL421=TRUE,INDEX(codespe,MATCH('Données élèves'!Q421,libspe,0)),'Données élèves'!Q421),"")</f>
        <v/>
      </c>
      <c r="R418" s="148" t="str">
        <f>IF(AND(A418&lt;&gt;"",OR('Données élèves'!AM421&lt;&gt;"",'Données élèves'!AT421=FALSE)),IF('Données élèves'!AM421=TRUE,INDEX(codemp1,MATCH('Données élèves'!R421,libmp1,0)),IF('Données élèves'!AT421=FALSE,0,'Données élèves'!R421)),"")</f>
        <v/>
      </c>
      <c r="S418" s="148" t="str">
        <f t="shared" si="19"/>
        <v/>
      </c>
      <c r="T418" s="148" t="str">
        <f t="shared" si="20"/>
        <v/>
      </c>
      <c r="U418" s="148" t="str">
        <f>IF(AND(A418&lt;&gt;"",'Données élèves'!S421&lt;&gt;""),'Données élèves'!S421,"")</f>
        <v/>
      </c>
      <c r="V418" s="148" t="str">
        <f>IF(AND(A418&lt;&gt;"",'Données élèves'!T421&lt;&gt;""),'Données élèves'!T421,"")</f>
        <v/>
      </c>
      <c r="W418" s="148" t="str">
        <f>IF(AND(A418&lt;&gt;"",'Données élèves'!U421&lt;&gt;""),'Données élèves'!U421,"")</f>
        <v/>
      </c>
      <c r="X418" s="148" t="str">
        <f>IF(AND(A418&lt;&gt;"",'Données élèves'!V421&lt;&gt;""),'Données élèves'!V421,"")</f>
        <v/>
      </c>
      <c r="Y418" s="148" t="str">
        <f>IF(AND(A418&lt;&gt;"",'Données élèves'!W421&lt;&gt;""),'Données élèves'!W421,"")</f>
        <v/>
      </c>
      <c r="Z418" s="148" t="str">
        <f>IF(AND(A418&lt;&gt;"",'Données élèves'!X421&lt;&gt;""),'Données élèves'!X421,"")</f>
        <v/>
      </c>
    </row>
    <row r="419" spans="1:26" x14ac:dyDescent="0.2">
      <c r="A419" s="146" t="str">
        <f>IF('Données élèves'!$C422&lt;&gt;"",'Données élèves'!A422,"")</f>
        <v/>
      </c>
      <c r="B419" s="146" t="str">
        <f>IF(A419&lt;&gt;"",'Données élèves'!B422,"")</f>
        <v/>
      </c>
      <c r="C419" s="146" t="str">
        <f>IF(AND(A419&lt;&gt;"",'Données élèves'!F422&lt;&gt;""),IF(INDEX(codeclint,MATCH('Données élèves'!F422,libclint,0))&lt;&gt;"",INDEX(codeclint,MATCH('Données élèves'!F422,libclint,0)),""),"")</f>
        <v/>
      </c>
      <c r="D419" s="146" t="str">
        <f t="shared" si="18"/>
        <v/>
      </c>
      <c r="E419" s="146" t="str">
        <f>IF(A419&lt;&gt;"",IF('Données élèves'!G422&lt;&gt;"",IF('Données élèves'!AB422&lt;&gt;"",IF('Données élèves'!G422="LOC.ID",CONCATENATE("LOC.",'Données élèves'!AU$5),'Données élèves'!G422),""),""),"")</f>
        <v/>
      </c>
      <c r="F419" s="146" t="str">
        <f>IF(A419&lt;&gt;"",IF('Données élèves'!H422&lt;&gt;"",'Données élèves'!H422,""),"")</f>
        <v/>
      </c>
      <c r="G419" s="146" t="str">
        <f>IF(AND(A419&lt;&gt;"",'Données élèves'!AC422&lt;&gt;""),IF('Données élèves'!AC422=TRUE,INDEX(codesex,MATCH('Données élèves'!I422,libsex,0)),'Données élèves'!I422),"")</f>
        <v/>
      </c>
      <c r="H419" s="147" t="str">
        <f>IF(A419&lt;&gt;"",IF('Données élèves'!J422&lt;&gt;"",'Données élèves'!J422,""),"")</f>
        <v/>
      </c>
      <c r="I419" s="148" t="str">
        <f>IF(AND(A419&lt;&gt;"",'Données élèves'!AE422&lt;&gt;""),IF('Données élèves'!AE422=TRUE,INDEX(codenat,MATCH('Données élèves'!K422,libnat,0)),'Données élèves'!K422),"")</f>
        <v/>
      </c>
      <c r="J419" s="148" t="str">
        <f>IF(AND(A419&lt;&gt;"",'Données élèves'!AF422&lt;&gt;""),IF('Données élèves'!AF422=TRUE,INDEX(codelangue,MATCH('Données élèves'!L422,liblangue,0)),'Données élèves'!L422),"")</f>
        <v/>
      </c>
      <c r="K419" s="148" t="str">
        <f>IF(AND(A419&lt;&gt;"",'Données élèves'!AH422&lt;&gt;""),IF('Données élèves'!AH422=TRUE,IF(INDEX(codegem,MATCH('Données élèves'!M422,libgem,0))&lt;8000,INDEX(codegem,MATCH('Données élèves'!M422,libgem,0)),""),'Données élèves'!M422),"")</f>
        <v/>
      </c>
      <c r="L419" s="148" t="str">
        <f>IF(AND(A419&lt;&gt;"",'Données élèves'!AH422&lt;&gt;""),IF('Données élèves'!AH422=TRUE,INDEX(codegemhist,MATCH('Données élèves'!M422,libgem,0)),""),"")</f>
        <v/>
      </c>
      <c r="M419" s="148" t="str">
        <f>IF(AND(A419&lt;&gt;"",'Données élèves'!AH422&lt;&gt;""),IF('Données élèves'!AH422=TRUE,IF(INDEX(codegem,MATCH('Données élèves'!M422,libgem,0))&gt;=8000,INDEX(codegem,MATCH('Données élèves'!M422,libgem,0)),""),'Données élèves'!M422),"")</f>
        <v/>
      </c>
      <c r="N419" s="148" t="str">
        <f>IF(AND(A419&lt;&gt;"",'Données élèves'!AI422&lt;&gt;""),IF('Données élèves'!AI422=TRUE,INDEX(codeschart,MATCH('Données élèves'!N422,libschart,0)),'Données élèves'!N422),"")</f>
        <v/>
      </c>
      <c r="O419" s="148" t="str">
        <f>IF(AND(A419&lt;&gt;"",'Données élèves'!O422&lt;&gt;""),'Données élèves'!O422,"")</f>
        <v/>
      </c>
      <c r="P419" s="148" t="str">
        <f>IF(AND(A419&lt;&gt;"",'Données élèves'!AK422&lt;&gt;""),IF('Données élèves'!AK422=TRUE,INDEX(codeform,MATCH('Données élèves'!P422,libform,0)),'Données élèves'!P422),"")</f>
        <v/>
      </c>
      <c r="Q419" s="148" t="str">
        <f>IF(AND(A419&lt;&gt;"",'Données élèves'!AL422&lt;&gt;""),IF('Données élèves'!AL422=TRUE,INDEX(codespe,MATCH('Données élèves'!Q422,libspe,0)),'Données élèves'!Q422),"")</f>
        <v/>
      </c>
      <c r="R419" s="148" t="str">
        <f>IF(AND(A419&lt;&gt;"",OR('Données élèves'!AM422&lt;&gt;"",'Données élèves'!AT422=FALSE)),IF('Données élèves'!AM422=TRUE,INDEX(codemp1,MATCH('Données élèves'!R422,libmp1,0)),IF('Données élèves'!AT422=FALSE,0,'Données élèves'!R422)),"")</f>
        <v/>
      </c>
      <c r="S419" s="148" t="str">
        <f t="shared" si="19"/>
        <v/>
      </c>
      <c r="T419" s="148" t="str">
        <f t="shared" si="20"/>
        <v/>
      </c>
      <c r="U419" s="148" t="str">
        <f>IF(AND(A419&lt;&gt;"",'Données élèves'!S422&lt;&gt;""),'Données élèves'!S422,"")</f>
        <v/>
      </c>
      <c r="V419" s="148" t="str">
        <f>IF(AND(A419&lt;&gt;"",'Données élèves'!T422&lt;&gt;""),'Données élèves'!T422,"")</f>
        <v/>
      </c>
      <c r="W419" s="148" t="str">
        <f>IF(AND(A419&lt;&gt;"",'Données élèves'!U422&lt;&gt;""),'Données élèves'!U422,"")</f>
        <v/>
      </c>
      <c r="X419" s="148" t="str">
        <f>IF(AND(A419&lt;&gt;"",'Données élèves'!V422&lt;&gt;""),'Données élèves'!V422,"")</f>
        <v/>
      </c>
      <c r="Y419" s="148" t="str">
        <f>IF(AND(A419&lt;&gt;"",'Données élèves'!W422&lt;&gt;""),'Données élèves'!W422,"")</f>
        <v/>
      </c>
      <c r="Z419" s="148" t="str">
        <f>IF(AND(A419&lt;&gt;"",'Données élèves'!X422&lt;&gt;""),'Données élèves'!X422,"")</f>
        <v/>
      </c>
    </row>
    <row r="420" spans="1:26" x14ac:dyDescent="0.2">
      <c r="A420" s="146" t="str">
        <f>IF('Données élèves'!$C423&lt;&gt;"",'Données élèves'!A423,"")</f>
        <v/>
      </c>
      <c r="B420" s="146" t="str">
        <f>IF(A420&lt;&gt;"",'Données élèves'!B423,"")</f>
        <v/>
      </c>
      <c r="C420" s="146" t="str">
        <f>IF(AND(A420&lt;&gt;"",'Données élèves'!F423&lt;&gt;""),IF(INDEX(codeclint,MATCH('Données élèves'!F423,libclint,0))&lt;&gt;"",INDEX(codeclint,MATCH('Données élèves'!F423,libclint,0)),""),"")</f>
        <v/>
      </c>
      <c r="D420" s="146" t="str">
        <f t="shared" si="18"/>
        <v/>
      </c>
      <c r="E420" s="146" t="str">
        <f>IF(A420&lt;&gt;"",IF('Données élèves'!G423&lt;&gt;"",IF('Données élèves'!AB423&lt;&gt;"",IF('Données élèves'!G423="LOC.ID",CONCATENATE("LOC.",'Données élèves'!AU$5),'Données élèves'!G423),""),""),"")</f>
        <v/>
      </c>
      <c r="F420" s="146" t="str">
        <f>IF(A420&lt;&gt;"",IF('Données élèves'!H423&lt;&gt;"",'Données élèves'!H423,""),"")</f>
        <v/>
      </c>
      <c r="G420" s="146" t="str">
        <f>IF(AND(A420&lt;&gt;"",'Données élèves'!AC423&lt;&gt;""),IF('Données élèves'!AC423=TRUE,INDEX(codesex,MATCH('Données élèves'!I423,libsex,0)),'Données élèves'!I423),"")</f>
        <v/>
      </c>
      <c r="H420" s="147" t="str">
        <f>IF(A420&lt;&gt;"",IF('Données élèves'!J423&lt;&gt;"",'Données élèves'!J423,""),"")</f>
        <v/>
      </c>
      <c r="I420" s="148" t="str">
        <f>IF(AND(A420&lt;&gt;"",'Données élèves'!AE423&lt;&gt;""),IF('Données élèves'!AE423=TRUE,INDEX(codenat,MATCH('Données élèves'!K423,libnat,0)),'Données élèves'!K423),"")</f>
        <v/>
      </c>
      <c r="J420" s="148" t="str">
        <f>IF(AND(A420&lt;&gt;"",'Données élèves'!AF423&lt;&gt;""),IF('Données élèves'!AF423=TRUE,INDEX(codelangue,MATCH('Données élèves'!L423,liblangue,0)),'Données élèves'!L423),"")</f>
        <v/>
      </c>
      <c r="K420" s="148" t="str">
        <f>IF(AND(A420&lt;&gt;"",'Données élèves'!AH423&lt;&gt;""),IF('Données élèves'!AH423=TRUE,IF(INDEX(codegem,MATCH('Données élèves'!M423,libgem,0))&lt;8000,INDEX(codegem,MATCH('Données élèves'!M423,libgem,0)),""),'Données élèves'!M423),"")</f>
        <v/>
      </c>
      <c r="L420" s="148" t="str">
        <f>IF(AND(A420&lt;&gt;"",'Données élèves'!AH423&lt;&gt;""),IF('Données élèves'!AH423=TRUE,INDEX(codegemhist,MATCH('Données élèves'!M423,libgem,0)),""),"")</f>
        <v/>
      </c>
      <c r="M420" s="148" t="str">
        <f>IF(AND(A420&lt;&gt;"",'Données élèves'!AH423&lt;&gt;""),IF('Données élèves'!AH423=TRUE,IF(INDEX(codegem,MATCH('Données élèves'!M423,libgem,0))&gt;=8000,INDEX(codegem,MATCH('Données élèves'!M423,libgem,0)),""),'Données élèves'!M423),"")</f>
        <v/>
      </c>
      <c r="N420" s="148" t="str">
        <f>IF(AND(A420&lt;&gt;"",'Données élèves'!AI423&lt;&gt;""),IF('Données élèves'!AI423=TRUE,INDEX(codeschart,MATCH('Données élèves'!N423,libschart,0)),'Données élèves'!N423),"")</f>
        <v/>
      </c>
      <c r="O420" s="148" t="str">
        <f>IF(AND(A420&lt;&gt;"",'Données élèves'!O423&lt;&gt;""),'Données élèves'!O423,"")</f>
        <v/>
      </c>
      <c r="P420" s="148" t="str">
        <f>IF(AND(A420&lt;&gt;"",'Données élèves'!AK423&lt;&gt;""),IF('Données élèves'!AK423=TRUE,INDEX(codeform,MATCH('Données élèves'!P423,libform,0)),'Données élèves'!P423),"")</f>
        <v/>
      </c>
      <c r="Q420" s="148" t="str">
        <f>IF(AND(A420&lt;&gt;"",'Données élèves'!AL423&lt;&gt;""),IF('Données élèves'!AL423=TRUE,INDEX(codespe,MATCH('Données élèves'!Q423,libspe,0)),'Données élèves'!Q423),"")</f>
        <v/>
      </c>
      <c r="R420" s="148" t="str">
        <f>IF(AND(A420&lt;&gt;"",OR('Données élèves'!AM423&lt;&gt;"",'Données élèves'!AT423=FALSE)),IF('Données élèves'!AM423=TRUE,INDEX(codemp1,MATCH('Données élèves'!R423,libmp1,0)),IF('Données élèves'!AT423=FALSE,0,'Données élèves'!R423)),"")</f>
        <v/>
      </c>
      <c r="S420" s="148" t="str">
        <f t="shared" si="19"/>
        <v/>
      </c>
      <c r="T420" s="148" t="str">
        <f t="shared" si="20"/>
        <v/>
      </c>
      <c r="U420" s="148" t="str">
        <f>IF(AND(A420&lt;&gt;"",'Données élèves'!S423&lt;&gt;""),'Données élèves'!S423,"")</f>
        <v/>
      </c>
      <c r="V420" s="148" t="str">
        <f>IF(AND(A420&lt;&gt;"",'Données élèves'!T423&lt;&gt;""),'Données élèves'!T423,"")</f>
        <v/>
      </c>
      <c r="W420" s="148" t="str">
        <f>IF(AND(A420&lt;&gt;"",'Données élèves'!U423&lt;&gt;""),'Données élèves'!U423,"")</f>
        <v/>
      </c>
      <c r="X420" s="148" t="str">
        <f>IF(AND(A420&lt;&gt;"",'Données élèves'!V423&lt;&gt;""),'Données élèves'!V423,"")</f>
        <v/>
      </c>
      <c r="Y420" s="148" t="str">
        <f>IF(AND(A420&lt;&gt;"",'Données élèves'!W423&lt;&gt;""),'Données élèves'!W423,"")</f>
        <v/>
      </c>
      <c r="Z420" s="148" t="str">
        <f>IF(AND(A420&lt;&gt;"",'Données élèves'!X423&lt;&gt;""),'Données élèves'!X423,"")</f>
        <v/>
      </c>
    </row>
    <row r="421" spans="1:26" x14ac:dyDescent="0.2">
      <c r="A421" s="146" t="str">
        <f>IF('Données élèves'!$C424&lt;&gt;"",'Données élèves'!A424,"")</f>
        <v/>
      </c>
      <c r="B421" s="146" t="str">
        <f>IF(A421&lt;&gt;"",'Données élèves'!B424,"")</f>
        <v/>
      </c>
      <c r="C421" s="146" t="str">
        <f>IF(AND(A421&lt;&gt;"",'Données élèves'!F424&lt;&gt;""),IF(INDEX(codeclint,MATCH('Données élèves'!F424,libclint,0))&lt;&gt;"",INDEX(codeclint,MATCH('Données élèves'!F424,libclint,0)),""),"")</f>
        <v/>
      </c>
      <c r="D421" s="146" t="str">
        <f t="shared" si="18"/>
        <v/>
      </c>
      <c r="E421" s="146" t="str">
        <f>IF(A421&lt;&gt;"",IF('Données élèves'!G424&lt;&gt;"",IF('Données élèves'!AB424&lt;&gt;"",IF('Données élèves'!G424="LOC.ID",CONCATENATE("LOC.",'Données élèves'!AU$5),'Données élèves'!G424),""),""),"")</f>
        <v/>
      </c>
      <c r="F421" s="146" t="str">
        <f>IF(A421&lt;&gt;"",IF('Données élèves'!H424&lt;&gt;"",'Données élèves'!H424,""),"")</f>
        <v/>
      </c>
      <c r="G421" s="146" t="str">
        <f>IF(AND(A421&lt;&gt;"",'Données élèves'!AC424&lt;&gt;""),IF('Données élèves'!AC424=TRUE,INDEX(codesex,MATCH('Données élèves'!I424,libsex,0)),'Données élèves'!I424),"")</f>
        <v/>
      </c>
      <c r="H421" s="147" t="str">
        <f>IF(A421&lt;&gt;"",IF('Données élèves'!J424&lt;&gt;"",'Données élèves'!J424,""),"")</f>
        <v/>
      </c>
      <c r="I421" s="148" t="str">
        <f>IF(AND(A421&lt;&gt;"",'Données élèves'!AE424&lt;&gt;""),IF('Données élèves'!AE424=TRUE,INDEX(codenat,MATCH('Données élèves'!K424,libnat,0)),'Données élèves'!K424),"")</f>
        <v/>
      </c>
      <c r="J421" s="148" t="str">
        <f>IF(AND(A421&lt;&gt;"",'Données élèves'!AF424&lt;&gt;""),IF('Données élèves'!AF424=TRUE,INDEX(codelangue,MATCH('Données élèves'!L424,liblangue,0)),'Données élèves'!L424),"")</f>
        <v/>
      </c>
      <c r="K421" s="148" t="str">
        <f>IF(AND(A421&lt;&gt;"",'Données élèves'!AH424&lt;&gt;""),IF('Données élèves'!AH424=TRUE,IF(INDEX(codegem,MATCH('Données élèves'!M424,libgem,0))&lt;8000,INDEX(codegem,MATCH('Données élèves'!M424,libgem,0)),""),'Données élèves'!M424),"")</f>
        <v/>
      </c>
      <c r="L421" s="148" t="str">
        <f>IF(AND(A421&lt;&gt;"",'Données élèves'!AH424&lt;&gt;""),IF('Données élèves'!AH424=TRUE,INDEX(codegemhist,MATCH('Données élèves'!M424,libgem,0)),""),"")</f>
        <v/>
      </c>
      <c r="M421" s="148" t="str">
        <f>IF(AND(A421&lt;&gt;"",'Données élèves'!AH424&lt;&gt;""),IF('Données élèves'!AH424=TRUE,IF(INDEX(codegem,MATCH('Données élèves'!M424,libgem,0))&gt;=8000,INDEX(codegem,MATCH('Données élèves'!M424,libgem,0)),""),'Données élèves'!M424),"")</f>
        <v/>
      </c>
      <c r="N421" s="148" t="str">
        <f>IF(AND(A421&lt;&gt;"",'Données élèves'!AI424&lt;&gt;""),IF('Données élèves'!AI424=TRUE,INDEX(codeschart,MATCH('Données élèves'!N424,libschart,0)),'Données élèves'!N424),"")</f>
        <v/>
      </c>
      <c r="O421" s="148" t="str">
        <f>IF(AND(A421&lt;&gt;"",'Données élèves'!O424&lt;&gt;""),'Données élèves'!O424,"")</f>
        <v/>
      </c>
      <c r="P421" s="148" t="str">
        <f>IF(AND(A421&lt;&gt;"",'Données élèves'!AK424&lt;&gt;""),IF('Données élèves'!AK424=TRUE,INDEX(codeform,MATCH('Données élèves'!P424,libform,0)),'Données élèves'!P424),"")</f>
        <v/>
      </c>
      <c r="Q421" s="148" t="str">
        <f>IF(AND(A421&lt;&gt;"",'Données élèves'!AL424&lt;&gt;""),IF('Données élèves'!AL424=TRUE,INDEX(codespe,MATCH('Données élèves'!Q424,libspe,0)),'Données élèves'!Q424),"")</f>
        <v/>
      </c>
      <c r="R421" s="148" t="str">
        <f>IF(AND(A421&lt;&gt;"",OR('Données élèves'!AM424&lt;&gt;"",'Données élèves'!AT424=FALSE)),IF('Données élèves'!AM424=TRUE,INDEX(codemp1,MATCH('Données élèves'!R424,libmp1,0)),IF('Données élèves'!AT424=FALSE,0,'Données élèves'!R424)),"")</f>
        <v/>
      </c>
      <c r="S421" s="148" t="str">
        <f t="shared" si="19"/>
        <v/>
      </c>
      <c r="T421" s="148" t="str">
        <f t="shared" si="20"/>
        <v/>
      </c>
      <c r="U421" s="148" t="str">
        <f>IF(AND(A421&lt;&gt;"",'Données élèves'!S424&lt;&gt;""),'Données élèves'!S424,"")</f>
        <v/>
      </c>
      <c r="V421" s="148" t="str">
        <f>IF(AND(A421&lt;&gt;"",'Données élèves'!T424&lt;&gt;""),'Données élèves'!T424,"")</f>
        <v/>
      </c>
      <c r="W421" s="148" t="str">
        <f>IF(AND(A421&lt;&gt;"",'Données élèves'!U424&lt;&gt;""),'Données élèves'!U424,"")</f>
        <v/>
      </c>
      <c r="X421" s="148" t="str">
        <f>IF(AND(A421&lt;&gt;"",'Données élèves'!V424&lt;&gt;""),'Données élèves'!V424,"")</f>
        <v/>
      </c>
      <c r="Y421" s="148" t="str">
        <f>IF(AND(A421&lt;&gt;"",'Données élèves'!W424&lt;&gt;""),'Données élèves'!W424,"")</f>
        <v/>
      </c>
      <c r="Z421" s="148" t="str">
        <f>IF(AND(A421&lt;&gt;"",'Données élèves'!X424&lt;&gt;""),'Données élèves'!X424,"")</f>
        <v/>
      </c>
    </row>
    <row r="422" spans="1:26" x14ac:dyDescent="0.2">
      <c r="A422" s="146" t="str">
        <f>IF('Données élèves'!$C425&lt;&gt;"",'Données élèves'!A425,"")</f>
        <v/>
      </c>
      <c r="B422" s="146" t="str">
        <f>IF(A422&lt;&gt;"",'Données élèves'!B425,"")</f>
        <v/>
      </c>
      <c r="C422" s="146" t="str">
        <f>IF(AND(A422&lt;&gt;"",'Données élèves'!F425&lt;&gt;""),IF(INDEX(codeclint,MATCH('Données élèves'!F425,libclint,0))&lt;&gt;"",INDEX(codeclint,MATCH('Données élèves'!F425,libclint,0)),""),"")</f>
        <v/>
      </c>
      <c r="D422" s="146" t="str">
        <f t="shared" si="18"/>
        <v/>
      </c>
      <c r="E422" s="146" t="str">
        <f>IF(A422&lt;&gt;"",IF('Données élèves'!G425&lt;&gt;"",IF('Données élèves'!AB425&lt;&gt;"",IF('Données élèves'!G425="LOC.ID",CONCATENATE("LOC.",'Données élèves'!AU$5),'Données élèves'!G425),""),""),"")</f>
        <v/>
      </c>
      <c r="F422" s="146" t="str">
        <f>IF(A422&lt;&gt;"",IF('Données élèves'!H425&lt;&gt;"",'Données élèves'!H425,""),"")</f>
        <v/>
      </c>
      <c r="G422" s="146" t="str">
        <f>IF(AND(A422&lt;&gt;"",'Données élèves'!AC425&lt;&gt;""),IF('Données élèves'!AC425=TRUE,INDEX(codesex,MATCH('Données élèves'!I425,libsex,0)),'Données élèves'!I425),"")</f>
        <v/>
      </c>
      <c r="H422" s="147" t="str">
        <f>IF(A422&lt;&gt;"",IF('Données élèves'!J425&lt;&gt;"",'Données élèves'!J425,""),"")</f>
        <v/>
      </c>
      <c r="I422" s="148" t="str">
        <f>IF(AND(A422&lt;&gt;"",'Données élèves'!AE425&lt;&gt;""),IF('Données élèves'!AE425=TRUE,INDEX(codenat,MATCH('Données élèves'!K425,libnat,0)),'Données élèves'!K425),"")</f>
        <v/>
      </c>
      <c r="J422" s="148" t="str">
        <f>IF(AND(A422&lt;&gt;"",'Données élèves'!AF425&lt;&gt;""),IF('Données élèves'!AF425=TRUE,INDEX(codelangue,MATCH('Données élèves'!L425,liblangue,0)),'Données élèves'!L425),"")</f>
        <v/>
      </c>
      <c r="K422" s="148" t="str">
        <f>IF(AND(A422&lt;&gt;"",'Données élèves'!AH425&lt;&gt;""),IF('Données élèves'!AH425=TRUE,IF(INDEX(codegem,MATCH('Données élèves'!M425,libgem,0))&lt;8000,INDEX(codegem,MATCH('Données élèves'!M425,libgem,0)),""),'Données élèves'!M425),"")</f>
        <v/>
      </c>
      <c r="L422" s="148" t="str">
        <f>IF(AND(A422&lt;&gt;"",'Données élèves'!AH425&lt;&gt;""),IF('Données élèves'!AH425=TRUE,INDEX(codegemhist,MATCH('Données élèves'!M425,libgem,0)),""),"")</f>
        <v/>
      </c>
      <c r="M422" s="148" t="str">
        <f>IF(AND(A422&lt;&gt;"",'Données élèves'!AH425&lt;&gt;""),IF('Données élèves'!AH425=TRUE,IF(INDEX(codegem,MATCH('Données élèves'!M425,libgem,0))&gt;=8000,INDEX(codegem,MATCH('Données élèves'!M425,libgem,0)),""),'Données élèves'!M425),"")</f>
        <v/>
      </c>
      <c r="N422" s="148" t="str">
        <f>IF(AND(A422&lt;&gt;"",'Données élèves'!AI425&lt;&gt;""),IF('Données élèves'!AI425=TRUE,INDEX(codeschart,MATCH('Données élèves'!N425,libschart,0)),'Données élèves'!N425),"")</f>
        <v/>
      </c>
      <c r="O422" s="148" t="str">
        <f>IF(AND(A422&lt;&gt;"",'Données élèves'!O425&lt;&gt;""),'Données élèves'!O425,"")</f>
        <v/>
      </c>
      <c r="P422" s="148" t="str">
        <f>IF(AND(A422&lt;&gt;"",'Données élèves'!AK425&lt;&gt;""),IF('Données élèves'!AK425=TRUE,INDEX(codeform,MATCH('Données élèves'!P425,libform,0)),'Données élèves'!P425),"")</f>
        <v/>
      </c>
      <c r="Q422" s="148" t="str">
        <f>IF(AND(A422&lt;&gt;"",'Données élèves'!AL425&lt;&gt;""),IF('Données élèves'!AL425=TRUE,INDEX(codespe,MATCH('Données élèves'!Q425,libspe,0)),'Données élèves'!Q425),"")</f>
        <v/>
      </c>
      <c r="R422" s="148" t="str">
        <f>IF(AND(A422&lt;&gt;"",OR('Données élèves'!AM425&lt;&gt;"",'Données élèves'!AT425=FALSE)),IF('Données élèves'!AM425=TRUE,INDEX(codemp1,MATCH('Données élèves'!R425,libmp1,0)),IF('Données élèves'!AT425=FALSE,0,'Données élèves'!R425)),"")</f>
        <v/>
      </c>
      <c r="S422" s="148" t="str">
        <f t="shared" si="19"/>
        <v/>
      </c>
      <c r="T422" s="148" t="str">
        <f t="shared" si="20"/>
        <v/>
      </c>
      <c r="U422" s="148" t="str">
        <f>IF(AND(A422&lt;&gt;"",'Données élèves'!S425&lt;&gt;""),'Données élèves'!S425,"")</f>
        <v/>
      </c>
      <c r="V422" s="148" t="str">
        <f>IF(AND(A422&lt;&gt;"",'Données élèves'!T425&lt;&gt;""),'Données élèves'!T425,"")</f>
        <v/>
      </c>
      <c r="W422" s="148" t="str">
        <f>IF(AND(A422&lt;&gt;"",'Données élèves'!U425&lt;&gt;""),'Données élèves'!U425,"")</f>
        <v/>
      </c>
      <c r="X422" s="148" t="str">
        <f>IF(AND(A422&lt;&gt;"",'Données élèves'!V425&lt;&gt;""),'Données élèves'!V425,"")</f>
        <v/>
      </c>
      <c r="Y422" s="148" t="str">
        <f>IF(AND(A422&lt;&gt;"",'Données élèves'!W425&lt;&gt;""),'Données élèves'!W425,"")</f>
        <v/>
      </c>
      <c r="Z422" s="148" t="str">
        <f>IF(AND(A422&lt;&gt;"",'Données élèves'!X425&lt;&gt;""),'Données élèves'!X425,"")</f>
        <v/>
      </c>
    </row>
    <row r="423" spans="1:26" x14ac:dyDescent="0.2">
      <c r="A423" s="146" t="str">
        <f>IF('Données élèves'!$C426&lt;&gt;"",'Données élèves'!A426,"")</f>
        <v/>
      </c>
      <c r="B423" s="146" t="str">
        <f>IF(A423&lt;&gt;"",'Données élèves'!B426,"")</f>
        <v/>
      </c>
      <c r="C423" s="146" t="str">
        <f>IF(AND(A423&lt;&gt;"",'Données élèves'!F426&lt;&gt;""),IF(INDEX(codeclint,MATCH('Données élèves'!F426,libclint,0))&lt;&gt;"",INDEX(codeclint,MATCH('Données élèves'!F426,libclint,0)),""),"")</f>
        <v/>
      </c>
      <c r="D423" s="146" t="str">
        <f t="shared" si="18"/>
        <v/>
      </c>
      <c r="E423" s="146" t="str">
        <f>IF(A423&lt;&gt;"",IF('Données élèves'!G426&lt;&gt;"",IF('Données élèves'!AB426&lt;&gt;"",IF('Données élèves'!G426="LOC.ID",CONCATENATE("LOC.",'Données élèves'!AU$5),'Données élèves'!G426),""),""),"")</f>
        <v/>
      </c>
      <c r="F423" s="146" t="str">
        <f>IF(A423&lt;&gt;"",IF('Données élèves'!H426&lt;&gt;"",'Données élèves'!H426,""),"")</f>
        <v/>
      </c>
      <c r="G423" s="146" t="str">
        <f>IF(AND(A423&lt;&gt;"",'Données élèves'!AC426&lt;&gt;""),IF('Données élèves'!AC426=TRUE,INDEX(codesex,MATCH('Données élèves'!I426,libsex,0)),'Données élèves'!I426),"")</f>
        <v/>
      </c>
      <c r="H423" s="147" t="str">
        <f>IF(A423&lt;&gt;"",IF('Données élèves'!J426&lt;&gt;"",'Données élèves'!J426,""),"")</f>
        <v/>
      </c>
      <c r="I423" s="148" t="str">
        <f>IF(AND(A423&lt;&gt;"",'Données élèves'!AE426&lt;&gt;""),IF('Données élèves'!AE426=TRUE,INDEX(codenat,MATCH('Données élèves'!K426,libnat,0)),'Données élèves'!K426),"")</f>
        <v/>
      </c>
      <c r="J423" s="148" t="str">
        <f>IF(AND(A423&lt;&gt;"",'Données élèves'!AF426&lt;&gt;""),IF('Données élèves'!AF426=TRUE,INDEX(codelangue,MATCH('Données élèves'!L426,liblangue,0)),'Données élèves'!L426),"")</f>
        <v/>
      </c>
      <c r="K423" s="148" t="str">
        <f>IF(AND(A423&lt;&gt;"",'Données élèves'!AH426&lt;&gt;""),IF('Données élèves'!AH426=TRUE,IF(INDEX(codegem,MATCH('Données élèves'!M426,libgem,0))&lt;8000,INDEX(codegem,MATCH('Données élèves'!M426,libgem,0)),""),'Données élèves'!M426),"")</f>
        <v/>
      </c>
      <c r="L423" s="148" t="str">
        <f>IF(AND(A423&lt;&gt;"",'Données élèves'!AH426&lt;&gt;""),IF('Données élèves'!AH426=TRUE,INDEX(codegemhist,MATCH('Données élèves'!M426,libgem,0)),""),"")</f>
        <v/>
      </c>
      <c r="M423" s="148" t="str">
        <f>IF(AND(A423&lt;&gt;"",'Données élèves'!AH426&lt;&gt;""),IF('Données élèves'!AH426=TRUE,IF(INDEX(codegem,MATCH('Données élèves'!M426,libgem,0))&gt;=8000,INDEX(codegem,MATCH('Données élèves'!M426,libgem,0)),""),'Données élèves'!M426),"")</f>
        <v/>
      </c>
      <c r="N423" s="148" t="str">
        <f>IF(AND(A423&lt;&gt;"",'Données élèves'!AI426&lt;&gt;""),IF('Données élèves'!AI426=TRUE,INDEX(codeschart,MATCH('Données élèves'!N426,libschart,0)),'Données élèves'!N426),"")</f>
        <v/>
      </c>
      <c r="O423" s="148" t="str">
        <f>IF(AND(A423&lt;&gt;"",'Données élèves'!O426&lt;&gt;""),'Données élèves'!O426,"")</f>
        <v/>
      </c>
      <c r="P423" s="148" t="str">
        <f>IF(AND(A423&lt;&gt;"",'Données élèves'!AK426&lt;&gt;""),IF('Données élèves'!AK426=TRUE,INDEX(codeform,MATCH('Données élèves'!P426,libform,0)),'Données élèves'!P426),"")</f>
        <v/>
      </c>
      <c r="Q423" s="148" t="str">
        <f>IF(AND(A423&lt;&gt;"",'Données élèves'!AL426&lt;&gt;""),IF('Données élèves'!AL426=TRUE,INDEX(codespe,MATCH('Données élèves'!Q426,libspe,0)),'Données élèves'!Q426),"")</f>
        <v/>
      </c>
      <c r="R423" s="148" t="str">
        <f>IF(AND(A423&lt;&gt;"",OR('Données élèves'!AM426&lt;&gt;"",'Données élèves'!AT426=FALSE)),IF('Données élèves'!AM426=TRUE,INDEX(codemp1,MATCH('Données élèves'!R426,libmp1,0)),IF('Données élèves'!AT426=FALSE,0,'Données élèves'!R426)),"")</f>
        <v/>
      </c>
      <c r="S423" s="148" t="str">
        <f t="shared" si="19"/>
        <v/>
      </c>
      <c r="T423" s="148" t="str">
        <f t="shared" si="20"/>
        <v/>
      </c>
      <c r="U423" s="148" t="str">
        <f>IF(AND(A423&lt;&gt;"",'Données élèves'!S426&lt;&gt;""),'Données élèves'!S426,"")</f>
        <v/>
      </c>
      <c r="V423" s="148" t="str">
        <f>IF(AND(A423&lt;&gt;"",'Données élèves'!T426&lt;&gt;""),'Données élèves'!T426,"")</f>
        <v/>
      </c>
      <c r="W423" s="148" t="str">
        <f>IF(AND(A423&lt;&gt;"",'Données élèves'!U426&lt;&gt;""),'Données élèves'!U426,"")</f>
        <v/>
      </c>
      <c r="X423" s="148" t="str">
        <f>IF(AND(A423&lt;&gt;"",'Données élèves'!V426&lt;&gt;""),'Données élèves'!V426,"")</f>
        <v/>
      </c>
      <c r="Y423" s="148" t="str">
        <f>IF(AND(A423&lt;&gt;"",'Données élèves'!W426&lt;&gt;""),'Données élèves'!W426,"")</f>
        <v/>
      </c>
      <c r="Z423" s="148" t="str">
        <f>IF(AND(A423&lt;&gt;"",'Données élèves'!X426&lt;&gt;""),'Données élèves'!X426,"")</f>
        <v/>
      </c>
    </row>
    <row r="424" spans="1:26" x14ac:dyDescent="0.2">
      <c r="A424" s="146" t="str">
        <f>IF('Données élèves'!$C427&lt;&gt;"",'Données élèves'!A427,"")</f>
        <v/>
      </c>
      <c r="B424" s="146" t="str">
        <f>IF(A424&lt;&gt;"",'Données élèves'!B427,"")</f>
        <v/>
      </c>
      <c r="C424" s="146" t="str">
        <f>IF(AND(A424&lt;&gt;"",'Données élèves'!F427&lt;&gt;""),IF(INDEX(codeclint,MATCH('Données élèves'!F427,libclint,0))&lt;&gt;"",INDEX(codeclint,MATCH('Données élèves'!F427,libclint,0)),""),"")</f>
        <v/>
      </c>
      <c r="D424" s="146" t="str">
        <f t="shared" si="18"/>
        <v/>
      </c>
      <c r="E424" s="146" t="str">
        <f>IF(A424&lt;&gt;"",IF('Données élèves'!G427&lt;&gt;"",IF('Données élèves'!AB427&lt;&gt;"",IF('Données élèves'!G427="LOC.ID",CONCATENATE("LOC.",'Données élèves'!AU$5),'Données élèves'!G427),""),""),"")</f>
        <v/>
      </c>
      <c r="F424" s="146" t="str">
        <f>IF(A424&lt;&gt;"",IF('Données élèves'!H427&lt;&gt;"",'Données élèves'!H427,""),"")</f>
        <v/>
      </c>
      <c r="G424" s="146" t="str">
        <f>IF(AND(A424&lt;&gt;"",'Données élèves'!AC427&lt;&gt;""),IF('Données élèves'!AC427=TRUE,INDEX(codesex,MATCH('Données élèves'!I427,libsex,0)),'Données élèves'!I427),"")</f>
        <v/>
      </c>
      <c r="H424" s="147" t="str">
        <f>IF(A424&lt;&gt;"",IF('Données élèves'!J427&lt;&gt;"",'Données élèves'!J427,""),"")</f>
        <v/>
      </c>
      <c r="I424" s="148" t="str">
        <f>IF(AND(A424&lt;&gt;"",'Données élèves'!AE427&lt;&gt;""),IF('Données élèves'!AE427=TRUE,INDEX(codenat,MATCH('Données élèves'!K427,libnat,0)),'Données élèves'!K427),"")</f>
        <v/>
      </c>
      <c r="J424" s="148" t="str">
        <f>IF(AND(A424&lt;&gt;"",'Données élèves'!AF427&lt;&gt;""),IF('Données élèves'!AF427=TRUE,INDEX(codelangue,MATCH('Données élèves'!L427,liblangue,0)),'Données élèves'!L427),"")</f>
        <v/>
      </c>
      <c r="K424" s="148" t="str">
        <f>IF(AND(A424&lt;&gt;"",'Données élèves'!AH427&lt;&gt;""),IF('Données élèves'!AH427=TRUE,IF(INDEX(codegem,MATCH('Données élèves'!M427,libgem,0))&lt;8000,INDEX(codegem,MATCH('Données élèves'!M427,libgem,0)),""),'Données élèves'!M427),"")</f>
        <v/>
      </c>
      <c r="L424" s="148" t="str">
        <f>IF(AND(A424&lt;&gt;"",'Données élèves'!AH427&lt;&gt;""),IF('Données élèves'!AH427=TRUE,INDEX(codegemhist,MATCH('Données élèves'!M427,libgem,0)),""),"")</f>
        <v/>
      </c>
      <c r="M424" s="148" t="str">
        <f>IF(AND(A424&lt;&gt;"",'Données élèves'!AH427&lt;&gt;""),IF('Données élèves'!AH427=TRUE,IF(INDEX(codegem,MATCH('Données élèves'!M427,libgem,0))&gt;=8000,INDEX(codegem,MATCH('Données élèves'!M427,libgem,0)),""),'Données élèves'!M427),"")</f>
        <v/>
      </c>
      <c r="N424" s="148" t="str">
        <f>IF(AND(A424&lt;&gt;"",'Données élèves'!AI427&lt;&gt;""),IF('Données élèves'!AI427=TRUE,INDEX(codeschart,MATCH('Données élèves'!N427,libschart,0)),'Données élèves'!N427),"")</f>
        <v/>
      </c>
      <c r="O424" s="148" t="str">
        <f>IF(AND(A424&lt;&gt;"",'Données élèves'!O427&lt;&gt;""),'Données élèves'!O427,"")</f>
        <v/>
      </c>
      <c r="P424" s="148" t="str">
        <f>IF(AND(A424&lt;&gt;"",'Données élèves'!AK427&lt;&gt;""),IF('Données élèves'!AK427=TRUE,INDEX(codeform,MATCH('Données élèves'!P427,libform,0)),'Données élèves'!P427),"")</f>
        <v/>
      </c>
      <c r="Q424" s="148" t="str">
        <f>IF(AND(A424&lt;&gt;"",'Données élèves'!AL427&lt;&gt;""),IF('Données élèves'!AL427=TRUE,INDEX(codespe,MATCH('Données élèves'!Q427,libspe,0)),'Données élèves'!Q427),"")</f>
        <v/>
      </c>
      <c r="R424" s="148" t="str">
        <f>IF(AND(A424&lt;&gt;"",OR('Données élèves'!AM427&lt;&gt;"",'Données élèves'!AT427=FALSE)),IF('Données élèves'!AM427=TRUE,INDEX(codemp1,MATCH('Données élèves'!R427,libmp1,0)),IF('Données élèves'!AT427=FALSE,0,'Données élèves'!R427)),"")</f>
        <v/>
      </c>
      <c r="S424" s="148" t="str">
        <f t="shared" si="19"/>
        <v/>
      </c>
      <c r="T424" s="148" t="str">
        <f t="shared" si="20"/>
        <v/>
      </c>
      <c r="U424" s="148" t="str">
        <f>IF(AND(A424&lt;&gt;"",'Données élèves'!S427&lt;&gt;""),'Données élèves'!S427,"")</f>
        <v/>
      </c>
      <c r="V424" s="148" t="str">
        <f>IF(AND(A424&lt;&gt;"",'Données élèves'!T427&lt;&gt;""),'Données élèves'!T427,"")</f>
        <v/>
      </c>
      <c r="W424" s="148" t="str">
        <f>IF(AND(A424&lt;&gt;"",'Données élèves'!U427&lt;&gt;""),'Données élèves'!U427,"")</f>
        <v/>
      </c>
      <c r="X424" s="148" t="str">
        <f>IF(AND(A424&lt;&gt;"",'Données élèves'!V427&lt;&gt;""),'Données élèves'!V427,"")</f>
        <v/>
      </c>
      <c r="Y424" s="148" t="str">
        <f>IF(AND(A424&lt;&gt;"",'Données élèves'!W427&lt;&gt;""),'Données élèves'!W427,"")</f>
        <v/>
      </c>
      <c r="Z424" s="148" t="str">
        <f>IF(AND(A424&lt;&gt;"",'Données élèves'!X427&lt;&gt;""),'Données élèves'!X427,"")</f>
        <v/>
      </c>
    </row>
    <row r="425" spans="1:26" x14ac:dyDescent="0.2">
      <c r="A425" s="146" t="str">
        <f>IF('Données élèves'!$C428&lt;&gt;"",'Données élèves'!A428,"")</f>
        <v/>
      </c>
      <c r="B425" s="146" t="str">
        <f>IF(A425&lt;&gt;"",'Données élèves'!B428,"")</f>
        <v/>
      </c>
      <c r="C425" s="146" t="str">
        <f>IF(AND(A425&lt;&gt;"",'Données élèves'!F428&lt;&gt;""),IF(INDEX(codeclint,MATCH('Données élèves'!F428,libclint,0))&lt;&gt;"",INDEX(codeclint,MATCH('Données élèves'!F428,libclint,0)),""),"")</f>
        <v/>
      </c>
      <c r="D425" s="146" t="str">
        <f t="shared" si="18"/>
        <v/>
      </c>
      <c r="E425" s="146" t="str">
        <f>IF(A425&lt;&gt;"",IF('Données élèves'!G428&lt;&gt;"",IF('Données élèves'!AB428&lt;&gt;"",IF('Données élèves'!G428="LOC.ID",CONCATENATE("LOC.",'Données élèves'!AU$5),'Données élèves'!G428),""),""),"")</f>
        <v/>
      </c>
      <c r="F425" s="146" t="str">
        <f>IF(A425&lt;&gt;"",IF('Données élèves'!H428&lt;&gt;"",'Données élèves'!H428,""),"")</f>
        <v/>
      </c>
      <c r="G425" s="146" t="str">
        <f>IF(AND(A425&lt;&gt;"",'Données élèves'!AC428&lt;&gt;""),IF('Données élèves'!AC428=TRUE,INDEX(codesex,MATCH('Données élèves'!I428,libsex,0)),'Données élèves'!I428),"")</f>
        <v/>
      </c>
      <c r="H425" s="147" t="str">
        <f>IF(A425&lt;&gt;"",IF('Données élèves'!J428&lt;&gt;"",'Données élèves'!J428,""),"")</f>
        <v/>
      </c>
      <c r="I425" s="148" t="str">
        <f>IF(AND(A425&lt;&gt;"",'Données élèves'!AE428&lt;&gt;""),IF('Données élèves'!AE428=TRUE,INDEX(codenat,MATCH('Données élèves'!K428,libnat,0)),'Données élèves'!K428),"")</f>
        <v/>
      </c>
      <c r="J425" s="148" t="str">
        <f>IF(AND(A425&lt;&gt;"",'Données élèves'!AF428&lt;&gt;""),IF('Données élèves'!AF428=TRUE,INDEX(codelangue,MATCH('Données élèves'!L428,liblangue,0)),'Données élèves'!L428),"")</f>
        <v/>
      </c>
      <c r="K425" s="148" t="str">
        <f>IF(AND(A425&lt;&gt;"",'Données élèves'!AH428&lt;&gt;""),IF('Données élèves'!AH428=TRUE,IF(INDEX(codegem,MATCH('Données élèves'!M428,libgem,0))&lt;8000,INDEX(codegem,MATCH('Données élèves'!M428,libgem,0)),""),'Données élèves'!M428),"")</f>
        <v/>
      </c>
      <c r="L425" s="148" t="str">
        <f>IF(AND(A425&lt;&gt;"",'Données élèves'!AH428&lt;&gt;""),IF('Données élèves'!AH428=TRUE,INDEX(codegemhist,MATCH('Données élèves'!M428,libgem,0)),""),"")</f>
        <v/>
      </c>
      <c r="M425" s="148" t="str">
        <f>IF(AND(A425&lt;&gt;"",'Données élèves'!AH428&lt;&gt;""),IF('Données élèves'!AH428=TRUE,IF(INDEX(codegem,MATCH('Données élèves'!M428,libgem,0))&gt;=8000,INDEX(codegem,MATCH('Données élèves'!M428,libgem,0)),""),'Données élèves'!M428),"")</f>
        <v/>
      </c>
      <c r="N425" s="148" t="str">
        <f>IF(AND(A425&lt;&gt;"",'Données élèves'!AI428&lt;&gt;""),IF('Données élèves'!AI428=TRUE,INDEX(codeschart,MATCH('Données élèves'!N428,libschart,0)),'Données élèves'!N428),"")</f>
        <v/>
      </c>
      <c r="O425" s="148" t="str">
        <f>IF(AND(A425&lt;&gt;"",'Données élèves'!O428&lt;&gt;""),'Données élèves'!O428,"")</f>
        <v/>
      </c>
      <c r="P425" s="148" t="str">
        <f>IF(AND(A425&lt;&gt;"",'Données élèves'!AK428&lt;&gt;""),IF('Données élèves'!AK428=TRUE,INDEX(codeform,MATCH('Données élèves'!P428,libform,0)),'Données élèves'!P428),"")</f>
        <v/>
      </c>
      <c r="Q425" s="148" t="str">
        <f>IF(AND(A425&lt;&gt;"",'Données élèves'!AL428&lt;&gt;""),IF('Données élèves'!AL428=TRUE,INDEX(codespe,MATCH('Données élèves'!Q428,libspe,0)),'Données élèves'!Q428),"")</f>
        <v/>
      </c>
      <c r="R425" s="148" t="str">
        <f>IF(AND(A425&lt;&gt;"",OR('Données élèves'!AM428&lt;&gt;"",'Données élèves'!AT428=FALSE)),IF('Données élèves'!AM428=TRUE,INDEX(codemp1,MATCH('Données élèves'!R428,libmp1,0)),IF('Données élèves'!AT428=FALSE,0,'Données élèves'!R428)),"")</f>
        <v/>
      </c>
      <c r="S425" s="148" t="str">
        <f t="shared" si="19"/>
        <v/>
      </c>
      <c r="T425" s="148" t="str">
        <f t="shared" si="20"/>
        <v/>
      </c>
      <c r="U425" s="148" t="str">
        <f>IF(AND(A425&lt;&gt;"",'Données élèves'!S428&lt;&gt;""),'Données élèves'!S428,"")</f>
        <v/>
      </c>
      <c r="V425" s="148" t="str">
        <f>IF(AND(A425&lt;&gt;"",'Données élèves'!T428&lt;&gt;""),'Données élèves'!T428,"")</f>
        <v/>
      </c>
      <c r="W425" s="148" t="str">
        <f>IF(AND(A425&lt;&gt;"",'Données élèves'!U428&lt;&gt;""),'Données élèves'!U428,"")</f>
        <v/>
      </c>
      <c r="X425" s="148" t="str">
        <f>IF(AND(A425&lt;&gt;"",'Données élèves'!V428&lt;&gt;""),'Données élèves'!V428,"")</f>
        <v/>
      </c>
      <c r="Y425" s="148" t="str">
        <f>IF(AND(A425&lt;&gt;"",'Données élèves'!W428&lt;&gt;""),'Données élèves'!W428,"")</f>
        <v/>
      </c>
      <c r="Z425" s="148" t="str">
        <f>IF(AND(A425&lt;&gt;"",'Données élèves'!X428&lt;&gt;""),'Données élèves'!X428,"")</f>
        <v/>
      </c>
    </row>
    <row r="426" spans="1:26" x14ac:dyDescent="0.2">
      <c r="A426" s="146" t="str">
        <f>IF('Données élèves'!$C429&lt;&gt;"",'Données élèves'!A429,"")</f>
        <v/>
      </c>
      <c r="B426" s="146" t="str">
        <f>IF(A426&lt;&gt;"",'Données élèves'!B429,"")</f>
        <v/>
      </c>
      <c r="C426" s="146" t="str">
        <f>IF(AND(A426&lt;&gt;"",'Données élèves'!F429&lt;&gt;""),IF(INDEX(codeclint,MATCH('Données élèves'!F429,libclint,0))&lt;&gt;"",INDEX(codeclint,MATCH('Données élèves'!F429,libclint,0)),""),"")</f>
        <v/>
      </c>
      <c r="D426" s="146" t="str">
        <f t="shared" si="18"/>
        <v/>
      </c>
      <c r="E426" s="146" t="str">
        <f>IF(A426&lt;&gt;"",IF('Données élèves'!G429&lt;&gt;"",IF('Données élèves'!AB429&lt;&gt;"",IF('Données élèves'!G429="LOC.ID",CONCATENATE("LOC.",'Données élèves'!AU$5),'Données élèves'!G429),""),""),"")</f>
        <v/>
      </c>
      <c r="F426" s="146" t="str">
        <f>IF(A426&lt;&gt;"",IF('Données élèves'!H429&lt;&gt;"",'Données élèves'!H429,""),"")</f>
        <v/>
      </c>
      <c r="G426" s="146" t="str">
        <f>IF(AND(A426&lt;&gt;"",'Données élèves'!AC429&lt;&gt;""),IF('Données élèves'!AC429=TRUE,INDEX(codesex,MATCH('Données élèves'!I429,libsex,0)),'Données élèves'!I429),"")</f>
        <v/>
      </c>
      <c r="H426" s="147" t="str">
        <f>IF(A426&lt;&gt;"",IF('Données élèves'!J429&lt;&gt;"",'Données élèves'!J429,""),"")</f>
        <v/>
      </c>
      <c r="I426" s="148" t="str">
        <f>IF(AND(A426&lt;&gt;"",'Données élèves'!AE429&lt;&gt;""),IF('Données élèves'!AE429=TRUE,INDEX(codenat,MATCH('Données élèves'!K429,libnat,0)),'Données élèves'!K429),"")</f>
        <v/>
      </c>
      <c r="J426" s="148" t="str">
        <f>IF(AND(A426&lt;&gt;"",'Données élèves'!AF429&lt;&gt;""),IF('Données élèves'!AF429=TRUE,INDEX(codelangue,MATCH('Données élèves'!L429,liblangue,0)),'Données élèves'!L429),"")</f>
        <v/>
      </c>
      <c r="K426" s="148" t="str">
        <f>IF(AND(A426&lt;&gt;"",'Données élèves'!AH429&lt;&gt;""),IF('Données élèves'!AH429=TRUE,IF(INDEX(codegem,MATCH('Données élèves'!M429,libgem,0))&lt;8000,INDEX(codegem,MATCH('Données élèves'!M429,libgem,0)),""),'Données élèves'!M429),"")</f>
        <v/>
      </c>
      <c r="L426" s="148" t="str">
        <f>IF(AND(A426&lt;&gt;"",'Données élèves'!AH429&lt;&gt;""),IF('Données élèves'!AH429=TRUE,INDEX(codegemhist,MATCH('Données élèves'!M429,libgem,0)),""),"")</f>
        <v/>
      </c>
      <c r="M426" s="148" t="str">
        <f>IF(AND(A426&lt;&gt;"",'Données élèves'!AH429&lt;&gt;""),IF('Données élèves'!AH429=TRUE,IF(INDEX(codegem,MATCH('Données élèves'!M429,libgem,0))&gt;=8000,INDEX(codegem,MATCH('Données élèves'!M429,libgem,0)),""),'Données élèves'!M429),"")</f>
        <v/>
      </c>
      <c r="N426" s="148" t="str">
        <f>IF(AND(A426&lt;&gt;"",'Données élèves'!AI429&lt;&gt;""),IF('Données élèves'!AI429=TRUE,INDEX(codeschart,MATCH('Données élèves'!N429,libschart,0)),'Données élèves'!N429),"")</f>
        <v/>
      </c>
      <c r="O426" s="148" t="str">
        <f>IF(AND(A426&lt;&gt;"",'Données élèves'!O429&lt;&gt;""),'Données élèves'!O429,"")</f>
        <v/>
      </c>
      <c r="P426" s="148" t="str">
        <f>IF(AND(A426&lt;&gt;"",'Données élèves'!AK429&lt;&gt;""),IF('Données élèves'!AK429=TRUE,INDEX(codeform,MATCH('Données élèves'!P429,libform,0)),'Données élèves'!P429),"")</f>
        <v/>
      </c>
      <c r="Q426" s="148" t="str">
        <f>IF(AND(A426&lt;&gt;"",'Données élèves'!AL429&lt;&gt;""),IF('Données élèves'!AL429=TRUE,INDEX(codespe,MATCH('Données élèves'!Q429,libspe,0)),'Données élèves'!Q429),"")</f>
        <v/>
      </c>
      <c r="R426" s="148" t="str">
        <f>IF(AND(A426&lt;&gt;"",OR('Données élèves'!AM429&lt;&gt;"",'Données élèves'!AT429=FALSE)),IF('Données élèves'!AM429=TRUE,INDEX(codemp1,MATCH('Données élèves'!R429,libmp1,0)),IF('Données élèves'!AT429=FALSE,0,'Données élèves'!R429)),"")</f>
        <v/>
      </c>
      <c r="S426" s="148" t="str">
        <f t="shared" si="19"/>
        <v/>
      </c>
      <c r="T426" s="148" t="str">
        <f t="shared" si="20"/>
        <v/>
      </c>
      <c r="U426" s="148" t="str">
        <f>IF(AND(A426&lt;&gt;"",'Données élèves'!S429&lt;&gt;""),'Données élèves'!S429,"")</f>
        <v/>
      </c>
      <c r="V426" s="148" t="str">
        <f>IF(AND(A426&lt;&gt;"",'Données élèves'!T429&lt;&gt;""),'Données élèves'!T429,"")</f>
        <v/>
      </c>
      <c r="W426" s="148" t="str">
        <f>IF(AND(A426&lt;&gt;"",'Données élèves'!U429&lt;&gt;""),'Données élèves'!U429,"")</f>
        <v/>
      </c>
      <c r="X426" s="148" t="str">
        <f>IF(AND(A426&lt;&gt;"",'Données élèves'!V429&lt;&gt;""),'Données élèves'!V429,"")</f>
        <v/>
      </c>
      <c r="Y426" s="148" t="str">
        <f>IF(AND(A426&lt;&gt;"",'Données élèves'!W429&lt;&gt;""),'Données élèves'!W429,"")</f>
        <v/>
      </c>
      <c r="Z426" s="148" t="str">
        <f>IF(AND(A426&lt;&gt;"",'Données élèves'!X429&lt;&gt;""),'Données élèves'!X429,"")</f>
        <v/>
      </c>
    </row>
    <row r="427" spans="1:26" x14ac:dyDescent="0.2">
      <c r="A427" s="146" t="str">
        <f>IF('Données élèves'!$C430&lt;&gt;"",'Données élèves'!A430,"")</f>
        <v/>
      </c>
      <c r="B427" s="146" t="str">
        <f>IF(A427&lt;&gt;"",'Données élèves'!B430,"")</f>
        <v/>
      </c>
      <c r="C427" s="146" t="str">
        <f>IF(AND(A427&lt;&gt;"",'Données élèves'!F430&lt;&gt;""),IF(INDEX(codeclint,MATCH('Données élèves'!F430,libclint,0))&lt;&gt;"",INDEX(codeclint,MATCH('Données élèves'!F430,libclint,0)),""),"")</f>
        <v/>
      </c>
      <c r="D427" s="146" t="str">
        <f t="shared" si="18"/>
        <v/>
      </c>
      <c r="E427" s="146" t="str">
        <f>IF(A427&lt;&gt;"",IF('Données élèves'!G430&lt;&gt;"",IF('Données élèves'!AB430&lt;&gt;"",IF('Données élèves'!G430="LOC.ID",CONCATENATE("LOC.",'Données élèves'!AU$5),'Données élèves'!G430),""),""),"")</f>
        <v/>
      </c>
      <c r="F427" s="146" t="str">
        <f>IF(A427&lt;&gt;"",IF('Données élèves'!H430&lt;&gt;"",'Données élèves'!H430,""),"")</f>
        <v/>
      </c>
      <c r="G427" s="146" t="str">
        <f>IF(AND(A427&lt;&gt;"",'Données élèves'!AC430&lt;&gt;""),IF('Données élèves'!AC430=TRUE,INDEX(codesex,MATCH('Données élèves'!I430,libsex,0)),'Données élèves'!I430),"")</f>
        <v/>
      </c>
      <c r="H427" s="147" t="str">
        <f>IF(A427&lt;&gt;"",IF('Données élèves'!J430&lt;&gt;"",'Données élèves'!J430,""),"")</f>
        <v/>
      </c>
      <c r="I427" s="148" t="str">
        <f>IF(AND(A427&lt;&gt;"",'Données élèves'!AE430&lt;&gt;""),IF('Données élèves'!AE430=TRUE,INDEX(codenat,MATCH('Données élèves'!K430,libnat,0)),'Données élèves'!K430),"")</f>
        <v/>
      </c>
      <c r="J427" s="148" t="str">
        <f>IF(AND(A427&lt;&gt;"",'Données élèves'!AF430&lt;&gt;""),IF('Données élèves'!AF430=TRUE,INDEX(codelangue,MATCH('Données élèves'!L430,liblangue,0)),'Données élèves'!L430),"")</f>
        <v/>
      </c>
      <c r="K427" s="148" t="str">
        <f>IF(AND(A427&lt;&gt;"",'Données élèves'!AH430&lt;&gt;""),IF('Données élèves'!AH430=TRUE,IF(INDEX(codegem,MATCH('Données élèves'!M430,libgem,0))&lt;8000,INDEX(codegem,MATCH('Données élèves'!M430,libgem,0)),""),'Données élèves'!M430),"")</f>
        <v/>
      </c>
      <c r="L427" s="148" t="str">
        <f>IF(AND(A427&lt;&gt;"",'Données élèves'!AH430&lt;&gt;""),IF('Données élèves'!AH430=TRUE,INDEX(codegemhist,MATCH('Données élèves'!M430,libgem,0)),""),"")</f>
        <v/>
      </c>
      <c r="M427" s="148" t="str">
        <f>IF(AND(A427&lt;&gt;"",'Données élèves'!AH430&lt;&gt;""),IF('Données élèves'!AH430=TRUE,IF(INDEX(codegem,MATCH('Données élèves'!M430,libgem,0))&gt;=8000,INDEX(codegem,MATCH('Données élèves'!M430,libgem,0)),""),'Données élèves'!M430),"")</f>
        <v/>
      </c>
      <c r="N427" s="148" t="str">
        <f>IF(AND(A427&lt;&gt;"",'Données élèves'!AI430&lt;&gt;""),IF('Données élèves'!AI430=TRUE,INDEX(codeschart,MATCH('Données élèves'!N430,libschart,0)),'Données élèves'!N430),"")</f>
        <v/>
      </c>
      <c r="O427" s="148" t="str">
        <f>IF(AND(A427&lt;&gt;"",'Données élèves'!O430&lt;&gt;""),'Données élèves'!O430,"")</f>
        <v/>
      </c>
      <c r="P427" s="148" t="str">
        <f>IF(AND(A427&lt;&gt;"",'Données élèves'!AK430&lt;&gt;""),IF('Données élèves'!AK430=TRUE,INDEX(codeform,MATCH('Données élèves'!P430,libform,0)),'Données élèves'!P430),"")</f>
        <v/>
      </c>
      <c r="Q427" s="148" t="str">
        <f>IF(AND(A427&lt;&gt;"",'Données élèves'!AL430&lt;&gt;""),IF('Données élèves'!AL430=TRUE,INDEX(codespe,MATCH('Données élèves'!Q430,libspe,0)),'Données élèves'!Q430),"")</f>
        <v/>
      </c>
      <c r="R427" s="148" t="str">
        <f>IF(AND(A427&lt;&gt;"",OR('Données élèves'!AM430&lt;&gt;"",'Données élèves'!AT430=FALSE)),IF('Données élèves'!AM430=TRUE,INDEX(codemp1,MATCH('Données élèves'!R430,libmp1,0)),IF('Données élèves'!AT430=FALSE,0,'Données élèves'!R430)),"")</f>
        <v/>
      </c>
      <c r="S427" s="148" t="str">
        <f t="shared" si="19"/>
        <v/>
      </c>
      <c r="T427" s="148" t="str">
        <f t="shared" si="20"/>
        <v/>
      </c>
      <c r="U427" s="148" t="str">
        <f>IF(AND(A427&lt;&gt;"",'Données élèves'!S430&lt;&gt;""),'Données élèves'!S430,"")</f>
        <v/>
      </c>
      <c r="V427" s="148" t="str">
        <f>IF(AND(A427&lt;&gt;"",'Données élèves'!T430&lt;&gt;""),'Données élèves'!T430,"")</f>
        <v/>
      </c>
      <c r="W427" s="148" t="str">
        <f>IF(AND(A427&lt;&gt;"",'Données élèves'!U430&lt;&gt;""),'Données élèves'!U430,"")</f>
        <v/>
      </c>
      <c r="X427" s="148" t="str">
        <f>IF(AND(A427&lt;&gt;"",'Données élèves'!V430&lt;&gt;""),'Données élèves'!V430,"")</f>
        <v/>
      </c>
      <c r="Y427" s="148" t="str">
        <f>IF(AND(A427&lt;&gt;"",'Données élèves'!W430&lt;&gt;""),'Données élèves'!W430,"")</f>
        <v/>
      </c>
      <c r="Z427" s="148" t="str">
        <f>IF(AND(A427&lt;&gt;"",'Données élèves'!X430&lt;&gt;""),'Données élèves'!X430,"")</f>
        <v/>
      </c>
    </row>
    <row r="428" spans="1:26" x14ac:dyDescent="0.2">
      <c r="A428" s="146" t="str">
        <f>IF('Données élèves'!$C431&lt;&gt;"",'Données élèves'!A431,"")</f>
        <v/>
      </c>
      <c r="B428" s="146" t="str">
        <f>IF(A428&lt;&gt;"",'Données élèves'!B431,"")</f>
        <v/>
      </c>
      <c r="C428" s="146" t="str">
        <f>IF(AND(A428&lt;&gt;"",'Données élèves'!F431&lt;&gt;""),IF(INDEX(codeclint,MATCH('Données élèves'!F431,libclint,0))&lt;&gt;"",INDEX(codeclint,MATCH('Données élèves'!F431,libclint,0)),""),"")</f>
        <v/>
      </c>
      <c r="D428" s="146" t="str">
        <f t="shared" si="18"/>
        <v/>
      </c>
      <c r="E428" s="146" t="str">
        <f>IF(A428&lt;&gt;"",IF('Données élèves'!G431&lt;&gt;"",IF('Données élèves'!AB431&lt;&gt;"",IF('Données élèves'!G431="LOC.ID",CONCATENATE("LOC.",'Données élèves'!AU$5),'Données élèves'!G431),""),""),"")</f>
        <v/>
      </c>
      <c r="F428" s="146" t="str">
        <f>IF(A428&lt;&gt;"",IF('Données élèves'!H431&lt;&gt;"",'Données élèves'!H431,""),"")</f>
        <v/>
      </c>
      <c r="G428" s="146" t="str">
        <f>IF(AND(A428&lt;&gt;"",'Données élèves'!AC431&lt;&gt;""),IF('Données élèves'!AC431=TRUE,INDEX(codesex,MATCH('Données élèves'!I431,libsex,0)),'Données élèves'!I431),"")</f>
        <v/>
      </c>
      <c r="H428" s="147" t="str">
        <f>IF(A428&lt;&gt;"",IF('Données élèves'!J431&lt;&gt;"",'Données élèves'!J431,""),"")</f>
        <v/>
      </c>
      <c r="I428" s="148" t="str">
        <f>IF(AND(A428&lt;&gt;"",'Données élèves'!AE431&lt;&gt;""),IF('Données élèves'!AE431=TRUE,INDEX(codenat,MATCH('Données élèves'!K431,libnat,0)),'Données élèves'!K431),"")</f>
        <v/>
      </c>
      <c r="J428" s="148" t="str">
        <f>IF(AND(A428&lt;&gt;"",'Données élèves'!AF431&lt;&gt;""),IF('Données élèves'!AF431=TRUE,INDEX(codelangue,MATCH('Données élèves'!L431,liblangue,0)),'Données élèves'!L431),"")</f>
        <v/>
      </c>
      <c r="K428" s="148" t="str">
        <f>IF(AND(A428&lt;&gt;"",'Données élèves'!AH431&lt;&gt;""),IF('Données élèves'!AH431=TRUE,IF(INDEX(codegem,MATCH('Données élèves'!M431,libgem,0))&lt;8000,INDEX(codegem,MATCH('Données élèves'!M431,libgem,0)),""),'Données élèves'!M431),"")</f>
        <v/>
      </c>
      <c r="L428" s="148" t="str">
        <f>IF(AND(A428&lt;&gt;"",'Données élèves'!AH431&lt;&gt;""),IF('Données élèves'!AH431=TRUE,INDEX(codegemhist,MATCH('Données élèves'!M431,libgem,0)),""),"")</f>
        <v/>
      </c>
      <c r="M428" s="148" t="str">
        <f>IF(AND(A428&lt;&gt;"",'Données élèves'!AH431&lt;&gt;""),IF('Données élèves'!AH431=TRUE,IF(INDEX(codegem,MATCH('Données élèves'!M431,libgem,0))&gt;=8000,INDEX(codegem,MATCH('Données élèves'!M431,libgem,0)),""),'Données élèves'!M431),"")</f>
        <v/>
      </c>
      <c r="N428" s="148" t="str">
        <f>IF(AND(A428&lt;&gt;"",'Données élèves'!AI431&lt;&gt;""),IF('Données élèves'!AI431=TRUE,INDEX(codeschart,MATCH('Données élèves'!N431,libschart,0)),'Données élèves'!N431),"")</f>
        <v/>
      </c>
      <c r="O428" s="148" t="str">
        <f>IF(AND(A428&lt;&gt;"",'Données élèves'!O431&lt;&gt;""),'Données élèves'!O431,"")</f>
        <v/>
      </c>
      <c r="P428" s="148" t="str">
        <f>IF(AND(A428&lt;&gt;"",'Données élèves'!AK431&lt;&gt;""),IF('Données élèves'!AK431=TRUE,INDEX(codeform,MATCH('Données élèves'!P431,libform,0)),'Données élèves'!P431),"")</f>
        <v/>
      </c>
      <c r="Q428" s="148" t="str">
        <f>IF(AND(A428&lt;&gt;"",'Données élèves'!AL431&lt;&gt;""),IF('Données élèves'!AL431=TRUE,INDEX(codespe,MATCH('Données élèves'!Q431,libspe,0)),'Données élèves'!Q431),"")</f>
        <v/>
      </c>
      <c r="R428" s="148" t="str">
        <f>IF(AND(A428&lt;&gt;"",OR('Données élèves'!AM431&lt;&gt;"",'Données élèves'!AT431=FALSE)),IF('Données élèves'!AM431=TRUE,INDEX(codemp1,MATCH('Données élèves'!R431,libmp1,0)),IF('Données élèves'!AT431=FALSE,0,'Données élèves'!R431)),"")</f>
        <v/>
      </c>
      <c r="S428" s="148" t="str">
        <f t="shared" si="19"/>
        <v/>
      </c>
      <c r="T428" s="148" t="str">
        <f t="shared" si="20"/>
        <v/>
      </c>
      <c r="U428" s="148" t="str">
        <f>IF(AND(A428&lt;&gt;"",'Données élèves'!S431&lt;&gt;""),'Données élèves'!S431,"")</f>
        <v/>
      </c>
      <c r="V428" s="148" t="str">
        <f>IF(AND(A428&lt;&gt;"",'Données élèves'!T431&lt;&gt;""),'Données élèves'!T431,"")</f>
        <v/>
      </c>
      <c r="W428" s="148" t="str">
        <f>IF(AND(A428&lt;&gt;"",'Données élèves'!U431&lt;&gt;""),'Données élèves'!U431,"")</f>
        <v/>
      </c>
      <c r="X428" s="148" t="str">
        <f>IF(AND(A428&lt;&gt;"",'Données élèves'!V431&lt;&gt;""),'Données élèves'!V431,"")</f>
        <v/>
      </c>
      <c r="Y428" s="148" t="str">
        <f>IF(AND(A428&lt;&gt;"",'Données élèves'!W431&lt;&gt;""),'Données élèves'!W431,"")</f>
        <v/>
      </c>
      <c r="Z428" s="148" t="str">
        <f>IF(AND(A428&lt;&gt;"",'Données élèves'!X431&lt;&gt;""),'Données élèves'!X431,"")</f>
        <v/>
      </c>
    </row>
    <row r="429" spans="1:26" x14ac:dyDescent="0.2">
      <c r="A429" s="146" t="str">
        <f>IF('Données élèves'!$C432&lt;&gt;"",'Données élèves'!A432,"")</f>
        <v/>
      </c>
      <c r="B429" s="146" t="str">
        <f>IF(A429&lt;&gt;"",'Données élèves'!B432,"")</f>
        <v/>
      </c>
      <c r="C429" s="146" t="str">
        <f>IF(AND(A429&lt;&gt;"",'Données élèves'!F432&lt;&gt;""),IF(INDEX(codeclint,MATCH('Données élèves'!F432,libclint,0))&lt;&gt;"",INDEX(codeclint,MATCH('Données élèves'!F432,libclint,0)),""),"")</f>
        <v/>
      </c>
      <c r="D429" s="146" t="str">
        <f t="shared" si="18"/>
        <v/>
      </c>
      <c r="E429" s="146" t="str">
        <f>IF(A429&lt;&gt;"",IF('Données élèves'!G432&lt;&gt;"",IF('Données élèves'!AB432&lt;&gt;"",IF('Données élèves'!G432="LOC.ID",CONCATENATE("LOC.",'Données élèves'!AU$5),'Données élèves'!G432),""),""),"")</f>
        <v/>
      </c>
      <c r="F429" s="146" t="str">
        <f>IF(A429&lt;&gt;"",IF('Données élèves'!H432&lt;&gt;"",'Données élèves'!H432,""),"")</f>
        <v/>
      </c>
      <c r="G429" s="146" t="str">
        <f>IF(AND(A429&lt;&gt;"",'Données élèves'!AC432&lt;&gt;""),IF('Données élèves'!AC432=TRUE,INDEX(codesex,MATCH('Données élèves'!I432,libsex,0)),'Données élèves'!I432),"")</f>
        <v/>
      </c>
      <c r="H429" s="147" t="str">
        <f>IF(A429&lt;&gt;"",IF('Données élèves'!J432&lt;&gt;"",'Données élèves'!J432,""),"")</f>
        <v/>
      </c>
      <c r="I429" s="148" t="str">
        <f>IF(AND(A429&lt;&gt;"",'Données élèves'!AE432&lt;&gt;""),IF('Données élèves'!AE432=TRUE,INDEX(codenat,MATCH('Données élèves'!K432,libnat,0)),'Données élèves'!K432),"")</f>
        <v/>
      </c>
      <c r="J429" s="148" t="str">
        <f>IF(AND(A429&lt;&gt;"",'Données élèves'!AF432&lt;&gt;""),IF('Données élèves'!AF432=TRUE,INDEX(codelangue,MATCH('Données élèves'!L432,liblangue,0)),'Données élèves'!L432),"")</f>
        <v/>
      </c>
      <c r="K429" s="148" t="str">
        <f>IF(AND(A429&lt;&gt;"",'Données élèves'!AH432&lt;&gt;""),IF('Données élèves'!AH432=TRUE,IF(INDEX(codegem,MATCH('Données élèves'!M432,libgem,0))&lt;8000,INDEX(codegem,MATCH('Données élèves'!M432,libgem,0)),""),'Données élèves'!M432),"")</f>
        <v/>
      </c>
      <c r="L429" s="148" t="str">
        <f>IF(AND(A429&lt;&gt;"",'Données élèves'!AH432&lt;&gt;""),IF('Données élèves'!AH432=TRUE,INDEX(codegemhist,MATCH('Données élèves'!M432,libgem,0)),""),"")</f>
        <v/>
      </c>
      <c r="M429" s="148" t="str">
        <f>IF(AND(A429&lt;&gt;"",'Données élèves'!AH432&lt;&gt;""),IF('Données élèves'!AH432=TRUE,IF(INDEX(codegem,MATCH('Données élèves'!M432,libgem,0))&gt;=8000,INDEX(codegem,MATCH('Données élèves'!M432,libgem,0)),""),'Données élèves'!M432),"")</f>
        <v/>
      </c>
      <c r="N429" s="148" t="str">
        <f>IF(AND(A429&lt;&gt;"",'Données élèves'!AI432&lt;&gt;""),IF('Données élèves'!AI432=TRUE,INDEX(codeschart,MATCH('Données élèves'!N432,libschart,0)),'Données élèves'!N432),"")</f>
        <v/>
      </c>
      <c r="O429" s="148" t="str">
        <f>IF(AND(A429&lt;&gt;"",'Données élèves'!O432&lt;&gt;""),'Données élèves'!O432,"")</f>
        <v/>
      </c>
      <c r="P429" s="148" t="str">
        <f>IF(AND(A429&lt;&gt;"",'Données élèves'!AK432&lt;&gt;""),IF('Données élèves'!AK432=TRUE,INDEX(codeform,MATCH('Données élèves'!P432,libform,0)),'Données élèves'!P432),"")</f>
        <v/>
      </c>
      <c r="Q429" s="148" t="str">
        <f>IF(AND(A429&lt;&gt;"",'Données élèves'!AL432&lt;&gt;""),IF('Données élèves'!AL432=TRUE,INDEX(codespe,MATCH('Données élèves'!Q432,libspe,0)),'Données élèves'!Q432),"")</f>
        <v/>
      </c>
      <c r="R429" s="148" t="str">
        <f>IF(AND(A429&lt;&gt;"",OR('Données élèves'!AM432&lt;&gt;"",'Données élèves'!AT432=FALSE)),IF('Données élèves'!AM432=TRUE,INDEX(codemp1,MATCH('Données élèves'!R432,libmp1,0)),IF('Données élèves'!AT432=FALSE,0,'Données élèves'!R432)),"")</f>
        <v/>
      </c>
      <c r="S429" s="148" t="str">
        <f t="shared" si="19"/>
        <v/>
      </c>
      <c r="T429" s="148" t="str">
        <f t="shared" si="20"/>
        <v/>
      </c>
      <c r="U429" s="148" t="str">
        <f>IF(AND(A429&lt;&gt;"",'Données élèves'!S432&lt;&gt;""),'Données élèves'!S432,"")</f>
        <v/>
      </c>
      <c r="V429" s="148" t="str">
        <f>IF(AND(A429&lt;&gt;"",'Données élèves'!T432&lt;&gt;""),'Données élèves'!T432,"")</f>
        <v/>
      </c>
      <c r="W429" s="148" t="str">
        <f>IF(AND(A429&lt;&gt;"",'Données élèves'!U432&lt;&gt;""),'Données élèves'!U432,"")</f>
        <v/>
      </c>
      <c r="X429" s="148" t="str">
        <f>IF(AND(A429&lt;&gt;"",'Données élèves'!V432&lt;&gt;""),'Données élèves'!V432,"")</f>
        <v/>
      </c>
      <c r="Y429" s="148" t="str">
        <f>IF(AND(A429&lt;&gt;"",'Données élèves'!W432&lt;&gt;""),'Données élèves'!W432,"")</f>
        <v/>
      </c>
      <c r="Z429" s="148" t="str">
        <f>IF(AND(A429&lt;&gt;"",'Données élèves'!X432&lt;&gt;""),'Données élèves'!X432,"")</f>
        <v/>
      </c>
    </row>
    <row r="430" spans="1:26" x14ac:dyDescent="0.2">
      <c r="A430" s="146" t="str">
        <f>IF('Données élèves'!$C433&lt;&gt;"",'Données élèves'!A433,"")</f>
        <v/>
      </c>
      <c r="B430" s="146" t="str">
        <f>IF(A430&lt;&gt;"",'Données élèves'!B433,"")</f>
        <v/>
      </c>
      <c r="C430" s="146" t="str">
        <f>IF(AND(A430&lt;&gt;"",'Données élèves'!F433&lt;&gt;""),IF(INDEX(codeclint,MATCH('Données élèves'!F433,libclint,0))&lt;&gt;"",INDEX(codeclint,MATCH('Données élèves'!F433,libclint,0)),""),"")</f>
        <v/>
      </c>
      <c r="D430" s="146" t="str">
        <f t="shared" si="18"/>
        <v/>
      </c>
      <c r="E430" s="146" t="str">
        <f>IF(A430&lt;&gt;"",IF('Données élèves'!G433&lt;&gt;"",IF('Données élèves'!AB433&lt;&gt;"",IF('Données élèves'!G433="LOC.ID",CONCATENATE("LOC.",'Données élèves'!AU$5),'Données élèves'!G433),""),""),"")</f>
        <v/>
      </c>
      <c r="F430" s="146" t="str">
        <f>IF(A430&lt;&gt;"",IF('Données élèves'!H433&lt;&gt;"",'Données élèves'!H433,""),"")</f>
        <v/>
      </c>
      <c r="G430" s="146" t="str">
        <f>IF(AND(A430&lt;&gt;"",'Données élèves'!AC433&lt;&gt;""),IF('Données élèves'!AC433=TRUE,INDEX(codesex,MATCH('Données élèves'!I433,libsex,0)),'Données élèves'!I433),"")</f>
        <v/>
      </c>
      <c r="H430" s="147" t="str">
        <f>IF(A430&lt;&gt;"",IF('Données élèves'!J433&lt;&gt;"",'Données élèves'!J433,""),"")</f>
        <v/>
      </c>
      <c r="I430" s="148" t="str">
        <f>IF(AND(A430&lt;&gt;"",'Données élèves'!AE433&lt;&gt;""),IF('Données élèves'!AE433=TRUE,INDEX(codenat,MATCH('Données élèves'!K433,libnat,0)),'Données élèves'!K433),"")</f>
        <v/>
      </c>
      <c r="J430" s="148" t="str">
        <f>IF(AND(A430&lt;&gt;"",'Données élèves'!AF433&lt;&gt;""),IF('Données élèves'!AF433=TRUE,INDEX(codelangue,MATCH('Données élèves'!L433,liblangue,0)),'Données élèves'!L433),"")</f>
        <v/>
      </c>
      <c r="K430" s="148" t="str">
        <f>IF(AND(A430&lt;&gt;"",'Données élèves'!AH433&lt;&gt;""),IF('Données élèves'!AH433=TRUE,IF(INDEX(codegem,MATCH('Données élèves'!M433,libgem,0))&lt;8000,INDEX(codegem,MATCH('Données élèves'!M433,libgem,0)),""),'Données élèves'!M433),"")</f>
        <v/>
      </c>
      <c r="L430" s="148" t="str">
        <f>IF(AND(A430&lt;&gt;"",'Données élèves'!AH433&lt;&gt;""),IF('Données élèves'!AH433=TRUE,INDEX(codegemhist,MATCH('Données élèves'!M433,libgem,0)),""),"")</f>
        <v/>
      </c>
      <c r="M430" s="148" t="str">
        <f>IF(AND(A430&lt;&gt;"",'Données élèves'!AH433&lt;&gt;""),IF('Données élèves'!AH433=TRUE,IF(INDEX(codegem,MATCH('Données élèves'!M433,libgem,0))&gt;=8000,INDEX(codegem,MATCH('Données élèves'!M433,libgem,0)),""),'Données élèves'!M433),"")</f>
        <v/>
      </c>
      <c r="N430" s="148" t="str">
        <f>IF(AND(A430&lt;&gt;"",'Données élèves'!AI433&lt;&gt;""),IF('Données élèves'!AI433=TRUE,INDEX(codeschart,MATCH('Données élèves'!N433,libschart,0)),'Données élèves'!N433),"")</f>
        <v/>
      </c>
      <c r="O430" s="148" t="str">
        <f>IF(AND(A430&lt;&gt;"",'Données élèves'!O433&lt;&gt;""),'Données élèves'!O433,"")</f>
        <v/>
      </c>
      <c r="P430" s="148" t="str">
        <f>IF(AND(A430&lt;&gt;"",'Données élèves'!AK433&lt;&gt;""),IF('Données élèves'!AK433=TRUE,INDEX(codeform,MATCH('Données élèves'!P433,libform,0)),'Données élèves'!P433),"")</f>
        <v/>
      </c>
      <c r="Q430" s="148" t="str">
        <f>IF(AND(A430&lt;&gt;"",'Données élèves'!AL433&lt;&gt;""),IF('Données élèves'!AL433=TRUE,INDEX(codespe,MATCH('Données élèves'!Q433,libspe,0)),'Données élèves'!Q433),"")</f>
        <v/>
      </c>
      <c r="R430" s="148" t="str">
        <f>IF(AND(A430&lt;&gt;"",OR('Données élèves'!AM433&lt;&gt;"",'Données élèves'!AT433=FALSE)),IF('Données élèves'!AM433=TRUE,INDEX(codemp1,MATCH('Données élèves'!R433,libmp1,0)),IF('Données élèves'!AT433=FALSE,0,'Données élèves'!R433)),"")</f>
        <v/>
      </c>
      <c r="S430" s="148" t="str">
        <f t="shared" si="19"/>
        <v/>
      </c>
      <c r="T430" s="148" t="str">
        <f t="shared" si="20"/>
        <v/>
      </c>
      <c r="U430" s="148" t="str">
        <f>IF(AND(A430&lt;&gt;"",'Données élèves'!S433&lt;&gt;""),'Données élèves'!S433,"")</f>
        <v/>
      </c>
      <c r="V430" s="148" t="str">
        <f>IF(AND(A430&lt;&gt;"",'Données élèves'!T433&lt;&gt;""),'Données élèves'!T433,"")</f>
        <v/>
      </c>
      <c r="W430" s="148" t="str">
        <f>IF(AND(A430&lt;&gt;"",'Données élèves'!U433&lt;&gt;""),'Données élèves'!U433,"")</f>
        <v/>
      </c>
      <c r="X430" s="148" t="str">
        <f>IF(AND(A430&lt;&gt;"",'Données élèves'!V433&lt;&gt;""),'Données élèves'!V433,"")</f>
        <v/>
      </c>
      <c r="Y430" s="148" t="str">
        <f>IF(AND(A430&lt;&gt;"",'Données élèves'!W433&lt;&gt;""),'Données élèves'!W433,"")</f>
        <v/>
      </c>
      <c r="Z430" s="148" t="str">
        <f>IF(AND(A430&lt;&gt;"",'Données élèves'!X433&lt;&gt;""),'Données élèves'!X433,"")</f>
        <v/>
      </c>
    </row>
    <row r="431" spans="1:26" x14ac:dyDescent="0.2">
      <c r="A431" s="146" t="str">
        <f>IF('Données élèves'!$C434&lt;&gt;"",'Données élèves'!A434,"")</f>
        <v/>
      </c>
      <c r="B431" s="146" t="str">
        <f>IF(A431&lt;&gt;"",'Données élèves'!B434,"")</f>
        <v/>
      </c>
      <c r="C431" s="146" t="str">
        <f>IF(AND(A431&lt;&gt;"",'Données élèves'!F434&lt;&gt;""),IF(INDEX(codeclint,MATCH('Données élèves'!F434,libclint,0))&lt;&gt;"",INDEX(codeclint,MATCH('Données élèves'!F434,libclint,0)),""),"")</f>
        <v/>
      </c>
      <c r="D431" s="146" t="str">
        <f t="shared" si="18"/>
        <v/>
      </c>
      <c r="E431" s="146" t="str">
        <f>IF(A431&lt;&gt;"",IF('Données élèves'!G434&lt;&gt;"",IF('Données élèves'!AB434&lt;&gt;"",IF('Données élèves'!G434="LOC.ID",CONCATENATE("LOC.",'Données élèves'!AU$5),'Données élèves'!G434),""),""),"")</f>
        <v/>
      </c>
      <c r="F431" s="146" t="str">
        <f>IF(A431&lt;&gt;"",IF('Données élèves'!H434&lt;&gt;"",'Données élèves'!H434,""),"")</f>
        <v/>
      </c>
      <c r="G431" s="146" t="str">
        <f>IF(AND(A431&lt;&gt;"",'Données élèves'!AC434&lt;&gt;""),IF('Données élèves'!AC434=TRUE,INDEX(codesex,MATCH('Données élèves'!I434,libsex,0)),'Données élèves'!I434),"")</f>
        <v/>
      </c>
      <c r="H431" s="147" t="str">
        <f>IF(A431&lt;&gt;"",IF('Données élèves'!J434&lt;&gt;"",'Données élèves'!J434,""),"")</f>
        <v/>
      </c>
      <c r="I431" s="148" t="str">
        <f>IF(AND(A431&lt;&gt;"",'Données élèves'!AE434&lt;&gt;""),IF('Données élèves'!AE434=TRUE,INDEX(codenat,MATCH('Données élèves'!K434,libnat,0)),'Données élèves'!K434),"")</f>
        <v/>
      </c>
      <c r="J431" s="148" t="str">
        <f>IF(AND(A431&lt;&gt;"",'Données élèves'!AF434&lt;&gt;""),IF('Données élèves'!AF434=TRUE,INDEX(codelangue,MATCH('Données élèves'!L434,liblangue,0)),'Données élèves'!L434),"")</f>
        <v/>
      </c>
      <c r="K431" s="148" t="str">
        <f>IF(AND(A431&lt;&gt;"",'Données élèves'!AH434&lt;&gt;""),IF('Données élèves'!AH434=TRUE,IF(INDEX(codegem,MATCH('Données élèves'!M434,libgem,0))&lt;8000,INDEX(codegem,MATCH('Données élèves'!M434,libgem,0)),""),'Données élèves'!M434),"")</f>
        <v/>
      </c>
      <c r="L431" s="148" t="str">
        <f>IF(AND(A431&lt;&gt;"",'Données élèves'!AH434&lt;&gt;""),IF('Données élèves'!AH434=TRUE,INDEX(codegemhist,MATCH('Données élèves'!M434,libgem,0)),""),"")</f>
        <v/>
      </c>
      <c r="M431" s="148" t="str">
        <f>IF(AND(A431&lt;&gt;"",'Données élèves'!AH434&lt;&gt;""),IF('Données élèves'!AH434=TRUE,IF(INDEX(codegem,MATCH('Données élèves'!M434,libgem,0))&gt;=8000,INDEX(codegem,MATCH('Données élèves'!M434,libgem,0)),""),'Données élèves'!M434),"")</f>
        <v/>
      </c>
      <c r="N431" s="148" t="str">
        <f>IF(AND(A431&lt;&gt;"",'Données élèves'!AI434&lt;&gt;""),IF('Données élèves'!AI434=TRUE,INDEX(codeschart,MATCH('Données élèves'!N434,libschart,0)),'Données élèves'!N434),"")</f>
        <v/>
      </c>
      <c r="O431" s="148" t="str">
        <f>IF(AND(A431&lt;&gt;"",'Données élèves'!O434&lt;&gt;""),'Données élèves'!O434,"")</f>
        <v/>
      </c>
      <c r="P431" s="148" t="str">
        <f>IF(AND(A431&lt;&gt;"",'Données élèves'!AK434&lt;&gt;""),IF('Données élèves'!AK434=TRUE,INDEX(codeform,MATCH('Données élèves'!P434,libform,0)),'Données élèves'!P434),"")</f>
        <v/>
      </c>
      <c r="Q431" s="148" t="str">
        <f>IF(AND(A431&lt;&gt;"",'Données élèves'!AL434&lt;&gt;""),IF('Données élèves'!AL434=TRUE,INDEX(codespe,MATCH('Données élèves'!Q434,libspe,0)),'Données élèves'!Q434),"")</f>
        <v/>
      </c>
      <c r="R431" s="148" t="str">
        <f>IF(AND(A431&lt;&gt;"",OR('Données élèves'!AM434&lt;&gt;"",'Données élèves'!AT434=FALSE)),IF('Données élèves'!AM434=TRUE,INDEX(codemp1,MATCH('Données élèves'!R434,libmp1,0)),IF('Données élèves'!AT434=FALSE,0,'Données élèves'!R434)),"")</f>
        <v/>
      </c>
      <c r="S431" s="148" t="str">
        <f t="shared" si="19"/>
        <v/>
      </c>
      <c r="T431" s="148" t="str">
        <f t="shared" si="20"/>
        <v/>
      </c>
      <c r="U431" s="148" t="str">
        <f>IF(AND(A431&lt;&gt;"",'Données élèves'!S434&lt;&gt;""),'Données élèves'!S434,"")</f>
        <v/>
      </c>
      <c r="V431" s="148" t="str">
        <f>IF(AND(A431&lt;&gt;"",'Données élèves'!T434&lt;&gt;""),'Données élèves'!T434,"")</f>
        <v/>
      </c>
      <c r="W431" s="148" t="str">
        <f>IF(AND(A431&lt;&gt;"",'Données élèves'!U434&lt;&gt;""),'Données élèves'!U434,"")</f>
        <v/>
      </c>
      <c r="X431" s="148" t="str">
        <f>IF(AND(A431&lt;&gt;"",'Données élèves'!V434&lt;&gt;""),'Données élèves'!V434,"")</f>
        <v/>
      </c>
      <c r="Y431" s="148" t="str">
        <f>IF(AND(A431&lt;&gt;"",'Données élèves'!W434&lt;&gt;""),'Données élèves'!W434,"")</f>
        <v/>
      </c>
      <c r="Z431" s="148" t="str">
        <f>IF(AND(A431&lt;&gt;"",'Données élèves'!X434&lt;&gt;""),'Données élèves'!X434,"")</f>
        <v/>
      </c>
    </row>
    <row r="432" spans="1:26" x14ac:dyDescent="0.2">
      <c r="A432" s="146" t="str">
        <f>IF('Données élèves'!$C435&lt;&gt;"",'Données élèves'!A435,"")</f>
        <v/>
      </c>
      <c r="B432" s="146" t="str">
        <f>IF(A432&lt;&gt;"",'Données élèves'!B435,"")</f>
        <v/>
      </c>
      <c r="C432" s="146" t="str">
        <f>IF(AND(A432&lt;&gt;"",'Données élèves'!F435&lt;&gt;""),IF(INDEX(codeclint,MATCH('Données élèves'!F435,libclint,0))&lt;&gt;"",INDEX(codeclint,MATCH('Données élèves'!F435,libclint,0)),""),"")</f>
        <v/>
      </c>
      <c r="D432" s="146" t="str">
        <f t="shared" si="18"/>
        <v/>
      </c>
      <c r="E432" s="146" t="str">
        <f>IF(A432&lt;&gt;"",IF('Données élèves'!G435&lt;&gt;"",IF('Données élèves'!AB435&lt;&gt;"",IF('Données élèves'!G435="LOC.ID",CONCATENATE("LOC.",'Données élèves'!AU$5),'Données élèves'!G435),""),""),"")</f>
        <v/>
      </c>
      <c r="F432" s="146" t="str">
        <f>IF(A432&lt;&gt;"",IF('Données élèves'!H435&lt;&gt;"",'Données élèves'!H435,""),"")</f>
        <v/>
      </c>
      <c r="G432" s="146" t="str">
        <f>IF(AND(A432&lt;&gt;"",'Données élèves'!AC435&lt;&gt;""),IF('Données élèves'!AC435=TRUE,INDEX(codesex,MATCH('Données élèves'!I435,libsex,0)),'Données élèves'!I435),"")</f>
        <v/>
      </c>
      <c r="H432" s="147" t="str">
        <f>IF(A432&lt;&gt;"",IF('Données élèves'!J435&lt;&gt;"",'Données élèves'!J435,""),"")</f>
        <v/>
      </c>
      <c r="I432" s="148" t="str">
        <f>IF(AND(A432&lt;&gt;"",'Données élèves'!AE435&lt;&gt;""),IF('Données élèves'!AE435=TRUE,INDEX(codenat,MATCH('Données élèves'!K435,libnat,0)),'Données élèves'!K435),"")</f>
        <v/>
      </c>
      <c r="J432" s="148" t="str">
        <f>IF(AND(A432&lt;&gt;"",'Données élèves'!AF435&lt;&gt;""),IF('Données élèves'!AF435=TRUE,INDEX(codelangue,MATCH('Données élèves'!L435,liblangue,0)),'Données élèves'!L435),"")</f>
        <v/>
      </c>
      <c r="K432" s="148" t="str">
        <f>IF(AND(A432&lt;&gt;"",'Données élèves'!AH435&lt;&gt;""),IF('Données élèves'!AH435=TRUE,IF(INDEX(codegem,MATCH('Données élèves'!M435,libgem,0))&lt;8000,INDEX(codegem,MATCH('Données élèves'!M435,libgem,0)),""),'Données élèves'!M435),"")</f>
        <v/>
      </c>
      <c r="L432" s="148" t="str">
        <f>IF(AND(A432&lt;&gt;"",'Données élèves'!AH435&lt;&gt;""),IF('Données élèves'!AH435=TRUE,INDEX(codegemhist,MATCH('Données élèves'!M435,libgem,0)),""),"")</f>
        <v/>
      </c>
      <c r="M432" s="148" t="str">
        <f>IF(AND(A432&lt;&gt;"",'Données élèves'!AH435&lt;&gt;""),IF('Données élèves'!AH435=TRUE,IF(INDEX(codegem,MATCH('Données élèves'!M435,libgem,0))&gt;=8000,INDEX(codegem,MATCH('Données élèves'!M435,libgem,0)),""),'Données élèves'!M435),"")</f>
        <v/>
      </c>
      <c r="N432" s="148" t="str">
        <f>IF(AND(A432&lt;&gt;"",'Données élèves'!AI435&lt;&gt;""),IF('Données élèves'!AI435=TRUE,INDEX(codeschart,MATCH('Données élèves'!N435,libschart,0)),'Données élèves'!N435),"")</f>
        <v/>
      </c>
      <c r="O432" s="148" t="str">
        <f>IF(AND(A432&lt;&gt;"",'Données élèves'!O435&lt;&gt;""),'Données élèves'!O435,"")</f>
        <v/>
      </c>
      <c r="P432" s="148" t="str">
        <f>IF(AND(A432&lt;&gt;"",'Données élèves'!AK435&lt;&gt;""),IF('Données élèves'!AK435=TRUE,INDEX(codeform,MATCH('Données élèves'!P435,libform,0)),'Données élèves'!P435),"")</f>
        <v/>
      </c>
      <c r="Q432" s="148" t="str">
        <f>IF(AND(A432&lt;&gt;"",'Données élèves'!AL435&lt;&gt;""),IF('Données élèves'!AL435=TRUE,INDEX(codespe,MATCH('Données élèves'!Q435,libspe,0)),'Données élèves'!Q435),"")</f>
        <v/>
      </c>
      <c r="R432" s="148" t="str">
        <f>IF(AND(A432&lt;&gt;"",OR('Données élèves'!AM435&lt;&gt;"",'Données élèves'!AT435=FALSE)),IF('Données élèves'!AM435=TRUE,INDEX(codemp1,MATCH('Données élèves'!R435,libmp1,0)),IF('Données élèves'!AT435=FALSE,0,'Données élèves'!R435)),"")</f>
        <v/>
      </c>
      <c r="S432" s="148" t="str">
        <f t="shared" si="19"/>
        <v/>
      </c>
      <c r="T432" s="148" t="str">
        <f t="shared" si="20"/>
        <v/>
      </c>
      <c r="U432" s="148" t="str">
        <f>IF(AND(A432&lt;&gt;"",'Données élèves'!S435&lt;&gt;""),'Données élèves'!S435,"")</f>
        <v/>
      </c>
      <c r="V432" s="148" t="str">
        <f>IF(AND(A432&lt;&gt;"",'Données élèves'!T435&lt;&gt;""),'Données élèves'!T435,"")</f>
        <v/>
      </c>
      <c r="W432" s="148" t="str">
        <f>IF(AND(A432&lt;&gt;"",'Données élèves'!U435&lt;&gt;""),'Données élèves'!U435,"")</f>
        <v/>
      </c>
      <c r="X432" s="148" t="str">
        <f>IF(AND(A432&lt;&gt;"",'Données élèves'!V435&lt;&gt;""),'Données élèves'!V435,"")</f>
        <v/>
      </c>
      <c r="Y432" s="148" t="str">
        <f>IF(AND(A432&lt;&gt;"",'Données élèves'!W435&lt;&gt;""),'Données élèves'!W435,"")</f>
        <v/>
      </c>
      <c r="Z432" s="148" t="str">
        <f>IF(AND(A432&lt;&gt;"",'Données élèves'!X435&lt;&gt;""),'Données élèves'!X435,"")</f>
        <v/>
      </c>
    </row>
    <row r="433" spans="1:26" x14ac:dyDescent="0.2">
      <c r="A433" s="146" t="str">
        <f>IF('Données élèves'!$C436&lt;&gt;"",'Données élèves'!A436,"")</f>
        <v/>
      </c>
      <c r="B433" s="146" t="str">
        <f>IF(A433&lt;&gt;"",'Données élèves'!B436,"")</f>
        <v/>
      </c>
      <c r="C433" s="146" t="str">
        <f>IF(AND(A433&lt;&gt;"",'Données élèves'!F436&lt;&gt;""),IF(INDEX(codeclint,MATCH('Données élèves'!F436,libclint,0))&lt;&gt;"",INDEX(codeclint,MATCH('Données élèves'!F436,libclint,0)),""),"")</f>
        <v/>
      </c>
      <c r="D433" s="146" t="str">
        <f t="shared" si="18"/>
        <v/>
      </c>
      <c r="E433" s="146" t="str">
        <f>IF(A433&lt;&gt;"",IF('Données élèves'!G436&lt;&gt;"",IF('Données élèves'!AB436&lt;&gt;"",IF('Données élèves'!G436="LOC.ID",CONCATENATE("LOC.",'Données élèves'!AU$5),'Données élèves'!G436),""),""),"")</f>
        <v/>
      </c>
      <c r="F433" s="146" t="str">
        <f>IF(A433&lt;&gt;"",IF('Données élèves'!H436&lt;&gt;"",'Données élèves'!H436,""),"")</f>
        <v/>
      </c>
      <c r="G433" s="146" t="str">
        <f>IF(AND(A433&lt;&gt;"",'Données élèves'!AC436&lt;&gt;""),IF('Données élèves'!AC436=TRUE,INDEX(codesex,MATCH('Données élèves'!I436,libsex,0)),'Données élèves'!I436),"")</f>
        <v/>
      </c>
      <c r="H433" s="147" t="str">
        <f>IF(A433&lt;&gt;"",IF('Données élèves'!J436&lt;&gt;"",'Données élèves'!J436,""),"")</f>
        <v/>
      </c>
      <c r="I433" s="148" t="str">
        <f>IF(AND(A433&lt;&gt;"",'Données élèves'!AE436&lt;&gt;""),IF('Données élèves'!AE436=TRUE,INDEX(codenat,MATCH('Données élèves'!K436,libnat,0)),'Données élèves'!K436),"")</f>
        <v/>
      </c>
      <c r="J433" s="148" t="str">
        <f>IF(AND(A433&lt;&gt;"",'Données élèves'!AF436&lt;&gt;""),IF('Données élèves'!AF436=TRUE,INDEX(codelangue,MATCH('Données élèves'!L436,liblangue,0)),'Données élèves'!L436),"")</f>
        <v/>
      </c>
      <c r="K433" s="148" t="str">
        <f>IF(AND(A433&lt;&gt;"",'Données élèves'!AH436&lt;&gt;""),IF('Données élèves'!AH436=TRUE,IF(INDEX(codegem,MATCH('Données élèves'!M436,libgem,0))&lt;8000,INDEX(codegem,MATCH('Données élèves'!M436,libgem,0)),""),'Données élèves'!M436),"")</f>
        <v/>
      </c>
      <c r="L433" s="148" t="str">
        <f>IF(AND(A433&lt;&gt;"",'Données élèves'!AH436&lt;&gt;""),IF('Données élèves'!AH436=TRUE,INDEX(codegemhist,MATCH('Données élèves'!M436,libgem,0)),""),"")</f>
        <v/>
      </c>
      <c r="M433" s="148" t="str">
        <f>IF(AND(A433&lt;&gt;"",'Données élèves'!AH436&lt;&gt;""),IF('Données élèves'!AH436=TRUE,IF(INDEX(codegem,MATCH('Données élèves'!M436,libgem,0))&gt;=8000,INDEX(codegem,MATCH('Données élèves'!M436,libgem,0)),""),'Données élèves'!M436),"")</f>
        <v/>
      </c>
      <c r="N433" s="148" t="str">
        <f>IF(AND(A433&lt;&gt;"",'Données élèves'!AI436&lt;&gt;""),IF('Données élèves'!AI436=TRUE,INDEX(codeschart,MATCH('Données élèves'!N436,libschart,0)),'Données élèves'!N436),"")</f>
        <v/>
      </c>
      <c r="O433" s="148" t="str">
        <f>IF(AND(A433&lt;&gt;"",'Données élèves'!O436&lt;&gt;""),'Données élèves'!O436,"")</f>
        <v/>
      </c>
      <c r="P433" s="148" t="str">
        <f>IF(AND(A433&lt;&gt;"",'Données élèves'!AK436&lt;&gt;""),IF('Données élèves'!AK436=TRUE,INDEX(codeform,MATCH('Données élèves'!P436,libform,0)),'Données élèves'!P436),"")</f>
        <v/>
      </c>
      <c r="Q433" s="148" t="str">
        <f>IF(AND(A433&lt;&gt;"",'Données élèves'!AL436&lt;&gt;""),IF('Données élèves'!AL436=TRUE,INDEX(codespe,MATCH('Données élèves'!Q436,libspe,0)),'Données élèves'!Q436),"")</f>
        <v/>
      </c>
      <c r="R433" s="148" t="str">
        <f>IF(AND(A433&lt;&gt;"",OR('Données élèves'!AM436&lt;&gt;"",'Données élèves'!AT436=FALSE)),IF('Données élèves'!AM436=TRUE,INDEX(codemp1,MATCH('Données élèves'!R436,libmp1,0)),IF('Données élèves'!AT436=FALSE,0,'Données élèves'!R436)),"")</f>
        <v/>
      </c>
      <c r="S433" s="148" t="str">
        <f t="shared" si="19"/>
        <v/>
      </c>
      <c r="T433" s="148" t="str">
        <f t="shared" si="20"/>
        <v/>
      </c>
      <c r="U433" s="148" t="str">
        <f>IF(AND(A433&lt;&gt;"",'Données élèves'!S436&lt;&gt;""),'Données élèves'!S436,"")</f>
        <v/>
      </c>
      <c r="V433" s="148" t="str">
        <f>IF(AND(A433&lt;&gt;"",'Données élèves'!T436&lt;&gt;""),'Données élèves'!T436,"")</f>
        <v/>
      </c>
      <c r="W433" s="148" t="str">
        <f>IF(AND(A433&lt;&gt;"",'Données élèves'!U436&lt;&gt;""),'Données élèves'!U436,"")</f>
        <v/>
      </c>
      <c r="X433" s="148" t="str">
        <f>IF(AND(A433&lt;&gt;"",'Données élèves'!V436&lt;&gt;""),'Données élèves'!V436,"")</f>
        <v/>
      </c>
      <c r="Y433" s="148" t="str">
        <f>IF(AND(A433&lt;&gt;"",'Données élèves'!W436&lt;&gt;""),'Données élèves'!W436,"")</f>
        <v/>
      </c>
      <c r="Z433" s="148" t="str">
        <f>IF(AND(A433&lt;&gt;"",'Données élèves'!X436&lt;&gt;""),'Données élèves'!X436,"")</f>
        <v/>
      </c>
    </row>
    <row r="434" spans="1:26" x14ac:dyDescent="0.2">
      <c r="A434" s="146" t="str">
        <f>IF('Données élèves'!$C437&lt;&gt;"",'Données élèves'!A437,"")</f>
        <v/>
      </c>
      <c r="B434" s="146" t="str">
        <f>IF(A434&lt;&gt;"",'Données élèves'!B437,"")</f>
        <v/>
      </c>
      <c r="C434" s="146" t="str">
        <f>IF(AND(A434&lt;&gt;"",'Données élèves'!F437&lt;&gt;""),IF(INDEX(codeclint,MATCH('Données élèves'!F437,libclint,0))&lt;&gt;"",INDEX(codeclint,MATCH('Données élèves'!F437,libclint,0)),""),"")</f>
        <v/>
      </c>
      <c r="D434" s="146" t="str">
        <f t="shared" si="18"/>
        <v/>
      </c>
      <c r="E434" s="146" t="str">
        <f>IF(A434&lt;&gt;"",IF('Données élèves'!G437&lt;&gt;"",IF('Données élèves'!AB437&lt;&gt;"",IF('Données élèves'!G437="LOC.ID",CONCATENATE("LOC.",'Données élèves'!AU$5),'Données élèves'!G437),""),""),"")</f>
        <v/>
      </c>
      <c r="F434" s="146" t="str">
        <f>IF(A434&lt;&gt;"",IF('Données élèves'!H437&lt;&gt;"",'Données élèves'!H437,""),"")</f>
        <v/>
      </c>
      <c r="G434" s="146" t="str">
        <f>IF(AND(A434&lt;&gt;"",'Données élèves'!AC437&lt;&gt;""),IF('Données élèves'!AC437=TRUE,INDEX(codesex,MATCH('Données élèves'!I437,libsex,0)),'Données élèves'!I437),"")</f>
        <v/>
      </c>
      <c r="H434" s="147" t="str">
        <f>IF(A434&lt;&gt;"",IF('Données élèves'!J437&lt;&gt;"",'Données élèves'!J437,""),"")</f>
        <v/>
      </c>
      <c r="I434" s="148" t="str">
        <f>IF(AND(A434&lt;&gt;"",'Données élèves'!AE437&lt;&gt;""),IF('Données élèves'!AE437=TRUE,INDEX(codenat,MATCH('Données élèves'!K437,libnat,0)),'Données élèves'!K437),"")</f>
        <v/>
      </c>
      <c r="J434" s="148" t="str">
        <f>IF(AND(A434&lt;&gt;"",'Données élèves'!AF437&lt;&gt;""),IF('Données élèves'!AF437=TRUE,INDEX(codelangue,MATCH('Données élèves'!L437,liblangue,0)),'Données élèves'!L437),"")</f>
        <v/>
      </c>
      <c r="K434" s="148" t="str">
        <f>IF(AND(A434&lt;&gt;"",'Données élèves'!AH437&lt;&gt;""),IF('Données élèves'!AH437=TRUE,IF(INDEX(codegem,MATCH('Données élèves'!M437,libgem,0))&lt;8000,INDEX(codegem,MATCH('Données élèves'!M437,libgem,0)),""),'Données élèves'!M437),"")</f>
        <v/>
      </c>
      <c r="L434" s="148" t="str">
        <f>IF(AND(A434&lt;&gt;"",'Données élèves'!AH437&lt;&gt;""),IF('Données élèves'!AH437=TRUE,INDEX(codegemhist,MATCH('Données élèves'!M437,libgem,0)),""),"")</f>
        <v/>
      </c>
      <c r="M434" s="148" t="str">
        <f>IF(AND(A434&lt;&gt;"",'Données élèves'!AH437&lt;&gt;""),IF('Données élèves'!AH437=TRUE,IF(INDEX(codegem,MATCH('Données élèves'!M437,libgem,0))&gt;=8000,INDEX(codegem,MATCH('Données élèves'!M437,libgem,0)),""),'Données élèves'!M437),"")</f>
        <v/>
      </c>
      <c r="N434" s="148" t="str">
        <f>IF(AND(A434&lt;&gt;"",'Données élèves'!AI437&lt;&gt;""),IF('Données élèves'!AI437=TRUE,INDEX(codeschart,MATCH('Données élèves'!N437,libschart,0)),'Données élèves'!N437),"")</f>
        <v/>
      </c>
      <c r="O434" s="148" t="str">
        <f>IF(AND(A434&lt;&gt;"",'Données élèves'!O437&lt;&gt;""),'Données élèves'!O437,"")</f>
        <v/>
      </c>
      <c r="P434" s="148" t="str">
        <f>IF(AND(A434&lt;&gt;"",'Données élèves'!AK437&lt;&gt;""),IF('Données élèves'!AK437=TRUE,INDEX(codeform,MATCH('Données élèves'!P437,libform,0)),'Données élèves'!P437),"")</f>
        <v/>
      </c>
      <c r="Q434" s="148" t="str">
        <f>IF(AND(A434&lt;&gt;"",'Données élèves'!AL437&lt;&gt;""),IF('Données élèves'!AL437=TRUE,INDEX(codespe,MATCH('Données élèves'!Q437,libspe,0)),'Données élèves'!Q437),"")</f>
        <v/>
      </c>
      <c r="R434" s="148" t="str">
        <f>IF(AND(A434&lt;&gt;"",OR('Données élèves'!AM437&lt;&gt;"",'Données élèves'!AT437=FALSE)),IF('Données élèves'!AM437=TRUE,INDEX(codemp1,MATCH('Données élèves'!R437,libmp1,0)),IF('Données élèves'!AT437=FALSE,0,'Données élèves'!R437)),"")</f>
        <v/>
      </c>
      <c r="S434" s="148" t="str">
        <f t="shared" si="19"/>
        <v/>
      </c>
      <c r="T434" s="148" t="str">
        <f t="shared" si="20"/>
        <v/>
      </c>
      <c r="U434" s="148" t="str">
        <f>IF(AND(A434&lt;&gt;"",'Données élèves'!S437&lt;&gt;""),'Données élèves'!S437,"")</f>
        <v/>
      </c>
      <c r="V434" s="148" t="str">
        <f>IF(AND(A434&lt;&gt;"",'Données élèves'!T437&lt;&gt;""),'Données élèves'!T437,"")</f>
        <v/>
      </c>
      <c r="W434" s="148" t="str">
        <f>IF(AND(A434&lt;&gt;"",'Données élèves'!U437&lt;&gt;""),'Données élèves'!U437,"")</f>
        <v/>
      </c>
      <c r="X434" s="148" t="str">
        <f>IF(AND(A434&lt;&gt;"",'Données élèves'!V437&lt;&gt;""),'Données élèves'!V437,"")</f>
        <v/>
      </c>
      <c r="Y434" s="148" t="str">
        <f>IF(AND(A434&lt;&gt;"",'Données élèves'!W437&lt;&gt;""),'Données élèves'!W437,"")</f>
        <v/>
      </c>
      <c r="Z434" s="148" t="str">
        <f>IF(AND(A434&lt;&gt;"",'Données élèves'!X437&lt;&gt;""),'Données élèves'!X437,"")</f>
        <v/>
      </c>
    </row>
    <row r="435" spans="1:26" x14ac:dyDescent="0.2">
      <c r="A435" s="146" t="str">
        <f>IF('Données élèves'!$C438&lt;&gt;"",'Données élèves'!A438,"")</f>
        <v/>
      </c>
      <c r="B435" s="146" t="str">
        <f>IF(A435&lt;&gt;"",'Données élèves'!B438,"")</f>
        <v/>
      </c>
      <c r="C435" s="146" t="str">
        <f>IF(AND(A435&lt;&gt;"",'Données élèves'!F438&lt;&gt;""),IF(INDEX(codeclint,MATCH('Données élèves'!F438,libclint,0))&lt;&gt;"",INDEX(codeclint,MATCH('Données élèves'!F438,libclint,0)),""),"")</f>
        <v/>
      </c>
      <c r="D435" s="146" t="str">
        <f t="shared" si="18"/>
        <v/>
      </c>
      <c r="E435" s="146" t="str">
        <f>IF(A435&lt;&gt;"",IF('Données élèves'!G438&lt;&gt;"",IF('Données élèves'!AB438&lt;&gt;"",IF('Données élèves'!G438="LOC.ID",CONCATENATE("LOC.",'Données élèves'!AU$5),'Données élèves'!G438),""),""),"")</f>
        <v/>
      </c>
      <c r="F435" s="146" t="str">
        <f>IF(A435&lt;&gt;"",IF('Données élèves'!H438&lt;&gt;"",'Données élèves'!H438,""),"")</f>
        <v/>
      </c>
      <c r="G435" s="146" t="str">
        <f>IF(AND(A435&lt;&gt;"",'Données élèves'!AC438&lt;&gt;""),IF('Données élèves'!AC438=TRUE,INDEX(codesex,MATCH('Données élèves'!I438,libsex,0)),'Données élèves'!I438),"")</f>
        <v/>
      </c>
      <c r="H435" s="147" t="str">
        <f>IF(A435&lt;&gt;"",IF('Données élèves'!J438&lt;&gt;"",'Données élèves'!J438,""),"")</f>
        <v/>
      </c>
      <c r="I435" s="148" t="str">
        <f>IF(AND(A435&lt;&gt;"",'Données élèves'!AE438&lt;&gt;""),IF('Données élèves'!AE438=TRUE,INDEX(codenat,MATCH('Données élèves'!K438,libnat,0)),'Données élèves'!K438),"")</f>
        <v/>
      </c>
      <c r="J435" s="148" t="str">
        <f>IF(AND(A435&lt;&gt;"",'Données élèves'!AF438&lt;&gt;""),IF('Données élèves'!AF438=TRUE,INDEX(codelangue,MATCH('Données élèves'!L438,liblangue,0)),'Données élèves'!L438),"")</f>
        <v/>
      </c>
      <c r="K435" s="148" t="str">
        <f>IF(AND(A435&lt;&gt;"",'Données élèves'!AH438&lt;&gt;""),IF('Données élèves'!AH438=TRUE,IF(INDEX(codegem,MATCH('Données élèves'!M438,libgem,0))&lt;8000,INDEX(codegem,MATCH('Données élèves'!M438,libgem,0)),""),'Données élèves'!M438),"")</f>
        <v/>
      </c>
      <c r="L435" s="148" t="str">
        <f>IF(AND(A435&lt;&gt;"",'Données élèves'!AH438&lt;&gt;""),IF('Données élèves'!AH438=TRUE,INDEX(codegemhist,MATCH('Données élèves'!M438,libgem,0)),""),"")</f>
        <v/>
      </c>
      <c r="M435" s="148" t="str">
        <f>IF(AND(A435&lt;&gt;"",'Données élèves'!AH438&lt;&gt;""),IF('Données élèves'!AH438=TRUE,IF(INDEX(codegem,MATCH('Données élèves'!M438,libgem,0))&gt;=8000,INDEX(codegem,MATCH('Données élèves'!M438,libgem,0)),""),'Données élèves'!M438),"")</f>
        <v/>
      </c>
      <c r="N435" s="148" t="str">
        <f>IF(AND(A435&lt;&gt;"",'Données élèves'!AI438&lt;&gt;""),IF('Données élèves'!AI438=TRUE,INDEX(codeschart,MATCH('Données élèves'!N438,libschart,0)),'Données élèves'!N438),"")</f>
        <v/>
      </c>
      <c r="O435" s="148" t="str">
        <f>IF(AND(A435&lt;&gt;"",'Données élèves'!O438&lt;&gt;""),'Données élèves'!O438,"")</f>
        <v/>
      </c>
      <c r="P435" s="148" t="str">
        <f>IF(AND(A435&lt;&gt;"",'Données élèves'!AK438&lt;&gt;""),IF('Données élèves'!AK438=TRUE,INDEX(codeform,MATCH('Données élèves'!P438,libform,0)),'Données élèves'!P438),"")</f>
        <v/>
      </c>
      <c r="Q435" s="148" t="str">
        <f>IF(AND(A435&lt;&gt;"",'Données élèves'!AL438&lt;&gt;""),IF('Données élèves'!AL438=TRUE,INDEX(codespe,MATCH('Données élèves'!Q438,libspe,0)),'Données élèves'!Q438),"")</f>
        <v/>
      </c>
      <c r="R435" s="148" t="str">
        <f>IF(AND(A435&lt;&gt;"",OR('Données élèves'!AM438&lt;&gt;"",'Données élèves'!AT438=FALSE)),IF('Données élèves'!AM438=TRUE,INDEX(codemp1,MATCH('Données élèves'!R438,libmp1,0)),IF('Données élèves'!AT438=FALSE,0,'Données élèves'!R438)),"")</f>
        <v/>
      </c>
      <c r="S435" s="148" t="str">
        <f t="shared" si="19"/>
        <v/>
      </c>
      <c r="T435" s="148" t="str">
        <f t="shared" si="20"/>
        <v/>
      </c>
      <c r="U435" s="148" t="str">
        <f>IF(AND(A435&lt;&gt;"",'Données élèves'!S438&lt;&gt;""),'Données élèves'!S438,"")</f>
        <v/>
      </c>
      <c r="V435" s="148" t="str">
        <f>IF(AND(A435&lt;&gt;"",'Données élèves'!T438&lt;&gt;""),'Données élèves'!T438,"")</f>
        <v/>
      </c>
      <c r="W435" s="148" t="str">
        <f>IF(AND(A435&lt;&gt;"",'Données élèves'!U438&lt;&gt;""),'Données élèves'!U438,"")</f>
        <v/>
      </c>
      <c r="X435" s="148" t="str">
        <f>IF(AND(A435&lt;&gt;"",'Données élèves'!V438&lt;&gt;""),'Données élèves'!V438,"")</f>
        <v/>
      </c>
      <c r="Y435" s="148" t="str">
        <f>IF(AND(A435&lt;&gt;"",'Données élèves'!W438&lt;&gt;""),'Données élèves'!W438,"")</f>
        <v/>
      </c>
      <c r="Z435" s="148" t="str">
        <f>IF(AND(A435&lt;&gt;"",'Données élèves'!X438&lt;&gt;""),'Données élèves'!X438,"")</f>
        <v/>
      </c>
    </row>
    <row r="436" spans="1:26" x14ac:dyDescent="0.2">
      <c r="A436" s="146" t="str">
        <f>IF('Données élèves'!$C439&lt;&gt;"",'Données élèves'!A439,"")</f>
        <v/>
      </c>
      <c r="B436" s="146" t="str">
        <f>IF(A436&lt;&gt;"",'Données élèves'!B439,"")</f>
        <v/>
      </c>
      <c r="C436" s="146" t="str">
        <f>IF(AND(A436&lt;&gt;"",'Données élèves'!F439&lt;&gt;""),IF(INDEX(codeclint,MATCH('Données élèves'!F439,libclint,0))&lt;&gt;"",INDEX(codeclint,MATCH('Données élèves'!F439,libclint,0)),""),"")</f>
        <v/>
      </c>
      <c r="D436" s="146" t="str">
        <f t="shared" si="18"/>
        <v/>
      </c>
      <c r="E436" s="146" t="str">
        <f>IF(A436&lt;&gt;"",IF('Données élèves'!G439&lt;&gt;"",IF('Données élèves'!AB439&lt;&gt;"",IF('Données élèves'!G439="LOC.ID",CONCATENATE("LOC.",'Données élèves'!AU$5),'Données élèves'!G439),""),""),"")</f>
        <v/>
      </c>
      <c r="F436" s="146" t="str">
        <f>IF(A436&lt;&gt;"",IF('Données élèves'!H439&lt;&gt;"",'Données élèves'!H439,""),"")</f>
        <v/>
      </c>
      <c r="G436" s="146" t="str">
        <f>IF(AND(A436&lt;&gt;"",'Données élèves'!AC439&lt;&gt;""),IF('Données élèves'!AC439=TRUE,INDEX(codesex,MATCH('Données élèves'!I439,libsex,0)),'Données élèves'!I439),"")</f>
        <v/>
      </c>
      <c r="H436" s="147" t="str">
        <f>IF(A436&lt;&gt;"",IF('Données élèves'!J439&lt;&gt;"",'Données élèves'!J439,""),"")</f>
        <v/>
      </c>
      <c r="I436" s="148" t="str">
        <f>IF(AND(A436&lt;&gt;"",'Données élèves'!AE439&lt;&gt;""),IF('Données élèves'!AE439=TRUE,INDEX(codenat,MATCH('Données élèves'!K439,libnat,0)),'Données élèves'!K439),"")</f>
        <v/>
      </c>
      <c r="J436" s="148" t="str">
        <f>IF(AND(A436&lt;&gt;"",'Données élèves'!AF439&lt;&gt;""),IF('Données élèves'!AF439=TRUE,INDEX(codelangue,MATCH('Données élèves'!L439,liblangue,0)),'Données élèves'!L439),"")</f>
        <v/>
      </c>
      <c r="K436" s="148" t="str">
        <f>IF(AND(A436&lt;&gt;"",'Données élèves'!AH439&lt;&gt;""),IF('Données élèves'!AH439=TRUE,IF(INDEX(codegem,MATCH('Données élèves'!M439,libgem,0))&lt;8000,INDEX(codegem,MATCH('Données élèves'!M439,libgem,0)),""),'Données élèves'!M439),"")</f>
        <v/>
      </c>
      <c r="L436" s="148" t="str">
        <f>IF(AND(A436&lt;&gt;"",'Données élèves'!AH439&lt;&gt;""),IF('Données élèves'!AH439=TRUE,INDEX(codegemhist,MATCH('Données élèves'!M439,libgem,0)),""),"")</f>
        <v/>
      </c>
      <c r="M436" s="148" t="str">
        <f>IF(AND(A436&lt;&gt;"",'Données élèves'!AH439&lt;&gt;""),IF('Données élèves'!AH439=TRUE,IF(INDEX(codegem,MATCH('Données élèves'!M439,libgem,0))&gt;=8000,INDEX(codegem,MATCH('Données élèves'!M439,libgem,0)),""),'Données élèves'!M439),"")</f>
        <v/>
      </c>
      <c r="N436" s="148" t="str">
        <f>IF(AND(A436&lt;&gt;"",'Données élèves'!AI439&lt;&gt;""),IF('Données élèves'!AI439=TRUE,INDEX(codeschart,MATCH('Données élèves'!N439,libschart,0)),'Données élèves'!N439),"")</f>
        <v/>
      </c>
      <c r="O436" s="148" t="str">
        <f>IF(AND(A436&lt;&gt;"",'Données élèves'!O439&lt;&gt;""),'Données élèves'!O439,"")</f>
        <v/>
      </c>
      <c r="P436" s="148" t="str">
        <f>IF(AND(A436&lt;&gt;"",'Données élèves'!AK439&lt;&gt;""),IF('Données élèves'!AK439=TRUE,INDEX(codeform,MATCH('Données élèves'!P439,libform,0)),'Données élèves'!P439),"")</f>
        <v/>
      </c>
      <c r="Q436" s="148" t="str">
        <f>IF(AND(A436&lt;&gt;"",'Données élèves'!AL439&lt;&gt;""),IF('Données élèves'!AL439=TRUE,INDEX(codespe,MATCH('Données élèves'!Q439,libspe,0)),'Données élèves'!Q439),"")</f>
        <v/>
      </c>
      <c r="R436" s="148" t="str">
        <f>IF(AND(A436&lt;&gt;"",OR('Données élèves'!AM439&lt;&gt;"",'Données élèves'!AT439=FALSE)),IF('Données élèves'!AM439=TRUE,INDEX(codemp1,MATCH('Données élèves'!R439,libmp1,0)),IF('Données élèves'!AT439=FALSE,0,'Données élèves'!R439)),"")</f>
        <v/>
      </c>
      <c r="S436" s="148" t="str">
        <f t="shared" si="19"/>
        <v/>
      </c>
      <c r="T436" s="148" t="str">
        <f t="shared" si="20"/>
        <v/>
      </c>
      <c r="U436" s="148" t="str">
        <f>IF(AND(A436&lt;&gt;"",'Données élèves'!S439&lt;&gt;""),'Données élèves'!S439,"")</f>
        <v/>
      </c>
      <c r="V436" s="148" t="str">
        <f>IF(AND(A436&lt;&gt;"",'Données élèves'!T439&lt;&gt;""),'Données élèves'!T439,"")</f>
        <v/>
      </c>
      <c r="W436" s="148" t="str">
        <f>IF(AND(A436&lt;&gt;"",'Données élèves'!U439&lt;&gt;""),'Données élèves'!U439,"")</f>
        <v/>
      </c>
      <c r="X436" s="148" t="str">
        <f>IF(AND(A436&lt;&gt;"",'Données élèves'!V439&lt;&gt;""),'Données élèves'!V439,"")</f>
        <v/>
      </c>
      <c r="Y436" s="148" t="str">
        <f>IF(AND(A436&lt;&gt;"",'Données élèves'!W439&lt;&gt;""),'Données élèves'!W439,"")</f>
        <v/>
      </c>
      <c r="Z436" s="148" t="str">
        <f>IF(AND(A436&lt;&gt;"",'Données élèves'!X439&lt;&gt;""),'Données élèves'!X439,"")</f>
        <v/>
      </c>
    </row>
    <row r="437" spans="1:26" x14ac:dyDescent="0.2">
      <c r="A437" s="146" t="str">
        <f>IF('Données élèves'!$C440&lt;&gt;"",'Données élèves'!A440,"")</f>
        <v/>
      </c>
      <c r="B437" s="146" t="str">
        <f>IF(A437&lt;&gt;"",'Données élèves'!B440,"")</f>
        <v/>
      </c>
      <c r="C437" s="146" t="str">
        <f>IF(AND(A437&lt;&gt;"",'Données élèves'!F440&lt;&gt;""),IF(INDEX(codeclint,MATCH('Données élèves'!F440,libclint,0))&lt;&gt;"",INDEX(codeclint,MATCH('Données élèves'!F440,libclint,0)),""),"")</f>
        <v/>
      </c>
      <c r="D437" s="146" t="str">
        <f t="shared" si="18"/>
        <v/>
      </c>
      <c r="E437" s="146" t="str">
        <f>IF(A437&lt;&gt;"",IF('Données élèves'!G440&lt;&gt;"",IF('Données élèves'!AB440&lt;&gt;"",IF('Données élèves'!G440="LOC.ID",CONCATENATE("LOC.",'Données élèves'!AU$5),'Données élèves'!G440),""),""),"")</f>
        <v/>
      </c>
      <c r="F437" s="146" t="str">
        <f>IF(A437&lt;&gt;"",IF('Données élèves'!H440&lt;&gt;"",'Données élèves'!H440,""),"")</f>
        <v/>
      </c>
      <c r="G437" s="146" t="str">
        <f>IF(AND(A437&lt;&gt;"",'Données élèves'!AC440&lt;&gt;""),IF('Données élèves'!AC440=TRUE,INDEX(codesex,MATCH('Données élèves'!I440,libsex,0)),'Données élèves'!I440),"")</f>
        <v/>
      </c>
      <c r="H437" s="147" t="str">
        <f>IF(A437&lt;&gt;"",IF('Données élèves'!J440&lt;&gt;"",'Données élèves'!J440,""),"")</f>
        <v/>
      </c>
      <c r="I437" s="148" t="str">
        <f>IF(AND(A437&lt;&gt;"",'Données élèves'!AE440&lt;&gt;""),IF('Données élèves'!AE440=TRUE,INDEX(codenat,MATCH('Données élèves'!K440,libnat,0)),'Données élèves'!K440),"")</f>
        <v/>
      </c>
      <c r="J437" s="148" t="str">
        <f>IF(AND(A437&lt;&gt;"",'Données élèves'!AF440&lt;&gt;""),IF('Données élèves'!AF440=TRUE,INDEX(codelangue,MATCH('Données élèves'!L440,liblangue,0)),'Données élèves'!L440),"")</f>
        <v/>
      </c>
      <c r="K437" s="148" t="str">
        <f>IF(AND(A437&lt;&gt;"",'Données élèves'!AH440&lt;&gt;""),IF('Données élèves'!AH440=TRUE,IF(INDEX(codegem,MATCH('Données élèves'!M440,libgem,0))&lt;8000,INDEX(codegem,MATCH('Données élèves'!M440,libgem,0)),""),'Données élèves'!M440),"")</f>
        <v/>
      </c>
      <c r="L437" s="148" t="str">
        <f>IF(AND(A437&lt;&gt;"",'Données élèves'!AH440&lt;&gt;""),IF('Données élèves'!AH440=TRUE,INDEX(codegemhist,MATCH('Données élèves'!M440,libgem,0)),""),"")</f>
        <v/>
      </c>
      <c r="M437" s="148" t="str">
        <f>IF(AND(A437&lt;&gt;"",'Données élèves'!AH440&lt;&gt;""),IF('Données élèves'!AH440=TRUE,IF(INDEX(codegem,MATCH('Données élèves'!M440,libgem,0))&gt;=8000,INDEX(codegem,MATCH('Données élèves'!M440,libgem,0)),""),'Données élèves'!M440),"")</f>
        <v/>
      </c>
      <c r="N437" s="148" t="str">
        <f>IF(AND(A437&lt;&gt;"",'Données élèves'!AI440&lt;&gt;""),IF('Données élèves'!AI440=TRUE,INDEX(codeschart,MATCH('Données élèves'!N440,libschart,0)),'Données élèves'!N440),"")</f>
        <v/>
      </c>
      <c r="O437" s="148" t="str">
        <f>IF(AND(A437&lt;&gt;"",'Données élèves'!O440&lt;&gt;""),'Données élèves'!O440,"")</f>
        <v/>
      </c>
      <c r="P437" s="148" t="str">
        <f>IF(AND(A437&lt;&gt;"",'Données élèves'!AK440&lt;&gt;""),IF('Données élèves'!AK440=TRUE,INDEX(codeform,MATCH('Données élèves'!P440,libform,0)),'Données élèves'!P440),"")</f>
        <v/>
      </c>
      <c r="Q437" s="148" t="str">
        <f>IF(AND(A437&lt;&gt;"",'Données élèves'!AL440&lt;&gt;""),IF('Données élèves'!AL440=TRUE,INDEX(codespe,MATCH('Données élèves'!Q440,libspe,0)),'Données élèves'!Q440),"")</f>
        <v/>
      </c>
      <c r="R437" s="148" t="str">
        <f>IF(AND(A437&lt;&gt;"",OR('Données élèves'!AM440&lt;&gt;"",'Données élèves'!AT440=FALSE)),IF('Données élèves'!AM440=TRUE,INDEX(codemp1,MATCH('Données élèves'!R440,libmp1,0)),IF('Données élèves'!AT440=FALSE,0,'Données élèves'!R440)),"")</f>
        <v/>
      </c>
      <c r="S437" s="148" t="str">
        <f t="shared" si="19"/>
        <v/>
      </c>
      <c r="T437" s="148" t="str">
        <f t="shared" si="20"/>
        <v/>
      </c>
      <c r="U437" s="148" t="str">
        <f>IF(AND(A437&lt;&gt;"",'Données élèves'!S440&lt;&gt;""),'Données élèves'!S440,"")</f>
        <v/>
      </c>
      <c r="V437" s="148" t="str">
        <f>IF(AND(A437&lt;&gt;"",'Données élèves'!T440&lt;&gt;""),'Données élèves'!T440,"")</f>
        <v/>
      </c>
      <c r="W437" s="148" t="str">
        <f>IF(AND(A437&lt;&gt;"",'Données élèves'!U440&lt;&gt;""),'Données élèves'!U440,"")</f>
        <v/>
      </c>
      <c r="X437" s="148" t="str">
        <f>IF(AND(A437&lt;&gt;"",'Données élèves'!V440&lt;&gt;""),'Données élèves'!V440,"")</f>
        <v/>
      </c>
      <c r="Y437" s="148" t="str">
        <f>IF(AND(A437&lt;&gt;"",'Données élèves'!W440&lt;&gt;""),'Données élèves'!W440,"")</f>
        <v/>
      </c>
      <c r="Z437" s="148" t="str">
        <f>IF(AND(A437&lt;&gt;"",'Données élèves'!X440&lt;&gt;""),'Données élèves'!X440,"")</f>
        <v/>
      </c>
    </row>
    <row r="438" spans="1:26" x14ac:dyDescent="0.2">
      <c r="A438" s="146" t="str">
        <f>IF('Données élèves'!$C441&lt;&gt;"",'Données élèves'!A441,"")</f>
        <v/>
      </c>
      <c r="B438" s="146" t="str">
        <f>IF(A438&lt;&gt;"",'Données élèves'!B441,"")</f>
        <v/>
      </c>
      <c r="C438" s="146" t="str">
        <f>IF(AND(A438&lt;&gt;"",'Données élèves'!F441&lt;&gt;""),IF(INDEX(codeclint,MATCH('Données élèves'!F441,libclint,0))&lt;&gt;"",INDEX(codeclint,MATCH('Données élèves'!F441,libclint,0)),""),"")</f>
        <v/>
      </c>
      <c r="D438" s="146" t="str">
        <f t="shared" si="18"/>
        <v/>
      </c>
      <c r="E438" s="146" t="str">
        <f>IF(A438&lt;&gt;"",IF('Données élèves'!G441&lt;&gt;"",IF('Données élèves'!AB441&lt;&gt;"",IF('Données élèves'!G441="LOC.ID",CONCATENATE("LOC.",'Données élèves'!AU$5),'Données élèves'!G441),""),""),"")</f>
        <v/>
      </c>
      <c r="F438" s="146" t="str">
        <f>IF(A438&lt;&gt;"",IF('Données élèves'!H441&lt;&gt;"",'Données élèves'!H441,""),"")</f>
        <v/>
      </c>
      <c r="G438" s="146" t="str">
        <f>IF(AND(A438&lt;&gt;"",'Données élèves'!AC441&lt;&gt;""),IF('Données élèves'!AC441=TRUE,INDEX(codesex,MATCH('Données élèves'!I441,libsex,0)),'Données élèves'!I441),"")</f>
        <v/>
      </c>
      <c r="H438" s="147" t="str">
        <f>IF(A438&lt;&gt;"",IF('Données élèves'!J441&lt;&gt;"",'Données élèves'!J441,""),"")</f>
        <v/>
      </c>
      <c r="I438" s="148" t="str">
        <f>IF(AND(A438&lt;&gt;"",'Données élèves'!AE441&lt;&gt;""),IF('Données élèves'!AE441=TRUE,INDEX(codenat,MATCH('Données élèves'!K441,libnat,0)),'Données élèves'!K441),"")</f>
        <v/>
      </c>
      <c r="J438" s="148" t="str">
        <f>IF(AND(A438&lt;&gt;"",'Données élèves'!AF441&lt;&gt;""),IF('Données élèves'!AF441=TRUE,INDEX(codelangue,MATCH('Données élèves'!L441,liblangue,0)),'Données élèves'!L441),"")</f>
        <v/>
      </c>
      <c r="K438" s="148" t="str">
        <f>IF(AND(A438&lt;&gt;"",'Données élèves'!AH441&lt;&gt;""),IF('Données élèves'!AH441=TRUE,IF(INDEX(codegem,MATCH('Données élèves'!M441,libgem,0))&lt;8000,INDEX(codegem,MATCH('Données élèves'!M441,libgem,0)),""),'Données élèves'!M441),"")</f>
        <v/>
      </c>
      <c r="L438" s="148" t="str">
        <f>IF(AND(A438&lt;&gt;"",'Données élèves'!AH441&lt;&gt;""),IF('Données élèves'!AH441=TRUE,INDEX(codegemhist,MATCH('Données élèves'!M441,libgem,0)),""),"")</f>
        <v/>
      </c>
      <c r="M438" s="148" t="str">
        <f>IF(AND(A438&lt;&gt;"",'Données élèves'!AH441&lt;&gt;""),IF('Données élèves'!AH441=TRUE,IF(INDEX(codegem,MATCH('Données élèves'!M441,libgem,0))&gt;=8000,INDEX(codegem,MATCH('Données élèves'!M441,libgem,0)),""),'Données élèves'!M441),"")</f>
        <v/>
      </c>
      <c r="N438" s="148" t="str">
        <f>IF(AND(A438&lt;&gt;"",'Données élèves'!AI441&lt;&gt;""),IF('Données élèves'!AI441=TRUE,INDEX(codeschart,MATCH('Données élèves'!N441,libschart,0)),'Données élèves'!N441),"")</f>
        <v/>
      </c>
      <c r="O438" s="148" t="str">
        <f>IF(AND(A438&lt;&gt;"",'Données élèves'!O441&lt;&gt;""),'Données élèves'!O441,"")</f>
        <v/>
      </c>
      <c r="P438" s="148" t="str">
        <f>IF(AND(A438&lt;&gt;"",'Données élèves'!AK441&lt;&gt;""),IF('Données élèves'!AK441=TRUE,INDEX(codeform,MATCH('Données élèves'!P441,libform,0)),'Données élèves'!P441),"")</f>
        <v/>
      </c>
      <c r="Q438" s="148" t="str">
        <f>IF(AND(A438&lt;&gt;"",'Données élèves'!AL441&lt;&gt;""),IF('Données élèves'!AL441=TRUE,INDEX(codespe,MATCH('Données élèves'!Q441,libspe,0)),'Données élèves'!Q441),"")</f>
        <v/>
      </c>
      <c r="R438" s="148" t="str">
        <f>IF(AND(A438&lt;&gt;"",OR('Données élèves'!AM441&lt;&gt;"",'Données élèves'!AT441=FALSE)),IF('Données élèves'!AM441=TRUE,INDEX(codemp1,MATCH('Données élèves'!R441,libmp1,0)),IF('Données élèves'!AT441=FALSE,0,'Données élèves'!R441)),"")</f>
        <v/>
      </c>
      <c r="S438" s="148" t="str">
        <f t="shared" si="19"/>
        <v/>
      </c>
      <c r="T438" s="148" t="str">
        <f t="shared" si="20"/>
        <v/>
      </c>
      <c r="U438" s="148" t="str">
        <f>IF(AND(A438&lt;&gt;"",'Données élèves'!S441&lt;&gt;""),'Données élèves'!S441,"")</f>
        <v/>
      </c>
      <c r="V438" s="148" t="str">
        <f>IF(AND(A438&lt;&gt;"",'Données élèves'!T441&lt;&gt;""),'Données élèves'!T441,"")</f>
        <v/>
      </c>
      <c r="W438" s="148" t="str">
        <f>IF(AND(A438&lt;&gt;"",'Données élèves'!U441&lt;&gt;""),'Données élèves'!U441,"")</f>
        <v/>
      </c>
      <c r="X438" s="148" t="str">
        <f>IF(AND(A438&lt;&gt;"",'Données élèves'!V441&lt;&gt;""),'Données élèves'!V441,"")</f>
        <v/>
      </c>
      <c r="Y438" s="148" t="str">
        <f>IF(AND(A438&lt;&gt;"",'Données élèves'!W441&lt;&gt;""),'Données élèves'!W441,"")</f>
        <v/>
      </c>
      <c r="Z438" s="148" t="str">
        <f>IF(AND(A438&lt;&gt;"",'Données élèves'!X441&lt;&gt;""),'Données élèves'!X441,"")</f>
        <v/>
      </c>
    </row>
    <row r="439" spans="1:26" x14ac:dyDescent="0.2">
      <c r="A439" s="146" t="str">
        <f>IF('Données élèves'!$C442&lt;&gt;"",'Données élèves'!A442,"")</f>
        <v/>
      </c>
      <c r="B439" s="146" t="str">
        <f>IF(A439&lt;&gt;"",'Données élèves'!B442,"")</f>
        <v/>
      </c>
      <c r="C439" s="146" t="str">
        <f>IF(AND(A439&lt;&gt;"",'Données élèves'!F442&lt;&gt;""),IF(INDEX(codeclint,MATCH('Données élèves'!F442,libclint,0))&lt;&gt;"",INDEX(codeclint,MATCH('Données élèves'!F442,libclint,0)),""),"")</f>
        <v/>
      </c>
      <c r="D439" s="146" t="str">
        <f t="shared" si="18"/>
        <v/>
      </c>
      <c r="E439" s="146" t="str">
        <f>IF(A439&lt;&gt;"",IF('Données élèves'!G442&lt;&gt;"",IF('Données élèves'!AB442&lt;&gt;"",IF('Données élèves'!G442="LOC.ID",CONCATENATE("LOC.",'Données élèves'!AU$5),'Données élèves'!G442),""),""),"")</f>
        <v/>
      </c>
      <c r="F439" s="146" t="str">
        <f>IF(A439&lt;&gt;"",IF('Données élèves'!H442&lt;&gt;"",'Données élèves'!H442,""),"")</f>
        <v/>
      </c>
      <c r="G439" s="146" t="str">
        <f>IF(AND(A439&lt;&gt;"",'Données élèves'!AC442&lt;&gt;""),IF('Données élèves'!AC442=TRUE,INDEX(codesex,MATCH('Données élèves'!I442,libsex,0)),'Données élèves'!I442),"")</f>
        <v/>
      </c>
      <c r="H439" s="147" t="str">
        <f>IF(A439&lt;&gt;"",IF('Données élèves'!J442&lt;&gt;"",'Données élèves'!J442,""),"")</f>
        <v/>
      </c>
      <c r="I439" s="148" t="str">
        <f>IF(AND(A439&lt;&gt;"",'Données élèves'!AE442&lt;&gt;""),IF('Données élèves'!AE442=TRUE,INDEX(codenat,MATCH('Données élèves'!K442,libnat,0)),'Données élèves'!K442),"")</f>
        <v/>
      </c>
      <c r="J439" s="148" t="str">
        <f>IF(AND(A439&lt;&gt;"",'Données élèves'!AF442&lt;&gt;""),IF('Données élèves'!AF442=TRUE,INDEX(codelangue,MATCH('Données élèves'!L442,liblangue,0)),'Données élèves'!L442),"")</f>
        <v/>
      </c>
      <c r="K439" s="148" t="str">
        <f>IF(AND(A439&lt;&gt;"",'Données élèves'!AH442&lt;&gt;""),IF('Données élèves'!AH442=TRUE,IF(INDEX(codegem,MATCH('Données élèves'!M442,libgem,0))&lt;8000,INDEX(codegem,MATCH('Données élèves'!M442,libgem,0)),""),'Données élèves'!M442),"")</f>
        <v/>
      </c>
      <c r="L439" s="148" t="str">
        <f>IF(AND(A439&lt;&gt;"",'Données élèves'!AH442&lt;&gt;""),IF('Données élèves'!AH442=TRUE,INDEX(codegemhist,MATCH('Données élèves'!M442,libgem,0)),""),"")</f>
        <v/>
      </c>
      <c r="M439" s="148" t="str">
        <f>IF(AND(A439&lt;&gt;"",'Données élèves'!AH442&lt;&gt;""),IF('Données élèves'!AH442=TRUE,IF(INDEX(codegem,MATCH('Données élèves'!M442,libgem,0))&gt;=8000,INDEX(codegem,MATCH('Données élèves'!M442,libgem,0)),""),'Données élèves'!M442),"")</f>
        <v/>
      </c>
      <c r="N439" s="148" t="str">
        <f>IF(AND(A439&lt;&gt;"",'Données élèves'!AI442&lt;&gt;""),IF('Données élèves'!AI442=TRUE,INDEX(codeschart,MATCH('Données élèves'!N442,libschart,0)),'Données élèves'!N442),"")</f>
        <v/>
      </c>
      <c r="O439" s="148" t="str">
        <f>IF(AND(A439&lt;&gt;"",'Données élèves'!O442&lt;&gt;""),'Données élèves'!O442,"")</f>
        <v/>
      </c>
      <c r="P439" s="148" t="str">
        <f>IF(AND(A439&lt;&gt;"",'Données élèves'!AK442&lt;&gt;""),IF('Données élèves'!AK442=TRUE,INDEX(codeform,MATCH('Données élèves'!P442,libform,0)),'Données élèves'!P442),"")</f>
        <v/>
      </c>
      <c r="Q439" s="148" t="str">
        <f>IF(AND(A439&lt;&gt;"",'Données élèves'!AL442&lt;&gt;""),IF('Données élèves'!AL442=TRUE,INDEX(codespe,MATCH('Données élèves'!Q442,libspe,0)),'Données élèves'!Q442),"")</f>
        <v/>
      </c>
      <c r="R439" s="148" t="str">
        <f>IF(AND(A439&lt;&gt;"",OR('Données élèves'!AM442&lt;&gt;"",'Données élèves'!AT442=FALSE)),IF('Données élèves'!AM442=TRUE,INDEX(codemp1,MATCH('Données élèves'!R442,libmp1,0)),IF('Données élèves'!AT442=FALSE,0,'Données élèves'!R442)),"")</f>
        <v/>
      </c>
      <c r="S439" s="148" t="str">
        <f t="shared" si="19"/>
        <v/>
      </c>
      <c r="T439" s="148" t="str">
        <f t="shared" si="20"/>
        <v/>
      </c>
      <c r="U439" s="148" t="str">
        <f>IF(AND(A439&lt;&gt;"",'Données élèves'!S442&lt;&gt;""),'Données élèves'!S442,"")</f>
        <v/>
      </c>
      <c r="V439" s="148" t="str">
        <f>IF(AND(A439&lt;&gt;"",'Données élèves'!T442&lt;&gt;""),'Données élèves'!T442,"")</f>
        <v/>
      </c>
      <c r="W439" s="148" t="str">
        <f>IF(AND(A439&lt;&gt;"",'Données élèves'!U442&lt;&gt;""),'Données élèves'!U442,"")</f>
        <v/>
      </c>
      <c r="X439" s="148" t="str">
        <f>IF(AND(A439&lt;&gt;"",'Données élèves'!V442&lt;&gt;""),'Données élèves'!V442,"")</f>
        <v/>
      </c>
      <c r="Y439" s="148" t="str">
        <f>IF(AND(A439&lt;&gt;"",'Données élèves'!W442&lt;&gt;""),'Données élèves'!W442,"")</f>
        <v/>
      </c>
      <c r="Z439" s="148" t="str">
        <f>IF(AND(A439&lt;&gt;"",'Données élèves'!X442&lt;&gt;""),'Données élèves'!X442,"")</f>
        <v/>
      </c>
    </row>
    <row r="440" spans="1:26" x14ac:dyDescent="0.2">
      <c r="A440" s="146" t="str">
        <f>IF('Données élèves'!$C443&lt;&gt;"",'Données élèves'!A443,"")</f>
        <v/>
      </c>
      <c r="B440" s="146" t="str">
        <f>IF(A440&lt;&gt;"",'Données élèves'!B443,"")</f>
        <v/>
      </c>
      <c r="C440" s="146" t="str">
        <f>IF(AND(A440&lt;&gt;"",'Données élèves'!F443&lt;&gt;""),IF(INDEX(codeclint,MATCH('Données élèves'!F443,libclint,0))&lt;&gt;"",INDEX(codeclint,MATCH('Données élèves'!F443,libclint,0)),""),"")</f>
        <v/>
      </c>
      <c r="D440" s="146" t="str">
        <f t="shared" si="18"/>
        <v/>
      </c>
      <c r="E440" s="146" t="str">
        <f>IF(A440&lt;&gt;"",IF('Données élèves'!G443&lt;&gt;"",IF('Données élèves'!AB443&lt;&gt;"",IF('Données élèves'!G443="LOC.ID",CONCATENATE("LOC.",'Données élèves'!AU$5),'Données élèves'!G443),""),""),"")</f>
        <v/>
      </c>
      <c r="F440" s="146" t="str">
        <f>IF(A440&lt;&gt;"",IF('Données élèves'!H443&lt;&gt;"",'Données élèves'!H443,""),"")</f>
        <v/>
      </c>
      <c r="G440" s="146" t="str">
        <f>IF(AND(A440&lt;&gt;"",'Données élèves'!AC443&lt;&gt;""),IF('Données élèves'!AC443=TRUE,INDEX(codesex,MATCH('Données élèves'!I443,libsex,0)),'Données élèves'!I443),"")</f>
        <v/>
      </c>
      <c r="H440" s="147" t="str">
        <f>IF(A440&lt;&gt;"",IF('Données élèves'!J443&lt;&gt;"",'Données élèves'!J443,""),"")</f>
        <v/>
      </c>
      <c r="I440" s="148" t="str">
        <f>IF(AND(A440&lt;&gt;"",'Données élèves'!AE443&lt;&gt;""),IF('Données élèves'!AE443=TRUE,INDEX(codenat,MATCH('Données élèves'!K443,libnat,0)),'Données élèves'!K443),"")</f>
        <v/>
      </c>
      <c r="J440" s="148" t="str">
        <f>IF(AND(A440&lt;&gt;"",'Données élèves'!AF443&lt;&gt;""),IF('Données élèves'!AF443=TRUE,INDEX(codelangue,MATCH('Données élèves'!L443,liblangue,0)),'Données élèves'!L443),"")</f>
        <v/>
      </c>
      <c r="K440" s="148" t="str">
        <f>IF(AND(A440&lt;&gt;"",'Données élèves'!AH443&lt;&gt;""),IF('Données élèves'!AH443=TRUE,IF(INDEX(codegem,MATCH('Données élèves'!M443,libgem,0))&lt;8000,INDEX(codegem,MATCH('Données élèves'!M443,libgem,0)),""),'Données élèves'!M443),"")</f>
        <v/>
      </c>
      <c r="L440" s="148" t="str">
        <f>IF(AND(A440&lt;&gt;"",'Données élèves'!AH443&lt;&gt;""),IF('Données élèves'!AH443=TRUE,INDEX(codegemhist,MATCH('Données élèves'!M443,libgem,0)),""),"")</f>
        <v/>
      </c>
      <c r="M440" s="148" t="str">
        <f>IF(AND(A440&lt;&gt;"",'Données élèves'!AH443&lt;&gt;""),IF('Données élèves'!AH443=TRUE,IF(INDEX(codegem,MATCH('Données élèves'!M443,libgem,0))&gt;=8000,INDEX(codegem,MATCH('Données élèves'!M443,libgem,0)),""),'Données élèves'!M443),"")</f>
        <v/>
      </c>
      <c r="N440" s="148" t="str">
        <f>IF(AND(A440&lt;&gt;"",'Données élèves'!AI443&lt;&gt;""),IF('Données élèves'!AI443=TRUE,INDEX(codeschart,MATCH('Données élèves'!N443,libschart,0)),'Données élèves'!N443),"")</f>
        <v/>
      </c>
      <c r="O440" s="148" t="str">
        <f>IF(AND(A440&lt;&gt;"",'Données élèves'!O443&lt;&gt;""),'Données élèves'!O443,"")</f>
        <v/>
      </c>
      <c r="P440" s="148" t="str">
        <f>IF(AND(A440&lt;&gt;"",'Données élèves'!AK443&lt;&gt;""),IF('Données élèves'!AK443=TRUE,INDEX(codeform,MATCH('Données élèves'!P443,libform,0)),'Données élèves'!P443),"")</f>
        <v/>
      </c>
      <c r="Q440" s="148" t="str">
        <f>IF(AND(A440&lt;&gt;"",'Données élèves'!AL443&lt;&gt;""),IF('Données élèves'!AL443=TRUE,INDEX(codespe,MATCH('Données élèves'!Q443,libspe,0)),'Données élèves'!Q443),"")</f>
        <v/>
      </c>
      <c r="R440" s="148" t="str">
        <f>IF(AND(A440&lt;&gt;"",OR('Données élèves'!AM443&lt;&gt;"",'Données élèves'!AT443=FALSE)),IF('Données élèves'!AM443=TRUE,INDEX(codemp1,MATCH('Données élèves'!R443,libmp1,0)),IF('Données élèves'!AT443=FALSE,0,'Données élèves'!R443)),"")</f>
        <v/>
      </c>
      <c r="S440" s="148" t="str">
        <f t="shared" si="19"/>
        <v/>
      </c>
      <c r="T440" s="148" t="str">
        <f t="shared" si="20"/>
        <v/>
      </c>
      <c r="U440" s="148" t="str">
        <f>IF(AND(A440&lt;&gt;"",'Données élèves'!S443&lt;&gt;""),'Données élèves'!S443,"")</f>
        <v/>
      </c>
      <c r="V440" s="148" t="str">
        <f>IF(AND(A440&lt;&gt;"",'Données élèves'!T443&lt;&gt;""),'Données élèves'!T443,"")</f>
        <v/>
      </c>
      <c r="W440" s="148" t="str">
        <f>IF(AND(A440&lt;&gt;"",'Données élèves'!U443&lt;&gt;""),'Données élèves'!U443,"")</f>
        <v/>
      </c>
      <c r="X440" s="148" t="str">
        <f>IF(AND(A440&lt;&gt;"",'Données élèves'!V443&lt;&gt;""),'Données élèves'!V443,"")</f>
        <v/>
      </c>
      <c r="Y440" s="148" t="str">
        <f>IF(AND(A440&lt;&gt;"",'Données élèves'!W443&lt;&gt;""),'Données élèves'!W443,"")</f>
        <v/>
      </c>
      <c r="Z440" s="148" t="str">
        <f>IF(AND(A440&lt;&gt;"",'Données élèves'!X443&lt;&gt;""),'Données élèves'!X443,"")</f>
        <v/>
      </c>
    </row>
    <row r="441" spans="1:26" x14ac:dyDescent="0.2">
      <c r="A441" s="146" t="str">
        <f>IF('Données élèves'!$C444&lt;&gt;"",'Données élèves'!A444,"")</f>
        <v/>
      </c>
      <c r="B441" s="146" t="str">
        <f>IF(A441&lt;&gt;"",'Données élèves'!B444,"")</f>
        <v/>
      </c>
      <c r="C441" s="146" t="str">
        <f>IF(AND(A441&lt;&gt;"",'Données élèves'!F444&lt;&gt;""),IF(INDEX(codeclint,MATCH('Données élèves'!F444,libclint,0))&lt;&gt;"",INDEX(codeclint,MATCH('Données élèves'!F444,libclint,0)),""),"")</f>
        <v/>
      </c>
      <c r="D441" s="146" t="str">
        <f t="shared" si="18"/>
        <v/>
      </c>
      <c r="E441" s="146" t="str">
        <f>IF(A441&lt;&gt;"",IF('Données élèves'!G444&lt;&gt;"",IF('Données élèves'!AB444&lt;&gt;"",IF('Données élèves'!G444="LOC.ID",CONCATENATE("LOC.",'Données élèves'!AU$5),'Données élèves'!G444),""),""),"")</f>
        <v/>
      </c>
      <c r="F441" s="146" t="str">
        <f>IF(A441&lt;&gt;"",IF('Données élèves'!H444&lt;&gt;"",'Données élèves'!H444,""),"")</f>
        <v/>
      </c>
      <c r="G441" s="146" t="str">
        <f>IF(AND(A441&lt;&gt;"",'Données élèves'!AC444&lt;&gt;""),IF('Données élèves'!AC444=TRUE,INDEX(codesex,MATCH('Données élèves'!I444,libsex,0)),'Données élèves'!I444),"")</f>
        <v/>
      </c>
      <c r="H441" s="147" t="str">
        <f>IF(A441&lt;&gt;"",IF('Données élèves'!J444&lt;&gt;"",'Données élèves'!J444,""),"")</f>
        <v/>
      </c>
      <c r="I441" s="148" t="str">
        <f>IF(AND(A441&lt;&gt;"",'Données élèves'!AE444&lt;&gt;""),IF('Données élèves'!AE444=TRUE,INDEX(codenat,MATCH('Données élèves'!K444,libnat,0)),'Données élèves'!K444),"")</f>
        <v/>
      </c>
      <c r="J441" s="148" t="str">
        <f>IF(AND(A441&lt;&gt;"",'Données élèves'!AF444&lt;&gt;""),IF('Données élèves'!AF444=TRUE,INDEX(codelangue,MATCH('Données élèves'!L444,liblangue,0)),'Données élèves'!L444),"")</f>
        <v/>
      </c>
      <c r="K441" s="148" t="str">
        <f>IF(AND(A441&lt;&gt;"",'Données élèves'!AH444&lt;&gt;""),IF('Données élèves'!AH444=TRUE,IF(INDEX(codegem,MATCH('Données élèves'!M444,libgem,0))&lt;8000,INDEX(codegem,MATCH('Données élèves'!M444,libgem,0)),""),'Données élèves'!M444),"")</f>
        <v/>
      </c>
      <c r="L441" s="148" t="str">
        <f>IF(AND(A441&lt;&gt;"",'Données élèves'!AH444&lt;&gt;""),IF('Données élèves'!AH444=TRUE,INDEX(codegemhist,MATCH('Données élèves'!M444,libgem,0)),""),"")</f>
        <v/>
      </c>
      <c r="M441" s="148" t="str">
        <f>IF(AND(A441&lt;&gt;"",'Données élèves'!AH444&lt;&gt;""),IF('Données élèves'!AH444=TRUE,IF(INDEX(codegem,MATCH('Données élèves'!M444,libgem,0))&gt;=8000,INDEX(codegem,MATCH('Données élèves'!M444,libgem,0)),""),'Données élèves'!M444),"")</f>
        <v/>
      </c>
      <c r="N441" s="148" t="str">
        <f>IF(AND(A441&lt;&gt;"",'Données élèves'!AI444&lt;&gt;""),IF('Données élèves'!AI444=TRUE,INDEX(codeschart,MATCH('Données élèves'!N444,libschart,0)),'Données élèves'!N444),"")</f>
        <v/>
      </c>
      <c r="O441" s="148" t="str">
        <f>IF(AND(A441&lt;&gt;"",'Données élèves'!O444&lt;&gt;""),'Données élèves'!O444,"")</f>
        <v/>
      </c>
      <c r="P441" s="148" t="str">
        <f>IF(AND(A441&lt;&gt;"",'Données élèves'!AK444&lt;&gt;""),IF('Données élèves'!AK444=TRUE,INDEX(codeform,MATCH('Données élèves'!P444,libform,0)),'Données élèves'!P444),"")</f>
        <v/>
      </c>
      <c r="Q441" s="148" t="str">
        <f>IF(AND(A441&lt;&gt;"",'Données élèves'!AL444&lt;&gt;""),IF('Données élèves'!AL444=TRUE,INDEX(codespe,MATCH('Données élèves'!Q444,libspe,0)),'Données élèves'!Q444),"")</f>
        <v/>
      </c>
      <c r="R441" s="148" t="str">
        <f>IF(AND(A441&lt;&gt;"",OR('Données élèves'!AM444&lt;&gt;"",'Données élèves'!AT444=FALSE)),IF('Données élèves'!AM444=TRUE,INDEX(codemp1,MATCH('Données élèves'!R444,libmp1,0)),IF('Données élèves'!AT444=FALSE,0,'Données élèves'!R444)),"")</f>
        <v/>
      </c>
      <c r="S441" s="148" t="str">
        <f t="shared" si="19"/>
        <v/>
      </c>
      <c r="T441" s="148" t="str">
        <f t="shared" si="20"/>
        <v/>
      </c>
      <c r="U441" s="148" t="str">
        <f>IF(AND(A441&lt;&gt;"",'Données élèves'!S444&lt;&gt;""),'Données élèves'!S444,"")</f>
        <v/>
      </c>
      <c r="V441" s="148" t="str">
        <f>IF(AND(A441&lt;&gt;"",'Données élèves'!T444&lt;&gt;""),'Données élèves'!T444,"")</f>
        <v/>
      </c>
      <c r="W441" s="148" t="str">
        <f>IF(AND(A441&lt;&gt;"",'Données élèves'!U444&lt;&gt;""),'Données élèves'!U444,"")</f>
        <v/>
      </c>
      <c r="X441" s="148" t="str">
        <f>IF(AND(A441&lt;&gt;"",'Données élèves'!V444&lt;&gt;""),'Données élèves'!V444,"")</f>
        <v/>
      </c>
      <c r="Y441" s="148" t="str">
        <f>IF(AND(A441&lt;&gt;"",'Données élèves'!W444&lt;&gt;""),'Données élèves'!W444,"")</f>
        <v/>
      </c>
      <c r="Z441" s="148" t="str">
        <f>IF(AND(A441&lt;&gt;"",'Données élèves'!X444&lt;&gt;""),'Données élèves'!X444,"")</f>
        <v/>
      </c>
    </row>
    <row r="442" spans="1:26" x14ac:dyDescent="0.2">
      <c r="A442" s="146" t="str">
        <f>IF('Données élèves'!$C445&lt;&gt;"",'Données élèves'!A445,"")</f>
        <v/>
      </c>
      <c r="B442" s="146" t="str">
        <f>IF(A442&lt;&gt;"",'Données élèves'!B445,"")</f>
        <v/>
      </c>
      <c r="C442" s="146" t="str">
        <f>IF(AND(A442&lt;&gt;"",'Données élèves'!F445&lt;&gt;""),IF(INDEX(codeclint,MATCH('Données élèves'!F445,libclint,0))&lt;&gt;"",INDEX(codeclint,MATCH('Données élèves'!F445,libclint,0)),""),"")</f>
        <v/>
      </c>
      <c r="D442" s="146" t="str">
        <f t="shared" si="18"/>
        <v/>
      </c>
      <c r="E442" s="146" t="str">
        <f>IF(A442&lt;&gt;"",IF('Données élèves'!G445&lt;&gt;"",IF('Données élèves'!AB445&lt;&gt;"",IF('Données élèves'!G445="LOC.ID",CONCATENATE("LOC.",'Données élèves'!AU$5),'Données élèves'!G445),""),""),"")</f>
        <v/>
      </c>
      <c r="F442" s="146" t="str">
        <f>IF(A442&lt;&gt;"",IF('Données élèves'!H445&lt;&gt;"",'Données élèves'!H445,""),"")</f>
        <v/>
      </c>
      <c r="G442" s="146" t="str">
        <f>IF(AND(A442&lt;&gt;"",'Données élèves'!AC445&lt;&gt;""),IF('Données élèves'!AC445=TRUE,INDEX(codesex,MATCH('Données élèves'!I445,libsex,0)),'Données élèves'!I445),"")</f>
        <v/>
      </c>
      <c r="H442" s="147" t="str">
        <f>IF(A442&lt;&gt;"",IF('Données élèves'!J445&lt;&gt;"",'Données élèves'!J445,""),"")</f>
        <v/>
      </c>
      <c r="I442" s="148" t="str">
        <f>IF(AND(A442&lt;&gt;"",'Données élèves'!AE445&lt;&gt;""),IF('Données élèves'!AE445=TRUE,INDEX(codenat,MATCH('Données élèves'!K445,libnat,0)),'Données élèves'!K445),"")</f>
        <v/>
      </c>
      <c r="J442" s="148" t="str">
        <f>IF(AND(A442&lt;&gt;"",'Données élèves'!AF445&lt;&gt;""),IF('Données élèves'!AF445=TRUE,INDEX(codelangue,MATCH('Données élèves'!L445,liblangue,0)),'Données élèves'!L445),"")</f>
        <v/>
      </c>
      <c r="K442" s="148" t="str">
        <f>IF(AND(A442&lt;&gt;"",'Données élèves'!AH445&lt;&gt;""),IF('Données élèves'!AH445=TRUE,IF(INDEX(codegem,MATCH('Données élèves'!M445,libgem,0))&lt;8000,INDEX(codegem,MATCH('Données élèves'!M445,libgem,0)),""),'Données élèves'!M445),"")</f>
        <v/>
      </c>
      <c r="L442" s="148" t="str">
        <f>IF(AND(A442&lt;&gt;"",'Données élèves'!AH445&lt;&gt;""),IF('Données élèves'!AH445=TRUE,INDEX(codegemhist,MATCH('Données élèves'!M445,libgem,0)),""),"")</f>
        <v/>
      </c>
      <c r="M442" s="148" t="str">
        <f>IF(AND(A442&lt;&gt;"",'Données élèves'!AH445&lt;&gt;""),IF('Données élèves'!AH445=TRUE,IF(INDEX(codegem,MATCH('Données élèves'!M445,libgem,0))&gt;=8000,INDEX(codegem,MATCH('Données élèves'!M445,libgem,0)),""),'Données élèves'!M445),"")</f>
        <v/>
      </c>
      <c r="N442" s="148" t="str">
        <f>IF(AND(A442&lt;&gt;"",'Données élèves'!AI445&lt;&gt;""),IF('Données élèves'!AI445=TRUE,INDEX(codeschart,MATCH('Données élèves'!N445,libschart,0)),'Données élèves'!N445),"")</f>
        <v/>
      </c>
      <c r="O442" s="148" t="str">
        <f>IF(AND(A442&lt;&gt;"",'Données élèves'!O445&lt;&gt;""),'Données élèves'!O445,"")</f>
        <v/>
      </c>
      <c r="P442" s="148" t="str">
        <f>IF(AND(A442&lt;&gt;"",'Données élèves'!AK445&lt;&gt;""),IF('Données élèves'!AK445=TRUE,INDEX(codeform,MATCH('Données élèves'!P445,libform,0)),'Données élèves'!P445),"")</f>
        <v/>
      </c>
      <c r="Q442" s="148" t="str">
        <f>IF(AND(A442&lt;&gt;"",'Données élèves'!AL445&lt;&gt;""),IF('Données élèves'!AL445=TRUE,INDEX(codespe,MATCH('Données élèves'!Q445,libspe,0)),'Données élèves'!Q445),"")</f>
        <v/>
      </c>
      <c r="R442" s="148" t="str">
        <f>IF(AND(A442&lt;&gt;"",OR('Données élèves'!AM445&lt;&gt;"",'Données élèves'!AT445=FALSE)),IF('Données élèves'!AM445=TRUE,INDEX(codemp1,MATCH('Données élèves'!R445,libmp1,0)),IF('Données élèves'!AT445=FALSE,0,'Données élèves'!R445)),"")</f>
        <v/>
      </c>
      <c r="S442" s="148" t="str">
        <f t="shared" si="19"/>
        <v/>
      </c>
      <c r="T442" s="148" t="str">
        <f t="shared" si="20"/>
        <v/>
      </c>
      <c r="U442" s="148" t="str">
        <f>IF(AND(A442&lt;&gt;"",'Données élèves'!S445&lt;&gt;""),'Données élèves'!S445,"")</f>
        <v/>
      </c>
      <c r="V442" s="148" t="str">
        <f>IF(AND(A442&lt;&gt;"",'Données élèves'!T445&lt;&gt;""),'Données élèves'!T445,"")</f>
        <v/>
      </c>
      <c r="W442" s="148" t="str">
        <f>IF(AND(A442&lt;&gt;"",'Données élèves'!U445&lt;&gt;""),'Données élèves'!U445,"")</f>
        <v/>
      </c>
      <c r="X442" s="148" t="str">
        <f>IF(AND(A442&lt;&gt;"",'Données élèves'!V445&lt;&gt;""),'Données élèves'!V445,"")</f>
        <v/>
      </c>
      <c r="Y442" s="148" t="str">
        <f>IF(AND(A442&lt;&gt;"",'Données élèves'!W445&lt;&gt;""),'Données élèves'!W445,"")</f>
        <v/>
      </c>
      <c r="Z442" s="148" t="str">
        <f>IF(AND(A442&lt;&gt;"",'Données élèves'!X445&lt;&gt;""),'Données élèves'!X445,"")</f>
        <v/>
      </c>
    </row>
    <row r="443" spans="1:26" x14ac:dyDescent="0.2">
      <c r="A443" s="146" t="str">
        <f>IF('Données élèves'!$C446&lt;&gt;"",'Données élèves'!A446,"")</f>
        <v/>
      </c>
      <c r="B443" s="146" t="str">
        <f>IF(A443&lt;&gt;"",'Données élèves'!B446,"")</f>
        <v/>
      </c>
      <c r="C443" s="146" t="str">
        <f>IF(AND(A443&lt;&gt;"",'Données élèves'!F446&lt;&gt;""),IF(INDEX(codeclint,MATCH('Données élèves'!F446,libclint,0))&lt;&gt;"",INDEX(codeclint,MATCH('Données élèves'!F446,libclint,0)),""),"")</f>
        <v/>
      </c>
      <c r="D443" s="146" t="str">
        <f t="shared" si="18"/>
        <v/>
      </c>
      <c r="E443" s="146" t="str">
        <f>IF(A443&lt;&gt;"",IF('Données élèves'!G446&lt;&gt;"",IF('Données élèves'!AB446&lt;&gt;"",IF('Données élèves'!G446="LOC.ID",CONCATENATE("LOC.",'Données élèves'!AU$5),'Données élèves'!G446),""),""),"")</f>
        <v/>
      </c>
      <c r="F443" s="146" t="str">
        <f>IF(A443&lt;&gt;"",IF('Données élèves'!H446&lt;&gt;"",'Données élèves'!H446,""),"")</f>
        <v/>
      </c>
      <c r="G443" s="146" t="str">
        <f>IF(AND(A443&lt;&gt;"",'Données élèves'!AC446&lt;&gt;""),IF('Données élèves'!AC446=TRUE,INDEX(codesex,MATCH('Données élèves'!I446,libsex,0)),'Données élèves'!I446),"")</f>
        <v/>
      </c>
      <c r="H443" s="147" t="str">
        <f>IF(A443&lt;&gt;"",IF('Données élèves'!J446&lt;&gt;"",'Données élèves'!J446,""),"")</f>
        <v/>
      </c>
      <c r="I443" s="148" t="str">
        <f>IF(AND(A443&lt;&gt;"",'Données élèves'!AE446&lt;&gt;""),IF('Données élèves'!AE446=TRUE,INDEX(codenat,MATCH('Données élèves'!K446,libnat,0)),'Données élèves'!K446),"")</f>
        <v/>
      </c>
      <c r="J443" s="148" t="str">
        <f>IF(AND(A443&lt;&gt;"",'Données élèves'!AF446&lt;&gt;""),IF('Données élèves'!AF446=TRUE,INDEX(codelangue,MATCH('Données élèves'!L446,liblangue,0)),'Données élèves'!L446),"")</f>
        <v/>
      </c>
      <c r="K443" s="148" t="str">
        <f>IF(AND(A443&lt;&gt;"",'Données élèves'!AH446&lt;&gt;""),IF('Données élèves'!AH446=TRUE,IF(INDEX(codegem,MATCH('Données élèves'!M446,libgem,0))&lt;8000,INDEX(codegem,MATCH('Données élèves'!M446,libgem,0)),""),'Données élèves'!M446),"")</f>
        <v/>
      </c>
      <c r="L443" s="148" t="str">
        <f>IF(AND(A443&lt;&gt;"",'Données élèves'!AH446&lt;&gt;""),IF('Données élèves'!AH446=TRUE,INDEX(codegemhist,MATCH('Données élèves'!M446,libgem,0)),""),"")</f>
        <v/>
      </c>
      <c r="M443" s="148" t="str">
        <f>IF(AND(A443&lt;&gt;"",'Données élèves'!AH446&lt;&gt;""),IF('Données élèves'!AH446=TRUE,IF(INDEX(codegem,MATCH('Données élèves'!M446,libgem,0))&gt;=8000,INDEX(codegem,MATCH('Données élèves'!M446,libgem,0)),""),'Données élèves'!M446),"")</f>
        <v/>
      </c>
      <c r="N443" s="148" t="str">
        <f>IF(AND(A443&lt;&gt;"",'Données élèves'!AI446&lt;&gt;""),IF('Données élèves'!AI446=TRUE,INDEX(codeschart,MATCH('Données élèves'!N446,libschart,0)),'Données élèves'!N446),"")</f>
        <v/>
      </c>
      <c r="O443" s="148" t="str">
        <f>IF(AND(A443&lt;&gt;"",'Données élèves'!O446&lt;&gt;""),'Données élèves'!O446,"")</f>
        <v/>
      </c>
      <c r="P443" s="148" t="str">
        <f>IF(AND(A443&lt;&gt;"",'Données élèves'!AK446&lt;&gt;""),IF('Données élèves'!AK446=TRUE,INDEX(codeform,MATCH('Données élèves'!P446,libform,0)),'Données élèves'!P446),"")</f>
        <v/>
      </c>
      <c r="Q443" s="148" t="str">
        <f>IF(AND(A443&lt;&gt;"",'Données élèves'!AL446&lt;&gt;""),IF('Données élèves'!AL446=TRUE,INDEX(codespe,MATCH('Données élèves'!Q446,libspe,0)),'Données élèves'!Q446),"")</f>
        <v/>
      </c>
      <c r="R443" s="148" t="str">
        <f>IF(AND(A443&lt;&gt;"",OR('Données élèves'!AM446&lt;&gt;"",'Données élèves'!AT446=FALSE)),IF('Données élèves'!AM446=TRUE,INDEX(codemp1,MATCH('Données élèves'!R446,libmp1,0)),IF('Données élèves'!AT446=FALSE,0,'Données élèves'!R446)),"")</f>
        <v/>
      </c>
      <c r="S443" s="148" t="str">
        <f t="shared" si="19"/>
        <v/>
      </c>
      <c r="T443" s="148" t="str">
        <f t="shared" si="20"/>
        <v/>
      </c>
      <c r="U443" s="148" t="str">
        <f>IF(AND(A443&lt;&gt;"",'Données élèves'!S446&lt;&gt;""),'Données élèves'!S446,"")</f>
        <v/>
      </c>
      <c r="V443" s="148" t="str">
        <f>IF(AND(A443&lt;&gt;"",'Données élèves'!T446&lt;&gt;""),'Données élèves'!T446,"")</f>
        <v/>
      </c>
      <c r="W443" s="148" t="str">
        <f>IF(AND(A443&lt;&gt;"",'Données élèves'!U446&lt;&gt;""),'Données élèves'!U446,"")</f>
        <v/>
      </c>
      <c r="X443" s="148" t="str">
        <f>IF(AND(A443&lt;&gt;"",'Données élèves'!V446&lt;&gt;""),'Données élèves'!V446,"")</f>
        <v/>
      </c>
      <c r="Y443" s="148" t="str">
        <f>IF(AND(A443&lt;&gt;"",'Données élèves'!W446&lt;&gt;""),'Données élèves'!W446,"")</f>
        <v/>
      </c>
      <c r="Z443" s="148" t="str">
        <f>IF(AND(A443&lt;&gt;"",'Données élèves'!X446&lt;&gt;""),'Données élèves'!X446,"")</f>
        <v/>
      </c>
    </row>
    <row r="444" spans="1:26" x14ac:dyDescent="0.2">
      <c r="A444" s="146" t="str">
        <f>IF('Données élèves'!$C447&lt;&gt;"",'Données élèves'!A447,"")</f>
        <v/>
      </c>
      <c r="B444" s="146" t="str">
        <f>IF(A444&lt;&gt;"",'Données élèves'!B447,"")</f>
        <v/>
      </c>
      <c r="C444" s="146" t="str">
        <f>IF(AND(A444&lt;&gt;"",'Données élèves'!F447&lt;&gt;""),IF(INDEX(codeclint,MATCH('Données élèves'!F447,libclint,0))&lt;&gt;"",INDEX(codeclint,MATCH('Données élèves'!F447,libclint,0)),""),"")</f>
        <v/>
      </c>
      <c r="D444" s="146" t="str">
        <f t="shared" si="18"/>
        <v/>
      </c>
      <c r="E444" s="146" t="str">
        <f>IF(A444&lt;&gt;"",IF('Données élèves'!G447&lt;&gt;"",IF('Données élèves'!AB447&lt;&gt;"",IF('Données élèves'!G447="LOC.ID",CONCATENATE("LOC.",'Données élèves'!AU$5),'Données élèves'!G447),""),""),"")</f>
        <v/>
      </c>
      <c r="F444" s="146" t="str">
        <f>IF(A444&lt;&gt;"",IF('Données élèves'!H447&lt;&gt;"",'Données élèves'!H447,""),"")</f>
        <v/>
      </c>
      <c r="G444" s="146" t="str">
        <f>IF(AND(A444&lt;&gt;"",'Données élèves'!AC447&lt;&gt;""),IF('Données élèves'!AC447=TRUE,INDEX(codesex,MATCH('Données élèves'!I447,libsex,0)),'Données élèves'!I447),"")</f>
        <v/>
      </c>
      <c r="H444" s="147" t="str">
        <f>IF(A444&lt;&gt;"",IF('Données élèves'!J447&lt;&gt;"",'Données élèves'!J447,""),"")</f>
        <v/>
      </c>
      <c r="I444" s="148" t="str">
        <f>IF(AND(A444&lt;&gt;"",'Données élèves'!AE447&lt;&gt;""),IF('Données élèves'!AE447=TRUE,INDEX(codenat,MATCH('Données élèves'!K447,libnat,0)),'Données élèves'!K447),"")</f>
        <v/>
      </c>
      <c r="J444" s="148" t="str">
        <f>IF(AND(A444&lt;&gt;"",'Données élèves'!AF447&lt;&gt;""),IF('Données élèves'!AF447=TRUE,INDEX(codelangue,MATCH('Données élèves'!L447,liblangue,0)),'Données élèves'!L447),"")</f>
        <v/>
      </c>
      <c r="K444" s="148" t="str">
        <f>IF(AND(A444&lt;&gt;"",'Données élèves'!AH447&lt;&gt;""),IF('Données élèves'!AH447=TRUE,IF(INDEX(codegem,MATCH('Données élèves'!M447,libgem,0))&lt;8000,INDEX(codegem,MATCH('Données élèves'!M447,libgem,0)),""),'Données élèves'!M447),"")</f>
        <v/>
      </c>
      <c r="L444" s="148" t="str">
        <f>IF(AND(A444&lt;&gt;"",'Données élèves'!AH447&lt;&gt;""),IF('Données élèves'!AH447=TRUE,INDEX(codegemhist,MATCH('Données élèves'!M447,libgem,0)),""),"")</f>
        <v/>
      </c>
      <c r="M444" s="148" t="str">
        <f>IF(AND(A444&lt;&gt;"",'Données élèves'!AH447&lt;&gt;""),IF('Données élèves'!AH447=TRUE,IF(INDEX(codegem,MATCH('Données élèves'!M447,libgem,0))&gt;=8000,INDEX(codegem,MATCH('Données élèves'!M447,libgem,0)),""),'Données élèves'!M447),"")</f>
        <v/>
      </c>
      <c r="N444" s="148" t="str">
        <f>IF(AND(A444&lt;&gt;"",'Données élèves'!AI447&lt;&gt;""),IF('Données élèves'!AI447=TRUE,INDEX(codeschart,MATCH('Données élèves'!N447,libschart,0)),'Données élèves'!N447),"")</f>
        <v/>
      </c>
      <c r="O444" s="148" t="str">
        <f>IF(AND(A444&lt;&gt;"",'Données élèves'!O447&lt;&gt;""),'Données élèves'!O447,"")</f>
        <v/>
      </c>
      <c r="P444" s="148" t="str">
        <f>IF(AND(A444&lt;&gt;"",'Données élèves'!AK447&lt;&gt;""),IF('Données élèves'!AK447=TRUE,INDEX(codeform,MATCH('Données élèves'!P447,libform,0)),'Données élèves'!P447),"")</f>
        <v/>
      </c>
      <c r="Q444" s="148" t="str">
        <f>IF(AND(A444&lt;&gt;"",'Données élèves'!AL447&lt;&gt;""),IF('Données élèves'!AL447=TRUE,INDEX(codespe,MATCH('Données élèves'!Q447,libspe,0)),'Données élèves'!Q447),"")</f>
        <v/>
      </c>
      <c r="R444" s="148" t="str">
        <f>IF(AND(A444&lt;&gt;"",OR('Données élèves'!AM447&lt;&gt;"",'Données élèves'!AT447=FALSE)),IF('Données élèves'!AM447=TRUE,INDEX(codemp1,MATCH('Données élèves'!R447,libmp1,0)),IF('Données élèves'!AT447=FALSE,0,'Données élèves'!R447)),"")</f>
        <v/>
      </c>
      <c r="S444" s="148" t="str">
        <f t="shared" si="19"/>
        <v/>
      </c>
      <c r="T444" s="148" t="str">
        <f t="shared" si="20"/>
        <v/>
      </c>
      <c r="U444" s="148" t="str">
        <f>IF(AND(A444&lt;&gt;"",'Données élèves'!S447&lt;&gt;""),'Données élèves'!S447,"")</f>
        <v/>
      </c>
      <c r="V444" s="148" t="str">
        <f>IF(AND(A444&lt;&gt;"",'Données élèves'!T447&lt;&gt;""),'Données élèves'!T447,"")</f>
        <v/>
      </c>
      <c r="W444" s="148" t="str">
        <f>IF(AND(A444&lt;&gt;"",'Données élèves'!U447&lt;&gt;""),'Données élèves'!U447,"")</f>
        <v/>
      </c>
      <c r="X444" s="148" t="str">
        <f>IF(AND(A444&lt;&gt;"",'Données élèves'!V447&lt;&gt;""),'Données élèves'!V447,"")</f>
        <v/>
      </c>
      <c r="Y444" s="148" t="str">
        <f>IF(AND(A444&lt;&gt;"",'Données élèves'!W447&lt;&gt;""),'Données élèves'!W447,"")</f>
        <v/>
      </c>
      <c r="Z444" s="148" t="str">
        <f>IF(AND(A444&lt;&gt;"",'Données élèves'!X447&lt;&gt;""),'Données élèves'!X447,"")</f>
        <v/>
      </c>
    </row>
    <row r="445" spans="1:26" x14ac:dyDescent="0.2">
      <c r="A445" s="146" t="str">
        <f>IF('Données élèves'!$C448&lt;&gt;"",'Données élèves'!A448,"")</f>
        <v/>
      </c>
      <c r="B445" s="146" t="str">
        <f>IF(A445&lt;&gt;"",'Données élèves'!B448,"")</f>
        <v/>
      </c>
      <c r="C445" s="146" t="str">
        <f>IF(AND(A445&lt;&gt;"",'Données élèves'!F448&lt;&gt;""),IF(INDEX(codeclint,MATCH('Données élèves'!F448,libclint,0))&lt;&gt;"",INDEX(codeclint,MATCH('Données élèves'!F448,libclint,0)),""),"")</f>
        <v/>
      </c>
      <c r="D445" s="146" t="str">
        <f t="shared" si="18"/>
        <v/>
      </c>
      <c r="E445" s="146" t="str">
        <f>IF(A445&lt;&gt;"",IF('Données élèves'!G448&lt;&gt;"",IF('Données élèves'!AB448&lt;&gt;"",IF('Données élèves'!G448="LOC.ID",CONCATENATE("LOC.",'Données élèves'!AU$5),'Données élèves'!G448),""),""),"")</f>
        <v/>
      </c>
      <c r="F445" s="146" t="str">
        <f>IF(A445&lt;&gt;"",IF('Données élèves'!H448&lt;&gt;"",'Données élèves'!H448,""),"")</f>
        <v/>
      </c>
      <c r="G445" s="146" t="str">
        <f>IF(AND(A445&lt;&gt;"",'Données élèves'!AC448&lt;&gt;""),IF('Données élèves'!AC448=TRUE,INDEX(codesex,MATCH('Données élèves'!I448,libsex,0)),'Données élèves'!I448),"")</f>
        <v/>
      </c>
      <c r="H445" s="147" t="str">
        <f>IF(A445&lt;&gt;"",IF('Données élèves'!J448&lt;&gt;"",'Données élèves'!J448,""),"")</f>
        <v/>
      </c>
      <c r="I445" s="148" t="str">
        <f>IF(AND(A445&lt;&gt;"",'Données élèves'!AE448&lt;&gt;""),IF('Données élèves'!AE448=TRUE,INDEX(codenat,MATCH('Données élèves'!K448,libnat,0)),'Données élèves'!K448),"")</f>
        <v/>
      </c>
      <c r="J445" s="148" t="str">
        <f>IF(AND(A445&lt;&gt;"",'Données élèves'!AF448&lt;&gt;""),IF('Données élèves'!AF448=TRUE,INDEX(codelangue,MATCH('Données élèves'!L448,liblangue,0)),'Données élèves'!L448),"")</f>
        <v/>
      </c>
      <c r="K445" s="148" t="str">
        <f>IF(AND(A445&lt;&gt;"",'Données élèves'!AH448&lt;&gt;""),IF('Données élèves'!AH448=TRUE,IF(INDEX(codegem,MATCH('Données élèves'!M448,libgem,0))&lt;8000,INDEX(codegem,MATCH('Données élèves'!M448,libgem,0)),""),'Données élèves'!M448),"")</f>
        <v/>
      </c>
      <c r="L445" s="148" t="str">
        <f>IF(AND(A445&lt;&gt;"",'Données élèves'!AH448&lt;&gt;""),IF('Données élèves'!AH448=TRUE,INDEX(codegemhist,MATCH('Données élèves'!M448,libgem,0)),""),"")</f>
        <v/>
      </c>
      <c r="M445" s="148" t="str">
        <f>IF(AND(A445&lt;&gt;"",'Données élèves'!AH448&lt;&gt;""),IF('Données élèves'!AH448=TRUE,IF(INDEX(codegem,MATCH('Données élèves'!M448,libgem,0))&gt;=8000,INDEX(codegem,MATCH('Données élèves'!M448,libgem,0)),""),'Données élèves'!M448),"")</f>
        <v/>
      </c>
      <c r="N445" s="148" t="str">
        <f>IF(AND(A445&lt;&gt;"",'Données élèves'!AI448&lt;&gt;""),IF('Données élèves'!AI448=TRUE,INDEX(codeschart,MATCH('Données élèves'!N448,libschart,0)),'Données élèves'!N448),"")</f>
        <v/>
      </c>
      <c r="O445" s="148" t="str">
        <f>IF(AND(A445&lt;&gt;"",'Données élèves'!O448&lt;&gt;""),'Données élèves'!O448,"")</f>
        <v/>
      </c>
      <c r="P445" s="148" t="str">
        <f>IF(AND(A445&lt;&gt;"",'Données élèves'!AK448&lt;&gt;""),IF('Données élèves'!AK448=TRUE,INDEX(codeform,MATCH('Données élèves'!P448,libform,0)),'Données élèves'!P448),"")</f>
        <v/>
      </c>
      <c r="Q445" s="148" t="str">
        <f>IF(AND(A445&lt;&gt;"",'Données élèves'!AL448&lt;&gt;""),IF('Données élèves'!AL448=TRUE,INDEX(codespe,MATCH('Données élèves'!Q448,libspe,0)),'Données élèves'!Q448),"")</f>
        <v/>
      </c>
      <c r="R445" s="148" t="str">
        <f>IF(AND(A445&lt;&gt;"",OR('Données élèves'!AM448&lt;&gt;"",'Données élèves'!AT448=FALSE)),IF('Données élèves'!AM448=TRUE,INDEX(codemp1,MATCH('Données élèves'!R448,libmp1,0)),IF('Données élèves'!AT448=FALSE,0,'Données élèves'!R448)),"")</f>
        <v/>
      </c>
      <c r="S445" s="148" t="str">
        <f t="shared" si="19"/>
        <v/>
      </c>
      <c r="T445" s="148" t="str">
        <f t="shared" si="20"/>
        <v/>
      </c>
      <c r="U445" s="148" t="str">
        <f>IF(AND(A445&lt;&gt;"",'Données élèves'!S448&lt;&gt;""),'Données élèves'!S448,"")</f>
        <v/>
      </c>
      <c r="V445" s="148" t="str">
        <f>IF(AND(A445&lt;&gt;"",'Données élèves'!T448&lt;&gt;""),'Données élèves'!T448,"")</f>
        <v/>
      </c>
      <c r="W445" s="148" t="str">
        <f>IF(AND(A445&lt;&gt;"",'Données élèves'!U448&lt;&gt;""),'Données élèves'!U448,"")</f>
        <v/>
      </c>
      <c r="X445" s="148" t="str">
        <f>IF(AND(A445&lt;&gt;"",'Données élèves'!V448&lt;&gt;""),'Données élèves'!V448,"")</f>
        <v/>
      </c>
      <c r="Y445" s="148" t="str">
        <f>IF(AND(A445&lt;&gt;"",'Données élèves'!W448&lt;&gt;""),'Données élèves'!W448,"")</f>
        <v/>
      </c>
      <c r="Z445" s="148" t="str">
        <f>IF(AND(A445&lt;&gt;"",'Données élèves'!X448&lt;&gt;""),'Données élèves'!X448,"")</f>
        <v/>
      </c>
    </row>
    <row r="446" spans="1:26" x14ac:dyDescent="0.2">
      <c r="A446" s="146" t="str">
        <f>IF('Données élèves'!$C449&lt;&gt;"",'Données élèves'!A449,"")</f>
        <v/>
      </c>
      <c r="B446" s="146" t="str">
        <f>IF(A446&lt;&gt;"",'Données élèves'!B449,"")</f>
        <v/>
      </c>
      <c r="C446" s="146" t="str">
        <f>IF(AND(A446&lt;&gt;"",'Données élèves'!F449&lt;&gt;""),IF(INDEX(codeclint,MATCH('Données élèves'!F449,libclint,0))&lt;&gt;"",INDEX(codeclint,MATCH('Données élèves'!F449,libclint,0)),""),"")</f>
        <v/>
      </c>
      <c r="D446" s="146" t="str">
        <f t="shared" si="18"/>
        <v/>
      </c>
      <c r="E446" s="146" t="str">
        <f>IF(A446&lt;&gt;"",IF('Données élèves'!G449&lt;&gt;"",IF('Données élèves'!AB449&lt;&gt;"",IF('Données élèves'!G449="LOC.ID",CONCATENATE("LOC.",'Données élèves'!AU$5),'Données élèves'!G449),""),""),"")</f>
        <v/>
      </c>
      <c r="F446" s="146" t="str">
        <f>IF(A446&lt;&gt;"",IF('Données élèves'!H449&lt;&gt;"",'Données élèves'!H449,""),"")</f>
        <v/>
      </c>
      <c r="G446" s="146" t="str">
        <f>IF(AND(A446&lt;&gt;"",'Données élèves'!AC449&lt;&gt;""),IF('Données élèves'!AC449=TRUE,INDEX(codesex,MATCH('Données élèves'!I449,libsex,0)),'Données élèves'!I449),"")</f>
        <v/>
      </c>
      <c r="H446" s="147" t="str">
        <f>IF(A446&lt;&gt;"",IF('Données élèves'!J449&lt;&gt;"",'Données élèves'!J449,""),"")</f>
        <v/>
      </c>
      <c r="I446" s="148" t="str">
        <f>IF(AND(A446&lt;&gt;"",'Données élèves'!AE449&lt;&gt;""),IF('Données élèves'!AE449=TRUE,INDEX(codenat,MATCH('Données élèves'!K449,libnat,0)),'Données élèves'!K449),"")</f>
        <v/>
      </c>
      <c r="J446" s="148" t="str">
        <f>IF(AND(A446&lt;&gt;"",'Données élèves'!AF449&lt;&gt;""),IF('Données élèves'!AF449=TRUE,INDEX(codelangue,MATCH('Données élèves'!L449,liblangue,0)),'Données élèves'!L449),"")</f>
        <v/>
      </c>
      <c r="K446" s="148" t="str">
        <f>IF(AND(A446&lt;&gt;"",'Données élèves'!AH449&lt;&gt;""),IF('Données élèves'!AH449=TRUE,IF(INDEX(codegem,MATCH('Données élèves'!M449,libgem,0))&lt;8000,INDEX(codegem,MATCH('Données élèves'!M449,libgem,0)),""),'Données élèves'!M449),"")</f>
        <v/>
      </c>
      <c r="L446" s="148" t="str">
        <f>IF(AND(A446&lt;&gt;"",'Données élèves'!AH449&lt;&gt;""),IF('Données élèves'!AH449=TRUE,INDEX(codegemhist,MATCH('Données élèves'!M449,libgem,0)),""),"")</f>
        <v/>
      </c>
      <c r="M446" s="148" t="str">
        <f>IF(AND(A446&lt;&gt;"",'Données élèves'!AH449&lt;&gt;""),IF('Données élèves'!AH449=TRUE,IF(INDEX(codegem,MATCH('Données élèves'!M449,libgem,0))&gt;=8000,INDEX(codegem,MATCH('Données élèves'!M449,libgem,0)),""),'Données élèves'!M449),"")</f>
        <v/>
      </c>
      <c r="N446" s="148" t="str">
        <f>IF(AND(A446&lt;&gt;"",'Données élèves'!AI449&lt;&gt;""),IF('Données élèves'!AI449=TRUE,INDEX(codeschart,MATCH('Données élèves'!N449,libschart,0)),'Données élèves'!N449),"")</f>
        <v/>
      </c>
      <c r="O446" s="148" t="str">
        <f>IF(AND(A446&lt;&gt;"",'Données élèves'!O449&lt;&gt;""),'Données élèves'!O449,"")</f>
        <v/>
      </c>
      <c r="P446" s="148" t="str">
        <f>IF(AND(A446&lt;&gt;"",'Données élèves'!AK449&lt;&gt;""),IF('Données élèves'!AK449=TRUE,INDEX(codeform,MATCH('Données élèves'!P449,libform,0)),'Données élèves'!P449),"")</f>
        <v/>
      </c>
      <c r="Q446" s="148" t="str">
        <f>IF(AND(A446&lt;&gt;"",'Données élèves'!AL449&lt;&gt;""),IF('Données élèves'!AL449=TRUE,INDEX(codespe,MATCH('Données élèves'!Q449,libspe,0)),'Données élèves'!Q449),"")</f>
        <v/>
      </c>
      <c r="R446" s="148" t="str">
        <f>IF(AND(A446&lt;&gt;"",OR('Données élèves'!AM449&lt;&gt;"",'Données élèves'!AT449=FALSE)),IF('Données élèves'!AM449=TRUE,INDEX(codemp1,MATCH('Données élèves'!R449,libmp1,0)),IF('Données élèves'!AT449=FALSE,0,'Données élèves'!R449)),"")</f>
        <v/>
      </c>
      <c r="S446" s="148" t="str">
        <f t="shared" si="19"/>
        <v/>
      </c>
      <c r="T446" s="148" t="str">
        <f t="shared" si="20"/>
        <v/>
      </c>
      <c r="U446" s="148" t="str">
        <f>IF(AND(A446&lt;&gt;"",'Données élèves'!S449&lt;&gt;""),'Données élèves'!S449,"")</f>
        <v/>
      </c>
      <c r="V446" s="148" t="str">
        <f>IF(AND(A446&lt;&gt;"",'Données élèves'!T449&lt;&gt;""),'Données élèves'!T449,"")</f>
        <v/>
      </c>
      <c r="W446" s="148" t="str">
        <f>IF(AND(A446&lt;&gt;"",'Données élèves'!U449&lt;&gt;""),'Données élèves'!U449,"")</f>
        <v/>
      </c>
      <c r="X446" s="148" t="str">
        <f>IF(AND(A446&lt;&gt;"",'Données élèves'!V449&lt;&gt;""),'Données élèves'!V449,"")</f>
        <v/>
      </c>
      <c r="Y446" s="148" t="str">
        <f>IF(AND(A446&lt;&gt;"",'Données élèves'!W449&lt;&gt;""),'Données élèves'!W449,"")</f>
        <v/>
      </c>
      <c r="Z446" s="148" t="str">
        <f>IF(AND(A446&lt;&gt;"",'Données élèves'!X449&lt;&gt;""),'Données élèves'!X449,"")</f>
        <v/>
      </c>
    </row>
    <row r="447" spans="1:26" x14ac:dyDescent="0.2">
      <c r="A447" s="146" t="str">
        <f>IF('Données élèves'!$C450&lt;&gt;"",'Données élèves'!A450,"")</f>
        <v/>
      </c>
      <c r="B447" s="146" t="str">
        <f>IF(A447&lt;&gt;"",'Données élèves'!B450,"")</f>
        <v/>
      </c>
      <c r="C447" s="146" t="str">
        <f>IF(AND(A447&lt;&gt;"",'Données élèves'!F450&lt;&gt;""),IF(INDEX(codeclint,MATCH('Données élèves'!F450,libclint,0))&lt;&gt;"",INDEX(codeclint,MATCH('Données élèves'!F450,libclint,0)),""),"")</f>
        <v/>
      </c>
      <c r="D447" s="146" t="str">
        <f t="shared" si="18"/>
        <v/>
      </c>
      <c r="E447" s="146" t="str">
        <f>IF(A447&lt;&gt;"",IF('Données élèves'!G450&lt;&gt;"",IF('Données élèves'!AB450&lt;&gt;"",IF('Données élèves'!G450="LOC.ID",CONCATENATE("LOC.",'Données élèves'!AU$5),'Données élèves'!G450),""),""),"")</f>
        <v/>
      </c>
      <c r="F447" s="146" t="str">
        <f>IF(A447&lt;&gt;"",IF('Données élèves'!H450&lt;&gt;"",'Données élèves'!H450,""),"")</f>
        <v/>
      </c>
      <c r="G447" s="146" t="str">
        <f>IF(AND(A447&lt;&gt;"",'Données élèves'!AC450&lt;&gt;""),IF('Données élèves'!AC450=TRUE,INDEX(codesex,MATCH('Données élèves'!I450,libsex,0)),'Données élèves'!I450),"")</f>
        <v/>
      </c>
      <c r="H447" s="147" t="str">
        <f>IF(A447&lt;&gt;"",IF('Données élèves'!J450&lt;&gt;"",'Données élèves'!J450,""),"")</f>
        <v/>
      </c>
      <c r="I447" s="148" t="str">
        <f>IF(AND(A447&lt;&gt;"",'Données élèves'!AE450&lt;&gt;""),IF('Données élèves'!AE450=TRUE,INDEX(codenat,MATCH('Données élèves'!K450,libnat,0)),'Données élèves'!K450),"")</f>
        <v/>
      </c>
      <c r="J447" s="148" t="str">
        <f>IF(AND(A447&lt;&gt;"",'Données élèves'!AF450&lt;&gt;""),IF('Données élèves'!AF450=TRUE,INDEX(codelangue,MATCH('Données élèves'!L450,liblangue,0)),'Données élèves'!L450),"")</f>
        <v/>
      </c>
      <c r="K447" s="148" t="str">
        <f>IF(AND(A447&lt;&gt;"",'Données élèves'!AH450&lt;&gt;""),IF('Données élèves'!AH450=TRUE,IF(INDEX(codegem,MATCH('Données élèves'!M450,libgem,0))&lt;8000,INDEX(codegem,MATCH('Données élèves'!M450,libgem,0)),""),'Données élèves'!M450),"")</f>
        <v/>
      </c>
      <c r="L447" s="148" t="str">
        <f>IF(AND(A447&lt;&gt;"",'Données élèves'!AH450&lt;&gt;""),IF('Données élèves'!AH450=TRUE,INDEX(codegemhist,MATCH('Données élèves'!M450,libgem,0)),""),"")</f>
        <v/>
      </c>
      <c r="M447" s="148" t="str">
        <f>IF(AND(A447&lt;&gt;"",'Données élèves'!AH450&lt;&gt;""),IF('Données élèves'!AH450=TRUE,IF(INDEX(codegem,MATCH('Données élèves'!M450,libgem,0))&gt;=8000,INDEX(codegem,MATCH('Données élèves'!M450,libgem,0)),""),'Données élèves'!M450),"")</f>
        <v/>
      </c>
      <c r="N447" s="148" t="str">
        <f>IF(AND(A447&lt;&gt;"",'Données élèves'!AI450&lt;&gt;""),IF('Données élèves'!AI450=TRUE,INDEX(codeschart,MATCH('Données élèves'!N450,libschart,0)),'Données élèves'!N450),"")</f>
        <v/>
      </c>
      <c r="O447" s="148" t="str">
        <f>IF(AND(A447&lt;&gt;"",'Données élèves'!O450&lt;&gt;""),'Données élèves'!O450,"")</f>
        <v/>
      </c>
      <c r="P447" s="148" t="str">
        <f>IF(AND(A447&lt;&gt;"",'Données élèves'!AK450&lt;&gt;""),IF('Données élèves'!AK450=TRUE,INDEX(codeform,MATCH('Données élèves'!P450,libform,0)),'Données élèves'!P450),"")</f>
        <v/>
      </c>
      <c r="Q447" s="148" t="str">
        <f>IF(AND(A447&lt;&gt;"",'Données élèves'!AL450&lt;&gt;""),IF('Données élèves'!AL450=TRUE,INDEX(codespe,MATCH('Données élèves'!Q450,libspe,0)),'Données élèves'!Q450),"")</f>
        <v/>
      </c>
      <c r="R447" s="148" t="str">
        <f>IF(AND(A447&lt;&gt;"",OR('Données élèves'!AM450&lt;&gt;"",'Données élèves'!AT450=FALSE)),IF('Données élèves'!AM450=TRUE,INDEX(codemp1,MATCH('Données élèves'!R450,libmp1,0)),IF('Données élèves'!AT450=FALSE,0,'Données élèves'!R450)),"")</f>
        <v/>
      </c>
      <c r="S447" s="148" t="str">
        <f t="shared" si="19"/>
        <v/>
      </c>
      <c r="T447" s="148" t="str">
        <f t="shared" si="20"/>
        <v/>
      </c>
      <c r="U447" s="148" t="str">
        <f>IF(AND(A447&lt;&gt;"",'Données élèves'!S450&lt;&gt;""),'Données élèves'!S450,"")</f>
        <v/>
      </c>
      <c r="V447" s="148" t="str">
        <f>IF(AND(A447&lt;&gt;"",'Données élèves'!T450&lt;&gt;""),'Données élèves'!T450,"")</f>
        <v/>
      </c>
      <c r="W447" s="148" t="str">
        <f>IF(AND(A447&lt;&gt;"",'Données élèves'!U450&lt;&gt;""),'Données élèves'!U450,"")</f>
        <v/>
      </c>
      <c r="X447" s="148" t="str">
        <f>IF(AND(A447&lt;&gt;"",'Données élèves'!V450&lt;&gt;""),'Données élèves'!V450,"")</f>
        <v/>
      </c>
      <c r="Y447" s="148" t="str">
        <f>IF(AND(A447&lt;&gt;"",'Données élèves'!W450&lt;&gt;""),'Données élèves'!W450,"")</f>
        <v/>
      </c>
      <c r="Z447" s="148" t="str">
        <f>IF(AND(A447&lt;&gt;"",'Données élèves'!X450&lt;&gt;""),'Données élèves'!X450,"")</f>
        <v/>
      </c>
    </row>
    <row r="448" spans="1:26" x14ac:dyDescent="0.2">
      <c r="A448" s="146" t="str">
        <f>IF('Données élèves'!$C451&lt;&gt;"",'Données élèves'!A451,"")</f>
        <v/>
      </c>
      <c r="B448" s="146" t="str">
        <f>IF(A448&lt;&gt;"",'Données élèves'!B451,"")</f>
        <v/>
      </c>
      <c r="C448" s="146" t="str">
        <f>IF(AND(A448&lt;&gt;"",'Données élèves'!F451&lt;&gt;""),IF(INDEX(codeclint,MATCH('Données élèves'!F451,libclint,0))&lt;&gt;"",INDEX(codeclint,MATCH('Données élèves'!F451,libclint,0)),""),"")</f>
        <v/>
      </c>
      <c r="D448" s="146" t="str">
        <f t="shared" si="18"/>
        <v/>
      </c>
      <c r="E448" s="146" t="str">
        <f>IF(A448&lt;&gt;"",IF('Données élèves'!G451&lt;&gt;"",IF('Données élèves'!AB451&lt;&gt;"",IF('Données élèves'!G451="LOC.ID",CONCATENATE("LOC.",'Données élèves'!AU$5),'Données élèves'!G451),""),""),"")</f>
        <v/>
      </c>
      <c r="F448" s="146" t="str">
        <f>IF(A448&lt;&gt;"",IF('Données élèves'!H451&lt;&gt;"",'Données élèves'!H451,""),"")</f>
        <v/>
      </c>
      <c r="G448" s="146" t="str">
        <f>IF(AND(A448&lt;&gt;"",'Données élèves'!AC451&lt;&gt;""),IF('Données élèves'!AC451=TRUE,INDEX(codesex,MATCH('Données élèves'!I451,libsex,0)),'Données élèves'!I451),"")</f>
        <v/>
      </c>
      <c r="H448" s="147" t="str">
        <f>IF(A448&lt;&gt;"",IF('Données élèves'!J451&lt;&gt;"",'Données élèves'!J451,""),"")</f>
        <v/>
      </c>
      <c r="I448" s="148" t="str">
        <f>IF(AND(A448&lt;&gt;"",'Données élèves'!AE451&lt;&gt;""),IF('Données élèves'!AE451=TRUE,INDEX(codenat,MATCH('Données élèves'!K451,libnat,0)),'Données élèves'!K451),"")</f>
        <v/>
      </c>
      <c r="J448" s="148" t="str">
        <f>IF(AND(A448&lt;&gt;"",'Données élèves'!AF451&lt;&gt;""),IF('Données élèves'!AF451=TRUE,INDEX(codelangue,MATCH('Données élèves'!L451,liblangue,0)),'Données élèves'!L451),"")</f>
        <v/>
      </c>
      <c r="K448" s="148" t="str">
        <f>IF(AND(A448&lt;&gt;"",'Données élèves'!AH451&lt;&gt;""),IF('Données élèves'!AH451=TRUE,IF(INDEX(codegem,MATCH('Données élèves'!M451,libgem,0))&lt;8000,INDEX(codegem,MATCH('Données élèves'!M451,libgem,0)),""),'Données élèves'!M451),"")</f>
        <v/>
      </c>
      <c r="L448" s="148" t="str">
        <f>IF(AND(A448&lt;&gt;"",'Données élèves'!AH451&lt;&gt;""),IF('Données élèves'!AH451=TRUE,INDEX(codegemhist,MATCH('Données élèves'!M451,libgem,0)),""),"")</f>
        <v/>
      </c>
      <c r="M448" s="148" t="str">
        <f>IF(AND(A448&lt;&gt;"",'Données élèves'!AH451&lt;&gt;""),IF('Données élèves'!AH451=TRUE,IF(INDEX(codegem,MATCH('Données élèves'!M451,libgem,0))&gt;=8000,INDEX(codegem,MATCH('Données élèves'!M451,libgem,0)),""),'Données élèves'!M451),"")</f>
        <v/>
      </c>
      <c r="N448" s="148" t="str">
        <f>IF(AND(A448&lt;&gt;"",'Données élèves'!AI451&lt;&gt;""),IF('Données élèves'!AI451=TRUE,INDEX(codeschart,MATCH('Données élèves'!N451,libschart,0)),'Données élèves'!N451),"")</f>
        <v/>
      </c>
      <c r="O448" s="148" t="str">
        <f>IF(AND(A448&lt;&gt;"",'Données élèves'!O451&lt;&gt;""),'Données élèves'!O451,"")</f>
        <v/>
      </c>
      <c r="P448" s="148" t="str">
        <f>IF(AND(A448&lt;&gt;"",'Données élèves'!AK451&lt;&gt;""),IF('Données élèves'!AK451=TRUE,INDEX(codeform,MATCH('Données élèves'!P451,libform,0)),'Données élèves'!P451),"")</f>
        <v/>
      </c>
      <c r="Q448" s="148" t="str">
        <f>IF(AND(A448&lt;&gt;"",'Données élèves'!AL451&lt;&gt;""),IF('Données élèves'!AL451=TRUE,INDEX(codespe,MATCH('Données élèves'!Q451,libspe,0)),'Données élèves'!Q451),"")</f>
        <v/>
      </c>
      <c r="R448" s="148" t="str">
        <f>IF(AND(A448&lt;&gt;"",OR('Données élèves'!AM451&lt;&gt;"",'Données élèves'!AT451=FALSE)),IF('Données élèves'!AM451=TRUE,INDEX(codemp1,MATCH('Données élèves'!R451,libmp1,0)),IF('Données élèves'!AT451=FALSE,0,'Données élèves'!R451)),"")</f>
        <v/>
      </c>
      <c r="S448" s="148" t="str">
        <f t="shared" si="19"/>
        <v/>
      </c>
      <c r="T448" s="148" t="str">
        <f t="shared" si="20"/>
        <v/>
      </c>
      <c r="U448" s="148" t="str">
        <f>IF(AND(A448&lt;&gt;"",'Données élèves'!S451&lt;&gt;""),'Données élèves'!S451,"")</f>
        <v/>
      </c>
      <c r="V448" s="148" t="str">
        <f>IF(AND(A448&lt;&gt;"",'Données élèves'!T451&lt;&gt;""),'Données élèves'!T451,"")</f>
        <v/>
      </c>
      <c r="W448" s="148" t="str">
        <f>IF(AND(A448&lt;&gt;"",'Données élèves'!U451&lt;&gt;""),'Données élèves'!U451,"")</f>
        <v/>
      </c>
      <c r="X448" s="148" t="str">
        <f>IF(AND(A448&lt;&gt;"",'Données élèves'!V451&lt;&gt;""),'Données élèves'!V451,"")</f>
        <v/>
      </c>
      <c r="Y448" s="148" t="str">
        <f>IF(AND(A448&lt;&gt;"",'Données élèves'!W451&lt;&gt;""),'Données élèves'!W451,"")</f>
        <v/>
      </c>
      <c r="Z448" s="148" t="str">
        <f>IF(AND(A448&lt;&gt;"",'Données élèves'!X451&lt;&gt;""),'Données élèves'!X451,"")</f>
        <v/>
      </c>
    </row>
    <row r="449" spans="1:26" x14ac:dyDescent="0.2">
      <c r="A449" s="146" t="str">
        <f>IF('Données élèves'!$C452&lt;&gt;"",'Données élèves'!A452,"")</f>
        <v/>
      </c>
      <c r="B449" s="146" t="str">
        <f>IF(A449&lt;&gt;"",'Données élèves'!B452,"")</f>
        <v/>
      </c>
      <c r="C449" s="146" t="str">
        <f>IF(AND(A449&lt;&gt;"",'Données élèves'!F452&lt;&gt;""),IF(INDEX(codeclint,MATCH('Données élèves'!F452,libclint,0))&lt;&gt;"",INDEX(codeclint,MATCH('Données élèves'!F452,libclint,0)),""),"")</f>
        <v/>
      </c>
      <c r="D449" s="146" t="str">
        <f t="shared" si="18"/>
        <v/>
      </c>
      <c r="E449" s="146" t="str">
        <f>IF(A449&lt;&gt;"",IF('Données élèves'!G452&lt;&gt;"",IF('Données élèves'!AB452&lt;&gt;"",IF('Données élèves'!G452="LOC.ID",CONCATENATE("LOC.",'Données élèves'!AU$5),'Données élèves'!G452),""),""),"")</f>
        <v/>
      </c>
      <c r="F449" s="146" t="str">
        <f>IF(A449&lt;&gt;"",IF('Données élèves'!H452&lt;&gt;"",'Données élèves'!H452,""),"")</f>
        <v/>
      </c>
      <c r="G449" s="146" t="str">
        <f>IF(AND(A449&lt;&gt;"",'Données élèves'!AC452&lt;&gt;""),IF('Données élèves'!AC452=TRUE,INDEX(codesex,MATCH('Données élèves'!I452,libsex,0)),'Données élèves'!I452),"")</f>
        <v/>
      </c>
      <c r="H449" s="147" t="str">
        <f>IF(A449&lt;&gt;"",IF('Données élèves'!J452&lt;&gt;"",'Données élèves'!J452,""),"")</f>
        <v/>
      </c>
      <c r="I449" s="148" t="str">
        <f>IF(AND(A449&lt;&gt;"",'Données élèves'!AE452&lt;&gt;""),IF('Données élèves'!AE452=TRUE,INDEX(codenat,MATCH('Données élèves'!K452,libnat,0)),'Données élèves'!K452),"")</f>
        <v/>
      </c>
      <c r="J449" s="148" t="str">
        <f>IF(AND(A449&lt;&gt;"",'Données élèves'!AF452&lt;&gt;""),IF('Données élèves'!AF452=TRUE,INDEX(codelangue,MATCH('Données élèves'!L452,liblangue,0)),'Données élèves'!L452),"")</f>
        <v/>
      </c>
      <c r="K449" s="148" t="str">
        <f>IF(AND(A449&lt;&gt;"",'Données élèves'!AH452&lt;&gt;""),IF('Données élèves'!AH452=TRUE,IF(INDEX(codegem,MATCH('Données élèves'!M452,libgem,0))&lt;8000,INDEX(codegem,MATCH('Données élèves'!M452,libgem,0)),""),'Données élèves'!M452),"")</f>
        <v/>
      </c>
      <c r="L449" s="148" t="str">
        <f>IF(AND(A449&lt;&gt;"",'Données élèves'!AH452&lt;&gt;""),IF('Données élèves'!AH452=TRUE,INDEX(codegemhist,MATCH('Données élèves'!M452,libgem,0)),""),"")</f>
        <v/>
      </c>
      <c r="M449" s="148" t="str">
        <f>IF(AND(A449&lt;&gt;"",'Données élèves'!AH452&lt;&gt;""),IF('Données élèves'!AH452=TRUE,IF(INDEX(codegem,MATCH('Données élèves'!M452,libgem,0))&gt;=8000,INDEX(codegem,MATCH('Données élèves'!M452,libgem,0)),""),'Données élèves'!M452),"")</f>
        <v/>
      </c>
      <c r="N449" s="148" t="str">
        <f>IF(AND(A449&lt;&gt;"",'Données élèves'!AI452&lt;&gt;""),IF('Données élèves'!AI452=TRUE,INDEX(codeschart,MATCH('Données élèves'!N452,libschart,0)),'Données élèves'!N452),"")</f>
        <v/>
      </c>
      <c r="O449" s="148" t="str">
        <f>IF(AND(A449&lt;&gt;"",'Données élèves'!O452&lt;&gt;""),'Données élèves'!O452,"")</f>
        <v/>
      </c>
      <c r="P449" s="148" t="str">
        <f>IF(AND(A449&lt;&gt;"",'Données élèves'!AK452&lt;&gt;""),IF('Données élèves'!AK452=TRUE,INDEX(codeform,MATCH('Données élèves'!P452,libform,0)),'Données élèves'!P452),"")</f>
        <v/>
      </c>
      <c r="Q449" s="148" t="str">
        <f>IF(AND(A449&lt;&gt;"",'Données élèves'!AL452&lt;&gt;""),IF('Données élèves'!AL452=TRUE,INDEX(codespe,MATCH('Données élèves'!Q452,libspe,0)),'Données élèves'!Q452),"")</f>
        <v/>
      </c>
      <c r="R449" s="148" t="str">
        <f>IF(AND(A449&lt;&gt;"",OR('Données élèves'!AM452&lt;&gt;"",'Données élèves'!AT452=FALSE)),IF('Données élèves'!AM452=TRUE,INDEX(codemp1,MATCH('Données élèves'!R452,libmp1,0)),IF('Données élèves'!AT452=FALSE,0,'Données élèves'!R452)),"")</f>
        <v/>
      </c>
      <c r="S449" s="148" t="str">
        <f t="shared" si="19"/>
        <v/>
      </c>
      <c r="T449" s="148" t="str">
        <f t="shared" si="20"/>
        <v/>
      </c>
      <c r="U449" s="148" t="str">
        <f>IF(AND(A449&lt;&gt;"",'Données élèves'!S452&lt;&gt;""),'Données élèves'!S452,"")</f>
        <v/>
      </c>
      <c r="V449" s="148" t="str">
        <f>IF(AND(A449&lt;&gt;"",'Données élèves'!T452&lt;&gt;""),'Données élèves'!T452,"")</f>
        <v/>
      </c>
      <c r="W449" s="148" t="str">
        <f>IF(AND(A449&lt;&gt;"",'Données élèves'!U452&lt;&gt;""),'Données élèves'!U452,"")</f>
        <v/>
      </c>
      <c r="X449" s="148" t="str">
        <f>IF(AND(A449&lt;&gt;"",'Données élèves'!V452&lt;&gt;""),'Données élèves'!V452,"")</f>
        <v/>
      </c>
      <c r="Y449" s="148" t="str">
        <f>IF(AND(A449&lt;&gt;"",'Données élèves'!W452&lt;&gt;""),'Données élèves'!W452,"")</f>
        <v/>
      </c>
      <c r="Z449" s="148" t="str">
        <f>IF(AND(A449&lt;&gt;"",'Données élèves'!X452&lt;&gt;""),'Données élèves'!X452,"")</f>
        <v/>
      </c>
    </row>
    <row r="450" spans="1:26" x14ac:dyDescent="0.2">
      <c r="A450" s="146" t="str">
        <f>IF('Données élèves'!$C453&lt;&gt;"",'Données élèves'!A453,"")</f>
        <v/>
      </c>
      <c r="B450" s="146" t="str">
        <f>IF(A450&lt;&gt;"",'Données élèves'!B453,"")</f>
        <v/>
      </c>
      <c r="C450" s="146" t="str">
        <f>IF(AND(A450&lt;&gt;"",'Données élèves'!F453&lt;&gt;""),IF(INDEX(codeclint,MATCH('Données élèves'!F453,libclint,0))&lt;&gt;"",INDEX(codeclint,MATCH('Données élèves'!F453,libclint,0)),""),"")</f>
        <v/>
      </c>
      <c r="D450" s="146" t="str">
        <f t="shared" si="18"/>
        <v/>
      </c>
      <c r="E450" s="146" t="str">
        <f>IF(A450&lt;&gt;"",IF('Données élèves'!G453&lt;&gt;"",IF('Données élèves'!AB453&lt;&gt;"",IF('Données élèves'!G453="LOC.ID",CONCATENATE("LOC.",'Données élèves'!AU$5),'Données élèves'!G453),""),""),"")</f>
        <v/>
      </c>
      <c r="F450" s="146" t="str">
        <f>IF(A450&lt;&gt;"",IF('Données élèves'!H453&lt;&gt;"",'Données élèves'!H453,""),"")</f>
        <v/>
      </c>
      <c r="G450" s="146" t="str">
        <f>IF(AND(A450&lt;&gt;"",'Données élèves'!AC453&lt;&gt;""),IF('Données élèves'!AC453=TRUE,INDEX(codesex,MATCH('Données élèves'!I453,libsex,0)),'Données élèves'!I453),"")</f>
        <v/>
      </c>
      <c r="H450" s="147" t="str">
        <f>IF(A450&lt;&gt;"",IF('Données élèves'!J453&lt;&gt;"",'Données élèves'!J453,""),"")</f>
        <v/>
      </c>
      <c r="I450" s="148" t="str">
        <f>IF(AND(A450&lt;&gt;"",'Données élèves'!AE453&lt;&gt;""),IF('Données élèves'!AE453=TRUE,INDEX(codenat,MATCH('Données élèves'!K453,libnat,0)),'Données élèves'!K453),"")</f>
        <v/>
      </c>
      <c r="J450" s="148" t="str">
        <f>IF(AND(A450&lt;&gt;"",'Données élèves'!AF453&lt;&gt;""),IF('Données élèves'!AF453=TRUE,INDEX(codelangue,MATCH('Données élèves'!L453,liblangue,0)),'Données élèves'!L453),"")</f>
        <v/>
      </c>
      <c r="K450" s="148" t="str">
        <f>IF(AND(A450&lt;&gt;"",'Données élèves'!AH453&lt;&gt;""),IF('Données élèves'!AH453=TRUE,IF(INDEX(codegem,MATCH('Données élèves'!M453,libgem,0))&lt;8000,INDEX(codegem,MATCH('Données élèves'!M453,libgem,0)),""),'Données élèves'!M453),"")</f>
        <v/>
      </c>
      <c r="L450" s="148" t="str">
        <f>IF(AND(A450&lt;&gt;"",'Données élèves'!AH453&lt;&gt;""),IF('Données élèves'!AH453=TRUE,INDEX(codegemhist,MATCH('Données élèves'!M453,libgem,0)),""),"")</f>
        <v/>
      </c>
      <c r="M450" s="148" t="str">
        <f>IF(AND(A450&lt;&gt;"",'Données élèves'!AH453&lt;&gt;""),IF('Données élèves'!AH453=TRUE,IF(INDEX(codegem,MATCH('Données élèves'!M453,libgem,0))&gt;=8000,INDEX(codegem,MATCH('Données élèves'!M453,libgem,0)),""),'Données élèves'!M453),"")</f>
        <v/>
      </c>
      <c r="N450" s="148" t="str">
        <f>IF(AND(A450&lt;&gt;"",'Données élèves'!AI453&lt;&gt;""),IF('Données élèves'!AI453=TRUE,INDEX(codeschart,MATCH('Données élèves'!N453,libschart,0)),'Données élèves'!N453),"")</f>
        <v/>
      </c>
      <c r="O450" s="148" t="str">
        <f>IF(AND(A450&lt;&gt;"",'Données élèves'!O453&lt;&gt;""),'Données élèves'!O453,"")</f>
        <v/>
      </c>
      <c r="P450" s="148" t="str">
        <f>IF(AND(A450&lt;&gt;"",'Données élèves'!AK453&lt;&gt;""),IF('Données élèves'!AK453=TRUE,INDEX(codeform,MATCH('Données élèves'!P453,libform,0)),'Données élèves'!P453),"")</f>
        <v/>
      </c>
      <c r="Q450" s="148" t="str">
        <f>IF(AND(A450&lt;&gt;"",'Données élèves'!AL453&lt;&gt;""),IF('Données élèves'!AL453=TRUE,INDEX(codespe,MATCH('Données élèves'!Q453,libspe,0)),'Données élèves'!Q453),"")</f>
        <v/>
      </c>
      <c r="R450" s="148" t="str">
        <f>IF(AND(A450&lt;&gt;"",OR('Données élèves'!AM453&lt;&gt;"",'Données élèves'!AT453=FALSE)),IF('Données élèves'!AM453=TRUE,INDEX(codemp1,MATCH('Données élèves'!R453,libmp1,0)),IF('Données élèves'!AT453=FALSE,0,'Données élèves'!R453)),"")</f>
        <v/>
      </c>
      <c r="S450" s="148" t="str">
        <f t="shared" si="19"/>
        <v/>
      </c>
      <c r="T450" s="148" t="str">
        <f t="shared" si="20"/>
        <v/>
      </c>
      <c r="U450" s="148" t="str">
        <f>IF(AND(A450&lt;&gt;"",'Données élèves'!S453&lt;&gt;""),'Données élèves'!S453,"")</f>
        <v/>
      </c>
      <c r="V450" s="148" t="str">
        <f>IF(AND(A450&lt;&gt;"",'Données élèves'!T453&lt;&gt;""),'Données élèves'!T453,"")</f>
        <v/>
      </c>
      <c r="W450" s="148" t="str">
        <f>IF(AND(A450&lt;&gt;"",'Données élèves'!U453&lt;&gt;""),'Données élèves'!U453,"")</f>
        <v/>
      </c>
      <c r="X450" s="148" t="str">
        <f>IF(AND(A450&lt;&gt;"",'Données élèves'!V453&lt;&gt;""),'Données élèves'!V453,"")</f>
        <v/>
      </c>
      <c r="Y450" s="148" t="str">
        <f>IF(AND(A450&lt;&gt;"",'Données élèves'!W453&lt;&gt;""),'Données élèves'!W453,"")</f>
        <v/>
      </c>
      <c r="Z450" s="148" t="str">
        <f>IF(AND(A450&lt;&gt;"",'Données élèves'!X453&lt;&gt;""),'Données élèves'!X453,"")</f>
        <v/>
      </c>
    </row>
    <row r="451" spans="1:26" x14ac:dyDescent="0.2">
      <c r="A451" s="146" t="str">
        <f>IF('Données élèves'!$C454&lt;&gt;"",'Données élèves'!A454,"")</f>
        <v/>
      </c>
      <c r="B451" s="146" t="str">
        <f>IF(A451&lt;&gt;"",'Données élèves'!B454,"")</f>
        <v/>
      </c>
      <c r="C451" s="146" t="str">
        <f>IF(AND(A451&lt;&gt;"",'Données élèves'!F454&lt;&gt;""),IF(INDEX(codeclint,MATCH('Données élèves'!F454,libclint,0))&lt;&gt;"",INDEX(codeclint,MATCH('Données élèves'!F454,libclint,0)),""),"")</f>
        <v/>
      </c>
      <c r="D451" s="146" t="str">
        <f t="shared" ref="D451:D514" si="21">IF(A451&lt;&gt;"",99990000,"")</f>
        <v/>
      </c>
      <c r="E451" s="146" t="str">
        <f>IF(A451&lt;&gt;"",IF('Données élèves'!G454&lt;&gt;"",IF('Données élèves'!AB454&lt;&gt;"",IF('Données élèves'!G454="LOC.ID",CONCATENATE("LOC.",'Données élèves'!AU$5),'Données élèves'!G454),""),""),"")</f>
        <v/>
      </c>
      <c r="F451" s="146" t="str">
        <f>IF(A451&lt;&gt;"",IF('Données élèves'!H454&lt;&gt;"",'Données élèves'!H454,""),"")</f>
        <v/>
      </c>
      <c r="G451" s="146" t="str">
        <f>IF(AND(A451&lt;&gt;"",'Données élèves'!AC454&lt;&gt;""),IF('Données élèves'!AC454=TRUE,INDEX(codesex,MATCH('Données élèves'!I454,libsex,0)),'Données élèves'!I454),"")</f>
        <v/>
      </c>
      <c r="H451" s="147" t="str">
        <f>IF(A451&lt;&gt;"",IF('Données élèves'!J454&lt;&gt;"",'Données élèves'!J454,""),"")</f>
        <v/>
      </c>
      <c r="I451" s="148" t="str">
        <f>IF(AND(A451&lt;&gt;"",'Données élèves'!AE454&lt;&gt;""),IF('Données élèves'!AE454=TRUE,INDEX(codenat,MATCH('Données élèves'!K454,libnat,0)),'Données élèves'!K454),"")</f>
        <v/>
      </c>
      <c r="J451" s="148" t="str">
        <f>IF(AND(A451&lt;&gt;"",'Données élèves'!AF454&lt;&gt;""),IF('Données élèves'!AF454=TRUE,INDEX(codelangue,MATCH('Données élèves'!L454,liblangue,0)),'Données élèves'!L454),"")</f>
        <v/>
      </c>
      <c r="K451" s="148" t="str">
        <f>IF(AND(A451&lt;&gt;"",'Données élèves'!AH454&lt;&gt;""),IF('Données élèves'!AH454=TRUE,IF(INDEX(codegem,MATCH('Données élèves'!M454,libgem,0))&lt;8000,INDEX(codegem,MATCH('Données élèves'!M454,libgem,0)),""),'Données élèves'!M454),"")</f>
        <v/>
      </c>
      <c r="L451" s="148" t="str">
        <f>IF(AND(A451&lt;&gt;"",'Données élèves'!AH454&lt;&gt;""),IF('Données élèves'!AH454=TRUE,INDEX(codegemhist,MATCH('Données élèves'!M454,libgem,0)),""),"")</f>
        <v/>
      </c>
      <c r="M451" s="148" t="str">
        <f>IF(AND(A451&lt;&gt;"",'Données élèves'!AH454&lt;&gt;""),IF('Données élèves'!AH454=TRUE,IF(INDEX(codegem,MATCH('Données élèves'!M454,libgem,0))&gt;=8000,INDEX(codegem,MATCH('Données élèves'!M454,libgem,0)),""),'Données élèves'!M454),"")</f>
        <v/>
      </c>
      <c r="N451" s="148" t="str">
        <f>IF(AND(A451&lt;&gt;"",'Données élèves'!AI454&lt;&gt;""),IF('Données élèves'!AI454=TRUE,INDEX(codeschart,MATCH('Données élèves'!N454,libschart,0)),'Données élèves'!N454),"")</f>
        <v/>
      </c>
      <c r="O451" s="148" t="str">
        <f>IF(AND(A451&lt;&gt;"",'Données élèves'!O454&lt;&gt;""),'Données élèves'!O454,"")</f>
        <v/>
      </c>
      <c r="P451" s="148" t="str">
        <f>IF(AND(A451&lt;&gt;"",'Données élèves'!AK454&lt;&gt;""),IF('Données élèves'!AK454=TRUE,INDEX(codeform,MATCH('Données élèves'!P454,libform,0)),'Données élèves'!P454),"")</f>
        <v/>
      </c>
      <c r="Q451" s="148" t="str">
        <f>IF(AND(A451&lt;&gt;"",'Données élèves'!AL454&lt;&gt;""),IF('Données élèves'!AL454=TRUE,INDEX(codespe,MATCH('Données élèves'!Q454,libspe,0)),'Données élèves'!Q454),"")</f>
        <v/>
      </c>
      <c r="R451" s="148" t="str">
        <f>IF(AND(A451&lt;&gt;"",OR('Données élèves'!AM454&lt;&gt;"",'Données élèves'!AT454=FALSE)),IF('Données élèves'!AM454=TRUE,INDEX(codemp1,MATCH('Données élèves'!R454,libmp1,0)),IF('Données élèves'!AT454=FALSE,0,'Données élèves'!R454)),"")</f>
        <v/>
      </c>
      <c r="S451" s="148" t="str">
        <f t="shared" ref="S451:S514" si="22">IF(A451&lt;&gt;"",98990000,"")</f>
        <v/>
      </c>
      <c r="T451" s="148" t="str">
        <f t="shared" ref="T451:T514" si="23">IF(A451&lt;&gt;"",99,"")</f>
        <v/>
      </c>
      <c r="U451" s="148" t="str">
        <f>IF(AND(A451&lt;&gt;"",'Données élèves'!S454&lt;&gt;""),'Données élèves'!S454,"")</f>
        <v/>
      </c>
      <c r="V451" s="148" t="str">
        <f>IF(AND(A451&lt;&gt;"",'Données élèves'!T454&lt;&gt;""),'Données élèves'!T454,"")</f>
        <v/>
      </c>
      <c r="W451" s="148" t="str">
        <f>IF(AND(A451&lt;&gt;"",'Données élèves'!U454&lt;&gt;""),'Données élèves'!U454,"")</f>
        <v/>
      </c>
      <c r="X451" s="148" t="str">
        <f>IF(AND(A451&lt;&gt;"",'Données élèves'!V454&lt;&gt;""),'Données élèves'!V454,"")</f>
        <v/>
      </c>
      <c r="Y451" s="148" t="str">
        <f>IF(AND(A451&lt;&gt;"",'Données élèves'!W454&lt;&gt;""),'Données élèves'!W454,"")</f>
        <v/>
      </c>
      <c r="Z451" s="148" t="str">
        <f>IF(AND(A451&lt;&gt;"",'Données élèves'!X454&lt;&gt;""),'Données élèves'!X454,"")</f>
        <v/>
      </c>
    </row>
    <row r="452" spans="1:26" x14ac:dyDescent="0.2">
      <c r="A452" s="146" t="str">
        <f>IF('Données élèves'!$C455&lt;&gt;"",'Données élèves'!A455,"")</f>
        <v/>
      </c>
      <c r="B452" s="146" t="str">
        <f>IF(A452&lt;&gt;"",'Données élèves'!B455,"")</f>
        <v/>
      </c>
      <c r="C452" s="146" t="str">
        <f>IF(AND(A452&lt;&gt;"",'Données élèves'!F455&lt;&gt;""),IF(INDEX(codeclint,MATCH('Données élèves'!F455,libclint,0))&lt;&gt;"",INDEX(codeclint,MATCH('Données élèves'!F455,libclint,0)),""),"")</f>
        <v/>
      </c>
      <c r="D452" s="146" t="str">
        <f t="shared" si="21"/>
        <v/>
      </c>
      <c r="E452" s="146" t="str">
        <f>IF(A452&lt;&gt;"",IF('Données élèves'!G455&lt;&gt;"",IF('Données élèves'!AB455&lt;&gt;"",IF('Données élèves'!G455="LOC.ID",CONCATENATE("LOC.",'Données élèves'!AU$5),'Données élèves'!G455),""),""),"")</f>
        <v/>
      </c>
      <c r="F452" s="146" t="str">
        <f>IF(A452&lt;&gt;"",IF('Données élèves'!H455&lt;&gt;"",'Données élèves'!H455,""),"")</f>
        <v/>
      </c>
      <c r="G452" s="146" t="str">
        <f>IF(AND(A452&lt;&gt;"",'Données élèves'!AC455&lt;&gt;""),IF('Données élèves'!AC455=TRUE,INDEX(codesex,MATCH('Données élèves'!I455,libsex,0)),'Données élèves'!I455),"")</f>
        <v/>
      </c>
      <c r="H452" s="147" t="str">
        <f>IF(A452&lt;&gt;"",IF('Données élèves'!J455&lt;&gt;"",'Données élèves'!J455,""),"")</f>
        <v/>
      </c>
      <c r="I452" s="148" t="str">
        <f>IF(AND(A452&lt;&gt;"",'Données élèves'!AE455&lt;&gt;""),IF('Données élèves'!AE455=TRUE,INDEX(codenat,MATCH('Données élèves'!K455,libnat,0)),'Données élèves'!K455),"")</f>
        <v/>
      </c>
      <c r="J452" s="148" t="str">
        <f>IF(AND(A452&lt;&gt;"",'Données élèves'!AF455&lt;&gt;""),IF('Données élèves'!AF455=TRUE,INDEX(codelangue,MATCH('Données élèves'!L455,liblangue,0)),'Données élèves'!L455),"")</f>
        <v/>
      </c>
      <c r="K452" s="148" t="str">
        <f>IF(AND(A452&lt;&gt;"",'Données élèves'!AH455&lt;&gt;""),IF('Données élèves'!AH455=TRUE,IF(INDEX(codegem,MATCH('Données élèves'!M455,libgem,0))&lt;8000,INDEX(codegem,MATCH('Données élèves'!M455,libgem,0)),""),'Données élèves'!M455),"")</f>
        <v/>
      </c>
      <c r="L452" s="148" t="str">
        <f>IF(AND(A452&lt;&gt;"",'Données élèves'!AH455&lt;&gt;""),IF('Données élèves'!AH455=TRUE,INDEX(codegemhist,MATCH('Données élèves'!M455,libgem,0)),""),"")</f>
        <v/>
      </c>
      <c r="M452" s="148" t="str">
        <f>IF(AND(A452&lt;&gt;"",'Données élèves'!AH455&lt;&gt;""),IF('Données élèves'!AH455=TRUE,IF(INDEX(codegem,MATCH('Données élèves'!M455,libgem,0))&gt;=8000,INDEX(codegem,MATCH('Données élèves'!M455,libgem,0)),""),'Données élèves'!M455),"")</f>
        <v/>
      </c>
      <c r="N452" s="148" t="str">
        <f>IF(AND(A452&lt;&gt;"",'Données élèves'!AI455&lt;&gt;""),IF('Données élèves'!AI455=TRUE,INDEX(codeschart,MATCH('Données élèves'!N455,libschart,0)),'Données élèves'!N455),"")</f>
        <v/>
      </c>
      <c r="O452" s="148" t="str">
        <f>IF(AND(A452&lt;&gt;"",'Données élèves'!O455&lt;&gt;""),'Données élèves'!O455,"")</f>
        <v/>
      </c>
      <c r="P452" s="148" t="str">
        <f>IF(AND(A452&lt;&gt;"",'Données élèves'!AK455&lt;&gt;""),IF('Données élèves'!AK455=TRUE,INDEX(codeform,MATCH('Données élèves'!P455,libform,0)),'Données élèves'!P455),"")</f>
        <v/>
      </c>
      <c r="Q452" s="148" t="str">
        <f>IF(AND(A452&lt;&gt;"",'Données élèves'!AL455&lt;&gt;""),IF('Données élèves'!AL455=TRUE,INDEX(codespe,MATCH('Données élèves'!Q455,libspe,0)),'Données élèves'!Q455),"")</f>
        <v/>
      </c>
      <c r="R452" s="148" t="str">
        <f>IF(AND(A452&lt;&gt;"",OR('Données élèves'!AM455&lt;&gt;"",'Données élèves'!AT455=FALSE)),IF('Données élèves'!AM455=TRUE,INDEX(codemp1,MATCH('Données élèves'!R455,libmp1,0)),IF('Données élèves'!AT455=FALSE,0,'Données élèves'!R455)),"")</f>
        <v/>
      </c>
      <c r="S452" s="148" t="str">
        <f t="shared" si="22"/>
        <v/>
      </c>
      <c r="T452" s="148" t="str">
        <f t="shared" si="23"/>
        <v/>
      </c>
      <c r="U452" s="148" t="str">
        <f>IF(AND(A452&lt;&gt;"",'Données élèves'!S455&lt;&gt;""),'Données élèves'!S455,"")</f>
        <v/>
      </c>
      <c r="V452" s="148" t="str">
        <f>IF(AND(A452&lt;&gt;"",'Données élèves'!T455&lt;&gt;""),'Données élèves'!T455,"")</f>
        <v/>
      </c>
      <c r="W452" s="148" t="str">
        <f>IF(AND(A452&lt;&gt;"",'Données élèves'!U455&lt;&gt;""),'Données élèves'!U455,"")</f>
        <v/>
      </c>
      <c r="X452" s="148" t="str">
        <f>IF(AND(A452&lt;&gt;"",'Données élèves'!V455&lt;&gt;""),'Données élèves'!V455,"")</f>
        <v/>
      </c>
      <c r="Y452" s="148" t="str">
        <f>IF(AND(A452&lt;&gt;"",'Données élèves'!W455&lt;&gt;""),'Données élèves'!W455,"")</f>
        <v/>
      </c>
      <c r="Z452" s="148" t="str">
        <f>IF(AND(A452&lt;&gt;"",'Données élèves'!X455&lt;&gt;""),'Données élèves'!X455,"")</f>
        <v/>
      </c>
    </row>
    <row r="453" spans="1:26" x14ac:dyDescent="0.2">
      <c r="A453" s="146" t="str">
        <f>IF('Données élèves'!$C456&lt;&gt;"",'Données élèves'!A456,"")</f>
        <v/>
      </c>
      <c r="B453" s="146" t="str">
        <f>IF(A453&lt;&gt;"",'Données élèves'!B456,"")</f>
        <v/>
      </c>
      <c r="C453" s="146" t="str">
        <f>IF(AND(A453&lt;&gt;"",'Données élèves'!F456&lt;&gt;""),IF(INDEX(codeclint,MATCH('Données élèves'!F456,libclint,0))&lt;&gt;"",INDEX(codeclint,MATCH('Données élèves'!F456,libclint,0)),""),"")</f>
        <v/>
      </c>
      <c r="D453" s="146" t="str">
        <f t="shared" si="21"/>
        <v/>
      </c>
      <c r="E453" s="146" t="str">
        <f>IF(A453&lt;&gt;"",IF('Données élèves'!G456&lt;&gt;"",IF('Données élèves'!AB456&lt;&gt;"",IF('Données élèves'!G456="LOC.ID",CONCATENATE("LOC.",'Données élèves'!AU$5),'Données élèves'!G456),""),""),"")</f>
        <v/>
      </c>
      <c r="F453" s="146" t="str">
        <f>IF(A453&lt;&gt;"",IF('Données élèves'!H456&lt;&gt;"",'Données élèves'!H456,""),"")</f>
        <v/>
      </c>
      <c r="G453" s="146" t="str">
        <f>IF(AND(A453&lt;&gt;"",'Données élèves'!AC456&lt;&gt;""),IF('Données élèves'!AC456=TRUE,INDEX(codesex,MATCH('Données élèves'!I456,libsex,0)),'Données élèves'!I456),"")</f>
        <v/>
      </c>
      <c r="H453" s="147" t="str">
        <f>IF(A453&lt;&gt;"",IF('Données élèves'!J456&lt;&gt;"",'Données élèves'!J456,""),"")</f>
        <v/>
      </c>
      <c r="I453" s="148" t="str">
        <f>IF(AND(A453&lt;&gt;"",'Données élèves'!AE456&lt;&gt;""),IF('Données élèves'!AE456=TRUE,INDEX(codenat,MATCH('Données élèves'!K456,libnat,0)),'Données élèves'!K456),"")</f>
        <v/>
      </c>
      <c r="J453" s="148" t="str">
        <f>IF(AND(A453&lt;&gt;"",'Données élèves'!AF456&lt;&gt;""),IF('Données élèves'!AF456=TRUE,INDEX(codelangue,MATCH('Données élèves'!L456,liblangue,0)),'Données élèves'!L456),"")</f>
        <v/>
      </c>
      <c r="K453" s="148" t="str">
        <f>IF(AND(A453&lt;&gt;"",'Données élèves'!AH456&lt;&gt;""),IF('Données élèves'!AH456=TRUE,IF(INDEX(codegem,MATCH('Données élèves'!M456,libgem,0))&lt;8000,INDEX(codegem,MATCH('Données élèves'!M456,libgem,0)),""),'Données élèves'!M456),"")</f>
        <v/>
      </c>
      <c r="L453" s="148" t="str">
        <f>IF(AND(A453&lt;&gt;"",'Données élèves'!AH456&lt;&gt;""),IF('Données élèves'!AH456=TRUE,INDEX(codegemhist,MATCH('Données élèves'!M456,libgem,0)),""),"")</f>
        <v/>
      </c>
      <c r="M453" s="148" t="str">
        <f>IF(AND(A453&lt;&gt;"",'Données élèves'!AH456&lt;&gt;""),IF('Données élèves'!AH456=TRUE,IF(INDEX(codegem,MATCH('Données élèves'!M456,libgem,0))&gt;=8000,INDEX(codegem,MATCH('Données élèves'!M456,libgem,0)),""),'Données élèves'!M456),"")</f>
        <v/>
      </c>
      <c r="N453" s="148" t="str">
        <f>IF(AND(A453&lt;&gt;"",'Données élèves'!AI456&lt;&gt;""),IF('Données élèves'!AI456=TRUE,INDEX(codeschart,MATCH('Données élèves'!N456,libschart,0)),'Données élèves'!N456),"")</f>
        <v/>
      </c>
      <c r="O453" s="148" t="str">
        <f>IF(AND(A453&lt;&gt;"",'Données élèves'!O456&lt;&gt;""),'Données élèves'!O456,"")</f>
        <v/>
      </c>
      <c r="P453" s="148" t="str">
        <f>IF(AND(A453&lt;&gt;"",'Données élèves'!AK456&lt;&gt;""),IF('Données élèves'!AK456=TRUE,INDEX(codeform,MATCH('Données élèves'!P456,libform,0)),'Données élèves'!P456),"")</f>
        <v/>
      </c>
      <c r="Q453" s="148" t="str">
        <f>IF(AND(A453&lt;&gt;"",'Données élèves'!AL456&lt;&gt;""),IF('Données élèves'!AL456=TRUE,INDEX(codespe,MATCH('Données élèves'!Q456,libspe,0)),'Données élèves'!Q456),"")</f>
        <v/>
      </c>
      <c r="R453" s="148" t="str">
        <f>IF(AND(A453&lt;&gt;"",OR('Données élèves'!AM456&lt;&gt;"",'Données élèves'!AT456=FALSE)),IF('Données élèves'!AM456=TRUE,INDEX(codemp1,MATCH('Données élèves'!R456,libmp1,0)),IF('Données élèves'!AT456=FALSE,0,'Données élèves'!R456)),"")</f>
        <v/>
      </c>
      <c r="S453" s="148" t="str">
        <f t="shared" si="22"/>
        <v/>
      </c>
      <c r="T453" s="148" t="str">
        <f t="shared" si="23"/>
        <v/>
      </c>
      <c r="U453" s="148" t="str">
        <f>IF(AND(A453&lt;&gt;"",'Données élèves'!S456&lt;&gt;""),'Données élèves'!S456,"")</f>
        <v/>
      </c>
      <c r="V453" s="148" t="str">
        <f>IF(AND(A453&lt;&gt;"",'Données élèves'!T456&lt;&gt;""),'Données élèves'!T456,"")</f>
        <v/>
      </c>
      <c r="W453" s="148" t="str">
        <f>IF(AND(A453&lt;&gt;"",'Données élèves'!U456&lt;&gt;""),'Données élèves'!U456,"")</f>
        <v/>
      </c>
      <c r="X453" s="148" t="str">
        <f>IF(AND(A453&lt;&gt;"",'Données élèves'!V456&lt;&gt;""),'Données élèves'!V456,"")</f>
        <v/>
      </c>
      <c r="Y453" s="148" t="str">
        <f>IF(AND(A453&lt;&gt;"",'Données élèves'!W456&lt;&gt;""),'Données élèves'!W456,"")</f>
        <v/>
      </c>
      <c r="Z453" s="148" t="str">
        <f>IF(AND(A453&lt;&gt;"",'Données élèves'!X456&lt;&gt;""),'Données élèves'!X456,"")</f>
        <v/>
      </c>
    </row>
    <row r="454" spans="1:26" x14ac:dyDescent="0.2">
      <c r="A454" s="146" t="str">
        <f>IF('Données élèves'!$C457&lt;&gt;"",'Données élèves'!A457,"")</f>
        <v/>
      </c>
      <c r="B454" s="146" t="str">
        <f>IF(A454&lt;&gt;"",'Données élèves'!B457,"")</f>
        <v/>
      </c>
      <c r="C454" s="146" t="str">
        <f>IF(AND(A454&lt;&gt;"",'Données élèves'!F457&lt;&gt;""),IF(INDEX(codeclint,MATCH('Données élèves'!F457,libclint,0))&lt;&gt;"",INDEX(codeclint,MATCH('Données élèves'!F457,libclint,0)),""),"")</f>
        <v/>
      </c>
      <c r="D454" s="146" t="str">
        <f t="shared" si="21"/>
        <v/>
      </c>
      <c r="E454" s="146" t="str">
        <f>IF(A454&lt;&gt;"",IF('Données élèves'!G457&lt;&gt;"",IF('Données élèves'!AB457&lt;&gt;"",IF('Données élèves'!G457="LOC.ID",CONCATENATE("LOC.",'Données élèves'!AU$5),'Données élèves'!G457),""),""),"")</f>
        <v/>
      </c>
      <c r="F454" s="146" t="str">
        <f>IF(A454&lt;&gt;"",IF('Données élèves'!H457&lt;&gt;"",'Données élèves'!H457,""),"")</f>
        <v/>
      </c>
      <c r="G454" s="146" t="str">
        <f>IF(AND(A454&lt;&gt;"",'Données élèves'!AC457&lt;&gt;""),IF('Données élèves'!AC457=TRUE,INDEX(codesex,MATCH('Données élèves'!I457,libsex,0)),'Données élèves'!I457),"")</f>
        <v/>
      </c>
      <c r="H454" s="147" t="str">
        <f>IF(A454&lt;&gt;"",IF('Données élèves'!J457&lt;&gt;"",'Données élèves'!J457,""),"")</f>
        <v/>
      </c>
      <c r="I454" s="148" t="str">
        <f>IF(AND(A454&lt;&gt;"",'Données élèves'!AE457&lt;&gt;""),IF('Données élèves'!AE457=TRUE,INDEX(codenat,MATCH('Données élèves'!K457,libnat,0)),'Données élèves'!K457),"")</f>
        <v/>
      </c>
      <c r="J454" s="148" t="str">
        <f>IF(AND(A454&lt;&gt;"",'Données élèves'!AF457&lt;&gt;""),IF('Données élèves'!AF457=TRUE,INDEX(codelangue,MATCH('Données élèves'!L457,liblangue,0)),'Données élèves'!L457),"")</f>
        <v/>
      </c>
      <c r="K454" s="148" t="str">
        <f>IF(AND(A454&lt;&gt;"",'Données élèves'!AH457&lt;&gt;""),IF('Données élèves'!AH457=TRUE,IF(INDEX(codegem,MATCH('Données élèves'!M457,libgem,0))&lt;8000,INDEX(codegem,MATCH('Données élèves'!M457,libgem,0)),""),'Données élèves'!M457),"")</f>
        <v/>
      </c>
      <c r="L454" s="148" t="str">
        <f>IF(AND(A454&lt;&gt;"",'Données élèves'!AH457&lt;&gt;""),IF('Données élèves'!AH457=TRUE,INDEX(codegemhist,MATCH('Données élèves'!M457,libgem,0)),""),"")</f>
        <v/>
      </c>
      <c r="M454" s="148" t="str">
        <f>IF(AND(A454&lt;&gt;"",'Données élèves'!AH457&lt;&gt;""),IF('Données élèves'!AH457=TRUE,IF(INDEX(codegem,MATCH('Données élèves'!M457,libgem,0))&gt;=8000,INDEX(codegem,MATCH('Données élèves'!M457,libgem,0)),""),'Données élèves'!M457),"")</f>
        <v/>
      </c>
      <c r="N454" s="148" t="str">
        <f>IF(AND(A454&lt;&gt;"",'Données élèves'!AI457&lt;&gt;""),IF('Données élèves'!AI457=TRUE,INDEX(codeschart,MATCH('Données élèves'!N457,libschart,0)),'Données élèves'!N457),"")</f>
        <v/>
      </c>
      <c r="O454" s="148" t="str">
        <f>IF(AND(A454&lt;&gt;"",'Données élèves'!O457&lt;&gt;""),'Données élèves'!O457,"")</f>
        <v/>
      </c>
      <c r="P454" s="148" t="str">
        <f>IF(AND(A454&lt;&gt;"",'Données élèves'!AK457&lt;&gt;""),IF('Données élèves'!AK457=TRUE,INDEX(codeform,MATCH('Données élèves'!P457,libform,0)),'Données élèves'!P457),"")</f>
        <v/>
      </c>
      <c r="Q454" s="148" t="str">
        <f>IF(AND(A454&lt;&gt;"",'Données élèves'!AL457&lt;&gt;""),IF('Données élèves'!AL457=TRUE,INDEX(codespe,MATCH('Données élèves'!Q457,libspe,0)),'Données élèves'!Q457),"")</f>
        <v/>
      </c>
      <c r="R454" s="148" t="str">
        <f>IF(AND(A454&lt;&gt;"",OR('Données élèves'!AM457&lt;&gt;"",'Données élèves'!AT457=FALSE)),IF('Données élèves'!AM457=TRUE,INDEX(codemp1,MATCH('Données élèves'!R457,libmp1,0)),IF('Données élèves'!AT457=FALSE,0,'Données élèves'!R457)),"")</f>
        <v/>
      </c>
      <c r="S454" s="148" t="str">
        <f t="shared" si="22"/>
        <v/>
      </c>
      <c r="T454" s="148" t="str">
        <f t="shared" si="23"/>
        <v/>
      </c>
      <c r="U454" s="148" t="str">
        <f>IF(AND(A454&lt;&gt;"",'Données élèves'!S457&lt;&gt;""),'Données élèves'!S457,"")</f>
        <v/>
      </c>
      <c r="V454" s="148" t="str">
        <f>IF(AND(A454&lt;&gt;"",'Données élèves'!T457&lt;&gt;""),'Données élèves'!T457,"")</f>
        <v/>
      </c>
      <c r="W454" s="148" t="str">
        <f>IF(AND(A454&lt;&gt;"",'Données élèves'!U457&lt;&gt;""),'Données élèves'!U457,"")</f>
        <v/>
      </c>
      <c r="X454" s="148" t="str">
        <f>IF(AND(A454&lt;&gt;"",'Données élèves'!V457&lt;&gt;""),'Données élèves'!V457,"")</f>
        <v/>
      </c>
      <c r="Y454" s="148" t="str">
        <f>IF(AND(A454&lt;&gt;"",'Données élèves'!W457&lt;&gt;""),'Données élèves'!W457,"")</f>
        <v/>
      </c>
      <c r="Z454" s="148" t="str">
        <f>IF(AND(A454&lt;&gt;"",'Données élèves'!X457&lt;&gt;""),'Données élèves'!X457,"")</f>
        <v/>
      </c>
    </row>
    <row r="455" spans="1:26" x14ac:dyDescent="0.2">
      <c r="A455" s="146" t="str">
        <f>IF('Données élèves'!$C458&lt;&gt;"",'Données élèves'!A458,"")</f>
        <v/>
      </c>
      <c r="B455" s="146" t="str">
        <f>IF(A455&lt;&gt;"",'Données élèves'!B458,"")</f>
        <v/>
      </c>
      <c r="C455" s="146" t="str">
        <f>IF(AND(A455&lt;&gt;"",'Données élèves'!F458&lt;&gt;""),IF(INDEX(codeclint,MATCH('Données élèves'!F458,libclint,0))&lt;&gt;"",INDEX(codeclint,MATCH('Données élèves'!F458,libclint,0)),""),"")</f>
        <v/>
      </c>
      <c r="D455" s="146" t="str">
        <f t="shared" si="21"/>
        <v/>
      </c>
      <c r="E455" s="146" t="str">
        <f>IF(A455&lt;&gt;"",IF('Données élèves'!G458&lt;&gt;"",IF('Données élèves'!AB458&lt;&gt;"",IF('Données élèves'!G458="LOC.ID",CONCATENATE("LOC.",'Données élèves'!AU$5),'Données élèves'!G458),""),""),"")</f>
        <v/>
      </c>
      <c r="F455" s="146" t="str">
        <f>IF(A455&lt;&gt;"",IF('Données élèves'!H458&lt;&gt;"",'Données élèves'!H458,""),"")</f>
        <v/>
      </c>
      <c r="G455" s="146" t="str">
        <f>IF(AND(A455&lt;&gt;"",'Données élèves'!AC458&lt;&gt;""),IF('Données élèves'!AC458=TRUE,INDEX(codesex,MATCH('Données élèves'!I458,libsex,0)),'Données élèves'!I458),"")</f>
        <v/>
      </c>
      <c r="H455" s="147" t="str">
        <f>IF(A455&lt;&gt;"",IF('Données élèves'!J458&lt;&gt;"",'Données élèves'!J458,""),"")</f>
        <v/>
      </c>
      <c r="I455" s="148" t="str">
        <f>IF(AND(A455&lt;&gt;"",'Données élèves'!AE458&lt;&gt;""),IF('Données élèves'!AE458=TRUE,INDEX(codenat,MATCH('Données élèves'!K458,libnat,0)),'Données élèves'!K458),"")</f>
        <v/>
      </c>
      <c r="J455" s="148" t="str">
        <f>IF(AND(A455&lt;&gt;"",'Données élèves'!AF458&lt;&gt;""),IF('Données élèves'!AF458=TRUE,INDEX(codelangue,MATCH('Données élèves'!L458,liblangue,0)),'Données élèves'!L458),"")</f>
        <v/>
      </c>
      <c r="K455" s="148" t="str">
        <f>IF(AND(A455&lt;&gt;"",'Données élèves'!AH458&lt;&gt;""),IF('Données élèves'!AH458=TRUE,IF(INDEX(codegem,MATCH('Données élèves'!M458,libgem,0))&lt;8000,INDEX(codegem,MATCH('Données élèves'!M458,libgem,0)),""),'Données élèves'!M458),"")</f>
        <v/>
      </c>
      <c r="L455" s="148" t="str">
        <f>IF(AND(A455&lt;&gt;"",'Données élèves'!AH458&lt;&gt;""),IF('Données élèves'!AH458=TRUE,INDEX(codegemhist,MATCH('Données élèves'!M458,libgem,0)),""),"")</f>
        <v/>
      </c>
      <c r="M455" s="148" t="str">
        <f>IF(AND(A455&lt;&gt;"",'Données élèves'!AH458&lt;&gt;""),IF('Données élèves'!AH458=TRUE,IF(INDEX(codegem,MATCH('Données élèves'!M458,libgem,0))&gt;=8000,INDEX(codegem,MATCH('Données élèves'!M458,libgem,0)),""),'Données élèves'!M458),"")</f>
        <v/>
      </c>
      <c r="N455" s="148" t="str">
        <f>IF(AND(A455&lt;&gt;"",'Données élèves'!AI458&lt;&gt;""),IF('Données élèves'!AI458=TRUE,INDEX(codeschart,MATCH('Données élèves'!N458,libschart,0)),'Données élèves'!N458),"")</f>
        <v/>
      </c>
      <c r="O455" s="148" t="str">
        <f>IF(AND(A455&lt;&gt;"",'Données élèves'!O458&lt;&gt;""),'Données élèves'!O458,"")</f>
        <v/>
      </c>
      <c r="P455" s="148" t="str">
        <f>IF(AND(A455&lt;&gt;"",'Données élèves'!AK458&lt;&gt;""),IF('Données élèves'!AK458=TRUE,INDEX(codeform,MATCH('Données élèves'!P458,libform,0)),'Données élèves'!P458),"")</f>
        <v/>
      </c>
      <c r="Q455" s="148" t="str">
        <f>IF(AND(A455&lt;&gt;"",'Données élèves'!AL458&lt;&gt;""),IF('Données élèves'!AL458=TRUE,INDEX(codespe,MATCH('Données élèves'!Q458,libspe,0)),'Données élèves'!Q458),"")</f>
        <v/>
      </c>
      <c r="R455" s="148" t="str">
        <f>IF(AND(A455&lt;&gt;"",OR('Données élèves'!AM458&lt;&gt;"",'Données élèves'!AT458=FALSE)),IF('Données élèves'!AM458=TRUE,INDEX(codemp1,MATCH('Données élèves'!R458,libmp1,0)),IF('Données élèves'!AT458=FALSE,0,'Données élèves'!R458)),"")</f>
        <v/>
      </c>
      <c r="S455" s="148" t="str">
        <f t="shared" si="22"/>
        <v/>
      </c>
      <c r="T455" s="148" t="str">
        <f t="shared" si="23"/>
        <v/>
      </c>
      <c r="U455" s="148" t="str">
        <f>IF(AND(A455&lt;&gt;"",'Données élèves'!S458&lt;&gt;""),'Données élèves'!S458,"")</f>
        <v/>
      </c>
      <c r="V455" s="148" t="str">
        <f>IF(AND(A455&lt;&gt;"",'Données élèves'!T458&lt;&gt;""),'Données élèves'!T458,"")</f>
        <v/>
      </c>
      <c r="W455" s="148" t="str">
        <f>IF(AND(A455&lt;&gt;"",'Données élèves'!U458&lt;&gt;""),'Données élèves'!U458,"")</f>
        <v/>
      </c>
      <c r="X455" s="148" t="str">
        <f>IF(AND(A455&lt;&gt;"",'Données élèves'!V458&lt;&gt;""),'Données élèves'!V458,"")</f>
        <v/>
      </c>
      <c r="Y455" s="148" t="str">
        <f>IF(AND(A455&lt;&gt;"",'Données élèves'!W458&lt;&gt;""),'Données élèves'!W458,"")</f>
        <v/>
      </c>
      <c r="Z455" s="148" t="str">
        <f>IF(AND(A455&lt;&gt;"",'Données élèves'!X458&lt;&gt;""),'Données élèves'!X458,"")</f>
        <v/>
      </c>
    </row>
    <row r="456" spans="1:26" x14ac:dyDescent="0.2">
      <c r="A456" s="146" t="str">
        <f>IF('Données élèves'!$C459&lt;&gt;"",'Données élèves'!A459,"")</f>
        <v/>
      </c>
      <c r="B456" s="146" t="str">
        <f>IF(A456&lt;&gt;"",'Données élèves'!B459,"")</f>
        <v/>
      </c>
      <c r="C456" s="146" t="str">
        <f>IF(AND(A456&lt;&gt;"",'Données élèves'!F459&lt;&gt;""),IF(INDEX(codeclint,MATCH('Données élèves'!F459,libclint,0))&lt;&gt;"",INDEX(codeclint,MATCH('Données élèves'!F459,libclint,0)),""),"")</f>
        <v/>
      </c>
      <c r="D456" s="146" t="str">
        <f t="shared" si="21"/>
        <v/>
      </c>
      <c r="E456" s="146" t="str">
        <f>IF(A456&lt;&gt;"",IF('Données élèves'!G459&lt;&gt;"",IF('Données élèves'!AB459&lt;&gt;"",IF('Données élèves'!G459="LOC.ID",CONCATENATE("LOC.",'Données élèves'!AU$5),'Données élèves'!G459),""),""),"")</f>
        <v/>
      </c>
      <c r="F456" s="146" t="str">
        <f>IF(A456&lt;&gt;"",IF('Données élèves'!H459&lt;&gt;"",'Données élèves'!H459,""),"")</f>
        <v/>
      </c>
      <c r="G456" s="146" t="str">
        <f>IF(AND(A456&lt;&gt;"",'Données élèves'!AC459&lt;&gt;""),IF('Données élèves'!AC459=TRUE,INDEX(codesex,MATCH('Données élèves'!I459,libsex,0)),'Données élèves'!I459),"")</f>
        <v/>
      </c>
      <c r="H456" s="147" t="str">
        <f>IF(A456&lt;&gt;"",IF('Données élèves'!J459&lt;&gt;"",'Données élèves'!J459,""),"")</f>
        <v/>
      </c>
      <c r="I456" s="148" t="str">
        <f>IF(AND(A456&lt;&gt;"",'Données élèves'!AE459&lt;&gt;""),IF('Données élèves'!AE459=TRUE,INDEX(codenat,MATCH('Données élèves'!K459,libnat,0)),'Données élèves'!K459),"")</f>
        <v/>
      </c>
      <c r="J456" s="148" t="str">
        <f>IF(AND(A456&lt;&gt;"",'Données élèves'!AF459&lt;&gt;""),IF('Données élèves'!AF459=TRUE,INDEX(codelangue,MATCH('Données élèves'!L459,liblangue,0)),'Données élèves'!L459),"")</f>
        <v/>
      </c>
      <c r="K456" s="148" t="str">
        <f>IF(AND(A456&lt;&gt;"",'Données élèves'!AH459&lt;&gt;""),IF('Données élèves'!AH459=TRUE,IF(INDEX(codegem,MATCH('Données élèves'!M459,libgem,0))&lt;8000,INDEX(codegem,MATCH('Données élèves'!M459,libgem,0)),""),'Données élèves'!M459),"")</f>
        <v/>
      </c>
      <c r="L456" s="148" t="str">
        <f>IF(AND(A456&lt;&gt;"",'Données élèves'!AH459&lt;&gt;""),IF('Données élèves'!AH459=TRUE,INDEX(codegemhist,MATCH('Données élèves'!M459,libgem,0)),""),"")</f>
        <v/>
      </c>
      <c r="M456" s="148" t="str">
        <f>IF(AND(A456&lt;&gt;"",'Données élèves'!AH459&lt;&gt;""),IF('Données élèves'!AH459=TRUE,IF(INDEX(codegem,MATCH('Données élèves'!M459,libgem,0))&gt;=8000,INDEX(codegem,MATCH('Données élèves'!M459,libgem,0)),""),'Données élèves'!M459),"")</f>
        <v/>
      </c>
      <c r="N456" s="148" t="str">
        <f>IF(AND(A456&lt;&gt;"",'Données élèves'!AI459&lt;&gt;""),IF('Données élèves'!AI459=TRUE,INDEX(codeschart,MATCH('Données élèves'!N459,libschart,0)),'Données élèves'!N459),"")</f>
        <v/>
      </c>
      <c r="O456" s="148" t="str">
        <f>IF(AND(A456&lt;&gt;"",'Données élèves'!O459&lt;&gt;""),'Données élèves'!O459,"")</f>
        <v/>
      </c>
      <c r="P456" s="148" t="str">
        <f>IF(AND(A456&lt;&gt;"",'Données élèves'!AK459&lt;&gt;""),IF('Données élèves'!AK459=TRUE,INDEX(codeform,MATCH('Données élèves'!P459,libform,0)),'Données élèves'!P459),"")</f>
        <v/>
      </c>
      <c r="Q456" s="148" t="str">
        <f>IF(AND(A456&lt;&gt;"",'Données élèves'!AL459&lt;&gt;""),IF('Données élèves'!AL459=TRUE,INDEX(codespe,MATCH('Données élèves'!Q459,libspe,0)),'Données élèves'!Q459),"")</f>
        <v/>
      </c>
      <c r="R456" s="148" t="str">
        <f>IF(AND(A456&lt;&gt;"",OR('Données élèves'!AM459&lt;&gt;"",'Données élèves'!AT459=FALSE)),IF('Données élèves'!AM459=TRUE,INDEX(codemp1,MATCH('Données élèves'!R459,libmp1,0)),IF('Données élèves'!AT459=FALSE,0,'Données élèves'!R459)),"")</f>
        <v/>
      </c>
      <c r="S456" s="148" t="str">
        <f t="shared" si="22"/>
        <v/>
      </c>
      <c r="T456" s="148" t="str">
        <f t="shared" si="23"/>
        <v/>
      </c>
      <c r="U456" s="148" t="str">
        <f>IF(AND(A456&lt;&gt;"",'Données élèves'!S459&lt;&gt;""),'Données élèves'!S459,"")</f>
        <v/>
      </c>
      <c r="V456" s="148" t="str">
        <f>IF(AND(A456&lt;&gt;"",'Données élèves'!T459&lt;&gt;""),'Données élèves'!T459,"")</f>
        <v/>
      </c>
      <c r="W456" s="148" t="str">
        <f>IF(AND(A456&lt;&gt;"",'Données élèves'!U459&lt;&gt;""),'Données élèves'!U459,"")</f>
        <v/>
      </c>
      <c r="X456" s="148" t="str">
        <f>IF(AND(A456&lt;&gt;"",'Données élèves'!V459&lt;&gt;""),'Données élèves'!V459,"")</f>
        <v/>
      </c>
      <c r="Y456" s="148" t="str">
        <f>IF(AND(A456&lt;&gt;"",'Données élèves'!W459&lt;&gt;""),'Données élèves'!W459,"")</f>
        <v/>
      </c>
      <c r="Z456" s="148" t="str">
        <f>IF(AND(A456&lt;&gt;"",'Données élèves'!X459&lt;&gt;""),'Données élèves'!X459,"")</f>
        <v/>
      </c>
    </row>
    <row r="457" spans="1:26" x14ac:dyDescent="0.2">
      <c r="A457" s="146" t="str">
        <f>IF('Données élèves'!$C460&lt;&gt;"",'Données élèves'!A460,"")</f>
        <v/>
      </c>
      <c r="B457" s="146" t="str">
        <f>IF(A457&lt;&gt;"",'Données élèves'!B460,"")</f>
        <v/>
      </c>
      <c r="C457" s="146" t="str">
        <f>IF(AND(A457&lt;&gt;"",'Données élèves'!F460&lt;&gt;""),IF(INDEX(codeclint,MATCH('Données élèves'!F460,libclint,0))&lt;&gt;"",INDEX(codeclint,MATCH('Données élèves'!F460,libclint,0)),""),"")</f>
        <v/>
      </c>
      <c r="D457" s="146" t="str">
        <f t="shared" si="21"/>
        <v/>
      </c>
      <c r="E457" s="146" t="str">
        <f>IF(A457&lt;&gt;"",IF('Données élèves'!G460&lt;&gt;"",IF('Données élèves'!AB460&lt;&gt;"",IF('Données élèves'!G460="LOC.ID",CONCATENATE("LOC.",'Données élèves'!AU$5),'Données élèves'!G460),""),""),"")</f>
        <v/>
      </c>
      <c r="F457" s="146" t="str">
        <f>IF(A457&lt;&gt;"",IF('Données élèves'!H460&lt;&gt;"",'Données élèves'!H460,""),"")</f>
        <v/>
      </c>
      <c r="G457" s="146" t="str">
        <f>IF(AND(A457&lt;&gt;"",'Données élèves'!AC460&lt;&gt;""),IF('Données élèves'!AC460=TRUE,INDEX(codesex,MATCH('Données élèves'!I460,libsex,0)),'Données élèves'!I460),"")</f>
        <v/>
      </c>
      <c r="H457" s="147" t="str">
        <f>IF(A457&lt;&gt;"",IF('Données élèves'!J460&lt;&gt;"",'Données élèves'!J460,""),"")</f>
        <v/>
      </c>
      <c r="I457" s="148" t="str">
        <f>IF(AND(A457&lt;&gt;"",'Données élèves'!AE460&lt;&gt;""),IF('Données élèves'!AE460=TRUE,INDEX(codenat,MATCH('Données élèves'!K460,libnat,0)),'Données élèves'!K460),"")</f>
        <v/>
      </c>
      <c r="J457" s="148" t="str">
        <f>IF(AND(A457&lt;&gt;"",'Données élèves'!AF460&lt;&gt;""),IF('Données élèves'!AF460=TRUE,INDEX(codelangue,MATCH('Données élèves'!L460,liblangue,0)),'Données élèves'!L460),"")</f>
        <v/>
      </c>
      <c r="K457" s="148" t="str">
        <f>IF(AND(A457&lt;&gt;"",'Données élèves'!AH460&lt;&gt;""),IF('Données élèves'!AH460=TRUE,IF(INDEX(codegem,MATCH('Données élèves'!M460,libgem,0))&lt;8000,INDEX(codegem,MATCH('Données élèves'!M460,libgem,0)),""),'Données élèves'!M460),"")</f>
        <v/>
      </c>
      <c r="L457" s="148" t="str">
        <f>IF(AND(A457&lt;&gt;"",'Données élèves'!AH460&lt;&gt;""),IF('Données élèves'!AH460=TRUE,INDEX(codegemhist,MATCH('Données élèves'!M460,libgem,0)),""),"")</f>
        <v/>
      </c>
      <c r="M457" s="148" t="str">
        <f>IF(AND(A457&lt;&gt;"",'Données élèves'!AH460&lt;&gt;""),IF('Données élèves'!AH460=TRUE,IF(INDEX(codegem,MATCH('Données élèves'!M460,libgem,0))&gt;=8000,INDEX(codegem,MATCH('Données élèves'!M460,libgem,0)),""),'Données élèves'!M460),"")</f>
        <v/>
      </c>
      <c r="N457" s="148" t="str">
        <f>IF(AND(A457&lt;&gt;"",'Données élèves'!AI460&lt;&gt;""),IF('Données élèves'!AI460=TRUE,INDEX(codeschart,MATCH('Données élèves'!N460,libschart,0)),'Données élèves'!N460),"")</f>
        <v/>
      </c>
      <c r="O457" s="148" t="str">
        <f>IF(AND(A457&lt;&gt;"",'Données élèves'!O460&lt;&gt;""),'Données élèves'!O460,"")</f>
        <v/>
      </c>
      <c r="P457" s="148" t="str">
        <f>IF(AND(A457&lt;&gt;"",'Données élèves'!AK460&lt;&gt;""),IF('Données élèves'!AK460=TRUE,INDEX(codeform,MATCH('Données élèves'!P460,libform,0)),'Données élèves'!P460),"")</f>
        <v/>
      </c>
      <c r="Q457" s="148" t="str">
        <f>IF(AND(A457&lt;&gt;"",'Données élèves'!AL460&lt;&gt;""),IF('Données élèves'!AL460=TRUE,INDEX(codespe,MATCH('Données élèves'!Q460,libspe,0)),'Données élèves'!Q460),"")</f>
        <v/>
      </c>
      <c r="R457" s="148" t="str">
        <f>IF(AND(A457&lt;&gt;"",OR('Données élèves'!AM460&lt;&gt;"",'Données élèves'!AT460=FALSE)),IF('Données élèves'!AM460=TRUE,INDEX(codemp1,MATCH('Données élèves'!R460,libmp1,0)),IF('Données élèves'!AT460=FALSE,0,'Données élèves'!R460)),"")</f>
        <v/>
      </c>
      <c r="S457" s="148" t="str">
        <f t="shared" si="22"/>
        <v/>
      </c>
      <c r="T457" s="148" t="str">
        <f t="shared" si="23"/>
        <v/>
      </c>
      <c r="U457" s="148" t="str">
        <f>IF(AND(A457&lt;&gt;"",'Données élèves'!S460&lt;&gt;""),'Données élèves'!S460,"")</f>
        <v/>
      </c>
      <c r="V457" s="148" t="str">
        <f>IF(AND(A457&lt;&gt;"",'Données élèves'!T460&lt;&gt;""),'Données élèves'!T460,"")</f>
        <v/>
      </c>
      <c r="W457" s="148" t="str">
        <f>IF(AND(A457&lt;&gt;"",'Données élèves'!U460&lt;&gt;""),'Données élèves'!U460,"")</f>
        <v/>
      </c>
      <c r="X457" s="148" t="str">
        <f>IF(AND(A457&lt;&gt;"",'Données élèves'!V460&lt;&gt;""),'Données élèves'!V460,"")</f>
        <v/>
      </c>
      <c r="Y457" s="148" t="str">
        <f>IF(AND(A457&lt;&gt;"",'Données élèves'!W460&lt;&gt;""),'Données élèves'!W460,"")</f>
        <v/>
      </c>
      <c r="Z457" s="148" t="str">
        <f>IF(AND(A457&lt;&gt;"",'Données élèves'!X460&lt;&gt;""),'Données élèves'!X460,"")</f>
        <v/>
      </c>
    </row>
    <row r="458" spans="1:26" x14ac:dyDescent="0.2">
      <c r="A458" s="146" t="str">
        <f>IF('Données élèves'!$C461&lt;&gt;"",'Données élèves'!A461,"")</f>
        <v/>
      </c>
      <c r="B458" s="146" t="str">
        <f>IF(A458&lt;&gt;"",'Données élèves'!B461,"")</f>
        <v/>
      </c>
      <c r="C458" s="146" t="str">
        <f>IF(AND(A458&lt;&gt;"",'Données élèves'!F461&lt;&gt;""),IF(INDEX(codeclint,MATCH('Données élèves'!F461,libclint,0))&lt;&gt;"",INDEX(codeclint,MATCH('Données élèves'!F461,libclint,0)),""),"")</f>
        <v/>
      </c>
      <c r="D458" s="146" t="str">
        <f t="shared" si="21"/>
        <v/>
      </c>
      <c r="E458" s="146" t="str">
        <f>IF(A458&lt;&gt;"",IF('Données élèves'!G461&lt;&gt;"",IF('Données élèves'!AB461&lt;&gt;"",IF('Données élèves'!G461="LOC.ID",CONCATENATE("LOC.",'Données élèves'!AU$5),'Données élèves'!G461),""),""),"")</f>
        <v/>
      </c>
      <c r="F458" s="146" t="str">
        <f>IF(A458&lt;&gt;"",IF('Données élèves'!H461&lt;&gt;"",'Données élèves'!H461,""),"")</f>
        <v/>
      </c>
      <c r="G458" s="146" t="str">
        <f>IF(AND(A458&lt;&gt;"",'Données élèves'!AC461&lt;&gt;""),IF('Données élèves'!AC461=TRUE,INDEX(codesex,MATCH('Données élèves'!I461,libsex,0)),'Données élèves'!I461),"")</f>
        <v/>
      </c>
      <c r="H458" s="147" t="str">
        <f>IF(A458&lt;&gt;"",IF('Données élèves'!J461&lt;&gt;"",'Données élèves'!J461,""),"")</f>
        <v/>
      </c>
      <c r="I458" s="148" t="str">
        <f>IF(AND(A458&lt;&gt;"",'Données élèves'!AE461&lt;&gt;""),IF('Données élèves'!AE461=TRUE,INDEX(codenat,MATCH('Données élèves'!K461,libnat,0)),'Données élèves'!K461),"")</f>
        <v/>
      </c>
      <c r="J458" s="148" t="str">
        <f>IF(AND(A458&lt;&gt;"",'Données élèves'!AF461&lt;&gt;""),IF('Données élèves'!AF461=TRUE,INDEX(codelangue,MATCH('Données élèves'!L461,liblangue,0)),'Données élèves'!L461),"")</f>
        <v/>
      </c>
      <c r="K458" s="148" t="str">
        <f>IF(AND(A458&lt;&gt;"",'Données élèves'!AH461&lt;&gt;""),IF('Données élèves'!AH461=TRUE,IF(INDEX(codegem,MATCH('Données élèves'!M461,libgem,0))&lt;8000,INDEX(codegem,MATCH('Données élèves'!M461,libgem,0)),""),'Données élèves'!M461),"")</f>
        <v/>
      </c>
      <c r="L458" s="148" t="str">
        <f>IF(AND(A458&lt;&gt;"",'Données élèves'!AH461&lt;&gt;""),IF('Données élèves'!AH461=TRUE,INDEX(codegemhist,MATCH('Données élèves'!M461,libgem,0)),""),"")</f>
        <v/>
      </c>
      <c r="M458" s="148" t="str">
        <f>IF(AND(A458&lt;&gt;"",'Données élèves'!AH461&lt;&gt;""),IF('Données élèves'!AH461=TRUE,IF(INDEX(codegem,MATCH('Données élèves'!M461,libgem,0))&gt;=8000,INDEX(codegem,MATCH('Données élèves'!M461,libgem,0)),""),'Données élèves'!M461),"")</f>
        <v/>
      </c>
      <c r="N458" s="148" t="str">
        <f>IF(AND(A458&lt;&gt;"",'Données élèves'!AI461&lt;&gt;""),IF('Données élèves'!AI461=TRUE,INDEX(codeschart,MATCH('Données élèves'!N461,libschart,0)),'Données élèves'!N461),"")</f>
        <v/>
      </c>
      <c r="O458" s="148" t="str">
        <f>IF(AND(A458&lt;&gt;"",'Données élèves'!O461&lt;&gt;""),'Données élèves'!O461,"")</f>
        <v/>
      </c>
      <c r="P458" s="148" t="str">
        <f>IF(AND(A458&lt;&gt;"",'Données élèves'!AK461&lt;&gt;""),IF('Données élèves'!AK461=TRUE,INDEX(codeform,MATCH('Données élèves'!P461,libform,0)),'Données élèves'!P461),"")</f>
        <v/>
      </c>
      <c r="Q458" s="148" t="str">
        <f>IF(AND(A458&lt;&gt;"",'Données élèves'!AL461&lt;&gt;""),IF('Données élèves'!AL461=TRUE,INDEX(codespe,MATCH('Données élèves'!Q461,libspe,0)),'Données élèves'!Q461),"")</f>
        <v/>
      </c>
      <c r="R458" s="148" t="str">
        <f>IF(AND(A458&lt;&gt;"",OR('Données élèves'!AM461&lt;&gt;"",'Données élèves'!AT461=FALSE)),IF('Données élèves'!AM461=TRUE,INDEX(codemp1,MATCH('Données élèves'!R461,libmp1,0)),IF('Données élèves'!AT461=FALSE,0,'Données élèves'!R461)),"")</f>
        <v/>
      </c>
      <c r="S458" s="148" t="str">
        <f t="shared" si="22"/>
        <v/>
      </c>
      <c r="T458" s="148" t="str">
        <f t="shared" si="23"/>
        <v/>
      </c>
      <c r="U458" s="148" t="str">
        <f>IF(AND(A458&lt;&gt;"",'Données élèves'!S461&lt;&gt;""),'Données élèves'!S461,"")</f>
        <v/>
      </c>
      <c r="V458" s="148" t="str">
        <f>IF(AND(A458&lt;&gt;"",'Données élèves'!T461&lt;&gt;""),'Données élèves'!T461,"")</f>
        <v/>
      </c>
      <c r="W458" s="148" t="str">
        <f>IF(AND(A458&lt;&gt;"",'Données élèves'!U461&lt;&gt;""),'Données élèves'!U461,"")</f>
        <v/>
      </c>
      <c r="X458" s="148" t="str">
        <f>IF(AND(A458&lt;&gt;"",'Données élèves'!V461&lt;&gt;""),'Données élèves'!V461,"")</f>
        <v/>
      </c>
      <c r="Y458" s="148" t="str">
        <f>IF(AND(A458&lt;&gt;"",'Données élèves'!W461&lt;&gt;""),'Données élèves'!W461,"")</f>
        <v/>
      </c>
      <c r="Z458" s="148" t="str">
        <f>IF(AND(A458&lt;&gt;"",'Données élèves'!X461&lt;&gt;""),'Données élèves'!X461,"")</f>
        <v/>
      </c>
    </row>
    <row r="459" spans="1:26" x14ac:dyDescent="0.2">
      <c r="A459" s="146" t="str">
        <f>IF('Données élèves'!$C462&lt;&gt;"",'Données élèves'!A462,"")</f>
        <v/>
      </c>
      <c r="B459" s="146" t="str">
        <f>IF(A459&lt;&gt;"",'Données élèves'!B462,"")</f>
        <v/>
      </c>
      <c r="C459" s="146" t="str">
        <f>IF(AND(A459&lt;&gt;"",'Données élèves'!F462&lt;&gt;""),IF(INDEX(codeclint,MATCH('Données élèves'!F462,libclint,0))&lt;&gt;"",INDEX(codeclint,MATCH('Données élèves'!F462,libclint,0)),""),"")</f>
        <v/>
      </c>
      <c r="D459" s="146" t="str">
        <f t="shared" si="21"/>
        <v/>
      </c>
      <c r="E459" s="146" t="str">
        <f>IF(A459&lt;&gt;"",IF('Données élèves'!G462&lt;&gt;"",IF('Données élèves'!AB462&lt;&gt;"",IF('Données élèves'!G462="LOC.ID",CONCATENATE("LOC.",'Données élèves'!AU$5),'Données élèves'!G462),""),""),"")</f>
        <v/>
      </c>
      <c r="F459" s="146" t="str">
        <f>IF(A459&lt;&gt;"",IF('Données élèves'!H462&lt;&gt;"",'Données élèves'!H462,""),"")</f>
        <v/>
      </c>
      <c r="G459" s="146" t="str">
        <f>IF(AND(A459&lt;&gt;"",'Données élèves'!AC462&lt;&gt;""),IF('Données élèves'!AC462=TRUE,INDEX(codesex,MATCH('Données élèves'!I462,libsex,0)),'Données élèves'!I462),"")</f>
        <v/>
      </c>
      <c r="H459" s="147" t="str">
        <f>IF(A459&lt;&gt;"",IF('Données élèves'!J462&lt;&gt;"",'Données élèves'!J462,""),"")</f>
        <v/>
      </c>
      <c r="I459" s="148" t="str">
        <f>IF(AND(A459&lt;&gt;"",'Données élèves'!AE462&lt;&gt;""),IF('Données élèves'!AE462=TRUE,INDEX(codenat,MATCH('Données élèves'!K462,libnat,0)),'Données élèves'!K462),"")</f>
        <v/>
      </c>
      <c r="J459" s="148" t="str">
        <f>IF(AND(A459&lt;&gt;"",'Données élèves'!AF462&lt;&gt;""),IF('Données élèves'!AF462=TRUE,INDEX(codelangue,MATCH('Données élèves'!L462,liblangue,0)),'Données élèves'!L462),"")</f>
        <v/>
      </c>
      <c r="K459" s="148" t="str">
        <f>IF(AND(A459&lt;&gt;"",'Données élèves'!AH462&lt;&gt;""),IF('Données élèves'!AH462=TRUE,IF(INDEX(codegem,MATCH('Données élèves'!M462,libgem,0))&lt;8000,INDEX(codegem,MATCH('Données élèves'!M462,libgem,0)),""),'Données élèves'!M462),"")</f>
        <v/>
      </c>
      <c r="L459" s="148" t="str">
        <f>IF(AND(A459&lt;&gt;"",'Données élèves'!AH462&lt;&gt;""),IF('Données élèves'!AH462=TRUE,INDEX(codegemhist,MATCH('Données élèves'!M462,libgem,0)),""),"")</f>
        <v/>
      </c>
      <c r="M459" s="148" t="str">
        <f>IF(AND(A459&lt;&gt;"",'Données élèves'!AH462&lt;&gt;""),IF('Données élèves'!AH462=TRUE,IF(INDEX(codegem,MATCH('Données élèves'!M462,libgem,0))&gt;=8000,INDEX(codegem,MATCH('Données élèves'!M462,libgem,0)),""),'Données élèves'!M462),"")</f>
        <v/>
      </c>
      <c r="N459" s="148" t="str">
        <f>IF(AND(A459&lt;&gt;"",'Données élèves'!AI462&lt;&gt;""),IF('Données élèves'!AI462=TRUE,INDEX(codeschart,MATCH('Données élèves'!N462,libschart,0)),'Données élèves'!N462),"")</f>
        <v/>
      </c>
      <c r="O459" s="148" t="str">
        <f>IF(AND(A459&lt;&gt;"",'Données élèves'!O462&lt;&gt;""),'Données élèves'!O462,"")</f>
        <v/>
      </c>
      <c r="P459" s="148" t="str">
        <f>IF(AND(A459&lt;&gt;"",'Données élèves'!AK462&lt;&gt;""),IF('Données élèves'!AK462=TRUE,INDEX(codeform,MATCH('Données élèves'!P462,libform,0)),'Données élèves'!P462),"")</f>
        <v/>
      </c>
      <c r="Q459" s="148" t="str">
        <f>IF(AND(A459&lt;&gt;"",'Données élèves'!AL462&lt;&gt;""),IF('Données élèves'!AL462=TRUE,INDEX(codespe,MATCH('Données élèves'!Q462,libspe,0)),'Données élèves'!Q462),"")</f>
        <v/>
      </c>
      <c r="R459" s="148" t="str">
        <f>IF(AND(A459&lt;&gt;"",OR('Données élèves'!AM462&lt;&gt;"",'Données élèves'!AT462=FALSE)),IF('Données élèves'!AM462=TRUE,INDEX(codemp1,MATCH('Données élèves'!R462,libmp1,0)),IF('Données élèves'!AT462=FALSE,0,'Données élèves'!R462)),"")</f>
        <v/>
      </c>
      <c r="S459" s="148" t="str">
        <f t="shared" si="22"/>
        <v/>
      </c>
      <c r="T459" s="148" t="str">
        <f t="shared" si="23"/>
        <v/>
      </c>
      <c r="U459" s="148" t="str">
        <f>IF(AND(A459&lt;&gt;"",'Données élèves'!S462&lt;&gt;""),'Données élèves'!S462,"")</f>
        <v/>
      </c>
      <c r="V459" s="148" t="str">
        <f>IF(AND(A459&lt;&gt;"",'Données élèves'!T462&lt;&gt;""),'Données élèves'!T462,"")</f>
        <v/>
      </c>
      <c r="W459" s="148" t="str">
        <f>IF(AND(A459&lt;&gt;"",'Données élèves'!U462&lt;&gt;""),'Données élèves'!U462,"")</f>
        <v/>
      </c>
      <c r="X459" s="148" t="str">
        <f>IF(AND(A459&lt;&gt;"",'Données élèves'!V462&lt;&gt;""),'Données élèves'!V462,"")</f>
        <v/>
      </c>
      <c r="Y459" s="148" t="str">
        <f>IF(AND(A459&lt;&gt;"",'Données élèves'!W462&lt;&gt;""),'Données élèves'!W462,"")</f>
        <v/>
      </c>
      <c r="Z459" s="148" t="str">
        <f>IF(AND(A459&lt;&gt;"",'Données élèves'!X462&lt;&gt;""),'Données élèves'!X462,"")</f>
        <v/>
      </c>
    </row>
    <row r="460" spans="1:26" x14ac:dyDescent="0.2">
      <c r="A460" s="146" t="str">
        <f>IF('Données élèves'!$C463&lt;&gt;"",'Données élèves'!A463,"")</f>
        <v/>
      </c>
      <c r="B460" s="146" t="str">
        <f>IF(A460&lt;&gt;"",'Données élèves'!B463,"")</f>
        <v/>
      </c>
      <c r="C460" s="146" t="str">
        <f>IF(AND(A460&lt;&gt;"",'Données élèves'!F463&lt;&gt;""),IF(INDEX(codeclint,MATCH('Données élèves'!F463,libclint,0))&lt;&gt;"",INDEX(codeclint,MATCH('Données élèves'!F463,libclint,0)),""),"")</f>
        <v/>
      </c>
      <c r="D460" s="146" t="str">
        <f t="shared" si="21"/>
        <v/>
      </c>
      <c r="E460" s="146" t="str">
        <f>IF(A460&lt;&gt;"",IF('Données élèves'!G463&lt;&gt;"",IF('Données élèves'!AB463&lt;&gt;"",IF('Données élèves'!G463="LOC.ID",CONCATENATE("LOC.",'Données élèves'!AU$5),'Données élèves'!G463),""),""),"")</f>
        <v/>
      </c>
      <c r="F460" s="146" t="str">
        <f>IF(A460&lt;&gt;"",IF('Données élèves'!H463&lt;&gt;"",'Données élèves'!H463,""),"")</f>
        <v/>
      </c>
      <c r="G460" s="146" t="str">
        <f>IF(AND(A460&lt;&gt;"",'Données élèves'!AC463&lt;&gt;""),IF('Données élèves'!AC463=TRUE,INDEX(codesex,MATCH('Données élèves'!I463,libsex,0)),'Données élèves'!I463),"")</f>
        <v/>
      </c>
      <c r="H460" s="147" t="str">
        <f>IF(A460&lt;&gt;"",IF('Données élèves'!J463&lt;&gt;"",'Données élèves'!J463,""),"")</f>
        <v/>
      </c>
      <c r="I460" s="148" t="str">
        <f>IF(AND(A460&lt;&gt;"",'Données élèves'!AE463&lt;&gt;""),IF('Données élèves'!AE463=TRUE,INDEX(codenat,MATCH('Données élèves'!K463,libnat,0)),'Données élèves'!K463),"")</f>
        <v/>
      </c>
      <c r="J460" s="148" t="str">
        <f>IF(AND(A460&lt;&gt;"",'Données élèves'!AF463&lt;&gt;""),IF('Données élèves'!AF463=TRUE,INDEX(codelangue,MATCH('Données élèves'!L463,liblangue,0)),'Données élèves'!L463),"")</f>
        <v/>
      </c>
      <c r="K460" s="148" t="str">
        <f>IF(AND(A460&lt;&gt;"",'Données élèves'!AH463&lt;&gt;""),IF('Données élèves'!AH463=TRUE,IF(INDEX(codegem,MATCH('Données élèves'!M463,libgem,0))&lt;8000,INDEX(codegem,MATCH('Données élèves'!M463,libgem,0)),""),'Données élèves'!M463),"")</f>
        <v/>
      </c>
      <c r="L460" s="148" t="str">
        <f>IF(AND(A460&lt;&gt;"",'Données élèves'!AH463&lt;&gt;""),IF('Données élèves'!AH463=TRUE,INDEX(codegemhist,MATCH('Données élèves'!M463,libgem,0)),""),"")</f>
        <v/>
      </c>
      <c r="M460" s="148" t="str">
        <f>IF(AND(A460&lt;&gt;"",'Données élèves'!AH463&lt;&gt;""),IF('Données élèves'!AH463=TRUE,IF(INDEX(codegem,MATCH('Données élèves'!M463,libgem,0))&gt;=8000,INDEX(codegem,MATCH('Données élèves'!M463,libgem,0)),""),'Données élèves'!M463),"")</f>
        <v/>
      </c>
      <c r="N460" s="148" t="str">
        <f>IF(AND(A460&lt;&gt;"",'Données élèves'!AI463&lt;&gt;""),IF('Données élèves'!AI463=TRUE,INDEX(codeschart,MATCH('Données élèves'!N463,libschart,0)),'Données élèves'!N463),"")</f>
        <v/>
      </c>
      <c r="O460" s="148" t="str">
        <f>IF(AND(A460&lt;&gt;"",'Données élèves'!O463&lt;&gt;""),'Données élèves'!O463,"")</f>
        <v/>
      </c>
      <c r="P460" s="148" t="str">
        <f>IF(AND(A460&lt;&gt;"",'Données élèves'!AK463&lt;&gt;""),IF('Données élèves'!AK463=TRUE,INDEX(codeform,MATCH('Données élèves'!P463,libform,0)),'Données élèves'!P463),"")</f>
        <v/>
      </c>
      <c r="Q460" s="148" t="str">
        <f>IF(AND(A460&lt;&gt;"",'Données élèves'!AL463&lt;&gt;""),IF('Données élèves'!AL463=TRUE,INDEX(codespe,MATCH('Données élèves'!Q463,libspe,0)),'Données élèves'!Q463),"")</f>
        <v/>
      </c>
      <c r="R460" s="148" t="str">
        <f>IF(AND(A460&lt;&gt;"",OR('Données élèves'!AM463&lt;&gt;"",'Données élèves'!AT463=FALSE)),IF('Données élèves'!AM463=TRUE,INDEX(codemp1,MATCH('Données élèves'!R463,libmp1,0)),IF('Données élèves'!AT463=FALSE,0,'Données élèves'!R463)),"")</f>
        <v/>
      </c>
      <c r="S460" s="148" t="str">
        <f t="shared" si="22"/>
        <v/>
      </c>
      <c r="T460" s="148" t="str">
        <f t="shared" si="23"/>
        <v/>
      </c>
      <c r="U460" s="148" t="str">
        <f>IF(AND(A460&lt;&gt;"",'Données élèves'!S463&lt;&gt;""),'Données élèves'!S463,"")</f>
        <v/>
      </c>
      <c r="V460" s="148" t="str">
        <f>IF(AND(A460&lt;&gt;"",'Données élèves'!T463&lt;&gt;""),'Données élèves'!T463,"")</f>
        <v/>
      </c>
      <c r="W460" s="148" t="str">
        <f>IF(AND(A460&lt;&gt;"",'Données élèves'!U463&lt;&gt;""),'Données élèves'!U463,"")</f>
        <v/>
      </c>
      <c r="X460" s="148" t="str">
        <f>IF(AND(A460&lt;&gt;"",'Données élèves'!V463&lt;&gt;""),'Données élèves'!V463,"")</f>
        <v/>
      </c>
      <c r="Y460" s="148" t="str">
        <f>IF(AND(A460&lt;&gt;"",'Données élèves'!W463&lt;&gt;""),'Données élèves'!W463,"")</f>
        <v/>
      </c>
      <c r="Z460" s="148" t="str">
        <f>IF(AND(A460&lt;&gt;"",'Données élèves'!X463&lt;&gt;""),'Données élèves'!X463,"")</f>
        <v/>
      </c>
    </row>
    <row r="461" spans="1:26" x14ac:dyDescent="0.2">
      <c r="A461" s="146" t="str">
        <f>IF('Données élèves'!$C464&lt;&gt;"",'Données élèves'!A464,"")</f>
        <v/>
      </c>
      <c r="B461" s="146" t="str">
        <f>IF(A461&lt;&gt;"",'Données élèves'!B464,"")</f>
        <v/>
      </c>
      <c r="C461" s="146" t="str">
        <f>IF(AND(A461&lt;&gt;"",'Données élèves'!F464&lt;&gt;""),IF(INDEX(codeclint,MATCH('Données élèves'!F464,libclint,0))&lt;&gt;"",INDEX(codeclint,MATCH('Données élèves'!F464,libclint,0)),""),"")</f>
        <v/>
      </c>
      <c r="D461" s="146" t="str">
        <f t="shared" si="21"/>
        <v/>
      </c>
      <c r="E461" s="146" t="str">
        <f>IF(A461&lt;&gt;"",IF('Données élèves'!G464&lt;&gt;"",IF('Données élèves'!AB464&lt;&gt;"",IF('Données élèves'!G464="LOC.ID",CONCATENATE("LOC.",'Données élèves'!AU$5),'Données élèves'!G464),""),""),"")</f>
        <v/>
      </c>
      <c r="F461" s="146" t="str">
        <f>IF(A461&lt;&gt;"",IF('Données élèves'!H464&lt;&gt;"",'Données élèves'!H464,""),"")</f>
        <v/>
      </c>
      <c r="G461" s="146" t="str">
        <f>IF(AND(A461&lt;&gt;"",'Données élèves'!AC464&lt;&gt;""),IF('Données élèves'!AC464=TRUE,INDEX(codesex,MATCH('Données élèves'!I464,libsex,0)),'Données élèves'!I464),"")</f>
        <v/>
      </c>
      <c r="H461" s="147" t="str">
        <f>IF(A461&lt;&gt;"",IF('Données élèves'!J464&lt;&gt;"",'Données élèves'!J464,""),"")</f>
        <v/>
      </c>
      <c r="I461" s="148" t="str">
        <f>IF(AND(A461&lt;&gt;"",'Données élèves'!AE464&lt;&gt;""),IF('Données élèves'!AE464=TRUE,INDEX(codenat,MATCH('Données élèves'!K464,libnat,0)),'Données élèves'!K464),"")</f>
        <v/>
      </c>
      <c r="J461" s="148" t="str">
        <f>IF(AND(A461&lt;&gt;"",'Données élèves'!AF464&lt;&gt;""),IF('Données élèves'!AF464=TRUE,INDEX(codelangue,MATCH('Données élèves'!L464,liblangue,0)),'Données élèves'!L464),"")</f>
        <v/>
      </c>
      <c r="K461" s="148" t="str">
        <f>IF(AND(A461&lt;&gt;"",'Données élèves'!AH464&lt;&gt;""),IF('Données élèves'!AH464=TRUE,IF(INDEX(codegem,MATCH('Données élèves'!M464,libgem,0))&lt;8000,INDEX(codegem,MATCH('Données élèves'!M464,libgem,0)),""),'Données élèves'!M464),"")</f>
        <v/>
      </c>
      <c r="L461" s="148" t="str">
        <f>IF(AND(A461&lt;&gt;"",'Données élèves'!AH464&lt;&gt;""),IF('Données élèves'!AH464=TRUE,INDEX(codegemhist,MATCH('Données élèves'!M464,libgem,0)),""),"")</f>
        <v/>
      </c>
      <c r="M461" s="148" t="str">
        <f>IF(AND(A461&lt;&gt;"",'Données élèves'!AH464&lt;&gt;""),IF('Données élèves'!AH464=TRUE,IF(INDEX(codegem,MATCH('Données élèves'!M464,libgem,0))&gt;=8000,INDEX(codegem,MATCH('Données élèves'!M464,libgem,0)),""),'Données élèves'!M464),"")</f>
        <v/>
      </c>
      <c r="N461" s="148" t="str">
        <f>IF(AND(A461&lt;&gt;"",'Données élèves'!AI464&lt;&gt;""),IF('Données élèves'!AI464=TRUE,INDEX(codeschart,MATCH('Données élèves'!N464,libschart,0)),'Données élèves'!N464),"")</f>
        <v/>
      </c>
      <c r="O461" s="148" t="str">
        <f>IF(AND(A461&lt;&gt;"",'Données élèves'!O464&lt;&gt;""),'Données élèves'!O464,"")</f>
        <v/>
      </c>
      <c r="P461" s="148" t="str">
        <f>IF(AND(A461&lt;&gt;"",'Données élèves'!AK464&lt;&gt;""),IF('Données élèves'!AK464=TRUE,INDEX(codeform,MATCH('Données élèves'!P464,libform,0)),'Données élèves'!P464),"")</f>
        <v/>
      </c>
      <c r="Q461" s="148" t="str">
        <f>IF(AND(A461&lt;&gt;"",'Données élèves'!AL464&lt;&gt;""),IF('Données élèves'!AL464=TRUE,INDEX(codespe,MATCH('Données élèves'!Q464,libspe,0)),'Données élèves'!Q464),"")</f>
        <v/>
      </c>
      <c r="R461" s="148" t="str">
        <f>IF(AND(A461&lt;&gt;"",OR('Données élèves'!AM464&lt;&gt;"",'Données élèves'!AT464=FALSE)),IF('Données élèves'!AM464=TRUE,INDEX(codemp1,MATCH('Données élèves'!R464,libmp1,0)),IF('Données élèves'!AT464=FALSE,0,'Données élèves'!R464)),"")</f>
        <v/>
      </c>
      <c r="S461" s="148" t="str">
        <f t="shared" si="22"/>
        <v/>
      </c>
      <c r="T461" s="148" t="str">
        <f t="shared" si="23"/>
        <v/>
      </c>
      <c r="U461" s="148" t="str">
        <f>IF(AND(A461&lt;&gt;"",'Données élèves'!S464&lt;&gt;""),'Données élèves'!S464,"")</f>
        <v/>
      </c>
      <c r="V461" s="148" t="str">
        <f>IF(AND(A461&lt;&gt;"",'Données élèves'!T464&lt;&gt;""),'Données élèves'!T464,"")</f>
        <v/>
      </c>
      <c r="W461" s="148" t="str">
        <f>IF(AND(A461&lt;&gt;"",'Données élèves'!U464&lt;&gt;""),'Données élèves'!U464,"")</f>
        <v/>
      </c>
      <c r="X461" s="148" t="str">
        <f>IF(AND(A461&lt;&gt;"",'Données élèves'!V464&lt;&gt;""),'Données élèves'!V464,"")</f>
        <v/>
      </c>
      <c r="Y461" s="148" t="str">
        <f>IF(AND(A461&lt;&gt;"",'Données élèves'!W464&lt;&gt;""),'Données élèves'!W464,"")</f>
        <v/>
      </c>
      <c r="Z461" s="148" t="str">
        <f>IF(AND(A461&lt;&gt;"",'Données élèves'!X464&lt;&gt;""),'Données élèves'!X464,"")</f>
        <v/>
      </c>
    </row>
    <row r="462" spans="1:26" x14ac:dyDescent="0.2">
      <c r="A462" s="146" t="str">
        <f>IF('Données élèves'!$C465&lt;&gt;"",'Données élèves'!A465,"")</f>
        <v/>
      </c>
      <c r="B462" s="146" t="str">
        <f>IF(A462&lt;&gt;"",'Données élèves'!B465,"")</f>
        <v/>
      </c>
      <c r="C462" s="146" t="str">
        <f>IF(AND(A462&lt;&gt;"",'Données élèves'!F465&lt;&gt;""),IF(INDEX(codeclint,MATCH('Données élèves'!F465,libclint,0))&lt;&gt;"",INDEX(codeclint,MATCH('Données élèves'!F465,libclint,0)),""),"")</f>
        <v/>
      </c>
      <c r="D462" s="146" t="str">
        <f t="shared" si="21"/>
        <v/>
      </c>
      <c r="E462" s="146" t="str">
        <f>IF(A462&lt;&gt;"",IF('Données élèves'!G465&lt;&gt;"",IF('Données élèves'!AB465&lt;&gt;"",IF('Données élèves'!G465="LOC.ID",CONCATENATE("LOC.",'Données élèves'!AU$5),'Données élèves'!G465),""),""),"")</f>
        <v/>
      </c>
      <c r="F462" s="146" t="str">
        <f>IF(A462&lt;&gt;"",IF('Données élèves'!H465&lt;&gt;"",'Données élèves'!H465,""),"")</f>
        <v/>
      </c>
      <c r="G462" s="146" t="str">
        <f>IF(AND(A462&lt;&gt;"",'Données élèves'!AC465&lt;&gt;""),IF('Données élèves'!AC465=TRUE,INDEX(codesex,MATCH('Données élèves'!I465,libsex,0)),'Données élèves'!I465),"")</f>
        <v/>
      </c>
      <c r="H462" s="147" t="str">
        <f>IF(A462&lt;&gt;"",IF('Données élèves'!J465&lt;&gt;"",'Données élèves'!J465,""),"")</f>
        <v/>
      </c>
      <c r="I462" s="148" t="str">
        <f>IF(AND(A462&lt;&gt;"",'Données élèves'!AE465&lt;&gt;""),IF('Données élèves'!AE465=TRUE,INDEX(codenat,MATCH('Données élèves'!K465,libnat,0)),'Données élèves'!K465),"")</f>
        <v/>
      </c>
      <c r="J462" s="148" t="str">
        <f>IF(AND(A462&lt;&gt;"",'Données élèves'!AF465&lt;&gt;""),IF('Données élèves'!AF465=TRUE,INDEX(codelangue,MATCH('Données élèves'!L465,liblangue,0)),'Données élèves'!L465),"")</f>
        <v/>
      </c>
      <c r="K462" s="148" t="str">
        <f>IF(AND(A462&lt;&gt;"",'Données élèves'!AH465&lt;&gt;""),IF('Données élèves'!AH465=TRUE,IF(INDEX(codegem,MATCH('Données élèves'!M465,libgem,0))&lt;8000,INDEX(codegem,MATCH('Données élèves'!M465,libgem,0)),""),'Données élèves'!M465),"")</f>
        <v/>
      </c>
      <c r="L462" s="148" t="str">
        <f>IF(AND(A462&lt;&gt;"",'Données élèves'!AH465&lt;&gt;""),IF('Données élèves'!AH465=TRUE,INDEX(codegemhist,MATCH('Données élèves'!M465,libgem,0)),""),"")</f>
        <v/>
      </c>
      <c r="M462" s="148" t="str">
        <f>IF(AND(A462&lt;&gt;"",'Données élèves'!AH465&lt;&gt;""),IF('Données élèves'!AH465=TRUE,IF(INDEX(codegem,MATCH('Données élèves'!M465,libgem,0))&gt;=8000,INDEX(codegem,MATCH('Données élèves'!M465,libgem,0)),""),'Données élèves'!M465),"")</f>
        <v/>
      </c>
      <c r="N462" s="148" t="str">
        <f>IF(AND(A462&lt;&gt;"",'Données élèves'!AI465&lt;&gt;""),IF('Données élèves'!AI465=TRUE,INDEX(codeschart,MATCH('Données élèves'!N465,libschart,0)),'Données élèves'!N465),"")</f>
        <v/>
      </c>
      <c r="O462" s="148" t="str">
        <f>IF(AND(A462&lt;&gt;"",'Données élèves'!O465&lt;&gt;""),'Données élèves'!O465,"")</f>
        <v/>
      </c>
      <c r="P462" s="148" t="str">
        <f>IF(AND(A462&lt;&gt;"",'Données élèves'!AK465&lt;&gt;""),IF('Données élèves'!AK465=TRUE,INDEX(codeform,MATCH('Données élèves'!P465,libform,0)),'Données élèves'!P465),"")</f>
        <v/>
      </c>
      <c r="Q462" s="148" t="str">
        <f>IF(AND(A462&lt;&gt;"",'Données élèves'!AL465&lt;&gt;""),IF('Données élèves'!AL465=TRUE,INDEX(codespe,MATCH('Données élèves'!Q465,libspe,0)),'Données élèves'!Q465),"")</f>
        <v/>
      </c>
      <c r="R462" s="148" t="str">
        <f>IF(AND(A462&lt;&gt;"",OR('Données élèves'!AM465&lt;&gt;"",'Données élèves'!AT465=FALSE)),IF('Données élèves'!AM465=TRUE,INDEX(codemp1,MATCH('Données élèves'!R465,libmp1,0)),IF('Données élèves'!AT465=FALSE,0,'Données élèves'!R465)),"")</f>
        <v/>
      </c>
      <c r="S462" s="148" t="str">
        <f t="shared" si="22"/>
        <v/>
      </c>
      <c r="T462" s="148" t="str">
        <f t="shared" si="23"/>
        <v/>
      </c>
      <c r="U462" s="148" t="str">
        <f>IF(AND(A462&lt;&gt;"",'Données élèves'!S465&lt;&gt;""),'Données élèves'!S465,"")</f>
        <v/>
      </c>
      <c r="V462" s="148" t="str">
        <f>IF(AND(A462&lt;&gt;"",'Données élèves'!T465&lt;&gt;""),'Données élèves'!T465,"")</f>
        <v/>
      </c>
      <c r="W462" s="148" t="str">
        <f>IF(AND(A462&lt;&gt;"",'Données élèves'!U465&lt;&gt;""),'Données élèves'!U465,"")</f>
        <v/>
      </c>
      <c r="X462" s="148" t="str">
        <f>IF(AND(A462&lt;&gt;"",'Données élèves'!V465&lt;&gt;""),'Données élèves'!V465,"")</f>
        <v/>
      </c>
      <c r="Y462" s="148" t="str">
        <f>IF(AND(A462&lt;&gt;"",'Données élèves'!W465&lt;&gt;""),'Données élèves'!W465,"")</f>
        <v/>
      </c>
      <c r="Z462" s="148" t="str">
        <f>IF(AND(A462&lt;&gt;"",'Données élèves'!X465&lt;&gt;""),'Données élèves'!X465,"")</f>
        <v/>
      </c>
    </row>
    <row r="463" spans="1:26" x14ac:dyDescent="0.2">
      <c r="A463" s="146" t="str">
        <f>IF('Données élèves'!$C466&lt;&gt;"",'Données élèves'!A466,"")</f>
        <v/>
      </c>
      <c r="B463" s="146" t="str">
        <f>IF(A463&lt;&gt;"",'Données élèves'!B466,"")</f>
        <v/>
      </c>
      <c r="C463" s="146" t="str">
        <f>IF(AND(A463&lt;&gt;"",'Données élèves'!F466&lt;&gt;""),IF(INDEX(codeclint,MATCH('Données élèves'!F466,libclint,0))&lt;&gt;"",INDEX(codeclint,MATCH('Données élèves'!F466,libclint,0)),""),"")</f>
        <v/>
      </c>
      <c r="D463" s="146" t="str">
        <f t="shared" si="21"/>
        <v/>
      </c>
      <c r="E463" s="146" t="str">
        <f>IF(A463&lt;&gt;"",IF('Données élèves'!G466&lt;&gt;"",IF('Données élèves'!AB466&lt;&gt;"",IF('Données élèves'!G466="LOC.ID",CONCATENATE("LOC.",'Données élèves'!AU$5),'Données élèves'!G466),""),""),"")</f>
        <v/>
      </c>
      <c r="F463" s="146" t="str">
        <f>IF(A463&lt;&gt;"",IF('Données élèves'!H466&lt;&gt;"",'Données élèves'!H466,""),"")</f>
        <v/>
      </c>
      <c r="G463" s="146" t="str">
        <f>IF(AND(A463&lt;&gt;"",'Données élèves'!AC466&lt;&gt;""),IF('Données élèves'!AC466=TRUE,INDEX(codesex,MATCH('Données élèves'!I466,libsex,0)),'Données élèves'!I466),"")</f>
        <v/>
      </c>
      <c r="H463" s="147" t="str">
        <f>IF(A463&lt;&gt;"",IF('Données élèves'!J466&lt;&gt;"",'Données élèves'!J466,""),"")</f>
        <v/>
      </c>
      <c r="I463" s="148" t="str">
        <f>IF(AND(A463&lt;&gt;"",'Données élèves'!AE466&lt;&gt;""),IF('Données élèves'!AE466=TRUE,INDEX(codenat,MATCH('Données élèves'!K466,libnat,0)),'Données élèves'!K466),"")</f>
        <v/>
      </c>
      <c r="J463" s="148" t="str">
        <f>IF(AND(A463&lt;&gt;"",'Données élèves'!AF466&lt;&gt;""),IF('Données élèves'!AF466=TRUE,INDEX(codelangue,MATCH('Données élèves'!L466,liblangue,0)),'Données élèves'!L466),"")</f>
        <v/>
      </c>
      <c r="K463" s="148" t="str">
        <f>IF(AND(A463&lt;&gt;"",'Données élèves'!AH466&lt;&gt;""),IF('Données élèves'!AH466=TRUE,IF(INDEX(codegem,MATCH('Données élèves'!M466,libgem,0))&lt;8000,INDEX(codegem,MATCH('Données élèves'!M466,libgem,0)),""),'Données élèves'!M466),"")</f>
        <v/>
      </c>
      <c r="L463" s="148" t="str">
        <f>IF(AND(A463&lt;&gt;"",'Données élèves'!AH466&lt;&gt;""),IF('Données élèves'!AH466=TRUE,INDEX(codegemhist,MATCH('Données élèves'!M466,libgem,0)),""),"")</f>
        <v/>
      </c>
      <c r="M463" s="148" t="str">
        <f>IF(AND(A463&lt;&gt;"",'Données élèves'!AH466&lt;&gt;""),IF('Données élèves'!AH466=TRUE,IF(INDEX(codegem,MATCH('Données élèves'!M466,libgem,0))&gt;=8000,INDEX(codegem,MATCH('Données élèves'!M466,libgem,0)),""),'Données élèves'!M466),"")</f>
        <v/>
      </c>
      <c r="N463" s="148" t="str">
        <f>IF(AND(A463&lt;&gt;"",'Données élèves'!AI466&lt;&gt;""),IF('Données élèves'!AI466=TRUE,INDEX(codeschart,MATCH('Données élèves'!N466,libschart,0)),'Données élèves'!N466),"")</f>
        <v/>
      </c>
      <c r="O463" s="148" t="str">
        <f>IF(AND(A463&lt;&gt;"",'Données élèves'!O466&lt;&gt;""),'Données élèves'!O466,"")</f>
        <v/>
      </c>
      <c r="P463" s="148" t="str">
        <f>IF(AND(A463&lt;&gt;"",'Données élèves'!AK466&lt;&gt;""),IF('Données élèves'!AK466=TRUE,INDEX(codeform,MATCH('Données élèves'!P466,libform,0)),'Données élèves'!P466),"")</f>
        <v/>
      </c>
      <c r="Q463" s="148" t="str">
        <f>IF(AND(A463&lt;&gt;"",'Données élèves'!AL466&lt;&gt;""),IF('Données élèves'!AL466=TRUE,INDEX(codespe,MATCH('Données élèves'!Q466,libspe,0)),'Données élèves'!Q466),"")</f>
        <v/>
      </c>
      <c r="R463" s="148" t="str">
        <f>IF(AND(A463&lt;&gt;"",OR('Données élèves'!AM466&lt;&gt;"",'Données élèves'!AT466=FALSE)),IF('Données élèves'!AM466=TRUE,INDEX(codemp1,MATCH('Données élèves'!R466,libmp1,0)),IF('Données élèves'!AT466=FALSE,0,'Données élèves'!R466)),"")</f>
        <v/>
      </c>
      <c r="S463" s="148" t="str">
        <f t="shared" si="22"/>
        <v/>
      </c>
      <c r="T463" s="148" t="str">
        <f t="shared" si="23"/>
        <v/>
      </c>
      <c r="U463" s="148" t="str">
        <f>IF(AND(A463&lt;&gt;"",'Données élèves'!S466&lt;&gt;""),'Données élèves'!S466,"")</f>
        <v/>
      </c>
      <c r="V463" s="148" t="str">
        <f>IF(AND(A463&lt;&gt;"",'Données élèves'!T466&lt;&gt;""),'Données élèves'!T466,"")</f>
        <v/>
      </c>
      <c r="W463" s="148" t="str">
        <f>IF(AND(A463&lt;&gt;"",'Données élèves'!U466&lt;&gt;""),'Données élèves'!U466,"")</f>
        <v/>
      </c>
      <c r="X463" s="148" t="str">
        <f>IF(AND(A463&lt;&gt;"",'Données élèves'!V466&lt;&gt;""),'Données élèves'!V466,"")</f>
        <v/>
      </c>
      <c r="Y463" s="148" t="str">
        <f>IF(AND(A463&lt;&gt;"",'Données élèves'!W466&lt;&gt;""),'Données élèves'!W466,"")</f>
        <v/>
      </c>
      <c r="Z463" s="148" t="str">
        <f>IF(AND(A463&lt;&gt;"",'Données élèves'!X466&lt;&gt;""),'Données élèves'!X466,"")</f>
        <v/>
      </c>
    </row>
    <row r="464" spans="1:26" x14ac:dyDescent="0.2">
      <c r="A464" s="146" t="str">
        <f>IF('Données élèves'!$C467&lt;&gt;"",'Données élèves'!A467,"")</f>
        <v/>
      </c>
      <c r="B464" s="146" t="str">
        <f>IF(A464&lt;&gt;"",'Données élèves'!B467,"")</f>
        <v/>
      </c>
      <c r="C464" s="146" t="str">
        <f>IF(AND(A464&lt;&gt;"",'Données élèves'!F467&lt;&gt;""),IF(INDEX(codeclint,MATCH('Données élèves'!F467,libclint,0))&lt;&gt;"",INDEX(codeclint,MATCH('Données élèves'!F467,libclint,0)),""),"")</f>
        <v/>
      </c>
      <c r="D464" s="146" t="str">
        <f t="shared" si="21"/>
        <v/>
      </c>
      <c r="E464" s="146" t="str">
        <f>IF(A464&lt;&gt;"",IF('Données élèves'!G467&lt;&gt;"",IF('Données élèves'!AB467&lt;&gt;"",IF('Données élèves'!G467="LOC.ID",CONCATENATE("LOC.",'Données élèves'!AU$5),'Données élèves'!G467),""),""),"")</f>
        <v/>
      </c>
      <c r="F464" s="146" t="str">
        <f>IF(A464&lt;&gt;"",IF('Données élèves'!H467&lt;&gt;"",'Données élèves'!H467,""),"")</f>
        <v/>
      </c>
      <c r="G464" s="146" t="str">
        <f>IF(AND(A464&lt;&gt;"",'Données élèves'!AC467&lt;&gt;""),IF('Données élèves'!AC467=TRUE,INDEX(codesex,MATCH('Données élèves'!I467,libsex,0)),'Données élèves'!I467),"")</f>
        <v/>
      </c>
      <c r="H464" s="147" t="str">
        <f>IF(A464&lt;&gt;"",IF('Données élèves'!J467&lt;&gt;"",'Données élèves'!J467,""),"")</f>
        <v/>
      </c>
      <c r="I464" s="148" t="str">
        <f>IF(AND(A464&lt;&gt;"",'Données élèves'!AE467&lt;&gt;""),IF('Données élèves'!AE467=TRUE,INDEX(codenat,MATCH('Données élèves'!K467,libnat,0)),'Données élèves'!K467),"")</f>
        <v/>
      </c>
      <c r="J464" s="148" t="str">
        <f>IF(AND(A464&lt;&gt;"",'Données élèves'!AF467&lt;&gt;""),IF('Données élèves'!AF467=TRUE,INDEX(codelangue,MATCH('Données élèves'!L467,liblangue,0)),'Données élèves'!L467),"")</f>
        <v/>
      </c>
      <c r="K464" s="148" t="str">
        <f>IF(AND(A464&lt;&gt;"",'Données élèves'!AH467&lt;&gt;""),IF('Données élèves'!AH467=TRUE,IF(INDEX(codegem,MATCH('Données élèves'!M467,libgem,0))&lt;8000,INDEX(codegem,MATCH('Données élèves'!M467,libgem,0)),""),'Données élèves'!M467),"")</f>
        <v/>
      </c>
      <c r="L464" s="148" t="str">
        <f>IF(AND(A464&lt;&gt;"",'Données élèves'!AH467&lt;&gt;""),IF('Données élèves'!AH467=TRUE,INDEX(codegemhist,MATCH('Données élèves'!M467,libgem,0)),""),"")</f>
        <v/>
      </c>
      <c r="M464" s="148" t="str">
        <f>IF(AND(A464&lt;&gt;"",'Données élèves'!AH467&lt;&gt;""),IF('Données élèves'!AH467=TRUE,IF(INDEX(codegem,MATCH('Données élèves'!M467,libgem,0))&gt;=8000,INDEX(codegem,MATCH('Données élèves'!M467,libgem,0)),""),'Données élèves'!M467),"")</f>
        <v/>
      </c>
      <c r="N464" s="148" t="str">
        <f>IF(AND(A464&lt;&gt;"",'Données élèves'!AI467&lt;&gt;""),IF('Données élèves'!AI467=TRUE,INDEX(codeschart,MATCH('Données élèves'!N467,libschart,0)),'Données élèves'!N467),"")</f>
        <v/>
      </c>
      <c r="O464" s="148" t="str">
        <f>IF(AND(A464&lt;&gt;"",'Données élèves'!O467&lt;&gt;""),'Données élèves'!O467,"")</f>
        <v/>
      </c>
      <c r="P464" s="148" t="str">
        <f>IF(AND(A464&lt;&gt;"",'Données élèves'!AK467&lt;&gt;""),IF('Données élèves'!AK467=TRUE,INDEX(codeform,MATCH('Données élèves'!P467,libform,0)),'Données élèves'!P467),"")</f>
        <v/>
      </c>
      <c r="Q464" s="148" t="str">
        <f>IF(AND(A464&lt;&gt;"",'Données élèves'!AL467&lt;&gt;""),IF('Données élèves'!AL467=TRUE,INDEX(codespe,MATCH('Données élèves'!Q467,libspe,0)),'Données élèves'!Q467),"")</f>
        <v/>
      </c>
      <c r="R464" s="148" t="str">
        <f>IF(AND(A464&lt;&gt;"",OR('Données élèves'!AM467&lt;&gt;"",'Données élèves'!AT467=FALSE)),IF('Données élèves'!AM467=TRUE,INDEX(codemp1,MATCH('Données élèves'!R467,libmp1,0)),IF('Données élèves'!AT467=FALSE,0,'Données élèves'!R467)),"")</f>
        <v/>
      </c>
      <c r="S464" s="148" t="str">
        <f t="shared" si="22"/>
        <v/>
      </c>
      <c r="T464" s="148" t="str">
        <f t="shared" si="23"/>
        <v/>
      </c>
      <c r="U464" s="148" t="str">
        <f>IF(AND(A464&lt;&gt;"",'Données élèves'!S467&lt;&gt;""),'Données élèves'!S467,"")</f>
        <v/>
      </c>
      <c r="V464" s="148" t="str">
        <f>IF(AND(A464&lt;&gt;"",'Données élèves'!T467&lt;&gt;""),'Données élèves'!T467,"")</f>
        <v/>
      </c>
      <c r="W464" s="148" t="str">
        <f>IF(AND(A464&lt;&gt;"",'Données élèves'!U467&lt;&gt;""),'Données élèves'!U467,"")</f>
        <v/>
      </c>
      <c r="X464" s="148" t="str">
        <f>IF(AND(A464&lt;&gt;"",'Données élèves'!V467&lt;&gt;""),'Données élèves'!V467,"")</f>
        <v/>
      </c>
      <c r="Y464" s="148" t="str">
        <f>IF(AND(A464&lt;&gt;"",'Données élèves'!W467&lt;&gt;""),'Données élèves'!W467,"")</f>
        <v/>
      </c>
      <c r="Z464" s="148" t="str">
        <f>IF(AND(A464&lt;&gt;"",'Données élèves'!X467&lt;&gt;""),'Données élèves'!X467,"")</f>
        <v/>
      </c>
    </row>
    <row r="465" spans="1:26" x14ac:dyDescent="0.2">
      <c r="A465" s="146" t="str">
        <f>IF('Données élèves'!$C468&lt;&gt;"",'Données élèves'!A468,"")</f>
        <v/>
      </c>
      <c r="B465" s="146" t="str">
        <f>IF(A465&lt;&gt;"",'Données élèves'!B468,"")</f>
        <v/>
      </c>
      <c r="C465" s="146" t="str">
        <f>IF(AND(A465&lt;&gt;"",'Données élèves'!F468&lt;&gt;""),IF(INDEX(codeclint,MATCH('Données élèves'!F468,libclint,0))&lt;&gt;"",INDEX(codeclint,MATCH('Données élèves'!F468,libclint,0)),""),"")</f>
        <v/>
      </c>
      <c r="D465" s="146" t="str">
        <f t="shared" si="21"/>
        <v/>
      </c>
      <c r="E465" s="146" t="str">
        <f>IF(A465&lt;&gt;"",IF('Données élèves'!G468&lt;&gt;"",IF('Données élèves'!AB468&lt;&gt;"",IF('Données élèves'!G468="LOC.ID",CONCATENATE("LOC.",'Données élèves'!AU$5),'Données élèves'!G468),""),""),"")</f>
        <v/>
      </c>
      <c r="F465" s="146" t="str">
        <f>IF(A465&lt;&gt;"",IF('Données élèves'!H468&lt;&gt;"",'Données élèves'!H468,""),"")</f>
        <v/>
      </c>
      <c r="G465" s="146" t="str">
        <f>IF(AND(A465&lt;&gt;"",'Données élèves'!AC468&lt;&gt;""),IF('Données élèves'!AC468=TRUE,INDEX(codesex,MATCH('Données élèves'!I468,libsex,0)),'Données élèves'!I468),"")</f>
        <v/>
      </c>
      <c r="H465" s="147" t="str">
        <f>IF(A465&lt;&gt;"",IF('Données élèves'!J468&lt;&gt;"",'Données élèves'!J468,""),"")</f>
        <v/>
      </c>
      <c r="I465" s="148" t="str">
        <f>IF(AND(A465&lt;&gt;"",'Données élèves'!AE468&lt;&gt;""),IF('Données élèves'!AE468=TRUE,INDEX(codenat,MATCH('Données élèves'!K468,libnat,0)),'Données élèves'!K468),"")</f>
        <v/>
      </c>
      <c r="J465" s="148" t="str">
        <f>IF(AND(A465&lt;&gt;"",'Données élèves'!AF468&lt;&gt;""),IF('Données élèves'!AF468=TRUE,INDEX(codelangue,MATCH('Données élèves'!L468,liblangue,0)),'Données élèves'!L468),"")</f>
        <v/>
      </c>
      <c r="K465" s="148" t="str">
        <f>IF(AND(A465&lt;&gt;"",'Données élèves'!AH468&lt;&gt;""),IF('Données élèves'!AH468=TRUE,IF(INDEX(codegem,MATCH('Données élèves'!M468,libgem,0))&lt;8000,INDEX(codegem,MATCH('Données élèves'!M468,libgem,0)),""),'Données élèves'!M468),"")</f>
        <v/>
      </c>
      <c r="L465" s="148" t="str">
        <f>IF(AND(A465&lt;&gt;"",'Données élèves'!AH468&lt;&gt;""),IF('Données élèves'!AH468=TRUE,INDEX(codegemhist,MATCH('Données élèves'!M468,libgem,0)),""),"")</f>
        <v/>
      </c>
      <c r="M465" s="148" t="str">
        <f>IF(AND(A465&lt;&gt;"",'Données élèves'!AH468&lt;&gt;""),IF('Données élèves'!AH468=TRUE,IF(INDEX(codegem,MATCH('Données élèves'!M468,libgem,0))&gt;=8000,INDEX(codegem,MATCH('Données élèves'!M468,libgem,0)),""),'Données élèves'!M468),"")</f>
        <v/>
      </c>
      <c r="N465" s="148" t="str">
        <f>IF(AND(A465&lt;&gt;"",'Données élèves'!AI468&lt;&gt;""),IF('Données élèves'!AI468=TRUE,INDEX(codeschart,MATCH('Données élèves'!N468,libschart,0)),'Données élèves'!N468),"")</f>
        <v/>
      </c>
      <c r="O465" s="148" t="str">
        <f>IF(AND(A465&lt;&gt;"",'Données élèves'!O468&lt;&gt;""),'Données élèves'!O468,"")</f>
        <v/>
      </c>
      <c r="P465" s="148" t="str">
        <f>IF(AND(A465&lt;&gt;"",'Données élèves'!AK468&lt;&gt;""),IF('Données élèves'!AK468=TRUE,INDEX(codeform,MATCH('Données élèves'!P468,libform,0)),'Données élèves'!P468),"")</f>
        <v/>
      </c>
      <c r="Q465" s="148" t="str">
        <f>IF(AND(A465&lt;&gt;"",'Données élèves'!AL468&lt;&gt;""),IF('Données élèves'!AL468=TRUE,INDEX(codespe,MATCH('Données élèves'!Q468,libspe,0)),'Données élèves'!Q468),"")</f>
        <v/>
      </c>
      <c r="R465" s="148" t="str">
        <f>IF(AND(A465&lt;&gt;"",OR('Données élèves'!AM468&lt;&gt;"",'Données élèves'!AT468=FALSE)),IF('Données élèves'!AM468=TRUE,INDEX(codemp1,MATCH('Données élèves'!R468,libmp1,0)),IF('Données élèves'!AT468=FALSE,0,'Données élèves'!R468)),"")</f>
        <v/>
      </c>
      <c r="S465" s="148" t="str">
        <f t="shared" si="22"/>
        <v/>
      </c>
      <c r="T465" s="148" t="str">
        <f t="shared" si="23"/>
        <v/>
      </c>
      <c r="U465" s="148" t="str">
        <f>IF(AND(A465&lt;&gt;"",'Données élèves'!S468&lt;&gt;""),'Données élèves'!S468,"")</f>
        <v/>
      </c>
      <c r="V465" s="148" t="str">
        <f>IF(AND(A465&lt;&gt;"",'Données élèves'!T468&lt;&gt;""),'Données élèves'!T468,"")</f>
        <v/>
      </c>
      <c r="W465" s="148" t="str">
        <f>IF(AND(A465&lt;&gt;"",'Données élèves'!U468&lt;&gt;""),'Données élèves'!U468,"")</f>
        <v/>
      </c>
      <c r="X465" s="148" t="str">
        <f>IF(AND(A465&lt;&gt;"",'Données élèves'!V468&lt;&gt;""),'Données élèves'!V468,"")</f>
        <v/>
      </c>
      <c r="Y465" s="148" t="str">
        <f>IF(AND(A465&lt;&gt;"",'Données élèves'!W468&lt;&gt;""),'Données élèves'!W468,"")</f>
        <v/>
      </c>
      <c r="Z465" s="148" t="str">
        <f>IF(AND(A465&lt;&gt;"",'Données élèves'!X468&lt;&gt;""),'Données élèves'!X468,"")</f>
        <v/>
      </c>
    </row>
    <row r="466" spans="1:26" x14ac:dyDescent="0.2">
      <c r="A466" s="146" t="str">
        <f>IF('Données élèves'!$C469&lt;&gt;"",'Données élèves'!A469,"")</f>
        <v/>
      </c>
      <c r="B466" s="146" t="str">
        <f>IF(A466&lt;&gt;"",'Données élèves'!B469,"")</f>
        <v/>
      </c>
      <c r="C466" s="146" t="str">
        <f>IF(AND(A466&lt;&gt;"",'Données élèves'!F469&lt;&gt;""),IF(INDEX(codeclint,MATCH('Données élèves'!F469,libclint,0))&lt;&gt;"",INDEX(codeclint,MATCH('Données élèves'!F469,libclint,0)),""),"")</f>
        <v/>
      </c>
      <c r="D466" s="146" t="str">
        <f t="shared" si="21"/>
        <v/>
      </c>
      <c r="E466" s="146" t="str">
        <f>IF(A466&lt;&gt;"",IF('Données élèves'!G469&lt;&gt;"",IF('Données élèves'!AB469&lt;&gt;"",IF('Données élèves'!G469="LOC.ID",CONCATENATE("LOC.",'Données élèves'!AU$5),'Données élèves'!G469),""),""),"")</f>
        <v/>
      </c>
      <c r="F466" s="146" t="str">
        <f>IF(A466&lt;&gt;"",IF('Données élèves'!H469&lt;&gt;"",'Données élèves'!H469,""),"")</f>
        <v/>
      </c>
      <c r="G466" s="146" t="str">
        <f>IF(AND(A466&lt;&gt;"",'Données élèves'!AC469&lt;&gt;""),IF('Données élèves'!AC469=TRUE,INDEX(codesex,MATCH('Données élèves'!I469,libsex,0)),'Données élèves'!I469),"")</f>
        <v/>
      </c>
      <c r="H466" s="147" t="str">
        <f>IF(A466&lt;&gt;"",IF('Données élèves'!J469&lt;&gt;"",'Données élèves'!J469,""),"")</f>
        <v/>
      </c>
      <c r="I466" s="148" t="str">
        <f>IF(AND(A466&lt;&gt;"",'Données élèves'!AE469&lt;&gt;""),IF('Données élèves'!AE469=TRUE,INDEX(codenat,MATCH('Données élèves'!K469,libnat,0)),'Données élèves'!K469),"")</f>
        <v/>
      </c>
      <c r="J466" s="148" t="str">
        <f>IF(AND(A466&lt;&gt;"",'Données élèves'!AF469&lt;&gt;""),IF('Données élèves'!AF469=TRUE,INDEX(codelangue,MATCH('Données élèves'!L469,liblangue,0)),'Données élèves'!L469),"")</f>
        <v/>
      </c>
      <c r="K466" s="148" t="str">
        <f>IF(AND(A466&lt;&gt;"",'Données élèves'!AH469&lt;&gt;""),IF('Données élèves'!AH469=TRUE,IF(INDEX(codegem,MATCH('Données élèves'!M469,libgem,0))&lt;8000,INDEX(codegem,MATCH('Données élèves'!M469,libgem,0)),""),'Données élèves'!M469),"")</f>
        <v/>
      </c>
      <c r="L466" s="148" t="str">
        <f>IF(AND(A466&lt;&gt;"",'Données élèves'!AH469&lt;&gt;""),IF('Données élèves'!AH469=TRUE,INDEX(codegemhist,MATCH('Données élèves'!M469,libgem,0)),""),"")</f>
        <v/>
      </c>
      <c r="M466" s="148" t="str">
        <f>IF(AND(A466&lt;&gt;"",'Données élèves'!AH469&lt;&gt;""),IF('Données élèves'!AH469=TRUE,IF(INDEX(codegem,MATCH('Données élèves'!M469,libgem,0))&gt;=8000,INDEX(codegem,MATCH('Données élèves'!M469,libgem,0)),""),'Données élèves'!M469),"")</f>
        <v/>
      </c>
      <c r="N466" s="148" t="str">
        <f>IF(AND(A466&lt;&gt;"",'Données élèves'!AI469&lt;&gt;""),IF('Données élèves'!AI469=TRUE,INDEX(codeschart,MATCH('Données élèves'!N469,libschart,0)),'Données élèves'!N469),"")</f>
        <v/>
      </c>
      <c r="O466" s="148" t="str">
        <f>IF(AND(A466&lt;&gt;"",'Données élèves'!O469&lt;&gt;""),'Données élèves'!O469,"")</f>
        <v/>
      </c>
      <c r="P466" s="148" t="str">
        <f>IF(AND(A466&lt;&gt;"",'Données élèves'!AK469&lt;&gt;""),IF('Données élèves'!AK469=TRUE,INDEX(codeform,MATCH('Données élèves'!P469,libform,0)),'Données élèves'!P469),"")</f>
        <v/>
      </c>
      <c r="Q466" s="148" t="str">
        <f>IF(AND(A466&lt;&gt;"",'Données élèves'!AL469&lt;&gt;""),IF('Données élèves'!AL469=TRUE,INDEX(codespe,MATCH('Données élèves'!Q469,libspe,0)),'Données élèves'!Q469),"")</f>
        <v/>
      </c>
      <c r="R466" s="148" t="str">
        <f>IF(AND(A466&lt;&gt;"",OR('Données élèves'!AM469&lt;&gt;"",'Données élèves'!AT469=FALSE)),IF('Données élèves'!AM469=TRUE,INDEX(codemp1,MATCH('Données élèves'!R469,libmp1,0)),IF('Données élèves'!AT469=FALSE,0,'Données élèves'!R469)),"")</f>
        <v/>
      </c>
      <c r="S466" s="148" t="str">
        <f t="shared" si="22"/>
        <v/>
      </c>
      <c r="T466" s="148" t="str">
        <f t="shared" si="23"/>
        <v/>
      </c>
      <c r="U466" s="148" t="str">
        <f>IF(AND(A466&lt;&gt;"",'Données élèves'!S469&lt;&gt;""),'Données élèves'!S469,"")</f>
        <v/>
      </c>
      <c r="V466" s="148" t="str">
        <f>IF(AND(A466&lt;&gt;"",'Données élèves'!T469&lt;&gt;""),'Données élèves'!T469,"")</f>
        <v/>
      </c>
      <c r="W466" s="148" t="str">
        <f>IF(AND(A466&lt;&gt;"",'Données élèves'!U469&lt;&gt;""),'Données élèves'!U469,"")</f>
        <v/>
      </c>
      <c r="X466" s="148" t="str">
        <f>IF(AND(A466&lt;&gt;"",'Données élèves'!V469&lt;&gt;""),'Données élèves'!V469,"")</f>
        <v/>
      </c>
      <c r="Y466" s="148" t="str">
        <f>IF(AND(A466&lt;&gt;"",'Données élèves'!W469&lt;&gt;""),'Données élèves'!W469,"")</f>
        <v/>
      </c>
      <c r="Z466" s="148" t="str">
        <f>IF(AND(A466&lt;&gt;"",'Données élèves'!X469&lt;&gt;""),'Données élèves'!X469,"")</f>
        <v/>
      </c>
    </row>
    <row r="467" spans="1:26" x14ac:dyDescent="0.2">
      <c r="A467" s="146" t="str">
        <f>IF('Données élèves'!$C470&lt;&gt;"",'Données élèves'!A470,"")</f>
        <v/>
      </c>
      <c r="B467" s="146" t="str">
        <f>IF(A467&lt;&gt;"",'Données élèves'!B470,"")</f>
        <v/>
      </c>
      <c r="C467" s="146" t="str">
        <f>IF(AND(A467&lt;&gt;"",'Données élèves'!F470&lt;&gt;""),IF(INDEX(codeclint,MATCH('Données élèves'!F470,libclint,0))&lt;&gt;"",INDEX(codeclint,MATCH('Données élèves'!F470,libclint,0)),""),"")</f>
        <v/>
      </c>
      <c r="D467" s="146" t="str">
        <f t="shared" si="21"/>
        <v/>
      </c>
      <c r="E467" s="146" t="str">
        <f>IF(A467&lt;&gt;"",IF('Données élèves'!G470&lt;&gt;"",IF('Données élèves'!AB470&lt;&gt;"",IF('Données élèves'!G470="LOC.ID",CONCATENATE("LOC.",'Données élèves'!AU$5),'Données élèves'!G470),""),""),"")</f>
        <v/>
      </c>
      <c r="F467" s="146" t="str">
        <f>IF(A467&lt;&gt;"",IF('Données élèves'!H470&lt;&gt;"",'Données élèves'!H470,""),"")</f>
        <v/>
      </c>
      <c r="G467" s="146" t="str">
        <f>IF(AND(A467&lt;&gt;"",'Données élèves'!AC470&lt;&gt;""),IF('Données élèves'!AC470=TRUE,INDEX(codesex,MATCH('Données élèves'!I470,libsex,0)),'Données élèves'!I470),"")</f>
        <v/>
      </c>
      <c r="H467" s="147" t="str">
        <f>IF(A467&lt;&gt;"",IF('Données élèves'!J470&lt;&gt;"",'Données élèves'!J470,""),"")</f>
        <v/>
      </c>
      <c r="I467" s="148" t="str">
        <f>IF(AND(A467&lt;&gt;"",'Données élèves'!AE470&lt;&gt;""),IF('Données élèves'!AE470=TRUE,INDEX(codenat,MATCH('Données élèves'!K470,libnat,0)),'Données élèves'!K470),"")</f>
        <v/>
      </c>
      <c r="J467" s="148" t="str">
        <f>IF(AND(A467&lt;&gt;"",'Données élèves'!AF470&lt;&gt;""),IF('Données élèves'!AF470=TRUE,INDEX(codelangue,MATCH('Données élèves'!L470,liblangue,0)),'Données élèves'!L470),"")</f>
        <v/>
      </c>
      <c r="K467" s="148" t="str">
        <f>IF(AND(A467&lt;&gt;"",'Données élèves'!AH470&lt;&gt;""),IF('Données élèves'!AH470=TRUE,IF(INDEX(codegem,MATCH('Données élèves'!M470,libgem,0))&lt;8000,INDEX(codegem,MATCH('Données élèves'!M470,libgem,0)),""),'Données élèves'!M470),"")</f>
        <v/>
      </c>
      <c r="L467" s="148" t="str">
        <f>IF(AND(A467&lt;&gt;"",'Données élèves'!AH470&lt;&gt;""),IF('Données élèves'!AH470=TRUE,INDEX(codegemhist,MATCH('Données élèves'!M470,libgem,0)),""),"")</f>
        <v/>
      </c>
      <c r="M467" s="148" t="str">
        <f>IF(AND(A467&lt;&gt;"",'Données élèves'!AH470&lt;&gt;""),IF('Données élèves'!AH470=TRUE,IF(INDEX(codegem,MATCH('Données élèves'!M470,libgem,0))&gt;=8000,INDEX(codegem,MATCH('Données élèves'!M470,libgem,0)),""),'Données élèves'!M470),"")</f>
        <v/>
      </c>
      <c r="N467" s="148" t="str">
        <f>IF(AND(A467&lt;&gt;"",'Données élèves'!AI470&lt;&gt;""),IF('Données élèves'!AI470=TRUE,INDEX(codeschart,MATCH('Données élèves'!N470,libschart,0)),'Données élèves'!N470),"")</f>
        <v/>
      </c>
      <c r="O467" s="148" t="str">
        <f>IF(AND(A467&lt;&gt;"",'Données élèves'!O470&lt;&gt;""),'Données élèves'!O470,"")</f>
        <v/>
      </c>
      <c r="P467" s="148" t="str">
        <f>IF(AND(A467&lt;&gt;"",'Données élèves'!AK470&lt;&gt;""),IF('Données élèves'!AK470=TRUE,INDEX(codeform,MATCH('Données élèves'!P470,libform,0)),'Données élèves'!P470),"")</f>
        <v/>
      </c>
      <c r="Q467" s="148" t="str">
        <f>IF(AND(A467&lt;&gt;"",'Données élèves'!AL470&lt;&gt;""),IF('Données élèves'!AL470=TRUE,INDEX(codespe,MATCH('Données élèves'!Q470,libspe,0)),'Données élèves'!Q470),"")</f>
        <v/>
      </c>
      <c r="R467" s="148" t="str">
        <f>IF(AND(A467&lt;&gt;"",OR('Données élèves'!AM470&lt;&gt;"",'Données élèves'!AT470=FALSE)),IF('Données élèves'!AM470=TRUE,INDEX(codemp1,MATCH('Données élèves'!R470,libmp1,0)),IF('Données élèves'!AT470=FALSE,0,'Données élèves'!R470)),"")</f>
        <v/>
      </c>
      <c r="S467" s="148" t="str">
        <f t="shared" si="22"/>
        <v/>
      </c>
      <c r="T467" s="148" t="str">
        <f t="shared" si="23"/>
        <v/>
      </c>
      <c r="U467" s="148" t="str">
        <f>IF(AND(A467&lt;&gt;"",'Données élèves'!S470&lt;&gt;""),'Données élèves'!S470,"")</f>
        <v/>
      </c>
      <c r="V467" s="148" t="str">
        <f>IF(AND(A467&lt;&gt;"",'Données élèves'!T470&lt;&gt;""),'Données élèves'!T470,"")</f>
        <v/>
      </c>
      <c r="W467" s="148" t="str">
        <f>IF(AND(A467&lt;&gt;"",'Données élèves'!U470&lt;&gt;""),'Données élèves'!U470,"")</f>
        <v/>
      </c>
      <c r="X467" s="148" t="str">
        <f>IF(AND(A467&lt;&gt;"",'Données élèves'!V470&lt;&gt;""),'Données élèves'!V470,"")</f>
        <v/>
      </c>
      <c r="Y467" s="148" t="str">
        <f>IF(AND(A467&lt;&gt;"",'Données élèves'!W470&lt;&gt;""),'Données élèves'!W470,"")</f>
        <v/>
      </c>
      <c r="Z467" s="148" t="str">
        <f>IF(AND(A467&lt;&gt;"",'Données élèves'!X470&lt;&gt;""),'Données élèves'!X470,"")</f>
        <v/>
      </c>
    </row>
    <row r="468" spans="1:26" x14ac:dyDescent="0.2">
      <c r="A468" s="146" t="str">
        <f>IF('Données élèves'!$C471&lt;&gt;"",'Données élèves'!A471,"")</f>
        <v/>
      </c>
      <c r="B468" s="146" t="str">
        <f>IF(A468&lt;&gt;"",'Données élèves'!B471,"")</f>
        <v/>
      </c>
      <c r="C468" s="146" t="str">
        <f>IF(AND(A468&lt;&gt;"",'Données élèves'!F471&lt;&gt;""),IF(INDEX(codeclint,MATCH('Données élèves'!F471,libclint,0))&lt;&gt;"",INDEX(codeclint,MATCH('Données élèves'!F471,libclint,0)),""),"")</f>
        <v/>
      </c>
      <c r="D468" s="146" t="str">
        <f t="shared" si="21"/>
        <v/>
      </c>
      <c r="E468" s="146" t="str">
        <f>IF(A468&lt;&gt;"",IF('Données élèves'!G471&lt;&gt;"",IF('Données élèves'!AB471&lt;&gt;"",IF('Données élèves'!G471="LOC.ID",CONCATENATE("LOC.",'Données élèves'!AU$5),'Données élèves'!G471),""),""),"")</f>
        <v/>
      </c>
      <c r="F468" s="146" t="str">
        <f>IF(A468&lt;&gt;"",IF('Données élèves'!H471&lt;&gt;"",'Données élèves'!H471,""),"")</f>
        <v/>
      </c>
      <c r="G468" s="146" t="str">
        <f>IF(AND(A468&lt;&gt;"",'Données élèves'!AC471&lt;&gt;""),IF('Données élèves'!AC471=TRUE,INDEX(codesex,MATCH('Données élèves'!I471,libsex,0)),'Données élèves'!I471),"")</f>
        <v/>
      </c>
      <c r="H468" s="147" t="str">
        <f>IF(A468&lt;&gt;"",IF('Données élèves'!J471&lt;&gt;"",'Données élèves'!J471,""),"")</f>
        <v/>
      </c>
      <c r="I468" s="148" t="str">
        <f>IF(AND(A468&lt;&gt;"",'Données élèves'!AE471&lt;&gt;""),IF('Données élèves'!AE471=TRUE,INDEX(codenat,MATCH('Données élèves'!K471,libnat,0)),'Données élèves'!K471),"")</f>
        <v/>
      </c>
      <c r="J468" s="148" t="str">
        <f>IF(AND(A468&lt;&gt;"",'Données élèves'!AF471&lt;&gt;""),IF('Données élèves'!AF471=TRUE,INDEX(codelangue,MATCH('Données élèves'!L471,liblangue,0)),'Données élèves'!L471),"")</f>
        <v/>
      </c>
      <c r="K468" s="148" t="str">
        <f>IF(AND(A468&lt;&gt;"",'Données élèves'!AH471&lt;&gt;""),IF('Données élèves'!AH471=TRUE,IF(INDEX(codegem,MATCH('Données élèves'!M471,libgem,0))&lt;8000,INDEX(codegem,MATCH('Données élèves'!M471,libgem,0)),""),'Données élèves'!M471),"")</f>
        <v/>
      </c>
      <c r="L468" s="148" t="str">
        <f>IF(AND(A468&lt;&gt;"",'Données élèves'!AH471&lt;&gt;""),IF('Données élèves'!AH471=TRUE,INDEX(codegemhist,MATCH('Données élèves'!M471,libgem,0)),""),"")</f>
        <v/>
      </c>
      <c r="M468" s="148" t="str">
        <f>IF(AND(A468&lt;&gt;"",'Données élèves'!AH471&lt;&gt;""),IF('Données élèves'!AH471=TRUE,IF(INDEX(codegem,MATCH('Données élèves'!M471,libgem,0))&gt;=8000,INDEX(codegem,MATCH('Données élèves'!M471,libgem,0)),""),'Données élèves'!M471),"")</f>
        <v/>
      </c>
      <c r="N468" s="148" t="str">
        <f>IF(AND(A468&lt;&gt;"",'Données élèves'!AI471&lt;&gt;""),IF('Données élèves'!AI471=TRUE,INDEX(codeschart,MATCH('Données élèves'!N471,libschart,0)),'Données élèves'!N471),"")</f>
        <v/>
      </c>
      <c r="O468" s="148" t="str">
        <f>IF(AND(A468&lt;&gt;"",'Données élèves'!O471&lt;&gt;""),'Données élèves'!O471,"")</f>
        <v/>
      </c>
      <c r="P468" s="148" t="str">
        <f>IF(AND(A468&lt;&gt;"",'Données élèves'!AK471&lt;&gt;""),IF('Données élèves'!AK471=TRUE,INDEX(codeform,MATCH('Données élèves'!P471,libform,0)),'Données élèves'!P471),"")</f>
        <v/>
      </c>
      <c r="Q468" s="148" t="str">
        <f>IF(AND(A468&lt;&gt;"",'Données élèves'!AL471&lt;&gt;""),IF('Données élèves'!AL471=TRUE,INDEX(codespe,MATCH('Données élèves'!Q471,libspe,0)),'Données élèves'!Q471),"")</f>
        <v/>
      </c>
      <c r="R468" s="148" t="str">
        <f>IF(AND(A468&lt;&gt;"",OR('Données élèves'!AM471&lt;&gt;"",'Données élèves'!AT471=FALSE)),IF('Données élèves'!AM471=TRUE,INDEX(codemp1,MATCH('Données élèves'!R471,libmp1,0)),IF('Données élèves'!AT471=FALSE,0,'Données élèves'!R471)),"")</f>
        <v/>
      </c>
      <c r="S468" s="148" t="str">
        <f t="shared" si="22"/>
        <v/>
      </c>
      <c r="T468" s="148" t="str">
        <f t="shared" si="23"/>
        <v/>
      </c>
      <c r="U468" s="148" t="str">
        <f>IF(AND(A468&lt;&gt;"",'Données élèves'!S471&lt;&gt;""),'Données élèves'!S471,"")</f>
        <v/>
      </c>
      <c r="V468" s="148" t="str">
        <f>IF(AND(A468&lt;&gt;"",'Données élèves'!T471&lt;&gt;""),'Données élèves'!T471,"")</f>
        <v/>
      </c>
      <c r="W468" s="148" t="str">
        <f>IF(AND(A468&lt;&gt;"",'Données élèves'!U471&lt;&gt;""),'Données élèves'!U471,"")</f>
        <v/>
      </c>
      <c r="X468" s="148" t="str">
        <f>IF(AND(A468&lt;&gt;"",'Données élèves'!V471&lt;&gt;""),'Données élèves'!V471,"")</f>
        <v/>
      </c>
      <c r="Y468" s="148" t="str">
        <f>IF(AND(A468&lt;&gt;"",'Données élèves'!W471&lt;&gt;""),'Données élèves'!W471,"")</f>
        <v/>
      </c>
      <c r="Z468" s="148" t="str">
        <f>IF(AND(A468&lt;&gt;"",'Données élèves'!X471&lt;&gt;""),'Données élèves'!X471,"")</f>
        <v/>
      </c>
    </row>
    <row r="469" spans="1:26" x14ac:dyDescent="0.2">
      <c r="A469" s="146" t="str">
        <f>IF('Données élèves'!$C472&lt;&gt;"",'Données élèves'!A472,"")</f>
        <v/>
      </c>
      <c r="B469" s="146" t="str">
        <f>IF(A469&lt;&gt;"",'Données élèves'!B472,"")</f>
        <v/>
      </c>
      <c r="C469" s="146" t="str">
        <f>IF(AND(A469&lt;&gt;"",'Données élèves'!F472&lt;&gt;""),IF(INDEX(codeclint,MATCH('Données élèves'!F472,libclint,0))&lt;&gt;"",INDEX(codeclint,MATCH('Données élèves'!F472,libclint,0)),""),"")</f>
        <v/>
      </c>
      <c r="D469" s="146" t="str">
        <f t="shared" si="21"/>
        <v/>
      </c>
      <c r="E469" s="146" t="str">
        <f>IF(A469&lt;&gt;"",IF('Données élèves'!G472&lt;&gt;"",IF('Données élèves'!AB472&lt;&gt;"",IF('Données élèves'!G472="LOC.ID",CONCATENATE("LOC.",'Données élèves'!AU$5),'Données élèves'!G472),""),""),"")</f>
        <v/>
      </c>
      <c r="F469" s="146" t="str">
        <f>IF(A469&lt;&gt;"",IF('Données élèves'!H472&lt;&gt;"",'Données élèves'!H472,""),"")</f>
        <v/>
      </c>
      <c r="G469" s="146" t="str">
        <f>IF(AND(A469&lt;&gt;"",'Données élèves'!AC472&lt;&gt;""),IF('Données élèves'!AC472=TRUE,INDEX(codesex,MATCH('Données élèves'!I472,libsex,0)),'Données élèves'!I472),"")</f>
        <v/>
      </c>
      <c r="H469" s="147" t="str">
        <f>IF(A469&lt;&gt;"",IF('Données élèves'!J472&lt;&gt;"",'Données élèves'!J472,""),"")</f>
        <v/>
      </c>
      <c r="I469" s="148" t="str">
        <f>IF(AND(A469&lt;&gt;"",'Données élèves'!AE472&lt;&gt;""),IF('Données élèves'!AE472=TRUE,INDEX(codenat,MATCH('Données élèves'!K472,libnat,0)),'Données élèves'!K472),"")</f>
        <v/>
      </c>
      <c r="J469" s="148" t="str">
        <f>IF(AND(A469&lt;&gt;"",'Données élèves'!AF472&lt;&gt;""),IF('Données élèves'!AF472=TRUE,INDEX(codelangue,MATCH('Données élèves'!L472,liblangue,0)),'Données élèves'!L472),"")</f>
        <v/>
      </c>
      <c r="K469" s="148" t="str">
        <f>IF(AND(A469&lt;&gt;"",'Données élèves'!AH472&lt;&gt;""),IF('Données élèves'!AH472=TRUE,IF(INDEX(codegem,MATCH('Données élèves'!M472,libgem,0))&lt;8000,INDEX(codegem,MATCH('Données élèves'!M472,libgem,0)),""),'Données élèves'!M472),"")</f>
        <v/>
      </c>
      <c r="L469" s="148" t="str">
        <f>IF(AND(A469&lt;&gt;"",'Données élèves'!AH472&lt;&gt;""),IF('Données élèves'!AH472=TRUE,INDEX(codegemhist,MATCH('Données élèves'!M472,libgem,0)),""),"")</f>
        <v/>
      </c>
      <c r="M469" s="148" t="str">
        <f>IF(AND(A469&lt;&gt;"",'Données élèves'!AH472&lt;&gt;""),IF('Données élèves'!AH472=TRUE,IF(INDEX(codegem,MATCH('Données élèves'!M472,libgem,0))&gt;=8000,INDEX(codegem,MATCH('Données élèves'!M472,libgem,0)),""),'Données élèves'!M472),"")</f>
        <v/>
      </c>
      <c r="N469" s="148" t="str">
        <f>IF(AND(A469&lt;&gt;"",'Données élèves'!AI472&lt;&gt;""),IF('Données élèves'!AI472=TRUE,INDEX(codeschart,MATCH('Données élèves'!N472,libschart,0)),'Données élèves'!N472),"")</f>
        <v/>
      </c>
      <c r="O469" s="148" t="str">
        <f>IF(AND(A469&lt;&gt;"",'Données élèves'!O472&lt;&gt;""),'Données élèves'!O472,"")</f>
        <v/>
      </c>
      <c r="P469" s="148" t="str">
        <f>IF(AND(A469&lt;&gt;"",'Données élèves'!AK472&lt;&gt;""),IF('Données élèves'!AK472=TRUE,INDEX(codeform,MATCH('Données élèves'!P472,libform,0)),'Données élèves'!P472),"")</f>
        <v/>
      </c>
      <c r="Q469" s="148" t="str">
        <f>IF(AND(A469&lt;&gt;"",'Données élèves'!AL472&lt;&gt;""),IF('Données élèves'!AL472=TRUE,INDEX(codespe,MATCH('Données élèves'!Q472,libspe,0)),'Données élèves'!Q472),"")</f>
        <v/>
      </c>
      <c r="R469" s="148" t="str">
        <f>IF(AND(A469&lt;&gt;"",OR('Données élèves'!AM472&lt;&gt;"",'Données élèves'!AT472=FALSE)),IF('Données élèves'!AM472=TRUE,INDEX(codemp1,MATCH('Données élèves'!R472,libmp1,0)),IF('Données élèves'!AT472=FALSE,0,'Données élèves'!R472)),"")</f>
        <v/>
      </c>
      <c r="S469" s="148" t="str">
        <f t="shared" si="22"/>
        <v/>
      </c>
      <c r="T469" s="148" t="str">
        <f t="shared" si="23"/>
        <v/>
      </c>
      <c r="U469" s="148" t="str">
        <f>IF(AND(A469&lt;&gt;"",'Données élèves'!S472&lt;&gt;""),'Données élèves'!S472,"")</f>
        <v/>
      </c>
      <c r="V469" s="148" t="str">
        <f>IF(AND(A469&lt;&gt;"",'Données élèves'!T472&lt;&gt;""),'Données élèves'!T472,"")</f>
        <v/>
      </c>
      <c r="W469" s="148" t="str">
        <f>IF(AND(A469&lt;&gt;"",'Données élèves'!U472&lt;&gt;""),'Données élèves'!U472,"")</f>
        <v/>
      </c>
      <c r="X469" s="148" t="str">
        <f>IF(AND(A469&lt;&gt;"",'Données élèves'!V472&lt;&gt;""),'Données élèves'!V472,"")</f>
        <v/>
      </c>
      <c r="Y469" s="148" t="str">
        <f>IF(AND(A469&lt;&gt;"",'Données élèves'!W472&lt;&gt;""),'Données élèves'!W472,"")</f>
        <v/>
      </c>
      <c r="Z469" s="148" t="str">
        <f>IF(AND(A469&lt;&gt;"",'Données élèves'!X472&lt;&gt;""),'Données élèves'!X472,"")</f>
        <v/>
      </c>
    </row>
    <row r="470" spans="1:26" x14ac:dyDescent="0.2">
      <c r="A470" s="146" t="str">
        <f>IF('Données élèves'!$C473&lt;&gt;"",'Données élèves'!A473,"")</f>
        <v/>
      </c>
      <c r="B470" s="146" t="str">
        <f>IF(A470&lt;&gt;"",'Données élèves'!B473,"")</f>
        <v/>
      </c>
      <c r="C470" s="146" t="str">
        <f>IF(AND(A470&lt;&gt;"",'Données élèves'!F473&lt;&gt;""),IF(INDEX(codeclint,MATCH('Données élèves'!F473,libclint,0))&lt;&gt;"",INDEX(codeclint,MATCH('Données élèves'!F473,libclint,0)),""),"")</f>
        <v/>
      </c>
      <c r="D470" s="146" t="str">
        <f t="shared" si="21"/>
        <v/>
      </c>
      <c r="E470" s="146" t="str">
        <f>IF(A470&lt;&gt;"",IF('Données élèves'!G473&lt;&gt;"",IF('Données élèves'!AB473&lt;&gt;"",IF('Données élèves'!G473="LOC.ID",CONCATENATE("LOC.",'Données élèves'!AU$5),'Données élèves'!G473),""),""),"")</f>
        <v/>
      </c>
      <c r="F470" s="146" t="str">
        <f>IF(A470&lt;&gt;"",IF('Données élèves'!H473&lt;&gt;"",'Données élèves'!H473,""),"")</f>
        <v/>
      </c>
      <c r="G470" s="146" t="str">
        <f>IF(AND(A470&lt;&gt;"",'Données élèves'!AC473&lt;&gt;""),IF('Données élèves'!AC473=TRUE,INDEX(codesex,MATCH('Données élèves'!I473,libsex,0)),'Données élèves'!I473),"")</f>
        <v/>
      </c>
      <c r="H470" s="147" t="str">
        <f>IF(A470&lt;&gt;"",IF('Données élèves'!J473&lt;&gt;"",'Données élèves'!J473,""),"")</f>
        <v/>
      </c>
      <c r="I470" s="148" t="str">
        <f>IF(AND(A470&lt;&gt;"",'Données élèves'!AE473&lt;&gt;""),IF('Données élèves'!AE473=TRUE,INDEX(codenat,MATCH('Données élèves'!K473,libnat,0)),'Données élèves'!K473),"")</f>
        <v/>
      </c>
      <c r="J470" s="148" t="str">
        <f>IF(AND(A470&lt;&gt;"",'Données élèves'!AF473&lt;&gt;""),IF('Données élèves'!AF473=TRUE,INDEX(codelangue,MATCH('Données élèves'!L473,liblangue,0)),'Données élèves'!L473),"")</f>
        <v/>
      </c>
      <c r="K470" s="148" t="str">
        <f>IF(AND(A470&lt;&gt;"",'Données élèves'!AH473&lt;&gt;""),IF('Données élèves'!AH473=TRUE,IF(INDEX(codegem,MATCH('Données élèves'!M473,libgem,0))&lt;8000,INDEX(codegem,MATCH('Données élèves'!M473,libgem,0)),""),'Données élèves'!M473),"")</f>
        <v/>
      </c>
      <c r="L470" s="148" t="str">
        <f>IF(AND(A470&lt;&gt;"",'Données élèves'!AH473&lt;&gt;""),IF('Données élèves'!AH473=TRUE,INDEX(codegemhist,MATCH('Données élèves'!M473,libgem,0)),""),"")</f>
        <v/>
      </c>
      <c r="M470" s="148" t="str">
        <f>IF(AND(A470&lt;&gt;"",'Données élèves'!AH473&lt;&gt;""),IF('Données élèves'!AH473=TRUE,IF(INDEX(codegem,MATCH('Données élèves'!M473,libgem,0))&gt;=8000,INDEX(codegem,MATCH('Données élèves'!M473,libgem,0)),""),'Données élèves'!M473),"")</f>
        <v/>
      </c>
      <c r="N470" s="148" t="str">
        <f>IF(AND(A470&lt;&gt;"",'Données élèves'!AI473&lt;&gt;""),IF('Données élèves'!AI473=TRUE,INDEX(codeschart,MATCH('Données élèves'!N473,libschart,0)),'Données élèves'!N473),"")</f>
        <v/>
      </c>
      <c r="O470" s="148" t="str">
        <f>IF(AND(A470&lt;&gt;"",'Données élèves'!O473&lt;&gt;""),'Données élèves'!O473,"")</f>
        <v/>
      </c>
      <c r="P470" s="148" t="str">
        <f>IF(AND(A470&lt;&gt;"",'Données élèves'!AK473&lt;&gt;""),IF('Données élèves'!AK473=TRUE,INDEX(codeform,MATCH('Données élèves'!P473,libform,0)),'Données élèves'!P473),"")</f>
        <v/>
      </c>
      <c r="Q470" s="148" t="str">
        <f>IF(AND(A470&lt;&gt;"",'Données élèves'!AL473&lt;&gt;""),IF('Données élèves'!AL473=TRUE,INDEX(codespe,MATCH('Données élèves'!Q473,libspe,0)),'Données élèves'!Q473),"")</f>
        <v/>
      </c>
      <c r="R470" s="148" t="str">
        <f>IF(AND(A470&lt;&gt;"",OR('Données élèves'!AM473&lt;&gt;"",'Données élèves'!AT473=FALSE)),IF('Données élèves'!AM473=TRUE,INDEX(codemp1,MATCH('Données élèves'!R473,libmp1,0)),IF('Données élèves'!AT473=FALSE,0,'Données élèves'!R473)),"")</f>
        <v/>
      </c>
      <c r="S470" s="148" t="str">
        <f t="shared" si="22"/>
        <v/>
      </c>
      <c r="T470" s="148" t="str">
        <f t="shared" si="23"/>
        <v/>
      </c>
      <c r="U470" s="148" t="str">
        <f>IF(AND(A470&lt;&gt;"",'Données élèves'!S473&lt;&gt;""),'Données élèves'!S473,"")</f>
        <v/>
      </c>
      <c r="V470" s="148" t="str">
        <f>IF(AND(A470&lt;&gt;"",'Données élèves'!T473&lt;&gt;""),'Données élèves'!T473,"")</f>
        <v/>
      </c>
      <c r="W470" s="148" t="str">
        <f>IF(AND(A470&lt;&gt;"",'Données élèves'!U473&lt;&gt;""),'Données élèves'!U473,"")</f>
        <v/>
      </c>
      <c r="X470" s="148" t="str">
        <f>IF(AND(A470&lt;&gt;"",'Données élèves'!V473&lt;&gt;""),'Données élèves'!V473,"")</f>
        <v/>
      </c>
      <c r="Y470" s="148" t="str">
        <f>IF(AND(A470&lt;&gt;"",'Données élèves'!W473&lt;&gt;""),'Données élèves'!W473,"")</f>
        <v/>
      </c>
      <c r="Z470" s="148" t="str">
        <f>IF(AND(A470&lt;&gt;"",'Données élèves'!X473&lt;&gt;""),'Données élèves'!X473,"")</f>
        <v/>
      </c>
    </row>
    <row r="471" spans="1:26" x14ac:dyDescent="0.2">
      <c r="A471" s="146" t="str">
        <f>IF('Données élèves'!$C474&lt;&gt;"",'Données élèves'!A474,"")</f>
        <v/>
      </c>
      <c r="B471" s="146" t="str">
        <f>IF(A471&lt;&gt;"",'Données élèves'!B474,"")</f>
        <v/>
      </c>
      <c r="C471" s="146" t="str">
        <f>IF(AND(A471&lt;&gt;"",'Données élèves'!F474&lt;&gt;""),IF(INDEX(codeclint,MATCH('Données élèves'!F474,libclint,0))&lt;&gt;"",INDEX(codeclint,MATCH('Données élèves'!F474,libclint,0)),""),"")</f>
        <v/>
      </c>
      <c r="D471" s="146" t="str">
        <f t="shared" si="21"/>
        <v/>
      </c>
      <c r="E471" s="146" t="str">
        <f>IF(A471&lt;&gt;"",IF('Données élèves'!G474&lt;&gt;"",IF('Données élèves'!AB474&lt;&gt;"",IF('Données élèves'!G474="LOC.ID",CONCATENATE("LOC.",'Données élèves'!AU$5),'Données élèves'!G474),""),""),"")</f>
        <v/>
      </c>
      <c r="F471" s="146" t="str">
        <f>IF(A471&lt;&gt;"",IF('Données élèves'!H474&lt;&gt;"",'Données élèves'!H474,""),"")</f>
        <v/>
      </c>
      <c r="G471" s="146" t="str">
        <f>IF(AND(A471&lt;&gt;"",'Données élèves'!AC474&lt;&gt;""),IF('Données élèves'!AC474=TRUE,INDEX(codesex,MATCH('Données élèves'!I474,libsex,0)),'Données élèves'!I474),"")</f>
        <v/>
      </c>
      <c r="H471" s="147" t="str">
        <f>IF(A471&lt;&gt;"",IF('Données élèves'!J474&lt;&gt;"",'Données élèves'!J474,""),"")</f>
        <v/>
      </c>
      <c r="I471" s="148" t="str">
        <f>IF(AND(A471&lt;&gt;"",'Données élèves'!AE474&lt;&gt;""),IF('Données élèves'!AE474=TRUE,INDEX(codenat,MATCH('Données élèves'!K474,libnat,0)),'Données élèves'!K474),"")</f>
        <v/>
      </c>
      <c r="J471" s="148" t="str">
        <f>IF(AND(A471&lt;&gt;"",'Données élèves'!AF474&lt;&gt;""),IF('Données élèves'!AF474=TRUE,INDEX(codelangue,MATCH('Données élèves'!L474,liblangue,0)),'Données élèves'!L474),"")</f>
        <v/>
      </c>
      <c r="K471" s="148" t="str">
        <f>IF(AND(A471&lt;&gt;"",'Données élèves'!AH474&lt;&gt;""),IF('Données élèves'!AH474=TRUE,IF(INDEX(codegem,MATCH('Données élèves'!M474,libgem,0))&lt;8000,INDEX(codegem,MATCH('Données élèves'!M474,libgem,0)),""),'Données élèves'!M474),"")</f>
        <v/>
      </c>
      <c r="L471" s="148" t="str">
        <f>IF(AND(A471&lt;&gt;"",'Données élèves'!AH474&lt;&gt;""),IF('Données élèves'!AH474=TRUE,INDEX(codegemhist,MATCH('Données élèves'!M474,libgem,0)),""),"")</f>
        <v/>
      </c>
      <c r="M471" s="148" t="str">
        <f>IF(AND(A471&lt;&gt;"",'Données élèves'!AH474&lt;&gt;""),IF('Données élèves'!AH474=TRUE,IF(INDEX(codegem,MATCH('Données élèves'!M474,libgem,0))&gt;=8000,INDEX(codegem,MATCH('Données élèves'!M474,libgem,0)),""),'Données élèves'!M474),"")</f>
        <v/>
      </c>
      <c r="N471" s="148" t="str">
        <f>IF(AND(A471&lt;&gt;"",'Données élèves'!AI474&lt;&gt;""),IF('Données élèves'!AI474=TRUE,INDEX(codeschart,MATCH('Données élèves'!N474,libschart,0)),'Données élèves'!N474),"")</f>
        <v/>
      </c>
      <c r="O471" s="148" t="str">
        <f>IF(AND(A471&lt;&gt;"",'Données élèves'!O474&lt;&gt;""),'Données élèves'!O474,"")</f>
        <v/>
      </c>
      <c r="P471" s="148" t="str">
        <f>IF(AND(A471&lt;&gt;"",'Données élèves'!AK474&lt;&gt;""),IF('Données élèves'!AK474=TRUE,INDEX(codeform,MATCH('Données élèves'!P474,libform,0)),'Données élèves'!P474),"")</f>
        <v/>
      </c>
      <c r="Q471" s="148" t="str">
        <f>IF(AND(A471&lt;&gt;"",'Données élèves'!AL474&lt;&gt;""),IF('Données élèves'!AL474=TRUE,INDEX(codespe,MATCH('Données élèves'!Q474,libspe,0)),'Données élèves'!Q474),"")</f>
        <v/>
      </c>
      <c r="R471" s="148" t="str">
        <f>IF(AND(A471&lt;&gt;"",OR('Données élèves'!AM474&lt;&gt;"",'Données élèves'!AT474=FALSE)),IF('Données élèves'!AM474=TRUE,INDEX(codemp1,MATCH('Données élèves'!R474,libmp1,0)),IF('Données élèves'!AT474=FALSE,0,'Données élèves'!R474)),"")</f>
        <v/>
      </c>
      <c r="S471" s="148" t="str">
        <f t="shared" si="22"/>
        <v/>
      </c>
      <c r="T471" s="148" t="str">
        <f t="shared" si="23"/>
        <v/>
      </c>
      <c r="U471" s="148" t="str">
        <f>IF(AND(A471&lt;&gt;"",'Données élèves'!S474&lt;&gt;""),'Données élèves'!S474,"")</f>
        <v/>
      </c>
      <c r="V471" s="148" t="str">
        <f>IF(AND(A471&lt;&gt;"",'Données élèves'!T474&lt;&gt;""),'Données élèves'!T474,"")</f>
        <v/>
      </c>
      <c r="W471" s="148" t="str">
        <f>IF(AND(A471&lt;&gt;"",'Données élèves'!U474&lt;&gt;""),'Données élèves'!U474,"")</f>
        <v/>
      </c>
      <c r="X471" s="148" t="str">
        <f>IF(AND(A471&lt;&gt;"",'Données élèves'!V474&lt;&gt;""),'Données élèves'!V474,"")</f>
        <v/>
      </c>
      <c r="Y471" s="148" t="str">
        <f>IF(AND(A471&lt;&gt;"",'Données élèves'!W474&lt;&gt;""),'Données élèves'!W474,"")</f>
        <v/>
      </c>
      <c r="Z471" s="148" t="str">
        <f>IF(AND(A471&lt;&gt;"",'Données élèves'!X474&lt;&gt;""),'Données élèves'!X474,"")</f>
        <v/>
      </c>
    </row>
    <row r="472" spans="1:26" x14ac:dyDescent="0.2">
      <c r="A472" s="146" t="str">
        <f>IF('Données élèves'!$C475&lt;&gt;"",'Données élèves'!A475,"")</f>
        <v/>
      </c>
      <c r="B472" s="146" t="str">
        <f>IF(A472&lt;&gt;"",'Données élèves'!B475,"")</f>
        <v/>
      </c>
      <c r="C472" s="146" t="str">
        <f>IF(AND(A472&lt;&gt;"",'Données élèves'!F475&lt;&gt;""),IF(INDEX(codeclint,MATCH('Données élèves'!F475,libclint,0))&lt;&gt;"",INDEX(codeclint,MATCH('Données élèves'!F475,libclint,0)),""),"")</f>
        <v/>
      </c>
      <c r="D472" s="146" t="str">
        <f t="shared" si="21"/>
        <v/>
      </c>
      <c r="E472" s="146" t="str">
        <f>IF(A472&lt;&gt;"",IF('Données élèves'!G475&lt;&gt;"",IF('Données élèves'!AB475&lt;&gt;"",IF('Données élèves'!G475="LOC.ID",CONCATENATE("LOC.",'Données élèves'!AU$5),'Données élèves'!G475),""),""),"")</f>
        <v/>
      </c>
      <c r="F472" s="146" t="str">
        <f>IF(A472&lt;&gt;"",IF('Données élèves'!H475&lt;&gt;"",'Données élèves'!H475,""),"")</f>
        <v/>
      </c>
      <c r="G472" s="146" t="str">
        <f>IF(AND(A472&lt;&gt;"",'Données élèves'!AC475&lt;&gt;""),IF('Données élèves'!AC475=TRUE,INDEX(codesex,MATCH('Données élèves'!I475,libsex,0)),'Données élèves'!I475),"")</f>
        <v/>
      </c>
      <c r="H472" s="147" t="str">
        <f>IF(A472&lt;&gt;"",IF('Données élèves'!J475&lt;&gt;"",'Données élèves'!J475,""),"")</f>
        <v/>
      </c>
      <c r="I472" s="148" t="str">
        <f>IF(AND(A472&lt;&gt;"",'Données élèves'!AE475&lt;&gt;""),IF('Données élèves'!AE475=TRUE,INDEX(codenat,MATCH('Données élèves'!K475,libnat,0)),'Données élèves'!K475),"")</f>
        <v/>
      </c>
      <c r="J472" s="148" t="str">
        <f>IF(AND(A472&lt;&gt;"",'Données élèves'!AF475&lt;&gt;""),IF('Données élèves'!AF475=TRUE,INDEX(codelangue,MATCH('Données élèves'!L475,liblangue,0)),'Données élèves'!L475),"")</f>
        <v/>
      </c>
      <c r="K472" s="148" t="str">
        <f>IF(AND(A472&lt;&gt;"",'Données élèves'!AH475&lt;&gt;""),IF('Données élèves'!AH475=TRUE,IF(INDEX(codegem,MATCH('Données élèves'!M475,libgem,0))&lt;8000,INDEX(codegem,MATCH('Données élèves'!M475,libgem,0)),""),'Données élèves'!M475),"")</f>
        <v/>
      </c>
      <c r="L472" s="148" t="str">
        <f>IF(AND(A472&lt;&gt;"",'Données élèves'!AH475&lt;&gt;""),IF('Données élèves'!AH475=TRUE,INDEX(codegemhist,MATCH('Données élèves'!M475,libgem,0)),""),"")</f>
        <v/>
      </c>
      <c r="M472" s="148" t="str">
        <f>IF(AND(A472&lt;&gt;"",'Données élèves'!AH475&lt;&gt;""),IF('Données élèves'!AH475=TRUE,IF(INDEX(codegem,MATCH('Données élèves'!M475,libgem,0))&gt;=8000,INDEX(codegem,MATCH('Données élèves'!M475,libgem,0)),""),'Données élèves'!M475),"")</f>
        <v/>
      </c>
      <c r="N472" s="148" t="str">
        <f>IF(AND(A472&lt;&gt;"",'Données élèves'!AI475&lt;&gt;""),IF('Données élèves'!AI475=TRUE,INDEX(codeschart,MATCH('Données élèves'!N475,libschart,0)),'Données élèves'!N475),"")</f>
        <v/>
      </c>
      <c r="O472" s="148" t="str">
        <f>IF(AND(A472&lt;&gt;"",'Données élèves'!O475&lt;&gt;""),'Données élèves'!O475,"")</f>
        <v/>
      </c>
      <c r="P472" s="148" t="str">
        <f>IF(AND(A472&lt;&gt;"",'Données élèves'!AK475&lt;&gt;""),IF('Données élèves'!AK475=TRUE,INDEX(codeform,MATCH('Données élèves'!P475,libform,0)),'Données élèves'!P475),"")</f>
        <v/>
      </c>
      <c r="Q472" s="148" t="str">
        <f>IF(AND(A472&lt;&gt;"",'Données élèves'!AL475&lt;&gt;""),IF('Données élèves'!AL475=TRUE,INDEX(codespe,MATCH('Données élèves'!Q475,libspe,0)),'Données élèves'!Q475),"")</f>
        <v/>
      </c>
      <c r="R472" s="148" t="str">
        <f>IF(AND(A472&lt;&gt;"",OR('Données élèves'!AM475&lt;&gt;"",'Données élèves'!AT475=FALSE)),IF('Données élèves'!AM475=TRUE,INDEX(codemp1,MATCH('Données élèves'!R475,libmp1,0)),IF('Données élèves'!AT475=FALSE,0,'Données élèves'!R475)),"")</f>
        <v/>
      </c>
      <c r="S472" s="148" t="str">
        <f t="shared" si="22"/>
        <v/>
      </c>
      <c r="T472" s="148" t="str">
        <f t="shared" si="23"/>
        <v/>
      </c>
      <c r="U472" s="148" t="str">
        <f>IF(AND(A472&lt;&gt;"",'Données élèves'!S475&lt;&gt;""),'Données élèves'!S475,"")</f>
        <v/>
      </c>
      <c r="V472" s="148" t="str">
        <f>IF(AND(A472&lt;&gt;"",'Données élèves'!T475&lt;&gt;""),'Données élèves'!T475,"")</f>
        <v/>
      </c>
      <c r="W472" s="148" t="str">
        <f>IF(AND(A472&lt;&gt;"",'Données élèves'!U475&lt;&gt;""),'Données élèves'!U475,"")</f>
        <v/>
      </c>
      <c r="X472" s="148" t="str">
        <f>IF(AND(A472&lt;&gt;"",'Données élèves'!V475&lt;&gt;""),'Données élèves'!V475,"")</f>
        <v/>
      </c>
      <c r="Y472" s="148" t="str">
        <f>IF(AND(A472&lt;&gt;"",'Données élèves'!W475&lt;&gt;""),'Données élèves'!W475,"")</f>
        <v/>
      </c>
      <c r="Z472" s="148" t="str">
        <f>IF(AND(A472&lt;&gt;"",'Données élèves'!X475&lt;&gt;""),'Données élèves'!X475,"")</f>
        <v/>
      </c>
    </row>
    <row r="473" spans="1:26" x14ac:dyDescent="0.2">
      <c r="A473" s="146" t="str">
        <f>IF('Données élèves'!$C476&lt;&gt;"",'Données élèves'!A476,"")</f>
        <v/>
      </c>
      <c r="B473" s="146" t="str">
        <f>IF(A473&lt;&gt;"",'Données élèves'!B476,"")</f>
        <v/>
      </c>
      <c r="C473" s="146" t="str">
        <f>IF(AND(A473&lt;&gt;"",'Données élèves'!F476&lt;&gt;""),IF(INDEX(codeclint,MATCH('Données élèves'!F476,libclint,0))&lt;&gt;"",INDEX(codeclint,MATCH('Données élèves'!F476,libclint,0)),""),"")</f>
        <v/>
      </c>
      <c r="D473" s="146" t="str">
        <f t="shared" si="21"/>
        <v/>
      </c>
      <c r="E473" s="146" t="str">
        <f>IF(A473&lt;&gt;"",IF('Données élèves'!G476&lt;&gt;"",IF('Données élèves'!AB476&lt;&gt;"",IF('Données élèves'!G476="LOC.ID",CONCATENATE("LOC.",'Données élèves'!AU$5),'Données élèves'!G476),""),""),"")</f>
        <v/>
      </c>
      <c r="F473" s="146" t="str">
        <f>IF(A473&lt;&gt;"",IF('Données élèves'!H476&lt;&gt;"",'Données élèves'!H476,""),"")</f>
        <v/>
      </c>
      <c r="G473" s="146" t="str">
        <f>IF(AND(A473&lt;&gt;"",'Données élèves'!AC476&lt;&gt;""),IF('Données élèves'!AC476=TRUE,INDEX(codesex,MATCH('Données élèves'!I476,libsex,0)),'Données élèves'!I476),"")</f>
        <v/>
      </c>
      <c r="H473" s="147" t="str">
        <f>IF(A473&lt;&gt;"",IF('Données élèves'!J476&lt;&gt;"",'Données élèves'!J476,""),"")</f>
        <v/>
      </c>
      <c r="I473" s="148" t="str">
        <f>IF(AND(A473&lt;&gt;"",'Données élèves'!AE476&lt;&gt;""),IF('Données élèves'!AE476=TRUE,INDEX(codenat,MATCH('Données élèves'!K476,libnat,0)),'Données élèves'!K476),"")</f>
        <v/>
      </c>
      <c r="J473" s="148" t="str">
        <f>IF(AND(A473&lt;&gt;"",'Données élèves'!AF476&lt;&gt;""),IF('Données élèves'!AF476=TRUE,INDEX(codelangue,MATCH('Données élèves'!L476,liblangue,0)),'Données élèves'!L476),"")</f>
        <v/>
      </c>
      <c r="K473" s="148" t="str">
        <f>IF(AND(A473&lt;&gt;"",'Données élèves'!AH476&lt;&gt;""),IF('Données élèves'!AH476=TRUE,IF(INDEX(codegem,MATCH('Données élèves'!M476,libgem,0))&lt;8000,INDEX(codegem,MATCH('Données élèves'!M476,libgem,0)),""),'Données élèves'!M476),"")</f>
        <v/>
      </c>
      <c r="L473" s="148" t="str">
        <f>IF(AND(A473&lt;&gt;"",'Données élèves'!AH476&lt;&gt;""),IF('Données élèves'!AH476=TRUE,INDEX(codegemhist,MATCH('Données élèves'!M476,libgem,0)),""),"")</f>
        <v/>
      </c>
      <c r="M473" s="148" t="str">
        <f>IF(AND(A473&lt;&gt;"",'Données élèves'!AH476&lt;&gt;""),IF('Données élèves'!AH476=TRUE,IF(INDEX(codegem,MATCH('Données élèves'!M476,libgem,0))&gt;=8000,INDEX(codegem,MATCH('Données élèves'!M476,libgem,0)),""),'Données élèves'!M476),"")</f>
        <v/>
      </c>
      <c r="N473" s="148" t="str">
        <f>IF(AND(A473&lt;&gt;"",'Données élèves'!AI476&lt;&gt;""),IF('Données élèves'!AI476=TRUE,INDEX(codeschart,MATCH('Données élèves'!N476,libschart,0)),'Données élèves'!N476),"")</f>
        <v/>
      </c>
      <c r="O473" s="148" t="str">
        <f>IF(AND(A473&lt;&gt;"",'Données élèves'!O476&lt;&gt;""),'Données élèves'!O476,"")</f>
        <v/>
      </c>
      <c r="P473" s="148" t="str">
        <f>IF(AND(A473&lt;&gt;"",'Données élèves'!AK476&lt;&gt;""),IF('Données élèves'!AK476=TRUE,INDEX(codeform,MATCH('Données élèves'!P476,libform,0)),'Données élèves'!P476),"")</f>
        <v/>
      </c>
      <c r="Q473" s="148" t="str">
        <f>IF(AND(A473&lt;&gt;"",'Données élèves'!AL476&lt;&gt;""),IF('Données élèves'!AL476=TRUE,INDEX(codespe,MATCH('Données élèves'!Q476,libspe,0)),'Données élèves'!Q476),"")</f>
        <v/>
      </c>
      <c r="R473" s="148" t="str">
        <f>IF(AND(A473&lt;&gt;"",OR('Données élèves'!AM476&lt;&gt;"",'Données élèves'!AT476=FALSE)),IF('Données élèves'!AM476=TRUE,INDEX(codemp1,MATCH('Données élèves'!R476,libmp1,0)),IF('Données élèves'!AT476=FALSE,0,'Données élèves'!R476)),"")</f>
        <v/>
      </c>
      <c r="S473" s="148" t="str">
        <f t="shared" si="22"/>
        <v/>
      </c>
      <c r="T473" s="148" t="str">
        <f t="shared" si="23"/>
        <v/>
      </c>
      <c r="U473" s="148" t="str">
        <f>IF(AND(A473&lt;&gt;"",'Données élèves'!S476&lt;&gt;""),'Données élèves'!S476,"")</f>
        <v/>
      </c>
      <c r="V473" s="148" t="str">
        <f>IF(AND(A473&lt;&gt;"",'Données élèves'!T476&lt;&gt;""),'Données élèves'!T476,"")</f>
        <v/>
      </c>
      <c r="W473" s="148" t="str">
        <f>IF(AND(A473&lt;&gt;"",'Données élèves'!U476&lt;&gt;""),'Données élèves'!U476,"")</f>
        <v/>
      </c>
      <c r="X473" s="148" t="str">
        <f>IF(AND(A473&lt;&gt;"",'Données élèves'!V476&lt;&gt;""),'Données élèves'!V476,"")</f>
        <v/>
      </c>
      <c r="Y473" s="148" t="str">
        <f>IF(AND(A473&lt;&gt;"",'Données élèves'!W476&lt;&gt;""),'Données élèves'!W476,"")</f>
        <v/>
      </c>
      <c r="Z473" s="148" t="str">
        <f>IF(AND(A473&lt;&gt;"",'Données élèves'!X476&lt;&gt;""),'Données élèves'!X476,"")</f>
        <v/>
      </c>
    </row>
    <row r="474" spans="1:26" x14ac:dyDescent="0.2">
      <c r="A474" s="146" t="str">
        <f>IF('Données élèves'!$C477&lt;&gt;"",'Données élèves'!A477,"")</f>
        <v/>
      </c>
      <c r="B474" s="146" t="str">
        <f>IF(A474&lt;&gt;"",'Données élèves'!B477,"")</f>
        <v/>
      </c>
      <c r="C474" s="146" t="str">
        <f>IF(AND(A474&lt;&gt;"",'Données élèves'!F477&lt;&gt;""),IF(INDEX(codeclint,MATCH('Données élèves'!F477,libclint,0))&lt;&gt;"",INDEX(codeclint,MATCH('Données élèves'!F477,libclint,0)),""),"")</f>
        <v/>
      </c>
      <c r="D474" s="146" t="str">
        <f t="shared" si="21"/>
        <v/>
      </c>
      <c r="E474" s="146" t="str">
        <f>IF(A474&lt;&gt;"",IF('Données élèves'!G477&lt;&gt;"",IF('Données élèves'!AB477&lt;&gt;"",IF('Données élèves'!G477="LOC.ID",CONCATENATE("LOC.",'Données élèves'!AU$5),'Données élèves'!G477),""),""),"")</f>
        <v/>
      </c>
      <c r="F474" s="146" t="str">
        <f>IF(A474&lt;&gt;"",IF('Données élèves'!H477&lt;&gt;"",'Données élèves'!H477,""),"")</f>
        <v/>
      </c>
      <c r="G474" s="146" t="str">
        <f>IF(AND(A474&lt;&gt;"",'Données élèves'!AC477&lt;&gt;""),IF('Données élèves'!AC477=TRUE,INDEX(codesex,MATCH('Données élèves'!I477,libsex,0)),'Données élèves'!I477),"")</f>
        <v/>
      </c>
      <c r="H474" s="147" t="str">
        <f>IF(A474&lt;&gt;"",IF('Données élèves'!J477&lt;&gt;"",'Données élèves'!J477,""),"")</f>
        <v/>
      </c>
      <c r="I474" s="148" t="str">
        <f>IF(AND(A474&lt;&gt;"",'Données élèves'!AE477&lt;&gt;""),IF('Données élèves'!AE477=TRUE,INDEX(codenat,MATCH('Données élèves'!K477,libnat,0)),'Données élèves'!K477),"")</f>
        <v/>
      </c>
      <c r="J474" s="148" t="str">
        <f>IF(AND(A474&lt;&gt;"",'Données élèves'!AF477&lt;&gt;""),IF('Données élèves'!AF477=TRUE,INDEX(codelangue,MATCH('Données élèves'!L477,liblangue,0)),'Données élèves'!L477),"")</f>
        <v/>
      </c>
      <c r="K474" s="148" t="str">
        <f>IF(AND(A474&lt;&gt;"",'Données élèves'!AH477&lt;&gt;""),IF('Données élèves'!AH477=TRUE,IF(INDEX(codegem,MATCH('Données élèves'!M477,libgem,0))&lt;8000,INDEX(codegem,MATCH('Données élèves'!M477,libgem,0)),""),'Données élèves'!M477),"")</f>
        <v/>
      </c>
      <c r="L474" s="148" t="str">
        <f>IF(AND(A474&lt;&gt;"",'Données élèves'!AH477&lt;&gt;""),IF('Données élèves'!AH477=TRUE,INDEX(codegemhist,MATCH('Données élèves'!M477,libgem,0)),""),"")</f>
        <v/>
      </c>
      <c r="M474" s="148" t="str">
        <f>IF(AND(A474&lt;&gt;"",'Données élèves'!AH477&lt;&gt;""),IF('Données élèves'!AH477=TRUE,IF(INDEX(codegem,MATCH('Données élèves'!M477,libgem,0))&gt;=8000,INDEX(codegem,MATCH('Données élèves'!M477,libgem,0)),""),'Données élèves'!M477),"")</f>
        <v/>
      </c>
      <c r="N474" s="148" t="str">
        <f>IF(AND(A474&lt;&gt;"",'Données élèves'!AI477&lt;&gt;""),IF('Données élèves'!AI477=TRUE,INDEX(codeschart,MATCH('Données élèves'!N477,libschart,0)),'Données élèves'!N477),"")</f>
        <v/>
      </c>
      <c r="O474" s="148" t="str">
        <f>IF(AND(A474&lt;&gt;"",'Données élèves'!O477&lt;&gt;""),'Données élèves'!O477,"")</f>
        <v/>
      </c>
      <c r="P474" s="148" t="str">
        <f>IF(AND(A474&lt;&gt;"",'Données élèves'!AK477&lt;&gt;""),IF('Données élèves'!AK477=TRUE,INDEX(codeform,MATCH('Données élèves'!P477,libform,0)),'Données élèves'!P477),"")</f>
        <v/>
      </c>
      <c r="Q474" s="148" t="str">
        <f>IF(AND(A474&lt;&gt;"",'Données élèves'!AL477&lt;&gt;""),IF('Données élèves'!AL477=TRUE,INDEX(codespe,MATCH('Données élèves'!Q477,libspe,0)),'Données élèves'!Q477),"")</f>
        <v/>
      </c>
      <c r="R474" s="148" t="str">
        <f>IF(AND(A474&lt;&gt;"",OR('Données élèves'!AM477&lt;&gt;"",'Données élèves'!AT477=FALSE)),IF('Données élèves'!AM477=TRUE,INDEX(codemp1,MATCH('Données élèves'!R477,libmp1,0)),IF('Données élèves'!AT477=FALSE,0,'Données élèves'!R477)),"")</f>
        <v/>
      </c>
      <c r="S474" s="148" t="str">
        <f t="shared" si="22"/>
        <v/>
      </c>
      <c r="T474" s="148" t="str">
        <f t="shared" si="23"/>
        <v/>
      </c>
      <c r="U474" s="148" t="str">
        <f>IF(AND(A474&lt;&gt;"",'Données élèves'!S477&lt;&gt;""),'Données élèves'!S477,"")</f>
        <v/>
      </c>
      <c r="V474" s="148" t="str">
        <f>IF(AND(A474&lt;&gt;"",'Données élèves'!T477&lt;&gt;""),'Données élèves'!T477,"")</f>
        <v/>
      </c>
      <c r="W474" s="148" t="str">
        <f>IF(AND(A474&lt;&gt;"",'Données élèves'!U477&lt;&gt;""),'Données élèves'!U477,"")</f>
        <v/>
      </c>
      <c r="X474" s="148" t="str">
        <f>IF(AND(A474&lt;&gt;"",'Données élèves'!V477&lt;&gt;""),'Données élèves'!V477,"")</f>
        <v/>
      </c>
      <c r="Y474" s="148" t="str">
        <f>IF(AND(A474&lt;&gt;"",'Données élèves'!W477&lt;&gt;""),'Données élèves'!W477,"")</f>
        <v/>
      </c>
      <c r="Z474" s="148" t="str">
        <f>IF(AND(A474&lt;&gt;"",'Données élèves'!X477&lt;&gt;""),'Données élèves'!X477,"")</f>
        <v/>
      </c>
    </row>
    <row r="475" spans="1:26" x14ac:dyDescent="0.2">
      <c r="A475" s="146" t="str">
        <f>IF('Données élèves'!$C478&lt;&gt;"",'Données élèves'!A478,"")</f>
        <v/>
      </c>
      <c r="B475" s="146" t="str">
        <f>IF(A475&lt;&gt;"",'Données élèves'!B478,"")</f>
        <v/>
      </c>
      <c r="C475" s="146" t="str">
        <f>IF(AND(A475&lt;&gt;"",'Données élèves'!F478&lt;&gt;""),IF(INDEX(codeclint,MATCH('Données élèves'!F478,libclint,0))&lt;&gt;"",INDEX(codeclint,MATCH('Données élèves'!F478,libclint,0)),""),"")</f>
        <v/>
      </c>
      <c r="D475" s="146" t="str">
        <f t="shared" si="21"/>
        <v/>
      </c>
      <c r="E475" s="146" t="str">
        <f>IF(A475&lt;&gt;"",IF('Données élèves'!G478&lt;&gt;"",IF('Données élèves'!AB478&lt;&gt;"",IF('Données élèves'!G478="LOC.ID",CONCATENATE("LOC.",'Données élèves'!AU$5),'Données élèves'!G478),""),""),"")</f>
        <v/>
      </c>
      <c r="F475" s="146" t="str">
        <f>IF(A475&lt;&gt;"",IF('Données élèves'!H478&lt;&gt;"",'Données élèves'!H478,""),"")</f>
        <v/>
      </c>
      <c r="G475" s="146" t="str">
        <f>IF(AND(A475&lt;&gt;"",'Données élèves'!AC478&lt;&gt;""),IF('Données élèves'!AC478=TRUE,INDEX(codesex,MATCH('Données élèves'!I478,libsex,0)),'Données élèves'!I478),"")</f>
        <v/>
      </c>
      <c r="H475" s="147" t="str">
        <f>IF(A475&lt;&gt;"",IF('Données élèves'!J478&lt;&gt;"",'Données élèves'!J478,""),"")</f>
        <v/>
      </c>
      <c r="I475" s="148" t="str">
        <f>IF(AND(A475&lt;&gt;"",'Données élèves'!AE478&lt;&gt;""),IF('Données élèves'!AE478=TRUE,INDEX(codenat,MATCH('Données élèves'!K478,libnat,0)),'Données élèves'!K478),"")</f>
        <v/>
      </c>
      <c r="J475" s="148" t="str">
        <f>IF(AND(A475&lt;&gt;"",'Données élèves'!AF478&lt;&gt;""),IF('Données élèves'!AF478=TRUE,INDEX(codelangue,MATCH('Données élèves'!L478,liblangue,0)),'Données élèves'!L478),"")</f>
        <v/>
      </c>
      <c r="K475" s="148" t="str">
        <f>IF(AND(A475&lt;&gt;"",'Données élèves'!AH478&lt;&gt;""),IF('Données élèves'!AH478=TRUE,IF(INDEX(codegem,MATCH('Données élèves'!M478,libgem,0))&lt;8000,INDEX(codegem,MATCH('Données élèves'!M478,libgem,0)),""),'Données élèves'!M478),"")</f>
        <v/>
      </c>
      <c r="L475" s="148" t="str">
        <f>IF(AND(A475&lt;&gt;"",'Données élèves'!AH478&lt;&gt;""),IF('Données élèves'!AH478=TRUE,INDEX(codegemhist,MATCH('Données élèves'!M478,libgem,0)),""),"")</f>
        <v/>
      </c>
      <c r="M475" s="148" t="str">
        <f>IF(AND(A475&lt;&gt;"",'Données élèves'!AH478&lt;&gt;""),IF('Données élèves'!AH478=TRUE,IF(INDEX(codegem,MATCH('Données élèves'!M478,libgem,0))&gt;=8000,INDEX(codegem,MATCH('Données élèves'!M478,libgem,0)),""),'Données élèves'!M478),"")</f>
        <v/>
      </c>
      <c r="N475" s="148" t="str">
        <f>IF(AND(A475&lt;&gt;"",'Données élèves'!AI478&lt;&gt;""),IF('Données élèves'!AI478=TRUE,INDEX(codeschart,MATCH('Données élèves'!N478,libschart,0)),'Données élèves'!N478),"")</f>
        <v/>
      </c>
      <c r="O475" s="148" t="str">
        <f>IF(AND(A475&lt;&gt;"",'Données élèves'!O478&lt;&gt;""),'Données élèves'!O478,"")</f>
        <v/>
      </c>
      <c r="P475" s="148" t="str">
        <f>IF(AND(A475&lt;&gt;"",'Données élèves'!AK478&lt;&gt;""),IF('Données élèves'!AK478=TRUE,INDEX(codeform,MATCH('Données élèves'!P478,libform,0)),'Données élèves'!P478),"")</f>
        <v/>
      </c>
      <c r="Q475" s="148" t="str">
        <f>IF(AND(A475&lt;&gt;"",'Données élèves'!AL478&lt;&gt;""),IF('Données élèves'!AL478=TRUE,INDEX(codespe,MATCH('Données élèves'!Q478,libspe,0)),'Données élèves'!Q478),"")</f>
        <v/>
      </c>
      <c r="R475" s="148" t="str">
        <f>IF(AND(A475&lt;&gt;"",OR('Données élèves'!AM478&lt;&gt;"",'Données élèves'!AT478=FALSE)),IF('Données élèves'!AM478=TRUE,INDEX(codemp1,MATCH('Données élèves'!R478,libmp1,0)),IF('Données élèves'!AT478=FALSE,0,'Données élèves'!R478)),"")</f>
        <v/>
      </c>
      <c r="S475" s="148" t="str">
        <f t="shared" si="22"/>
        <v/>
      </c>
      <c r="T475" s="148" t="str">
        <f t="shared" si="23"/>
        <v/>
      </c>
      <c r="U475" s="148" t="str">
        <f>IF(AND(A475&lt;&gt;"",'Données élèves'!S478&lt;&gt;""),'Données élèves'!S478,"")</f>
        <v/>
      </c>
      <c r="V475" s="148" t="str">
        <f>IF(AND(A475&lt;&gt;"",'Données élèves'!T478&lt;&gt;""),'Données élèves'!T478,"")</f>
        <v/>
      </c>
      <c r="W475" s="148" t="str">
        <f>IF(AND(A475&lt;&gt;"",'Données élèves'!U478&lt;&gt;""),'Données élèves'!U478,"")</f>
        <v/>
      </c>
      <c r="X475" s="148" t="str">
        <f>IF(AND(A475&lt;&gt;"",'Données élèves'!V478&lt;&gt;""),'Données élèves'!V478,"")</f>
        <v/>
      </c>
      <c r="Y475" s="148" t="str">
        <f>IF(AND(A475&lt;&gt;"",'Données élèves'!W478&lt;&gt;""),'Données élèves'!W478,"")</f>
        <v/>
      </c>
      <c r="Z475" s="148" t="str">
        <f>IF(AND(A475&lt;&gt;"",'Données élèves'!X478&lt;&gt;""),'Données élèves'!X478,"")</f>
        <v/>
      </c>
    </row>
    <row r="476" spans="1:26" x14ac:dyDescent="0.2">
      <c r="A476" s="146" t="str">
        <f>IF('Données élèves'!$C479&lt;&gt;"",'Données élèves'!A479,"")</f>
        <v/>
      </c>
      <c r="B476" s="146" t="str">
        <f>IF(A476&lt;&gt;"",'Données élèves'!B479,"")</f>
        <v/>
      </c>
      <c r="C476" s="146" t="str">
        <f>IF(AND(A476&lt;&gt;"",'Données élèves'!F479&lt;&gt;""),IF(INDEX(codeclint,MATCH('Données élèves'!F479,libclint,0))&lt;&gt;"",INDEX(codeclint,MATCH('Données élèves'!F479,libclint,0)),""),"")</f>
        <v/>
      </c>
      <c r="D476" s="146" t="str">
        <f t="shared" si="21"/>
        <v/>
      </c>
      <c r="E476" s="146" t="str">
        <f>IF(A476&lt;&gt;"",IF('Données élèves'!G479&lt;&gt;"",IF('Données élèves'!AB479&lt;&gt;"",IF('Données élèves'!G479="LOC.ID",CONCATENATE("LOC.",'Données élèves'!AU$5),'Données élèves'!G479),""),""),"")</f>
        <v/>
      </c>
      <c r="F476" s="146" t="str">
        <f>IF(A476&lt;&gt;"",IF('Données élèves'!H479&lt;&gt;"",'Données élèves'!H479,""),"")</f>
        <v/>
      </c>
      <c r="G476" s="146" t="str">
        <f>IF(AND(A476&lt;&gt;"",'Données élèves'!AC479&lt;&gt;""),IF('Données élèves'!AC479=TRUE,INDEX(codesex,MATCH('Données élèves'!I479,libsex,0)),'Données élèves'!I479),"")</f>
        <v/>
      </c>
      <c r="H476" s="147" t="str">
        <f>IF(A476&lt;&gt;"",IF('Données élèves'!J479&lt;&gt;"",'Données élèves'!J479,""),"")</f>
        <v/>
      </c>
      <c r="I476" s="148" t="str">
        <f>IF(AND(A476&lt;&gt;"",'Données élèves'!AE479&lt;&gt;""),IF('Données élèves'!AE479=TRUE,INDEX(codenat,MATCH('Données élèves'!K479,libnat,0)),'Données élèves'!K479),"")</f>
        <v/>
      </c>
      <c r="J476" s="148" t="str">
        <f>IF(AND(A476&lt;&gt;"",'Données élèves'!AF479&lt;&gt;""),IF('Données élèves'!AF479=TRUE,INDEX(codelangue,MATCH('Données élèves'!L479,liblangue,0)),'Données élèves'!L479),"")</f>
        <v/>
      </c>
      <c r="K476" s="148" t="str">
        <f>IF(AND(A476&lt;&gt;"",'Données élèves'!AH479&lt;&gt;""),IF('Données élèves'!AH479=TRUE,IF(INDEX(codegem,MATCH('Données élèves'!M479,libgem,0))&lt;8000,INDEX(codegem,MATCH('Données élèves'!M479,libgem,0)),""),'Données élèves'!M479),"")</f>
        <v/>
      </c>
      <c r="L476" s="148" t="str">
        <f>IF(AND(A476&lt;&gt;"",'Données élèves'!AH479&lt;&gt;""),IF('Données élèves'!AH479=TRUE,INDEX(codegemhist,MATCH('Données élèves'!M479,libgem,0)),""),"")</f>
        <v/>
      </c>
      <c r="M476" s="148" t="str">
        <f>IF(AND(A476&lt;&gt;"",'Données élèves'!AH479&lt;&gt;""),IF('Données élèves'!AH479=TRUE,IF(INDEX(codegem,MATCH('Données élèves'!M479,libgem,0))&gt;=8000,INDEX(codegem,MATCH('Données élèves'!M479,libgem,0)),""),'Données élèves'!M479),"")</f>
        <v/>
      </c>
      <c r="N476" s="148" t="str">
        <f>IF(AND(A476&lt;&gt;"",'Données élèves'!AI479&lt;&gt;""),IF('Données élèves'!AI479=TRUE,INDEX(codeschart,MATCH('Données élèves'!N479,libschart,0)),'Données élèves'!N479),"")</f>
        <v/>
      </c>
      <c r="O476" s="148" t="str">
        <f>IF(AND(A476&lt;&gt;"",'Données élèves'!O479&lt;&gt;""),'Données élèves'!O479,"")</f>
        <v/>
      </c>
      <c r="P476" s="148" t="str">
        <f>IF(AND(A476&lt;&gt;"",'Données élèves'!AK479&lt;&gt;""),IF('Données élèves'!AK479=TRUE,INDEX(codeform,MATCH('Données élèves'!P479,libform,0)),'Données élèves'!P479),"")</f>
        <v/>
      </c>
      <c r="Q476" s="148" t="str">
        <f>IF(AND(A476&lt;&gt;"",'Données élèves'!AL479&lt;&gt;""),IF('Données élèves'!AL479=TRUE,INDEX(codespe,MATCH('Données élèves'!Q479,libspe,0)),'Données élèves'!Q479),"")</f>
        <v/>
      </c>
      <c r="R476" s="148" t="str">
        <f>IF(AND(A476&lt;&gt;"",OR('Données élèves'!AM479&lt;&gt;"",'Données élèves'!AT479=FALSE)),IF('Données élèves'!AM479=TRUE,INDEX(codemp1,MATCH('Données élèves'!R479,libmp1,0)),IF('Données élèves'!AT479=FALSE,0,'Données élèves'!R479)),"")</f>
        <v/>
      </c>
      <c r="S476" s="148" t="str">
        <f t="shared" si="22"/>
        <v/>
      </c>
      <c r="T476" s="148" t="str">
        <f t="shared" si="23"/>
        <v/>
      </c>
      <c r="U476" s="148" t="str">
        <f>IF(AND(A476&lt;&gt;"",'Données élèves'!S479&lt;&gt;""),'Données élèves'!S479,"")</f>
        <v/>
      </c>
      <c r="V476" s="148" t="str">
        <f>IF(AND(A476&lt;&gt;"",'Données élèves'!T479&lt;&gt;""),'Données élèves'!T479,"")</f>
        <v/>
      </c>
      <c r="W476" s="148" t="str">
        <f>IF(AND(A476&lt;&gt;"",'Données élèves'!U479&lt;&gt;""),'Données élèves'!U479,"")</f>
        <v/>
      </c>
      <c r="X476" s="148" t="str">
        <f>IF(AND(A476&lt;&gt;"",'Données élèves'!V479&lt;&gt;""),'Données élèves'!V479,"")</f>
        <v/>
      </c>
      <c r="Y476" s="148" t="str">
        <f>IF(AND(A476&lt;&gt;"",'Données élèves'!W479&lt;&gt;""),'Données élèves'!W479,"")</f>
        <v/>
      </c>
      <c r="Z476" s="148" t="str">
        <f>IF(AND(A476&lt;&gt;"",'Données élèves'!X479&lt;&gt;""),'Données élèves'!X479,"")</f>
        <v/>
      </c>
    </row>
    <row r="477" spans="1:26" x14ac:dyDescent="0.2">
      <c r="A477" s="146" t="str">
        <f>IF('Données élèves'!$C480&lt;&gt;"",'Données élèves'!A480,"")</f>
        <v/>
      </c>
      <c r="B477" s="146" t="str">
        <f>IF(A477&lt;&gt;"",'Données élèves'!B480,"")</f>
        <v/>
      </c>
      <c r="C477" s="146" t="str">
        <f>IF(AND(A477&lt;&gt;"",'Données élèves'!F480&lt;&gt;""),IF(INDEX(codeclint,MATCH('Données élèves'!F480,libclint,0))&lt;&gt;"",INDEX(codeclint,MATCH('Données élèves'!F480,libclint,0)),""),"")</f>
        <v/>
      </c>
      <c r="D477" s="146" t="str">
        <f t="shared" si="21"/>
        <v/>
      </c>
      <c r="E477" s="146" t="str">
        <f>IF(A477&lt;&gt;"",IF('Données élèves'!G480&lt;&gt;"",IF('Données élèves'!AB480&lt;&gt;"",IF('Données élèves'!G480="LOC.ID",CONCATENATE("LOC.",'Données élèves'!AU$5),'Données élèves'!G480),""),""),"")</f>
        <v/>
      </c>
      <c r="F477" s="146" t="str">
        <f>IF(A477&lt;&gt;"",IF('Données élèves'!H480&lt;&gt;"",'Données élèves'!H480,""),"")</f>
        <v/>
      </c>
      <c r="G477" s="146" t="str">
        <f>IF(AND(A477&lt;&gt;"",'Données élèves'!AC480&lt;&gt;""),IF('Données élèves'!AC480=TRUE,INDEX(codesex,MATCH('Données élèves'!I480,libsex,0)),'Données élèves'!I480),"")</f>
        <v/>
      </c>
      <c r="H477" s="147" t="str">
        <f>IF(A477&lt;&gt;"",IF('Données élèves'!J480&lt;&gt;"",'Données élèves'!J480,""),"")</f>
        <v/>
      </c>
      <c r="I477" s="148" t="str">
        <f>IF(AND(A477&lt;&gt;"",'Données élèves'!AE480&lt;&gt;""),IF('Données élèves'!AE480=TRUE,INDEX(codenat,MATCH('Données élèves'!K480,libnat,0)),'Données élèves'!K480),"")</f>
        <v/>
      </c>
      <c r="J477" s="148" t="str">
        <f>IF(AND(A477&lt;&gt;"",'Données élèves'!AF480&lt;&gt;""),IF('Données élèves'!AF480=TRUE,INDEX(codelangue,MATCH('Données élèves'!L480,liblangue,0)),'Données élèves'!L480),"")</f>
        <v/>
      </c>
      <c r="K477" s="148" t="str">
        <f>IF(AND(A477&lt;&gt;"",'Données élèves'!AH480&lt;&gt;""),IF('Données élèves'!AH480=TRUE,IF(INDEX(codegem,MATCH('Données élèves'!M480,libgem,0))&lt;8000,INDEX(codegem,MATCH('Données élèves'!M480,libgem,0)),""),'Données élèves'!M480),"")</f>
        <v/>
      </c>
      <c r="L477" s="148" t="str">
        <f>IF(AND(A477&lt;&gt;"",'Données élèves'!AH480&lt;&gt;""),IF('Données élèves'!AH480=TRUE,INDEX(codegemhist,MATCH('Données élèves'!M480,libgem,0)),""),"")</f>
        <v/>
      </c>
      <c r="M477" s="148" t="str">
        <f>IF(AND(A477&lt;&gt;"",'Données élèves'!AH480&lt;&gt;""),IF('Données élèves'!AH480=TRUE,IF(INDEX(codegem,MATCH('Données élèves'!M480,libgem,0))&gt;=8000,INDEX(codegem,MATCH('Données élèves'!M480,libgem,0)),""),'Données élèves'!M480),"")</f>
        <v/>
      </c>
      <c r="N477" s="148" t="str">
        <f>IF(AND(A477&lt;&gt;"",'Données élèves'!AI480&lt;&gt;""),IF('Données élèves'!AI480=TRUE,INDEX(codeschart,MATCH('Données élèves'!N480,libschart,0)),'Données élèves'!N480),"")</f>
        <v/>
      </c>
      <c r="O477" s="148" t="str">
        <f>IF(AND(A477&lt;&gt;"",'Données élèves'!O480&lt;&gt;""),'Données élèves'!O480,"")</f>
        <v/>
      </c>
      <c r="P477" s="148" t="str">
        <f>IF(AND(A477&lt;&gt;"",'Données élèves'!AK480&lt;&gt;""),IF('Données élèves'!AK480=TRUE,INDEX(codeform,MATCH('Données élèves'!P480,libform,0)),'Données élèves'!P480),"")</f>
        <v/>
      </c>
      <c r="Q477" s="148" t="str">
        <f>IF(AND(A477&lt;&gt;"",'Données élèves'!AL480&lt;&gt;""),IF('Données élèves'!AL480=TRUE,INDEX(codespe,MATCH('Données élèves'!Q480,libspe,0)),'Données élèves'!Q480),"")</f>
        <v/>
      </c>
      <c r="R477" s="148" t="str">
        <f>IF(AND(A477&lt;&gt;"",OR('Données élèves'!AM480&lt;&gt;"",'Données élèves'!AT480=FALSE)),IF('Données élèves'!AM480=TRUE,INDEX(codemp1,MATCH('Données élèves'!R480,libmp1,0)),IF('Données élèves'!AT480=FALSE,0,'Données élèves'!R480)),"")</f>
        <v/>
      </c>
      <c r="S477" s="148" t="str">
        <f t="shared" si="22"/>
        <v/>
      </c>
      <c r="T477" s="148" t="str">
        <f t="shared" si="23"/>
        <v/>
      </c>
      <c r="U477" s="148" t="str">
        <f>IF(AND(A477&lt;&gt;"",'Données élèves'!S480&lt;&gt;""),'Données élèves'!S480,"")</f>
        <v/>
      </c>
      <c r="V477" s="148" t="str">
        <f>IF(AND(A477&lt;&gt;"",'Données élèves'!T480&lt;&gt;""),'Données élèves'!T480,"")</f>
        <v/>
      </c>
      <c r="W477" s="148" t="str">
        <f>IF(AND(A477&lt;&gt;"",'Données élèves'!U480&lt;&gt;""),'Données élèves'!U480,"")</f>
        <v/>
      </c>
      <c r="X477" s="148" t="str">
        <f>IF(AND(A477&lt;&gt;"",'Données élèves'!V480&lt;&gt;""),'Données élèves'!V480,"")</f>
        <v/>
      </c>
      <c r="Y477" s="148" t="str">
        <f>IF(AND(A477&lt;&gt;"",'Données élèves'!W480&lt;&gt;""),'Données élèves'!W480,"")</f>
        <v/>
      </c>
      <c r="Z477" s="148" t="str">
        <f>IF(AND(A477&lt;&gt;"",'Données élèves'!X480&lt;&gt;""),'Données élèves'!X480,"")</f>
        <v/>
      </c>
    </row>
    <row r="478" spans="1:26" x14ac:dyDescent="0.2">
      <c r="A478" s="146" t="str">
        <f>IF('Données élèves'!$C481&lt;&gt;"",'Données élèves'!A481,"")</f>
        <v/>
      </c>
      <c r="B478" s="146" t="str">
        <f>IF(A478&lt;&gt;"",'Données élèves'!B481,"")</f>
        <v/>
      </c>
      <c r="C478" s="146" t="str">
        <f>IF(AND(A478&lt;&gt;"",'Données élèves'!F481&lt;&gt;""),IF(INDEX(codeclint,MATCH('Données élèves'!F481,libclint,0))&lt;&gt;"",INDEX(codeclint,MATCH('Données élèves'!F481,libclint,0)),""),"")</f>
        <v/>
      </c>
      <c r="D478" s="146" t="str">
        <f t="shared" si="21"/>
        <v/>
      </c>
      <c r="E478" s="146" t="str">
        <f>IF(A478&lt;&gt;"",IF('Données élèves'!G481&lt;&gt;"",IF('Données élèves'!AB481&lt;&gt;"",IF('Données élèves'!G481="LOC.ID",CONCATENATE("LOC.",'Données élèves'!AU$5),'Données élèves'!G481),""),""),"")</f>
        <v/>
      </c>
      <c r="F478" s="146" t="str">
        <f>IF(A478&lt;&gt;"",IF('Données élèves'!H481&lt;&gt;"",'Données élèves'!H481,""),"")</f>
        <v/>
      </c>
      <c r="G478" s="146" t="str">
        <f>IF(AND(A478&lt;&gt;"",'Données élèves'!AC481&lt;&gt;""),IF('Données élèves'!AC481=TRUE,INDEX(codesex,MATCH('Données élèves'!I481,libsex,0)),'Données élèves'!I481),"")</f>
        <v/>
      </c>
      <c r="H478" s="147" t="str">
        <f>IF(A478&lt;&gt;"",IF('Données élèves'!J481&lt;&gt;"",'Données élèves'!J481,""),"")</f>
        <v/>
      </c>
      <c r="I478" s="148" t="str">
        <f>IF(AND(A478&lt;&gt;"",'Données élèves'!AE481&lt;&gt;""),IF('Données élèves'!AE481=TRUE,INDEX(codenat,MATCH('Données élèves'!K481,libnat,0)),'Données élèves'!K481),"")</f>
        <v/>
      </c>
      <c r="J478" s="148" t="str">
        <f>IF(AND(A478&lt;&gt;"",'Données élèves'!AF481&lt;&gt;""),IF('Données élèves'!AF481=TRUE,INDEX(codelangue,MATCH('Données élèves'!L481,liblangue,0)),'Données élèves'!L481),"")</f>
        <v/>
      </c>
      <c r="K478" s="148" t="str">
        <f>IF(AND(A478&lt;&gt;"",'Données élèves'!AH481&lt;&gt;""),IF('Données élèves'!AH481=TRUE,IF(INDEX(codegem,MATCH('Données élèves'!M481,libgem,0))&lt;8000,INDEX(codegem,MATCH('Données élèves'!M481,libgem,0)),""),'Données élèves'!M481),"")</f>
        <v/>
      </c>
      <c r="L478" s="148" t="str">
        <f>IF(AND(A478&lt;&gt;"",'Données élèves'!AH481&lt;&gt;""),IF('Données élèves'!AH481=TRUE,INDEX(codegemhist,MATCH('Données élèves'!M481,libgem,0)),""),"")</f>
        <v/>
      </c>
      <c r="M478" s="148" t="str">
        <f>IF(AND(A478&lt;&gt;"",'Données élèves'!AH481&lt;&gt;""),IF('Données élèves'!AH481=TRUE,IF(INDEX(codegem,MATCH('Données élèves'!M481,libgem,0))&gt;=8000,INDEX(codegem,MATCH('Données élèves'!M481,libgem,0)),""),'Données élèves'!M481),"")</f>
        <v/>
      </c>
      <c r="N478" s="148" t="str">
        <f>IF(AND(A478&lt;&gt;"",'Données élèves'!AI481&lt;&gt;""),IF('Données élèves'!AI481=TRUE,INDEX(codeschart,MATCH('Données élèves'!N481,libschart,0)),'Données élèves'!N481),"")</f>
        <v/>
      </c>
      <c r="O478" s="148" t="str">
        <f>IF(AND(A478&lt;&gt;"",'Données élèves'!O481&lt;&gt;""),'Données élèves'!O481,"")</f>
        <v/>
      </c>
      <c r="P478" s="148" t="str">
        <f>IF(AND(A478&lt;&gt;"",'Données élèves'!AK481&lt;&gt;""),IF('Données élèves'!AK481=TRUE,INDEX(codeform,MATCH('Données élèves'!P481,libform,0)),'Données élèves'!P481),"")</f>
        <v/>
      </c>
      <c r="Q478" s="148" t="str">
        <f>IF(AND(A478&lt;&gt;"",'Données élèves'!AL481&lt;&gt;""),IF('Données élèves'!AL481=TRUE,INDEX(codespe,MATCH('Données élèves'!Q481,libspe,0)),'Données élèves'!Q481),"")</f>
        <v/>
      </c>
      <c r="R478" s="148" t="str">
        <f>IF(AND(A478&lt;&gt;"",OR('Données élèves'!AM481&lt;&gt;"",'Données élèves'!AT481=FALSE)),IF('Données élèves'!AM481=TRUE,INDEX(codemp1,MATCH('Données élèves'!R481,libmp1,0)),IF('Données élèves'!AT481=FALSE,0,'Données élèves'!R481)),"")</f>
        <v/>
      </c>
      <c r="S478" s="148" t="str">
        <f t="shared" si="22"/>
        <v/>
      </c>
      <c r="T478" s="148" t="str">
        <f t="shared" si="23"/>
        <v/>
      </c>
      <c r="U478" s="148" t="str">
        <f>IF(AND(A478&lt;&gt;"",'Données élèves'!S481&lt;&gt;""),'Données élèves'!S481,"")</f>
        <v/>
      </c>
      <c r="V478" s="148" t="str">
        <f>IF(AND(A478&lt;&gt;"",'Données élèves'!T481&lt;&gt;""),'Données élèves'!T481,"")</f>
        <v/>
      </c>
      <c r="W478" s="148" t="str">
        <f>IF(AND(A478&lt;&gt;"",'Données élèves'!U481&lt;&gt;""),'Données élèves'!U481,"")</f>
        <v/>
      </c>
      <c r="X478" s="148" t="str">
        <f>IF(AND(A478&lt;&gt;"",'Données élèves'!V481&lt;&gt;""),'Données élèves'!V481,"")</f>
        <v/>
      </c>
      <c r="Y478" s="148" t="str">
        <f>IF(AND(A478&lt;&gt;"",'Données élèves'!W481&lt;&gt;""),'Données élèves'!W481,"")</f>
        <v/>
      </c>
      <c r="Z478" s="148" t="str">
        <f>IF(AND(A478&lt;&gt;"",'Données élèves'!X481&lt;&gt;""),'Données élèves'!X481,"")</f>
        <v/>
      </c>
    </row>
    <row r="479" spans="1:26" x14ac:dyDescent="0.2">
      <c r="A479" s="146" t="str">
        <f>IF('Données élèves'!$C482&lt;&gt;"",'Données élèves'!A482,"")</f>
        <v/>
      </c>
      <c r="B479" s="146" t="str">
        <f>IF(A479&lt;&gt;"",'Données élèves'!B482,"")</f>
        <v/>
      </c>
      <c r="C479" s="146" t="str">
        <f>IF(AND(A479&lt;&gt;"",'Données élèves'!F482&lt;&gt;""),IF(INDEX(codeclint,MATCH('Données élèves'!F482,libclint,0))&lt;&gt;"",INDEX(codeclint,MATCH('Données élèves'!F482,libclint,0)),""),"")</f>
        <v/>
      </c>
      <c r="D479" s="146" t="str">
        <f t="shared" si="21"/>
        <v/>
      </c>
      <c r="E479" s="146" t="str">
        <f>IF(A479&lt;&gt;"",IF('Données élèves'!G482&lt;&gt;"",IF('Données élèves'!AB482&lt;&gt;"",IF('Données élèves'!G482="LOC.ID",CONCATENATE("LOC.",'Données élèves'!AU$5),'Données élèves'!G482),""),""),"")</f>
        <v/>
      </c>
      <c r="F479" s="146" t="str">
        <f>IF(A479&lt;&gt;"",IF('Données élèves'!H482&lt;&gt;"",'Données élèves'!H482,""),"")</f>
        <v/>
      </c>
      <c r="G479" s="146" t="str">
        <f>IF(AND(A479&lt;&gt;"",'Données élèves'!AC482&lt;&gt;""),IF('Données élèves'!AC482=TRUE,INDEX(codesex,MATCH('Données élèves'!I482,libsex,0)),'Données élèves'!I482),"")</f>
        <v/>
      </c>
      <c r="H479" s="147" t="str">
        <f>IF(A479&lt;&gt;"",IF('Données élèves'!J482&lt;&gt;"",'Données élèves'!J482,""),"")</f>
        <v/>
      </c>
      <c r="I479" s="148" t="str">
        <f>IF(AND(A479&lt;&gt;"",'Données élèves'!AE482&lt;&gt;""),IF('Données élèves'!AE482=TRUE,INDEX(codenat,MATCH('Données élèves'!K482,libnat,0)),'Données élèves'!K482),"")</f>
        <v/>
      </c>
      <c r="J479" s="148" t="str">
        <f>IF(AND(A479&lt;&gt;"",'Données élèves'!AF482&lt;&gt;""),IF('Données élèves'!AF482=TRUE,INDEX(codelangue,MATCH('Données élèves'!L482,liblangue,0)),'Données élèves'!L482),"")</f>
        <v/>
      </c>
      <c r="K479" s="148" t="str">
        <f>IF(AND(A479&lt;&gt;"",'Données élèves'!AH482&lt;&gt;""),IF('Données élèves'!AH482=TRUE,IF(INDEX(codegem,MATCH('Données élèves'!M482,libgem,0))&lt;8000,INDEX(codegem,MATCH('Données élèves'!M482,libgem,0)),""),'Données élèves'!M482),"")</f>
        <v/>
      </c>
      <c r="L479" s="148" t="str">
        <f>IF(AND(A479&lt;&gt;"",'Données élèves'!AH482&lt;&gt;""),IF('Données élèves'!AH482=TRUE,INDEX(codegemhist,MATCH('Données élèves'!M482,libgem,0)),""),"")</f>
        <v/>
      </c>
      <c r="M479" s="148" t="str">
        <f>IF(AND(A479&lt;&gt;"",'Données élèves'!AH482&lt;&gt;""),IF('Données élèves'!AH482=TRUE,IF(INDEX(codegem,MATCH('Données élèves'!M482,libgem,0))&gt;=8000,INDEX(codegem,MATCH('Données élèves'!M482,libgem,0)),""),'Données élèves'!M482),"")</f>
        <v/>
      </c>
      <c r="N479" s="148" t="str">
        <f>IF(AND(A479&lt;&gt;"",'Données élèves'!AI482&lt;&gt;""),IF('Données élèves'!AI482=TRUE,INDEX(codeschart,MATCH('Données élèves'!N482,libschart,0)),'Données élèves'!N482),"")</f>
        <v/>
      </c>
      <c r="O479" s="148" t="str">
        <f>IF(AND(A479&lt;&gt;"",'Données élèves'!O482&lt;&gt;""),'Données élèves'!O482,"")</f>
        <v/>
      </c>
      <c r="P479" s="148" t="str">
        <f>IF(AND(A479&lt;&gt;"",'Données élèves'!AK482&lt;&gt;""),IF('Données élèves'!AK482=TRUE,INDEX(codeform,MATCH('Données élèves'!P482,libform,0)),'Données élèves'!P482),"")</f>
        <v/>
      </c>
      <c r="Q479" s="148" t="str">
        <f>IF(AND(A479&lt;&gt;"",'Données élèves'!AL482&lt;&gt;""),IF('Données élèves'!AL482=TRUE,INDEX(codespe,MATCH('Données élèves'!Q482,libspe,0)),'Données élèves'!Q482),"")</f>
        <v/>
      </c>
      <c r="R479" s="148" t="str">
        <f>IF(AND(A479&lt;&gt;"",OR('Données élèves'!AM482&lt;&gt;"",'Données élèves'!AT482=FALSE)),IF('Données élèves'!AM482=TRUE,INDEX(codemp1,MATCH('Données élèves'!R482,libmp1,0)),IF('Données élèves'!AT482=FALSE,0,'Données élèves'!R482)),"")</f>
        <v/>
      </c>
      <c r="S479" s="148" t="str">
        <f t="shared" si="22"/>
        <v/>
      </c>
      <c r="T479" s="148" t="str">
        <f t="shared" si="23"/>
        <v/>
      </c>
      <c r="U479" s="148" t="str">
        <f>IF(AND(A479&lt;&gt;"",'Données élèves'!S482&lt;&gt;""),'Données élèves'!S482,"")</f>
        <v/>
      </c>
      <c r="V479" s="148" t="str">
        <f>IF(AND(A479&lt;&gt;"",'Données élèves'!T482&lt;&gt;""),'Données élèves'!T482,"")</f>
        <v/>
      </c>
      <c r="W479" s="148" t="str">
        <f>IF(AND(A479&lt;&gt;"",'Données élèves'!U482&lt;&gt;""),'Données élèves'!U482,"")</f>
        <v/>
      </c>
      <c r="X479" s="148" t="str">
        <f>IF(AND(A479&lt;&gt;"",'Données élèves'!V482&lt;&gt;""),'Données élèves'!V482,"")</f>
        <v/>
      </c>
      <c r="Y479" s="148" t="str">
        <f>IF(AND(A479&lt;&gt;"",'Données élèves'!W482&lt;&gt;""),'Données élèves'!W482,"")</f>
        <v/>
      </c>
      <c r="Z479" s="148" t="str">
        <f>IF(AND(A479&lt;&gt;"",'Données élèves'!X482&lt;&gt;""),'Données élèves'!X482,"")</f>
        <v/>
      </c>
    </row>
    <row r="480" spans="1:26" x14ac:dyDescent="0.2">
      <c r="A480" s="146" t="str">
        <f>IF('Données élèves'!$C483&lt;&gt;"",'Données élèves'!A483,"")</f>
        <v/>
      </c>
      <c r="B480" s="146" t="str">
        <f>IF(A480&lt;&gt;"",'Données élèves'!B483,"")</f>
        <v/>
      </c>
      <c r="C480" s="146" t="str">
        <f>IF(AND(A480&lt;&gt;"",'Données élèves'!F483&lt;&gt;""),IF(INDEX(codeclint,MATCH('Données élèves'!F483,libclint,0))&lt;&gt;"",INDEX(codeclint,MATCH('Données élèves'!F483,libclint,0)),""),"")</f>
        <v/>
      </c>
      <c r="D480" s="146" t="str">
        <f t="shared" si="21"/>
        <v/>
      </c>
      <c r="E480" s="146" t="str">
        <f>IF(A480&lt;&gt;"",IF('Données élèves'!G483&lt;&gt;"",IF('Données élèves'!AB483&lt;&gt;"",IF('Données élèves'!G483="LOC.ID",CONCATENATE("LOC.",'Données élèves'!AU$5),'Données élèves'!G483),""),""),"")</f>
        <v/>
      </c>
      <c r="F480" s="146" t="str">
        <f>IF(A480&lt;&gt;"",IF('Données élèves'!H483&lt;&gt;"",'Données élèves'!H483,""),"")</f>
        <v/>
      </c>
      <c r="G480" s="146" t="str">
        <f>IF(AND(A480&lt;&gt;"",'Données élèves'!AC483&lt;&gt;""),IF('Données élèves'!AC483=TRUE,INDEX(codesex,MATCH('Données élèves'!I483,libsex,0)),'Données élèves'!I483),"")</f>
        <v/>
      </c>
      <c r="H480" s="147" t="str">
        <f>IF(A480&lt;&gt;"",IF('Données élèves'!J483&lt;&gt;"",'Données élèves'!J483,""),"")</f>
        <v/>
      </c>
      <c r="I480" s="148" t="str">
        <f>IF(AND(A480&lt;&gt;"",'Données élèves'!AE483&lt;&gt;""),IF('Données élèves'!AE483=TRUE,INDEX(codenat,MATCH('Données élèves'!K483,libnat,0)),'Données élèves'!K483),"")</f>
        <v/>
      </c>
      <c r="J480" s="148" t="str">
        <f>IF(AND(A480&lt;&gt;"",'Données élèves'!AF483&lt;&gt;""),IF('Données élèves'!AF483=TRUE,INDEX(codelangue,MATCH('Données élèves'!L483,liblangue,0)),'Données élèves'!L483),"")</f>
        <v/>
      </c>
      <c r="K480" s="148" t="str">
        <f>IF(AND(A480&lt;&gt;"",'Données élèves'!AH483&lt;&gt;""),IF('Données élèves'!AH483=TRUE,IF(INDEX(codegem,MATCH('Données élèves'!M483,libgem,0))&lt;8000,INDEX(codegem,MATCH('Données élèves'!M483,libgem,0)),""),'Données élèves'!M483),"")</f>
        <v/>
      </c>
      <c r="L480" s="148" t="str">
        <f>IF(AND(A480&lt;&gt;"",'Données élèves'!AH483&lt;&gt;""),IF('Données élèves'!AH483=TRUE,INDEX(codegemhist,MATCH('Données élèves'!M483,libgem,0)),""),"")</f>
        <v/>
      </c>
      <c r="M480" s="148" t="str">
        <f>IF(AND(A480&lt;&gt;"",'Données élèves'!AH483&lt;&gt;""),IF('Données élèves'!AH483=TRUE,IF(INDEX(codegem,MATCH('Données élèves'!M483,libgem,0))&gt;=8000,INDEX(codegem,MATCH('Données élèves'!M483,libgem,0)),""),'Données élèves'!M483),"")</f>
        <v/>
      </c>
      <c r="N480" s="148" t="str">
        <f>IF(AND(A480&lt;&gt;"",'Données élèves'!AI483&lt;&gt;""),IF('Données élèves'!AI483=TRUE,INDEX(codeschart,MATCH('Données élèves'!N483,libschart,0)),'Données élèves'!N483),"")</f>
        <v/>
      </c>
      <c r="O480" s="148" t="str">
        <f>IF(AND(A480&lt;&gt;"",'Données élèves'!O483&lt;&gt;""),'Données élèves'!O483,"")</f>
        <v/>
      </c>
      <c r="P480" s="148" t="str">
        <f>IF(AND(A480&lt;&gt;"",'Données élèves'!AK483&lt;&gt;""),IF('Données élèves'!AK483=TRUE,INDEX(codeform,MATCH('Données élèves'!P483,libform,0)),'Données élèves'!P483),"")</f>
        <v/>
      </c>
      <c r="Q480" s="148" t="str">
        <f>IF(AND(A480&lt;&gt;"",'Données élèves'!AL483&lt;&gt;""),IF('Données élèves'!AL483=TRUE,INDEX(codespe,MATCH('Données élèves'!Q483,libspe,0)),'Données élèves'!Q483),"")</f>
        <v/>
      </c>
      <c r="R480" s="148" t="str">
        <f>IF(AND(A480&lt;&gt;"",OR('Données élèves'!AM483&lt;&gt;"",'Données élèves'!AT483=FALSE)),IF('Données élèves'!AM483=TRUE,INDEX(codemp1,MATCH('Données élèves'!R483,libmp1,0)),IF('Données élèves'!AT483=FALSE,0,'Données élèves'!R483)),"")</f>
        <v/>
      </c>
      <c r="S480" s="148" t="str">
        <f t="shared" si="22"/>
        <v/>
      </c>
      <c r="T480" s="148" t="str">
        <f t="shared" si="23"/>
        <v/>
      </c>
      <c r="U480" s="148" t="str">
        <f>IF(AND(A480&lt;&gt;"",'Données élèves'!S483&lt;&gt;""),'Données élèves'!S483,"")</f>
        <v/>
      </c>
      <c r="V480" s="148" t="str">
        <f>IF(AND(A480&lt;&gt;"",'Données élèves'!T483&lt;&gt;""),'Données élèves'!T483,"")</f>
        <v/>
      </c>
      <c r="W480" s="148" t="str">
        <f>IF(AND(A480&lt;&gt;"",'Données élèves'!U483&lt;&gt;""),'Données élèves'!U483,"")</f>
        <v/>
      </c>
      <c r="X480" s="148" t="str">
        <f>IF(AND(A480&lt;&gt;"",'Données élèves'!V483&lt;&gt;""),'Données élèves'!V483,"")</f>
        <v/>
      </c>
      <c r="Y480" s="148" t="str">
        <f>IF(AND(A480&lt;&gt;"",'Données élèves'!W483&lt;&gt;""),'Données élèves'!W483,"")</f>
        <v/>
      </c>
      <c r="Z480" s="148" t="str">
        <f>IF(AND(A480&lt;&gt;"",'Données élèves'!X483&lt;&gt;""),'Données élèves'!X483,"")</f>
        <v/>
      </c>
    </row>
    <row r="481" spans="1:26" x14ac:dyDescent="0.2">
      <c r="A481" s="146" t="str">
        <f>IF('Données élèves'!$C484&lt;&gt;"",'Données élèves'!A484,"")</f>
        <v/>
      </c>
      <c r="B481" s="146" t="str">
        <f>IF(A481&lt;&gt;"",'Données élèves'!B484,"")</f>
        <v/>
      </c>
      <c r="C481" s="146" t="str">
        <f>IF(AND(A481&lt;&gt;"",'Données élèves'!F484&lt;&gt;""),IF(INDEX(codeclint,MATCH('Données élèves'!F484,libclint,0))&lt;&gt;"",INDEX(codeclint,MATCH('Données élèves'!F484,libclint,0)),""),"")</f>
        <v/>
      </c>
      <c r="D481" s="146" t="str">
        <f t="shared" si="21"/>
        <v/>
      </c>
      <c r="E481" s="146" t="str">
        <f>IF(A481&lt;&gt;"",IF('Données élèves'!G484&lt;&gt;"",IF('Données élèves'!AB484&lt;&gt;"",IF('Données élèves'!G484="LOC.ID",CONCATENATE("LOC.",'Données élèves'!AU$5),'Données élèves'!G484),""),""),"")</f>
        <v/>
      </c>
      <c r="F481" s="146" t="str">
        <f>IF(A481&lt;&gt;"",IF('Données élèves'!H484&lt;&gt;"",'Données élèves'!H484,""),"")</f>
        <v/>
      </c>
      <c r="G481" s="146" t="str">
        <f>IF(AND(A481&lt;&gt;"",'Données élèves'!AC484&lt;&gt;""),IF('Données élèves'!AC484=TRUE,INDEX(codesex,MATCH('Données élèves'!I484,libsex,0)),'Données élèves'!I484),"")</f>
        <v/>
      </c>
      <c r="H481" s="147" t="str">
        <f>IF(A481&lt;&gt;"",IF('Données élèves'!J484&lt;&gt;"",'Données élèves'!J484,""),"")</f>
        <v/>
      </c>
      <c r="I481" s="148" t="str">
        <f>IF(AND(A481&lt;&gt;"",'Données élèves'!AE484&lt;&gt;""),IF('Données élèves'!AE484=TRUE,INDEX(codenat,MATCH('Données élèves'!K484,libnat,0)),'Données élèves'!K484),"")</f>
        <v/>
      </c>
      <c r="J481" s="148" t="str">
        <f>IF(AND(A481&lt;&gt;"",'Données élèves'!AF484&lt;&gt;""),IF('Données élèves'!AF484=TRUE,INDEX(codelangue,MATCH('Données élèves'!L484,liblangue,0)),'Données élèves'!L484),"")</f>
        <v/>
      </c>
      <c r="K481" s="148" t="str">
        <f>IF(AND(A481&lt;&gt;"",'Données élèves'!AH484&lt;&gt;""),IF('Données élèves'!AH484=TRUE,IF(INDEX(codegem,MATCH('Données élèves'!M484,libgem,0))&lt;8000,INDEX(codegem,MATCH('Données élèves'!M484,libgem,0)),""),'Données élèves'!M484),"")</f>
        <v/>
      </c>
      <c r="L481" s="148" t="str">
        <f>IF(AND(A481&lt;&gt;"",'Données élèves'!AH484&lt;&gt;""),IF('Données élèves'!AH484=TRUE,INDEX(codegemhist,MATCH('Données élèves'!M484,libgem,0)),""),"")</f>
        <v/>
      </c>
      <c r="M481" s="148" t="str">
        <f>IF(AND(A481&lt;&gt;"",'Données élèves'!AH484&lt;&gt;""),IF('Données élèves'!AH484=TRUE,IF(INDEX(codegem,MATCH('Données élèves'!M484,libgem,0))&gt;=8000,INDEX(codegem,MATCH('Données élèves'!M484,libgem,0)),""),'Données élèves'!M484),"")</f>
        <v/>
      </c>
      <c r="N481" s="148" t="str">
        <f>IF(AND(A481&lt;&gt;"",'Données élèves'!AI484&lt;&gt;""),IF('Données élèves'!AI484=TRUE,INDEX(codeschart,MATCH('Données élèves'!N484,libschart,0)),'Données élèves'!N484),"")</f>
        <v/>
      </c>
      <c r="O481" s="148" t="str">
        <f>IF(AND(A481&lt;&gt;"",'Données élèves'!O484&lt;&gt;""),'Données élèves'!O484,"")</f>
        <v/>
      </c>
      <c r="P481" s="148" t="str">
        <f>IF(AND(A481&lt;&gt;"",'Données élèves'!AK484&lt;&gt;""),IF('Données élèves'!AK484=TRUE,INDEX(codeform,MATCH('Données élèves'!P484,libform,0)),'Données élèves'!P484),"")</f>
        <v/>
      </c>
      <c r="Q481" s="148" t="str">
        <f>IF(AND(A481&lt;&gt;"",'Données élèves'!AL484&lt;&gt;""),IF('Données élèves'!AL484=TRUE,INDEX(codespe,MATCH('Données élèves'!Q484,libspe,0)),'Données élèves'!Q484),"")</f>
        <v/>
      </c>
      <c r="R481" s="148" t="str">
        <f>IF(AND(A481&lt;&gt;"",OR('Données élèves'!AM484&lt;&gt;"",'Données élèves'!AT484=FALSE)),IF('Données élèves'!AM484=TRUE,INDEX(codemp1,MATCH('Données élèves'!R484,libmp1,0)),IF('Données élèves'!AT484=FALSE,0,'Données élèves'!R484)),"")</f>
        <v/>
      </c>
      <c r="S481" s="148" t="str">
        <f t="shared" si="22"/>
        <v/>
      </c>
      <c r="T481" s="148" t="str">
        <f t="shared" si="23"/>
        <v/>
      </c>
      <c r="U481" s="148" t="str">
        <f>IF(AND(A481&lt;&gt;"",'Données élèves'!S484&lt;&gt;""),'Données élèves'!S484,"")</f>
        <v/>
      </c>
      <c r="V481" s="148" t="str">
        <f>IF(AND(A481&lt;&gt;"",'Données élèves'!T484&lt;&gt;""),'Données élèves'!T484,"")</f>
        <v/>
      </c>
      <c r="W481" s="148" t="str">
        <f>IF(AND(A481&lt;&gt;"",'Données élèves'!U484&lt;&gt;""),'Données élèves'!U484,"")</f>
        <v/>
      </c>
      <c r="X481" s="148" t="str">
        <f>IF(AND(A481&lt;&gt;"",'Données élèves'!V484&lt;&gt;""),'Données élèves'!V484,"")</f>
        <v/>
      </c>
      <c r="Y481" s="148" t="str">
        <f>IF(AND(A481&lt;&gt;"",'Données élèves'!W484&lt;&gt;""),'Données élèves'!W484,"")</f>
        <v/>
      </c>
      <c r="Z481" s="148" t="str">
        <f>IF(AND(A481&lt;&gt;"",'Données élèves'!X484&lt;&gt;""),'Données élèves'!X484,"")</f>
        <v/>
      </c>
    </row>
    <row r="482" spans="1:26" x14ac:dyDescent="0.2">
      <c r="A482" s="146" t="str">
        <f>IF('Données élèves'!$C485&lt;&gt;"",'Données élèves'!A485,"")</f>
        <v/>
      </c>
      <c r="B482" s="146" t="str">
        <f>IF(A482&lt;&gt;"",'Données élèves'!B485,"")</f>
        <v/>
      </c>
      <c r="C482" s="146" t="str">
        <f>IF(AND(A482&lt;&gt;"",'Données élèves'!F485&lt;&gt;""),IF(INDEX(codeclint,MATCH('Données élèves'!F485,libclint,0))&lt;&gt;"",INDEX(codeclint,MATCH('Données élèves'!F485,libclint,0)),""),"")</f>
        <v/>
      </c>
      <c r="D482" s="146" t="str">
        <f t="shared" si="21"/>
        <v/>
      </c>
      <c r="E482" s="146" t="str">
        <f>IF(A482&lt;&gt;"",IF('Données élèves'!G485&lt;&gt;"",IF('Données élèves'!AB485&lt;&gt;"",IF('Données élèves'!G485="LOC.ID",CONCATENATE("LOC.",'Données élèves'!AU$5),'Données élèves'!G485),""),""),"")</f>
        <v/>
      </c>
      <c r="F482" s="146" t="str">
        <f>IF(A482&lt;&gt;"",IF('Données élèves'!H485&lt;&gt;"",'Données élèves'!H485,""),"")</f>
        <v/>
      </c>
      <c r="G482" s="146" t="str">
        <f>IF(AND(A482&lt;&gt;"",'Données élèves'!AC485&lt;&gt;""),IF('Données élèves'!AC485=TRUE,INDEX(codesex,MATCH('Données élèves'!I485,libsex,0)),'Données élèves'!I485),"")</f>
        <v/>
      </c>
      <c r="H482" s="147" t="str">
        <f>IF(A482&lt;&gt;"",IF('Données élèves'!J485&lt;&gt;"",'Données élèves'!J485,""),"")</f>
        <v/>
      </c>
      <c r="I482" s="148" t="str">
        <f>IF(AND(A482&lt;&gt;"",'Données élèves'!AE485&lt;&gt;""),IF('Données élèves'!AE485=TRUE,INDEX(codenat,MATCH('Données élèves'!K485,libnat,0)),'Données élèves'!K485),"")</f>
        <v/>
      </c>
      <c r="J482" s="148" t="str">
        <f>IF(AND(A482&lt;&gt;"",'Données élèves'!AF485&lt;&gt;""),IF('Données élèves'!AF485=TRUE,INDEX(codelangue,MATCH('Données élèves'!L485,liblangue,0)),'Données élèves'!L485),"")</f>
        <v/>
      </c>
      <c r="K482" s="148" t="str">
        <f>IF(AND(A482&lt;&gt;"",'Données élèves'!AH485&lt;&gt;""),IF('Données élèves'!AH485=TRUE,IF(INDEX(codegem,MATCH('Données élèves'!M485,libgem,0))&lt;8000,INDEX(codegem,MATCH('Données élèves'!M485,libgem,0)),""),'Données élèves'!M485),"")</f>
        <v/>
      </c>
      <c r="L482" s="148" t="str">
        <f>IF(AND(A482&lt;&gt;"",'Données élèves'!AH485&lt;&gt;""),IF('Données élèves'!AH485=TRUE,INDEX(codegemhist,MATCH('Données élèves'!M485,libgem,0)),""),"")</f>
        <v/>
      </c>
      <c r="M482" s="148" t="str">
        <f>IF(AND(A482&lt;&gt;"",'Données élèves'!AH485&lt;&gt;""),IF('Données élèves'!AH485=TRUE,IF(INDEX(codegem,MATCH('Données élèves'!M485,libgem,0))&gt;=8000,INDEX(codegem,MATCH('Données élèves'!M485,libgem,0)),""),'Données élèves'!M485),"")</f>
        <v/>
      </c>
      <c r="N482" s="148" t="str">
        <f>IF(AND(A482&lt;&gt;"",'Données élèves'!AI485&lt;&gt;""),IF('Données élèves'!AI485=TRUE,INDEX(codeschart,MATCH('Données élèves'!N485,libschart,0)),'Données élèves'!N485),"")</f>
        <v/>
      </c>
      <c r="O482" s="148" t="str">
        <f>IF(AND(A482&lt;&gt;"",'Données élèves'!O485&lt;&gt;""),'Données élèves'!O485,"")</f>
        <v/>
      </c>
      <c r="P482" s="148" t="str">
        <f>IF(AND(A482&lt;&gt;"",'Données élèves'!AK485&lt;&gt;""),IF('Données élèves'!AK485=TRUE,INDEX(codeform,MATCH('Données élèves'!P485,libform,0)),'Données élèves'!P485),"")</f>
        <v/>
      </c>
      <c r="Q482" s="148" t="str">
        <f>IF(AND(A482&lt;&gt;"",'Données élèves'!AL485&lt;&gt;""),IF('Données élèves'!AL485=TRUE,INDEX(codespe,MATCH('Données élèves'!Q485,libspe,0)),'Données élèves'!Q485),"")</f>
        <v/>
      </c>
      <c r="R482" s="148" t="str">
        <f>IF(AND(A482&lt;&gt;"",OR('Données élèves'!AM485&lt;&gt;"",'Données élèves'!AT485=FALSE)),IF('Données élèves'!AM485=TRUE,INDEX(codemp1,MATCH('Données élèves'!R485,libmp1,0)),IF('Données élèves'!AT485=FALSE,0,'Données élèves'!R485)),"")</f>
        <v/>
      </c>
      <c r="S482" s="148" t="str">
        <f t="shared" si="22"/>
        <v/>
      </c>
      <c r="T482" s="148" t="str">
        <f t="shared" si="23"/>
        <v/>
      </c>
      <c r="U482" s="148" t="str">
        <f>IF(AND(A482&lt;&gt;"",'Données élèves'!S485&lt;&gt;""),'Données élèves'!S485,"")</f>
        <v/>
      </c>
      <c r="V482" s="148" t="str">
        <f>IF(AND(A482&lt;&gt;"",'Données élèves'!T485&lt;&gt;""),'Données élèves'!T485,"")</f>
        <v/>
      </c>
      <c r="W482" s="148" t="str">
        <f>IF(AND(A482&lt;&gt;"",'Données élèves'!U485&lt;&gt;""),'Données élèves'!U485,"")</f>
        <v/>
      </c>
      <c r="X482" s="148" t="str">
        <f>IF(AND(A482&lt;&gt;"",'Données élèves'!V485&lt;&gt;""),'Données élèves'!V485,"")</f>
        <v/>
      </c>
      <c r="Y482" s="148" t="str">
        <f>IF(AND(A482&lt;&gt;"",'Données élèves'!W485&lt;&gt;""),'Données élèves'!W485,"")</f>
        <v/>
      </c>
      <c r="Z482" s="148" t="str">
        <f>IF(AND(A482&lt;&gt;"",'Données élèves'!X485&lt;&gt;""),'Données élèves'!X485,"")</f>
        <v/>
      </c>
    </row>
    <row r="483" spans="1:26" x14ac:dyDescent="0.2">
      <c r="A483" s="146" t="str">
        <f>IF('Données élèves'!$C486&lt;&gt;"",'Données élèves'!A486,"")</f>
        <v/>
      </c>
      <c r="B483" s="146" t="str">
        <f>IF(A483&lt;&gt;"",'Données élèves'!B486,"")</f>
        <v/>
      </c>
      <c r="C483" s="146" t="str">
        <f>IF(AND(A483&lt;&gt;"",'Données élèves'!F486&lt;&gt;""),IF(INDEX(codeclint,MATCH('Données élèves'!F486,libclint,0))&lt;&gt;"",INDEX(codeclint,MATCH('Données élèves'!F486,libclint,0)),""),"")</f>
        <v/>
      </c>
      <c r="D483" s="146" t="str">
        <f t="shared" si="21"/>
        <v/>
      </c>
      <c r="E483" s="146" t="str">
        <f>IF(A483&lt;&gt;"",IF('Données élèves'!G486&lt;&gt;"",IF('Données élèves'!AB486&lt;&gt;"",IF('Données élèves'!G486="LOC.ID",CONCATENATE("LOC.",'Données élèves'!AU$5),'Données élèves'!G486),""),""),"")</f>
        <v/>
      </c>
      <c r="F483" s="146" t="str">
        <f>IF(A483&lt;&gt;"",IF('Données élèves'!H486&lt;&gt;"",'Données élèves'!H486,""),"")</f>
        <v/>
      </c>
      <c r="G483" s="146" t="str">
        <f>IF(AND(A483&lt;&gt;"",'Données élèves'!AC486&lt;&gt;""),IF('Données élèves'!AC486=TRUE,INDEX(codesex,MATCH('Données élèves'!I486,libsex,0)),'Données élèves'!I486),"")</f>
        <v/>
      </c>
      <c r="H483" s="147" t="str">
        <f>IF(A483&lt;&gt;"",IF('Données élèves'!J486&lt;&gt;"",'Données élèves'!J486,""),"")</f>
        <v/>
      </c>
      <c r="I483" s="148" t="str">
        <f>IF(AND(A483&lt;&gt;"",'Données élèves'!AE486&lt;&gt;""),IF('Données élèves'!AE486=TRUE,INDEX(codenat,MATCH('Données élèves'!K486,libnat,0)),'Données élèves'!K486),"")</f>
        <v/>
      </c>
      <c r="J483" s="148" t="str">
        <f>IF(AND(A483&lt;&gt;"",'Données élèves'!AF486&lt;&gt;""),IF('Données élèves'!AF486=TRUE,INDEX(codelangue,MATCH('Données élèves'!L486,liblangue,0)),'Données élèves'!L486),"")</f>
        <v/>
      </c>
      <c r="K483" s="148" t="str">
        <f>IF(AND(A483&lt;&gt;"",'Données élèves'!AH486&lt;&gt;""),IF('Données élèves'!AH486=TRUE,IF(INDEX(codegem,MATCH('Données élèves'!M486,libgem,0))&lt;8000,INDEX(codegem,MATCH('Données élèves'!M486,libgem,0)),""),'Données élèves'!M486),"")</f>
        <v/>
      </c>
      <c r="L483" s="148" t="str">
        <f>IF(AND(A483&lt;&gt;"",'Données élèves'!AH486&lt;&gt;""),IF('Données élèves'!AH486=TRUE,INDEX(codegemhist,MATCH('Données élèves'!M486,libgem,0)),""),"")</f>
        <v/>
      </c>
      <c r="M483" s="148" t="str">
        <f>IF(AND(A483&lt;&gt;"",'Données élèves'!AH486&lt;&gt;""),IF('Données élèves'!AH486=TRUE,IF(INDEX(codegem,MATCH('Données élèves'!M486,libgem,0))&gt;=8000,INDEX(codegem,MATCH('Données élèves'!M486,libgem,0)),""),'Données élèves'!M486),"")</f>
        <v/>
      </c>
      <c r="N483" s="148" t="str">
        <f>IF(AND(A483&lt;&gt;"",'Données élèves'!AI486&lt;&gt;""),IF('Données élèves'!AI486=TRUE,INDEX(codeschart,MATCH('Données élèves'!N486,libschart,0)),'Données élèves'!N486),"")</f>
        <v/>
      </c>
      <c r="O483" s="148" t="str">
        <f>IF(AND(A483&lt;&gt;"",'Données élèves'!O486&lt;&gt;""),'Données élèves'!O486,"")</f>
        <v/>
      </c>
      <c r="P483" s="148" t="str">
        <f>IF(AND(A483&lt;&gt;"",'Données élèves'!AK486&lt;&gt;""),IF('Données élèves'!AK486=TRUE,INDEX(codeform,MATCH('Données élèves'!P486,libform,0)),'Données élèves'!P486),"")</f>
        <v/>
      </c>
      <c r="Q483" s="148" t="str">
        <f>IF(AND(A483&lt;&gt;"",'Données élèves'!AL486&lt;&gt;""),IF('Données élèves'!AL486=TRUE,INDEX(codespe,MATCH('Données élèves'!Q486,libspe,0)),'Données élèves'!Q486),"")</f>
        <v/>
      </c>
      <c r="R483" s="148" t="str">
        <f>IF(AND(A483&lt;&gt;"",OR('Données élèves'!AM486&lt;&gt;"",'Données élèves'!AT486=FALSE)),IF('Données élèves'!AM486=TRUE,INDEX(codemp1,MATCH('Données élèves'!R486,libmp1,0)),IF('Données élèves'!AT486=FALSE,0,'Données élèves'!R486)),"")</f>
        <v/>
      </c>
      <c r="S483" s="148" t="str">
        <f t="shared" si="22"/>
        <v/>
      </c>
      <c r="T483" s="148" t="str">
        <f t="shared" si="23"/>
        <v/>
      </c>
      <c r="U483" s="148" t="str">
        <f>IF(AND(A483&lt;&gt;"",'Données élèves'!S486&lt;&gt;""),'Données élèves'!S486,"")</f>
        <v/>
      </c>
      <c r="V483" s="148" t="str">
        <f>IF(AND(A483&lt;&gt;"",'Données élèves'!T486&lt;&gt;""),'Données élèves'!T486,"")</f>
        <v/>
      </c>
      <c r="W483" s="148" t="str">
        <f>IF(AND(A483&lt;&gt;"",'Données élèves'!U486&lt;&gt;""),'Données élèves'!U486,"")</f>
        <v/>
      </c>
      <c r="X483" s="148" t="str">
        <f>IF(AND(A483&lt;&gt;"",'Données élèves'!V486&lt;&gt;""),'Données élèves'!V486,"")</f>
        <v/>
      </c>
      <c r="Y483" s="148" t="str">
        <f>IF(AND(A483&lt;&gt;"",'Données élèves'!W486&lt;&gt;""),'Données élèves'!W486,"")</f>
        <v/>
      </c>
      <c r="Z483" s="148" t="str">
        <f>IF(AND(A483&lt;&gt;"",'Données élèves'!X486&lt;&gt;""),'Données élèves'!X486,"")</f>
        <v/>
      </c>
    </row>
    <row r="484" spans="1:26" x14ac:dyDescent="0.2">
      <c r="A484" s="146" t="str">
        <f>IF('Données élèves'!$C487&lt;&gt;"",'Données élèves'!A487,"")</f>
        <v/>
      </c>
      <c r="B484" s="146" t="str">
        <f>IF(A484&lt;&gt;"",'Données élèves'!B487,"")</f>
        <v/>
      </c>
      <c r="C484" s="146" t="str">
        <f>IF(AND(A484&lt;&gt;"",'Données élèves'!F487&lt;&gt;""),IF(INDEX(codeclint,MATCH('Données élèves'!F487,libclint,0))&lt;&gt;"",INDEX(codeclint,MATCH('Données élèves'!F487,libclint,0)),""),"")</f>
        <v/>
      </c>
      <c r="D484" s="146" t="str">
        <f t="shared" si="21"/>
        <v/>
      </c>
      <c r="E484" s="146" t="str">
        <f>IF(A484&lt;&gt;"",IF('Données élèves'!G487&lt;&gt;"",IF('Données élèves'!AB487&lt;&gt;"",IF('Données élèves'!G487="LOC.ID",CONCATENATE("LOC.",'Données élèves'!AU$5),'Données élèves'!G487),""),""),"")</f>
        <v/>
      </c>
      <c r="F484" s="146" t="str">
        <f>IF(A484&lt;&gt;"",IF('Données élèves'!H487&lt;&gt;"",'Données élèves'!H487,""),"")</f>
        <v/>
      </c>
      <c r="G484" s="146" t="str">
        <f>IF(AND(A484&lt;&gt;"",'Données élèves'!AC487&lt;&gt;""),IF('Données élèves'!AC487=TRUE,INDEX(codesex,MATCH('Données élèves'!I487,libsex,0)),'Données élèves'!I487),"")</f>
        <v/>
      </c>
      <c r="H484" s="147" t="str">
        <f>IF(A484&lt;&gt;"",IF('Données élèves'!J487&lt;&gt;"",'Données élèves'!J487,""),"")</f>
        <v/>
      </c>
      <c r="I484" s="148" t="str">
        <f>IF(AND(A484&lt;&gt;"",'Données élèves'!AE487&lt;&gt;""),IF('Données élèves'!AE487=TRUE,INDEX(codenat,MATCH('Données élèves'!K487,libnat,0)),'Données élèves'!K487),"")</f>
        <v/>
      </c>
      <c r="J484" s="148" t="str">
        <f>IF(AND(A484&lt;&gt;"",'Données élèves'!AF487&lt;&gt;""),IF('Données élèves'!AF487=TRUE,INDEX(codelangue,MATCH('Données élèves'!L487,liblangue,0)),'Données élèves'!L487),"")</f>
        <v/>
      </c>
      <c r="K484" s="148" t="str">
        <f>IF(AND(A484&lt;&gt;"",'Données élèves'!AH487&lt;&gt;""),IF('Données élèves'!AH487=TRUE,IF(INDEX(codegem,MATCH('Données élèves'!M487,libgem,0))&lt;8000,INDEX(codegem,MATCH('Données élèves'!M487,libgem,0)),""),'Données élèves'!M487),"")</f>
        <v/>
      </c>
      <c r="L484" s="148" t="str">
        <f>IF(AND(A484&lt;&gt;"",'Données élèves'!AH487&lt;&gt;""),IF('Données élèves'!AH487=TRUE,INDEX(codegemhist,MATCH('Données élèves'!M487,libgem,0)),""),"")</f>
        <v/>
      </c>
      <c r="M484" s="148" t="str">
        <f>IF(AND(A484&lt;&gt;"",'Données élèves'!AH487&lt;&gt;""),IF('Données élèves'!AH487=TRUE,IF(INDEX(codegem,MATCH('Données élèves'!M487,libgem,0))&gt;=8000,INDEX(codegem,MATCH('Données élèves'!M487,libgem,0)),""),'Données élèves'!M487),"")</f>
        <v/>
      </c>
      <c r="N484" s="148" t="str">
        <f>IF(AND(A484&lt;&gt;"",'Données élèves'!AI487&lt;&gt;""),IF('Données élèves'!AI487=TRUE,INDEX(codeschart,MATCH('Données élèves'!N487,libschart,0)),'Données élèves'!N487),"")</f>
        <v/>
      </c>
      <c r="O484" s="148" t="str">
        <f>IF(AND(A484&lt;&gt;"",'Données élèves'!O487&lt;&gt;""),'Données élèves'!O487,"")</f>
        <v/>
      </c>
      <c r="P484" s="148" t="str">
        <f>IF(AND(A484&lt;&gt;"",'Données élèves'!AK487&lt;&gt;""),IF('Données élèves'!AK487=TRUE,INDEX(codeform,MATCH('Données élèves'!P487,libform,0)),'Données élèves'!P487),"")</f>
        <v/>
      </c>
      <c r="Q484" s="148" t="str">
        <f>IF(AND(A484&lt;&gt;"",'Données élèves'!AL487&lt;&gt;""),IF('Données élèves'!AL487=TRUE,INDEX(codespe,MATCH('Données élèves'!Q487,libspe,0)),'Données élèves'!Q487),"")</f>
        <v/>
      </c>
      <c r="R484" s="148" t="str">
        <f>IF(AND(A484&lt;&gt;"",OR('Données élèves'!AM487&lt;&gt;"",'Données élèves'!AT487=FALSE)),IF('Données élèves'!AM487=TRUE,INDEX(codemp1,MATCH('Données élèves'!R487,libmp1,0)),IF('Données élèves'!AT487=FALSE,0,'Données élèves'!R487)),"")</f>
        <v/>
      </c>
      <c r="S484" s="148" t="str">
        <f t="shared" si="22"/>
        <v/>
      </c>
      <c r="T484" s="148" t="str">
        <f t="shared" si="23"/>
        <v/>
      </c>
      <c r="U484" s="148" t="str">
        <f>IF(AND(A484&lt;&gt;"",'Données élèves'!S487&lt;&gt;""),'Données élèves'!S487,"")</f>
        <v/>
      </c>
      <c r="V484" s="148" t="str">
        <f>IF(AND(A484&lt;&gt;"",'Données élèves'!T487&lt;&gt;""),'Données élèves'!T487,"")</f>
        <v/>
      </c>
      <c r="W484" s="148" t="str">
        <f>IF(AND(A484&lt;&gt;"",'Données élèves'!U487&lt;&gt;""),'Données élèves'!U487,"")</f>
        <v/>
      </c>
      <c r="X484" s="148" t="str">
        <f>IF(AND(A484&lt;&gt;"",'Données élèves'!V487&lt;&gt;""),'Données élèves'!V487,"")</f>
        <v/>
      </c>
      <c r="Y484" s="148" t="str">
        <f>IF(AND(A484&lt;&gt;"",'Données élèves'!W487&lt;&gt;""),'Données élèves'!W487,"")</f>
        <v/>
      </c>
      <c r="Z484" s="148" t="str">
        <f>IF(AND(A484&lt;&gt;"",'Données élèves'!X487&lt;&gt;""),'Données élèves'!X487,"")</f>
        <v/>
      </c>
    </row>
    <row r="485" spans="1:26" x14ac:dyDescent="0.2">
      <c r="A485" s="146" t="str">
        <f>IF('Données élèves'!$C488&lt;&gt;"",'Données élèves'!A488,"")</f>
        <v/>
      </c>
      <c r="B485" s="146" t="str">
        <f>IF(A485&lt;&gt;"",'Données élèves'!B488,"")</f>
        <v/>
      </c>
      <c r="C485" s="146" t="str">
        <f>IF(AND(A485&lt;&gt;"",'Données élèves'!F488&lt;&gt;""),IF(INDEX(codeclint,MATCH('Données élèves'!F488,libclint,0))&lt;&gt;"",INDEX(codeclint,MATCH('Données élèves'!F488,libclint,0)),""),"")</f>
        <v/>
      </c>
      <c r="D485" s="146" t="str">
        <f t="shared" si="21"/>
        <v/>
      </c>
      <c r="E485" s="146" t="str">
        <f>IF(A485&lt;&gt;"",IF('Données élèves'!G488&lt;&gt;"",IF('Données élèves'!AB488&lt;&gt;"",IF('Données élèves'!G488="LOC.ID",CONCATENATE("LOC.",'Données élèves'!AU$5),'Données élèves'!G488),""),""),"")</f>
        <v/>
      </c>
      <c r="F485" s="146" t="str">
        <f>IF(A485&lt;&gt;"",IF('Données élèves'!H488&lt;&gt;"",'Données élèves'!H488,""),"")</f>
        <v/>
      </c>
      <c r="G485" s="146" t="str">
        <f>IF(AND(A485&lt;&gt;"",'Données élèves'!AC488&lt;&gt;""),IF('Données élèves'!AC488=TRUE,INDEX(codesex,MATCH('Données élèves'!I488,libsex,0)),'Données élèves'!I488),"")</f>
        <v/>
      </c>
      <c r="H485" s="147" t="str">
        <f>IF(A485&lt;&gt;"",IF('Données élèves'!J488&lt;&gt;"",'Données élèves'!J488,""),"")</f>
        <v/>
      </c>
      <c r="I485" s="148" t="str">
        <f>IF(AND(A485&lt;&gt;"",'Données élèves'!AE488&lt;&gt;""),IF('Données élèves'!AE488=TRUE,INDEX(codenat,MATCH('Données élèves'!K488,libnat,0)),'Données élèves'!K488),"")</f>
        <v/>
      </c>
      <c r="J485" s="148" t="str">
        <f>IF(AND(A485&lt;&gt;"",'Données élèves'!AF488&lt;&gt;""),IF('Données élèves'!AF488=TRUE,INDEX(codelangue,MATCH('Données élèves'!L488,liblangue,0)),'Données élèves'!L488),"")</f>
        <v/>
      </c>
      <c r="K485" s="148" t="str">
        <f>IF(AND(A485&lt;&gt;"",'Données élèves'!AH488&lt;&gt;""),IF('Données élèves'!AH488=TRUE,IF(INDEX(codegem,MATCH('Données élèves'!M488,libgem,0))&lt;8000,INDEX(codegem,MATCH('Données élèves'!M488,libgem,0)),""),'Données élèves'!M488),"")</f>
        <v/>
      </c>
      <c r="L485" s="148" t="str">
        <f>IF(AND(A485&lt;&gt;"",'Données élèves'!AH488&lt;&gt;""),IF('Données élèves'!AH488=TRUE,INDEX(codegemhist,MATCH('Données élèves'!M488,libgem,0)),""),"")</f>
        <v/>
      </c>
      <c r="M485" s="148" t="str">
        <f>IF(AND(A485&lt;&gt;"",'Données élèves'!AH488&lt;&gt;""),IF('Données élèves'!AH488=TRUE,IF(INDEX(codegem,MATCH('Données élèves'!M488,libgem,0))&gt;=8000,INDEX(codegem,MATCH('Données élèves'!M488,libgem,0)),""),'Données élèves'!M488),"")</f>
        <v/>
      </c>
      <c r="N485" s="148" t="str">
        <f>IF(AND(A485&lt;&gt;"",'Données élèves'!AI488&lt;&gt;""),IF('Données élèves'!AI488=TRUE,INDEX(codeschart,MATCH('Données élèves'!N488,libschart,0)),'Données élèves'!N488),"")</f>
        <v/>
      </c>
      <c r="O485" s="148" t="str">
        <f>IF(AND(A485&lt;&gt;"",'Données élèves'!O488&lt;&gt;""),'Données élèves'!O488,"")</f>
        <v/>
      </c>
      <c r="P485" s="148" t="str">
        <f>IF(AND(A485&lt;&gt;"",'Données élèves'!AK488&lt;&gt;""),IF('Données élèves'!AK488=TRUE,INDEX(codeform,MATCH('Données élèves'!P488,libform,0)),'Données élèves'!P488),"")</f>
        <v/>
      </c>
      <c r="Q485" s="148" t="str">
        <f>IF(AND(A485&lt;&gt;"",'Données élèves'!AL488&lt;&gt;""),IF('Données élèves'!AL488=TRUE,INDEX(codespe,MATCH('Données élèves'!Q488,libspe,0)),'Données élèves'!Q488),"")</f>
        <v/>
      </c>
      <c r="R485" s="148" t="str">
        <f>IF(AND(A485&lt;&gt;"",OR('Données élèves'!AM488&lt;&gt;"",'Données élèves'!AT488=FALSE)),IF('Données élèves'!AM488=TRUE,INDEX(codemp1,MATCH('Données élèves'!R488,libmp1,0)),IF('Données élèves'!AT488=FALSE,0,'Données élèves'!R488)),"")</f>
        <v/>
      </c>
      <c r="S485" s="148" t="str">
        <f t="shared" si="22"/>
        <v/>
      </c>
      <c r="T485" s="148" t="str">
        <f t="shared" si="23"/>
        <v/>
      </c>
      <c r="U485" s="148" t="str">
        <f>IF(AND(A485&lt;&gt;"",'Données élèves'!S488&lt;&gt;""),'Données élèves'!S488,"")</f>
        <v/>
      </c>
      <c r="V485" s="148" t="str">
        <f>IF(AND(A485&lt;&gt;"",'Données élèves'!T488&lt;&gt;""),'Données élèves'!T488,"")</f>
        <v/>
      </c>
      <c r="W485" s="148" t="str">
        <f>IF(AND(A485&lt;&gt;"",'Données élèves'!U488&lt;&gt;""),'Données élèves'!U488,"")</f>
        <v/>
      </c>
      <c r="X485" s="148" t="str">
        <f>IF(AND(A485&lt;&gt;"",'Données élèves'!V488&lt;&gt;""),'Données élèves'!V488,"")</f>
        <v/>
      </c>
      <c r="Y485" s="148" t="str">
        <f>IF(AND(A485&lt;&gt;"",'Données élèves'!W488&lt;&gt;""),'Données élèves'!W488,"")</f>
        <v/>
      </c>
      <c r="Z485" s="148" t="str">
        <f>IF(AND(A485&lt;&gt;"",'Données élèves'!X488&lt;&gt;""),'Données élèves'!X488,"")</f>
        <v/>
      </c>
    </row>
    <row r="486" spans="1:26" x14ac:dyDescent="0.2">
      <c r="A486" s="146" t="str">
        <f>IF('Données élèves'!$C489&lt;&gt;"",'Données élèves'!A489,"")</f>
        <v/>
      </c>
      <c r="B486" s="146" t="str">
        <f>IF(A486&lt;&gt;"",'Données élèves'!B489,"")</f>
        <v/>
      </c>
      <c r="C486" s="146" t="str">
        <f>IF(AND(A486&lt;&gt;"",'Données élèves'!F489&lt;&gt;""),IF(INDEX(codeclint,MATCH('Données élèves'!F489,libclint,0))&lt;&gt;"",INDEX(codeclint,MATCH('Données élèves'!F489,libclint,0)),""),"")</f>
        <v/>
      </c>
      <c r="D486" s="146" t="str">
        <f t="shared" si="21"/>
        <v/>
      </c>
      <c r="E486" s="146" t="str">
        <f>IF(A486&lt;&gt;"",IF('Données élèves'!G489&lt;&gt;"",IF('Données élèves'!AB489&lt;&gt;"",IF('Données élèves'!G489="LOC.ID",CONCATENATE("LOC.",'Données élèves'!AU$5),'Données élèves'!G489),""),""),"")</f>
        <v/>
      </c>
      <c r="F486" s="146" t="str">
        <f>IF(A486&lt;&gt;"",IF('Données élèves'!H489&lt;&gt;"",'Données élèves'!H489,""),"")</f>
        <v/>
      </c>
      <c r="G486" s="146" t="str">
        <f>IF(AND(A486&lt;&gt;"",'Données élèves'!AC489&lt;&gt;""),IF('Données élèves'!AC489=TRUE,INDEX(codesex,MATCH('Données élèves'!I489,libsex,0)),'Données élèves'!I489),"")</f>
        <v/>
      </c>
      <c r="H486" s="147" t="str">
        <f>IF(A486&lt;&gt;"",IF('Données élèves'!J489&lt;&gt;"",'Données élèves'!J489,""),"")</f>
        <v/>
      </c>
      <c r="I486" s="148" t="str">
        <f>IF(AND(A486&lt;&gt;"",'Données élèves'!AE489&lt;&gt;""),IF('Données élèves'!AE489=TRUE,INDEX(codenat,MATCH('Données élèves'!K489,libnat,0)),'Données élèves'!K489),"")</f>
        <v/>
      </c>
      <c r="J486" s="148" t="str">
        <f>IF(AND(A486&lt;&gt;"",'Données élèves'!AF489&lt;&gt;""),IF('Données élèves'!AF489=TRUE,INDEX(codelangue,MATCH('Données élèves'!L489,liblangue,0)),'Données élèves'!L489),"")</f>
        <v/>
      </c>
      <c r="K486" s="148" t="str">
        <f>IF(AND(A486&lt;&gt;"",'Données élèves'!AH489&lt;&gt;""),IF('Données élèves'!AH489=TRUE,IF(INDEX(codegem,MATCH('Données élèves'!M489,libgem,0))&lt;8000,INDEX(codegem,MATCH('Données élèves'!M489,libgem,0)),""),'Données élèves'!M489),"")</f>
        <v/>
      </c>
      <c r="L486" s="148" t="str">
        <f>IF(AND(A486&lt;&gt;"",'Données élèves'!AH489&lt;&gt;""),IF('Données élèves'!AH489=TRUE,INDEX(codegemhist,MATCH('Données élèves'!M489,libgem,0)),""),"")</f>
        <v/>
      </c>
      <c r="M486" s="148" t="str">
        <f>IF(AND(A486&lt;&gt;"",'Données élèves'!AH489&lt;&gt;""),IF('Données élèves'!AH489=TRUE,IF(INDEX(codegem,MATCH('Données élèves'!M489,libgem,0))&gt;=8000,INDEX(codegem,MATCH('Données élèves'!M489,libgem,0)),""),'Données élèves'!M489),"")</f>
        <v/>
      </c>
      <c r="N486" s="148" t="str">
        <f>IF(AND(A486&lt;&gt;"",'Données élèves'!AI489&lt;&gt;""),IF('Données élèves'!AI489=TRUE,INDEX(codeschart,MATCH('Données élèves'!N489,libschart,0)),'Données élèves'!N489),"")</f>
        <v/>
      </c>
      <c r="O486" s="148" t="str">
        <f>IF(AND(A486&lt;&gt;"",'Données élèves'!O489&lt;&gt;""),'Données élèves'!O489,"")</f>
        <v/>
      </c>
      <c r="P486" s="148" t="str">
        <f>IF(AND(A486&lt;&gt;"",'Données élèves'!AK489&lt;&gt;""),IF('Données élèves'!AK489=TRUE,INDEX(codeform,MATCH('Données élèves'!P489,libform,0)),'Données élèves'!P489),"")</f>
        <v/>
      </c>
      <c r="Q486" s="148" t="str">
        <f>IF(AND(A486&lt;&gt;"",'Données élèves'!AL489&lt;&gt;""),IF('Données élèves'!AL489=TRUE,INDEX(codespe,MATCH('Données élèves'!Q489,libspe,0)),'Données élèves'!Q489),"")</f>
        <v/>
      </c>
      <c r="R486" s="148" t="str">
        <f>IF(AND(A486&lt;&gt;"",OR('Données élèves'!AM489&lt;&gt;"",'Données élèves'!AT489=FALSE)),IF('Données élèves'!AM489=TRUE,INDEX(codemp1,MATCH('Données élèves'!R489,libmp1,0)),IF('Données élèves'!AT489=FALSE,0,'Données élèves'!R489)),"")</f>
        <v/>
      </c>
      <c r="S486" s="148" t="str">
        <f t="shared" si="22"/>
        <v/>
      </c>
      <c r="T486" s="148" t="str">
        <f t="shared" si="23"/>
        <v/>
      </c>
      <c r="U486" s="148" t="str">
        <f>IF(AND(A486&lt;&gt;"",'Données élèves'!S489&lt;&gt;""),'Données élèves'!S489,"")</f>
        <v/>
      </c>
      <c r="V486" s="148" t="str">
        <f>IF(AND(A486&lt;&gt;"",'Données élèves'!T489&lt;&gt;""),'Données élèves'!T489,"")</f>
        <v/>
      </c>
      <c r="W486" s="148" t="str">
        <f>IF(AND(A486&lt;&gt;"",'Données élèves'!U489&lt;&gt;""),'Données élèves'!U489,"")</f>
        <v/>
      </c>
      <c r="X486" s="148" t="str">
        <f>IF(AND(A486&lt;&gt;"",'Données élèves'!V489&lt;&gt;""),'Données élèves'!V489,"")</f>
        <v/>
      </c>
      <c r="Y486" s="148" t="str">
        <f>IF(AND(A486&lt;&gt;"",'Données élèves'!W489&lt;&gt;""),'Données élèves'!W489,"")</f>
        <v/>
      </c>
      <c r="Z486" s="148" t="str">
        <f>IF(AND(A486&lt;&gt;"",'Données élèves'!X489&lt;&gt;""),'Données élèves'!X489,"")</f>
        <v/>
      </c>
    </row>
    <row r="487" spans="1:26" x14ac:dyDescent="0.2">
      <c r="A487" s="146" t="str">
        <f>IF('Données élèves'!$C490&lt;&gt;"",'Données élèves'!A490,"")</f>
        <v/>
      </c>
      <c r="B487" s="146" t="str">
        <f>IF(A487&lt;&gt;"",'Données élèves'!B490,"")</f>
        <v/>
      </c>
      <c r="C487" s="146" t="str">
        <f>IF(AND(A487&lt;&gt;"",'Données élèves'!F490&lt;&gt;""),IF(INDEX(codeclint,MATCH('Données élèves'!F490,libclint,0))&lt;&gt;"",INDEX(codeclint,MATCH('Données élèves'!F490,libclint,0)),""),"")</f>
        <v/>
      </c>
      <c r="D487" s="146" t="str">
        <f t="shared" si="21"/>
        <v/>
      </c>
      <c r="E487" s="146" t="str">
        <f>IF(A487&lt;&gt;"",IF('Données élèves'!G490&lt;&gt;"",IF('Données élèves'!AB490&lt;&gt;"",IF('Données élèves'!G490="LOC.ID",CONCATENATE("LOC.",'Données élèves'!AU$5),'Données élèves'!G490),""),""),"")</f>
        <v/>
      </c>
      <c r="F487" s="146" t="str">
        <f>IF(A487&lt;&gt;"",IF('Données élèves'!H490&lt;&gt;"",'Données élèves'!H490,""),"")</f>
        <v/>
      </c>
      <c r="G487" s="146" t="str">
        <f>IF(AND(A487&lt;&gt;"",'Données élèves'!AC490&lt;&gt;""),IF('Données élèves'!AC490=TRUE,INDEX(codesex,MATCH('Données élèves'!I490,libsex,0)),'Données élèves'!I490),"")</f>
        <v/>
      </c>
      <c r="H487" s="147" t="str">
        <f>IF(A487&lt;&gt;"",IF('Données élèves'!J490&lt;&gt;"",'Données élèves'!J490,""),"")</f>
        <v/>
      </c>
      <c r="I487" s="148" t="str">
        <f>IF(AND(A487&lt;&gt;"",'Données élèves'!AE490&lt;&gt;""),IF('Données élèves'!AE490=TRUE,INDEX(codenat,MATCH('Données élèves'!K490,libnat,0)),'Données élèves'!K490),"")</f>
        <v/>
      </c>
      <c r="J487" s="148" t="str">
        <f>IF(AND(A487&lt;&gt;"",'Données élèves'!AF490&lt;&gt;""),IF('Données élèves'!AF490=TRUE,INDEX(codelangue,MATCH('Données élèves'!L490,liblangue,0)),'Données élèves'!L490),"")</f>
        <v/>
      </c>
      <c r="K487" s="148" t="str">
        <f>IF(AND(A487&lt;&gt;"",'Données élèves'!AH490&lt;&gt;""),IF('Données élèves'!AH490=TRUE,IF(INDEX(codegem,MATCH('Données élèves'!M490,libgem,0))&lt;8000,INDEX(codegem,MATCH('Données élèves'!M490,libgem,0)),""),'Données élèves'!M490),"")</f>
        <v/>
      </c>
      <c r="L487" s="148" t="str">
        <f>IF(AND(A487&lt;&gt;"",'Données élèves'!AH490&lt;&gt;""),IF('Données élèves'!AH490=TRUE,INDEX(codegemhist,MATCH('Données élèves'!M490,libgem,0)),""),"")</f>
        <v/>
      </c>
      <c r="M487" s="148" t="str">
        <f>IF(AND(A487&lt;&gt;"",'Données élèves'!AH490&lt;&gt;""),IF('Données élèves'!AH490=TRUE,IF(INDEX(codegem,MATCH('Données élèves'!M490,libgem,0))&gt;=8000,INDEX(codegem,MATCH('Données élèves'!M490,libgem,0)),""),'Données élèves'!M490),"")</f>
        <v/>
      </c>
      <c r="N487" s="148" t="str">
        <f>IF(AND(A487&lt;&gt;"",'Données élèves'!AI490&lt;&gt;""),IF('Données élèves'!AI490=TRUE,INDEX(codeschart,MATCH('Données élèves'!N490,libschart,0)),'Données élèves'!N490),"")</f>
        <v/>
      </c>
      <c r="O487" s="148" t="str">
        <f>IF(AND(A487&lt;&gt;"",'Données élèves'!O490&lt;&gt;""),'Données élèves'!O490,"")</f>
        <v/>
      </c>
      <c r="P487" s="148" t="str">
        <f>IF(AND(A487&lt;&gt;"",'Données élèves'!AK490&lt;&gt;""),IF('Données élèves'!AK490=TRUE,INDEX(codeform,MATCH('Données élèves'!P490,libform,0)),'Données élèves'!P490),"")</f>
        <v/>
      </c>
      <c r="Q487" s="148" t="str">
        <f>IF(AND(A487&lt;&gt;"",'Données élèves'!AL490&lt;&gt;""),IF('Données élèves'!AL490=TRUE,INDEX(codespe,MATCH('Données élèves'!Q490,libspe,0)),'Données élèves'!Q490),"")</f>
        <v/>
      </c>
      <c r="R487" s="148" t="str">
        <f>IF(AND(A487&lt;&gt;"",OR('Données élèves'!AM490&lt;&gt;"",'Données élèves'!AT490=FALSE)),IF('Données élèves'!AM490=TRUE,INDEX(codemp1,MATCH('Données élèves'!R490,libmp1,0)),IF('Données élèves'!AT490=FALSE,0,'Données élèves'!R490)),"")</f>
        <v/>
      </c>
      <c r="S487" s="148" t="str">
        <f t="shared" si="22"/>
        <v/>
      </c>
      <c r="T487" s="148" t="str">
        <f t="shared" si="23"/>
        <v/>
      </c>
      <c r="U487" s="148" t="str">
        <f>IF(AND(A487&lt;&gt;"",'Données élèves'!S490&lt;&gt;""),'Données élèves'!S490,"")</f>
        <v/>
      </c>
      <c r="V487" s="148" t="str">
        <f>IF(AND(A487&lt;&gt;"",'Données élèves'!T490&lt;&gt;""),'Données élèves'!T490,"")</f>
        <v/>
      </c>
      <c r="W487" s="148" t="str">
        <f>IF(AND(A487&lt;&gt;"",'Données élèves'!U490&lt;&gt;""),'Données élèves'!U490,"")</f>
        <v/>
      </c>
      <c r="X487" s="148" t="str">
        <f>IF(AND(A487&lt;&gt;"",'Données élèves'!V490&lt;&gt;""),'Données élèves'!V490,"")</f>
        <v/>
      </c>
      <c r="Y487" s="148" t="str">
        <f>IF(AND(A487&lt;&gt;"",'Données élèves'!W490&lt;&gt;""),'Données élèves'!W490,"")</f>
        <v/>
      </c>
      <c r="Z487" s="148" t="str">
        <f>IF(AND(A487&lt;&gt;"",'Données élèves'!X490&lt;&gt;""),'Données élèves'!X490,"")</f>
        <v/>
      </c>
    </row>
    <row r="488" spans="1:26" x14ac:dyDescent="0.2">
      <c r="A488" s="146" t="str">
        <f>IF('Données élèves'!$C491&lt;&gt;"",'Données élèves'!A491,"")</f>
        <v/>
      </c>
      <c r="B488" s="146" t="str">
        <f>IF(A488&lt;&gt;"",'Données élèves'!B491,"")</f>
        <v/>
      </c>
      <c r="C488" s="146" t="str">
        <f>IF(AND(A488&lt;&gt;"",'Données élèves'!F491&lt;&gt;""),IF(INDEX(codeclint,MATCH('Données élèves'!F491,libclint,0))&lt;&gt;"",INDEX(codeclint,MATCH('Données élèves'!F491,libclint,0)),""),"")</f>
        <v/>
      </c>
      <c r="D488" s="146" t="str">
        <f t="shared" si="21"/>
        <v/>
      </c>
      <c r="E488" s="146" t="str">
        <f>IF(A488&lt;&gt;"",IF('Données élèves'!G491&lt;&gt;"",IF('Données élèves'!AB491&lt;&gt;"",IF('Données élèves'!G491="LOC.ID",CONCATENATE("LOC.",'Données élèves'!AU$5),'Données élèves'!G491),""),""),"")</f>
        <v/>
      </c>
      <c r="F488" s="146" t="str">
        <f>IF(A488&lt;&gt;"",IF('Données élèves'!H491&lt;&gt;"",'Données élèves'!H491,""),"")</f>
        <v/>
      </c>
      <c r="G488" s="146" t="str">
        <f>IF(AND(A488&lt;&gt;"",'Données élèves'!AC491&lt;&gt;""),IF('Données élèves'!AC491=TRUE,INDEX(codesex,MATCH('Données élèves'!I491,libsex,0)),'Données élèves'!I491),"")</f>
        <v/>
      </c>
      <c r="H488" s="147" t="str">
        <f>IF(A488&lt;&gt;"",IF('Données élèves'!J491&lt;&gt;"",'Données élèves'!J491,""),"")</f>
        <v/>
      </c>
      <c r="I488" s="148" t="str">
        <f>IF(AND(A488&lt;&gt;"",'Données élèves'!AE491&lt;&gt;""),IF('Données élèves'!AE491=TRUE,INDEX(codenat,MATCH('Données élèves'!K491,libnat,0)),'Données élèves'!K491),"")</f>
        <v/>
      </c>
      <c r="J488" s="148" t="str">
        <f>IF(AND(A488&lt;&gt;"",'Données élèves'!AF491&lt;&gt;""),IF('Données élèves'!AF491=TRUE,INDEX(codelangue,MATCH('Données élèves'!L491,liblangue,0)),'Données élèves'!L491),"")</f>
        <v/>
      </c>
      <c r="K488" s="148" t="str">
        <f>IF(AND(A488&lt;&gt;"",'Données élèves'!AH491&lt;&gt;""),IF('Données élèves'!AH491=TRUE,IF(INDEX(codegem,MATCH('Données élèves'!M491,libgem,0))&lt;8000,INDEX(codegem,MATCH('Données élèves'!M491,libgem,0)),""),'Données élèves'!M491),"")</f>
        <v/>
      </c>
      <c r="L488" s="148" t="str">
        <f>IF(AND(A488&lt;&gt;"",'Données élèves'!AH491&lt;&gt;""),IF('Données élèves'!AH491=TRUE,INDEX(codegemhist,MATCH('Données élèves'!M491,libgem,0)),""),"")</f>
        <v/>
      </c>
      <c r="M488" s="148" t="str">
        <f>IF(AND(A488&lt;&gt;"",'Données élèves'!AH491&lt;&gt;""),IF('Données élèves'!AH491=TRUE,IF(INDEX(codegem,MATCH('Données élèves'!M491,libgem,0))&gt;=8000,INDEX(codegem,MATCH('Données élèves'!M491,libgem,0)),""),'Données élèves'!M491),"")</f>
        <v/>
      </c>
      <c r="N488" s="148" t="str">
        <f>IF(AND(A488&lt;&gt;"",'Données élèves'!AI491&lt;&gt;""),IF('Données élèves'!AI491=TRUE,INDEX(codeschart,MATCH('Données élèves'!N491,libschart,0)),'Données élèves'!N491),"")</f>
        <v/>
      </c>
      <c r="O488" s="148" t="str">
        <f>IF(AND(A488&lt;&gt;"",'Données élèves'!O491&lt;&gt;""),'Données élèves'!O491,"")</f>
        <v/>
      </c>
      <c r="P488" s="148" t="str">
        <f>IF(AND(A488&lt;&gt;"",'Données élèves'!AK491&lt;&gt;""),IF('Données élèves'!AK491=TRUE,INDEX(codeform,MATCH('Données élèves'!P491,libform,0)),'Données élèves'!P491),"")</f>
        <v/>
      </c>
      <c r="Q488" s="148" t="str">
        <f>IF(AND(A488&lt;&gt;"",'Données élèves'!AL491&lt;&gt;""),IF('Données élèves'!AL491=TRUE,INDEX(codespe,MATCH('Données élèves'!Q491,libspe,0)),'Données élèves'!Q491),"")</f>
        <v/>
      </c>
      <c r="R488" s="148" t="str">
        <f>IF(AND(A488&lt;&gt;"",OR('Données élèves'!AM491&lt;&gt;"",'Données élèves'!AT491=FALSE)),IF('Données élèves'!AM491=TRUE,INDEX(codemp1,MATCH('Données élèves'!R491,libmp1,0)),IF('Données élèves'!AT491=FALSE,0,'Données élèves'!R491)),"")</f>
        <v/>
      </c>
      <c r="S488" s="148" t="str">
        <f t="shared" si="22"/>
        <v/>
      </c>
      <c r="T488" s="148" t="str">
        <f t="shared" si="23"/>
        <v/>
      </c>
      <c r="U488" s="148" t="str">
        <f>IF(AND(A488&lt;&gt;"",'Données élèves'!S491&lt;&gt;""),'Données élèves'!S491,"")</f>
        <v/>
      </c>
      <c r="V488" s="148" t="str">
        <f>IF(AND(A488&lt;&gt;"",'Données élèves'!T491&lt;&gt;""),'Données élèves'!T491,"")</f>
        <v/>
      </c>
      <c r="W488" s="148" t="str">
        <f>IF(AND(A488&lt;&gt;"",'Données élèves'!U491&lt;&gt;""),'Données élèves'!U491,"")</f>
        <v/>
      </c>
      <c r="X488" s="148" t="str">
        <f>IF(AND(A488&lt;&gt;"",'Données élèves'!V491&lt;&gt;""),'Données élèves'!V491,"")</f>
        <v/>
      </c>
      <c r="Y488" s="148" t="str">
        <f>IF(AND(A488&lt;&gt;"",'Données élèves'!W491&lt;&gt;""),'Données élèves'!W491,"")</f>
        <v/>
      </c>
      <c r="Z488" s="148" t="str">
        <f>IF(AND(A488&lt;&gt;"",'Données élèves'!X491&lt;&gt;""),'Données élèves'!X491,"")</f>
        <v/>
      </c>
    </row>
    <row r="489" spans="1:26" x14ac:dyDescent="0.2">
      <c r="A489" s="146" t="str">
        <f>IF('Données élèves'!$C492&lt;&gt;"",'Données élèves'!A492,"")</f>
        <v/>
      </c>
      <c r="B489" s="146" t="str">
        <f>IF(A489&lt;&gt;"",'Données élèves'!B492,"")</f>
        <v/>
      </c>
      <c r="C489" s="146" t="str">
        <f>IF(AND(A489&lt;&gt;"",'Données élèves'!F492&lt;&gt;""),IF(INDEX(codeclint,MATCH('Données élèves'!F492,libclint,0))&lt;&gt;"",INDEX(codeclint,MATCH('Données élèves'!F492,libclint,0)),""),"")</f>
        <v/>
      </c>
      <c r="D489" s="146" t="str">
        <f t="shared" si="21"/>
        <v/>
      </c>
      <c r="E489" s="146" t="str">
        <f>IF(A489&lt;&gt;"",IF('Données élèves'!G492&lt;&gt;"",IF('Données élèves'!AB492&lt;&gt;"",IF('Données élèves'!G492="LOC.ID",CONCATENATE("LOC.",'Données élèves'!AU$5),'Données élèves'!G492),""),""),"")</f>
        <v/>
      </c>
      <c r="F489" s="146" t="str">
        <f>IF(A489&lt;&gt;"",IF('Données élèves'!H492&lt;&gt;"",'Données élèves'!H492,""),"")</f>
        <v/>
      </c>
      <c r="G489" s="146" t="str">
        <f>IF(AND(A489&lt;&gt;"",'Données élèves'!AC492&lt;&gt;""),IF('Données élèves'!AC492=TRUE,INDEX(codesex,MATCH('Données élèves'!I492,libsex,0)),'Données élèves'!I492),"")</f>
        <v/>
      </c>
      <c r="H489" s="147" t="str">
        <f>IF(A489&lt;&gt;"",IF('Données élèves'!J492&lt;&gt;"",'Données élèves'!J492,""),"")</f>
        <v/>
      </c>
      <c r="I489" s="148" t="str">
        <f>IF(AND(A489&lt;&gt;"",'Données élèves'!AE492&lt;&gt;""),IF('Données élèves'!AE492=TRUE,INDEX(codenat,MATCH('Données élèves'!K492,libnat,0)),'Données élèves'!K492),"")</f>
        <v/>
      </c>
      <c r="J489" s="148" t="str">
        <f>IF(AND(A489&lt;&gt;"",'Données élèves'!AF492&lt;&gt;""),IF('Données élèves'!AF492=TRUE,INDEX(codelangue,MATCH('Données élèves'!L492,liblangue,0)),'Données élèves'!L492),"")</f>
        <v/>
      </c>
      <c r="K489" s="148" t="str">
        <f>IF(AND(A489&lt;&gt;"",'Données élèves'!AH492&lt;&gt;""),IF('Données élèves'!AH492=TRUE,IF(INDEX(codegem,MATCH('Données élèves'!M492,libgem,0))&lt;8000,INDEX(codegem,MATCH('Données élèves'!M492,libgem,0)),""),'Données élèves'!M492),"")</f>
        <v/>
      </c>
      <c r="L489" s="148" t="str">
        <f>IF(AND(A489&lt;&gt;"",'Données élèves'!AH492&lt;&gt;""),IF('Données élèves'!AH492=TRUE,INDEX(codegemhist,MATCH('Données élèves'!M492,libgem,0)),""),"")</f>
        <v/>
      </c>
      <c r="M489" s="148" t="str">
        <f>IF(AND(A489&lt;&gt;"",'Données élèves'!AH492&lt;&gt;""),IF('Données élèves'!AH492=TRUE,IF(INDEX(codegem,MATCH('Données élèves'!M492,libgem,0))&gt;=8000,INDEX(codegem,MATCH('Données élèves'!M492,libgem,0)),""),'Données élèves'!M492),"")</f>
        <v/>
      </c>
      <c r="N489" s="148" t="str">
        <f>IF(AND(A489&lt;&gt;"",'Données élèves'!AI492&lt;&gt;""),IF('Données élèves'!AI492=TRUE,INDEX(codeschart,MATCH('Données élèves'!N492,libschart,0)),'Données élèves'!N492),"")</f>
        <v/>
      </c>
      <c r="O489" s="148" t="str">
        <f>IF(AND(A489&lt;&gt;"",'Données élèves'!O492&lt;&gt;""),'Données élèves'!O492,"")</f>
        <v/>
      </c>
      <c r="P489" s="148" t="str">
        <f>IF(AND(A489&lt;&gt;"",'Données élèves'!AK492&lt;&gt;""),IF('Données élèves'!AK492=TRUE,INDEX(codeform,MATCH('Données élèves'!P492,libform,0)),'Données élèves'!P492),"")</f>
        <v/>
      </c>
      <c r="Q489" s="148" t="str">
        <f>IF(AND(A489&lt;&gt;"",'Données élèves'!AL492&lt;&gt;""),IF('Données élèves'!AL492=TRUE,INDEX(codespe,MATCH('Données élèves'!Q492,libspe,0)),'Données élèves'!Q492),"")</f>
        <v/>
      </c>
      <c r="R489" s="148" t="str">
        <f>IF(AND(A489&lt;&gt;"",OR('Données élèves'!AM492&lt;&gt;"",'Données élèves'!AT492=FALSE)),IF('Données élèves'!AM492=TRUE,INDEX(codemp1,MATCH('Données élèves'!R492,libmp1,0)),IF('Données élèves'!AT492=FALSE,0,'Données élèves'!R492)),"")</f>
        <v/>
      </c>
      <c r="S489" s="148" t="str">
        <f t="shared" si="22"/>
        <v/>
      </c>
      <c r="T489" s="148" t="str">
        <f t="shared" si="23"/>
        <v/>
      </c>
      <c r="U489" s="148" t="str">
        <f>IF(AND(A489&lt;&gt;"",'Données élèves'!S492&lt;&gt;""),'Données élèves'!S492,"")</f>
        <v/>
      </c>
      <c r="V489" s="148" t="str">
        <f>IF(AND(A489&lt;&gt;"",'Données élèves'!T492&lt;&gt;""),'Données élèves'!T492,"")</f>
        <v/>
      </c>
      <c r="W489" s="148" t="str">
        <f>IF(AND(A489&lt;&gt;"",'Données élèves'!U492&lt;&gt;""),'Données élèves'!U492,"")</f>
        <v/>
      </c>
      <c r="X489" s="148" t="str">
        <f>IF(AND(A489&lt;&gt;"",'Données élèves'!V492&lt;&gt;""),'Données élèves'!V492,"")</f>
        <v/>
      </c>
      <c r="Y489" s="148" t="str">
        <f>IF(AND(A489&lt;&gt;"",'Données élèves'!W492&lt;&gt;""),'Données élèves'!W492,"")</f>
        <v/>
      </c>
      <c r="Z489" s="148" t="str">
        <f>IF(AND(A489&lt;&gt;"",'Données élèves'!X492&lt;&gt;""),'Données élèves'!X492,"")</f>
        <v/>
      </c>
    </row>
    <row r="490" spans="1:26" x14ac:dyDescent="0.2">
      <c r="A490" s="146" t="str">
        <f>IF('Données élèves'!$C493&lt;&gt;"",'Données élèves'!A493,"")</f>
        <v/>
      </c>
      <c r="B490" s="146" t="str">
        <f>IF(A490&lt;&gt;"",'Données élèves'!B493,"")</f>
        <v/>
      </c>
      <c r="C490" s="146" t="str">
        <f>IF(AND(A490&lt;&gt;"",'Données élèves'!F493&lt;&gt;""),IF(INDEX(codeclint,MATCH('Données élèves'!F493,libclint,0))&lt;&gt;"",INDEX(codeclint,MATCH('Données élèves'!F493,libclint,0)),""),"")</f>
        <v/>
      </c>
      <c r="D490" s="146" t="str">
        <f t="shared" si="21"/>
        <v/>
      </c>
      <c r="E490" s="146" t="str">
        <f>IF(A490&lt;&gt;"",IF('Données élèves'!G493&lt;&gt;"",IF('Données élèves'!AB493&lt;&gt;"",IF('Données élèves'!G493="LOC.ID",CONCATENATE("LOC.",'Données élèves'!AU$5),'Données élèves'!G493),""),""),"")</f>
        <v/>
      </c>
      <c r="F490" s="146" t="str">
        <f>IF(A490&lt;&gt;"",IF('Données élèves'!H493&lt;&gt;"",'Données élèves'!H493,""),"")</f>
        <v/>
      </c>
      <c r="G490" s="146" t="str">
        <f>IF(AND(A490&lt;&gt;"",'Données élèves'!AC493&lt;&gt;""),IF('Données élèves'!AC493=TRUE,INDEX(codesex,MATCH('Données élèves'!I493,libsex,0)),'Données élèves'!I493),"")</f>
        <v/>
      </c>
      <c r="H490" s="147" t="str">
        <f>IF(A490&lt;&gt;"",IF('Données élèves'!J493&lt;&gt;"",'Données élèves'!J493,""),"")</f>
        <v/>
      </c>
      <c r="I490" s="148" t="str">
        <f>IF(AND(A490&lt;&gt;"",'Données élèves'!AE493&lt;&gt;""),IF('Données élèves'!AE493=TRUE,INDEX(codenat,MATCH('Données élèves'!K493,libnat,0)),'Données élèves'!K493),"")</f>
        <v/>
      </c>
      <c r="J490" s="148" t="str">
        <f>IF(AND(A490&lt;&gt;"",'Données élèves'!AF493&lt;&gt;""),IF('Données élèves'!AF493=TRUE,INDEX(codelangue,MATCH('Données élèves'!L493,liblangue,0)),'Données élèves'!L493),"")</f>
        <v/>
      </c>
      <c r="K490" s="148" t="str">
        <f>IF(AND(A490&lt;&gt;"",'Données élèves'!AH493&lt;&gt;""),IF('Données élèves'!AH493=TRUE,IF(INDEX(codegem,MATCH('Données élèves'!M493,libgem,0))&lt;8000,INDEX(codegem,MATCH('Données élèves'!M493,libgem,0)),""),'Données élèves'!M493),"")</f>
        <v/>
      </c>
      <c r="L490" s="148" t="str">
        <f>IF(AND(A490&lt;&gt;"",'Données élèves'!AH493&lt;&gt;""),IF('Données élèves'!AH493=TRUE,INDEX(codegemhist,MATCH('Données élèves'!M493,libgem,0)),""),"")</f>
        <v/>
      </c>
      <c r="M490" s="148" t="str">
        <f>IF(AND(A490&lt;&gt;"",'Données élèves'!AH493&lt;&gt;""),IF('Données élèves'!AH493=TRUE,IF(INDEX(codegem,MATCH('Données élèves'!M493,libgem,0))&gt;=8000,INDEX(codegem,MATCH('Données élèves'!M493,libgem,0)),""),'Données élèves'!M493),"")</f>
        <v/>
      </c>
      <c r="N490" s="148" t="str">
        <f>IF(AND(A490&lt;&gt;"",'Données élèves'!AI493&lt;&gt;""),IF('Données élèves'!AI493=TRUE,INDEX(codeschart,MATCH('Données élèves'!N493,libschart,0)),'Données élèves'!N493),"")</f>
        <v/>
      </c>
      <c r="O490" s="148" t="str">
        <f>IF(AND(A490&lt;&gt;"",'Données élèves'!O493&lt;&gt;""),'Données élèves'!O493,"")</f>
        <v/>
      </c>
      <c r="P490" s="148" t="str">
        <f>IF(AND(A490&lt;&gt;"",'Données élèves'!AK493&lt;&gt;""),IF('Données élèves'!AK493=TRUE,INDEX(codeform,MATCH('Données élèves'!P493,libform,0)),'Données élèves'!P493),"")</f>
        <v/>
      </c>
      <c r="Q490" s="148" t="str">
        <f>IF(AND(A490&lt;&gt;"",'Données élèves'!AL493&lt;&gt;""),IF('Données élèves'!AL493=TRUE,INDEX(codespe,MATCH('Données élèves'!Q493,libspe,0)),'Données élèves'!Q493),"")</f>
        <v/>
      </c>
      <c r="R490" s="148" t="str">
        <f>IF(AND(A490&lt;&gt;"",OR('Données élèves'!AM493&lt;&gt;"",'Données élèves'!AT493=FALSE)),IF('Données élèves'!AM493=TRUE,INDEX(codemp1,MATCH('Données élèves'!R493,libmp1,0)),IF('Données élèves'!AT493=FALSE,0,'Données élèves'!R493)),"")</f>
        <v/>
      </c>
      <c r="S490" s="148" t="str">
        <f t="shared" si="22"/>
        <v/>
      </c>
      <c r="T490" s="148" t="str">
        <f t="shared" si="23"/>
        <v/>
      </c>
      <c r="U490" s="148" t="str">
        <f>IF(AND(A490&lt;&gt;"",'Données élèves'!S493&lt;&gt;""),'Données élèves'!S493,"")</f>
        <v/>
      </c>
      <c r="V490" s="148" t="str">
        <f>IF(AND(A490&lt;&gt;"",'Données élèves'!T493&lt;&gt;""),'Données élèves'!T493,"")</f>
        <v/>
      </c>
      <c r="W490" s="148" t="str">
        <f>IF(AND(A490&lt;&gt;"",'Données élèves'!U493&lt;&gt;""),'Données élèves'!U493,"")</f>
        <v/>
      </c>
      <c r="X490" s="148" t="str">
        <f>IF(AND(A490&lt;&gt;"",'Données élèves'!V493&lt;&gt;""),'Données élèves'!V493,"")</f>
        <v/>
      </c>
      <c r="Y490" s="148" t="str">
        <f>IF(AND(A490&lt;&gt;"",'Données élèves'!W493&lt;&gt;""),'Données élèves'!W493,"")</f>
        <v/>
      </c>
      <c r="Z490" s="148" t="str">
        <f>IF(AND(A490&lt;&gt;"",'Données élèves'!X493&lt;&gt;""),'Données élèves'!X493,"")</f>
        <v/>
      </c>
    </row>
    <row r="491" spans="1:26" x14ac:dyDescent="0.2">
      <c r="A491" s="146" t="str">
        <f>IF('Données élèves'!$C494&lt;&gt;"",'Données élèves'!A494,"")</f>
        <v/>
      </c>
      <c r="B491" s="146" t="str">
        <f>IF(A491&lt;&gt;"",'Données élèves'!B494,"")</f>
        <v/>
      </c>
      <c r="C491" s="146" t="str">
        <f>IF(AND(A491&lt;&gt;"",'Données élèves'!F494&lt;&gt;""),IF(INDEX(codeclint,MATCH('Données élèves'!F494,libclint,0))&lt;&gt;"",INDEX(codeclint,MATCH('Données élèves'!F494,libclint,0)),""),"")</f>
        <v/>
      </c>
      <c r="D491" s="146" t="str">
        <f t="shared" si="21"/>
        <v/>
      </c>
      <c r="E491" s="146" t="str">
        <f>IF(A491&lt;&gt;"",IF('Données élèves'!G494&lt;&gt;"",IF('Données élèves'!AB494&lt;&gt;"",IF('Données élèves'!G494="LOC.ID",CONCATENATE("LOC.",'Données élèves'!AU$5),'Données élèves'!G494),""),""),"")</f>
        <v/>
      </c>
      <c r="F491" s="146" t="str">
        <f>IF(A491&lt;&gt;"",IF('Données élèves'!H494&lt;&gt;"",'Données élèves'!H494,""),"")</f>
        <v/>
      </c>
      <c r="G491" s="146" t="str">
        <f>IF(AND(A491&lt;&gt;"",'Données élèves'!AC494&lt;&gt;""),IF('Données élèves'!AC494=TRUE,INDEX(codesex,MATCH('Données élèves'!I494,libsex,0)),'Données élèves'!I494),"")</f>
        <v/>
      </c>
      <c r="H491" s="147" t="str">
        <f>IF(A491&lt;&gt;"",IF('Données élèves'!J494&lt;&gt;"",'Données élèves'!J494,""),"")</f>
        <v/>
      </c>
      <c r="I491" s="148" t="str">
        <f>IF(AND(A491&lt;&gt;"",'Données élèves'!AE494&lt;&gt;""),IF('Données élèves'!AE494=TRUE,INDEX(codenat,MATCH('Données élèves'!K494,libnat,0)),'Données élèves'!K494),"")</f>
        <v/>
      </c>
      <c r="J491" s="148" t="str">
        <f>IF(AND(A491&lt;&gt;"",'Données élèves'!AF494&lt;&gt;""),IF('Données élèves'!AF494=TRUE,INDEX(codelangue,MATCH('Données élèves'!L494,liblangue,0)),'Données élèves'!L494),"")</f>
        <v/>
      </c>
      <c r="K491" s="148" t="str">
        <f>IF(AND(A491&lt;&gt;"",'Données élèves'!AH494&lt;&gt;""),IF('Données élèves'!AH494=TRUE,IF(INDEX(codegem,MATCH('Données élèves'!M494,libgem,0))&lt;8000,INDEX(codegem,MATCH('Données élèves'!M494,libgem,0)),""),'Données élèves'!M494),"")</f>
        <v/>
      </c>
      <c r="L491" s="148" t="str">
        <f>IF(AND(A491&lt;&gt;"",'Données élèves'!AH494&lt;&gt;""),IF('Données élèves'!AH494=TRUE,INDEX(codegemhist,MATCH('Données élèves'!M494,libgem,0)),""),"")</f>
        <v/>
      </c>
      <c r="M491" s="148" t="str">
        <f>IF(AND(A491&lt;&gt;"",'Données élèves'!AH494&lt;&gt;""),IF('Données élèves'!AH494=TRUE,IF(INDEX(codegem,MATCH('Données élèves'!M494,libgem,0))&gt;=8000,INDEX(codegem,MATCH('Données élèves'!M494,libgem,0)),""),'Données élèves'!M494),"")</f>
        <v/>
      </c>
      <c r="N491" s="148" t="str">
        <f>IF(AND(A491&lt;&gt;"",'Données élèves'!AI494&lt;&gt;""),IF('Données élèves'!AI494=TRUE,INDEX(codeschart,MATCH('Données élèves'!N494,libschart,0)),'Données élèves'!N494),"")</f>
        <v/>
      </c>
      <c r="O491" s="148" t="str">
        <f>IF(AND(A491&lt;&gt;"",'Données élèves'!O494&lt;&gt;""),'Données élèves'!O494,"")</f>
        <v/>
      </c>
      <c r="P491" s="148" t="str">
        <f>IF(AND(A491&lt;&gt;"",'Données élèves'!AK494&lt;&gt;""),IF('Données élèves'!AK494=TRUE,INDEX(codeform,MATCH('Données élèves'!P494,libform,0)),'Données élèves'!P494),"")</f>
        <v/>
      </c>
      <c r="Q491" s="148" t="str">
        <f>IF(AND(A491&lt;&gt;"",'Données élèves'!AL494&lt;&gt;""),IF('Données élèves'!AL494=TRUE,INDEX(codespe,MATCH('Données élèves'!Q494,libspe,0)),'Données élèves'!Q494),"")</f>
        <v/>
      </c>
      <c r="R491" s="148" t="str">
        <f>IF(AND(A491&lt;&gt;"",OR('Données élèves'!AM494&lt;&gt;"",'Données élèves'!AT494=FALSE)),IF('Données élèves'!AM494=TRUE,INDEX(codemp1,MATCH('Données élèves'!R494,libmp1,0)),IF('Données élèves'!AT494=FALSE,0,'Données élèves'!R494)),"")</f>
        <v/>
      </c>
      <c r="S491" s="148" t="str">
        <f t="shared" si="22"/>
        <v/>
      </c>
      <c r="T491" s="148" t="str">
        <f t="shared" si="23"/>
        <v/>
      </c>
      <c r="U491" s="148" t="str">
        <f>IF(AND(A491&lt;&gt;"",'Données élèves'!S494&lt;&gt;""),'Données élèves'!S494,"")</f>
        <v/>
      </c>
      <c r="V491" s="148" t="str">
        <f>IF(AND(A491&lt;&gt;"",'Données élèves'!T494&lt;&gt;""),'Données élèves'!T494,"")</f>
        <v/>
      </c>
      <c r="W491" s="148" t="str">
        <f>IF(AND(A491&lt;&gt;"",'Données élèves'!U494&lt;&gt;""),'Données élèves'!U494,"")</f>
        <v/>
      </c>
      <c r="X491" s="148" t="str">
        <f>IF(AND(A491&lt;&gt;"",'Données élèves'!V494&lt;&gt;""),'Données élèves'!V494,"")</f>
        <v/>
      </c>
      <c r="Y491" s="148" t="str">
        <f>IF(AND(A491&lt;&gt;"",'Données élèves'!W494&lt;&gt;""),'Données élèves'!W494,"")</f>
        <v/>
      </c>
      <c r="Z491" s="148" t="str">
        <f>IF(AND(A491&lt;&gt;"",'Données élèves'!X494&lt;&gt;""),'Données élèves'!X494,"")</f>
        <v/>
      </c>
    </row>
    <row r="492" spans="1:26" x14ac:dyDescent="0.2">
      <c r="A492" s="146" t="str">
        <f>IF('Données élèves'!$C495&lt;&gt;"",'Données élèves'!A495,"")</f>
        <v/>
      </c>
      <c r="B492" s="146" t="str">
        <f>IF(A492&lt;&gt;"",'Données élèves'!B495,"")</f>
        <v/>
      </c>
      <c r="C492" s="146" t="str">
        <f>IF(AND(A492&lt;&gt;"",'Données élèves'!F495&lt;&gt;""),IF(INDEX(codeclint,MATCH('Données élèves'!F495,libclint,0))&lt;&gt;"",INDEX(codeclint,MATCH('Données élèves'!F495,libclint,0)),""),"")</f>
        <v/>
      </c>
      <c r="D492" s="146" t="str">
        <f t="shared" si="21"/>
        <v/>
      </c>
      <c r="E492" s="146" t="str">
        <f>IF(A492&lt;&gt;"",IF('Données élèves'!G495&lt;&gt;"",IF('Données élèves'!AB495&lt;&gt;"",IF('Données élèves'!G495="LOC.ID",CONCATENATE("LOC.",'Données élèves'!AU$5),'Données élèves'!G495),""),""),"")</f>
        <v/>
      </c>
      <c r="F492" s="146" t="str">
        <f>IF(A492&lt;&gt;"",IF('Données élèves'!H495&lt;&gt;"",'Données élèves'!H495,""),"")</f>
        <v/>
      </c>
      <c r="G492" s="146" t="str">
        <f>IF(AND(A492&lt;&gt;"",'Données élèves'!AC495&lt;&gt;""),IF('Données élèves'!AC495=TRUE,INDEX(codesex,MATCH('Données élèves'!I495,libsex,0)),'Données élèves'!I495),"")</f>
        <v/>
      </c>
      <c r="H492" s="147" t="str">
        <f>IF(A492&lt;&gt;"",IF('Données élèves'!J495&lt;&gt;"",'Données élèves'!J495,""),"")</f>
        <v/>
      </c>
      <c r="I492" s="148" t="str">
        <f>IF(AND(A492&lt;&gt;"",'Données élèves'!AE495&lt;&gt;""),IF('Données élèves'!AE495=TRUE,INDEX(codenat,MATCH('Données élèves'!K495,libnat,0)),'Données élèves'!K495),"")</f>
        <v/>
      </c>
      <c r="J492" s="148" t="str">
        <f>IF(AND(A492&lt;&gt;"",'Données élèves'!AF495&lt;&gt;""),IF('Données élèves'!AF495=TRUE,INDEX(codelangue,MATCH('Données élèves'!L495,liblangue,0)),'Données élèves'!L495),"")</f>
        <v/>
      </c>
      <c r="K492" s="148" t="str">
        <f>IF(AND(A492&lt;&gt;"",'Données élèves'!AH495&lt;&gt;""),IF('Données élèves'!AH495=TRUE,IF(INDEX(codegem,MATCH('Données élèves'!M495,libgem,0))&lt;8000,INDEX(codegem,MATCH('Données élèves'!M495,libgem,0)),""),'Données élèves'!M495),"")</f>
        <v/>
      </c>
      <c r="L492" s="148" t="str">
        <f>IF(AND(A492&lt;&gt;"",'Données élèves'!AH495&lt;&gt;""),IF('Données élèves'!AH495=TRUE,INDEX(codegemhist,MATCH('Données élèves'!M495,libgem,0)),""),"")</f>
        <v/>
      </c>
      <c r="M492" s="148" t="str">
        <f>IF(AND(A492&lt;&gt;"",'Données élèves'!AH495&lt;&gt;""),IF('Données élèves'!AH495=TRUE,IF(INDEX(codegem,MATCH('Données élèves'!M495,libgem,0))&gt;=8000,INDEX(codegem,MATCH('Données élèves'!M495,libgem,0)),""),'Données élèves'!M495),"")</f>
        <v/>
      </c>
      <c r="N492" s="148" t="str">
        <f>IF(AND(A492&lt;&gt;"",'Données élèves'!AI495&lt;&gt;""),IF('Données élèves'!AI495=TRUE,INDEX(codeschart,MATCH('Données élèves'!N495,libschart,0)),'Données élèves'!N495),"")</f>
        <v/>
      </c>
      <c r="O492" s="148" t="str">
        <f>IF(AND(A492&lt;&gt;"",'Données élèves'!O495&lt;&gt;""),'Données élèves'!O495,"")</f>
        <v/>
      </c>
      <c r="P492" s="148" t="str">
        <f>IF(AND(A492&lt;&gt;"",'Données élèves'!AK495&lt;&gt;""),IF('Données élèves'!AK495=TRUE,INDEX(codeform,MATCH('Données élèves'!P495,libform,0)),'Données élèves'!P495),"")</f>
        <v/>
      </c>
      <c r="Q492" s="148" t="str">
        <f>IF(AND(A492&lt;&gt;"",'Données élèves'!AL495&lt;&gt;""),IF('Données élèves'!AL495=TRUE,INDEX(codespe,MATCH('Données élèves'!Q495,libspe,0)),'Données élèves'!Q495),"")</f>
        <v/>
      </c>
      <c r="R492" s="148" t="str">
        <f>IF(AND(A492&lt;&gt;"",OR('Données élèves'!AM495&lt;&gt;"",'Données élèves'!AT495=FALSE)),IF('Données élèves'!AM495=TRUE,INDEX(codemp1,MATCH('Données élèves'!R495,libmp1,0)),IF('Données élèves'!AT495=FALSE,0,'Données élèves'!R495)),"")</f>
        <v/>
      </c>
      <c r="S492" s="148" t="str">
        <f t="shared" si="22"/>
        <v/>
      </c>
      <c r="T492" s="148" t="str">
        <f t="shared" si="23"/>
        <v/>
      </c>
      <c r="U492" s="148" t="str">
        <f>IF(AND(A492&lt;&gt;"",'Données élèves'!S495&lt;&gt;""),'Données élèves'!S495,"")</f>
        <v/>
      </c>
      <c r="V492" s="148" t="str">
        <f>IF(AND(A492&lt;&gt;"",'Données élèves'!T495&lt;&gt;""),'Données élèves'!T495,"")</f>
        <v/>
      </c>
      <c r="W492" s="148" t="str">
        <f>IF(AND(A492&lt;&gt;"",'Données élèves'!U495&lt;&gt;""),'Données élèves'!U495,"")</f>
        <v/>
      </c>
      <c r="X492" s="148" t="str">
        <f>IF(AND(A492&lt;&gt;"",'Données élèves'!V495&lt;&gt;""),'Données élèves'!V495,"")</f>
        <v/>
      </c>
      <c r="Y492" s="148" t="str">
        <f>IF(AND(A492&lt;&gt;"",'Données élèves'!W495&lt;&gt;""),'Données élèves'!W495,"")</f>
        <v/>
      </c>
      <c r="Z492" s="148" t="str">
        <f>IF(AND(A492&lt;&gt;"",'Données élèves'!X495&lt;&gt;""),'Données élèves'!X495,"")</f>
        <v/>
      </c>
    </row>
    <row r="493" spans="1:26" x14ac:dyDescent="0.2">
      <c r="A493" s="146" t="str">
        <f>IF('Données élèves'!$C496&lt;&gt;"",'Données élèves'!A496,"")</f>
        <v/>
      </c>
      <c r="B493" s="146" t="str">
        <f>IF(A493&lt;&gt;"",'Données élèves'!B496,"")</f>
        <v/>
      </c>
      <c r="C493" s="146" t="str">
        <f>IF(AND(A493&lt;&gt;"",'Données élèves'!F496&lt;&gt;""),IF(INDEX(codeclint,MATCH('Données élèves'!F496,libclint,0))&lt;&gt;"",INDEX(codeclint,MATCH('Données élèves'!F496,libclint,0)),""),"")</f>
        <v/>
      </c>
      <c r="D493" s="146" t="str">
        <f t="shared" si="21"/>
        <v/>
      </c>
      <c r="E493" s="146" t="str">
        <f>IF(A493&lt;&gt;"",IF('Données élèves'!G496&lt;&gt;"",IF('Données élèves'!AB496&lt;&gt;"",IF('Données élèves'!G496="LOC.ID",CONCATENATE("LOC.",'Données élèves'!AU$5),'Données élèves'!G496),""),""),"")</f>
        <v/>
      </c>
      <c r="F493" s="146" t="str">
        <f>IF(A493&lt;&gt;"",IF('Données élèves'!H496&lt;&gt;"",'Données élèves'!H496,""),"")</f>
        <v/>
      </c>
      <c r="G493" s="146" t="str">
        <f>IF(AND(A493&lt;&gt;"",'Données élèves'!AC496&lt;&gt;""),IF('Données élèves'!AC496=TRUE,INDEX(codesex,MATCH('Données élèves'!I496,libsex,0)),'Données élèves'!I496),"")</f>
        <v/>
      </c>
      <c r="H493" s="147" t="str">
        <f>IF(A493&lt;&gt;"",IF('Données élèves'!J496&lt;&gt;"",'Données élèves'!J496,""),"")</f>
        <v/>
      </c>
      <c r="I493" s="148" t="str">
        <f>IF(AND(A493&lt;&gt;"",'Données élèves'!AE496&lt;&gt;""),IF('Données élèves'!AE496=TRUE,INDEX(codenat,MATCH('Données élèves'!K496,libnat,0)),'Données élèves'!K496),"")</f>
        <v/>
      </c>
      <c r="J493" s="148" t="str">
        <f>IF(AND(A493&lt;&gt;"",'Données élèves'!AF496&lt;&gt;""),IF('Données élèves'!AF496=TRUE,INDEX(codelangue,MATCH('Données élèves'!L496,liblangue,0)),'Données élèves'!L496),"")</f>
        <v/>
      </c>
      <c r="K493" s="148" t="str">
        <f>IF(AND(A493&lt;&gt;"",'Données élèves'!AH496&lt;&gt;""),IF('Données élèves'!AH496=TRUE,IF(INDEX(codegem,MATCH('Données élèves'!M496,libgem,0))&lt;8000,INDEX(codegem,MATCH('Données élèves'!M496,libgem,0)),""),'Données élèves'!M496),"")</f>
        <v/>
      </c>
      <c r="L493" s="148" t="str">
        <f>IF(AND(A493&lt;&gt;"",'Données élèves'!AH496&lt;&gt;""),IF('Données élèves'!AH496=TRUE,INDEX(codegemhist,MATCH('Données élèves'!M496,libgem,0)),""),"")</f>
        <v/>
      </c>
      <c r="M493" s="148" t="str">
        <f>IF(AND(A493&lt;&gt;"",'Données élèves'!AH496&lt;&gt;""),IF('Données élèves'!AH496=TRUE,IF(INDEX(codegem,MATCH('Données élèves'!M496,libgem,0))&gt;=8000,INDEX(codegem,MATCH('Données élèves'!M496,libgem,0)),""),'Données élèves'!M496),"")</f>
        <v/>
      </c>
      <c r="N493" s="148" t="str">
        <f>IF(AND(A493&lt;&gt;"",'Données élèves'!AI496&lt;&gt;""),IF('Données élèves'!AI496=TRUE,INDEX(codeschart,MATCH('Données élèves'!N496,libschart,0)),'Données élèves'!N496),"")</f>
        <v/>
      </c>
      <c r="O493" s="148" t="str">
        <f>IF(AND(A493&lt;&gt;"",'Données élèves'!O496&lt;&gt;""),'Données élèves'!O496,"")</f>
        <v/>
      </c>
      <c r="P493" s="148" t="str">
        <f>IF(AND(A493&lt;&gt;"",'Données élèves'!AK496&lt;&gt;""),IF('Données élèves'!AK496=TRUE,INDEX(codeform,MATCH('Données élèves'!P496,libform,0)),'Données élèves'!P496),"")</f>
        <v/>
      </c>
      <c r="Q493" s="148" t="str">
        <f>IF(AND(A493&lt;&gt;"",'Données élèves'!AL496&lt;&gt;""),IF('Données élèves'!AL496=TRUE,INDEX(codespe,MATCH('Données élèves'!Q496,libspe,0)),'Données élèves'!Q496),"")</f>
        <v/>
      </c>
      <c r="R493" s="148" t="str">
        <f>IF(AND(A493&lt;&gt;"",OR('Données élèves'!AM496&lt;&gt;"",'Données élèves'!AT496=FALSE)),IF('Données élèves'!AM496=TRUE,INDEX(codemp1,MATCH('Données élèves'!R496,libmp1,0)),IF('Données élèves'!AT496=FALSE,0,'Données élèves'!R496)),"")</f>
        <v/>
      </c>
      <c r="S493" s="148" t="str">
        <f t="shared" si="22"/>
        <v/>
      </c>
      <c r="T493" s="148" t="str">
        <f t="shared" si="23"/>
        <v/>
      </c>
      <c r="U493" s="148" t="str">
        <f>IF(AND(A493&lt;&gt;"",'Données élèves'!S496&lt;&gt;""),'Données élèves'!S496,"")</f>
        <v/>
      </c>
      <c r="V493" s="148" t="str">
        <f>IF(AND(A493&lt;&gt;"",'Données élèves'!T496&lt;&gt;""),'Données élèves'!T496,"")</f>
        <v/>
      </c>
      <c r="W493" s="148" t="str">
        <f>IF(AND(A493&lt;&gt;"",'Données élèves'!U496&lt;&gt;""),'Données élèves'!U496,"")</f>
        <v/>
      </c>
      <c r="X493" s="148" t="str">
        <f>IF(AND(A493&lt;&gt;"",'Données élèves'!V496&lt;&gt;""),'Données élèves'!V496,"")</f>
        <v/>
      </c>
      <c r="Y493" s="148" t="str">
        <f>IF(AND(A493&lt;&gt;"",'Données élèves'!W496&lt;&gt;""),'Données élèves'!W496,"")</f>
        <v/>
      </c>
      <c r="Z493" s="148" t="str">
        <f>IF(AND(A493&lt;&gt;"",'Données élèves'!X496&lt;&gt;""),'Données élèves'!X496,"")</f>
        <v/>
      </c>
    </row>
    <row r="494" spans="1:26" x14ac:dyDescent="0.2">
      <c r="A494" s="146" t="str">
        <f>IF('Données élèves'!$C497&lt;&gt;"",'Données élèves'!A497,"")</f>
        <v/>
      </c>
      <c r="B494" s="146" t="str">
        <f>IF(A494&lt;&gt;"",'Données élèves'!B497,"")</f>
        <v/>
      </c>
      <c r="C494" s="146" t="str">
        <f>IF(AND(A494&lt;&gt;"",'Données élèves'!F497&lt;&gt;""),IF(INDEX(codeclint,MATCH('Données élèves'!F497,libclint,0))&lt;&gt;"",INDEX(codeclint,MATCH('Données élèves'!F497,libclint,0)),""),"")</f>
        <v/>
      </c>
      <c r="D494" s="146" t="str">
        <f t="shared" si="21"/>
        <v/>
      </c>
      <c r="E494" s="146" t="str">
        <f>IF(A494&lt;&gt;"",IF('Données élèves'!G497&lt;&gt;"",IF('Données élèves'!AB497&lt;&gt;"",IF('Données élèves'!G497="LOC.ID",CONCATENATE("LOC.",'Données élèves'!AU$5),'Données élèves'!G497),""),""),"")</f>
        <v/>
      </c>
      <c r="F494" s="146" t="str">
        <f>IF(A494&lt;&gt;"",IF('Données élèves'!H497&lt;&gt;"",'Données élèves'!H497,""),"")</f>
        <v/>
      </c>
      <c r="G494" s="146" t="str">
        <f>IF(AND(A494&lt;&gt;"",'Données élèves'!AC497&lt;&gt;""),IF('Données élèves'!AC497=TRUE,INDEX(codesex,MATCH('Données élèves'!I497,libsex,0)),'Données élèves'!I497),"")</f>
        <v/>
      </c>
      <c r="H494" s="147" t="str">
        <f>IF(A494&lt;&gt;"",IF('Données élèves'!J497&lt;&gt;"",'Données élèves'!J497,""),"")</f>
        <v/>
      </c>
      <c r="I494" s="148" t="str">
        <f>IF(AND(A494&lt;&gt;"",'Données élèves'!AE497&lt;&gt;""),IF('Données élèves'!AE497=TRUE,INDEX(codenat,MATCH('Données élèves'!K497,libnat,0)),'Données élèves'!K497),"")</f>
        <v/>
      </c>
      <c r="J494" s="148" t="str">
        <f>IF(AND(A494&lt;&gt;"",'Données élèves'!AF497&lt;&gt;""),IF('Données élèves'!AF497=TRUE,INDEX(codelangue,MATCH('Données élèves'!L497,liblangue,0)),'Données élèves'!L497),"")</f>
        <v/>
      </c>
      <c r="K494" s="148" t="str">
        <f>IF(AND(A494&lt;&gt;"",'Données élèves'!AH497&lt;&gt;""),IF('Données élèves'!AH497=TRUE,IF(INDEX(codegem,MATCH('Données élèves'!M497,libgem,0))&lt;8000,INDEX(codegem,MATCH('Données élèves'!M497,libgem,0)),""),'Données élèves'!M497),"")</f>
        <v/>
      </c>
      <c r="L494" s="148" t="str">
        <f>IF(AND(A494&lt;&gt;"",'Données élèves'!AH497&lt;&gt;""),IF('Données élèves'!AH497=TRUE,INDEX(codegemhist,MATCH('Données élèves'!M497,libgem,0)),""),"")</f>
        <v/>
      </c>
      <c r="M494" s="148" t="str">
        <f>IF(AND(A494&lt;&gt;"",'Données élèves'!AH497&lt;&gt;""),IF('Données élèves'!AH497=TRUE,IF(INDEX(codegem,MATCH('Données élèves'!M497,libgem,0))&gt;=8000,INDEX(codegem,MATCH('Données élèves'!M497,libgem,0)),""),'Données élèves'!M497),"")</f>
        <v/>
      </c>
      <c r="N494" s="148" t="str">
        <f>IF(AND(A494&lt;&gt;"",'Données élèves'!AI497&lt;&gt;""),IF('Données élèves'!AI497=TRUE,INDEX(codeschart,MATCH('Données élèves'!N497,libschart,0)),'Données élèves'!N497),"")</f>
        <v/>
      </c>
      <c r="O494" s="148" t="str">
        <f>IF(AND(A494&lt;&gt;"",'Données élèves'!O497&lt;&gt;""),'Données élèves'!O497,"")</f>
        <v/>
      </c>
      <c r="P494" s="148" t="str">
        <f>IF(AND(A494&lt;&gt;"",'Données élèves'!AK497&lt;&gt;""),IF('Données élèves'!AK497=TRUE,INDEX(codeform,MATCH('Données élèves'!P497,libform,0)),'Données élèves'!P497),"")</f>
        <v/>
      </c>
      <c r="Q494" s="148" t="str">
        <f>IF(AND(A494&lt;&gt;"",'Données élèves'!AL497&lt;&gt;""),IF('Données élèves'!AL497=TRUE,INDEX(codespe,MATCH('Données élèves'!Q497,libspe,0)),'Données élèves'!Q497),"")</f>
        <v/>
      </c>
      <c r="R494" s="148" t="str">
        <f>IF(AND(A494&lt;&gt;"",OR('Données élèves'!AM497&lt;&gt;"",'Données élèves'!AT497=FALSE)),IF('Données élèves'!AM497=TRUE,INDEX(codemp1,MATCH('Données élèves'!R497,libmp1,0)),IF('Données élèves'!AT497=FALSE,0,'Données élèves'!R497)),"")</f>
        <v/>
      </c>
      <c r="S494" s="148" t="str">
        <f t="shared" si="22"/>
        <v/>
      </c>
      <c r="T494" s="148" t="str">
        <f t="shared" si="23"/>
        <v/>
      </c>
      <c r="U494" s="148" t="str">
        <f>IF(AND(A494&lt;&gt;"",'Données élèves'!S497&lt;&gt;""),'Données élèves'!S497,"")</f>
        <v/>
      </c>
      <c r="V494" s="148" t="str">
        <f>IF(AND(A494&lt;&gt;"",'Données élèves'!T497&lt;&gt;""),'Données élèves'!T497,"")</f>
        <v/>
      </c>
      <c r="W494" s="148" t="str">
        <f>IF(AND(A494&lt;&gt;"",'Données élèves'!U497&lt;&gt;""),'Données élèves'!U497,"")</f>
        <v/>
      </c>
      <c r="X494" s="148" t="str">
        <f>IF(AND(A494&lt;&gt;"",'Données élèves'!V497&lt;&gt;""),'Données élèves'!V497,"")</f>
        <v/>
      </c>
      <c r="Y494" s="148" t="str">
        <f>IF(AND(A494&lt;&gt;"",'Données élèves'!W497&lt;&gt;""),'Données élèves'!W497,"")</f>
        <v/>
      </c>
      <c r="Z494" s="148" t="str">
        <f>IF(AND(A494&lt;&gt;"",'Données élèves'!X497&lt;&gt;""),'Données élèves'!X497,"")</f>
        <v/>
      </c>
    </row>
    <row r="495" spans="1:26" x14ac:dyDescent="0.2">
      <c r="A495" s="146" t="str">
        <f>IF('Données élèves'!$C498&lt;&gt;"",'Données élèves'!A498,"")</f>
        <v/>
      </c>
      <c r="B495" s="146" t="str">
        <f>IF(A495&lt;&gt;"",'Données élèves'!B498,"")</f>
        <v/>
      </c>
      <c r="C495" s="146" t="str">
        <f>IF(AND(A495&lt;&gt;"",'Données élèves'!F498&lt;&gt;""),IF(INDEX(codeclint,MATCH('Données élèves'!F498,libclint,0))&lt;&gt;"",INDEX(codeclint,MATCH('Données élèves'!F498,libclint,0)),""),"")</f>
        <v/>
      </c>
      <c r="D495" s="146" t="str">
        <f t="shared" si="21"/>
        <v/>
      </c>
      <c r="E495" s="146" t="str">
        <f>IF(A495&lt;&gt;"",IF('Données élèves'!G498&lt;&gt;"",IF('Données élèves'!AB498&lt;&gt;"",IF('Données élèves'!G498="LOC.ID",CONCATENATE("LOC.",'Données élèves'!AU$5),'Données élèves'!G498),""),""),"")</f>
        <v/>
      </c>
      <c r="F495" s="146" t="str">
        <f>IF(A495&lt;&gt;"",IF('Données élèves'!H498&lt;&gt;"",'Données élèves'!H498,""),"")</f>
        <v/>
      </c>
      <c r="G495" s="146" t="str">
        <f>IF(AND(A495&lt;&gt;"",'Données élèves'!AC498&lt;&gt;""),IF('Données élèves'!AC498=TRUE,INDEX(codesex,MATCH('Données élèves'!I498,libsex,0)),'Données élèves'!I498),"")</f>
        <v/>
      </c>
      <c r="H495" s="147" t="str">
        <f>IF(A495&lt;&gt;"",IF('Données élèves'!J498&lt;&gt;"",'Données élèves'!J498,""),"")</f>
        <v/>
      </c>
      <c r="I495" s="148" t="str">
        <f>IF(AND(A495&lt;&gt;"",'Données élèves'!AE498&lt;&gt;""),IF('Données élèves'!AE498=TRUE,INDEX(codenat,MATCH('Données élèves'!K498,libnat,0)),'Données élèves'!K498),"")</f>
        <v/>
      </c>
      <c r="J495" s="148" t="str">
        <f>IF(AND(A495&lt;&gt;"",'Données élèves'!AF498&lt;&gt;""),IF('Données élèves'!AF498=TRUE,INDEX(codelangue,MATCH('Données élèves'!L498,liblangue,0)),'Données élèves'!L498),"")</f>
        <v/>
      </c>
      <c r="K495" s="148" t="str">
        <f>IF(AND(A495&lt;&gt;"",'Données élèves'!AH498&lt;&gt;""),IF('Données élèves'!AH498=TRUE,IF(INDEX(codegem,MATCH('Données élèves'!M498,libgem,0))&lt;8000,INDEX(codegem,MATCH('Données élèves'!M498,libgem,0)),""),'Données élèves'!M498),"")</f>
        <v/>
      </c>
      <c r="L495" s="148" t="str">
        <f>IF(AND(A495&lt;&gt;"",'Données élèves'!AH498&lt;&gt;""),IF('Données élèves'!AH498=TRUE,INDEX(codegemhist,MATCH('Données élèves'!M498,libgem,0)),""),"")</f>
        <v/>
      </c>
      <c r="M495" s="148" t="str">
        <f>IF(AND(A495&lt;&gt;"",'Données élèves'!AH498&lt;&gt;""),IF('Données élèves'!AH498=TRUE,IF(INDEX(codegem,MATCH('Données élèves'!M498,libgem,0))&gt;=8000,INDEX(codegem,MATCH('Données élèves'!M498,libgem,0)),""),'Données élèves'!M498),"")</f>
        <v/>
      </c>
      <c r="N495" s="148" t="str">
        <f>IF(AND(A495&lt;&gt;"",'Données élèves'!AI498&lt;&gt;""),IF('Données élèves'!AI498=TRUE,INDEX(codeschart,MATCH('Données élèves'!N498,libschart,0)),'Données élèves'!N498),"")</f>
        <v/>
      </c>
      <c r="O495" s="148" t="str">
        <f>IF(AND(A495&lt;&gt;"",'Données élèves'!O498&lt;&gt;""),'Données élèves'!O498,"")</f>
        <v/>
      </c>
      <c r="P495" s="148" t="str">
        <f>IF(AND(A495&lt;&gt;"",'Données élèves'!AK498&lt;&gt;""),IF('Données élèves'!AK498=TRUE,INDEX(codeform,MATCH('Données élèves'!P498,libform,0)),'Données élèves'!P498),"")</f>
        <v/>
      </c>
      <c r="Q495" s="148" t="str">
        <f>IF(AND(A495&lt;&gt;"",'Données élèves'!AL498&lt;&gt;""),IF('Données élèves'!AL498=TRUE,INDEX(codespe,MATCH('Données élèves'!Q498,libspe,0)),'Données élèves'!Q498),"")</f>
        <v/>
      </c>
      <c r="R495" s="148" t="str">
        <f>IF(AND(A495&lt;&gt;"",OR('Données élèves'!AM498&lt;&gt;"",'Données élèves'!AT498=FALSE)),IF('Données élèves'!AM498=TRUE,INDEX(codemp1,MATCH('Données élèves'!R498,libmp1,0)),IF('Données élèves'!AT498=FALSE,0,'Données élèves'!R498)),"")</f>
        <v/>
      </c>
      <c r="S495" s="148" t="str">
        <f t="shared" si="22"/>
        <v/>
      </c>
      <c r="T495" s="148" t="str">
        <f t="shared" si="23"/>
        <v/>
      </c>
      <c r="U495" s="148" t="str">
        <f>IF(AND(A495&lt;&gt;"",'Données élèves'!S498&lt;&gt;""),'Données élèves'!S498,"")</f>
        <v/>
      </c>
      <c r="V495" s="148" t="str">
        <f>IF(AND(A495&lt;&gt;"",'Données élèves'!T498&lt;&gt;""),'Données élèves'!T498,"")</f>
        <v/>
      </c>
      <c r="W495" s="148" t="str">
        <f>IF(AND(A495&lt;&gt;"",'Données élèves'!U498&lt;&gt;""),'Données élèves'!U498,"")</f>
        <v/>
      </c>
      <c r="X495" s="148" t="str">
        <f>IF(AND(A495&lt;&gt;"",'Données élèves'!V498&lt;&gt;""),'Données élèves'!V498,"")</f>
        <v/>
      </c>
      <c r="Y495" s="148" t="str">
        <f>IF(AND(A495&lt;&gt;"",'Données élèves'!W498&lt;&gt;""),'Données élèves'!W498,"")</f>
        <v/>
      </c>
      <c r="Z495" s="148" t="str">
        <f>IF(AND(A495&lt;&gt;"",'Données élèves'!X498&lt;&gt;""),'Données élèves'!X498,"")</f>
        <v/>
      </c>
    </row>
    <row r="496" spans="1:26" x14ac:dyDescent="0.2">
      <c r="A496" s="146" t="str">
        <f>IF('Données élèves'!$C499&lt;&gt;"",'Données élèves'!A499,"")</f>
        <v/>
      </c>
      <c r="B496" s="146" t="str">
        <f>IF(A496&lt;&gt;"",'Données élèves'!B499,"")</f>
        <v/>
      </c>
      <c r="C496" s="146" t="str">
        <f>IF(AND(A496&lt;&gt;"",'Données élèves'!F499&lt;&gt;""),IF(INDEX(codeclint,MATCH('Données élèves'!F499,libclint,0))&lt;&gt;"",INDEX(codeclint,MATCH('Données élèves'!F499,libclint,0)),""),"")</f>
        <v/>
      </c>
      <c r="D496" s="146" t="str">
        <f t="shared" si="21"/>
        <v/>
      </c>
      <c r="E496" s="146" t="str">
        <f>IF(A496&lt;&gt;"",IF('Données élèves'!G499&lt;&gt;"",IF('Données élèves'!AB499&lt;&gt;"",IF('Données élèves'!G499="LOC.ID",CONCATENATE("LOC.",'Données élèves'!AU$5),'Données élèves'!G499),""),""),"")</f>
        <v/>
      </c>
      <c r="F496" s="146" t="str">
        <f>IF(A496&lt;&gt;"",IF('Données élèves'!H499&lt;&gt;"",'Données élèves'!H499,""),"")</f>
        <v/>
      </c>
      <c r="G496" s="146" t="str">
        <f>IF(AND(A496&lt;&gt;"",'Données élèves'!AC499&lt;&gt;""),IF('Données élèves'!AC499=TRUE,INDEX(codesex,MATCH('Données élèves'!I499,libsex,0)),'Données élèves'!I499),"")</f>
        <v/>
      </c>
      <c r="H496" s="147" t="str">
        <f>IF(A496&lt;&gt;"",IF('Données élèves'!J499&lt;&gt;"",'Données élèves'!J499,""),"")</f>
        <v/>
      </c>
      <c r="I496" s="148" t="str">
        <f>IF(AND(A496&lt;&gt;"",'Données élèves'!AE499&lt;&gt;""),IF('Données élèves'!AE499=TRUE,INDEX(codenat,MATCH('Données élèves'!K499,libnat,0)),'Données élèves'!K499),"")</f>
        <v/>
      </c>
      <c r="J496" s="148" t="str">
        <f>IF(AND(A496&lt;&gt;"",'Données élèves'!AF499&lt;&gt;""),IF('Données élèves'!AF499=TRUE,INDEX(codelangue,MATCH('Données élèves'!L499,liblangue,0)),'Données élèves'!L499),"")</f>
        <v/>
      </c>
      <c r="K496" s="148" t="str">
        <f>IF(AND(A496&lt;&gt;"",'Données élèves'!AH499&lt;&gt;""),IF('Données élèves'!AH499=TRUE,IF(INDEX(codegem,MATCH('Données élèves'!M499,libgem,0))&lt;8000,INDEX(codegem,MATCH('Données élèves'!M499,libgem,0)),""),'Données élèves'!M499),"")</f>
        <v/>
      </c>
      <c r="L496" s="148" t="str">
        <f>IF(AND(A496&lt;&gt;"",'Données élèves'!AH499&lt;&gt;""),IF('Données élèves'!AH499=TRUE,INDEX(codegemhist,MATCH('Données élèves'!M499,libgem,0)),""),"")</f>
        <v/>
      </c>
      <c r="M496" s="148" t="str">
        <f>IF(AND(A496&lt;&gt;"",'Données élèves'!AH499&lt;&gt;""),IF('Données élèves'!AH499=TRUE,IF(INDEX(codegem,MATCH('Données élèves'!M499,libgem,0))&gt;=8000,INDEX(codegem,MATCH('Données élèves'!M499,libgem,0)),""),'Données élèves'!M499),"")</f>
        <v/>
      </c>
      <c r="N496" s="148" t="str">
        <f>IF(AND(A496&lt;&gt;"",'Données élèves'!AI499&lt;&gt;""),IF('Données élèves'!AI499=TRUE,INDEX(codeschart,MATCH('Données élèves'!N499,libschart,0)),'Données élèves'!N499),"")</f>
        <v/>
      </c>
      <c r="O496" s="148" t="str">
        <f>IF(AND(A496&lt;&gt;"",'Données élèves'!O499&lt;&gt;""),'Données élèves'!O499,"")</f>
        <v/>
      </c>
      <c r="P496" s="148" t="str">
        <f>IF(AND(A496&lt;&gt;"",'Données élèves'!AK499&lt;&gt;""),IF('Données élèves'!AK499=TRUE,INDEX(codeform,MATCH('Données élèves'!P499,libform,0)),'Données élèves'!P499),"")</f>
        <v/>
      </c>
      <c r="Q496" s="148" t="str">
        <f>IF(AND(A496&lt;&gt;"",'Données élèves'!AL499&lt;&gt;""),IF('Données élèves'!AL499=TRUE,INDEX(codespe,MATCH('Données élèves'!Q499,libspe,0)),'Données élèves'!Q499),"")</f>
        <v/>
      </c>
      <c r="R496" s="148" t="str">
        <f>IF(AND(A496&lt;&gt;"",OR('Données élèves'!AM499&lt;&gt;"",'Données élèves'!AT499=FALSE)),IF('Données élèves'!AM499=TRUE,INDEX(codemp1,MATCH('Données élèves'!R499,libmp1,0)),IF('Données élèves'!AT499=FALSE,0,'Données élèves'!R499)),"")</f>
        <v/>
      </c>
      <c r="S496" s="148" t="str">
        <f t="shared" si="22"/>
        <v/>
      </c>
      <c r="T496" s="148" t="str">
        <f t="shared" si="23"/>
        <v/>
      </c>
      <c r="U496" s="148" t="str">
        <f>IF(AND(A496&lt;&gt;"",'Données élèves'!S499&lt;&gt;""),'Données élèves'!S499,"")</f>
        <v/>
      </c>
      <c r="V496" s="148" t="str">
        <f>IF(AND(A496&lt;&gt;"",'Données élèves'!T499&lt;&gt;""),'Données élèves'!T499,"")</f>
        <v/>
      </c>
      <c r="W496" s="148" t="str">
        <f>IF(AND(A496&lt;&gt;"",'Données élèves'!U499&lt;&gt;""),'Données élèves'!U499,"")</f>
        <v/>
      </c>
      <c r="X496" s="148" t="str">
        <f>IF(AND(A496&lt;&gt;"",'Données élèves'!V499&lt;&gt;""),'Données élèves'!V499,"")</f>
        <v/>
      </c>
      <c r="Y496" s="148" t="str">
        <f>IF(AND(A496&lt;&gt;"",'Données élèves'!W499&lt;&gt;""),'Données élèves'!W499,"")</f>
        <v/>
      </c>
      <c r="Z496" s="148" t="str">
        <f>IF(AND(A496&lt;&gt;"",'Données élèves'!X499&lt;&gt;""),'Données élèves'!X499,"")</f>
        <v/>
      </c>
    </row>
    <row r="497" spans="1:26" x14ac:dyDescent="0.2">
      <c r="A497" s="146" t="str">
        <f>IF('Données élèves'!$C500&lt;&gt;"",'Données élèves'!A500,"")</f>
        <v/>
      </c>
      <c r="B497" s="146" t="str">
        <f>IF(A497&lt;&gt;"",'Données élèves'!B500,"")</f>
        <v/>
      </c>
      <c r="C497" s="146" t="str">
        <f>IF(AND(A497&lt;&gt;"",'Données élèves'!F500&lt;&gt;""),IF(INDEX(codeclint,MATCH('Données élèves'!F500,libclint,0))&lt;&gt;"",INDEX(codeclint,MATCH('Données élèves'!F500,libclint,0)),""),"")</f>
        <v/>
      </c>
      <c r="D497" s="146" t="str">
        <f t="shared" si="21"/>
        <v/>
      </c>
      <c r="E497" s="146" t="str">
        <f>IF(A497&lt;&gt;"",IF('Données élèves'!G500&lt;&gt;"",IF('Données élèves'!AB500&lt;&gt;"",IF('Données élèves'!G500="LOC.ID",CONCATENATE("LOC.",'Données élèves'!AU$5),'Données élèves'!G500),""),""),"")</f>
        <v/>
      </c>
      <c r="F497" s="146" t="str">
        <f>IF(A497&lt;&gt;"",IF('Données élèves'!H500&lt;&gt;"",'Données élèves'!H500,""),"")</f>
        <v/>
      </c>
      <c r="G497" s="146" t="str">
        <f>IF(AND(A497&lt;&gt;"",'Données élèves'!AC500&lt;&gt;""),IF('Données élèves'!AC500=TRUE,INDEX(codesex,MATCH('Données élèves'!I500,libsex,0)),'Données élèves'!I500),"")</f>
        <v/>
      </c>
      <c r="H497" s="147" t="str">
        <f>IF(A497&lt;&gt;"",IF('Données élèves'!J500&lt;&gt;"",'Données élèves'!J500,""),"")</f>
        <v/>
      </c>
      <c r="I497" s="148" t="str">
        <f>IF(AND(A497&lt;&gt;"",'Données élèves'!AE500&lt;&gt;""),IF('Données élèves'!AE500=TRUE,INDEX(codenat,MATCH('Données élèves'!K500,libnat,0)),'Données élèves'!K500),"")</f>
        <v/>
      </c>
      <c r="J497" s="148" t="str">
        <f>IF(AND(A497&lt;&gt;"",'Données élèves'!AF500&lt;&gt;""),IF('Données élèves'!AF500=TRUE,INDEX(codelangue,MATCH('Données élèves'!L500,liblangue,0)),'Données élèves'!L500),"")</f>
        <v/>
      </c>
      <c r="K497" s="148" t="str">
        <f>IF(AND(A497&lt;&gt;"",'Données élèves'!AH500&lt;&gt;""),IF('Données élèves'!AH500=TRUE,IF(INDEX(codegem,MATCH('Données élèves'!M500,libgem,0))&lt;8000,INDEX(codegem,MATCH('Données élèves'!M500,libgem,0)),""),'Données élèves'!M500),"")</f>
        <v/>
      </c>
      <c r="L497" s="148" t="str">
        <f>IF(AND(A497&lt;&gt;"",'Données élèves'!AH500&lt;&gt;""),IF('Données élèves'!AH500=TRUE,INDEX(codegemhist,MATCH('Données élèves'!M500,libgem,0)),""),"")</f>
        <v/>
      </c>
      <c r="M497" s="148" t="str">
        <f>IF(AND(A497&lt;&gt;"",'Données élèves'!AH500&lt;&gt;""),IF('Données élèves'!AH500=TRUE,IF(INDEX(codegem,MATCH('Données élèves'!M500,libgem,0))&gt;=8000,INDEX(codegem,MATCH('Données élèves'!M500,libgem,0)),""),'Données élèves'!M500),"")</f>
        <v/>
      </c>
      <c r="N497" s="148" t="str">
        <f>IF(AND(A497&lt;&gt;"",'Données élèves'!AI500&lt;&gt;""),IF('Données élèves'!AI500=TRUE,INDEX(codeschart,MATCH('Données élèves'!N500,libschart,0)),'Données élèves'!N500),"")</f>
        <v/>
      </c>
      <c r="O497" s="148" t="str">
        <f>IF(AND(A497&lt;&gt;"",'Données élèves'!O500&lt;&gt;""),'Données élèves'!O500,"")</f>
        <v/>
      </c>
      <c r="P497" s="148" t="str">
        <f>IF(AND(A497&lt;&gt;"",'Données élèves'!AK500&lt;&gt;""),IF('Données élèves'!AK500=TRUE,INDEX(codeform,MATCH('Données élèves'!P500,libform,0)),'Données élèves'!P500),"")</f>
        <v/>
      </c>
      <c r="Q497" s="148" t="str">
        <f>IF(AND(A497&lt;&gt;"",'Données élèves'!AL500&lt;&gt;""),IF('Données élèves'!AL500=TRUE,INDEX(codespe,MATCH('Données élèves'!Q500,libspe,0)),'Données élèves'!Q500),"")</f>
        <v/>
      </c>
      <c r="R497" s="148" t="str">
        <f>IF(AND(A497&lt;&gt;"",OR('Données élèves'!AM500&lt;&gt;"",'Données élèves'!AT500=FALSE)),IF('Données élèves'!AM500=TRUE,INDEX(codemp1,MATCH('Données élèves'!R500,libmp1,0)),IF('Données élèves'!AT500=FALSE,0,'Données élèves'!R500)),"")</f>
        <v/>
      </c>
      <c r="S497" s="148" t="str">
        <f t="shared" si="22"/>
        <v/>
      </c>
      <c r="T497" s="148" t="str">
        <f t="shared" si="23"/>
        <v/>
      </c>
      <c r="U497" s="148" t="str">
        <f>IF(AND(A497&lt;&gt;"",'Données élèves'!S500&lt;&gt;""),'Données élèves'!S500,"")</f>
        <v/>
      </c>
      <c r="V497" s="148" t="str">
        <f>IF(AND(A497&lt;&gt;"",'Données élèves'!T500&lt;&gt;""),'Données élèves'!T500,"")</f>
        <v/>
      </c>
      <c r="W497" s="148" t="str">
        <f>IF(AND(A497&lt;&gt;"",'Données élèves'!U500&lt;&gt;""),'Données élèves'!U500,"")</f>
        <v/>
      </c>
      <c r="X497" s="148" t="str">
        <f>IF(AND(A497&lt;&gt;"",'Données élèves'!V500&lt;&gt;""),'Données élèves'!V500,"")</f>
        <v/>
      </c>
      <c r="Y497" s="148" t="str">
        <f>IF(AND(A497&lt;&gt;"",'Données élèves'!W500&lt;&gt;""),'Données élèves'!W500,"")</f>
        <v/>
      </c>
      <c r="Z497" s="148" t="str">
        <f>IF(AND(A497&lt;&gt;"",'Données élèves'!X500&lt;&gt;""),'Données élèves'!X500,"")</f>
        <v/>
      </c>
    </row>
    <row r="498" spans="1:26" x14ac:dyDescent="0.2">
      <c r="A498" s="146" t="str">
        <f>IF('Données élèves'!$C501&lt;&gt;"",'Données élèves'!A501,"")</f>
        <v/>
      </c>
      <c r="B498" s="146" t="str">
        <f>IF(A498&lt;&gt;"",'Données élèves'!B501,"")</f>
        <v/>
      </c>
      <c r="C498" s="146" t="str">
        <f>IF(AND(A498&lt;&gt;"",'Données élèves'!F501&lt;&gt;""),IF(INDEX(codeclint,MATCH('Données élèves'!F501,libclint,0))&lt;&gt;"",INDEX(codeclint,MATCH('Données élèves'!F501,libclint,0)),""),"")</f>
        <v/>
      </c>
      <c r="D498" s="146" t="str">
        <f t="shared" si="21"/>
        <v/>
      </c>
      <c r="E498" s="146" t="str">
        <f>IF(A498&lt;&gt;"",IF('Données élèves'!G501&lt;&gt;"",IF('Données élèves'!AB501&lt;&gt;"",IF('Données élèves'!G501="LOC.ID",CONCATENATE("LOC.",'Données élèves'!AU$5),'Données élèves'!G501),""),""),"")</f>
        <v/>
      </c>
      <c r="F498" s="146" t="str">
        <f>IF(A498&lt;&gt;"",IF('Données élèves'!H501&lt;&gt;"",'Données élèves'!H501,""),"")</f>
        <v/>
      </c>
      <c r="G498" s="146" t="str">
        <f>IF(AND(A498&lt;&gt;"",'Données élèves'!AC501&lt;&gt;""),IF('Données élèves'!AC501=TRUE,INDEX(codesex,MATCH('Données élèves'!I501,libsex,0)),'Données élèves'!I501),"")</f>
        <v/>
      </c>
      <c r="H498" s="147" t="str">
        <f>IF(A498&lt;&gt;"",IF('Données élèves'!J501&lt;&gt;"",'Données élèves'!J501,""),"")</f>
        <v/>
      </c>
      <c r="I498" s="148" t="str">
        <f>IF(AND(A498&lt;&gt;"",'Données élèves'!AE501&lt;&gt;""),IF('Données élèves'!AE501=TRUE,INDEX(codenat,MATCH('Données élèves'!K501,libnat,0)),'Données élèves'!K501),"")</f>
        <v/>
      </c>
      <c r="J498" s="148" t="str">
        <f>IF(AND(A498&lt;&gt;"",'Données élèves'!AF501&lt;&gt;""),IF('Données élèves'!AF501=TRUE,INDEX(codelangue,MATCH('Données élèves'!L501,liblangue,0)),'Données élèves'!L501),"")</f>
        <v/>
      </c>
      <c r="K498" s="148" t="str">
        <f>IF(AND(A498&lt;&gt;"",'Données élèves'!AH501&lt;&gt;""),IF('Données élèves'!AH501=TRUE,IF(INDEX(codegem,MATCH('Données élèves'!M501,libgem,0))&lt;8000,INDEX(codegem,MATCH('Données élèves'!M501,libgem,0)),""),'Données élèves'!M501),"")</f>
        <v/>
      </c>
      <c r="L498" s="148" t="str">
        <f>IF(AND(A498&lt;&gt;"",'Données élèves'!AH501&lt;&gt;""),IF('Données élèves'!AH501=TRUE,INDEX(codegemhist,MATCH('Données élèves'!M501,libgem,0)),""),"")</f>
        <v/>
      </c>
      <c r="M498" s="148" t="str">
        <f>IF(AND(A498&lt;&gt;"",'Données élèves'!AH501&lt;&gt;""),IF('Données élèves'!AH501=TRUE,IF(INDEX(codegem,MATCH('Données élèves'!M501,libgem,0))&gt;=8000,INDEX(codegem,MATCH('Données élèves'!M501,libgem,0)),""),'Données élèves'!M501),"")</f>
        <v/>
      </c>
      <c r="N498" s="148" t="str">
        <f>IF(AND(A498&lt;&gt;"",'Données élèves'!AI501&lt;&gt;""),IF('Données élèves'!AI501=TRUE,INDEX(codeschart,MATCH('Données élèves'!N501,libschart,0)),'Données élèves'!N501),"")</f>
        <v/>
      </c>
      <c r="O498" s="148" t="str">
        <f>IF(AND(A498&lt;&gt;"",'Données élèves'!O501&lt;&gt;""),'Données élèves'!O501,"")</f>
        <v/>
      </c>
      <c r="P498" s="148" t="str">
        <f>IF(AND(A498&lt;&gt;"",'Données élèves'!AK501&lt;&gt;""),IF('Données élèves'!AK501=TRUE,INDEX(codeform,MATCH('Données élèves'!P501,libform,0)),'Données élèves'!P501),"")</f>
        <v/>
      </c>
      <c r="Q498" s="148" t="str">
        <f>IF(AND(A498&lt;&gt;"",'Données élèves'!AL501&lt;&gt;""),IF('Données élèves'!AL501=TRUE,INDEX(codespe,MATCH('Données élèves'!Q501,libspe,0)),'Données élèves'!Q501),"")</f>
        <v/>
      </c>
      <c r="R498" s="148" t="str">
        <f>IF(AND(A498&lt;&gt;"",OR('Données élèves'!AM501&lt;&gt;"",'Données élèves'!AT501=FALSE)),IF('Données élèves'!AM501=TRUE,INDEX(codemp1,MATCH('Données élèves'!R501,libmp1,0)),IF('Données élèves'!AT501=FALSE,0,'Données élèves'!R501)),"")</f>
        <v/>
      </c>
      <c r="S498" s="148" t="str">
        <f t="shared" si="22"/>
        <v/>
      </c>
      <c r="T498" s="148" t="str">
        <f t="shared" si="23"/>
        <v/>
      </c>
      <c r="U498" s="148" t="str">
        <f>IF(AND(A498&lt;&gt;"",'Données élèves'!S501&lt;&gt;""),'Données élèves'!S501,"")</f>
        <v/>
      </c>
      <c r="V498" s="148" t="str">
        <f>IF(AND(A498&lt;&gt;"",'Données élèves'!T501&lt;&gt;""),'Données élèves'!T501,"")</f>
        <v/>
      </c>
      <c r="W498" s="148" t="str">
        <f>IF(AND(A498&lt;&gt;"",'Données élèves'!U501&lt;&gt;""),'Données élèves'!U501,"")</f>
        <v/>
      </c>
      <c r="X498" s="148" t="str">
        <f>IF(AND(A498&lt;&gt;"",'Données élèves'!V501&lt;&gt;""),'Données élèves'!V501,"")</f>
        <v/>
      </c>
      <c r="Y498" s="148" t="str">
        <f>IF(AND(A498&lt;&gt;"",'Données élèves'!W501&lt;&gt;""),'Données élèves'!W501,"")</f>
        <v/>
      </c>
      <c r="Z498" s="148" t="str">
        <f>IF(AND(A498&lt;&gt;"",'Données élèves'!X501&lt;&gt;""),'Données élèves'!X501,"")</f>
        <v/>
      </c>
    </row>
    <row r="499" spans="1:26" x14ac:dyDescent="0.2">
      <c r="A499" s="146" t="str">
        <f>IF('Données élèves'!$C502&lt;&gt;"",'Données élèves'!A502,"")</f>
        <v/>
      </c>
      <c r="B499" s="146" t="str">
        <f>IF(A499&lt;&gt;"",'Données élèves'!B502,"")</f>
        <v/>
      </c>
      <c r="C499" s="146" t="str">
        <f>IF(AND(A499&lt;&gt;"",'Données élèves'!F502&lt;&gt;""),IF(INDEX(codeclint,MATCH('Données élèves'!F502,libclint,0))&lt;&gt;"",INDEX(codeclint,MATCH('Données élèves'!F502,libclint,0)),""),"")</f>
        <v/>
      </c>
      <c r="D499" s="146" t="str">
        <f t="shared" si="21"/>
        <v/>
      </c>
      <c r="E499" s="146" t="str">
        <f>IF(A499&lt;&gt;"",IF('Données élèves'!G502&lt;&gt;"",IF('Données élèves'!AB502&lt;&gt;"",IF('Données élèves'!G502="LOC.ID",CONCATENATE("LOC.",'Données élèves'!AU$5),'Données élèves'!G502),""),""),"")</f>
        <v/>
      </c>
      <c r="F499" s="146" t="str">
        <f>IF(A499&lt;&gt;"",IF('Données élèves'!H502&lt;&gt;"",'Données élèves'!H502,""),"")</f>
        <v/>
      </c>
      <c r="G499" s="146" t="str">
        <f>IF(AND(A499&lt;&gt;"",'Données élèves'!AC502&lt;&gt;""),IF('Données élèves'!AC502=TRUE,INDEX(codesex,MATCH('Données élèves'!I502,libsex,0)),'Données élèves'!I502),"")</f>
        <v/>
      </c>
      <c r="H499" s="147" t="str">
        <f>IF(A499&lt;&gt;"",IF('Données élèves'!J502&lt;&gt;"",'Données élèves'!J502,""),"")</f>
        <v/>
      </c>
      <c r="I499" s="148" t="str">
        <f>IF(AND(A499&lt;&gt;"",'Données élèves'!AE502&lt;&gt;""),IF('Données élèves'!AE502=TRUE,INDEX(codenat,MATCH('Données élèves'!K502,libnat,0)),'Données élèves'!K502),"")</f>
        <v/>
      </c>
      <c r="J499" s="148" t="str">
        <f>IF(AND(A499&lt;&gt;"",'Données élèves'!AF502&lt;&gt;""),IF('Données élèves'!AF502=TRUE,INDEX(codelangue,MATCH('Données élèves'!L502,liblangue,0)),'Données élèves'!L502),"")</f>
        <v/>
      </c>
      <c r="K499" s="148" t="str">
        <f>IF(AND(A499&lt;&gt;"",'Données élèves'!AH502&lt;&gt;""),IF('Données élèves'!AH502=TRUE,IF(INDEX(codegem,MATCH('Données élèves'!M502,libgem,0))&lt;8000,INDEX(codegem,MATCH('Données élèves'!M502,libgem,0)),""),'Données élèves'!M502),"")</f>
        <v/>
      </c>
      <c r="L499" s="148" t="str">
        <f>IF(AND(A499&lt;&gt;"",'Données élèves'!AH502&lt;&gt;""),IF('Données élèves'!AH502=TRUE,INDEX(codegemhist,MATCH('Données élèves'!M502,libgem,0)),""),"")</f>
        <v/>
      </c>
      <c r="M499" s="148" t="str">
        <f>IF(AND(A499&lt;&gt;"",'Données élèves'!AH502&lt;&gt;""),IF('Données élèves'!AH502=TRUE,IF(INDEX(codegem,MATCH('Données élèves'!M502,libgem,0))&gt;=8000,INDEX(codegem,MATCH('Données élèves'!M502,libgem,0)),""),'Données élèves'!M502),"")</f>
        <v/>
      </c>
      <c r="N499" s="148" t="str">
        <f>IF(AND(A499&lt;&gt;"",'Données élèves'!AI502&lt;&gt;""),IF('Données élèves'!AI502=TRUE,INDEX(codeschart,MATCH('Données élèves'!N502,libschart,0)),'Données élèves'!N502),"")</f>
        <v/>
      </c>
      <c r="O499" s="148" t="str">
        <f>IF(AND(A499&lt;&gt;"",'Données élèves'!O502&lt;&gt;""),'Données élèves'!O502,"")</f>
        <v/>
      </c>
      <c r="P499" s="148" t="str">
        <f>IF(AND(A499&lt;&gt;"",'Données élèves'!AK502&lt;&gt;""),IF('Données élèves'!AK502=TRUE,INDEX(codeform,MATCH('Données élèves'!P502,libform,0)),'Données élèves'!P502),"")</f>
        <v/>
      </c>
      <c r="Q499" s="148" t="str">
        <f>IF(AND(A499&lt;&gt;"",'Données élèves'!AL502&lt;&gt;""),IF('Données élèves'!AL502=TRUE,INDEX(codespe,MATCH('Données élèves'!Q502,libspe,0)),'Données élèves'!Q502),"")</f>
        <v/>
      </c>
      <c r="R499" s="148" t="str">
        <f>IF(AND(A499&lt;&gt;"",OR('Données élèves'!AM502&lt;&gt;"",'Données élèves'!AT502=FALSE)),IF('Données élèves'!AM502=TRUE,INDEX(codemp1,MATCH('Données élèves'!R502,libmp1,0)),IF('Données élèves'!AT502=FALSE,0,'Données élèves'!R502)),"")</f>
        <v/>
      </c>
      <c r="S499" s="148" t="str">
        <f t="shared" si="22"/>
        <v/>
      </c>
      <c r="T499" s="148" t="str">
        <f t="shared" si="23"/>
        <v/>
      </c>
      <c r="U499" s="148" t="str">
        <f>IF(AND(A499&lt;&gt;"",'Données élèves'!S502&lt;&gt;""),'Données élèves'!S502,"")</f>
        <v/>
      </c>
      <c r="V499" s="148" t="str">
        <f>IF(AND(A499&lt;&gt;"",'Données élèves'!T502&lt;&gt;""),'Données élèves'!T502,"")</f>
        <v/>
      </c>
      <c r="W499" s="148" t="str">
        <f>IF(AND(A499&lt;&gt;"",'Données élèves'!U502&lt;&gt;""),'Données élèves'!U502,"")</f>
        <v/>
      </c>
      <c r="X499" s="148" t="str">
        <f>IF(AND(A499&lt;&gt;"",'Données élèves'!V502&lt;&gt;""),'Données élèves'!V502,"")</f>
        <v/>
      </c>
      <c r="Y499" s="148" t="str">
        <f>IF(AND(A499&lt;&gt;"",'Données élèves'!W502&lt;&gt;""),'Données élèves'!W502,"")</f>
        <v/>
      </c>
      <c r="Z499" s="148" t="str">
        <f>IF(AND(A499&lt;&gt;"",'Données élèves'!X502&lt;&gt;""),'Données élèves'!X502,"")</f>
        <v/>
      </c>
    </row>
    <row r="500" spans="1:26" x14ac:dyDescent="0.2">
      <c r="A500" s="146" t="str">
        <f>IF('Données élèves'!$C503&lt;&gt;"",'Données élèves'!A503,"")</f>
        <v/>
      </c>
      <c r="B500" s="146" t="str">
        <f>IF(A500&lt;&gt;"",'Données élèves'!B503,"")</f>
        <v/>
      </c>
      <c r="C500" s="146" t="str">
        <f>IF(AND(A500&lt;&gt;"",'Données élèves'!F503&lt;&gt;""),IF(INDEX(codeclint,MATCH('Données élèves'!F503,libclint,0))&lt;&gt;"",INDEX(codeclint,MATCH('Données élèves'!F503,libclint,0)),""),"")</f>
        <v/>
      </c>
      <c r="D500" s="146" t="str">
        <f t="shared" si="21"/>
        <v/>
      </c>
      <c r="E500" s="146" t="str">
        <f>IF(A500&lt;&gt;"",IF('Données élèves'!G503&lt;&gt;"",IF('Données élèves'!AB503&lt;&gt;"",IF('Données élèves'!G503="LOC.ID",CONCATENATE("LOC.",'Données élèves'!AU$5),'Données élèves'!G503),""),""),"")</f>
        <v/>
      </c>
      <c r="F500" s="146" t="str">
        <f>IF(A500&lt;&gt;"",IF('Données élèves'!H503&lt;&gt;"",'Données élèves'!H503,""),"")</f>
        <v/>
      </c>
      <c r="G500" s="146" t="str">
        <f>IF(AND(A500&lt;&gt;"",'Données élèves'!AC503&lt;&gt;""),IF('Données élèves'!AC503=TRUE,INDEX(codesex,MATCH('Données élèves'!I503,libsex,0)),'Données élèves'!I503),"")</f>
        <v/>
      </c>
      <c r="H500" s="147" t="str">
        <f>IF(A500&lt;&gt;"",IF('Données élèves'!J503&lt;&gt;"",'Données élèves'!J503,""),"")</f>
        <v/>
      </c>
      <c r="I500" s="148" t="str">
        <f>IF(AND(A500&lt;&gt;"",'Données élèves'!AE503&lt;&gt;""),IF('Données élèves'!AE503=TRUE,INDEX(codenat,MATCH('Données élèves'!K503,libnat,0)),'Données élèves'!K503),"")</f>
        <v/>
      </c>
      <c r="J500" s="148" t="str">
        <f>IF(AND(A500&lt;&gt;"",'Données élèves'!AF503&lt;&gt;""),IF('Données élèves'!AF503=TRUE,INDEX(codelangue,MATCH('Données élèves'!L503,liblangue,0)),'Données élèves'!L503),"")</f>
        <v/>
      </c>
      <c r="K500" s="148" t="str">
        <f>IF(AND(A500&lt;&gt;"",'Données élèves'!AH503&lt;&gt;""),IF('Données élèves'!AH503=TRUE,IF(INDEX(codegem,MATCH('Données élèves'!M503,libgem,0))&lt;8000,INDEX(codegem,MATCH('Données élèves'!M503,libgem,0)),""),'Données élèves'!M503),"")</f>
        <v/>
      </c>
      <c r="L500" s="148" t="str">
        <f>IF(AND(A500&lt;&gt;"",'Données élèves'!AH503&lt;&gt;""),IF('Données élèves'!AH503=TRUE,INDEX(codegemhist,MATCH('Données élèves'!M503,libgem,0)),""),"")</f>
        <v/>
      </c>
      <c r="M500" s="148" t="str">
        <f>IF(AND(A500&lt;&gt;"",'Données élèves'!AH503&lt;&gt;""),IF('Données élèves'!AH503=TRUE,IF(INDEX(codegem,MATCH('Données élèves'!M503,libgem,0))&gt;=8000,INDEX(codegem,MATCH('Données élèves'!M503,libgem,0)),""),'Données élèves'!M503),"")</f>
        <v/>
      </c>
      <c r="N500" s="148" t="str">
        <f>IF(AND(A500&lt;&gt;"",'Données élèves'!AI503&lt;&gt;""),IF('Données élèves'!AI503=TRUE,INDEX(codeschart,MATCH('Données élèves'!N503,libschart,0)),'Données élèves'!N503),"")</f>
        <v/>
      </c>
      <c r="O500" s="148" t="str">
        <f>IF(AND(A500&lt;&gt;"",'Données élèves'!O503&lt;&gt;""),'Données élèves'!O503,"")</f>
        <v/>
      </c>
      <c r="P500" s="148" t="str">
        <f>IF(AND(A500&lt;&gt;"",'Données élèves'!AK503&lt;&gt;""),IF('Données élèves'!AK503=TRUE,INDEX(codeform,MATCH('Données élèves'!P503,libform,0)),'Données élèves'!P503),"")</f>
        <v/>
      </c>
      <c r="Q500" s="148" t="str">
        <f>IF(AND(A500&lt;&gt;"",'Données élèves'!AL503&lt;&gt;""),IF('Données élèves'!AL503=TRUE,INDEX(codespe,MATCH('Données élèves'!Q503,libspe,0)),'Données élèves'!Q503),"")</f>
        <v/>
      </c>
      <c r="R500" s="148" t="str">
        <f>IF(AND(A500&lt;&gt;"",OR('Données élèves'!AM503&lt;&gt;"",'Données élèves'!AT503=FALSE)),IF('Données élèves'!AM503=TRUE,INDEX(codemp1,MATCH('Données élèves'!R503,libmp1,0)),IF('Données élèves'!AT503=FALSE,0,'Données élèves'!R503)),"")</f>
        <v/>
      </c>
      <c r="S500" s="148" t="str">
        <f t="shared" si="22"/>
        <v/>
      </c>
      <c r="T500" s="148" t="str">
        <f t="shared" si="23"/>
        <v/>
      </c>
      <c r="U500" s="148" t="str">
        <f>IF(AND(A500&lt;&gt;"",'Données élèves'!S503&lt;&gt;""),'Données élèves'!S503,"")</f>
        <v/>
      </c>
      <c r="V500" s="148" t="str">
        <f>IF(AND(A500&lt;&gt;"",'Données élèves'!T503&lt;&gt;""),'Données élèves'!T503,"")</f>
        <v/>
      </c>
      <c r="W500" s="148" t="str">
        <f>IF(AND(A500&lt;&gt;"",'Données élèves'!U503&lt;&gt;""),'Données élèves'!U503,"")</f>
        <v/>
      </c>
      <c r="X500" s="148" t="str">
        <f>IF(AND(A500&lt;&gt;"",'Données élèves'!V503&lt;&gt;""),'Données élèves'!V503,"")</f>
        <v/>
      </c>
      <c r="Y500" s="148" t="str">
        <f>IF(AND(A500&lt;&gt;"",'Données élèves'!W503&lt;&gt;""),'Données élèves'!W503,"")</f>
        <v/>
      </c>
      <c r="Z500" s="148" t="str">
        <f>IF(AND(A500&lt;&gt;"",'Données élèves'!X503&lt;&gt;""),'Données élèves'!X503,"")</f>
        <v/>
      </c>
    </row>
    <row r="501" spans="1:26" x14ac:dyDescent="0.2">
      <c r="A501" s="146" t="str">
        <f>IF('Données élèves'!$C504&lt;&gt;"",'Données élèves'!A504,"")</f>
        <v/>
      </c>
      <c r="B501" s="146" t="str">
        <f>IF(A501&lt;&gt;"",'Données élèves'!B504,"")</f>
        <v/>
      </c>
      <c r="C501" s="146" t="str">
        <f>IF(AND(A501&lt;&gt;"",'Données élèves'!F504&lt;&gt;""),IF(INDEX(codeclint,MATCH('Données élèves'!F504,libclint,0))&lt;&gt;"",INDEX(codeclint,MATCH('Données élèves'!F504,libclint,0)),""),"")</f>
        <v/>
      </c>
      <c r="D501" s="146" t="str">
        <f t="shared" si="21"/>
        <v/>
      </c>
      <c r="E501" s="146" t="str">
        <f>IF(A501&lt;&gt;"",IF('Données élèves'!G504&lt;&gt;"",IF('Données élèves'!AB504&lt;&gt;"",IF('Données élèves'!G504="LOC.ID",CONCATENATE("LOC.",'Données élèves'!AU$5),'Données élèves'!G504),""),""),"")</f>
        <v/>
      </c>
      <c r="F501" s="146" t="str">
        <f>IF(A501&lt;&gt;"",IF('Données élèves'!H504&lt;&gt;"",'Données élèves'!H504,""),"")</f>
        <v/>
      </c>
      <c r="G501" s="146" t="str">
        <f>IF(AND(A501&lt;&gt;"",'Données élèves'!AC504&lt;&gt;""),IF('Données élèves'!AC504=TRUE,INDEX(codesex,MATCH('Données élèves'!I504,libsex,0)),'Données élèves'!I504),"")</f>
        <v/>
      </c>
      <c r="H501" s="147" t="str">
        <f>IF(A501&lt;&gt;"",IF('Données élèves'!J504&lt;&gt;"",'Données élèves'!J504,""),"")</f>
        <v/>
      </c>
      <c r="I501" s="148" t="str">
        <f>IF(AND(A501&lt;&gt;"",'Données élèves'!AE504&lt;&gt;""),IF('Données élèves'!AE504=TRUE,INDEX(codenat,MATCH('Données élèves'!K504,libnat,0)),'Données élèves'!K504),"")</f>
        <v/>
      </c>
      <c r="J501" s="148" t="str">
        <f>IF(AND(A501&lt;&gt;"",'Données élèves'!AF504&lt;&gt;""),IF('Données élèves'!AF504=TRUE,INDEX(codelangue,MATCH('Données élèves'!L504,liblangue,0)),'Données élèves'!L504),"")</f>
        <v/>
      </c>
      <c r="K501" s="148" t="str">
        <f>IF(AND(A501&lt;&gt;"",'Données élèves'!AH504&lt;&gt;""),IF('Données élèves'!AH504=TRUE,IF(INDEX(codegem,MATCH('Données élèves'!M504,libgem,0))&lt;8000,INDEX(codegem,MATCH('Données élèves'!M504,libgem,0)),""),'Données élèves'!M504),"")</f>
        <v/>
      </c>
      <c r="L501" s="148" t="str">
        <f>IF(AND(A501&lt;&gt;"",'Données élèves'!AH504&lt;&gt;""),IF('Données élèves'!AH504=TRUE,INDEX(codegemhist,MATCH('Données élèves'!M504,libgem,0)),""),"")</f>
        <v/>
      </c>
      <c r="M501" s="148" t="str">
        <f>IF(AND(A501&lt;&gt;"",'Données élèves'!AH504&lt;&gt;""),IF('Données élèves'!AH504=TRUE,IF(INDEX(codegem,MATCH('Données élèves'!M504,libgem,0))&gt;=8000,INDEX(codegem,MATCH('Données élèves'!M504,libgem,0)),""),'Données élèves'!M504),"")</f>
        <v/>
      </c>
      <c r="N501" s="148" t="str">
        <f>IF(AND(A501&lt;&gt;"",'Données élèves'!AI504&lt;&gt;""),IF('Données élèves'!AI504=TRUE,INDEX(codeschart,MATCH('Données élèves'!N504,libschart,0)),'Données élèves'!N504),"")</f>
        <v/>
      </c>
      <c r="O501" s="148" t="str">
        <f>IF(AND(A501&lt;&gt;"",'Données élèves'!O504&lt;&gt;""),'Données élèves'!O504,"")</f>
        <v/>
      </c>
      <c r="P501" s="148" t="str">
        <f>IF(AND(A501&lt;&gt;"",'Données élèves'!AK504&lt;&gt;""),IF('Données élèves'!AK504=TRUE,INDEX(codeform,MATCH('Données élèves'!P504,libform,0)),'Données élèves'!P504),"")</f>
        <v/>
      </c>
      <c r="Q501" s="148" t="str">
        <f>IF(AND(A501&lt;&gt;"",'Données élèves'!AL504&lt;&gt;""),IF('Données élèves'!AL504=TRUE,INDEX(codespe,MATCH('Données élèves'!Q504,libspe,0)),'Données élèves'!Q504),"")</f>
        <v/>
      </c>
      <c r="R501" s="148" t="str">
        <f>IF(AND(A501&lt;&gt;"",OR('Données élèves'!AM504&lt;&gt;"",'Données élèves'!AT504=FALSE)),IF('Données élèves'!AM504=TRUE,INDEX(codemp1,MATCH('Données élèves'!R504,libmp1,0)),IF('Données élèves'!AT504=FALSE,0,'Données élèves'!R504)),"")</f>
        <v/>
      </c>
      <c r="S501" s="148" t="str">
        <f t="shared" si="22"/>
        <v/>
      </c>
      <c r="T501" s="148" t="str">
        <f t="shared" si="23"/>
        <v/>
      </c>
      <c r="U501" s="148" t="str">
        <f>IF(AND(A501&lt;&gt;"",'Données élèves'!S504&lt;&gt;""),'Données élèves'!S504,"")</f>
        <v/>
      </c>
      <c r="V501" s="148" t="str">
        <f>IF(AND(A501&lt;&gt;"",'Données élèves'!T504&lt;&gt;""),'Données élèves'!T504,"")</f>
        <v/>
      </c>
      <c r="W501" s="148" t="str">
        <f>IF(AND(A501&lt;&gt;"",'Données élèves'!U504&lt;&gt;""),'Données élèves'!U504,"")</f>
        <v/>
      </c>
      <c r="X501" s="148" t="str">
        <f>IF(AND(A501&lt;&gt;"",'Données élèves'!V504&lt;&gt;""),'Données élèves'!V504,"")</f>
        <v/>
      </c>
      <c r="Y501" s="148" t="str">
        <f>IF(AND(A501&lt;&gt;"",'Données élèves'!W504&lt;&gt;""),'Données élèves'!W504,"")</f>
        <v/>
      </c>
      <c r="Z501" s="148" t="str">
        <f>IF(AND(A501&lt;&gt;"",'Données élèves'!X504&lt;&gt;""),'Données élèves'!X504,"")</f>
        <v/>
      </c>
    </row>
    <row r="502" spans="1:26" x14ac:dyDescent="0.2">
      <c r="A502" s="146" t="str">
        <f>IF('Données élèves'!$C505&lt;&gt;"",'Données élèves'!A505,"")</f>
        <v/>
      </c>
      <c r="B502" s="146" t="str">
        <f>IF(A502&lt;&gt;"",'Données élèves'!B505,"")</f>
        <v/>
      </c>
      <c r="C502" s="146" t="str">
        <f>IF(AND(A502&lt;&gt;"",'Données élèves'!F505&lt;&gt;""),IF(INDEX(codeclint,MATCH('Données élèves'!F505,libclint,0))&lt;&gt;"",INDEX(codeclint,MATCH('Données élèves'!F505,libclint,0)),""),"")</f>
        <v/>
      </c>
      <c r="D502" s="146" t="str">
        <f t="shared" si="21"/>
        <v/>
      </c>
      <c r="E502" s="146" t="str">
        <f>IF(A502&lt;&gt;"",IF('Données élèves'!G505&lt;&gt;"",IF('Données élèves'!AB505&lt;&gt;"",IF('Données élèves'!G505="LOC.ID",CONCATENATE("LOC.",'Données élèves'!AU$5),'Données élèves'!G505),""),""),"")</f>
        <v/>
      </c>
      <c r="F502" s="146" t="str">
        <f>IF(A502&lt;&gt;"",IF('Données élèves'!H505&lt;&gt;"",'Données élèves'!H505,""),"")</f>
        <v/>
      </c>
      <c r="G502" s="146" t="str">
        <f>IF(AND(A502&lt;&gt;"",'Données élèves'!AC505&lt;&gt;""),IF('Données élèves'!AC505=TRUE,INDEX(codesex,MATCH('Données élèves'!I505,libsex,0)),'Données élèves'!I505),"")</f>
        <v/>
      </c>
      <c r="H502" s="147" t="str">
        <f>IF(A502&lt;&gt;"",IF('Données élèves'!J505&lt;&gt;"",'Données élèves'!J505,""),"")</f>
        <v/>
      </c>
      <c r="I502" s="148" t="str">
        <f>IF(AND(A502&lt;&gt;"",'Données élèves'!AE505&lt;&gt;""),IF('Données élèves'!AE505=TRUE,INDEX(codenat,MATCH('Données élèves'!K505,libnat,0)),'Données élèves'!K505),"")</f>
        <v/>
      </c>
      <c r="J502" s="148" t="str">
        <f>IF(AND(A502&lt;&gt;"",'Données élèves'!AF505&lt;&gt;""),IF('Données élèves'!AF505=TRUE,INDEX(codelangue,MATCH('Données élèves'!L505,liblangue,0)),'Données élèves'!L505),"")</f>
        <v/>
      </c>
      <c r="K502" s="148" t="str">
        <f>IF(AND(A502&lt;&gt;"",'Données élèves'!AH505&lt;&gt;""),IF('Données élèves'!AH505=TRUE,IF(INDEX(codegem,MATCH('Données élèves'!M505,libgem,0))&lt;8000,INDEX(codegem,MATCH('Données élèves'!M505,libgem,0)),""),'Données élèves'!M505),"")</f>
        <v/>
      </c>
      <c r="L502" s="148" t="str">
        <f>IF(AND(A502&lt;&gt;"",'Données élèves'!AH505&lt;&gt;""),IF('Données élèves'!AH505=TRUE,INDEX(codegemhist,MATCH('Données élèves'!M505,libgem,0)),""),"")</f>
        <v/>
      </c>
      <c r="M502" s="148" t="str">
        <f>IF(AND(A502&lt;&gt;"",'Données élèves'!AH505&lt;&gt;""),IF('Données élèves'!AH505=TRUE,IF(INDEX(codegem,MATCH('Données élèves'!M505,libgem,0))&gt;=8000,INDEX(codegem,MATCH('Données élèves'!M505,libgem,0)),""),'Données élèves'!M505),"")</f>
        <v/>
      </c>
      <c r="N502" s="148" t="str">
        <f>IF(AND(A502&lt;&gt;"",'Données élèves'!AI505&lt;&gt;""),IF('Données élèves'!AI505=TRUE,INDEX(codeschart,MATCH('Données élèves'!N505,libschart,0)),'Données élèves'!N505),"")</f>
        <v/>
      </c>
      <c r="O502" s="148" t="str">
        <f>IF(AND(A502&lt;&gt;"",'Données élèves'!O505&lt;&gt;""),'Données élèves'!O505,"")</f>
        <v/>
      </c>
      <c r="P502" s="148" t="str">
        <f>IF(AND(A502&lt;&gt;"",'Données élèves'!AK505&lt;&gt;""),IF('Données élèves'!AK505=TRUE,INDEX(codeform,MATCH('Données élèves'!P505,libform,0)),'Données élèves'!P505),"")</f>
        <v/>
      </c>
      <c r="Q502" s="148" t="str">
        <f>IF(AND(A502&lt;&gt;"",'Données élèves'!AL505&lt;&gt;""),IF('Données élèves'!AL505=TRUE,INDEX(codespe,MATCH('Données élèves'!Q505,libspe,0)),'Données élèves'!Q505),"")</f>
        <v/>
      </c>
      <c r="R502" s="148" t="str">
        <f>IF(AND(A502&lt;&gt;"",OR('Données élèves'!AM505&lt;&gt;"",'Données élèves'!AT505=FALSE)),IF('Données élèves'!AM505=TRUE,INDEX(codemp1,MATCH('Données élèves'!R505,libmp1,0)),IF('Données élèves'!AT505=FALSE,0,'Données élèves'!R505)),"")</f>
        <v/>
      </c>
      <c r="S502" s="148" t="str">
        <f t="shared" si="22"/>
        <v/>
      </c>
      <c r="T502" s="148" t="str">
        <f t="shared" si="23"/>
        <v/>
      </c>
      <c r="U502" s="148" t="str">
        <f>IF(AND(A502&lt;&gt;"",'Données élèves'!S505&lt;&gt;""),'Données élèves'!S505,"")</f>
        <v/>
      </c>
      <c r="V502" s="148" t="str">
        <f>IF(AND(A502&lt;&gt;"",'Données élèves'!T505&lt;&gt;""),'Données élèves'!T505,"")</f>
        <v/>
      </c>
      <c r="W502" s="148" t="str">
        <f>IF(AND(A502&lt;&gt;"",'Données élèves'!U505&lt;&gt;""),'Données élèves'!U505,"")</f>
        <v/>
      </c>
      <c r="X502" s="148" t="str">
        <f>IF(AND(A502&lt;&gt;"",'Données élèves'!V505&lt;&gt;""),'Données élèves'!V505,"")</f>
        <v/>
      </c>
      <c r="Y502" s="148" t="str">
        <f>IF(AND(A502&lt;&gt;"",'Données élèves'!W505&lt;&gt;""),'Données élèves'!W505,"")</f>
        <v/>
      </c>
      <c r="Z502" s="148" t="str">
        <f>IF(AND(A502&lt;&gt;"",'Données élèves'!X505&lt;&gt;""),'Données élèves'!X505,"")</f>
        <v/>
      </c>
    </row>
    <row r="503" spans="1:26" x14ac:dyDescent="0.2">
      <c r="A503" s="146" t="str">
        <f>IF('Données élèves'!$C506&lt;&gt;"",'Données élèves'!A506,"")</f>
        <v/>
      </c>
      <c r="B503" s="146" t="str">
        <f>IF(A503&lt;&gt;"",'Données élèves'!B506,"")</f>
        <v/>
      </c>
      <c r="C503" s="146" t="str">
        <f>IF(AND(A503&lt;&gt;"",'Données élèves'!F506&lt;&gt;""),IF(INDEX(codeclint,MATCH('Données élèves'!F506,libclint,0))&lt;&gt;"",INDEX(codeclint,MATCH('Données élèves'!F506,libclint,0)),""),"")</f>
        <v/>
      </c>
      <c r="D503" s="146" t="str">
        <f t="shared" si="21"/>
        <v/>
      </c>
      <c r="E503" s="146" t="str">
        <f>IF(A503&lt;&gt;"",IF('Données élèves'!G506&lt;&gt;"",IF('Données élèves'!AB506&lt;&gt;"",IF('Données élèves'!G506="LOC.ID",CONCATENATE("LOC.",'Données élèves'!AU$5),'Données élèves'!G506),""),""),"")</f>
        <v/>
      </c>
      <c r="F503" s="146" t="str">
        <f>IF(A503&lt;&gt;"",IF('Données élèves'!H506&lt;&gt;"",'Données élèves'!H506,""),"")</f>
        <v/>
      </c>
      <c r="G503" s="146" t="str">
        <f>IF(AND(A503&lt;&gt;"",'Données élèves'!AC506&lt;&gt;""),IF('Données élèves'!AC506=TRUE,INDEX(codesex,MATCH('Données élèves'!I506,libsex,0)),'Données élèves'!I506),"")</f>
        <v/>
      </c>
      <c r="H503" s="147" t="str">
        <f>IF(A503&lt;&gt;"",IF('Données élèves'!J506&lt;&gt;"",'Données élèves'!J506,""),"")</f>
        <v/>
      </c>
      <c r="I503" s="148" t="str">
        <f>IF(AND(A503&lt;&gt;"",'Données élèves'!AE506&lt;&gt;""),IF('Données élèves'!AE506=TRUE,INDEX(codenat,MATCH('Données élèves'!K506,libnat,0)),'Données élèves'!K506),"")</f>
        <v/>
      </c>
      <c r="J503" s="148" t="str">
        <f>IF(AND(A503&lt;&gt;"",'Données élèves'!AF506&lt;&gt;""),IF('Données élèves'!AF506=TRUE,INDEX(codelangue,MATCH('Données élèves'!L506,liblangue,0)),'Données élèves'!L506),"")</f>
        <v/>
      </c>
      <c r="K503" s="148" t="str">
        <f>IF(AND(A503&lt;&gt;"",'Données élèves'!AH506&lt;&gt;""),IF('Données élèves'!AH506=TRUE,IF(INDEX(codegem,MATCH('Données élèves'!M506,libgem,0))&lt;8000,INDEX(codegem,MATCH('Données élèves'!M506,libgem,0)),""),'Données élèves'!M506),"")</f>
        <v/>
      </c>
      <c r="L503" s="148" t="str">
        <f>IF(AND(A503&lt;&gt;"",'Données élèves'!AH506&lt;&gt;""),IF('Données élèves'!AH506=TRUE,INDEX(codegemhist,MATCH('Données élèves'!M506,libgem,0)),""),"")</f>
        <v/>
      </c>
      <c r="M503" s="148" t="str">
        <f>IF(AND(A503&lt;&gt;"",'Données élèves'!AH506&lt;&gt;""),IF('Données élèves'!AH506=TRUE,IF(INDEX(codegem,MATCH('Données élèves'!M506,libgem,0))&gt;=8000,INDEX(codegem,MATCH('Données élèves'!M506,libgem,0)),""),'Données élèves'!M506),"")</f>
        <v/>
      </c>
      <c r="N503" s="148" t="str">
        <f>IF(AND(A503&lt;&gt;"",'Données élèves'!AI506&lt;&gt;""),IF('Données élèves'!AI506=TRUE,INDEX(codeschart,MATCH('Données élèves'!N506,libschart,0)),'Données élèves'!N506),"")</f>
        <v/>
      </c>
      <c r="O503" s="148" t="str">
        <f>IF(AND(A503&lt;&gt;"",'Données élèves'!O506&lt;&gt;""),'Données élèves'!O506,"")</f>
        <v/>
      </c>
      <c r="P503" s="148" t="str">
        <f>IF(AND(A503&lt;&gt;"",'Données élèves'!AK506&lt;&gt;""),IF('Données élèves'!AK506=TRUE,INDEX(codeform,MATCH('Données élèves'!P506,libform,0)),'Données élèves'!P506),"")</f>
        <v/>
      </c>
      <c r="Q503" s="148" t="str">
        <f>IF(AND(A503&lt;&gt;"",'Données élèves'!AL506&lt;&gt;""),IF('Données élèves'!AL506=TRUE,INDEX(codespe,MATCH('Données élèves'!Q506,libspe,0)),'Données élèves'!Q506),"")</f>
        <v/>
      </c>
      <c r="R503" s="148" t="str">
        <f>IF(AND(A503&lt;&gt;"",OR('Données élèves'!AM506&lt;&gt;"",'Données élèves'!AT506=FALSE)),IF('Données élèves'!AM506=TRUE,INDEX(codemp1,MATCH('Données élèves'!R506,libmp1,0)),IF('Données élèves'!AT506=FALSE,0,'Données élèves'!R506)),"")</f>
        <v/>
      </c>
      <c r="S503" s="148" t="str">
        <f t="shared" si="22"/>
        <v/>
      </c>
      <c r="T503" s="148" t="str">
        <f t="shared" si="23"/>
        <v/>
      </c>
      <c r="U503" s="148" t="str">
        <f>IF(AND(A503&lt;&gt;"",'Données élèves'!S506&lt;&gt;""),'Données élèves'!S506,"")</f>
        <v/>
      </c>
      <c r="V503" s="148" t="str">
        <f>IF(AND(A503&lt;&gt;"",'Données élèves'!T506&lt;&gt;""),'Données élèves'!T506,"")</f>
        <v/>
      </c>
      <c r="W503" s="148" t="str">
        <f>IF(AND(A503&lt;&gt;"",'Données élèves'!U506&lt;&gt;""),'Données élèves'!U506,"")</f>
        <v/>
      </c>
      <c r="X503" s="148" t="str">
        <f>IF(AND(A503&lt;&gt;"",'Données élèves'!V506&lt;&gt;""),'Données élèves'!V506,"")</f>
        <v/>
      </c>
      <c r="Y503" s="148" t="str">
        <f>IF(AND(A503&lt;&gt;"",'Données élèves'!W506&lt;&gt;""),'Données élèves'!W506,"")</f>
        <v/>
      </c>
      <c r="Z503" s="148" t="str">
        <f>IF(AND(A503&lt;&gt;"",'Données élèves'!X506&lt;&gt;""),'Données élèves'!X506,"")</f>
        <v/>
      </c>
    </row>
    <row r="504" spans="1:26" x14ac:dyDescent="0.2">
      <c r="A504" s="146" t="str">
        <f>IF('Données élèves'!$C507&lt;&gt;"",'Données élèves'!A507,"")</f>
        <v/>
      </c>
      <c r="B504" s="146" t="str">
        <f>IF(A504&lt;&gt;"",'Données élèves'!B507,"")</f>
        <v/>
      </c>
      <c r="C504" s="146" t="str">
        <f>IF(AND(A504&lt;&gt;"",'Données élèves'!F507&lt;&gt;""),IF(INDEX(codeclint,MATCH('Données élèves'!F507,libclint,0))&lt;&gt;"",INDEX(codeclint,MATCH('Données élèves'!F507,libclint,0)),""),"")</f>
        <v/>
      </c>
      <c r="D504" s="146" t="str">
        <f t="shared" si="21"/>
        <v/>
      </c>
      <c r="E504" s="146" t="str">
        <f>IF(A504&lt;&gt;"",IF('Données élèves'!G507&lt;&gt;"",IF('Données élèves'!AB507&lt;&gt;"",IF('Données élèves'!G507="LOC.ID",CONCATENATE("LOC.",'Données élèves'!AU$5),'Données élèves'!G507),""),""),"")</f>
        <v/>
      </c>
      <c r="F504" s="146" t="str">
        <f>IF(A504&lt;&gt;"",IF('Données élèves'!H507&lt;&gt;"",'Données élèves'!H507,""),"")</f>
        <v/>
      </c>
      <c r="G504" s="146" t="str">
        <f>IF(AND(A504&lt;&gt;"",'Données élèves'!AC507&lt;&gt;""),IF('Données élèves'!AC507=TRUE,INDEX(codesex,MATCH('Données élèves'!I507,libsex,0)),'Données élèves'!I507),"")</f>
        <v/>
      </c>
      <c r="H504" s="147" t="str">
        <f>IF(A504&lt;&gt;"",IF('Données élèves'!J507&lt;&gt;"",'Données élèves'!J507,""),"")</f>
        <v/>
      </c>
      <c r="I504" s="148" t="str">
        <f>IF(AND(A504&lt;&gt;"",'Données élèves'!AE507&lt;&gt;""),IF('Données élèves'!AE507=TRUE,INDEX(codenat,MATCH('Données élèves'!K507,libnat,0)),'Données élèves'!K507),"")</f>
        <v/>
      </c>
      <c r="J504" s="148" t="str">
        <f>IF(AND(A504&lt;&gt;"",'Données élèves'!AF507&lt;&gt;""),IF('Données élèves'!AF507=TRUE,INDEX(codelangue,MATCH('Données élèves'!L507,liblangue,0)),'Données élèves'!L507),"")</f>
        <v/>
      </c>
      <c r="K504" s="148" t="str">
        <f>IF(AND(A504&lt;&gt;"",'Données élèves'!AH507&lt;&gt;""),IF('Données élèves'!AH507=TRUE,IF(INDEX(codegem,MATCH('Données élèves'!M507,libgem,0))&lt;8000,INDEX(codegem,MATCH('Données élèves'!M507,libgem,0)),""),'Données élèves'!M507),"")</f>
        <v/>
      </c>
      <c r="L504" s="148" t="str">
        <f>IF(AND(A504&lt;&gt;"",'Données élèves'!AH507&lt;&gt;""),IF('Données élèves'!AH507=TRUE,INDEX(codegemhist,MATCH('Données élèves'!M507,libgem,0)),""),"")</f>
        <v/>
      </c>
      <c r="M504" s="148" t="str">
        <f>IF(AND(A504&lt;&gt;"",'Données élèves'!AH507&lt;&gt;""),IF('Données élèves'!AH507=TRUE,IF(INDEX(codegem,MATCH('Données élèves'!M507,libgem,0))&gt;=8000,INDEX(codegem,MATCH('Données élèves'!M507,libgem,0)),""),'Données élèves'!M507),"")</f>
        <v/>
      </c>
      <c r="N504" s="148" t="str">
        <f>IF(AND(A504&lt;&gt;"",'Données élèves'!AI507&lt;&gt;""),IF('Données élèves'!AI507=TRUE,INDEX(codeschart,MATCH('Données élèves'!N507,libschart,0)),'Données élèves'!N507),"")</f>
        <v/>
      </c>
      <c r="O504" s="148" t="str">
        <f>IF(AND(A504&lt;&gt;"",'Données élèves'!O507&lt;&gt;""),'Données élèves'!O507,"")</f>
        <v/>
      </c>
      <c r="P504" s="148" t="str">
        <f>IF(AND(A504&lt;&gt;"",'Données élèves'!AK507&lt;&gt;""),IF('Données élèves'!AK507=TRUE,INDEX(codeform,MATCH('Données élèves'!P507,libform,0)),'Données élèves'!P507),"")</f>
        <v/>
      </c>
      <c r="Q504" s="148" t="str">
        <f>IF(AND(A504&lt;&gt;"",'Données élèves'!AL507&lt;&gt;""),IF('Données élèves'!AL507=TRUE,INDEX(codespe,MATCH('Données élèves'!Q507,libspe,0)),'Données élèves'!Q507),"")</f>
        <v/>
      </c>
      <c r="R504" s="148" t="str">
        <f>IF(AND(A504&lt;&gt;"",OR('Données élèves'!AM507&lt;&gt;"",'Données élèves'!AT507=FALSE)),IF('Données élèves'!AM507=TRUE,INDEX(codemp1,MATCH('Données élèves'!R507,libmp1,0)),IF('Données élèves'!AT507=FALSE,0,'Données élèves'!R507)),"")</f>
        <v/>
      </c>
      <c r="S504" s="148" t="str">
        <f t="shared" si="22"/>
        <v/>
      </c>
      <c r="T504" s="148" t="str">
        <f t="shared" si="23"/>
        <v/>
      </c>
      <c r="U504" s="148" t="str">
        <f>IF(AND(A504&lt;&gt;"",'Données élèves'!S507&lt;&gt;""),'Données élèves'!S507,"")</f>
        <v/>
      </c>
      <c r="V504" s="148" t="str">
        <f>IF(AND(A504&lt;&gt;"",'Données élèves'!T507&lt;&gt;""),'Données élèves'!T507,"")</f>
        <v/>
      </c>
      <c r="W504" s="148" t="str">
        <f>IF(AND(A504&lt;&gt;"",'Données élèves'!U507&lt;&gt;""),'Données élèves'!U507,"")</f>
        <v/>
      </c>
      <c r="X504" s="148" t="str">
        <f>IF(AND(A504&lt;&gt;"",'Données élèves'!V507&lt;&gt;""),'Données élèves'!V507,"")</f>
        <v/>
      </c>
      <c r="Y504" s="148" t="str">
        <f>IF(AND(A504&lt;&gt;"",'Données élèves'!W507&lt;&gt;""),'Données élèves'!W507,"")</f>
        <v/>
      </c>
      <c r="Z504" s="148" t="str">
        <f>IF(AND(A504&lt;&gt;"",'Données élèves'!X507&lt;&gt;""),'Données élèves'!X507,"")</f>
        <v/>
      </c>
    </row>
    <row r="505" spans="1:26" x14ac:dyDescent="0.2">
      <c r="A505" s="146" t="str">
        <f>IF('Données élèves'!$C508&lt;&gt;"",'Données élèves'!A508,"")</f>
        <v/>
      </c>
      <c r="B505" s="146" t="str">
        <f>IF(A505&lt;&gt;"",'Données élèves'!B508,"")</f>
        <v/>
      </c>
      <c r="C505" s="146" t="str">
        <f>IF(AND(A505&lt;&gt;"",'Données élèves'!F508&lt;&gt;""),IF(INDEX(codeclint,MATCH('Données élèves'!F508,libclint,0))&lt;&gt;"",INDEX(codeclint,MATCH('Données élèves'!F508,libclint,0)),""),"")</f>
        <v/>
      </c>
      <c r="D505" s="146" t="str">
        <f t="shared" si="21"/>
        <v/>
      </c>
      <c r="E505" s="146" t="str">
        <f>IF(A505&lt;&gt;"",IF('Données élèves'!G508&lt;&gt;"",IF('Données élèves'!AB508&lt;&gt;"",IF('Données élèves'!G508="LOC.ID",CONCATENATE("LOC.",'Données élèves'!AU$5),'Données élèves'!G508),""),""),"")</f>
        <v/>
      </c>
      <c r="F505" s="146" t="str">
        <f>IF(A505&lt;&gt;"",IF('Données élèves'!H508&lt;&gt;"",'Données élèves'!H508,""),"")</f>
        <v/>
      </c>
      <c r="G505" s="146" t="str">
        <f>IF(AND(A505&lt;&gt;"",'Données élèves'!AC508&lt;&gt;""),IF('Données élèves'!AC508=TRUE,INDEX(codesex,MATCH('Données élèves'!I508,libsex,0)),'Données élèves'!I508),"")</f>
        <v/>
      </c>
      <c r="H505" s="147" t="str">
        <f>IF(A505&lt;&gt;"",IF('Données élèves'!J508&lt;&gt;"",'Données élèves'!J508,""),"")</f>
        <v/>
      </c>
      <c r="I505" s="148" t="str">
        <f>IF(AND(A505&lt;&gt;"",'Données élèves'!AE508&lt;&gt;""),IF('Données élèves'!AE508=TRUE,INDEX(codenat,MATCH('Données élèves'!K508,libnat,0)),'Données élèves'!K508),"")</f>
        <v/>
      </c>
      <c r="J505" s="148" t="str">
        <f>IF(AND(A505&lt;&gt;"",'Données élèves'!AF508&lt;&gt;""),IF('Données élèves'!AF508=TRUE,INDEX(codelangue,MATCH('Données élèves'!L508,liblangue,0)),'Données élèves'!L508),"")</f>
        <v/>
      </c>
      <c r="K505" s="148" t="str">
        <f>IF(AND(A505&lt;&gt;"",'Données élèves'!AH508&lt;&gt;""),IF('Données élèves'!AH508=TRUE,IF(INDEX(codegem,MATCH('Données élèves'!M508,libgem,0))&lt;8000,INDEX(codegem,MATCH('Données élèves'!M508,libgem,0)),""),'Données élèves'!M508),"")</f>
        <v/>
      </c>
      <c r="L505" s="148" t="str">
        <f>IF(AND(A505&lt;&gt;"",'Données élèves'!AH508&lt;&gt;""),IF('Données élèves'!AH508=TRUE,INDEX(codegemhist,MATCH('Données élèves'!M508,libgem,0)),""),"")</f>
        <v/>
      </c>
      <c r="M505" s="148" t="str">
        <f>IF(AND(A505&lt;&gt;"",'Données élèves'!AH508&lt;&gt;""),IF('Données élèves'!AH508=TRUE,IF(INDEX(codegem,MATCH('Données élèves'!M508,libgem,0))&gt;=8000,INDEX(codegem,MATCH('Données élèves'!M508,libgem,0)),""),'Données élèves'!M508),"")</f>
        <v/>
      </c>
      <c r="N505" s="148" t="str">
        <f>IF(AND(A505&lt;&gt;"",'Données élèves'!AI508&lt;&gt;""),IF('Données élèves'!AI508=TRUE,INDEX(codeschart,MATCH('Données élèves'!N508,libschart,0)),'Données élèves'!N508),"")</f>
        <v/>
      </c>
      <c r="O505" s="148" t="str">
        <f>IF(AND(A505&lt;&gt;"",'Données élèves'!O508&lt;&gt;""),'Données élèves'!O508,"")</f>
        <v/>
      </c>
      <c r="P505" s="148" t="str">
        <f>IF(AND(A505&lt;&gt;"",'Données élèves'!AK508&lt;&gt;""),IF('Données élèves'!AK508=TRUE,INDEX(codeform,MATCH('Données élèves'!P508,libform,0)),'Données élèves'!P508),"")</f>
        <v/>
      </c>
      <c r="Q505" s="148" t="str">
        <f>IF(AND(A505&lt;&gt;"",'Données élèves'!AL508&lt;&gt;""),IF('Données élèves'!AL508=TRUE,INDEX(codespe,MATCH('Données élèves'!Q508,libspe,0)),'Données élèves'!Q508),"")</f>
        <v/>
      </c>
      <c r="R505" s="148" t="str">
        <f>IF(AND(A505&lt;&gt;"",OR('Données élèves'!AM508&lt;&gt;"",'Données élèves'!AT508=FALSE)),IF('Données élèves'!AM508=TRUE,INDEX(codemp1,MATCH('Données élèves'!R508,libmp1,0)),IF('Données élèves'!AT508=FALSE,0,'Données élèves'!R508)),"")</f>
        <v/>
      </c>
      <c r="S505" s="148" t="str">
        <f t="shared" si="22"/>
        <v/>
      </c>
      <c r="T505" s="148" t="str">
        <f t="shared" si="23"/>
        <v/>
      </c>
      <c r="U505" s="148" t="str">
        <f>IF(AND(A505&lt;&gt;"",'Données élèves'!S508&lt;&gt;""),'Données élèves'!S508,"")</f>
        <v/>
      </c>
      <c r="V505" s="148" t="str">
        <f>IF(AND(A505&lt;&gt;"",'Données élèves'!T508&lt;&gt;""),'Données élèves'!T508,"")</f>
        <v/>
      </c>
      <c r="W505" s="148" t="str">
        <f>IF(AND(A505&lt;&gt;"",'Données élèves'!U508&lt;&gt;""),'Données élèves'!U508,"")</f>
        <v/>
      </c>
      <c r="X505" s="148" t="str">
        <f>IF(AND(A505&lt;&gt;"",'Données élèves'!V508&lt;&gt;""),'Données élèves'!V508,"")</f>
        <v/>
      </c>
      <c r="Y505" s="148" t="str">
        <f>IF(AND(A505&lt;&gt;"",'Données élèves'!W508&lt;&gt;""),'Données élèves'!W508,"")</f>
        <v/>
      </c>
      <c r="Z505" s="148" t="str">
        <f>IF(AND(A505&lt;&gt;"",'Données élèves'!X508&lt;&gt;""),'Données élèves'!X508,"")</f>
        <v/>
      </c>
    </row>
    <row r="506" spans="1:26" x14ac:dyDescent="0.2">
      <c r="A506" s="146" t="str">
        <f>IF('Données élèves'!$C509&lt;&gt;"",'Données élèves'!A509,"")</f>
        <v/>
      </c>
      <c r="B506" s="146" t="str">
        <f>IF(A506&lt;&gt;"",'Données élèves'!B509,"")</f>
        <v/>
      </c>
      <c r="C506" s="146" t="str">
        <f>IF(AND(A506&lt;&gt;"",'Données élèves'!F509&lt;&gt;""),IF(INDEX(codeclint,MATCH('Données élèves'!F509,libclint,0))&lt;&gt;"",INDEX(codeclint,MATCH('Données élèves'!F509,libclint,0)),""),"")</f>
        <v/>
      </c>
      <c r="D506" s="146" t="str">
        <f t="shared" si="21"/>
        <v/>
      </c>
      <c r="E506" s="146" t="str">
        <f>IF(A506&lt;&gt;"",IF('Données élèves'!G509&lt;&gt;"",IF('Données élèves'!AB509&lt;&gt;"",IF('Données élèves'!G509="LOC.ID",CONCATENATE("LOC.",'Données élèves'!AU$5),'Données élèves'!G509),""),""),"")</f>
        <v/>
      </c>
      <c r="F506" s="146" t="str">
        <f>IF(A506&lt;&gt;"",IF('Données élèves'!H509&lt;&gt;"",'Données élèves'!H509,""),"")</f>
        <v/>
      </c>
      <c r="G506" s="146" t="str">
        <f>IF(AND(A506&lt;&gt;"",'Données élèves'!AC509&lt;&gt;""),IF('Données élèves'!AC509=TRUE,INDEX(codesex,MATCH('Données élèves'!I509,libsex,0)),'Données élèves'!I509),"")</f>
        <v/>
      </c>
      <c r="H506" s="147" t="str">
        <f>IF(A506&lt;&gt;"",IF('Données élèves'!J509&lt;&gt;"",'Données élèves'!J509,""),"")</f>
        <v/>
      </c>
      <c r="I506" s="148" t="str">
        <f>IF(AND(A506&lt;&gt;"",'Données élèves'!AE509&lt;&gt;""),IF('Données élèves'!AE509=TRUE,INDEX(codenat,MATCH('Données élèves'!K509,libnat,0)),'Données élèves'!K509),"")</f>
        <v/>
      </c>
      <c r="J506" s="148" t="str">
        <f>IF(AND(A506&lt;&gt;"",'Données élèves'!AF509&lt;&gt;""),IF('Données élèves'!AF509=TRUE,INDEX(codelangue,MATCH('Données élèves'!L509,liblangue,0)),'Données élèves'!L509),"")</f>
        <v/>
      </c>
      <c r="K506" s="148" t="str">
        <f>IF(AND(A506&lt;&gt;"",'Données élèves'!AH509&lt;&gt;""),IF('Données élèves'!AH509=TRUE,IF(INDEX(codegem,MATCH('Données élèves'!M509,libgem,0))&lt;8000,INDEX(codegem,MATCH('Données élèves'!M509,libgem,0)),""),'Données élèves'!M509),"")</f>
        <v/>
      </c>
      <c r="L506" s="148" t="str">
        <f>IF(AND(A506&lt;&gt;"",'Données élèves'!AH509&lt;&gt;""),IF('Données élèves'!AH509=TRUE,INDEX(codegemhist,MATCH('Données élèves'!M509,libgem,0)),""),"")</f>
        <v/>
      </c>
      <c r="M506" s="148" t="str">
        <f>IF(AND(A506&lt;&gt;"",'Données élèves'!AH509&lt;&gt;""),IF('Données élèves'!AH509=TRUE,IF(INDEX(codegem,MATCH('Données élèves'!M509,libgem,0))&gt;=8000,INDEX(codegem,MATCH('Données élèves'!M509,libgem,0)),""),'Données élèves'!M509),"")</f>
        <v/>
      </c>
      <c r="N506" s="148" t="str">
        <f>IF(AND(A506&lt;&gt;"",'Données élèves'!AI509&lt;&gt;""),IF('Données élèves'!AI509=TRUE,INDEX(codeschart,MATCH('Données élèves'!N509,libschart,0)),'Données élèves'!N509),"")</f>
        <v/>
      </c>
      <c r="O506" s="148" t="str">
        <f>IF(AND(A506&lt;&gt;"",'Données élèves'!O509&lt;&gt;""),'Données élèves'!O509,"")</f>
        <v/>
      </c>
      <c r="P506" s="148" t="str">
        <f>IF(AND(A506&lt;&gt;"",'Données élèves'!AK509&lt;&gt;""),IF('Données élèves'!AK509=TRUE,INDEX(codeform,MATCH('Données élèves'!P509,libform,0)),'Données élèves'!P509),"")</f>
        <v/>
      </c>
      <c r="Q506" s="148" t="str">
        <f>IF(AND(A506&lt;&gt;"",'Données élèves'!AL509&lt;&gt;""),IF('Données élèves'!AL509=TRUE,INDEX(codespe,MATCH('Données élèves'!Q509,libspe,0)),'Données élèves'!Q509),"")</f>
        <v/>
      </c>
      <c r="R506" s="148" t="str">
        <f>IF(AND(A506&lt;&gt;"",OR('Données élèves'!AM509&lt;&gt;"",'Données élèves'!AT509=FALSE)),IF('Données élèves'!AM509=TRUE,INDEX(codemp1,MATCH('Données élèves'!R509,libmp1,0)),IF('Données élèves'!AT509=FALSE,0,'Données élèves'!R509)),"")</f>
        <v/>
      </c>
      <c r="S506" s="148" t="str">
        <f t="shared" si="22"/>
        <v/>
      </c>
      <c r="T506" s="148" t="str">
        <f t="shared" si="23"/>
        <v/>
      </c>
      <c r="U506" s="148" t="str">
        <f>IF(AND(A506&lt;&gt;"",'Données élèves'!S509&lt;&gt;""),'Données élèves'!S509,"")</f>
        <v/>
      </c>
      <c r="V506" s="148" t="str">
        <f>IF(AND(A506&lt;&gt;"",'Données élèves'!T509&lt;&gt;""),'Données élèves'!T509,"")</f>
        <v/>
      </c>
      <c r="W506" s="148" t="str">
        <f>IF(AND(A506&lt;&gt;"",'Données élèves'!U509&lt;&gt;""),'Données élèves'!U509,"")</f>
        <v/>
      </c>
      <c r="X506" s="148" t="str">
        <f>IF(AND(A506&lt;&gt;"",'Données élèves'!V509&lt;&gt;""),'Données élèves'!V509,"")</f>
        <v/>
      </c>
      <c r="Y506" s="148" t="str">
        <f>IF(AND(A506&lt;&gt;"",'Données élèves'!W509&lt;&gt;""),'Données élèves'!W509,"")</f>
        <v/>
      </c>
      <c r="Z506" s="148" t="str">
        <f>IF(AND(A506&lt;&gt;"",'Données élèves'!X509&lt;&gt;""),'Données élèves'!X509,"")</f>
        <v/>
      </c>
    </row>
    <row r="507" spans="1:26" x14ac:dyDescent="0.2">
      <c r="A507" s="146" t="str">
        <f>IF('Données élèves'!$C510&lt;&gt;"",'Données élèves'!A510,"")</f>
        <v/>
      </c>
      <c r="B507" s="146" t="str">
        <f>IF(A507&lt;&gt;"",'Données élèves'!B510,"")</f>
        <v/>
      </c>
      <c r="C507" s="146" t="str">
        <f>IF(AND(A507&lt;&gt;"",'Données élèves'!F510&lt;&gt;""),IF(INDEX(codeclint,MATCH('Données élèves'!F510,libclint,0))&lt;&gt;"",INDEX(codeclint,MATCH('Données élèves'!F510,libclint,0)),""),"")</f>
        <v/>
      </c>
      <c r="D507" s="146" t="str">
        <f t="shared" si="21"/>
        <v/>
      </c>
      <c r="E507" s="146" t="str">
        <f>IF(A507&lt;&gt;"",IF('Données élèves'!G510&lt;&gt;"",IF('Données élèves'!AB510&lt;&gt;"",IF('Données élèves'!G510="LOC.ID",CONCATENATE("LOC.",'Données élèves'!AU$5),'Données élèves'!G510),""),""),"")</f>
        <v/>
      </c>
      <c r="F507" s="146" t="str">
        <f>IF(A507&lt;&gt;"",IF('Données élèves'!H510&lt;&gt;"",'Données élèves'!H510,""),"")</f>
        <v/>
      </c>
      <c r="G507" s="146" t="str">
        <f>IF(AND(A507&lt;&gt;"",'Données élèves'!AC510&lt;&gt;""),IF('Données élèves'!AC510=TRUE,INDEX(codesex,MATCH('Données élèves'!I510,libsex,0)),'Données élèves'!I510),"")</f>
        <v/>
      </c>
      <c r="H507" s="147" t="str">
        <f>IF(A507&lt;&gt;"",IF('Données élèves'!J510&lt;&gt;"",'Données élèves'!J510,""),"")</f>
        <v/>
      </c>
      <c r="I507" s="148" t="str">
        <f>IF(AND(A507&lt;&gt;"",'Données élèves'!AE510&lt;&gt;""),IF('Données élèves'!AE510=TRUE,INDEX(codenat,MATCH('Données élèves'!K510,libnat,0)),'Données élèves'!K510),"")</f>
        <v/>
      </c>
      <c r="J507" s="148" t="str">
        <f>IF(AND(A507&lt;&gt;"",'Données élèves'!AF510&lt;&gt;""),IF('Données élèves'!AF510=TRUE,INDEX(codelangue,MATCH('Données élèves'!L510,liblangue,0)),'Données élèves'!L510),"")</f>
        <v/>
      </c>
      <c r="K507" s="148" t="str">
        <f>IF(AND(A507&lt;&gt;"",'Données élèves'!AH510&lt;&gt;""),IF('Données élèves'!AH510=TRUE,IF(INDEX(codegem,MATCH('Données élèves'!M510,libgem,0))&lt;8000,INDEX(codegem,MATCH('Données élèves'!M510,libgem,0)),""),'Données élèves'!M510),"")</f>
        <v/>
      </c>
      <c r="L507" s="148" t="str">
        <f>IF(AND(A507&lt;&gt;"",'Données élèves'!AH510&lt;&gt;""),IF('Données élèves'!AH510=TRUE,INDEX(codegemhist,MATCH('Données élèves'!M510,libgem,0)),""),"")</f>
        <v/>
      </c>
      <c r="M507" s="148" t="str">
        <f>IF(AND(A507&lt;&gt;"",'Données élèves'!AH510&lt;&gt;""),IF('Données élèves'!AH510=TRUE,IF(INDEX(codegem,MATCH('Données élèves'!M510,libgem,0))&gt;=8000,INDEX(codegem,MATCH('Données élèves'!M510,libgem,0)),""),'Données élèves'!M510),"")</f>
        <v/>
      </c>
      <c r="N507" s="148" t="str">
        <f>IF(AND(A507&lt;&gt;"",'Données élèves'!AI510&lt;&gt;""),IF('Données élèves'!AI510=TRUE,INDEX(codeschart,MATCH('Données élèves'!N510,libschart,0)),'Données élèves'!N510),"")</f>
        <v/>
      </c>
      <c r="O507" s="148" t="str">
        <f>IF(AND(A507&lt;&gt;"",'Données élèves'!O510&lt;&gt;""),'Données élèves'!O510,"")</f>
        <v/>
      </c>
      <c r="P507" s="148" t="str">
        <f>IF(AND(A507&lt;&gt;"",'Données élèves'!AK510&lt;&gt;""),IF('Données élèves'!AK510=TRUE,INDEX(codeform,MATCH('Données élèves'!P510,libform,0)),'Données élèves'!P510),"")</f>
        <v/>
      </c>
      <c r="Q507" s="148" t="str">
        <f>IF(AND(A507&lt;&gt;"",'Données élèves'!AL510&lt;&gt;""),IF('Données élèves'!AL510=TRUE,INDEX(codespe,MATCH('Données élèves'!Q510,libspe,0)),'Données élèves'!Q510),"")</f>
        <v/>
      </c>
      <c r="R507" s="148" t="str">
        <f>IF(AND(A507&lt;&gt;"",OR('Données élèves'!AM510&lt;&gt;"",'Données élèves'!AT510=FALSE)),IF('Données élèves'!AM510=TRUE,INDEX(codemp1,MATCH('Données élèves'!R510,libmp1,0)),IF('Données élèves'!AT510=FALSE,0,'Données élèves'!R510)),"")</f>
        <v/>
      </c>
      <c r="S507" s="148" t="str">
        <f t="shared" si="22"/>
        <v/>
      </c>
      <c r="T507" s="148" t="str">
        <f t="shared" si="23"/>
        <v/>
      </c>
      <c r="U507" s="148" t="str">
        <f>IF(AND(A507&lt;&gt;"",'Données élèves'!S510&lt;&gt;""),'Données élèves'!S510,"")</f>
        <v/>
      </c>
      <c r="V507" s="148" t="str">
        <f>IF(AND(A507&lt;&gt;"",'Données élèves'!T510&lt;&gt;""),'Données élèves'!T510,"")</f>
        <v/>
      </c>
      <c r="W507" s="148" t="str">
        <f>IF(AND(A507&lt;&gt;"",'Données élèves'!U510&lt;&gt;""),'Données élèves'!U510,"")</f>
        <v/>
      </c>
      <c r="X507" s="148" t="str">
        <f>IF(AND(A507&lt;&gt;"",'Données élèves'!V510&lt;&gt;""),'Données élèves'!V510,"")</f>
        <v/>
      </c>
      <c r="Y507" s="148" t="str">
        <f>IF(AND(A507&lt;&gt;"",'Données élèves'!W510&lt;&gt;""),'Données élèves'!W510,"")</f>
        <v/>
      </c>
      <c r="Z507" s="148" t="str">
        <f>IF(AND(A507&lt;&gt;"",'Données élèves'!X510&lt;&gt;""),'Données élèves'!X510,"")</f>
        <v/>
      </c>
    </row>
    <row r="508" spans="1:26" x14ac:dyDescent="0.2">
      <c r="A508" s="146" t="str">
        <f>IF('Données élèves'!$C511&lt;&gt;"",'Données élèves'!A511,"")</f>
        <v/>
      </c>
      <c r="B508" s="146" t="str">
        <f>IF(A508&lt;&gt;"",'Données élèves'!B511,"")</f>
        <v/>
      </c>
      <c r="C508" s="146" t="str">
        <f>IF(AND(A508&lt;&gt;"",'Données élèves'!F511&lt;&gt;""),IF(INDEX(codeclint,MATCH('Données élèves'!F511,libclint,0))&lt;&gt;"",INDEX(codeclint,MATCH('Données élèves'!F511,libclint,0)),""),"")</f>
        <v/>
      </c>
      <c r="D508" s="146" t="str">
        <f t="shared" si="21"/>
        <v/>
      </c>
      <c r="E508" s="146" t="str">
        <f>IF(A508&lt;&gt;"",IF('Données élèves'!G511&lt;&gt;"",IF('Données élèves'!AB511&lt;&gt;"",IF('Données élèves'!G511="LOC.ID",CONCATENATE("LOC.",'Données élèves'!AU$5),'Données élèves'!G511),""),""),"")</f>
        <v/>
      </c>
      <c r="F508" s="146" t="str">
        <f>IF(A508&lt;&gt;"",IF('Données élèves'!H511&lt;&gt;"",'Données élèves'!H511,""),"")</f>
        <v/>
      </c>
      <c r="G508" s="146" t="str">
        <f>IF(AND(A508&lt;&gt;"",'Données élèves'!AC511&lt;&gt;""),IF('Données élèves'!AC511=TRUE,INDEX(codesex,MATCH('Données élèves'!I511,libsex,0)),'Données élèves'!I511),"")</f>
        <v/>
      </c>
      <c r="H508" s="147" t="str">
        <f>IF(A508&lt;&gt;"",IF('Données élèves'!J511&lt;&gt;"",'Données élèves'!J511,""),"")</f>
        <v/>
      </c>
      <c r="I508" s="148" t="str">
        <f>IF(AND(A508&lt;&gt;"",'Données élèves'!AE511&lt;&gt;""),IF('Données élèves'!AE511=TRUE,INDEX(codenat,MATCH('Données élèves'!K511,libnat,0)),'Données élèves'!K511),"")</f>
        <v/>
      </c>
      <c r="J508" s="148" t="str">
        <f>IF(AND(A508&lt;&gt;"",'Données élèves'!AF511&lt;&gt;""),IF('Données élèves'!AF511=TRUE,INDEX(codelangue,MATCH('Données élèves'!L511,liblangue,0)),'Données élèves'!L511),"")</f>
        <v/>
      </c>
      <c r="K508" s="148" t="str">
        <f>IF(AND(A508&lt;&gt;"",'Données élèves'!AH511&lt;&gt;""),IF('Données élèves'!AH511=TRUE,IF(INDEX(codegem,MATCH('Données élèves'!M511,libgem,0))&lt;8000,INDEX(codegem,MATCH('Données élèves'!M511,libgem,0)),""),'Données élèves'!M511),"")</f>
        <v/>
      </c>
      <c r="L508" s="148" t="str">
        <f>IF(AND(A508&lt;&gt;"",'Données élèves'!AH511&lt;&gt;""),IF('Données élèves'!AH511=TRUE,INDEX(codegemhist,MATCH('Données élèves'!M511,libgem,0)),""),"")</f>
        <v/>
      </c>
      <c r="M508" s="148" t="str">
        <f>IF(AND(A508&lt;&gt;"",'Données élèves'!AH511&lt;&gt;""),IF('Données élèves'!AH511=TRUE,IF(INDEX(codegem,MATCH('Données élèves'!M511,libgem,0))&gt;=8000,INDEX(codegem,MATCH('Données élèves'!M511,libgem,0)),""),'Données élèves'!M511),"")</f>
        <v/>
      </c>
      <c r="N508" s="148" t="str">
        <f>IF(AND(A508&lt;&gt;"",'Données élèves'!AI511&lt;&gt;""),IF('Données élèves'!AI511=TRUE,INDEX(codeschart,MATCH('Données élèves'!N511,libschart,0)),'Données élèves'!N511),"")</f>
        <v/>
      </c>
      <c r="O508" s="148" t="str">
        <f>IF(AND(A508&lt;&gt;"",'Données élèves'!O511&lt;&gt;""),'Données élèves'!O511,"")</f>
        <v/>
      </c>
      <c r="P508" s="148" t="str">
        <f>IF(AND(A508&lt;&gt;"",'Données élèves'!AK511&lt;&gt;""),IF('Données élèves'!AK511=TRUE,INDEX(codeform,MATCH('Données élèves'!P511,libform,0)),'Données élèves'!P511),"")</f>
        <v/>
      </c>
      <c r="Q508" s="148" t="str">
        <f>IF(AND(A508&lt;&gt;"",'Données élèves'!AL511&lt;&gt;""),IF('Données élèves'!AL511=TRUE,INDEX(codespe,MATCH('Données élèves'!Q511,libspe,0)),'Données élèves'!Q511),"")</f>
        <v/>
      </c>
      <c r="R508" s="148" t="str">
        <f>IF(AND(A508&lt;&gt;"",OR('Données élèves'!AM511&lt;&gt;"",'Données élèves'!AT511=FALSE)),IF('Données élèves'!AM511=TRUE,INDEX(codemp1,MATCH('Données élèves'!R511,libmp1,0)),IF('Données élèves'!AT511=FALSE,0,'Données élèves'!R511)),"")</f>
        <v/>
      </c>
      <c r="S508" s="148" t="str">
        <f t="shared" si="22"/>
        <v/>
      </c>
      <c r="T508" s="148" t="str">
        <f t="shared" si="23"/>
        <v/>
      </c>
      <c r="U508" s="148" t="str">
        <f>IF(AND(A508&lt;&gt;"",'Données élèves'!S511&lt;&gt;""),'Données élèves'!S511,"")</f>
        <v/>
      </c>
      <c r="V508" s="148" t="str">
        <f>IF(AND(A508&lt;&gt;"",'Données élèves'!T511&lt;&gt;""),'Données élèves'!T511,"")</f>
        <v/>
      </c>
      <c r="W508" s="148" t="str">
        <f>IF(AND(A508&lt;&gt;"",'Données élèves'!U511&lt;&gt;""),'Données élèves'!U511,"")</f>
        <v/>
      </c>
      <c r="X508" s="148" t="str">
        <f>IF(AND(A508&lt;&gt;"",'Données élèves'!V511&lt;&gt;""),'Données élèves'!V511,"")</f>
        <v/>
      </c>
      <c r="Y508" s="148" t="str">
        <f>IF(AND(A508&lt;&gt;"",'Données élèves'!W511&lt;&gt;""),'Données élèves'!W511,"")</f>
        <v/>
      </c>
      <c r="Z508" s="148" t="str">
        <f>IF(AND(A508&lt;&gt;"",'Données élèves'!X511&lt;&gt;""),'Données élèves'!X511,"")</f>
        <v/>
      </c>
    </row>
    <row r="509" spans="1:26" x14ac:dyDescent="0.2">
      <c r="A509" s="146" t="str">
        <f>IF('Données élèves'!$C512&lt;&gt;"",'Données élèves'!A512,"")</f>
        <v/>
      </c>
      <c r="B509" s="146" t="str">
        <f>IF(A509&lt;&gt;"",'Données élèves'!B512,"")</f>
        <v/>
      </c>
      <c r="C509" s="146" t="str">
        <f>IF(AND(A509&lt;&gt;"",'Données élèves'!F512&lt;&gt;""),IF(INDEX(codeclint,MATCH('Données élèves'!F512,libclint,0))&lt;&gt;"",INDEX(codeclint,MATCH('Données élèves'!F512,libclint,0)),""),"")</f>
        <v/>
      </c>
      <c r="D509" s="146" t="str">
        <f t="shared" si="21"/>
        <v/>
      </c>
      <c r="E509" s="146" t="str">
        <f>IF(A509&lt;&gt;"",IF('Données élèves'!G512&lt;&gt;"",IF('Données élèves'!AB512&lt;&gt;"",IF('Données élèves'!G512="LOC.ID",CONCATENATE("LOC.",'Données élèves'!AU$5),'Données élèves'!G512),""),""),"")</f>
        <v/>
      </c>
      <c r="F509" s="146" t="str">
        <f>IF(A509&lt;&gt;"",IF('Données élèves'!H512&lt;&gt;"",'Données élèves'!H512,""),"")</f>
        <v/>
      </c>
      <c r="G509" s="146" t="str">
        <f>IF(AND(A509&lt;&gt;"",'Données élèves'!AC512&lt;&gt;""),IF('Données élèves'!AC512=TRUE,INDEX(codesex,MATCH('Données élèves'!I512,libsex,0)),'Données élèves'!I512),"")</f>
        <v/>
      </c>
      <c r="H509" s="147" t="str">
        <f>IF(A509&lt;&gt;"",IF('Données élèves'!J512&lt;&gt;"",'Données élèves'!J512,""),"")</f>
        <v/>
      </c>
      <c r="I509" s="148" t="str">
        <f>IF(AND(A509&lt;&gt;"",'Données élèves'!AE512&lt;&gt;""),IF('Données élèves'!AE512=TRUE,INDEX(codenat,MATCH('Données élèves'!K512,libnat,0)),'Données élèves'!K512),"")</f>
        <v/>
      </c>
      <c r="J509" s="148" t="str">
        <f>IF(AND(A509&lt;&gt;"",'Données élèves'!AF512&lt;&gt;""),IF('Données élèves'!AF512=TRUE,INDEX(codelangue,MATCH('Données élèves'!L512,liblangue,0)),'Données élèves'!L512),"")</f>
        <v/>
      </c>
      <c r="K509" s="148" t="str">
        <f>IF(AND(A509&lt;&gt;"",'Données élèves'!AH512&lt;&gt;""),IF('Données élèves'!AH512=TRUE,IF(INDEX(codegem,MATCH('Données élèves'!M512,libgem,0))&lt;8000,INDEX(codegem,MATCH('Données élèves'!M512,libgem,0)),""),'Données élèves'!M512),"")</f>
        <v/>
      </c>
      <c r="L509" s="148" t="str">
        <f>IF(AND(A509&lt;&gt;"",'Données élèves'!AH512&lt;&gt;""),IF('Données élèves'!AH512=TRUE,INDEX(codegemhist,MATCH('Données élèves'!M512,libgem,0)),""),"")</f>
        <v/>
      </c>
      <c r="M509" s="148" t="str">
        <f>IF(AND(A509&lt;&gt;"",'Données élèves'!AH512&lt;&gt;""),IF('Données élèves'!AH512=TRUE,IF(INDEX(codegem,MATCH('Données élèves'!M512,libgem,0))&gt;=8000,INDEX(codegem,MATCH('Données élèves'!M512,libgem,0)),""),'Données élèves'!M512),"")</f>
        <v/>
      </c>
      <c r="N509" s="148" t="str">
        <f>IF(AND(A509&lt;&gt;"",'Données élèves'!AI512&lt;&gt;""),IF('Données élèves'!AI512=TRUE,INDEX(codeschart,MATCH('Données élèves'!N512,libschart,0)),'Données élèves'!N512),"")</f>
        <v/>
      </c>
      <c r="O509" s="148" t="str">
        <f>IF(AND(A509&lt;&gt;"",'Données élèves'!O512&lt;&gt;""),'Données élèves'!O512,"")</f>
        <v/>
      </c>
      <c r="P509" s="148" t="str">
        <f>IF(AND(A509&lt;&gt;"",'Données élèves'!AK512&lt;&gt;""),IF('Données élèves'!AK512=TRUE,INDEX(codeform,MATCH('Données élèves'!P512,libform,0)),'Données élèves'!P512),"")</f>
        <v/>
      </c>
      <c r="Q509" s="148" t="str">
        <f>IF(AND(A509&lt;&gt;"",'Données élèves'!AL512&lt;&gt;""),IF('Données élèves'!AL512=TRUE,INDEX(codespe,MATCH('Données élèves'!Q512,libspe,0)),'Données élèves'!Q512),"")</f>
        <v/>
      </c>
      <c r="R509" s="148" t="str">
        <f>IF(AND(A509&lt;&gt;"",OR('Données élèves'!AM512&lt;&gt;"",'Données élèves'!AT512=FALSE)),IF('Données élèves'!AM512=TRUE,INDEX(codemp1,MATCH('Données élèves'!R512,libmp1,0)),IF('Données élèves'!AT512=FALSE,0,'Données élèves'!R512)),"")</f>
        <v/>
      </c>
      <c r="S509" s="148" t="str">
        <f t="shared" si="22"/>
        <v/>
      </c>
      <c r="T509" s="148" t="str">
        <f t="shared" si="23"/>
        <v/>
      </c>
      <c r="U509" s="148" t="str">
        <f>IF(AND(A509&lt;&gt;"",'Données élèves'!S512&lt;&gt;""),'Données élèves'!S512,"")</f>
        <v/>
      </c>
      <c r="V509" s="148" t="str">
        <f>IF(AND(A509&lt;&gt;"",'Données élèves'!T512&lt;&gt;""),'Données élèves'!T512,"")</f>
        <v/>
      </c>
      <c r="W509" s="148" t="str">
        <f>IF(AND(A509&lt;&gt;"",'Données élèves'!U512&lt;&gt;""),'Données élèves'!U512,"")</f>
        <v/>
      </c>
      <c r="X509" s="148" t="str">
        <f>IF(AND(A509&lt;&gt;"",'Données élèves'!V512&lt;&gt;""),'Données élèves'!V512,"")</f>
        <v/>
      </c>
      <c r="Y509" s="148" t="str">
        <f>IF(AND(A509&lt;&gt;"",'Données élèves'!W512&lt;&gt;""),'Données élèves'!W512,"")</f>
        <v/>
      </c>
      <c r="Z509" s="148" t="str">
        <f>IF(AND(A509&lt;&gt;"",'Données élèves'!X512&lt;&gt;""),'Données élèves'!X512,"")</f>
        <v/>
      </c>
    </row>
    <row r="510" spans="1:26" x14ac:dyDescent="0.2">
      <c r="A510" s="146" t="str">
        <f>IF('Données élèves'!$C513&lt;&gt;"",'Données élèves'!A513,"")</f>
        <v/>
      </c>
      <c r="B510" s="146" t="str">
        <f>IF(A510&lt;&gt;"",'Données élèves'!B513,"")</f>
        <v/>
      </c>
      <c r="C510" s="146" t="str">
        <f>IF(AND(A510&lt;&gt;"",'Données élèves'!F513&lt;&gt;""),IF(INDEX(codeclint,MATCH('Données élèves'!F513,libclint,0))&lt;&gt;"",INDEX(codeclint,MATCH('Données élèves'!F513,libclint,0)),""),"")</f>
        <v/>
      </c>
      <c r="D510" s="146" t="str">
        <f t="shared" si="21"/>
        <v/>
      </c>
      <c r="E510" s="146" t="str">
        <f>IF(A510&lt;&gt;"",IF('Données élèves'!G513&lt;&gt;"",IF('Données élèves'!AB513&lt;&gt;"",IF('Données élèves'!G513="LOC.ID",CONCATENATE("LOC.",'Données élèves'!AU$5),'Données élèves'!G513),""),""),"")</f>
        <v/>
      </c>
      <c r="F510" s="146" t="str">
        <f>IF(A510&lt;&gt;"",IF('Données élèves'!H513&lt;&gt;"",'Données élèves'!H513,""),"")</f>
        <v/>
      </c>
      <c r="G510" s="146" t="str">
        <f>IF(AND(A510&lt;&gt;"",'Données élèves'!AC513&lt;&gt;""),IF('Données élèves'!AC513=TRUE,INDEX(codesex,MATCH('Données élèves'!I513,libsex,0)),'Données élèves'!I513),"")</f>
        <v/>
      </c>
      <c r="H510" s="147" t="str">
        <f>IF(A510&lt;&gt;"",IF('Données élèves'!J513&lt;&gt;"",'Données élèves'!J513,""),"")</f>
        <v/>
      </c>
      <c r="I510" s="148" t="str">
        <f>IF(AND(A510&lt;&gt;"",'Données élèves'!AE513&lt;&gt;""),IF('Données élèves'!AE513=TRUE,INDEX(codenat,MATCH('Données élèves'!K513,libnat,0)),'Données élèves'!K513),"")</f>
        <v/>
      </c>
      <c r="J510" s="148" t="str">
        <f>IF(AND(A510&lt;&gt;"",'Données élèves'!AF513&lt;&gt;""),IF('Données élèves'!AF513=TRUE,INDEX(codelangue,MATCH('Données élèves'!L513,liblangue,0)),'Données élèves'!L513),"")</f>
        <v/>
      </c>
      <c r="K510" s="148" t="str">
        <f>IF(AND(A510&lt;&gt;"",'Données élèves'!AH513&lt;&gt;""),IF('Données élèves'!AH513=TRUE,IF(INDEX(codegem,MATCH('Données élèves'!M513,libgem,0))&lt;8000,INDEX(codegem,MATCH('Données élèves'!M513,libgem,0)),""),'Données élèves'!M513),"")</f>
        <v/>
      </c>
      <c r="L510" s="148" t="str">
        <f>IF(AND(A510&lt;&gt;"",'Données élèves'!AH513&lt;&gt;""),IF('Données élèves'!AH513=TRUE,INDEX(codegemhist,MATCH('Données élèves'!M513,libgem,0)),""),"")</f>
        <v/>
      </c>
      <c r="M510" s="148" t="str">
        <f>IF(AND(A510&lt;&gt;"",'Données élèves'!AH513&lt;&gt;""),IF('Données élèves'!AH513=TRUE,IF(INDEX(codegem,MATCH('Données élèves'!M513,libgem,0))&gt;=8000,INDEX(codegem,MATCH('Données élèves'!M513,libgem,0)),""),'Données élèves'!M513),"")</f>
        <v/>
      </c>
      <c r="N510" s="148" t="str">
        <f>IF(AND(A510&lt;&gt;"",'Données élèves'!AI513&lt;&gt;""),IF('Données élèves'!AI513=TRUE,INDEX(codeschart,MATCH('Données élèves'!N513,libschart,0)),'Données élèves'!N513),"")</f>
        <v/>
      </c>
      <c r="O510" s="148" t="str">
        <f>IF(AND(A510&lt;&gt;"",'Données élèves'!O513&lt;&gt;""),'Données élèves'!O513,"")</f>
        <v/>
      </c>
      <c r="P510" s="148" t="str">
        <f>IF(AND(A510&lt;&gt;"",'Données élèves'!AK513&lt;&gt;""),IF('Données élèves'!AK513=TRUE,INDEX(codeform,MATCH('Données élèves'!P513,libform,0)),'Données élèves'!P513),"")</f>
        <v/>
      </c>
      <c r="Q510" s="148" t="str">
        <f>IF(AND(A510&lt;&gt;"",'Données élèves'!AL513&lt;&gt;""),IF('Données élèves'!AL513=TRUE,INDEX(codespe,MATCH('Données élèves'!Q513,libspe,0)),'Données élèves'!Q513),"")</f>
        <v/>
      </c>
      <c r="R510" s="148" t="str">
        <f>IF(AND(A510&lt;&gt;"",OR('Données élèves'!AM513&lt;&gt;"",'Données élèves'!AT513=FALSE)),IF('Données élèves'!AM513=TRUE,INDEX(codemp1,MATCH('Données élèves'!R513,libmp1,0)),IF('Données élèves'!AT513=FALSE,0,'Données élèves'!R513)),"")</f>
        <v/>
      </c>
      <c r="S510" s="148" t="str">
        <f t="shared" si="22"/>
        <v/>
      </c>
      <c r="T510" s="148" t="str">
        <f t="shared" si="23"/>
        <v/>
      </c>
      <c r="U510" s="148" t="str">
        <f>IF(AND(A510&lt;&gt;"",'Données élèves'!S513&lt;&gt;""),'Données élèves'!S513,"")</f>
        <v/>
      </c>
      <c r="V510" s="148" t="str">
        <f>IF(AND(A510&lt;&gt;"",'Données élèves'!T513&lt;&gt;""),'Données élèves'!T513,"")</f>
        <v/>
      </c>
      <c r="W510" s="148" t="str">
        <f>IF(AND(A510&lt;&gt;"",'Données élèves'!U513&lt;&gt;""),'Données élèves'!U513,"")</f>
        <v/>
      </c>
      <c r="X510" s="148" t="str">
        <f>IF(AND(A510&lt;&gt;"",'Données élèves'!V513&lt;&gt;""),'Données élèves'!V513,"")</f>
        <v/>
      </c>
      <c r="Y510" s="148" t="str">
        <f>IF(AND(A510&lt;&gt;"",'Données élèves'!W513&lt;&gt;""),'Données élèves'!W513,"")</f>
        <v/>
      </c>
      <c r="Z510" s="148" t="str">
        <f>IF(AND(A510&lt;&gt;"",'Données élèves'!X513&lt;&gt;""),'Données élèves'!X513,"")</f>
        <v/>
      </c>
    </row>
    <row r="511" spans="1:26" x14ac:dyDescent="0.2">
      <c r="A511" s="146" t="str">
        <f>IF('Données élèves'!$C514&lt;&gt;"",'Données élèves'!A514,"")</f>
        <v/>
      </c>
      <c r="B511" s="146" t="str">
        <f>IF(A511&lt;&gt;"",'Données élèves'!B514,"")</f>
        <v/>
      </c>
      <c r="C511" s="146" t="str">
        <f>IF(AND(A511&lt;&gt;"",'Données élèves'!F514&lt;&gt;""),IF(INDEX(codeclint,MATCH('Données élèves'!F514,libclint,0))&lt;&gt;"",INDEX(codeclint,MATCH('Données élèves'!F514,libclint,0)),""),"")</f>
        <v/>
      </c>
      <c r="D511" s="146" t="str">
        <f t="shared" si="21"/>
        <v/>
      </c>
      <c r="E511" s="146" t="str">
        <f>IF(A511&lt;&gt;"",IF('Données élèves'!G514&lt;&gt;"",IF('Données élèves'!AB514&lt;&gt;"",IF('Données élèves'!G514="LOC.ID",CONCATENATE("LOC.",'Données élèves'!AU$5),'Données élèves'!G514),""),""),"")</f>
        <v/>
      </c>
      <c r="F511" s="146" t="str">
        <f>IF(A511&lt;&gt;"",IF('Données élèves'!H514&lt;&gt;"",'Données élèves'!H514,""),"")</f>
        <v/>
      </c>
      <c r="G511" s="146" t="str">
        <f>IF(AND(A511&lt;&gt;"",'Données élèves'!AC514&lt;&gt;""),IF('Données élèves'!AC514=TRUE,INDEX(codesex,MATCH('Données élèves'!I514,libsex,0)),'Données élèves'!I514),"")</f>
        <v/>
      </c>
      <c r="H511" s="147" t="str">
        <f>IF(A511&lt;&gt;"",IF('Données élèves'!J514&lt;&gt;"",'Données élèves'!J514,""),"")</f>
        <v/>
      </c>
      <c r="I511" s="148" t="str">
        <f>IF(AND(A511&lt;&gt;"",'Données élèves'!AE514&lt;&gt;""),IF('Données élèves'!AE514=TRUE,INDEX(codenat,MATCH('Données élèves'!K514,libnat,0)),'Données élèves'!K514),"")</f>
        <v/>
      </c>
      <c r="J511" s="148" t="str">
        <f>IF(AND(A511&lt;&gt;"",'Données élèves'!AF514&lt;&gt;""),IF('Données élèves'!AF514=TRUE,INDEX(codelangue,MATCH('Données élèves'!L514,liblangue,0)),'Données élèves'!L514),"")</f>
        <v/>
      </c>
      <c r="K511" s="148" t="str">
        <f>IF(AND(A511&lt;&gt;"",'Données élèves'!AH514&lt;&gt;""),IF('Données élèves'!AH514=TRUE,IF(INDEX(codegem,MATCH('Données élèves'!M514,libgem,0))&lt;8000,INDEX(codegem,MATCH('Données élèves'!M514,libgem,0)),""),'Données élèves'!M514),"")</f>
        <v/>
      </c>
      <c r="L511" s="148" t="str">
        <f>IF(AND(A511&lt;&gt;"",'Données élèves'!AH514&lt;&gt;""),IF('Données élèves'!AH514=TRUE,INDEX(codegemhist,MATCH('Données élèves'!M514,libgem,0)),""),"")</f>
        <v/>
      </c>
      <c r="M511" s="148" t="str">
        <f>IF(AND(A511&lt;&gt;"",'Données élèves'!AH514&lt;&gt;""),IF('Données élèves'!AH514=TRUE,IF(INDEX(codegem,MATCH('Données élèves'!M514,libgem,0))&gt;=8000,INDEX(codegem,MATCH('Données élèves'!M514,libgem,0)),""),'Données élèves'!M514),"")</f>
        <v/>
      </c>
      <c r="N511" s="148" t="str">
        <f>IF(AND(A511&lt;&gt;"",'Données élèves'!AI514&lt;&gt;""),IF('Données élèves'!AI514=TRUE,INDEX(codeschart,MATCH('Données élèves'!N514,libschart,0)),'Données élèves'!N514),"")</f>
        <v/>
      </c>
      <c r="O511" s="148" t="str">
        <f>IF(AND(A511&lt;&gt;"",'Données élèves'!O514&lt;&gt;""),'Données élèves'!O514,"")</f>
        <v/>
      </c>
      <c r="P511" s="148" t="str">
        <f>IF(AND(A511&lt;&gt;"",'Données élèves'!AK514&lt;&gt;""),IF('Données élèves'!AK514=TRUE,INDEX(codeform,MATCH('Données élèves'!P514,libform,0)),'Données élèves'!P514),"")</f>
        <v/>
      </c>
      <c r="Q511" s="148" t="str">
        <f>IF(AND(A511&lt;&gt;"",'Données élèves'!AL514&lt;&gt;""),IF('Données élèves'!AL514=TRUE,INDEX(codespe,MATCH('Données élèves'!Q514,libspe,0)),'Données élèves'!Q514),"")</f>
        <v/>
      </c>
      <c r="R511" s="148" t="str">
        <f>IF(AND(A511&lt;&gt;"",OR('Données élèves'!AM514&lt;&gt;"",'Données élèves'!AT514=FALSE)),IF('Données élèves'!AM514=TRUE,INDEX(codemp1,MATCH('Données élèves'!R514,libmp1,0)),IF('Données élèves'!AT514=FALSE,0,'Données élèves'!R514)),"")</f>
        <v/>
      </c>
      <c r="S511" s="148" t="str">
        <f t="shared" si="22"/>
        <v/>
      </c>
      <c r="T511" s="148" t="str">
        <f t="shared" si="23"/>
        <v/>
      </c>
      <c r="U511" s="148" t="str">
        <f>IF(AND(A511&lt;&gt;"",'Données élèves'!S514&lt;&gt;""),'Données élèves'!S514,"")</f>
        <v/>
      </c>
      <c r="V511" s="148" t="str">
        <f>IF(AND(A511&lt;&gt;"",'Données élèves'!T514&lt;&gt;""),'Données élèves'!T514,"")</f>
        <v/>
      </c>
      <c r="W511" s="148" t="str">
        <f>IF(AND(A511&lt;&gt;"",'Données élèves'!U514&lt;&gt;""),'Données élèves'!U514,"")</f>
        <v/>
      </c>
      <c r="X511" s="148" t="str">
        <f>IF(AND(A511&lt;&gt;"",'Données élèves'!V514&lt;&gt;""),'Données élèves'!V514,"")</f>
        <v/>
      </c>
      <c r="Y511" s="148" t="str">
        <f>IF(AND(A511&lt;&gt;"",'Données élèves'!W514&lt;&gt;""),'Données élèves'!W514,"")</f>
        <v/>
      </c>
      <c r="Z511" s="148" t="str">
        <f>IF(AND(A511&lt;&gt;"",'Données élèves'!X514&lt;&gt;""),'Données élèves'!X514,"")</f>
        <v/>
      </c>
    </row>
    <row r="512" spans="1:26" x14ac:dyDescent="0.2">
      <c r="A512" s="146" t="str">
        <f>IF('Données élèves'!$C515&lt;&gt;"",'Données élèves'!A515,"")</f>
        <v/>
      </c>
      <c r="B512" s="146" t="str">
        <f>IF(A512&lt;&gt;"",'Données élèves'!B515,"")</f>
        <v/>
      </c>
      <c r="C512" s="146" t="str">
        <f>IF(AND(A512&lt;&gt;"",'Données élèves'!F515&lt;&gt;""),IF(INDEX(codeclint,MATCH('Données élèves'!F515,libclint,0))&lt;&gt;"",INDEX(codeclint,MATCH('Données élèves'!F515,libclint,0)),""),"")</f>
        <v/>
      </c>
      <c r="D512" s="146" t="str">
        <f t="shared" si="21"/>
        <v/>
      </c>
      <c r="E512" s="146" t="str">
        <f>IF(A512&lt;&gt;"",IF('Données élèves'!G515&lt;&gt;"",IF('Données élèves'!AB515&lt;&gt;"",IF('Données élèves'!G515="LOC.ID",CONCATENATE("LOC.",'Données élèves'!AU$5),'Données élèves'!G515),""),""),"")</f>
        <v/>
      </c>
      <c r="F512" s="146" t="str">
        <f>IF(A512&lt;&gt;"",IF('Données élèves'!H515&lt;&gt;"",'Données élèves'!H515,""),"")</f>
        <v/>
      </c>
      <c r="G512" s="146" t="str">
        <f>IF(AND(A512&lt;&gt;"",'Données élèves'!AC515&lt;&gt;""),IF('Données élèves'!AC515=TRUE,INDEX(codesex,MATCH('Données élèves'!I515,libsex,0)),'Données élèves'!I515),"")</f>
        <v/>
      </c>
      <c r="H512" s="147" t="str">
        <f>IF(A512&lt;&gt;"",IF('Données élèves'!J515&lt;&gt;"",'Données élèves'!J515,""),"")</f>
        <v/>
      </c>
      <c r="I512" s="148" t="str">
        <f>IF(AND(A512&lt;&gt;"",'Données élèves'!AE515&lt;&gt;""),IF('Données élèves'!AE515=TRUE,INDEX(codenat,MATCH('Données élèves'!K515,libnat,0)),'Données élèves'!K515),"")</f>
        <v/>
      </c>
      <c r="J512" s="148" t="str">
        <f>IF(AND(A512&lt;&gt;"",'Données élèves'!AF515&lt;&gt;""),IF('Données élèves'!AF515=TRUE,INDEX(codelangue,MATCH('Données élèves'!L515,liblangue,0)),'Données élèves'!L515),"")</f>
        <v/>
      </c>
      <c r="K512" s="148" t="str">
        <f>IF(AND(A512&lt;&gt;"",'Données élèves'!AH515&lt;&gt;""),IF('Données élèves'!AH515=TRUE,IF(INDEX(codegem,MATCH('Données élèves'!M515,libgem,0))&lt;8000,INDEX(codegem,MATCH('Données élèves'!M515,libgem,0)),""),'Données élèves'!M515),"")</f>
        <v/>
      </c>
      <c r="L512" s="148" t="str">
        <f>IF(AND(A512&lt;&gt;"",'Données élèves'!AH515&lt;&gt;""),IF('Données élèves'!AH515=TRUE,INDEX(codegemhist,MATCH('Données élèves'!M515,libgem,0)),""),"")</f>
        <v/>
      </c>
      <c r="M512" s="148" t="str">
        <f>IF(AND(A512&lt;&gt;"",'Données élèves'!AH515&lt;&gt;""),IF('Données élèves'!AH515=TRUE,IF(INDEX(codegem,MATCH('Données élèves'!M515,libgem,0))&gt;=8000,INDEX(codegem,MATCH('Données élèves'!M515,libgem,0)),""),'Données élèves'!M515),"")</f>
        <v/>
      </c>
      <c r="N512" s="148" t="str">
        <f>IF(AND(A512&lt;&gt;"",'Données élèves'!AI515&lt;&gt;""),IF('Données élèves'!AI515=TRUE,INDEX(codeschart,MATCH('Données élèves'!N515,libschart,0)),'Données élèves'!N515),"")</f>
        <v/>
      </c>
      <c r="O512" s="148" t="str">
        <f>IF(AND(A512&lt;&gt;"",'Données élèves'!O515&lt;&gt;""),'Données élèves'!O515,"")</f>
        <v/>
      </c>
      <c r="P512" s="148" t="str">
        <f>IF(AND(A512&lt;&gt;"",'Données élèves'!AK515&lt;&gt;""),IF('Données élèves'!AK515=TRUE,INDEX(codeform,MATCH('Données élèves'!P515,libform,0)),'Données élèves'!P515),"")</f>
        <v/>
      </c>
      <c r="Q512" s="148" t="str">
        <f>IF(AND(A512&lt;&gt;"",'Données élèves'!AL515&lt;&gt;""),IF('Données élèves'!AL515=TRUE,INDEX(codespe,MATCH('Données élèves'!Q515,libspe,0)),'Données élèves'!Q515),"")</f>
        <v/>
      </c>
      <c r="R512" s="148" t="str">
        <f>IF(AND(A512&lt;&gt;"",OR('Données élèves'!AM515&lt;&gt;"",'Données élèves'!AT515=FALSE)),IF('Données élèves'!AM515=TRUE,INDEX(codemp1,MATCH('Données élèves'!R515,libmp1,0)),IF('Données élèves'!AT515=FALSE,0,'Données élèves'!R515)),"")</f>
        <v/>
      </c>
      <c r="S512" s="148" t="str">
        <f t="shared" si="22"/>
        <v/>
      </c>
      <c r="T512" s="148" t="str">
        <f t="shared" si="23"/>
        <v/>
      </c>
      <c r="U512" s="148" t="str">
        <f>IF(AND(A512&lt;&gt;"",'Données élèves'!S515&lt;&gt;""),'Données élèves'!S515,"")</f>
        <v/>
      </c>
      <c r="V512" s="148" t="str">
        <f>IF(AND(A512&lt;&gt;"",'Données élèves'!T515&lt;&gt;""),'Données élèves'!T515,"")</f>
        <v/>
      </c>
      <c r="W512" s="148" t="str">
        <f>IF(AND(A512&lt;&gt;"",'Données élèves'!U515&lt;&gt;""),'Données élèves'!U515,"")</f>
        <v/>
      </c>
      <c r="X512" s="148" t="str">
        <f>IF(AND(A512&lt;&gt;"",'Données élèves'!V515&lt;&gt;""),'Données élèves'!V515,"")</f>
        <v/>
      </c>
      <c r="Y512" s="148" t="str">
        <f>IF(AND(A512&lt;&gt;"",'Données élèves'!W515&lt;&gt;""),'Données élèves'!W515,"")</f>
        <v/>
      </c>
      <c r="Z512" s="148" t="str">
        <f>IF(AND(A512&lt;&gt;"",'Données élèves'!X515&lt;&gt;""),'Données élèves'!X515,"")</f>
        <v/>
      </c>
    </row>
    <row r="513" spans="1:26" x14ac:dyDescent="0.2">
      <c r="A513" s="146" t="str">
        <f>IF('Données élèves'!$C516&lt;&gt;"",'Données élèves'!A516,"")</f>
        <v/>
      </c>
      <c r="B513" s="146" t="str">
        <f>IF(A513&lt;&gt;"",'Données élèves'!B516,"")</f>
        <v/>
      </c>
      <c r="C513" s="146" t="str">
        <f>IF(AND(A513&lt;&gt;"",'Données élèves'!F516&lt;&gt;""),IF(INDEX(codeclint,MATCH('Données élèves'!F516,libclint,0))&lt;&gt;"",INDEX(codeclint,MATCH('Données élèves'!F516,libclint,0)),""),"")</f>
        <v/>
      </c>
      <c r="D513" s="146" t="str">
        <f t="shared" si="21"/>
        <v/>
      </c>
      <c r="E513" s="146" t="str">
        <f>IF(A513&lt;&gt;"",IF('Données élèves'!G516&lt;&gt;"",IF('Données élèves'!AB516&lt;&gt;"",IF('Données élèves'!G516="LOC.ID",CONCATENATE("LOC.",'Données élèves'!AU$5),'Données élèves'!G516),""),""),"")</f>
        <v/>
      </c>
      <c r="F513" s="146" t="str">
        <f>IF(A513&lt;&gt;"",IF('Données élèves'!H516&lt;&gt;"",'Données élèves'!H516,""),"")</f>
        <v/>
      </c>
      <c r="G513" s="146" t="str">
        <f>IF(AND(A513&lt;&gt;"",'Données élèves'!AC516&lt;&gt;""),IF('Données élèves'!AC516=TRUE,INDEX(codesex,MATCH('Données élèves'!I516,libsex,0)),'Données élèves'!I516),"")</f>
        <v/>
      </c>
      <c r="H513" s="147" t="str">
        <f>IF(A513&lt;&gt;"",IF('Données élèves'!J516&lt;&gt;"",'Données élèves'!J516,""),"")</f>
        <v/>
      </c>
      <c r="I513" s="148" t="str">
        <f>IF(AND(A513&lt;&gt;"",'Données élèves'!AE516&lt;&gt;""),IF('Données élèves'!AE516=TRUE,INDEX(codenat,MATCH('Données élèves'!K516,libnat,0)),'Données élèves'!K516),"")</f>
        <v/>
      </c>
      <c r="J513" s="148" t="str">
        <f>IF(AND(A513&lt;&gt;"",'Données élèves'!AF516&lt;&gt;""),IF('Données élèves'!AF516=TRUE,INDEX(codelangue,MATCH('Données élèves'!L516,liblangue,0)),'Données élèves'!L516),"")</f>
        <v/>
      </c>
      <c r="K513" s="148" t="str">
        <f>IF(AND(A513&lt;&gt;"",'Données élèves'!AH516&lt;&gt;""),IF('Données élèves'!AH516=TRUE,IF(INDEX(codegem,MATCH('Données élèves'!M516,libgem,0))&lt;8000,INDEX(codegem,MATCH('Données élèves'!M516,libgem,0)),""),'Données élèves'!M516),"")</f>
        <v/>
      </c>
      <c r="L513" s="148" t="str">
        <f>IF(AND(A513&lt;&gt;"",'Données élèves'!AH516&lt;&gt;""),IF('Données élèves'!AH516=TRUE,INDEX(codegemhist,MATCH('Données élèves'!M516,libgem,0)),""),"")</f>
        <v/>
      </c>
      <c r="M513" s="148" t="str">
        <f>IF(AND(A513&lt;&gt;"",'Données élèves'!AH516&lt;&gt;""),IF('Données élèves'!AH516=TRUE,IF(INDEX(codegem,MATCH('Données élèves'!M516,libgem,0))&gt;=8000,INDEX(codegem,MATCH('Données élèves'!M516,libgem,0)),""),'Données élèves'!M516),"")</f>
        <v/>
      </c>
      <c r="N513" s="148" t="str">
        <f>IF(AND(A513&lt;&gt;"",'Données élèves'!AI516&lt;&gt;""),IF('Données élèves'!AI516=TRUE,INDEX(codeschart,MATCH('Données élèves'!N516,libschart,0)),'Données élèves'!N516),"")</f>
        <v/>
      </c>
      <c r="O513" s="148" t="str">
        <f>IF(AND(A513&lt;&gt;"",'Données élèves'!O516&lt;&gt;""),'Données élèves'!O516,"")</f>
        <v/>
      </c>
      <c r="P513" s="148" t="str">
        <f>IF(AND(A513&lt;&gt;"",'Données élèves'!AK516&lt;&gt;""),IF('Données élèves'!AK516=TRUE,INDEX(codeform,MATCH('Données élèves'!P516,libform,0)),'Données élèves'!P516),"")</f>
        <v/>
      </c>
      <c r="Q513" s="148" t="str">
        <f>IF(AND(A513&lt;&gt;"",'Données élèves'!AL516&lt;&gt;""),IF('Données élèves'!AL516=TRUE,INDEX(codespe,MATCH('Données élèves'!Q516,libspe,0)),'Données élèves'!Q516),"")</f>
        <v/>
      </c>
      <c r="R513" s="148" t="str">
        <f>IF(AND(A513&lt;&gt;"",OR('Données élèves'!AM516&lt;&gt;"",'Données élèves'!AT516=FALSE)),IF('Données élèves'!AM516=TRUE,INDEX(codemp1,MATCH('Données élèves'!R516,libmp1,0)),IF('Données élèves'!AT516=FALSE,0,'Données élèves'!R516)),"")</f>
        <v/>
      </c>
      <c r="S513" s="148" t="str">
        <f t="shared" si="22"/>
        <v/>
      </c>
      <c r="T513" s="148" t="str">
        <f t="shared" si="23"/>
        <v/>
      </c>
      <c r="U513" s="148" t="str">
        <f>IF(AND(A513&lt;&gt;"",'Données élèves'!S516&lt;&gt;""),'Données élèves'!S516,"")</f>
        <v/>
      </c>
      <c r="V513" s="148" t="str">
        <f>IF(AND(A513&lt;&gt;"",'Données élèves'!T516&lt;&gt;""),'Données élèves'!T516,"")</f>
        <v/>
      </c>
      <c r="W513" s="148" t="str">
        <f>IF(AND(A513&lt;&gt;"",'Données élèves'!U516&lt;&gt;""),'Données élèves'!U516,"")</f>
        <v/>
      </c>
      <c r="X513" s="148" t="str">
        <f>IF(AND(A513&lt;&gt;"",'Données élèves'!V516&lt;&gt;""),'Données élèves'!V516,"")</f>
        <v/>
      </c>
      <c r="Y513" s="148" t="str">
        <f>IF(AND(A513&lt;&gt;"",'Données élèves'!W516&lt;&gt;""),'Données élèves'!W516,"")</f>
        <v/>
      </c>
      <c r="Z513" s="148" t="str">
        <f>IF(AND(A513&lt;&gt;"",'Données élèves'!X516&lt;&gt;""),'Données élèves'!X516,"")</f>
        <v/>
      </c>
    </row>
    <row r="514" spans="1:26" x14ac:dyDescent="0.2">
      <c r="A514" s="146" t="str">
        <f>IF('Données élèves'!$C517&lt;&gt;"",'Données élèves'!A517,"")</f>
        <v/>
      </c>
      <c r="B514" s="146" t="str">
        <f>IF(A514&lt;&gt;"",'Données élèves'!B517,"")</f>
        <v/>
      </c>
      <c r="C514" s="146" t="str">
        <f>IF(AND(A514&lt;&gt;"",'Données élèves'!F517&lt;&gt;""),IF(INDEX(codeclint,MATCH('Données élèves'!F517,libclint,0))&lt;&gt;"",INDEX(codeclint,MATCH('Données élèves'!F517,libclint,0)),""),"")</f>
        <v/>
      </c>
      <c r="D514" s="146" t="str">
        <f t="shared" si="21"/>
        <v/>
      </c>
      <c r="E514" s="146" t="str">
        <f>IF(A514&lt;&gt;"",IF('Données élèves'!G517&lt;&gt;"",IF('Données élèves'!AB517&lt;&gt;"",IF('Données élèves'!G517="LOC.ID",CONCATENATE("LOC.",'Données élèves'!AU$5),'Données élèves'!G517),""),""),"")</f>
        <v/>
      </c>
      <c r="F514" s="146" t="str">
        <f>IF(A514&lt;&gt;"",IF('Données élèves'!H517&lt;&gt;"",'Données élèves'!H517,""),"")</f>
        <v/>
      </c>
      <c r="G514" s="146" t="str">
        <f>IF(AND(A514&lt;&gt;"",'Données élèves'!AC517&lt;&gt;""),IF('Données élèves'!AC517=TRUE,INDEX(codesex,MATCH('Données élèves'!I517,libsex,0)),'Données élèves'!I517),"")</f>
        <v/>
      </c>
      <c r="H514" s="147" t="str">
        <f>IF(A514&lt;&gt;"",IF('Données élèves'!J517&lt;&gt;"",'Données élèves'!J517,""),"")</f>
        <v/>
      </c>
      <c r="I514" s="148" t="str">
        <f>IF(AND(A514&lt;&gt;"",'Données élèves'!AE517&lt;&gt;""),IF('Données élèves'!AE517=TRUE,INDEX(codenat,MATCH('Données élèves'!K517,libnat,0)),'Données élèves'!K517),"")</f>
        <v/>
      </c>
      <c r="J514" s="148" t="str">
        <f>IF(AND(A514&lt;&gt;"",'Données élèves'!AF517&lt;&gt;""),IF('Données élèves'!AF517=TRUE,INDEX(codelangue,MATCH('Données élèves'!L517,liblangue,0)),'Données élèves'!L517),"")</f>
        <v/>
      </c>
      <c r="K514" s="148" t="str">
        <f>IF(AND(A514&lt;&gt;"",'Données élèves'!AH517&lt;&gt;""),IF('Données élèves'!AH517=TRUE,IF(INDEX(codegem,MATCH('Données élèves'!M517,libgem,0))&lt;8000,INDEX(codegem,MATCH('Données élèves'!M517,libgem,0)),""),'Données élèves'!M517),"")</f>
        <v/>
      </c>
      <c r="L514" s="148" t="str">
        <f>IF(AND(A514&lt;&gt;"",'Données élèves'!AH517&lt;&gt;""),IF('Données élèves'!AH517=TRUE,INDEX(codegemhist,MATCH('Données élèves'!M517,libgem,0)),""),"")</f>
        <v/>
      </c>
      <c r="M514" s="148" t="str">
        <f>IF(AND(A514&lt;&gt;"",'Données élèves'!AH517&lt;&gt;""),IF('Données élèves'!AH517=TRUE,IF(INDEX(codegem,MATCH('Données élèves'!M517,libgem,0))&gt;=8000,INDEX(codegem,MATCH('Données élèves'!M517,libgem,0)),""),'Données élèves'!M517),"")</f>
        <v/>
      </c>
      <c r="N514" s="148" t="str">
        <f>IF(AND(A514&lt;&gt;"",'Données élèves'!AI517&lt;&gt;""),IF('Données élèves'!AI517=TRUE,INDEX(codeschart,MATCH('Données élèves'!N517,libschart,0)),'Données élèves'!N517),"")</f>
        <v/>
      </c>
      <c r="O514" s="148" t="str">
        <f>IF(AND(A514&lt;&gt;"",'Données élèves'!O517&lt;&gt;""),'Données élèves'!O517,"")</f>
        <v/>
      </c>
      <c r="P514" s="148" t="str">
        <f>IF(AND(A514&lt;&gt;"",'Données élèves'!AK517&lt;&gt;""),IF('Données élèves'!AK517=TRUE,INDEX(codeform,MATCH('Données élèves'!P517,libform,0)),'Données élèves'!P517),"")</f>
        <v/>
      </c>
      <c r="Q514" s="148" t="str">
        <f>IF(AND(A514&lt;&gt;"",'Données élèves'!AL517&lt;&gt;""),IF('Données élèves'!AL517=TRUE,INDEX(codespe,MATCH('Données élèves'!Q517,libspe,0)),'Données élèves'!Q517),"")</f>
        <v/>
      </c>
      <c r="R514" s="148" t="str">
        <f>IF(AND(A514&lt;&gt;"",OR('Données élèves'!AM517&lt;&gt;"",'Données élèves'!AT517=FALSE)),IF('Données élèves'!AM517=TRUE,INDEX(codemp1,MATCH('Données élèves'!R517,libmp1,0)),IF('Données élèves'!AT517=FALSE,0,'Données élèves'!R517)),"")</f>
        <v/>
      </c>
      <c r="S514" s="148" t="str">
        <f t="shared" si="22"/>
        <v/>
      </c>
      <c r="T514" s="148" t="str">
        <f t="shared" si="23"/>
        <v/>
      </c>
      <c r="U514" s="148" t="str">
        <f>IF(AND(A514&lt;&gt;"",'Données élèves'!S517&lt;&gt;""),'Données élèves'!S517,"")</f>
        <v/>
      </c>
      <c r="V514" s="148" t="str">
        <f>IF(AND(A514&lt;&gt;"",'Données élèves'!T517&lt;&gt;""),'Données élèves'!T517,"")</f>
        <v/>
      </c>
      <c r="W514" s="148" t="str">
        <f>IF(AND(A514&lt;&gt;"",'Données élèves'!U517&lt;&gt;""),'Données élèves'!U517,"")</f>
        <v/>
      </c>
      <c r="X514" s="148" t="str">
        <f>IF(AND(A514&lt;&gt;"",'Données élèves'!V517&lt;&gt;""),'Données élèves'!V517,"")</f>
        <v/>
      </c>
      <c r="Y514" s="148" t="str">
        <f>IF(AND(A514&lt;&gt;"",'Données élèves'!W517&lt;&gt;""),'Données élèves'!W517,"")</f>
        <v/>
      </c>
      <c r="Z514" s="148" t="str">
        <f>IF(AND(A514&lt;&gt;"",'Données élèves'!X517&lt;&gt;""),'Données élèves'!X517,"")</f>
        <v/>
      </c>
    </row>
    <row r="515" spans="1:26" x14ac:dyDescent="0.2">
      <c r="A515" s="146" t="str">
        <f>IF('Données élèves'!$C518&lt;&gt;"",'Données élèves'!A518,"")</f>
        <v/>
      </c>
      <c r="B515" s="146" t="str">
        <f>IF(A515&lt;&gt;"",'Données élèves'!B518,"")</f>
        <v/>
      </c>
      <c r="C515" s="146" t="str">
        <f>IF(AND(A515&lt;&gt;"",'Données élèves'!F518&lt;&gt;""),IF(INDEX(codeclint,MATCH('Données élèves'!F518,libclint,0))&lt;&gt;"",INDEX(codeclint,MATCH('Données élèves'!F518,libclint,0)),""),"")</f>
        <v/>
      </c>
      <c r="D515" s="146" t="str">
        <f t="shared" ref="D515:D578" si="24">IF(A515&lt;&gt;"",99990000,"")</f>
        <v/>
      </c>
      <c r="E515" s="146" t="str">
        <f>IF(A515&lt;&gt;"",IF('Données élèves'!G518&lt;&gt;"",IF('Données élèves'!AB518&lt;&gt;"",IF('Données élèves'!G518="LOC.ID",CONCATENATE("LOC.",'Données élèves'!AU$5),'Données élèves'!G518),""),""),"")</f>
        <v/>
      </c>
      <c r="F515" s="146" t="str">
        <f>IF(A515&lt;&gt;"",IF('Données élèves'!H518&lt;&gt;"",'Données élèves'!H518,""),"")</f>
        <v/>
      </c>
      <c r="G515" s="146" t="str">
        <f>IF(AND(A515&lt;&gt;"",'Données élèves'!AC518&lt;&gt;""),IF('Données élèves'!AC518=TRUE,INDEX(codesex,MATCH('Données élèves'!I518,libsex,0)),'Données élèves'!I518),"")</f>
        <v/>
      </c>
      <c r="H515" s="147" t="str">
        <f>IF(A515&lt;&gt;"",IF('Données élèves'!J518&lt;&gt;"",'Données élèves'!J518,""),"")</f>
        <v/>
      </c>
      <c r="I515" s="148" t="str">
        <f>IF(AND(A515&lt;&gt;"",'Données élèves'!AE518&lt;&gt;""),IF('Données élèves'!AE518=TRUE,INDEX(codenat,MATCH('Données élèves'!K518,libnat,0)),'Données élèves'!K518),"")</f>
        <v/>
      </c>
      <c r="J515" s="148" t="str">
        <f>IF(AND(A515&lt;&gt;"",'Données élèves'!AF518&lt;&gt;""),IF('Données élèves'!AF518=TRUE,INDEX(codelangue,MATCH('Données élèves'!L518,liblangue,0)),'Données élèves'!L518),"")</f>
        <v/>
      </c>
      <c r="K515" s="148" t="str">
        <f>IF(AND(A515&lt;&gt;"",'Données élèves'!AH518&lt;&gt;""),IF('Données élèves'!AH518=TRUE,IF(INDEX(codegem,MATCH('Données élèves'!M518,libgem,0))&lt;8000,INDEX(codegem,MATCH('Données élèves'!M518,libgem,0)),""),'Données élèves'!M518),"")</f>
        <v/>
      </c>
      <c r="L515" s="148" t="str">
        <f>IF(AND(A515&lt;&gt;"",'Données élèves'!AH518&lt;&gt;""),IF('Données élèves'!AH518=TRUE,INDEX(codegemhist,MATCH('Données élèves'!M518,libgem,0)),""),"")</f>
        <v/>
      </c>
      <c r="M515" s="148" t="str">
        <f>IF(AND(A515&lt;&gt;"",'Données élèves'!AH518&lt;&gt;""),IF('Données élèves'!AH518=TRUE,IF(INDEX(codegem,MATCH('Données élèves'!M518,libgem,0))&gt;=8000,INDEX(codegem,MATCH('Données élèves'!M518,libgem,0)),""),'Données élèves'!M518),"")</f>
        <v/>
      </c>
      <c r="N515" s="148" t="str">
        <f>IF(AND(A515&lt;&gt;"",'Données élèves'!AI518&lt;&gt;""),IF('Données élèves'!AI518=TRUE,INDEX(codeschart,MATCH('Données élèves'!N518,libschart,0)),'Données élèves'!N518),"")</f>
        <v/>
      </c>
      <c r="O515" s="148" t="str">
        <f>IF(AND(A515&lt;&gt;"",'Données élèves'!O518&lt;&gt;""),'Données élèves'!O518,"")</f>
        <v/>
      </c>
      <c r="P515" s="148" t="str">
        <f>IF(AND(A515&lt;&gt;"",'Données élèves'!AK518&lt;&gt;""),IF('Données élèves'!AK518=TRUE,INDEX(codeform,MATCH('Données élèves'!P518,libform,0)),'Données élèves'!P518),"")</f>
        <v/>
      </c>
      <c r="Q515" s="148" t="str">
        <f>IF(AND(A515&lt;&gt;"",'Données élèves'!AL518&lt;&gt;""),IF('Données élèves'!AL518=TRUE,INDEX(codespe,MATCH('Données élèves'!Q518,libspe,0)),'Données élèves'!Q518),"")</f>
        <v/>
      </c>
      <c r="R515" s="148" t="str">
        <f>IF(AND(A515&lt;&gt;"",OR('Données élèves'!AM518&lt;&gt;"",'Données élèves'!AT518=FALSE)),IF('Données élèves'!AM518=TRUE,INDEX(codemp1,MATCH('Données élèves'!R518,libmp1,0)),IF('Données élèves'!AT518=FALSE,0,'Données élèves'!R518)),"")</f>
        <v/>
      </c>
      <c r="S515" s="148" t="str">
        <f t="shared" ref="S515:S578" si="25">IF(A515&lt;&gt;"",98990000,"")</f>
        <v/>
      </c>
      <c r="T515" s="148" t="str">
        <f t="shared" ref="T515:T578" si="26">IF(A515&lt;&gt;"",99,"")</f>
        <v/>
      </c>
      <c r="U515" s="148" t="str">
        <f>IF(AND(A515&lt;&gt;"",'Données élèves'!S518&lt;&gt;""),'Données élèves'!S518,"")</f>
        <v/>
      </c>
      <c r="V515" s="148" t="str">
        <f>IF(AND(A515&lt;&gt;"",'Données élèves'!T518&lt;&gt;""),'Données élèves'!T518,"")</f>
        <v/>
      </c>
      <c r="W515" s="148" t="str">
        <f>IF(AND(A515&lt;&gt;"",'Données élèves'!U518&lt;&gt;""),'Données élèves'!U518,"")</f>
        <v/>
      </c>
      <c r="X515" s="148" t="str">
        <f>IF(AND(A515&lt;&gt;"",'Données élèves'!V518&lt;&gt;""),'Données élèves'!V518,"")</f>
        <v/>
      </c>
      <c r="Y515" s="148" t="str">
        <f>IF(AND(A515&lt;&gt;"",'Données élèves'!W518&lt;&gt;""),'Données élèves'!W518,"")</f>
        <v/>
      </c>
      <c r="Z515" s="148" t="str">
        <f>IF(AND(A515&lt;&gt;"",'Données élèves'!X518&lt;&gt;""),'Données élèves'!X518,"")</f>
        <v/>
      </c>
    </row>
    <row r="516" spans="1:26" x14ac:dyDescent="0.2">
      <c r="A516" s="146" t="str">
        <f>IF('Données élèves'!$C519&lt;&gt;"",'Données élèves'!A519,"")</f>
        <v/>
      </c>
      <c r="B516" s="146" t="str">
        <f>IF(A516&lt;&gt;"",'Données élèves'!B519,"")</f>
        <v/>
      </c>
      <c r="C516" s="146" t="str">
        <f>IF(AND(A516&lt;&gt;"",'Données élèves'!F519&lt;&gt;""),IF(INDEX(codeclint,MATCH('Données élèves'!F519,libclint,0))&lt;&gt;"",INDEX(codeclint,MATCH('Données élèves'!F519,libclint,0)),""),"")</f>
        <v/>
      </c>
      <c r="D516" s="146" t="str">
        <f t="shared" si="24"/>
        <v/>
      </c>
      <c r="E516" s="146" t="str">
        <f>IF(A516&lt;&gt;"",IF('Données élèves'!G519&lt;&gt;"",IF('Données élèves'!AB519&lt;&gt;"",IF('Données élèves'!G519="LOC.ID",CONCATENATE("LOC.",'Données élèves'!AU$5),'Données élèves'!G519),""),""),"")</f>
        <v/>
      </c>
      <c r="F516" s="146" t="str">
        <f>IF(A516&lt;&gt;"",IF('Données élèves'!H519&lt;&gt;"",'Données élèves'!H519,""),"")</f>
        <v/>
      </c>
      <c r="G516" s="146" t="str">
        <f>IF(AND(A516&lt;&gt;"",'Données élèves'!AC519&lt;&gt;""),IF('Données élèves'!AC519=TRUE,INDEX(codesex,MATCH('Données élèves'!I519,libsex,0)),'Données élèves'!I519),"")</f>
        <v/>
      </c>
      <c r="H516" s="147" t="str">
        <f>IF(A516&lt;&gt;"",IF('Données élèves'!J519&lt;&gt;"",'Données élèves'!J519,""),"")</f>
        <v/>
      </c>
      <c r="I516" s="148" t="str">
        <f>IF(AND(A516&lt;&gt;"",'Données élèves'!AE519&lt;&gt;""),IF('Données élèves'!AE519=TRUE,INDEX(codenat,MATCH('Données élèves'!K519,libnat,0)),'Données élèves'!K519),"")</f>
        <v/>
      </c>
      <c r="J516" s="148" t="str">
        <f>IF(AND(A516&lt;&gt;"",'Données élèves'!AF519&lt;&gt;""),IF('Données élèves'!AF519=TRUE,INDEX(codelangue,MATCH('Données élèves'!L519,liblangue,0)),'Données élèves'!L519),"")</f>
        <v/>
      </c>
      <c r="K516" s="148" t="str">
        <f>IF(AND(A516&lt;&gt;"",'Données élèves'!AH519&lt;&gt;""),IF('Données élèves'!AH519=TRUE,IF(INDEX(codegem,MATCH('Données élèves'!M519,libgem,0))&lt;8000,INDEX(codegem,MATCH('Données élèves'!M519,libgem,0)),""),'Données élèves'!M519),"")</f>
        <v/>
      </c>
      <c r="L516" s="148" t="str">
        <f>IF(AND(A516&lt;&gt;"",'Données élèves'!AH519&lt;&gt;""),IF('Données élèves'!AH519=TRUE,INDEX(codegemhist,MATCH('Données élèves'!M519,libgem,0)),""),"")</f>
        <v/>
      </c>
      <c r="M516" s="148" t="str">
        <f>IF(AND(A516&lt;&gt;"",'Données élèves'!AH519&lt;&gt;""),IF('Données élèves'!AH519=TRUE,IF(INDEX(codegem,MATCH('Données élèves'!M519,libgem,0))&gt;=8000,INDEX(codegem,MATCH('Données élèves'!M519,libgem,0)),""),'Données élèves'!M519),"")</f>
        <v/>
      </c>
      <c r="N516" s="148" t="str">
        <f>IF(AND(A516&lt;&gt;"",'Données élèves'!AI519&lt;&gt;""),IF('Données élèves'!AI519=TRUE,INDEX(codeschart,MATCH('Données élèves'!N519,libschart,0)),'Données élèves'!N519),"")</f>
        <v/>
      </c>
      <c r="O516" s="148" t="str">
        <f>IF(AND(A516&lt;&gt;"",'Données élèves'!O519&lt;&gt;""),'Données élèves'!O519,"")</f>
        <v/>
      </c>
      <c r="P516" s="148" t="str">
        <f>IF(AND(A516&lt;&gt;"",'Données élèves'!AK519&lt;&gt;""),IF('Données élèves'!AK519=TRUE,INDEX(codeform,MATCH('Données élèves'!P519,libform,0)),'Données élèves'!P519),"")</f>
        <v/>
      </c>
      <c r="Q516" s="148" t="str">
        <f>IF(AND(A516&lt;&gt;"",'Données élèves'!AL519&lt;&gt;""),IF('Données élèves'!AL519=TRUE,INDEX(codespe,MATCH('Données élèves'!Q519,libspe,0)),'Données élèves'!Q519),"")</f>
        <v/>
      </c>
      <c r="R516" s="148" t="str">
        <f>IF(AND(A516&lt;&gt;"",OR('Données élèves'!AM519&lt;&gt;"",'Données élèves'!AT519=FALSE)),IF('Données élèves'!AM519=TRUE,INDEX(codemp1,MATCH('Données élèves'!R519,libmp1,0)),IF('Données élèves'!AT519=FALSE,0,'Données élèves'!R519)),"")</f>
        <v/>
      </c>
      <c r="S516" s="148" t="str">
        <f t="shared" si="25"/>
        <v/>
      </c>
      <c r="T516" s="148" t="str">
        <f t="shared" si="26"/>
        <v/>
      </c>
      <c r="U516" s="148" t="str">
        <f>IF(AND(A516&lt;&gt;"",'Données élèves'!S519&lt;&gt;""),'Données élèves'!S519,"")</f>
        <v/>
      </c>
      <c r="V516" s="148" t="str">
        <f>IF(AND(A516&lt;&gt;"",'Données élèves'!T519&lt;&gt;""),'Données élèves'!T519,"")</f>
        <v/>
      </c>
      <c r="W516" s="148" t="str">
        <f>IF(AND(A516&lt;&gt;"",'Données élèves'!U519&lt;&gt;""),'Données élèves'!U519,"")</f>
        <v/>
      </c>
      <c r="X516" s="148" t="str">
        <f>IF(AND(A516&lt;&gt;"",'Données élèves'!V519&lt;&gt;""),'Données élèves'!V519,"")</f>
        <v/>
      </c>
      <c r="Y516" s="148" t="str">
        <f>IF(AND(A516&lt;&gt;"",'Données élèves'!W519&lt;&gt;""),'Données élèves'!W519,"")</f>
        <v/>
      </c>
      <c r="Z516" s="148" t="str">
        <f>IF(AND(A516&lt;&gt;"",'Données élèves'!X519&lt;&gt;""),'Données élèves'!X519,"")</f>
        <v/>
      </c>
    </row>
    <row r="517" spans="1:26" x14ac:dyDescent="0.2">
      <c r="A517" s="146" t="str">
        <f>IF('Données élèves'!$C520&lt;&gt;"",'Données élèves'!A520,"")</f>
        <v/>
      </c>
      <c r="B517" s="146" t="str">
        <f>IF(A517&lt;&gt;"",'Données élèves'!B520,"")</f>
        <v/>
      </c>
      <c r="C517" s="146" t="str">
        <f>IF(AND(A517&lt;&gt;"",'Données élèves'!F520&lt;&gt;""),IF(INDEX(codeclint,MATCH('Données élèves'!F520,libclint,0))&lt;&gt;"",INDEX(codeclint,MATCH('Données élèves'!F520,libclint,0)),""),"")</f>
        <v/>
      </c>
      <c r="D517" s="146" t="str">
        <f t="shared" si="24"/>
        <v/>
      </c>
      <c r="E517" s="146" t="str">
        <f>IF(A517&lt;&gt;"",IF('Données élèves'!G520&lt;&gt;"",IF('Données élèves'!AB520&lt;&gt;"",IF('Données élèves'!G520="LOC.ID",CONCATENATE("LOC.",'Données élèves'!AU$5),'Données élèves'!G520),""),""),"")</f>
        <v/>
      </c>
      <c r="F517" s="146" t="str">
        <f>IF(A517&lt;&gt;"",IF('Données élèves'!H520&lt;&gt;"",'Données élèves'!H520,""),"")</f>
        <v/>
      </c>
      <c r="G517" s="146" t="str">
        <f>IF(AND(A517&lt;&gt;"",'Données élèves'!AC520&lt;&gt;""),IF('Données élèves'!AC520=TRUE,INDEX(codesex,MATCH('Données élèves'!I520,libsex,0)),'Données élèves'!I520),"")</f>
        <v/>
      </c>
      <c r="H517" s="147" t="str">
        <f>IF(A517&lt;&gt;"",IF('Données élèves'!J520&lt;&gt;"",'Données élèves'!J520,""),"")</f>
        <v/>
      </c>
      <c r="I517" s="148" t="str">
        <f>IF(AND(A517&lt;&gt;"",'Données élèves'!AE520&lt;&gt;""),IF('Données élèves'!AE520=TRUE,INDEX(codenat,MATCH('Données élèves'!K520,libnat,0)),'Données élèves'!K520),"")</f>
        <v/>
      </c>
      <c r="J517" s="148" t="str">
        <f>IF(AND(A517&lt;&gt;"",'Données élèves'!AF520&lt;&gt;""),IF('Données élèves'!AF520=TRUE,INDEX(codelangue,MATCH('Données élèves'!L520,liblangue,0)),'Données élèves'!L520),"")</f>
        <v/>
      </c>
      <c r="K517" s="148" t="str">
        <f>IF(AND(A517&lt;&gt;"",'Données élèves'!AH520&lt;&gt;""),IF('Données élèves'!AH520=TRUE,IF(INDEX(codegem,MATCH('Données élèves'!M520,libgem,0))&lt;8000,INDEX(codegem,MATCH('Données élèves'!M520,libgem,0)),""),'Données élèves'!M520),"")</f>
        <v/>
      </c>
      <c r="L517" s="148" t="str">
        <f>IF(AND(A517&lt;&gt;"",'Données élèves'!AH520&lt;&gt;""),IF('Données élèves'!AH520=TRUE,INDEX(codegemhist,MATCH('Données élèves'!M520,libgem,0)),""),"")</f>
        <v/>
      </c>
      <c r="M517" s="148" t="str">
        <f>IF(AND(A517&lt;&gt;"",'Données élèves'!AH520&lt;&gt;""),IF('Données élèves'!AH520=TRUE,IF(INDEX(codegem,MATCH('Données élèves'!M520,libgem,0))&gt;=8000,INDEX(codegem,MATCH('Données élèves'!M520,libgem,0)),""),'Données élèves'!M520),"")</f>
        <v/>
      </c>
      <c r="N517" s="148" t="str">
        <f>IF(AND(A517&lt;&gt;"",'Données élèves'!AI520&lt;&gt;""),IF('Données élèves'!AI520=TRUE,INDEX(codeschart,MATCH('Données élèves'!N520,libschart,0)),'Données élèves'!N520),"")</f>
        <v/>
      </c>
      <c r="O517" s="148" t="str">
        <f>IF(AND(A517&lt;&gt;"",'Données élèves'!O520&lt;&gt;""),'Données élèves'!O520,"")</f>
        <v/>
      </c>
      <c r="P517" s="148" t="str">
        <f>IF(AND(A517&lt;&gt;"",'Données élèves'!AK520&lt;&gt;""),IF('Données élèves'!AK520=TRUE,INDEX(codeform,MATCH('Données élèves'!P520,libform,0)),'Données élèves'!P520),"")</f>
        <v/>
      </c>
      <c r="Q517" s="148" t="str">
        <f>IF(AND(A517&lt;&gt;"",'Données élèves'!AL520&lt;&gt;""),IF('Données élèves'!AL520=TRUE,INDEX(codespe,MATCH('Données élèves'!Q520,libspe,0)),'Données élèves'!Q520),"")</f>
        <v/>
      </c>
      <c r="R517" s="148" t="str">
        <f>IF(AND(A517&lt;&gt;"",OR('Données élèves'!AM520&lt;&gt;"",'Données élèves'!AT520=FALSE)),IF('Données élèves'!AM520=TRUE,INDEX(codemp1,MATCH('Données élèves'!R520,libmp1,0)),IF('Données élèves'!AT520=FALSE,0,'Données élèves'!R520)),"")</f>
        <v/>
      </c>
      <c r="S517" s="148" t="str">
        <f t="shared" si="25"/>
        <v/>
      </c>
      <c r="T517" s="148" t="str">
        <f t="shared" si="26"/>
        <v/>
      </c>
      <c r="U517" s="148" t="str">
        <f>IF(AND(A517&lt;&gt;"",'Données élèves'!S520&lt;&gt;""),'Données élèves'!S520,"")</f>
        <v/>
      </c>
      <c r="V517" s="148" t="str">
        <f>IF(AND(A517&lt;&gt;"",'Données élèves'!T520&lt;&gt;""),'Données élèves'!T520,"")</f>
        <v/>
      </c>
      <c r="W517" s="148" t="str">
        <f>IF(AND(A517&lt;&gt;"",'Données élèves'!U520&lt;&gt;""),'Données élèves'!U520,"")</f>
        <v/>
      </c>
      <c r="X517" s="148" t="str">
        <f>IF(AND(A517&lt;&gt;"",'Données élèves'!V520&lt;&gt;""),'Données élèves'!V520,"")</f>
        <v/>
      </c>
      <c r="Y517" s="148" t="str">
        <f>IF(AND(A517&lt;&gt;"",'Données élèves'!W520&lt;&gt;""),'Données élèves'!W520,"")</f>
        <v/>
      </c>
      <c r="Z517" s="148" t="str">
        <f>IF(AND(A517&lt;&gt;"",'Données élèves'!X520&lt;&gt;""),'Données élèves'!X520,"")</f>
        <v/>
      </c>
    </row>
    <row r="518" spans="1:26" x14ac:dyDescent="0.2">
      <c r="A518" s="146" t="str">
        <f>IF('Données élèves'!$C521&lt;&gt;"",'Données élèves'!A521,"")</f>
        <v/>
      </c>
      <c r="B518" s="146" t="str">
        <f>IF(A518&lt;&gt;"",'Données élèves'!B521,"")</f>
        <v/>
      </c>
      <c r="C518" s="146" t="str">
        <f>IF(AND(A518&lt;&gt;"",'Données élèves'!F521&lt;&gt;""),IF(INDEX(codeclint,MATCH('Données élèves'!F521,libclint,0))&lt;&gt;"",INDEX(codeclint,MATCH('Données élèves'!F521,libclint,0)),""),"")</f>
        <v/>
      </c>
      <c r="D518" s="146" t="str">
        <f t="shared" si="24"/>
        <v/>
      </c>
      <c r="E518" s="146" t="str">
        <f>IF(A518&lt;&gt;"",IF('Données élèves'!G521&lt;&gt;"",IF('Données élèves'!AB521&lt;&gt;"",IF('Données élèves'!G521="LOC.ID",CONCATENATE("LOC.",'Données élèves'!AU$5),'Données élèves'!G521),""),""),"")</f>
        <v/>
      </c>
      <c r="F518" s="146" t="str">
        <f>IF(A518&lt;&gt;"",IF('Données élèves'!H521&lt;&gt;"",'Données élèves'!H521,""),"")</f>
        <v/>
      </c>
      <c r="G518" s="146" t="str">
        <f>IF(AND(A518&lt;&gt;"",'Données élèves'!AC521&lt;&gt;""),IF('Données élèves'!AC521=TRUE,INDEX(codesex,MATCH('Données élèves'!I521,libsex,0)),'Données élèves'!I521),"")</f>
        <v/>
      </c>
      <c r="H518" s="147" t="str">
        <f>IF(A518&lt;&gt;"",IF('Données élèves'!J521&lt;&gt;"",'Données élèves'!J521,""),"")</f>
        <v/>
      </c>
      <c r="I518" s="148" t="str">
        <f>IF(AND(A518&lt;&gt;"",'Données élèves'!AE521&lt;&gt;""),IF('Données élèves'!AE521=TRUE,INDEX(codenat,MATCH('Données élèves'!K521,libnat,0)),'Données élèves'!K521),"")</f>
        <v/>
      </c>
      <c r="J518" s="148" t="str">
        <f>IF(AND(A518&lt;&gt;"",'Données élèves'!AF521&lt;&gt;""),IF('Données élèves'!AF521=TRUE,INDEX(codelangue,MATCH('Données élèves'!L521,liblangue,0)),'Données élèves'!L521),"")</f>
        <v/>
      </c>
      <c r="K518" s="148" t="str">
        <f>IF(AND(A518&lt;&gt;"",'Données élèves'!AH521&lt;&gt;""),IF('Données élèves'!AH521=TRUE,IF(INDEX(codegem,MATCH('Données élèves'!M521,libgem,0))&lt;8000,INDEX(codegem,MATCH('Données élèves'!M521,libgem,0)),""),'Données élèves'!M521),"")</f>
        <v/>
      </c>
      <c r="L518" s="148" t="str">
        <f>IF(AND(A518&lt;&gt;"",'Données élèves'!AH521&lt;&gt;""),IF('Données élèves'!AH521=TRUE,INDEX(codegemhist,MATCH('Données élèves'!M521,libgem,0)),""),"")</f>
        <v/>
      </c>
      <c r="M518" s="148" t="str">
        <f>IF(AND(A518&lt;&gt;"",'Données élèves'!AH521&lt;&gt;""),IF('Données élèves'!AH521=TRUE,IF(INDEX(codegem,MATCH('Données élèves'!M521,libgem,0))&gt;=8000,INDEX(codegem,MATCH('Données élèves'!M521,libgem,0)),""),'Données élèves'!M521),"")</f>
        <v/>
      </c>
      <c r="N518" s="148" t="str">
        <f>IF(AND(A518&lt;&gt;"",'Données élèves'!AI521&lt;&gt;""),IF('Données élèves'!AI521=TRUE,INDEX(codeschart,MATCH('Données élèves'!N521,libschart,0)),'Données élèves'!N521),"")</f>
        <v/>
      </c>
      <c r="O518" s="148" t="str">
        <f>IF(AND(A518&lt;&gt;"",'Données élèves'!O521&lt;&gt;""),'Données élèves'!O521,"")</f>
        <v/>
      </c>
      <c r="P518" s="148" t="str">
        <f>IF(AND(A518&lt;&gt;"",'Données élèves'!AK521&lt;&gt;""),IF('Données élèves'!AK521=TRUE,INDEX(codeform,MATCH('Données élèves'!P521,libform,0)),'Données élèves'!P521),"")</f>
        <v/>
      </c>
      <c r="Q518" s="148" t="str">
        <f>IF(AND(A518&lt;&gt;"",'Données élèves'!AL521&lt;&gt;""),IF('Données élèves'!AL521=TRUE,INDEX(codespe,MATCH('Données élèves'!Q521,libspe,0)),'Données élèves'!Q521),"")</f>
        <v/>
      </c>
      <c r="R518" s="148" t="str">
        <f>IF(AND(A518&lt;&gt;"",OR('Données élèves'!AM521&lt;&gt;"",'Données élèves'!AT521=FALSE)),IF('Données élèves'!AM521=TRUE,INDEX(codemp1,MATCH('Données élèves'!R521,libmp1,0)),IF('Données élèves'!AT521=FALSE,0,'Données élèves'!R521)),"")</f>
        <v/>
      </c>
      <c r="S518" s="148" t="str">
        <f t="shared" si="25"/>
        <v/>
      </c>
      <c r="T518" s="148" t="str">
        <f t="shared" si="26"/>
        <v/>
      </c>
      <c r="U518" s="148" t="str">
        <f>IF(AND(A518&lt;&gt;"",'Données élèves'!S521&lt;&gt;""),'Données élèves'!S521,"")</f>
        <v/>
      </c>
      <c r="V518" s="148" t="str">
        <f>IF(AND(A518&lt;&gt;"",'Données élèves'!T521&lt;&gt;""),'Données élèves'!T521,"")</f>
        <v/>
      </c>
      <c r="W518" s="148" t="str">
        <f>IF(AND(A518&lt;&gt;"",'Données élèves'!U521&lt;&gt;""),'Données élèves'!U521,"")</f>
        <v/>
      </c>
      <c r="X518" s="148" t="str">
        <f>IF(AND(A518&lt;&gt;"",'Données élèves'!V521&lt;&gt;""),'Données élèves'!V521,"")</f>
        <v/>
      </c>
      <c r="Y518" s="148" t="str">
        <f>IF(AND(A518&lt;&gt;"",'Données élèves'!W521&lt;&gt;""),'Données élèves'!W521,"")</f>
        <v/>
      </c>
      <c r="Z518" s="148" t="str">
        <f>IF(AND(A518&lt;&gt;"",'Données élèves'!X521&lt;&gt;""),'Données élèves'!X521,"")</f>
        <v/>
      </c>
    </row>
    <row r="519" spans="1:26" x14ac:dyDescent="0.2">
      <c r="A519" s="146" t="str">
        <f>IF('Données élèves'!$C522&lt;&gt;"",'Données élèves'!A522,"")</f>
        <v/>
      </c>
      <c r="B519" s="146" t="str">
        <f>IF(A519&lt;&gt;"",'Données élèves'!B522,"")</f>
        <v/>
      </c>
      <c r="C519" s="146" t="str">
        <f>IF(AND(A519&lt;&gt;"",'Données élèves'!F522&lt;&gt;""),IF(INDEX(codeclint,MATCH('Données élèves'!F522,libclint,0))&lt;&gt;"",INDEX(codeclint,MATCH('Données élèves'!F522,libclint,0)),""),"")</f>
        <v/>
      </c>
      <c r="D519" s="146" t="str">
        <f t="shared" si="24"/>
        <v/>
      </c>
      <c r="E519" s="146" t="str">
        <f>IF(A519&lt;&gt;"",IF('Données élèves'!G522&lt;&gt;"",IF('Données élèves'!AB522&lt;&gt;"",IF('Données élèves'!G522="LOC.ID",CONCATENATE("LOC.",'Données élèves'!AU$5),'Données élèves'!G522),""),""),"")</f>
        <v/>
      </c>
      <c r="F519" s="146" t="str">
        <f>IF(A519&lt;&gt;"",IF('Données élèves'!H522&lt;&gt;"",'Données élèves'!H522,""),"")</f>
        <v/>
      </c>
      <c r="G519" s="146" t="str">
        <f>IF(AND(A519&lt;&gt;"",'Données élèves'!AC522&lt;&gt;""),IF('Données élèves'!AC522=TRUE,INDEX(codesex,MATCH('Données élèves'!I522,libsex,0)),'Données élèves'!I522),"")</f>
        <v/>
      </c>
      <c r="H519" s="147" t="str">
        <f>IF(A519&lt;&gt;"",IF('Données élèves'!J522&lt;&gt;"",'Données élèves'!J522,""),"")</f>
        <v/>
      </c>
      <c r="I519" s="148" t="str">
        <f>IF(AND(A519&lt;&gt;"",'Données élèves'!AE522&lt;&gt;""),IF('Données élèves'!AE522=TRUE,INDEX(codenat,MATCH('Données élèves'!K522,libnat,0)),'Données élèves'!K522),"")</f>
        <v/>
      </c>
      <c r="J519" s="148" t="str">
        <f>IF(AND(A519&lt;&gt;"",'Données élèves'!AF522&lt;&gt;""),IF('Données élèves'!AF522=TRUE,INDEX(codelangue,MATCH('Données élèves'!L522,liblangue,0)),'Données élèves'!L522),"")</f>
        <v/>
      </c>
      <c r="K519" s="148" t="str">
        <f>IF(AND(A519&lt;&gt;"",'Données élèves'!AH522&lt;&gt;""),IF('Données élèves'!AH522=TRUE,IF(INDEX(codegem,MATCH('Données élèves'!M522,libgem,0))&lt;8000,INDEX(codegem,MATCH('Données élèves'!M522,libgem,0)),""),'Données élèves'!M522),"")</f>
        <v/>
      </c>
      <c r="L519" s="148" t="str">
        <f>IF(AND(A519&lt;&gt;"",'Données élèves'!AH522&lt;&gt;""),IF('Données élèves'!AH522=TRUE,INDEX(codegemhist,MATCH('Données élèves'!M522,libgem,0)),""),"")</f>
        <v/>
      </c>
      <c r="M519" s="148" t="str">
        <f>IF(AND(A519&lt;&gt;"",'Données élèves'!AH522&lt;&gt;""),IF('Données élèves'!AH522=TRUE,IF(INDEX(codegem,MATCH('Données élèves'!M522,libgem,0))&gt;=8000,INDEX(codegem,MATCH('Données élèves'!M522,libgem,0)),""),'Données élèves'!M522),"")</f>
        <v/>
      </c>
      <c r="N519" s="148" t="str">
        <f>IF(AND(A519&lt;&gt;"",'Données élèves'!AI522&lt;&gt;""),IF('Données élèves'!AI522=TRUE,INDEX(codeschart,MATCH('Données élèves'!N522,libschart,0)),'Données élèves'!N522),"")</f>
        <v/>
      </c>
      <c r="O519" s="148" t="str">
        <f>IF(AND(A519&lt;&gt;"",'Données élèves'!O522&lt;&gt;""),'Données élèves'!O522,"")</f>
        <v/>
      </c>
      <c r="P519" s="148" t="str">
        <f>IF(AND(A519&lt;&gt;"",'Données élèves'!AK522&lt;&gt;""),IF('Données élèves'!AK522=TRUE,INDEX(codeform,MATCH('Données élèves'!P522,libform,0)),'Données élèves'!P522),"")</f>
        <v/>
      </c>
      <c r="Q519" s="148" t="str">
        <f>IF(AND(A519&lt;&gt;"",'Données élèves'!AL522&lt;&gt;""),IF('Données élèves'!AL522=TRUE,INDEX(codespe,MATCH('Données élèves'!Q522,libspe,0)),'Données élèves'!Q522),"")</f>
        <v/>
      </c>
      <c r="R519" s="148" t="str">
        <f>IF(AND(A519&lt;&gt;"",OR('Données élèves'!AM522&lt;&gt;"",'Données élèves'!AT522=FALSE)),IF('Données élèves'!AM522=TRUE,INDEX(codemp1,MATCH('Données élèves'!R522,libmp1,0)),IF('Données élèves'!AT522=FALSE,0,'Données élèves'!R522)),"")</f>
        <v/>
      </c>
      <c r="S519" s="148" t="str">
        <f t="shared" si="25"/>
        <v/>
      </c>
      <c r="T519" s="148" t="str">
        <f t="shared" si="26"/>
        <v/>
      </c>
      <c r="U519" s="148" t="str">
        <f>IF(AND(A519&lt;&gt;"",'Données élèves'!S522&lt;&gt;""),'Données élèves'!S522,"")</f>
        <v/>
      </c>
      <c r="V519" s="148" t="str">
        <f>IF(AND(A519&lt;&gt;"",'Données élèves'!T522&lt;&gt;""),'Données élèves'!T522,"")</f>
        <v/>
      </c>
      <c r="W519" s="148" t="str">
        <f>IF(AND(A519&lt;&gt;"",'Données élèves'!U522&lt;&gt;""),'Données élèves'!U522,"")</f>
        <v/>
      </c>
      <c r="X519" s="148" t="str">
        <f>IF(AND(A519&lt;&gt;"",'Données élèves'!V522&lt;&gt;""),'Données élèves'!V522,"")</f>
        <v/>
      </c>
      <c r="Y519" s="148" t="str">
        <f>IF(AND(A519&lt;&gt;"",'Données élèves'!W522&lt;&gt;""),'Données élèves'!W522,"")</f>
        <v/>
      </c>
      <c r="Z519" s="148" t="str">
        <f>IF(AND(A519&lt;&gt;"",'Données élèves'!X522&lt;&gt;""),'Données élèves'!X522,"")</f>
        <v/>
      </c>
    </row>
    <row r="520" spans="1:26" x14ac:dyDescent="0.2">
      <c r="A520" s="146" t="str">
        <f>IF('Données élèves'!$C523&lt;&gt;"",'Données élèves'!A523,"")</f>
        <v/>
      </c>
      <c r="B520" s="146" t="str">
        <f>IF(A520&lt;&gt;"",'Données élèves'!B523,"")</f>
        <v/>
      </c>
      <c r="C520" s="146" t="str">
        <f>IF(AND(A520&lt;&gt;"",'Données élèves'!F523&lt;&gt;""),IF(INDEX(codeclint,MATCH('Données élèves'!F523,libclint,0))&lt;&gt;"",INDEX(codeclint,MATCH('Données élèves'!F523,libclint,0)),""),"")</f>
        <v/>
      </c>
      <c r="D520" s="146" t="str">
        <f t="shared" si="24"/>
        <v/>
      </c>
      <c r="E520" s="146" t="str">
        <f>IF(A520&lt;&gt;"",IF('Données élèves'!G523&lt;&gt;"",IF('Données élèves'!AB523&lt;&gt;"",IF('Données élèves'!G523="LOC.ID",CONCATENATE("LOC.",'Données élèves'!AU$5),'Données élèves'!G523),""),""),"")</f>
        <v/>
      </c>
      <c r="F520" s="146" t="str">
        <f>IF(A520&lt;&gt;"",IF('Données élèves'!H523&lt;&gt;"",'Données élèves'!H523,""),"")</f>
        <v/>
      </c>
      <c r="G520" s="146" t="str">
        <f>IF(AND(A520&lt;&gt;"",'Données élèves'!AC523&lt;&gt;""),IF('Données élèves'!AC523=TRUE,INDEX(codesex,MATCH('Données élèves'!I523,libsex,0)),'Données élèves'!I523),"")</f>
        <v/>
      </c>
      <c r="H520" s="147" t="str">
        <f>IF(A520&lt;&gt;"",IF('Données élèves'!J523&lt;&gt;"",'Données élèves'!J523,""),"")</f>
        <v/>
      </c>
      <c r="I520" s="148" t="str">
        <f>IF(AND(A520&lt;&gt;"",'Données élèves'!AE523&lt;&gt;""),IF('Données élèves'!AE523=TRUE,INDEX(codenat,MATCH('Données élèves'!K523,libnat,0)),'Données élèves'!K523),"")</f>
        <v/>
      </c>
      <c r="J520" s="148" t="str">
        <f>IF(AND(A520&lt;&gt;"",'Données élèves'!AF523&lt;&gt;""),IF('Données élèves'!AF523=TRUE,INDEX(codelangue,MATCH('Données élèves'!L523,liblangue,0)),'Données élèves'!L523),"")</f>
        <v/>
      </c>
      <c r="K520" s="148" t="str">
        <f>IF(AND(A520&lt;&gt;"",'Données élèves'!AH523&lt;&gt;""),IF('Données élèves'!AH523=TRUE,IF(INDEX(codegem,MATCH('Données élèves'!M523,libgem,0))&lt;8000,INDEX(codegem,MATCH('Données élèves'!M523,libgem,0)),""),'Données élèves'!M523),"")</f>
        <v/>
      </c>
      <c r="L520" s="148" t="str">
        <f>IF(AND(A520&lt;&gt;"",'Données élèves'!AH523&lt;&gt;""),IF('Données élèves'!AH523=TRUE,INDEX(codegemhist,MATCH('Données élèves'!M523,libgem,0)),""),"")</f>
        <v/>
      </c>
      <c r="M520" s="148" t="str">
        <f>IF(AND(A520&lt;&gt;"",'Données élèves'!AH523&lt;&gt;""),IF('Données élèves'!AH523=TRUE,IF(INDEX(codegem,MATCH('Données élèves'!M523,libgem,0))&gt;=8000,INDEX(codegem,MATCH('Données élèves'!M523,libgem,0)),""),'Données élèves'!M523),"")</f>
        <v/>
      </c>
      <c r="N520" s="148" t="str">
        <f>IF(AND(A520&lt;&gt;"",'Données élèves'!AI523&lt;&gt;""),IF('Données élèves'!AI523=TRUE,INDEX(codeschart,MATCH('Données élèves'!N523,libschart,0)),'Données élèves'!N523),"")</f>
        <v/>
      </c>
      <c r="O520" s="148" t="str">
        <f>IF(AND(A520&lt;&gt;"",'Données élèves'!O523&lt;&gt;""),'Données élèves'!O523,"")</f>
        <v/>
      </c>
      <c r="P520" s="148" t="str">
        <f>IF(AND(A520&lt;&gt;"",'Données élèves'!AK523&lt;&gt;""),IF('Données élèves'!AK523=TRUE,INDEX(codeform,MATCH('Données élèves'!P523,libform,0)),'Données élèves'!P523),"")</f>
        <v/>
      </c>
      <c r="Q520" s="148" t="str">
        <f>IF(AND(A520&lt;&gt;"",'Données élèves'!AL523&lt;&gt;""),IF('Données élèves'!AL523=TRUE,INDEX(codespe,MATCH('Données élèves'!Q523,libspe,0)),'Données élèves'!Q523),"")</f>
        <v/>
      </c>
      <c r="R520" s="148" t="str">
        <f>IF(AND(A520&lt;&gt;"",OR('Données élèves'!AM523&lt;&gt;"",'Données élèves'!AT523=FALSE)),IF('Données élèves'!AM523=TRUE,INDEX(codemp1,MATCH('Données élèves'!R523,libmp1,0)),IF('Données élèves'!AT523=FALSE,0,'Données élèves'!R523)),"")</f>
        <v/>
      </c>
      <c r="S520" s="148" t="str">
        <f t="shared" si="25"/>
        <v/>
      </c>
      <c r="T520" s="148" t="str">
        <f t="shared" si="26"/>
        <v/>
      </c>
      <c r="U520" s="148" t="str">
        <f>IF(AND(A520&lt;&gt;"",'Données élèves'!S523&lt;&gt;""),'Données élèves'!S523,"")</f>
        <v/>
      </c>
      <c r="V520" s="148" t="str">
        <f>IF(AND(A520&lt;&gt;"",'Données élèves'!T523&lt;&gt;""),'Données élèves'!T523,"")</f>
        <v/>
      </c>
      <c r="W520" s="148" t="str">
        <f>IF(AND(A520&lt;&gt;"",'Données élèves'!U523&lt;&gt;""),'Données élèves'!U523,"")</f>
        <v/>
      </c>
      <c r="X520" s="148" t="str">
        <f>IF(AND(A520&lt;&gt;"",'Données élèves'!V523&lt;&gt;""),'Données élèves'!V523,"")</f>
        <v/>
      </c>
      <c r="Y520" s="148" t="str">
        <f>IF(AND(A520&lt;&gt;"",'Données élèves'!W523&lt;&gt;""),'Données élèves'!W523,"")</f>
        <v/>
      </c>
      <c r="Z520" s="148" t="str">
        <f>IF(AND(A520&lt;&gt;"",'Données élèves'!X523&lt;&gt;""),'Données élèves'!X523,"")</f>
        <v/>
      </c>
    </row>
    <row r="521" spans="1:26" x14ac:dyDescent="0.2">
      <c r="A521" s="146" t="str">
        <f>IF('Données élèves'!$C524&lt;&gt;"",'Données élèves'!A524,"")</f>
        <v/>
      </c>
      <c r="B521" s="146" t="str">
        <f>IF(A521&lt;&gt;"",'Données élèves'!B524,"")</f>
        <v/>
      </c>
      <c r="C521" s="146" t="str">
        <f>IF(AND(A521&lt;&gt;"",'Données élèves'!F524&lt;&gt;""),IF(INDEX(codeclint,MATCH('Données élèves'!F524,libclint,0))&lt;&gt;"",INDEX(codeclint,MATCH('Données élèves'!F524,libclint,0)),""),"")</f>
        <v/>
      </c>
      <c r="D521" s="146" t="str">
        <f t="shared" si="24"/>
        <v/>
      </c>
      <c r="E521" s="146" t="str">
        <f>IF(A521&lt;&gt;"",IF('Données élèves'!G524&lt;&gt;"",IF('Données élèves'!AB524&lt;&gt;"",IF('Données élèves'!G524="LOC.ID",CONCATENATE("LOC.",'Données élèves'!AU$5),'Données élèves'!G524),""),""),"")</f>
        <v/>
      </c>
      <c r="F521" s="146" t="str">
        <f>IF(A521&lt;&gt;"",IF('Données élèves'!H524&lt;&gt;"",'Données élèves'!H524,""),"")</f>
        <v/>
      </c>
      <c r="G521" s="146" t="str">
        <f>IF(AND(A521&lt;&gt;"",'Données élèves'!AC524&lt;&gt;""),IF('Données élèves'!AC524=TRUE,INDEX(codesex,MATCH('Données élèves'!I524,libsex,0)),'Données élèves'!I524),"")</f>
        <v/>
      </c>
      <c r="H521" s="147" t="str">
        <f>IF(A521&lt;&gt;"",IF('Données élèves'!J524&lt;&gt;"",'Données élèves'!J524,""),"")</f>
        <v/>
      </c>
      <c r="I521" s="148" t="str">
        <f>IF(AND(A521&lt;&gt;"",'Données élèves'!AE524&lt;&gt;""),IF('Données élèves'!AE524=TRUE,INDEX(codenat,MATCH('Données élèves'!K524,libnat,0)),'Données élèves'!K524),"")</f>
        <v/>
      </c>
      <c r="J521" s="148" t="str">
        <f>IF(AND(A521&lt;&gt;"",'Données élèves'!AF524&lt;&gt;""),IF('Données élèves'!AF524=TRUE,INDEX(codelangue,MATCH('Données élèves'!L524,liblangue,0)),'Données élèves'!L524),"")</f>
        <v/>
      </c>
      <c r="K521" s="148" t="str">
        <f>IF(AND(A521&lt;&gt;"",'Données élèves'!AH524&lt;&gt;""),IF('Données élèves'!AH524=TRUE,IF(INDEX(codegem,MATCH('Données élèves'!M524,libgem,0))&lt;8000,INDEX(codegem,MATCH('Données élèves'!M524,libgem,0)),""),'Données élèves'!M524),"")</f>
        <v/>
      </c>
      <c r="L521" s="148" t="str">
        <f>IF(AND(A521&lt;&gt;"",'Données élèves'!AH524&lt;&gt;""),IF('Données élèves'!AH524=TRUE,INDEX(codegemhist,MATCH('Données élèves'!M524,libgem,0)),""),"")</f>
        <v/>
      </c>
      <c r="M521" s="148" t="str">
        <f>IF(AND(A521&lt;&gt;"",'Données élèves'!AH524&lt;&gt;""),IF('Données élèves'!AH524=TRUE,IF(INDEX(codegem,MATCH('Données élèves'!M524,libgem,0))&gt;=8000,INDEX(codegem,MATCH('Données élèves'!M524,libgem,0)),""),'Données élèves'!M524),"")</f>
        <v/>
      </c>
      <c r="N521" s="148" t="str">
        <f>IF(AND(A521&lt;&gt;"",'Données élèves'!AI524&lt;&gt;""),IF('Données élèves'!AI524=TRUE,INDEX(codeschart,MATCH('Données élèves'!N524,libschart,0)),'Données élèves'!N524),"")</f>
        <v/>
      </c>
      <c r="O521" s="148" t="str">
        <f>IF(AND(A521&lt;&gt;"",'Données élèves'!O524&lt;&gt;""),'Données élèves'!O524,"")</f>
        <v/>
      </c>
      <c r="P521" s="148" t="str">
        <f>IF(AND(A521&lt;&gt;"",'Données élèves'!AK524&lt;&gt;""),IF('Données élèves'!AK524=TRUE,INDEX(codeform,MATCH('Données élèves'!P524,libform,0)),'Données élèves'!P524),"")</f>
        <v/>
      </c>
      <c r="Q521" s="148" t="str">
        <f>IF(AND(A521&lt;&gt;"",'Données élèves'!AL524&lt;&gt;""),IF('Données élèves'!AL524=TRUE,INDEX(codespe,MATCH('Données élèves'!Q524,libspe,0)),'Données élèves'!Q524),"")</f>
        <v/>
      </c>
      <c r="R521" s="148" t="str">
        <f>IF(AND(A521&lt;&gt;"",OR('Données élèves'!AM524&lt;&gt;"",'Données élèves'!AT524=FALSE)),IF('Données élèves'!AM524=TRUE,INDEX(codemp1,MATCH('Données élèves'!R524,libmp1,0)),IF('Données élèves'!AT524=FALSE,0,'Données élèves'!R524)),"")</f>
        <v/>
      </c>
      <c r="S521" s="148" t="str">
        <f t="shared" si="25"/>
        <v/>
      </c>
      <c r="T521" s="148" t="str">
        <f t="shared" si="26"/>
        <v/>
      </c>
      <c r="U521" s="148" t="str">
        <f>IF(AND(A521&lt;&gt;"",'Données élèves'!S524&lt;&gt;""),'Données élèves'!S524,"")</f>
        <v/>
      </c>
      <c r="V521" s="148" t="str">
        <f>IF(AND(A521&lt;&gt;"",'Données élèves'!T524&lt;&gt;""),'Données élèves'!T524,"")</f>
        <v/>
      </c>
      <c r="W521" s="148" t="str">
        <f>IF(AND(A521&lt;&gt;"",'Données élèves'!U524&lt;&gt;""),'Données élèves'!U524,"")</f>
        <v/>
      </c>
      <c r="X521" s="148" t="str">
        <f>IF(AND(A521&lt;&gt;"",'Données élèves'!V524&lt;&gt;""),'Données élèves'!V524,"")</f>
        <v/>
      </c>
      <c r="Y521" s="148" t="str">
        <f>IF(AND(A521&lt;&gt;"",'Données élèves'!W524&lt;&gt;""),'Données élèves'!W524,"")</f>
        <v/>
      </c>
      <c r="Z521" s="148" t="str">
        <f>IF(AND(A521&lt;&gt;"",'Données élèves'!X524&lt;&gt;""),'Données élèves'!X524,"")</f>
        <v/>
      </c>
    </row>
    <row r="522" spans="1:26" x14ac:dyDescent="0.2">
      <c r="A522" s="146" t="str">
        <f>IF('Données élèves'!$C525&lt;&gt;"",'Données élèves'!A525,"")</f>
        <v/>
      </c>
      <c r="B522" s="146" t="str">
        <f>IF(A522&lt;&gt;"",'Données élèves'!B525,"")</f>
        <v/>
      </c>
      <c r="C522" s="146" t="str">
        <f>IF(AND(A522&lt;&gt;"",'Données élèves'!F525&lt;&gt;""),IF(INDEX(codeclint,MATCH('Données élèves'!F525,libclint,0))&lt;&gt;"",INDEX(codeclint,MATCH('Données élèves'!F525,libclint,0)),""),"")</f>
        <v/>
      </c>
      <c r="D522" s="146" t="str">
        <f t="shared" si="24"/>
        <v/>
      </c>
      <c r="E522" s="146" t="str">
        <f>IF(A522&lt;&gt;"",IF('Données élèves'!G525&lt;&gt;"",IF('Données élèves'!AB525&lt;&gt;"",IF('Données élèves'!G525="LOC.ID",CONCATENATE("LOC.",'Données élèves'!AU$5),'Données élèves'!G525),""),""),"")</f>
        <v/>
      </c>
      <c r="F522" s="146" t="str">
        <f>IF(A522&lt;&gt;"",IF('Données élèves'!H525&lt;&gt;"",'Données élèves'!H525,""),"")</f>
        <v/>
      </c>
      <c r="G522" s="146" t="str">
        <f>IF(AND(A522&lt;&gt;"",'Données élèves'!AC525&lt;&gt;""),IF('Données élèves'!AC525=TRUE,INDEX(codesex,MATCH('Données élèves'!I525,libsex,0)),'Données élèves'!I525),"")</f>
        <v/>
      </c>
      <c r="H522" s="147" t="str">
        <f>IF(A522&lt;&gt;"",IF('Données élèves'!J525&lt;&gt;"",'Données élèves'!J525,""),"")</f>
        <v/>
      </c>
      <c r="I522" s="148" t="str">
        <f>IF(AND(A522&lt;&gt;"",'Données élèves'!AE525&lt;&gt;""),IF('Données élèves'!AE525=TRUE,INDEX(codenat,MATCH('Données élèves'!K525,libnat,0)),'Données élèves'!K525),"")</f>
        <v/>
      </c>
      <c r="J522" s="148" t="str">
        <f>IF(AND(A522&lt;&gt;"",'Données élèves'!AF525&lt;&gt;""),IF('Données élèves'!AF525=TRUE,INDEX(codelangue,MATCH('Données élèves'!L525,liblangue,0)),'Données élèves'!L525),"")</f>
        <v/>
      </c>
      <c r="K522" s="148" t="str">
        <f>IF(AND(A522&lt;&gt;"",'Données élèves'!AH525&lt;&gt;""),IF('Données élèves'!AH525=TRUE,IF(INDEX(codegem,MATCH('Données élèves'!M525,libgem,0))&lt;8000,INDEX(codegem,MATCH('Données élèves'!M525,libgem,0)),""),'Données élèves'!M525),"")</f>
        <v/>
      </c>
      <c r="L522" s="148" t="str">
        <f>IF(AND(A522&lt;&gt;"",'Données élèves'!AH525&lt;&gt;""),IF('Données élèves'!AH525=TRUE,INDEX(codegemhist,MATCH('Données élèves'!M525,libgem,0)),""),"")</f>
        <v/>
      </c>
      <c r="M522" s="148" t="str">
        <f>IF(AND(A522&lt;&gt;"",'Données élèves'!AH525&lt;&gt;""),IF('Données élèves'!AH525=TRUE,IF(INDEX(codegem,MATCH('Données élèves'!M525,libgem,0))&gt;=8000,INDEX(codegem,MATCH('Données élèves'!M525,libgem,0)),""),'Données élèves'!M525),"")</f>
        <v/>
      </c>
      <c r="N522" s="148" t="str">
        <f>IF(AND(A522&lt;&gt;"",'Données élèves'!AI525&lt;&gt;""),IF('Données élèves'!AI525=TRUE,INDEX(codeschart,MATCH('Données élèves'!N525,libschart,0)),'Données élèves'!N525),"")</f>
        <v/>
      </c>
      <c r="O522" s="148" t="str">
        <f>IF(AND(A522&lt;&gt;"",'Données élèves'!O525&lt;&gt;""),'Données élèves'!O525,"")</f>
        <v/>
      </c>
      <c r="P522" s="148" t="str">
        <f>IF(AND(A522&lt;&gt;"",'Données élèves'!AK525&lt;&gt;""),IF('Données élèves'!AK525=TRUE,INDEX(codeform,MATCH('Données élèves'!P525,libform,0)),'Données élèves'!P525),"")</f>
        <v/>
      </c>
      <c r="Q522" s="148" t="str">
        <f>IF(AND(A522&lt;&gt;"",'Données élèves'!AL525&lt;&gt;""),IF('Données élèves'!AL525=TRUE,INDEX(codespe,MATCH('Données élèves'!Q525,libspe,0)),'Données élèves'!Q525),"")</f>
        <v/>
      </c>
      <c r="R522" s="148" t="str">
        <f>IF(AND(A522&lt;&gt;"",OR('Données élèves'!AM525&lt;&gt;"",'Données élèves'!AT525=FALSE)),IF('Données élèves'!AM525=TRUE,INDEX(codemp1,MATCH('Données élèves'!R525,libmp1,0)),IF('Données élèves'!AT525=FALSE,0,'Données élèves'!R525)),"")</f>
        <v/>
      </c>
      <c r="S522" s="148" t="str">
        <f t="shared" si="25"/>
        <v/>
      </c>
      <c r="T522" s="148" t="str">
        <f t="shared" si="26"/>
        <v/>
      </c>
      <c r="U522" s="148" t="str">
        <f>IF(AND(A522&lt;&gt;"",'Données élèves'!S525&lt;&gt;""),'Données élèves'!S525,"")</f>
        <v/>
      </c>
      <c r="V522" s="148" t="str">
        <f>IF(AND(A522&lt;&gt;"",'Données élèves'!T525&lt;&gt;""),'Données élèves'!T525,"")</f>
        <v/>
      </c>
      <c r="W522" s="148" t="str">
        <f>IF(AND(A522&lt;&gt;"",'Données élèves'!U525&lt;&gt;""),'Données élèves'!U525,"")</f>
        <v/>
      </c>
      <c r="X522" s="148" t="str">
        <f>IF(AND(A522&lt;&gt;"",'Données élèves'!V525&lt;&gt;""),'Données élèves'!V525,"")</f>
        <v/>
      </c>
      <c r="Y522" s="148" t="str">
        <f>IF(AND(A522&lt;&gt;"",'Données élèves'!W525&lt;&gt;""),'Données élèves'!W525,"")</f>
        <v/>
      </c>
      <c r="Z522" s="148" t="str">
        <f>IF(AND(A522&lt;&gt;"",'Données élèves'!X525&lt;&gt;""),'Données élèves'!X525,"")</f>
        <v/>
      </c>
    </row>
    <row r="523" spans="1:26" x14ac:dyDescent="0.2">
      <c r="A523" s="146" t="str">
        <f>IF('Données élèves'!$C526&lt;&gt;"",'Données élèves'!A526,"")</f>
        <v/>
      </c>
      <c r="B523" s="146" t="str">
        <f>IF(A523&lt;&gt;"",'Données élèves'!B526,"")</f>
        <v/>
      </c>
      <c r="C523" s="146" t="str">
        <f>IF(AND(A523&lt;&gt;"",'Données élèves'!F526&lt;&gt;""),IF(INDEX(codeclint,MATCH('Données élèves'!F526,libclint,0))&lt;&gt;"",INDEX(codeclint,MATCH('Données élèves'!F526,libclint,0)),""),"")</f>
        <v/>
      </c>
      <c r="D523" s="146" t="str">
        <f t="shared" si="24"/>
        <v/>
      </c>
      <c r="E523" s="146" t="str">
        <f>IF(A523&lt;&gt;"",IF('Données élèves'!G526&lt;&gt;"",IF('Données élèves'!AB526&lt;&gt;"",IF('Données élèves'!G526="LOC.ID",CONCATENATE("LOC.",'Données élèves'!AU$5),'Données élèves'!G526),""),""),"")</f>
        <v/>
      </c>
      <c r="F523" s="146" t="str">
        <f>IF(A523&lt;&gt;"",IF('Données élèves'!H526&lt;&gt;"",'Données élèves'!H526,""),"")</f>
        <v/>
      </c>
      <c r="G523" s="146" t="str">
        <f>IF(AND(A523&lt;&gt;"",'Données élèves'!AC526&lt;&gt;""),IF('Données élèves'!AC526=TRUE,INDEX(codesex,MATCH('Données élèves'!I526,libsex,0)),'Données élèves'!I526),"")</f>
        <v/>
      </c>
      <c r="H523" s="147" t="str">
        <f>IF(A523&lt;&gt;"",IF('Données élèves'!J526&lt;&gt;"",'Données élèves'!J526,""),"")</f>
        <v/>
      </c>
      <c r="I523" s="148" t="str">
        <f>IF(AND(A523&lt;&gt;"",'Données élèves'!AE526&lt;&gt;""),IF('Données élèves'!AE526=TRUE,INDEX(codenat,MATCH('Données élèves'!K526,libnat,0)),'Données élèves'!K526),"")</f>
        <v/>
      </c>
      <c r="J523" s="148" t="str">
        <f>IF(AND(A523&lt;&gt;"",'Données élèves'!AF526&lt;&gt;""),IF('Données élèves'!AF526=TRUE,INDEX(codelangue,MATCH('Données élèves'!L526,liblangue,0)),'Données élèves'!L526),"")</f>
        <v/>
      </c>
      <c r="K523" s="148" t="str">
        <f>IF(AND(A523&lt;&gt;"",'Données élèves'!AH526&lt;&gt;""),IF('Données élèves'!AH526=TRUE,IF(INDEX(codegem,MATCH('Données élèves'!M526,libgem,0))&lt;8000,INDEX(codegem,MATCH('Données élèves'!M526,libgem,0)),""),'Données élèves'!M526),"")</f>
        <v/>
      </c>
      <c r="L523" s="148" t="str">
        <f>IF(AND(A523&lt;&gt;"",'Données élèves'!AH526&lt;&gt;""),IF('Données élèves'!AH526=TRUE,INDEX(codegemhist,MATCH('Données élèves'!M526,libgem,0)),""),"")</f>
        <v/>
      </c>
      <c r="M523" s="148" t="str">
        <f>IF(AND(A523&lt;&gt;"",'Données élèves'!AH526&lt;&gt;""),IF('Données élèves'!AH526=TRUE,IF(INDEX(codegem,MATCH('Données élèves'!M526,libgem,0))&gt;=8000,INDEX(codegem,MATCH('Données élèves'!M526,libgem,0)),""),'Données élèves'!M526),"")</f>
        <v/>
      </c>
      <c r="N523" s="148" t="str">
        <f>IF(AND(A523&lt;&gt;"",'Données élèves'!AI526&lt;&gt;""),IF('Données élèves'!AI526=TRUE,INDEX(codeschart,MATCH('Données élèves'!N526,libschart,0)),'Données élèves'!N526),"")</f>
        <v/>
      </c>
      <c r="O523" s="148" t="str">
        <f>IF(AND(A523&lt;&gt;"",'Données élèves'!O526&lt;&gt;""),'Données élèves'!O526,"")</f>
        <v/>
      </c>
      <c r="P523" s="148" t="str">
        <f>IF(AND(A523&lt;&gt;"",'Données élèves'!AK526&lt;&gt;""),IF('Données élèves'!AK526=TRUE,INDEX(codeform,MATCH('Données élèves'!P526,libform,0)),'Données élèves'!P526),"")</f>
        <v/>
      </c>
      <c r="Q523" s="148" t="str">
        <f>IF(AND(A523&lt;&gt;"",'Données élèves'!AL526&lt;&gt;""),IF('Données élèves'!AL526=TRUE,INDEX(codespe,MATCH('Données élèves'!Q526,libspe,0)),'Données élèves'!Q526),"")</f>
        <v/>
      </c>
      <c r="R523" s="148" t="str">
        <f>IF(AND(A523&lt;&gt;"",OR('Données élèves'!AM526&lt;&gt;"",'Données élèves'!AT526=FALSE)),IF('Données élèves'!AM526=TRUE,INDEX(codemp1,MATCH('Données élèves'!R526,libmp1,0)),IF('Données élèves'!AT526=FALSE,0,'Données élèves'!R526)),"")</f>
        <v/>
      </c>
      <c r="S523" s="148" t="str">
        <f t="shared" si="25"/>
        <v/>
      </c>
      <c r="T523" s="148" t="str">
        <f t="shared" si="26"/>
        <v/>
      </c>
      <c r="U523" s="148" t="str">
        <f>IF(AND(A523&lt;&gt;"",'Données élèves'!S526&lt;&gt;""),'Données élèves'!S526,"")</f>
        <v/>
      </c>
      <c r="V523" s="148" t="str">
        <f>IF(AND(A523&lt;&gt;"",'Données élèves'!T526&lt;&gt;""),'Données élèves'!T526,"")</f>
        <v/>
      </c>
      <c r="W523" s="148" t="str">
        <f>IF(AND(A523&lt;&gt;"",'Données élèves'!U526&lt;&gt;""),'Données élèves'!U526,"")</f>
        <v/>
      </c>
      <c r="X523" s="148" t="str">
        <f>IF(AND(A523&lt;&gt;"",'Données élèves'!V526&lt;&gt;""),'Données élèves'!V526,"")</f>
        <v/>
      </c>
      <c r="Y523" s="148" t="str">
        <f>IF(AND(A523&lt;&gt;"",'Données élèves'!W526&lt;&gt;""),'Données élèves'!W526,"")</f>
        <v/>
      </c>
      <c r="Z523" s="148" t="str">
        <f>IF(AND(A523&lt;&gt;"",'Données élèves'!X526&lt;&gt;""),'Données élèves'!X526,"")</f>
        <v/>
      </c>
    </row>
    <row r="524" spans="1:26" x14ac:dyDescent="0.2">
      <c r="A524" s="146" t="str">
        <f>IF('Données élèves'!$C527&lt;&gt;"",'Données élèves'!A527,"")</f>
        <v/>
      </c>
      <c r="B524" s="146" t="str">
        <f>IF(A524&lt;&gt;"",'Données élèves'!B527,"")</f>
        <v/>
      </c>
      <c r="C524" s="146" t="str">
        <f>IF(AND(A524&lt;&gt;"",'Données élèves'!F527&lt;&gt;""),IF(INDEX(codeclint,MATCH('Données élèves'!F527,libclint,0))&lt;&gt;"",INDEX(codeclint,MATCH('Données élèves'!F527,libclint,0)),""),"")</f>
        <v/>
      </c>
      <c r="D524" s="146" t="str">
        <f t="shared" si="24"/>
        <v/>
      </c>
      <c r="E524" s="146" t="str">
        <f>IF(A524&lt;&gt;"",IF('Données élèves'!G527&lt;&gt;"",IF('Données élèves'!AB527&lt;&gt;"",IF('Données élèves'!G527="LOC.ID",CONCATENATE("LOC.",'Données élèves'!AU$5),'Données élèves'!G527),""),""),"")</f>
        <v/>
      </c>
      <c r="F524" s="146" t="str">
        <f>IF(A524&lt;&gt;"",IF('Données élèves'!H527&lt;&gt;"",'Données élèves'!H527,""),"")</f>
        <v/>
      </c>
      <c r="G524" s="146" t="str">
        <f>IF(AND(A524&lt;&gt;"",'Données élèves'!AC527&lt;&gt;""),IF('Données élèves'!AC527=TRUE,INDEX(codesex,MATCH('Données élèves'!I527,libsex,0)),'Données élèves'!I527),"")</f>
        <v/>
      </c>
      <c r="H524" s="147" t="str">
        <f>IF(A524&lt;&gt;"",IF('Données élèves'!J527&lt;&gt;"",'Données élèves'!J527,""),"")</f>
        <v/>
      </c>
      <c r="I524" s="148" t="str">
        <f>IF(AND(A524&lt;&gt;"",'Données élèves'!AE527&lt;&gt;""),IF('Données élèves'!AE527=TRUE,INDEX(codenat,MATCH('Données élèves'!K527,libnat,0)),'Données élèves'!K527),"")</f>
        <v/>
      </c>
      <c r="J524" s="148" t="str">
        <f>IF(AND(A524&lt;&gt;"",'Données élèves'!AF527&lt;&gt;""),IF('Données élèves'!AF527=TRUE,INDEX(codelangue,MATCH('Données élèves'!L527,liblangue,0)),'Données élèves'!L527),"")</f>
        <v/>
      </c>
      <c r="K524" s="148" t="str">
        <f>IF(AND(A524&lt;&gt;"",'Données élèves'!AH527&lt;&gt;""),IF('Données élèves'!AH527=TRUE,IF(INDEX(codegem,MATCH('Données élèves'!M527,libgem,0))&lt;8000,INDEX(codegem,MATCH('Données élèves'!M527,libgem,0)),""),'Données élèves'!M527),"")</f>
        <v/>
      </c>
      <c r="L524" s="148" t="str">
        <f>IF(AND(A524&lt;&gt;"",'Données élèves'!AH527&lt;&gt;""),IF('Données élèves'!AH527=TRUE,INDEX(codegemhist,MATCH('Données élèves'!M527,libgem,0)),""),"")</f>
        <v/>
      </c>
      <c r="M524" s="148" t="str">
        <f>IF(AND(A524&lt;&gt;"",'Données élèves'!AH527&lt;&gt;""),IF('Données élèves'!AH527=TRUE,IF(INDEX(codegem,MATCH('Données élèves'!M527,libgem,0))&gt;=8000,INDEX(codegem,MATCH('Données élèves'!M527,libgem,0)),""),'Données élèves'!M527),"")</f>
        <v/>
      </c>
      <c r="N524" s="148" t="str">
        <f>IF(AND(A524&lt;&gt;"",'Données élèves'!AI527&lt;&gt;""),IF('Données élèves'!AI527=TRUE,INDEX(codeschart,MATCH('Données élèves'!N527,libschart,0)),'Données élèves'!N527),"")</f>
        <v/>
      </c>
      <c r="O524" s="148" t="str">
        <f>IF(AND(A524&lt;&gt;"",'Données élèves'!O527&lt;&gt;""),'Données élèves'!O527,"")</f>
        <v/>
      </c>
      <c r="P524" s="148" t="str">
        <f>IF(AND(A524&lt;&gt;"",'Données élèves'!AK527&lt;&gt;""),IF('Données élèves'!AK527=TRUE,INDEX(codeform,MATCH('Données élèves'!P527,libform,0)),'Données élèves'!P527),"")</f>
        <v/>
      </c>
      <c r="Q524" s="148" t="str">
        <f>IF(AND(A524&lt;&gt;"",'Données élèves'!AL527&lt;&gt;""),IF('Données élèves'!AL527=TRUE,INDEX(codespe,MATCH('Données élèves'!Q527,libspe,0)),'Données élèves'!Q527),"")</f>
        <v/>
      </c>
      <c r="R524" s="148" t="str">
        <f>IF(AND(A524&lt;&gt;"",OR('Données élèves'!AM527&lt;&gt;"",'Données élèves'!AT527=FALSE)),IF('Données élèves'!AM527=TRUE,INDEX(codemp1,MATCH('Données élèves'!R527,libmp1,0)),IF('Données élèves'!AT527=FALSE,0,'Données élèves'!R527)),"")</f>
        <v/>
      </c>
      <c r="S524" s="148" t="str">
        <f t="shared" si="25"/>
        <v/>
      </c>
      <c r="T524" s="148" t="str">
        <f t="shared" si="26"/>
        <v/>
      </c>
      <c r="U524" s="148" t="str">
        <f>IF(AND(A524&lt;&gt;"",'Données élèves'!S527&lt;&gt;""),'Données élèves'!S527,"")</f>
        <v/>
      </c>
      <c r="V524" s="148" t="str">
        <f>IF(AND(A524&lt;&gt;"",'Données élèves'!T527&lt;&gt;""),'Données élèves'!T527,"")</f>
        <v/>
      </c>
      <c r="W524" s="148" t="str">
        <f>IF(AND(A524&lt;&gt;"",'Données élèves'!U527&lt;&gt;""),'Données élèves'!U527,"")</f>
        <v/>
      </c>
      <c r="X524" s="148" t="str">
        <f>IF(AND(A524&lt;&gt;"",'Données élèves'!V527&lt;&gt;""),'Données élèves'!V527,"")</f>
        <v/>
      </c>
      <c r="Y524" s="148" t="str">
        <f>IF(AND(A524&lt;&gt;"",'Données élèves'!W527&lt;&gt;""),'Données élèves'!W527,"")</f>
        <v/>
      </c>
      <c r="Z524" s="148" t="str">
        <f>IF(AND(A524&lt;&gt;"",'Données élèves'!X527&lt;&gt;""),'Données élèves'!X527,"")</f>
        <v/>
      </c>
    </row>
    <row r="525" spans="1:26" x14ac:dyDescent="0.2">
      <c r="A525" s="146" t="str">
        <f>IF('Données élèves'!$C528&lt;&gt;"",'Données élèves'!A528,"")</f>
        <v/>
      </c>
      <c r="B525" s="146" t="str">
        <f>IF(A525&lt;&gt;"",'Données élèves'!B528,"")</f>
        <v/>
      </c>
      <c r="C525" s="146" t="str">
        <f>IF(AND(A525&lt;&gt;"",'Données élèves'!F528&lt;&gt;""),IF(INDEX(codeclint,MATCH('Données élèves'!F528,libclint,0))&lt;&gt;"",INDEX(codeclint,MATCH('Données élèves'!F528,libclint,0)),""),"")</f>
        <v/>
      </c>
      <c r="D525" s="146" t="str">
        <f t="shared" si="24"/>
        <v/>
      </c>
      <c r="E525" s="146" t="str">
        <f>IF(A525&lt;&gt;"",IF('Données élèves'!G528&lt;&gt;"",IF('Données élèves'!AB528&lt;&gt;"",IF('Données élèves'!G528="LOC.ID",CONCATENATE("LOC.",'Données élèves'!AU$5),'Données élèves'!G528),""),""),"")</f>
        <v/>
      </c>
      <c r="F525" s="146" t="str">
        <f>IF(A525&lt;&gt;"",IF('Données élèves'!H528&lt;&gt;"",'Données élèves'!H528,""),"")</f>
        <v/>
      </c>
      <c r="G525" s="146" t="str">
        <f>IF(AND(A525&lt;&gt;"",'Données élèves'!AC528&lt;&gt;""),IF('Données élèves'!AC528=TRUE,INDEX(codesex,MATCH('Données élèves'!I528,libsex,0)),'Données élèves'!I528),"")</f>
        <v/>
      </c>
      <c r="H525" s="147" t="str">
        <f>IF(A525&lt;&gt;"",IF('Données élèves'!J528&lt;&gt;"",'Données élèves'!J528,""),"")</f>
        <v/>
      </c>
      <c r="I525" s="148" t="str">
        <f>IF(AND(A525&lt;&gt;"",'Données élèves'!AE528&lt;&gt;""),IF('Données élèves'!AE528=TRUE,INDEX(codenat,MATCH('Données élèves'!K528,libnat,0)),'Données élèves'!K528),"")</f>
        <v/>
      </c>
      <c r="J525" s="148" t="str">
        <f>IF(AND(A525&lt;&gt;"",'Données élèves'!AF528&lt;&gt;""),IF('Données élèves'!AF528=TRUE,INDEX(codelangue,MATCH('Données élèves'!L528,liblangue,0)),'Données élèves'!L528),"")</f>
        <v/>
      </c>
      <c r="K525" s="148" t="str">
        <f>IF(AND(A525&lt;&gt;"",'Données élèves'!AH528&lt;&gt;""),IF('Données élèves'!AH528=TRUE,IF(INDEX(codegem,MATCH('Données élèves'!M528,libgem,0))&lt;8000,INDEX(codegem,MATCH('Données élèves'!M528,libgem,0)),""),'Données élèves'!M528),"")</f>
        <v/>
      </c>
      <c r="L525" s="148" t="str">
        <f>IF(AND(A525&lt;&gt;"",'Données élèves'!AH528&lt;&gt;""),IF('Données élèves'!AH528=TRUE,INDEX(codegemhist,MATCH('Données élèves'!M528,libgem,0)),""),"")</f>
        <v/>
      </c>
      <c r="M525" s="148" t="str">
        <f>IF(AND(A525&lt;&gt;"",'Données élèves'!AH528&lt;&gt;""),IF('Données élèves'!AH528=TRUE,IF(INDEX(codegem,MATCH('Données élèves'!M528,libgem,0))&gt;=8000,INDEX(codegem,MATCH('Données élèves'!M528,libgem,0)),""),'Données élèves'!M528),"")</f>
        <v/>
      </c>
      <c r="N525" s="148" t="str">
        <f>IF(AND(A525&lt;&gt;"",'Données élèves'!AI528&lt;&gt;""),IF('Données élèves'!AI528=TRUE,INDEX(codeschart,MATCH('Données élèves'!N528,libschart,0)),'Données élèves'!N528),"")</f>
        <v/>
      </c>
      <c r="O525" s="148" t="str">
        <f>IF(AND(A525&lt;&gt;"",'Données élèves'!O528&lt;&gt;""),'Données élèves'!O528,"")</f>
        <v/>
      </c>
      <c r="P525" s="148" t="str">
        <f>IF(AND(A525&lt;&gt;"",'Données élèves'!AK528&lt;&gt;""),IF('Données élèves'!AK528=TRUE,INDEX(codeform,MATCH('Données élèves'!P528,libform,0)),'Données élèves'!P528),"")</f>
        <v/>
      </c>
      <c r="Q525" s="148" t="str">
        <f>IF(AND(A525&lt;&gt;"",'Données élèves'!AL528&lt;&gt;""),IF('Données élèves'!AL528=TRUE,INDEX(codespe,MATCH('Données élèves'!Q528,libspe,0)),'Données élèves'!Q528),"")</f>
        <v/>
      </c>
      <c r="R525" s="148" t="str">
        <f>IF(AND(A525&lt;&gt;"",OR('Données élèves'!AM528&lt;&gt;"",'Données élèves'!AT528=FALSE)),IF('Données élèves'!AM528=TRUE,INDEX(codemp1,MATCH('Données élèves'!R528,libmp1,0)),IF('Données élèves'!AT528=FALSE,0,'Données élèves'!R528)),"")</f>
        <v/>
      </c>
      <c r="S525" s="148" t="str">
        <f t="shared" si="25"/>
        <v/>
      </c>
      <c r="T525" s="148" t="str">
        <f t="shared" si="26"/>
        <v/>
      </c>
      <c r="U525" s="148" t="str">
        <f>IF(AND(A525&lt;&gt;"",'Données élèves'!S528&lt;&gt;""),'Données élèves'!S528,"")</f>
        <v/>
      </c>
      <c r="V525" s="148" t="str">
        <f>IF(AND(A525&lt;&gt;"",'Données élèves'!T528&lt;&gt;""),'Données élèves'!T528,"")</f>
        <v/>
      </c>
      <c r="W525" s="148" t="str">
        <f>IF(AND(A525&lt;&gt;"",'Données élèves'!U528&lt;&gt;""),'Données élèves'!U528,"")</f>
        <v/>
      </c>
      <c r="X525" s="148" t="str">
        <f>IF(AND(A525&lt;&gt;"",'Données élèves'!V528&lt;&gt;""),'Données élèves'!V528,"")</f>
        <v/>
      </c>
      <c r="Y525" s="148" t="str">
        <f>IF(AND(A525&lt;&gt;"",'Données élèves'!W528&lt;&gt;""),'Données élèves'!W528,"")</f>
        <v/>
      </c>
      <c r="Z525" s="148" t="str">
        <f>IF(AND(A525&lt;&gt;"",'Données élèves'!X528&lt;&gt;""),'Données élèves'!X528,"")</f>
        <v/>
      </c>
    </row>
    <row r="526" spans="1:26" x14ac:dyDescent="0.2">
      <c r="A526" s="146" t="str">
        <f>IF('Données élèves'!$C529&lt;&gt;"",'Données élèves'!A529,"")</f>
        <v/>
      </c>
      <c r="B526" s="146" t="str">
        <f>IF(A526&lt;&gt;"",'Données élèves'!B529,"")</f>
        <v/>
      </c>
      <c r="C526" s="146" t="str">
        <f>IF(AND(A526&lt;&gt;"",'Données élèves'!F529&lt;&gt;""),IF(INDEX(codeclint,MATCH('Données élèves'!F529,libclint,0))&lt;&gt;"",INDEX(codeclint,MATCH('Données élèves'!F529,libclint,0)),""),"")</f>
        <v/>
      </c>
      <c r="D526" s="146" t="str">
        <f t="shared" si="24"/>
        <v/>
      </c>
      <c r="E526" s="146" t="str">
        <f>IF(A526&lt;&gt;"",IF('Données élèves'!G529&lt;&gt;"",IF('Données élèves'!AB529&lt;&gt;"",IF('Données élèves'!G529="LOC.ID",CONCATENATE("LOC.",'Données élèves'!AU$5),'Données élèves'!G529),""),""),"")</f>
        <v/>
      </c>
      <c r="F526" s="146" t="str">
        <f>IF(A526&lt;&gt;"",IF('Données élèves'!H529&lt;&gt;"",'Données élèves'!H529,""),"")</f>
        <v/>
      </c>
      <c r="G526" s="146" t="str">
        <f>IF(AND(A526&lt;&gt;"",'Données élèves'!AC529&lt;&gt;""),IF('Données élèves'!AC529=TRUE,INDEX(codesex,MATCH('Données élèves'!I529,libsex,0)),'Données élèves'!I529),"")</f>
        <v/>
      </c>
      <c r="H526" s="147" t="str">
        <f>IF(A526&lt;&gt;"",IF('Données élèves'!J529&lt;&gt;"",'Données élèves'!J529,""),"")</f>
        <v/>
      </c>
      <c r="I526" s="148" t="str">
        <f>IF(AND(A526&lt;&gt;"",'Données élèves'!AE529&lt;&gt;""),IF('Données élèves'!AE529=TRUE,INDEX(codenat,MATCH('Données élèves'!K529,libnat,0)),'Données élèves'!K529),"")</f>
        <v/>
      </c>
      <c r="J526" s="148" t="str">
        <f>IF(AND(A526&lt;&gt;"",'Données élèves'!AF529&lt;&gt;""),IF('Données élèves'!AF529=TRUE,INDEX(codelangue,MATCH('Données élèves'!L529,liblangue,0)),'Données élèves'!L529),"")</f>
        <v/>
      </c>
      <c r="K526" s="148" t="str">
        <f>IF(AND(A526&lt;&gt;"",'Données élèves'!AH529&lt;&gt;""),IF('Données élèves'!AH529=TRUE,IF(INDEX(codegem,MATCH('Données élèves'!M529,libgem,0))&lt;8000,INDEX(codegem,MATCH('Données élèves'!M529,libgem,0)),""),'Données élèves'!M529),"")</f>
        <v/>
      </c>
      <c r="L526" s="148" t="str">
        <f>IF(AND(A526&lt;&gt;"",'Données élèves'!AH529&lt;&gt;""),IF('Données élèves'!AH529=TRUE,INDEX(codegemhist,MATCH('Données élèves'!M529,libgem,0)),""),"")</f>
        <v/>
      </c>
      <c r="M526" s="148" t="str">
        <f>IF(AND(A526&lt;&gt;"",'Données élèves'!AH529&lt;&gt;""),IF('Données élèves'!AH529=TRUE,IF(INDEX(codegem,MATCH('Données élèves'!M529,libgem,0))&gt;=8000,INDEX(codegem,MATCH('Données élèves'!M529,libgem,0)),""),'Données élèves'!M529),"")</f>
        <v/>
      </c>
      <c r="N526" s="148" t="str">
        <f>IF(AND(A526&lt;&gt;"",'Données élèves'!AI529&lt;&gt;""),IF('Données élèves'!AI529=TRUE,INDEX(codeschart,MATCH('Données élèves'!N529,libschart,0)),'Données élèves'!N529),"")</f>
        <v/>
      </c>
      <c r="O526" s="148" t="str">
        <f>IF(AND(A526&lt;&gt;"",'Données élèves'!O529&lt;&gt;""),'Données élèves'!O529,"")</f>
        <v/>
      </c>
      <c r="P526" s="148" t="str">
        <f>IF(AND(A526&lt;&gt;"",'Données élèves'!AK529&lt;&gt;""),IF('Données élèves'!AK529=TRUE,INDEX(codeform,MATCH('Données élèves'!P529,libform,0)),'Données élèves'!P529),"")</f>
        <v/>
      </c>
      <c r="Q526" s="148" t="str">
        <f>IF(AND(A526&lt;&gt;"",'Données élèves'!AL529&lt;&gt;""),IF('Données élèves'!AL529=TRUE,INDEX(codespe,MATCH('Données élèves'!Q529,libspe,0)),'Données élèves'!Q529),"")</f>
        <v/>
      </c>
      <c r="R526" s="148" t="str">
        <f>IF(AND(A526&lt;&gt;"",OR('Données élèves'!AM529&lt;&gt;"",'Données élèves'!AT529=FALSE)),IF('Données élèves'!AM529=TRUE,INDEX(codemp1,MATCH('Données élèves'!R529,libmp1,0)),IF('Données élèves'!AT529=FALSE,0,'Données élèves'!R529)),"")</f>
        <v/>
      </c>
      <c r="S526" s="148" t="str">
        <f t="shared" si="25"/>
        <v/>
      </c>
      <c r="T526" s="148" t="str">
        <f t="shared" si="26"/>
        <v/>
      </c>
      <c r="U526" s="148" t="str">
        <f>IF(AND(A526&lt;&gt;"",'Données élèves'!S529&lt;&gt;""),'Données élèves'!S529,"")</f>
        <v/>
      </c>
      <c r="V526" s="148" t="str">
        <f>IF(AND(A526&lt;&gt;"",'Données élèves'!T529&lt;&gt;""),'Données élèves'!T529,"")</f>
        <v/>
      </c>
      <c r="W526" s="148" t="str">
        <f>IF(AND(A526&lt;&gt;"",'Données élèves'!U529&lt;&gt;""),'Données élèves'!U529,"")</f>
        <v/>
      </c>
      <c r="X526" s="148" t="str">
        <f>IF(AND(A526&lt;&gt;"",'Données élèves'!V529&lt;&gt;""),'Données élèves'!V529,"")</f>
        <v/>
      </c>
      <c r="Y526" s="148" t="str">
        <f>IF(AND(A526&lt;&gt;"",'Données élèves'!W529&lt;&gt;""),'Données élèves'!W529,"")</f>
        <v/>
      </c>
      <c r="Z526" s="148" t="str">
        <f>IF(AND(A526&lt;&gt;"",'Données élèves'!X529&lt;&gt;""),'Données élèves'!X529,"")</f>
        <v/>
      </c>
    </row>
    <row r="527" spans="1:26" x14ac:dyDescent="0.2">
      <c r="A527" s="146" t="str">
        <f>IF('Données élèves'!$C530&lt;&gt;"",'Données élèves'!A530,"")</f>
        <v/>
      </c>
      <c r="B527" s="146" t="str">
        <f>IF(A527&lt;&gt;"",'Données élèves'!B530,"")</f>
        <v/>
      </c>
      <c r="C527" s="146" t="str">
        <f>IF(AND(A527&lt;&gt;"",'Données élèves'!F530&lt;&gt;""),IF(INDEX(codeclint,MATCH('Données élèves'!F530,libclint,0))&lt;&gt;"",INDEX(codeclint,MATCH('Données élèves'!F530,libclint,0)),""),"")</f>
        <v/>
      </c>
      <c r="D527" s="146" t="str">
        <f t="shared" si="24"/>
        <v/>
      </c>
      <c r="E527" s="146" t="str">
        <f>IF(A527&lt;&gt;"",IF('Données élèves'!G530&lt;&gt;"",IF('Données élèves'!AB530&lt;&gt;"",IF('Données élèves'!G530="LOC.ID",CONCATENATE("LOC.",'Données élèves'!AU$5),'Données élèves'!G530),""),""),"")</f>
        <v/>
      </c>
      <c r="F527" s="146" t="str">
        <f>IF(A527&lt;&gt;"",IF('Données élèves'!H530&lt;&gt;"",'Données élèves'!H530,""),"")</f>
        <v/>
      </c>
      <c r="G527" s="146" t="str">
        <f>IF(AND(A527&lt;&gt;"",'Données élèves'!AC530&lt;&gt;""),IF('Données élèves'!AC530=TRUE,INDEX(codesex,MATCH('Données élèves'!I530,libsex,0)),'Données élèves'!I530),"")</f>
        <v/>
      </c>
      <c r="H527" s="147" t="str">
        <f>IF(A527&lt;&gt;"",IF('Données élèves'!J530&lt;&gt;"",'Données élèves'!J530,""),"")</f>
        <v/>
      </c>
      <c r="I527" s="148" t="str">
        <f>IF(AND(A527&lt;&gt;"",'Données élèves'!AE530&lt;&gt;""),IF('Données élèves'!AE530=TRUE,INDEX(codenat,MATCH('Données élèves'!K530,libnat,0)),'Données élèves'!K530),"")</f>
        <v/>
      </c>
      <c r="J527" s="148" t="str">
        <f>IF(AND(A527&lt;&gt;"",'Données élèves'!AF530&lt;&gt;""),IF('Données élèves'!AF530=TRUE,INDEX(codelangue,MATCH('Données élèves'!L530,liblangue,0)),'Données élèves'!L530),"")</f>
        <v/>
      </c>
      <c r="K527" s="148" t="str">
        <f>IF(AND(A527&lt;&gt;"",'Données élèves'!AH530&lt;&gt;""),IF('Données élèves'!AH530=TRUE,IF(INDEX(codegem,MATCH('Données élèves'!M530,libgem,0))&lt;8000,INDEX(codegem,MATCH('Données élèves'!M530,libgem,0)),""),'Données élèves'!M530),"")</f>
        <v/>
      </c>
      <c r="L527" s="148" t="str">
        <f>IF(AND(A527&lt;&gt;"",'Données élèves'!AH530&lt;&gt;""),IF('Données élèves'!AH530=TRUE,INDEX(codegemhist,MATCH('Données élèves'!M530,libgem,0)),""),"")</f>
        <v/>
      </c>
      <c r="M527" s="148" t="str">
        <f>IF(AND(A527&lt;&gt;"",'Données élèves'!AH530&lt;&gt;""),IF('Données élèves'!AH530=TRUE,IF(INDEX(codegem,MATCH('Données élèves'!M530,libgem,0))&gt;=8000,INDEX(codegem,MATCH('Données élèves'!M530,libgem,0)),""),'Données élèves'!M530),"")</f>
        <v/>
      </c>
      <c r="N527" s="148" t="str">
        <f>IF(AND(A527&lt;&gt;"",'Données élèves'!AI530&lt;&gt;""),IF('Données élèves'!AI530=TRUE,INDEX(codeschart,MATCH('Données élèves'!N530,libschart,0)),'Données élèves'!N530),"")</f>
        <v/>
      </c>
      <c r="O527" s="148" t="str">
        <f>IF(AND(A527&lt;&gt;"",'Données élèves'!O530&lt;&gt;""),'Données élèves'!O530,"")</f>
        <v/>
      </c>
      <c r="P527" s="148" t="str">
        <f>IF(AND(A527&lt;&gt;"",'Données élèves'!AK530&lt;&gt;""),IF('Données élèves'!AK530=TRUE,INDEX(codeform,MATCH('Données élèves'!P530,libform,0)),'Données élèves'!P530),"")</f>
        <v/>
      </c>
      <c r="Q527" s="148" t="str">
        <f>IF(AND(A527&lt;&gt;"",'Données élèves'!AL530&lt;&gt;""),IF('Données élèves'!AL530=TRUE,INDEX(codespe,MATCH('Données élèves'!Q530,libspe,0)),'Données élèves'!Q530),"")</f>
        <v/>
      </c>
      <c r="R527" s="148" t="str">
        <f>IF(AND(A527&lt;&gt;"",OR('Données élèves'!AM530&lt;&gt;"",'Données élèves'!AT530=FALSE)),IF('Données élèves'!AM530=TRUE,INDEX(codemp1,MATCH('Données élèves'!R530,libmp1,0)),IF('Données élèves'!AT530=FALSE,0,'Données élèves'!R530)),"")</f>
        <v/>
      </c>
      <c r="S527" s="148" t="str">
        <f t="shared" si="25"/>
        <v/>
      </c>
      <c r="T527" s="148" t="str">
        <f t="shared" si="26"/>
        <v/>
      </c>
      <c r="U527" s="148" t="str">
        <f>IF(AND(A527&lt;&gt;"",'Données élèves'!S530&lt;&gt;""),'Données élèves'!S530,"")</f>
        <v/>
      </c>
      <c r="V527" s="148" t="str">
        <f>IF(AND(A527&lt;&gt;"",'Données élèves'!T530&lt;&gt;""),'Données élèves'!T530,"")</f>
        <v/>
      </c>
      <c r="W527" s="148" t="str">
        <f>IF(AND(A527&lt;&gt;"",'Données élèves'!U530&lt;&gt;""),'Données élèves'!U530,"")</f>
        <v/>
      </c>
      <c r="X527" s="148" t="str">
        <f>IF(AND(A527&lt;&gt;"",'Données élèves'!V530&lt;&gt;""),'Données élèves'!V530,"")</f>
        <v/>
      </c>
      <c r="Y527" s="148" t="str">
        <f>IF(AND(A527&lt;&gt;"",'Données élèves'!W530&lt;&gt;""),'Données élèves'!W530,"")</f>
        <v/>
      </c>
      <c r="Z527" s="148" t="str">
        <f>IF(AND(A527&lt;&gt;"",'Données élèves'!X530&lt;&gt;""),'Données élèves'!X530,"")</f>
        <v/>
      </c>
    </row>
    <row r="528" spans="1:26" x14ac:dyDescent="0.2">
      <c r="A528" s="146" t="str">
        <f>IF('Données élèves'!$C531&lt;&gt;"",'Données élèves'!A531,"")</f>
        <v/>
      </c>
      <c r="B528" s="146" t="str">
        <f>IF(A528&lt;&gt;"",'Données élèves'!B531,"")</f>
        <v/>
      </c>
      <c r="C528" s="146" t="str">
        <f>IF(AND(A528&lt;&gt;"",'Données élèves'!F531&lt;&gt;""),IF(INDEX(codeclint,MATCH('Données élèves'!F531,libclint,0))&lt;&gt;"",INDEX(codeclint,MATCH('Données élèves'!F531,libclint,0)),""),"")</f>
        <v/>
      </c>
      <c r="D528" s="146" t="str">
        <f t="shared" si="24"/>
        <v/>
      </c>
      <c r="E528" s="146" t="str">
        <f>IF(A528&lt;&gt;"",IF('Données élèves'!G531&lt;&gt;"",IF('Données élèves'!AB531&lt;&gt;"",IF('Données élèves'!G531="LOC.ID",CONCATENATE("LOC.",'Données élèves'!AU$5),'Données élèves'!G531),""),""),"")</f>
        <v/>
      </c>
      <c r="F528" s="146" t="str">
        <f>IF(A528&lt;&gt;"",IF('Données élèves'!H531&lt;&gt;"",'Données élèves'!H531,""),"")</f>
        <v/>
      </c>
      <c r="G528" s="146" t="str">
        <f>IF(AND(A528&lt;&gt;"",'Données élèves'!AC531&lt;&gt;""),IF('Données élèves'!AC531=TRUE,INDEX(codesex,MATCH('Données élèves'!I531,libsex,0)),'Données élèves'!I531),"")</f>
        <v/>
      </c>
      <c r="H528" s="147" t="str">
        <f>IF(A528&lt;&gt;"",IF('Données élèves'!J531&lt;&gt;"",'Données élèves'!J531,""),"")</f>
        <v/>
      </c>
      <c r="I528" s="148" t="str">
        <f>IF(AND(A528&lt;&gt;"",'Données élèves'!AE531&lt;&gt;""),IF('Données élèves'!AE531=TRUE,INDEX(codenat,MATCH('Données élèves'!K531,libnat,0)),'Données élèves'!K531),"")</f>
        <v/>
      </c>
      <c r="J528" s="148" t="str">
        <f>IF(AND(A528&lt;&gt;"",'Données élèves'!AF531&lt;&gt;""),IF('Données élèves'!AF531=TRUE,INDEX(codelangue,MATCH('Données élèves'!L531,liblangue,0)),'Données élèves'!L531),"")</f>
        <v/>
      </c>
      <c r="K528" s="148" t="str">
        <f>IF(AND(A528&lt;&gt;"",'Données élèves'!AH531&lt;&gt;""),IF('Données élèves'!AH531=TRUE,IF(INDEX(codegem,MATCH('Données élèves'!M531,libgem,0))&lt;8000,INDEX(codegem,MATCH('Données élèves'!M531,libgem,0)),""),'Données élèves'!M531),"")</f>
        <v/>
      </c>
      <c r="L528" s="148" t="str">
        <f>IF(AND(A528&lt;&gt;"",'Données élèves'!AH531&lt;&gt;""),IF('Données élèves'!AH531=TRUE,INDEX(codegemhist,MATCH('Données élèves'!M531,libgem,0)),""),"")</f>
        <v/>
      </c>
      <c r="M528" s="148" t="str">
        <f>IF(AND(A528&lt;&gt;"",'Données élèves'!AH531&lt;&gt;""),IF('Données élèves'!AH531=TRUE,IF(INDEX(codegem,MATCH('Données élèves'!M531,libgem,0))&gt;=8000,INDEX(codegem,MATCH('Données élèves'!M531,libgem,0)),""),'Données élèves'!M531),"")</f>
        <v/>
      </c>
      <c r="N528" s="148" t="str">
        <f>IF(AND(A528&lt;&gt;"",'Données élèves'!AI531&lt;&gt;""),IF('Données élèves'!AI531=TRUE,INDEX(codeschart,MATCH('Données élèves'!N531,libschart,0)),'Données élèves'!N531),"")</f>
        <v/>
      </c>
      <c r="O528" s="148" t="str">
        <f>IF(AND(A528&lt;&gt;"",'Données élèves'!O531&lt;&gt;""),'Données élèves'!O531,"")</f>
        <v/>
      </c>
      <c r="P528" s="148" t="str">
        <f>IF(AND(A528&lt;&gt;"",'Données élèves'!AK531&lt;&gt;""),IF('Données élèves'!AK531=TRUE,INDEX(codeform,MATCH('Données élèves'!P531,libform,0)),'Données élèves'!P531),"")</f>
        <v/>
      </c>
      <c r="Q528" s="148" t="str">
        <f>IF(AND(A528&lt;&gt;"",'Données élèves'!AL531&lt;&gt;""),IF('Données élèves'!AL531=TRUE,INDEX(codespe,MATCH('Données élèves'!Q531,libspe,0)),'Données élèves'!Q531),"")</f>
        <v/>
      </c>
      <c r="R528" s="148" t="str">
        <f>IF(AND(A528&lt;&gt;"",OR('Données élèves'!AM531&lt;&gt;"",'Données élèves'!AT531=FALSE)),IF('Données élèves'!AM531=TRUE,INDEX(codemp1,MATCH('Données élèves'!R531,libmp1,0)),IF('Données élèves'!AT531=FALSE,0,'Données élèves'!R531)),"")</f>
        <v/>
      </c>
      <c r="S528" s="148" t="str">
        <f t="shared" si="25"/>
        <v/>
      </c>
      <c r="T528" s="148" t="str">
        <f t="shared" si="26"/>
        <v/>
      </c>
      <c r="U528" s="148" t="str">
        <f>IF(AND(A528&lt;&gt;"",'Données élèves'!S531&lt;&gt;""),'Données élèves'!S531,"")</f>
        <v/>
      </c>
      <c r="V528" s="148" t="str">
        <f>IF(AND(A528&lt;&gt;"",'Données élèves'!T531&lt;&gt;""),'Données élèves'!T531,"")</f>
        <v/>
      </c>
      <c r="W528" s="148" t="str">
        <f>IF(AND(A528&lt;&gt;"",'Données élèves'!U531&lt;&gt;""),'Données élèves'!U531,"")</f>
        <v/>
      </c>
      <c r="X528" s="148" t="str">
        <f>IF(AND(A528&lt;&gt;"",'Données élèves'!V531&lt;&gt;""),'Données élèves'!V531,"")</f>
        <v/>
      </c>
      <c r="Y528" s="148" t="str">
        <f>IF(AND(A528&lt;&gt;"",'Données élèves'!W531&lt;&gt;""),'Données élèves'!W531,"")</f>
        <v/>
      </c>
      <c r="Z528" s="148" t="str">
        <f>IF(AND(A528&lt;&gt;"",'Données élèves'!X531&lt;&gt;""),'Données élèves'!X531,"")</f>
        <v/>
      </c>
    </row>
    <row r="529" spans="1:26" x14ac:dyDescent="0.2">
      <c r="A529" s="146" t="str">
        <f>IF('Données élèves'!$C532&lt;&gt;"",'Données élèves'!A532,"")</f>
        <v/>
      </c>
      <c r="B529" s="146" t="str">
        <f>IF(A529&lt;&gt;"",'Données élèves'!B532,"")</f>
        <v/>
      </c>
      <c r="C529" s="146" t="str">
        <f>IF(AND(A529&lt;&gt;"",'Données élèves'!F532&lt;&gt;""),IF(INDEX(codeclint,MATCH('Données élèves'!F532,libclint,0))&lt;&gt;"",INDEX(codeclint,MATCH('Données élèves'!F532,libclint,0)),""),"")</f>
        <v/>
      </c>
      <c r="D529" s="146" t="str">
        <f t="shared" si="24"/>
        <v/>
      </c>
      <c r="E529" s="146" t="str">
        <f>IF(A529&lt;&gt;"",IF('Données élèves'!G532&lt;&gt;"",IF('Données élèves'!AB532&lt;&gt;"",IF('Données élèves'!G532="LOC.ID",CONCATENATE("LOC.",'Données élèves'!AU$5),'Données élèves'!G532),""),""),"")</f>
        <v/>
      </c>
      <c r="F529" s="146" t="str">
        <f>IF(A529&lt;&gt;"",IF('Données élèves'!H532&lt;&gt;"",'Données élèves'!H532,""),"")</f>
        <v/>
      </c>
      <c r="G529" s="146" t="str">
        <f>IF(AND(A529&lt;&gt;"",'Données élèves'!AC532&lt;&gt;""),IF('Données élèves'!AC532=TRUE,INDEX(codesex,MATCH('Données élèves'!I532,libsex,0)),'Données élèves'!I532),"")</f>
        <v/>
      </c>
      <c r="H529" s="147" t="str">
        <f>IF(A529&lt;&gt;"",IF('Données élèves'!J532&lt;&gt;"",'Données élèves'!J532,""),"")</f>
        <v/>
      </c>
      <c r="I529" s="148" t="str">
        <f>IF(AND(A529&lt;&gt;"",'Données élèves'!AE532&lt;&gt;""),IF('Données élèves'!AE532=TRUE,INDEX(codenat,MATCH('Données élèves'!K532,libnat,0)),'Données élèves'!K532),"")</f>
        <v/>
      </c>
      <c r="J529" s="148" t="str">
        <f>IF(AND(A529&lt;&gt;"",'Données élèves'!AF532&lt;&gt;""),IF('Données élèves'!AF532=TRUE,INDEX(codelangue,MATCH('Données élèves'!L532,liblangue,0)),'Données élèves'!L532),"")</f>
        <v/>
      </c>
      <c r="K529" s="148" t="str">
        <f>IF(AND(A529&lt;&gt;"",'Données élèves'!AH532&lt;&gt;""),IF('Données élèves'!AH532=TRUE,IF(INDEX(codegem,MATCH('Données élèves'!M532,libgem,0))&lt;8000,INDEX(codegem,MATCH('Données élèves'!M532,libgem,0)),""),'Données élèves'!M532),"")</f>
        <v/>
      </c>
      <c r="L529" s="148" t="str">
        <f>IF(AND(A529&lt;&gt;"",'Données élèves'!AH532&lt;&gt;""),IF('Données élèves'!AH532=TRUE,INDEX(codegemhist,MATCH('Données élèves'!M532,libgem,0)),""),"")</f>
        <v/>
      </c>
      <c r="M529" s="148" t="str">
        <f>IF(AND(A529&lt;&gt;"",'Données élèves'!AH532&lt;&gt;""),IF('Données élèves'!AH532=TRUE,IF(INDEX(codegem,MATCH('Données élèves'!M532,libgem,0))&gt;=8000,INDEX(codegem,MATCH('Données élèves'!M532,libgem,0)),""),'Données élèves'!M532),"")</f>
        <v/>
      </c>
      <c r="N529" s="148" t="str">
        <f>IF(AND(A529&lt;&gt;"",'Données élèves'!AI532&lt;&gt;""),IF('Données élèves'!AI532=TRUE,INDEX(codeschart,MATCH('Données élèves'!N532,libschart,0)),'Données élèves'!N532),"")</f>
        <v/>
      </c>
      <c r="O529" s="148" t="str">
        <f>IF(AND(A529&lt;&gt;"",'Données élèves'!O532&lt;&gt;""),'Données élèves'!O532,"")</f>
        <v/>
      </c>
      <c r="P529" s="148" t="str">
        <f>IF(AND(A529&lt;&gt;"",'Données élèves'!AK532&lt;&gt;""),IF('Données élèves'!AK532=TRUE,INDEX(codeform,MATCH('Données élèves'!P532,libform,0)),'Données élèves'!P532),"")</f>
        <v/>
      </c>
      <c r="Q529" s="148" t="str">
        <f>IF(AND(A529&lt;&gt;"",'Données élèves'!AL532&lt;&gt;""),IF('Données élèves'!AL532=TRUE,INDEX(codespe,MATCH('Données élèves'!Q532,libspe,0)),'Données élèves'!Q532),"")</f>
        <v/>
      </c>
      <c r="R529" s="148" t="str">
        <f>IF(AND(A529&lt;&gt;"",OR('Données élèves'!AM532&lt;&gt;"",'Données élèves'!AT532=FALSE)),IF('Données élèves'!AM532=TRUE,INDEX(codemp1,MATCH('Données élèves'!R532,libmp1,0)),IF('Données élèves'!AT532=FALSE,0,'Données élèves'!R532)),"")</f>
        <v/>
      </c>
      <c r="S529" s="148" t="str">
        <f t="shared" si="25"/>
        <v/>
      </c>
      <c r="T529" s="148" t="str">
        <f t="shared" si="26"/>
        <v/>
      </c>
      <c r="U529" s="148" t="str">
        <f>IF(AND(A529&lt;&gt;"",'Données élèves'!S532&lt;&gt;""),'Données élèves'!S532,"")</f>
        <v/>
      </c>
      <c r="V529" s="148" t="str">
        <f>IF(AND(A529&lt;&gt;"",'Données élèves'!T532&lt;&gt;""),'Données élèves'!T532,"")</f>
        <v/>
      </c>
      <c r="W529" s="148" t="str">
        <f>IF(AND(A529&lt;&gt;"",'Données élèves'!U532&lt;&gt;""),'Données élèves'!U532,"")</f>
        <v/>
      </c>
      <c r="X529" s="148" t="str">
        <f>IF(AND(A529&lt;&gt;"",'Données élèves'!V532&lt;&gt;""),'Données élèves'!V532,"")</f>
        <v/>
      </c>
      <c r="Y529" s="148" t="str">
        <f>IF(AND(A529&lt;&gt;"",'Données élèves'!W532&lt;&gt;""),'Données élèves'!W532,"")</f>
        <v/>
      </c>
      <c r="Z529" s="148" t="str">
        <f>IF(AND(A529&lt;&gt;"",'Données élèves'!X532&lt;&gt;""),'Données élèves'!X532,"")</f>
        <v/>
      </c>
    </row>
    <row r="530" spans="1:26" x14ac:dyDescent="0.2">
      <c r="A530" s="146" t="str">
        <f>IF('Données élèves'!$C533&lt;&gt;"",'Données élèves'!A533,"")</f>
        <v/>
      </c>
      <c r="B530" s="146" t="str">
        <f>IF(A530&lt;&gt;"",'Données élèves'!B533,"")</f>
        <v/>
      </c>
      <c r="C530" s="146" t="str">
        <f>IF(AND(A530&lt;&gt;"",'Données élèves'!F533&lt;&gt;""),IF(INDEX(codeclint,MATCH('Données élèves'!F533,libclint,0))&lt;&gt;"",INDEX(codeclint,MATCH('Données élèves'!F533,libclint,0)),""),"")</f>
        <v/>
      </c>
      <c r="D530" s="146" t="str">
        <f t="shared" si="24"/>
        <v/>
      </c>
      <c r="E530" s="146" t="str">
        <f>IF(A530&lt;&gt;"",IF('Données élèves'!G533&lt;&gt;"",IF('Données élèves'!AB533&lt;&gt;"",IF('Données élèves'!G533="LOC.ID",CONCATENATE("LOC.",'Données élèves'!AU$5),'Données élèves'!G533),""),""),"")</f>
        <v/>
      </c>
      <c r="F530" s="146" t="str">
        <f>IF(A530&lt;&gt;"",IF('Données élèves'!H533&lt;&gt;"",'Données élèves'!H533,""),"")</f>
        <v/>
      </c>
      <c r="G530" s="146" t="str">
        <f>IF(AND(A530&lt;&gt;"",'Données élèves'!AC533&lt;&gt;""),IF('Données élèves'!AC533=TRUE,INDEX(codesex,MATCH('Données élèves'!I533,libsex,0)),'Données élèves'!I533),"")</f>
        <v/>
      </c>
      <c r="H530" s="147" t="str">
        <f>IF(A530&lt;&gt;"",IF('Données élèves'!J533&lt;&gt;"",'Données élèves'!J533,""),"")</f>
        <v/>
      </c>
      <c r="I530" s="148" t="str">
        <f>IF(AND(A530&lt;&gt;"",'Données élèves'!AE533&lt;&gt;""),IF('Données élèves'!AE533=TRUE,INDEX(codenat,MATCH('Données élèves'!K533,libnat,0)),'Données élèves'!K533),"")</f>
        <v/>
      </c>
      <c r="J530" s="148" t="str">
        <f>IF(AND(A530&lt;&gt;"",'Données élèves'!AF533&lt;&gt;""),IF('Données élèves'!AF533=TRUE,INDEX(codelangue,MATCH('Données élèves'!L533,liblangue,0)),'Données élèves'!L533),"")</f>
        <v/>
      </c>
      <c r="K530" s="148" t="str">
        <f>IF(AND(A530&lt;&gt;"",'Données élèves'!AH533&lt;&gt;""),IF('Données élèves'!AH533=TRUE,IF(INDEX(codegem,MATCH('Données élèves'!M533,libgem,0))&lt;8000,INDEX(codegem,MATCH('Données élèves'!M533,libgem,0)),""),'Données élèves'!M533),"")</f>
        <v/>
      </c>
      <c r="L530" s="148" t="str">
        <f>IF(AND(A530&lt;&gt;"",'Données élèves'!AH533&lt;&gt;""),IF('Données élèves'!AH533=TRUE,INDEX(codegemhist,MATCH('Données élèves'!M533,libgem,0)),""),"")</f>
        <v/>
      </c>
      <c r="M530" s="148" t="str">
        <f>IF(AND(A530&lt;&gt;"",'Données élèves'!AH533&lt;&gt;""),IF('Données élèves'!AH533=TRUE,IF(INDEX(codegem,MATCH('Données élèves'!M533,libgem,0))&gt;=8000,INDEX(codegem,MATCH('Données élèves'!M533,libgem,0)),""),'Données élèves'!M533),"")</f>
        <v/>
      </c>
      <c r="N530" s="148" t="str">
        <f>IF(AND(A530&lt;&gt;"",'Données élèves'!AI533&lt;&gt;""),IF('Données élèves'!AI533=TRUE,INDEX(codeschart,MATCH('Données élèves'!N533,libschart,0)),'Données élèves'!N533),"")</f>
        <v/>
      </c>
      <c r="O530" s="148" t="str">
        <f>IF(AND(A530&lt;&gt;"",'Données élèves'!O533&lt;&gt;""),'Données élèves'!O533,"")</f>
        <v/>
      </c>
      <c r="P530" s="148" t="str">
        <f>IF(AND(A530&lt;&gt;"",'Données élèves'!AK533&lt;&gt;""),IF('Données élèves'!AK533=TRUE,INDEX(codeform,MATCH('Données élèves'!P533,libform,0)),'Données élèves'!P533),"")</f>
        <v/>
      </c>
      <c r="Q530" s="148" t="str">
        <f>IF(AND(A530&lt;&gt;"",'Données élèves'!AL533&lt;&gt;""),IF('Données élèves'!AL533=TRUE,INDEX(codespe,MATCH('Données élèves'!Q533,libspe,0)),'Données élèves'!Q533),"")</f>
        <v/>
      </c>
      <c r="R530" s="148" t="str">
        <f>IF(AND(A530&lt;&gt;"",OR('Données élèves'!AM533&lt;&gt;"",'Données élèves'!AT533=FALSE)),IF('Données élèves'!AM533=TRUE,INDEX(codemp1,MATCH('Données élèves'!R533,libmp1,0)),IF('Données élèves'!AT533=FALSE,0,'Données élèves'!R533)),"")</f>
        <v/>
      </c>
      <c r="S530" s="148" t="str">
        <f t="shared" si="25"/>
        <v/>
      </c>
      <c r="T530" s="148" t="str">
        <f t="shared" si="26"/>
        <v/>
      </c>
      <c r="U530" s="148" t="str">
        <f>IF(AND(A530&lt;&gt;"",'Données élèves'!S533&lt;&gt;""),'Données élèves'!S533,"")</f>
        <v/>
      </c>
      <c r="V530" s="148" t="str">
        <f>IF(AND(A530&lt;&gt;"",'Données élèves'!T533&lt;&gt;""),'Données élèves'!T533,"")</f>
        <v/>
      </c>
      <c r="W530" s="148" t="str">
        <f>IF(AND(A530&lt;&gt;"",'Données élèves'!U533&lt;&gt;""),'Données élèves'!U533,"")</f>
        <v/>
      </c>
      <c r="X530" s="148" t="str">
        <f>IF(AND(A530&lt;&gt;"",'Données élèves'!V533&lt;&gt;""),'Données élèves'!V533,"")</f>
        <v/>
      </c>
      <c r="Y530" s="148" t="str">
        <f>IF(AND(A530&lt;&gt;"",'Données élèves'!W533&lt;&gt;""),'Données élèves'!W533,"")</f>
        <v/>
      </c>
      <c r="Z530" s="148" t="str">
        <f>IF(AND(A530&lt;&gt;"",'Données élèves'!X533&lt;&gt;""),'Données élèves'!X533,"")</f>
        <v/>
      </c>
    </row>
    <row r="531" spans="1:26" x14ac:dyDescent="0.2">
      <c r="A531" s="146" t="str">
        <f>IF('Données élèves'!$C534&lt;&gt;"",'Données élèves'!A534,"")</f>
        <v/>
      </c>
      <c r="B531" s="146" t="str">
        <f>IF(A531&lt;&gt;"",'Données élèves'!B534,"")</f>
        <v/>
      </c>
      <c r="C531" s="146" t="str">
        <f>IF(AND(A531&lt;&gt;"",'Données élèves'!F534&lt;&gt;""),IF(INDEX(codeclint,MATCH('Données élèves'!F534,libclint,0))&lt;&gt;"",INDEX(codeclint,MATCH('Données élèves'!F534,libclint,0)),""),"")</f>
        <v/>
      </c>
      <c r="D531" s="146" t="str">
        <f t="shared" si="24"/>
        <v/>
      </c>
      <c r="E531" s="146" t="str">
        <f>IF(A531&lt;&gt;"",IF('Données élèves'!G534&lt;&gt;"",IF('Données élèves'!AB534&lt;&gt;"",IF('Données élèves'!G534="LOC.ID",CONCATENATE("LOC.",'Données élèves'!AU$5),'Données élèves'!G534),""),""),"")</f>
        <v/>
      </c>
      <c r="F531" s="146" t="str">
        <f>IF(A531&lt;&gt;"",IF('Données élèves'!H534&lt;&gt;"",'Données élèves'!H534,""),"")</f>
        <v/>
      </c>
      <c r="G531" s="146" t="str">
        <f>IF(AND(A531&lt;&gt;"",'Données élèves'!AC534&lt;&gt;""),IF('Données élèves'!AC534=TRUE,INDEX(codesex,MATCH('Données élèves'!I534,libsex,0)),'Données élèves'!I534),"")</f>
        <v/>
      </c>
      <c r="H531" s="147" t="str">
        <f>IF(A531&lt;&gt;"",IF('Données élèves'!J534&lt;&gt;"",'Données élèves'!J534,""),"")</f>
        <v/>
      </c>
      <c r="I531" s="148" t="str">
        <f>IF(AND(A531&lt;&gt;"",'Données élèves'!AE534&lt;&gt;""),IF('Données élèves'!AE534=TRUE,INDEX(codenat,MATCH('Données élèves'!K534,libnat,0)),'Données élèves'!K534),"")</f>
        <v/>
      </c>
      <c r="J531" s="148" t="str">
        <f>IF(AND(A531&lt;&gt;"",'Données élèves'!AF534&lt;&gt;""),IF('Données élèves'!AF534=TRUE,INDEX(codelangue,MATCH('Données élèves'!L534,liblangue,0)),'Données élèves'!L534),"")</f>
        <v/>
      </c>
      <c r="K531" s="148" t="str">
        <f>IF(AND(A531&lt;&gt;"",'Données élèves'!AH534&lt;&gt;""),IF('Données élèves'!AH534=TRUE,IF(INDEX(codegem,MATCH('Données élèves'!M534,libgem,0))&lt;8000,INDEX(codegem,MATCH('Données élèves'!M534,libgem,0)),""),'Données élèves'!M534),"")</f>
        <v/>
      </c>
      <c r="L531" s="148" t="str">
        <f>IF(AND(A531&lt;&gt;"",'Données élèves'!AH534&lt;&gt;""),IF('Données élèves'!AH534=TRUE,INDEX(codegemhist,MATCH('Données élèves'!M534,libgem,0)),""),"")</f>
        <v/>
      </c>
      <c r="M531" s="148" t="str">
        <f>IF(AND(A531&lt;&gt;"",'Données élèves'!AH534&lt;&gt;""),IF('Données élèves'!AH534=TRUE,IF(INDEX(codegem,MATCH('Données élèves'!M534,libgem,0))&gt;=8000,INDEX(codegem,MATCH('Données élèves'!M534,libgem,0)),""),'Données élèves'!M534),"")</f>
        <v/>
      </c>
      <c r="N531" s="148" t="str">
        <f>IF(AND(A531&lt;&gt;"",'Données élèves'!AI534&lt;&gt;""),IF('Données élèves'!AI534=TRUE,INDEX(codeschart,MATCH('Données élèves'!N534,libschart,0)),'Données élèves'!N534),"")</f>
        <v/>
      </c>
      <c r="O531" s="148" t="str">
        <f>IF(AND(A531&lt;&gt;"",'Données élèves'!O534&lt;&gt;""),'Données élèves'!O534,"")</f>
        <v/>
      </c>
      <c r="P531" s="148" t="str">
        <f>IF(AND(A531&lt;&gt;"",'Données élèves'!AK534&lt;&gt;""),IF('Données élèves'!AK534=TRUE,INDEX(codeform,MATCH('Données élèves'!P534,libform,0)),'Données élèves'!P534),"")</f>
        <v/>
      </c>
      <c r="Q531" s="148" t="str">
        <f>IF(AND(A531&lt;&gt;"",'Données élèves'!AL534&lt;&gt;""),IF('Données élèves'!AL534=TRUE,INDEX(codespe,MATCH('Données élèves'!Q534,libspe,0)),'Données élèves'!Q534),"")</f>
        <v/>
      </c>
      <c r="R531" s="148" t="str">
        <f>IF(AND(A531&lt;&gt;"",OR('Données élèves'!AM534&lt;&gt;"",'Données élèves'!AT534=FALSE)),IF('Données élèves'!AM534=TRUE,INDEX(codemp1,MATCH('Données élèves'!R534,libmp1,0)),IF('Données élèves'!AT534=FALSE,0,'Données élèves'!R534)),"")</f>
        <v/>
      </c>
      <c r="S531" s="148" t="str">
        <f t="shared" si="25"/>
        <v/>
      </c>
      <c r="T531" s="148" t="str">
        <f t="shared" si="26"/>
        <v/>
      </c>
      <c r="U531" s="148" t="str">
        <f>IF(AND(A531&lt;&gt;"",'Données élèves'!S534&lt;&gt;""),'Données élèves'!S534,"")</f>
        <v/>
      </c>
      <c r="V531" s="148" t="str">
        <f>IF(AND(A531&lt;&gt;"",'Données élèves'!T534&lt;&gt;""),'Données élèves'!T534,"")</f>
        <v/>
      </c>
      <c r="W531" s="148" t="str">
        <f>IF(AND(A531&lt;&gt;"",'Données élèves'!U534&lt;&gt;""),'Données élèves'!U534,"")</f>
        <v/>
      </c>
      <c r="X531" s="148" t="str">
        <f>IF(AND(A531&lt;&gt;"",'Données élèves'!V534&lt;&gt;""),'Données élèves'!V534,"")</f>
        <v/>
      </c>
      <c r="Y531" s="148" t="str">
        <f>IF(AND(A531&lt;&gt;"",'Données élèves'!W534&lt;&gt;""),'Données élèves'!W534,"")</f>
        <v/>
      </c>
      <c r="Z531" s="148" t="str">
        <f>IF(AND(A531&lt;&gt;"",'Données élèves'!X534&lt;&gt;""),'Données élèves'!X534,"")</f>
        <v/>
      </c>
    </row>
    <row r="532" spans="1:26" x14ac:dyDescent="0.2">
      <c r="A532" s="146" t="str">
        <f>IF('Données élèves'!$C535&lt;&gt;"",'Données élèves'!A535,"")</f>
        <v/>
      </c>
      <c r="B532" s="146" t="str">
        <f>IF(A532&lt;&gt;"",'Données élèves'!B535,"")</f>
        <v/>
      </c>
      <c r="C532" s="146" t="str">
        <f>IF(AND(A532&lt;&gt;"",'Données élèves'!F535&lt;&gt;""),IF(INDEX(codeclint,MATCH('Données élèves'!F535,libclint,0))&lt;&gt;"",INDEX(codeclint,MATCH('Données élèves'!F535,libclint,0)),""),"")</f>
        <v/>
      </c>
      <c r="D532" s="146" t="str">
        <f t="shared" si="24"/>
        <v/>
      </c>
      <c r="E532" s="146" t="str">
        <f>IF(A532&lt;&gt;"",IF('Données élèves'!G535&lt;&gt;"",IF('Données élèves'!AB535&lt;&gt;"",IF('Données élèves'!G535="LOC.ID",CONCATENATE("LOC.",'Données élèves'!AU$5),'Données élèves'!G535),""),""),"")</f>
        <v/>
      </c>
      <c r="F532" s="146" t="str">
        <f>IF(A532&lt;&gt;"",IF('Données élèves'!H535&lt;&gt;"",'Données élèves'!H535,""),"")</f>
        <v/>
      </c>
      <c r="G532" s="146" t="str">
        <f>IF(AND(A532&lt;&gt;"",'Données élèves'!AC535&lt;&gt;""),IF('Données élèves'!AC535=TRUE,INDEX(codesex,MATCH('Données élèves'!I535,libsex,0)),'Données élèves'!I535),"")</f>
        <v/>
      </c>
      <c r="H532" s="147" t="str">
        <f>IF(A532&lt;&gt;"",IF('Données élèves'!J535&lt;&gt;"",'Données élèves'!J535,""),"")</f>
        <v/>
      </c>
      <c r="I532" s="148" t="str">
        <f>IF(AND(A532&lt;&gt;"",'Données élèves'!AE535&lt;&gt;""),IF('Données élèves'!AE535=TRUE,INDEX(codenat,MATCH('Données élèves'!K535,libnat,0)),'Données élèves'!K535),"")</f>
        <v/>
      </c>
      <c r="J532" s="148" t="str">
        <f>IF(AND(A532&lt;&gt;"",'Données élèves'!AF535&lt;&gt;""),IF('Données élèves'!AF535=TRUE,INDEX(codelangue,MATCH('Données élèves'!L535,liblangue,0)),'Données élèves'!L535),"")</f>
        <v/>
      </c>
      <c r="K532" s="148" t="str">
        <f>IF(AND(A532&lt;&gt;"",'Données élèves'!AH535&lt;&gt;""),IF('Données élèves'!AH535=TRUE,IF(INDEX(codegem,MATCH('Données élèves'!M535,libgem,0))&lt;8000,INDEX(codegem,MATCH('Données élèves'!M535,libgem,0)),""),'Données élèves'!M535),"")</f>
        <v/>
      </c>
      <c r="L532" s="148" t="str">
        <f>IF(AND(A532&lt;&gt;"",'Données élèves'!AH535&lt;&gt;""),IF('Données élèves'!AH535=TRUE,INDEX(codegemhist,MATCH('Données élèves'!M535,libgem,0)),""),"")</f>
        <v/>
      </c>
      <c r="M532" s="148" t="str">
        <f>IF(AND(A532&lt;&gt;"",'Données élèves'!AH535&lt;&gt;""),IF('Données élèves'!AH535=TRUE,IF(INDEX(codegem,MATCH('Données élèves'!M535,libgem,0))&gt;=8000,INDEX(codegem,MATCH('Données élèves'!M535,libgem,0)),""),'Données élèves'!M535),"")</f>
        <v/>
      </c>
      <c r="N532" s="148" t="str">
        <f>IF(AND(A532&lt;&gt;"",'Données élèves'!AI535&lt;&gt;""),IF('Données élèves'!AI535=TRUE,INDEX(codeschart,MATCH('Données élèves'!N535,libschart,0)),'Données élèves'!N535),"")</f>
        <v/>
      </c>
      <c r="O532" s="148" t="str">
        <f>IF(AND(A532&lt;&gt;"",'Données élèves'!O535&lt;&gt;""),'Données élèves'!O535,"")</f>
        <v/>
      </c>
      <c r="P532" s="148" t="str">
        <f>IF(AND(A532&lt;&gt;"",'Données élèves'!AK535&lt;&gt;""),IF('Données élèves'!AK535=TRUE,INDEX(codeform,MATCH('Données élèves'!P535,libform,0)),'Données élèves'!P535),"")</f>
        <v/>
      </c>
      <c r="Q532" s="148" t="str">
        <f>IF(AND(A532&lt;&gt;"",'Données élèves'!AL535&lt;&gt;""),IF('Données élèves'!AL535=TRUE,INDEX(codespe,MATCH('Données élèves'!Q535,libspe,0)),'Données élèves'!Q535),"")</f>
        <v/>
      </c>
      <c r="R532" s="148" t="str">
        <f>IF(AND(A532&lt;&gt;"",OR('Données élèves'!AM535&lt;&gt;"",'Données élèves'!AT535=FALSE)),IF('Données élèves'!AM535=TRUE,INDEX(codemp1,MATCH('Données élèves'!R535,libmp1,0)),IF('Données élèves'!AT535=FALSE,0,'Données élèves'!R535)),"")</f>
        <v/>
      </c>
      <c r="S532" s="148" t="str">
        <f t="shared" si="25"/>
        <v/>
      </c>
      <c r="T532" s="148" t="str">
        <f t="shared" si="26"/>
        <v/>
      </c>
      <c r="U532" s="148" t="str">
        <f>IF(AND(A532&lt;&gt;"",'Données élèves'!S535&lt;&gt;""),'Données élèves'!S535,"")</f>
        <v/>
      </c>
      <c r="V532" s="148" t="str">
        <f>IF(AND(A532&lt;&gt;"",'Données élèves'!T535&lt;&gt;""),'Données élèves'!T535,"")</f>
        <v/>
      </c>
      <c r="W532" s="148" t="str">
        <f>IF(AND(A532&lt;&gt;"",'Données élèves'!U535&lt;&gt;""),'Données élèves'!U535,"")</f>
        <v/>
      </c>
      <c r="X532" s="148" t="str">
        <f>IF(AND(A532&lt;&gt;"",'Données élèves'!V535&lt;&gt;""),'Données élèves'!V535,"")</f>
        <v/>
      </c>
      <c r="Y532" s="148" t="str">
        <f>IF(AND(A532&lt;&gt;"",'Données élèves'!W535&lt;&gt;""),'Données élèves'!W535,"")</f>
        <v/>
      </c>
      <c r="Z532" s="148" t="str">
        <f>IF(AND(A532&lt;&gt;"",'Données élèves'!X535&lt;&gt;""),'Données élèves'!X535,"")</f>
        <v/>
      </c>
    </row>
    <row r="533" spans="1:26" x14ac:dyDescent="0.2">
      <c r="A533" s="146" t="str">
        <f>IF('Données élèves'!$C536&lt;&gt;"",'Données élèves'!A536,"")</f>
        <v/>
      </c>
      <c r="B533" s="146" t="str">
        <f>IF(A533&lt;&gt;"",'Données élèves'!B536,"")</f>
        <v/>
      </c>
      <c r="C533" s="146" t="str">
        <f>IF(AND(A533&lt;&gt;"",'Données élèves'!F536&lt;&gt;""),IF(INDEX(codeclint,MATCH('Données élèves'!F536,libclint,0))&lt;&gt;"",INDEX(codeclint,MATCH('Données élèves'!F536,libclint,0)),""),"")</f>
        <v/>
      </c>
      <c r="D533" s="146" t="str">
        <f t="shared" si="24"/>
        <v/>
      </c>
      <c r="E533" s="146" t="str">
        <f>IF(A533&lt;&gt;"",IF('Données élèves'!G536&lt;&gt;"",IF('Données élèves'!AB536&lt;&gt;"",IF('Données élèves'!G536="LOC.ID",CONCATENATE("LOC.",'Données élèves'!AU$5),'Données élèves'!G536),""),""),"")</f>
        <v/>
      </c>
      <c r="F533" s="146" t="str">
        <f>IF(A533&lt;&gt;"",IF('Données élèves'!H536&lt;&gt;"",'Données élèves'!H536,""),"")</f>
        <v/>
      </c>
      <c r="G533" s="146" t="str">
        <f>IF(AND(A533&lt;&gt;"",'Données élèves'!AC536&lt;&gt;""),IF('Données élèves'!AC536=TRUE,INDEX(codesex,MATCH('Données élèves'!I536,libsex,0)),'Données élèves'!I536),"")</f>
        <v/>
      </c>
      <c r="H533" s="147" t="str">
        <f>IF(A533&lt;&gt;"",IF('Données élèves'!J536&lt;&gt;"",'Données élèves'!J536,""),"")</f>
        <v/>
      </c>
      <c r="I533" s="148" t="str">
        <f>IF(AND(A533&lt;&gt;"",'Données élèves'!AE536&lt;&gt;""),IF('Données élèves'!AE536=TRUE,INDEX(codenat,MATCH('Données élèves'!K536,libnat,0)),'Données élèves'!K536),"")</f>
        <v/>
      </c>
      <c r="J533" s="148" t="str">
        <f>IF(AND(A533&lt;&gt;"",'Données élèves'!AF536&lt;&gt;""),IF('Données élèves'!AF536=TRUE,INDEX(codelangue,MATCH('Données élèves'!L536,liblangue,0)),'Données élèves'!L536),"")</f>
        <v/>
      </c>
      <c r="K533" s="148" t="str">
        <f>IF(AND(A533&lt;&gt;"",'Données élèves'!AH536&lt;&gt;""),IF('Données élèves'!AH536=TRUE,IF(INDEX(codegem,MATCH('Données élèves'!M536,libgem,0))&lt;8000,INDEX(codegem,MATCH('Données élèves'!M536,libgem,0)),""),'Données élèves'!M536),"")</f>
        <v/>
      </c>
      <c r="L533" s="148" t="str">
        <f>IF(AND(A533&lt;&gt;"",'Données élèves'!AH536&lt;&gt;""),IF('Données élèves'!AH536=TRUE,INDEX(codegemhist,MATCH('Données élèves'!M536,libgem,0)),""),"")</f>
        <v/>
      </c>
      <c r="M533" s="148" t="str">
        <f>IF(AND(A533&lt;&gt;"",'Données élèves'!AH536&lt;&gt;""),IF('Données élèves'!AH536=TRUE,IF(INDEX(codegem,MATCH('Données élèves'!M536,libgem,0))&gt;=8000,INDEX(codegem,MATCH('Données élèves'!M536,libgem,0)),""),'Données élèves'!M536),"")</f>
        <v/>
      </c>
      <c r="N533" s="148" t="str">
        <f>IF(AND(A533&lt;&gt;"",'Données élèves'!AI536&lt;&gt;""),IF('Données élèves'!AI536=TRUE,INDEX(codeschart,MATCH('Données élèves'!N536,libschart,0)),'Données élèves'!N536),"")</f>
        <v/>
      </c>
      <c r="O533" s="148" t="str">
        <f>IF(AND(A533&lt;&gt;"",'Données élèves'!O536&lt;&gt;""),'Données élèves'!O536,"")</f>
        <v/>
      </c>
      <c r="P533" s="148" t="str">
        <f>IF(AND(A533&lt;&gt;"",'Données élèves'!AK536&lt;&gt;""),IF('Données élèves'!AK536=TRUE,INDEX(codeform,MATCH('Données élèves'!P536,libform,0)),'Données élèves'!P536),"")</f>
        <v/>
      </c>
      <c r="Q533" s="148" t="str">
        <f>IF(AND(A533&lt;&gt;"",'Données élèves'!AL536&lt;&gt;""),IF('Données élèves'!AL536=TRUE,INDEX(codespe,MATCH('Données élèves'!Q536,libspe,0)),'Données élèves'!Q536),"")</f>
        <v/>
      </c>
      <c r="R533" s="148" t="str">
        <f>IF(AND(A533&lt;&gt;"",OR('Données élèves'!AM536&lt;&gt;"",'Données élèves'!AT536=FALSE)),IF('Données élèves'!AM536=TRUE,INDEX(codemp1,MATCH('Données élèves'!R536,libmp1,0)),IF('Données élèves'!AT536=FALSE,0,'Données élèves'!R536)),"")</f>
        <v/>
      </c>
      <c r="S533" s="148" t="str">
        <f t="shared" si="25"/>
        <v/>
      </c>
      <c r="T533" s="148" t="str">
        <f t="shared" si="26"/>
        <v/>
      </c>
      <c r="U533" s="148" t="str">
        <f>IF(AND(A533&lt;&gt;"",'Données élèves'!S536&lt;&gt;""),'Données élèves'!S536,"")</f>
        <v/>
      </c>
      <c r="V533" s="148" t="str">
        <f>IF(AND(A533&lt;&gt;"",'Données élèves'!T536&lt;&gt;""),'Données élèves'!T536,"")</f>
        <v/>
      </c>
      <c r="W533" s="148" t="str">
        <f>IF(AND(A533&lt;&gt;"",'Données élèves'!U536&lt;&gt;""),'Données élèves'!U536,"")</f>
        <v/>
      </c>
      <c r="X533" s="148" t="str">
        <f>IF(AND(A533&lt;&gt;"",'Données élèves'!V536&lt;&gt;""),'Données élèves'!V536,"")</f>
        <v/>
      </c>
      <c r="Y533" s="148" t="str">
        <f>IF(AND(A533&lt;&gt;"",'Données élèves'!W536&lt;&gt;""),'Données élèves'!W536,"")</f>
        <v/>
      </c>
      <c r="Z533" s="148" t="str">
        <f>IF(AND(A533&lt;&gt;"",'Données élèves'!X536&lt;&gt;""),'Données élèves'!X536,"")</f>
        <v/>
      </c>
    </row>
    <row r="534" spans="1:26" x14ac:dyDescent="0.2">
      <c r="A534" s="146" t="str">
        <f>IF('Données élèves'!$C537&lt;&gt;"",'Données élèves'!A537,"")</f>
        <v/>
      </c>
      <c r="B534" s="146" t="str">
        <f>IF(A534&lt;&gt;"",'Données élèves'!B537,"")</f>
        <v/>
      </c>
      <c r="C534" s="146" t="str">
        <f>IF(AND(A534&lt;&gt;"",'Données élèves'!F537&lt;&gt;""),IF(INDEX(codeclint,MATCH('Données élèves'!F537,libclint,0))&lt;&gt;"",INDEX(codeclint,MATCH('Données élèves'!F537,libclint,0)),""),"")</f>
        <v/>
      </c>
      <c r="D534" s="146" t="str">
        <f t="shared" si="24"/>
        <v/>
      </c>
      <c r="E534" s="146" t="str">
        <f>IF(A534&lt;&gt;"",IF('Données élèves'!G537&lt;&gt;"",IF('Données élèves'!AB537&lt;&gt;"",IF('Données élèves'!G537="LOC.ID",CONCATENATE("LOC.",'Données élèves'!AU$5),'Données élèves'!G537),""),""),"")</f>
        <v/>
      </c>
      <c r="F534" s="146" t="str">
        <f>IF(A534&lt;&gt;"",IF('Données élèves'!H537&lt;&gt;"",'Données élèves'!H537,""),"")</f>
        <v/>
      </c>
      <c r="G534" s="146" t="str">
        <f>IF(AND(A534&lt;&gt;"",'Données élèves'!AC537&lt;&gt;""),IF('Données élèves'!AC537=TRUE,INDEX(codesex,MATCH('Données élèves'!I537,libsex,0)),'Données élèves'!I537),"")</f>
        <v/>
      </c>
      <c r="H534" s="147" t="str">
        <f>IF(A534&lt;&gt;"",IF('Données élèves'!J537&lt;&gt;"",'Données élèves'!J537,""),"")</f>
        <v/>
      </c>
      <c r="I534" s="148" t="str">
        <f>IF(AND(A534&lt;&gt;"",'Données élèves'!AE537&lt;&gt;""),IF('Données élèves'!AE537=TRUE,INDEX(codenat,MATCH('Données élèves'!K537,libnat,0)),'Données élèves'!K537),"")</f>
        <v/>
      </c>
      <c r="J534" s="148" t="str">
        <f>IF(AND(A534&lt;&gt;"",'Données élèves'!AF537&lt;&gt;""),IF('Données élèves'!AF537=TRUE,INDEX(codelangue,MATCH('Données élèves'!L537,liblangue,0)),'Données élèves'!L537),"")</f>
        <v/>
      </c>
      <c r="K534" s="148" t="str">
        <f>IF(AND(A534&lt;&gt;"",'Données élèves'!AH537&lt;&gt;""),IF('Données élèves'!AH537=TRUE,IF(INDEX(codegem,MATCH('Données élèves'!M537,libgem,0))&lt;8000,INDEX(codegem,MATCH('Données élèves'!M537,libgem,0)),""),'Données élèves'!M537),"")</f>
        <v/>
      </c>
      <c r="L534" s="148" t="str">
        <f>IF(AND(A534&lt;&gt;"",'Données élèves'!AH537&lt;&gt;""),IF('Données élèves'!AH537=TRUE,INDEX(codegemhist,MATCH('Données élèves'!M537,libgem,0)),""),"")</f>
        <v/>
      </c>
      <c r="M534" s="148" t="str">
        <f>IF(AND(A534&lt;&gt;"",'Données élèves'!AH537&lt;&gt;""),IF('Données élèves'!AH537=TRUE,IF(INDEX(codegem,MATCH('Données élèves'!M537,libgem,0))&gt;=8000,INDEX(codegem,MATCH('Données élèves'!M537,libgem,0)),""),'Données élèves'!M537),"")</f>
        <v/>
      </c>
      <c r="N534" s="148" t="str">
        <f>IF(AND(A534&lt;&gt;"",'Données élèves'!AI537&lt;&gt;""),IF('Données élèves'!AI537=TRUE,INDEX(codeschart,MATCH('Données élèves'!N537,libschart,0)),'Données élèves'!N537),"")</f>
        <v/>
      </c>
      <c r="O534" s="148" t="str">
        <f>IF(AND(A534&lt;&gt;"",'Données élèves'!O537&lt;&gt;""),'Données élèves'!O537,"")</f>
        <v/>
      </c>
      <c r="P534" s="148" t="str">
        <f>IF(AND(A534&lt;&gt;"",'Données élèves'!AK537&lt;&gt;""),IF('Données élèves'!AK537=TRUE,INDEX(codeform,MATCH('Données élèves'!P537,libform,0)),'Données élèves'!P537),"")</f>
        <v/>
      </c>
      <c r="Q534" s="148" t="str">
        <f>IF(AND(A534&lt;&gt;"",'Données élèves'!AL537&lt;&gt;""),IF('Données élèves'!AL537=TRUE,INDEX(codespe,MATCH('Données élèves'!Q537,libspe,0)),'Données élèves'!Q537),"")</f>
        <v/>
      </c>
      <c r="R534" s="148" t="str">
        <f>IF(AND(A534&lt;&gt;"",OR('Données élèves'!AM537&lt;&gt;"",'Données élèves'!AT537=FALSE)),IF('Données élèves'!AM537=TRUE,INDEX(codemp1,MATCH('Données élèves'!R537,libmp1,0)),IF('Données élèves'!AT537=FALSE,0,'Données élèves'!R537)),"")</f>
        <v/>
      </c>
      <c r="S534" s="148" t="str">
        <f t="shared" si="25"/>
        <v/>
      </c>
      <c r="T534" s="148" t="str">
        <f t="shared" si="26"/>
        <v/>
      </c>
      <c r="U534" s="148" t="str">
        <f>IF(AND(A534&lt;&gt;"",'Données élèves'!S537&lt;&gt;""),'Données élèves'!S537,"")</f>
        <v/>
      </c>
      <c r="V534" s="148" t="str">
        <f>IF(AND(A534&lt;&gt;"",'Données élèves'!T537&lt;&gt;""),'Données élèves'!T537,"")</f>
        <v/>
      </c>
      <c r="W534" s="148" t="str">
        <f>IF(AND(A534&lt;&gt;"",'Données élèves'!U537&lt;&gt;""),'Données élèves'!U537,"")</f>
        <v/>
      </c>
      <c r="X534" s="148" t="str">
        <f>IF(AND(A534&lt;&gt;"",'Données élèves'!V537&lt;&gt;""),'Données élèves'!V537,"")</f>
        <v/>
      </c>
      <c r="Y534" s="148" t="str">
        <f>IF(AND(A534&lt;&gt;"",'Données élèves'!W537&lt;&gt;""),'Données élèves'!W537,"")</f>
        <v/>
      </c>
      <c r="Z534" s="148" t="str">
        <f>IF(AND(A534&lt;&gt;"",'Données élèves'!X537&lt;&gt;""),'Données élèves'!X537,"")</f>
        <v/>
      </c>
    </row>
    <row r="535" spans="1:26" x14ac:dyDescent="0.2">
      <c r="A535" s="146" t="str">
        <f>IF('Données élèves'!$C538&lt;&gt;"",'Données élèves'!A538,"")</f>
        <v/>
      </c>
      <c r="B535" s="146" t="str">
        <f>IF(A535&lt;&gt;"",'Données élèves'!B538,"")</f>
        <v/>
      </c>
      <c r="C535" s="146" t="str">
        <f>IF(AND(A535&lt;&gt;"",'Données élèves'!F538&lt;&gt;""),IF(INDEX(codeclint,MATCH('Données élèves'!F538,libclint,0))&lt;&gt;"",INDEX(codeclint,MATCH('Données élèves'!F538,libclint,0)),""),"")</f>
        <v/>
      </c>
      <c r="D535" s="146" t="str">
        <f t="shared" si="24"/>
        <v/>
      </c>
      <c r="E535" s="146" t="str">
        <f>IF(A535&lt;&gt;"",IF('Données élèves'!G538&lt;&gt;"",IF('Données élèves'!AB538&lt;&gt;"",IF('Données élèves'!G538="LOC.ID",CONCATENATE("LOC.",'Données élèves'!AU$5),'Données élèves'!G538),""),""),"")</f>
        <v/>
      </c>
      <c r="F535" s="146" t="str">
        <f>IF(A535&lt;&gt;"",IF('Données élèves'!H538&lt;&gt;"",'Données élèves'!H538,""),"")</f>
        <v/>
      </c>
      <c r="G535" s="146" t="str">
        <f>IF(AND(A535&lt;&gt;"",'Données élèves'!AC538&lt;&gt;""),IF('Données élèves'!AC538=TRUE,INDEX(codesex,MATCH('Données élèves'!I538,libsex,0)),'Données élèves'!I538),"")</f>
        <v/>
      </c>
      <c r="H535" s="147" t="str">
        <f>IF(A535&lt;&gt;"",IF('Données élèves'!J538&lt;&gt;"",'Données élèves'!J538,""),"")</f>
        <v/>
      </c>
      <c r="I535" s="148" t="str">
        <f>IF(AND(A535&lt;&gt;"",'Données élèves'!AE538&lt;&gt;""),IF('Données élèves'!AE538=TRUE,INDEX(codenat,MATCH('Données élèves'!K538,libnat,0)),'Données élèves'!K538),"")</f>
        <v/>
      </c>
      <c r="J535" s="148" t="str">
        <f>IF(AND(A535&lt;&gt;"",'Données élèves'!AF538&lt;&gt;""),IF('Données élèves'!AF538=TRUE,INDEX(codelangue,MATCH('Données élèves'!L538,liblangue,0)),'Données élèves'!L538),"")</f>
        <v/>
      </c>
      <c r="K535" s="148" t="str">
        <f>IF(AND(A535&lt;&gt;"",'Données élèves'!AH538&lt;&gt;""),IF('Données élèves'!AH538=TRUE,IF(INDEX(codegem,MATCH('Données élèves'!M538,libgem,0))&lt;8000,INDEX(codegem,MATCH('Données élèves'!M538,libgem,0)),""),'Données élèves'!M538),"")</f>
        <v/>
      </c>
      <c r="L535" s="148" t="str">
        <f>IF(AND(A535&lt;&gt;"",'Données élèves'!AH538&lt;&gt;""),IF('Données élèves'!AH538=TRUE,INDEX(codegemhist,MATCH('Données élèves'!M538,libgem,0)),""),"")</f>
        <v/>
      </c>
      <c r="M535" s="148" t="str">
        <f>IF(AND(A535&lt;&gt;"",'Données élèves'!AH538&lt;&gt;""),IF('Données élèves'!AH538=TRUE,IF(INDEX(codegem,MATCH('Données élèves'!M538,libgem,0))&gt;=8000,INDEX(codegem,MATCH('Données élèves'!M538,libgem,0)),""),'Données élèves'!M538),"")</f>
        <v/>
      </c>
      <c r="N535" s="148" t="str">
        <f>IF(AND(A535&lt;&gt;"",'Données élèves'!AI538&lt;&gt;""),IF('Données élèves'!AI538=TRUE,INDEX(codeschart,MATCH('Données élèves'!N538,libschart,0)),'Données élèves'!N538),"")</f>
        <v/>
      </c>
      <c r="O535" s="148" t="str">
        <f>IF(AND(A535&lt;&gt;"",'Données élèves'!O538&lt;&gt;""),'Données élèves'!O538,"")</f>
        <v/>
      </c>
      <c r="P535" s="148" t="str">
        <f>IF(AND(A535&lt;&gt;"",'Données élèves'!AK538&lt;&gt;""),IF('Données élèves'!AK538=TRUE,INDEX(codeform,MATCH('Données élèves'!P538,libform,0)),'Données élèves'!P538),"")</f>
        <v/>
      </c>
      <c r="Q535" s="148" t="str">
        <f>IF(AND(A535&lt;&gt;"",'Données élèves'!AL538&lt;&gt;""),IF('Données élèves'!AL538=TRUE,INDEX(codespe,MATCH('Données élèves'!Q538,libspe,0)),'Données élèves'!Q538),"")</f>
        <v/>
      </c>
      <c r="R535" s="148" t="str">
        <f>IF(AND(A535&lt;&gt;"",OR('Données élèves'!AM538&lt;&gt;"",'Données élèves'!AT538=FALSE)),IF('Données élèves'!AM538=TRUE,INDEX(codemp1,MATCH('Données élèves'!R538,libmp1,0)),IF('Données élèves'!AT538=FALSE,0,'Données élèves'!R538)),"")</f>
        <v/>
      </c>
      <c r="S535" s="148" t="str">
        <f t="shared" si="25"/>
        <v/>
      </c>
      <c r="T535" s="148" t="str">
        <f t="shared" si="26"/>
        <v/>
      </c>
      <c r="U535" s="148" t="str">
        <f>IF(AND(A535&lt;&gt;"",'Données élèves'!S538&lt;&gt;""),'Données élèves'!S538,"")</f>
        <v/>
      </c>
      <c r="V535" s="148" t="str">
        <f>IF(AND(A535&lt;&gt;"",'Données élèves'!T538&lt;&gt;""),'Données élèves'!T538,"")</f>
        <v/>
      </c>
      <c r="W535" s="148" t="str">
        <f>IF(AND(A535&lt;&gt;"",'Données élèves'!U538&lt;&gt;""),'Données élèves'!U538,"")</f>
        <v/>
      </c>
      <c r="X535" s="148" t="str">
        <f>IF(AND(A535&lt;&gt;"",'Données élèves'!V538&lt;&gt;""),'Données élèves'!V538,"")</f>
        <v/>
      </c>
      <c r="Y535" s="148" t="str">
        <f>IF(AND(A535&lt;&gt;"",'Données élèves'!W538&lt;&gt;""),'Données élèves'!W538,"")</f>
        <v/>
      </c>
      <c r="Z535" s="148" t="str">
        <f>IF(AND(A535&lt;&gt;"",'Données élèves'!X538&lt;&gt;""),'Données élèves'!X538,"")</f>
        <v/>
      </c>
    </row>
    <row r="536" spans="1:26" x14ac:dyDescent="0.2">
      <c r="A536" s="146" t="str">
        <f>IF('Données élèves'!$C539&lt;&gt;"",'Données élèves'!A539,"")</f>
        <v/>
      </c>
      <c r="B536" s="146" t="str">
        <f>IF(A536&lt;&gt;"",'Données élèves'!B539,"")</f>
        <v/>
      </c>
      <c r="C536" s="146" t="str">
        <f>IF(AND(A536&lt;&gt;"",'Données élèves'!F539&lt;&gt;""),IF(INDEX(codeclint,MATCH('Données élèves'!F539,libclint,0))&lt;&gt;"",INDEX(codeclint,MATCH('Données élèves'!F539,libclint,0)),""),"")</f>
        <v/>
      </c>
      <c r="D536" s="146" t="str">
        <f t="shared" si="24"/>
        <v/>
      </c>
      <c r="E536" s="146" t="str">
        <f>IF(A536&lt;&gt;"",IF('Données élèves'!G539&lt;&gt;"",IF('Données élèves'!AB539&lt;&gt;"",IF('Données élèves'!G539="LOC.ID",CONCATENATE("LOC.",'Données élèves'!AU$5),'Données élèves'!G539),""),""),"")</f>
        <v/>
      </c>
      <c r="F536" s="146" t="str">
        <f>IF(A536&lt;&gt;"",IF('Données élèves'!H539&lt;&gt;"",'Données élèves'!H539,""),"")</f>
        <v/>
      </c>
      <c r="G536" s="146" t="str">
        <f>IF(AND(A536&lt;&gt;"",'Données élèves'!AC539&lt;&gt;""),IF('Données élèves'!AC539=TRUE,INDEX(codesex,MATCH('Données élèves'!I539,libsex,0)),'Données élèves'!I539),"")</f>
        <v/>
      </c>
      <c r="H536" s="147" t="str">
        <f>IF(A536&lt;&gt;"",IF('Données élèves'!J539&lt;&gt;"",'Données élèves'!J539,""),"")</f>
        <v/>
      </c>
      <c r="I536" s="148" t="str">
        <f>IF(AND(A536&lt;&gt;"",'Données élèves'!AE539&lt;&gt;""),IF('Données élèves'!AE539=TRUE,INDEX(codenat,MATCH('Données élèves'!K539,libnat,0)),'Données élèves'!K539),"")</f>
        <v/>
      </c>
      <c r="J536" s="148" t="str">
        <f>IF(AND(A536&lt;&gt;"",'Données élèves'!AF539&lt;&gt;""),IF('Données élèves'!AF539=TRUE,INDEX(codelangue,MATCH('Données élèves'!L539,liblangue,0)),'Données élèves'!L539),"")</f>
        <v/>
      </c>
      <c r="K536" s="148" t="str">
        <f>IF(AND(A536&lt;&gt;"",'Données élèves'!AH539&lt;&gt;""),IF('Données élèves'!AH539=TRUE,IF(INDEX(codegem,MATCH('Données élèves'!M539,libgem,0))&lt;8000,INDEX(codegem,MATCH('Données élèves'!M539,libgem,0)),""),'Données élèves'!M539),"")</f>
        <v/>
      </c>
      <c r="L536" s="148" t="str">
        <f>IF(AND(A536&lt;&gt;"",'Données élèves'!AH539&lt;&gt;""),IF('Données élèves'!AH539=TRUE,INDEX(codegemhist,MATCH('Données élèves'!M539,libgem,0)),""),"")</f>
        <v/>
      </c>
      <c r="M536" s="148" t="str">
        <f>IF(AND(A536&lt;&gt;"",'Données élèves'!AH539&lt;&gt;""),IF('Données élèves'!AH539=TRUE,IF(INDEX(codegem,MATCH('Données élèves'!M539,libgem,0))&gt;=8000,INDEX(codegem,MATCH('Données élèves'!M539,libgem,0)),""),'Données élèves'!M539),"")</f>
        <v/>
      </c>
      <c r="N536" s="148" t="str">
        <f>IF(AND(A536&lt;&gt;"",'Données élèves'!AI539&lt;&gt;""),IF('Données élèves'!AI539=TRUE,INDEX(codeschart,MATCH('Données élèves'!N539,libschart,0)),'Données élèves'!N539),"")</f>
        <v/>
      </c>
      <c r="O536" s="148" t="str">
        <f>IF(AND(A536&lt;&gt;"",'Données élèves'!O539&lt;&gt;""),'Données élèves'!O539,"")</f>
        <v/>
      </c>
      <c r="P536" s="148" t="str">
        <f>IF(AND(A536&lt;&gt;"",'Données élèves'!AK539&lt;&gt;""),IF('Données élèves'!AK539=TRUE,INDEX(codeform,MATCH('Données élèves'!P539,libform,0)),'Données élèves'!P539),"")</f>
        <v/>
      </c>
      <c r="Q536" s="148" t="str">
        <f>IF(AND(A536&lt;&gt;"",'Données élèves'!AL539&lt;&gt;""),IF('Données élèves'!AL539=TRUE,INDEX(codespe,MATCH('Données élèves'!Q539,libspe,0)),'Données élèves'!Q539),"")</f>
        <v/>
      </c>
      <c r="R536" s="148" t="str">
        <f>IF(AND(A536&lt;&gt;"",OR('Données élèves'!AM539&lt;&gt;"",'Données élèves'!AT539=FALSE)),IF('Données élèves'!AM539=TRUE,INDEX(codemp1,MATCH('Données élèves'!R539,libmp1,0)),IF('Données élèves'!AT539=FALSE,0,'Données élèves'!R539)),"")</f>
        <v/>
      </c>
      <c r="S536" s="148" t="str">
        <f t="shared" si="25"/>
        <v/>
      </c>
      <c r="T536" s="148" t="str">
        <f t="shared" si="26"/>
        <v/>
      </c>
      <c r="U536" s="148" t="str">
        <f>IF(AND(A536&lt;&gt;"",'Données élèves'!S539&lt;&gt;""),'Données élèves'!S539,"")</f>
        <v/>
      </c>
      <c r="V536" s="148" t="str">
        <f>IF(AND(A536&lt;&gt;"",'Données élèves'!T539&lt;&gt;""),'Données élèves'!T539,"")</f>
        <v/>
      </c>
      <c r="W536" s="148" t="str">
        <f>IF(AND(A536&lt;&gt;"",'Données élèves'!U539&lt;&gt;""),'Données élèves'!U539,"")</f>
        <v/>
      </c>
      <c r="X536" s="148" t="str">
        <f>IF(AND(A536&lt;&gt;"",'Données élèves'!V539&lt;&gt;""),'Données élèves'!V539,"")</f>
        <v/>
      </c>
      <c r="Y536" s="148" t="str">
        <f>IF(AND(A536&lt;&gt;"",'Données élèves'!W539&lt;&gt;""),'Données élèves'!W539,"")</f>
        <v/>
      </c>
      <c r="Z536" s="148" t="str">
        <f>IF(AND(A536&lt;&gt;"",'Données élèves'!X539&lt;&gt;""),'Données élèves'!X539,"")</f>
        <v/>
      </c>
    </row>
    <row r="537" spans="1:26" x14ac:dyDescent="0.2">
      <c r="A537" s="146" t="str">
        <f>IF('Données élèves'!$C540&lt;&gt;"",'Données élèves'!A540,"")</f>
        <v/>
      </c>
      <c r="B537" s="146" t="str">
        <f>IF(A537&lt;&gt;"",'Données élèves'!B540,"")</f>
        <v/>
      </c>
      <c r="C537" s="146" t="str">
        <f>IF(AND(A537&lt;&gt;"",'Données élèves'!F540&lt;&gt;""),IF(INDEX(codeclint,MATCH('Données élèves'!F540,libclint,0))&lt;&gt;"",INDEX(codeclint,MATCH('Données élèves'!F540,libclint,0)),""),"")</f>
        <v/>
      </c>
      <c r="D537" s="146" t="str">
        <f t="shared" si="24"/>
        <v/>
      </c>
      <c r="E537" s="146" t="str">
        <f>IF(A537&lt;&gt;"",IF('Données élèves'!G540&lt;&gt;"",IF('Données élèves'!AB540&lt;&gt;"",IF('Données élèves'!G540="LOC.ID",CONCATENATE("LOC.",'Données élèves'!AU$5),'Données élèves'!G540),""),""),"")</f>
        <v/>
      </c>
      <c r="F537" s="146" t="str">
        <f>IF(A537&lt;&gt;"",IF('Données élèves'!H540&lt;&gt;"",'Données élèves'!H540,""),"")</f>
        <v/>
      </c>
      <c r="G537" s="146" t="str">
        <f>IF(AND(A537&lt;&gt;"",'Données élèves'!AC540&lt;&gt;""),IF('Données élèves'!AC540=TRUE,INDEX(codesex,MATCH('Données élèves'!I540,libsex,0)),'Données élèves'!I540),"")</f>
        <v/>
      </c>
      <c r="H537" s="147" t="str">
        <f>IF(A537&lt;&gt;"",IF('Données élèves'!J540&lt;&gt;"",'Données élèves'!J540,""),"")</f>
        <v/>
      </c>
      <c r="I537" s="148" t="str">
        <f>IF(AND(A537&lt;&gt;"",'Données élèves'!AE540&lt;&gt;""),IF('Données élèves'!AE540=TRUE,INDEX(codenat,MATCH('Données élèves'!K540,libnat,0)),'Données élèves'!K540),"")</f>
        <v/>
      </c>
      <c r="J537" s="148" t="str">
        <f>IF(AND(A537&lt;&gt;"",'Données élèves'!AF540&lt;&gt;""),IF('Données élèves'!AF540=TRUE,INDEX(codelangue,MATCH('Données élèves'!L540,liblangue,0)),'Données élèves'!L540),"")</f>
        <v/>
      </c>
      <c r="K537" s="148" t="str">
        <f>IF(AND(A537&lt;&gt;"",'Données élèves'!AH540&lt;&gt;""),IF('Données élèves'!AH540=TRUE,IF(INDEX(codegem,MATCH('Données élèves'!M540,libgem,0))&lt;8000,INDEX(codegem,MATCH('Données élèves'!M540,libgem,0)),""),'Données élèves'!M540),"")</f>
        <v/>
      </c>
      <c r="L537" s="148" t="str">
        <f>IF(AND(A537&lt;&gt;"",'Données élèves'!AH540&lt;&gt;""),IF('Données élèves'!AH540=TRUE,INDEX(codegemhist,MATCH('Données élèves'!M540,libgem,0)),""),"")</f>
        <v/>
      </c>
      <c r="M537" s="148" t="str">
        <f>IF(AND(A537&lt;&gt;"",'Données élèves'!AH540&lt;&gt;""),IF('Données élèves'!AH540=TRUE,IF(INDEX(codegem,MATCH('Données élèves'!M540,libgem,0))&gt;=8000,INDEX(codegem,MATCH('Données élèves'!M540,libgem,0)),""),'Données élèves'!M540),"")</f>
        <v/>
      </c>
      <c r="N537" s="148" t="str">
        <f>IF(AND(A537&lt;&gt;"",'Données élèves'!AI540&lt;&gt;""),IF('Données élèves'!AI540=TRUE,INDEX(codeschart,MATCH('Données élèves'!N540,libschart,0)),'Données élèves'!N540),"")</f>
        <v/>
      </c>
      <c r="O537" s="148" t="str">
        <f>IF(AND(A537&lt;&gt;"",'Données élèves'!O540&lt;&gt;""),'Données élèves'!O540,"")</f>
        <v/>
      </c>
      <c r="P537" s="148" t="str">
        <f>IF(AND(A537&lt;&gt;"",'Données élèves'!AK540&lt;&gt;""),IF('Données élèves'!AK540=TRUE,INDEX(codeform,MATCH('Données élèves'!P540,libform,0)),'Données élèves'!P540),"")</f>
        <v/>
      </c>
      <c r="Q537" s="148" t="str">
        <f>IF(AND(A537&lt;&gt;"",'Données élèves'!AL540&lt;&gt;""),IF('Données élèves'!AL540=TRUE,INDEX(codespe,MATCH('Données élèves'!Q540,libspe,0)),'Données élèves'!Q540),"")</f>
        <v/>
      </c>
      <c r="R537" s="148" t="str">
        <f>IF(AND(A537&lt;&gt;"",OR('Données élèves'!AM540&lt;&gt;"",'Données élèves'!AT540=FALSE)),IF('Données élèves'!AM540=TRUE,INDEX(codemp1,MATCH('Données élèves'!R540,libmp1,0)),IF('Données élèves'!AT540=FALSE,0,'Données élèves'!R540)),"")</f>
        <v/>
      </c>
      <c r="S537" s="148" t="str">
        <f t="shared" si="25"/>
        <v/>
      </c>
      <c r="T537" s="148" t="str">
        <f t="shared" si="26"/>
        <v/>
      </c>
      <c r="U537" s="148" t="str">
        <f>IF(AND(A537&lt;&gt;"",'Données élèves'!S540&lt;&gt;""),'Données élèves'!S540,"")</f>
        <v/>
      </c>
      <c r="V537" s="148" t="str">
        <f>IF(AND(A537&lt;&gt;"",'Données élèves'!T540&lt;&gt;""),'Données élèves'!T540,"")</f>
        <v/>
      </c>
      <c r="W537" s="148" t="str">
        <f>IF(AND(A537&lt;&gt;"",'Données élèves'!U540&lt;&gt;""),'Données élèves'!U540,"")</f>
        <v/>
      </c>
      <c r="X537" s="148" t="str">
        <f>IF(AND(A537&lt;&gt;"",'Données élèves'!V540&lt;&gt;""),'Données élèves'!V540,"")</f>
        <v/>
      </c>
      <c r="Y537" s="148" t="str">
        <f>IF(AND(A537&lt;&gt;"",'Données élèves'!W540&lt;&gt;""),'Données élèves'!W540,"")</f>
        <v/>
      </c>
      <c r="Z537" s="148" t="str">
        <f>IF(AND(A537&lt;&gt;"",'Données élèves'!X540&lt;&gt;""),'Données élèves'!X540,"")</f>
        <v/>
      </c>
    </row>
    <row r="538" spans="1:26" x14ac:dyDescent="0.2">
      <c r="A538" s="146" t="str">
        <f>IF('Données élèves'!$C541&lt;&gt;"",'Données élèves'!A541,"")</f>
        <v/>
      </c>
      <c r="B538" s="146" t="str">
        <f>IF(A538&lt;&gt;"",'Données élèves'!B541,"")</f>
        <v/>
      </c>
      <c r="C538" s="146" t="str">
        <f>IF(AND(A538&lt;&gt;"",'Données élèves'!F541&lt;&gt;""),IF(INDEX(codeclint,MATCH('Données élèves'!F541,libclint,0))&lt;&gt;"",INDEX(codeclint,MATCH('Données élèves'!F541,libclint,0)),""),"")</f>
        <v/>
      </c>
      <c r="D538" s="146" t="str">
        <f t="shared" si="24"/>
        <v/>
      </c>
      <c r="E538" s="146" t="str">
        <f>IF(A538&lt;&gt;"",IF('Données élèves'!G541&lt;&gt;"",IF('Données élèves'!AB541&lt;&gt;"",IF('Données élèves'!G541="LOC.ID",CONCATENATE("LOC.",'Données élèves'!AU$5),'Données élèves'!G541),""),""),"")</f>
        <v/>
      </c>
      <c r="F538" s="146" t="str">
        <f>IF(A538&lt;&gt;"",IF('Données élèves'!H541&lt;&gt;"",'Données élèves'!H541,""),"")</f>
        <v/>
      </c>
      <c r="G538" s="146" t="str">
        <f>IF(AND(A538&lt;&gt;"",'Données élèves'!AC541&lt;&gt;""),IF('Données élèves'!AC541=TRUE,INDEX(codesex,MATCH('Données élèves'!I541,libsex,0)),'Données élèves'!I541),"")</f>
        <v/>
      </c>
      <c r="H538" s="147" t="str">
        <f>IF(A538&lt;&gt;"",IF('Données élèves'!J541&lt;&gt;"",'Données élèves'!J541,""),"")</f>
        <v/>
      </c>
      <c r="I538" s="148" t="str">
        <f>IF(AND(A538&lt;&gt;"",'Données élèves'!AE541&lt;&gt;""),IF('Données élèves'!AE541=TRUE,INDEX(codenat,MATCH('Données élèves'!K541,libnat,0)),'Données élèves'!K541),"")</f>
        <v/>
      </c>
      <c r="J538" s="148" t="str">
        <f>IF(AND(A538&lt;&gt;"",'Données élèves'!AF541&lt;&gt;""),IF('Données élèves'!AF541=TRUE,INDEX(codelangue,MATCH('Données élèves'!L541,liblangue,0)),'Données élèves'!L541),"")</f>
        <v/>
      </c>
      <c r="K538" s="148" t="str">
        <f>IF(AND(A538&lt;&gt;"",'Données élèves'!AH541&lt;&gt;""),IF('Données élèves'!AH541=TRUE,IF(INDEX(codegem,MATCH('Données élèves'!M541,libgem,0))&lt;8000,INDEX(codegem,MATCH('Données élèves'!M541,libgem,0)),""),'Données élèves'!M541),"")</f>
        <v/>
      </c>
      <c r="L538" s="148" t="str">
        <f>IF(AND(A538&lt;&gt;"",'Données élèves'!AH541&lt;&gt;""),IF('Données élèves'!AH541=TRUE,INDEX(codegemhist,MATCH('Données élèves'!M541,libgem,0)),""),"")</f>
        <v/>
      </c>
      <c r="M538" s="148" t="str">
        <f>IF(AND(A538&lt;&gt;"",'Données élèves'!AH541&lt;&gt;""),IF('Données élèves'!AH541=TRUE,IF(INDEX(codegem,MATCH('Données élèves'!M541,libgem,0))&gt;=8000,INDEX(codegem,MATCH('Données élèves'!M541,libgem,0)),""),'Données élèves'!M541),"")</f>
        <v/>
      </c>
      <c r="N538" s="148" t="str">
        <f>IF(AND(A538&lt;&gt;"",'Données élèves'!AI541&lt;&gt;""),IF('Données élèves'!AI541=TRUE,INDEX(codeschart,MATCH('Données élèves'!N541,libschart,0)),'Données élèves'!N541),"")</f>
        <v/>
      </c>
      <c r="O538" s="148" t="str">
        <f>IF(AND(A538&lt;&gt;"",'Données élèves'!O541&lt;&gt;""),'Données élèves'!O541,"")</f>
        <v/>
      </c>
      <c r="P538" s="148" t="str">
        <f>IF(AND(A538&lt;&gt;"",'Données élèves'!AK541&lt;&gt;""),IF('Données élèves'!AK541=TRUE,INDEX(codeform,MATCH('Données élèves'!P541,libform,0)),'Données élèves'!P541),"")</f>
        <v/>
      </c>
      <c r="Q538" s="148" t="str">
        <f>IF(AND(A538&lt;&gt;"",'Données élèves'!AL541&lt;&gt;""),IF('Données élèves'!AL541=TRUE,INDEX(codespe,MATCH('Données élèves'!Q541,libspe,0)),'Données élèves'!Q541),"")</f>
        <v/>
      </c>
      <c r="R538" s="148" t="str">
        <f>IF(AND(A538&lt;&gt;"",OR('Données élèves'!AM541&lt;&gt;"",'Données élèves'!AT541=FALSE)),IF('Données élèves'!AM541=TRUE,INDEX(codemp1,MATCH('Données élèves'!R541,libmp1,0)),IF('Données élèves'!AT541=FALSE,0,'Données élèves'!R541)),"")</f>
        <v/>
      </c>
      <c r="S538" s="148" t="str">
        <f t="shared" si="25"/>
        <v/>
      </c>
      <c r="T538" s="148" t="str">
        <f t="shared" si="26"/>
        <v/>
      </c>
      <c r="U538" s="148" t="str">
        <f>IF(AND(A538&lt;&gt;"",'Données élèves'!S541&lt;&gt;""),'Données élèves'!S541,"")</f>
        <v/>
      </c>
      <c r="V538" s="148" t="str">
        <f>IF(AND(A538&lt;&gt;"",'Données élèves'!T541&lt;&gt;""),'Données élèves'!T541,"")</f>
        <v/>
      </c>
      <c r="W538" s="148" t="str">
        <f>IF(AND(A538&lt;&gt;"",'Données élèves'!U541&lt;&gt;""),'Données élèves'!U541,"")</f>
        <v/>
      </c>
      <c r="X538" s="148" t="str">
        <f>IF(AND(A538&lt;&gt;"",'Données élèves'!V541&lt;&gt;""),'Données élèves'!V541,"")</f>
        <v/>
      </c>
      <c r="Y538" s="148" t="str">
        <f>IF(AND(A538&lt;&gt;"",'Données élèves'!W541&lt;&gt;""),'Données élèves'!W541,"")</f>
        <v/>
      </c>
      <c r="Z538" s="148" t="str">
        <f>IF(AND(A538&lt;&gt;"",'Données élèves'!X541&lt;&gt;""),'Données élèves'!X541,"")</f>
        <v/>
      </c>
    </row>
    <row r="539" spans="1:26" x14ac:dyDescent="0.2">
      <c r="A539" s="146" t="str">
        <f>IF('Données élèves'!$C542&lt;&gt;"",'Données élèves'!A542,"")</f>
        <v/>
      </c>
      <c r="B539" s="146" t="str">
        <f>IF(A539&lt;&gt;"",'Données élèves'!B542,"")</f>
        <v/>
      </c>
      <c r="C539" s="146" t="str">
        <f>IF(AND(A539&lt;&gt;"",'Données élèves'!F542&lt;&gt;""),IF(INDEX(codeclint,MATCH('Données élèves'!F542,libclint,0))&lt;&gt;"",INDEX(codeclint,MATCH('Données élèves'!F542,libclint,0)),""),"")</f>
        <v/>
      </c>
      <c r="D539" s="146" t="str">
        <f t="shared" si="24"/>
        <v/>
      </c>
      <c r="E539" s="146" t="str">
        <f>IF(A539&lt;&gt;"",IF('Données élèves'!G542&lt;&gt;"",IF('Données élèves'!AB542&lt;&gt;"",IF('Données élèves'!G542="LOC.ID",CONCATENATE("LOC.",'Données élèves'!AU$5),'Données élèves'!G542),""),""),"")</f>
        <v/>
      </c>
      <c r="F539" s="146" t="str">
        <f>IF(A539&lt;&gt;"",IF('Données élèves'!H542&lt;&gt;"",'Données élèves'!H542,""),"")</f>
        <v/>
      </c>
      <c r="G539" s="146" t="str">
        <f>IF(AND(A539&lt;&gt;"",'Données élèves'!AC542&lt;&gt;""),IF('Données élèves'!AC542=TRUE,INDEX(codesex,MATCH('Données élèves'!I542,libsex,0)),'Données élèves'!I542),"")</f>
        <v/>
      </c>
      <c r="H539" s="147" t="str">
        <f>IF(A539&lt;&gt;"",IF('Données élèves'!J542&lt;&gt;"",'Données élèves'!J542,""),"")</f>
        <v/>
      </c>
      <c r="I539" s="148" t="str">
        <f>IF(AND(A539&lt;&gt;"",'Données élèves'!AE542&lt;&gt;""),IF('Données élèves'!AE542=TRUE,INDEX(codenat,MATCH('Données élèves'!K542,libnat,0)),'Données élèves'!K542),"")</f>
        <v/>
      </c>
      <c r="J539" s="148" t="str">
        <f>IF(AND(A539&lt;&gt;"",'Données élèves'!AF542&lt;&gt;""),IF('Données élèves'!AF542=TRUE,INDEX(codelangue,MATCH('Données élèves'!L542,liblangue,0)),'Données élèves'!L542),"")</f>
        <v/>
      </c>
      <c r="K539" s="148" t="str">
        <f>IF(AND(A539&lt;&gt;"",'Données élèves'!AH542&lt;&gt;""),IF('Données élèves'!AH542=TRUE,IF(INDEX(codegem,MATCH('Données élèves'!M542,libgem,0))&lt;8000,INDEX(codegem,MATCH('Données élèves'!M542,libgem,0)),""),'Données élèves'!M542),"")</f>
        <v/>
      </c>
      <c r="L539" s="148" t="str">
        <f>IF(AND(A539&lt;&gt;"",'Données élèves'!AH542&lt;&gt;""),IF('Données élèves'!AH542=TRUE,INDEX(codegemhist,MATCH('Données élèves'!M542,libgem,0)),""),"")</f>
        <v/>
      </c>
      <c r="M539" s="148" t="str">
        <f>IF(AND(A539&lt;&gt;"",'Données élèves'!AH542&lt;&gt;""),IF('Données élèves'!AH542=TRUE,IF(INDEX(codegem,MATCH('Données élèves'!M542,libgem,0))&gt;=8000,INDEX(codegem,MATCH('Données élèves'!M542,libgem,0)),""),'Données élèves'!M542),"")</f>
        <v/>
      </c>
      <c r="N539" s="148" t="str">
        <f>IF(AND(A539&lt;&gt;"",'Données élèves'!AI542&lt;&gt;""),IF('Données élèves'!AI542=TRUE,INDEX(codeschart,MATCH('Données élèves'!N542,libschart,0)),'Données élèves'!N542),"")</f>
        <v/>
      </c>
      <c r="O539" s="148" t="str">
        <f>IF(AND(A539&lt;&gt;"",'Données élèves'!O542&lt;&gt;""),'Données élèves'!O542,"")</f>
        <v/>
      </c>
      <c r="P539" s="148" t="str">
        <f>IF(AND(A539&lt;&gt;"",'Données élèves'!AK542&lt;&gt;""),IF('Données élèves'!AK542=TRUE,INDEX(codeform,MATCH('Données élèves'!P542,libform,0)),'Données élèves'!P542),"")</f>
        <v/>
      </c>
      <c r="Q539" s="148" t="str">
        <f>IF(AND(A539&lt;&gt;"",'Données élèves'!AL542&lt;&gt;""),IF('Données élèves'!AL542=TRUE,INDEX(codespe,MATCH('Données élèves'!Q542,libspe,0)),'Données élèves'!Q542),"")</f>
        <v/>
      </c>
      <c r="R539" s="148" t="str">
        <f>IF(AND(A539&lt;&gt;"",OR('Données élèves'!AM542&lt;&gt;"",'Données élèves'!AT542=FALSE)),IF('Données élèves'!AM542=TRUE,INDEX(codemp1,MATCH('Données élèves'!R542,libmp1,0)),IF('Données élèves'!AT542=FALSE,0,'Données élèves'!R542)),"")</f>
        <v/>
      </c>
      <c r="S539" s="148" t="str">
        <f t="shared" si="25"/>
        <v/>
      </c>
      <c r="T539" s="148" t="str">
        <f t="shared" si="26"/>
        <v/>
      </c>
      <c r="U539" s="148" t="str">
        <f>IF(AND(A539&lt;&gt;"",'Données élèves'!S542&lt;&gt;""),'Données élèves'!S542,"")</f>
        <v/>
      </c>
      <c r="V539" s="148" t="str">
        <f>IF(AND(A539&lt;&gt;"",'Données élèves'!T542&lt;&gt;""),'Données élèves'!T542,"")</f>
        <v/>
      </c>
      <c r="W539" s="148" t="str">
        <f>IF(AND(A539&lt;&gt;"",'Données élèves'!U542&lt;&gt;""),'Données élèves'!U542,"")</f>
        <v/>
      </c>
      <c r="X539" s="148" t="str">
        <f>IF(AND(A539&lt;&gt;"",'Données élèves'!V542&lt;&gt;""),'Données élèves'!V542,"")</f>
        <v/>
      </c>
      <c r="Y539" s="148" t="str">
        <f>IF(AND(A539&lt;&gt;"",'Données élèves'!W542&lt;&gt;""),'Données élèves'!W542,"")</f>
        <v/>
      </c>
      <c r="Z539" s="148" t="str">
        <f>IF(AND(A539&lt;&gt;"",'Données élèves'!X542&lt;&gt;""),'Données élèves'!X542,"")</f>
        <v/>
      </c>
    </row>
    <row r="540" spans="1:26" x14ac:dyDescent="0.2">
      <c r="A540" s="146" t="str">
        <f>IF('Données élèves'!$C543&lt;&gt;"",'Données élèves'!A543,"")</f>
        <v/>
      </c>
      <c r="B540" s="146" t="str">
        <f>IF(A540&lt;&gt;"",'Données élèves'!B543,"")</f>
        <v/>
      </c>
      <c r="C540" s="146" t="str">
        <f>IF(AND(A540&lt;&gt;"",'Données élèves'!F543&lt;&gt;""),IF(INDEX(codeclint,MATCH('Données élèves'!F543,libclint,0))&lt;&gt;"",INDEX(codeclint,MATCH('Données élèves'!F543,libclint,0)),""),"")</f>
        <v/>
      </c>
      <c r="D540" s="146" t="str">
        <f t="shared" si="24"/>
        <v/>
      </c>
      <c r="E540" s="146" t="str">
        <f>IF(A540&lt;&gt;"",IF('Données élèves'!G543&lt;&gt;"",IF('Données élèves'!AB543&lt;&gt;"",IF('Données élèves'!G543="LOC.ID",CONCATENATE("LOC.",'Données élèves'!AU$5),'Données élèves'!G543),""),""),"")</f>
        <v/>
      </c>
      <c r="F540" s="146" t="str">
        <f>IF(A540&lt;&gt;"",IF('Données élèves'!H543&lt;&gt;"",'Données élèves'!H543,""),"")</f>
        <v/>
      </c>
      <c r="G540" s="146" t="str">
        <f>IF(AND(A540&lt;&gt;"",'Données élèves'!AC543&lt;&gt;""),IF('Données élèves'!AC543=TRUE,INDEX(codesex,MATCH('Données élèves'!I543,libsex,0)),'Données élèves'!I543),"")</f>
        <v/>
      </c>
      <c r="H540" s="147" t="str">
        <f>IF(A540&lt;&gt;"",IF('Données élèves'!J543&lt;&gt;"",'Données élèves'!J543,""),"")</f>
        <v/>
      </c>
      <c r="I540" s="148" t="str">
        <f>IF(AND(A540&lt;&gt;"",'Données élèves'!AE543&lt;&gt;""),IF('Données élèves'!AE543=TRUE,INDEX(codenat,MATCH('Données élèves'!K543,libnat,0)),'Données élèves'!K543),"")</f>
        <v/>
      </c>
      <c r="J540" s="148" t="str">
        <f>IF(AND(A540&lt;&gt;"",'Données élèves'!AF543&lt;&gt;""),IF('Données élèves'!AF543=TRUE,INDEX(codelangue,MATCH('Données élèves'!L543,liblangue,0)),'Données élèves'!L543),"")</f>
        <v/>
      </c>
      <c r="K540" s="148" t="str">
        <f>IF(AND(A540&lt;&gt;"",'Données élèves'!AH543&lt;&gt;""),IF('Données élèves'!AH543=TRUE,IF(INDEX(codegem,MATCH('Données élèves'!M543,libgem,0))&lt;8000,INDEX(codegem,MATCH('Données élèves'!M543,libgem,0)),""),'Données élèves'!M543),"")</f>
        <v/>
      </c>
      <c r="L540" s="148" t="str">
        <f>IF(AND(A540&lt;&gt;"",'Données élèves'!AH543&lt;&gt;""),IF('Données élèves'!AH543=TRUE,INDEX(codegemhist,MATCH('Données élèves'!M543,libgem,0)),""),"")</f>
        <v/>
      </c>
      <c r="M540" s="148" t="str">
        <f>IF(AND(A540&lt;&gt;"",'Données élèves'!AH543&lt;&gt;""),IF('Données élèves'!AH543=TRUE,IF(INDEX(codegem,MATCH('Données élèves'!M543,libgem,0))&gt;=8000,INDEX(codegem,MATCH('Données élèves'!M543,libgem,0)),""),'Données élèves'!M543),"")</f>
        <v/>
      </c>
      <c r="N540" s="148" t="str">
        <f>IF(AND(A540&lt;&gt;"",'Données élèves'!AI543&lt;&gt;""),IF('Données élèves'!AI543=TRUE,INDEX(codeschart,MATCH('Données élèves'!N543,libschart,0)),'Données élèves'!N543),"")</f>
        <v/>
      </c>
      <c r="O540" s="148" t="str">
        <f>IF(AND(A540&lt;&gt;"",'Données élèves'!O543&lt;&gt;""),'Données élèves'!O543,"")</f>
        <v/>
      </c>
      <c r="P540" s="148" t="str">
        <f>IF(AND(A540&lt;&gt;"",'Données élèves'!AK543&lt;&gt;""),IF('Données élèves'!AK543=TRUE,INDEX(codeform,MATCH('Données élèves'!P543,libform,0)),'Données élèves'!P543),"")</f>
        <v/>
      </c>
      <c r="Q540" s="148" t="str">
        <f>IF(AND(A540&lt;&gt;"",'Données élèves'!AL543&lt;&gt;""),IF('Données élèves'!AL543=TRUE,INDEX(codespe,MATCH('Données élèves'!Q543,libspe,0)),'Données élèves'!Q543),"")</f>
        <v/>
      </c>
      <c r="R540" s="148" t="str">
        <f>IF(AND(A540&lt;&gt;"",OR('Données élèves'!AM543&lt;&gt;"",'Données élèves'!AT543=FALSE)),IF('Données élèves'!AM543=TRUE,INDEX(codemp1,MATCH('Données élèves'!R543,libmp1,0)),IF('Données élèves'!AT543=FALSE,0,'Données élèves'!R543)),"")</f>
        <v/>
      </c>
      <c r="S540" s="148" t="str">
        <f t="shared" si="25"/>
        <v/>
      </c>
      <c r="T540" s="148" t="str">
        <f t="shared" si="26"/>
        <v/>
      </c>
      <c r="U540" s="148" t="str">
        <f>IF(AND(A540&lt;&gt;"",'Données élèves'!S543&lt;&gt;""),'Données élèves'!S543,"")</f>
        <v/>
      </c>
      <c r="V540" s="148" t="str">
        <f>IF(AND(A540&lt;&gt;"",'Données élèves'!T543&lt;&gt;""),'Données élèves'!T543,"")</f>
        <v/>
      </c>
      <c r="W540" s="148" t="str">
        <f>IF(AND(A540&lt;&gt;"",'Données élèves'!U543&lt;&gt;""),'Données élèves'!U543,"")</f>
        <v/>
      </c>
      <c r="X540" s="148" t="str">
        <f>IF(AND(A540&lt;&gt;"",'Données élèves'!V543&lt;&gt;""),'Données élèves'!V543,"")</f>
        <v/>
      </c>
      <c r="Y540" s="148" t="str">
        <f>IF(AND(A540&lt;&gt;"",'Données élèves'!W543&lt;&gt;""),'Données élèves'!W543,"")</f>
        <v/>
      </c>
      <c r="Z540" s="148" t="str">
        <f>IF(AND(A540&lt;&gt;"",'Données élèves'!X543&lt;&gt;""),'Données élèves'!X543,"")</f>
        <v/>
      </c>
    </row>
    <row r="541" spans="1:26" x14ac:dyDescent="0.2">
      <c r="A541" s="146" t="str">
        <f>IF('Données élèves'!$C544&lt;&gt;"",'Données élèves'!A544,"")</f>
        <v/>
      </c>
      <c r="B541" s="146" t="str">
        <f>IF(A541&lt;&gt;"",'Données élèves'!B544,"")</f>
        <v/>
      </c>
      <c r="C541" s="146" t="str">
        <f>IF(AND(A541&lt;&gt;"",'Données élèves'!F544&lt;&gt;""),IF(INDEX(codeclint,MATCH('Données élèves'!F544,libclint,0))&lt;&gt;"",INDEX(codeclint,MATCH('Données élèves'!F544,libclint,0)),""),"")</f>
        <v/>
      </c>
      <c r="D541" s="146" t="str">
        <f t="shared" si="24"/>
        <v/>
      </c>
      <c r="E541" s="146" t="str">
        <f>IF(A541&lt;&gt;"",IF('Données élèves'!G544&lt;&gt;"",IF('Données élèves'!AB544&lt;&gt;"",IF('Données élèves'!G544="LOC.ID",CONCATENATE("LOC.",'Données élèves'!AU$5),'Données élèves'!G544),""),""),"")</f>
        <v/>
      </c>
      <c r="F541" s="146" t="str">
        <f>IF(A541&lt;&gt;"",IF('Données élèves'!H544&lt;&gt;"",'Données élèves'!H544,""),"")</f>
        <v/>
      </c>
      <c r="G541" s="146" t="str">
        <f>IF(AND(A541&lt;&gt;"",'Données élèves'!AC544&lt;&gt;""),IF('Données élèves'!AC544=TRUE,INDEX(codesex,MATCH('Données élèves'!I544,libsex,0)),'Données élèves'!I544),"")</f>
        <v/>
      </c>
      <c r="H541" s="147" t="str">
        <f>IF(A541&lt;&gt;"",IF('Données élèves'!J544&lt;&gt;"",'Données élèves'!J544,""),"")</f>
        <v/>
      </c>
      <c r="I541" s="148" t="str">
        <f>IF(AND(A541&lt;&gt;"",'Données élèves'!AE544&lt;&gt;""),IF('Données élèves'!AE544=TRUE,INDEX(codenat,MATCH('Données élèves'!K544,libnat,0)),'Données élèves'!K544),"")</f>
        <v/>
      </c>
      <c r="J541" s="148" t="str">
        <f>IF(AND(A541&lt;&gt;"",'Données élèves'!AF544&lt;&gt;""),IF('Données élèves'!AF544=TRUE,INDEX(codelangue,MATCH('Données élèves'!L544,liblangue,0)),'Données élèves'!L544),"")</f>
        <v/>
      </c>
      <c r="K541" s="148" t="str">
        <f>IF(AND(A541&lt;&gt;"",'Données élèves'!AH544&lt;&gt;""),IF('Données élèves'!AH544=TRUE,IF(INDEX(codegem,MATCH('Données élèves'!M544,libgem,0))&lt;8000,INDEX(codegem,MATCH('Données élèves'!M544,libgem,0)),""),'Données élèves'!M544),"")</f>
        <v/>
      </c>
      <c r="L541" s="148" t="str">
        <f>IF(AND(A541&lt;&gt;"",'Données élèves'!AH544&lt;&gt;""),IF('Données élèves'!AH544=TRUE,INDEX(codegemhist,MATCH('Données élèves'!M544,libgem,0)),""),"")</f>
        <v/>
      </c>
      <c r="M541" s="148" t="str">
        <f>IF(AND(A541&lt;&gt;"",'Données élèves'!AH544&lt;&gt;""),IF('Données élèves'!AH544=TRUE,IF(INDEX(codegem,MATCH('Données élèves'!M544,libgem,0))&gt;=8000,INDEX(codegem,MATCH('Données élèves'!M544,libgem,0)),""),'Données élèves'!M544),"")</f>
        <v/>
      </c>
      <c r="N541" s="148" t="str">
        <f>IF(AND(A541&lt;&gt;"",'Données élèves'!AI544&lt;&gt;""),IF('Données élèves'!AI544=TRUE,INDEX(codeschart,MATCH('Données élèves'!N544,libschart,0)),'Données élèves'!N544),"")</f>
        <v/>
      </c>
      <c r="O541" s="148" t="str">
        <f>IF(AND(A541&lt;&gt;"",'Données élèves'!O544&lt;&gt;""),'Données élèves'!O544,"")</f>
        <v/>
      </c>
      <c r="P541" s="148" t="str">
        <f>IF(AND(A541&lt;&gt;"",'Données élèves'!AK544&lt;&gt;""),IF('Données élèves'!AK544=TRUE,INDEX(codeform,MATCH('Données élèves'!P544,libform,0)),'Données élèves'!P544),"")</f>
        <v/>
      </c>
      <c r="Q541" s="148" t="str">
        <f>IF(AND(A541&lt;&gt;"",'Données élèves'!AL544&lt;&gt;""),IF('Données élèves'!AL544=TRUE,INDEX(codespe,MATCH('Données élèves'!Q544,libspe,0)),'Données élèves'!Q544),"")</f>
        <v/>
      </c>
      <c r="R541" s="148" t="str">
        <f>IF(AND(A541&lt;&gt;"",OR('Données élèves'!AM544&lt;&gt;"",'Données élèves'!AT544=FALSE)),IF('Données élèves'!AM544=TRUE,INDEX(codemp1,MATCH('Données élèves'!R544,libmp1,0)),IF('Données élèves'!AT544=FALSE,0,'Données élèves'!R544)),"")</f>
        <v/>
      </c>
      <c r="S541" s="148" t="str">
        <f t="shared" si="25"/>
        <v/>
      </c>
      <c r="T541" s="148" t="str">
        <f t="shared" si="26"/>
        <v/>
      </c>
      <c r="U541" s="148" t="str">
        <f>IF(AND(A541&lt;&gt;"",'Données élèves'!S544&lt;&gt;""),'Données élèves'!S544,"")</f>
        <v/>
      </c>
      <c r="V541" s="148" t="str">
        <f>IF(AND(A541&lt;&gt;"",'Données élèves'!T544&lt;&gt;""),'Données élèves'!T544,"")</f>
        <v/>
      </c>
      <c r="W541" s="148" t="str">
        <f>IF(AND(A541&lt;&gt;"",'Données élèves'!U544&lt;&gt;""),'Données élèves'!U544,"")</f>
        <v/>
      </c>
      <c r="X541" s="148" t="str">
        <f>IF(AND(A541&lt;&gt;"",'Données élèves'!V544&lt;&gt;""),'Données élèves'!V544,"")</f>
        <v/>
      </c>
      <c r="Y541" s="148" t="str">
        <f>IF(AND(A541&lt;&gt;"",'Données élèves'!W544&lt;&gt;""),'Données élèves'!W544,"")</f>
        <v/>
      </c>
      <c r="Z541" s="148" t="str">
        <f>IF(AND(A541&lt;&gt;"",'Données élèves'!X544&lt;&gt;""),'Données élèves'!X544,"")</f>
        <v/>
      </c>
    </row>
    <row r="542" spans="1:26" x14ac:dyDescent="0.2">
      <c r="A542" s="146" t="str">
        <f>IF('Données élèves'!$C545&lt;&gt;"",'Données élèves'!A545,"")</f>
        <v/>
      </c>
      <c r="B542" s="146" t="str">
        <f>IF(A542&lt;&gt;"",'Données élèves'!B545,"")</f>
        <v/>
      </c>
      <c r="C542" s="146" t="str">
        <f>IF(AND(A542&lt;&gt;"",'Données élèves'!F545&lt;&gt;""),IF(INDEX(codeclint,MATCH('Données élèves'!F545,libclint,0))&lt;&gt;"",INDEX(codeclint,MATCH('Données élèves'!F545,libclint,0)),""),"")</f>
        <v/>
      </c>
      <c r="D542" s="146" t="str">
        <f t="shared" si="24"/>
        <v/>
      </c>
      <c r="E542" s="146" t="str">
        <f>IF(A542&lt;&gt;"",IF('Données élèves'!G545&lt;&gt;"",IF('Données élèves'!AB545&lt;&gt;"",IF('Données élèves'!G545="LOC.ID",CONCATENATE("LOC.",'Données élèves'!AU$5),'Données élèves'!G545),""),""),"")</f>
        <v/>
      </c>
      <c r="F542" s="146" t="str">
        <f>IF(A542&lt;&gt;"",IF('Données élèves'!H545&lt;&gt;"",'Données élèves'!H545,""),"")</f>
        <v/>
      </c>
      <c r="G542" s="146" t="str">
        <f>IF(AND(A542&lt;&gt;"",'Données élèves'!AC545&lt;&gt;""),IF('Données élèves'!AC545=TRUE,INDEX(codesex,MATCH('Données élèves'!I545,libsex,0)),'Données élèves'!I545),"")</f>
        <v/>
      </c>
      <c r="H542" s="147" t="str">
        <f>IF(A542&lt;&gt;"",IF('Données élèves'!J545&lt;&gt;"",'Données élèves'!J545,""),"")</f>
        <v/>
      </c>
      <c r="I542" s="148" t="str">
        <f>IF(AND(A542&lt;&gt;"",'Données élèves'!AE545&lt;&gt;""),IF('Données élèves'!AE545=TRUE,INDEX(codenat,MATCH('Données élèves'!K545,libnat,0)),'Données élèves'!K545),"")</f>
        <v/>
      </c>
      <c r="J542" s="148" t="str">
        <f>IF(AND(A542&lt;&gt;"",'Données élèves'!AF545&lt;&gt;""),IF('Données élèves'!AF545=TRUE,INDEX(codelangue,MATCH('Données élèves'!L545,liblangue,0)),'Données élèves'!L545),"")</f>
        <v/>
      </c>
      <c r="K542" s="148" t="str">
        <f>IF(AND(A542&lt;&gt;"",'Données élèves'!AH545&lt;&gt;""),IF('Données élèves'!AH545=TRUE,IF(INDEX(codegem,MATCH('Données élèves'!M545,libgem,0))&lt;8000,INDEX(codegem,MATCH('Données élèves'!M545,libgem,0)),""),'Données élèves'!M545),"")</f>
        <v/>
      </c>
      <c r="L542" s="148" t="str">
        <f>IF(AND(A542&lt;&gt;"",'Données élèves'!AH545&lt;&gt;""),IF('Données élèves'!AH545=TRUE,INDEX(codegemhist,MATCH('Données élèves'!M545,libgem,0)),""),"")</f>
        <v/>
      </c>
      <c r="M542" s="148" t="str">
        <f>IF(AND(A542&lt;&gt;"",'Données élèves'!AH545&lt;&gt;""),IF('Données élèves'!AH545=TRUE,IF(INDEX(codegem,MATCH('Données élèves'!M545,libgem,0))&gt;=8000,INDEX(codegem,MATCH('Données élèves'!M545,libgem,0)),""),'Données élèves'!M545),"")</f>
        <v/>
      </c>
      <c r="N542" s="148" t="str">
        <f>IF(AND(A542&lt;&gt;"",'Données élèves'!AI545&lt;&gt;""),IF('Données élèves'!AI545=TRUE,INDEX(codeschart,MATCH('Données élèves'!N545,libschart,0)),'Données élèves'!N545),"")</f>
        <v/>
      </c>
      <c r="O542" s="148" t="str">
        <f>IF(AND(A542&lt;&gt;"",'Données élèves'!O545&lt;&gt;""),'Données élèves'!O545,"")</f>
        <v/>
      </c>
      <c r="P542" s="148" t="str">
        <f>IF(AND(A542&lt;&gt;"",'Données élèves'!AK545&lt;&gt;""),IF('Données élèves'!AK545=TRUE,INDEX(codeform,MATCH('Données élèves'!P545,libform,0)),'Données élèves'!P545),"")</f>
        <v/>
      </c>
      <c r="Q542" s="148" t="str">
        <f>IF(AND(A542&lt;&gt;"",'Données élèves'!AL545&lt;&gt;""),IF('Données élèves'!AL545=TRUE,INDEX(codespe,MATCH('Données élèves'!Q545,libspe,0)),'Données élèves'!Q545),"")</f>
        <v/>
      </c>
      <c r="R542" s="148" t="str">
        <f>IF(AND(A542&lt;&gt;"",OR('Données élèves'!AM545&lt;&gt;"",'Données élèves'!AT545=FALSE)),IF('Données élèves'!AM545=TRUE,INDEX(codemp1,MATCH('Données élèves'!R545,libmp1,0)),IF('Données élèves'!AT545=FALSE,0,'Données élèves'!R545)),"")</f>
        <v/>
      </c>
      <c r="S542" s="148" t="str">
        <f t="shared" si="25"/>
        <v/>
      </c>
      <c r="T542" s="148" t="str">
        <f t="shared" si="26"/>
        <v/>
      </c>
      <c r="U542" s="148" t="str">
        <f>IF(AND(A542&lt;&gt;"",'Données élèves'!S545&lt;&gt;""),'Données élèves'!S545,"")</f>
        <v/>
      </c>
      <c r="V542" s="148" t="str">
        <f>IF(AND(A542&lt;&gt;"",'Données élèves'!T545&lt;&gt;""),'Données élèves'!T545,"")</f>
        <v/>
      </c>
      <c r="W542" s="148" t="str">
        <f>IF(AND(A542&lt;&gt;"",'Données élèves'!U545&lt;&gt;""),'Données élèves'!U545,"")</f>
        <v/>
      </c>
      <c r="X542" s="148" t="str">
        <f>IF(AND(A542&lt;&gt;"",'Données élèves'!V545&lt;&gt;""),'Données élèves'!V545,"")</f>
        <v/>
      </c>
      <c r="Y542" s="148" t="str">
        <f>IF(AND(A542&lt;&gt;"",'Données élèves'!W545&lt;&gt;""),'Données élèves'!W545,"")</f>
        <v/>
      </c>
      <c r="Z542" s="148" t="str">
        <f>IF(AND(A542&lt;&gt;"",'Données élèves'!X545&lt;&gt;""),'Données élèves'!X545,"")</f>
        <v/>
      </c>
    </row>
    <row r="543" spans="1:26" x14ac:dyDescent="0.2">
      <c r="A543" s="146" t="str">
        <f>IF('Données élèves'!$C546&lt;&gt;"",'Données élèves'!A546,"")</f>
        <v/>
      </c>
      <c r="B543" s="146" t="str">
        <f>IF(A543&lt;&gt;"",'Données élèves'!B546,"")</f>
        <v/>
      </c>
      <c r="C543" s="146" t="str">
        <f>IF(AND(A543&lt;&gt;"",'Données élèves'!F546&lt;&gt;""),IF(INDEX(codeclint,MATCH('Données élèves'!F546,libclint,0))&lt;&gt;"",INDEX(codeclint,MATCH('Données élèves'!F546,libclint,0)),""),"")</f>
        <v/>
      </c>
      <c r="D543" s="146" t="str">
        <f t="shared" si="24"/>
        <v/>
      </c>
      <c r="E543" s="146" t="str">
        <f>IF(A543&lt;&gt;"",IF('Données élèves'!G546&lt;&gt;"",IF('Données élèves'!AB546&lt;&gt;"",IF('Données élèves'!G546="LOC.ID",CONCATENATE("LOC.",'Données élèves'!AU$5),'Données élèves'!G546),""),""),"")</f>
        <v/>
      </c>
      <c r="F543" s="146" t="str">
        <f>IF(A543&lt;&gt;"",IF('Données élèves'!H546&lt;&gt;"",'Données élèves'!H546,""),"")</f>
        <v/>
      </c>
      <c r="G543" s="146" t="str">
        <f>IF(AND(A543&lt;&gt;"",'Données élèves'!AC546&lt;&gt;""),IF('Données élèves'!AC546=TRUE,INDEX(codesex,MATCH('Données élèves'!I546,libsex,0)),'Données élèves'!I546),"")</f>
        <v/>
      </c>
      <c r="H543" s="147" t="str">
        <f>IF(A543&lt;&gt;"",IF('Données élèves'!J546&lt;&gt;"",'Données élèves'!J546,""),"")</f>
        <v/>
      </c>
      <c r="I543" s="148" t="str">
        <f>IF(AND(A543&lt;&gt;"",'Données élèves'!AE546&lt;&gt;""),IF('Données élèves'!AE546=TRUE,INDEX(codenat,MATCH('Données élèves'!K546,libnat,0)),'Données élèves'!K546),"")</f>
        <v/>
      </c>
      <c r="J543" s="148" t="str">
        <f>IF(AND(A543&lt;&gt;"",'Données élèves'!AF546&lt;&gt;""),IF('Données élèves'!AF546=TRUE,INDEX(codelangue,MATCH('Données élèves'!L546,liblangue,0)),'Données élèves'!L546),"")</f>
        <v/>
      </c>
      <c r="K543" s="148" t="str">
        <f>IF(AND(A543&lt;&gt;"",'Données élèves'!AH546&lt;&gt;""),IF('Données élèves'!AH546=TRUE,IF(INDEX(codegem,MATCH('Données élèves'!M546,libgem,0))&lt;8000,INDEX(codegem,MATCH('Données élèves'!M546,libgem,0)),""),'Données élèves'!M546),"")</f>
        <v/>
      </c>
      <c r="L543" s="148" t="str">
        <f>IF(AND(A543&lt;&gt;"",'Données élèves'!AH546&lt;&gt;""),IF('Données élèves'!AH546=TRUE,INDEX(codegemhist,MATCH('Données élèves'!M546,libgem,0)),""),"")</f>
        <v/>
      </c>
      <c r="M543" s="148" t="str">
        <f>IF(AND(A543&lt;&gt;"",'Données élèves'!AH546&lt;&gt;""),IF('Données élèves'!AH546=TRUE,IF(INDEX(codegem,MATCH('Données élèves'!M546,libgem,0))&gt;=8000,INDEX(codegem,MATCH('Données élèves'!M546,libgem,0)),""),'Données élèves'!M546),"")</f>
        <v/>
      </c>
      <c r="N543" s="148" t="str">
        <f>IF(AND(A543&lt;&gt;"",'Données élèves'!AI546&lt;&gt;""),IF('Données élèves'!AI546=TRUE,INDEX(codeschart,MATCH('Données élèves'!N546,libschart,0)),'Données élèves'!N546),"")</f>
        <v/>
      </c>
      <c r="O543" s="148" t="str">
        <f>IF(AND(A543&lt;&gt;"",'Données élèves'!O546&lt;&gt;""),'Données élèves'!O546,"")</f>
        <v/>
      </c>
      <c r="P543" s="148" t="str">
        <f>IF(AND(A543&lt;&gt;"",'Données élèves'!AK546&lt;&gt;""),IF('Données élèves'!AK546=TRUE,INDEX(codeform,MATCH('Données élèves'!P546,libform,0)),'Données élèves'!P546),"")</f>
        <v/>
      </c>
      <c r="Q543" s="148" t="str">
        <f>IF(AND(A543&lt;&gt;"",'Données élèves'!AL546&lt;&gt;""),IF('Données élèves'!AL546=TRUE,INDEX(codespe,MATCH('Données élèves'!Q546,libspe,0)),'Données élèves'!Q546),"")</f>
        <v/>
      </c>
      <c r="R543" s="148" t="str">
        <f>IF(AND(A543&lt;&gt;"",OR('Données élèves'!AM546&lt;&gt;"",'Données élèves'!AT546=FALSE)),IF('Données élèves'!AM546=TRUE,INDEX(codemp1,MATCH('Données élèves'!R546,libmp1,0)),IF('Données élèves'!AT546=FALSE,0,'Données élèves'!R546)),"")</f>
        <v/>
      </c>
      <c r="S543" s="148" t="str">
        <f t="shared" si="25"/>
        <v/>
      </c>
      <c r="T543" s="148" t="str">
        <f t="shared" si="26"/>
        <v/>
      </c>
      <c r="U543" s="148" t="str">
        <f>IF(AND(A543&lt;&gt;"",'Données élèves'!S546&lt;&gt;""),'Données élèves'!S546,"")</f>
        <v/>
      </c>
      <c r="V543" s="148" t="str">
        <f>IF(AND(A543&lt;&gt;"",'Données élèves'!T546&lt;&gt;""),'Données élèves'!T546,"")</f>
        <v/>
      </c>
      <c r="W543" s="148" t="str">
        <f>IF(AND(A543&lt;&gt;"",'Données élèves'!U546&lt;&gt;""),'Données élèves'!U546,"")</f>
        <v/>
      </c>
      <c r="X543" s="148" t="str">
        <f>IF(AND(A543&lt;&gt;"",'Données élèves'!V546&lt;&gt;""),'Données élèves'!V546,"")</f>
        <v/>
      </c>
      <c r="Y543" s="148" t="str">
        <f>IF(AND(A543&lt;&gt;"",'Données élèves'!W546&lt;&gt;""),'Données élèves'!W546,"")</f>
        <v/>
      </c>
      <c r="Z543" s="148" t="str">
        <f>IF(AND(A543&lt;&gt;"",'Données élèves'!X546&lt;&gt;""),'Données élèves'!X546,"")</f>
        <v/>
      </c>
    </row>
    <row r="544" spans="1:26" x14ac:dyDescent="0.2">
      <c r="A544" s="146" t="str">
        <f>IF('Données élèves'!$C547&lt;&gt;"",'Données élèves'!A547,"")</f>
        <v/>
      </c>
      <c r="B544" s="146" t="str">
        <f>IF(A544&lt;&gt;"",'Données élèves'!B547,"")</f>
        <v/>
      </c>
      <c r="C544" s="146" t="str">
        <f>IF(AND(A544&lt;&gt;"",'Données élèves'!F547&lt;&gt;""),IF(INDEX(codeclint,MATCH('Données élèves'!F547,libclint,0))&lt;&gt;"",INDEX(codeclint,MATCH('Données élèves'!F547,libclint,0)),""),"")</f>
        <v/>
      </c>
      <c r="D544" s="146" t="str">
        <f t="shared" si="24"/>
        <v/>
      </c>
      <c r="E544" s="146" t="str">
        <f>IF(A544&lt;&gt;"",IF('Données élèves'!G547&lt;&gt;"",IF('Données élèves'!AB547&lt;&gt;"",IF('Données élèves'!G547="LOC.ID",CONCATENATE("LOC.",'Données élèves'!AU$5),'Données élèves'!G547),""),""),"")</f>
        <v/>
      </c>
      <c r="F544" s="146" t="str">
        <f>IF(A544&lt;&gt;"",IF('Données élèves'!H547&lt;&gt;"",'Données élèves'!H547,""),"")</f>
        <v/>
      </c>
      <c r="G544" s="146" t="str">
        <f>IF(AND(A544&lt;&gt;"",'Données élèves'!AC547&lt;&gt;""),IF('Données élèves'!AC547=TRUE,INDEX(codesex,MATCH('Données élèves'!I547,libsex,0)),'Données élèves'!I547),"")</f>
        <v/>
      </c>
      <c r="H544" s="147" t="str">
        <f>IF(A544&lt;&gt;"",IF('Données élèves'!J547&lt;&gt;"",'Données élèves'!J547,""),"")</f>
        <v/>
      </c>
      <c r="I544" s="148" t="str">
        <f>IF(AND(A544&lt;&gt;"",'Données élèves'!AE547&lt;&gt;""),IF('Données élèves'!AE547=TRUE,INDEX(codenat,MATCH('Données élèves'!K547,libnat,0)),'Données élèves'!K547),"")</f>
        <v/>
      </c>
      <c r="J544" s="148" t="str">
        <f>IF(AND(A544&lt;&gt;"",'Données élèves'!AF547&lt;&gt;""),IF('Données élèves'!AF547=TRUE,INDEX(codelangue,MATCH('Données élèves'!L547,liblangue,0)),'Données élèves'!L547),"")</f>
        <v/>
      </c>
      <c r="K544" s="148" t="str">
        <f>IF(AND(A544&lt;&gt;"",'Données élèves'!AH547&lt;&gt;""),IF('Données élèves'!AH547=TRUE,IF(INDEX(codegem,MATCH('Données élèves'!M547,libgem,0))&lt;8000,INDEX(codegem,MATCH('Données élèves'!M547,libgem,0)),""),'Données élèves'!M547),"")</f>
        <v/>
      </c>
      <c r="L544" s="148" t="str">
        <f>IF(AND(A544&lt;&gt;"",'Données élèves'!AH547&lt;&gt;""),IF('Données élèves'!AH547=TRUE,INDEX(codegemhist,MATCH('Données élèves'!M547,libgem,0)),""),"")</f>
        <v/>
      </c>
      <c r="M544" s="148" t="str">
        <f>IF(AND(A544&lt;&gt;"",'Données élèves'!AH547&lt;&gt;""),IF('Données élèves'!AH547=TRUE,IF(INDEX(codegem,MATCH('Données élèves'!M547,libgem,0))&gt;=8000,INDEX(codegem,MATCH('Données élèves'!M547,libgem,0)),""),'Données élèves'!M547),"")</f>
        <v/>
      </c>
      <c r="N544" s="148" t="str">
        <f>IF(AND(A544&lt;&gt;"",'Données élèves'!AI547&lt;&gt;""),IF('Données élèves'!AI547=TRUE,INDEX(codeschart,MATCH('Données élèves'!N547,libschart,0)),'Données élèves'!N547),"")</f>
        <v/>
      </c>
      <c r="O544" s="148" t="str">
        <f>IF(AND(A544&lt;&gt;"",'Données élèves'!O547&lt;&gt;""),'Données élèves'!O547,"")</f>
        <v/>
      </c>
      <c r="P544" s="148" t="str">
        <f>IF(AND(A544&lt;&gt;"",'Données élèves'!AK547&lt;&gt;""),IF('Données élèves'!AK547=TRUE,INDEX(codeform,MATCH('Données élèves'!P547,libform,0)),'Données élèves'!P547),"")</f>
        <v/>
      </c>
      <c r="Q544" s="148" t="str">
        <f>IF(AND(A544&lt;&gt;"",'Données élèves'!AL547&lt;&gt;""),IF('Données élèves'!AL547=TRUE,INDEX(codespe,MATCH('Données élèves'!Q547,libspe,0)),'Données élèves'!Q547),"")</f>
        <v/>
      </c>
      <c r="R544" s="148" t="str">
        <f>IF(AND(A544&lt;&gt;"",OR('Données élèves'!AM547&lt;&gt;"",'Données élèves'!AT547=FALSE)),IF('Données élèves'!AM547=TRUE,INDEX(codemp1,MATCH('Données élèves'!R547,libmp1,0)),IF('Données élèves'!AT547=FALSE,0,'Données élèves'!R547)),"")</f>
        <v/>
      </c>
      <c r="S544" s="148" t="str">
        <f t="shared" si="25"/>
        <v/>
      </c>
      <c r="T544" s="148" t="str">
        <f t="shared" si="26"/>
        <v/>
      </c>
      <c r="U544" s="148" t="str">
        <f>IF(AND(A544&lt;&gt;"",'Données élèves'!S547&lt;&gt;""),'Données élèves'!S547,"")</f>
        <v/>
      </c>
      <c r="V544" s="148" t="str">
        <f>IF(AND(A544&lt;&gt;"",'Données élèves'!T547&lt;&gt;""),'Données élèves'!T547,"")</f>
        <v/>
      </c>
      <c r="W544" s="148" t="str">
        <f>IF(AND(A544&lt;&gt;"",'Données élèves'!U547&lt;&gt;""),'Données élèves'!U547,"")</f>
        <v/>
      </c>
      <c r="X544" s="148" t="str">
        <f>IF(AND(A544&lt;&gt;"",'Données élèves'!V547&lt;&gt;""),'Données élèves'!V547,"")</f>
        <v/>
      </c>
      <c r="Y544" s="148" t="str">
        <f>IF(AND(A544&lt;&gt;"",'Données élèves'!W547&lt;&gt;""),'Données élèves'!W547,"")</f>
        <v/>
      </c>
      <c r="Z544" s="148" t="str">
        <f>IF(AND(A544&lt;&gt;"",'Données élèves'!X547&lt;&gt;""),'Données élèves'!X547,"")</f>
        <v/>
      </c>
    </row>
    <row r="545" spans="1:26" x14ac:dyDescent="0.2">
      <c r="A545" s="146" t="str">
        <f>IF('Données élèves'!$C548&lt;&gt;"",'Données élèves'!A548,"")</f>
        <v/>
      </c>
      <c r="B545" s="146" t="str">
        <f>IF(A545&lt;&gt;"",'Données élèves'!B548,"")</f>
        <v/>
      </c>
      <c r="C545" s="146" t="str">
        <f>IF(AND(A545&lt;&gt;"",'Données élèves'!F548&lt;&gt;""),IF(INDEX(codeclint,MATCH('Données élèves'!F548,libclint,0))&lt;&gt;"",INDEX(codeclint,MATCH('Données élèves'!F548,libclint,0)),""),"")</f>
        <v/>
      </c>
      <c r="D545" s="146" t="str">
        <f t="shared" si="24"/>
        <v/>
      </c>
      <c r="E545" s="146" t="str">
        <f>IF(A545&lt;&gt;"",IF('Données élèves'!G548&lt;&gt;"",IF('Données élèves'!AB548&lt;&gt;"",IF('Données élèves'!G548="LOC.ID",CONCATENATE("LOC.",'Données élèves'!AU$5),'Données élèves'!G548),""),""),"")</f>
        <v/>
      </c>
      <c r="F545" s="146" t="str">
        <f>IF(A545&lt;&gt;"",IF('Données élèves'!H548&lt;&gt;"",'Données élèves'!H548,""),"")</f>
        <v/>
      </c>
      <c r="G545" s="146" t="str">
        <f>IF(AND(A545&lt;&gt;"",'Données élèves'!AC548&lt;&gt;""),IF('Données élèves'!AC548=TRUE,INDEX(codesex,MATCH('Données élèves'!I548,libsex,0)),'Données élèves'!I548),"")</f>
        <v/>
      </c>
      <c r="H545" s="147" t="str">
        <f>IF(A545&lt;&gt;"",IF('Données élèves'!J548&lt;&gt;"",'Données élèves'!J548,""),"")</f>
        <v/>
      </c>
      <c r="I545" s="148" t="str">
        <f>IF(AND(A545&lt;&gt;"",'Données élèves'!AE548&lt;&gt;""),IF('Données élèves'!AE548=TRUE,INDEX(codenat,MATCH('Données élèves'!K548,libnat,0)),'Données élèves'!K548),"")</f>
        <v/>
      </c>
      <c r="J545" s="148" t="str">
        <f>IF(AND(A545&lt;&gt;"",'Données élèves'!AF548&lt;&gt;""),IF('Données élèves'!AF548=TRUE,INDEX(codelangue,MATCH('Données élèves'!L548,liblangue,0)),'Données élèves'!L548),"")</f>
        <v/>
      </c>
      <c r="K545" s="148" t="str">
        <f>IF(AND(A545&lt;&gt;"",'Données élèves'!AH548&lt;&gt;""),IF('Données élèves'!AH548=TRUE,IF(INDEX(codegem,MATCH('Données élèves'!M548,libgem,0))&lt;8000,INDEX(codegem,MATCH('Données élèves'!M548,libgem,0)),""),'Données élèves'!M548),"")</f>
        <v/>
      </c>
      <c r="L545" s="148" t="str">
        <f>IF(AND(A545&lt;&gt;"",'Données élèves'!AH548&lt;&gt;""),IF('Données élèves'!AH548=TRUE,INDEX(codegemhist,MATCH('Données élèves'!M548,libgem,0)),""),"")</f>
        <v/>
      </c>
      <c r="M545" s="148" t="str">
        <f>IF(AND(A545&lt;&gt;"",'Données élèves'!AH548&lt;&gt;""),IF('Données élèves'!AH548=TRUE,IF(INDEX(codegem,MATCH('Données élèves'!M548,libgem,0))&gt;=8000,INDEX(codegem,MATCH('Données élèves'!M548,libgem,0)),""),'Données élèves'!M548),"")</f>
        <v/>
      </c>
      <c r="N545" s="148" t="str">
        <f>IF(AND(A545&lt;&gt;"",'Données élèves'!AI548&lt;&gt;""),IF('Données élèves'!AI548=TRUE,INDEX(codeschart,MATCH('Données élèves'!N548,libschart,0)),'Données élèves'!N548),"")</f>
        <v/>
      </c>
      <c r="O545" s="148" t="str">
        <f>IF(AND(A545&lt;&gt;"",'Données élèves'!O548&lt;&gt;""),'Données élèves'!O548,"")</f>
        <v/>
      </c>
      <c r="P545" s="148" t="str">
        <f>IF(AND(A545&lt;&gt;"",'Données élèves'!AK548&lt;&gt;""),IF('Données élèves'!AK548=TRUE,INDEX(codeform,MATCH('Données élèves'!P548,libform,0)),'Données élèves'!P548),"")</f>
        <v/>
      </c>
      <c r="Q545" s="148" t="str">
        <f>IF(AND(A545&lt;&gt;"",'Données élèves'!AL548&lt;&gt;""),IF('Données élèves'!AL548=TRUE,INDEX(codespe,MATCH('Données élèves'!Q548,libspe,0)),'Données élèves'!Q548),"")</f>
        <v/>
      </c>
      <c r="R545" s="148" t="str">
        <f>IF(AND(A545&lt;&gt;"",OR('Données élèves'!AM548&lt;&gt;"",'Données élèves'!AT548=FALSE)),IF('Données élèves'!AM548=TRUE,INDEX(codemp1,MATCH('Données élèves'!R548,libmp1,0)),IF('Données élèves'!AT548=FALSE,0,'Données élèves'!R548)),"")</f>
        <v/>
      </c>
      <c r="S545" s="148" t="str">
        <f t="shared" si="25"/>
        <v/>
      </c>
      <c r="T545" s="148" t="str">
        <f t="shared" si="26"/>
        <v/>
      </c>
      <c r="U545" s="148" t="str">
        <f>IF(AND(A545&lt;&gt;"",'Données élèves'!S548&lt;&gt;""),'Données élèves'!S548,"")</f>
        <v/>
      </c>
      <c r="V545" s="148" t="str">
        <f>IF(AND(A545&lt;&gt;"",'Données élèves'!T548&lt;&gt;""),'Données élèves'!T548,"")</f>
        <v/>
      </c>
      <c r="W545" s="148" t="str">
        <f>IF(AND(A545&lt;&gt;"",'Données élèves'!U548&lt;&gt;""),'Données élèves'!U548,"")</f>
        <v/>
      </c>
      <c r="X545" s="148" t="str">
        <f>IF(AND(A545&lt;&gt;"",'Données élèves'!V548&lt;&gt;""),'Données élèves'!V548,"")</f>
        <v/>
      </c>
      <c r="Y545" s="148" t="str">
        <f>IF(AND(A545&lt;&gt;"",'Données élèves'!W548&lt;&gt;""),'Données élèves'!W548,"")</f>
        <v/>
      </c>
      <c r="Z545" s="148" t="str">
        <f>IF(AND(A545&lt;&gt;"",'Données élèves'!X548&lt;&gt;""),'Données élèves'!X548,"")</f>
        <v/>
      </c>
    </row>
    <row r="546" spans="1:26" x14ac:dyDescent="0.2">
      <c r="A546" s="146" t="str">
        <f>IF('Données élèves'!$C549&lt;&gt;"",'Données élèves'!A549,"")</f>
        <v/>
      </c>
      <c r="B546" s="146" t="str">
        <f>IF(A546&lt;&gt;"",'Données élèves'!B549,"")</f>
        <v/>
      </c>
      <c r="C546" s="146" t="str">
        <f>IF(AND(A546&lt;&gt;"",'Données élèves'!F549&lt;&gt;""),IF(INDEX(codeclint,MATCH('Données élèves'!F549,libclint,0))&lt;&gt;"",INDEX(codeclint,MATCH('Données élèves'!F549,libclint,0)),""),"")</f>
        <v/>
      </c>
      <c r="D546" s="146" t="str">
        <f t="shared" si="24"/>
        <v/>
      </c>
      <c r="E546" s="146" t="str">
        <f>IF(A546&lt;&gt;"",IF('Données élèves'!G549&lt;&gt;"",IF('Données élèves'!AB549&lt;&gt;"",IF('Données élèves'!G549="LOC.ID",CONCATENATE("LOC.",'Données élèves'!AU$5),'Données élèves'!G549),""),""),"")</f>
        <v/>
      </c>
      <c r="F546" s="146" t="str">
        <f>IF(A546&lt;&gt;"",IF('Données élèves'!H549&lt;&gt;"",'Données élèves'!H549,""),"")</f>
        <v/>
      </c>
      <c r="G546" s="146" t="str">
        <f>IF(AND(A546&lt;&gt;"",'Données élèves'!AC549&lt;&gt;""),IF('Données élèves'!AC549=TRUE,INDEX(codesex,MATCH('Données élèves'!I549,libsex,0)),'Données élèves'!I549),"")</f>
        <v/>
      </c>
      <c r="H546" s="147" t="str">
        <f>IF(A546&lt;&gt;"",IF('Données élèves'!J549&lt;&gt;"",'Données élèves'!J549,""),"")</f>
        <v/>
      </c>
      <c r="I546" s="148" t="str">
        <f>IF(AND(A546&lt;&gt;"",'Données élèves'!AE549&lt;&gt;""),IF('Données élèves'!AE549=TRUE,INDEX(codenat,MATCH('Données élèves'!K549,libnat,0)),'Données élèves'!K549),"")</f>
        <v/>
      </c>
      <c r="J546" s="148" t="str">
        <f>IF(AND(A546&lt;&gt;"",'Données élèves'!AF549&lt;&gt;""),IF('Données élèves'!AF549=TRUE,INDEX(codelangue,MATCH('Données élèves'!L549,liblangue,0)),'Données élèves'!L549),"")</f>
        <v/>
      </c>
      <c r="K546" s="148" t="str">
        <f>IF(AND(A546&lt;&gt;"",'Données élèves'!AH549&lt;&gt;""),IF('Données élèves'!AH549=TRUE,IF(INDEX(codegem,MATCH('Données élèves'!M549,libgem,0))&lt;8000,INDEX(codegem,MATCH('Données élèves'!M549,libgem,0)),""),'Données élèves'!M549),"")</f>
        <v/>
      </c>
      <c r="L546" s="148" t="str">
        <f>IF(AND(A546&lt;&gt;"",'Données élèves'!AH549&lt;&gt;""),IF('Données élèves'!AH549=TRUE,INDEX(codegemhist,MATCH('Données élèves'!M549,libgem,0)),""),"")</f>
        <v/>
      </c>
      <c r="M546" s="148" t="str">
        <f>IF(AND(A546&lt;&gt;"",'Données élèves'!AH549&lt;&gt;""),IF('Données élèves'!AH549=TRUE,IF(INDEX(codegem,MATCH('Données élèves'!M549,libgem,0))&gt;=8000,INDEX(codegem,MATCH('Données élèves'!M549,libgem,0)),""),'Données élèves'!M549),"")</f>
        <v/>
      </c>
      <c r="N546" s="148" t="str">
        <f>IF(AND(A546&lt;&gt;"",'Données élèves'!AI549&lt;&gt;""),IF('Données élèves'!AI549=TRUE,INDEX(codeschart,MATCH('Données élèves'!N549,libschart,0)),'Données élèves'!N549),"")</f>
        <v/>
      </c>
      <c r="O546" s="148" t="str">
        <f>IF(AND(A546&lt;&gt;"",'Données élèves'!O549&lt;&gt;""),'Données élèves'!O549,"")</f>
        <v/>
      </c>
      <c r="P546" s="148" t="str">
        <f>IF(AND(A546&lt;&gt;"",'Données élèves'!AK549&lt;&gt;""),IF('Données élèves'!AK549=TRUE,INDEX(codeform,MATCH('Données élèves'!P549,libform,0)),'Données élèves'!P549),"")</f>
        <v/>
      </c>
      <c r="Q546" s="148" t="str">
        <f>IF(AND(A546&lt;&gt;"",'Données élèves'!AL549&lt;&gt;""),IF('Données élèves'!AL549=TRUE,INDEX(codespe,MATCH('Données élèves'!Q549,libspe,0)),'Données élèves'!Q549),"")</f>
        <v/>
      </c>
      <c r="R546" s="148" t="str">
        <f>IF(AND(A546&lt;&gt;"",OR('Données élèves'!AM549&lt;&gt;"",'Données élèves'!AT549=FALSE)),IF('Données élèves'!AM549=TRUE,INDEX(codemp1,MATCH('Données élèves'!R549,libmp1,0)),IF('Données élèves'!AT549=FALSE,0,'Données élèves'!R549)),"")</f>
        <v/>
      </c>
      <c r="S546" s="148" t="str">
        <f t="shared" si="25"/>
        <v/>
      </c>
      <c r="T546" s="148" t="str">
        <f t="shared" si="26"/>
        <v/>
      </c>
      <c r="U546" s="148" t="str">
        <f>IF(AND(A546&lt;&gt;"",'Données élèves'!S549&lt;&gt;""),'Données élèves'!S549,"")</f>
        <v/>
      </c>
      <c r="V546" s="148" t="str">
        <f>IF(AND(A546&lt;&gt;"",'Données élèves'!T549&lt;&gt;""),'Données élèves'!T549,"")</f>
        <v/>
      </c>
      <c r="W546" s="148" t="str">
        <f>IF(AND(A546&lt;&gt;"",'Données élèves'!U549&lt;&gt;""),'Données élèves'!U549,"")</f>
        <v/>
      </c>
      <c r="X546" s="148" t="str">
        <f>IF(AND(A546&lt;&gt;"",'Données élèves'!V549&lt;&gt;""),'Données élèves'!V549,"")</f>
        <v/>
      </c>
      <c r="Y546" s="148" t="str">
        <f>IF(AND(A546&lt;&gt;"",'Données élèves'!W549&lt;&gt;""),'Données élèves'!W549,"")</f>
        <v/>
      </c>
      <c r="Z546" s="148" t="str">
        <f>IF(AND(A546&lt;&gt;"",'Données élèves'!X549&lt;&gt;""),'Données élèves'!X549,"")</f>
        <v/>
      </c>
    </row>
    <row r="547" spans="1:26" x14ac:dyDescent="0.2">
      <c r="A547" s="146" t="str">
        <f>IF('Données élèves'!$C550&lt;&gt;"",'Données élèves'!A550,"")</f>
        <v/>
      </c>
      <c r="B547" s="146" t="str">
        <f>IF(A547&lt;&gt;"",'Données élèves'!B550,"")</f>
        <v/>
      </c>
      <c r="C547" s="146" t="str">
        <f>IF(AND(A547&lt;&gt;"",'Données élèves'!F550&lt;&gt;""),IF(INDEX(codeclint,MATCH('Données élèves'!F550,libclint,0))&lt;&gt;"",INDEX(codeclint,MATCH('Données élèves'!F550,libclint,0)),""),"")</f>
        <v/>
      </c>
      <c r="D547" s="146" t="str">
        <f t="shared" si="24"/>
        <v/>
      </c>
      <c r="E547" s="146" t="str">
        <f>IF(A547&lt;&gt;"",IF('Données élèves'!G550&lt;&gt;"",IF('Données élèves'!AB550&lt;&gt;"",IF('Données élèves'!G550="LOC.ID",CONCATENATE("LOC.",'Données élèves'!AU$5),'Données élèves'!G550),""),""),"")</f>
        <v/>
      </c>
      <c r="F547" s="146" t="str">
        <f>IF(A547&lt;&gt;"",IF('Données élèves'!H550&lt;&gt;"",'Données élèves'!H550,""),"")</f>
        <v/>
      </c>
      <c r="G547" s="146" t="str">
        <f>IF(AND(A547&lt;&gt;"",'Données élèves'!AC550&lt;&gt;""),IF('Données élèves'!AC550=TRUE,INDEX(codesex,MATCH('Données élèves'!I550,libsex,0)),'Données élèves'!I550),"")</f>
        <v/>
      </c>
      <c r="H547" s="147" t="str">
        <f>IF(A547&lt;&gt;"",IF('Données élèves'!J550&lt;&gt;"",'Données élèves'!J550,""),"")</f>
        <v/>
      </c>
      <c r="I547" s="148" t="str">
        <f>IF(AND(A547&lt;&gt;"",'Données élèves'!AE550&lt;&gt;""),IF('Données élèves'!AE550=TRUE,INDEX(codenat,MATCH('Données élèves'!K550,libnat,0)),'Données élèves'!K550),"")</f>
        <v/>
      </c>
      <c r="J547" s="148" t="str">
        <f>IF(AND(A547&lt;&gt;"",'Données élèves'!AF550&lt;&gt;""),IF('Données élèves'!AF550=TRUE,INDEX(codelangue,MATCH('Données élèves'!L550,liblangue,0)),'Données élèves'!L550),"")</f>
        <v/>
      </c>
      <c r="K547" s="148" t="str">
        <f>IF(AND(A547&lt;&gt;"",'Données élèves'!AH550&lt;&gt;""),IF('Données élèves'!AH550=TRUE,IF(INDEX(codegem,MATCH('Données élèves'!M550,libgem,0))&lt;8000,INDEX(codegem,MATCH('Données élèves'!M550,libgem,0)),""),'Données élèves'!M550),"")</f>
        <v/>
      </c>
      <c r="L547" s="148" t="str">
        <f>IF(AND(A547&lt;&gt;"",'Données élèves'!AH550&lt;&gt;""),IF('Données élèves'!AH550=TRUE,INDEX(codegemhist,MATCH('Données élèves'!M550,libgem,0)),""),"")</f>
        <v/>
      </c>
      <c r="M547" s="148" t="str">
        <f>IF(AND(A547&lt;&gt;"",'Données élèves'!AH550&lt;&gt;""),IF('Données élèves'!AH550=TRUE,IF(INDEX(codegem,MATCH('Données élèves'!M550,libgem,0))&gt;=8000,INDEX(codegem,MATCH('Données élèves'!M550,libgem,0)),""),'Données élèves'!M550),"")</f>
        <v/>
      </c>
      <c r="N547" s="148" t="str">
        <f>IF(AND(A547&lt;&gt;"",'Données élèves'!AI550&lt;&gt;""),IF('Données élèves'!AI550=TRUE,INDEX(codeschart,MATCH('Données élèves'!N550,libschart,0)),'Données élèves'!N550),"")</f>
        <v/>
      </c>
      <c r="O547" s="148" t="str">
        <f>IF(AND(A547&lt;&gt;"",'Données élèves'!O550&lt;&gt;""),'Données élèves'!O550,"")</f>
        <v/>
      </c>
      <c r="P547" s="148" t="str">
        <f>IF(AND(A547&lt;&gt;"",'Données élèves'!AK550&lt;&gt;""),IF('Données élèves'!AK550=TRUE,INDEX(codeform,MATCH('Données élèves'!P550,libform,0)),'Données élèves'!P550),"")</f>
        <v/>
      </c>
      <c r="Q547" s="148" t="str">
        <f>IF(AND(A547&lt;&gt;"",'Données élèves'!AL550&lt;&gt;""),IF('Données élèves'!AL550=TRUE,INDEX(codespe,MATCH('Données élèves'!Q550,libspe,0)),'Données élèves'!Q550),"")</f>
        <v/>
      </c>
      <c r="R547" s="148" t="str">
        <f>IF(AND(A547&lt;&gt;"",OR('Données élèves'!AM550&lt;&gt;"",'Données élèves'!AT550=FALSE)),IF('Données élèves'!AM550=TRUE,INDEX(codemp1,MATCH('Données élèves'!R550,libmp1,0)),IF('Données élèves'!AT550=FALSE,0,'Données élèves'!R550)),"")</f>
        <v/>
      </c>
      <c r="S547" s="148" t="str">
        <f t="shared" si="25"/>
        <v/>
      </c>
      <c r="T547" s="148" t="str">
        <f t="shared" si="26"/>
        <v/>
      </c>
      <c r="U547" s="148" t="str">
        <f>IF(AND(A547&lt;&gt;"",'Données élèves'!S550&lt;&gt;""),'Données élèves'!S550,"")</f>
        <v/>
      </c>
      <c r="V547" s="148" t="str">
        <f>IF(AND(A547&lt;&gt;"",'Données élèves'!T550&lt;&gt;""),'Données élèves'!T550,"")</f>
        <v/>
      </c>
      <c r="W547" s="148" t="str">
        <f>IF(AND(A547&lt;&gt;"",'Données élèves'!U550&lt;&gt;""),'Données élèves'!U550,"")</f>
        <v/>
      </c>
      <c r="X547" s="148" t="str">
        <f>IF(AND(A547&lt;&gt;"",'Données élèves'!V550&lt;&gt;""),'Données élèves'!V550,"")</f>
        <v/>
      </c>
      <c r="Y547" s="148" t="str">
        <f>IF(AND(A547&lt;&gt;"",'Données élèves'!W550&lt;&gt;""),'Données élèves'!W550,"")</f>
        <v/>
      </c>
      <c r="Z547" s="148" t="str">
        <f>IF(AND(A547&lt;&gt;"",'Données élèves'!X550&lt;&gt;""),'Données élèves'!X550,"")</f>
        <v/>
      </c>
    </row>
    <row r="548" spans="1:26" x14ac:dyDescent="0.2">
      <c r="A548" s="146" t="str">
        <f>IF('Données élèves'!$C551&lt;&gt;"",'Données élèves'!A551,"")</f>
        <v/>
      </c>
      <c r="B548" s="146" t="str">
        <f>IF(A548&lt;&gt;"",'Données élèves'!B551,"")</f>
        <v/>
      </c>
      <c r="C548" s="146" t="str">
        <f>IF(AND(A548&lt;&gt;"",'Données élèves'!F551&lt;&gt;""),IF(INDEX(codeclint,MATCH('Données élèves'!F551,libclint,0))&lt;&gt;"",INDEX(codeclint,MATCH('Données élèves'!F551,libclint,0)),""),"")</f>
        <v/>
      </c>
      <c r="D548" s="146" t="str">
        <f t="shared" si="24"/>
        <v/>
      </c>
      <c r="E548" s="146" t="str">
        <f>IF(A548&lt;&gt;"",IF('Données élèves'!G551&lt;&gt;"",IF('Données élèves'!AB551&lt;&gt;"",IF('Données élèves'!G551="LOC.ID",CONCATENATE("LOC.",'Données élèves'!AU$5),'Données élèves'!G551),""),""),"")</f>
        <v/>
      </c>
      <c r="F548" s="146" t="str">
        <f>IF(A548&lt;&gt;"",IF('Données élèves'!H551&lt;&gt;"",'Données élèves'!H551,""),"")</f>
        <v/>
      </c>
      <c r="G548" s="146" t="str">
        <f>IF(AND(A548&lt;&gt;"",'Données élèves'!AC551&lt;&gt;""),IF('Données élèves'!AC551=TRUE,INDEX(codesex,MATCH('Données élèves'!I551,libsex,0)),'Données élèves'!I551),"")</f>
        <v/>
      </c>
      <c r="H548" s="147" t="str">
        <f>IF(A548&lt;&gt;"",IF('Données élèves'!J551&lt;&gt;"",'Données élèves'!J551,""),"")</f>
        <v/>
      </c>
      <c r="I548" s="148" t="str">
        <f>IF(AND(A548&lt;&gt;"",'Données élèves'!AE551&lt;&gt;""),IF('Données élèves'!AE551=TRUE,INDEX(codenat,MATCH('Données élèves'!K551,libnat,0)),'Données élèves'!K551),"")</f>
        <v/>
      </c>
      <c r="J548" s="148" t="str">
        <f>IF(AND(A548&lt;&gt;"",'Données élèves'!AF551&lt;&gt;""),IF('Données élèves'!AF551=TRUE,INDEX(codelangue,MATCH('Données élèves'!L551,liblangue,0)),'Données élèves'!L551),"")</f>
        <v/>
      </c>
      <c r="K548" s="148" t="str">
        <f>IF(AND(A548&lt;&gt;"",'Données élèves'!AH551&lt;&gt;""),IF('Données élèves'!AH551=TRUE,IF(INDEX(codegem,MATCH('Données élèves'!M551,libgem,0))&lt;8000,INDEX(codegem,MATCH('Données élèves'!M551,libgem,0)),""),'Données élèves'!M551),"")</f>
        <v/>
      </c>
      <c r="L548" s="148" t="str">
        <f>IF(AND(A548&lt;&gt;"",'Données élèves'!AH551&lt;&gt;""),IF('Données élèves'!AH551=TRUE,INDEX(codegemhist,MATCH('Données élèves'!M551,libgem,0)),""),"")</f>
        <v/>
      </c>
      <c r="M548" s="148" t="str">
        <f>IF(AND(A548&lt;&gt;"",'Données élèves'!AH551&lt;&gt;""),IF('Données élèves'!AH551=TRUE,IF(INDEX(codegem,MATCH('Données élèves'!M551,libgem,0))&gt;=8000,INDEX(codegem,MATCH('Données élèves'!M551,libgem,0)),""),'Données élèves'!M551),"")</f>
        <v/>
      </c>
      <c r="N548" s="148" t="str">
        <f>IF(AND(A548&lt;&gt;"",'Données élèves'!AI551&lt;&gt;""),IF('Données élèves'!AI551=TRUE,INDEX(codeschart,MATCH('Données élèves'!N551,libschart,0)),'Données élèves'!N551),"")</f>
        <v/>
      </c>
      <c r="O548" s="148" t="str">
        <f>IF(AND(A548&lt;&gt;"",'Données élèves'!O551&lt;&gt;""),'Données élèves'!O551,"")</f>
        <v/>
      </c>
      <c r="P548" s="148" t="str">
        <f>IF(AND(A548&lt;&gt;"",'Données élèves'!AK551&lt;&gt;""),IF('Données élèves'!AK551=TRUE,INDEX(codeform,MATCH('Données élèves'!P551,libform,0)),'Données élèves'!P551),"")</f>
        <v/>
      </c>
      <c r="Q548" s="148" t="str">
        <f>IF(AND(A548&lt;&gt;"",'Données élèves'!AL551&lt;&gt;""),IF('Données élèves'!AL551=TRUE,INDEX(codespe,MATCH('Données élèves'!Q551,libspe,0)),'Données élèves'!Q551),"")</f>
        <v/>
      </c>
      <c r="R548" s="148" t="str">
        <f>IF(AND(A548&lt;&gt;"",OR('Données élèves'!AM551&lt;&gt;"",'Données élèves'!AT551=FALSE)),IF('Données élèves'!AM551=TRUE,INDEX(codemp1,MATCH('Données élèves'!R551,libmp1,0)),IF('Données élèves'!AT551=FALSE,0,'Données élèves'!R551)),"")</f>
        <v/>
      </c>
      <c r="S548" s="148" t="str">
        <f t="shared" si="25"/>
        <v/>
      </c>
      <c r="T548" s="148" t="str">
        <f t="shared" si="26"/>
        <v/>
      </c>
      <c r="U548" s="148" t="str">
        <f>IF(AND(A548&lt;&gt;"",'Données élèves'!S551&lt;&gt;""),'Données élèves'!S551,"")</f>
        <v/>
      </c>
      <c r="V548" s="148" t="str">
        <f>IF(AND(A548&lt;&gt;"",'Données élèves'!T551&lt;&gt;""),'Données élèves'!T551,"")</f>
        <v/>
      </c>
      <c r="W548" s="148" t="str">
        <f>IF(AND(A548&lt;&gt;"",'Données élèves'!U551&lt;&gt;""),'Données élèves'!U551,"")</f>
        <v/>
      </c>
      <c r="X548" s="148" t="str">
        <f>IF(AND(A548&lt;&gt;"",'Données élèves'!V551&lt;&gt;""),'Données élèves'!V551,"")</f>
        <v/>
      </c>
      <c r="Y548" s="148" t="str">
        <f>IF(AND(A548&lt;&gt;"",'Données élèves'!W551&lt;&gt;""),'Données élèves'!W551,"")</f>
        <v/>
      </c>
      <c r="Z548" s="148" t="str">
        <f>IF(AND(A548&lt;&gt;"",'Données élèves'!X551&lt;&gt;""),'Données élèves'!X551,"")</f>
        <v/>
      </c>
    </row>
    <row r="549" spans="1:26" x14ac:dyDescent="0.2">
      <c r="A549" s="146" t="str">
        <f>IF('Données élèves'!$C552&lt;&gt;"",'Données élèves'!A552,"")</f>
        <v/>
      </c>
      <c r="B549" s="146" t="str">
        <f>IF(A549&lt;&gt;"",'Données élèves'!B552,"")</f>
        <v/>
      </c>
      <c r="C549" s="146" t="str">
        <f>IF(AND(A549&lt;&gt;"",'Données élèves'!F552&lt;&gt;""),IF(INDEX(codeclint,MATCH('Données élèves'!F552,libclint,0))&lt;&gt;"",INDEX(codeclint,MATCH('Données élèves'!F552,libclint,0)),""),"")</f>
        <v/>
      </c>
      <c r="D549" s="146" t="str">
        <f t="shared" si="24"/>
        <v/>
      </c>
      <c r="E549" s="146" t="str">
        <f>IF(A549&lt;&gt;"",IF('Données élèves'!G552&lt;&gt;"",IF('Données élèves'!AB552&lt;&gt;"",IF('Données élèves'!G552="LOC.ID",CONCATENATE("LOC.",'Données élèves'!AU$5),'Données élèves'!G552),""),""),"")</f>
        <v/>
      </c>
      <c r="F549" s="146" t="str">
        <f>IF(A549&lt;&gt;"",IF('Données élèves'!H552&lt;&gt;"",'Données élèves'!H552,""),"")</f>
        <v/>
      </c>
      <c r="G549" s="146" t="str">
        <f>IF(AND(A549&lt;&gt;"",'Données élèves'!AC552&lt;&gt;""),IF('Données élèves'!AC552=TRUE,INDEX(codesex,MATCH('Données élèves'!I552,libsex,0)),'Données élèves'!I552),"")</f>
        <v/>
      </c>
      <c r="H549" s="147" t="str">
        <f>IF(A549&lt;&gt;"",IF('Données élèves'!J552&lt;&gt;"",'Données élèves'!J552,""),"")</f>
        <v/>
      </c>
      <c r="I549" s="148" t="str">
        <f>IF(AND(A549&lt;&gt;"",'Données élèves'!AE552&lt;&gt;""),IF('Données élèves'!AE552=TRUE,INDEX(codenat,MATCH('Données élèves'!K552,libnat,0)),'Données élèves'!K552),"")</f>
        <v/>
      </c>
      <c r="J549" s="148" t="str">
        <f>IF(AND(A549&lt;&gt;"",'Données élèves'!AF552&lt;&gt;""),IF('Données élèves'!AF552=TRUE,INDEX(codelangue,MATCH('Données élèves'!L552,liblangue,0)),'Données élèves'!L552),"")</f>
        <v/>
      </c>
      <c r="K549" s="148" t="str">
        <f>IF(AND(A549&lt;&gt;"",'Données élèves'!AH552&lt;&gt;""),IF('Données élèves'!AH552=TRUE,IF(INDEX(codegem,MATCH('Données élèves'!M552,libgem,0))&lt;8000,INDEX(codegem,MATCH('Données élèves'!M552,libgem,0)),""),'Données élèves'!M552),"")</f>
        <v/>
      </c>
      <c r="L549" s="148" t="str">
        <f>IF(AND(A549&lt;&gt;"",'Données élèves'!AH552&lt;&gt;""),IF('Données élèves'!AH552=TRUE,INDEX(codegemhist,MATCH('Données élèves'!M552,libgem,0)),""),"")</f>
        <v/>
      </c>
      <c r="M549" s="148" t="str">
        <f>IF(AND(A549&lt;&gt;"",'Données élèves'!AH552&lt;&gt;""),IF('Données élèves'!AH552=TRUE,IF(INDEX(codegem,MATCH('Données élèves'!M552,libgem,0))&gt;=8000,INDEX(codegem,MATCH('Données élèves'!M552,libgem,0)),""),'Données élèves'!M552),"")</f>
        <v/>
      </c>
      <c r="N549" s="148" t="str">
        <f>IF(AND(A549&lt;&gt;"",'Données élèves'!AI552&lt;&gt;""),IF('Données élèves'!AI552=TRUE,INDEX(codeschart,MATCH('Données élèves'!N552,libschart,0)),'Données élèves'!N552),"")</f>
        <v/>
      </c>
      <c r="O549" s="148" t="str">
        <f>IF(AND(A549&lt;&gt;"",'Données élèves'!O552&lt;&gt;""),'Données élèves'!O552,"")</f>
        <v/>
      </c>
      <c r="P549" s="148" t="str">
        <f>IF(AND(A549&lt;&gt;"",'Données élèves'!AK552&lt;&gt;""),IF('Données élèves'!AK552=TRUE,INDEX(codeform,MATCH('Données élèves'!P552,libform,0)),'Données élèves'!P552),"")</f>
        <v/>
      </c>
      <c r="Q549" s="148" t="str">
        <f>IF(AND(A549&lt;&gt;"",'Données élèves'!AL552&lt;&gt;""),IF('Données élèves'!AL552=TRUE,INDEX(codespe,MATCH('Données élèves'!Q552,libspe,0)),'Données élèves'!Q552),"")</f>
        <v/>
      </c>
      <c r="R549" s="148" t="str">
        <f>IF(AND(A549&lt;&gt;"",OR('Données élèves'!AM552&lt;&gt;"",'Données élèves'!AT552=FALSE)),IF('Données élèves'!AM552=TRUE,INDEX(codemp1,MATCH('Données élèves'!R552,libmp1,0)),IF('Données élèves'!AT552=FALSE,0,'Données élèves'!R552)),"")</f>
        <v/>
      </c>
      <c r="S549" s="148" t="str">
        <f t="shared" si="25"/>
        <v/>
      </c>
      <c r="T549" s="148" t="str">
        <f t="shared" si="26"/>
        <v/>
      </c>
      <c r="U549" s="148" t="str">
        <f>IF(AND(A549&lt;&gt;"",'Données élèves'!S552&lt;&gt;""),'Données élèves'!S552,"")</f>
        <v/>
      </c>
      <c r="V549" s="148" t="str">
        <f>IF(AND(A549&lt;&gt;"",'Données élèves'!T552&lt;&gt;""),'Données élèves'!T552,"")</f>
        <v/>
      </c>
      <c r="W549" s="148" t="str">
        <f>IF(AND(A549&lt;&gt;"",'Données élèves'!U552&lt;&gt;""),'Données élèves'!U552,"")</f>
        <v/>
      </c>
      <c r="X549" s="148" t="str">
        <f>IF(AND(A549&lt;&gt;"",'Données élèves'!V552&lt;&gt;""),'Données élèves'!V552,"")</f>
        <v/>
      </c>
      <c r="Y549" s="148" t="str">
        <f>IF(AND(A549&lt;&gt;"",'Données élèves'!W552&lt;&gt;""),'Données élèves'!W552,"")</f>
        <v/>
      </c>
      <c r="Z549" s="148" t="str">
        <f>IF(AND(A549&lt;&gt;"",'Données élèves'!X552&lt;&gt;""),'Données élèves'!X552,"")</f>
        <v/>
      </c>
    </row>
    <row r="550" spans="1:26" x14ac:dyDescent="0.2">
      <c r="A550" s="146" t="str">
        <f>IF('Données élèves'!$C553&lt;&gt;"",'Données élèves'!A553,"")</f>
        <v/>
      </c>
      <c r="B550" s="146" t="str">
        <f>IF(A550&lt;&gt;"",'Données élèves'!B553,"")</f>
        <v/>
      </c>
      <c r="C550" s="146" t="str">
        <f>IF(AND(A550&lt;&gt;"",'Données élèves'!F553&lt;&gt;""),IF(INDEX(codeclint,MATCH('Données élèves'!F553,libclint,0))&lt;&gt;"",INDEX(codeclint,MATCH('Données élèves'!F553,libclint,0)),""),"")</f>
        <v/>
      </c>
      <c r="D550" s="146" t="str">
        <f t="shared" si="24"/>
        <v/>
      </c>
      <c r="E550" s="146" t="str">
        <f>IF(A550&lt;&gt;"",IF('Données élèves'!G553&lt;&gt;"",IF('Données élèves'!AB553&lt;&gt;"",IF('Données élèves'!G553="LOC.ID",CONCATENATE("LOC.",'Données élèves'!AU$5),'Données élèves'!G553),""),""),"")</f>
        <v/>
      </c>
      <c r="F550" s="146" t="str">
        <f>IF(A550&lt;&gt;"",IF('Données élèves'!H553&lt;&gt;"",'Données élèves'!H553,""),"")</f>
        <v/>
      </c>
      <c r="G550" s="146" t="str">
        <f>IF(AND(A550&lt;&gt;"",'Données élèves'!AC553&lt;&gt;""),IF('Données élèves'!AC553=TRUE,INDEX(codesex,MATCH('Données élèves'!I553,libsex,0)),'Données élèves'!I553),"")</f>
        <v/>
      </c>
      <c r="H550" s="147" t="str">
        <f>IF(A550&lt;&gt;"",IF('Données élèves'!J553&lt;&gt;"",'Données élèves'!J553,""),"")</f>
        <v/>
      </c>
      <c r="I550" s="148" t="str">
        <f>IF(AND(A550&lt;&gt;"",'Données élèves'!AE553&lt;&gt;""),IF('Données élèves'!AE553=TRUE,INDEX(codenat,MATCH('Données élèves'!K553,libnat,0)),'Données élèves'!K553),"")</f>
        <v/>
      </c>
      <c r="J550" s="148" t="str">
        <f>IF(AND(A550&lt;&gt;"",'Données élèves'!AF553&lt;&gt;""),IF('Données élèves'!AF553=TRUE,INDEX(codelangue,MATCH('Données élèves'!L553,liblangue,0)),'Données élèves'!L553),"")</f>
        <v/>
      </c>
      <c r="K550" s="148" t="str">
        <f>IF(AND(A550&lt;&gt;"",'Données élèves'!AH553&lt;&gt;""),IF('Données élèves'!AH553=TRUE,IF(INDEX(codegem,MATCH('Données élèves'!M553,libgem,0))&lt;8000,INDEX(codegem,MATCH('Données élèves'!M553,libgem,0)),""),'Données élèves'!M553),"")</f>
        <v/>
      </c>
      <c r="L550" s="148" t="str">
        <f>IF(AND(A550&lt;&gt;"",'Données élèves'!AH553&lt;&gt;""),IF('Données élèves'!AH553=TRUE,INDEX(codegemhist,MATCH('Données élèves'!M553,libgem,0)),""),"")</f>
        <v/>
      </c>
      <c r="M550" s="148" t="str">
        <f>IF(AND(A550&lt;&gt;"",'Données élèves'!AH553&lt;&gt;""),IF('Données élèves'!AH553=TRUE,IF(INDEX(codegem,MATCH('Données élèves'!M553,libgem,0))&gt;=8000,INDEX(codegem,MATCH('Données élèves'!M553,libgem,0)),""),'Données élèves'!M553),"")</f>
        <v/>
      </c>
      <c r="N550" s="148" t="str">
        <f>IF(AND(A550&lt;&gt;"",'Données élèves'!AI553&lt;&gt;""),IF('Données élèves'!AI553=TRUE,INDEX(codeschart,MATCH('Données élèves'!N553,libschart,0)),'Données élèves'!N553),"")</f>
        <v/>
      </c>
      <c r="O550" s="148" t="str">
        <f>IF(AND(A550&lt;&gt;"",'Données élèves'!O553&lt;&gt;""),'Données élèves'!O553,"")</f>
        <v/>
      </c>
      <c r="P550" s="148" t="str">
        <f>IF(AND(A550&lt;&gt;"",'Données élèves'!AK553&lt;&gt;""),IF('Données élèves'!AK553=TRUE,INDEX(codeform,MATCH('Données élèves'!P553,libform,0)),'Données élèves'!P553),"")</f>
        <v/>
      </c>
      <c r="Q550" s="148" t="str">
        <f>IF(AND(A550&lt;&gt;"",'Données élèves'!AL553&lt;&gt;""),IF('Données élèves'!AL553=TRUE,INDEX(codespe,MATCH('Données élèves'!Q553,libspe,0)),'Données élèves'!Q553),"")</f>
        <v/>
      </c>
      <c r="R550" s="148" t="str">
        <f>IF(AND(A550&lt;&gt;"",OR('Données élèves'!AM553&lt;&gt;"",'Données élèves'!AT553=FALSE)),IF('Données élèves'!AM553=TRUE,INDEX(codemp1,MATCH('Données élèves'!R553,libmp1,0)),IF('Données élèves'!AT553=FALSE,0,'Données élèves'!R553)),"")</f>
        <v/>
      </c>
      <c r="S550" s="148" t="str">
        <f t="shared" si="25"/>
        <v/>
      </c>
      <c r="T550" s="148" t="str">
        <f t="shared" si="26"/>
        <v/>
      </c>
      <c r="U550" s="148" t="str">
        <f>IF(AND(A550&lt;&gt;"",'Données élèves'!S553&lt;&gt;""),'Données élèves'!S553,"")</f>
        <v/>
      </c>
      <c r="V550" s="148" t="str">
        <f>IF(AND(A550&lt;&gt;"",'Données élèves'!T553&lt;&gt;""),'Données élèves'!T553,"")</f>
        <v/>
      </c>
      <c r="W550" s="148" t="str">
        <f>IF(AND(A550&lt;&gt;"",'Données élèves'!U553&lt;&gt;""),'Données élèves'!U553,"")</f>
        <v/>
      </c>
      <c r="X550" s="148" t="str">
        <f>IF(AND(A550&lt;&gt;"",'Données élèves'!V553&lt;&gt;""),'Données élèves'!V553,"")</f>
        <v/>
      </c>
      <c r="Y550" s="148" t="str">
        <f>IF(AND(A550&lt;&gt;"",'Données élèves'!W553&lt;&gt;""),'Données élèves'!W553,"")</f>
        <v/>
      </c>
      <c r="Z550" s="148" t="str">
        <f>IF(AND(A550&lt;&gt;"",'Données élèves'!X553&lt;&gt;""),'Données élèves'!X553,"")</f>
        <v/>
      </c>
    </row>
    <row r="551" spans="1:26" x14ac:dyDescent="0.2">
      <c r="A551" s="146" t="str">
        <f>IF('Données élèves'!$C554&lt;&gt;"",'Données élèves'!A554,"")</f>
        <v/>
      </c>
      <c r="B551" s="146" t="str">
        <f>IF(A551&lt;&gt;"",'Données élèves'!B554,"")</f>
        <v/>
      </c>
      <c r="C551" s="146" t="str">
        <f>IF(AND(A551&lt;&gt;"",'Données élèves'!F554&lt;&gt;""),IF(INDEX(codeclint,MATCH('Données élèves'!F554,libclint,0))&lt;&gt;"",INDEX(codeclint,MATCH('Données élèves'!F554,libclint,0)),""),"")</f>
        <v/>
      </c>
      <c r="D551" s="146" t="str">
        <f t="shared" si="24"/>
        <v/>
      </c>
      <c r="E551" s="146" t="str">
        <f>IF(A551&lt;&gt;"",IF('Données élèves'!G554&lt;&gt;"",IF('Données élèves'!AB554&lt;&gt;"",IF('Données élèves'!G554="LOC.ID",CONCATENATE("LOC.",'Données élèves'!AU$5),'Données élèves'!G554),""),""),"")</f>
        <v/>
      </c>
      <c r="F551" s="146" t="str">
        <f>IF(A551&lt;&gt;"",IF('Données élèves'!H554&lt;&gt;"",'Données élèves'!H554,""),"")</f>
        <v/>
      </c>
      <c r="G551" s="146" t="str">
        <f>IF(AND(A551&lt;&gt;"",'Données élèves'!AC554&lt;&gt;""),IF('Données élèves'!AC554=TRUE,INDEX(codesex,MATCH('Données élèves'!I554,libsex,0)),'Données élèves'!I554),"")</f>
        <v/>
      </c>
      <c r="H551" s="147" t="str">
        <f>IF(A551&lt;&gt;"",IF('Données élèves'!J554&lt;&gt;"",'Données élèves'!J554,""),"")</f>
        <v/>
      </c>
      <c r="I551" s="148" t="str">
        <f>IF(AND(A551&lt;&gt;"",'Données élèves'!AE554&lt;&gt;""),IF('Données élèves'!AE554=TRUE,INDEX(codenat,MATCH('Données élèves'!K554,libnat,0)),'Données élèves'!K554),"")</f>
        <v/>
      </c>
      <c r="J551" s="148" t="str">
        <f>IF(AND(A551&lt;&gt;"",'Données élèves'!AF554&lt;&gt;""),IF('Données élèves'!AF554=TRUE,INDEX(codelangue,MATCH('Données élèves'!L554,liblangue,0)),'Données élèves'!L554),"")</f>
        <v/>
      </c>
      <c r="K551" s="148" t="str">
        <f>IF(AND(A551&lt;&gt;"",'Données élèves'!AH554&lt;&gt;""),IF('Données élèves'!AH554=TRUE,IF(INDEX(codegem,MATCH('Données élèves'!M554,libgem,0))&lt;8000,INDEX(codegem,MATCH('Données élèves'!M554,libgem,0)),""),'Données élèves'!M554),"")</f>
        <v/>
      </c>
      <c r="L551" s="148" t="str">
        <f>IF(AND(A551&lt;&gt;"",'Données élèves'!AH554&lt;&gt;""),IF('Données élèves'!AH554=TRUE,INDEX(codegemhist,MATCH('Données élèves'!M554,libgem,0)),""),"")</f>
        <v/>
      </c>
      <c r="M551" s="148" t="str">
        <f>IF(AND(A551&lt;&gt;"",'Données élèves'!AH554&lt;&gt;""),IF('Données élèves'!AH554=TRUE,IF(INDEX(codegem,MATCH('Données élèves'!M554,libgem,0))&gt;=8000,INDEX(codegem,MATCH('Données élèves'!M554,libgem,0)),""),'Données élèves'!M554),"")</f>
        <v/>
      </c>
      <c r="N551" s="148" t="str">
        <f>IF(AND(A551&lt;&gt;"",'Données élèves'!AI554&lt;&gt;""),IF('Données élèves'!AI554=TRUE,INDEX(codeschart,MATCH('Données élèves'!N554,libschart,0)),'Données élèves'!N554),"")</f>
        <v/>
      </c>
      <c r="O551" s="148" t="str">
        <f>IF(AND(A551&lt;&gt;"",'Données élèves'!O554&lt;&gt;""),'Données élèves'!O554,"")</f>
        <v/>
      </c>
      <c r="P551" s="148" t="str">
        <f>IF(AND(A551&lt;&gt;"",'Données élèves'!AK554&lt;&gt;""),IF('Données élèves'!AK554=TRUE,INDEX(codeform,MATCH('Données élèves'!P554,libform,0)),'Données élèves'!P554),"")</f>
        <v/>
      </c>
      <c r="Q551" s="148" t="str">
        <f>IF(AND(A551&lt;&gt;"",'Données élèves'!AL554&lt;&gt;""),IF('Données élèves'!AL554=TRUE,INDEX(codespe,MATCH('Données élèves'!Q554,libspe,0)),'Données élèves'!Q554),"")</f>
        <v/>
      </c>
      <c r="R551" s="148" t="str">
        <f>IF(AND(A551&lt;&gt;"",OR('Données élèves'!AM554&lt;&gt;"",'Données élèves'!AT554=FALSE)),IF('Données élèves'!AM554=TRUE,INDEX(codemp1,MATCH('Données élèves'!R554,libmp1,0)),IF('Données élèves'!AT554=FALSE,0,'Données élèves'!R554)),"")</f>
        <v/>
      </c>
      <c r="S551" s="148" t="str">
        <f t="shared" si="25"/>
        <v/>
      </c>
      <c r="T551" s="148" t="str">
        <f t="shared" si="26"/>
        <v/>
      </c>
      <c r="U551" s="148" t="str">
        <f>IF(AND(A551&lt;&gt;"",'Données élèves'!S554&lt;&gt;""),'Données élèves'!S554,"")</f>
        <v/>
      </c>
      <c r="V551" s="148" t="str">
        <f>IF(AND(A551&lt;&gt;"",'Données élèves'!T554&lt;&gt;""),'Données élèves'!T554,"")</f>
        <v/>
      </c>
      <c r="W551" s="148" t="str">
        <f>IF(AND(A551&lt;&gt;"",'Données élèves'!U554&lt;&gt;""),'Données élèves'!U554,"")</f>
        <v/>
      </c>
      <c r="X551" s="148" t="str">
        <f>IF(AND(A551&lt;&gt;"",'Données élèves'!V554&lt;&gt;""),'Données élèves'!V554,"")</f>
        <v/>
      </c>
      <c r="Y551" s="148" t="str">
        <f>IF(AND(A551&lt;&gt;"",'Données élèves'!W554&lt;&gt;""),'Données élèves'!W554,"")</f>
        <v/>
      </c>
      <c r="Z551" s="148" t="str">
        <f>IF(AND(A551&lt;&gt;"",'Données élèves'!X554&lt;&gt;""),'Données élèves'!X554,"")</f>
        <v/>
      </c>
    </row>
    <row r="552" spans="1:26" x14ac:dyDescent="0.2">
      <c r="A552" s="146" t="str">
        <f>IF('Données élèves'!$C555&lt;&gt;"",'Données élèves'!A555,"")</f>
        <v/>
      </c>
      <c r="B552" s="146" t="str">
        <f>IF(A552&lt;&gt;"",'Données élèves'!B555,"")</f>
        <v/>
      </c>
      <c r="C552" s="146" t="str">
        <f>IF(AND(A552&lt;&gt;"",'Données élèves'!F555&lt;&gt;""),IF(INDEX(codeclint,MATCH('Données élèves'!F555,libclint,0))&lt;&gt;"",INDEX(codeclint,MATCH('Données élèves'!F555,libclint,0)),""),"")</f>
        <v/>
      </c>
      <c r="D552" s="146" t="str">
        <f t="shared" si="24"/>
        <v/>
      </c>
      <c r="E552" s="146" t="str">
        <f>IF(A552&lt;&gt;"",IF('Données élèves'!G555&lt;&gt;"",IF('Données élèves'!AB555&lt;&gt;"",IF('Données élèves'!G555="LOC.ID",CONCATENATE("LOC.",'Données élèves'!AU$5),'Données élèves'!G555),""),""),"")</f>
        <v/>
      </c>
      <c r="F552" s="146" t="str">
        <f>IF(A552&lt;&gt;"",IF('Données élèves'!H555&lt;&gt;"",'Données élèves'!H555,""),"")</f>
        <v/>
      </c>
      <c r="G552" s="146" t="str">
        <f>IF(AND(A552&lt;&gt;"",'Données élèves'!AC555&lt;&gt;""),IF('Données élèves'!AC555=TRUE,INDEX(codesex,MATCH('Données élèves'!I555,libsex,0)),'Données élèves'!I555),"")</f>
        <v/>
      </c>
      <c r="H552" s="147" t="str">
        <f>IF(A552&lt;&gt;"",IF('Données élèves'!J555&lt;&gt;"",'Données élèves'!J555,""),"")</f>
        <v/>
      </c>
      <c r="I552" s="148" t="str">
        <f>IF(AND(A552&lt;&gt;"",'Données élèves'!AE555&lt;&gt;""),IF('Données élèves'!AE555=TRUE,INDEX(codenat,MATCH('Données élèves'!K555,libnat,0)),'Données élèves'!K555),"")</f>
        <v/>
      </c>
      <c r="J552" s="148" t="str">
        <f>IF(AND(A552&lt;&gt;"",'Données élèves'!AF555&lt;&gt;""),IF('Données élèves'!AF555=TRUE,INDEX(codelangue,MATCH('Données élèves'!L555,liblangue,0)),'Données élèves'!L555),"")</f>
        <v/>
      </c>
      <c r="K552" s="148" t="str">
        <f>IF(AND(A552&lt;&gt;"",'Données élèves'!AH555&lt;&gt;""),IF('Données élèves'!AH555=TRUE,IF(INDEX(codegem,MATCH('Données élèves'!M555,libgem,0))&lt;8000,INDEX(codegem,MATCH('Données élèves'!M555,libgem,0)),""),'Données élèves'!M555),"")</f>
        <v/>
      </c>
      <c r="L552" s="148" t="str">
        <f>IF(AND(A552&lt;&gt;"",'Données élèves'!AH555&lt;&gt;""),IF('Données élèves'!AH555=TRUE,INDEX(codegemhist,MATCH('Données élèves'!M555,libgem,0)),""),"")</f>
        <v/>
      </c>
      <c r="M552" s="148" t="str">
        <f>IF(AND(A552&lt;&gt;"",'Données élèves'!AH555&lt;&gt;""),IF('Données élèves'!AH555=TRUE,IF(INDEX(codegem,MATCH('Données élèves'!M555,libgem,0))&gt;=8000,INDEX(codegem,MATCH('Données élèves'!M555,libgem,0)),""),'Données élèves'!M555),"")</f>
        <v/>
      </c>
      <c r="N552" s="148" t="str">
        <f>IF(AND(A552&lt;&gt;"",'Données élèves'!AI555&lt;&gt;""),IF('Données élèves'!AI555=TRUE,INDEX(codeschart,MATCH('Données élèves'!N555,libschart,0)),'Données élèves'!N555),"")</f>
        <v/>
      </c>
      <c r="O552" s="148" t="str">
        <f>IF(AND(A552&lt;&gt;"",'Données élèves'!O555&lt;&gt;""),'Données élèves'!O555,"")</f>
        <v/>
      </c>
      <c r="P552" s="148" t="str">
        <f>IF(AND(A552&lt;&gt;"",'Données élèves'!AK555&lt;&gt;""),IF('Données élèves'!AK555=TRUE,INDEX(codeform,MATCH('Données élèves'!P555,libform,0)),'Données élèves'!P555),"")</f>
        <v/>
      </c>
      <c r="Q552" s="148" t="str">
        <f>IF(AND(A552&lt;&gt;"",'Données élèves'!AL555&lt;&gt;""),IF('Données élèves'!AL555=TRUE,INDEX(codespe,MATCH('Données élèves'!Q555,libspe,0)),'Données élèves'!Q555),"")</f>
        <v/>
      </c>
      <c r="R552" s="148" t="str">
        <f>IF(AND(A552&lt;&gt;"",OR('Données élèves'!AM555&lt;&gt;"",'Données élèves'!AT555=FALSE)),IF('Données élèves'!AM555=TRUE,INDEX(codemp1,MATCH('Données élèves'!R555,libmp1,0)),IF('Données élèves'!AT555=FALSE,0,'Données élèves'!R555)),"")</f>
        <v/>
      </c>
      <c r="S552" s="148" t="str">
        <f t="shared" si="25"/>
        <v/>
      </c>
      <c r="T552" s="148" t="str">
        <f t="shared" si="26"/>
        <v/>
      </c>
      <c r="U552" s="148" t="str">
        <f>IF(AND(A552&lt;&gt;"",'Données élèves'!S555&lt;&gt;""),'Données élèves'!S555,"")</f>
        <v/>
      </c>
      <c r="V552" s="148" t="str">
        <f>IF(AND(A552&lt;&gt;"",'Données élèves'!T555&lt;&gt;""),'Données élèves'!T555,"")</f>
        <v/>
      </c>
      <c r="W552" s="148" t="str">
        <f>IF(AND(A552&lt;&gt;"",'Données élèves'!U555&lt;&gt;""),'Données élèves'!U555,"")</f>
        <v/>
      </c>
      <c r="X552" s="148" t="str">
        <f>IF(AND(A552&lt;&gt;"",'Données élèves'!V555&lt;&gt;""),'Données élèves'!V555,"")</f>
        <v/>
      </c>
      <c r="Y552" s="148" t="str">
        <f>IF(AND(A552&lt;&gt;"",'Données élèves'!W555&lt;&gt;""),'Données élèves'!W555,"")</f>
        <v/>
      </c>
      <c r="Z552" s="148" t="str">
        <f>IF(AND(A552&lt;&gt;"",'Données élèves'!X555&lt;&gt;""),'Données élèves'!X555,"")</f>
        <v/>
      </c>
    </row>
    <row r="553" spans="1:26" x14ac:dyDescent="0.2">
      <c r="A553" s="146" t="str">
        <f>IF('Données élèves'!$C556&lt;&gt;"",'Données élèves'!A556,"")</f>
        <v/>
      </c>
      <c r="B553" s="146" t="str">
        <f>IF(A553&lt;&gt;"",'Données élèves'!B556,"")</f>
        <v/>
      </c>
      <c r="C553" s="146" t="str">
        <f>IF(AND(A553&lt;&gt;"",'Données élèves'!F556&lt;&gt;""),IF(INDEX(codeclint,MATCH('Données élèves'!F556,libclint,0))&lt;&gt;"",INDEX(codeclint,MATCH('Données élèves'!F556,libclint,0)),""),"")</f>
        <v/>
      </c>
      <c r="D553" s="146" t="str">
        <f t="shared" si="24"/>
        <v/>
      </c>
      <c r="E553" s="146" t="str">
        <f>IF(A553&lt;&gt;"",IF('Données élèves'!G556&lt;&gt;"",IF('Données élèves'!AB556&lt;&gt;"",IF('Données élèves'!G556="LOC.ID",CONCATENATE("LOC.",'Données élèves'!AU$5),'Données élèves'!G556),""),""),"")</f>
        <v/>
      </c>
      <c r="F553" s="146" t="str">
        <f>IF(A553&lt;&gt;"",IF('Données élèves'!H556&lt;&gt;"",'Données élèves'!H556,""),"")</f>
        <v/>
      </c>
      <c r="G553" s="146" t="str">
        <f>IF(AND(A553&lt;&gt;"",'Données élèves'!AC556&lt;&gt;""),IF('Données élèves'!AC556=TRUE,INDEX(codesex,MATCH('Données élèves'!I556,libsex,0)),'Données élèves'!I556),"")</f>
        <v/>
      </c>
      <c r="H553" s="147" t="str">
        <f>IF(A553&lt;&gt;"",IF('Données élèves'!J556&lt;&gt;"",'Données élèves'!J556,""),"")</f>
        <v/>
      </c>
      <c r="I553" s="148" t="str">
        <f>IF(AND(A553&lt;&gt;"",'Données élèves'!AE556&lt;&gt;""),IF('Données élèves'!AE556=TRUE,INDEX(codenat,MATCH('Données élèves'!K556,libnat,0)),'Données élèves'!K556),"")</f>
        <v/>
      </c>
      <c r="J553" s="148" t="str">
        <f>IF(AND(A553&lt;&gt;"",'Données élèves'!AF556&lt;&gt;""),IF('Données élèves'!AF556=TRUE,INDEX(codelangue,MATCH('Données élèves'!L556,liblangue,0)),'Données élèves'!L556),"")</f>
        <v/>
      </c>
      <c r="K553" s="148" t="str">
        <f>IF(AND(A553&lt;&gt;"",'Données élèves'!AH556&lt;&gt;""),IF('Données élèves'!AH556=TRUE,IF(INDEX(codegem,MATCH('Données élèves'!M556,libgem,0))&lt;8000,INDEX(codegem,MATCH('Données élèves'!M556,libgem,0)),""),'Données élèves'!M556),"")</f>
        <v/>
      </c>
      <c r="L553" s="148" t="str">
        <f>IF(AND(A553&lt;&gt;"",'Données élèves'!AH556&lt;&gt;""),IF('Données élèves'!AH556=TRUE,INDEX(codegemhist,MATCH('Données élèves'!M556,libgem,0)),""),"")</f>
        <v/>
      </c>
      <c r="M553" s="148" t="str">
        <f>IF(AND(A553&lt;&gt;"",'Données élèves'!AH556&lt;&gt;""),IF('Données élèves'!AH556=TRUE,IF(INDEX(codegem,MATCH('Données élèves'!M556,libgem,0))&gt;=8000,INDEX(codegem,MATCH('Données élèves'!M556,libgem,0)),""),'Données élèves'!M556),"")</f>
        <v/>
      </c>
      <c r="N553" s="148" t="str">
        <f>IF(AND(A553&lt;&gt;"",'Données élèves'!AI556&lt;&gt;""),IF('Données élèves'!AI556=TRUE,INDEX(codeschart,MATCH('Données élèves'!N556,libschart,0)),'Données élèves'!N556),"")</f>
        <v/>
      </c>
      <c r="O553" s="148" t="str">
        <f>IF(AND(A553&lt;&gt;"",'Données élèves'!O556&lt;&gt;""),'Données élèves'!O556,"")</f>
        <v/>
      </c>
      <c r="P553" s="148" t="str">
        <f>IF(AND(A553&lt;&gt;"",'Données élèves'!AK556&lt;&gt;""),IF('Données élèves'!AK556=TRUE,INDEX(codeform,MATCH('Données élèves'!P556,libform,0)),'Données élèves'!P556),"")</f>
        <v/>
      </c>
      <c r="Q553" s="148" t="str">
        <f>IF(AND(A553&lt;&gt;"",'Données élèves'!AL556&lt;&gt;""),IF('Données élèves'!AL556=TRUE,INDEX(codespe,MATCH('Données élèves'!Q556,libspe,0)),'Données élèves'!Q556),"")</f>
        <v/>
      </c>
      <c r="R553" s="148" t="str">
        <f>IF(AND(A553&lt;&gt;"",OR('Données élèves'!AM556&lt;&gt;"",'Données élèves'!AT556=FALSE)),IF('Données élèves'!AM556=TRUE,INDEX(codemp1,MATCH('Données élèves'!R556,libmp1,0)),IF('Données élèves'!AT556=FALSE,0,'Données élèves'!R556)),"")</f>
        <v/>
      </c>
      <c r="S553" s="148" t="str">
        <f t="shared" si="25"/>
        <v/>
      </c>
      <c r="T553" s="148" t="str">
        <f t="shared" si="26"/>
        <v/>
      </c>
      <c r="U553" s="148" t="str">
        <f>IF(AND(A553&lt;&gt;"",'Données élèves'!S556&lt;&gt;""),'Données élèves'!S556,"")</f>
        <v/>
      </c>
      <c r="V553" s="148" t="str">
        <f>IF(AND(A553&lt;&gt;"",'Données élèves'!T556&lt;&gt;""),'Données élèves'!T556,"")</f>
        <v/>
      </c>
      <c r="W553" s="148" t="str">
        <f>IF(AND(A553&lt;&gt;"",'Données élèves'!U556&lt;&gt;""),'Données élèves'!U556,"")</f>
        <v/>
      </c>
      <c r="X553" s="148" t="str">
        <f>IF(AND(A553&lt;&gt;"",'Données élèves'!V556&lt;&gt;""),'Données élèves'!V556,"")</f>
        <v/>
      </c>
      <c r="Y553" s="148" t="str">
        <f>IF(AND(A553&lt;&gt;"",'Données élèves'!W556&lt;&gt;""),'Données élèves'!W556,"")</f>
        <v/>
      </c>
      <c r="Z553" s="148" t="str">
        <f>IF(AND(A553&lt;&gt;"",'Données élèves'!X556&lt;&gt;""),'Données élèves'!X556,"")</f>
        <v/>
      </c>
    </row>
    <row r="554" spans="1:26" x14ac:dyDescent="0.2">
      <c r="A554" s="146" t="str">
        <f>IF('Données élèves'!$C557&lt;&gt;"",'Données élèves'!A557,"")</f>
        <v/>
      </c>
      <c r="B554" s="146" t="str">
        <f>IF(A554&lt;&gt;"",'Données élèves'!B557,"")</f>
        <v/>
      </c>
      <c r="C554" s="146" t="str">
        <f>IF(AND(A554&lt;&gt;"",'Données élèves'!F557&lt;&gt;""),IF(INDEX(codeclint,MATCH('Données élèves'!F557,libclint,0))&lt;&gt;"",INDEX(codeclint,MATCH('Données élèves'!F557,libclint,0)),""),"")</f>
        <v/>
      </c>
      <c r="D554" s="146" t="str">
        <f t="shared" si="24"/>
        <v/>
      </c>
      <c r="E554" s="146" t="str">
        <f>IF(A554&lt;&gt;"",IF('Données élèves'!G557&lt;&gt;"",IF('Données élèves'!AB557&lt;&gt;"",IF('Données élèves'!G557="LOC.ID",CONCATENATE("LOC.",'Données élèves'!AU$5),'Données élèves'!G557),""),""),"")</f>
        <v/>
      </c>
      <c r="F554" s="146" t="str">
        <f>IF(A554&lt;&gt;"",IF('Données élèves'!H557&lt;&gt;"",'Données élèves'!H557,""),"")</f>
        <v/>
      </c>
      <c r="G554" s="146" t="str">
        <f>IF(AND(A554&lt;&gt;"",'Données élèves'!AC557&lt;&gt;""),IF('Données élèves'!AC557=TRUE,INDEX(codesex,MATCH('Données élèves'!I557,libsex,0)),'Données élèves'!I557),"")</f>
        <v/>
      </c>
      <c r="H554" s="147" t="str">
        <f>IF(A554&lt;&gt;"",IF('Données élèves'!J557&lt;&gt;"",'Données élèves'!J557,""),"")</f>
        <v/>
      </c>
      <c r="I554" s="148" t="str">
        <f>IF(AND(A554&lt;&gt;"",'Données élèves'!AE557&lt;&gt;""),IF('Données élèves'!AE557=TRUE,INDEX(codenat,MATCH('Données élèves'!K557,libnat,0)),'Données élèves'!K557),"")</f>
        <v/>
      </c>
      <c r="J554" s="148" t="str">
        <f>IF(AND(A554&lt;&gt;"",'Données élèves'!AF557&lt;&gt;""),IF('Données élèves'!AF557=TRUE,INDEX(codelangue,MATCH('Données élèves'!L557,liblangue,0)),'Données élèves'!L557),"")</f>
        <v/>
      </c>
      <c r="K554" s="148" t="str">
        <f>IF(AND(A554&lt;&gt;"",'Données élèves'!AH557&lt;&gt;""),IF('Données élèves'!AH557=TRUE,IF(INDEX(codegem,MATCH('Données élèves'!M557,libgem,0))&lt;8000,INDEX(codegem,MATCH('Données élèves'!M557,libgem,0)),""),'Données élèves'!M557),"")</f>
        <v/>
      </c>
      <c r="L554" s="148" t="str">
        <f>IF(AND(A554&lt;&gt;"",'Données élèves'!AH557&lt;&gt;""),IF('Données élèves'!AH557=TRUE,INDEX(codegemhist,MATCH('Données élèves'!M557,libgem,0)),""),"")</f>
        <v/>
      </c>
      <c r="M554" s="148" t="str">
        <f>IF(AND(A554&lt;&gt;"",'Données élèves'!AH557&lt;&gt;""),IF('Données élèves'!AH557=TRUE,IF(INDEX(codegem,MATCH('Données élèves'!M557,libgem,0))&gt;=8000,INDEX(codegem,MATCH('Données élèves'!M557,libgem,0)),""),'Données élèves'!M557),"")</f>
        <v/>
      </c>
      <c r="N554" s="148" t="str">
        <f>IF(AND(A554&lt;&gt;"",'Données élèves'!AI557&lt;&gt;""),IF('Données élèves'!AI557=TRUE,INDEX(codeschart,MATCH('Données élèves'!N557,libschart,0)),'Données élèves'!N557),"")</f>
        <v/>
      </c>
      <c r="O554" s="148" t="str">
        <f>IF(AND(A554&lt;&gt;"",'Données élèves'!O557&lt;&gt;""),'Données élèves'!O557,"")</f>
        <v/>
      </c>
      <c r="P554" s="148" t="str">
        <f>IF(AND(A554&lt;&gt;"",'Données élèves'!AK557&lt;&gt;""),IF('Données élèves'!AK557=TRUE,INDEX(codeform,MATCH('Données élèves'!P557,libform,0)),'Données élèves'!P557),"")</f>
        <v/>
      </c>
      <c r="Q554" s="148" t="str">
        <f>IF(AND(A554&lt;&gt;"",'Données élèves'!AL557&lt;&gt;""),IF('Données élèves'!AL557=TRUE,INDEX(codespe,MATCH('Données élèves'!Q557,libspe,0)),'Données élèves'!Q557),"")</f>
        <v/>
      </c>
      <c r="R554" s="148" t="str">
        <f>IF(AND(A554&lt;&gt;"",OR('Données élèves'!AM557&lt;&gt;"",'Données élèves'!AT557=FALSE)),IF('Données élèves'!AM557=TRUE,INDEX(codemp1,MATCH('Données élèves'!R557,libmp1,0)),IF('Données élèves'!AT557=FALSE,0,'Données élèves'!R557)),"")</f>
        <v/>
      </c>
      <c r="S554" s="148" t="str">
        <f t="shared" si="25"/>
        <v/>
      </c>
      <c r="T554" s="148" t="str">
        <f t="shared" si="26"/>
        <v/>
      </c>
      <c r="U554" s="148" t="str">
        <f>IF(AND(A554&lt;&gt;"",'Données élèves'!S557&lt;&gt;""),'Données élèves'!S557,"")</f>
        <v/>
      </c>
      <c r="V554" s="148" t="str">
        <f>IF(AND(A554&lt;&gt;"",'Données élèves'!T557&lt;&gt;""),'Données élèves'!T557,"")</f>
        <v/>
      </c>
      <c r="W554" s="148" t="str">
        <f>IF(AND(A554&lt;&gt;"",'Données élèves'!U557&lt;&gt;""),'Données élèves'!U557,"")</f>
        <v/>
      </c>
      <c r="X554" s="148" t="str">
        <f>IF(AND(A554&lt;&gt;"",'Données élèves'!V557&lt;&gt;""),'Données élèves'!V557,"")</f>
        <v/>
      </c>
      <c r="Y554" s="148" t="str">
        <f>IF(AND(A554&lt;&gt;"",'Données élèves'!W557&lt;&gt;""),'Données élèves'!W557,"")</f>
        <v/>
      </c>
      <c r="Z554" s="148" t="str">
        <f>IF(AND(A554&lt;&gt;"",'Données élèves'!X557&lt;&gt;""),'Données élèves'!X557,"")</f>
        <v/>
      </c>
    </row>
    <row r="555" spans="1:26" x14ac:dyDescent="0.2">
      <c r="A555" s="146" t="str">
        <f>IF('Données élèves'!$C558&lt;&gt;"",'Données élèves'!A558,"")</f>
        <v/>
      </c>
      <c r="B555" s="146" t="str">
        <f>IF(A555&lt;&gt;"",'Données élèves'!B558,"")</f>
        <v/>
      </c>
      <c r="C555" s="146" t="str">
        <f>IF(AND(A555&lt;&gt;"",'Données élèves'!F558&lt;&gt;""),IF(INDEX(codeclint,MATCH('Données élèves'!F558,libclint,0))&lt;&gt;"",INDEX(codeclint,MATCH('Données élèves'!F558,libclint,0)),""),"")</f>
        <v/>
      </c>
      <c r="D555" s="146" t="str">
        <f t="shared" si="24"/>
        <v/>
      </c>
      <c r="E555" s="146" t="str">
        <f>IF(A555&lt;&gt;"",IF('Données élèves'!G558&lt;&gt;"",IF('Données élèves'!AB558&lt;&gt;"",IF('Données élèves'!G558="LOC.ID",CONCATENATE("LOC.",'Données élèves'!AU$5),'Données élèves'!G558),""),""),"")</f>
        <v/>
      </c>
      <c r="F555" s="146" t="str">
        <f>IF(A555&lt;&gt;"",IF('Données élèves'!H558&lt;&gt;"",'Données élèves'!H558,""),"")</f>
        <v/>
      </c>
      <c r="G555" s="146" t="str">
        <f>IF(AND(A555&lt;&gt;"",'Données élèves'!AC558&lt;&gt;""),IF('Données élèves'!AC558=TRUE,INDEX(codesex,MATCH('Données élèves'!I558,libsex,0)),'Données élèves'!I558),"")</f>
        <v/>
      </c>
      <c r="H555" s="147" t="str">
        <f>IF(A555&lt;&gt;"",IF('Données élèves'!J558&lt;&gt;"",'Données élèves'!J558,""),"")</f>
        <v/>
      </c>
      <c r="I555" s="148" t="str">
        <f>IF(AND(A555&lt;&gt;"",'Données élèves'!AE558&lt;&gt;""),IF('Données élèves'!AE558=TRUE,INDEX(codenat,MATCH('Données élèves'!K558,libnat,0)),'Données élèves'!K558),"")</f>
        <v/>
      </c>
      <c r="J555" s="148" t="str">
        <f>IF(AND(A555&lt;&gt;"",'Données élèves'!AF558&lt;&gt;""),IF('Données élèves'!AF558=TRUE,INDEX(codelangue,MATCH('Données élèves'!L558,liblangue,0)),'Données élèves'!L558),"")</f>
        <v/>
      </c>
      <c r="K555" s="148" t="str">
        <f>IF(AND(A555&lt;&gt;"",'Données élèves'!AH558&lt;&gt;""),IF('Données élèves'!AH558=TRUE,IF(INDEX(codegem,MATCH('Données élèves'!M558,libgem,0))&lt;8000,INDEX(codegem,MATCH('Données élèves'!M558,libgem,0)),""),'Données élèves'!M558),"")</f>
        <v/>
      </c>
      <c r="L555" s="148" t="str">
        <f>IF(AND(A555&lt;&gt;"",'Données élèves'!AH558&lt;&gt;""),IF('Données élèves'!AH558=TRUE,INDEX(codegemhist,MATCH('Données élèves'!M558,libgem,0)),""),"")</f>
        <v/>
      </c>
      <c r="M555" s="148" t="str">
        <f>IF(AND(A555&lt;&gt;"",'Données élèves'!AH558&lt;&gt;""),IF('Données élèves'!AH558=TRUE,IF(INDEX(codegem,MATCH('Données élèves'!M558,libgem,0))&gt;=8000,INDEX(codegem,MATCH('Données élèves'!M558,libgem,0)),""),'Données élèves'!M558),"")</f>
        <v/>
      </c>
      <c r="N555" s="148" t="str">
        <f>IF(AND(A555&lt;&gt;"",'Données élèves'!AI558&lt;&gt;""),IF('Données élèves'!AI558=TRUE,INDEX(codeschart,MATCH('Données élèves'!N558,libschart,0)),'Données élèves'!N558),"")</f>
        <v/>
      </c>
      <c r="O555" s="148" t="str">
        <f>IF(AND(A555&lt;&gt;"",'Données élèves'!O558&lt;&gt;""),'Données élèves'!O558,"")</f>
        <v/>
      </c>
      <c r="P555" s="148" t="str">
        <f>IF(AND(A555&lt;&gt;"",'Données élèves'!AK558&lt;&gt;""),IF('Données élèves'!AK558=TRUE,INDEX(codeform,MATCH('Données élèves'!P558,libform,0)),'Données élèves'!P558),"")</f>
        <v/>
      </c>
      <c r="Q555" s="148" t="str">
        <f>IF(AND(A555&lt;&gt;"",'Données élèves'!AL558&lt;&gt;""),IF('Données élèves'!AL558=TRUE,INDEX(codespe,MATCH('Données élèves'!Q558,libspe,0)),'Données élèves'!Q558),"")</f>
        <v/>
      </c>
      <c r="R555" s="148" t="str">
        <f>IF(AND(A555&lt;&gt;"",OR('Données élèves'!AM558&lt;&gt;"",'Données élèves'!AT558=FALSE)),IF('Données élèves'!AM558=TRUE,INDEX(codemp1,MATCH('Données élèves'!R558,libmp1,0)),IF('Données élèves'!AT558=FALSE,0,'Données élèves'!R558)),"")</f>
        <v/>
      </c>
      <c r="S555" s="148" t="str">
        <f t="shared" si="25"/>
        <v/>
      </c>
      <c r="T555" s="148" t="str">
        <f t="shared" si="26"/>
        <v/>
      </c>
      <c r="U555" s="148" t="str">
        <f>IF(AND(A555&lt;&gt;"",'Données élèves'!S558&lt;&gt;""),'Données élèves'!S558,"")</f>
        <v/>
      </c>
      <c r="V555" s="148" t="str">
        <f>IF(AND(A555&lt;&gt;"",'Données élèves'!T558&lt;&gt;""),'Données élèves'!T558,"")</f>
        <v/>
      </c>
      <c r="W555" s="148" t="str">
        <f>IF(AND(A555&lt;&gt;"",'Données élèves'!U558&lt;&gt;""),'Données élèves'!U558,"")</f>
        <v/>
      </c>
      <c r="X555" s="148" t="str">
        <f>IF(AND(A555&lt;&gt;"",'Données élèves'!V558&lt;&gt;""),'Données élèves'!V558,"")</f>
        <v/>
      </c>
      <c r="Y555" s="148" t="str">
        <f>IF(AND(A555&lt;&gt;"",'Données élèves'!W558&lt;&gt;""),'Données élèves'!W558,"")</f>
        <v/>
      </c>
      <c r="Z555" s="148" t="str">
        <f>IF(AND(A555&lt;&gt;"",'Données élèves'!X558&lt;&gt;""),'Données élèves'!X558,"")</f>
        <v/>
      </c>
    </row>
    <row r="556" spans="1:26" x14ac:dyDescent="0.2">
      <c r="A556" s="146" t="str">
        <f>IF('Données élèves'!$C559&lt;&gt;"",'Données élèves'!A559,"")</f>
        <v/>
      </c>
      <c r="B556" s="146" t="str">
        <f>IF(A556&lt;&gt;"",'Données élèves'!B559,"")</f>
        <v/>
      </c>
      <c r="C556" s="146" t="str">
        <f>IF(AND(A556&lt;&gt;"",'Données élèves'!F559&lt;&gt;""),IF(INDEX(codeclint,MATCH('Données élèves'!F559,libclint,0))&lt;&gt;"",INDEX(codeclint,MATCH('Données élèves'!F559,libclint,0)),""),"")</f>
        <v/>
      </c>
      <c r="D556" s="146" t="str">
        <f t="shared" si="24"/>
        <v/>
      </c>
      <c r="E556" s="146" t="str">
        <f>IF(A556&lt;&gt;"",IF('Données élèves'!G559&lt;&gt;"",IF('Données élèves'!AB559&lt;&gt;"",IF('Données élèves'!G559="LOC.ID",CONCATENATE("LOC.",'Données élèves'!AU$5),'Données élèves'!G559),""),""),"")</f>
        <v/>
      </c>
      <c r="F556" s="146" t="str">
        <f>IF(A556&lt;&gt;"",IF('Données élèves'!H559&lt;&gt;"",'Données élèves'!H559,""),"")</f>
        <v/>
      </c>
      <c r="G556" s="146" t="str">
        <f>IF(AND(A556&lt;&gt;"",'Données élèves'!AC559&lt;&gt;""),IF('Données élèves'!AC559=TRUE,INDEX(codesex,MATCH('Données élèves'!I559,libsex,0)),'Données élèves'!I559),"")</f>
        <v/>
      </c>
      <c r="H556" s="147" t="str">
        <f>IF(A556&lt;&gt;"",IF('Données élèves'!J559&lt;&gt;"",'Données élèves'!J559,""),"")</f>
        <v/>
      </c>
      <c r="I556" s="148" t="str">
        <f>IF(AND(A556&lt;&gt;"",'Données élèves'!AE559&lt;&gt;""),IF('Données élèves'!AE559=TRUE,INDEX(codenat,MATCH('Données élèves'!K559,libnat,0)),'Données élèves'!K559),"")</f>
        <v/>
      </c>
      <c r="J556" s="148" t="str">
        <f>IF(AND(A556&lt;&gt;"",'Données élèves'!AF559&lt;&gt;""),IF('Données élèves'!AF559=TRUE,INDEX(codelangue,MATCH('Données élèves'!L559,liblangue,0)),'Données élèves'!L559),"")</f>
        <v/>
      </c>
      <c r="K556" s="148" t="str">
        <f>IF(AND(A556&lt;&gt;"",'Données élèves'!AH559&lt;&gt;""),IF('Données élèves'!AH559=TRUE,IF(INDEX(codegem,MATCH('Données élèves'!M559,libgem,0))&lt;8000,INDEX(codegem,MATCH('Données élèves'!M559,libgem,0)),""),'Données élèves'!M559),"")</f>
        <v/>
      </c>
      <c r="L556" s="148" t="str">
        <f>IF(AND(A556&lt;&gt;"",'Données élèves'!AH559&lt;&gt;""),IF('Données élèves'!AH559=TRUE,INDEX(codegemhist,MATCH('Données élèves'!M559,libgem,0)),""),"")</f>
        <v/>
      </c>
      <c r="M556" s="148" t="str">
        <f>IF(AND(A556&lt;&gt;"",'Données élèves'!AH559&lt;&gt;""),IF('Données élèves'!AH559=TRUE,IF(INDEX(codegem,MATCH('Données élèves'!M559,libgem,0))&gt;=8000,INDEX(codegem,MATCH('Données élèves'!M559,libgem,0)),""),'Données élèves'!M559),"")</f>
        <v/>
      </c>
      <c r="N556" s="148" t="str">
        <f>IF(AND(A556&lt;&gt;"",'Données élèves'!AI559&lt;&gt;""),IF('Données élèves'!AI559=TRUE,INDEX(codeschart,MATCH('Données élèves'!N559,libschart,0)),'Données élèves'!N559),"")</f>
        <v/>
      </c>
      <c r="O556" s="148" t="str">
        <f>IF(AND(A556&lt;&gt;"",'Données élèves'!O559&lt;&gt;""),'Données élèves'!O559,"")</f>
        <v/>
      </c>
      <c r="P556" s="148" t="str">
        <f>IF(AND(A556&lt;&gt;"",'Données élèves'!AK559&lt;&gt;""),IF('Données élèves'!AK559=TRUE,INDEX(codeform,MATCH('Données élèves'!P559,libform,0)),'Données élèves'!P559),"")</f>
        <v/>
      </c>
      <c r="Q556" s="148" t="str">
        <f>IF(AND(A556&lt;&gt;"",'Données élèves'!AL559&lt;&gt;""),IF('Données élèves'!AL559=TRUE,INDEX(codespe,MATCH('Données élèves'!Q559,libspe,0)),'Données élèves'!Q559),"")</f>
        <v/>
      </c>
      <c r="R556" s="148" t="str">
        <f>IF(AND(A556&lt;&gt;"",OR('Données élèves'!AM559&lt;&gt;"",'Données élèves'!AT559=FALSE)),IF('Données élèves'!AM559=TRUE,INDEX(codemp1,MATCH('Données élèves'!R559,libmp1,0)),IF('Données élèves'!AT559=FALSE,0,'Données élèves'!R559)),"")</f>
        <v/>
      </c>
      <c r="S556" s="148" t="str">
        <f t="shared" si="25"/>
        <v/>
      </c>
      <c r="T556" s="148" t="str">
        <f t="shared" si="26"/>
        <v/>
      </c>
      <c r="U556" s="148" t="str">
        <f>IF(AND(A556&lt;&gt;"",'Données élèves'!S559&lt;&gt;""),'Données élèves'!S559,"")</f>
        <v/>
      </c>
      <c r="V556" s="148" t="str">
        <f>IF(AND(A556&lt;&gt;"",'Données élèves'!T559&lt;&gt;""),'Données élèves'!T559,"")</f>
        <v/>
      </c>
      <c r="W556" s="148" t="str">
        <f>IF(AND(A556&lt;&gt;"",'Données élèves'!U559&lt;&gt;""),'Données élèves'!U559,"")</f>
        <v/>
      </c>
      <c r="X556" s="148" t="str">
        <f>IF(AND(A556&lt;&gt;"",'Données élèves'!V559&lt;&gt;""),'Données élèves'!V559,"")</f>
        <v/>
      </c>
      <c r="Y556" s="148" t="str">
        <f>IF(AND(A556&lt;&gt;"",'Données élèves'!W559&lt;&gt;""),'Données élèves'!W559,"")</f>
        <v/>
      </c>
      <c r="Z556" s="148" t="str">
        <f>IF(AND(A556&lt;&gt;"",'Données élèves'!X559&lt;&gt;""),'Données élèves'!X559,"")</f>
        <v/>
      </c>
    </row>
    <row r="557" spans="1:26" x14ac:dyDescent="0.2">
      <c r="A557" s="146" t="str">
        <f>IF('Données élèves'!$C560&lt;&gt;"",'Données élèves'!A560,"")</f>
        <v/>
      </c>
      <c r="B557" s="146" t="str">
        <f>IF(A557&lt;&gt;"",'Données élèves'!B560,"")</f>
        <v/>
      </c>
      <c r="C557" s="146" t="str">
        <f>IF(AND(A557&lt;&gt;"",'Données élèves'!F560&lt;&gt;""),IF(INDEX(codeclint,MATCH('Données élèves'!F560,libclint,0))&lt;&gt;"",INDEX(codeclint,MATCH('Données élèves'!F560,libclint,0)),""),"")</f>
        <v/>
      </c>
      <c r="D557" s="146" t="str">
        <f t="shared" si="24"/>
        <v/>
      </c>
      <c r="E557" s="146" t="str">
        <f>IF(A557&lt;&gt;"",IF('Données élèves'!G560&lt;&gt;"",IF('Données élèves'!AB560&lt;&gt;"",IF('Données élèves'!G560="LOC.ID",CONCATENATE("LOC.",'Données élèves'!AU$5),'Données élèves'!G560),""),""),"")</f>
        <v/>
      </c>
      <c r="F557" s="146" t="str">
        <f>IF(A557&lt;&gt;"",IF('Données élèves'!H560&lt;&gt;"",'Données élèves'!H560,""),"")</f>
        <v/>
      </c>
      <c r="G557" s="146" t="str">
        <f>IF(AND(A557&lt;&gt;"",'Données élèves'!AC560&lt;&gt;""),IF('Données élèves'!AC560=TRUE,INDEX(codesex,MATCH('Données élèves'!I560,libsex,0)),'Données élèves'!I560),"")</f>
        <v/>
      </c>
      <c r="H557" s="147" t="str">
        <f>IF(A557&lt;&gt;"",IF('Données élèves'!J560&lt;&gt;"",'Données élèves'!J560,""),"")</f>
        <v/>
      </c>
      <c r="I557" s="148" t="str">
        <f>IF(AND(A557&lt;&gt;"",'Données élèves'!AE560&lt;&gt;""),IF('Données élèves'!AE560=TRUE,INDEX(codenat,MATCH('Données élèves'!K560,libnat,0)),'Données élèves'!K560),"")</f>
        <v/>
      </c>
      <c r="J557" s="148" t="str">
        <f>IF(AND(A557&lt;&gt;"",'Données élèves'!AF560&lt;&gt;""),IF('Données élèves'!AF560=TRUE,INDEX(codelangue,MATCH('Données élèves'!L560,liblangue,0)),'Données élèves'!L560),"")</f>
        <v/>
      </c>
      <c r="K557" s="148" t="str">
        <f>IF(AND(A557&lt;&gt;"",'Données élèves'!AH560&lt;&gt;""),IF('Données élèves'!AH560=TRUE,IF(INDEX(codegem,MATCH('Données élèves'!M560,libgem,0))&lt;8000,INDEX(codegem,MATCH('Données élèves'!M560,libgem,0)),""),'Données élèves'!M560),"")</f>
        <v/>
      </c>
      <c r="L557" s="148" t="str">
        <f>IF(AND(A557&lt;&gt;"",'Données élèves'!AH560&lt;&gt;""),IF('Données élèves'!AH560=TRUE,INDEX(codegemhist,MATCH('Données élèves'!M560,libgem,0)),""),"")</f>
        <v/>
      </c>
      <c r="M557" s="148" t="str">
        <f>IF(AND(A557&lt;&gt;"",'Données élèves'!AH560&lt;&gt;""),IF('Données élèves'!AH560=TRUE,IF(INDEX(codegem,MATCH('Données élèves'!M560,libgem,0))&gt;=8000,INDEX(codegem,MATCH('Données élèves'!M560,libgem,0)),""),'Données élèves'!M560),"")</f>
        <v/>
      </c>
      <c r="N557" s="148" t="str">
        <f>IF(AND(A557&lt;&gt;"",'Données élèves'!AI560&lt;&gt;""),IF('Données élèves'!AI560=TRUE,INDEX(codeschart,MATCH('Données élèves'!N560,libschart,0)),'Données élèves'!N560),"")</f>
        <v/>
      </c>
      <c r="O557" s="148" t="str">
        <f>IF(AND(A557&lt;&gt;"",'Données élèves'!O560&lt;&gt;""),'Données élèves'!O560,"")</f>
        <v/>
      </c>
      <c r="P557" s="148" t="str">
        <f>IF(AND(A557&lt;&gt;"",'Données élèves'!AK560&lt;&gt;""),IF('Données élèves'!AK560=TRUE,INDEX(codeform,MATCH('Données élèves'!P560,libform,0)),'Données élèves'!P560),"")</f>
        <v/>
      </c>
      <c r="Q557" s="148" t="str">
        <f>IF(AND(A557&lt;&gt;"",'Données élèves'!AL560&lt;&gt;""),IF('Données élèves'!AL560=TRUE,INDEX(codespe,MATCH('Données élèves'!Q560,libspe,0)),'Données élèves'!Q560),"")</f>
        <v/>
      </c>
      <c r="R557" s="148" t="str">
        <f>IF(AND(A557&lt;&gt;"",OR('Données élèves'!AM560&lt;&gt;"",'Données élèves'!AT560=FALSE)),IF('Données élèves'!AM560=TRUE,INDEX(codemp1,MATCH('Données élèves'!R560,libmp1,0)),IF('Données élèves'!AT560=FALSE,0,'Données élèves'!R560)),"")</f>
        <v/>
      </c>
      <c r="S557" s="148" t="str">
        <f t="shared" si="25"/>
        <v/>
      </c>
      <c r="T557" s="148" t="str">
        <f t="shared" si="26"/>
        <v/>
      </c>
      <c r="U557" s="148" t="str">
        <f>IF(AND(A557&lt;&gt;"",'Données élèves'!S560&lt;&gt;""),'Données élèves'!S560,"")</f>
        <v/>
      </c>
      <c r="V557" s="148" t="str">
        <f>IF(AND(A557&lt;&gt;"",'Données élèves'!T560&lt;&gt;""),'Données élèves'!T560,"")</f>
        <v/>
      </c>
      <c r="W557" s="148" t="str">
        <f>IF(AND(A557&lt;&gt;"",'Données élèves'!U560&lt;&gt;""),'Données élèves'!U560,"")</f>
        <v/>
      </c>
      <c r="X557" s="148" t="str">
        <f>IF(AND(A557&lt;&gt;"",'Données élèves'!V560&lt;&gt;""),'Données élèves'!V560,"")</f>
        <v/>
      </c>
      <c r="Y557" s="148" t="str">
        <f>IF(AND(A557&lt;&gt;"",'Données élèves'!W560&lt;&gt;""),'Données élèves'!W560,"")</f>
        <v/>
      </c>
      <c r="Z557" s="148" t="str">
        <f>IF(AND(A557&lt;&gt;"",'Données élèves'!X560&lt;&gt;""),'Données élèves'!X560,"")</f>
        <v/>
      </c>
    </row>
    <row r="558" spans="1:26" x14ac:dyDescent="0.2">
      <c r="A558" s="146" t="str">
        <f>IF('Données élèves'!$C561&lt;&gt;"",'Données élèves'!A561,"")</f>
        <v/>
      </c>
      <c r="B558" s="146" t="str">
        <f>IF(A558&lt;&gt;"",'Données élèves'!B561,"")</f>
        <v/>
      </c>
      <c r="C558" s="146" t="str">
        <f>IF(AND(A558&lt;&gt;"",'Données élèves'!F561&lt;&gt;""),IF(INDEX(codeclint,MATCH('Données élèves'!F561,libclint,0))&lt;&gt;"",INDEX(codeclint,MATCH('Données élèves'!F561,libclint,0)),""),"")</f>
        <v/>
      </c>
      <c r="D558" s="146" t="str">
        <f t="shared" si="24"/>
        <v/>
      </c>
      <c r="E558" s="146" t="str">
        <f>IF(A558&lt;&gt;"",IF('Données élèves'!G561&lt;&gt;"",IF('Données élèves'!AB561&lt;&gt;"",IF('Données élèves'!G561="LOC.ID",CONCATENATE("LOC.",'Données élèves'!AU$5),'Données élèves'!G561),""),""),"")</f>
        <v/>
      </c>
      <c r="F558" s="146" t="str">
        <f>IF(A558&lt;&gt;"",IF('Données élèves'!H561&lt;&gt;"",'Données élèves'!H561,""),"")</f>
        <v/>
      </c>
      <c r="G558" s="146" t="str">
        <f>IF(AND(A558&lt;&gt;"",'Données élèves'!AC561&lt;&gt;""),IF('Données élèves'!AC561=TRUE,INDEX(codesex,MATCH('Données élèves'!I561,libsex,0)),'Données élèves'!I561),"")</f>
        <v/>
      </c>
      <c r="H558" s="147" t="str">
        <f>IF(A558&lt;&gt;"",IF('Données élèves'!J561&lt;&gt;"",'Données élèves'!J561,""),"")</f>
        <v/>
      </c>
      <c r="I558" s="148" t="str">
        <f>IF(AND(A558&lt;&gt;"",'Données élèves'!AE561&lt;&gt;""),IF('Données élèves'!AE561=TRUE,INDEX(codenat,MATCH('Données élèves'!K561,libnat,0)),'Données élèves'!K561),"")</f>
        <v/>
      </c>
      <c r="J558" s="148" t="str">
        <f>IF(AND(A558&lt;&gt;"",'Données élèves'!AF561&lt;&gt;""),IF('Données élèves'!AF561=TRUE,INDEX(codelangue,MATCH('Données élèves'!L561,liblangue,0)),'Données élèves'!L561),"")</f>
        <v/>
      </c>
      <c r="K558" s="148" t="str">
        <f>IF(AND(A558&lt;&gt;"",'Données élèves'!AH561&lt;&gt;""),IF('Données élèves'!AH561=TRUE,IF(INDEX(codegem,MATCH('Données élèves'!M561,libgem,0))&lt;8000,INDEX(codegem,MATCH('Données élèves'!M561,libgem,0)),""),'Données élèves'!M561),"")</f>
        <v/>
      </c>
      <c r="L558" s="148" t="str">
        <f>IF(AND(A558&lt;&gt;"",'Données élèves'!AH561&lt;&gt;""),IF('Données élèves'!AH561=TRUE,INDEX(codegemhist,MATCH('Données élèves'!M561,libgem,0)),""),"")</f>
        <v/>
      </c>
      <c r="M558" s="148" t="str">
        <f>IF(AND(A558&lt;&gt;"",'Données élèves'!AH561&lt;&gt;""),IF('Données élèves'!AH561=TRUE,IF(INDEX(codegem,MATCH('Données élèves'!M561,libgem,0))&gt;=8000,INDEX(codegem,MATCH('Données élèves'!M561,libgem,0)),""),'Données élèves'!M561),"")</f>
        <v/>
      </c>
      <c r="N558" s="148" t="str">
        <f>IF(AND(A558&lt;&gt;"",'Données élèves'!AI561&lt;&gt;""),IF('Données élèves'!AI561=TRUE,INDEX(codeschart,MATCH('Données élèves'!N561,libschart,0)),'Données élèves'!N561),"")</f>
        <v/>
      </c>
      <c r="O558" s="148" t="str">
        <f>IF(AND(A558&lt;&gt;"",'Données élèves'!O561&lt;&gt;""),'Données élèves'!O561,"")</f>
        <v/>
      </c>
      <c r="P558" s="148" t="str">
        <f>IF(AND(A558&lt;&gt;"",'Données élèves'!AK561&lt;&gt;""),IF('Données élèves'!AK561=TRUE,INDEX(codeform,MATCH('Données élèves'!P561,libform,0)),'Données élèves'!P561),"")</f>
        <v/>
      </c>
      <c r="Q558" s="148" t="str">
        <f>IF(AND(A558&lt;&gt;"",'Données élèves'!AL561&lt;&gt;""),IF('Données élèves'!AL561=TRUE,INDEX(codespe,MATCH('Données élèves'!Q561,libspe,0)),'Données élèves'!Q561),"")</f>
        <v/>
      </c>
      <c r="R558" s="148" t="str">
        <f>IF(AND(A558&lt;&gt;"",OR('Données élèves'!AM561&lt;&gt;"",'Données élèves'!AT561=FALSE)),IF('Données élèves'!AM561=TRUE,INDEX(codemp1,MATCH('Données élèves'!R561,libmp1,0)),IF('Données élèves'!AT561=FALSE,0,'Données élèves'!R561)),"")</f>
        <v/>
      </c>
      <c r="S558" s="148" t="str">
        <f t="shared" si="25"/>
        <v/>
      </c>
      <c r="T558" s="148" t="str">
        <f t="shared" si="26"/>
        <v/>
      </c>
      <c r="U558" s="148" t="str">
        <f>IF(AND(A558&lt;&gt;"",'Données élèves'!S561&lt;&gt;""),'Données élèves'!S561,"")</f>
        <v/>
      </c>
      <c r="V558" s="148" t="str">
        <f>IF(AND(A558&lt;&gt;"",'Données élèves'!T561&lt;&gt;""),'Données élèves'!T561,"")</f>
        <v/>
      </c>
      <c r="W558" s="148" t="str">
        <f>IF(AND(A558&lt;&gt;"",'Données élèves'!U561&lt;&gt;""),'Données élèves'!U561,"")</f>
        <v/>
      </c>
      <c r="X558" s="148" t="str">
        <f>IF(AND(A558&lt;&gt;"",'Données élèves'!V561&lt;&gt;""),'Données élèves'!V561,"")</f>
        <v/>
      </c>
      <c r="Y558" s="148" t="str">
        <f>IF(AND(A558&lt;&gt;"",'Données élèves'!W561&lt;&gt;""),'Données élèves'!W561,"")</f>
        <v/>
      </c>
      <c r="Z558" s="148" t="str">
        <f>IF(AND(A558&lt;&gt;"",'Données élèves'!X561&lt;&gt;""),'Données élèves'!X561,"")</f>
        <v/>
      </c>
    </row>
    <row r="559" spans="1:26" x14ac:dyDescent="0.2">
      <c r="A559" s="146" t="str">
        <f>IF('Données élèves'!$C562&lt;&gt;"",'Données élèves'!A562,"")</f>
        <v/>
      </c>
      <c r="B559" s="146" t="str">
        <f>IF(A559&lt;&gt;"",'Données élèves'!B562,"")</f>
        <v/>
      </c>
      <c r="C559" s="146" t="str">
        <f>IF(AND(A559&lt;&gt;"",'Données élèves'!F562&lt;&gt;""),IF(INDEX(codeclint,MATCH('Données élèves'!F562,libclint,0))&lt;&gt;"",INDEX(codeclint,MATCH('Données élèves'!F562,libclint,0)),""),"")</f>
        <v/>
      </c>
      <c r="D559" s="146" t="str">
        <f t="shared" si="24"/>
        <v/>
      </c>
      <c r="E559" s="146" t="str">
        <f>IF(A559&lt;&gt;"",IF('Données élèves'!G562&lt;&gt;"",IF('Données élèves'!AB562&lt;&gt;"",IF('Données élèves'!G562="LOC.ID",CONCATENATE("LOC.",'Données élèves'!AU$5),'Données élèves'!G562),""),""),"")</f>
        <v/>
      </c>
      <c r="F559" s="146" t="str">
        <f>IF(A559&lt;&gt;"",IF('Données élèves'!H562&lt;&gt;"",'Données élèves'!H562,""),"")</f>
        <v/>
      </c>
      <c r="G559" s="146" t="str">
        <f>IF(AND(A559&lt;&gt;"",'Données élèves'!AC562&lt;&gt;""),IF('Données élèves'!AC562=TRUE,INDEX(codesex,MATCH('Données élèves'!I562,libsex,0)),'Données élèves'!I562),"")</f>
        <v/>
      </c>
      <c r="H559" s="147" t="str">
        <f>IF(A559&lt;&gt;"",IF('Données élèves'!J562&lt;&gt;"",'Données élèves'!J562,""),"")</f>
        <v/>
      </c>
      <c r="I559" s="148" t="str">
        <f>IF(AND(A559&lt;&gt;"",'Données élèves'!AE562&lt;&gt;""),IF('Données élèves'!AE562=TRUE,INDEX(codenat,MATCH('Données élèves'!K562,libnat,0)),'Données élèves'!K562),"")</f>
        <v/>
      </c>
      <c r="J559" s="148" t="str">
        <f>IF(AND(A559&lt;&gt;"",'Données élèves'!AF562&lt;&gt;""),IF('Données élèves'!AF562=TRUE,INDEX(codelangue,MATCH('Données élèves'!L562,liblangue,0)),'Données élèves'!L562),"")</f>
        <v/>
      </c>
      <c r="K559" s="148" t="str">
        <f>IF(AND(A559&lt;&gt;"",'Données élèves'!AH562&lt;&gt;""),IF('Données élèves'!AH562=TRUE,IF(INDEX(codegem,MATCH('Données élèves'!M562,libgem,0))&lt;8000,INDEX(codegem,MATCH('Données élèves'!M562,libgem,0)),""),'Données élèves'!M562),"")</f>
        <v/>
      </c>
      <c r="L559" s="148" t="str">
        <f>IF(AND(A559&lt;&gt;"",'Données élèves'!AH562&lt;&gt;""),IF('Données élèves'!AH562=TRUE,INDEX(codegemhist,MATCH('Données élèves'!M562,libgem,0)),""),"")</f>
        <v/>
      </c>
      <c r="M559" s="148" t="str">
        <f>IF(AND(A559&lt;&gt;"",'Données élèves'!AH562&lt;&gt;""),IF('Données élèves'!AH562=TRUE,IF(INDEX(codegem,MATCH('Données élèves'!M562,libgem,0))&gt;=8000,INDEX(codegem,MATCH('Données élèves'!M562,libgem,0)),""),'Données élèves'!M562),"")</f>
        <v/>
      </c>
      <c r="N559" s="148" t="str">
        <f>IF(AND(A559&lt;&gt;"",'Données élèves'!AI562&lt;&gt;""),IF('Données élèves'!AI562=TRUE,INDEX(codeschart,MATCH('Données élèves'!N562,libschart,0)),'Données élèves'!N562),"")</f>
        <v/>
      </c>
      <c r="O559" s="148" t="str">
        <f>IF(AND(A559&lt;&gt;"",'Données élèves'!O562&lt;&gt;""),'Données élèves'!O562,"")</f>
        <v/>
      </c>
      <c r="P559" s="148" t="str">
        <f>IF(AND(A559&lt;&gt;"",'Données élèves'!AK562&lt;&gt;""),IF('Données élèves'!AK562=TRUE,INDEX(codeform,MATCH('Données élèves'!P562,libform,0)),'Données élèves'!P562),"")</f>
        <v/>
      </c>
      <c r="Q559" s="148" t="str">
        <f>IF(AND(A559&lt;&gt;"",'Données élèves'!AL562&lt;&gt;""),IF('Données élèves'!AL562=TRUE,INDEX(codespe,MATCH('Données élèves'!Q562,libspe,0)),'Données élèves'!Q562),"")</f>
        <v/>
      </c>
      <c r="R559" s="148" t="str">
        <f>IF(AND(A559&lt;&gt;"",OR('Données élèves'!AM562&lt;&gt;"",'Données élèves'!AT562=FALSE)),IF('Données élèves'!AM562=TRUE,INDEX(codemp1,MATCH('Données élèves'!R562,libmp1,0)),IF('Données élèves'!AT562=FALSE,0,'Données élèves'!R562)),"")</f>
        <v/>
      </c>
      <c r="S559" s="148" t="str">
        <f t="shared" si="25"/>
        <v/>
      </c>
      <c r="T559" s="148" t="str">
        <f t="shared" si="26"/>
        <v/>
      </c>
      <c r="U559" s="148" t="str">
        <f>IF(AND(A559&lt;&gt;"",'Données élèves'!S562&lt;&gt;""),'Données élèves'!S562,"")</f>
        <v/>
      </c>
      <c r="V559" s="148" t="str">
        <f>IF(AND(A559&lt;&gt;"",'Données élèves'!T562&lt;&gt;""),'Données élèves'!T562,"")</f>
        <v/>
      </c>
      <c r="W559" s="148" t="str">
        <f>IF(AND(A559&lt;&gt;"",'Données élèves'!U562&lt;&gt;""),'Données élèves'!U562,"")</f>
        <v/>
      </c>
      <c r="X559" s="148" t="str">
        <f>IF(AND(A559&lt;&gt;"",'Données élèves'!V562&lt;&gt;""),'Données élèves'!V562,"")</f>
        <v/>
      </c>
      <c r="Y559" s="148" t="str">
        <f>IF(AND(A559&lt;&gt;"",'Données élèves'!W562&lt;&gt;""),'Données élèves'!W562,"")</f>
        <v/>
      </c>
      <c r="Z559" s="148" t="str">
        <f>IF(AND(A559&lt;&gt;"",'Données élèves'!X562&lt;&gt;""),'Données élèves'!X562,"")</f>
        <v/>
      </c>
    </row>
    <row r="560" spans="1:26" x14ac:dyDescent="0.2">
      <c r="A560" s="146" t="str">
        <f>IF('Données élèves'!$C563&lt;&gt;"",'Données élèves'!A563,"")</f>
        <v/>
      </c>
      <c r="B560" s="146" t="str">
        <f>IF(A560&lt;&gt;"",'Données élèves'!B563,"")</f>
        <v/>
      </c>
      <c r="C560" s="146" t="str">
        <f>IF(AND(A560&lt;&gt;"",'Données élèves'!F563&lt;&gt;""),IF(INDEX(codeclint,MATCH('Données élèves'!F563,libclint,0))&lt;&gt;"",INDEX(codeclint,MATCH('Données élèves'!F563,libclint,0)),""),"")</f>
        <v/>
      </c>
      <c r="D560" s="146" t="str">
        <f t="shared" si="24"/>
        <v/>
      </c>
      <c r="E560" s="146" t="str">
        <f>IF(A560&lt;&gt;"",IF('Données élèves'!G563&lt;&gt;"",IF('Données élèves'!AB563&lt;&gt;"",IF('Données élèves'!G563="LOC.ID",CONCATENATE("LOC.",'Données élèves'!AU$5),'Données élèves'!G563),""),""),"")</f>
        <v/>
      </c>
      <c r="F560" s="146" t="str">
        <f>IF(A560&lt;&gt;"",IF('Données élèves'!H563&lt;&gt;"",'Données élèves'!H563,""),"")</f>
        <v/>
      </c>
      <c r="G560" s="146" t="str">
        <f>IF(AND(A560&lt;&gt;"",'Données élèves'!AC563&lt;&gt;""),IF('Données élèves'!AC563=TRUE,INDEX(codesex,MATCH('Données élèves'!I563,libsex,0)),'Données élèves'!I563),"")</f>
        <v/>
      </c>
      <c r="H560" s="147" t="str">
        <f>IF(A560&lt;&gt;"",IF('Données élèves'!J563&lt;&gt;"",'Données élèves'!J563,""),"")</f>
        <v/>
      </c>
      <c r="I560" s="148" t="str">
        <f>IF(AND(A560&lt;&gt;"",'Données élèves'!AE563&lt;&gt;""),IF('Données élèves'!AE563=TRUE,INDEX(codenat,MATCH('Données élèves'!K563,libnat,0)),'Données élèves'!K563),"")</f>
        <v/>
      </c>
      <c r="J560" s="148" t="str">
        <f>IF(AND(A560&lt;&gt;"",'Données élèves'!AF563&lt;&gt;""),IF('Données élèves'!AF563=TRUE,INDEX(codelangue,MATCH('Données élèves'!L563,liblangue,0)),'Données élèves'!L563),"")</f>
        <v/>
      </c>
      <c r="K560" s="148" t="str">
        <f>IF(AND(A560&lt;&gt;"",'Données élèves'!AH563&lt;&gt;""),IF('Données élèves'!AH563=TRUE,IF(INDEX(codegem,MATCH('Données élèves'!M563,libgem,0))&lt;8000,INDEX(codegem,MATCH('Données élèves'!M563,libgem,0)),""),'Données élèves'!M563),"")</f>
        <v/>
      </c>
      <c r="L560" s="148" t="str">
        <f>IF(AND(A560&lt;&gt;"",'Données élèves'!AH563&lt;&gt;""),IF('Données élèves'!AH563=TRUE,INDEX(codegemhist,MATCH('Données élèves'!M563,libgem,0)),""),"")</f>
        <v/>
      </c>
      <c r="M560" s="148" t="str">
        <f>IF(AND(A560&lt;&gt;"",'Données élèves'!AH563&lt;&gt;""),IF('Données élèves'!AH563=TRUE,IF(INDEX(codegem,MATCH('Données élèves'!M563,libgem,0))&gt;=8000,INDEX(codegem,MATCH('Données élèves'!M563,libgem,0)),""),'Données élèves'!M563),"")</f>
        <v/>
      </c>
      <c r="N560" s="148" t="str">
        <f>IF(AND(A560&lt;&gt;"",'Données élèves'!AI563&lt;&gt;""),IF('Données élèves'!AI563=TRUE,INDEX(codeschart,MATCH('Données élèves'!N563,libschart,0)),'Données élèves'!N563),"")</f>
        <v/>
      </c>
      <c r="O560" s="148" t="str">
        <f>IF(AND(A560&lt;&gt;"",'Données élèves'!O563&lt;&gt;""),'Données élèves'!O563,"")</f>
        <v/>
      </c>
      <c r="P560" s="148" t="str">
        <f>IF(AND(A560&lt;&gt;"",'Données élèves'!AK563&lt;&gt;""),IF('Données élèves'!AK563=TRUE,INDEX(codeform,MATCH('Données élèves'!P563,libform,0)),'Données élèves'!P563),"")</f>
        <v/>
      </c>
      <c r="Q560" s="148" t="str">
        <f>IF(AND(A560&lt;&gt;"",'Données élèves'!AL563&lt;&gt;""),IF('Données élèves'!AL563=TRUE,INDEX(codespe,MATCH('Données élèves'!Q563,libspe,0)),'Données élèves'!Q563),"")</f>
        <v/>
      </c>
      <c r="R560" s="148" t="str">
        <f>IF(AND(A560&lt;&gt;"",OR('Données élèves'!AM563&lt;&gt;"",'Données élèves'!AT563=FALSE)),IF('Données élèves'!AM563=TRUE,INDEX(codemp1,MATCH('Données élèves'!R563,libmp1,0)),IF('Données élèves'!AT563=FALSE,0,'Données élèves'!R563)),"")</f>
        <v/>
      </c>
      <c r="S560" s="148" t="str">
        <f t="shared" si="25"/>
        <v/>
      </c>
      <c r="T560" s="148" t="str">
        <f t="shared" si="26"/>
        <v/>
      </c>
      <c r="U560" s="148" t="str">
        <f>IF(AND(A560&lt;&gt;"",'Données élèves'!S563&lt;&gt;""),'Données élèves'!S563,"")</f>
        <v/>
      </c>
      <c r="V560" s="148" t="str">
        <f>IF(AND(A560&lt;&gt;"",'Données élèves'!T563&lt;&gt;""),'Données élèves'!T563,"")</f>
        <v/>
      </c>
      <c r="W560" s="148" t="str">
        <f>IF(AND(A560&lt;&gt;"",'Données élèves'!U563&lt;&gt;""),'Données élèves'!U563,"")</f>
        <v/>
      </c>
      <c r="X560" s="148" t="str">
        <f>IF(AND(A560&lt;&gt;"",'Données élèves'!V563&lt;&gt;""),'Données élèves'!V563,"")</f>
        <v/>
      </c>
      <c r="Y560" s="148" t="str">
        <f>IF(AND(A560&lt;&gt;"",'Données élèves'!W563&lt;&gt;""),'Données élèves'!W563,"")</f>
        <v/>
      </c>
      <c r="Z560" s="148" t="str">
        <f>IF(AND(A560&lt;&gt;"",'Données élèves'!X563&lt;&gt;""),'Données élèves'!X563,"")</f>
        <v/>
      </c>
    </row>
    <row r="561" spans="1:26" x14ac:dyDescent="0.2">
      <c r="A561" s="146" t="str">
        <f>IF('Données élèves'!$C564&lt;&gt;"",'Données élèves'!A564,"")</f>
        <v/>
      </c>
      <c r="B561" s="146" t="str">
        <f>IF(A561&lt;&gt;"",'Données élèves'!B564,"")</f>
        <v/>
      </c>
      <c r="C561" s="146" t="str">
        <f>IF(AND(A561&lt;&gt;"",'Données élèves'!F564&lt;&gt;""),IF(INDEX(codeclint,MATCH('Données élèves'!F564,libclint,0))&lt;&gt;"",INDEX(codeclint,MATCH('Données élèves'!F564,libclint,0)),""),"")</f>
        <v/>
      </c>
      <c r="D561" s="146" t="str">
        <f t="shared" si="24"/>
        <v/>
      </c>
      <c r="E561" s="146" t="str">
        <f>IF(A561&lt;&gt;"",IF('Données élèves'!G564&lt;&gt;"",IF('Données élèves'!AB564&lt;&gt;"",IF('Données élèves'!G564="LOC.ID",CONCATENATE("LOC.",'Données élèves'!AU$5),'Données élèves'!G564),""),""),"")</f>
        <v/>
      </c>
      <c r="F561" s="146" t="str">
        <f>IF(A561&lt;&gt;"",IF('Données élèves'!H564&lt;&gt;"",'Données élèves'!H564,""),"")</f>
        <v/>
      </c>
      <c r="G561" s="146" t="str">
        <f>IF(AND(A561&lt;&gt;"",'Données élèves'!AC564&lt;&gt;""),IF('Données élèves'!AC564=TRUE,INDEX(codesex,MATCH('Données élèves'!I564,libsex,0)),'Données élèves'!I564),"")</f>
        <v/>
      </c>
      <c r="H561" s="147" t="str">
        <f>IF(A561&lt;&gt;"",IF('Données élèves'!J564&lt;&gt;"",'Données élèves'!J564,""),"")</f>
        <v/>
      </c>
      <c r="I561" s="148" t="str">
        <f>IF(AND(A561&lt;&gt;"",'Données élèves'!AE564&lt;&gt;""),IF('Données élèves'!AE564=TRUE,INDEX(codenat,MATCH('Données élèves'!K564,libnat,0)),'Données élèves'!K564),"")</f>
        <v/>
      </c>
      <c r="J561" s="148" t="str">
        <f>IF(AND(A561&lt;&gt;"",'Données élèves'!AF564&lt;&gt;""),IF('Données élèves'!AF564=TRUE,INDEX(codelangue,MATCH('Données élèves'!L564,liblangue,0)),'Données élèves'!L564),"")</f>
        <v/>
      </c>
      <c r="K561" s="148" t="str">
        <f>IF(AND(A561&lt;&gt;"",'Données élèves'!AH564&lt;&gt;""),IF('Données élèves'!AH564=TRUE,IF(INDEX(codegem,MATCH('Données élèves'!M564,libgem,0))&lt;8000,INDEX(codegem,MATCH('Données élèves'!M564,libgem,0)),""),'Données élèves'!M564),"")</f>
        <v/>
      </c>
      <c r="L561" s="148" t="str">
        <f>IF(AND(A561&lt;&gt;"",'Données élèves'!AH564&lt;&gt;""),IF('Données élèves'!AH564=TRUE,INDEX(codegemhist,MATCH('Données élèves'!M564,libgem,0)),""),"")</f>
        <v/>
      </c>
      <c r="M561" s="148" t="str">
        <f>IF(AND(A561&lt;&gt;"",'Données élèves'!AH564&lt;&gt;""),IF('Données élèves'!AH564=TRUE,IF(INDEX(codegem,MATCH('Données élèves'!M564,libgem,0))&gt;=8000,INDEX(codegem,MATCH('Données élèves'!M564,libgem,0)),""),'Données élèves'!M564),"")</f>
        <v/>
      </c>
      <c r="N561" s="148" t="str">
        <f>IF(AND(A561&lt;&gt;"",'Données élèves'!AI564&lt;&gt;""),IF('Données élèves'!AI564=TRUE,INDEX(codeschart,MATCH('Données élèves'!N564,libschart,0)),'Données élèves'!N564),"")</f>
        <v/>
      </c>
      <c r="O561" s="148" t="str">
        <f>IF(AND(A561&lt;&gt;"",'Données élèves'!O564&lt;&gt;""),'Données élèves'!O564,"")</f>
        <v/>
      </c>
      <c r="P561" s="148" t="str">
        <f>IF(AND(A561&lt;&gt;"",'Données élèves'!AK564&lt;&gt;""),IF('Données élèves'!AK564=TRUE,INDEX(codeform,MATCH('Données élèves'!P564,libform,0)),'Données élèves'!P564),"")</f>
        <v/>
      </c>
      <c r="Q561" s="148" t="str">
        <f>IF(AND(A561&lt;&gt;"",'Données élèves'!AL564&lt;&gt;""),IF('Données élèves'!AL564=TRUE,INDEX(codespe,MATCH('Données élèves'!Q564,libspe,0)),'Données élèves'!Q564),"")</f>
        <v/>
      </c>
      <c r="R561" s="148" t="str">
        <f>IF(AND(A561&lt;&gt;"",OR('Données élèves'!AM564&lt;&gt;"",'Données élèves'!AT564=FALSE)),IF('Données élèves'!AM564=TRUE,INDEX(codemp1,MATCH('Données élèves'!R564,libmp1,0)),IF('Données élèves'!AT564=FALSE,0,'Données élèves'!R564)),"")</f>
        <v/>
      </c>
      <c r="S561" s="148" t="str">
        <f t="shared" si="25"/>
        <v/>
      </c>
      <c r="T561" s="148" t="str">
        <f t="shared" si="26"/>
        <v/>
      </c>
      <c r="U561" s="148" t="str">
        <f>IF(AND(A561&lt;&gt;"",'Données élèves'!S564&lt;&gt;""),'Données élèves'!S564,"")</f>
        <v/>
      </c>
      <c r="V561" s="148" t="str">
        <f>IF(AND(A561&lt;&gt;"",'Données élèves'!T564&lt;&gt;""),'Données élèves'!T564,"")</f>
        <v/>
      </c>
      <c r="W561" s="148" t="str">
        <f>IF(AND(A561&lt;&gt;"",'Données élèves'!U564&lt;&gt;""),'Données élèves'!U564,"")</f>
        <v/>
      </c>
      <c r="X561" s="148" t="str">
        <f>IF(AND(A561&lt;&gt;"",'Données élèves'!V564&lt;&gt;""),'Données élèves'!V564,"")</f>
        <v/>
      </c>
      <c r="Y561" s="148" t="str">
        <f>IF(AND(A561&lt;&gt;"",'Données élèves'!W564&lt;&gt;""),'Données élèves'!W564,"")</f>
        <v/>
      </c>
      <c r="Z561" s="148" t="str">
        <f>IF(AND(A561&lt;&gt;"",'Données élèves'!X564&lt;&gt;""),'Données élèves'!X564,"")</f>
        <v/>
      </c>
    </row>
    <row r="562" spans="1:26" x14ac:dyDescent="0.2">
      <c r="A562" s="146" t="str">
        <f>IF('Données élèves'!$C565&lt;&gt;"",'Données élèves'!A565,"")</f>
        <v/>
      </c>
      <c r="B562" s="146" t="str">
        <f>IF(A562&lt;&gt;"",'Données élèves'!B565,"")</f>
        <v/>
      </c>
      <c r="C562" s="146" t="str">
        <f>IF(AND(A562&lt;&gt;"",'Données élèves'!F565&lt;&gt;""),IF(INDEX(codeclint,MATCH('Données élèves'!F565,libclint,0))&lt;&gt;"",INDEX(codeclint,MATCH('Données élèves'!F565,libclint,0)),""),"")</f>
        <v/>
      </c>
      <c r="D562" s="146" t="str">
        <f t="shared" si="24"/>
        <v/>
      </c>
      <c r="E562" s="146" t="str">
        <f>IF(A562&lt;&gt;"",IF('Données élèves'!G565&lt;&gt;"",IF('Données élèves'!AB565&lt;&gt;"",IF('Données élèves'!G565="LOC.ID",CONCATENATE("LOC.",'Données élèves'!AU$5),'Données élèves'!G565),""),""),"")</f>
        <v/>
      </c>
      <c r="F562" s="146" t="str">
        <f>IF(A562&lt;&gt;"",IF('Données élèves'!H565&lt;&gt;"",'Données élèves'!H565,""),"")</f>
        <v/>
      </c>
      <c r="G562" s="146" t="str">
        <f>IF(AND(A562&lt;&gt;"",'Données élèves'!AC565&lt;&gt;""),IF('Données élèves'!AC565=TRUE,INDEX(codesex,MATCH('Données élèves'!I565,libsex,0)),'Données élèves'!I565),"")</f>
        <v/>
      </c>
      <c r="H562" s="147" t="str">
        <f>IF(A562&lt;&gt;"",IF('Données élèves'!J565&lt;&gt;"",'Données élèves'!J565,""),"")</f>
        <v/>
      </c>
      <c r="I562" s="148" t="str">
        <f>IF(AND(A562&lt;&gt;"",'Données élèves'!AE565&lt;&gt;""),IF('Données élèves'!AE565=TRUE,INDEX(codenat,MATCH('Données élèves'!K565,libnat,0)),'Données élèves'!K565),"")</f>
        <v/>
      </c>
      <c r="J562" s="148" t="str">
        <f>IF(AND(A562&lt;&gt;"",'Données élèves'!AF565&lt;&gt;""),IF('Données élèves'!AF565=TRUE,INDEX(codelangue,MATCH('Données élèves'!L565,liblangue,0)),'Données élèves'!L565),"")</f>
        <v/>
      </c>
      <c r="K562" s="148" t="str">
        <f>IF(AND(A562&lt;&gt;"",'Données élèves'!AH565&lt;&gt;""),IF('Données élèves'!AH565=TRUE,IF(INDEX(codegem,MATCH('Données élèves'!M565,libgem,0))&lt;8000,INDEX(codegem,MATCH('Données élèves'!M565,libgem,0)),""),'Données élèves'!M565),"")</f>
        <v/>
      </c>
      <c r="L562" s="148" t="str">
        <f>IF(AND(A562&lt;&gt;"",'Données élèves'!AH565&lt;&gt;""),IF('Données élèves'!AH565=TRUE,INDEX(codegemhist,MATCH('Données élèves'!M565,libgem,0)),""),"")</f>
        <v/>
      </c>
      <c r="M562" s="148" t="str">
        <f>IF(AND(A562&lt;&gt;"",'Données élèves'!AH565&lt;&gt;""),IF('Données élèves'!AH565=TRUE,IF(INDEX(codegem,MATCH('Données élèves'!M565,libgem,0))&gt;=8000,INDEX(codegem,MATCH('Données élèves'!M565,libgem,0)),""),'Données élèves'!M565),"")</f>
        <v/>
      </c>
      <c r="N562" s="148" t="str">
        <f>IF(AND(A562&lt;&gt;"",'Données élèves'!AI565&lt;&gt;""),IF('Données élèves'!AI565=TRUE,INDEX(codeschart,MATCH('Données élèves'!N565,libschart,0)),'Données élèves'!N565),"")</f>
        <v/>
      </c>
      <c r="O562" s="148" t="str">
        <f>IF(AND(A562&lt;&gt;"",'Données élèves'!O565&lt;&gt;""),'Données élèves'!O565,"")</f>
        <v/>
      </c>
      <c r="P562" s="148" t="str">
        <f>IF(AND(A562&lt;&gt;"",'Données élèves'!AK565&lt;&gt;""),IF('Données élèves'!AK565=TRUE,INDEX(codeform,MATCH('Données élèves'!P565,libform,0)),'Données élèves'!P565),"")</f>
        <v/>
      </c>
      <c r="Q562" s="148" t="str">
        <f>IF(AND(A562&lt;&gt;"",'Données élèves'!AL565&lt;&gt;""),IF('Données élèves'!AL565=TRUE,INDEX(codespe,MATCH('Données élèves'!Q565,libspe,0)),'Données élèves'!Q565),"")</f>
        <v/>
      </c>
      <c r="R562" s="148" t="str">
        <f>IF(AND(A562&lt;&gt;"",OR('Données élèves'!AM565&lt;&gt;"",'Données élèves'!AT565=FALSE)),IF('Données élèves'!AM565=TRUE,INDEX(codemp1,MATCH('Données élèves'!R565,libmp1,0)),IF('Données élèves'!AT565=FALSE,0,'Données élèves'!R565)),"")</f>
        <v/>
      </c>
      <c r="S562" s="148" t="str">
        <f t="shared" si="25"/>
        <v/>
      </c>
      <c r="T562" s="148" t="str">
        <f t="shared" si="26"/>
        <v/>
      </c>
      <c r="U562" s="148" t="str">
        <f>IF(AND(A562&lt;&gt;"",'Données élèves'!S565&lt;&gt;""),'Données élèves'!S565,"")</f>
        <v/>
      </c>
      <c r="V562" s="148" t="str">
        <f>IF(AND(A562&lt;&gt;"",'Données élèves'!T565&lt;&gt;""),'Données élèves'!T565,"")</f>
        <v/>
      </c>
      <c r="W562" s="148" t="str">
        <f>IF(AND(A562&lt;&gt;"",'Données élèves'!U565&lt;&gt;""),'Données élèves'!U565,"")</f>
        <v/>
      </c>
      <c r="X562" s="148" t="str">
        <f>IF(AND(A562&lt;&gt;"",'Données élèves'!V565&lt;&gt;""),'Données élèves'!V565,"")</f>
        <v/>
      </c>
      <c r="Y562" s="148" t="str">
        <f>IF(AND(A562&lt;&gt;"",'Données élèves'!W565&lt;&gt;""),'Données élèves'!W565,"")</f>
        <v/>
      </c>
      <c r="Z562" s="148" t="str">
        <f>IF(AND(A562&lt;&gt;"",'Données élèves'!X565&lt;&gt;""),'Données élèves'!X565,"")</f>
        <v/>
      </c>
    </row>
    <row r="563" spans="1:26" x14ac:dyDescent="0.2">
      <c r="A563" s="146" t="str">
        <f>IF('Données élèves'!$C566&lt;&gt;"",'Données élèves'!A566,"")</f>
        <v/>
      </c>
      <c r="B563" s="146" t="str">
        <f>IF(A563&lt;&gt;"",'Données élèves'!B566,"")</f>
        <v/>
      </c>
      <c r="C563" s="146" t="str">
        <f>IF(AND(A563&lt;&gt;"",'Données élèves'!F566&lt;&gt;""),IF(INDEX(codeclint,MATCH('Données élèves'!F566,libclint,0))&lt;&gt;"",INDEX(codeclint,MATCH('Données élèves'!F566,libclint,0)),""),"")</f>
        <v/>
      </c>
      <c r="D563" s="146" t="str">
        <f t="shared" si="24"/>
        <v/>
      </c>
      <c r="E563" s="146" t="str">
        <f>IF(A563&lt;&gt;"",IF('Données élèves'!G566&lt;&gt;"",IF('Données élèves'!AB566&lt;&gt;"",IF('Données élèves'!G566="LOC.ID",CONCATENATE("LOC.",'Données élèves'!AU$5),'Données élèves'!G566),""),""),"")</f>
        <v/>
      </c>
      <c r="F563" s="146" t="str">
        <f>IF(A563&lt;&gt;"",IF('Données élèves'!H566&lt;&gt;"",'Données élèves'!H566,""),"")</f>
        <v/>
      </c>
      <c r="G563" s="146" t="str">
        <f>IF(AND(A563&lt;&gt;"",'Données élèves'!AC566&lt;&gt;""),IF('Données élèves'!AC566=TRUE,INDEX(codesex,MATCH('Données élèves'!I566,libsex,0)),'Données élèves'!I566),"")</f>
        <v/>
      </c>
      <c r="H563" s="147" t="str">
        <f>IF(A563&lt;&gt;"",IF('Données élèves'!J566&lt;&gt;"",'Données élèves'!J566,""),"")</f>
        <v/>
      </c>
      <c r="I563" s="148" t="str">
        <f>IF(AND(A563&lt;&gt;"",'Données élèves'!AE566&lt;&gt;""),IF('Données élèves'!AE566=TRUE,INDEX(codenat,MATCH('Données élèves'!K566,libnat,0)),'Données élèves'!K566),"")</f>
        <v/>
      </c>
      <c r="J563" s="148" t="str">
        <f>IF(AND(A563&lt;&gt;"",'Données élèves'!AF566&lt;&gt;""),IF('Données élèves'!AF566=TRUE,INDEX(codelangue,MATCH('Données élèves'!L566,liblangue,0)),'Données élèves'!L566),"")</f>
        <v/>
      </c>
      <c r="K563" s="148" t="str">
        <f>IF(AND(A563&lt;&gt;"",'Données élèves'!AH566&lt;&gt;""),IF('Données élèves'!AH566=TRUE,IF(INDEX(codegem,MATCH('Données élèves'!M566,libgem,0))&lt;8000,INDEX(codegem,MATCH('Données élèves'!M566,libgem,0)),""),'Données élèves'!M566),"")</f>
        <v/>
      </c>
      <c r="L563" s="148" t="str">
        <f>IF(AND(A563&lt;&gt;"",'Données élèves'!AH566&lt;&gt;""),IF('Données élèves'!AH566=TRUE,INDEX(codegemhist,MATCH('Données élèves'!M566,libgem,0)),""),"")</f>
        <v/>
      </c>
      <c r="M563" s="148" t="str">
        <f>IF(AND(A563&lt;&gt;"",'Données élèves'!AH566&lt;&gt;""),IF('Données élèves'!AH566=TRUE,IF(INDEX(codegem,MATCH('Données élèves'!M566,libgem,0))&gt;=8000,INDEX(codegem,MATCH('Données élèves'!M566,libgem,0)),""),'Données élèves'!M566),"")</f>
        <v/>
      </c>
      <c r="N563" s="148" t="str">
        <f>IF(AND(A563&lt;&gt;"",'Données élèves'!AI566&lt;&gt;""),IF('Données élèves'!AI566=TRUE,INDEX(codeschart,MATCH('Données élèves'!N566,libschart,0)),'Données élèves'!N566),"")</f>
        <v/>
      </c>
      <c r="O563" s="148" t="str">
        <f>IF(AND(A563&lt;&gt;"",'Données élèves'!O566&lt;&gt;""),'Données élèves'!O566,"")</f>
        <v/>
      </c>
      <c r="P563" s="148" t="str">
        <f>IF(AND(A563&lt;&gt;"",'Données élèves'!AK566&lt;&gt;""),IF('Données élèves'!AK566=TRUE,INDEX(codeform,MATCH('Données élèves'!P566,libform,0)),'Données élèves'!P566),"")</f>
        <v/>
      </c>
      <c r="Q563" s="148" t="str">
        <f>IF(AND(A563&lt;&gt;"",'Données élèves'!AL566&lt;&gt;""),IF('Données élèves'!AL566=TRUE,INDEX(codespe,MATCH('Données élèves'!Q566,libspe,0)),'Données élèves'!Q566),"")</f>
        <v/>
      </c>
      <c r="R563" s="148" t="str">
        <f>IF(AND(A563&lt;&gt;"",OR('Données élèves'!AM566&lt;&gt;"",'Données élèves'!AT566=FALSE)),IF('Données élèves'!AM566=TRUE,INDEX(codemp1,MATCH('Données élèves'!R566,libmp1,0)),IF('Données élèves'!AT566=FALSE,0,'Données élèves'!R566)),"")</f>
        <v/>
      </c>
      <c r="S563" s="148" t="str">
        <f t="shared" si="25"/>
        <v/>
      </c>
      <c r="T563" s="148" t="str">
        <f t="shared" si="26"/>
        <v/>
      </c>
      <c r="U563" s="148" t="str">
        <f>IF(AND(A563&lt;&gt;"",'Données élèves'!S566&lt;&gt;""),'Données élèves'!S566,"")</f>
        <v/>
      </c>
      <c r="V563" s="148" t="str">
        <f>IF(AND(A563&lt;&gt;"",'Données élèves'!T566&lt;&gt;""),'Données élèves'!T566,"")</f>
        <v/>
      </c>
      <c r="W563" s="148" t="str">
        <f>IF(AND(A563&lt;&gt;"",'Données élèves'!U566&lt;&gt;""),'Données élèves'!U566,"")</f>
        <v/>
      </c>
      <c r="X563" s="148" t="str">
        <f>IF(AND(A563&lt;&gt;"",'Données élèves'!V566&lt;&gt;""),'Données élèves'!V566,"")</f>
        <v/>
      </c>
      <c r="Y563" s="148" t="str">
        <f>IF(AND(A563&lt;&gt;"",'Données élèves'!W566&lt;&gt;""),'Données élèves'!W566,"")</f>
        <v/>
      </c>
      <c r="Z563" s="148" t="str">
        <f>IF(AND(A563&lt;&gt;"",'Données élèves'!X566&lt;&gt;""),'Données élèves'!X566,"")</f>
        <v/>
      </c>
    </row>
    <row r="564" spans="1:26" x14ac:dyDescent="0.2">
      <c r="A564" s="146" t="str">
        <f>IF('Données élèves'!$C567&lt;&gt;"",'Données élèves'!A567,"")</f>
        <v/>
      </c>
      <c r="B564" s="146" t="str">
        <f>IF(A564&lt;&gt;"",'Données élèves'!B567,"")</f>
        <v/>
      </c>
      <c r="C564" s="146" t="str">
        <f>IF(AND(A564&lt;&gt;"",'Données élèves'!F567&lt;&gt;""),IF(INDEX(codeclint,MATCH('Données élèves'!F567,libclint,0))&lt;&gt;"",INDEX(codeclint,MATCH('Données élèves'!F567,libclint,0)),""),"")</f>
        <v/>
      </c>
      <c r="D564" s="146" t="str">
        <f t="shared" si="24"/>
        <v/>
      </c>
      <c r="E564" s="146" t="str">
        <f>IF(A564&lt;&gt;"",IF('Données élèves'!G567&lt;&gt;"",IF('Données élèves'!AB567&lt;&gt;"",IF('Données élèves'!G567="LOC.ID",CONCATENATE("LOC.",'Données élèves'!AU$5),'Données élèves'!G567),""),""),"")</f>
        <v/>
      </c>
      <c r="F564" s="146" t="str">
        <f>IF(A564&lt;&gt;"",IF('Données élèves'!H567&lt;&gt;"",'Données élèves'!H567,""),"")</f>
        <v/>
      </c>
      <c r="G564" s="146" t="str">
        <f>IF(AND(A564&lt;&gt;"",'Données élèves'!AC567&lt;&gt;""),IF('Données élèves'!AC567=TRUE,INDEX(codesex,MATCH('Données élèves'!I567,libsex,0)),'Données élèves'!I567),"")</f>
        <v/>
      </c>
      <c r="H564" s="147" t="str">
        <f>IF(A564&lt;&gt;"",IF('Données élèves'!J567&lt;&gt;"",'Données élèves'!J567,""),"")</f>
        <v/>
      </c>
      <c r="I564" s="148" t="str">
        <f>IF(AND(A564&lt;&gt;"",'Données élèves'!AE567&lt;&gt;""),IF('Données élèves'!AE567=TRUE,INDEX(codenat,MATCH('Données élèves'!K567,libnat,0)),'Données élèves'!K567),"")</f>
        <v/>
      </c>
      <c r="J564" s="148" t="str">
        <f>IF(AND(A564&lt;&gt;"",'Données élèves'!AF567&lt;&gt;""),IF('Données élèves'!AF567=TRUE,INDEX(codelangue,MATCH('Données élèves'!L567,liblangue,0)),'Données élèves'!L567),"")</f>
        <v/>
      </c>
      <c r="K564" s="148" t="str">
        <f>IF(AND(A564&lt;&gt;"",'Données élèves'!AH567&lt;&gt;""),IF('Données élèves'!AH567=TRUE,IF(INDEX(codegem,MATCH('Données élèves'!M567,libgem,0))&lt;8000,INDEX(codegem,MATCH('Données élèves'!M567,libgem,0)),""),'Données élèves'!M567),"")</f>
        <v/>
      </c>
      <c r="L564" s="148" t="str">
        <f>IF(AND(A564&lt;&gt;"",'Données élèves'!AH567&lt;&gt;""),IF('Données élèves'!AH567=TRUE,INDEX(codegemhist,MATCH('Données élèves'!M567,libgem,0)),""),"")</f>
        <v/>
      </c>
      <c r="M564" s="148" t="str">
        <f>IF(AND(A564&lt;&gt;"",'Données élèves'!AH567&lt;&gt;""),IF('Données élèves'!AH567=TRUE,IF(INDEX(codegem,MATCH('Données élèves'!M567,libgem,0))&gt;=8000,INDEX(codegem,MATCH('Données élèves'!M567,libgem,0)),""),'Données élèves'!M567),"")</f>
        <v/>
      </c>
      <c r="N564" s="148" t="str">
        <f>IF(AND(A564&lt;&gt;"",'Données élèves'!AI567&lt;&gt;""),IF('Données élèves'!AI567=TRUE,INDEX(codeschart,MATCH('Données élèves'!N567,libschart,0)),'Données élèves'!N567),"")</f>
        <v/>
      </c>
      <c r="O564" s="148" t="str">
        <f>IF(AND(A564&lt;&gt;"",'Données élèves'!O567&lt;&gt;""),'Données élèves'!O567,"")</f>
        <v/>
      </c>
      <c r="P564" s="148" t="str">
        <f>IF(AND(A564&lt;&gt;"",'Données élèves'!AK567&lt;&gt;""),IF('Données élèves'!AK567=TRUE,INDEX(codeform,MATCH('Données élèves'!P567,libform,0)),'Données élèves'!P567),"")</f>
        <v/>
      </c>
      <c r="Q564" s="148" t="str">
        <f>IF(AND(A564&lt;&gt;"",'Données élèves'!AL567&lt;&gt;""),IF('Données élèves'!AL567=TRUE,INDEX(codespe,MATCH('Données élèves'!Q567,libspe,0)),'Données élèves'!Q567),"")</f>
        <v/>
      </c>
      <c r="R564" s="148" t="str">
        <f>IF(AND(A564&lt;&gt;"",OR('Données élèves'!AM567&lt;&gt;"",'Données élèves'!AT567=FALSE)),IF('Données élèves'!AM567=TRUE,INDEX(codemp1,MATCH('Données élèves'!R567,libmp1,0)),IF('Données élèves'!AT567=FALSE,0,'Données élèves'!R567)),"")</f>
        <v/>
      </c>
      <c r="S564" s="148" t="str">
        <f t="shared" si="25"/>
        <v/>
      </c>
      <c r="T564" s="148" t="str">
        <f t="shared" si="26"/>
        <v/>
      </c>
      <c r="U564" s="148" t="str">
        <f>IF(AND(A564&lt;&gt;"",'Données élèves'!S567&lt;&gt;""),'Données élèves'!S567,"")</f>
        <v/>
      </c>
      <c r="V564" s="148" t="str">
        <f>IF(AND(A564&lt;&gt;"",'Données élèves'!T567&lt;&gt;""),'Données élèves'!T567,"")</f>
        <v/>
      </c>
      <c r="W564" s="148" t="str">
        <f>IF(AND(A564&lt;&gt;"",'Données élèves'!U567&lt;&gt;""),'Données élèves'!U567,"")</f>
        <v/>
      </c>
      <c r="X564" s="148" t="str">
        <f>IF(AND(A564&lt;&gt;"",'Données élèves'!V567&lt;&gt;""),'Données élèves'!V567,"")</f>
        <v/>
      </c>
      <c r="Y564" s="148" t="str">
        <f>IF(AND(A564&lt;&gt;"",'Données élèves'!W567&lt;&gt;""),'Données élèves'!W567,"")</f>
        <v/>
      </c>
      <c r="Z564" s="148" t="str">
        <f>IF(AND(A564&lt;&gt;"",'Données élèves'!X567&lt;&gt;""),'Données élèves'!X567,"")</f>
        <v/>
      </c>
    </row>
    <row r="565" spans="1:26" x14ac:dyDescent="0.2">
      <c r="A565" s="146" t="str">
        <f>IF('Données élèves'!$C568&lt;&gt;"",'Données élèves'!A568,"")</f>
        <v/>
      </c>
      <c r="B565" s="146" t="str">
        <f>IF(A565&lt;&gt;"",'Données élèves'!B568,"")</f>
        <v/>
      </c>
      <c r="C565" s="146" t="str">
        <f>IF(AND(A565&lt;&gt;"",'Données élèves'!F568&lt;&gt;""),IF(INDEX(codeclint,MATCH('Données élèves'!F568,libclint,0))&lt;&gt;"",INDEX(codeclint,MATCH('Données élèves'!F568,libclint,0)),""),"")</f>
        <v/>
      </c>
      <c r="D565" s="146" t="str">
        <f t="shared" si="24"/>
        <v/>
      </c>
      <c r="E565" s="146" t="str">
        <f>IF(A565&lt;&gt;"",IF('Données élèves'!G568&lt;&gt;"",IF('Données élèves'!AB568&lt;&gt;"",IF('Données élèves'!G568="LOC.ID",CONCATENATE("LOC.",'Données élèves'!AU$5),'Données élèves'!G568),""),""),"")</f>
        <v/>
      </c>
      <c r="F565" s="146" t="str">
        <f>IF(A565&lt;&gt;"",IF('Données élèves'!H568&lt;&gt;"",'Données élèves'!H568,""),"")</f>
        <v/>
      </c>
      <c r="G565" s="146" t="str">
        <f>IF(AND(A565&lt;&gt;"",'Données élèves'!AC568&lt;&gt;""),IF('Données élèves'!AC568=TRUE,INDEX(codesex,MATCH('Données élèves'!I568,libsex,0)),'Données élèves'!I568),"")</f>
        <v/>
      </c>
      <c r="H565" s="147" t="str">
        <f>IF(A565&lt;&gt;"",IF('Données élèves'!J568&lt;&gt;"",'Données élèves'!J568,""),"")</f>
        <v/>
      </c>
      <c r="I565" s="148" t="str">
        <f>IF(AND(A565&lt;&gt;"",'Données élèves'!AE568&lt;&gt;""),IF('Données élèves'!AE568=TRUE,INDEX(codenat,MATCH('Données élèves'!K568,libnat,0)),'Données élèves'!K568),"")</f>
        <v/>
      </c>
      <c r="J565" s="148" t="str">
        <f>IF(AND(A565&lt;&gt;"",'Données élèves'!AF568&lt;&gt;""),IF('Données élèves'!AF568=TRUE,INDEX(codelangue,MATCH('Données élèves'!L568,liblangue,0)),'Données élèves'!L568),"")</f>
        <v/>
      </c>
      <c r="K565" s="148" t="str">
        <f>IF(AND(A565&lt;&gt;"",'Données élèves'!AH568&lt;&gt;""),IF('Données élèves'!AH568=TRUE,IF(INDEX(codegem,MATCH('Données élèves'!M568,libgem,0))&lt;8000,INDEX(codegem,MATCH('Données élèves'!M568,libgem,0)),""),'Données élèves'!M568),"")</f>
        <v/>
      </c>
      <c r="L565" s="148" t="str">
        <f>IF(AND(A565&lt;&gt;"",'Données élèves'!AH568&lt;&gt;""),IF('Données élèves'!AH568=TRUE,INDEX(codegemhist,MATCH('Données élèves'!M568,libgem,0)),""),"")</f>
        <v/>
      </c>
      <c r="M565" s="148" t="str">
        <f>IF(AND(A565&lt;&gt;"",'Données élèves'!AH568&lt;&gt;""),IF('Données élèves'!AH568=TRUE,IF(INDEX(codegem,MATCH('Données élèves'!M568,libgem,0))&gt;=8000,INDEX(codegem,MATCH('Données élèves'!M568,libgem,0)),""),'Données élèves'!M568),"")</f>
        <v/>
      </c>
      <c r="N565" s="148" t="str">
        <f>IF(AND(A565&lt;&gt;"",'Données élèves'!AI568&lt;&gt;""),IF('Données élèves'!AI568=TRUE,INDEX(codeschart,MATCH('Données élèves'!N568,libschart,0)),'Données élèves'!N568),"")</f>
        <v/>
      </c>
      <c r="O565" s="148" t="str">
        <f>IF(AND(A565&lt;&gt;"",'Données élèves'!O568&lt;&gt;""),'Données élèves'!O568,"")</f>
        <v/>
      </c>
      <c r="P565" s="148" t="str">
        <f>IF(AND(A565&lt;&gt;"",'Données élèves'!AK568&lt;&gt;""),IF('Données élèves'!AK568=TRUE,INDEX(codeform,MATCH('Données élèves'!P568,libform,0)),'Données élèves'!P568),"")</f>
        <v/>
      </c>
      <c r="Q565" s="148" t="str">
        <f>IF(AND(A565&lt;&gt;"",'Données élèves'!AL568&lt;&gt;""),IF('Données élèves'!AL568=TRUE,INDEX(codespe,MATCH('Données élèves'!Q568,libspe,0)),'Données élèves'!Q568),"")</f>
        <v/>
      </c>
      <c r="R565" s="148" t="str">
        <f>IF(AND(A565&lt;&gt;"",OR('Données élèves'!AM568&lt;&gt;"",'Données élèves'!AT568=FALSE)),IF('Données élèves'!AM568=TRUE,INDEX(codemp1,MATCH('Données élèves'!R568,libmp1,0)),IF('Données élèves'!AT568=FALSE,0,'Données élèves'!R568)),"")</f>
        <v/>
      </c>
      <c r="S565" s="148" t="str">
        <f t="shared" si="25"/>
        <v/>
      </c>
      <c r="T565" s="148" t="str">
        <f t="shared" si="26"/>
        <v/>
      </c>
      <c r="U565" s="148" t="str">
        <f>IF(AND(A565&lt;&gt;"",'Données élèves'!S568&lt;&gt;""),'Données élèves'!S568,"")</f>
        <v/>
      </c>
      <c r="V565" s="148" t="str">
        <f>IF(AND(A565&lt;&gt;"",'Données élèves'!T568&lt;&gt;""),'Données élèves'!T568,"")</f>
        <v/>
      </c>
      <c r="W565" s="148" t="str">
        <f>IF(AND(A565&lt;&gt;"",'Données élèves'!U568&lt;&gt;""),'Données élèves'!U568,"")</f>
        <v/>
      </c>
      <c r="X565" s="148" t="str">
        <f>IF(AND(A565&lt;&gt;"",'Données élèves'!V568&lt;&gt;""),'Données élèves'!V568,"")</f>
        <v/>
      </c>
      <c r="Y565" s="148" t="str">
        <f>IF(AND(A565&lt;&gt;"",'Données élèves'!W568&lt;&gt;""),'Données élèves'!W568,"")</f>
        <v/>
      </c>
      <c r="Z565" s="148" t="str">
        <f>IF(AND(A565&lt;&gt;"",'Données élèves'!X568&lt;&gt;""),'Données élèves'!X568,"")</f>
        <v/>
      </c>
    </row>
    <row r="566" spans="1:26" x14ac:dyDescent="0.2">
      <c r="A566" s="146" t="str">
        <f>IF('Données élèves'!$C569&lt;&gt;"",'Données élèves'!A569,"")</f>
        <v/>
      </c>
      <c r="B566" s="146" t="str">
        <f>IF(A566&lt;&gt;"",'Données élèves'!B569,"")</f>
        <v/>
      </c>
      <c r="C566" s="146" t="str">
        <f>IF(AND(A566&lt;&gt;"",'Données élèves'!F569&lt;&gt;""),IF(INDEX(codeclint,MATCH('Données élèves'!F569,libclint,0))&lt;&gt;"",INDEX(codeclint,MATCH('Données élèves'!F569,libclint,0)),""),"")</f>
        <v/>
      </c>
      <c r="D566" s="146" t="str">
        <f t="shared" si="24"/>
        <v/>
      </c>
      <c r="E566" s="146" t="str">
        <f>IF(A566&lt;&gt;"",IF('Données élèves'!G569&lt;&gt;"",IF('Données élèves'!AB569&lt;&gt;"",IF('Données élèves'!G569="LOC.ID",CONCATENATE("LOC.",'Données élèves'!AU$5),'Données élèves'!G569),""),""),"")</f>
        <v/>
      </c>
      <c r="F566" s="146" t="str">
        <f>IF(A566&lt;&gt;"",IF('Données élèves'!H569&lt;&gt;"",'Données élèves'!H569,""),"")</f>
        <v/>
      </c>
      <c r="G566" s="146" t="str">
        <f>IF(AND(A566&lt;&gt;"",'Données élèves'!AC569&lt;&gt;""),IF('Données élèves'!AC569=TRUE,INDEX(codesex,MATCH('Données élèves'!I569,libsex,0)),'Données élèves'!I569),"")</f>
        <v/>
      </c>
      <c r="H566" s="147" t="str">
        <f>IF(A566&lt;&gt;"",IF('Données élèves'!J569&lt;&gt;"",'Données élèves'!J569,""),"")</f>
        <v/>
      </c>
      <c r="I566" s="148" t="str">
        <f>IF(AND(A566&lt;&gt;"",'Données élèves'!AE569&lt;&gt;""),IF('Données élèves'!AE569=TRUE,INDEX(codenat,MATCH('Données élèves'!K569,libnat,0)),'Données élèves'!K569),"")</f>
        <v/>
      </c>
      <c r="J566" s="148" t="str">
        <f>IF(AND(A566&lt;&gt;"",'Données élèves'!AF569&lt;&gt;""),IF('Données élèves'!AF569=TRUE,INDEX(codelangue,MATCH('Données élèves'!L569,liblangue,0)),'Données élèves'!L569),"")</f>
        <v/>
      </c>
      <c r="K566" s="148" t="str">
        <f>IF(AND(A566&lt;&gt;"",'Données élèves'!AH569&lt;&gt;""),IF('Données élèves'!AH569=TRUE,IF(INDEX(codegem,MATCH('Données élèves'!M569,libgem,0))&lt;8000,INDEX(codegem,MATCH('Données élèves'!M569,libgem,0)),""),'Données élèves'!M569),"")</f>
        <v/>
      </c>
      <c r="L566" s="148" t="str">
        <f>IF(AND(A566&lt;&gt;"",'Données élèves'!AH569&lt;&gt;""),IF('Données élèves'!AH569=TRUE,INDEX(codegemhist,MATCH('Données élèves'!M569,libgem,0)),""),"")</f>
        <v/>
      </c>
      <c r="M566" s="148" t="str">
        <f>IF(AND(A566&lt;&gt;"",'Données élèves'!AH569&lt;&gt;""),IF('Données élèves'!AH569=TRUE,IF(INDEX(codegem,MATCH('Données élèves'!M569,libgem,0))&gt;=8000,INDEX(codegem,MATCH('Données élèves'!M569,libgem,0)),""),'Données élèves'!M569),"")</f>
        <v/>
      </c>
      <c r="N566" s="148" t="str">
        <f>IF(AND(A566&lt;&gt;"",'Données élèves'!AI569&lt;&gt;""),IF('Données élèves'!AI569=TRUE,INDEX(codeschart,MATCH('Données élèves'!N569,libschart,0)),'Données élèves'!N569),"")</f>
        <v/>
      </c>
      <c r="O566" s="148" t="str">
        <f>IF(AND(A566&lt;&gt;"",'Données élèves'!O569&lt;&gt;""),'Données élèves'!O569,"")</f>
        <v/>
      </c>
      <c r="P566" s="148" t="str">
        <f>IF(AND(A566&lt;&gt;"",'Données élèves'!AK569&lt;&gt;""),IF('Données élèves'!AK569=TRUE,INDEX(codeform,MATCH('Données élèves'!P569,libform,0)),'Données élèves'!P569),"")</f>
        <v/>
      </c>
      <c r="Q566" s="148" t="str">
        <f>IF(AND(A566&lt;&gt;"",'Données élèves'!AL569&lt;&gt;""),IF('Données élèves'!AL569=TRUE,INDEX(codespe,MATCH('Données élèves'!Q569,libspe,0)),'Données élèves'!Q569),"")</f>
        <v/>
      </c>
      <c r="R566" s="148" t="str">
        <f>IF(AND(A566&lt;&gt;"",OR('Données élèves'!AM569&lt;&gt;"",'Données élèves'!AT569=FALSE)),IF('Données élèves'!AM569=TRUE,INDEX(codemp1,MATCH('Données élèves'!R569,libmp1,0)),IF('Données élèves'!AT569=FALSE,0,'Données élèves'!R569)),"")</f>
        <v/>
      </c>
      <c r="S566" s="148" t="str">
        <f t="shared" si="25"/>
        <v/>
      </c>
      <c r="T566" s="148" t="str">
        <f t="shared" si="26"/>
        <v/>
      </c>
      <c r="U566" s="148" t="str">
        <f>IF(AND(A566&lt;&gt;"",'Données élèves'!S569&lt;&gt;""),'Données élèves'!S569,"")</f>
        <v/>
      </c>
      <c r="V566" s="148" t="str">
        <f>IF(AND(A566&lt;&gt;"",'Données élèves'!T569&lt;&gt;""),'Données élèves'!T569,"")</f>
        <v/>
      </c>
      <c r="W566" s="148" t="str">
        <f>IF(AND(A566&lt;&gt;"",'Données élèves'!U569&lt;&gt;""),'Données élèves'!U569,"")</f>
        <v/>
      </c>
      <c r="X566" s="148" t="str">
        <f>IF(AND(A566&lt;&gt;"",'Données élèves'!V569&lt;&gt;""),'Données élèves'!V569,"")</f>
        <v/>
      </c>
      <c r="Y566" s="148" t="str">
        <f>IF(AND(A566&lt;&gt;"",'Données élèves'!W569&lt;&gt;""),'Données élèves'!W569,"")</f>
        <v/>
      </c>
      <c r="Z566" s="148" t="str">
        <f>IF(AND(A566&lt;&gt;"",'Données élèves'!X569&lt;&gt;""),'Données élèves'!X569,"")</f>
        <v/>
      </c>
    </row>
    <row r="567" spans="1:26" x14ac:dyDescent="0.2">
      <c r="A567" s="146" t="str">
        <f>IF('Données élèves'!$C570&lt;&gt;"",'Données élèves'!A570,"")</f>
        <v/>
      </c>
      <c r="B567" s="146" t="str">
        <f>IF(A567&lt;&gt;"",'Données élèves'!B570,"")</f>
        <v/>
      </c>
      <c r="C567" s="146" t="str">
        <f>IF(AND(A567&lt;&gt;"",'Données élèves'!F570&lt;&gt;""),IF(INDEX(codeclint,MATCH('Données élèves'!F570,libclint,0))&lt;&gt;"",INDEX(codeclint,MATCH('Données élèves'!F570,libclint,0)),""),"")</f>
        <v/>
      </c>
      <c r="D567" s="146" t="str">
        <f t="shared" si="24"/>
        <v/>
      </c>
      <c r="E567" s="146" t="str">
        <f>IF(A567&lt;&gt;"",IF('Données élèves'!G570&lt;&gt;"",IF('Données élèves'!AB570&lt;&gt;"",IF('Données élèves'!G570="LOC.ID",CONCATENATE("LOC.",'Données élèves'!AU$5),'Données élèves'!G570),""),""),"")</f>
        <v/>
      </c>
      <c r="F567" s="146" t="str">
        <f>IF(A567&lt;&gt;"",IF('Données élèves'!H570&lt;&gt;"",'Données élèves'!H570,""),"")</f>
        <v/>
      </c>
      <c r="G567" s="146" t="str">
        <f>IF(AND(A567&lt;&gt;"",'Données élèves'!AC570&lt;&gt;""),IF('Données élèves'!AC570=TRUE,INDEX(codesex,MATCH('Données élèves'!I570,libsex,0)),'Données élèves'!I570),"")</f>
        <v/>
      </c>
      <c r="H567" s="147" t="str">
        <f>IF(A567&lt;&gt;"",IF('Données élèves'!J570&lt;&gt;"",'Données élèves'!J570,""),"")</f>
        <v/>
      </c>
      <c r="I567" s="148" t="str">
        <f>IF(AND(A567&lt;&gt;"",'Données élèves'!AE570&lt;&gt;""),IF('Données élèves'!AE570=TRUE,INDEX(codenat,MATCH('Données élèves'!K570,libnat,0)),'Données élèves'!K570),"")</f>
        <v/>
      </c>
      <c r="J567" s="148" t="str">
        <f>IF(AND(A567&lt;&gt;"",'Données élèves'!AF570&lt;&gt;""),IF('Données élèves'!AF570=TRUE,INDEX(codelangue,MATCH('Données élèves'!L570,liblangue,0)),'Données élèves'!L570),"")</f>
        <v/>
      </c>
      <c r="K567" s="148" t="str">
        <f>IF(AND(A567&lt;&gt;"",'Données élèves'!AH570&lt;&gt;""),IF('Données élèves'!AH570=TRUE,IF(INDEX(codegem,MATCH('Données élèves'!M570,libgem,0))&lt;8000,INDEX(codegem,MATCH('Données élèves'!M570,libgem,0)),""),'Données élèves'!M570),"")</f>
        <v/>
      </c>
      <c r="L567" s="148" t="str">
        <f>IF(AND(A567&lt;&gt;"",'Données élèves'!AH570&lt;&gt;""),IF('Données élèves'!AH570=TRUE,INDEX(codegemhist,MATCH('Données élèves'!M570,libgem,0)),""),"")</f>
        <v/>
      </c>
      <c r="M567" s="148" t="str">
        <f>IF(AND(A567&lt;&gt;"",'Données élèves'!AH570&lt;&gt;""),IF('Données élèves'!AH570=TRUE,IF(INDEX(codegem,MATCH('Données élèves'!M570,libgem,0))&gt;=8000,INDEX(codegem,MATCH('Données élèves'!M570,libgem,0)),""),'Données élèves'!M570),"")</f>
        <v/>
      </c>
      <c r="N567" s="148" t="str">
        <f>IF(AND(A567&lt;&gt;"",'Données élèves'!AI570&lt;&gt;""),IF('Données élèves'!AI570=TRUE,INDEX(codeschart,MATCH('Données élèves'!N570,libschart,0)),'Données élèves'!N570),"")</f>
        <v/>
      </c>
      <c r="O567" s="148" t="str">
        <f>IF(AND(A567&lt;&gt;"",'Données élèves'!O570&lt;&gt;""),'Données élèves'!O570,"")</f>
        <v/>
      </c>
      <c r="P567" s="148" t="str">
        <f>IF(AND(A567&lt;&gt;"",'Données élèves'!AK570&lt;&gt;""),IF('Données élèves'!AK570=TRUE,INDEX(codeform,MATCH('Données élèves'!P570,libform,0)),'Données élèves'!P570),"")</f>
        <v/>
      </c>
      <c r="Q567" s="148" t="str">
        <f>IF(AND(A567&lt;&gt;"",'Données élèves'!AL570&lt;&gt;""),IF('Données élèves'!AL570=TRUE,INDEX(codespe,MATCH('Données élèves'!Q570,libspe,0)),'Données élèves'!Q570),"")</f>
        <v/>
      </c>
      <c r="R567" s="148" t="str">
        <f>IF(AND(A567&lt;&gt;"",OR('Données élèves'!AM570&lt;&gt;"",'Données élèves'!AT570=FALSE)),IF('Données élèves'!AM570=TRUE,INDEX(codemp1,MATCH('Données élèves'!R570,libmp1,0)),IF('Données élèves'!AT570=FALSE,0,'Données élèves'!R570)),"")</f>
        <v/>
      </c>
      <c r="S567" s="148" t="str">
        <f t="shared" si="25"/>
        <v/>
      </c>
      <c r="T567" s="148" t="str">
        <f t="shared" si="26"/>
        <v/>
      </c>
      <c r="U567" s="148" t="str">
        <f>IF(AND(A567&lt;&gt;"",'Données élèves'!S570&lt;&gt;""),'Données élèves'!S570,"")</f>
        <v/>
      </c>
      <c r="V567" s="148" t="str">
        <f>IF(AND(A567&lt;&gt;"",'Données élèves'!T570&lt;&gt;""),'Données élèves'!T570,"")</f>
        <v/>
      </c>
      <c r="W567" s="148" t="str">
        <f>IF(AND(A567&lt;&gt;"",'Données élèves'!U570&lt;&gt;""),'Données élèves'!U570,"")</f>
        <v/>
      </c>
      <c r="X567" s="148" t="str">
        <f>IF(AND(A567&lt;&gt;"",'Données élèves'!V570&lt;&gt;""),'Données élèves'!V570,"")</f>
        <v/>
      </c>
      <c r="Y567" s="148" t="str">
        <f>IF(AND(A567&lt;&gt;"",'Données élèves'!W570&lt;&gt;""),'Données élèves'!W570,"")</f>
        <v/>
      </c>
      <c r="Z567" s="148" t="str">
        <f>IF(AND(A567&lt;&gt;"",'Données élèves'!X570&lt;&gt;""),'Données élèves'!X570,"")</f>
        <v/>
      </c>
    </row>
    <row r="568" spans="1:26" x14ac:dyDescent="0.2">
      <c r="A568" s="146" t="str">
        <f>IF('Données élèves'!$C571&lt;&gt;"",'Données élèves'!A571,"")</f>
        <v/>
      </c>
      <c r="B568" s="146" t="str">
        <f>IF(A568&lt;&gt;"",'Données élèves'!B571,"")</f>
        <v/>
      </c>
      <c r="C568" s="146" t="str">
        <f>IF(AND(A568&lt;&gt;"",'Données élèves'!F571&lt;&gt;""),IF(INDEX(codeclint,MATCH('Données élèves'!F571,libclint,0))&lt;&gt;"",INDEX(codeclint,MATCH('Données élèves'!F571,libclint,0)),""),"")</f>
        <v/>
      </c>
      <c r="D568" s="146" t="str">
        <f t="shared" si="24"/>
        <v/>
      </c>
      <c r="E568" s="146" t="str">
        <f>IF(A568&lt;&gt;"",IF('Données élèves'!G571&lt;&gt;"",IF('Données élèves'!AB571&lt;&gt;"",IF('Données élèves'!G571="LOC.ID",CONCATENATE("LOC.",'Données élèves'!AU$5),'Données élèves'!G571),""),""),"")</f>
        <v/>
      </c>
      <c r="F568" s="146" t="str">
        <f>IF(A568&lt;&gt;"",IF('Données élèves'!H571&lt;&gt;"",'Données élèves'!H571,""),"")</f>
        <v/>
      </c>
      <c r="G568" s="146" t="str">
        <f>IF(AND(A568&lt;&gt;"",'Données élèves'!AC571&lt;&gt;""),IF('Données élèves'!AC571=TRUE,INDEX(codesex,MATCH('Données élèves'!I571,libsex,0)),'Données élèves'!I571),"")</f>
        <v/>
      </c>
      <c r="H568" s="147" t="str">
        <f>IF(A568&lt;&gt;"",IF('Données élèves'!J571&lt;&gt;"",'Données élèves'!J571,""),"")</f>
        <v/>
      </c>
      <c r="I568" s="148" t="str">
        <f>IF(AND(A568&lt;&gt;"",'Données élèves'!AE571&lt;&gt;""),IF('Données élèves'!AE571=TRUE,INDEX(codenat,MATCH('Données élèves'!K571,libnat,0)),'Données élèves'!K571),"")</f>
        <v/>
      </c>
      <c r="J568" s="148" t="str">
        <f>IF(AND(A568&lt;&gt;"",'Données élèves'!AF571&lt;&gt;""),IF('Données élèves'!AF571=TRUE,INDEX(codelangue,MATCH('Données élèves'!L571,liblangue,0)),'Données élèves'!L571),"")</f>
        <v/>
      </c>
      <c r="K568" s="148" t="str">
        <f>IF(AND(A568&lt;&gt;"",'Données élèves'!AH571&lt;&gt;""),IF('Données élèves'!AH571=TRUE,IF(INDEX(codegem,MATCH('Données élèves'!M571,libgem,0))&lt;8000,INDEX(codegem,MATCH('Données élèves'!M571,libgem,0)),""),'Données élèves'!M571),"")</f>
        <v/>
      </c>
      <c r="L568" s="148" t="str">
        <f>IF(AND(A568&lt;&gt;"",'Données élèves'!AH571&lt;&gt;""),IF('Données élèves'!AH571=TRUE,INDEX(codegemhist,MATCH('Données élèves'!M571,libgem,0)),""),"")</f>
        <v/>
      </c>
      <c r="M568" s="148" t="str">
        <f>IF(AND(A568&lt;&gt;"",'Données élèves'!AH571&lt;&gt;""),IF('Données élèves'!AH571=TRUE,IF(INDEX(codegem,MATCH('Données élèves'!M571,libgem,0))&gt;=8000,INDEX(codegem,MATCH('Données élèves'!M571,libgem,0)),""),'Données élèves'!M571),"")</f>
        <v/>
      </c>
      <c r="N568" s="148" t="str">
        <f>IF(AND(A568&lt;&gt;"",'Données élèves'!AI571&lt;&gt;""),IF('Données élèves'!AI571=TRUE,INDEX(codeschart,MATCH('Données élèves'!N571,libschart,0)),'Données élèves'!N571),"")</f>
        <v/>
      </c>
      <c r="O568" s="148" t="str">
        <f>IF(AND(A568&lt;&gt;"",'Données élèves'!O571&lt;&gt;""),'Données élèves'!O571,"")</f>
        <v/>
      </c>
      <c r="P568" s="148" t="str">
        <f>IF(AND(A568&lt;&gt;"",'Données élèves'!AK571&lt;&gt;""),IF('Données élèves'!AK571=TRUE,INDEX(codeform,MATCH('Données élèves'!P571,libform,0)),'Données élèves'!P571),"")</f>
        <v/>
      </c>
      <c r="Q568" s="148" t="str">
        <f>IF(AND(A568&lt;&gt;"",'Données élèves'!AL571&lt;&gt;""),IF('Données élèves'!AL571=TRUE,INDEX(codespe,MATCH('Données élèves'!Q571,libspe,0)),'Données élèves'!Q571),"")</f>
        <v/>
      </c>
      <c r="R568" s="148" t="str">
        <f>IF(AND(A568&lt;&gt;"",OR('Données élèves'!AM571&lt;&gt;"",'Données élèves'!AT571=FALSE)),IF('Données élèves'!AM571=TRUE,INDEX(codemp1,MATCH('Données élèves'!R571,libmp1,0)),IF('Données élèves'!AT571=FALSE,0,'Données élèves'!R571)),"")</f>
        <v/>
      </c>
      <c r="S568" s="148" t="str">
        <f t="shared" si="25"/>
        <v/>
      </c>
      <c r="T568" s="148" t="str">
        <f t="shared" si="26"/>
        <v/>
      </c>
      <c r="U568" s="148" t="str">
        <f>IF(AND(A568&lt;&gt;"",'Données élèves'!S571&lt;&gt;""),'Données élèves'!S571,"")</f>
        <v/>
      </c>
      <c r="V568" s="148" t="str">
        <f>IF(AND(A568&lt;&gt;"",'Données élèves'!T571&lt;&gt;""),'Données élèves'!T571,"")</f>
        <v/>
      </c>
      <c r="W568" s="148" t="str">
        <f>IF(AND(A568&lt;&gt;"",'Données élèves'!U571&lt;&gt;""),'Données élèves'!U571,"")</f>
        <v/>
      </c>
      <c r="X568" s="148" t="str">
        <f>IF(AND(A568&lt;&gt;"",'Données élèves'!V571&lt;&gt;""),'Données élèves'!V571,"")</f>
        <v/>
      </c>
      <c r="Y568" s="148" t="str">
        <f>IF(AND(A568&lt;&gt;"",'Données élèves'!W571&lt;&gt;""),'Données élèves'!W571,"")</f>
        <v/>
      </c>
      <c r="Z568" s="148" t="str">
        <f>IF(AND(A568&lt;&gt;"",'Données élèves'!X571&lt;&gt;""),'Données élèves'!X571,"")</f>
        <v/>
      </c>
    </row>
    <row r="569" spans="1:26" x14ac:dyDescent="0.2">
      <c r="A569" s="146" t="str">
        <f>IF('Données élèves'!$C572&lt;&gt;"",'Données élèves'!A572,"")</f>
        <v/>
      </c>
      <c r="B569" s="146" t="str">
        <f>IF(A569&lt;&gt;"",'Données élèves'!B572,"")</f>
        <v/>
      </c>
      <c r="C569" s="146" t="str">
        <f>IF(AND(A569&lt;&gt;"",'Données élèves'!F572&lt;&gt;""),IF(INDEX(codeclint,MATCH('Données élèves'!F572,libclint,0))&lt;&gt;"",INDEX(codeclint,MATCH('Données élèves'!F572,libclint,0)),""),"")</f>
        <v/>
      </c>
      <c r="D569" s="146" t="str">
        <f t="shared" si="24"/>
        <v/>
      </c>
      <c r="E569" s="146" t="str">
        <f>IF(A569&lt;&gt;"",IF('Données élèves'!G572&lt;&gt;"",IF('Données élèves'!AB572&lt;&gt;"",IF('Données élèves'!G572="LOC.ID",CONCATENATE("LOC.",'Données élèves'!AU$5),'Données élèves'!G572),""),""),"")</f>
        <v/>
      </c>
      <c r="F569" s="146" t="str">
        <f>IF(A569&lt;&gt;"",IF('Données élèves'!H572&lt;&gt;"",'Données élèves'!H572,""),"")</f>
        <v/>
      </c>
      <c r="G569" s="146" t="str">
        <f>IF(AND(A569&lt;&gt;"",'Données élèves'!AC572&lt;&gt;""),IF('Données élèves'!AC572=TRUE,INDEX(codesex,MATCH('Données élèves'!I572,libsex,0)),'Données élèves'!I572),"")</f>
        <v/>
      </c>
      <c r="H569" s="147" t="str">
        <f>IF(A569&lt;&gt;"",IF('Données élèves'!J572&lt;&gt;"",'Données élèves'!J572,""),"")</f>
        <v/>
      </c>
      <c r="I569" s="148" t="str">
        <f>IF(AND(A569&lt;&gt;"",'Données élèves'!AE572&lt;&gt;""),IF('Données élèves'!AE572=TRUE,INDEX(codenat,MATCH('Données élèves'!K572,libnat,0)),'Données élèves'!K572),"")</f>
        <v/>
      </c>
      <c r="J569" s="148" t="str">
        <f>IF(AND(A569&lt;&gt;"",'Données élèves'!AF572&lt;&gt;""),IF('Données élèves'!AF572=TRUE,INDEX(codelangue,MATCH('Données élèves'!L572,liblangue,0)),'Données élèves'!L572),"")</f>
        <v/>
      </c>
      <c r="K569" s="148" t="str">
        <f>IF(AND(A569&lt;&gt;"",'Données élèves'!AH572&lt;&gt;""),IF('Données élèves'!AH572=TRUE,IF(INDEX(codegem,MATCH('Données élèves'!M572,libgem,0))&lt;8000,INDEX(codegem,MATCH('Données élèves'!M572,libgem,0)),""),'Données élèves'!M572),"")</f>
        <v/>
      </c>
      <c r="L569" s="148" t="str">
        <f>IF(AND(A569&lt;&gt;"",'Données élèves'!AH572&lt;&gt;""),IF('Données élèves'!AH572=TRUE,INDEX(codegemhist,MATCH('Données élèves'!M572,libgem,0)),""),"")</f>
        <v/>
      </c>
      <c r="M569" s="148" t="str">
        <f>IF(AND(A569&lt;&gt;"",'Données élèves'!AH572&lt;&gt;""),IF('Données élèves'!AH572=TRUE,IF(INDEX(codegem,MATCH('Données élèves'!M572,libgem,0))&gt;=8000,INDEX(codegem,MATCH('Données élèves'!M572,libgem,0)),""),'Données élèves'!M572),"")</f>
        <v/>
      </c>
      <c r="N569" s="148" t="str">
        <f>IF(AND(A569&lt;&gt;"",'Données élèves'!AI572&lt;&gt;""),IF('Données élèves'!AI572=TRUE,INDEX(codeschart,MATCH('Données élèves'!N572,libschart,0)),'Données élèves'!N572),"")</f>
        <v/>
      </c>
      <c r="O569" s="148" t="str">
        <f>IF(AND(A569&lt;&gt;"",'Données élèves'!O572&lt;&gt;""),'Données élèves'!O572,"")</f>
        <v/>
      </c>
      <c r="P569" s="148" t="str">
        <f>IF(AND(A569&lt;&gt;"",'Données élèves'!AK572&lt;&gt;""),IF('Données élèves'!AK572=TRUE,INDEX(codeform,MATCH('Données élèves'!P572,libform,0)),'Données élèves'!P572),"")</f>
        <v/>
      </c>
      <c r="Q569" s="148" t="str">
        <f>IF(AND(A569&lt;&gt;"",'Données élèves'!AL572&lt;&gt;""),IF('Données élèves'!AL572=TRUE,INDEX(codespe,MATCH('Données élèves'!Q572,libspe,0)),'Données élèves'!Q572),"")</f>
        <v/>
      </c>
      <c r="R569" s="148" t="str">
        <f>IF(AND(A569&lt;&gt;"",OR('Données élèves'!AM572&lt;&gt;"",'Données élèves'!AT572=FALSE)),IF('Données élèves'!AM572=TRUE,INDEX(codemp1,MATCH('Données élèves'!R572,libmp1,0)),IF('Données élèves'!AT572=FALSE,0,'Données élèves'!R572)),"")</f>
        <v/>
      </c>
      <c r="S569" s="148" t="str">
        <f t="shared" si="25"/>
        <v/>
      </c>
      <c r="T569" s="148" t="str">
        <f t="shared" si="26"/>
        <v/>
      </c>
      <c r="U569" s="148" t="str">
        <f>IF(AND(A569&lt;&gt;"",'Données élèves'!S572&lt;&gt;""),'Données élèves'!S572,"")</f>
        <v/>
      </c>
      <c r="V569" s="148" t="str">
        <f>IF(AND(A569&lt;&gt;"",'Données élèves'!T572&lt;&gt;""),'Données élèves'!T572,"")</f>
        <v/>
      </c>
      <c r="W569" s="148" t="str">
        <f>IF(AND(A569&lt;&gt;"",'Données élèves'!U572&lt;&gt;""),'Données élèves'!U572,"")</f>
        <v/>
      </c>
      <c r="X569" s="148" t="str">
        <f>IF(AND(A569&lt;&gt;"",'Données élèves'!V572&lt;&gt;""),'Données élèves'!V572,"")</f>
        <v/>
      </c>
      <c r="Y569" s="148" t="str">
        <f>IF(AND(A569&lt;&gt;"",'Données élèves'!W572&lt;&gt;""),'Données élèves'!W572,"")</f>
        <v/>
      </c>
      <c r="Z569" s="148" t="str">
        <f>IF(AND(A569&lt;&gt;"",'Données élèves'!X572&lt;&gt;""),'Données élèves'!X572,"")</f>
        <v/>
      </c>
    </row>
    <row r="570" spans="1:26" x14ac:dyDescent="0.2">
      <c r="A570" s="146" t="str">
        <f>IF('Données élèves'!$C573&lt;&gt;"",'Données élèves'!A573,"")</f>
        <v/>
      </c>
      <c r="B570" s="146" t="str">
        <f>IF(A570&lt;&gt;"",'Données élèves'!B573,"")</f>
        <v/>
      </c>
      <c r="C570" s="146" t="str">
        <f>IF(AND(A570&lt;&gt;"",'Données élèves'!F573&lt;&gt;""),IF(INDEX(codeclint,MATCH('Données élèves'!F573,libclint,0))&lt;&gt;"",INDEX(codeclint,MATCH('Données élèves'!F573,libclint,0)),""),"")</f>
        <v/>
      </c>
      <c r="D570" s="146" t="str">
        <f t="shared" si="24"/>
        <v/>
      </c>
      <c r="E570" s="146" t="str">
        <f>IF(A570&lt;&gt;"",IF('Données élèves'!G573&lt;&gt;"",IF('Données élèves'!AB573&lt;&gt;"",IF('Données élèves'!G573="LOC.ID",CONCATENATE("LOC.",'Données élèves'!AU$5),'Données élèves'!G573),""),""),"")</f>
        <v/>
      </c>
      <c r="F570" s="146" t="str">
        <f>IF(A570&lt;&gt;"",IF('Données élèves'!H573&lt;&gt;"",'Données élèves'!H573,""),"")</f>
        <v/>
      </c>
      <c r="G570" s="146" t="str">
        <f>IF(AND(A570&lt;&gt;"",'Données élèves'!AC573&lt;&gt;""),IF('Données élèves'!AC573=TRUE,INDEX(codesex,MATCH('Données élèves'!I573,libsex,0)),'Données élèves'!I573),"")</f>
        <v/>
      </c>
      <c r="H570" s="147" t="str">
        <f>IF(A570&lt;&gt;"",IF('Données élèves'!J573&lt;&gt;"",'Données élèves'!J573,""),"")</f>
        <v/>
      </c>
      <c r="I570" s="148" t="str">
        <f>IF(AND(A570&lt;&gt;"",'Données élèves'!AE573&lt;&gt;""),IF('Données élèves'!AE573=TRUE,INDEX(codenat,MATCH('Données élèves'!K573,libnat,0)),'Données élèves'!K573),"")</f>
        <v/>
      </c>
      <c r="J570" s="148" t="str">
        <f>IF(AND(A570&lt;&gt;"",'Données élèves'!AF573&lt;&gt;""),IF('Données élèves'!AF573=TRUE,INDEX(codelangue,MATCH('Données élèves'!L573,liblangue,0)),'Données élèves'!L573),"")</f>
        <v/>
      </c>
      <c r="K570" s="148" t="str">
        <f>IF(AND(A570&lt;&gt;"",'Données élèves'!AH573&lt;&gt;""),IF('Données élèves'!AH573=TRUE,IF(INDEX(codegem,MATCH('Données élèves'!M573,libgem,0))&lt;8000,INDEX(codegem,MATCH('Données élèves'!M573,libgem,0)),""),'Données élèves'!M573),"")</f>
        <v/>
      </c>
      <c r="L570" s="148" t="str">
        <f>IF(AND(A570&lt;&gt;"",'Données élèves'!AH573&lt;&gt;""),IF('Données élèves'!AH573=TRUE,INDEX(codegemhist,MATCH('Données élèves'!M573,libgem,0)),""),"")</f>
        <v/>
      </c>
      <c r="M570" s="148" t="str">
        <f>IF(AND(A570&lt;&gt;"",'Données élèves'!AH573&lt;&gt;""),IF('Données élèves'!AH573=TRUE,IF(INDEX(codegem,MATCH('Données élèves'!M573,libgem,0))&gt;=8000,INDEX(codegem,MATCH('Données élèves'!M573,libgem,0)),""),'Données élèves'!M573),"")</f>
        <v/>
      </c>
      <c r="N570" s="148" t="str">
        <f>IF(AND(A570&lt;&gt;"",'Données élèves'!AI573&lt;&gt;""),IF('Données élèves'!AI573=TRUE,INDEX(codeschart,MATCH('Données élèves'!N573,libschart,0)),'Données élèves'!N573),"")</f>
        <v/>
      </c>
      <c r="O570" s="148" t="str">
        <f>IF(AND(A570&lt;&gt;"",'Données élèves'!O573&lt;&gt;""),'Données élèves'!O573,"")</f>
        <v/>
      </c>
      <c r="P570" s="148" t="str">
        <f>IF(AND(A570&lt;&gt;"",'Données élèves'!AK573&lt;&gt;""),IF('Données élèves'!AK573=TRUE,INDEX(codeform,MATCH('Données élèves'!P573,libform,0)),'Données élèves'!P573),"")</f>
        <v/>
      </c>
      <c r="Q570" s="148" t="str">
        <f>IF(AND(A570&lt;&gt;"",'Données élèves'!AL573&lt;&gt;""),IF('Données élèves'!AL573=TRUE,INDEX(codespe,MATCH('Données élèves'!Q573,libspe,0)),'Données élèves'!Q573),"")</f>
        <v/>
      </c>
      <c r="R570" s="148" t="str">
        <f>IF(AND(A570&lt;&gt;"",OR('Données élèves'!AM573&lt;&gt;"",'Données élèves'!AT573=FALSE)),IF('Données élèves'!AM573=TRUE,INDEX(codemp1,MATCH('Données élèves'!R573,libmp1,0)),IF('Données élèves'!AT573=FALSE,0,'Données élèves'!R573)),"")</f>
        <v/>
      </c>
      <c r="S570" s="148" t="str">
        <f t="shared" si="25"/>
        <v/>
      </c>
      <c r="T570" s="148" t="str">
        <f t="shared" si="26"/>
        <v/>
      </c>
      <c r="U570" s="148" t="str">
        <f>IF(AND(A570&lt;&gt;"",'Données élèves'!S573&lt;&gt;""),'Données élèves'!S573,"")</f>
        <v/>
      </c>
      <c r="V570" s="148" t="str">
        <f>IF(AND(A570&lt;&gt;"",'Données élèves'!T573&lt;&gt;""),'Données élèves'!T573,"")</f>
        <v/>
      </c>
      <c r="W570" s="148" t="str">
        <f>IF(AND(A570&lt;&gt;"",'Données élèves'!U573&lt;&gt;""),'Données élèves'!U573,"")</f>
        <v/>
      </c>
      <c r="X570" s="148" t="str">
        <f>IF(AND(A570&lt;&gt;"",'Données élèves'!V573&lt;&gt;""),'Données élèves'!V573,"")</f>
        <v/>
      </c>
      <c r="Y570" s="148" t="str">
        <f>IF(AND(A570&lt;&gt;"",'Données élèves'!W573&lt;&gt;""),'Données élèves'!W573,"")</f>
        <v/>
      </c>
      <c r="Z570" s="148" t="str">
        <f>IF(AND(A570&lt;&gt;"",'Données élèves'!X573&lt;&gt;""),'Données élèves'!X573,"")</f>
        <v/>
      </c>
    </row>
    <row r="571" spans="1:26" x14ac:dyDescent="0.2">
      <c r="A571" s="146" t="str">
        <f>IF('Données élèves'!$C574&lt;&gt;"",'Données élèves'!A574,"")</f>
        <v/>
      </c>
      <c r="B571" s="146" t="str">
        <f>IF(A571&lt;&gt;"",'Données élèves'!B574,"")</f>
        <v/>
      </c>
      <c r="C571" s="146" t="str">
        <f>IF(AND(A571&lt;&gt;"",'Données élèves'!F574&lt;&gt;""),IF(INDEX(codeclint,MATCH('Données élèves'!F574,libclint,0))&lt;&gt;"",INDEX(codeclint,MATCH('Données élèves'!F574,libclint,0)),""),"")</f>
        <v/>
      </c>
      <c r="D571" s="146" t="str">
        <f t="shared" si="24"/>
        <v/>
      </c>
      <c r="E571" s="146" t="str">
        <f>IF(A571&lt;&gt;"",IF('Données élèves'!G574&lt;&gt;"",IF('Données élèves'!AB574&lt;&gt;"",IF('Données élèves'!G574="LOC.ID",CONCATENATE("LOC.",'Données élèves'!AU$5),'Données élèves'!G574),""),""),"")</f>
        <v/>
      </c>
      <c r="F571" s="146" t="str">
        <f>IF(A571&lt;&gt;"",IF('Données élèves'!H574&lt;&gt;"",'Données élèves'!H574,""),"")</f>
        <v/>
      </c>
      <c r="G571" s="146" t="str">
        <f>IF(AND(A571&lt;&gt;"",'Données élèves'!AC574&lt;&gt;""),IF('Données élèves'!AC574=TRUE,INDEX(codesex,MATCH('Données élèves'!I574,libsex,0)),'Données élèves'!I574),"")</f>
        <v/>
      </c>
      <c r="H571" s="147" t="str">
        <f>IF(A571&lt;&gt;"",IF('Données élèves'!J574&lt;&gt;"",'Données élèves'!J574,""),"")</f>
        <v/>
      </c>
      <c r="I571" s="148" t="str">
        <f>IF(AND(A571&lt;&gt;"",'Données élèves'!AE574&lt;&gt;""),IF('Données élèves'!AE574=TRUE,INDEX(codenat,MATCH('Données élèves'!K574,libnat,0)),'Données élèves'!K574),"")</f>
        <v/>
      </c>
      <c r="J571" s="148" t="str">
        <f>IF(AND(A571&lt;&gt;"",'Données élèves'!AF574&lt;&gt;""),IF('Données élèves'!AF574=TRUE,INDEX(codelangue,MATCH('Données élèves'!L574,liblangue,0)),'Données élèves'!L574),"")</f>
        <v/>
      </c>
      <c r="K571" s="148" t="str">
        <f>IF(AND(A571&lt;&gt;"",'Données élèves'!AH574&lt;&gt;""),IF('Données élèves'!AH574=TRUE,IF(INDEX(codegem,MATCH('Données élèves'!M574,libgem,0))&lt;8000,INDEX(codegem,MATCH('Données élèves'!M574,libgem,0)),""),'Données élèves'!M574),"")</f>
        <v/>
      </c>
      <c r="L571" s="148" t="str">
        <f>IF(AND(A571&lt;&gt;"",'Données élèves'!AH574&lt;&gt;""),IF('Données élèves'!AH574=TRUE,INDEX(codegemhist,MATCH('Données élèves'!M574,libgem,0)),""),"")</f>
        <v/>
      </c>
      <c r="M571" s="148" t="str">
        <f>IF(AND(A571&lt;&gt;"",'Données élèves'!AH574&lt;&gt;""),IF('Données élèves'!AH574=TRUE,IF(INDEX(codegem,MATCH('Données élèves'!M574,libgem,0))&gt;=8000,INDEX(codegem,MATCH('Données élèves'!M574,libgem,0)),""),'Données élèves'!M574),"")</f>
        <v/>
      </c>
      <c r="N571" s="148" t="str">
        <f>IF(AND(A571&lt;&gt;"",'Données élèves'!AI574&lt;&gt;""),IF('Données élèves'!AI574=TRUE,INDEX(codeschart,MATCH('Données élèves'!N574,libschart,0)),'Données élèves'!N574),"")</f>
        <v/>
      </c>
      <c r="O571" s="148" t="str">
        <f>IF(AND(A571&lt;&gt;"",'Données élèves'!O574&lt;&gt;""),'Données élèves'!O574,"")</f>
        <v/>
      </c>
      <c r="P571" s="148" t="str">
        <f>IF(AND(A571&lt;&gt;"",'Données élèves'!AK574&lt;&gt;""),IF('Données élèves'!AK574=TRUE,INDEX(codeform,MATCH('Données élèves'!P574,libform,0)),'Données élèves'!P574),"")</f>
        <v/>
      </c>
      <c r="Q571" s="148" t="str">
        <f>IF(AND(A571&lt;&gt;"",'Données élèves'!AL574&lt;&gt;""),IF('Données élèves'!AL574=TRUE,INDEX(codespe,MATCH('Données élèves'!Q574,libspe,0)),'Données élèves'!Q574),"")</f>
        <v/>
      </c>
      <c r="R571" s="148" t="str">
        <f>IF(AND(A571&lt;&gt;"",OR('Données élèves'!AM574&lt;&gt;"",'Données élèves'!AT574=FALSE)),IF('Données élèves'!AM574=TRUE,INDEX(codemp1,MATCH('Données élèves'!R574,libmp1,0)),IF('Données élèves'!AT574=FALSE,0,'Données élèves'!R574)),"")</f>
        <v/>
      </c>
      <c r="S571" s="148" t="str">
        <f t="shared" si="25"/>
        <v/>
      </c>
      <c r="T571" s="148" t="str">
        <f t="shared" si="26"/>
        <v/>
      </c>
      <c r="U571" s="148" t="str">
        <f>IF(AND(A571&lt;&gt;"",'Données élèves'!S574&lt;&gt;""),'Données élèves'!S574,"")</f>
        <v/>
      </c>
      <c r="V571" s="148" t="str">
        <f>IF(AND(A571&lt;&gt;"",'Données élèves'!T574&lt;&gt;""),'Données élèves'!T574,"")</f>
        <v/>
      </c>
      <c r="W571" s="148" t="str">
        <f>IF(AND(A571&lt;&gt;"",'Données élèves'!U574&lt;&gt;""),'Données élèves'!U574,"")</f>
        <v/>
      </c>
      <c r="X571" s="148" t="str">
        <f>IF(AND(A571&lt;&gt;"",'Données élèves'!V574&lt;&gt;""),'Données élèves'!V574,"")</f>
        <v/>
      </c>
      <c r="Y571" s="148" t="str">
        <f>IF(AND(A571&lt;&gt;"",'Données élèves'!W574&lt;&gt;""),'Données élèves'!W574,"")</f>
        <v/>
      </c>
      <c r="Z571" s="148" t="str">
        <f>IF(AND(A571&lt;&gt;"",'Données élèves'!X574&lt;&gt;""),'Données élèves'!X574,"")</f>
        <v/>
      </c>
    </row>
    <row r="572" spans="1:26" x14ac:dyDescent="0.2">
      <c r="A572" s="146" t="str">
        <f>IF('Données élèves'!$C575&lt;&gt;"",'Données élèves'!A575,"")</f>
        <v/>
      </c>
      <c r="B572" s="146" t="str">
        <f>IF(A572&lt;&gt;"",'Données élèves'!B575,"")</f>
        <v/>
      </c>
      <c r="C572" s="146" t="str">
        <f>IF(AND(A572&lt;&gt;"",'Données élèves'!F575&lt;&gt;""),IF(INDEX(codeclint,MATCH('Données élèves'!F575,libclint,0))&lt;&gt;"",INDEX(codeclint,MATCH('Données élèves'!F575,libclint,0)),""),"")</f>
        <v/>
      </c>
      <c r="D572" s="146" t="str">
        <f t="shared" si="24"/>
        <v/>
      </c>
      <c r="E572" s="146" t="str">
        <f>IF(A572&lt;&gt;"",IF('Données élèves'!G575&lt;&gt;"",IF('Données élèves'!AB575&lt;&gt;"",IF('Données élèves'!G575="LOC.ID",CONCATENATE("LOC.",'Données élèves'!AU$5),'Données élèves'!G575),""),""),"")</f>
        <v/>
      </c>
      <c r="F572" s="146" t="str">
        <f>IF(A572&lt;&gt;"",IF('Données élèves'!H575&lt;&gt;"",'Données élèves'!H575,""),"")</f>
        <v/>
      </c>
      <c r="G572" s="146" t="str">
        <f>IF(AND(A572&lt;&gt;"",'Données élèves'!AC575&lt;&gt;""),IF('Données élèves'!AC575=TRUE,INDEX(codesex,MATCH('Données élèves'!I575,libsex,0)),'Données élèves'!I575),"")</f>
        <v/>
      </c>
      <c r="H572" s="147" t="str">
        <f>IF(A572&lt;&gt;"",IF('Données élèves'!J575&lt;&gt;"",'Données élèves'!J575,""),"")</f>
        <v/>
      </c>
      <c r="I572" s="148" t="str">
        <f>IF(AND(A572&lt;&gt;"",'Données élèves'!AE575&lt;&gt;""),IF('Données élèves'!AE575=TRUE,INDEX(codenat,MATCH('Données élèves'!K575,libnat,0)),'Données élèves'!K575),"")</f>
        <v/>
      </c>
      <c r="J572" s="148" t="str">
        <f>IF(AND(A572&lt;&gt;"",'Données élèves'!AF575&lt;&gt;""),IF('Données élèves'!AF575=TRUE,INDEX(codelangue,MATCH('Données élèves'!L575,liblangue,0)),'Données élèves'!L575),"")</f>
        <v/>
      </c>
      <c r="K572" s="148" t="str">
        <f>IF(AND(A572&lt;&gt;"",'Données élèves'!AH575&lt;&gt;""),IF('Données élèves'!AH575=TRUE,IF(INDEX(codegem,MATCH('Données élèves'!M575,libgem,0))&lt;8000,INDEX(codegem,MATCH('Données élèves'!M575,libgem,0)),""),'Données élèves'!M575),"")</f>
        <v/>
      </c>
      <c r="L572" s="148" t="str">
        <f>IF(AND(A572&lt;&gt;"",'Données élèves'!AH575&lt;&gt;""),IF('Données élèves'!AH575=TRUE,INDEX(codegemhist,MATCH('Données élèves'!M575,libgem,0)),""),"")</f>
        <v/>
      </c>
      <c r="M572" s="148" t="str">
        <f>IF(AND(A572&lt;&gt;"",'Données élèves'!AH575&lt;&gt;""),IF('Données élèves'!AH575=TRUE,IF(INDEX(codegem,MATCH('Données élèves'!M575,libgem,0))&gt;=8000,INDEX(codegem,MATCH('Données élèves'!M575,libgem,0)),""),'Données élèves'!M575),"")</f>
        <v/>
      </c>
      <c r="N572" s="148" t="str">
        <f>IF(AND(A572&lt;&gt;"",'Données élèves'!AI575&lt;&gt;""),IF('Données élèves'!AI575=TRUE,INDEX(codeschart,MATCH('Données élèves'!N575,libschart,0)),'Données élèves'!N575),"")</f>
        <v/>
      </c>
      <c r="O572" s="148" t="str">
        <f>IF(AND(A572&lt;&gt;"",'Données élèves'!O575&lt;&gt;""),'Données élèves'!O575,"")</f>
        <v/>
      </c>
      <c r="P572" s="148" t="str">
        <f>IF(AND(A572&lt;&gt;"",'Données élèves'!AK575&lt;&gt;""),IF('Données élèves'!AK575=TRUE,INDEX(codeform,MATCH('Données élèves'!P575,libform,0)),'Données élèves'!P575),"")</f>
        <v/>
      </c>
      <c r="Q572" s="148" t="str">
        <f>IF(AND(A572&lt;&gt;"",'Données élèves'!AL575&lt;&gt;""),IF('Données élèves'!AL575=TRUE,INDEX(codespe,MATCH('Données élèves'!Q575,libspe,0)),'Données élèves'!Q575),"")</f>
        <v/>
      </c>
      <c r="R572" s="148" t="str">
        <f>IF(AND(A572&lt;&gt;"",OR('Données élèves'!AM575&lt;&gt;"",'Données élèves'!AT575=FALSE)),IF('Données élèves'!AM575=TRUE,INDEX(codemp1,MATCH('Données élèves'!R575,libmp1,0)),IF('Données élèves'!AT575=FALSE,0,'Données élèves'!R575)),"")</f>
        <v/>
      </c>
      <c r="S572" s="148" t="str">
        <f t="shared" si="25"/>
        <v/>
      </c>
      <c r="T572" s="148" t="str">
        <f t="shared" si="26"/>
        <v/>
      </c>
      <c r="U572" s="148" t="str">
        <f>IF(AND(A572&lt;&gt;"",'Données élèves'!S575&lt;&gt;""),'Données élèves'!S575,"")</f>
        <v/>
      </c>
      <c r="V572" s="148" t="str">
        <f>IF(AND(A572&lt;&gt;"",'Données élèves'!T575&lt;&gt;""),'Données élèves'!T575,"")</f>
        <v/>
      </c>
      <c r="W572" s="148" t="str">
        <f>IF(AND(A572&lt;&gt;"",'Données élèves'!U575&lt;&gt;""),'Données élèves'!U575,"")</f>
        <v/>
      </c>
      <c r="X572" s="148" t="str">
        <f>IF(AND(A572&lt;&gt;"",'Données élèves'!V575&lt;&gt;""),'Données élèves'!V575,"")</f>
        <v/>
      </c>
      <c r="Y572" s="148" t="str">
        <f>IF(AND(A572&lt;&gt;"",'Données élèves'!W575&lt;&gt;""),'Données élèves'!W575,"")</f>
        <v/>
      </c>
      <c r="Z572" s="148" t="str">
        <f>IF(AND(A572&lt;&gt;"",'Données élèves'!X575&lt;&gt;""),'Données élèves'!X575,"")</f>
        <v/>
      </c>
    </row>
    <row r="573" spans="1:26" x14ac:dyDescent="0.2">
      <c r="A573" s="146" t="str">
        <f>IF('Données élèves'!$C576&lt;&gt;"",'Données élèves'!A576,"")</f>
        <v/>
      </c>
      <c r="B573" s="146" t="str">
        <f>IF(A573&lt;&gt;"",'Données élèves'!B576,"")</f>
        <v/>
      </c>
      <c r="C573" s="146" t="str">
        <f>IF(AND(A573&lt;&gt;"",'Données élèves'!F576&lt;&gt;""),IF(INDEX(codeclint,MATCH('Données élèves'!F576,libclint,0))&lt;&gt;"",INDEX(codeclint,MATCH('Données élèves'!F576,libclint,0)),""),"")</f>
        <v/>
      </c>
      <c r="D573" s="146" t="str">
        <f t="shared" si="24"/>
        <v/>
      </c>
      <c r="E573" s="146" t="str">
        <f>IF(A573&lt;&gt;"",IF('Données élèves'!G576&lt;&gt;"",IF('Données élèves'!AB576&lt;&gt;"",IF('Données élèves'!G576="LOC.ID",CONCATENATE("LOC.",'Données élèves'!AU$5),'Données élèves'!G576),""),""),"")</f>
        <v/>
      </c>
      <c r="F573" s="146" t="str">
        <f>IF(A573&lt;&gt;"",IF('Données élèves'!H576&lt;&gt;"",'Données élèves'!H576,""),"")</f>
        <v/>
      </c>
      <c r="G573" s="146" t="str">
        <f>IF(AND(A573&lt;&gt;"",'Données élèves'!AC576&lt;&gt;""),IF('Données élèves'!AC576=TRUE,INDEX(codesex,MATCH('Données élèves'!I576,libsex,0)),'Données élèves'!I576),"")</f>
        <v/>
      </c>
      <c r="H573" s="147" t="str">
        <f>IF(A573&lt;&gt;"",IF('Données élèves'!J576&lt;&gt;"",'Données élèves'!J576,""),"")</f>
        <v/>
      </c>
      <c r="I573" s="148" t="str">
        <f>IF(AND(A573&lt;&gt;"",'Données élèves'!AE576&lt;&gt;""),IF('Données élèves'!AE576=TRUE,INDEX(codenat,MATCH('Données élèves'!K576,libnat,0)),'Données élèves'!K576),"")</f>
        <v/>
      </c>
      <c r="J573" s="148" t="str">
        <f>IF(AND(A573&lt;&gt;"",'Données élèves'!AF576&lt;&gt;""),IF('Données élèves'!AF576=TRUE,INDEX(codelangue,MATCH('Données élèves'!L576,liblangue,0)),'Données élèves'!L576),"")</f>
        <v/>
      </c>
      <c r="K573" s="148" t="str">
        <f>IF(AND(A573&lt;&gt;"",'Données élèves'!AH576&lt;&gt;""),IF('Données élèves'!AH576=TRUE,IF(INDEX(codegem,MATCH('Données élèves'!M576,libgem,0))&lt;8000,INDEX(codegem,MATCH('Données élèves'!M576,libgem,0)),""),'Données élèves'!M576),"")</f>
        <v/>
      </c>
      <c r="L573" s="148" t="str">
        <f>IF(AND(A573&lt;&gt;"",'Données élèves'!AH576&lt;&gt;""),IF('Données élèves'!AH576=TRUE,INDEX(codegemhist,MATCH('Données élèves'!M576,libgem,0)),""),"")</f>
        <v/>
      </c>
      <c r="M573" s="148" t="str">
        <f>IF(AND(A573&lt;&gt;"",'Données élèves'!AH576&lt;&gt;""),IF('Données élèves'!AH576=TRUE,IF(INDEX(codegem,MATCH('Données élèves'!M576,libgem,0))&gt;=8000,INDEX(codegem,MATCH('Données élèves'!M576,libgem,0)),""),'Données élèves'!M576),"")</f>
        <v/>
      </c>
      <c r="N573" s="148" t="str">
        <f>IF(AND(A573&lt;&gt;"",'Données élèves'!AI576&lt;&gt;""),IF('Données élèves'!AI576=TRUE,INDEX(codeschart,MATCH('Données élèves'!N576,libschart,0)),'Données élèves'!N576),"")</f>
        <v/>
      </c>
      <c r="O573" s="148" t="str">
        <f>IF(AND(A573&lt;&gt;"",'Données élèves'!O576&lt;&gt;""),'Données élèves'!O576,"")</f>
        <v/>
      </c>
      <c r="P573" s="148" t="str">
        <f>IF(AND(A573&lt;&gt;"",'Données élèves'!AK576&lt;&gt;""),IF('Données élèves'!AK576=TRUE,INDEX(codeform,MATCH('Données élèves'!P576,libform,0)),'Données élèves'!P576),"")</f>
        <v/>
      </c>
      <c r="Q573" s="148" t="str">
        <f>IF(AND(A573&lt;&gt;"",'Données élèves'!AL576&lt;&gt;""),IF('Données élèves'!AL576=TRUE,INDEX(codespe,MATCH('Données élèves'!Q576,libspe,0)),'Données élèves'!Q576),"")</f>
        <v/>
      </c>
      <c r="R573" s="148" t="str">
        <f>IF(AND(A573&lt;&gt;"",OR('Données élèves'!AM576&lt;&gt;"",'Données élèves'!AT576=FALSE)),IF('Données élèves'!AM576=TRUE,INDEX(codemp1,MATCH('Données élèves'!R576,libmp1,0)),IF('Données élèves'!AT576=FALSE,0,'Données élèves'!R576)),"")</f>
        <v/>
      </c>
      <c r="S573" s="148" t="str">
        <f t="shared" si="25"/>
        <v/>
      </c>
      <c r="T573" s="148" t="str">
        <f t="shared" si="26"/>
        <v/>
      </c>
      <c r="U573" s="148" t="str">
        <f>IF(AND(A573&lt;&gt;"",'Données élèves'!S576&lt;&gt;""),'Données élèves'!S576,"")</f>
        <v/>
      </c>
      <c r="V573" s="148" t="str">
        <f>IF(AND(A573&lt;&gt;"",'Données élèves'!T576&lt;&gt;""),'Données élèves'!T576,"")</f>
        <v/>
      </c>
      <c r="W573" s="148" t="str">
        <f>IF(AND(A573&lt;&gt;"",'Données élèves'!U576&lt;&gt;""),'Données élèves'!U576,"")</f>
        <v/>
      </c>
      <c r="X573" s="148" t="str">
        <f>IF(AND(A573&lt;&gt;"",'Données élèves'!V576&lt;&gt;""),'Données élèves'!V576,"")</f>
        <v/>
      </c>
      <c r="Y573" s="148" t="str">
        <f>IF(AND(A573&lt;&gt;"",'Données élèves'!W576&lt;&gt;""),'Données élèves'!W576,"")</f>
        <v/>
      </c>
      <c r="Z573" s="148" t="str">
        <f>IF(AND(A573&lt;&gt;"",'Données élèves'!X576&lt;&gt;""),'Données élèves'!X576,"")</f>
        <v/>
      </c>
    </row>
    <row r="574" spans="1:26" x14ac:dyDescent="0.2">
      <c r="A574" s="146" t="str">
        <f>IF('Données élèves'!$C577&lt;&gt;"",'Données élèves'!A577,"")</f>
        <v/>
      </c>
      <c r="B574" s="146" t="str">
        <f>IF(A574&lt;&gt;"",'Données élèves'!B577,"")</f>
        <v/>
      </c>
      <c r="C574" s="146" t="str">
        <f>IF(AND(A574&lt;&gt;"",'Données élèves'!F577&lt;&gt;""),IF(INDEX(codeclint,MATCH('Données élèves'!F577,libclint,0))&lt;&gt;"",INDEX(codeclint,MATCH('Données élèves'!F577,libclint,0)),""),"")</f>
        <v/>
      </c>
      <c r="D574" s="146" t="str">
        <f t="shared" si="24"/>
        <v/>
      </c>
      <c r="E574" s="146" t="str">
        <f>IF(A574&lt;&gt;"",IF('Données élèves'!G577&lt;&gt;"",IF('Données élèves'!AB577&lt;&gt;"",IF('Données élèves'!G577="LOC.ID",CONCATENATE("LOC.",'Données élèves'!AU$5),'Données élèves'!G577),""),""),"")</f>
        <v/>
      </c>
      <c r="F574" s="146" t="str">
        <f>IF(A574&lt;&gt;"",IF('Données élèves'!H577&lt;&gt;"",'Données élèves'!H577,""),"")</f>
        <v/>
      </c>
      <c r="G574" s="146" t="str">
        <f>IF(AND(A574&lt;&gt;"",'Données élèves'!AC577&lt;&gt;""),IF('Données élèves'!AC577=TRUE,INDEX(codesex,MATCH('Données élèves'!I577,libsex,0)),'Données élèves'!I577),"")</f>
        <v/>
      </c>
      <c r="H574" s="147" t="str">
        <f>IF(A574&lt;&gt;"",IF('Données élèves'!J577&lt;&gt;"",'Données élèves'!J577,""),"")</f>
        <v/>
      </c>
      <c r="I574" s="148" t="str">
        <f>IF(AND(A574&lt;&gt;"",'Données élèves'!AE577&lt;&gt;""),IF('Données élèves'!AE577=TRUE,INDEX(codenat,MATCH('Données élèves'!K577,libnat,0)),'Données élèves'!K577),"")</f>
        <v/>
      </c>
      <c r="J574" s="148" t="str">
        <f>IF(AND(A574&lt;&gt;"",'Données élèves'!AF577&lt;&gt;""),IF('Données élèves'!AF577=TRUE,INDEX(codelangue,MATCH('Données élèves'!L577,liblangue,0)),'Données élèves'!L577),"")</f>
        <v/>
      </c>
      <c r="K574" s="148" t="str">
        <f>IF(AND(A574&lt;&gt;"",'Données élèves'!AH577&lt;&gt;""),IF('Données élèves'!AH577=TRUE,IF(INDEX(codegem,MATCH('Données élèves'!M577,libgem,0))&lt;8000,INDEX(codegem,MATCH('Données élèves'!M577,libgem,0)),""),'Données élèves'!M577),"")</f>
        <v/>
      </c>
      <c r="L574" s="148" t="str">
        <f>IF(AND(A574&lt;&gt;"",'Données élèves'!AH577&lt;&gt;""),IF('Données élèves'!AH577=TRUE,INDEX(codegemhist,MATCH('Données élèves'!M577,libgem,0)),""),"")</f>
        <v/>
      </c>
      <c r="M574" s="148" t="str">
        <f>IF(AND(A574&lt;&gt;"",'Données élèves'!AH577&lt;&gt;""),IF('Données élèves'!AH577=TRUE,IF(INDEX(codegem,MATCH('Données élèves'!M577,libgem,0))&gt;=8000,INDEX(codegem,MATCH('Données élèves'!M577,libgem,0)),""),'Données élèves'!M577),"")</f>
        <v/>
      </c>
      <c r="N574" s="148" t="str">
        <f>IF(AND(A574&lt;&gt;"",'Données élèves'!AI577&lt;&gt;""),IF('Données élèves'!AI577=TRUE,INDEX(codeschart,MATCH('Données élèves'!N577,libschart,0)),'Données élèves'!N577),"")</f>
        <v/>
      </c>
      <c r="O574" s="148" t="str">
        <f>IF(AND(A574&lt;&gt;"",'Données élèves'!O577&lt;&gt;""),'Données élèves'!O577,"")</f>
        <v/>
      </c>
      <c r="P574" s="148" t="str">
        <f>IF(AND(A574&lt;&gt;"",'Données élèves'!AK577&lt;&gt;""),IF('Données élèves'!AK577=TRUE,INDEX(codeform,MATCH('Données élèves'!P577,libform,0)),'Données élèves'!P577),"")</f>
        <v/>
      </c>
      <c r="Q574" s="148" t="str">
        <f>IF(AND(A574&lt;&gt;"",'Données élèves'!AL577&lt;&gt;""),IF('Données élèves'!AL577=TRUE,INDEX(codespe,MATCH('Données élèves'!Q577,libspe,0)),'Données élèves'!Q577),"")</f>
        <v/>
      </c>
      <c r="R574" s="148" t="str">
        <f>IF(AND(A574&lt;&gt;"",OR('Données élèves'!AM577&lt;&gt;"",'Données élèves'!AT577=FALSE)),IF('Données élèves'!AM577=TRUE,INDEX(codemp1,MATCH('Données élèves'!R577,libmp1,0)),IF('Données élèves'!AT577=FALSE,0,'Données élèves'!R577)),"")</f>
        <v/>
      </c>
      <c r="S574" s="148" t="str">
        <f t="shared" si="25"/>
        <v/>
      </c>
      <c r="T574" s="148" t="str">
        <f t="shared" si="26"/>
        <v/>
      </c>
      <c r="U574" s="148" t="str">
        <f>IF(AND(A574&lt;&gt;"",'Données élèves'!S577&lt;&gt;""),'Données élèves'!S577,"")</f>
        <v/>
      </c>
      <c r="V574" s="148" t="str">
        <f>IF(AND(A574&lt;&gt;"",'Données élèves'!T577&lt;&gt;""),'Données élèves'!T577,"")</f>
        <v/>
      </c>
      <c r="W574" s="148" t="str">
        <f>IF(AND(A574&lt;&gt;"",'Données élèves'!U577&lt;&gt;""),'Données élèves'!U577,"")</f>
        <v/>
      </c>
      <c r="X574" s="148" t="str">
        <f>IF(AND(A574&lt;&gt;"",'Données élèves'!V577&lt;&gt;""),'Données élèves'!V577,"")</f>
        <v/>
      </c>
      <c r="Y574" s="148" t="str">
        <f>IF(AND(A574&lt;&gt;"",'Données élèves'!W577&lt;&gt;""),'Données élèves'!W577,"")</f>
        <v/>
      </c>
      <c r="Z574" s="148" t="str">
        <f>IF(AND(A574&lt;&gt;"",'Données élèves'!X577&lt;&gt;""),'Données élèves'!X577,"")</f>
        <v/>
      </c>
    </row>
    <row r="575" spans="1:26" x14ac:dyDescent="0.2">
      <c r="A575" s="146" t="str">
        <f>IF('Données élèves'!$C578&lt;&gt;"",'Données élèves'!A578,"")</f>
        <v/>
      </c>
      <c r="B575" s="146" t="str">
        <f>IF(A575&lt;&gt;"",'Données élèves'!B578,"")</f>
        <v/>
      </c>
      <c r="C575" s="146" t="str">
        <f>IF(AND(A575&lt;&gt;"",'Données élèves'!F578&lt;&gt;""),IF(INDEX(codeclint,MATCH('Données élèves'!F578,libclint,0))&lt;&gt;"",INDEX(codeclint,MATCH('Données élèves'!F578,libclint,0)),""),"")</f>
        <v/>
      </c>
      <c r="D575" s="146" t="str">
        <f t="shared" si="24"/>
        <v/>
      </c>
      <c r="E575" s="146" t="str">
        <f>IF(A575&lt;&gt;"",IF('Données élèves'!G578&lt;&gt;"",IF('Données élèves'!AB578&lt;&gt;"",IF('Données élèves'!G578="LOC.ID",CONCATENATE("LOC.",'Données élèves'!AU$5),'Données élèves'!G578),""),""),"")</f>
        <v/>
      </c>
      <c r="F575" s="146" t="str">
        <f>IF(A575&lt;&gt;"",IF('Données élèves'!H578&lt;&gt;"",'Données élèves'!H578,""),"")</f>
        <v/>
      </c>
      <c r="G575" s="146" t="str">
        <f>IF(AND(A575&lt;&gt;"",'Données élèves'!AC578&lt;&gt;""),IF('Données élèves'!AC578=TRUE,INDEX(codesex,MATCH('Données élèves'!I578,libsex,0)),'Données élèves'!I578),"")</f>
        <v/>
      </c>
      <c r="H575" s="147" t="str">
        <f>IF(A575&lt;&gt;"",IF('Données élèves'!J578&lt;&gt;"",'Données élèves'!J578,""),"")</f>
        <v/>
      </c>
      <c r="I575" s="148" t="str">
        <f>IF(AND(A575&lt;&gt;"",'Données élèves'!AE578&lt;&gt;""),IF('Données élèves'!AE578=TRUE,INDEX(codenat,MATCH('Données élèves'!K578,libnat,0)),'Données élèves'!K578),"")</f>
        <v/>
      </c>
      <c r="J575" s="148" t="str">
        <f>IF(AND(A575&lt;&gt;"",'Données élèves'!AF578&lt;&gt;""),IF('Données élèves'!AF578=TRUE,INDEX(codelangue,MATCH('Données élèves'!L578,liblangue,0)),'Données élèves'!L578),"")</f>
        <v/>
      </c>
      <c r="K575" s="148" t="str">
        <f>IF(AND(A575&lt;&gt;"",'Données élèves'!AH578&lt;&gt;""),IF('Données élèves'!AH578=TRUE,IF(INDEX(codegem,MATCH('Données élèves'!M578,libgem,0))&lt;8000,INDEX(codegem,MATCH('Données élèves'!M578,libgem,0)),""),'Données élèves'!M578),"")</f>
        <v/>
      </c>
      <c r="L575" s="148" t="str">
        <f>IF(AND(A575&lt;&gt;"",'Données élèves'!AH578&lt;&gt;""),IF('Données élèves'!AH578=TRUE,INDEX(codegemhist,MATCH('Données élèves'!M578,libgem,0)),""),"")</f>
        <v/>
      </c>
      <c r="M575" s="148" t="str">
        <f>IF(AND(A575&lt;&gt;"",'Données élèves'!AH578&lt;&gt;""),IF('Données élèves'!AH578=TRUE,IF(INDEX(codegem,MATCH('Données élèves'!M578,libgem,0))&gt;=8000,INDEX(codegem,MATCH('Données élèves'!M578,libgem,0)),""),'Données élèves'!M578),"")</f>
        <v/>
      </c>
      <c r="N575" s="148" t="str">
        <f>IF(AND(A575&lt;&gt;"",'Données élèves'!AI578&lt;&gt;""),IF('Données élèves'!AI578=TRUE,INDEX(codeschart,MATCH('Données élèves'!N578,libschart,0)),'Données élèves'!N578),"")</f>
        <v/>
      </c>
      <c r="O575" s="148" t="str">
        <f>IF(AND(A575&lt;&gt;"",'Données élèves'!O578&lt;&gt;""),'Données élèves'!O578,"")</f>
        <v/>
      </c>
      <c r="P575" s="148" t="str">
        <f>IF(AND(A575&lt;&gt;"",'Données élèves'!AK578&lt;&gt;""),IF('Données élèves'!AK578=TRUE,INDEX(codeform,MATCH('Données élèves'!P578,libform,0)),'Données élèves'!P578),"")</f>
        <v/>
      </c>
      <c r="Q575" s="148" t="str">
        <f>IF(AND(A575&lt;&gt;"",'Données élèves'!AL578&lt;&gt;""),IF('Données élèves'!AL578=TRUE,INDEX(codespe,MATCH('Données élèves'!Q578,libspe,0)),'Données élèves'!Q578),"")</f>
        <v/>
      </c>
      <c r="R575" s="148" t="str">
        <f>IF(AND(A575&lt;&gt;"",OR('Données élèves'!AM578&lt;&gt;"",'Données élèves'!AT578=FALSE)),IF('Données élèves'!AM578=TRUE,INDEX(codemp1,MATCH('Données élèves'!R578,libmp1,0)),IF('Données élèves'!AT578=FALSE,0,'Données élèves'!R578)),"")</f>
        <v/>
      </c>
      <c r="S575" s="148" t="str">
        <f t="shared" si="25"/>
        <v/>
      </c>
      <c r="T575" s="148" t="str">
        <f t="shared" si="26"/>
        <v/>
      </c>
      <c r="U575" s="148" t="str">
        <f>IF(AND(A575&lt;&gt;"",'Données élèves'!S578&lt;&gt;""),'Données élèves'!S578,"")</f>
        <v/>
      </c>
      <c r="V575" s="148" t="str">
        <f>IF(AND(A575&lt;&gt;"",'Données élèves'!T578&lt;&gt;""),'Données élèves'!T578,"")</f>
        <v/>
      </c>
      <c r="W575" s="148" t="str">
        <f>IF(AND(A575&lt;&gt;"",'Données élèves'!U578&lt;&gt;""),'Données élèves'!U578,"")</f>
        <v/>
      </c>
      <c r="X575" s="148" t="str">
        <f>IF(AND(A575&lt;&gt;"",'Données élèves'!V578&lt;&gt;""),'Données élèves'!V578,"")</f>
        <v/>
      </c>
      <c r="Y575" s="148" t="str">
        <f>IF(AND(A575&lt;&gt;"",'Données élèves'!W578&lt;&gt;""),'Données élèves'!W578,"")</f>
        <v/>
      </c>
      <c r="Z575" s="148" t="str">
        <f>IF(AND(A575&lt;&gt;"",'Données élèves'!X578&lt;&gt;""),'Données élèves'!X578,"")</f>
        <v/>
      </c>
    </row>
    <row r="576" spans="1:26" x14ac:dyDescent="0.2">
      <c r="A576" s="146" t="str">
        <f>IF('Données élèves'!$C579&lt;&gt;"",'Données élèves'!A579,"")</f>
        <v/>
      </c>
      <c r="B576" s="146" t="str">
        <f>IF(A576&lt;&gt;"",'Données élèves'!B579,"")</f>
        <v/>
      </c>
      <c r="C576" s="146" t="str">
        <f>IF(AND(A576&lt;&gt;"",'Données élèves'!F579&lt;&gt;""),IF(INDEX(codeclint,MATCH('Données élèves'!F579,libclint,0))&lt;&gt;"",INDEX(codeclint,MATCH('Données élèves'!F579,libclint,0)),""),"")</f>
        <v/>
      </c>
      <c r="D576" s="146" t="str">
        <f t="shared" si="24"/>
        <v/>
      </c>
      <c r="E576" s="146" t="str">
        <f>IF(A576&lt;&gt;"",IF('Données élèves'!G579&lt;&gt;"",IF('Données élèves'!AB579&lt;&gt;"",IF('Données élèves'!G579="LOC.ID",CONCATENATE("LOC.",'Données élèves'!AU$5),'Données élèves'!G579),""),""),"")</f>
        <v/>
      </c>
      <c r="F576" s="146" t="str">
        <f>IF(A576&lt;&gt;"",IF('Données élèves'!H579&lt;&gt;"",'Données élèves'!H579,""),"")</f>
        <v/>
      </c>
      <c r="G576" s="146" t="str">
        <f>IF(AND(A576&lt;&gt;"",'Données élèves'!AC579&lt;&gt;""),IF('Données élèves'!AC579=TRUE,INDEX(codesex,MATCH('Données élèves'!I579,libsex,0)),'Données élèves'!I579),"")</f>
        <v/>
      </c>
      <c r="H576" s="147" t="str">
        <f>IF(A576&lt;&gt;"",IF('Données élèves'!J579&lt;&gt;"",'Données élèves'!J579,""),"")</f>
        <v/>
      </c>
      <c r="I576" s="148" t="str">
        <f>IF(AND(A576&lt;&gt;"",'Données élèves'!AE579&lt;&gt;""),IF('Données élèves'!AE579=TRUE,INDEX(codenat,MATCH('Données élèves'!K579,libnat,0)),'Données élèves'!K579),"")</f>
        <v/>
      </c>
      <c r="J576" s="148" t="str">
        <f>IF(AND(A576&lt;&gt;"",'Données élèves'!AF579&lt;&gt;""),IF('Données élèves'!AF579=TRUE,INDEX(codelangue,MATCH('Données élèves'!L579,liblangue,0)),'Données élèves'!L579),"")</f>
        <v/>
      </c>
      <c r="K576" s="148" t="str">
        <f>IF(AND(A576&lt;&gt;"",'Données élèves'!AH579&lt;&gt;""),IF('Données élèves'!AH579=TRUE,IF(INDEX(codegem,MATCH('Données élèves'!M579,libgem,0))&lt;8000,INDEX(codegem,MATCH('Données élèves'!M579,libgem,0)),""),'Données élèves'!M579),"")</f>
        <v/>
      </c>
      <c r="L576" s="148" t="str">
        <f>IF(AND(A576&lt;&gt;"",'Données élèves'!AH579&lt;&gt;""),IF('Données élèves'!AH579=TRUE,INDEX(codegemhist,MATCH('Données élèves'!M579,libgem,0)),""),"")</f>
        <v/>
      </c>
      <c r="M576" s="148" t="str">
        <f>IF(AND(A576&lt;&gt;"",'Données élèves'!AH579&lt;&gt;""),IF('Données élèves'!AH579=TRUE,IF(INDEX(codegem,MATCH('Données élèves'!M579,libgem,0))&gt;=8000,INDEX(codegem,MATCH('Données élèves'!M579,libgem,0)),""),'Données élèves'!M579),"")</f>
        <v/>
      </c>
      <c r="N576" s="148" t="str">
        <f>IF(AND(A576&lt;&gt;"",'Données élèves'!AI579&lt;&gt;""),IF('Données élèves'!AI579=TRUE,INDEX(codeschart,MATCH('Données élèves'!N579,libschart,0)),'Données élèves'!N579),"")</f>
        <v/>
      </c>
      <c r="O576" s="148" t="str">
        <f>IF(AND(A576&lt;&gt;"",'Données élèves'!O579&lt;&gt;""),'Données élèves'!O579,"")</f>
        <v/>
      </c>
      <c r="P576" s="148" t="str">
        <f>IF(AND(A576&lt;&gt;"",'Données élèves'!AK579&lt;&gt;""),IF('Données élèves'!AK579=TRUE,INDEX(codeform,MATCH('Données élèves'!P579,libform,0)),'Données élèves'!P579),"")</f>
        <v/>
      </c>
      <c r="Q576" s="148" t="str">
        <f>IF(AND(A576&lt;&gt;"",'Données élèves'!AL579&lt;&gt;""),IF('Données élèves'!AL579=TRUE,INDEX(codespe,MATCH('Données élèves'!Q579,libspe,0)),'Données élèves'!Q579),"")</f>
        <v/>
      </c>
      <c r="R576" s="148" t="str">
        <f>IF(AND(A576&lt;&gt;"",OR('Données élèves'!AM579&lt;&gt;"",'Données élèves'!AT579=FALSE)),IF('Données élèves'!AM579=TRUE,INDEX(codemp1,MATCH('Données élèves'!R579,libmp1,0)),IF('Données élèves'!AT579=FALSE,0,'Données élèves'!R579)),"")</f>
        <v/>
      </c>
      <c r="S576" s="148" t="str">
        <f t="shared" si="25"/>
        <v/>
      </c>
      <c r="T576" s="148" t="str">
        <f t="shared" si="26"/>
        <v/>
      </c>
      <c r="U576" s="148" t="str">
        <f>IF(AND(A576&lt;&gt;"",'Données élèves'!S579&lt;&gt;""),'Données élèves'!S579,"")</f>
        <v/>
      </c>
      <c r="V576" s="148" t="str">
        <f>IF(AND(A576&lt;&gt;"",'Données élèves'!T579&lt;&gt;""),'Données élèves'!T579,"")</f>
        <v/>
      </c>
      <c r="W576" s="148" t="str">
        <f>IF(AND(A576&lt;&gt;"",'Données élèves'!U579&lt;&gt;""),'Données élèves'!U579,"")</f>
        <v/>
      </c>
      <c r="X576" s="148" t="str">
        <f>IF(AND(A576&lt;&gt;"",'Données élèves'!V579&lt;&gt;""),'Données élèves'!V579,"")</f>
        <v/>
      </c>
      <c r="Y576" s="148" t="str">
        <f>IF(AND(A576&lt;&gt;"",'Données élèves'!W579&lt;&gt;""),'Données élèves'!W579,"")</f>
        <v/>
      </c>
      <c r="Z576" s="148" t="str">
        <f>IF(AND(A576&lt;&gt;"",'Données élèves'!X579&lt;&gt;""),'Données élèves'!X579,"")</f>
        <v/>
      </c>
    </row>
    <row r="577" spans="1:26" x14ac:dyDescent="0.2">
      <c r="A577" s="146" t="str">
        <f>IF('Données élèves'!$C580&lt;&gt;"",'Données élèves'!A580,"")</f>
        <v/>
      </c>
      <c r="B577" s="146" t="str">
        <f>IF(A577&lt;&gt;"",'Données élèves'!B580,"")</f>
        <v/>
      </c>
      <c r="C577" s="146" t="str">
        <f>IF(AND(A577&lt;&gt;"",'Données élèves'!F580&lt;&gt;""),IF(INDEX(codeclint,MATCH('Données élèves'!F580,libclint,0))&lt;&gt;"",INDEX(codeclint,MATCH('Données élèves'!F580,libclint,0)),""),"")</f>
        <v/>
      </c>
      <c r="D577" s="146" t="str">
        <f t="shared" si="24"/>
        <v/>
      </c>
      <c r="E577" s="146" t="str">
        <f>IF(A577&lt;&gt;"",IF('Données élèves'!G580&lt;&gt;"",IF('Données élèves'!AB580&lt;&gt;"",IF('Données élèves'!G580="LOC.ID",CONCATENATE("LOC.",'Données élèves'!AU$5),'Données élèves'!G580),""),""),"")</f>
        <v/>
      </c>
      <c r="F577" s="146" t="str">
        <f>IF(A577&lt;&gt;"",IF('Données élèves'!H580&lt;&gt;"",'Données élèves'!H580,""),"")</f>
        <v/>
      </c>
      <c r="G577" s="146" t="str">
        <f>IF(AND(A577&lt;&gt;"",'Données élèves'!AC580&lt;&gt;""),IF('Données élèves'!AC580=TRUE,INDEX(codesex,MATCH('Données élèves'!I580,libsex,0)),'Données élèves'!I580),"")</f>
        <v/>
      </c>
      <c r="H577" s="147" t="str">
        <f>IF(A577&lt;&gt;"",IF('Données élèves'!J580&lt;&gt;"",'Données élèves'!J580,""),"")</f>
        <v/>
      </c>
      <c r="I577" s="148" t="str">
        <f>IF(AND(A577&lt;&gt;"",'Données élèves'!AE580&lt;&gt;""),IF('Données élèves'!AE580=TRUE,INDEX(codenat,MATCH('Données élèves'!K580,libnat,0)),'Données élèves'!K580),"")</f>
        <v/>
      </c>
      <c r="J577" s="148" t="str">
        <f>IF(AND(A577&lt;&gt;"",'Données élèves'!AF580&lt;&gt;""),IF('Données élèves'!AF580=TRUE,INDEX(codelangue,MATCH('Données élèves'!L580,liblangue,0)),'Données élèves'!L580),"")</f>
        <v/>
      </c>
      <c r="K577" s="148" t="str">
        <f>IF(AND(A577&lt;&gt;"",'Données élèves'!AH580&lt;&gt;""),IF('Données élèves'!AH580=TRUE,IF(INDEX(codegem,MATCH('Données élèves'!M580,libgem,0))&lt;8000,INDEX(codegem,MATCH('Données élèves'!M580,libgem,0)),""),'Données élèves'!M580),"")</f>
        <v/>
      </c>
      <c r="L577" s="148" t="str">
        <f>IF(AND(A577&lt;&gt;"",'Données élèves'!AH580&lt;&gt;""),IF('Données élèves'!AH580=TRUE,INDEX(codegemhist,MATCH('Données élèves'!M580,libgem,0)),""),"")</f>
        <v/>
      </c>
      <c r="M577" s="148" t="str">
        <f>IF(AND(A577&lt;&gt;"",'Données élèves'!AH580&lt;&gt;""),IF('Données élèves'!AH580=TRUE,IF(INDEX(codegem,MATCH('Données élèves'!M580,libgem,0))&gt;=8000,INDEX(codegem,MATCH('Données élèves'!M580,libgem,0)),""),'Données élèves'!M580),"")</f>
        <v/>
      </c>
      <c r="N577" s="148" t="str">
        <f>IF(AND(A577&lt;&gt;"",'Données élèves'!AI580&lt;&gt;""),IF('Données élèves'!AI580=TRUE,INDEX(codeschart,MATCH('Données élèves'!N580,libschart,0)),'Données élèves'!N580),"")</f>
        <v/>
      </c>
      <c r="O577" s="148" t="str">
        <f>IF(AND(A577&lt;&gt;"",'Données élèves'!O580&lt;&gt;""),'Données élèves'!O580,"")</f>
        <v/>
      </c>
      <c r="P577" s="148" t="str">
        <f>IF(AND(A577&lt;&gt;"",'Données élèves'!AK580&lt;&gt;""),IF('Données élèves'!AK580=TRUE,INDEX(codeform,MATCH('Données élèves'!P580,libform,0)),'Données élèves'!P580),"")</f>
        <v/>
      </c>
      <c r="Q577" s="148" t="str">
        <f>IF(AND(A577&lt;&gt;"",'Données élèves'!AL580&lt;&gt;""),IF('Données élèves'!AL580=TRUE,INDEX(codespe,MATCH('Données élèves'!Q580,libspe,0)),'Données élèves'!Q580),"")</f>
        <v/>
      </c>
      <c r="R577" s="148" t="str">
        <f>IF(AND(A577&lt;&gt;"",OR('Données élèves'!AM580&lt;&gt;"",'Données élèves'!AT580=FALSE)),IF('Données élèves'!AM580=TRUE,INDEX(codemp1,MATCH('Données élèves'!R580,libmp1,0)),IF('Données élèves'!AT580=FALSE,0,'Données élèves'!R580)),"")</f>
        <v/>
      </c>
      <c r="S577" s="148" t="str">
        <f t="shared" si="25"/>
        <v/>
      </c>
      <c r="T577" s="148" t="str">
        <f t="shared" si="26"/>
        <v/>
      </c>
      <c r="U577" s="148" t="str">
        <f>IF(AND(A577&lt;&gt;"",'Données élèves'!S580&lt;&gt;""),'Données élèves'!S580,"")</f>
        <v/>
      </c>
      <c r="V577" s="148" t="str">
        <f>IF(AND(A577&lt;&gt;"",'Données élèves'!T580&lt;&gt;""),'Données élèves'!T580,"")</f>
        <v/>
      </c>
      <c r="W577" s="148" t="str">
        <f>IF(AND(A577&lt;&gt;"",'Données élèves'!U580&lt;&gt;""),'Données élèves'!U580,"")</f>
        <v/>
      </c>
      <c r="X577" s="148" t="str">
        <f>IF(AND(A577&lt;&gt;"",'Données élèves'!V580&lt;&gt;""),'Données élèves'!V580,"")</f>
        <v/>
      </c>
      <c r="Y577" s="148" t="str">
        <f>IF(AND(A577&lt;&gt;"",'Données élèves'!W580&lt;&gt;""),'Données élèves'!W580,"")</f>
        <v/>
      </c>
      <c r="Z577" s="148" t="str">
        <f>IF(AND(A577&lt;&gt;"",'Données élèves'!X580&lt;&gt;""),'Données élèves'!X580,"")</f>
        <v/>
      </c>
    </row>
    <row r="578" spans="1:26" x14ac:dyDescent="0.2">
      <c r="A578" s="146" t="str">
        <f>IF('Données élèves'!$C581&lt;&gt;"",'Données élèves'!A581,"")</f>
        <v/>
      </c>
      <c r="B578" s="146" t="str">
        <f>IF(A578&lt;&gt;"",'Données élèves'!B581,"")</f>
        <v/>
      </c>
      <c r="C578" s="146" t="str">
        <f>IF(AND(A578&lt;&gt;"",'Données élèves'!F581&lt;&gt;""),IF(INDEX(codeclint,MATCH('Données élèves'!F581,libclint,0))&lt;&gt;"",INDEX(codeclint,MATCH('Données élèves'!F581,libclint,0)),""),"")</f>
        <v/>
      </c>
      <c r="D578" s="146" t="str">
        <f t="shared" si="24"/>
        <v/>
      </c>
      <c r="E578" s="146" t="str">
        <f>IF(A578&lt;&gt;"",IF('Données élèves'!G581&lt;&gt;"",IF('Données élèves'!AB581&lt;&gt;"",IF('Données élèves'!G581="LOC.ID",CONCATENATE("LOC.",'Données élèves'!AU$5),'Données élèves'!G581),""),""),"")</f>
        <v/>
      </c>
      <c r="F578" s="146" t="str">
        <f>IF(A578&lt;&gt;"",IF('Données élèves'!H581&lt;&gt;"",'Données élèves'!H581,""),"")</f>
        <v/>
      </c>
      <c r="G578" s="146" t="str">
        <f>IF(AND(A578&lt;&gt;"",'Données élèves'!AC581&lt;&gt;""),IF('Données élèves'!AC581=TRUE,INDEX(codesex,MATCH('Données élèves'!I581,libsex,0)),'Données élèves'!I581),"")</f>
        <v/>
      </c>
      <c r="H578" s="147" t="str">
        <f>IF(A578&lt;&gt;"",IF('Données élèves'!J581&lt;&gt;"",'Données élèves'!J581,""),"")</f>
        <v/>
      </c>
      <c r="I578" s="148" t="str">
        <f>IF(AND(A578&lt;&gt;"",'Données élèves'!AE581&lt;&gt;""),IF('Données élèves'!AE581=TRUE,INDEX(codenat,MATCH('Données élèves'!K581,libnat,0)),'Données élèves'!K581),"")</f>
        <v/>
      </c>
      <c r="J578" s="148" t="str">
        <f>IF(AND(A578&lt;&gt;"",'Données élèves'!AF581&lt;&gt;""),IF('Données élèves'!AF581=TRUE,INDEX(codelangue,MATCH('Données élèves'!L581,liblangue,0)),'Données élèves'!L581),"")</f>
        <v/>
      </c>
      <c r="K578" s="148" t="str">
        <f>IF(AND(A578&lt;&gt;"",'Données élèves'!AH581&lt;&gt;""),IF('Données élèves'!AH581=TRUE,IF(INDEX(codegem,MATCH('Données élèves'!M581,libgem,0))&lt;8000,INDEX(codegem,MATCH('Données élèves'!M581,libgem,0)),""),'Données élèves'!M581),"")</f>
        <v/>
      </c>
      <c r="L578" s="148" t="str">
        <f>IF(AND(A578&lt;&gt;"",'Données élèves'!AH581&lt;&gt;""),IF('Données élèves'!AH581=TRUE,INDEX(codegemhist,MATCH('Données élèves'!M581,libgem,0)),""),"")</f>
        <v/>
      </c>
      <c r="M578" s="148" t="str">
        <f>IF(AND(A578&lt;&gt;"",'Données élèves'!AH581&lt;&gt;""),IF('Données élèves'!AH581=TRUE,IF(INDEX(codegem,MATCH('Données élèves'!M581,libgem,0))&gt;=8000,INDEX(codegem,MATCH('Données élèves'!M581,libgem,0)),""),'Données élèves'!M581),"")</f>
        <v/>
      </c>
      <c r="N578" s="148" t="str">
        <f>IF(AND(A578&lt;&gt;"",'Données élèves'!AI581&lt;&gt;""),IF('Données élèves'!AI581=TRUE,INDEX(codeschart,MATCH('Données élèves'!N581,libschart,0)),'Données élèves'!N581),"")</f>
        <v/>
      </c>
      <c r="O578" s="148" t="str">
        <f>IF(AND(A578&lt;&gt;"",'Données élèves'!O581&lt;&gt;""),'Données élèves'!O581,"")</f>
        <v/>
      </c>
      <c r="P578" s="148" t="str">
        <f>IF(AND(A578&lt;&gt;"",'Données élèves'!AK581&lt;&gt;""),IF('Données élèves'!AK581=TRUE,INDEX(codeform,MATCH('Données élèves'!P581,libform,0)),'Données élèves'!P581),"")</f>
        <v/>
      </c>
      <c r="Q578" s="148" t="str">
        <f>IF(AND(A578&lt;&gt;"",'Données élèves'!AL581&lt;&gt;""),IF('Données élèves'!AL581=TRUE,INDEX(codespe,MATCH('Données élèves'!Q581,libspe,0)),'Données élèves'!Q581),"")</f>
        <v/>
      </c>
      <c r="R578" s="148" t="str">
        <f>IF(AND(A578&lt;&gt;"",OR('Données élèves'!AM581&lt;&gt;"",'Données élèves'!AT581=FALSE)),IF('Données élèves'!AM581=TRUE,INDEX(codemp1,MATCH('Données élèves'!R581,libmp1,0)),IF('Données élèves'!AT581=FALSE,0,'Données élèves'!R581)),"")</f>
        <v/>
      </c>
      <c r="S578" s="148" t="str">
        <f t="shared" si="25"/>
        <v/>
      </c>
      <c r="T578" s="148" t="str">
        <f t="shared" si="26"/>
        <v/>
      </c>
      <c r="U578" s="148" t="str">
        <f>IF(AND(A578&lt;&gt;"",'Données élèves'!S581&lt;&gt;""),'Données élèves'!S581,"")</f>
        <v/>
      </c>
      <c r="V578" s="148" t="str">
        <f>IF(AND(A578&lt;&gt;"",'Données élèves'!T581&lt;&gt;""),'Données élèves'!T581,"")</f>
        <v/>
      </c>
      <c r="W578" s="148" t="str">
        <f>IF(AND(A578&lt;&gt;"",'Données élèves'!U581&lt;&gt;""),'Données élèves'!U581,"")</f>
        <v/>
      </c>
      <c r="X578" s="148" t="str">
        <f>IF(AND(A578&lt;&gt;"",'Données élèves'!V581&lt;&gt;""),'Données élèves'!V581,"")</f>
        <v/>
      </c>
      <c r="Y578" s="148" t="str">
        <f>IF(AND(A578&lt;&gt;"",'Données élèves'!W581&lt;&gt;""),'Données élèves'!W581,"")</f>
        <v/>
      </c>
      <c r="Z578" s="148" t="str">
        <f>IF(AND(A578&lt;&gt;"",'Données élèves'!X581&lt;&gt;""),'Données élèves'!X581,"")</f>
        <v/>
      </c>
    </row>
    <row r="579" spans="1:26" x14ac:dyDescent="0.2">
      <c r="A579" s="146" t="str">
        <f>IF('Données élèves'!$C582&lt;&gt;"",'Données élèves'!A582,"")</f>
        <v/>
      </c>
      <c r="B579" s="146" t="str">
        <f>IF(A579&lt;&gt;"",'Données élèves'!B582,"")</f>
        <v/>
      </c>
      <c r="C579" s="146" t="str">
        <f>IF(AND(A579&lt;&gt;"",'Données élèves'!F582&lt;&gt;""),IF(INDEX(codeclint,MATCH('Données élèves'!F582,libclint,0))&lt;&gt;"",INDEX(codeclint,MATCH('Données élèves'!F582,libclint,0)),""),"")</f>
        <v/>
      </c>
      <c r="D579" s="146" t="str">
        <f t="shared" ref="D579:D642" si="27">IF(A579&lt;&gt;"",99990000,"")</f>
        <v/>
      </c>
      <c r="E579" s="146" t="str">
        <f>IF(A579&lt;&gt;"",IF('Données élèves'!G582&lt;&gt;"",IF('Données élèves'!AB582&lt;&gt;"",IF('Données élèves'!G582="LOC.ID",CONCATENATE("LOC.",'Données élèves'!AU$5),'Données élèves'!G582),""),""),"")</f>
        <v/>
      </c>
      <c r="F579" s="146" t="str">
        <f>IF(A579&lt;&gt;"",IF('Données élèves'!H582&lt;&gt;"",'Données élèves'!H582,""),"")</f>
        <v/>
      </c>
      <c r="G579" s="146" t="str">
        <f>IF(AND(A579&lt;&gt;"",'Données élèves'!AC582&lt;&gt;""),IF('Données élèves'!AC582=TRUE,INDEX(codesex,MATCH('Données élèves'!I582,libsex,0)),'Données élèves'!I582),"")</f>
        <v/>
      </c>
      <c r="H579" s="147" t="str">
        <f>IF(A579&lt;&gt;"",IF('Données élèves'!J582&lt;&gt;"",'Données élèves'!J582,""),"")</f>
        <v/>
      </c>
      <c r="I579" s="148" t="str">
        <f>IF(AND(A579&lt;&gt;"",'Données élèves'!AE582&lt;&gt;""),IF('Données élèves'!AE582=TRUE,INDEX(codenat,MATCH('Données élèves'!K582,libnat,0)),'Données élèves'!K582),"")</f>
        <v/>
      </c>
      <c r="J579" s="148" t="str">
        <f>IF(AND(A579&lt;&gt;"",'Données élèves'!AF582&lt;&gt;""),IF('Données élèves'!AF582=TRUE,INDEX(codelangue,MATCH('Données élèves'!L582,liblangue,0)),'Données élèves'!L582),"")</f>
        <v/>
      </c>
      <c r="K579" s="148" t="str">
        <f>IF(AND(A579&lt;&gt;"",'Données élèves'!AH582&lt;&gt;""),IF('Données élèves'!AH582=TRUE,IF(INDEX(codegem,MATCH('Données élèves'!M582,libgem,0))&lt;8000,INDEX(codegem,MATCH('Données élèves'!M582,libgem,0)),""),'Données élèves'!M582),"")</f>
        <v/>
      </c>
      <c r="L579" s="148" t="str">
        <f>IF(AND(A579&lt;&gt;"",'Données élèves'!AH582&lt;&gt;""),IF('Données élèves'!AH582=TRUE,INDEX(codegemhist,MATCH('Données élèves'!M582,libgem,0)),""),"")</f>
        <v/>
      </c>
      <c r="M579" s="148" t="str">
        <f>IF(AND(A579&lt;&gt;"",'Données élèves'!AH582&lt;&gt;""),IF('Données élèves'!AH582=TRUE,IF(INDEX(codegem,MATCH('Données élèves'!M582,libgem,0))&gt;=8000,INDEX(codegem,MATCH('Données élèves'!M582,libgem,0)),""),'Données élèves'!M582),"")</f>
        <v/>
      </c>
      <c r="N579" s="148" t="str">
        <f>IF(AND(A579&lt;&gt;"",'Données élèves'!AI582&lt;&gt;""),IF('Données élèves'!AI582=TRUE,INDEX(codeschart,MATCH('Données élèves'!N582,libschart,0)),'Données élèves'!N582),"")</f>
        <v/>
      </c>
      <c r="O579" s="148" t="str">
        <f>IF(AND(A579&lt;&gt;"",'Données élèves'!O582&lt;&gt;""),'Données élèves'!O582,"")</f>
        <v/>
      </c>
      <c r="P579" s="148" t="str">
        <f>IF(AND(A579&lt;&gt;"",'Données élèves'!AK582&lt;&gt;""),IF('Données élèves'!AK582=TRUE,INDEX(codeform,MATCH('Données élèves'!P582,libform,0)),'Données élèves'!P582),"")</f>
        <v/>
      </c>
      <c r="Q579" s="148" t="str">
        <f>IF(AND(A579&lt;&gt;"",'Données élèves'!AL582&lt;&gt;""),IF('Données élèves'!AL582=TRUE,INDEX(codespe,MATCH('Données élèves'!Q582,libspe,0)),'Données élèves'!Q582),"")</f>
        <v/>
      </c>
      <c r="R579" s="148" t="str">
        <f>IF(AND(A579&lt;&gt;"",OR('Données élèves'!AM582&lt;&gt;"",'Données élèves'!AT582=FALSE)),IF('Données élèves'!AM582=TRUE,INDEX(codemp1,MATCH('Données élèves'!R582,libmp1,0)),IF('Données élèves'!AT582=FALSE,0,'Données élèves'!R582)),"")</f>
        <v/>
      </c>
      <c r="S579" s="148" t="str">
        <f t="shared" ref="S579:S642" si="28">IF(A579&lt;&gt;"",98990000,"")</f>
        <v/>
      </c>
      <c r="T579" s="148" t="str">
        <f t="shared" ref="T579:T642" si="29">IF(A579&lt;&gt;"",99,"")</f>
        <v/>
      </c>
      <c r="U579" s="148" t="str">
        <f>IF(AND(A579&lt;&gt;"",'Données élèves'!S582&lt;&gt;""),'Données élèves'!S582,"")</f>
        <v/>
      </c>
      <c r="V579" s="148" t="str">
        <f>IF(AND(A579&lt;&gt;"",'Données élèves'!T582&lt;&gt;""),'Données élèves'!T582,"")</f>
        <v/>
      </c>
      <c r="W579" s="148" t="str">
        <f>IF(AND(A579&lt;&gt;"",'Données élèves'!U582&lt;&gt;""),'Données élèves'!U582,"")</f>
        <v/>
      </c>
      <c r="X579" s="148" t="str">
        <f>IF(AND(A579&lt;&gt;"",'Données élèves'!V582&lt;&gt;""),'Données élèves'!V582,"")</f>
        <v/>
      </c>
      <c r="Y579" s="148" t="str">
        <f>IF(AND(A579&lt;&gt;"",'Données élèves'!W582&lt;&gt;""),'Données élèves'!W582,"")</f>
        <v/>
      </c>
      <c r="Z579" s="148" t="str">
        <f>IF(AND(A579&lt;&gt;"",'Données élèves'!X582&lt;&gt;""),'Données élèves'!X582,"")</f>
        <v/>
      </c>
    </row>
    <row r="580" spans="1:26" x14ac:dyDescent="0.2">
      <c r="A580" s="146" t="str">
        <f>IF('Données élèves'!$C583&lt;&gt;"",'Données élèves'!A583,"")</f>
        <v/>
      </c>
      <c r="B580" s="146" t="str">
        <f>IF(A580&lt;&gt;"",'Données élèves'!B583,"")</f>
        <v/>
      </c>
      <c r="C580" s="146" t="str">
        <f>IF(AND(A580&lt;&gt;"",'Données élèves'!F583&lt;&gt;""),IF(INDEX(codeclint,MATCH('Données élèves'!F583,libclint,0))&lt;&gt;"",INDEX(codeclint,MATCH('Données élèves'!F583,libclint,0)),""),"")</f>
        <v/>
      </c>
      <c r="D580" s="146" t="str">
        <f t="shared" si="27"/>
        <v/>
      </c>
      <c r="E580" s="146" t="str">
        <f>IF(A580&lt;&gt;"",IF('Données élèves'!G583&lt;&gt;"",IF('Données élèves'!AB583&lt;&gt;"",IF('Données élèves'!G583="LOC.ID",CONCATENATE("LOC.",'Données élèves'!AU$5),'Données élèves'!G583),""),""),"")</f>
        <v/>
      </c>
      <c r="F580" s="146" t="str">
        <f>IF(A580&lt;&gt;"",IF('Données élèves'!H583&lt;&gt;"",'Données élèves'!H583,""),"")</f>
        <v/>
      </c>
      <c r="G580" s="146" t="str">
        <f>IF(AND(A580&lt;&gt;"",'Données élèves'!AC583&lt;&gt;""),IF('Données élèves'!AC583=TRUE,INDEX(codesex,MATCH('Données élèves'!I583,libsex,0)),'Données élèves'!I583),"")</f>
        <v/>
      </c>
      <c r="H580" s="147" t="str">
        <f>IF(A580&lt;&gt;"",IF('Données élèves'!J583&lt;&gt;"",'Données élèves'!J583,""),"")</f>
        <v/>
      </c>
      <c r="I580" s="148" t="str">
        <f>IF(AND(A580&lt;&gt;"",'Données élèves'!AE583&lt;&gt;""),IF('Données élèves'!AE583=TRUE,INDEX(codenat,MATCH('Données élèves'!K583,libnat,0)),'Données élèves'!K583),"")</f>
        <v/>
      </c>
      <c r="J580" s="148" t="str">
        <f>IF(AND(A580&lt;&gt;"",'Données élèves'!AF583&lt;&gt;""),IF('Données élèves'!AF583=TRUE,INDEX(codelangue,MATCH('Données élèves'!L583,liblangue,0)),'Données élèves'!L583),"")</f>
        <v/>
      </c>
      <c r="K580" s="148" t="str">
        <f>IF(AND(A580&lt;&gt;"",'Données élèves'!AH583&lt;&gt;""),IF('Données élèves'!AH583=TRUE,IF(INDEX(codegem,MATCH('Données élèves'!M583,libgem,0))&lt;8000,INDEX(codegem,MATCH('Données élèves'!M583,libgem,0)),""),'Données élèves'!M583),"")</f>
        <v/>
      </c>
      <c r="L580" s="148" t="str">
        <f>IF(AND(A580&lt;&gt;"",'Données élèves'!AH583&lt;&gt;""),IF('Données élèves'!AH583=TRUE,INDEX(codegemhist,MATCH('Données élèves'!M583,libgem,0)),""),"")</f>
        <v/>
      </c>
      <c r="M580" s="148" t="str">
        <f>IF(AND(A580&lt;&gt;"",'Données élèves'!AH583&lt;&gt;""),IF('Données élèves'!AH583=TRUE,IF(INDEX(codegem,MATCH('Données élèves'!M583,libgem,0))&gt;=8000,INDEX(codegem,MATCH('Données élèves'!M583,libgem,0)),""),'Données élèves'!M583),"")</f>
        <v/>
      </c>
      <c r="N580" s="148" t="str">
        <f>IF(AND(A580&lt;&gt;"",'Données élèves'!AI583&lt;&gt;""),IF('Données élèves'!AI583=TRUE,INDEX(codeschart,MATCH('Données élèves'!N583,libschart,0)),'Données élèves'!N583),"")</f>
        <v/>
      </c>
      <c r="O580" s="148" t="str">
        <f>IF(AND(A580&lt;&gt;"",'Données élèves'!O583&lt;&gt;""),'Données élèves'!O583,"")</f>
        <v/>
      </c>
      <c r="P580" s="148" t="str">
        <f>IF(AND(A580&lt;&gt;"",'Données élèves'!AK583&lt;&gt;""),IF('Données élèves'!AK583=TRUE,INDEX(codeform,MATCH('Données élèves'!P583,libform,0)),'Données élèves'!P583),"")</f>
        <v/>
      </c>
      <c r="Q580" s="148" t="str">
        <f>IF(AND(A580&lt;&gt;"",'Données élèves'!AL583&lt;&gt;""),IF('Données élèves'!AL583=TRUE,INDEX(codespe,MATCH('Données élèves'!Q583,libspe,0)),'Données élèves'!Q583),"")</f>
        <v/>
      </c>
      <c r="R580" s="148" t="str">
        <f>IF(AND(A580&lt;&gt;"",OR('Données élèves'!AM583&lt;&gt;"",'Données élèves'!AT583=FALSE)),IF('Données élèves'!AM583=TRUE,INDEX(codemp1,MATCH('Données élèves'!R583,libmp1,0)),IF('Données élèves'!AT583=FALSE,0,'Données élèves'!R583)),"")</f>
        <v/>
      </c>
      <c r="S580" s="148" t="str">
        <f t="shared" si="28"/>
        <v/>
      </c>
      <c r="T580" s="148" t="str">
        <f t="shared" si="29"/>
        <v/>
      </c>
      <c r="U580" s="148" t="str">
        <f>IF(AND(A580&lt;&gt;"",'Données élèves'!S583&lt;&gt;""),'Données élèves'!S583,"")</f>
        <v/>
      </c>
      <c r="V580" s="148" t="str">
        <f>IF(AND(A580&lt;&gt;"",'Données élèves'!T583&lt;&gt;""),'Données élèves'!T583,"")</f>
        <v/>
      </c>
      <c r="W580" s="148" t="str">
        <f>IF(AND(A580&lt;&gt;"",'Données élèves'!U583&lt;&gt;""),'Données élèves'!U583,"")</f>
        <v/>
      </c>
      <c r="X580" s="148" t="str">
        <f>IF(AND(A580&lt;&gt;"",'Données élèves'!V583&lt;&gt;""),'Données élèves'!V583,"")</f>
        <v/>
      </c>
      <c r="Y580" s="148" t="str">
        <f>IF(AND(A580&lt;&gt;"",'Données élèves'!W583&lt;&gt;""),'Données élèves'!W583,"")</f>
        <v/>
      </c>
      <c r="Z580" s="148" t="str">
        <f>IF(AND(A580&lt;&gt;"",'Données élèves'!X583&lt;&gt;""),'Données élèves'!X583,"")</f>
        <v/>
      </c>
    </row>
    <row r="581" spans="1:26" x14ac:dyDescent="0.2">
      <c r="A581" s="146" t="str">
        <f>IF('Données élèves'!$C584&lt;&gt;"",'Données élèves'!A584,"")</f>
        <v/>
      </c>
      <c r="B581" s="146" t="str">
        <f>IF(A581&lt;&gt;"",'Données élèves'!B584,"")</f>
        <v/>
      </c>
      <c r="C581" s="146" t="str">
        <f>IF(AND(A581&lt;&gt;"",'Données élèves'!F584&lt;&gt;""),IF(INDEX(codeclint,MATCH('Données élèves'!F584,libclint,0))&lt;&gt;"",INDEX(codeclint,MATCH('Données élèves'!F584,libclint,0)),""),"")</f>
        <v/>
      </c>
      <c r="D581" s="146" t="str">
        <f t="shared" si="27"/>
        <v/>
      </c>
      <c r="E581" s="146" t="str">
        <f>IF(A581&lt;&gt;"",IF('Données élèves'!G584&lt;&gt;"",IF('Données élèves'!AB584&lt;&gt;"",IF('Données élèves'!G584="LOC.ID",CONCATENATE("LOC.",'Données élèves'!AU$5),'Données élèves'!G584),""),""),"")</f>
        <v/>
      </c>
      <c r="F581" s="146" t="str">
        <f>IF(A581&lt;&gt;"",IF('Données élèves'!H584&lt;&gt;"",'Données élèves'!H584,""),"")</f>
        <v/>
      </c>
      <c r="G581" s="146" t="str">
        <f>IF(AND(A581&lt;&gt;"",'Données élèves'!AC584&lt;&gt;""),IF('Données élèves'!AC584=TRUE,INDEX(codesex,MATCH('Données élèves'!I584,libsex,0)),'Données élèves'!I584),"")</f>
        <v/>
      </c>
      <c r="H581" s="147" t="str">
        <f>IF(A581&lt;&gt;"",IF('Données élèves'!J584&lt;&gt;"",'Données élèves'!J584,""),"")</f>
        <v/>
      </c>
      <c r="I581" s="148" t="str">
        <f>IF(AND(A581&lt;&gt;"",'Données élèves'!AE584&lt;&gt;""),IF('Données élèves'!AE584=TRUE,INDEX(codenat,MATCH('Données élèves'!K584,libnat,0)),'Données élèves'!K584),"")</f>
        <v/>
      </c>
      <c r="J581" s="148" t="str">
        <f>IF(AND(A581&lt;&gt;"",'Données élèves'!AF584&lt;&gt;""),IF('Données élèves'!AF584=TRUE,INDEX(codelangue,MATCH('Données élèves'!L584,liblangue,0)),'Données élèves'!L584),"")</f>
        <v/>
      </c>
      <c r="K581" s="148" t="str">
        <f>IF(AND(A581&lt;&gt;"",'Données élèves'!AH584&lt;&gt;""),IF('Données élèves'!AH584=TRUE,IF(INDEX(codegem,MATCH('Données élèves'!M584,libgem,0))&lt;8000,INDEX(codegem,MATCH('Données élèves'!M584,libgem,0)),""),'Données élèves'!M584),"")</f>
        <v/>
      </c>
      <c r="L581" s="148" t="str">
        <f>IF(AND(A581&lt;&gt;"",'Données élèves'!AH584&lt;&gt;""),IF('Données élèves'!AH584=TRUE,INDEX(codegemhist,MATCH('Données élèves'!M584,libgem,0)),""),"")</f>
        <v/>
      </c>
      <c r="M581" s="148" t="str">
        <f>IF(AND(A581&lt;&gt;"",'Données élèves'!AH584&lt;&gt;""),IF('Données élèves'!AH584=TRUE,IF(INDEX(codegem,MATCH('Données élèves'!M584,libgem,0))&gt;=8000,INDEX(codegem,MATCH('Données élèves'!M584,libgem,0)),""),'Données élèves'!M584),"")</f>
        <v/>
      </c>
      <c r="N581" s="148" t="str">
        <f>IF(AND(A581&lt;&gt;"",'Données élèves'!AI584&lt;&gt;""),IF('Données élèves'!AI584=TRUE,INDEX(codeschart,MATCH('Données élèves'!N584,libschart,0)),'Données élèves'!N584),"")</f>
        <v/>
      </c>
      <c r="O581" s="148" t="str">
        <f>IF(AND(A581&lt;&gt;"",'Données élèves'!O584&lt;&gt;""),'Données élèves'!O584,"")</f>
        <v/>
      </c>
      <c r="P581" s="148" t="str">
        <f>IF(AND(A581&lt;&gt;"",'Données élèves'!AK584&lt;&gt;""),IF('Données élèves'!AK584=TRUE,INDEX(codeform,MATCH('Données élèves'!P584,libform,0)),'Données élèves'!P584),"")</f>
        <v/>
      </c>
      <c r="Q581" s="148" t="str">
        <f>IF(AND(A581&lt;&gt;"",'Données élèves'!AL584&lt;&gt;""),IF('Données élèves'!AL584=TRUE,INDEX(codespe,MATCH('Données élèves'!Q584,libspe,0)),'Données élèves'!Q584),"")</f>
        <v/>
      </c>
      <c r="R581" s="148" t="str">
        <f>IF(AND(A581&lt;&gt;"",OR('Données élèves'!AM584&lt;&gt;"",'Données élèves'!AT584=FALSE)),IF('Données élèves'!AM584=TRUE,INDEX(codemp1,MATCH('Données élèves'!R584,libmp1,0)),IF('Données élèves'!AT584=FALSE,0,'Données élèves'!R584)),"")</f>
        <v/>
      </c>
      <c r="S581" s="148" t="str">
        <f t="shared" si="28"/>
        <v/>
      </c>
      <c r="T581" s="148" t="str">
        <f t="shared" si="29"/>
        <v/>
      </c>
      <c r="U581" s="148" t="str">
        <f>IF(AND(A581&lt;&gt;"",'Données élèves'!S584&lt;&gt;""),'Données élèves'!S584,"")</f>
        <v/>
      </c>
      <c r="V581" s="148" t="str">
        <f>IF(AND(A581&lt;&gt;"",'Données élèves'!T584&lt;&gt;""),'Données élèves'!T584,"")</f>
        <v/>
      </c>
      <c r="W581" s="148" t="str">
        <f>IF(AND(A581&lt;&gt;"",'Données élèves'!U584&lt;&gt;""),'Données élèves'!U584,"")</f>
        <v/>
      </c>
      <c r="X581" s="148" t="str">
        <f>IF(AND(A581&lt;&gt;"",'Données élèves'!V584&lt;&gt;""),'Données élèves'!V584,"")</f>
        <v/>
      </c>
      <c r="Y581" s="148" t="str">
        <f>IF(AND(A581&lt;&gt;"",'Données élèves'!W584&lt;&gt;""),'Données élèves'!W584,"")</f>
        <v/>
      </c>
      <c r="Z581" s="148" t="str">
        <f>IF(AND(A581&lt;&gt;"",'Données élèves'!X584&lt;&gt;""),'Données élèves'!X584,"")</f>
        <v/>
      </c>
    </row>
    <row r="582" spans="1:26" x14ac:dyDescent="0.2">
      <c r="A582" s="146" t="str">
        <f>IF('Données élèves'!$C585&lt;&gt;"",'Données élèves'!A585,"")</f>
        <v/>
      </c>
      <c r="B582" s="146" t="str">
        <f>IF(A582&lt;&gt;"",'Données élèves'!B585,"")</f>
        <v/>
      </c>
      <c r="C582" s="146" t="str">
        <f>IF(AND(A582&lt;&gt;"",'Données élèves'!F585&lt;&gt;""),IF(INDEX(codeclint,MATCH('Données élèves'!F585,libclint,0))&lt;&gt;"",INDEX(codeclint,MATCH('Données élèves'!F585,libclint,0)),""),"")</f>
        <v/>
      </c>
      <c r="D582" s="146" t="str">
        <f t="shared" si="27"/>
        <v/>
      </c>
      <c r="E582" s="146" t="str">
        <f>IF(A582&lt;&gt;"",IF('Données élèves'!G585&lt;&gt;"",IF('Données élèves'!AB585&lt;&gt;"",IF('Données élèves'!G585="LOC.ID",CONCATENATE("LOC.",'Données élèves'!AU$5),'Données élèves'!G585),""),""),"")</f>
        <v/>
      </c>
      <c r="F582" s="146" t="str">
        <f>IF(A582&lt;&gt;"",IF('Données élèves'!H585&lt;&gt;"",'Données élèves'!H585,""),"")</f>
        <v/>
      </c>
      <c r="G582" s="146" t="str">
        <f>IF(AND(A582&lt;&gt;"",'Données élèves'!AC585&lt;&gt;""),IF('Données élèves'!AC585=TRUE,INDEX(codesex,MATCH('Données élèves'!I585,libsex,0)),'Données élèves'!I585),"")</f>
        <v/>
      </c>
      <c r="H582" s="147" t="str">
        <f>IF(A582&lt;&gt;"",IF('Données élèves'!J585&lt;&gt;"",'Données élèves'!J585,""),"")</f>
        <v/>
      </c>
      <c r="I582" s="148" t="str">
        <f>IF(AND(A582&lt;&gt;"",'Données élèves'!AE585&lt;&gt;""),IF('Données élèves'!AE585=TRUE,INDEX(codenat,MATCH('Données élèves'!K585,libnat,0)),'Données élèves'!K585),"")</f>
        <v/>
      </c>
      <c r="J582" s="148" t="str">
        <f>IF(AND(A582&lt;&gt;"",'Données élèves'!AF585&lt;&gt;""),IF('Données élèves'!AF585=TRUE,INDEX(codelangue,MATCH('Données élèves'!L585,liblangue,0)),'Données élèves'!L585),"")</f>
        <v/>
      </c>
      <c r="K582" s="148" t="str">
        <f>IF(AND(A582&lt;&gt;"",'Données élèves'!AH585&lt;&gt;""),IF('Données élèves'!AH585=TRUE,IF(INDEX(codegem,MATCH('Données élèves'!M585,libgem,0))&lt;8000,INDEX(codegem,MATCH('Données élèves'!M585,libgem,0)),""),'Données élèves'!M585),"")</f>
        <v/>
      </c>
      <c r="L582" s="148" t="str">
        <f>IF(AND(A582&lt;&gt;"",'Données élèves'!AH585&lt;&gt;""),IF('Données élèves'!AH585=TRUE,INDEX(codegemhist,MATCH('Données élèves'!M585,libgem,0)),""),"")</f>
        <v/>
      </c>
      <c r="M582" s="148" t="str">
        <f>IF(AND(A582&lt;&gt;"",'Données élèves'!AH585&lt;&gt;""),IF('Données élèves'!AH585=TRUE,IF(INDEX(codegem,MATCH('Données élèves'!M585,libgem,0))&gt;=8000,INDEX(codegem,MATCH('Données élèves'!M585,libgem,0)),""),'Données élèves'!M585),"")</f>
        <v/>
      </c>
      <c r="N582" s="148" t="str">
        <f>IF(AND(A582&lt;&gt;"",'Données élèves'!AI585&lt;&gt;""),IF('Données élèves'!AI585=TRUE,INDEX(codeschart,MATCH('Données élèves'!N585,libschart,0)),'Données élèves'!N585),"")</f>
        <v/>
      </c>
      <c r="O582" s="148" t="str">
        <f>IF(AND(A582&lt;&gt;"",'Données élèves'!O585&lt;&gt;""),'Données élèves'!O585,"")</f>
        <v/>
      </c>
      <c r="P582" s="148" t="str">
        <f>IF(AND(A582&lt;&gt;"",'Données élèves'!AK585&lt;&gt;""),IF('Données élèves'!AK585=TRUE,INDEX(codeform,MATCH('Données élèves'!P585,libform,0)),'Données élèves'!P585),"")</f>
        <v/>
      </c>
      <c r="Q582" s="148" t="str">
        <f>IF(AND(A582&lt;&gt;"",'Données élèves'!AL585&lt;&gt;""),IF('Données élèves'!AL585=TRUE,INDEX(codespe,MATCH('Données élèves'!Q585,libspe,0)),'Données élèves'!Q585),"")</f>
        <v/>
      </c>
      <c r="R582" s="148" t="str">
        <f>IF(AND(A582&lt;&gt;"",OR('Données élèves'!AM585&lt;&gt;"",'Données élèves'!AT585=FALSE)),IF('Données élèves'!AM585=TRUE,INDEX(codemp1,MATCH('Données élèves'!R585,libmp1,0)),IF('Données élèves'!AT585=FALSE,0,'Données élèves'!R585)),"")</f>
        <v/>
      </c>
      <c r="S582" s="148" t="str">
        <f t="shared" si="28"/>
        <v/>
      </c>
      <c r="T582" s="148" t="str">
        <f t="shared" si="29"/>
        <v/>
      </c>
      <c r="U582" s="148" t="str">
        <f>IF(AND(A582&lt;&gt;"",'Données élèves'!S585&lt;&gt;""),'Données élèves'!S585,"")</f>
        <v/>
      </c>
      <c r="V582" s="148" t="str">
        <f>IF(AND(A582&lt;&gt;"",'Données élèves'!T585&lt;&gt;""),'Données élèves'!T585,"")</f>
        <v/>
      </c>
      <c r="W582" s="148" t="str">
        <f>IF(AND(A582&lt;&gt;"",'Données élèves'!U585&lt;&gt;""),'Données élèves'!U585,"")</f>
        <v/>
      </c>
      <c r="X582" s="148" t="str">
        <f>IF(AND(A582&lt;&gt;"",'Données élèves'!V585&lt;&gt;""),'Données élèves'!V585,"")</f>
        <v/>
      </c>
      <c r="Y582" s="148" t="str">
        <f>IF(AND(A582&lt;&gt;"",'Données élèves'!W585&lt;&gt;""),'Données élèves'!W585,"")</f>
        <v/>
      </c>
      <c r="Z582" s="148" t="str">
        <f>IF(AND(A582&lt;&gt;"",'Données élèves'!X585&lt;&gt;""),'Données élèves'!X585,"")</f>
        <v/>
      </c>
    </row>
    <row r="583" spans="1:26" x14ac:dyDescent="0.2">
      <c r="A583" s="146" t="str">
        <f>IF('Données élèves'!$C586&lt;&gt;"",'Données élèves'!A586,"")</f>
        <v/>
      </c>
      <c r="B583" s="146" t="str">
        <f>IF(A583&lt;&gt;"",'Données élèves'!B586,"")</f>
        <v/>
      </c>
      <c r="C583" s="146" t="str">
        <f>IF(AND(A583&lt;&gt;"",'Données élèves'!F586&lt;&gt;""),IF(INDEX(codeclint,MATCH('Données élèves'!F586,libclint,0))&lt;&gt;"",INDEX(codeclint,MATCH('Données élèves'!F586,libclint,0)),""),"")</f>
        <v/>
      </c>
      <c r="D583" s="146" t="str">
        <f t="shared" si="27"/>
        <v/>
      </c>
      <c r="E583" s="146" t="str">
        <f>IF(A583&lt;&gt;"",IF('Données élèves'!G586&lt;&gt;"",IF('Données élèves'!AB586&lt;&gt;"",IF('Données élèves'!G586="LOC.ID",CONCATENATE("LOC.",'Données élèves'!AU$5),'Données élèves'!G586),""),""),"")</f>
        <v/>
      </c>
      <c r="F583" s="146" t="str">
        <f>IF(A583&lt;&gt;"",IF('Données élèves'!H586&lt;&gt;"",'Données élèves'!H586,""),"")</f>
        <v/>
      </c>
      <c r="G583" s="146" t="str">
        <f>IF(AND(A583&lt;&gt;"",'Données élèves'!AC586&lt;&gt;""),IF('Données élèves'!AC586=TRUE,INDEX(codesex,MATCH('Données élèves'!I586,libsex,0)),'Données élèves'!I586),"")</f>
        <v/>
      </c>
      <c r="H583" s="147" t="str">
        <f>IF(A583&lt;&gt;"",IF('Données élèves'!J586&lt;&gt;"",'Données élèves'!J586,""),"")</f>
        <v/>
      </c>
      <c r="I583" s="148" t="str">
        <f>IF(AND(A583&lt;&gt;"",'Données élèves'!AE586&lt;&gt;""),IF('Données élèves'!AE586=TRUE,INDEX(codenat,MATCH('Données élèves'!K586,libnat,0)),'Données élèves'!K586),"")</f>
        <v/>
      </c>
      <c r="J583" s="148" t="str">
        <f>IF(AND(A583&lt;&gt;"",'Données élèves'!AF586&lt;&gt;""),IF('Données élèves'!AF586=TRUE,INDEX(codelangue,MATCH('Données élèves'!L586,liblangue,0)),'Données élèves'!L586),"")</f>
        <v/>
      </c>
      <c r="K583" s="148" t="str">
        <f>IF(AND(A583&lt;&gt;"",'Données élèves'!AH586&lt;&gt;""),IF('Données élèves'!AH586=TRUE,IF(INDEX(codegem,MATCH('Données élèves'!M586,libgem,0))&lt;8000,INDEX(codegem,MATCH('Données élèves'!M586,libgem,0)),""),'Données élèves'!M586),"")</f>
        <v/>
      </c>
      <c r="L583" s="148" t="str">
        <f>IF(AND(A583&lt;&gt;"",'Données élèves'!AH586&lt;&gt;""),IF('Données élèves'!AH586=TRUE,INDEX(codegemhist,MATCH('Données élèves'!M586,libgem,0)),""),"")</f>
        <v/>
      </c>
      <c r="M583" s="148" t="str">
        <f>IF(AND(A583&lt;&gt;"",'Données élèves'!AH586&lt;&gt;""),IF('Données élèves'!AH586=TRUE,IF(INDEX(codegem,MATCH('Données élèves'!M586,libgem,0))&gt;=8000,INDEX(codegem,MATCH('Données élèves'!M586,libgem,0)),""),'Données élèves'!M586),"")</f>
        <v/>
      </c>
      <c r="N583" s="148" t="str">
        <f>IF(AND(A583&lt;&gt;"",'Données élèves'!AI586&lt;&gt;""),IF('Données élèves'!AI586=TRUE,INDEX(codeschart,MATCH('Données élèves'!N586,libschart,0)),'Données élèves'!N586),"")</f>
        <v/>
      </c>
      <c r="O583" s="148" t="str">
        <f>IF(AND(A583&lt;&gt;"",'Données élèves'!O586&lt;&gt;""),'Données élèves'!O586,"")</f>
        <v/>
      </c>
      <c r="P583" s="148" t="str">
        <f>IF(AND(A583&lt;&gt;"",'Données élèves'!AK586&lt;&gt;""),IF('Données élèves'!AK586=TRUE,INDEX(codeform,MATCH('Données élèves'!P586,libform,0)),'Données élèves'!P586),"")</f>
        <v/>
      </c>
      <c r="Q583" s="148" t="str">
        <f>IF(AND(A583&lt;&gt;"",'Données élèves'!AL586&lt;&gt;""),IF('Données élèves'!AL586=TRUE,INDEX(codespe,MATCH('Données élèves'!Q586,libspe,0)),'Données élèves'!Q586),"")</f>
        <v/>
      </c>
      <c r="R583" s="148" t="str">
        <f>IF(AND(A583&lt;&gt;"",OR('Données élèves'!AM586&lt;&gt;"",'Données élèves'!AT586=FALSE)),IF('Données élèves'!AM586=TRUE,INDEX(codemp1,MATCH('Données élèves'!R586,libmp1,0)),IF('Données élèves'!AT586=FALSE,0,'Données élèves'!R586)),"")</f>
        <v/>
      </c>
      <c r="S583" s="148" t="str">
        <f t="shared" si="28"/>
        <v/>
      </c>
      <c r="T583" s="148" t="str">
        <f t="shared" si="29"/>
        <v/>
      </c>
      <c r="U583" s="148" t="str">
        <f>IF(AND(A583&lt;&gt;"",'Données élèves'!S586&lt;&gt;""),'Données élèves'!S586,"")</f>
        <v/>
      </c>
      <c r="V583" s="148" t="str">
        <f>IF(AND(A583&lt;&gt;"",'Données élèves'!T586&lt;&gt;""),'Données élèves'!T586,"")</f>
        <v/>
      </c>
      <c r="W583" s="148" t="str">
        <f>IF(AND(A583&lt;&gt;"",'Données élèves'!U586&lt;&gt;""),'Données élèves'!U586,"")</f>
        <v/>
      </c>
      <c r="X583" s="148" t="str">
        <f>IF(AND(A583&lt;&gt;"",'Données élèves'!V586&lt;&gt;""),'Données élèves'!V586,"")</f>
        <v/>
      </c>
      <c r="Y583" s="148" t="str">
        <f>IF(AND(A583&lt;&gt;"",'Données élèves'!W586&lt;&gt;""),'Données élèves'!W586,"")</f>
        <v/>
      </c>
      <c r="Z583" s="148" t="str">
        <f>IF(AND(A583&lt;&gt;"",'Données élèves'!X586&lt;&gt;""),'Données élèves'!X586,"")</f>
        <v/>
      </c>
    </row>
    <row r="584" spans="1:26" x14ac:dyDescent="0.2">
      <c r="A584" s="146" t="str">
        <f>IF('Données élèves'!$C587&lt;&gt;"",'Données élèves'!A587,"")</f>
        <v/>
      </c>
      <c r="B584" s="146" t="str">
        <f>IF(A584&lt;&gt;"",'Données élèves'!B587,"")</f>
        <v/>
      </c>
      <c r="C584" s="146" t="str">
        <f>IF(AND(A584&lt;&gt;"",'Données élèves'!F587&lt;&gt;""),IF(INDEX(codeclint,MATCH('Données élèves'!F587,libclint,0))&lt;&gt;"",INDEX(codeclint,MATCH('Données élèves'!F587,libclint,0)),""),"")</f>
        <v/>
      </c>
      <c r="D584" s="146" t="str">
        <f t="shared" si="27"/>
        <v/>
      </c>
      <c r="E584" s="146" t="str">
        <f>IF(A584&lt;&gt;"",IF('Données élèves'!G587&lt;&gt;"",IF('Données élèves'!AB587&lt;&gt;"",IF('Données élèves'!G587="LOC.ID",CONCATENATE("LOC.",'Données élèves'!AU$5),'Données élèves'!G587),""),""),"")</f>
        <v/>
      </c>
      <c r="F584" s="146" t="str">
        <f>IF(A584&lt;&gt;"",IF('Données élèves'!H587&lt;&gt;"",'Données élèves'!H587,""),"")</f>
        <v/>
      </c>
      <c r="G584" s="146" t="str">
        <f>IF(AND(A584&lt;&gt;"",'Données élèves'!AC587&lt;&gt;""),IF('Données élèves'!AC587=TRUE,INDEX(codesex,MATCH('Données élèves'!I587,libsex,0)),'Données élèves'!I587),"")</f>
        <v/>
      </c>
      <c r="H584" s="147" t="str">
        <f>IF(A584&lt;&gt;"",IF('Données élèves'!J587&lt;&gt;"",'Données élèves'!J587,""),"")</f>
        <v/>
      </c>
      <c r="I584" s="148" t="str">
        <f>IF(AND(A584&lt;&gt;"",'Données élèves'!AE587&lt;&gt;""),IF('Données élèves'!AE587=TRUE,INDEX(codenat,MATCH('Données élèves'!K587,libnat,0)),'Données élèves'!K587),"")</f>
        <v/>
      </c>
      <c r="J584" s="148" t="str">
        <f>IF(AND(A584&lt;&gt;"",'Données élèves'!AF587&lt;&gt;""),IF('Données élèves'!AF587=TRUE,INDEX(codelangue,MATCH('Données élèves'!L587,liblangue,0)),'Données élèves'!L587),"")</f>
        <v/>
      </c>
      <c r="K584" s="148" t="str">
        <f>IF(AND(A584&lt;&gt;"",'Données élèves'!AH587&lt;&gt;""),IF('Données élèves'!AH587=TRUE,IF(INDEX(codegem,MATCH('Données élèves'!M587,libgem,0))&lt;8000,INDEX(codegem,MATCH('Données élèves'!M587,libgem,0)),""),'Données élèves'!M587),"")</f>
        <v/>
      </c>
      <c r="L584" s="148" t="str">
        <f>IF(AND(A584&lt;&gt;"",'Données élèves'!AH587&lt;&gt;""),IF('Données élèves'!AH587=TRUE,INDEX(codegemhist,MATCH('Données élèves'!M587,libgem,0)),""),"")</f>
        <v/>
      </c>
      <c r="M584" s="148" t="str">
        <f>IF(AND(A584&lt;&gt;"",'Données élèves'!AH587&lt;&gt;""),IF('Données élèves'!AH587=TRUE,IF(INDEX(codegem,MATCH('Données élèves'!M587,libgem,0))&gt;=8000,INDEX(codegem,MATCH('Données élèves'!M587,libgem,0)),""),'Données élèves'!M587),"")</f>
        <v/>
      </c>
      <c r="N584" s="148" t="str">
        <f>IF(AND(A584&lt;&gt;"",'Données élèves'!AI587&lt;&gt;""),IF('Données élèves'!AI587=TRUE,INDEX(codeschart,MATCH('Données élèves'!N587,libschart,0)),'Données élèves'!N587),"")</f>
        <v/>
      </c>
      <c r="O584" s="148" t="str">
        <f>IF(AND(A584&lt;&gt;"",'Données élèves'!O587&lt;&gt;""),'Données élèves'!O587,"")</f>
        <v/>
      </c>
      <c r="P584" s="148" t="str">
        <f>IF(AND(A584&lt;&gt;"",'Données élèves'!AK587&lt;&gt;""),IF('Données élèves'!AK587=TRUE,INDEX(codeform,MATCH('Données élèves'!P587,libform,0)),'Données élèves'!P587),"")</f>
        <v/>
      </c>
      <c r="Q584" s="148" t="str">
        <f>IF(AND(A584&lt;&gt;"",'Données élèves'!AL587&lt;&gt;""),IF('Données élèves'!AL587=TRUE,INDEX(codespe,MATCH('Données élèves'!Q587,libspe,0)),'Données élèves'!Q587),"")</f>
        <v/>
      </c>
      <c r="R584" s="148" t="str">
        <f>IF(AND(A584&lt;&gt;"",OR('Données élèves'!AM587&lt;&gt;"",'Données élèves'!AT587=FALSE)),IF('Données élèves'!AM587=TRUE,INDEX(codemp1,MATCH('Données élèves'!R587,libmp1,0)),IF('Données élèves'!AT587=FALSE,0,'Données élèves'!R587)),"")</f>
        <v/>
      </c>
      <c r="S584" s="148" t="str">
        <f t="shared" si="28"/>
        <v/>
      </c>
      <c r="T584" s="148" t="str">
        <f t="shared" si="29"/>
        <v/>
      </c>
      <c r="U584" s="148" t="str">
        <f>IF(AND(A584&lt;&gt;"",'Données élèves'!S587&lt;&gt;""),'Données élèves'!S587,"")</f>
        <v/>
      </c>
      <c r="V584" s="148" t="str">
        <f>IF(AND(A584&lt;&gt;"",'Données élèves'!T587&lt;&gt;""),'Données élèves'!T587,"")</f>
        <v/>
      </c>
      <c r="W584" s="148" t="str">
        <f>IF(AND(A584&lt;&gt;"",'Données élèves'!U587&lt;&gt;""),'Données élèves'!U587,"")</f>
        <v/>
      </c>
      <c r="X584" s="148" t="str">
        <f>IF(AND(A584&lt;&gt;"",'Données élèves'!V587&lt;&gt;""),'Données élèves'!V587,"")</f>
        <v/>
      </c>
      <c r="Y584" s="148" t="str">
        <f>IF(AND(A584&lt;&gt;"",'Données élèves'!W587&lt;&gt;""),'Données élèves'!W587,"")</f>
        <v/>
      </c>
      <c r="Z584" s="148" t="str">
        <f>IF(AND(A584&lt;&gt;"",'Données élèves'!X587&lt;&gt;""),'Données élèves'!X587,"")</f>
        <v/>
      </c>
    </row>
    <row r="585" spans="1:26" x14ac:dyDescent="0.2">
      <c r="A585" s="146" t="str">
        <f>IF('Données élèves'!$C588&lt;&gt;"",'Données élèves'!A588,"")</f>
        <v/>
      </c>
      <c r="B585" s="146" t="str">
        <f>IF(A585&lt;&gt;"",'Données élèves'!B588,"")</f>
        <v/>
      </c>
      <c r="C585" s="146" t="str">
        <f>IF(AND(A585&lt;&gt;"",'Données élèves'!F588&lt;&gt;""),IF(INDEX(codeclint,MATCH('Données élèves'!F588,libclint,0))&lt;&gt;"",INDEX(codeclint,MATCH('Données élèves'!F588,libclint,0)),""),"")</f>
        <v/>
      </c>
      <c r="D585" s="146" t="str">
        <f t="shared" si="27"/>
        <v/>
      </c>
      <c r="E585" s="146" t="str">
        <f>IF(A585&lt;&gt;"",IF('Données élèves'!G588&lt;&gt;"",IF('Données élèves'!AB588&lt;&gt;"",IF('Données élèves'!G588="LOC.ID",CONCATENATE("LOC.",'Données élèves'!AU$5),'Données élèves'!G588),""),""),"")</f>
        <v/>
      </c>
      <c r="F585" s="146" t="str">
        <f>IF(A585&lt;&gt;"",IF('Données élèves'!H588&lt;&gt;"",'Données élèves'!H588,""),"")</f>
        <v/>
      </c>
      <c r="G585" s="146" t="str">
        <f>IF(AND(A585&lt;&gt;"",'Données élèves'!AC588&lt;&gt;""),IF('Données élèves'!AC588=TRUE,INDEX(codesex,MATCH('Données élèves'!I588,libsex,0)),'Données élèves'!I588),"")</f>
        <v/>
      </c>
      <c r="H585" s="147" t="str">
        <f>IF(A585&lt;&gt;"",IF('Données élèves'!J588&lt;&gt;"",'Données élèves'!J588,""),"")</f>
        <v/>
      </c>
      <c r="I585" s="148" t="str">
        <f>IF(AND(A585&lt;&gt;"",'Données élèves'!AE588&lt;&gt;""),IF('Données élèves'!AE588=TRUE,INDEX(codenat,MATCH('Données élèves'!K588,libnat,0)),'Données élèves'!K588),"")</f>
        <v/>
      </c>
      <c r="J585" s="148" t="str">
        <f>IF(AND(A585&lt;&gt;"",'Données élèves'!AF588&lt;&gt;""),IF('Données élèves'!AF588=TRUE,INDEX(codelangue,MATCH('Données élèves'!L588,liblangue,0)),'Données élèves'!L588),"")</f>
        <v/>
      </c>
      <c r="K585" s="148" t="str">
        <f>IF(AND(A585&lt;&gt;"",'Données élèves'!AH588&lt;&gt;""),IF('Données élèves'!AH588=TRUE,IF(INDEX(codegem,MATCH('Données élèves'!M588,libgem,0))&lt;8000,INDEX(codegem,MATCH('Données élèves'!M588,libgem,0)),""),'Données élèves'!M588),"")</f>
        <v/>
      </c>
      <c r="L585" s="148" t="str">
        <f>IF(AND(A585&lt;&gt;"",'Données élèves'!AH588&lt;&gt;""),IF('Données élèves'!AH588=TRUE,INDEX(codegemhist,MATCH('Données élèves'!M588,libgem,0)),""),"")</f>
        <v/>
      </c>
      <c r="M585" s="148" t="str">
        <f>IF(AND(A585&lt;&gt;"",'Données élèves'!AH588&lt;&gt;""),IF('Données élèves'!AH588=TRUE,IF(INDEX(codegem,MATCH('Données élèves'!M588,libgem,0))&gt;=8000,INDEX(codegem,MATCH('Données élèves'!M588,libgem,0)),""),'Données élèves'!M588),"")</f>
        <v/>
      </c>
      <c r="N585" s="148" t="str">
        <f>IF(AND(A585&lt;&gt;"",'Données élèves'!AI588&lt;&gt;""),IF('Données élèves'!AI588=TRUE,INDEX(codeschart,MATCH('Données élèves'!N588,libschart,0)),'Données élèves'!N588),"")</f>
        <v/>
      </c>
      <c r="O585" s="148" t="str">
        <f>IF(AND(A585&lt;&gt;"",'Données élèves'!O588&lt;&gt;""),'Données élèves'!O588,"")</f>
        <v/>
      </c>
      <c r="P585" s="148" t="str">
        <f>IF(AND(A585&lt;&gt;"",'Données élèves'!AK588&lt;&gt;""),IF('Données élèves'!AK588=TRUE,INDEX(codeform,MATCH('Données élèves'!P588,libform,0)),'Données élèves'!P588),"")</f>
        <v/>
      </c>
      <c r="Q585" s="148" t="str">
        <f>IF(AND(A585&lt;&gt;"",'Données élèves'!AL588&lt;&gt;""),IF('Données élèves'!AL588=TRUE,INDEX(codespe,MATCH('Données élèves'!Q588,libspe,0)),'Données élèves'!Q588),"")</f>
        <v/>
      </c>
      <c r="R585" s="148" t="str">
        <f>IF(AND(A585&lt;&gt;"",OR('Données élèves'!AM588&lt;&gt;"",'Données élèves'!AT588=FALSE)),IF('Données élèves'!AM588=TRUE,INDEX(codemp1,MATCH('Données élèves'!R588,libmp1,0)),IF('Données élèves'!AT588=FALSE,0,'Données élèves'!R588)),"")</f>
        <v/>
      </c>
      <c r="S585" s="148" t="str">
        <f t="shared" si="28"/>
        <v/>
      </c>
      <c r="T585" s="148" t="str">
        <f t="shared" si="29"/>
        <v/>
      </c>
      <c r="U585" s="148" t="str">
        <f>IF(AND(A585&lt;&gt;"",'Données élèves'!S588&lt;&gt;""),'Données élèves'!S588,"")</f>
        <v/>
      </c>
      <c r="V585" s="148" t="str">
        <f>IF(AND(A585&lt;&gt;"",'Données élèves'!T588&lt;&gt;""),'Données élèves'!T588,"")</f>
        <v/>
      </c>
      <c r="W585" s="148" t="str">
        <f>IF(AND(A585&lt;&gt;"",'Données élèves'!U588&lt;&gt;""),'Données élèves'!U588,"")</f>
        <v/>
      </c>
      <c r="X585" s="148" t="str">
        <f>IF(AND(A585&lt;&gt;"",'Données élèves'!V588&lt;&gt;""),'Données élèves'!V588,"")</f>
        <v/>
      </c>
      <c r="Y585" s="148" t="str">
        <f>IF(AND(A585&lt;&gt;"",'Données élèves'!W588&lt;&gt;""),'Données élèves'!W588,"")</f>
        <v/>
      </c>
      <c r="Z585" s="148" t="str">
        <f>IF(AND(A585&lt;&gt;"",'Données élèves'!X588&lt;&gt;""),'Données élèves'!X588,"")</f>
        <v/>
      </c>
    </row>
    <row r="586" spans="1:26" x14ac:dyDescent="0.2">
      <c r="A586" s="146" t="str">
        <f>IF('Données élèves'!$C589&lt;&gt;"",'Données élèves'!A589,"")</f>
        <v/>
      </c>
      <c r="B586" s="146" t="str">
        <f>IF(A586&lt;&gt;"",'Données élèves'!B589,"")</f>
        <v/>
      </c>
      <c r="C586" s="146" t="str">
        <f>IF(AND(A586&lt;&gt;"",'Données élèves'!F589&lt;&gt;""),IF(INDEX(codeclint,MATCH('Données élèves'!F589,libclint,0))&lt;&gt;"",INDEX(codeclint,MATCH('Données élèves'!F589,libclint,0)),""),"")</f>
        <v/>
      </c>
      <c r="D586" s="146" t="str">
        <f t="shared" si="27"/>
        <v/>
      </c>
      <c r="E586" s="146" t="str">
        <f>IF(A586&lt;&gt;"",IF('Données élèves'!G589&lt;&gt;"",IF('Données élèves'!AB589&lt;&gt;"",IF('Données élèves'!G589="LOC.ID",CONCATENATE("LOC.",'Données élèves'!AU$5),'Données élèves'!G589),""),""),"")</f>
        <v/>
      </c>
      <c r="F586" s="146" t="str">
        <f>IF(A586&lt;&gt;"",IF('Données élèves'!H589&lt;&gt;"",'Données élèves'!H589,""),"")</f>
        <v/>
      </c>
      <c r="G586" s="146" t="str">
        <f>IF(AND(A586&lt;&gt;"",'Données élèves'!AC589&lt;&gt;""),IF('Données élèves'!AC589=TRUE,INDEX(codesex,MATCH('Données élèves'!I589,libsex,0)),'Données élèves'!I589),"")</f>
        <v/>
      </c>
      <c r="H586" s="147" t="str">
        <f>IF(A586&lt;&gt;"",IF('Données élèves'!J589&lt;&gt;"",'Données élèves'!J589,""),"")</f>
        <v/>
      </c>
      <c r="I586" s="148" t="str">
        <f>IF(AND(A586&lt;&gt;"",'Données élèves'!AE589&lt;&gt;""),IF('Données élèves'!AE589=TRUE,INDEX(codenat,MATCH('Données élèves'!K589,libnat,0)),'Données élèves'!K589),"")</f>
        <v/>
      </c>
      <c r="J586" s="148" t="str">
        <f>IF(AND(A586&lt;&gt;"",'Données élèves'!AF589&lt;&gt;""),IF('Données élèves'!AF589=TRUE,INDEX(codelangue,MATCH('Données élèves'!L589,liblangue,0)),'Données élèves'!L589),"")</f>
        <v/>
      </c>
      <c r="K586" s="148" t="str">
        <f>IF(AND(A586&lt;&gt;"",'Données élèves'!AH589&lt;&gt;""),IF('Données élèves'!AH589=TRUE,IF(INDEX(codegem,MATCH('Données élèves'!M589,libgem,0))&lt;8000,INDEX(codegem,MATCH('Données élèves'!M589,libgem,0)),""),'Données élèves'!M589),"")</f>
        <v/>
      </c>
      <c r="L586" s="148" t="str">
        <f>IF(AND(A586&lt;&gt;"",'Données élèves'!AH589&lt;&gt;""),IF('Données élèves'!AH589=TRUE,INDEX(codegemhist,MATCH('Données élèves'!M589,libgem,0)),""),"")</f>
        <v/>
      </c>
      <c r="M586" s="148" t="str">
        <f>IF(AND(A586&lt;&gt;"",'Données élèves'!AH589&lt;&gt;""),IF('Données élèves'!AH589=TRUE,IF(INDEX(codegem,MATCH('Données élèves'!M589,libgem,0))&gt;=8000,INDEX(codegem,MATCH('Données élèves'!M589,libgem,0)),""),'Données élèves'!M589),"")</f>
        <v/>
      </c>
      <c r="N586" s="148" t="str">
        <f>IF(AND(A586&lt;&gt;"",'Données élèves'!AI589&lt;&gt;""),IF('Données élèves'!AI589=TRUE,INDEX(codeschart,MATCH('Données élèves'!N589,libschart,0)),'Données élèves'!N589),"")</f>
        <v/>
      </c>
      <c r="O586" s="148" t="str">
        <f>IF(AND(A586&lt;&gt;"",'Données élèves'!O589&lt;&gt;""),'Données élèves'!O589,"")</f>
        <v/>
      </c>
      <c r="P586" s="148" t="str">
        <f>IF(AND(A586&lt;&gt;"",'Données élèves'!AK589&lt;&gt;""),IF('Données élèves'!AK589=TRUE,INDEX(codeform,MATCH('Données élèves'!P589,libform,0)),'Données élèves'!P589),"")</f>
        <v/>
      </c>
      <c r="Q586" s="148" t="str">
        <f>IF(AND(A586&lt;&gt;"",'Données élèves'!AL589&lt;&gt;""),IF('Données élèves'!AL589=TRUE,INDEX(codespe,MATCH('Données élèves'!Q589,libspe,0)),'Données élèves'!Q589),"")</f>
        <v/>
      </c>
      <c r="R586" s="148" t="str">
        <f>IF(AND(A586&lt;&gt;"",OR('Données élèves'!AM589&lt;&gt;"",'Données élèves'!AT589=FALSE)),IF('Données élèves'!AM589=TRUE,INDEX(codemp1,MATCH('Données élèves'!R589,libmp1,0)),IF('Données élèves'!AT589=FALSE,0,'Données élèves'!R589)),"")</f>
        <v/>
      </c>
      <c r="S586" s="148" t="str">
        <f t="shared" si="28"/>
        <v/>
      </c>
      <c r="T586" s="148" t="str">
        <f t="shared" si="29"/>
        <v/>
      </c>
      <c r="U586" s="148" t="str">
        <f>IF(AND(A586&lt;&gt;"",'Données élèves'!S589&lt;&gt;""),'Données élèves'!S589,"")</f>
        <v/>
      </c>
      <c r="V586" s="148" t="str">
        <f>IF(AND(A586&lt;&gt;"",'Données élèves'!T589&lt;&gt;""),'Données élèves'!T589,"")</f>
        <v/>
      </c>
      <c r="W586" s="148" t="str">
        <f>IF(AND(A586&lt;&gt;"",'Données élèves'!U589&lt;&gt;""),'Données élèves'!U589,"")</f>
        <v/>
      </c>
      <c r="X586" s="148" t="str">
        <f>IF(AND(A586&lt;&gt;"",'Données élèves'!V589&lt;&gt;""),'Données élèves'!V589,"")</f>
        <v/>
      </c>
      <c r="Y586" s="148" t="str">
        <f>IF(AND(A586&lt;&gt;"",'Données élèves'!W589&lt;&gt;""),'Données élèves'!W589,"")</f>
        <v/>
      </c>
      <c r="Z586" s="148" t="str">
        <f>IF(AND(A586&lt;&gt;"",'Données élèves'!X589&lt;&gt;""),'Données élèves'!X589,"")</f>
        <v/>
      </c>
    </row>
    <row r="587" spans="1:26" x14ac:dyDescent="0.2">
      <c r="A587" s="146" t="str">
        <f>IF('Données élèves'!$C590&lt;&gt;"",'Données élèves'!A590,"")</f>
        <v/>
      </c>
      <c r="B587" s="146" t="str">
        <f>IF(A587&lt;&gt;"",'Données élèves'!B590,"")</f>
        <v/>
      </c>
      <c r="C587" s="146" t="str">
        <f>IF(AND(A587&lt;&gt;"",'Données élèves'!F590&lt;&gt;""),IF(INDEX(codeclint,MATCH('Données élèves'!F590,libclint,0))&lt;&gt;"",INDEX(codeclint,MATCH('Données élèves'!F590,libclint,0)),""),"")</f>
        <v/>
      </c>
      <c r="D587" s="146" t="str">
        <f t="shared" si="27"/>
        <v/>
      </c>
      <c r="E587" s="146" t="str">
        <f>IF(A587&lt;&gt;"",IF('Données élèves'!G590&lt;&gt;"",IF('Données élèves'!AB590&lt;&gt;"",IF('Données élèves'!G590="LOC.ID",CONCATENATE("LOC.",'Données élèves'!AU$5),'Données élèves'!G590),""),""),"")</f>
        <v/>
      </c>
      <c r="F587" s="146" t="str">
        <f>IF(A587&lt;&gt;"",IF('Données élèves'!H590&lt;&gt;"",'Données élèves'!H590,""),"")</f>
        <v/>
      </c>
      <c r="G587" s="146" t="str">
        <f>IF(AND(A587&lt;&gt;"",'Données élèves'!AC590&lt;&gt;""),IF('Données élèves'!AC590=TRUE,INDEX(codesex,MATCH('Données élèves'!I590,libsex,0)),'Données élèves'!I590),"")</f>
        <v/>
      </c>
      <c r="H587" s="147" t="str">
        <f>IF(A587&lt;&gt;"",IF('Données élèves'!J590&lt;&gt;"",'Données élèves'!J590,""),"")</f>
        <v/>
      </c>
      <c r="I587" s="148" t="str">
        <f>IF(AND(A587&lt;&gt;"",'Données élèves'!AE590&lt;&gt;""),IF('Données élèves'!AE590=TRUE,INDEX(codenat,MATCH('Données élèves'!K590,libnat,0)),'Données élèves'!K590),"")</f>
        <v/>
      </c>
      <c r="J587" s="148" t="str">
        <f>IF(AND(A587&lt;&gt;"",'Données élèves'!AF590&lt;&gt;""),IF('Données élèves'!AF590=TRUE,INDEX(codelangue,MATCH('Données élèves'!L590,liblangue,0)),'Données élèves'!L590),"")</f>
        <v/>
      </c>
      <c r="K587" s="148" t="str">
        <f>IF(AND(A587&lt;&gt;"",'Données élèves'!AH590&lt;&gt;""),IF('Données élèves'!AH590=TRUE,IF(INDEX(codegem,MATCH('Données élèves'!M590,libgem,0))&lt;8000,INDEX(codegem,MATCH('Données élèves'!M590,libgem,0)),""),'Données élèves'!M590),"")</f>
        <v/>
      </c>
      <c r="L587" s="148" t="str">
        <f>IF(AND(A587&lt;&gt;"",'Données élèves'!AH590&lt;&gt;""),IF('Données élèves'!AH590=TRUE,INDEX(codegemhist,MATCH('Données élèves'!M590,libgem,0)),""),"")</f>
        <v/>
      </c>
      <c r="M587" s="148" t="str">
        <f>IF(AND(A587&lt;&gt;"",'Données élèves'!AH590&lt;&gt;""),IF('Données élèves'!AH590=TRUE,IF(INDEX(codegem,MATCH('Données élèves'!M590,libgem,0))&gt;=8000,INDEX(codegem,MATCH('Données élèves'!M590,libgem,0)),""),'Données élèves'!M590),"")</f>
        <v/>
      </c>
      <c r="N587" s="148" t="str">
        <f>IF(AND(A587&lt;&gt;"",'Données élèves'!AI590&lt;&gt;""),IF('Données élèves'!AI590=TRUE,INDEX(codeschart,MATCH('Données élèves'!N590,libschart,0)),'Données élèves'!N590),"")</f>
        <v/>
      </c>
      <c r="O587" s="148" t="str">
        <f>IF(AND(A587&lt;&gt;"",'Données élèves'!O590&lt;&gt;""),'Données élèves'!O590,"")</f>
        <v/>
      </c>
      <c r="P587" s="148" t="str">
        <f>IF(AND(A587&lt;&gt;"",'Données élèves'!AK590&lt;&gt;""),IF('Données élèves'!AK590=TRUE,INDEX(codeform,MATCH('Données élèves'!P590,libform,0)),'Données élèves'!P590),"")</f>
        <v/>
      </c>
      <c r="Q587" s="148" t="str">
        <f>IF(AND(A587&lt;&gt;"",'Données élèves'!AL590&lt;&gt;""),IF('Données élèves'!AL590=TRUE,INDEX(codespe,MATCH('Données élèves'!Q590,libspe,0)),'Données élèves'!Q590),"")</f>
        <v/>
      </c>
      <c r="R587" s="148" t="str">
        <f>IF(AND(A587&lt;&gt;"",OR('Données élèves'!AM590&lt;&gt;"",'Données élèves'!AT590=FALSE)),IF('Données élèves'!AM590=TRUE,INDEX(codemp1,MATCH('Données élèves'!R590,libmp1,0)),IF('Données élèves'!AT590=FALSE,0,'Données élèves'!R590)),"")</f>
        <v/>
      </c>
      <c r="S587" s="148" t="str">
        <f t="shared" si="28"/>
        <v/>
      </c>
      <c r="T587" s="148" t="str">
        <f t="shared" si="29"/>
        <v/>
      </c>
      <c r="U587" s="148" t="str">
        <f>IF(AND(A587&lt;&gt;"",'Données élèves'!S590&lt;&gt;""),'Données élèves'!S590,"")</f>
        <v/>
      </c>
      <c r="V587" s="148" t="str">
        <f>IF(AND(A587&lt;&gt;"",'Données élèves'!T590&lt;&gt;""),'Données élèves'!T590,"")</f>
        <v/>
      </c>
      <c r="W587" s="148" t="str">
        <f>IF(AND(A587&lt;&gt;"",'Données élèves'!U590&lt;&gt;""),'Données élèves'!U590,"")</f>
        <v/>
      </c>
      <c r="X587" s="148" t="str">
        <f>IF(AND(A587&lt;&gt;"",'Données élèves'!V590&lt;&gt;""),'Données élèves'!V590,"")</f>
        <v/>
      </c>
      <c r="Y587" s="148" t="str">
        <f>IF(AND(A587&lt;&gt;"",'Données élèves'!W590&lt;&gt;""),'Données élèves'!W590,"")</f>
        <v/>
      </c>
      <c r="Z587" s="148" t="str">
        <f>IF(AND(A587&lt;&gt;"",'Données élèves'!X590&lt;&gt;""),'Données élèves'!X590,"")</f>
        <v/>
      </c>
    </row>
    <row r="588" spans="1:26" x14ac:dyDescent="0.2">
      <c r="A588" s="146" t="str">
        <f>IF('Données élèves'!$C591&lt;&gt;"",'Données élèves'!A591,"")</f>
        <v/>
      </c>
      <c r="B588" s="146" t="str">
        <f>IF(A588&lt;&gt;"",'Données élèves'!B591,"")</f>
        <v/>
      </c>
      <c r="C588" s="146" t="str">
        <f>IF(AND(A588&lt;&gt;"",'Données élèves'!F591&lt;&gt;""),IF(INDEX(codeclint,MATCH('Données élèves'!F591,libclint,0))&lt;&gt;"",INDEX(codeclint,MATCH('Données élèves'!F591,libclint,0)),""),"")</f>
        <v/>
      </c>
      <c r="D588" s="146" t="str">
        <f t="shared" si="27"/>
        <v/>
      </c>
      <c r="E588" s="146" t="str">
        <f>IF(A588&lt;&gt;"",IF('Données élèves'!G591&lt;&gt;"",IF('Données élèves'!AB591&lt;&gt;"",IF('Données élèves'!G591="LOC.ID",CONCATENATE("LOC.",'Données élèves'!AU$5),'Données élèves'!G591),""),""),"")</f>
        <v/>
      </c>
      <c r="F588" s="146" t="str">
        <f>IF(A588&lt;&gt;"",IF('Données élèves'!H591&lt;&gt;"",'Données élèves'!H591,""),"")</f>
        <v/>
      </c>
      <c r="G588" s="146" t="str">
        <f>IF(AND(A588&lt;&gt;"",'Données élèves'!AC591&lt;&gt;""),IF('Données élèves'!AC591=TRUE,INDEX(codesex,MATCH('Données élèves'!I591,libsex,0)),'Données élèves'!I591),"")</f>
        <v/>
      </c>
      <c r="H588" s="147" t="str">
        <f>IF(A588&lt;&gt;"",IF('Données élèves'!J591&lt;&gt;"",'Données élèves'!J591,""),"")</f>
        <v/>
      </c>
      <c r="I588" s="148" t="str">
        <f>IF(AND(A588&lt;&gt;"",'Données élèves'!AE591&lt;&gt;""),IF('Données élèves'!AE591=TRUE,INDEX(codenat,MATCH('Données élèves'!K591,libnat,0)),'Données élèves'!K591),"")</f>
        <v/>
      </c>
      <c r="J588" s="148" t="str">
        <f>IF(AND(A588&lt;&gt;"",'Données élèves'!AF591&lt;&gt;""),IF('Données élèves'!AF591=TRUE,INDEX(codelangue,MATCH('Données élèves'!L591,liblangue,0)),'Données élèves'!L591),"")</f>
        <v/>
      </c>
      <c r="K588" s="148" t="str">
        <f>IF(AND(A588&lt;&gt;"",'Données élèves'!AH591&lt;&gt;""),IF('Données élèves'!AH591=TRUE,IF(INDEX(codegem,MATCH('Données élèves'!M591,libgem,0))&lt;8000,INDEX(codegem,MATCH('Données élèves'!M591,libgem,0)),""),'Données élèves'!M591),"")</f>
        <v/>
      </c>
      <c r="L588" s="148" t="str">
        <f>IF(AND(A588&lt;&gt;"",'Données élèves'!AH591&lt;&gt;""),IF('Données élèves'!AH591=TRUE,INDEX(codegemhist,MATCH('Données élèves'!M591,libgem,0)),""),"")</f>
        <v/>
      </c>
      <c r="M588" s="148" t="str">
        <f>IF(AND(A588&lt;&gt;"",'Données élèves'!AH591&lt;&gt;""),IF('Données élèves'!AH591=TRUE,IF(INDEX(codegem,MATCH('Données élèves'!M591,libgem,0))&gt;=8000,INDEX(codegem,MATCH('Données élèves'!M591,libgem,0)),""),'Données élèves'!M591),"")</f>
        <v/>
      </c>
      <c r="N588" s="148" t="str">
        <f>IF(AND(A588&lt;&gt;"",'Données élèves'!AI591&lt;&gt;""),IF('Données élèves'!AI591=TRUE,INDEX(codeschart,MATCH('Données élèves'!N591,libschart,0)),'Données élèves'!N591),"")</f>
        <v/>
      </c>
      <c r="O588" s="148" t="str">
        <f>IF(AND(A588&lt;&gt;"",'Données élèves'!O591&lt;&gt;""),'Données élèves'!O591,"")</f>
        <v/>
      </c>
      <c r="P588" s="148" t="str">
        <f>IF(AND(A588&lt;&gt;"",'Données élèves'!AK591&lt;&gt;""),IF('Données élèves'!AK591=TRUE,INDEX(codeform,MATCH('Données élèves'!P591,libform,0)),'Données élèves'!P591),"")</f>
        <v/>
      </c>
      <c r="Q588" s="148" t="str">
        <f>IF(AND(A588&lt;&gt;"",'Données élèves'!AL591&lt;&gt;""),IF('Données élèves'!AL591=TRUE,INDEX(codespe,MATCH('Données élèves'!Q591,libspe,0)),'Données élèves'!Q591),"")</f>
        <v/>
      </c>
      <c r="R588" s="148" t="str">
        <f>IF(AND(A588&lt;&gt;"",OR('Données élèves'!AM591&lt;&gt;"",'Données élèves'!AT591=FALSE)),IF('Données élèves'!AM591=TRUE,INDEX(codemp1,MATCH('Données élèves'!R591,libmp1,0)),IF('Données élèves'!AT591=FALSE,0,'Données élèves'!R591)),"")</f>
        <v/>
      </c>
      <c r="S588" s="148" t="str">
        <f t="shared" si="28"/>
        <v/>
      </c>
      <c r="T588" s="148" t="str">
        <f t="shared" si="29"/>
        <v/>
      </c>
      <c r="U588" s="148" t="str">
        <f>IF(AND(A588&lt;&gt;"",'Données élèves'!S591&lt;&gt;""),'Données élèves'!S591,"")</f>
        <v/>
      </c>
      <c r="V588" s="148" t="str">
        <f>IF(AND(A588&lt;&gt;"",'Données élèves'!T591&lt;&gt;""),'Données élèves'!T591,"")</f>
        <v/>
      </c>
      <c r="W588" s="148" t="str">
        <f>IF(AND(A588&lt;&gt;"",'Données élèves'!U591&lt;&gt;""),'Données élèves'!U591,"")</f>
        <v/>
      </c>
      <c r="X588" s="148" t="str">
        <f>IF(AND(A588&lt;&gt;"",'Données élèves'!V591&lt;&gt;""),'Données élèves'!V591,"")</f>
        <v/>
      </c>
      <c r="Y588" s="148" t="str">
        <f>IF(AND(A588&lt;&gt;"",'Données élèves'!W591&lt;&gt;""),'Données élèves'!W591,"")</f>
        <v/>
      </c>
      <c r="Z588" s="148" t="str">
        <f>IF(AND(A588&lt;&gt;"",'Données élèves'!X591&lt;&gt;""),'Données élèves'!X591,"")</f>
        <v/>
      </c>
    </row>
    <row r="589" spans="1:26" x14ac:dyDescent="0.2">
      <c r="A589" s="146" t="str">
        <f>IF('Données élèves'!$C592&lt;&gt;"",'Données élèves'!A592,"")</f>
        <v/>
      </c>
      <c r="B589" s="146" t="str">
        <f>IF(A589&lt;&gt;"",'Données élèves'!B592,"")</f>
        <v/>
      </c>
      <c r="C589" s="146" t="str">
        <f>IF(AND(A589&lt;&gt;"",'Données élèves'!F592&lt;&gt;""),IF(INDEX(codeclint,MATCH('Données élèves'!F592,libclint,0))&lt;&gt;"",INDEX(codeclint,MATCH('Données élèves'!F592,libclint,0)),""),"")</f>
        <v/>
      </c>
      <c r="D589" s="146" t="str">
        <f t="shared" si="27"/>
        <v/>
      </c>
      <c r="E589" s="146" t="str">
        <f>IF(A589&lt;&gt;"",IF('Données élèves'!G592&lt;&gt;"",IF('Données élèves'!AB592&lt;&gt;"",IF('Données élèves'!G592="LOC.ID",CONCATENATE("LOC.",'Données élèves'!AU$5),'Données élèves'!G592),""),""),"")</f>
        <v/>
      </c>
      <c r="F589" s="146" t="str">
        <f>IF(A589&lt;&gt;"",IF('Données élèves'!H592&lt;&gt;"",'Données élèves'!H592,""),"")</f>
        <v/>
      </c>
      <c r="G589" s="146" t="str">
        <f>IF(AND(A589&lt;&gt;"",'Données élèves'!AC592&lt;&gt;""),IF('Données élèves'!AC592=TRUE,INDEX(codesex,MATCH('Données élèves'!I592,libsex,0)),'Données élèves'!I592),"")</f>
        <v/>
      </c>
      <c r="H589" s="147" t="str">
        <f>IF(A589&lt;&gt;"",IF('Données élèves'!J592&lt;&gt;"",'Données élèves'!J592,""),"")</f>
        <v/>
      </c>
      <c r="I589" s="148" t="str">
        <f>IF(AND(A589&lt;&gt;"",'Données élèves'!AE592&lt;&gt;""),IF('Données élèves'!AE592=TRUE,INDEX(codenat,MATCH('Données élèves'!K592,libnat,0)),'Données élèves'!K592),"")</f>
        <v/>
      </c>
      <c r="J589" s="148" t="str">
        <f>IF(AND(A589&lt;&gt;"",'Données élèves'!AF592&lt;&gt;""),IF('Données élèves'!AF592=TRUE,INDEX(codelangue,MATCH('Données élèves'!L592,liblangue,0)),'Données élèves'!L592),"")</f>
        <v/>
      </c>
      <c r="K589" s="148" t="str">
        <f>IF(AND(A589&lt;&gt;"",'Données élèves'!AH592&lt;&gt;""),IF('Données élèves'!AH592=TRUE,IF(INDEX(codegem,MATCH('Données élèves'!M592,libgem,0))&lt;8000,INDEX(codegem,MATCH('Données élèves'!M592,libgem,0)),""),'Données élèves'!M592),"")</f>
        <v/>
      </c>
      <c r="L589" s="148" t="str">
        <f>IF(AND(A589&lt;&gt;"",'Données élèves'!AH592&lt;&gt;""),IF('Données élèves'!AH592=TRUE,INDEX(codegemhist,MATCH('Données élèves'!M592,libgem,0)),""),"")</f>
        <v/>
      </c>
      <c r="M589" s="148" t="str">
        <f>IF(AND(A589&lt;&gt;"",'Données élèves'!AH592&lt;&gt;""),IF('Données élèves'!AH592=TRUE,IF(INDEX(codegem,MATCH('Données élèves'!M592,libgem,0))&gt;=8000,INDEX(codegem,MATCH('Données élèves'!M592,libgem,0)),""),'Données élèves'!M592),"")</f>
        <v/>
      </c>
      <c r="N589" s="148" t="str">
        <f>IF(AND(A589&lt;&gt;"",'Données élèves'!AI592&lt;&gt;""),IF('Données élèves'!AI592=TRUE,INDEX(codeschart,MATCH('Données élèves'!N592,libschart,0)),'Données élèves'!N592),"")</f>
        <v/>
      </c>
      <c r="O589" s="148" t="str">
        <f>IF(AND(A589&lt;&gt;"",'Données élèves'!O592&lt;&gt;""),'Données élèves'!O592,"")</f>
        <v/>
      </c>
      <c r="P589" s="148" t="str">
        <f>IF(AND(A589&lt;&gt;"",'Données élèves'!AK592&lt;&gt;""),IF('Données élèves'!AK592=TRUE,INDEX(codeform,MATCH('Données élèves'!P592,libform,0)),'Données élèves'!P592),"")</f>
        <v/>
      </c>
      <c r="Q589" s="148" t="str">
        <f>IF(AND(A589&lt;&gt;"",'Données élèves'!AL592&lt;&gt;""),IF('Données élèves'!AL592=TRUE,INDEX(codespe,MATCH('Données élèves'!Q592,libspe,0)),'Données élèves'!Q592),"")</f>
        <v/>
      </c>
      <c r="R589" s="148" t="str">
        <f>IF(AND(A589&lt;&gt;"",OR('Données élèves'!AM592&lt;&gt;"",'Données élèves'!AT592=FALSE)),IF('Données élèves'!AM592=TRUE,INDEX(codemp1,MATCH('Données élèves'!R592,libmp1,0)),IF('Données élèves'!AT592=FALSE,0,'Données élèves'!R592)),"")</f>
        <v/>
      </c>
      <c r="S589" s="148" t="str">
        <f t="shared" si="28"/>
        <v/>
      </c>
      <c r="T589" s="148" t="str">
        <f t="shared" si="29"/>
        <v/>
      </c>
      <c r="U589" s="148" t="str">
        <f>IF(AND(A589&lt;&gt;"",'Données élèves'!S592&lt;&gt;""),'Données élèves'!S592,"")</f>
        <v/>
      </c>
      <c r="V589" s="148" t="str">
        <f>IF(AND(A589&lt;&gt;"",'Données élèves'!T592&lt;&gt;""),'Données élèves'!T592,"")</f>
        <v/>
      </c>
      <c r="W589" s="148" t="str">
        <f>IF(AND(A589&lt;&gt;"",'Données élèves'!U592&lt;&gt;""),'Données élèves'!U592,"")</f>
        <v/>
      </c>
      <c r="X589" s="148" t="str">
        <f>IF(AND(A589&lt;&gt;"",'Données élèves'!V592&lt;&gt;""),'Données élèves'!V592,"")</f>
        <v/>
      </c>
      <c r="Y589" s="148" t="str">
        <f>IF(AND(A589&lt;&gt;"",'Données élèves'!W592&lt;&gt;""),'Données élèves'!W592,"")</f>
        <v/>
      </c>
      <c r="Z589" s="148" t="str">
        <f>IF(AND(A589&lt;&gt;"",'Données élèves'!X592&lt;&gt;""),'Données élèves'!X592,"")</f>
        <v/>
      </c>
    </row>
    <row r="590" spans="1:26" x14ac:dyDescent="0.2">
      <c r="A590" s="146" t="str">
        <f>IF('Données élèves'!$C593&lt;&gt;"",'Données élèves'!A593,"")</f>
        <v/>
      </c>
      <c r="B590" s="146" t="str">
        <f>IF(A590&lt;&gt;"",'Données élèves'!B593,"")</f>
        <v/>
      </c>
      <c r="C590" s="146" t="str">
        <f>IF(AND(A590&lt;&gt;"",'Données élèves'!F593&lt;&gt;""),IF(INDEX(codeclint,MATCH('Données élèves'!F593,libclint,0))&lt;&gt;"",INDEX(codeclint,MATCH('Données élèves'!F593,libclint,0)),""),"")</f>
        <v/>
      </c>
      <c r="D590" s="146" t="str">
        <f t="shared" si="27"/>
        <v/>
      </c>
      <c r="E590" s="146" t="str">
        <f>IF(A590&lt;&gt;"",IF('Données élèves'!G593&lt;&gt;"",IF('Données élèves'!AB593&lt;&gt;"",IF('Données élèves'!G593="LOC.ID",CONCATENATE("LOC.",'Données élèves'!AU$5),'Données élèves'!G593),""),""),"")</f>
        <v/>
      </c>
      <c r="F590" s="146" t="str">
        <f>IF(A590&lt;&gt;"",IF('Données élèves'!H593&lt;&gt;"",'Données élèves'!H593,""),"")</f>
        <v/>
      </c>
      <c r="G590" s="146" t="str">
        <f>IF(AND(A590&lt;&gt;"",'Données élèves'!AC593&lt;&gt;""),IF('Données élèves'!AC593=TRUE,INDEX(codesex,MATCH('Données élèves'!I593,libsex,0)),'Données élèves'!I593),"")</f>
        <v/>
      </c>
      <c r="H590" s="147" t="str">
        <f>IF(A590&lt;&gt;"",IF('Données élèves'!J593&lt;&gt;"",'Données élèves'!J593,""),"")</f>
        <v/>
      </c>
      <c r="I590" s="148" t="str">
        <f>IF(AND(A590&lt;&gt;"",'Données élèves'!AE593&lt;&gt;""),IF('Données élèves'!AE593=TRUE,INDEX(codenat,MATCH('Données élèves'!K593,libnat,0)),'Données élèves'!K593),"")</f>
        <v/>
      </c>
      <c r="J590" s="148" t="str">
        <f>IF(AND(A590&lt;&gt;"",'Données élèves'!AF593&lt;&gt;""),IF('Données élèves'!AF593=TRUE,INDEX(codelangue,MATCH('Données élèves'!L593,liblangue,0)),'Données élèves'!L593),"")</f>
        <v/>
      </c>
      <c r="K590" s="148" t="str">
        <f>IF(AND(A590&lt;&gt;"",'Données élèves'!AH593&lt;&gt;""),IF('Données élèves'!AH593=TRUE,IF(INDEX(codegem,MATCH('Données élèves'!M593,libgem,0))&lt;8000,INDEX(codegem,MATCH('Données élèves'!M593,libgem,0)),""),'Données élèves'!M593),"")</f>
        <v/>
      </c>
      <c r="L590" s="148" t="str">
        <f>IF(AND(A590&lt;&gt;"",'Données élèves'!AH593&lt;&gt;""),IF('Données élèves'!AH593=TRUE,INDEX(codegemhist,MATCH('Données élèves'!M593,libgem,0)),""),"")</f>
        <v/>
      </c>
      <c r="M590" s="148" t="str">
        <f>IF(AND(A590&lt;&gt;"",'Données élèves'!AH593&lt;&gt;""),IF('Données élèves'!AH593=TRUE,IF(INDEX(codegem,MATCH('Données élèves'!M593,libgem,0))&gt;=8000,INDEX(codegem,MATCH('Données élèves'!M593,libgem,0)),""),'Données élèves'!M593),"")</f>
        <v/>
      </c>
      <c r="N590" s="148" t="str">
        <f>IF(AND(A590&lt;&gt;"",'Données élèves'!AI593&lt;&gt;""),IF('Données élèves'!AI593=TRUE,INDEX(codeschart,MATCH('Données élèves'!N593,libschart,0)),'Données élèves'!N593),"")</f>
        <v/>
      </c>
      <c r="O590" s="148" t="str">
        <f>IF(AND(A590&lt;&gt;"",'Données élèves'!O593&lt;&gt;""),'Données élèves'!O593,"")</f>
        <v/>
      </c>
      <c r="P590" s="148" t="str">
        <f>IF(AND(A590&lt;&gt;"",'Données élèves'!AK593&lt;&gt;""),IF('Données élèves'!AK593=TRUE,INDEX(codeform,MATCH('Données élèves'!P593,libform,0)),'Données élèves'!P593),"")</f>
        <v/>
      </c>
      <c r="Q590" s="148" t="str">
        <f>IF(AND(A590&lt;&gt;"",'Données élèves'!AL593&lt;&gt;""),IF('Données élèves'!AL593=TRUE,INDEX(codespe,MATCH('Données élèves'!Q593,libspe,0)),'Données élèves'!Q593),"")</f>
        <v/>
      </c>
      <c r="R590" s="148" t="str">
        <f>IF(AND(A590&lt;&gt;"",OR('Données élèves'!AM593&lt;&gt;"",'Données élèves'!AT593=FALSE)),IF('Données élèves'!AM593=TRUE,INDEX(codemp1,MATCH('Données élèves'!R593,libmp1,0)),IF('Données élèves'!AT593=FALSE,0,'Données élèves'!R593)),"")</f>
        <v/>
      </c>
      <c r="S590" s="148" t="str">
        <f t="shared" si="28"/>
        <v/>
      </c>
      <c r="T590" s="148" t="str">
        <f t="shared" si="29"/>
        <v/>
      </c>
      <c r="U590" s="148" t="str">
        <f>IF(AND(A590&lt;&gt;"",'Données élèves'!S593&lt;&gt;""),'Données élèves'!S593,"")</f>
        <v/>
      </c>
      <c r="V590" s="148" t="str">
        <f>IF(AND(A590&lt;&gt;"",'Données élèves'!T593&lt;&gt;""),'Données élèves'!T593,"")</f>
        <v/>
      </c>
      <c r="W590" s="148" t="str">
        <f>IF(AND(A590&lt;&gt;"",'Données élèves'!U593&lt;&gt;""),'Données élèves'!U593,"")</f>
        <v/>
      </c>
      <c r="X590" s="148" t="str">
        <f>IF(AND(A590&lt;&gt;"",'Données élèves'!V593&lt;&gt;""),'Données élèves'!V593,"")</f>
        <v/>
      </c>
      <c r="Y590" s="148" t="str">
        <f>IF(AND(A590&lt;&gt;"",'Données élèves'!W593&lt;&gt;""),'Données élèves'!W593,"")</f>
        <v/>
      </c>
      <c r="Z590" s="148" t="str">
        <f>IF(AND(A590&lt;&gt;"",'Données élèves'!X593&lt;&gt;""),'Données élèves'!X593,"")</f>
        <v/>
      </c>
    </row>
    <row r="591" spans="1:26" x14ac:dyDescent="0.2">
      <c r="A591" s="146" t="str">
        <f>IF('Données élèves'!$C594&lt;&gt;"",'Données élèves'!A594,"")</f>
        <v/>
      </c>
      <c r="B591" s="146" t="str">
        <f>IF(A591&lt;&gt;"",'Données élèves'!B594,"")</f>
        <v/>
      </c>
      <c r="C591" s="146" t="str">
        <f>IF(AND(A591&lt;&gt;"",'Données élèves'!F594&lt;&gt;""),IF(INDEX(codeclint,MATCH('Données élèves'!F594,libclint,0))&lt;&gt;"",INDEX(codeclint,MATCH('Données élèves'!F594,libclint,0)),""),"")</f>
        <v/>
      </c>
      <c r="D591" s="146" t="str">
        <f t="shared" si="27"/>
        <v/>
      </c>
      <c r="E591" s="146" t="str">
        <f>IF(A591&lt;&gt;"",IF('Données élèves'!G594&lt;&gt;"",IF('Données élèves'!AB594&lt;&gt;"",IF('Données élèves'!G594="LOC.ID",CONCATENATE("LOC.",'Données élèves'!AU$5),'Données élèves'!G594),""),""),"")</f>
        <v/>
      </c>
      <c r="F591" s="146" t="str">
        <f>IF(A591&lt;&gt;"",IF('Données élèves'!H594&lt;&gt;"",'Données élèves'!H594,""),"")</f>
        <v/>
      </c>
      <c r="G591" s="146" t="str">
        <f>IF(AND(A591&lt;&gt;"",'Données élèves'!AC594&lt;&gt;""),IF('Données élèves'!AC594=TRUE,INDEX(codesex,MATCH('Données élèves'!I594,libsex,0)),'Données élèves'!I594),"")</f>
        <v/>
      </c>
      <c r="H591" s="147" t="str">
        <f>IF(A591&lt;&gt;"",IF('Données élèves'!J594&lt;&gt;"",'Données élèves'!J594,""),"")</f>
        <v/>
      </c>
      <c r="I591" s="148" t="str">
        <f>IF(AND(A591&lt;&gt;"",'Données élèves'!AE594&lt;&gt;""),IF('Données élèves'!AE594=TRUE,INDEX(codenat,MATCH('Données élèves'!K594,libnat,0)),'Données élèves'!K594),"")</f>
        <v/>
      </c>
      <c r="J591" s="148" t="str">
        <f>IF(AND(A591&lt;&gt;"",'Données élèves'!AF594&lt;&gt;""),IF('Données élèves'!AF594=TRUE,INDEX(codelangue,MATCH('Données élèves'!L594,liblangue,0)),'Données élèves'!L594),"")</f>
        <v/>
      </c>
      <c r="K591" s="148" t="str">
        <f>IF(AND(A591&lt;&gt;"",'Données élèves'!AH594&lt;&gt;""),IF('Données élèves'!AH594=TRUE,IF(INDEX(codegem,MATCH('Données élèves'!M594,libgem,0))&lt;8000,INDEX(codegem,MATCH('Données élèves'!M594,libgem,0)),""),'Données élèves'!M594),"")</f>
        <v/>
      </c>
      <c r="L591" s="148" t="str">
        <f>IF(AND(A591&lt;&gt;"",'Données élèves'!AH594&lt;&gt;""),IF('Données élèves'!AH594=TRUE,INDEX(codegemhist,MATCH('Données élèves'!M594,libgem,0)),""),"")</f>
        <v/>
      </c>
      <c r="M591" s="148" t="str">
        <f>IF(AND(A591&lt;&gt;"",'Données élèves'!AH594&lt;&gt;""),IF('Données élèves'!AH594=TRUE,IF(INDEX(codegem,MATCH('Données élèves'!M594,libgem,0))&gt;=8000,INDEX(codegem,MATCH('Données élèves'!M594,libgem,0)),""),'Données élèves'!M594),"")</f>
        <v/>
      </c>
      <c r="N591" s="148" t="str">
        <f>IF(AND(A591&lt;&gt;"",'Données élèves'!AI594&lt;&gt;""),IF('Données élèves'!AI594=TRUE,INDEX(codeschart,MATCH('Données élèves'!N594,libschart,0)),'Données élèves'!N594),"")</f>
        <v/>
      </c>
      <c r="O591" s="148" t="str">
        <f>IF(AND(A591&lt;&gt;"",'Données élèves'!O594&lt;&gt;""),'Données élèves'!O594,"")</f>
        <v/>
      </c>
      <c r="P591" s="148" t="str">
        <f>IF(AND(A591&lt;&gt;"",'Données élèves'!AK594&lt;&gt;""),IF('Données élèves'!AK594=TRUE,INDEX(codeform,MATCH('Données élèves'!P594,libform,0)),'Données élèves'!P594),"")</f>
        <v/>
      </c>
      <c r="Q591" s="148" t="str">
        <f>IF(AND(A591&lt;&gt;"",'Données élèves'!AL594&lt;&gt;""),IF('Données élèves'!AL594=TRUE,INDEX(codespe,MATCH('Données élèves'!Q594,libspe,0)),'Données élèves'!Q594),"")</f>
        <v/>
      </c>
      <c r="R591" s="148" t="str">
        <f>IF(AND(A591&lt;&gt;"",OR('Données élèves'!AM594&lt;&gt;"",'Données élèves'!AT594=FALSE)),IF('Données élèves'!AM594=TRUE,INDEX(codemp1,MATCH('Données élèves'!R594,libmp1,0)),IF('Données élèves'!AT594=FALSE,0,'Données élèves'!R594)),"")</f>
        <v/>
      </c>
      <c r="S591" s="148" t="str">
        <f t="shared" si="28"/>
        <v/>
      </c>
      <c r="T591" s="148" t="str">
        <f t="shared" si="29"/>
        <v/>
      </c>
      <c r="U591" s="148" t="str">
        <f>IF(AND(A591&lt;&gt;"",'Données élèves'!S594&lt;&gt;""),'Données élèves'!S594,"")</f>
        <v/>
      </c>
      <c r="V591" s="148" t="str">
        <f>IF(AND(A591&lt;&gt;"",'Données élèves'!T594&lt;&gt;""),'Données élèves'!T594,"")</f>
        <v/>
      </c>
      <c r="W591" s="148" t="str">
        <f>IF(AND(A591&lt;&gt;"",'Données élèves'!U594&lt;&gt;""),'Données élèves'!U594,"")</f>
        <v/>
      </c>
      <c r="X591" s="148" t="str">
        <f>IF(AND(A591&lt;&gt;"",'Données élèves'!V594&lt;&gt;""),'Données élèves'!V594,"")</f>
        <v/>
      </c>
      <c r="Y591" s="148" t="str">
        <f>IF(AND(A591&lt;&gt;"",'Données élèves'!W594&lt;&gt;""),'Données élèves'!W594,"")</f>
        <v/>
      </c>
      <c r="Z591" s="148" t="str">
        <f>IF(AND(A591&lt;&gt;"",'Données élèves'!X594&lt;&gt;""),'Données élèves'!X594,"")</f>
        <v/>
      </c>
    </row>
    <row r="592" spans="1:26" x14ac:dyDescent="0.2">
      <c r="A592" s="146" t="str">
        <f>IF('Données élèves'!$C595&lt;&gt;"",'Données élèves'!A595,"")</f>
        <v/>
      </c>
      <c r="B592" s="146" t="str">
        <f>IF(A592&lt;&gt;"",'Données élèves'!B595,"")</f>
        <v/>
      </c>
      <c r="C592" s="146" t="str">
        <f>IF(AND(A592&lt;&gt;"",'Données élèves'!F595&lt;&gt;""),IF(INDEX(codeclint,MATCH('Données élèves'!F595,libclint,0))&lt;&gt;"",INDEX(codeclint,MATCH('Données élèves'!F595,libclint,0)),""),"")</f>
        <v/>
      </c>
      <c r="D592" s="146" t="str">
        <f t="shared" si="27"/>
        <v/>
      </c>
      <c r="E592" s="146" t="str">
        <f>IF(A592&lt;&gt;"",IF('Données élèves'!G595&lt;&gt;"",IF('Données élèves'!AB595&lt;&gt;"",IF('Données élèves'!G595="LOC.ID",CONCATENATE("LOC.",'Données élèves'!AU$5),'Données élèves'!G595),""),""),"")</f>
        <v/>
      </c>
      <c r="F592" s="146" t="str">
        <f>IF(A592&lt;&gt;"",IF('Données élèves'!H595&lt;&gt;"",'Données élèves'!H595,""),"")</f>
        <v/>
      </c>
      <c r="G592" s="146" t="str">
        <f>IF(AND(A592&lt;&gt;"",'Données élèves'!AC595&lt;&gt;""),IF('Données élèves'!AC595=TRUE,INDEX(codesex,MATCH('Données élèves'!I595,libsex,0)),'Données élèves'!I595),"")</f>
        <v/>
      </c>
      <c r="H592" s="147" t="str">
        <f>IF(A592&lt;&gt;"",IF('Données élèves'!J595&lt;&gt;"",'Données élèves'!J595,""),"")</f>
        <v/>
      </c>
      <c r="I592" s="148" t="str">
        <f>IF(AND(A592&lt;&gt;"",'Données élèves'!AE595&lt;&gt;""),IF('Données élèves'!AE595=TRUE,INDEX(codenat,MATCH('Données élèves'!K595,libnat,0)),'Données élèves'!K595),"")</f>
        <v/>
      </c>
      <c r="J592" s="148" t="str">
        <f>IF(AND(A592&lt;&gt;"",'Données élèves'!AF595&lt;&gt;""),IF('Données élèves'!AF595=TRUE,INDEX(codelangue,MATCH('Données élèves'!L595,liblangue,0)),'Données élèves'!L595),"")</f>
        <v/>
      </c>
      <c r="K592" s="148" t="str">
        <f>IF(AND(A592&lt;&gt;"",'Données élèves'!AH595&lt;&gt;""),IF('Données élèves'!AH595=TRUE,IF(INDEX(codegem,MATCH('Données élèves'!M595,libgem,0))&lt;8000,INDEX(codegem,MATCH('Données élèves'!M595,libgem,0)),""),'Données élèves'!M595),"")</f>
        <v/>
      </c>
      <c r="L592" s="148" t="str">
        <f>IF(AND(A592&lt;&gt;"",'Données élèves'!AH595&lt;&gt;""),IF('Données élèves'!AH595=TRUE,INDEX(codegemhist,MATCH('Données élèves'!M595,libgem,0)),""),"")</f>
        <v/>
      </c>
      <c r="M592" s="148" t="str">
        <f>IF(AND(A592&lt;&gt;"",'Données élèves'!AH595&lt;&gt;""),IF('Données élèves'!AH595=TRUE,IF(INDEX(codegem,MATCH('Données élèves'!M595,libgem,0))&gt;=8000,INDEX(codegem,MATCH('Données élèves'!M595,libgem,0)),""),'Données élèves'!M595),"")</f>
        <v/>
      </c>
      <c r="N592" s="148" t="str">
        <f>IF(AND(A592&lt;&gt;"",'Données élèves'!AI595&lt;&gt;""),IF('Données élèves'!AI595=TRUE,INDEX(codeschart,MATCH('Données élèves'!N595,libschart,0)),'Données élèves'!N595),"")</f>
        <v/>
      </c>
      <c r="O592" s="148" t="str">
        <f>IF(AND(A592&lt;&gt;"",'Données élèves'!O595&lt;&gt;""),'Données élèves'!O595,"")</f>
        <v/>
      </c>
      <c r="P592" s="148" t="str">
        <f>IF(AND(A592&lt;&gt;"",'Données élèves'!AK595&lt;&gt;""),IF('Données élèves'!AK595=TRUE,INDEX(codeform,MATCH('Données élèves'!P595,libform,0)),'Données élèves'!P595),"")</f>
        <v/>
      </c>
      <c r="Q592" s="148" t="str">
        <f>IF(AND(A592&lt;&gt;"",'Données élèves'!AL595&lt;&gt;""),IF('Données élèves'!AL595=TRUE,INDEX(codespe,MATCH('Données élèves'!Q595,libspe,0)),'Données élèves'!Q595),"")</f>
        <v/>
      </c>
      <c r="R592" s="148" t="str">
        <f>IF(AND(A592&lt;&gt;"",OR('Données élèves'!AM595&lt;&gt;"",'Données élèves'!AT595=FALSE)),IF('Données élèves'!AM595=TRUE,INDEX(codemp1,MATCH('Données élèves'!R595,libmp1,0)),IF('Données élèves'!AT595=FALSE,0,'Données élèves'!R595)),"")</f>
        <v/>
      </c>
      <c r="S592" s="148" t="str">
        <f t="shared" si="28"/>
        <v/>
      </c>
      <c r="T592" s="148" t="str">
        <f t="shared" si="29"/>
        <v/>
      </c>
      <c r="U592" s="148" t="str">
        <f>IF(AND(A592&lt;&gt;"",'Données élèves'!S595&lt;&gt;""),'Données élèves'!S595,"")</f>
        <v/>
      </c>
      <c r="V592" s="148" t="str">
        <f>IF(AND(A592&lt;&gt;"",'Données élèves'!T595&lt;&gt;""),'Données élèves'!T595,"")</f>
        <v/>
      </c>
      <c r="W592" s="148" t="str">
        <f>IF(AND(A592&lt;&gt;"",'Données élèves'!U595&lt;&gt;""),'Données élèves'!U595,"")</f>
        <v/>
      </c>
      <c r="X592" s="148" t="str">
        <f>IF(AND(A592&lt;&gt;"",'Données élèves'!V595&lt;&gt;""),'Données élèves'!V595,"")</f>
        <v/>
      </c>
      <c r="Y592" s="148" t="str">
        <f>IF(AND(A592&lt;&gt;"",'Données élèves'!W595&lt;&gt;""),'Données élèves'!W595,"")</f>
        <v/>
      </c>
      <c r="Z592" s="148" t="str">
        <f>IF(AND(A592&lt;&gt;"",'Données élèves'!X595&lt;&gt;""),'Données élèves'!X595,"")</f>
        <v/>
      </c>
    </row>
    <row r="593" spans="1:26" x14ac:dyDescent="0.2">
      <c r="A593" s="146" t="str">
        <f>IF('Données élèves'!$C596&lt;&gt;"",'Données élèves'!A596,"")</f>
        <v/>
      </c>
      <c r="B593" s="146" t="str">
        <f>IF(A593&lt;&gt;"",'Données élèves'!B596,"")</f>
        <v/>
      </c>
      <c r="C593" s="146" t="str">
        <f>IF(AND(A593&lt;&gt;"",'Données élèves'!F596&lt;&gt;""),IF(INDEX(codeclint,MATCH('Données élèves'!F596,libclint,0))&lt;&gt;"",INDEX(codeclint,MATCH('Données élèves'!F596,libclint,0)),""),"")</f>
        <v/>
      </c>
      <c r="D593" s="146" t="str">
        <f t="shared" si="27"/>
        <v/>
      </c>
      <c r="E593" s="146" t="str">
        <f>IF(A593&lt;&gt;"",IF('Données élèves'!G596&lt;&gt;"",IF('Données élèves'!AB596&lt;&gt;"",IF('Données élèves'!G596="LOC.ID",CONCATENATE("LOC.",'Données élèves'!AU$5),'Données élèves'!G596),""),""),"")</f>
        <v/>
      </c>
      <c r="F593" s="146" t="str">
        <f>IF(A593&lt;&gt;"",IF('Données élèves'!H596&lt;&gt;"",'Données élèves'!H596,""),"")</f>
        <v/>
      </c>
      <c r="G593" s="146" t="str">
        <f>IF(AND(A593&lt;&gt;"",'Données élèves'!AC596&lt;&gt;""),IF('Données élèves'!AC596=TRUE,INDEX(codesex,MATCH('Données élèves'!I596,libsex,0)),'Données élèves'!I596),"")</f>
        <v/>
      </c>
      <c r="H593" s="147" t="str">
        <f>IF(A593&lt;&gt;"",IF('Données élèves'!J596&lt;&gt;"",'Données élèves'!J596,""),"")</f>
        <v/>
      </c>
      <c r="I593" s="148" t="str">
        <f>IF(AND(A593&lt;&gt;"",'Données élèves'!AE596&lt;&gt;""),IF('Données élèves'!AE596=TRUE,INDEX(codenat,MATCH('Données élèves'!K596,libnat,0)),'Données élèves'!K596),"")</f>
        <v/>
      </c>
      <c r="J593" s="148" t="str">
        <f>IF(AND(A593&lt;&gt;"",'Données élèves'!AF596&lt;&gt;""),IF('Données élèves'!AF596=TRUE,INDEX(codelangue,MATCH('Données élèves'!L596,liblangue,0)),'Données élèves'!L596),"")</f>
        <v/>
      </c>
      <c r="K593" s="148" t="str">
        <f>IF(AND(A593&lt;&gt;"",'Données élèves'!AH596&lt;&gt;""),IF('Données élèves'!AH596=TRUE,IF(INDEX(codegem,MATCH('Données élèves'!M596,libgem,0))&lt;8000,INDEX(codegem,MATCH('Données élèves'!M596,libgem,0)),""),'Données élèves'!M596),"")</f>
        <v/>
      </c>
      <c r="L593" s="148" t="str">
        <f>IF(AND(A593&lt;&gt;"",'Données élèves'!AH596&lt;&gt;""),IF('Données élèves'!AH596=TRUE,INDEX(codegemhist,MATCH('Données élèves'!M596,libgem,0)),""),"")</f>
        <v/>
      </c>
      <c r="M593" s="148" t="str">
        <f>IF(AND(A593&lt;&gt;"",'Données élèves'!AH596&lt;&gt;""),IF('Données élèves'!AH596=TRUE,IF(INDEX(codegem,MATCH('Données élèves'!M596,libgem,0))&gt;=8000,INDEX(codegem,MATCH('Données élèves'!M596,libgem,0)),""),'Données élèves'!M596),"")</f>
        <v/>
      </c>
      <c r="N593" s="148" t="str">
        <f>IF(AND(A593&lt;&gt;"",'Données élèves'!AI596&lt;&gt;""),IF('Données élèves'!AI596=TRUE,INDEX(codeschart,MATCH('Données élèves'!N596,libschart,0)),'Données élèves'!N596),"")</f>
        <v/>
      </c>
      <c r="O593" s="148" t="str">
        <f>IF(AND(A593&lt;&gt;"",'Données élèves'!O596&lt;&gt;""),'Données élèves'!O596,"")</f>
        <v/>
      </c>
      <c r="P593" s="148" t="str">
        <f>IF(AND(A593&lt;&gt;"",'Données élèves'!AK596&lt;&gt;""),IF('Données élèves'!AK596=TRUE,INDEX(codeform,MATCH('Données élèves'!P596,libform,0)),'Données élèves'!P596),"")</f>
        <v/>
      </c>
      <c r="Q593" s="148" t="str">
        <f>IF(AND(A593&lt;&gt;"",'Données élèves'!AL596&lt;&gt;""),IF('Données élèves'!AL596=TRUE,INDEX(codespe,MATCH('Données élèves'!Q596,libspe,0)),'Données élèves'!Q596),"")</f>
        <v/>
      </c>
      <c r="R593" s="148" t="str">
        <f>IF(AND(A593&lt;&gt;"",OR('Données élèves'!AM596&lt;&gt;"",'Données élèves'!AT596=FALSE)),IF('Données élèves'!AM596=TRUE,INDEX(codemp1,MATCH('Données élèves'!R596,libmp1,0)),IF('Données élèves'!AT596=FALSE,0,'Données élèves'!R596)),"")</f>
        <v/>
      </c>
      <c r="S593" s="148" t="str">
        <f t="shared" si="28"/>
        <v/>
      </c>
      <c r="T593" s="148" t="str">
        <f t="shared" si="29"/>
        <v/>
      </c>
      <c r="U593" s="148" t="str">
        <f>IF(AND(A593&lt;&gt;"",'Données élèves'!S596&lt;&gt;""),'Données élèves'!S596,"")</f>
        <v/>
      </c>
      <c r="V593" s="148" t="str">
        <f>IF(AND(A593&lt;&gt;"",'Données élèves'!T596&lt;&gt;""),'Données élèves'!T596,"")</f>
        <v/>
      </c>
      <c r="W593" s="148" t="str">
        <f>IF(AND(A593&lt;&gt;"",'Données élèves'!U596&lt;&gt;""),'Données élèves'!U596,"")</f>
        <v/>
      </c>
      <c r="X593" s="148" t="str">
        <f>IF(AND(A593&lt;&gt;"",'Données élèves'!V596&lt;&gt;""),'Données élèves'!V596,"")</f>
        <v/>
      </c>
      <c r="Y593" s="148" t="str">
        <f>IF(AND(A593&lt;&gt;"",'Données élèves'!W596&lt;&gt;""),'Données élèves'!W596,"")</f>
        <v/>
      </c>
      <c r="Z593" s="148" t="str">
        <f>IF(AND(A593&lt;&gt;"",'Données élèves'!X596&lt;&gt;""),'Données élèves'!X596,"")</f>
        <v/>
      </c>
    </row>
    <row r="594" spans="1:26" x14ac:dyDescent="0.2">
      <c r="A594" s="146" t="str">
        <f>IF('Données élèves'!$C597&lt;&gt;"",'Données élèves'!A597,"")</f>
        <v/>
      </c>
      <c r="B594" s="146" t="str">
        <f>IF(A594&lt;&gt;"",'Données élèves'!B597,"")</f>
        <v/>
      </c>
      <c r="C594" s="146" t="str">
        <f>IF(AND(A594&lt;&gt;"",'Données élèves'!F597&lt;&gt;""),IF(INDEX(codeclint,MATCH('Données élèves'!F597,libclint,0))&lt;&gt;"",INDEX(codeclint,MATCH('Données élèves'!F597,libclint,0)),""),"")</f>
        <v/>
      </c>
      <c r="D594" s="146" t="str">
        <f t="shared" si="27"/>
        <v/>
      </c>
      <c r="E594" s="146" t="str">
        <f>IF(A594&lt;&gt;"",IF('Données élèves'!G597&lt;&gt;"",IF('Données élèves'!AB597&lt;&gt;"",IF('Données élèves'!G597="LOC.ID",CONCATENATE("LOC.",'Données élèves'!AU$5),'Données élèves'!G597),""),""),"")</f>
        <v/>
      </c>
      <c r="F594" s="146" t="str">
        <f>IF(A594&lt;&gt;"",IF('Données élèves'!H597&lt;&gt;"",'Données élèves'!H597,""),"")</f>
        <v/>
      </c>
      <c r="G594" s="146" t="str">
        <f>IF(AND(A594&lt;&gt;"",'Données élèves'!AC597&lt;&gt;""),IF('Données élèves'!AC597=TRUE,INDEX(codesex,MATCH('Données élèves'!I597,libsex,0)),'Données élèves'!I597),"")</f>
        <v/>
      </c>
      <c r="H594" s="147" t="str">
        <f>IF(A594&lt;&gt;"",IF('Données élèves'!J597&lt;&gt;"",'Données élèves'!J597,""),"")</f>
        <v/>
      </c>
      <c r="I594" s="148" t="str">
        <f>IF(AND(A594&lt;&gt;"",'Données élèves'!AE597&lt;&gt;""),IF('Données élèves'!AE597=TRUE,INDEX(codenat,MATCH('Données élèves'!K597,libnat,0)),'Données élèves'!K597),"")</f>
        <v/>
      </c>
      <c r="J594" s="148" t="str">
        <f>IF(AND(A594&lt;&gt;"",'Données élèves'!AF597&lt;&gt;""),IF('Données élèves'!AF597=TRUE,INDEX(codelangue,MATCH('Données élèves'!L597,liblangue,0)),'Données élèves'!L597),"")</f>
        <v/>
      </c>
      <c r="K594" s="148" t="str">
        <f>IF(AND(A594&lt;&gt;"",'Données élèves'!AH597&lt;&gt;""),IF('Données élèves'!AH597=TRUE,IF(INDEX(codegem,MATCH('Données élèves'!M597,libgem,0))&lt;8000,INDEX(codegem,MATCH('Données élèves'!M597,libgem,0)),""),'Données élèves'!M597),"")</f>
        <v/>
      </c>
      <c r="L594" s="148" t="str">
        <f>IF(AND(A594&lt;&gt;"",'Données élèves'!AH597&lt;&gt;""),IF('Données élèves'!AH597=TRUE,INDEX(codegemhist,MATCH('Données élèves'!M597,libgem,0)),""),"")</f>
        <v/>
      </c>
      <c r="M594" s="148" t="str">
        <f>IF(AND(A594&lt;&gt;"",'Données élèves'!AH597&lt;&gt;""),IF('Données élèves'!AH597=TRUE,IF(INDEX(codegem,MATCH('Données élèves'!M597,libgem,0))&gt;=8000,INDEX(codegem,MATCH('Données élèves'!M597,libgem,0)),""),'Données élèves'!M597),"")</f>
        <v/>
      </c>
      <c r="N594" s="148" t="str">
        <f>IF(AND(A594&lt;&gt;"",'Données élèves'!AI597&lt;&gt;""),IF('Données élèves'!AI597=TRUE,INDEX(codeschart,MATCH('Données élèves'!N597,libschart,0)),'Données élèves'!N597),"")</f>
        <v/>
      </c>
      <c r="O594" s="148" t="str">
        <f>IF(AND(A594&lt;&gt;"",'Données élèves'!O597&lt;&gt;""),'Données élèves'!O597,"")</f>
        <v/>
      </c>
      <c r="P594" s="148" t="str">
        <f>IF(AND(A594&lt;&gt;"",'Données élèves'!AK597&lt;&gt;""),IF('Données élèves'!AK597=TRUE,INDEX(codeform,MATCH('Données élèves'!P597,libform,0)),'Données élèves'!P597),"")</f>
        <v/>
      </c>
      <c r="Q594" s="148" t="str">
        <f>IF(AND(A594&lt;&gt;"",'Données élèves'!AL597&lt;&gt;""),IF('Données élèves'!AL597=TRUE,INDEX(codespe,MATCH('Données élèves'!Q597,libspe,0)),'Données élèves'!Q597),"")</f>
        <v/>
      </c>
      <c r="R594" s="148" t="str">
        <f>IF(AND(A594&lt;&gt;"",OR('Données élèves'!AM597&lt;&gt;"",'Données élèves'!AT597=FALSE)),IF('Données élèves'!AM597=TRUE,INDEX(codemp1,MATCH('Données élèves'!R597,libmp1,0)),IF('Données élèves'!AT597=FALSE,0,'Données élèves'!R597)),"")</f>
        <v/>
      </c>
      <c r="S594" s="148" t="str">
        <f t="shared" si="28"/>
        <v/>
      </c>
      <c r="T594" s="148" t="str">
        <f t="shared" si="29"/>
        <v/>
      </c>
      <c r="U594" s="148" t="str">
        <f>IF(AND(A594&lt;&gt;"",'Données élèves'!S597&lt;&gt;""),'Données élèves'!S597,"")</f>
        <v/>
      </c>
      <c r="V594" s="148" t="str">
        <f>IF(AND(A594&lt;&gt;"",'Données élèves'!T597&lt;&gt;""),'Données élèves'!T597,"")</f>
        <v/>
      </c>
      <c r="W594" s="148" t="str">
        <f>IF(AND(A594&lt;&gt;"",'Données élèves'!U597&lt;&gt;""),'Données élèves'!U597,"")</f>
        <v/>
      </c>
      <c r="X594" s="148" t="str">
        <f>IF(AND(A594&lt;&gt;"",'Données élèves'!V597&lt;&gt;""),'Données élèves'!V597,"")</f>
        <v/>
      </c>
      <c r="Y594" s="148" t="str">
        <f>IF(AND(A594&lt;&gt;"",'Données élèves'!W597&lt;&gt;""),'Données élèves'!W597,"")</f>
        <v/>
      </c>
      <c r="Z594" s="148" t="str">
        <f>IF(AND(A594&lt;&gt;"",'Données élèves'!X597&lt;&gt;""),'Données élèves'!X597,"")</f>
        <v/>
      </c>
    </row>
    <row r="595" spans="1:26" x14ac:dyDescent="0.2">
      <c r="A595" s="146" t="str">
        <f>IF('Données élèves'!$C598&lt;&gt;"",'Données élèves'!A598,"")</f>
        <v/>
      </c>
      <c r="B595" s="146" t="str">
        <f>IF(A595&lt;&gt;"",'Données élèves'!B598,"")</f>
        <v/>
      </c>
      <c r="C595" s="146" t="str">
        <f>IF(AND(A595&lt;&gt;"",'Données élèves'!F598&lt;&gt;""),IF(INDEX(codeclint,MATCH('Données élèves'!F598,libclint,0))&lt;&gt;"",INDEX(codeclint,MATCH('Données élèves'!F598,libclint,0)),""),"")</f>
        <v/>
      </c>
      <c r="D595" s="146" t="str">
        <f t="shared" si="27"/>
        <v/>
      </c>
      <c r="E595" s="146" t="str">
        <f>IF(A595&lt;&gt;"",IF('Données élèves'!G598&lt;&gt;"",IF('Données élèves'!AB598&lt;&gt;"",IF('Données élèves'!G598="LOC.ID",CONCATENATE("LOC.",'Données élèves'!AU$5),'Données élèves'!G598),""),""),"")</f>
        <v/>
      </c>
      <c r="F595" s="146" t="str">
        <f>IF(A595&lt;&gt;"",IF('Données élèves'!H598&lt;&gt;"",'Données élèves'!H598,""),"")</f>
        <v/>
      </c>
      <c r="G595" s="146" t="str">
        <f>IF(AND(A595&lt;&gt;"",'Données élèves'!AC598&lt;&gt;""),IF('Données élèves'!AC598=TRUE,INDEX(codesex,MATCH('Données élèves'!I598,libsex,0)),'Données élèves'!I598),"")</f>
        <v/>
      </c>
      <c r="H595" s="147" t="str">
        <f>IF(A595&lt;&gt;"",IF('Données élèves'!J598&lt;&gt;"",'Données élèves'!J598,""),"")</f>
        <v/>
      </c>
      <c r="I595" s="148" t="str">
        <f>IF(AND(A595&lt;&gt;"",'Données élèves'!AE598&lt;&gt;""),IF('Données élèves'!AE598=TRUE,INDEX(codenat,MATCH('Données élèves'!K598,libnat,0)),'Données élèves'!K598),"")</f>
        <v/>
      </c>
      <c r="J595" s="148" t="str">
        <f>IF(AND(A595&lt;&gt;"",'Données élèves'!AF598&lt;&gt;""),IF('Données élèves'!AF598=TRUE,INDEX(codelangue,MATCH('Données élèves'!L598,liblangue,0)),'Données élèves'!L598),"")</f>
        <v/>
      </c>
      <c r="K595" s="148" t="str">
        <f>IF(AND(A595&lt;&gt;"",'Données élèves'!AH598&lt;&gt;""),IF('Données élèves'!AH598=TRUE,IF(INDEX(codegem,MATCH('Données élèves'!M598,libgem,0))&lt;8000,INDEX(codegem,MATCH('Données élèves'!M598,libgem,0)),""),'Données élèves'!M598),"")</f>
        <v/>
      </c>
      <c r="L595" s="148" t="str">
        <f>IF(AND(A595&lt;&gt;"",'Données élèves'!AH598&lt;&gt;""),IF('Données élèves'!AH598=TRUE,INDEX(codegemhist,MATCH('Données élèves'!M598,libgem,0)),""),"")</f>
        <v/>
      </c>
      <c r="M595" s="148" t="str">
        <f>IF(AND(A595&lt;&gt;"",'Données élèves'!AH598&lt;&gt;""),IF('Données élèves'!AH598=TRUE,IF(INDEX(codegem,MATCH('Données élèves'!M598,libgem,0))&gt;=8000,INDEX(codegem,MATCH('Données élèves'!M598,libgem,0)),""),'Données élèves'!M598),"")</f>
        <v/>
      </c>
      <c r="N595" s="148" t="str">
        <f>IF(AND(A595&lt;&gt;"",'Données élèves'!AI598&lt;&gt;""),IF('Données élèves'!AI598=TRUE,INDEX(codeschart,MATCH('Données élèves'!N598,libschart,0)),'Données élèves'!N598),"")</f>
        <v/>
      </c>
      <c r="O595" s="148" t="str">
        <f>IF(AND(A595&lt;&gt;"",'Données élèves'!O598&lt;&gt;""),'Données élèves'!O598,"")</f>
        <v/>
      </c>
      <c r="P595" s="148" t="str">
        <f>IF(AND(A595&lt;&gt;"",'Données élèves'!AK598&lt;&gt;""),IF('Données élèves'!AK598=TRUE,INDEX(codeform,MATCH('Données élèves'!P598,libform,0)),'Données élèves'!P598),"")</f>
        <v/>
      </c>
      <c r="Q595" s="148" t="str">
        <f>IF(AND(A595&lt;&gt;"",'Données élèves'!AL598&lt;&gt;""),IF('Données élèves'!AL598=TRUE,INDEX(codespe,MATCH('Données élèves'!Q598,libspe,0)),'Données élèves'!Q598),"")</f>
        <v/>
      </c>
      <c r="R595" s="148" t="str">
        <f>IF(AND(A595&lt;&gt;"",OR('Données élèves'!AM598&lt;&gt;"",'Données élèves'!AT598=FALSE)),IF('Données élèves'!AM598=TRUE,INDEX(codemp1,MATCH('Données élèves'!R598,libmp1,0)),IF('Données élèves'!AT598=FALSE,0,'Données élèves'!R598)),"")</f>
        <v/>
      </c>
      <c r="S595" s="148" t="str">
        <f t="shared" si="28"/>
        <v/>
      </c>
      <c r="T595" s="148" t="str">
        <f t="shared" si="29"/>
        <v/>
      </c>
      <c r="U595" s="148" t="str">
        <f>IF(AND(A595&lt;&gt;"",'Données élèves'!S598&lt;&gt;""),'Données élèves'!S598,"")</f>
        <v/>
      </c>
      <c r="V595" s="148" t="str">
        <f>IF(AND(A595&lt;&gt;"",'Données élèves'!T598&lt;&gt;""),'Données élèves'!T598,"")</f>
        <v/>
      </c>
      <c r="W595" s="148" t="str">
        <f>IF(AND(A595&lt;&gt;"",'Données élèves'!U598&lt;&gt;""),'Données élèves'!U598,"")</f>
        <v/>
      </c>
      <c r="X595" s="148" t="str">
        <f>IF(AND(A595&lt;&gt;"",'Données élèves'!V598&lt;&gt;""),'Données élèves'!V598,"")</f>
        <v/>
      </c>
      <c r="Y595" s="148" t="str">
        <f>IF(AND(A595&lt;&gt;"",'Données élèves'!W598&lt;&gt;""),'Données élèves'!W598,"")</f>
        <v/>
      </c>
      <c r="Z595" s="148" t="str">
        <f>IF(AND(A595&lt;&gt;"",'Données élèves'!X598&lt;&gt;""),'Données élèves'!X598,"")</f>
        <v/>
      </c>
    </row>
    <row r="596" spans="1:26" x14ac:dyDescent="0.2">
      <c r="A596" s="146" t="str">
        <f>IF('Données élèves'!$C599&lt;&gt;"",'Données élèves'!A599,"")</f>
        <v/>
      </c>
      <c r="B596" s="146" t="str">
        <f>IF(A596&lt;&gt;"",'Données élèves'!B599,"")</f>
        <v/>
      </c>
      <c r="C596" s="146" t="str">
        <f>IF(AND(A596&lt;&gt;"",'Données élèves'!F599&lt;&gt;""),IF(INDEX(codeclint,MATCH('Données élèves'!F599,libclint,0))&lt;&gt;"",INDEX(codeclint,MATCH('Données élèves'!F599,libclint,0)),""),"")</f>
        <v/>
      </c>
      <c r="D596" s="146" t="str">
        <f t="shared" si="27"/>
        <v/>
      </c>
      <c r="E596" s="146" t="str">
        <f>IF(A596&lt;&gt;"",IF('Données élèves'!G599&lt;&gt;"",IF('Données élèves'!AB599&lt;&gt;"",IF('Données élèves'!G599="LOC.ID",CONCATENATE("LOC.",'Données élèves'!AU$5),'Données élèves'!G599),""),""),"")</f>
        <v/>
      </c>
      <c r="F596" s="146" t="str">
        <f>IF(A596&lt;&gt;"",IF('Données élèves'!H599&lt;&gt;"",'Données élèves'!H599,""),"")</f>
        <v/>
      </c>
      <c r="G596" s="146" t="str">
        <f>IF(AND(A596&lt;&gt;"",'Données élèves'!AC599&lt;&gt;""),IF('Données élèves'!AC599=TRUE,INDEX(codesex,MATCH('Données élèves'!I599,libsex,0)),'Données élèves'!I599),"")</f>
        <v/>
      </c>
      <c r="H596" s="147" t="str">
        <f>IF(A596&lt;&gt;"",IF('Données élèves'!J599&lt;&gt;"",'Données élèves'!J599,""),"")</f>
        <v/>
      </c>
      <c r="I596" s="148" t="str">
        <f>IF(AND(A596&lt;&gt;"",'Données élèves'!AE599&lt;&gt;""),IF('Données élèves'!AE599=TRUE,INDEX(codenat,MATCH('Données élèves'!K599,libnat,0)),'Données élèves'!K599),"")</f>
        <v/>
      </c>
      <c r="J596" s="148" t="str">
        <f>IF(AND(A596&lt;&gt;"",'Données élèves'!AF599&lt;&gt;""),IF('Données élèves'!AF599=TRUE,INDEX(codelangue,MATCH('Données élèves'!L599,liblangue,0)),'Données élèves'!L599),"")</f>
        <v/>
      </c>
      <c r="K596" s="148" t="str">
        <f>IF(AND(A596&lt;&gt;"",'Données élèves'!AH599&lt;&gt;""),IF('Données élèves'!AH599=TRUE,IF(INDEX(codegem,MATCH('Données élèves'!M599,libgem,0))&lt;8000,INDEX(codegem,MATCH('Données élèves'!M599,libgem,0)),""),'Données élèves'!M599),"")</f>
        <v/>
      </c>
      <c r="L596" s="148" t="str">
        <f>IF(AND(A596&lt;&gt;"",'Données élèves'!AH599&lt;&gt;""),IF('Données élèves'!AH599=TRUE,INDEX(codegemhist,MATCH('Données élèves'!M599,libgem,0)),""),"")</f>
        <v/>
      </c>
      <c r="M596" s="148" t="str">
        <f>IF(AND(A596&lt;&gt;"",'Données élèves'!AH599&lt;&gt;""),IF('Données élèves'!AH599=TRUE,IF(INDEX(codegem,MATCH('Données élèves'!M599,libgem,0))&gt;=8000,INDEX(codegem,MATCH('Données élèves'!M599,libgem,0)),""),'Données élèves'!M599),"")</f>
        <v/>
      </c>
      <c r="N596" s="148" t="str">
        <f>IF(AND(A596&lt;&gt;"",'Données élèves'!AI599&lt;&gt;""),IF('Données élèves'!AI599=TRUE,INDEX(codeschart,MATCH('Données élèves'!N599,libschart,0)),'Données élèves'!N599),"")</f>
        <v/>
      </c>
      <c r="O596" s="148" t="str">
        <f>IF(AND(A596&lt;&gt;"",'Données élèves'!O599&lt;&gt;""),'Données élèves'!O599,"")</f>
        <v/>
      </c>
      <c r="P596" s="148" t="str">
        <f>IF(AND(A596&lt;&gt;"",'Données élèves'!AK599&lt;&gt;""),IF('Données élèves'!AK599=TRUE,INDEX(codeform,MATCH('Données élèves'!P599,libform,0)),'Données élèves'!P599),"")</f>
        <v/>
      </c>
      <c r="Q596" s="148" t="str">
        <f>IF(AND(A596&lt;&gt;"",'Données élèves'!AL599&lt;&gt;""),IF('Données élèves'!AL599=TRUE,INDEX(codespe,MATCH('Données élèves'!Q599,libspe,0)),'Données élèves'!Q599),"")</f>
        <v/>
      </c>
      <c r="R596" s="148" t="str">
        <f>IF(AND(A596&lt;&gt;"",OR('Données élèves'!AM599&lt;&gt;"",'Données élèves'!AT599=FALSE)),IF('Données élèves'!AM599=TRUE,INDEX(codemp1,MATCH('Données élèves'!R599,libmp1,0)),IF('Données élèves'!AT599=FALSE,0,'Données élèves'!R599)),"")</f>
        <v/>
      </c>
      <c r="S596" s="148" t="str">
        <f t="shared" si="28"/>
        <v/>
      </c>
      <c r="T596" s="148" t="str">
        <f t="shared" si="29"/>
        <v/>
      </c>
      <c r="U596" s="148" t="str">
        <f>IF(AND(A596&lt;&gt;"",'Données élèves'!S599&lt;&gt;""),'Données élèves'!S599,"")</f>
        <v/>
      </c>
      <c r="V596" s="148" t="str">
        <f>IF(AND(A596&lt;&gt;"",'Données élèves'!T599&lt;&gt;""),'Données élèves'!T599,"")</f>
        <v/>
      </c>
      <c r="W596" s="148" t="str">
        <f>IF(AND(A596&lt;&gt;"",'Données élèves'!U599&lt;&gt;""),'Données élèves'!U599,"")</f>
        <v/>
      </c>
      <c r="X596" s="148" t="str">
        <f>IF(AND(A596&lt;&gt;"",'Données élèves'!V599&lt;&gt;""),'Données élèves'!V599,"")</f>
        <v/>
      </c>
      <c r="Y596" s="148" t="str">
        <f>IF(AND(A596&lt;&gt;"",'Données élèves'!W599&lt;&gt;""),'Données élèves'!W599,"")</f>
        <v/>
      </c>
      <c r="Z596" s="148" t="str">
        <f>IF(AND(A596&lt;&gt;"",'Données élèves'!X599&lt;&gt;""),'Données élèves'!X599,"")</f>
        <v/>
      </c>
    </row>
    <row r="597" spans="1:26" x14ac:dyDescent="0.2">
      <c r="A597" s="146" t="str">
        <f>IF('Données élèves'!$C600&lt;&gt;"",'Données élèves'!A600,"")</f>
        <v/>
      </c>
      <c r="B597" s="146" t="str">
        <f>IF(A597&lt;&gt;"",'Données élèves'!B600,"")</f>
        <v/>
      </c>
      <c r="C597" s="146" t="str">
        <f>IF(AND(A597&lt;&gt;"",'Données élèves'!F600&lt;&gt;""),IF(INDEX(codeclint,MATCH('Données élèves'!F600,libclint,0))&lt;&gt;"",INDEX(codeclint,MATCH('Données élèves'!F600,libclint,0)),""),"")</f>
        <v/>
      </c>
      <c r="D597" s="146" t="str">
        <f t="shared" si="27"/>
        <v/>
      </c>
      <c r="E597" s="146" t="str">
        <f>IF(A597&lt;&gt;"",IF('Données élèves'!G600&lt;&gt;"",IF('Données élèves'!AB600&lt;&gt;"",IF('Données élèves'!G600="LOC.ID",CONCATENATE("LOC.",'Données élèves'!AU$5),'Données élèves'!G600),""),""),"")</f>
        <v/>
      </c>
      <c r="F597" s="146" t="str">
        <f>IF(A597&lt;&gt;"",IF('Données élèves'!H600&lt;&gt;"",'Données élèves'!H600,""),"")</f>
        <v/>
      </c>
      <c r="G597" s="146" t="str">
        <f>IF(AND(A597&lt;&gt;"",'Données élèves'!AC600&lt;&gt;""),IF('Données élèves'!AC600=TRUE,INDEX(codesex,MATCH('Données élèves'!I600,libsex,0)),'Données élèves'!I600),"")</f>
        <v/>
      </c>
      <c r="H597" s="147" t="str">
        <f>IF(A597&lt;&gt;"",IF('Données élèves'!J600&lt;&gt;"",'Données élèves'!J600,""),"")</f>
        <v/>
      </c>
      <c r="I597" s="148" t="str">
        <f>IF(AND(A597&lt;&gt;"",'Données élèves'!AE600&lt;&gt;""),IF('Données élèves'!AE600=TRUE,INDEX(codenat,MATCH('Données élèves'!K600,libnat,0)),'Données élèves'!K600),"")</f>
        <v/>
      </c>
      <c r="J597" s="148" t="str">
        <f>IF(AND(A597&lt;&gt;"",'Données élèves'!AF600&lt;&gt;""),IF('Données élèves'!AF600=TRUE,INDEX(codelangue,MATCH('Données élèves'!L600,liblangue,0)),'Données élèves'!L600),"")</f>
        <v/>
      </c>
      <c r="K597" s="148" t="str">
        <f>IF(AND(A597&lt;&gt;"",'Données élèves'!AH600&lt;&gt;""),IF('Données élèves'!AH600=TRUE,IF(INDEX(codegem,MATCH('Données élèves'!M600,libgem,0))&lt;8000,INDEX(codegem,MATCH('Données élèves'!M600,libgem,0)),""),'Données élèves'!M600),"")</f>
        <v/>
      </c>
      <c r="L597" s="148" t="str">
        <f>IF(AND(A597&lt;&gt;"",'Données élèves'!AH600&lt;&gt;""),IF('Données élèves'!AH600=TRUE,INDEX(codegemhist,MATCH('Données élèves'!M600,libgem,0)),""),"")</f>
        <v/>
      </c>
      <c r="M597" s="148" t="str">
        <f>IF(AND(A597&lt;&gt;"",'Données élèves'!AH600&lt;&gt;""),IF('Données élèves'!AH600=TRUE,IF(INDEX(codegem,MATCH('Données élèves'!M600,libgem,0))&gt;=8000,INDEX(codegem,MATCH('Données élèves'!M600,libgem,0)),""),'Données élèves'!M600),"")</f>
        <v/>
      </c>
      <c r="N597" s="148" t="str">
        <f>IF(AND(A597&lt;&gt;"",'Données élèves'!AI600&lt;&gt;""),IF('Données élèves'!AI600=TRUE,INDEX(codeschart,MATCH('Données élèves'!N600,libschart,0)),'Données élèves'!N600),"")</f>
        <v/>
      </c>
      <c r="O597" s="148" t="str">
        <f>IF(AND(A597&lt;&gt;"",'Données élèves'!O600&lt;&gt;""),'Données élèves'!O600,"")</f>
        <v/>
      </c>
      <c r="P597" s="148" t="str">
        <f>IF(AND(A597&lt;&gt;"",'Données élèves'!AK600&lt;&gt;""),IF('Données élèves'!AK600=TRUE,INDEX(codeform,MATCH('Données élèves'!P600,libform,0)),'Données élèves'!P600),"")</f>
        <v/>
      </c>
      <c r="Q597" s="148" t="str">
        <f>IF(AND(A597&lt;&gt;"",'Données élèves'!AL600&lt;&gt;""),IF('Données élèves'!AL600=TRUE,INDEX(codespe,MATCH('Données élèves'!Q600,libspe,0)),'Données élèves'!Q600),"")</f>
        <v/>
      </c>
      <c r="R597" s="148" t="str">
        <f>IF(AND(A597&lt;&gt;"",OR('Données élèves'!AM600&lt;&gt;"",'Données élèves'!AT600=FALSE)),IF('Données élèves'!AM600=TRUE,INDEX(codemp1,MATCH('Données élèves'!R600,libmp1,0)),IF('Données élèves'!AT600=FALSE,0,'Données élèves'!R600)),"")</f>
        <v/>
      </c>
      <c r="S597" s="148" t="str">
        <f t="shared" si="28"/>
        <v/>
      </c>
      <c r="T597" s="148" t="str">
        <f t="shared" si="29"/>
        <v/>
      </c>
      <c r="U597" s="148" t="str">
        <f>IF(AND(A597&lt;&gt;"",'Données élèves'!S600&lt;&gt;""),'Données élèves'!S600,"")</f>
        <v/>
      </c>
      <c r="V597" s="148" t="str">
        <f>IF(AND(A597&lt;&gt;"",'Données élèves'!T600&lt;&gt;""),'Données élèves'!T600,"")</f>
        <v/>
      </c>
      <c r="W597" s="148" t="str">
        <f>IF(AND(A597&lt;&gt;"",'Données élèves'!U600&lt;&gt;""),'Données élèves'!U600,"")</f>
        <v/>
      </c>
      <c r="X597" s="148" t="str">
        <f>IF(AND(A597&lt;&gt;"",'Données élèves'!V600&lt;&gt;""),'Données élèves'!V600,"")</f>
        <v/>
      </c>
      <c r="Y597" s="148" t="str">
        <f>IF(AND(A597&lt;&gt;"",'Données élèves'!W600&lt;&gt;""),'Données élèves'!W600,"")</f>
        <v/>
      </c>
      <c r="Z597" s="148" t="str">
        <f>IF(AND(A597&lt;&gt;"",'Données élèves'!X600&lt;&gt;""),'Données élèves'!X600,"")</f>
        <v/>
      </c>
    </row>
    <row r="598" spans="1:26" x14ac:dyDescent="0.2">
      <c r="A598" s="146" t="str">
        <f>IF('Données élèves'!$C601&lt;&gt;"",'Données élèves'!A601,"")</f>
        <v/>
      </c>
      <c r="B598" s="146" t="str">
        <f>IF(A598&lt;&gt;"",'Données élèves'!B601,"")</f>
        <v/>
      </c>
      <c r="C598" s="146" t="str">
        <f>IF(AND(A598&lt;&gt;"",'Données élèves'!F601&lt;&gt;""),IF(INDEX(codeclint,MATCH('Données élèves'!F601,libclint,0))&lt;&gt;"",INDEX(codeclint,MATCH('Données élèves'!F601,libclint,0)),""),"")</f>
        <v/>
      </c>
      <c r="D598" s="146" t="str">
        <f t="shared" si="27"/>
        <v/>
      </c>
      <c r="E598" s="146" t="str">
        <f>IF(A598&lt;&gt;"",IF('Données élèves'!G601&lt;&gt;"",IF('Données élèves'!AB601&lt;&gt;"",IF('Données élèves'!G601="LOC.ID",CONCATENATE("LOC.",'Données élèves'!AU$5),'Données élèves'!G601),""),""),"")</f>
        <v/>
      </c>
      <c r="F598" s="146" t="str">
        <f>IF(A598&lt;&gt;"",IF('Données élèves'!H601&lt;&gt;"",'Données élèves'!H601,""),"")</f>
        <v/>
      </c>
      <c r="G598" s="146" t="str">
        <f>IF(AND(A598&lt;&gt;"",'Données élèves'!AC601&lt;&gt;""),IF('Données élèves'!AC601=TRUE,INDEX(codesex,MATCH('Données élèves'!I601,libsex,0)),'Données élèves'!I601),"")</f>
        <v/>
      </c>
      <c r="H598" s="147" t="str">
        <f>IF(A598&lt;&gt;"",IF('Données élèves'!J601&lt;&gt;"",'Données élèves'!J601,""),"")</f>
        <v/>
      </c>
      <c r="I598" s="148" t="str">
        <f>IF(AND(A598&lt;&gt;"",'Données élèves'!AE601&lt;&gt;""),IF('Données élèves'!AE601=TRUE,INDEX(codenat,MATCH('Données élèves'!K601,libnat,0)),'Données élèves'!K601),"")</f>
        <v/>
      </c>
      <c r="J598" s="148" t="str">
        <f>IF(AND(A598&lt;&gt;"",'Données élèves'!AF601&lt;&gt;""),IF('Données élèves'!AF601=TRUE,INDEX(codelangue,MATCH('Données élèves'!L601,liblangue,0)),'Données élèves'!L601),"")</f>
        <v/>
      </c>
      <c r="K598" s="148" t="str">
        <f>IF(AND(A598&lt;&gt;"",'Données élèves'!AH601&lt;&gt;""),IF('Données élèves'!AH601=TRUE,IF(INDEX(codegem,MATCH('Données élèves'!M601,libgem,0))&lt;8000,INDEX(codegem,MATCH('Données élèves'!M601,libgem,0)),""),'Données élèves'!M601),"")</f>
        <v/>
      </c>
      <c r="L598" s="148" t="str">
        <f>IF(AND(A598&lt;&gt;"",'Données élèves'!AH601&lt;&gt;""),IF('Données élèves'!AH601=TRUE,INDEX(codegemhist,MATCH('Données élèves'!M601,libgem,0)),""),"")</f>
        <v/>
      </c>
      <c r="M598" s="148" t="str">
        <f>IF(AND(A598&lt;&gt;"",'Données élèves'!AH601&lt;&gt;""),IF('Données élèves'!AH601=TRUE,IF(INDEX(codegem,MATCH('Données élèves'!M601,libgem,0))&gt;=8000,INDEX(codegem,MATCH('Données élèves'!M601,libgem,0)),""),'Données élèves'!M601),"")</f>
        <v/>
      </c>
      <c r="N598" s="148" t="str">
        <f>IF(AND(A598&lt;&gt;"",'Données élèves'!AI601&lt;&gt;""),IF('Données élèves'!AI601=TRUE,INDEX(codeschart,MATCH('Données élèves'!N601,libschart,0)),'Données élèves'!N601),"")</f>
        <v/>
      </c>
      <c r="O598" s="148" t="str">
        <f>IF(AND(A598&lt;&gt;"",'Données élèves'!O601&lt;&gt;""),'Données élèves'!O601,"")</f>
        <v/>
      </c>
      <c r="P598" s="148" t="str">
        <f>IF(AND(A598&lt;&gt;"",'Données élèves'!AK601&lt;&gt;""),IF('Données élèves'!AK601=TRUE,INDEX(codeform,MATCH('Données élèves'!P601,libform,0)),'Données élèves'!P601),"")</f>
        <v/>
      </c>
      <c r="Q598" s="148" t="str">
        <f>IF(AND(A598&lt;&gt;"",'Données élèves'!AL601&lt;&gt;""),IF('Données élèves'!AL601=TRUE,INDEX(codespe,MATCH('Données élèves'!Q601,libspe,0)),'Données élèves'!Q601),"")</f>
        <v/>
      </c>
      <c r="R598" s="148" t="str">
        <f>IF(AND(A598&lt;&gt;"",OR('Données élèves'!AM601&lt;&gt;"",'Données élèves'!AT601=FALSE)),IF('Données élèves'!AM601=TRUE,INDEX(codemp1,MATCH('Données élèves'!R601,libmp1,0)),IF('Données élèves'!AT601=FALSE,0,'Données élèves'!R601)),"")</f>
        <v/>
      </c>
      <c r="S598" s="148" t="str">
        <f t="shared" si="28"/>
        <v/>
      </c>
      <c r="T598" s="148" t="str">
        <f t="shared" si="29"/>
        <v/>
      </c>
      <c r="U598" s="148" t="str">
        <f>IF(AND(A598&lt;&gt;"",'Données élèves'!S601&lt;&gt;""),'Données élèves'!S601,"")</f>
        <v/>
      </c>
      <c r="V598" s="148" t="str">
        <f>IF(AND(A598&lt;&gt;"",'Données élèves'!T601&lt;&gt;""),'Données élèves'!T601,"")</f>
        <v/>
      </c>
      <c r="W598" s="148" t="str">
        <f>IF(AND(A598&lt;&gt;"",'Données élèves'!U601&lt;&gt;""),'Données élèves'!U601,"")</f>
        <v/>
      </c>
      <c r="X598" s="148" t="str">
        <f>IF(AND(A598&lt;&gt;"",'Données élèves'!V601&lt;&gt;""),'Données élèves'!V601,"")</f>
        <v/>
      </c>
      <c r="Y598" s="148" t="str">
        <f>IF(AND(A598&lt;&gt;"",'Données élèves'!W601&lt;&gt;""),'Données élèves'!W601,"")</f>
        <v/>
      </c>
      <c r="Z598" s="148" t="str">
        <f>IF(AND(A598&lt;&gt;"",'Données élèves'!X601&lt;&gt;""),'Données élèves'!X601,"")</f>
        <v/>
      </c>
    </row>
    <row r="599" spans="1:26" x14ac:dyDescent="0.2">
      <c r="A599" s="146" t="str">
        <f>IF('Données élèves'!$C602&lt;&gt;"",'Données élèves'!A602,"")</f>
        <v/>
      </c>
      <c r="B599" s="146" t="str">
        <f>IF(A599&lt;&gt;"",'Données élèves'!B602,"")</f>
        <v/>
      </c>
      <c r="C599" s="146" t="str">
        <f>IF(AND(A599&lt;&gt;"",'Données élèves'!F602&lt;&gt;""),IF(INDEX(codeclint,MATCH('Données élèves'!F602,libclint,0))&lt;&gt;"",INDEX(codeclint,MATCH('Données élèves'!F602,libclint,0)),""),"")</f>
        <v/>
      </c>
      <c r="D599" s="146" t="str">
        <f t="shared" si="27"/>
        <v/>
      </c>
      <c r="E599" s="146" t="str">
        <f>IF(A599&lt;&gt;"",IF('Données élèves'!G602&lt;&gt;"",IF('Données élèves'!AB602&lt;&gt;"",IF('Données élèves'!G602="LOC.ID",CONCATENATE("LOC.",'Données élèves'!AU$5),'Données élèves'!G602),""),""),"")</f>
        <v/>
      </c>
      <c r="F599" s="146" t="str">
        <f>IF(A599&lt;&gt;"",IF('Données élèves'!H602&lt;&gt;"",'Données élèves'!H602,""),"")</f>
        <v/>
      </c>
      <c r="G599" s="146" t="str">
        <f>IF(AND(A599&lt;&gt;"",'Données élèves'!AC602&lt;&gt;""),IF('Données élèves'!AC602=TRUE,INDEX(codesex,MATCH('Données élèves'!I602,libsex,0)),'Données élèves'!I602),"")</f>
        <v/>
      </c>
      <c r="H599" s="147" t="str">
        <f>IF(A599&lt;&gt;"",IF('Données élèves'!J602&lt;&gt;"",'Données élèves'!J602,""),"")</f>
        <v/>
      </c>
      <c r="I599" s="148" t="str">
        <f>IF(AND(A599&lt;&gt;"",'Données élèves'!AE602&lt;&gt;""),IF('Données élèves'!AE602=TRUE,INDEX(codenat,MATCH('Données élèves'!K602,libnat,0)),'Données élèves'!K602),"")</f>
        <v/>
      </c>
      <c r="J599" s="148" t="str">
        <f>IF(AND(A599&lt;&gt;"",'Données élèves'!AF602&lt;&gt;""),IF('Données élèves'!AF602=TRUE,INDEX(codelangue,MATCH('Données élèves'!L602,liblangue,0)),'Données élèves'!L602),"")</f>
        <v/>
      </c>
      <c r="K599" s="148" t="str">
        <f>IF(AND(A599&lt;&gt;"",'Données élèves'!AH602&lt;&gt;""),IF('Données élèves'!AH602=TRUE,IF(INDEX(codegem,MATCH('Données élèves'!M602,libgem,0))&lt;8000,INDEX(codegem,MATCH('Données élèves'!M602,libgem,0)),""),'Données élèves'!M602),"")</f>
        <v/>
      </c>
      <c r="L599" s="148" t="str">
        <f>IF(AND(A599&lt;&gt;"",'Données élèves'!AH602&lt;&gt;""),IF('Données élèves'!AH602=TRUE,INDEX(codegemhist,MATCH('Données élèves'!M602,libgem,0)),""),"")</f>
        <v/>
      </c>
      <c r="M599" s="148" t="str">
        <f>IF(AND(A599&lt;&gt;"",'Données élèves'!AH602&lt;&gt;""),IF('Données élèves'!AH602=TRUE,IF(INDEX(codegem,MATCH('Données élèves'!M602,libgem,0))&gt;=8000,INDEX(codegem,MATCH('Données élèves'!M602,libgem,0)),""),'Données élèves'!M602),"")</f>
        <v/>
      </c>
      <c r="N599" s="148" t="str">
        <f>IF(AND(A599&lt;&gt;"",'Données élèves'!AI602&lt;&gt;""),IF('Données élèves'!AI602=TRUE,INDEX(codeschart,MATCH('Données élèves'!N602,libschart,0)),'Données élèves'!N602),"")</f>
        <v/>
      </c>
      <c r="O599" s="148" t="str">
        <f>IF(AND(A599&lt;&gt;"",'Données élèves'!O602&lt;&gt;""),'Données élèves'!O602,"")</f>
        <v/>
      </c>
      <c r="P599" s="148" t="str">
        <f>IF(AND(A599&lt;&gt;"",'Données élèves'!AK602&lt;&gt;""),IF('Données élèves'!AK602=TRUE,INDEX(codeform,MATCH('Données élèves'!P602,libform,0)),'Données élèves'!P602),"")</f>
        <v/>
      </c>
      <c r="Q599" s="148" t="str">
        <f>IF(AND(A599&lt;&gt;"",'Données élèves'!AL602&lt;&gt;""),IF('Données élèves'!AL602=TRUE,INDEX(codespe,MATCH('Données élèves'!Q602,libspe,0)),'Données élèves'!Q602),"")</f>
        <v/>
      </c>
      <c r="R599" s="148" t="str">
        <f>IF(AND(A599&lt;&gt;"",OR('Données élèves'!AM602&lt;&gt;"",'Données élèves'!AT602=FALSE)),IF('Données élèves'!AM602=TRUE,INDEX(codemp1,MATCH('Données élèves'!R602,libmp1,0)),IF('Données élèves'!AT602=FALSE,0,'Données élèves'!R602)),"")</f>
        <v/>
      </c>
      <c r="S599" s="148" t="str">
        <f t="shared" si="28"/>
        <v/>
      </c>
      <c r="T599" s="148" t="str">
        <f t="shared" si="29"/>
        <v/>
      </c>
      <c r="U599" s="148" t="str">
        <f>IF(AND(A599&lt;&gt;"",'Données élèves'!S602&lt;&gt;""),'Données élèves'!S602,"")</f>
        <v/>
      </c>
      <c r="V599" s="148" t="str">
        <f>IF(AND(A599&lt;&gt;"",'Données élèves'!T602&lt;&gt;""),'Données élèves'!T602,"")</f>
        <v/>
      </c>
      <c r="W599" s="148" t="str">
        <f>IF(AND(A599&lt;&gt;"",'Données élèves'!U602&lt;&gt;""),'Données élèves'!U602,"")</f>
        <v/>
      </c>
      <c r="X599" s="148" t="str">
        <f>IF(AND(A599&lt;&gt;"",'Données élèves'!V602&lt;&gt;""),'Données élèves'!V602,"")</f>
        <v/>
      </c>
      <c r="Y599" s="148" t="str">
        <f>IF(AND(A599&lt;&gt;"",'Données élèves'!W602&lt;&gt;""),'Données élèves'!W602,"")</f>
        <v/>
      </c>
      <c r="Z599" s="148" t="str">
        <f>IF(AND(A599&lt;&gt;"",'Données élèves'!X602&lt;&gt;""),'Données élèves'!X602,"")</f>
        <v/>
      </c>
    </row>
    <row r="600" spans="1:26" x14ac:dyDescent="0.2">
      <c r="A600" s="146" t="str">
        <f>IF('Données élèves'!$C603&lt;&gt;"",'Données élèves'!A603,"")</f>
        <v/>
      </c>
      <c r="B600" s="146" t="str">
        <f>IF(A600&lt;&gt;"",'Données élèves'!B603,"")</f>
        <v/>
      </c>
      <c r="C600" s="146" t="str">
        <f>IF(AND(A600&lt;&gt;"",'Données élèves'!F603&lt;&gt;""),IF(INDEX(codeclint,MATCH('Données élèves'!F603,libclint,0))&lt;&gt;"",INDEX(codeclint,MATCH('Données élèves'!F603,libclint,0)),""),"")</f>
        <v/>
      </c>
      <c r="D600" s="146" t="str">
        <f t="shared" si="27"/>
        <v/>
      </c>
      <c r="E600" s="146" t="str">
        <f>IF(A600&lt;&gt;"",IF('Données élèves'!G603&lt;&gt;"",IF('Données élèves'!AB603&lt;&gt;"",IF('Données élèves'!G603="LOC.ID",CONCATENATE("LOC.",'Données élèves'!AU$5),'Données élèves'!G603),""),""),"")</f>
        <v/>
      </c>
      <c r="F600" s="146" t="str">
        <f>IF(A600&lt;&gt;"",IF('Données élèves'!H603&lt;&gt;"",'Données élèves'!H603,""),"")</f>
        <v/>
      </c>
      <c r="G600" s="146" t="str">
        <f>IF(AND(A600&lt;&gt;"",'Données élèves'!AC603&lt;&gt;""),IF('Données élèves'!AC603=TRUE,INDEX(codesex,MATCH('Données élèves'!I603,libsex,0)),'Données élèves'!I603),"")</f>
        <v/>
      </c>
      <c r="H600" s="147" t="str">
        <f>IF(A600&lt;&gt;"",IF('Données élèves'!J603&lt;&gt;"",'Données élèves'!J603,""),"")</f>
        <v/>
      </c>
      <c r="I600" s="148" t="str">
        <f>IF(AND(A600&lt;&gt;"",'Données élèves'!AE603&lt;&gt;""),IF('Données élèves'!AE603=TRUE,INDEX(codenat,MATCH('Données élèves'!K603,libnat,0)),'Données élèves'!K603),"")</f>
        <v/>
      </c>
      <c r="J600" s="148" t="str">
        <f>IF(AND(A600&lt;&gt;"",'Données élèves'!AF603&lt;&gt;""),IF('Données élèves'!AF603=TRUE,INDEX(codelangue,MATCH('Données élèves'!L603,liblangue,0)),'Données élèves'!L603),"")</f>
        <v/>
      </c>
      <c r="K600" s="148" t="str">
        <f>IF(AND(A600&lt;&gt;"",'Données élèves'!AH603&lt;&gt;""),IF('Données élèves'!AH603=TRUE,IF(INDEX(codegem,MATCH('Données élèves'!M603,libgem,0))&lt;8000,INDEX(codegem,MATCH('Données élèves'!M603,libgem,0)),""),'Données élèves'!M603),"")</f>
        <v/>
      </c>
      <c r="L600" s="148" t="str">
        <f>IF(AND(A600&lt;&gt;"",'Données élèves'!AH603&lt;&gt;""),IF('Données élèves'!AH603=TRUE,INDEX(codegemhist,MATCH('Données élèves'!M603,libgem,0)),""),"")</f>
        <v/>
      </c>
      <c r="M600" s="148" t="str">
        <f>IF(AND(A600&lt;&gt;"",'Données élèves'!AH603&lt;&gt;""),IF('Données élèves'!AH603=TRUE,IF(INDEX(codegem,MATCH('Données élèves'!M603,libgem,0))&gt;=8000,INDEX(codegem,MATCH('Données élèves'!M603,libgem,0)),""),'Données élèves'!M603),"")</f>
        <v/>
      </c>
      <c r="N600" s="148" t="str">
        <f>IF(AND(A600&lt;&gt;"",'Données élèves'!AI603&lt;&gt;""),IF('Données élèves'!AI603=TRUE,INDEX(codeschart,MATCH('Données élèves'!N603,libschart,0)),'Données élèves'!N603),"")</f>
        <v/>
      </c>
      <c r="O600" s="148" t="str">
        <f>IF(AND(A600&lt;&gt;"",'Données élèves'!O603&lt;&gt;""),'Données élèves'!O603,"")</f>
        <v/>
      </c>
      <c r="P600" s="148" t="str">
        <f>IF(AND(A600&lt;&gt;"",'Données élèves'!AK603&lt;&gt;""),IF('Données élèves'!AK603=TRUE,INDEX(codeform,MATCH('Données élèves'!P603,libform,0)),'Données élèves'!P603),"")</f>
        <v/>
      </c>
      <c r="Q600" s="148" t="str">
        <f>IF(AND(A600&lt;&gt;"",'Données élèves'!AL603&lt;&gt;""),IF('Données élèves'!AL603=TRUE,INDEX(codespe,MATCH('Données élèves'!Q603,libspe,0)),'Données élèves'!Q603),"")</f>
        <v/>
      </c>
      <c r="R600" s="148" t="str">
        <f>IF(AND(A600&lt;&gt;"",OR('Données élèves'!AM603&lt;&gt;"",'Données élèves'!AT603=FALSE)),IF('Données élèves'!AM603=TRUE,INDEX(codemp1,MATCH('Données élèves'!R603,libmp1,0)),IF('Données élèves'!AT603=FALSE,0,'Données élèves'!R603)),"")</f>
        <v/>
      </c>
      <c r="S600" s="148" t="str">
        <f t="shared" si="28"/>
        <v/>
      </c>
      <c r="T600" s="148" t="str">
        <f t="shared" si="29"/>
        <v/>
      </c>
      <c r="U600" s="148" t="str">
        <f>IF(AND(A600&lt;&gt;"",'Données élèves'!S603&lt;&gt;""),'Données élèves'!S603,"")</f>
        <v/>
      </c>
      <c r="V600" s="148" t="str">
        <f>IF(AND(A600&lt;&gt;"",'Données élèves'!T603&lt;&gt;""),'Données élèves'!T603,"")</f>
        <v/>
      </c>
      <c r="W600" s="148" t="str">
        <f>IF(AND(A600&lt;&gt;"",'Données élèves'!U603&lt;&gt;""),'Données élèves'!U603,"")</f>
        <v/>
      </c>
      <c r="X600" s="148" t="str">
        <f>IF(AND(A600&lt;&gt;"",'Données élèves'!V603&lt;&gt;""),'Données élèves'!V603,"")</f>
        <v/>
      </c>
      <c r="Y600" s="148" t="str">
        <f>IF(AND(A600&lt;&gt;"",'Données élèves'!W603&lt;&gt;""),'Données élèves'!W603,"")</f>
        <v/>
      </c>
      <c r="Z600" s="148" t="str">
        <f>IF(AND(A600&lt;&gt;"",'Données élèves'!X603&lt;&gt;""),'Données élèves'!X603,"")</f>
        <v/>
      </c>
    </row>
    <row r="601" spans="1:26" x14ac:dyDescent="0.2">
      <c r="A601" s="146" t="str">
        <f>IF('Données élèves'!$C604&lt;&gt;"",'Données élèves'!A604,"")</f>
        <v/>
      </c>
      <c r="B601" s="146" t="str">
        <f>IF(A601&lt;&gt;"",'Données élèves'!B604,"")</f>
        <v/>
      </c>
      <c r="C601" s="146" t="str">
        <f>IF(AND(A601&lt;&gt;"",'Données élèves'!F604&lt;&gt;""),IF(INDEX(codeclint,MATCH('Données élèves'!F604,libclint,0))&lt;&gt;"",INDEX(codeclint,MATCH('Données élèves'!F604,libclint,0)),""),"")</f>
        <v/>
      </c>
      <c r="D601" s="146" t="str">
        <f t="shared" si="27"/>
        <v/>
      </c>
      <c r="E601" s="146" t="str">
        <f>IF(A601&lt;&gt;"",IF('Données élèves'!G604&lt;&gt;"",IF('Données élèves'!AB604&lt;&gt;"",IF('Données élèves'!G604="LOC.ID",CONCATENATE("LOC.",'Données élèves'!AU$5),'Données élèves'!G604),""),""),"")</f>
        <v/>
      </c>
      <c r="F601" s="146" t="str">
        <f>IF(A601&lt;&gt;"",IF('Données élèves'!H604&lt;&gt;"",'Données élèves'!H604,""),"")</f>
        <v/>
      </c>
      <c r="G601" s="146" t="str">
        <f>IF(AND(A601&lt;&gt;"",'Données élèves'!AC604&lt;&gt;""),IF('Données élèves'!AC604=TRUE,INDEX(codesex,MATCH('Données élèves'!I604,libsex,0)),'Données élèves'!I604),"")</f>
        <v/>
      </c>
      <c r="H601" s="147" t="str">
        <f>IF(A601&lt;&gt;"",IF('Données élèves'!J604&lt;&gt;"",'Données élèves'!J604,""),"")</f>
        <v/>
      </c>
      <c r="I601" s="148" t="str">
        <f>IF(AND(A601&lt;&gt;"",'Données élèves'!AE604&lt;&gt;""),IF('Données élèves'!AE604=TRUE,INDEX(codenat,MATCH('Données élèves'!K604,libnat,0)),'Données élèves'!K604),"")</f>
        <v/>
      </c>
      <c r="J601" s="148" t="str">
        <f>IF(AND(A601&lt;&gt;"",'Données élèves'!AF604&lt;&gt;""),IF('Données élèves'!AF604=TRUE,INDEX(codelangue,MATCH('Données élèves'!L604,liblangue,0)),'Données élèves'!L604),"")</f>
        <v/>
      </c>
      <c r="K601" s="148" t="str">
        <f>IF(AND(A601&lt;&gt;"",'Données élèves'!AH604&lt;&gt;""),IF('Données élèves'!AH604=TRUE,IF(INDEX(codegem,MATCH('Données élèves'!M604,libgem,0))&lt;8000,INDEX(codegem,MATCH('Données élèves'!M604,libgem,0)),""),'Données élèves'!M604),"")</f>
        <v/>
      </c>
      <c r="L601" s="148" t="str">
        <f>IF(AND(A601&lt;&gt;"",'Données élèves'!AH604&lt;&gt;""),IF('Données élèves'!AH604=TRUE,INDEX(codegemhist,MATCH('Données élèves'!M604,libgem,0)),""),"")</f>
        <v/>
      </c>
      <c r="M601" s="148" t="str">
        <f>IF(AND(A601&lt;&gt;"",'Données élèves'!AH604&lt;&gt;""),IF('Données élèves'!AH604=TRUE,IF(INDEX(codegem,MATCH('Données élèves'!M604,libgem,0))&gt;=8000,INDEX(codegem,MATCH('Données élèves'!M604,libgem,0)),""),'Données élèves'!M604),"")</f>
        <v/>
      </c>
      <c r="N601" s="148" t="str">
        <f>IF(AND(A601&lt;&gt;"",'Données élèves'!AI604&lt;&gt;""),IF('Données élèves'!AI604=TRUE,INDEX(codeschart,MATCH('Données élèves'!N604,libschart,0)),'Données élèves'!N604),"")</f>
        <v/>
      </c>
      <c r="O601" s="148" t="str">
        <f>IF(AND(A601&lt;&gt;"",'Données élèves'!O604&lt;&gt;""),'Données élèves'!O604,"")</f>
        <v/>
      </c>
      <c r="P601" s="148" t="str">
        <f>IF(AND(A601&lt;&gt;"",'Données élèves'!AK604&lt;&gt;""),IF('Données élèves'!AK604=TRUE,INDEX(codeform,MATCH('Données élèves'!P604,libform,0)),'Données élèves'!P604),"")</f>
        <v/>
      </c>
      <c r="Q601" s="148" t="str">
        <f>IF(AND(A601&lt;&gt;"",'Données élèves'!AL604&lt;&gt;""),IF('Données élèves'!AL604=TRUE,INDEX(codespe,MATCH('Données élèves'!Q604,libspe,0)),'Données élèves'!Q604),"")</f>
        <v/>
      </c>
      <c r="R601" s="148" t="str">
        <f>IF(AND(A601&lt;&gt;"",OR('Données élèves'!AM604&lt;&gt;"",'Données élèves'!AT604=FALSE)),IF('Données élèves'!AM604=TRUE,INDEX(codemp1,MATCH('Données élèves'!R604,libmp1,0)),IF('Données élèves'!AT604=FALSE,0,'Données élèves'!R604)),"")</f>
        <v/>
      </c>
      <c r="S601" s="148" t="str">
        <f t="shared" si="28"/>
        <v/>
      </c>
      <c r="T601" s="148" t="str">
        <f t="shared" si="29"/>
        <v/>
      </c>
      <c r="U601" s="148" t="str">
        <f>IF(AND(A601&lt;&gt;"",'Données élèves'!S604&lt;&gt;""),'Données élèves'!S604,"")</f>
        <v/>
      </c>
      <c r="V601" s="148" t="str">
        <f>IF(AND(A601&lt;&gt;"",'Données élèves'!T604&lt;&gt;""),'Données élèves'!T604,"")</f>
        <v/>
      </c>
      <c r="W601" s="148" t="str">
        <f>IF(AND(A601&lt;&gt;"",'Données élèves'!U604&lt;&gt;""),'Données élèves'!U604,"")</f>
        <v/>
      </c>
      <c r="X601" s="148" t="str">
        <f>IF(AND(A601&lt;&gt;"",'Données élèves'!V604&lt;&gt;""),'Données élèves'!V604,"")</f>
        <v/>
      </c>
      <c r="Y601" s="148" t="str">
        <f>IF(AND(A601&lt;&gt;"",'Données élèves'!W604&lt;&gt;""),'Données élèves'!W604,"")</f>
        <v/>
      </c>
      <c r="Z601" s="148" t="str">
        <f>IF(AND(A601&lt;&gt;"",'Données élèves'!X604&lt;&gt;""),'Données élèves'!X604,"")</f>
        <v/>
      </c>
    </row>
    <row r="602" spans="1:26" x14ac:dyDescent="0.2">
      <c r="A602" s="146" t="str">
        <f>IF('Données élèves'!$C605&lt;&gt;"",'Données élèves'!A605,"")</f>
        <v/>
      </c>
      <c r="B602" s="146" t="str">
        <f>IF(A602&lt;&gt;"",'Données élèves'!B605,"")</f>
        <v/>
      </c>
      <c r="C602" s="146" t="str">
        <f>IF(AND(A602&lt;&gt;"",'Données élèves'!F605&lt;&gt;""),IF(INDEX(codeclint,MATCH('Données élèves'!F605,libclint,0))&lt;&gt;"",INDEX(codeclint,MATCH('Données élèves'!F605,libclint,0)),""),"")</f>
        <v/>
      </c>
      <c r="D602" s="146" t="str">
        <f t="shared" si="27"/>
        <v/>
      </c>
      <c r="E602" s="146" t="str">
        <f>IF(A602&lt;&gt;"",IF('Données élèves'!G605&lt;&gt;"",IF('Données élèves'!AB605&lt;&gt;"",IF('Données élèves'!G605="LOC.ID",CONCATENATE("LOC.",'Données élèves'!AU$5),'Données élèves'!G605),""),""),"")</f>
        <v/>
      </c>
      <c r="F602" s="146" t="str">
        <f>IF(A602&lt;&gt;"",IF('Données élèves'!H605&lt;&gt;"",'Données élèves'!H605,""),"")</f>
        <v/>
      </c>
      <c r="G602" s="146" t="str">
        <f>IF(AND(A602&lt;&gt;"",'Données élèves'!AC605&lt;&gt;""),IF('Données élèves'!AC605=TRUE,INDEX(codesex,MATCH('Données élèves'!I605,libsex,0)),'Données élèves'!I605),"")</f>
        <v/>
      </c>
      <c r="H602" s="147" t="str">
        <f>IF(A602&lt;&gt;"",IF('Données élèves'!J605&lt;&gt;"",'Données élèves'!J605,""),"")</f>
        <v/>
      </c>
      <c r="I602" s="148" t="str">
        <f>IF(AND(A602&lt;&gt;"",'Données élèves'!AE605&lt;&gt;""),IF('Données élèves'!AE605=TRUE,INDEX(codenat,MATCH('Données élèves'!K605,libnat,0)),'Données élèves'!K605),"")</f>
        <v/>
      </c>
      <c r="J602" s="148" t="str">
        <f>IF(AND(A602&lt;&gt;"",'Données élèves'!AF605&lt;&gt;""),IF('Données élèves'!AF605=TRUE,INDEX(codelangue,MATCH('Données élèves'!L605,liblangue,0)),'Données élèves'!L605),"")</f>
        <v/>
      </c>
      <c r="K602" s="148" t="str">
        <f>IF(AND(A602&lt;&gt;"",'Données élèves'!AH605&lt;&gt;""),IF('Données élèves'!AH605=TRUE,IF(INDEX(codegem,MATCH('Données élèves'!M605,libgem,0))&lt;8000,INDEX(codegem,MATCH('Données élèves'!M605,libgem,0)),""),'Données élèves'!M605),"")</f>
        <v/>
      </c>
      <c r="L602" s="148" t="str">
        <f>IF(AND(A602&lt;&gt;"",'Données élèves'!AH605&lt;&gt;""),IF('Données élèves'!AH605=TRUE,INDEX(codegemhist,MATCH('Données élèves'!M605,libgem,0)),""),"")</f>
        <v/>
      </c>
      <c r="M602" s="148" t="str">
        <f>IF(AND(A602&lt;&gt;"",'Données élèves'!AH605&lt;&gt;""),IF('Données élèves'!AH605=TRUE,IF(INDEX(codegem,MATCH('Données élèves'!M605,libgem,0))&gt;=8000,INDEX(codegem,MATCH('Données élèves'!M605,libgem,0)),""),'Données élèves'!M605),"")</f>
        <v/>
      </c>
      <c r="N602" s="148" t="str">
        <f>IF(AND(A602&lt;&gt;"",'Données élèves'!AI605&lt;&gt;""),IF('Données élèves'!AI605=TRUE,INDEX(codeschart,MATCH('Données élèves'!N605,libschart,0)),'Données élèves'!N605),"")</f>
        <v/>
      </c>
      <c r="O602" s="148" t="str">
        <f>IF(AND(A602&lt;&gt;"",'Données élèves'!O605&lt;&gt;""),'Données élèves'!O605,"")</f>
        <v/>
      </c>
      <c r="P602" s="148" t="str">
        <f>IF(AND(A602&lt;&gt;"",'Données élèves'!AK605&lt;&gt;""),IF('Données élèves'!AK605=TRUE,INDEX(codeform,MATCH('Données élèves'!P605,libform,0)),'Données élèves'!P605),"")</f>
        <v/>
      </c>
      <c r="Q602" s="148" t="str">
        <f>IF(AND(A602&lt;&gt;"",'Données élèves'!AL605&lt;&gt;""),IF('Données élèves'!AL605=TRUE,INDEX(codespe,MATCH('Données élèves'!Q605,libspe,0)),'Données élèves'!Q605),"")</f>
        <v/>
      </c>
      <c r="R602" s="148" t="str">
        <f>IF(AND(A602&lt;&gt;"",OR('Données élèves'!AM605&lt;&gt;"",'Données élèves'!AT605=FALSE)),IF('Données élèves'!AM605=TRUE,INDEX(codemp1,MATCH('Données élèves'!R605,libmp1,0)),IF('Données élèves'!AT605=FALSE,0,'Données élèves'!R605)),"")</f>
        <v/>
      </c>
      <c r="S602" s="148" t="str">
        <f t="shared" si="28"/>
        <v/>
      </c>
      <c r="T602" s="148" t="str">
        <f t="shared" si="29"/>
        <v/>
      </c>
      <c r="U602" s="148" t="str">
        <f>IF(AND(A602&lt;&gt;"",'Données élèves'!S605&lt;&gt;""),'Données élèves'!S605,"")</f>
        <v/>
      </c>
      <c r="V602" s="148" t="str">
        <f>IF(AND(A602&lt;&gt;"",'Données élèves'!T605&lt;&gt;""),'Données élèves'!T605,"")</f>
        <v/>
      </c>
      <c r="W602" s="148" t="str">
        <f>IF(AND(A602&lt;&gt;"",'Données élèves'!U605&lt;&gt;""),'Données élèves'!U605,"")</f>
        <v/>
      </c>
      <c r="X602" s="148" t="str">
        <f>IF(AND(A602&lt;&gt;"",'Données élèves'!V605&lt;&gt;""),'Données élèves'!V605,"")</f>
        <v/>
      </c>
      <c r="Y602" s="148" t="str">
        <f>IF(AND(A602&lt;&gt;"",'Données élèves'!W605&lt;&gt;""),'Données élèves'!W605,"")</f>
        <v/>
      </c>
      <c r="Z602" s="148" t="str">
        <f>IF(AND(A602&lt;&gt;"",'Données élèves'!X605&lt;&gt;""),'Données élèves'!X605,"")</f>
        <v/>
      </c>
    </row>
    <row r="603" spans="1:26" x14ac:dyDescent="0.2">
      <c r="A603" s="146" t="str">
        <f>IF('Données élèves'!$C606&lt;&gt;"",'Données élèves'!A606,"")</f>
        <v/>
      </c>
      <c r="B603" s="146" t="str">
        <f>IF(A603&lt;&gt;"",'Données élèves'!B606,"")</f>
        <v/>
      </c>
      <c r="C603" s="146" t="str">
        <f>IF(AND(A603&lt;&gt;"",'Données élèves'!F606&lt;&gt;""),IF(INDEX(codeclint,MATCH('Données élèves'!F606,libclint,0))&lt;&gt;"",INDEX(codeclint,MATCH('Données élèves'!F606,libclint,0)),""),"")</f>
        <v/>
      </c>
      <c r="D603" s="146" t="str">
        <f t="shared" si="27"/>
        <v/>
      </c>
      <c r="E603" s="146" t="str">
        <f>IF(A603&lt;&gt;"",IF('Données élèves'!G606&lt;&gt;"",IF('Données élèves'!AB606&lt;&gt;"",IF('Données élèves'!G606="LOC.ID",CONCATENATE("LOC.",'Données élèves'!AU$5),'Données élèves'!G606),""),""),"")</f>
        <v/>
      </c>
      <c r="F603" s="146" t="str">
        <f>IF(A603&lt;&gt;"",IF('Données élèves'!H606&lt;&gt;"",'Données élèves'!H606,""),"")</f>
        <v/>
      </c>
      <c r="G603" s="146" t="str">
        <f>IF(AND(A603&lt;&gt;"",'Données élèves'!AC606&lt;&gt;""),IF('Données élèves'!AC606=TRUE,INDEX(codesex,MATCH('Données élèves'!I606,libsex,0)),'Données élèves'!I606),"")</f>
        <v/>
      </c>
      <c r="H603" s="147" t="str">
        <f>IF(A603&lt;&gt;"",IF('Données élèves'!J606&lt;&gt;"",'Données élèves'!J606,""),"")</f>
        <v/>
      </c>
      <c r="I603" s="148" t="str">
        <f>IF(AND(A603&lt;&gt;"",'Données élèves'!AE606&lt;&gt;""),IF('Données élèves'!AE606=TRUE,INDEX(codenat,MATCH('Données élèves'!K606,libnat,0)),'Données élèves'!K606),"")</f>
        <v/>
      </c>
      <c r="J603" s="148" t="str">
        <f>IF(AND(A603&lt;&gt;"",'Données élèves'!AF606&lt;&gt;""),IF('Données élèves'!AF606=TRUE,INDEX(codelangue,MATCH('Données élèves'!L606,liblangue,0)),'Données élèves'!L606),"")</f>
        <v/>
      </c>
      <c r="K603" s="148" t="str">
        <f>IF(AND(A603&lt;&gt;"",'Données élèves'!AH606&lt;&gt;""),IF('Données élèves'!AH606=TRUE,IF(INDEX(codegem,MATCH('Données élèves'!M606,libgem,0))&lt;8000,INDEX(codegem,MATCH('Données élèves'!M606,libgem,0)),""),'Données élèves'!M606),"")</f>
        <v/>
      </c>
      <c r="L603" s="148" t="str">
        <f>IF(AND(A603&lt;&gt;"",'Données élèves'!AH606&lt;&gt;""),IF('Données élèves'!AH606=TRUE,INDEX(codegemhist,MATCH('Données élèves'!M606,libgem,0)),""),"")</f>
        <v/>
      </c>
      <c r="M603" s="148" t="str">
        <f>IF(AND(A603&lt;&gt;"",'Données élèves'!AH606&lt;&gt;""),IF('Données élèves'!AH606=TRUE,IF(INDEX(codegem,MATCH('Données élèves'!M606,libgem,0))&gt;=8000,INDEX(codegem,MATCH('Données élèves'!M606,libgem,0)),""),'Données élèves'!M606),"")</f>
        <v/>
      </c>
      <c r="N603" s="148" t="str">
        <f>IF(AND(A603&lt;&gt;"",'Données élèves'!AI606&lt;&gt;""),IF('Données élèves'!AI606=TRUE,INDEX(codeschart,MATCH('Données élèves'!N606,libschart,0)),'Données élèves'!N606),"")</f>
        <v/>
      </c>
      <c r="O603" s="148" t="str">
        <f>IF(AND(A603&lt;&gt;"",'Données élèves'!O606&lt;&gt;""),'Données élèves'!O606,"")</f>
        <v/>
      </c>
      <c r="P603" s="148" t="str">
        <f>IF(AND(A603&lt;&gt;"",'Données élèves'!AK606&lt;&gt;""),IF('Données élèves'!AK606=TRUE,INDEX(codeform,MATCH('Données élèves'!P606,libform,0)),'Données élèves'!P606),"")</f>
        <v/>
      </c>
      <c r="Q603" s="148" t="str">
        <f>IF(AND(A603&lt;&gt;"",'Données élèves'!AL606&lt;&gt;""),IF('Données élèves'!AL606=TRUE,INDEX(codespe,MATCH('Données élèves'!Q606,libspe,0)),'Données élèves'!Q606),"")</f>
        <v/>
      </c>
      <c r="R603" s="148" t="str">
        <f>IF(AND(A603&lt;&gt;"",OR('Données élèves'!AM606&lt;&gt;"",'Données élèves'!AT606=FALSE)),IF('Données élèves'!AM606=TRUE,INDEX(codemp1,MATCH('Données élèves'!R606,libmp1,0)),IF('Données élèves'!AT606=FALSE,0,'Données élèves'!R606)),"")</f>
        <v/>
      </c>
      <c r="S603" s="148" t="str">
        <f t="shared" si="28"/>
        <v/>
      </c>
      <c r="T603" s="148" t="str">
        <f t="shared" si="29"/>
        <v/>
      </c>
      <c r="U603" s="148" t="str">
        <f>IF(AND(A603&lt;&gt;"",'Données élèves'!S606&lt;&gt;""),'Données élèves'!S606,"")</f>
        <v/>
      </c>
      <c r="V603" s="148" t="str">
        <f>IF(AND(A603&lt;&gt;"",'Données élèves'!T606&lt;&gt;""),'Données élèves'!T606,"")</f>
        <v/>
      </c>
      <c r="W603" s="148" t="str">
        <f>IF(AND(A603&lt;&gt;"",'Données élèves'!U606&lt;&gt;""),'Données élèves'!U606,"")</f>
        <v/>
      </c>
      <c r="X603" s="148" t="str">
        <f>IF(AND(A603&lt;&gt;"",'Données élèves'!V606&lt;&gt;""),'Données élèves'!V606,"")</f>
        <v/>
      </c>
      <c r="Y603" s="148" t="str">
        <f>IF(AND(A603&lt;&gt;"",'Données élèves'!W606&lt;&gt;""),'Données élèves'!W606,"")</f>
        <v/>
      </c>
      <c r="Z603" s="148" t="str">
        <f>IF(AND(A603&lt;&gt;"",'Données élèves'!X606&lt;&gt;""),'Données élèves'!X606,"")</f>
        <v/>
      </c>
    </row>
    <row r="604" spans="1:26" x14ac:dyDescent="0.2">
      <c r="A604" s="146" t="str">
        <f>IF('Données élèves'!$C607&lt;&gt;"",'Données élèves'!A607,"")</f>
        <v/>
      </c>
      <c r="B604" s="146" t="str">
        <f>IF(A604&lt;&gt;"",'Données élèves'!B607,"")</f>
        <v/>
      </c>
      <c r="C604" s="146" t="str">
        <f>IF(AND(A604&lt;&gt;"",'Données élèves'!F607&lt;&gt;""),IF(INDEX(codeclint,MATCH('Données élèves'!F607,libclint,0))&lt;&gt;"",INDEX(codeclint,MATCH('Données élèves'!F607,libclint,0)),""),"")</f>
        <v/>
      </c>
      <c r="D604" s="146" t="str">
        <f t="shared" si="27"/>
        <v/>
      </c>
      <c r="E604" s="146" t="str">
        <f>IF(A604&lt;&gt;"",IF('Données élèves'!G607&lt;&gt;"",IF('Données élèves'!AB607&lt;&gt;"",IF('Données élèves'!G607="LOC.ID",CONCATENATE("LOC.",'Données élèves'!AU$5),'Données élèves'!G607),""),""),"")</f>
        <v/>
      </c>
      <c r="F604" s="146" t="str">
        <f>IF(A604&lt;&gt;"",IF('Données élèves'!H607&lt;&gt;"",'Données élèves'!H607,""),"")</f>
        <v/>
      </c>
      <c r="G604" s="146" t="str">
        <f>IF(AND(A604&lt;&gt;"",'Données élèves'!AC607&lt;&gt;""),IF('Données élèves'!AC607=TRUE,INDEX(codesex,MATCH('Données élèves'!I607,libsex,0)),'Données élèves'!I607),"")</f>
        <v/>
      </c>
      <c r="H604" s="147" t="str">
        <f>IF(A604&lt;&gt;"",IF('Données élèves'!J607&lt;&gt;"",'Données élèves'!J607,""),"")</f>
        <v/>
      </c>
      <c r="I604" s="148" t="str">
        <f>IF(AND(A604&lt;&gt;"",'Données élèves'!AE607&lt;&gt;""),IF('Données élèves'!AE607=TRUE,INDEX(codenat,MATCH('Données élèves'!K607,libnat,0)),'Données élèves'!K607),"")</f>
        <v/>
      </c>
      <c r="J604" s="148" t="str">
        <f>IF(AND(A604&lt;&gt;"",'Données élèves'!AF607&lt;&gt;""),IF('Données élèves'!AF607=TRUE,INDEX(codelangue,MATCH('Données élèves'!L607,liblangue,0)),'Données élèves'!L607),"")</f>
        <v/>
      </c>
      <c r="K604" s="148" t="str">
        <f>IF(AND(A604&lt;&gt;"",'Données élèves'!AH607&lt;&gt;""),IF('Données élèves'!AH607=TRUE,IF(INDEX(codegem,MATCH('Données élèves'!M607,libgem,0))&lt;8000,INDEX(codegem,MATCH('Données élèves'!M607,libgem,0)),""),'Données élèves'!M607),"")</f>
        <v/>
      </c>
      <c r="L604" s="148" t="str">
        <f>IF(AND(A604&lt;&gt;"",'Données élèves'!AH607&lt;&gt;""),IF('Données élèves'!AH607=TRUE,INDEX(codegemhist,MATCH('Données élèves'!M607,libgem,0)),""),"")</f>
        <v/>
      </c>
      <c r="M604" s="148" t="str">
        <f>IF(AND(A604&lt;&gt;"",'Données élèves'!AH607&lt;&gt;""),IF('Données élèves'!AH607=TRUE,IF(INDEX(codegem,MATCH('Données élèves'!M607,libgem,0))&gt;=8000,INDEX(codegem,MATCH('Données élèves'!M607,libgem,0)),""),'Données élèves'!M607),"")</f>
        <v/>
      </c>
      <c r="N604" s="148" t="str">
        <f>IF(AND(A604&lt;&gt;"",'Données élèves'!AI607&lt;&gt;""),IF('Données élèves'!AI607=TRUE,INDEX(codeschart,MATCH('Données élèves'!N607,libschart,0)),'Données élèves'!N607),"")</f>
        <v/>
      </c>
      <c r="O604" s="148" t="str">
        <f>IF(AND(A604&lt;&gt;"",'Données élèves'!O607&lt;&gt;""),'Données élèves'!O607,"")</f>
        <v/>
      </c>
      <c r="P604" s="148" t="str">
        <f>IF(AND(A604&lt;&gt;"",'Données élèves'!AK607&lt;&gt;""),IF('Données élèves'!AK607=TRUE,INDEX(codeform,MATCH('Données élèves'!P607,libform,0)),'Données élèves'!P607),"")</f>
        <v/>
      </c>
      <c r="Q604" s="148" t="str">
        <f>IF(AND(A604&lt;&gt;"",'Données élèves'!AL607&lt;&gt;""),IF('Données élèves'!AL607=TRUE,INDEX(codespe,MATCH('Données élèves'!Q607,libspe,0)),'Données élèves'!Q607),"")</f>
        <v/>
      </c>
      <c r="R604" s="148" t="str">
        <f>IF(AND(A604&lt;&gt;"",OR('Données élèves'!AM607&lt;&gt;"",'Données élèves'!AT607=FALSE)),IF('Données élèves'!AM607=TRUE,INDEX(codemp1,MATCH('Données élèves'!R607,libmp1,0)),IF('Données élèves'!AT607=FALSE,0,'Données élèves'!R607)),"")</f>
        <v/>
      </c>
      <c r="S604" s="148" t="str">
        <f t="shared" si="28"/>
        <v/>
      </c>
      <c r="T604" s="148" t="str">
        <f t="shared" si="29"/>
        <v/>
      </c>
      <c r="U604" s="148" t="str">
        <f>IF(AND(A604&lt;&gt;"",'Données élèves'!S607&lt;&gt;""),'Données élèves'!S607,"")</f>
        <v/>
      </c>
      <c r="V604" s="148" t="str">
        <f>IF(AND(A604&lt;&gt;"",'Données élèves'!T607&lt;&gt;""),'Données élèves'!T607,"")</f>
        <v/>
      </c>
      <c r="W604" s="148" t="str">
        <f>IF(AND(A604&lt;&gt;"",'Données élèves'!U607&lt;&gt;""),'Données élèves'!U607,"")</f>
        <v/>
      </c>
      <c r="X604" s="148" t="str">
        <f>IF(AND(A604&lt;&gt;"",'Données élèves'!V607&lt;&gt;""),'Données élèves'!V607,"")</f>
        <v/>
      </c>
      <c r="Y604" s="148" t="str">
        <f>IF(AND(A604&lt;&gt;"",'Données élèves'!W607&lt;&gt;""),'Données élèves'!W607,"")</f>
        <v/>
      </c>
      <c r="Z604" s="148" t="str">
        <f>IF(AND(A604&lt;&gt;"",'Données élèves'!X607&lt;&gt;""),'Données élèves'!X607,"")</f>
        <v/>
      </c>
    </row>
    <row r="605" spans="1:26" x14ac:dyDescent="0.2">
      <c r="A605" s="146" t="str">
        <f>IF('Données élèves'!$C608&lt;&gt;"",'Données élèves'!A608,"")</f>
        <v/>
      </c>
      <c r="B605" s="146" t="str">
        <f>IF(A605&lt;&gt;"",'Données élèves'!B608,"")</f>
        <v/>
      </c>
      <c r="C605" s="146" t="str">
        <f>IF(AND(A605&lt;&gt;"",'Données élèves'!F608&lt;&gt;""),IF(INDEX(codeclint,MATCH('Données élèves'!F608,libclint,0))&lt;&gt;"",INDEX(codeclint,MATCH('Données élèves'!F608,libclint,0)),""),"")</f>
        <v/>
      </c>
      <c r="D605" s="146" t="str">
        <f t="shared" si="27"/>
        <v/>
      </c>
      <c r="E605" s="146" t="str">
        <f>IF(A605&lt;&gt;"",IF('Données élèves'!G608&lt;&gt;"",IF('Données élèves'!AB608&lt;&gt;"",IF('Données élèves'!G608="LOC.ID",CONCATENATE("LOC.",'Données élèves'!AU$5),'Données élèves'!G608),""),""),"")</f>
        <v/>
      </c>
      <c r="F605" s="146" t="str">
        <f>IF(A605&lt;&gt;"",IF('Données élèves'!H608&lt;&gt;"",'Données élèves'!H608,""),"")</f>
        <v/>
      </c>
      <c r="G605" s="146" t="str">
        <f>IF(AND(A605&lt;&gt;"",'Données élèves'!AC608&lt;&gt;""),IF('Données élèves'!AC608=TRUE,INDEX(codesex,MATCH('Données élèves'!I608,libsex,0)),'Données élèves'!I608),"")</f>
        <v/>
      </c>
      <c r="H605" s="147" t="str">
        <f>IF(A605&lt;&gt;"",IF('Données élèves'!J608&lt;&gt;"",'Données élèves'!J608,""),"")</f>
        <v/>
      </c>
      <c r="I605" s="148" t="str">
        <f>IF(AND(A605&lt;&gt;"",'Données élèves'!AE608&lt;&gt;""),IF('Données élèves'!AE608=TRUE,INDEX(codenat,MATCH('Données élèves'!K608,libnat,0)),'Données élèves'!K608),"")</f>
        <v/>
      </c>
      <c r="J605" s="148" t="str">
        <f>IF(AND(A605&lt;&gt;"",'Données élèves'!AF608&lt;&gt;""),IF('Données élèves'!AF608=TRUE,INDEX(codelangue,MATCH('Données élèves'!L608,liblangue,0)),'Données élèves'!L608),"")</f>
        <v/>
      </c>
      <c r="K605" s="148" t="str">
        <f>IF(AND(A605&lt;&gt;"",'Données élèves'!AH608&lt;&gt;""),IF('Données élèves'!AH608=TRUE,IF(INDEX(codegem,MATCH('Données élèves'!M608,libgem,0))&lt;8000,INDEX(codegem,MATCH('Données élèves'!M608,libgem,0)),""),'Données élèves'!M608),"")</f>
        <v/>
      </c>
      <c r="L605" s="148" t="str">
        <f>IF(AND(A605&lt;&gt;"",'Données élèves'!AH608&lt;&gt;""),IF('Données élèves'!AH608=TRUE,INDEX(codegemhist,MATCH('Données élèves'!M608,libgem,0)),""),"")</f>
        <v/>
      </c>
      <c r="M605" s="148" t="str">
        <f>IF(AND(A605&lt;&gt;"",'Données élèves'!AH608&lt;&gt;""),IF('Données élèves'!AH608=TRUE,IF(INDEX(codegem,MATCH('Données élèves'!M608,libgem,0))&gt;=8000,INDEX(codegem,MATCH('Données élèves'!M608,libgem,0)),""),'Données élèves'!M608),"")</f>
        <v/>
      </c>
      <c r="N605" s="148" t="str">
        <f>IF(AND(A605&lt;&gt;"",'Données élèves'!AI608&lt;&gt;""),IF('Données élèves'!AI608=TRUE,INDEX(codeschart,MATCH('Données élèves'!N608,libschart,0)),'Données élèves'!N608),"")</f>
        <v/>
      </c>
      <c r="O605" s="148" t="str">
        <f>IF(AND(A605&lt;&gt;"",'Données élèves'!O608&lt;&gt;""),'Données élèves'!O608,"")</f>
        <v/>
      </c>
      <c r="P605" s="148" t="str">
        <f>IF(AND(A605&lt;&gt;"",'Données élèves'!AK608&lt;&gt;""),IF('Données élèves'!AK608=TRUE,INDEX(codeform,MATCH('Données élèves'!P608,libform,0)),'Données élèves'!P608),"")</f>
        <v/>
      </c>
      <c r="Q605" s="148" t="str">
        <f>IF(AND(A605&lt;&gt;"",'Données élèves'!AL608&lt;&gt;""),IF('Données élèves'!AL608=TRUE,INDEX(codespe,MATCH('Données élèves'!Q608,libspe,0)),'Données élèves'!Q608),"")</f>
        <v/>
      </c>
      <c r="R605" s="148" t="str">
        <f>IF(AND(A605&lt;&gt;"",OR('Données élèves'!AM608&lt;&gt;"",'Données élèves'!AT608=FALSE)),IF('Données élèves'!AM608=TRUE,INDEX(codemp1,MATCH('Données élèves'!R608,libmp1,0)),IF('Données élèves'!AT608=FALSE,0,'Données élèves'!R608)),"")</f>
        <v/>
      </c>
      <c r="S605" s="148" t="str">
        <f t="shared" si="28"/>
        <v/>
      </c>
      <c r="T605" s="148" t="str">
        <f t="shared" si="29"/>
        <v/>
      </c>
      <c r="U605" s="148" t="str">
        <f>IF(AND(A605&lt;&gt;"",'Données élèves'!S608&lt;&gt;""),'Données élèves'!S608,"")</f>
        <v/>
      </c>
      <c r="V605" s="148" t="str">
        <f>IF(AND(A605&lt;&gt;"",'Données élèves'!T608&lt;&gt;""),'Données élèves'!T608,"")</f>
        <v/>
      </c>
      <c r="W605" s="148" t="str">
        <f>IF(AND(A605&lt;&gt;"",'Données élèves'!U608&lt;&gt;""),'Données élèves'!U608,"")</f>
        <v/>
      </c>
      <c r="X605" s="148" t="str">
        <f>IF(AND(A605&lt;&gt;"",'Données élèves'!V608&lt;&gt;""),'Données élèves'!V608,"")</f>
        <v/>
      </c>
      <c r="Y605" s="148" t="str">
        <f>IF(AND(A605&lt;&gt;"",'Données élèves'!W608&lt;&gt;""),'Données élèves'!W608,"")</f>
        <v/>
      </c>
      <c r="Z605" s="148" t="str">
        <f>IF(AND(A605&lt;&gt;"",'Données élèves'!X608&lt;&gt;""),'Données élèves'!X608,"")</f>
        <v/>
      </c>
    </row>
    <row r="606" spans="1:26" x14ac:dyDescent="0.2">
      <c r="A606" s="146" t="str">
        <f>IF('Données élèves'!$C609&lt;&gt;"",'Données élèves'!A609,"")</f>
        <v/>
      </c>
      <c r="B606" s="146" t="str">
        <f>IF(A606&lt;&gt;"",'Données élèves'!B609,"")</f>
        <v/>
      </c>
      <c r="C606" s="146" t="str">
        <f>IF(AND(A606&lt;&gt;"",'Données élèves'!F609&lt;&gt;""),IF(INDEX(codeclint,MATCH('Données élèves'!F609,libclint,0))&lt;&gt;"",INDEX(codeclint,MATCH('Données élèves'!F609,libclint,0)),""),"")</f>
        <v/>
      </c>
      <c r="D606" s="146" t="str">
        <f t="shared" si="27"/>
        <v/>
      </c>
      <c r="E606" s="146" t="str">
        <f>IF(A606&lt;&gt;"",IF('Données élèves'!G609&lt;&gt;"",IF('Données élèves'!AB609&lt;&gt;"",IF('Données élèves'!G609="LOC.ID",CONCATENATE("LOC.",'Données élèves'!AU$5),'Données élèves'!G609),""),""),"")</f>
        <v/>
      </c>
      <c r="F606" s="146" t="str">
        <f>IF(A606&lt;&gt;"",IF('Données élèves'!H609&lt;&gt;"",'Données élèves'!H609,""),"")</f>
        <v/>
      </c>
      <c r="G606" s="146" t="str">
        <f>IF(AND(A606&lt;&gt;"",'Données élèves'!AC609&lt;&gt;""),IF('Données élèves'!AC609=TRUE,INDEX(codesex,MATCH('Données élèves'!I609,libsex,0)),'Données élèves'!I609),"")</f>
        <v/>
      </c>
      <c r="H606" s="147" t="str">
        <f>IF(A606&lt;&gt;"",IF('Données élèves'!J609&lt;&gt;"",'Données élèves'!J609,""),"")</f>
        <v/>
      </c>
      <c r="I606" s="148" t="str">
        <f>IF(AND(A606&lt;&gt;"",'Données élèves'!AE609&lt;&gt;""),IF('Données élèves'!AE609=TRUE,INDEX(codenat,MATCH('Données élèves'!K609,libnat,0)),'Données élèves'!K609),"")</f>
        <v/>
      </c>
      <c r="J606" s="148" t="str">
        <f>IF(AND(A606&lt;&gt;"",'Données élèves'!AF609&lt;&gt;""),IF('Données élèves'!AF609=TRUE,INDEX(codelangue,MATCH('Données élèves'!L609,liblangue,0)),'Données élèves'!L609),"")</f>
        <v/>
      </c>
      <c r="K606" s="148" t="str">
        <f>IF(AND(A606&lt;&gt;"",'Données élèves'!AH609&lt;&gt;""),IF('Données élèves'!AH609=TRUE,IF(INDEX(codegem,MATCH('Données élèves'!M609,libgem,0))&lt;8000,INDEX(codegem,MATCH('Données élèves'!M609,libgem,0)),""),'Données élèves'!M609),"")</f>
        <v/>
      </c>
      <c r="L606" s="148" t="str">
        <f>IF(AND(A606&lt;&gt;"",'Données élèves'!AH609&lt;&gt;""),IF('Données élèves'!AH609=TRUE,INDEX(codegemhist,MATCH('Données élèves'!M609,libgem,0)),""),"")</f>
        <v/>
      </c>
      <c r="M606" s="148" t="str">
        <f>IF(AND(A606&lt;&gt;"",'Données élèves'!AH609&lt;&gt;""),IF('Données élèves'!AH609=TRUE,IF(INDEX(codegem,MATCH('Données élèves'!M609,libgem,0))&gt;=8000,INDEX(codegem,MATCH('Données élèves'!M609,libgem,0)),""),'Données élèves'!M609),"")</f>
        <v/>
      </c>
      <c r="N606" s="148" t="str">
        <f>IF(AND(A606&lt;&gt;"",'Données élèves'!AI609&lt;&gt;""),IF('Données élèves'!AI609=TRUE,INDEX(codeschart,MATCH('Données élèves'!N609,libschart,0)),'Données élèves'!N609),"")</f>
        <v/>
      </c>
      <c r="O606" s="148" t="str">
        <f>IF(AND(A606&lt;&gt;"",'Données élèves'!O609&lt;&gt;""),'Données élèves'!O609,"")</f>
        <v/>
      </c>
      <c r="P606" s="148" t="str">
        <f>IF(AND(A606&lt;&gt;"",'Données élèves'!AK609&lt;&gt;""),IF('Données élèves'!AK609=TRUE,INDEX(codeform,MATCH('Données élèves'!P609,libform,0)),'Données élèves'!P609),"")</f>
        <v/>
      </c>
      <c r="Q606" s="148" t="str">
        <f>IF(AND(A606&lt;&gt;"",'Données élèves'!AL609&lt;&gt;""),IF('Données élèves'!AL609=TRUE,INDEX(codespe,MATCH('Données élèves'!Q609,libspe,0)),'Données élèves'!Q609),"")</f>
        <v/>
      </c>
      <c r="R606" s="148" t="str">
        <f>IF(AND(A606&lt;&gt;"",OR('Données élèves'!AM609&lt;&gt;"",'Données élèves'!AT609=FALSE)),IF('Données élèves'!AM609=TRUE,INDEX(codemp1,MATCH('Données élèves'!R609,libmp1,0)),IF('Données élèves'!AT609=FALSE,0,'Données élèves'!R609)),"")</f>
        <v/>
      </c>
      <c r="S606" s="148" t="str">
        <f t="shared" si="28"/>
        <v/>
      </c>
      <c r="T606" s="148" t="str">
        <f t="shared" si="29"/>
        <v/>
      </c>
      <c r="U606" s="148" t="str">
        <f>IF(AND(A606&lt;&gt;"",'Données élèves'!S609&lt;&gt;""),'Données élèves'!S609,"")</f>
        <v/>
      </c>
      <c r="V606" s="148" t="str">
        <f>IF(AND(A606&lt;&gt;"",'Données élèves'!T609&lt;&gt;""),'Données élèves'!T609,"")</f>
        <v/>
      </c>
      <c r="W606" s="148" t="str">
        <f>IF(AND(A606&lt;&gt;"",'Données élèves'!U609&lt;&gt;""),'Données élèves'!U609,"")</f>
        <v/>
      </c>
      <c r="X606" s="148" t="str">
        <f>IF(AND(A606&lt;&gt;"",'Données élèves'!V609&lt;&gt;""),'Données élèves'!V609,"")</f>
        <v/>
      </c>
      <c r="Y606" s="148" t="str">
        <f>IF(AND(A606&lt;&gt;"",'Données élèves'!W609&lt;&gt;""),'Données élèves'!W609,"")</f>
        <v/>
      </c>
      <c r="Z606" s="148" t="str">
        <f>IF(AND(A606&lt;&gt;"",'Données élèves'!X609&lt;&gt;""),'Données élèves'!X609,"")</f>
        <v/>
      </c>
    </row>
    <row r="607" spans="1:26" x14ac:dyDescent="0.2">
      <c r="A607" s="146" t="str">
        <f>IF('Données élèves'!$C610&lt;&gt;"",'Données élèves'!A610,"")</f>
        <v/>
      </c>
      <c r="B607" s="146" t="str">
        <f>IF(A607&lt;&gt;"",'Données élèves'!B610,"")</f>
        <v/>
      </c>
      <c r="C607" s="146" t="str">
        <f>IF(AND(A607&lt;&gt;"",'Données élèves'!F610&lt;&gt;""),IF(INDEX(codeclint,MATCH('Données élèves'!F610,libclint,0))&lt;&gt;"",INDEX(codeclint,MATCH('Données élèves'!F610,libclint,0)),""),"")</f>
        <v/>
      </c>
      <c r="D607" s="146" t="str">
        <f t="shared" si="27"/>
        <v/>
      </c>
      <c r="E607" s="146" t="str">
        <f>IF(A607&lt;&gt;"",IF('Données élèves'!G610&lt;&gt;"",IF('Données élèves'!AB610&lt;&gt;"",IF('Données élèves'!G610="LOC.ID",CONCATENATE("LOC.",'Données élèves'!AU$5),'Données élèves'!G610),""),""),"")</f>
        <v/>
      </c>
      <c r="F607" s="146" t="str">
        <f>IF(A607&lt;&gt;"",IF('Données élèves'!H610&lt;&gt;"",'Données élèves'!H610,""),"")</f>
        <v/>
      </c>
      <c r="G607" s="146" t="str">
        <f>IF(AND(A607&lt;&gt;"",'Données élèves'!AC610&lt;&gt;""),IF('Données élèves'!AC610=TRUE,INDEX(codesex,MATCH('Données élèves'!I610,libsex,0)),'Données élèves'!I610),"")</f>
        <v/>
      </c>
      <c r="H607" s="147" t="str">
        <f>IF(A607&lt;&gt;"",IF('Données élèves'!J610&lt;&gt;"",'Données élèves'!J610,""),"")</f>
        <v/>
      </c>
      <c r="I607" s="148" t="str">
        <f>IF(AND(A607&lt;&gt;"",'Données élèves'!AE610&lt;&gt;""),IF('Données élèves'!AE610=TRUE,INDEX(codenat,MATCH('Données élèves'!K610,libnat,0)),'Données élèves'!K610),"")</f>
        <v/>
      </c>
      <c r="J607" s="148" t="str">
        <f>IF(AND(A607&lt;&gt;"",'Données élèves'!AF610&lt;&gt;""),IF('Données élèves'!AF610=TRUE,INDEX(codelangue,MATCH('Données élèves'!L610,liblangue,0)),'Données élèves'!L610),"")</f>
        <v/>
      </c>
      <c r="K607" s="148" t="str">
        <f>IF(AND(A607&lt;&gt;"",'Données élèves'!AH610&lt;&gt;""),IF('Données élèves'!AH610=TRUE,IF(INDEX(codegem,MATCH('Données élèves'!M610,libgem,0))&lt;8000,INDEX(codegem,MATCH('Données élèves'!M610,libgem,0)),""),'Données élèves'!M610),"")</f>
        <v/>
      </c>
      <c r="L607" s="148" t="str">
        <f>IF(AND(A607&lt;&gt;"",'Données élèves'!AH610&lt;&gt;""),IF('Données élèves'!AH610=TRUE,INDEX(codegemhist,MATCH('Données élèves'!M610,libgem,0)),""),"")</f>
        <v/>
      </c>
      <c r="M607" s="148" t="str">
        <f>IF(AND(A607&lt;&gt;"",'Données élèves'!AH610&lt;&gt;""),IF('Données élèves'!AH610=TRUE,IF(INDEX(codegem,MATCH('Données élèves'!M610,libgem,0))&gt;=8000,INDEX(codegem,MATCH('Données élèves'!M610,libgem,0)),""),'Données élèves'!M610),"")</f>
        <v/>
      </c>
      <c r="N607" s="148" t="str">
        <f>IF(AND(A607&lt;&gt;"",'Données élèves'!AI610&lt;&gt;""),IF('Données élèves'!AI610=TRUE,INDEX(codeschart,MATCH('Données élèves'!N610,libschart,0)),'Données élèves'!N610),"")</f>
        <v/>
      </c>
      <c r="O607" s="148" t="str">
        <f>IF(AND(A607&lt;&gt;"",'Données élèves'!O610&lt;&gt;""),'Données élèves'!O610,"")</f>
        <v/>
      </c>
      <c r="P607" s="148" t="str">
        <f>IF(AND(A607&lt;&gt;"",'Données élèves'!AK610&lt;&gt;""),IF('Données élèves'!AK610=TRUE,INDEX(codeform,MATCH('Données élèves'!P610,libform,0)),'Données élèves'!P610),"")</f>
        <v/>
      </c>
      <c r="Q607" s="148" t="str">
        <f>IF(AND(A607&lt;&gt;"",'Données élèves'!AL610&lt;&gt;""),IF('Données élèves'!AL610=TRUE,INDEX(codespe,MATCH('Données élèves'!Q610,libspe,0)),'Données élèves'!Q610),"")</f>
        <v/>
      </c>
      <c r="R607" s="148" t="str">
        <f>IF(AND(A607&lt;&gt;"",OR('Données élèves'!AM610&lt;&gt;"",'Données élèves'!AT610=FALSE)),IF('Données élèves'!AM610=TRUE,INDEX(codemp1,MATCH('Données élèves'!R610,libmp1,0)),IF('Données élèves'!AT610=FALSE,0,'Données élèves'!R610)),"")</f>
        <v/>
      </c>
      <c r="S607" s="148" t="str">
        <f t="shared" si="28"/>
        <v/>
      </c>
      <c r="T607" s="148" t="str">
        <f t="shared" si="29"/>
        <v/>
      </c>
      <c r="U607" s="148" t="str">
        <f>IF(AND(A607&lt;&gt;"",'Données élèves'!S610&lt;&gt;""),'Données élèves'!S610,"")</f>
        <v/>
      </c>
      <c r="V607" s="148" t="str">
        <f>IF(AND(A607&lt;&gt;"",'Données élèves'!T610&lt;&gt;""),'Données élèves'!T610,"")</f>
        <v/>
      </c>
      <c r="W607" s="148" t="str">
        <f>IF(AND(A607&lt;&gt;"",'Données élèves'!U610&lt;&gt;""),'Données élèves'!U610,"")</f>
        <v/>
      </c>
      <c r="X607" s="148" t="str">
        <f>IF(AND(A607&lt;&gt;"",'Données élèves'!V610&lt;&gt;""),'Données élèves'!V610,"")</f>
        <v/>
      </c>
      <c r="Y607" s="148" t="str">
        <f>IF(AND(A607&lt;&gt;"",'Données élèves'!W610&lt;&gt;""),'Données élèves'!W610,"")</f>
        <v/>
      </c>
      <c r="Z607" s="148" t="str">
        <f>IF(AND(A607&lt;&gt;"",'Données élèves'!X610&lt;&gt;""),'Données élèves'!X610,"")</f>
        <v/>
      </c>
    </row>
    <row r="608" spans="1:26" x14ac:dyDescent="0.2">
      <c r="A608" s="146" t="str">
        <f>IF('Données élèves'!$C611&lt;&gt;"",'Données élèves'!A611,"")</f>
        <v/>
      </c>
      <c r="B608" s="146" t="str">
        <f>IF(A608&lt;&gt;"",'Données élèves'!B611,"")</f>
        <v/>
      </c>
      <c r="C608" s="146" t="str">
        <f>IF(AND(A608&lt;&gt;"",'Données élèves'!F611&lt;&gt;""),IF(INDEX(codeclint,MATCH('Données élèves'!F611,libclint,0))&lt;&gt;"",INDEX(codeclint,MATCH('Données élèves'!F611,libclint,0)),""),"")</f>
        <v/>
      </c>
      <c r="D608" s="146" t="str">
        <f t="shared" si="27"/>
        <v/>
      </c>
      <c r="E608" s="146" t="str">
        <f>IF(A608&lt;&gt;"",IF('Données élèves'!G611&lt;&gt;"",IF('Données élèves'!AB611&lt;&gt;"",IF('Données élèves'!G611="LOC.ID",CONCATENATE("LOC.",'Données élèves'!AU$5),'Données élèves'!G611),""),""),"")</f>
        <v/>
      </c>
      <c r="F608" s="146" t="str">
        <f>IF(A608&lt;&gt;"",IF('Données élèves'!H611&lt;&gt;"",'Données élèves'!H611,""),"")</f>
        <v/>
      </c>
      <c r="G608" s="146" t="str">
        <f>IF(AND(A608&lt;&gt;"",'Données élèves'!AC611&lt;&gt;""),IF('Données élèves'!AC611=TRUE,INDEX(codesex,MATCH('Données élèves'!I611,libsex,0)),'Données élèves'!I611),"")</f>
        <v/>
      </c>
      <c r="H608" s="147" t="str">
        <f>IF(A608&lt;&gt;"",IF('Données élèves'!J611&lt;&gt;"",'Données élèves'!J611,""),"")</f>
        <v/>
      </c>
      <c r="I608" s="148" t="str">
        <f>IF(AND(A608&lt;&gt;"",'Données élèves'!AE611&lt;&gt;""),IF('Données élèves'!AE611=TRUE,INDEX(codenat,MATCH('Données élèves'!K611,libnat,0)),'Données élèves'!K611),"")</f>
        <v/>
      </c>
      <c r="J608" s="148" t="str">
        <f>IF(AND(A608&lt;&gt;"",'Données élèves'!AF611&lt;&gt;""),IF('Données élèves'!AF611=TRUE,INDEX(codelangue,MATCH('Données élèves'!L611,liblangue,0)),'Données élèves'!L611),"")</f>
        <v/>
      </c>
      <c r="K608" s="148" t="str">
        <f>IF(AND(A608&lt;&gt;"",'Données élèves'!AH611&lt;&gt;""),IF('Données élèves'!AH611=TRUE,IF(INDEX(codegem,MATCH('Données élèves'!M611,libgem,0))&lt;8000,INDEX(codegem,MATCH('Données élèves'!M611,libgem,0)),""),'Données élèves'!M611),"")</f>
        <v/>
      </c>
      <c r="L608" s="148" t="str">
        <f>IF(AND(A608&lt;&gt;"",'Données élèves'!AH611&lt;&gt;""),IF('Données élèves'!AH611=TRUE,INDEX(codegemhist,MATCH('Données élèves'!M611,libgem,0)),""),"")</f>
        <v/>
      </c>
      <c r="M608" s="148" t="str">
        <f>IF(AND(A608&lt;&gt;"",'Données élèves'!AH611&lt;&gt;""),IF('Données élèves'!AH611=TRUE,IF(INDEX(codegem,MATCH('Données élèves'!M611,libgem,0))&gt;=8000,INDEX(codegem,MATCH('Données élèves'!M611,libgem,0)),""),'Données élèves'!M611),"")</f>
        <v/>
      </c>
      <c r="N608" s="148" t="str">
        <f>IF(AND(A608&lt;&gt;"",'Données élèves'!AI611&lt;&gt;""),IF('Données élèves'!AI611=TRUE,INDEX(codeschart,MATCH('Données élèves'!N611,libschart,0)),'Données élèves'!N611),"")</f>
        <v/>
      </c>
      <c r="O608" s="148" t="str">
        <f>IF(AND(A608&lt;&gt;"",'Données élèves'!O611&lt;&gt;""),'Données élèves'!O611,"")</f>
        <v/>
      </c>
      <c r="P608" s="148" t="str">
        <f>IF(AND(A608&lt;&gt;"",'Données élèves'!AK611&lt;&gt;""),IF('Données élèves'!AK611=TRUE,INDEX(codeform,MATCH('Données élèves'!P611,libform,0)),'Données élèves'!P611),"")</f>
        <v/>
      </c>
      <c r="Q608" s="148" t="str">
        <f>IF(AND(A608&lt;&gt;"",'Données élèves'!AL611&lt;&gt;""),IF('Données élèves'!AL611=TRUE,INDEX(codespe,MATCH('Données élèves'!Q611,libspe,0)),'Données élèves'!Q611),"")</f>
        <v/>
      </c>
      <c r="R608" s="148" t="str">
        <f>IF(AND(A608&lt;&gt;"",OR('Données élèves'!AM611&lt;&gt;"",'Données élèves'!AT611=FALSE)),IF('Données élèves'!AM611=TRUE,INDEX(codemp1,MATCH('Données élèves'!R611,libmp1,0)),IF('Données élèves'!AT611=FALSE,0,'Données élèves'!R611)),"")</f>
        <v/>
      </c>
      <c r="S608" s="148" t="str">
        <f t="shared" si="28"/>
        <v/>
      </c>
      <c r="T608" s="148" t="str">
        <f t="shared" si="29"/>
        <v/>
      </c>
      <c r="U608" s="148" t="str">
        <f>IF(AND(A608&lt;&gt;"",'Données élèves'!S611&lt;&gt;""),'Données élèves'!S611,"")</f>
        <v/>
      </c>
      <c r="V608" s="148" t="str">
        <f>IF(AND(A608&lt;&gt;"",'Données élèves'!T611&lt;&gt;""),'Données élèves'!T611,"")</f>
        <v/>
      </c>
      <c r="W608" s="148" t="str">
        <f>IF(AND(A608&lt;&gt;"",'Données élèves'!U611&lt;&gt;""),'Données élèves'!U611,"")</f>
        <v/>
      </c>
      <c r="X608" s="148" t="str">
        <f>IF(AND(A608&lt;&gt;"",'Données élèves'!V611&lt;&gt;""),'Données élèves'!V611,"")</f>
        <v/>
      </c>
      <c r="Y608" s="148" t="str">
        <f>IF(AND(A608&lt;&gt;"",'Données élèves'!W611&lt;&gt;""),'Données élèves'!W611,"")</f>
        <v/>
      </c>
      <c r="Z608" s="148" t="str">
        <f>IF(AND(A608&lt;&gt;"",'Données élèves'!X611&lt;&gt;""),'Données élèves'!X611,"")</f>
        <v/>
      </c>
    </row>
    <row r="609" spans="1:26" x14ac:dyDescent="0.2">
      <c r="A609" s="146" t="str">
        <f>IF('Données élèves'!$C612&lt;&gt;"",'Données élèves'!A612,"")</f>
        <v/>
      </c>
      <c r="B609" s="146" t="str">
        <f>IF(A609&lt;&gt;"",'Données élèves'!B612,"")</f>
        <v/>
      </c>
      <c r="C609" s="146" t="str">
        <f>IF(AND(A609&lt;&gt;"",'Données élèves'!F612&lt;&gt;""),IF(INDEX(codeclint,MATCH('Données élèves'!F612,libclint,0))&lt;&gt;"",INDEX(codeclint,MATCH('Données élèves'!F612,libclint,0)),""),"")</f>
        <v/>
      </c>
      <c r="D609" s="146" t="str">
        <f t="shared" si="27"/>
        <v/>
      </c>
      <c r="E609" s="146" t="str">
        <f>IF(A609&lt;&gt;"",IF('Données élèves'!G612&lt;&gt;"",IF('Données élèves'!AB612&lt;&gt;"",IF('Données élèves'!G612="LOC.ID",CONCATENATE("LOC.",'Données élèves'!AU$5),'Données élèves'!G612),""),""),"")</f>
        <v/>
      </c>
      <c r="F609" s="146" t="str">
        <f>IF(A609&lt;&gt;"",IF('Données élèves'!H612&lt;&gt;"",'Données élèves'!H612,""),"")</f>
        <v/>
      </c>
      <c r="G609" s="146" t="str">
        <f>IF(AND(A609&lt;&gt;"",'Données élèves'!AC612&lt;&gt;""),IF('Données élèves'!AC612=TRUE,INDEX(codesex,MATCH('Données élèves'!I612,libsex,0)),'Données élèves'!I612),"")</f>
        <v/>
      </c>
      <c r="H609" s="147" t="str">
        <f>IF(A609&lt;&gt;"",IF('Données élèves'!J612&lt;&gt;"",'Données élèves'!J612,""),"")</f>
        <v/>
      </c>
      <c r="I609" s="148" t="str">
        <f>IF(AND(A609&lt;&gt;"",'Données élèves'!AE612&lt;&gt;""),IF('Données élèves'!AE612=TRUE,INDEX(codenat,MATCH('Données élèves'!K612,libnat,0)),'Données élèves'!K612),"")</f>
        <v/>
      </c>
      <c r="J609" s="148" t="str">
        <f>IF(AND(A609&lt;&gt;"",'Données élèves'!AF612&lt;&gt;""),IF('Données élèves'!AF612=TRUE,INDEX(codelangue,MATCH('Données élèves'!L612,liblangue,0)),'Données élèves'!L612),"")</f>
        <v/>
      </c>
      <c r="K609" s="148" t="str">
        <f>IF(AND(A609&lt;&gt;"",'Données élèves'!AH612&lt;&gt;""),IF('Données élèves'!AH612=TRUE,IF(INDEX(codegem,MATCH('Données élèves'!M612,libgem,0))&lt;8000,INDEX(codegem,MATCH('Données élèves'!M612,libgem,0)),""),'Données élèves'!M612),"")</f>
        <v/>
      </c>
      <c r="L609" s="148" t="str">
        <f>IF(AND(A609&lt;&gt;"",'Données élèves'!AH612&lt;&gt;""),IF('Données élèves'!AH612=TRUE,INDEX(codegemhist,MATCH('Données élèves'!M612,libgem,0)),""),"")</f>
        <v/>
      </c>
      <c r="M609" s="148" t="str">
        <f>IF(AND(A609&lt;&gt;"",'Données élèves'!AH612&lt;&gt;""),IF('Données élèves'!AH612=TRUE,IF(INDEX(codegem,MATCH('Données élèves'!M612,libgem,0))&gt;=8000,INDEX(codegem,MATCH('Données élèves'!M612,libgem,0)),""),'Données élèves'!M612),"")</f>
        <v/>
      </c>
      <c r="N609" s="148" t="str">
        <f>IF(AND(A609&lt;&gt;"",'Données élèves'!AI612&lt;&gt;""),IF('Données élèves'!AI612=TRUE,INDEX(codeschart,MATCH('Données élèves'!N612,libschart,0)),'Données élèves'!N612),"")</f>
        <v/>
      </c>
      <c r="O609" s="148" t="str">
        <f>IF(AND(A609&lt;&gt;"",'Données élèves'!O612&lt;&gt;""),'Données élèves'!O612,"")</f>
        <v/>
      </c>
      <c r="P609" s="148" t="str">
        <f>IF(AND(A609&lt;&gt;"",'Données élèves'!AK612&lt;&gt;""),IF('Données élèves'!AK612=TRUE,INDEX(codeform,MATCH('Données élèves'!P612,libform,0)),'Données élèves'!P612),"")</f>
        <v/>
      </c>
      <c r="Q609" s="148" t="str">
        <f>IF(AND(A609&lt;&gt;"",'Données élèves'!AL612&lt;&gt;""),IF('Données élèves'!AL612=TRUE,INDEX(codespe,MATCH('Données élèves'!Q612,libspe,0)),'Données élèves'!Q612),"")</f>
        <v/>
      </c>
      <c r="R609" s="148" t="str">
        <f>IF(AND(A609&lt;&gt;"",OR('Données élèves'!AM612&lt;&gt;"",'Données élèves'!AT612=FALSE)),IF('Données élèves'!AM612=TRUE,INDEX(codemp1,MATCH('Données élèves'!R612,libmp1,0)),IF('Données élèves'!AT612=FALSE,0,'Données élèves'!R612)),"")</f>
        <v/>
      </c>
      <c r="S609" s="148" t="str">
        <f t="shared" si="28"/>
        <v/>
      </c>
      <c r="T609" s="148" t="str">
        <f t="shared" si="29"/>
        <v/>
      </c>
      <c r="U609" s="148" t="str">
        <f>IF(AND(A609&lt;&gt;"",'Données élèves'!S612&lt;&gt;""),'Données élèves'!S612,"")</f>
        <v/>
      </c>
      <c r="V609" s="148" t="str">
        <f>IF(AND(A609&lt;&gt;"",'Données élèves'!T612&lt;&gt;""),'Données élèves'!T612,"")</f>
        <v/>
      </c>
      <c r="W609" s="148" t="str">
        <f>IF(AND(A609&lt;&gt;"",'Données élèves'!U612&lt;&gt;""),'Données élèves'!U612,"")</f>
        <v/>
      </c>
      <c r="X609" s="148" t="str">
        <f>IF(AND(A609&lt;&gt;"",'Données élèves'!V612&lt;&gt;""),'Données élèves'!V612,"")</f>
        <v/>
      </c>
      <c r="Y609" s="148" t="str">
        <f>IF(AND(A609&lt;&gt;"",'Données élèves'!W612&lt;&gt;""),'Données élèves'!W612,"")</f>
        <v/>
      </c>
      <c r="Z609" s="148" t="str">
        <f>IF(AND(A609&lt;&gt;"",'Données élèves'!X612&lt;&gt;""),'Données élèves'!X612,"")</f>
        <v/>
      </c>
    </row>
    <row r="610" spans="1:26" x14ac:dyDescent="0.2">
      <c r="A610" s="146" t="str">
        <f>IF('Données élèves'!$C613&lt;&gt;"",'Données élèves'!A613,"")</f>
        <v/>
      </c>
      <c r="B610" s="146" t="str">
        <f>IF(A610&lt;&gt;"",'Données élèves'!B613,"")</f>
        <v/>
      </c>
      <c r="C610" s="146" t="str">
        <f>IF(AND(A610&lt;&gt;"",'Données élèves'!F613&lt;&gt;""),IF(INDEX(codeclint,MATCH('Données élèves'!F613,libclint,0))&lt;&gt;"",INDEX(codeclint,MATCH('Données élèves'!F613,libclint,0)),""),"")</f>
        <v/>
      </c>
      <c r="D610" s="146" t="str">
        <f t="shared" si="27"/>
        <v/>
      </c>
      <c r="E610" s="146" t="str">
        <f>IF(A610&lt;&gt;"",IF('Données élèves'!G613&lt;&gt;"",IF('Données élèves'!AB613&lt;&gt;"",IF('Données élèves'!G613="LOC.ID",CONCATENATE("LOC.",'Données élèves'!AU$5),'Données élèves'!G613),""),""),"")</f>
        <v/>
      </c>
      <c r="F610" s="146" t="str">
        <f>IF(A610&lt;&gt;"",IF('Données élèves'!H613&lt;&gt;"",'Données élèves'!H613,""),"")</f>
        <v/>
      </c>
      <c r="G610" s="146" t="str">
        <f>IF(AND(A610&lt;&gt;"",'Données élèves'!AC613&lt;&gt;""),IF('Données élèves'!AC613=TRUE,INDEX(codesex,MATCH('Données élèves'!I613,libsex,0)),'Données élèves'!I613),"")</f>
        <v/>
      </c>
      <c r="H610" s="147" t="str">
        <f>IF(A610&lt;&gt;"",IF('Données élèves'!J613&lt;&gt;"",'Données élèves'!J613,""),"")</f>
        <v/>
      </c>
      <c r="I610" s="148" t="str">
        <f>IF(AND(A610&lt;&gt;"",'Données élèves'!AE613&lt;&gt;""),IF('Données élèves'!AE613=TRUE,INDEX(codenat,MATCH('Données élèves'!K613,libnat,0)),'Données élèves'!K613),"")</f>
        <v/>
      </c>
      <c r="J610" s="148" t="str">
        <f>IF(AND(A610&lt;&gt;"",'Données élèves'!AF613&lt;&gt;""),IF('Données élèves'!AF613=TRUE,INDEX(codelangue,MATCH('Données élèves'!L613,liblangue,0)),'Données élèves'!L613),"")</f>
        <v/>
      </c>
      <c r="K610" s="148" t="str">
        <f>IF(AND(A610&lt;&gt;"",'Données élèves'!AH613&lt;&gt;""),IF('Données élèves'!AH613=TRUE,IF(INDEX(codegem,MATCH('Données élèves'!M613,libgem,0))&lt;8000,INDEX(codegem,MATCH('Données élèves'!M613,libgem,0)),""),'Données élèves'!M613),"")</f>
        <v/>
      </c>
      <c r="L610" s="148" t="str">
        <f>IF(AND(A610&lt;&gt;"",'Données élèves'!AH613&lt;&gt;""),IF('Données élèves'!AH613=TRUE,INDEX(codegemhist,MATCH('Données élèves'!M613,libgem,0)),""),"")</f>
        <v/>
      </c>
      <c r="M610" s="148" t="str">
        <f>IF(AND(A610&lt;&gt;"",'Données élèves'!AH613&lt;&gt;""),IF('Données élèves'!AH613=TRUE,IF(INDEX(codegem,MATCH('Données élèves'!M613,libgem,0))&gt;=8000,INDEX(codegem,MATCH('Données élèves'!M613,libgem,0)),""),'Données élèves'!M613),"")</f>
        <v/>
      </c>
      <c r="N610" s="148" t="str">
        <f>IF(AND(A610&lt;&gt;"",'Données élèves'!AI613&lt;&gt;""),IF('Données élèves'!AI613=TRUE,INDEX(codeschart,MATCH('Données élèves'!N613,libschart,0)),'Données élèves'!N613),"")</f>
        <v/>
      </c>
      <c r="O610" s="148" t="str">
        <f>IF(AND(A610&lt;&gt;"",'Données élèves'!O613&lt;&gt;""),'Données élèves'!O613,"")</f>
        <v/>
      </c>
      <c r="P610" s="148" t="str">
        <f>IF(AND(A610&lt;&gt;"",'Données élèves'!AK613&lt;&gt;""),IF('Données élèves'!AK613=TRUE,INDEX(codeform,MATCH('Données élèves'!P613,libform,0)),'Données élèves'!P613),"")</f>
        <v/>
      </c>
      <c r="Q610" s="148" t="str">
        <f>IF(AND(A610&lt;&gt;"",'Données élèves'!AL613&lt;&gt;""),IF('Données élèves'!AL613=TRUE,INDEX(codespe,MATCH('Données élèves'!Q613,libspe,0)),'Données élèves'!Q613),"")</f>
        <v/>
      </c>
      <c r="R610" s="148" t="str">
        <f>IF(AND(A610&lt;&gt;"",OR('Données élèves'!AM613&lt;&gt;"",'Données élèves'!AT613=FALSE)),IF('Données élèves'!AM613=TRUE,INDEX(codemp1,MATCH('Données élèves'!R613,libmp1,0)),IF('Données élèves'!AT613=FALSE,0,'Données élèves'!R613)),"")</f>
        <v/>
      </c>
      <c r="S610" s="148" t="str">
        <f t="shared" si="28"/>
        <v/>
      </c>
      <c r="T610" s="148" t="str">
        <f t="shared" si="29"/>
        <v/>
      </c>
      <c r="U610" s="148" t="str">
        <f>IF(AND(A610&lt;&gt;"",'Données élèves'!S613&lt;&gt;""),'Données élèves'!S613,"")</f>
        <v/>
      </c>
      <c r="V610" s="148" t="str">
        <f>IF(AND(A610&lt;&gt;"",'Données élèves'!T613&lt;&gt;""),'Données élèves'!T613,"")</f>
        <v/>
      </c>
      <c r="W610" s="148" t="str">
        <f>IF(AND(A610&lt;&gt;"",'Données élèves'!U613&lt;&gt;""),'Données élèves'!U613,"")</f>
        <v/>
      </c>
      <c r="X610" s="148" t="str">
        <f>IF(AND(A610&lt;&gt;"",'Données élèves'!V613&lt;&gt;""),'Données élèves'!V613,"")</f>
        <v/>
      </c>
      <c r="Y610" s="148" t="str">
        <f>IF(AND(A610&lt;&gt;"",'Données élèves'!W613&lt;&gt;""),'Données élèves'!W613,"")</f>
        <v/>
      </c>
      <c r="Z610" s="148" t="str">
        <f>IF(AND(A610&lt;&gt;"",'Données élèves'!X613&lt;&gt;""),'Données élèves'!X613,"")</f>
        <v/>
      </c>
    </row>
    <row r="611" spans="1:26" x14ac:dyDescent="0.2">
      <c r="A611" s="146" t="str">
        <f>IF('Données élèves'!$C614&lt;&gt;"",'Données élèves'!A614,"")</f>
        <v/>
      </c>
      <c r="B611" s="146" t="str">
        <f>IF(A611&lt;&gt;"",'Données élèves'!B614,"")</f>
        <v/>
      </c>
      <c r="C611" s="146" t="str">
        <f>IF(AND(A611&lt;&gt;"",'Données élèves'!F614&lt;&gt;""),IF(INDEX(codeclint,MATCH('Données élèves'!F614,libclint,0))&lt;&gt;"",INDEX(codeclint,MATCH('Données élèves'!F614,libclint,0)),""),"")</f>
        <v/>
      </c>
      <c r="D611" s="146" t="str">
        <f t="shared" si="27"/>
        <v/>
      </c>
      <c r="E611" s="146" t="str">
        <f>IF(A611&lt;&gt;"",IF('Données élèves'!G614&lt;&gt;"",IF('Données élèves'!AB614&lt;&gt;"",IF('Données élèves'!G614="LOC.ID",CONCATENATE("LOC.",'Données élèves'!AU$5),'Données élèves'!G614),""),""),"")</f>
        <v/>
      </c>
      <c r="F611" s="146" t="str">
        <f>IF(A611&lt;&gt;"",IF('Données élèves'!H614&lt;&gt;"",'Données élèves'!H614,""),"")</f>
        <v/>
      </c>
      <c r="G611" s="146" t="str">
        <f>IF(AND(A611&lt;&gt;"",'Données élèves'!AC614&lt;&gt;""),IF('Données élèves'!AC614=TRUE,INDEX(codesex,MATCH('Données élèves'!I614,libsex,0)),'Données élèves'!I614),"")</f>
        <v/>
      </c>
      <c r="H611" s="147" t="str">
        <f>IF(A611&lt;&gt;"",IF('Données élèves'!J614&lt;&gt;"",'Données élèves'!J614,""),"")</f>
        <v/>
      </c>
      <c r="I611" s="148" t="str">
        <f>IF(AND(A611&lt;&gt;"",'Données élèves'!AE614&lt;&gt;""),IF('Données élèves'!AE614=TRUE,INDEX(codenat,MATCH('Données élèves'!K614,libnat,0)),'Données élèves'!K614),"")</f>
        <v/>
      </c>
      <c r="J611" s="148" t="str">
        <f>IF(AND(A611&lt;&gt;"",'Données élèves'!AF614&lt;&gt;""),IF('Données élèves'!AF614=TRUE,INDEX(codelangue,MATCH('Données élèves'!L614,liblangue,0)),'Données élèves'!L614),"")</f>
        <v/>
      </c>
      <c r="K611" s="148" t="str">
        <f>IF(AND(A611&lt;&gt;"",'Données élèves'!AH614&lt;&gt;""),IF('Données élèves'!AH614=TRUE,IF(INDEX(codegem,MATCH('Données élèves'!M614,libgem,0))&lt;8000,INDEX(codegem,MATCH('Données élèves'!M614,libgem,0)),""),'Données élèves'!M614),"")</f>
        <v/>
      </c>
      <c r="L611" s="148" t="str">
        <f>IF(AND(A611&lt;&gt;"",'Données élèves'!AH614&lt;&gt;""),IF('Données élèves'!AH614=TRUE,INDEX(codegemhist,MATCH('Données élèves'!M614,libgem,0)),""),"")</f>
        <v/>
      </c>
      <c r="M611" s="148" t="str">
        <f>IF(AND(A611&lt;&gt;"",'Données élèves'!AH614&lt;&gt;""),IF('Données élèves'!AH614=TRUE,IF(INDEX(codegem,MATCH('Données élèves'!M614,libgem,0))&gt;=8000,INDEX(codegem,MATCH('Données élèves'!M614,libgem,0)),""),'Données élèves'!M614),"")</f>
        <v/>
      </c>
      <c r="N611" s="148" t="str">
        <f>IF(AND(A611&lt;&gt;"",'Données élèves'!AI614&lt;&gt;""),IF('Données élèves'!AI614=TRUE,INDEX(codeschart,MATCH('Données élèves'!N614,libschart,0)),'Données élèves'!N614),"")</f>
        <v/>
      </c>
      <c r="O611" s="148" t="str">
        <f>IF(AND(A611&lt;&gt;"",'Données élèves'!O614&lt;&gt;""),'Données élèves'!O614,"")</f>
        <v/>
      </c>
      <c r="P611" s="148" t="str">
        <f>IF(AND(A611&lt;&gt;"",'Données élèves'!AK614&lt;&gt;""),IF('Données élèves'!AK614=TRUE,INDEX(codeform,MATCH('Données élèves'!P614,libform,0)),'Données élèves'!P614),"")</f>
        <v/>
      </c>
      <c r="Q611" s="148" t="str">
        <f>IF(AND(A611&lt;&gt;"",'Données élèves'!AL614&lt;&gt;""),IF('Données élèves'!AL614=TRUE,INDEX(codespe,MATCH('Données élèves'!Q614,libspe,0)),'Données élèves'!Q614),"")</f>
        <v/>
      </c>
      <c r="R611" s="148" t="str">
        <f>IF(AND(A611&lt;&gt;"",OR('Données élèves'!AM614&lt;&gt;"",'Données élèves'!AT614=FALSE)),IF('Données élèves'!AM614=TRUE,INDEX(codemp1,MATCH('Données élèves'!R614,libmp1,0)),IF('Données élèves'!AT614=FALSE,0,'Données élèves'!R614)),"")</f>
        <v/>
      </c>
      <c r="S611" s="148" t="str">
        <f t="shared" si="28"/>
        <v/>
      </c>
      <c r="T611" s="148" t="str">
        <f t="shared" si="29"/>
        <v/>
      </c>
      <c r="U611" s="148" t="str">
        <f>IF(AND(A611&lt;&gt;"",'Données élèves'!S614&lt;&gt;""),'Données élèves'!S614,"")</f>
        <v/>
      </c>
      <c r="V611" s="148" t="str">
        <f>IF(AND(A611&lt;&gt;"",'Données élèves'!T614&lt;&gt;""),'Données élèves'!T614,"")</f>
        <v/>
      </c>
      <c r="W611" s="148" t="str">
        <f>IF(AND(A611&lt;&gt;"",'Données élèves'!U614&lt;&gt;""),'Données élèves'!U614,"")</f>
        <v/>
      </c>
      <c r="X611" s="148" t="str">
        <f>IF(AND(A611&lt;&gt;"",'Données élèves'!V614&lt;&gt;""),'Données élèves'!V614,"")</f>
        <v/>
      </c>
      <c r="Y611" s="148" t="str">
        <f>IF(AND(A611&lt;&gt;"",'Données élèves'!W614&lt;&gt;""),'Données élèves'!W614,"")</f>
        <v/>
      </c>
      <c r="Z611" s="148" t="str">
        <f>IF(AND(A611&lt;&gt;"",'Données élèves'!X614&lt;&gt;""),'Données élèves'!X614,"")</f>
        <v/>
      </c>
    </row>
    <row r="612" spans="1:26" x14ac:dyDescent="0.2">
      <c r="A612" s="146" t="str">
        <f>IF('Données élèves'!$C615&lt;&gt;"",'Données élèves'!A615,"")</f>
        <v/>
      </c>
      <c r="B612" s="146" t="str">
        <f>IF(A612&lt;&gt;"",'Données élèves'!B615,"")</f>
        <v/>
      </c>
      <c r="C612" s="146" t="str">
        <f>IF(AND(A612&lt;&gt;"",'Données élèves'!F615&lt;&gt;""),IF(INDEX(codeclint,MATCH('Données élèves'!F615,libclint,0))&lt;&gt;"",INDEX(codeclint,MATCH('Données élèves'!F615,libclint,0)),""),"")</f>
        <v/>
      </c>
      <c r="D612" s="146" t="str">
        <f t="shared" si="27"/>
        <v/>
      </c>
      <c r="E612" s="146" t="str">
        <f>IF(A612&lt;&gt;"",IF('Données élèves'!G615&lt;&gt;"",IF('Données élèves'!AB615&lt;&gt;"",IF('Données élèves'!G615="LOC.ID",CONCATENATE("LOC.",'Données élèves'!AU$5),'Données élèves'!G615),""),""),"")</f>
        <v/>
      </c>
      <c r="F612" s="146" t="str">
        <f>IF(A612&lt;&gt;"",IF('Données élèves'!H615&lt;&gt;"",'Données élèves'!H615,""),"")</f>
        <v/>
      </c>
      <c r="G612" s="146" t="str">
        <f>IF(AND(A612&lt;&gt;"",'Données élèves'!AC615&lt;&gt;""),IF('Données élèves'!AC615=TRUE,INDEX(codesex,MATCH('Données élèves'!I615,libsex,0)),'Données élèves'!I615),"")</f>
        <v/>
      </c>
      <c r="H612" s="147" t="str">
        <f>IF(A612&lt;&gt;"",IF('Données élèves'!J615&lt;&gt;"",'Données élèves'!J615,""),"")</f>
        <v/>
      </c>
      <c r="I612" s="148" t="str">
        <f>IF(AND(A612&lt;&gt;"",'Données élèves'!AE615&lt;&gt;""),IF('Données élèves'!AE615=TRUE,INDEX(codenat,MATCH('Données élèves'!K615,libnat,0)),'Données élèves'!K615),"")</f>
        <v/>
      </c>
      <c r="J612" s="148" t="str">
        <f>IF(AND(A612&lt;&gt;"",'Données élèves'!AF615&lt;&gt;""),IF('Données élèves'!AF615=TRUE,INDEX(codelangue,MATCH('Données élèves'!L615,liblangue,0)),'Données élèves'!L615),"")</f>
        <v/>
      </c>
      <c r="K612" s="148" t="str">
        <f>IF(AND(A612&lt;&gt;"",'Données élèves'!AH615&lt;&gt;""),IF('Données élèves'!AH615=TRUE,IF(INDEX(codegem,MATCH('Données élèves'!M615,libgem,0))&lt;8000,INDEX(codegem,MATCH('Données élèves'!M615,libgem,0)),""),'Données élèves'!M615),"")</f>
        <v/>
      </c>
      <c r="L612" s="148" t="str">
        <f>IF(AND(A612&lt;&gt;"",'Données élèves'!AH615&lt;&gt;""),IF('Données élèves'!AH615=TRUE,INDEX(codegemhist,MATCH('Données élèves'!M615,libgem,0)),""),"")</f>
        <v/>
      </c>
      <c r="M612" s="148" t="str">
        <f>IF(AND(A612&lt;&gt;"",'Données élèves'!AH615&lt;&gt;""),IF('Données élèves'!AH615=TRUE,IF(INDEX(codegem,MATCH('Données élèves'!M615,libgem,0))&gt;=8000,INDEX(codegem,MATCH('Données élèves'!M615,libgem,0)),""),'Données élèves'!M615),"")</f>
        <v/>
      </c>
      <c r="N612" s="148" t="str">
        <f>IF(AND(A612&lt;&gt;"",'Données élèves'!AI615&lt;&gt;""),IF('Données élèves'!AI615=TRUE,INDEX(codeschart,MATCH('Données élèves'!N615,libschart,0)),'Données élèves'!N615),"")</f>
        <v/>
      </c>
      <c r="O612" s="148" t="str">
        <f>IF(AND(A612&lt;&gt;"",'Données élèves'!O615&lt;&gt;""),'Données élèves'!O615,"")</f>
        <v/>
      </c>
      <c r="P612" s="148" t="str">
        <f>IF(AND(A612&lt;&gt;"",'Données élèves'!AK615&lt;&gt;""),IF('Données élèves'!AK615=TRUE,INDEX(codeform,MATCH('Données élèves'!P615,libform,0)),'Données élèves'!P615),"")</f>
        <v/>
      </c>
      <c r="Q612" s="148" t="str">
        <f>IF(AND(A612&lt;&gt;"",'Données élèves'!AL615&lt;&gt;""),IF('Données élèves'!AL615=TRUE,INDEX(codespe,MATCH('Données élèves'!Q615,libspe,0)),'Données élèves'!Q615),"")</f>
        <v/>
      </c>
      <c r="R612" s="148" t="str">
        <f>IF(AND(A612&lt;&gt;"",OR('Données élèves'!AM615&lt;&gt;"",'Données élèves'!AT615=FALSE)),IF('Données élèves'!AM615=TRUE,INDEX(codemp1,MATCH('Données élèves'!R615,libmp1,0)),IF('Données élèves'!AT615=FALSE,0,'Données élèves'!R615)),"")</f>
        <v/>
      </c>
      <c r="S612" s="148" t="str">
        <f t="shared" si="28"/>
        <v/>
      </c>
      <c r="T612" s="148" t="str">
        <f t="shared" si="29"/>
        <v/>
      </c>
      <c r="U612" s="148" t="str">
        <f>IF(AND(A612&lt;&gt;"",'Données élèves'!S615&lt;&gt;""),'Données élèves'!S615,"")</f>
        <v/>
      </c>
      <c r="V612" s="148" t="str">
        <f>IF(AND(A612&lt;&gt;"",'Données élèves'!T615&lt;&gt;""),'Données élèves'!T615,"")</f>
        <v/>
      </c>
      <c r="W612" s="148" t="str">
        <f>IF(AND(A612&lt;&gt;"",'Données élèves'!U615&lt;&gt;""),'Données élèves'!U615,"")</f>
        <v/>
      </c>
      <c r="X612" s="148" t="str">
        <f>IF(AND(A612&lt;&gt;"",'Données élèves'!V615&lt;&gt;""),'Données élèves'!V615,"")</f>
        <v/>
      </c>
      <c r="Y612" s="148" t="str">
        <f>IF(AND(A612&lt;&gt;"",'Données élèves'!W615&lt;&gt;""),'Données élèves'!W615,"")</f>
        <v/>
      </c>
      <c r="Z612" s="148" t="str">
        <f>IF(AND(A612&lt;&gt;"",'Données élèves'!X615&lt;&gt;""),'Données élèves'!X615,"")</f>
        <v/>
      </c>
    </row>
    <row r="613" spans="1:26" x14ac:dyDescent="0.2">
      <c r="A613" s="146" t="str">
        <f>IF('Données élèves'!$C616&lt;&gt;"",'Données élèves'!A616,"")</f>
        <v/>
      </c>
      <c r="B613" s="146" t="str">
        <f>IF(A613&lt;&gt;"",'Données élèves'!B616,"")</f>
        <v/>
      </c>
      <c r="C613" s="146" t="str">
        <f>IF(AND(A613&lt;&gt;"",'Données élèves'!F616&lt;&gt;""),IF(INDEX(codeclint,MATCH('Données élèves'!F616,libclint,0))&lt;&gt;"",INDEX(codeclint,MATCH('Données élèves'!F616,libclint,0)),""),"")</f>
        <v/>
      </c>
      <c r="D613" s="146" t="str">
        <f t="shared" si="27"/>
        <v/>
      </c>
      <c r="E613" s="146" t="str">
        <f>IF(A613&lt;&gt;"",IF('Données élèves'!G616&lt;&gt;"",IF('Données élèves'!AB616&lt;&gt;"",IF('Données élèves'!G616="LOC.ID",CONCATENATE("LOC.",'Données élèves'!AU$5),'Données élèves'!G616),""),""),"")</f>
        <v/>
      </c>
      <c r="F613" s="146" t="str">
        <f>IF(A613&lt;&gt;"",IF('Données élèves'!H616&lt;&gt;"",'Données élèves'!H616,""),"")</f>
        <v/>
      </c>
      <c r="G613" s="146" t="str">
        <f>IF(AND(A613&lt;&gt;"",'Données élèves'!AC616&lt;&gt;""),IF('Données élèves'!AC616=TRUE,INDEX(codesex,MATCH('Données élèves'!I616,libsex,0)),'Données élèves'!I616),"")</f>
        <v/>
      </c>
      <c r="H613" s="147" t="str">
        <f>IF(A613&lt;&gt;"",IF('Données élèves'!J616&lt;&gt;"",'Données élèves'!J616,""),"")</f>
        <v/>
      </c>
      <c r="I613" s="148" t="str">
        <f>IF(AND(A613&lt;&gt;"",'Données élèves'!AE616&lt;&gt;""),IF('Données élèves'!AE616=TRUE,INDEX(codenat,MATCH('Données élèves'!K616,libnat,0)),'Données élèves'!K616),"")</f>
        <v/>
      </c>
      <c r="J613" s="148" t="str">
        <f>IF(AND(A613&lt;&gt;"",'Données élèves'!AF616&lt;&gt;""),IF('Données élèves'!AF616=TRUE,INDEX(codelangue,MATCH('Données élèves'!L616,liblangue,0)),'Données élèves'!L616),"")</f>
        <v/>
      </c>
      <c r="K613" s="148" t="str">
        <f>IF(AND(A613&lt;&gt;"",'Données élèves'!AH616&lt;&gt;""),IF('Données élèves'!AH616=TRUE,IF(INDEX(codegem,MATCH('Données élèves'!M616,libgem,0))&lt;8000,INDEX(codegem,MATCH('Données élèves'!M616,libgem,0)),""),'Données élèves'!M616),"")</f>
        <v/>
      </c>
      <c r="L613" s="148" t="str">
        <f>IF(AND(A613&lt;&gt;"",'Données élèves'!AH616&lt;&gt;""),IF('Données élèves'!AH616=TRUE,INDEX(codegemhist,MATCH('Données élèves'!M616,libgem,0)),""),"")</f>
        <v/>
      </c>
      <c r="M613" s="148" t="str">
        <f>IF(AND(A613&lt;&gt;"",'Données élèves'!AH616&lt;&gt;""),IF('Données élèves'!AH616=TRUE,IF(INDEX(codegem,MATCH('Données élèves'!M616,libgem,0))&gt;=8000,INDEX(codegem,MATCH('Données élèves'!M616,libgem,0)),""),'Données élèves'!M616),"")</f>
        <v/>
      </c>
      <c r="N613" s="148" t="str">
        <f>IF(AND(A613&lt;&gt;"",'Données élèves'!AI616&lt;&gt;""),IF('Données élèves'!AI616=TRUE,INDEX(codeschart,MATCH('Données élèves'!N616,libschart,0)),'Données élèves'!N616),"")</f>
        <v/>
      </c>
      <c r="O613" s="148" t="str">
        <f>IF(AND(A613&lt;&gt;"",'Données élèves'!O616&lt;&gt;""),'Données élèves'!O616,"")</f>
        <v/>
      </c>
      <c r="P613" s="148" t="str">
        <f>IF(AND(A613&lt;&gt;"",'Données élèves'!AK616&lt;&gt;""),IF('Données élèves'!AK616=TRUE,INDEX(codeform,MATCH('Données élèves'!P616,libform,0)),'Données élèves'!P616),"")</f>
        <v/>
      </c>
      <c r="Q613" s="148" t="str">
        <f>IF(AND(A613&lt;&gt;"",'Données élèves'!AL616&lt;&gt;""),IF('Données élèves'!AL616=TRUE,INDEX(codespe,MATCH('Données élèves'!Q616,libspe,0)),'Données élèves'!Q616),"")</f>
        <v/>
      </c>
      <c r="R613" s="148" t="str">
        <f>IF(AND(A613&lt;&gt;"",OR('Données élèves'!AM616&lt;&gt;"",'Données élèves'!AT616=FALSE)),IF('Données élèves'!AM616=TRUE,INDEX(codemp1,MATCH('Données élèves'!R616,libmp1,0)),IF('Données élèves'!AT616=FALSE,0,'Données élèves'!R616)),"")</f>
        <v/>
      </c>
      <c r="S613" s="148" t="str">
        <f t="shared" si="28"/>
        <v/>
      </c>
      <c r="T613" s="148" t="str">
        <f t="shared" si="29"/>
        <v/>
      </c>
      <c r="U613" s="148" t="str">
        <f>IF(AND(A613&lt;&gt;"",'Données élèves'!S616&lt;&gt;""),'Données élèves'!S616,"")</f>
        <v/>
      </c>
      <c r="V613" s="148" t="str">
        <f>IF(AND(A613&lt;&gt;"",'Données élèves'!T616&lt;&gt;""),'Données élèves'!T616,"")</f>
        <v/>
      </c>
      <c r="W613" s="148" t="str">
        <f>IF(AND(A613&lt;&gt;"",'Données élèves'!U616&lt;&gt;""),'Données élèves'!U616,"")</f>
        <v/>
      </c>
      <c r="X613" s="148" t="str">
        <f>IF(AND(A613&lt;&gt;"",'Données élèves'!V616&lt;&gt;""),'Données élèves'!V616,"")</f>
        <v/>
      </c>
      <c r="Y613" s="148" t="str">
        <f>IF(AND(A613&lt;&gt;"",'Données élèves'!W616&lt;&gt;""),'Données élèves'!W616,"")</f>
        <v/>
      </c>
      <c r="Z613" s="148" t="str">
        <f>IF(AND(A613&lt;&gt;"",'Données élèves'!X616&lt;&gt;""),'Données élèves'!X616,"")</f>
        <v/>
      </c>
    </row>
    <row r="614" spans="1:26" x14ac:dyDescent="0.2">
      <c r="A614" s="146" t="str">
        <f>IF('Données élèves'!$C617&lt;&gt;"",'Données élèves'!A617,"")</f>
        <v/>
      </c>
      <c r="B614" s="146" t="str">
        <f>IF(A614&lt;&gt;"",'Données élèves'!B617,"")</f>
        <v/>
      </c>
      <c r="C614" s="146" t="str">
        <f>IF(AND(A614&lt;&gt;"",'Données élèves'!F617&lt;&gt;""),IF(INDEX(codeclint,MATCH('Données élèves'!F617,libclint,0))&lt;&gt;"",INDEX(codeclint,MATCH('Données élèves'!F617,libclint,0)),""),"")</f>
        <v/>
      </c>
      <c r="D614" s="146" t="str">
        <f t="shared" si="27"/>
        <v/>
      </c>
      <c r="E614" s="146" t="str">
        <f>IF(A614&lt;&gt;"",IF('Données élèves'!G617&lt;&gt;"",IF('Données élèves'!AB617&lt;&gt;"",IF('Données élèves'!G617="LOC.ID",CONCATENATE("LOC.",'Données élèves'!AU$5),'Données élèves'!G617),""),""),"")</f>
        <v/>
      </c>
      <c r="F614" s="146" t="str">
        <f>IF(A614&lt;&gt;"",IF('Données élèves'!H617&lt;&gt;"",'Données élèves'!H617,""),"")</f>
        <v/>
      </c>
      <c r="G614" s="146" t="str">
        <f>IF(AND(A614&lt;&gt;"",'Données élèves'!AC617&lt;&gt;""),IF('Données élèves'!AC617=TRUE,INDEX(codesex,MATCH('Données élèves'!I617,libsex,0)),'Données élèves'!I617),"")</f>
        <v/>
      </c>
      <c r="H614" s="147" t="str">
        <f>IF(A614&lt;&gt;"",IF('Données élèves'!J617&lt;&gt;"",'Données élèves'!J617,""),"")</f>
        <v/>
      </c>
      <c r="I614" s="148" t="str">
        <f>IF(AND(A614&lt;&gt;"",'Données élèves'!AE617&lt;&gt;""),IF('Données élèves'!AE617=TRUE,INDEX(codenat,MATCH('Données élèves'!K617,libnat,0)),'Données élèves'!K617),"")</f>
        <v/>
      </c>
      <c r="J614" s="148" t="str">
        <f>IF(AND(A614&lt;&gt;"",'Données élèves'!AF617&lt;&gt;""),IF('Données élèves'!AF617=TRUE,INDEX(codelangue,MATCH('Données élèves'!L617,liblangue,0)),'Données élèves'!L617),"")</f>
        <v/>
      </c>
      <c r="K614" s="148" t="str">
        <f>IF(AND(A614&lt;&gt;"",'Données élèves'!AH617&lt;&gt;""),IF('Données élèves'!AH617=TRUE,IF(INDEX(codegem,MATCH('Données élèves'!M617,libgem,0))&lt;8000,INDEX(codegem,MATCH('Données élèves'!M617,libgem,0)),""),'Données élèves'!M617),"")</f>
        <v/>
      </c>
      <c r="L614" s="148" t="str">
        <f>IF(AND(A614&lt;&gt;"",'Données élèves'!AH617&lt;&gt;""),IF('Données élèves'!AH617=TRUE,INDEX(codegemhist,MATCH('Données élèves'!M617,libgem,0)),""),"")</f>
        <v/>
      </c>
      <c r="M614" s="148" t="str">
        <f>IF(AND(A614&lt;&gt;"",'Données élèves'!AH617&lt;&gt;""),IF('Données élèves'!AH617=TRUE,IF(INDEX(codegem,MATCH('Données élèves'!M617,libgem,0))&gt;=8000,INDEX(codegem,MATCH('Données élèves'!M617,libgem,0)),""),'Données élèves'!M617),"")</f>
        <v/>
      </c>
      <c r="N614" s="148" t="str">
        <f>IF(AND(A614&lt;&gt;"",'Données élèves'!AI617&lt;&gt;""),IF('Données élèves'!AI617=TRUE,INDEX(codeschart,MATCH('Données élèves'!N617,libschart,0)),'Données élèves'!N617),"")</f>
        <v/>
      </c>
      <c r="O614" s="148" t="str">
        <f>IF(AND(A614&lt;&gt;"",'Données élèves'!O617&lt;&gt;""),'Données élèves'!O617,"")</f>
        <v/>
      </c>
      <c r="P614" s="148" t="str">
        <f>IF(AND(A614&lt;&gt;"",'Données élèves'!AK617&lt;&gt;""),IF('Données élèves'!AK617=TRUE,INDEX(codeform,MATCH('Données élèves'!P617,libform,0)),'Données élèves'!P617),"")</f>
        <v/>
      </c>
      <c r="Q614" s="148" t="str">
        <f>IF(AND(A614&lt;&gt;"",'Données élèves'!AL617&lt;&gt;""),IF('Données élèves'!AL617=TRUE,INDEX(codespe,MATCH('Données élèves'!Q617,libspe,0)),'Données élèves'!Q617),"")</f>
        <v/>
      </c>
      <c r="R614" s="148" t="str">
        <f>IF(AND(A614&lt;&gt;"",OR('Données élèves'!AM617&lt;&gt;"",'Données élèves'!AT617=FALSE)),IF('Données élèves'!AM617=TRUE,INDEX(codemp1,MATCH('Données élèves'!R617,libmp1,0)),IF('Données élèves'!AT617=FALSE,0,'Données élèves'!R617)),"")</f>
        <v/>
      </c>
      <c r="S614" s="148" t="str">
        <f t="shared" si="28"/>
        <v/>
      </c>
      <c r="T614" s="148" t="str">
        <f t="shared" si="29"/>
        <v/>
      </c>
      <c r="U614" s="148" t="str">
        <f>IF(AND(A614&lt;&gt;"",'Données élèves'!S617&lt;&gt;""),'Données élèves'!S617,"")</f>
        <v/>
      </c>
      <c r="V614" s="148" t="str">
        <f>IF(AND(A614&lt;&gt;"",'Données élèves'!T617&lt;&gt;""),'Données élèves'!T617,"")</f>
        <v/>
      </c>
      <c r="W614" s="148" t="str">
        <f>IF(AND(A614&lt;&gt;"",'Données élèves'!U617&lt;&gt;""),'Données élèves'!U617,"")</f>
        <v/>
      </c>
      <c r="X614" s="148" t="str">
        <f>IF(AND(A614&lt;&gt;"",'Données élèves'!V617&lt;&gt;""),'Données élèves'!V617,"")</f>
        <v/>
      </c>
      <c r="Y614" s="148" t="str">
        <f>IF(AND(A614&lt;&gt;"",'Données élèves'!W617&lt;&gt;""),'Données élèves'!W617,"")</f>
        <v/>
      </c>
      <c r="Z614" s="148" t="str">
        <f>IF(AND(A614&lt;&gt;"",'Données élèves'!X617&lt;&gt;""),'Données élèves'!X617,"")</f>
        <v/>
      </c>
    </row>
    <row r="615" spans="1:26" x14ac:dyDescent="0.2">
      <c r="A615" s="146" t="str">
        <f>IF('Données élèves'!$C618&lt;&gt;"",'Données élèves'!A618,"")</f>
        <v/>
      </c>
      <c r="B615" s="146" t="str">
        <f>IF(A615&lt;&gt;"",'Données élèves'!B618,"")</f>
        <v/>
      </c>
      <c r="C615" s="146" t="str">
        <f>IF(AND(A615&lt;&gt;"",'Données élèves'!F618&lt;&gt;""),IF(INDEX(codeclint,MATCH('Données élèves'!F618,libclint,0))&lt;&gt;"",INDEX(codeclint,MATCH('Données élèves'!F618,libclint,0)),""),"")</f>
        <v/>
      </c>
      <c r="D615" s="146" t="str">
        <f t="shared" si="27"/>
        <v/>
      </c>
      <c r="E615" s="146" t="str">
        <f>IF(A615&lt;&gt;"",IF('Données élèves'!G618&lt;&gt;"",IF('Données élèves'!AB618&lt;&gt;"",IF('Données élèves'!G618="LOC.ID",CONCATENATE("LOC.",'Données élèves'!AU$5),'Données élèves'!G618),""),""),"")</f>
        <v/>
      </c>
      <c r="F615" s="146" t="str">
        <f>IF(A615&lt;&gt;"",IF('Données élèves'!H618&lt;&gt;"",'Données élèves'!H618,""),"")</f>
        <v/>
      </c>
      <c r="G615" s="146" t="str">
        <f>IF(AND(A615&lt;&gt;"",'Données élèves'!AC618&lt;&gt;""),IF('Données élèves'!AC618=TRUE,INDEX(codesex,MATCH('Données élèves'!I618,libsex,0)),'Données élèves'!I618),"")</f>
        <v/>
      </c>
      <c r="H615" s="147" t="str">
        <f>IF(A615&lt;&gt;"",IF('Données élèves'!J618&lt;&gt;"",'Données élèves'!J618,""),"")</f>
        <v/>
      </c>
      <c r="I615" s="148" t="str">
        <f>IF(AND(A615&lt;&gt;"",'Données élèves'!AE618&lt;&gt;""),IF('Données élèves'!AE618=TRUE,INDEX(codenat,MATCH('Données élèves'!K618,libnat,0)),'Données élèves'!K618),"")</f>
        <v/>
      </c>
      <c r="J615" s="148" t="str">
        <f>IF(AND(A615&lt;&gt;"",'Données élèves'!AF618&lt;&gt;""),IF('Données élèves'!AF618=TRUE,INDEX(codelangue,MATCH('Données élèves'!L618,liblangue,0)),'Données élèves'!L618),"")</f>
        <v/>
      </c>
      <c r="K615" s="148" t="str">
        <f>IF(AND(A615&lt;&gt;"",'Données élèves'!AH618&lt;&gt;""),IF('Données élèves'!AH618=TRUE,IF(INDEX(codegem,MATCH('Données élèves'!M618,libgem,0))&lt;8000,INDEX(codegem,MATCH('Données élèves'!M618,libgem,0)),""),'Données élèves'!M618),"")</f>
        <v/>
      </c>
      <c r="L615" s="148" t="str">
        <f>IF(AND(A615&lt;&gt;"",'Données élèves'!AH618&lt;&gt;""),IF('Données élèves'!AH618=TRUE,INDEX(codegemhist,MATCH('Données élèves'!M618,libgem,0)),""),"")</f>
        <v/>
      </c>
      <c r="M615" s="148" t="str">
        <f>IF(AND(A615&lt;&gt;"",'Données élèves'!AH618&lt;&gt;""),IF('Données élèves'!AH618=TRUE,IF(INDEX(codegem,MATCH('Données élèves'!M618,libgem,0))&gt;=8000,INDEX(codegem,MATCH('Données élèves'!M618,libgem,0)),""),'Données élèves'!M618),"")</f>
        <v/>
      </c>
      <c r="N615" s="148" t="str">
        <f>IF(AND(A615&lt;&gt;"",'Données élèves'!AI618&lt;&gt;""),IF('Données élèves'!AI618=TRUE,INDEX(codeschart,MATCH('Données élèves'!N618,libschart,0)),'Données élèves'!N618),"")</f>
        <v/>
      </c>
      <c r="O615" s="148" t="str">
        <f>IF(AND(A615&lt;&gt;"",'Données élèves'!O618&lt;&gt;""),'Données élèves'!O618,"")</f>
        <v/>
      </c>
      <c r="P615" s="148" t="str">
        <f>IF(AND(A615&lt;&gt;"",'Données élèves'!AK618&lt;&gt;""),IF('Données élèves'!AK618=TRUE,INDEX(codeform,MATCH('Données élèves'!P618,libform,0)),'Données élèves'!P618),"")</f>
        <v/>
      </c>
      <c r="Q615" s="148" t="str">
        <f>IF(AND(A615&lt;&gt;"",'Données élèves'!AL618&lt;&gt;""),IF('Données élèves'!AL618=TRUE,INDEX(codespe,MATCH('Données élèves'!Q618,libspe,0)),'Données élèves'!Q618),"")</f>
        <v/>
      </c>
      <c r="R615" s="148" t="str">
        <f>IF(AND(A615&lt;&gt;"",OR('Données élèves'!AM618&lt;&gt;"",'Données élèves'!AT618=FALSE)),IF('Données élèves'!AM618=TRUE,INDEX(codemp1,MATCH('Données élèves'!R618,libmp1,0)),IF('Données élèves'!AT618=FALSE,0,'Données élèves'!R618)),"")</f>
        <v/>
      </c>
      <c r="S615" s="148" t="str">
        <f t="shared" si="28"/>
        <v/>
      </c>
      <c r="T615" s="148" t="str">
        <f t="shared" si="29"/>
        <v/>
      </c>
      <c r="U615" s="148" t="str">
        <f>IF(AND(A615&lt;&gt;"",'Données élèves'!S618&lt;&gt;""),'Données élèves'!S618,"")</f>
        <v/>
      </c>
      <c r="V615" s="148" t="str">
        <f>IF(AND(A615&lt;&gt;"",'Données élèves'!T618&lt;&gt;""),'Données élèves'!T618,"")</f>
        <v/>
      </c>
      <c r="W615" s="148" t="str">
        <f>IF(AND(A615&lt;&gt;"",'Données élèves'!U618&lt;&gt;""),'Données élèves'!U618,"")</f>
        <v/>
      </c>
      <c r="X615" s="148" t="str">
        <f>IF(AND(A615&lt;&gt;"",'Données élèves'!V618&lt;&gt;""),'Données élèves'!V618,"")</f>
        <v/>
      </c>
      <c r="Y615" s="148" t="str">
        <f>IF(AND(A615&lt;&gt;"",'Données élèves'!W618&lt;&gt;""),'Données élèves'!W618,"")</f>
        <v/>
      </c>
      <c r="Z615" s="148" t="str">
        <f>IF(AND(A615&lt;&gt;"",'Données élèves'!X618&lt;&gt;""),'Données élèves'!X618,"")</f>
        <v/>
      </c>
    </row>
    <row r="616" spans="1:26" x14ac:dyDescent="0.2">
      <c r="A616" s="146" t="str">
        <f>IF('Données élèves'!$C619&lt;&gt;"",'Données élèves'!A619,"")</f>
        <v/>
      </c>
      <c r="B616" s="146" t="str">
        <f>IF(A616&lt;&gt;"",'Données élèves'!B619,"")</f>
        <v/>
      </c>
      <c r="C616" s="146" t="str">
        <f>IF(AND(A616&lt;&gt;"",'Données élèves'!F619&lt;&gt;""),IF(INDEX(codeclint,MATCH('Données élèves'!F619,libclint,0))&lt;&gt;"",INDEX(codeclint,MATCH('Données élèves'!F619,libclint,0)),""),"")</f>
        <v/>
      </c>
      <c r="D616" s="146" t="str">
        <f t="shared" si="27"/>
        <v/>
      </c>
      <c r="E616" s="146" t="str">
        <f>IF(A616&lt;&gt;"",IF('Données élèves'!G619&lt;&gt;"",IF('Données élèves'!AB619&lt;&gt;"",IF('Données élèves'!G619="LOC.ID",CONCATENATE("LOC.",'Données élèves'!AU$5),'Données élèves'!G619),""),""),"")</f>
        <v/>
      </c>
      <c r="F616" s="146" t="str">
        <f>IF(A616&lt;&gt;"",IF('Données élèves'!H619&lt;&gt;"",'Données élèves'!H619,""),"")</f>
        <v/>
      </c>
      <c r="G616" s="146" t="str">
        <f>IF(AND(A616&lt;&gt;"",'Données élèves'!AC619&lt;&gt;""),IF('Données élèves'!AC619=TRUE,INDEX(codesex,MATCH('Données élèves'!I619,libsex,0)),'Données élèves'!I619),"")</f>
        <v/>
      </c>
      <c r="H616" s="147" t="str">
        <f>IF(A616&lt;&gt;"",IF('Données élèves'!J619&lt;&gt;"",'Données élèves'!J619,""),"")</f>
        <v/>
      </c>
      <c r="I616" s="148" t="str">
        <f>IF(AND(A616&lt;&gt;"",'Données élèves'!AE619&lt;&gt;""),IF('Données élèves'!AE619=TRUE,INDEX(codenat,MATCH('Données élèves'!K619,libnat,0)),'Données élèves'!K619),"")</f>
        <v/>
      </c>
      <c r="J616" s="148" t="str">
        <f>IF(AND(A616&lt;&gt;"",'Données élèves'!AF619&lt;&gt;""),IF('Données élèves'!AF619=TRUE,INDEX(codelangue,MATCH('Données élèves'!L619,liblangue,0)),'Données élèves'!L619),"")</f>
        <v/>
      </c>
      <c r="K616" s="148" t="str">
        <f>IF(AND(A616&lt;&gt;"",'Données élèves'!AH619&lt;&gt;""),IF('Données élèves'!AH619=TRUE,IF(INDEX(codegem,MATCH('Données élèves'!M619,libgem,0))&lt;8000,INDEX(codegem,MATCH('Données élèves'!M619,libgem,0)),""),'Données élèves'!M619),"")</f>
        <v/>
      </c>
      <c r="L616" s="148" t="str">
        <f>IF(AND(A616&lt;&gt;"",'Données élèves'!AH619&lt;&gt;""),IF('Données élèves'!AH619=TRUE,INDEX(codegemhist,MATCH('Données élèves'!M619,libgem,0)),""),"")</f>
        <v/>
      </c>
      <c r="M616" s="148" t="str">
        <f>IF(AND(A616&lt;&gt;"",'Données élèves'!AH619&lt;&gt;""),IF('Données élèves'!AH619=TRUE,IF(INDEX(codegem,MATCH('Données élèves'!M619,libgem,0))&gt;=8000,INDEX(codegem,MATCH('Données élèves'!M619,libgem,0)),""),'Données élèves'!M619),"")</f>
        <v/>
      </c>
      <c r="N616" s="148" t="str">
        <f>IF(AND(A616&lt;&gt;"",'Données élèves'!AI619&lt;&gt;""),IF('Données élèves'!AI619=TRUE,INDEX(codeschart,MATCH('Données élèves'!N619,libschart,0)),'Données élèves'!N619),"")</f>
        <v/>
      </c>
      <c r="O616" s="148" t="str">
        <f>IF(AND(A616&lt;&gt;"",'Données élèves'!O619&lt;&gt;""),'Données élèves'!O619,"")</f>
        <v/>
      </c>
      <c r="P616" s="148" t="str">
        <f>IF(AND(A616&lt;&gt;"",'Données élèves'!AK619&lt;&gt;""),IF('Données élèves'!AK619=TRUE,INDEX(codeform,MATCH('Données élèves'!P619,libform,0)),'Données élèves'!P619),"")</f>
        <v/>
      </c>
      <c r="Q616" s="148" t="str">
        <f>IF(AND(A616&lt;&gt;"",'Données élèves'!AL619&lt;&gt;""),IF('Données élèves'!AL619=TRUE,INDEX(codespe,MATCH('Données élèves'!Q619,libspe,0)),'Données élèves'!Q619),"")</f>
        <v/>
      </c>
      <c r="R616" s="148" t="str">
        <f>IF(AND(A616&lt;&gt;"",OR('Données élèves'!AM619&lt;&gt;"",'Données élèves'!AT619=FALSE)),IF('Données élèves'!AM619=TRUE,INDEX(codemp1,MATCH('Données élèves'!R619,libmp1,0)),IF('Données élèves'!AT619=FALSE,0,'Données élèves'!R619)),"")</f>
        <v/>
      </c>
      <c r="S616" s="148" t="str">
        <f t="shared" si="28"/>
        <v/>
      </c>
      <c r="T616" s="148" t="str">
        <f t="shared" si="29"/>
        <v/>
      </c>
      <c r="U616" s="148" t="str">
        <f>IF(AND(A616&lt;&gt;"",'Données élèves'!S619&lt;&gt;""),'Données élèves'!S619,"")</f>
        <v/>
      </c>
      <c r="V616" s="148" t="str">
        <f>IF(AND(A616&lt;&gt;"",'Données élèves'!T619&lt;&gt;""),'Données élèves'!T619,"")</f>
        <v/>
      </c>
      <c r="W616" s="148" t="str">
        <f>IF(AND(A616&lt;&gt;"",'Données élèves'!U619&lt;&gt;""),'Données élèves'!U619,"")</f>
        <v/>
      </c>
      <c r="X616" s="148" t="str">
        <f>IF(AND(A616&lt;&gt;"",'Données élèves'!V619&lt;&gt;""),'Données élèves'!V619,"")</f>
        <v/>
      </c>
      <c r="Y616" s="148" t="str">
        <f>IF(AND(A616&lt;&gt;"",'Données élèves'!W619&lt;&gt;""),'Données élèves'!W619,"")</f>
        <v/>
      </c>
      <c r="Z616" s="148" t="str">
        <f>IF(AND(A616&lt;&gt;"",'Données élèves'!X619&lt;&gt;""),'Données élèves'!X619,"")</f>
        <v/>
      </c>
    </row>
    <row r="617" spans="1:26" x14ac:dyDescent="0.2">
      <c r="A617" s="146" t="str">
        <f>IF('Données élèves'!$C620&lt;&gt;"",'Données élèves'!A620,"")</f>
        <v/>
      </c>
      <c r="B617" s="146" t="str">
        <f>IF(A617&lt;&gt;"",'Données élèves'!B620,"")</f>
        <v/>
      </c>
      <c r="C617" s="146" t="str">
        <f>IF(AND(A617&lt;&gt;"",'Données élèves'!F620&lt;&gt;""),IF(INDEX(codeclint,MATCH('Données élèves'!F620,libclint,0))&lt;&gt;"",INDEX(codeclint,MATCH('Données élèves'!F620,libclint,0)),""),"")</f>
        <v/>
      </c>
      <c r="D617" s="146" t="str">
        <f t="shared" si="27"/>
        <v/>
      </c>
      <c r="E617" s="146" t="str">
        <f>IF(A617&lt;&gt;"",IF('Données élèves'!G620&lt;&gt;"",IF('Données élèves'!AB620&lt;&gt;"",IF('Données élèves'!G620="LOC.ID",CONCATENATE("LOC.",'Données élèves'!AU$5),'Données élèves'!G620),""),""),"")</f>
        <v/>
      </c>
      <c r="F617" s="146" t="str">
        <f>IF(A617&lt;&gt;"",IF('Données élèves'!H620&lt;&gt;"",'Données élèves'!H620,""),"")</f>
        <v/>
      </c>
      <c r="G617" s="146" t="str">
        <f>IF(AND(A617&lt;&gt;"",'Données élèves'!AC620&lt;&gt;""),IF('Données élèves'!AC620=TRUE,INDEX(codesex,MATCH('Données élèves'!I620,libsex,0)),'Données élèves'!I620),"")</f>
        <v/>
      </c>
      <c r="H617" s="147" t="str">
        <f>IF(A617&lt;&gt;"",IF('Données élèves'!J620&lt;&gt;"",'Données élèves'!J620,""),"")</f>
        <v/>
      </c>
      <c r="I617" s="148" t="str">
        <f>IF(AND(A617&lt;&gt;"",'Données élèves'!AE620&lt;&gt;""),IF('Données élèves'!AE620=TRUE,INDEX(codenat,MATCH('Données élèves'!K620,libnat,0)),'Données élèves'!K620),"")</f>
        <v/>
      </c>
      <c r="J617" s="148" t="str">
        <f>IF(AND(A617&lt;&gt;"",'Données élèves'!AF620&lt;&gt;""),IF('Données élèves'!AF620=TRUE,INDEX(codelangue,MATCH('Données élèves'!L620,liblangue,0)),'Données élèves'!L620),"")</f>
        <v/>
      </c>
      <c r="K617" s="148" t="str">
        <f>IF(AND(A617&lt;&gt;"",'Données élèves'!AH620&lt;&gt;""),IF('Données élèves'!AH620=TRUE,IF(INDEX(codegem,MATCH('Données élèves'!M620,libgem,0))&lt;8000,INDEX(codegem,MATCH('Données élèves'!M620,libgem,0)),""),'Données élèves'!M620),"")</f>
        <v/>
      </c>
      <c r="L617" s="148" t="str">
        <f>IF(AND(A617&lt;&gt;"",'Données élèves'!AH620&lt;&gt;""),IF('Données élèves'!AH620=TRUE,INDEX(codegemhist,MATCH('Données élèves'!M620,libgem,0)),""),"")</f>
        <v/>
      </c>
      <c r="M617" s="148" t="str">
        <f>IF(AND(A617&lt;&gt;"",'Données élèves'!AH620&lt;&gt;""),IF('Données élèves'!AH620=TRUE,IF(INDEX(codegem,MATCH('Données élèves'!M620,libgem,0))&gt;=8000,INDEX(codegem,MATCH('Données élèves'!M620,libgem,0)),""),'Données élèves'!M620),"")</f>
        <v/>
      </c>
      <c r="N617" s="148" t="str">
        <f>IF(AND(A617&lt;&gt;"",'Données élèves'!AI620&lt;&gt;""),IF('Données élèves'!AI620=TRUE,INDEX(codeschart,MATCH('Données élèves'!N620,libschart,0)),'Données élèves'!N620),"")</f>
        <v/>
      </c>
      <c r="O617" s="148" t="str">
        <f>IF(AND(A617&lt;&gt;"",'Données élèves'!O620&lt;&gt;""),'Données élèves'!O620,"")</f>
        <v/>
      </c>
      <c r="P617" s="148" t="str">
        <f>IF(AND(A617&lt;&gt;"",'Données élèves'!AK620&lt;&gt;""),IF('Données élèves'!AK620=TRUE,INDEX(codeform,MATCH('Données élèves'!P620,libform,0)),'Données élèves'!P620),"")</f>
        <v/>
      </c>
      <c r="Q617" s="148" t="str">
        <f>IF(AND(A617&lt;&gt;"",'Données élèves'!AL620&lt;&gt;""),IF('Données élèves'!AL620=TRUE,INDEX(codespe,MATCH('Données élèves'!Q620,libspe,0)),'Données élèves'!Q620),"")</f>
        <v/>
      </c>
      <c r="R617" s="148" t="str">
        <f>IF(AND(A617&lt;&gt;"",OR('Données élèves'!AM620&lt;&gt;"",'Données élèves'!AT620=FALSE)),IF('Données élèves'!AM620=TRUE,INDEX(codemp1,MATCH('Données élèves'!R620,libmp1,0)),IF('Données élèves'!AT620=FALSE,0,'Données élèves'!R620)),"")</f>
        <v/>
      </c>
      <c r="S617" s="148" t="str">
        <f t="shared" si="28"/>
        <v/>
      </c>
      <c r="T617" s="148" t="str">
        <f t="shared" si="29"/>
        <v/>
      </c>
      <c r="U617" s="148" t="str">
        <f>IF(AND(A617&lt;&gt;"",'Données élèves'!S620&lt;&gt;""),'Données élèves'!S620,"")</f>
        <v/>
      </c>
      <c r="V617" s="148" t="str">
        <f>IF(AND(A617&lt;&gt;"",'Données élèves'!T620&lt;&gt;""),'Données élèves'!T620,"")</f>
        <v/>
      </c>
      <c r="W617" s="148" t="str">
        <f>IF(AND(A617&lt;&gt;"",'Données élèves'!U620&lt;&gt;""),'Données élèves'!U620,"")</f>
        <v/>
      </c>
      <c r="X617" s="148" t="str">
        <f>IF(AND(A617&lt;&gt;"",'Données élèves'!V620&lt;&gt;""),'Données élèves'!V620,"")</f>
        <v/>
      </c>
      <c r="Y617" s="148" t="str">
        <f>IF(AND(A617&lt;&gt;"",'Données élèves'!W620&lt;&gt;""),'Données élèves'!W620,"")</f>
        <v/>
      </c>
      <c r="Z617" s="148" t="str">
        <f>IF(AND(A617&lt;&gt;"",'Données élèves'!X620&lt;&gt;""),'Données élèves'!X620,"")</f>
        <v/>
      </c>
    </row>
    <row r="618" spans="1:26" x14ac:dyDescent="0.2">
      <c r="A618" s="146" t="str">
        <f>IF('Données élèves'!$C621&lt;&gt;"",'Données élèves'!A621,"")</f>
        <v/>
      </c>
      <c r="B618" s="146" t="str">
        <f>IF(A618&lt;&gt;"",'Données élèves'!B621,"")</f>
        <v/>
      </c>
      <c r="C618" s="146" t="str">
        <f>IF(AND(A618&lt;&gt;"",'Données élèves'!F621&lt;&gt;""),IF(INDEX(codeclint,MATCH('Données élèves'!F621,libclint,0))&lt;&gt;"",INDEX(codeclint,MATCH('Données élèves'!F621,libclint,0)),""),"")</f>
        <v/>
      </c>
      <c r="D618" s="146" t="str">
        <f t="shared" si="27"/>
        <v/>
      </c>
      <c r="E618" s="146" t="str">
        <f>IF(A618&lt;&gt;"",IF('Données élèves'!G621&lt;&gt;"",IF('Données élèves'!AB621&lt;&gt;"",IF('Données élèves'!G621="LOC.ID",CONCATENATE("LOC.",'Données élèves'!AU$5),'Données élèves'!G621),""),""),"")</f>
        <v/>
      </c>
      <c r="F618" s="146" t="str">
        <f>IF(A618&lt;&gt;"",IF('Données élèves'!H621&lt;&gt;"",'Données élèves'!H621,""),"")</f>
        <v/>
      </c>
      <c r="G618" s="146" t="str">
        <f>IF(AND(A618&lt;&gt;"",'Données élèves'!AC621&lt;&gt;""),IF('Données élèves'!AC621=TRUE,INDEX(codesex,MATCH('Données élèves'!I621,libsex,0)),'Données élèves'!I621),"")</f>
        <v/>
      </c>
      <c r="H618" s="147" t="str">
        <f>IF(A618&lt;&gt;"",IF('Données élèves'!J621&lt;&gt;"",'Données élèves'!J621,""),"")</f>
        <v/>
      </c>
      <c r="I618" s="148" t="str">
        <f>IF(AND(A618&lt;&gt;"",'Données élèves'!AE621&lt;&gt;""),IF('Données élèves'!AE621=TRUE,INDEX(codenat,MATCH('Données élèves'!K621,libnat,0)),'Données élèves'!K621),"")</f>
        <v/>
      </c>
      <c r="J618" s="148" t="str">
        <f>IF(AND(A618&lt;&gt;"",'Données élèves'!AF621&lt;&gt;""),IF('Données élèves'!AF621=TRUE,INDEX(codelangue,MATCH('Données élèves'!L621,liblangue,0)),'Données élèves'!L621),"")</f>
        <v/>
      </c>
      <c r="K618" s="148" t="str">
        <f>IF(AND(A618&lt;&gt;"",'Données élèves'!AH621&lt;&gt;""),IF('Données élèves'!AH621=TRUE,IF(INDEX(codegem,MATCH('Données élèves'!M621,libgem,0))&lt;8000,INDEX(codegem,MATCH('Données élèves'!M621,libgem,0)),""),'Données élèves'!M621),"")</f>
        <v/>
      </c>
      <c r="L618" s="148" t="str">
        <f>IF(AND(A618&lt;&gt;"",'Données élèves'!AH621&lt;&gt;""),IF('Données élèves'!AH621=TRUE,INDEX(codegemhist,MATCH('Données élèves'!M621,libgem,0)),""),"")</f>
        <v/>
      </c>
      <c r="M618" s="148" t="str">
        <f>IF(AND(A618&lt;&gt;"",'Données élèves'!AH621&lt;&gt;""),IF('Données élèves'!AH621=TRUE,IF(INDEX(codegem,MATCH('Données élèves'!M621,libgem,0))&gt;=8000,INDEX(codegem,MATCH('Données élèves'!M621,libgem,0)),""),'Données élèves'!M621),"")</f>
        <v/>
      </c>
      <c r="N618" s="148" t="str">
        <f>IF(AND(A618&lt;&gt;"",'Données élèves'!AI621&lt;&gt;""),IF('Données élèves'!AI621=TRUE,INDEX(codeschart,MATCH('Données élèves'!N621,libschart,0)),'Données élèves'!N621),"")</f>
        <v/>
      </c>
      <c r="O618" s="148" t="str">
        <f>IF(AND(A618&lt;&gt;"",'Données élèves'!O621&lt;&gt;""),'Données élèves'!O621,"")</f>
        <v/>
      </c>
      <c r="P618" s="148" t="str">
        <f>IF(AND(A618&lt;&gt;"",'Données élèves'!AK621&lt;&gt;""),IF('Données élèves'!AK621=TRUE,INDEX(codeform,MATCH('Données élèves'!P621,libform,0)),'Données élèves'!P621),"")</f>
        <v/>
      </c>
      <c r="Q618" s="148" t="str">
        <f>IF(AND(A618&lt;&gt;"",'Données élèves'!AL621&lt;&gt;""),IF('Données élèves'!AL621=TRUE,INDEX(codespe,MATCH('Données élèves'!Q621,libspe,0)),'Données élèves'!Q621),"")</f>
        <v/>
      </c>
      <c r="R618" s="148" t="str">
        <f>IF(AND(A618&lt;&gt;"",OR('Données élèves'!AM621&lt;&gt;"",'Données élèves'!AT621=FALSE)),IF('Données élèves'!AM621=TRUE,INDEX(codemp1,MATCH('Données élèves'!R621,libmp1,0)),IF('Données élèves'!AT621=FALSE,0,'Données élèves'!R621)),"")</f>
        <v/>
      </c>
      <c r="S618" s="148" t="str">
        <f t="shared" si="28"/>
        <v/>
      </c>
      <c r="T618" s="148" t="str">
        <f t="shared" si="29"/>
        <v/>
      </c>
      <c r="U618" s="148" t="str">
        <f>IF(AND(A618&lt;&gt;"",'Données élèves'!S621&lt;&gt;""),'Données élèves'!S621,"")</f>
        <v/>
      </c>
      <c r="V618" s="148" t="str">
        <f>IF(AND(A618&lt;&gt;"",'Données élèves'!T621&lt;&gt;""),'Données élèves'!T621,"")</f>
        <v/>
      </c>
      <c r="W618" s="148" t="str">
        <f>IF(AND(A618&lt;&gt;"",'Données élèves'!U621&lt;&gt;""),'Données élèves'!U621,"")</f>
        <v/>
      </c>
      <c r="X618" s="148" t="str">
        <f>IF(AND(A618&lt;&gt;"",'Données élèves'!V621&lt;&gt;""),'Données élèves'!V621,"")</f>
        <v/>
      </c>
      <c r="Y618" s="148" t="str">
        <f>IF(AND(A618&lt;&gt;"",'Données élèves'!W621&lt;&gt;""),'Données élèves'!W621,"")</f>
        <v/>
      </c>
      <c r="Z618" s="148" t="str">
        <f>IF(AND(A618&lt;&gt;"",'Données élèves'!X621&lt;&gt;""),'Données élèves'!X621,"")</f>
        <v/>
      </c>
    </row>
    <row r="619" spans="1:26" x14ac:dyDescent="0.2">
      <c r="A619" s="146" t="str">
        <f>IF('Données élèves'!$C622&lt;&gt;"",'Données élèves'!A622,"")</f>
        <v/>
      </c>
      <c r="B619" s="146" t="str">
        <f>IF(A619&lt;&gt;"",'Données élèves'!B622,"")</f>
        <v/>
      </c>
      <c r="C619" s="146" t="str">
        <f>IF(AND(A619&lt;&gt;"",'Données élèves'!F622&lt;&gt;""),IF(INDEX(codeclint,MATCH('Données élèves'!F622,libclint,0))&lt;&gt;"",INDEX(codeclint,MATCH('Données élèves'!F622,libclint,0)),""),"")</f>
        <v/>
      </c>
      <c r="D619" s="146" t="str">
        <f t="shared" si="27"/>
        <v/>
      </c>
      <c r="E619" s="146" t="str">
        <f>IF(A619&lt;&gt;"",IF('Données élèves'!G622&lt;&gt;"",IF('Données élèves'!AB622&lt;&gt;"",IF('Données élèves'!G622="LOC.ID",CONCATENATE("LOC.",'Données élèves'!AU$5),'Données élèves'!G622),""),""),"")</f>
        <v/>
      </c>
      <c r="F619" s="146" t="str">
        <f>IF(A619&lt;&gt;"",IF('Données élèves'!H622&lt;&gt;"",'Données élèves'!H622,""),"")</f>
        <v/>
      </c>
      <c r="G619" s="146" t="str">
        <f>IF(AND(A619&lt;&gt;"",'Données élèves'!AC622&lt;&gt;""),IF('Données élèves'!AC622=TRUE,INDEX(codesex,MATCH('Données élèves'!I622,libsex,0)),'Données élèves'!I622),"")</f>
        <v/>
      </c>
      <c r="H619" s="147" t="str">
        <f>IF(A619&lt;&gt;"",IF('Données élèves'!J622&lt;&gt;"",'Données élèves'!J622,""),"")</f>
        <v/>
      </c>
      <c r="I619" s="148" t="str">
        <f>IF(AND(A619&lt;&gt;"",'Données élèves'!AE622&lt;&gt;""),IF('Données élèves'!AE622=TRUE,INDEX(codenat,MATCH('Données élèves'!K622,libnat,0)),'Données élèves'!K622),"")</f>
        <v/>
      </c>
      <c r="J619" s="148" t="str">
        <f>IF(AND(A619&lt;&gt;"",'Données élèves'!AF622&lt;&gt;""),IF('Données élèves'!AF622=TRUE,INDEX(codelangue,MATCH('Données élèves'!L622,liblangue,0)),'Données élèves'!L622),"")</f>
        <v/>
      </c>
      <c r="K619" s="148" t="str">
        <f>IF(AND(A619&lt;&gt;"",'Données élèves'!AH622&lt;&gt;""),IF('Données élèves'!AH622=TRUE,IF(INDEX(codegem,MATCH('Données élèves'!M622,libgem,0))&lt;8000,INDEX(codegem,MATCH('Données élèves'!M622,libgem,0)),""),'Données élèves'!M622),"")</f>
        <v/>
      </c>
      <c r="L619" s="148" t="str">
        <f>IF(AND(A619&lt;&gt;"",'Données élèves'!AH622&lt;&gt;""),IF('Données élèves'!AH622=TRUE,INDEX(codegemhist,MATCH('Données élèves'!M622,libgem,0)),""),"")</f>
        <v/>
      </c>
      <c r="M619" s="148" t="str">
        <f>IF(AND(A619&lt;&gt;"",'Données élèves'!AH622&lt;&gt;""),IF('Données élèves'!AH622=TRUE,IF(INDEX(codegem,MATCH('Données élèves'!M622,libgem,0))&gt;=8000,INDEX(codegem,MATCH('Données élèves'!M622,libgem,0)),""),'Données élèves'!M622),"")</f>
        <v/>
      </c>
      <c r="N619" s="148" t="str">
        <f>IF(AND(A619&lt;&gt;"",'Données élèves'!AI622&lt;&gt;""),IF('Données élèves'!AI622=TRUE,INDEX(codeschart,MATCH('Données élèves'!N622,libschart,0)),'Données élèves'!N622),"")</f>
        <v/>
      </c>
      <c r="O619" s="148" t="str">
        <f>IF(AND(A619&lt;&gt;"",'Données élèves'!O622&lt;&gt;""),'Données élèves'!O622,"")</f>
        <v/>
      </c>
      <c r="P619" s="148" t="str">
        <f>IF(AND(A619&lt;&gt;"",'Données élèves'!AK622&lt;&gt;""),IF('Données élèves'!AK622=TRUE,INDEX(codeform,MATCH('Données élèves'!P622,libform,0)),'Données élèves'!P622),"")</f>
        <v/>
      </c>
      <c r="Q619" s="148" t="str">
        <f>IF(AND(A619&lt;&gt;"",'Données élèves'!AL622&lt;&gt;""),IF('Données élèves'!AL622=TRUE,INDEX(codespe,MATCH('Données élèves'!Q622,libspe,0)),'Données élèves'!Q622),"")</f>
        <v/>
      </c>
      <c r="R619" s="148" t="str">
        <f>IF(AND(A619&lt;&gt;"",OR('Données élèves'!AM622&lt;&gt;"",'Données élèves'!AT622=FALSE)),IF('Données élèves'!AM622=TRUE,INDEX(codemp1,MATCH('Données élèves'!R622,libmp1,0)),IF('Données élèves'!AT622=FALSE,0,'Données élèves'!R622)),"")</f>
        <v/>
      </c>
      <c r="S619" s="148" t="str">
        <f t="shared" si="28"/>
        <v/>
      </c>
      <c r="T619" s="148" t="str">
        <f t="shared" si="29"/>
        <v/>
      </c>
      <c r="U619" s="148" t="str">
        <f>IF(AND(A619&lt;&gt;"",'Données élèves'!S622&lt;&gt;""),'Données élèves'!S622,"")</f>
        <v/>
      </c>
      <c r="V619" s="148" t="str">
        <f>IF(AND(A619&lt;&gt;"",'Données élèves'!T622&lt;&gt;""),'Données élèves'!T622,"")</f>
        <v/>
      </c>
      <c r="W619" s="148" t="str">
        <f>IF(AND(A619&lt;&gt;"",'Données élèves'!U622&lt;&gt;""),'Données élèves'!U622,"")</f>
        <v/>
      </c>
      <c r="X619" s="148" t="str">
        <f>IF(AND(A619&lt;&gt;"",'Données élèves'!V622&lt;&gt;""),'Données élèves'!V622,"")</f>
        <v/>
      </c>
      <c r="Y619" s="148" t="str">
        <f>IF(AND(A619&lt;&gt;"",'Données élèves'!W622&lt;&gt;""),'Données élèves'!W622,"")</f>
        <v/>
      </c>
      <c r="Z619" s="148" t="str">
        <f>IF(AND(A619&lt;&gt;"",'Données élèves'!X622&lt;&gt;""),'Données élèves'!X622,"")</f>
        <v/>
      </c>
    </row>
    <row r="620" spans="1:26" x14ac:dyDescent="0.2">
      <c r="A620" s="146" t="str">
        <f>IF('Données élèves'!$C623&lt;&gt;"",'Données élèves'!A623,"")</f>
        <v/>
      </c>
      <c r="B620" s="146" t="str">
        <f>IF(A620&lt;&gt;"",'Données élèves'!B623,"")</f>
        <v/>
      </c>
      <c r="C620" s="146" t="str">
        <f>IF(AND(A620&lt;&gt;"",'Données élèves'!F623&lt;&gt;""),IF(INDEX(codeclint,MATCH('Données élèves'!F623,libclint,0))&lt;&gt;"",INDEX(codeclint,MATCH('Données élèves'!F623,libclint,0)),""),"")</f>
        <v/>
      </c>
      <c r="D620" s="146" t="str">
        <f t="shared" si="27"/>
        <v/>
      </c>
      <c r="E620" s="146" t="str">
        <f>IF(A620&lt;&gt;"",IF('Données élèves'!G623&lt;&gt;"",IF('Données élèves'!AB623&lt;&gt;"",IF('Données élèves'!G623="LOC.ID",CONCATENATE("LOC.",'Données élèves'!AU$5),'Données élèves'!G623),""),""),"")</f>
        <v/>
      </c>
      <c r="F620" s="146" t="str">
        <f>IF(A620&lt;&gt;"",IF('Données élèves'!H623&lt;&gt;"",'Données élèves'!H623,""),"")</f>
        <v/>
      </c>
      <c r="G620" s="146" t="str">
        <f>IF(AND(A620&lt;&gt;"",'Données élèves'!AC623&lt;&gt;""),IF('Données élèves'!AC623=TRUE,INDEX(codesex,MATCH('Données élèves'!I623,libsex,0)),'Données élèves'!I623),"")</f>
        <v/>
      </c>
      <c r="H620" s="147" t="str">
        <f>IF(A620&lt;&gt;"",IF('Données élèves'!J623&lt;&gt;"",'Données élèves'!J623,""),"")</f>
        <v/>
      </c>
      <c r="I620" s="148" t="str">
        <f>IF(AND(A620&lt;&gt;"",'Données élèves'!AE623&lt;&gt;""),IF('Données élèves'!AE623=TRUE,INDEX(codenat,MATCH('Données élèves'!K623,libnat,0)),'Données élèves'!K623),"")</f>
        <v/>
      </c>
      <c r="J620" s="148" t="str">
        <f>IF(AND(A620&lt;&gt;"",'Données élèves'!AF623&lt;&gt;""),IF('Données élèves'!AF623=TRUE,INDEX(codelangue,MATCH('Données élèves'!L623,liblangue,0)),'Données élèves'!L623),"")</f>
        <v/>
      </c>
      <c r="K620" s="148" t="str">
        <f>IF(AND(A620&lt;&gt;"",'Données élèves'!AH623&lt;&gt;""),IF('Données élèves'!AH623=TRUE,IF(INDEX(codegem,MATCH('Données élèves'!M623,libgem,0))&lt;8000,INDEX(codegem,MATCH('Données élèves'!M623,libgem,0)),""),'Données élèves'!M623),"")</f>
        <v/>
      </c>
      <c r="L620" s="148" t="str">
        <f>IF(AND(A620&lt;&gt;"",'Données élèves'!AH623&lt;&gt;""),IF('Données élèves'!AH623=TRUE,INDEX(codegemhist,MATCH('Données élèves'!M623,libgem,0)),""),"")</f>
        <v/>
      </c>
      <c r="M620" s="148" t="str">
        <f>IF(AND(A620&lt;&gt;"",'Données élèves'!AH623&lt;&gt;""),IF('Données élèves'!AH623=TRUE,IF(INDEX(codegem,MATCH('Données élèves'!M623,libgem,0))&gt;=8000,INDEX(codegem,MATCH('Données élèves'!M623,libgem,0)),""),'Données élèves'!M623),"")</f>
        <v/>
      </c>
      <c r="N620" s="148" t="str">
        <f>IF(AND(A620&lt;&gt;"",'Données élèves'!AI623&lt;&gt;""),IF('Données élèves'!AI623=TRUE,INDEX(codeschart,MATCH('Données élèves'!N623,libschart,0)),'Données élèves'!N623),"")</f>
        <v/>
      </c>
      <c r="O620" s="148" t="str">
        <f>IF(AND(A620&lt;&gt;"",'Données élèves'!O623&lt;&gt;""),'Données élèves'!O623,"")</f>
        <v/>
      </c>
      <c r="P620" s="148" t="str">
        <f>IF(AND(A620&lt;&gt;"",'Données élèves'!AK623&lt;&gt;""),IF('Données élèves'!AK623=TRUE,INDEX(codeform,MATCH('Données élèves'!P623,libform,0)),'Données élèves'!P623),"")</f>
        <v/>
      </c>
      <c r="Q620" s="148" t="str">
        <f>IF(AND(A620&lt;&gt;"",'Données élèves'!AL623&lt;&gt;""),IF('Données élèves'!AL623=TRUE,INDEX(codespe,MATCH('Données élèves'!Q623,libspe,0)),'Données élèves'!Q623),"")</f>
        <v/>
      </c>
      <c r="R620" s="148" t="str">
        <f>IF(AND(A620&lt;&gt;"",OR('Données élèves'!AM623&lt;&gt;"",'Données élèves'!AT623=FALSE)),IF('Données élèves'!AM623=TRUE,INDEX(codemp1,MATCH('Données élèves'!R623,libmp1,0)),IF('Données élèves'!AT623=FALSE,0,'Données élèves'!R623)),"")</f>
        <v/>
      </c>
      <c r="S620" s="148" t="str">
        <f t="shared" si="28"/>
        <v/>
      </c>
      <c r="T620" s="148" t="str">
        <f t="shared" si="29"/>
        <v/>
      </c>
      <c r="U620" s="148" t="str">
        <f>IF(AND(A620&lt;&gt;"",'Données élèves'!S623&lt;&gt;""),'Données élèves'!S623,"")</f>
        <v/>
      </c>
      <c r="V620" s="148" t="str">
        <f>IF(AND(A620&lt;&gt;"",'Données élèves'!T623&lt;&gt;""),'Données élèves'!T623,"")</f>
        <v/>
      </c>
      <c r="W620" s="148" t="str">
        <f>IF(AND(A620&lt;&gt;"",'Données élèves'!U623&lt;&gt;""),'Données élèves'!U623,"")</f>
        <v/>
      </c>
      <c r="X620" s="148" t="str">
        <f>IF(AND(A620&lt;&gt;"",'Données élèves'!V623&lt;&gt;""),'Données élèves'!V623,"")</f>
        <v/>
      </c>
      <c r="Y620" s="148" t="str">
        <f>IF(AND(A620&lt;&gt;"",'Données élèves'!W623&lt;&gt;""),'Données élèves'!W623,"")</f>
        <v/>
      </c>
      <c r="Z620" s="148" t="str">
        <f>IF(AND(A620&lt;&gt;"",'Données élèves'!X623&lt;&gt;""),'Données élèves'!X623,"")</f>
        <v/>
      </c>
    </row>
    <row r="621" spans="1:26" x14ac:dyDescent="0.2">
      <c r="A621" s="146" t="str">
        <f>IF('Données élèves'!$C624&lt;&gt;"",'Données élèves'!A624,"")</f>
        <v/>
      </c>
      <c r="B621" s="146" t="str">
        <f>IF(A621&lt;&gt;"",'Données élèves'!B624,"")</f>
        <v/>
      </c>
      <c r="C621" s="146" t="str">
        <f>IF(AND(A621&lt;&gt;"",'Données élèves'!F624&lt;&gt;""),IF(INDEX(codeclint,MATCH('Données élèves'!F624,libclint,0))&lt;&gt;"",INDEX(codeclint,MATCH('Données élèves'!F624,libclint,0)),""),"")</f>
        <v/>
      </c>
      <c r="D621" s="146" t="str">
        <f t="shared" si="27"/>
        <v/>
      </c>
      <c r="E621" s="146" t="str">
        <f>IF(A621&lt;&gt;"",IF('Données élèves'!G624&lt;&gt;"",IF('Données élèves'!AB624&lt;&gt;"",IF('Données élèves'!G624="LOC.ID",CONCATENATE("LOC.",'Données élèves'!AU$5),'Données élèves'!G624),""),""),"")</f>
        <v/>
      </c>
      <c r="F621" s="146" t="str">
        <f>IF(A621&lt;&gt;"",IF('Données élèves'!H624&lt;&gt;"",'Données élèves'!H624,""),"")</f>
        <v/>
      </c>
      <c r="G621" s="146" t="str">
        <f>IF(AND(A621&lt;&gt;"",'Données élèves'!AC624&lt;&gt;""),IF('Données élèves'!AC624=TRUE,INDEX(codesex,MATCH('Données élèves'!I624,libsex,0)),'Données élèves'!I624),"")</f>
        <v/>
      </c>
      <c r="H621" s="147" t="str">
        <f>IF(A621&lt;&gt;"",IF('Données élèves'!J624&lt;&gt;"",'Données élèves'!J624,""),"")</f>
        <v/>
      </c>
      <c r="I621" s="148" t="str">
        <f>IF(AND(A621&lt;&gt;"",'Données élèves'!AE624&lt;&gt;""),IF('Données élèves'!AE624=TRUE,INDEX(codenat,MATCH('Données élèves'!K624,libnat,0)),'Données élèves'!K624),"")</f>
        <v/>
      </c>
      <c r="J621" s="148" t="str">
        <f>IF(AND(A621&lt;&gt;"",'Données élèves'!AF624&lt;&gt;""),IF('Données élèves'!AF624=TRUE,INDEX(codelangue,MATCH('Données élèves'!L624,liblangue,0)),'Données élèves'!L624),"")</f>
        <v/>
      </c>
      <c r="K621" s="148" t="str">
        <f>IF(AND(A621&lt;&gt;"",'Données élèves'!AH624&lt;&gt;""),IF('Données élèves'!AH624=TRUE,IF(INDEX(codegem,MATCH('Données élèves'!M624,libgem,0))&lt;8000,INDEX(codegem,MATCH('Données élèves'!M624,libgem,0)),""),'Données élèves'!M624),"")</f>
        <v/>
      </c>
      <c r="L621" s="148" t="str">
        <f>IF(AND(A621&lt;&gt;"",'Données élèves'!AH624&lt;&gt;""),IF('Données élèves'!AH624=TRUE,INDEX(codegemhist,MATCH('Données élèves'!M624,libgem,0)),""),"")</f>
        <v/>
      </c>
      <c r="M621" s="148" t="str">
        <f>IF(AND(A621&lt;&gt;"",'Données élèves'!AH624&lt;&gt;""),IF('Données élèves'!AH624=TRUE,IF(INDEX(codegem,MATCH('Données élèves'!M624,libgem,0))&gt;=8000,INDEX(codegem,MATCH('Données élèves'!M624,libgem,0)),""),'Données élèves'!M624),"")</f>
        <v/>
      </c>
      <c r="N621" s="148" t="str">
        <f>IF(AND(A621&lt;&gt;"",'Données élèves'!AI624&lt;&gt;""),IF('Données élèves'!AI624=TRUE,INDEX(codeschart,MATCH('Données élèves'!N624,libschart,0)),'Données élèves'!N624),"")</f>
        <v/>
      </c>
      <c r="O621" s="148" t="str">
        <f>IF(AND(A621&lt;&gt;"",'Données élèves'!O624&lt;&gt;""),'Données élèves'!O624,"")</f>
        <v/>
      </c>
      <c r="P621" s="148" t="str">
        <f>IF(AND(A621&lt;&gt;"",'Données élèves'!AK624&lt;&gt;""),IF('Données élèves'!AK624=TRUE,INDEX(codeform,MATCH('Données élèves'!P624,libform,0)),'Données élèves'!P624),"")</f>
        <v/>
      </c>
      <c r="Q621" s="148" t="str">
        <f>IF(AND(A621&lt;&gt;"",'Données élèves'!AL624&lt;&gt;""),IF('Données élèves'!AL624=TRUE,INDEX(codespe,MATCH('Données élèves'!Q624,libspe,0)),'Données élèves'!Q624),"")</f>
        <v/>
      </c>
      <c r="R621" s="148" t="str">
        <f>IF(AND(A621&lt;&gt;"",OR('Données élèves'!AM624&lt;&gt;"",'Données élèves'!AT624=FALSE)),IF('Données élèves'!AM624=TRUE,INDEX(codemp1,MATCH('Données élèves'!R624,libmp1,0)),IF('Données élèves'!AT624=FALSE,0,'Données élèves'!R624)),"")</f>
        <v/>
      </c>
      <c r="S621" s="148" t="str">
        <f t="shared" si="28"/>
        <v/>
      </c>
      <c r="T621" s="148" t="str">
        <f t="shared" si="29"/>
        <v/>
      </c>
      <c r="U621" s="148" t="str">
        <f>IF(AND(A621&lt;&gt;"",'Données élèves'!S624&lt;&gt;""),'Données élèves'!S624,"")</f>
        <v/>
      </c>
      <c r="V621" s="148" t="str">
        <f>IF(AND(A621&lt;&gt;"",'Données élèves'!T624&lt;&gt;""),'Données élèves'!T624,"")</f>
        <v/>
      </c>
      <c r="W621" s="148" t="str">
        <f>IF(AND(A621&lt;&gt;"",'Données élèves'!U624&lt;&gt;""),'Données élèves'!U624,"")</f>
        <v/>
      </c>
      <c r="X621" s="148" t="str">
        <f>IF(AND(A621&lt;&gt;"",'Données élèves'!V624&lt;&gt;""),'Données élèves'!V624,"")</f>
        <v/>
      </c>
      <c r="Y621" s="148" t="str">
        <f>IF(AND(A621&lt;&gt;"",'Données élèves'!W624&lt;&gt;""),'Données élèves'!W624,"")</f>
        <v/>
      </c>
      <c r="Z621" s="148" t="str">
        <f>IF(AND(A621&lt;&gt;"",'Données élèves'!X624&lt;&gt;""),'Données élèves'!X624,"")</f>
        <v/>
      </c>
    </row>
    <row r="622" spans="1:26" x14ac:dyDescent="0.2">
      <c r="A622" s="146" t="str">
        <f>IF('Données élèves'!$C625&lt;&gt;"",'Données élèves'!A625,"")</f>
        <v/>
      </c>
      <c r="B622" s="146" t="str">
        <f>IF(A622&lt;&gt;"",'Données élèves'!B625,"")</f>
        <v/>
      </c>
      <c r="C622" s="146" t="str">
        <f>IF(AND(A622&lt;&gt;"",'Données élèves'!F625&lt;&gt;""),IF(INDEX(codeclint,MATCH('Données élèves'!F625,libclint,0))&lt;&gt;"",INDEX(codeclint,MATCH('Données élèves'!F625,libclint,0)),""),"")</f>
        <v/>
      </c>
      <c r="D622" s="146" t="str">
        <f t="shared" si="27"/>
        <v/>
      </c>
      <c r="E622" s="146" t="str">
        <f>IF(A622&lt;&gt;"",IF('Données élèves'!G625&lt;&gt;"",IF('Données élèves'!AB625&lt;&gt;"",IF('Données élèves'!G625="LOC.ID",CONCATENATE("LOC.",'Données élèves'!AU$5),'Données élèves'!G625),""),""),"")</f>
        <v/>
      </c>
      <c r="F622" s="146" t="str">
        <f>IF(A622&lt;&gt;"",IF('Données élèves'!H625&lt;&gt;"",'Données élèves'!H625,""),"")</f>
        <v/>
      </c>
      <c r="G622" s="146" t="str">
        <f>IF(AND(A622&lt;&gt;"",'Données élèves'!AC625&lt;&gt;""),IF('Données élèves'!AC625=TRUE,INDEX(codesex,MATCH('Données élèves'!I625,libsex,0)),'Données élèves'!I625),"")</f>
        <v/>
      </c>
      <c r="H622" s="147" t="str">
        <f>IF(A622&lt;&gt;"",IF('Données élèves'!J625&lt;&gt;"",'Données élèves'!J625,""),"")</f>
        <v/>
      </c>
      <c r="I622" s="148" t="str">
        <f>IF(AND(A622&lt;&gt;"",'Données élèves'!AE625&lt;&gt;""),IF('Données élèves'!AE625=TRUE,INDEX(codenat,MATCH('Données élèves'!K625,libnat,0)),'Données élèves'!K625),"")</f>
        <v/>
      </c>
      <c r="J622" s="148" t="str">
        <f>IF(AND(A622&lt;&gt;"",'Données élèves'!AF625&lt;&gt;""),IF('Données élèves'!AF625=TRUE,INDEX(codelangue,MATCH('Données élèves'!L625,liblangue,0)),'Données élèves'!L625),"")</f>
        <v/>
      </c>
      <c r="K622" s="148" t="str">
        <f>IF(AND(A622&lt;&gt;"",'Données élèves'!AH625&lt;&gt;""),IF('Données élèves'!AH625=TRUE,IF(INDEX(codegem,MATCH('Données élèves'!M625,libgem,0))&lt;8000,INDEX(codegem,MATCH('Données élèves'!M625,libgem,0)),""),'Données élèves'!M625),"")</f>
        <v/>
      </c>
      <c r="L622" s="148" t="str">
        <f>IF(AND(A622&lt;&gt;"",'Données élèves'!AH625&lt;&gt;""),IF('Données élèves'!AH625=TRUE,INDEX(codegemhist,MATCH('Données élèves'!M625,libgem,0)),""),"")</f>
        <v/>
      </c>
      <c r="M622" s="148" t="str">
        <f>IF(AND(A622&lt;&gt;"",'Données élèves'!AH625&lt;&gt;""),IF('Données élèves'!AH625=TRUE,IF(INDEX(codegem,MATCH('Données élèves'!M625,libgem,0))&gt;=8000,INDEX(codegem,MATCH('Données élèves'!M625,libgem,0)),""),'Données élèves'!M625),"")</f>
        <v/>
      </c>
      <c r="N622" s="148" t="str">
        <f>IF(AND(A622&lt;&gt;"",'Données élèves'!AI625&lt;&gt;""),IF('Données élèves'!AI625=TRUE,INDEX(codeschart,MATCH('Données élèves'!N625,libschart,0)),'Données élèves'!N625),"")</f>
        <v/>
      </c>
      <c r="O622" s="148" t="str">
        <f>IF(AND(A622&lt;&gt;"",'Données élèves'!O625&lt;&gt;""),'Données élèves'!O625,"")</f>
        <v/>
      </c>
      <c r="P622" s="148" t="str">
        <f>IF(AND(A622&lt;&gt;"",'Données élèves'!AK625&lt;&gt;""),IF('Données élèves'!AK625=TRUE,INDEX(codeform,MATCH('Données élèves'!P625,libform,0)),'Données élèves'!P625),"")</f>
        <v/>
      </c>
      <c r="Q622" s="148" t="str">
        <f>IF(AND(A622&lt;&gt;"",'Données élèves'!AL625&lt;&gt;""),IF('Données élèves'!AL625=TRUE,INDEX(codespe,MATCH('Données élèves'!Q625,libspe,0)),'Données élèves'!Q625),"")</f>
        <v/>
      </c>
      <c r="R622" s="148" t="str">
        <f>IF(AND(A622&lt;&gt;"",OR('Données élèves'!AM625&lt;&gt;"",'Données élèves'!AT625=FALSE)),IF('Données élèves'!AM625=TRUE,INDEX(codemp1,MATCH('Données élèves'!R625,libmp1,0)),IF('Données élèves'!AT625=FALSE,0,'Données élèves'!R625)),"")</f>
        <v/>
      </c>
      <c r="S622" s="148" t="str">
        <f t="shared" si="28"/>
        <v/>
      </c>
      <c r="T622" s="148" t="str">
        <f t="shared" si="29"/>
        <v/>
      </c>
      <c r="U622" s="148" t="str">
        <f>IF(AND(A622&lt;&gt;"",'Données élèves'!S625&lt;&gt;""),'Données élèves'!S625,"")</f>
        <v/>
      </c>
      <c r="V622" s="148" t="str">
        <f>IF(AND(A622&lt;&gt;"",'Données élèves'!T625&lt;&gt;""),'Données élèves'!T625,"")</f>
        <v/>
      </c>
      <c r="W622" s="148" t="str">
        <f>IF(AND(A622&lt;&gt;"",'Données élèves'!U625&lt;&gt;""),'Données élèves'!U625,"")</f>
        <v/>
      </c>
      <c r="X622" s="148" t="str">
        <f>IF(AND(A622&lt;&gt;"",'Données élèves'!V625&lt;&gt;""),'Données élèves'!V625,"")</f>
        <v/>
      </c>
      <c r="Y622" s="148" t="str">
        <f>IF(AND(A622&lt;&gt;"",'Données élèves'!W625&lt;&gt;""),'Données élèves'!W625,"")</f>
        <v/>
      </c>
      <c r="Z622" s="148" t="str">
        <f>IF(AND(A622&lt;&gt;"",'Données élèves'!X625&lt;&gt;""),'Données élèves'!X625,"")</f>
        <v/>
      </c>
    </row>
    <row r="623" spans="1:26" x14ac:dyDescent="0.2">
      <c r="A623" s="146" t="str">
        <f>IF('Données élèves'!$C626&lt;&gt;"",'Données élèves'!A626,"")</f>
        <v/>
      </c>
      <c r="B623" s="146" t="str">
        <f>IF(A623&lt;&gt;"",'Données élèves'!B626,"")</f>
        <v/>
      </c>
      <c r="C623" s="146" t="str">
        <f>IF(AND(A623&lt;&gt;"",'Données élèves'!F626&lt;&gt;""),IF(INDEX(codeclint,MATCH('Données élèves'!F626,libclint,0))&lt;&gt;"",INDEX(codeclint,MATCH('Données élèves'!F626,libclint,0)),""),"")</f>
        <v/>
      </c>
      <c r="D623" s="146" t="str">
        <f t="shared" si="27"/>
        <v/>
      </c>
      <c r="E623" s="146" t="str">
        <f>IF(A623&lt;&gt;"",IF('Données élèves'!G626&lt;&gt;"",IF('Données élèves'!AB626&lt;&gt;"",IF('Données élèves'!G626="LOC.ID",CONCATENATE("LOC.",'Données élèves'!AU$5),'Données élèves'!G626),""),""),"")</f>
        <v/>
      </c>
      <c r="F623" s="146" t="str">
        <f>IF(A623&lt;&gt;"",IF('Données élèves'!H626&lt;&gt;"",'Données élèves'!H626,""),"")</f>
        <v/>
      </c>
      <c r="G623" s="146" t="str">
        <f>IF(AND(A623&lt;&gt;"",'Données élèves'!AC626&lt;&gt;""),IF('Données élèves'!AC626=TRUE,INDEX(codesex,MATCH('Données élèves'!I626,libsex,0)),'Données élèves'!I626),"")</f>
        <v/>
      </c>
      <c r="H623" s="147" t="str">
        <f>IF(A623&lt;&gt;"",IF('Données élèves'!J626&lt;&gt;"",'Données élèves'!J626,""),"")</f>
        <v/>
      </c>
      <c r="I623" s="148" t="str">
        <f>IF(AND(A623&lt;&gt;"",'Données élèves'!AE626&lt;&gt;""),IF('Données élèves'!AE626=TRUE,INDEX(codenat,MATCH('Données élèves'!K626,libnat,0)),'Données élèves'!K626),"")</f>
        <v/>
      </c>
      <c r="J623" s="148" t="str">
        <f>IF(AND(A623&lt;&gt;"",'Données élèves'!AF626&lt;&gt;""),IF('Données élèves'!AF626=TRUE,INDEX(codelangue,MATCH('Données élèves'!L626,liblangue,0)),'Données élèves'!L626),"")</f>
        <v/>
      </c>
      <c r="K623" s="148" t="str">
        <f>IF(AND(A623&lt;&gt;"",'Données élèves'!AH626&lt;&gt;""),IF('Données élèves'!AH626=TRUE,IF(INDEX(codegem,MATCH('Données élèves'!M626,libgem,0))&lt;8000,INDEX(codegem,MATCH('Données élèves'!M626,libgem,0)),""),'Données élèves'!M626),"")</f>
        <v/>
      </c>
      <c r="L623" s="148" t="str">
        <f>IF(AND(A623&lt;&gt;"",'Données élèves'!AH626&lt;&gt;""),IF('Données élèves'!AH626=TRUE,INDEX(codegemhist,MATCH('Données élèves'!M626,libgem,0)),""),"")</f>
        <v/>
      </c>
      <c r="M623" s="148" t="str">
        <f>IF(AND(A623&lt;&gt;"",'Données élèves'!AH626&lt;&gt;""),IF('Données élèves'!AH626=TRUE,IF(INDEX(codegem,MATCH('Données élèves'!M626,libgem,0))&gt;=8000,INDEX(codegem,MATCH('Données élèves'!M626,libgem,0)),""),'Données élèves'!M626),"")</f>
        <v/>
      </c>
      <c r="N623" s="148" t="str">
        <f>IF(AND(A623&lt;&gt;"",'Données élèves'!AI626&lt;&gt;""),IF('Données élèves'!AI626=TRUE,INDEX(codeschart,MATCH('Données élèves'!N626,libschart,0)),'Données élèves'!N626),"")</f>
        <v/>
      </c>
      <c r="O623" s="148" t="str">
        <f>IF(AND(A623&lt;&gt;"",'Données élèves'!O626&lt;&gt;""),'Données élèves'!O626,"")</f>
        <v/>
      </c>
      <c r="P623" s="148" t="str">
        <f>IF(AND(A623&lt;&gt;"",'Données élèves'!AK626&lt;&gt;""),IF('Données élèves'!AK626=TRUE,INDEX(codeform,MATCH('Données élèves'!P626,libform,0)),'Données élèves'!P626),"")</f>
        <v/>
      </c>
      <c r="Q623" s="148" t="str">
        <f>IF(AND(A623&lt;&gt;"",'Données élèves'!AL626&lt;&gt;""),IF('Données élèves'!AL626=TRUE,INDEX(codespe,MATCH('Données élèves'!Q626,libspe,0)),'Données élèves'!Q626),"")</f>
        <v/>
      </c>
      <c r="R623" s="148" t="str">
        <f>IF(AND(A623&lt;&gt;"",OR('Données élèves'!AM626&lt;&gt;"",'Données élèves'!AT626=FALSE)),IF('Données élèves'!AM626=TRUE,INDEX(codemp1,MATCH('Données élèves'!R626,libmp1,0)),IF('Données élèves'!AT626=FALSE,0,'Données élèves'!R626)),"")</f>
        <v/>
      </c>
      <c r="S623" s="148" t="str">
        <f t="shared" si="28"/>
        <v/>
      </c>
      <c r="T623" s="148" t="str">
        <f t="shared" si="29"/>
        <v/>
      </c>
      <c r="U623" s="148" t="str">
        <f>IF(AND(A623&lt;&gt;"",'Données élèves'!S626&lt;&gt;""),'Données élèves'!S626,"")</f>
        <v/>
      </c>
      <c r="V623" s="148" t="str">
        <f>IF(AND(A623&lt;&gt;"",'Données élèves'!T626&lt;&gt;""),'Données élèves'!T626,"")</f>
        <v/>
      </c>
      <c r="W623" s="148" t="str">
        <f>IF(AND(A623&lt;&gt;"",'Données élèves'!U626&lt;&gt;""),'Données élèves'!U626,"")</f>
        <v/>
      </c>
      <c r="X623" s="148" t="str">
        <f>IF(AND(A623&lt;&gt;"",'Données élèves'!V626&lt;&gt;""),'Données élèves'!V626,"")</f>
        <v/>
      </c>
      <c r="Y623" s="148" t="str">
        <f>IF(AND(A623&lt;&gt;"",'Données élèves'!W626&lt;&gt;""),'Données élèves'!W626,"")</f>
        <v/>
      </c>
      <c r="Z623" s="148" t="str">
        <f>IF(AND(A623&lt;&gt;"",'Données élèves'!X626&lt;&gt;""),'Données élèves'!X626,"")</f>
        <v/>
      </c>
    </row>
    <row r="624" spans="1:26" x14ac:dyDescent="0.2">
      <c r="A624" s="146" t="str">
        <f>IF('Données élèves'!$C627&lt;&gt;"",'Données élèves'!A627,"")</f>
        <v/>
      </c>
      <c r="B624" s="146" t="str">
        <f>IF(A624&lt;&gt;"",'Données élèves'!B627,"")</f>
        <v/>
      </c>
      <c r="C624" s="146" t="str">
        <f>IF(AND(A624&lt;&gt;"",'Données élèves'!F627&lt;&gt;""),IF(INDEX(codeclint,MATCH('Données élèves'!F627,libclint,0))&lt;&gt;"",INDEX(codeclint,MATCH('Données élèves'!F627,libclint,0)),""),"")</f>
        <v/>
      </c>
      <c r="D624" s="146" t="str">
        <f t="shared" si="27"/>
        <v/>
      </c>
      <c r="E624" s="146" t="str">
        <f>IF(A624&lt;&gt;"",IF('Données élèves'!G627&lt;&gt;"",IF('Données élèves'!AB627&lt;&gt;"",IF('Données élèves'!G627="LOC.ID",CONCATENATE("LOC.",'Données élèves'!AU$5),'Données élèves'!G627),""),""),"")</f>
        <v/>
      </c>
      <c r="F624" s="146" t="str">
        <f>IF(A624&lt;&gt;"",IF('Données élèves'!H627&lt;&gt;"",'Données élèves'!H627,""),"")</f>
        <v/>
      </c>
      <c r="G624" s="146" t="str">
        <f>IF(AND(A624&lt;&gt;"",'Données élèves'!AC627&lt;&gt;""),IF('Données élèves'!AC627=TRUE,INDEX(codesex,MATCH('Données élèves'!I627,libsex,0)),'Données élèves'!I627),"")</f>
        <v/>
      </c>
      <c r="H624" s="147" t="str">
        <f>IF(A624&lt;&gt;"",IF('Données élèves'!J627&lt;&gt;"",'Données élèves'!J627,""),"")</f>
        <v/>
      </c>
      <c r="I624" s="148" t="str">
        <f>IF(AND(A624&lt;&gt;"",'Données élèves'!AE627&lt;&gt;""),IF('Données élèves'!AE627=TRUE,INDEX(codenat,MATCH('Données élèves'!K627,libnat,0)),'Données élèves'!K627),"")</f>
        <v/>
      </c>
      <c r="J624" s="148" t="str">
        <f>IF(AND(A624&lt;&gt;"",'Données élèves'!AF627&lt;&gt;""),IF('Données élèves'!AF627=TRUE,INDEX(codelangue,MATCH('Données élèves'!L627,liblangue,0)),'Données élèves'!L627),"")</f>
        <v/>
      </c>
      <c r="K624" s="148" t="str">
        <f>IF(AND(A624&lt;&gt;"",'Données élèves'!AH627&lt;&gt;""),IF('Données élèves'!AH627=TRUE,IF(INDEX(codegem,MATCH('Données élèves'!M627,libgem,0))&lt;8000,INDEX(codegem,MATCH('Données élèves'!M627,libgem,0)),""),'Données élèves'!M627),"")</f>
        <v/>
      </c>
      <c r="L624" s="148" t="str">
        <f>IF(AND(A624&lt;&gt;"",'Données élèves'!AH627&lt;&gt;""),IF('Données élèves'!AH627=TRUE,INDEX(codegemhist,MATCH('Données élèves'!M627,libgem,0)),""),"")</f>
        <v/>
      </c>
      <c r="M624" s="148" t="str">
        <f>IF(AND(A624&lt;&gt;"",'Données élèves'!AH627&lt;&gt;""),IF('Données élèves'!AH627=TRUE,IF(INDEX(codegem,MATCH('Données élèves'!M627,libgem,0))&gt;=8000,INDEX(codegem,MATCH('Données élèves'!M627,libgem,0)),""),'Données élèves'!M627),"")</f>
        <v/>
      </c>
      <c r="N624" s="148" t="str">
        <f>IF(AND(A624&lt;&gt;"",'Données élèves'!AI627&lt;&gt;""),IF('Données élèves'!AI627=TRUE,INDEX(codeschart,MATCH('Données élèves'!N627,libschart,0)),'Données élèves'!N627),"")</f>
        <v/>
      </c>
      <c r="O624" s="148" t="str">
        <f>IF(AND(A624&lt;&gt;"",'Données élèves'!O627&lt;&gt;""),'Données élèves'!O627,"")</f>
        <v/>
      </c>
      <c r="P624" s="148" t="str">
        <f>IF(AND(A624&lt;&gt;"",'Données élèves'!AK627&lt;&gt;""),IF('Données élèves'!AK627=TRUE,INDEX(codeform,MATCH('Données élèves'!P627,libform,0)),'Données élèves'!P627),"")</f>
        <v/>
      </c>
      <c r="Q624" s="148" t="str">
        <f>IF(AND(A624&lt;&gt;"",'Données élèves'!AL627&lt;&gt;""),IF('Données élèves'!AL627=TRUE,INDEX(codespe,MATCH('Données élèves'!Q627,libspe,0)),'Données élèves'!Q627),"")</f>
        <v/>
      </c>
      <c r="R624" s="148" t="str">
        <f>IF(AND(A624&lt;&gt;"",OR('Données élèves'!AM627&lt;&gt;"",'Données élèves'!AT627=FALSE)),IF('Données élèves'!AM627=TRUE,INDEX(codemp1,MATCH('Données élèves'!R627,libmp1,0)),IF('Données élèves'!AT627=FALSE,0,'Données élèves'!R627)),"")</f>
        <v/>
      </c>
      <c r="S624" s="148" t="str">
        <f t="shared" si="28"/>
        <v/>
      </c>
      <c r="T624" s="148" t="str">
        <f t="shared" si="29"/>
        <v/>
      </c>
      <c r="U624" s="148" t="str">
        <f>IF(AND(A624&lt;&gt;"",'Données élèves'!S627&lt;&gt;""),'Données élèves'!S627,"")</f>
        <v/>
      </c>
      <c r="V624" s="148" t="str">
        <f>IF(AND(A624&lt;&gt;"",'Données élèves'!T627&lt;&gt;""),'Données élèves'!T627,"")</f>
        <v/>
      </c>
      <c r="W624" s="148" t="str">
        <f>IF(AND(A624&lt;&gt;"",'Données élèves'!U627&lt;&gt;""),'Données élèves'!U627,"")</f>
        <v/>
      </c>
      <c r="X624" s="148" t="str">
        <f>IF(AND(A624&lt;&gt;"",'Données élèves'!V627&lt;&gt;""),'Données élèves'!V627,"")</f>
        <v/>
      </c>
      <c r="Y624" s="148" t="str">
        <f>IF(AND(A624&lt;&gt;"",'Données élèves'!W627&lt;&gt;""),'Données élèves'!W627,"")</f>
        <v/>
      </c>
      <c r="Z624" s="148" t="str">
        <f>IF(AND(A624&lt;&gt;"",'Données élèves'!X627&lt;&gt;""),'Données élèves'!X627,"")</f>
        <v/>
      </c>
    </row>
    <row r="625" spans="1:26" x14ac:dyDescent="0.2">
      <c r="A625" s="146" t="str">
        <f>IF('Données élèves'!$C628&lt;&gt;"",'Données élèves'!A628,"")</f>
        <v/>
      </c>
      <c r="B625" s="146" t="str">
        <f>IF(A625&lt;&gt;"",'Données élèves'!B628,"")</f>
        <v/>
      </c>
      <c r="C625" s="146" t="str">
        <f>IF(AND(A625&lt;&gt;"",'Données élèves'!F628&lt;&gt;""),IF(INDEX(codeclint,MATCH('Données élèves'!F628,libclint,0))&lt;&gt;"",INDEX(codeclint,MATCH('Données élèves'!F628,libclint,0)),""),"")</f>
        <v/>
      </c>
      <c r="D625" s="146" t="str">
        <f t="shared" si="27"/>
        <v/>
      </c>
      <c r="E625" s="146" t="str">
        <f>IF(A625&lt;&gt;"",IF('Données élèves'!G628&lt;&gt;"",IF('Données élèves'!AB628&lt;&gt;"",IF('Données élèves'!G628="LOC.ID",CONCATENATE("LOC.",'Données élèves'!AU$5),'Données élèves'!G628),""),""),"")</f>
        <v/>
      </c>
      <c r="F625" s="146" t="str">
        <f>IF(A625&lt;&gt;"",IF('Données élèves'!H628&lt;&gt;"",'Données élèves'!H628,""),"")</f>
        <v/>
      </c>
      <c r="G625" s="146" t="str">
        <f>IF(AND(A625&lt;&gt;"",'Données élèves'!AC628&lt;&gt;""),IF('Données élèves'!AC628=TRUE,INDEX(codesex,MATCH('Données élèves'!I628,libsex,0)),'Données élèves'!I628),"")</f>
        <v/>
      </c>
      <c r="H625" s="147" t="str">
        <f>IF(A625&lt;&gt;"",IF('Données élèves'!J628&lt;&gt;"",'Données élèves'!J628,""),"")</f>
        <v/>
      </c>
      <c r="I625" s="148" t="str">
        <f>IF(AND(A625&lt;&gt;"",'Données élèves'!AE628&lt;&gt;""),IF('Données élèves'!AE628=TRUE,INDEX(codenat,MATCH('Données élèves'!K628,libnat,0)),'Données élèves'!K628),"")</f>
        <v/>
      </c>
      <c r="J625" s="148" t="str">
        <f>IF(AND(A625&lt;&gt;"",'Données élèves'!AF628&lt;&gt;""),IF('Données élèves'!AF628=TRUE,INDEX(codelangue,MATCH('Données élèves'!L628,liblangue,0)),'Données élèves'!L628),"")</f>
        <v/>
      </c>
      <c r="K625" s="148" t="str">
        <f>IF(AND(A625&lt;&gt;"",'Données élèves'!AH628&lt;&gt;""),IF('Données élèves'!AH628=TRUE,IF(INDEX(codegem,MATCH('Données élèves'!M628,libgem,0))&lt;8000,INDEX(codegem,MATCH('Données élèves'!M628,libgem,0)),""),'Données élèves'!M628),"")</f>
        <v/>
      </c>
      <c r="L625" s="148" t="str">
        <f>IF(AND(A625&lt;&gt;"",'Données élèves'!AH628&lt;&gt;""),IF('Données élèves'!AH628=TRUE,INDEX(codegemhist,MATCH('Données élèves'!M628,libgem,0)),""),"")</f>
        <v/>
      </c>
      <c r="M625" s="148" t="str">
        <f>IF(AND(A625&lt;&gt;"",'Données élèves'!AH628&lt;&gt;""),IF('Données élèves'!AH628=TRUE,IF(INDEX(codegem,MATCH('Données élèves'!M628,libgem,0))&gt;=8000,INDEX(codegem,MATCH('Données élèves'!M628,libgem,0)),""),'Données élèves'!M628),"")</f>
        <v/>
      </c>
      <c r="N625" s="148" t="str">
        <f>IF(AND(A625&lt;&gt;"",'Données élèves'!AI628&lt;&gt;""),IF('Données élèves'!AI628=TRUE,INDEX(codeschart,MATCH('Données élèves'!N628,libschart,0)),'Données élèves'!N628),"")</f>
        <v/>
      </c>
      <c r="O625" s="148" t="str">
        <f>IF(AND(A625&lt;&gt;"",'Données élèves'!O628&lt;&gt;""),'Données élèves'!O628,"")</f>
        <v/>
      </c>
      <c r="P625" s="148" t="str">
        <f>IF(AND(A625&lt;&gt;"",'Données élèves'!AK628&lt;&gt;""),IF('Données élèves'!AK628=TRUE,INDEX(codeform,MATCH('Données élèves'!P628,libform,0)),'Données élèves'!P628),"")</f>
        <v/>
      </c>
      <c r="Q625" s="148" t="str">
        <f>IF(AND(A625&lt;&gt;"",'Données élèves'!AL628&lt;&gt;""),IF('Données élèves'!AL628=TRUE,INDEX(codespe,MATCH('Données élèves'!Q628,libspe,0)),'Données élèves'!Q628),"")</f>
        <v/>
      </c>
      <c r="R625" s="148" t="str">
        <f>IF(AND(A625&lt;&gt;"",OR('Données élèves'!AM628&lt;&gt;"",'Données élèves'!AT628=FALSE)),IF('Données élèves'!AM628=TRUE,INDEX(codemp1,MATCH('Données élèves'!R628,libmp1,0)),IF('Données élèves'!AT628=FALSE,0,'Données élèves'!R628)),"")</f>
        <v/>
      </c>
      <c r="S625" s="148" t="str">
        <f t="shared" si="28"/>
        <v/>
      </c>
      <c r="T625" s="148" t="str">
        <f t="shared" si="29"/>
        <v/>
      </c>
      <c r="U625" s="148" t="str">
        <f>IF(AND(A625&lt;&gt;"",'Données élèves'!S628&lt;&gt;""),'Données élèves'!S628,"")</f>
        <v/>
      </c>
      <c r="V625" s="148" t="str">
        <f>IF(AND(A625&lt;&gt;"",'Données élèves'!T628&lt;&gt;""),'Données élèves'!T628,"")</f>
        <v/>
      </c>
      <c r="W625" s="148" t="str">
        <f>IF(AND(A625&lt;&gt;"",'Données élèves'!U628&lt;&gt;""),'Données élèves'!U628,"")</f>
        <v/>
      </c>
      <c r="X625" s="148" t="str">
        <f>IF(AND(A625&lt;&gt;"",'Données élèves'!V628&lt;&gt;""),'Données élèves'!V628,"")</f>
        <v/>
      </c>
      <c r="Y625" s="148" t="str">
        <f>IF(AND(A625&lt;&gt;"",'Données élèves'!W628&lt;&gt;""),'Données élèves'!W628,"")</f>
        <v/>
      </c>
      <c r="Z625" s="148" t="str">
        <f>IF(AND(A625&lt;&gt;"",'Données élèves'!X628&lt;&gt;""),'Données élèves'!X628,"")</f>
        <v/>
      </c>
    </row>
    <row r="626" spans="1:26" x14ac:dyDescent="0.2">
      <c r="A626" s="146" t="str">
        <f>IF('Données élèves'!$C629&lt;&gt;"",'Données élèves'!A629,"")</f>
        <v/>
      </c>
      <c r="B626" s="146" t="str">
        <f>IF(A626&lt;&gt;"",'Données élèves'!B629,"")</f>
        <v/>
      </c>
      <c r="C626" s="146" t="str">
        <f>IF(AND(A626&lt;&gt;"",'Données élèves'!F629&lt;&gt;""),IF(INDEX(codeclint,MATCH('Données élèves'!F629,libclint,0))&lt;&gt;"",INDEX(codeclint,MATCH('Données élèves'!F629,libclint,0)),""),"")</f>
        <v/>
      </c>
      <c r="D626" s="146" t="str">
        <f t="shared" si="27"/>
        <v/>
      </c>
      <c r="E626" s="146" t="str">
        <f>IF(A626&lt;&gt;"",IF('Données élèves'!G629&lt;&gt;"",IF('Données élèves'!AB629&lt;&gt;"",IF('Données élèves'!G629="LOC.ID",CONCATENATE("LOC.",'Données élèves'!AU$5),'Données élèves'!G629),""),""),"")</f>
        <v/>
      </c>
      <c r="F626" s="146" t="str">
        <f>IF(A626&lt;&gt;"",IF('Données élèves'!H629&lt;&gt;"",'Données élèves'!H629,""),"")</f>
        <v/>
      </c>
      <c r="G626" s="146" t="str">
        <f>IF(AND(A626&lt;&gt;"",'Données élèves'!AC629&lt;&gt;""),IF('Données élèves'!AC629=TRUE,INDEX(codesex,MATCH('Données élèves'!I629,libsex,0)),'Données élèves'!I629),"")</f>
        <v/>
      </c>
      <c r="H626" s="147" t="str">
        <f>IF(A626&lt;&gt;"",IF('Données élèves'!J629&lt;&gt;"",'Données élèves'!J629,""),"")</f>
        <v/>
      </c>
      <c r="I626" s="148" t="str">
        <f>IF(AND(A626&lt;&gt;"",'Données élèves'!AE629&lt;&gt;""),IF('Données élèves'!AE629=TRUE,INDEX(codenat,MATCH('Données élèves'!K629,libnat,0)),'Données élèves'!K629),"")</f>
        <v/>
      </c>
      <c r="J626" s="148" t="str">
        <f>IF(AND(A626&lt;&gt;"",'Données élèves'!AF629&lt;&gt;""),IF('Données élèves'!AF629=TRUE,INDEX(codelangue,MATCH('Données élèves'!L629,liblangue,0)),'Données élèves'!L629),"")</f>
        <v/>
      </c>
      <c r="K626" s="148" t="str">
        <f>IF(AND(A626&lt;&gt;"",'Données élèves'!AH629&lt;&gt;""),IF('Données élèves'!AH629=TRUE,IF(INDEX(codegem,MATCH('Données élèves'!M629,libgem,0))&lt;8000,INDEX(codegem,MATCH('Données élèves'!M629,libgem,0)),""),'Données élèves'!M629),"")</f>
        <v/>
      </c>
      <c r="L626" s="148" t="str">
        <f>IF(AND(A626&lt;&gt;"",'Données élèves'!AH629&lt;&gt;""),IF('Données élèves'!AH629=TRUE,INDEX(codegemhist,MATCH('Données élèves'!M629,libgem,0)),""),"")</f>
        <v/>
      </c>
      <c r="M626" s="148" t="str">
        <f>IF(AND(A626&lt;&gt;"",'Données élèves'!AH629&lt;&gt;""),IF('Données élèves'!AH629=TRUE,IF(INDEX(codegem,MATCH('Données élèves'!M629,libgem,0))&gt;=8000,INDEX(codegem,MATCH('Données élèves'!M629,libgem,0)),""),'Données élèves'!M629),"")</f>
        <v/>
      </c>
      <c r="N626" s="148" t="str">
        <f>IF(AND(A626&lt;&gt;"",'Données élèves'!AI629&lt;&gt;""),IF('Données élèves'!AI629=TRUE,INDEX(codeschart,MATCH('Données élèves'!N629,libschart,0)),'Données élèves'!N629),"")</f>
        <v/>
      </c>
      <c r="O626" s="148" t="str">
        <f>IF(AND(A626&lt;&gt;"",'Données élèves'!O629&lt;&gt;""),'Données élèves'!O629,"")</f>
        <v/>
      </c>
      <c r="P626" s="148" t="str">
        <f>IF(AND(A626&lt;&gt;"",'Données élèves'!AK629&lt;&gt;""),IF('Données élèves'!AK629=TRUE,INDEX(codeform,MATCH('Données élèves'!P629,libform,0)),'Données élèves'!P629),"")</f>
        <v/>
      </c>
      <c r="Q626" s="148" t="str">
        <f>IF(AND(A626&lt;&gt;"",'Données élèves'!AL629&lt;&gt;""),IF('Données élèves'!AL629=TRUE,INDEX(codespe,MATCH('Données élèves'!Q629,libspe,0)),'Données élèves'!Q629),"")</f>
        <v/>
      </c>
      <c r="R626" s="148" t="str">
        <f>IF(AND(A626&lt;&gt;"",OR('Données élèves'!AM629&lt;&gt;"",'Données élèves'!AT629=FALSE)),IF('Données élèves'!AM629=TRUE,INDEX(codemp1,MATCH('Données élèves'!R629,libmp1,0)),IF('Données élèves'!AT629=FALSE,0,'Données élèves'!R629)),"")</f>
        <v/>
      </c>
      <c r="S626" s="148" t="str">
        <f t="shared" si="28"/>
        <v/>
      </c>
      <c r="T626" s="148" t="str">
        <f t="shared" si="29"/>
        <v/>
      </c>
      <c r="U626" s="148" t="str">
        <f>IF(AND(A626&lt;&gt;"",'Données élèves'!S629&lt;&gt;""),'Données élèves'!S629,"")</f>
        <v/>
      </c>
      <c r="V626" s="148" t="str">
        <f>IF(AND(A626&lt;&gt;"",'Données élèves'!T629&lt;&gt;""),'Données élèves'!T629,"")</f>
        <v/>
      </c>
      <c r="W626" s="148" t="str">
        <f>IF(AND(A626&lt;&gt;"",'Données élèves'!U629&lt;&gt;""),'Données élèves'!U629,"")</f>
        <v/>
      </c>
      <c r="X626" s="148" t="str">
        <f>IF(AND(A626&lt;&gt;"",'Données élèves'!V629&lt;&gt;""),'Données élèves'!V629,"")</f>
        <v/>
      </c>
      <c r="Y626" s="148" t="str">
        <f>IF(AND(A626&lt;&gt;"",'Données élèves'!W629&lt;&gt;""),'Données élèves'!W629,"")</f>
        <v/>
      </c>
      <c r="Z626" s="148" t="str">
        <f>IF(AND(A626&lt;&gt;"",'Données élèves'!X629&lt;&gt;""),'Données élèves'!X629,"")</f>
        <v/>
      </c>
    </row>
    <row r="627" spans="1:26" x14ac:dyDescent="0.2">
      <c r="A627" s="146" t="str">
        <f>IF('Données élèves'!$C630&lt;&gt;"",'Données élèves'!A630,"")</f>
        <v/>
      </c>
      <c r="B627" s="146" t="str">
        <f>IF(A627&lt;&gt;"",'Données élèves'!B630,"")</f>
        <v/>
      </c>
      <c r="C627" s="146" t="str">
        <f>IF(AND(A627&lt;&gt;"",'Données élèves'!F630&lt;&gt;""),IF(INDEX(codeclint,MATCH('Données élèves'!F630,libclint,0))&lt;&gt;"",INDEX(codeclint,MATCH('Données élèves'!F630,libclint,0)),""),"")</f>
        <v/>
      </c>
      <c r="D627" s="146" t="str">
        <f t="shared" si="27"/>
        <v/>
      </c>
      <c r="E627" s="146" t="str">
        <f>IF(A627&lt;&gt;"",IF('Données élèves'!G630&lt;&gt;"",IF('Données élèves'!AB630&lt;&gt;"",IF('Données élèves'!G630="LOC.ID",CONCATENATE("LOC.",'Données élèves'!AU$5),'Données élèves'!G630),""),""),"")</f>
        <v/>
      </c>
      <c r="F627" s="146" t="str">
        <f>IF(A627&lt;&gt;"",IF('Données élèves'!H630&lt;&gt;"",'Données élèves'!H630,""),"")</f>
        <v/>
      </c>
      <c r="G627" s="146" t="str">
        <f>IF(AND(A627&lt;&gt;"",'Données élèves'!AC630&lt;&gt;""),IF('Données élèves'!AC630=TRUE,INDEX(codesex,MATCH('Données élèves'!I630,libsex,0)),'Données élèves'!I630),"")</f>
        <v/>
      </c>
      <c r="H627" s="147" t="str">
        <f>IF(A627&lt;&gt;"",IF('Données élèves'!J630&lt;&gt;"",'Données élèves'!J630,""),"")</f>
        <v/>
      </c>
      <c r="I627" s="148" t="str">
        <f>IF(AND(A627&lt;&gt;"",'Données élèves'!AE630&lt;&gt;""),IF('Données élèves'!AE630=TRUE,INDEX(codenat,MATCH('Données élèves'!K630,libnat,0)),'Données élèves'!K630),"")</f>
        <v/>
      </c>
      <c r="J627" s="148" t="str">
        <f>IF(AND(A627&lt;&gt;"",'Données élèves'!AF630&lt;&gt;""),IF('Données élèves'!AF630=TRUE,INDEX(codelangue,MATCH('Données élèves'!L630,liblangue,0)),'Données élèves'!L630),"")</f>
        <v/>
      </c>
      <c r="K627" s="148" t="str">
        <f>IF(AND(A627&lt;&gt;"",'Données élèves'!AH630&lt;&gt;""),IF('Données élèves'!AH630=TRUE,IF(INDEX(codegem,MATCH('Données élèves'!M630,libgem,0))&lt;8000,INDEX(codegem,MATCH('Données élèves'!M630,libgem,0)),""),'Données élèves'!M630),"")</f>
        <v/>
      </c>
      <c r="L627" s="148" t="str">
        <f>IF(AND(A627&lt;&gt;"",'Données élèves'!AH630&lt;&gt;""),IF('Données élèves'!AH630=TRUE,INDEX(codegemhist,MATCH('Données élèves'!M630,libgem,0)),""),"")</f>
        <v/>
      </c>
      <c r="M627" s="148" t="str">
        <f>IF(AND(A627&lt;&gt;"",'Données élèves'!AH630&lt;&gt;""),IF('Données élèves'!AH630=TRUE,IF(INDEX(codegem,MATCH('Données élèves'!M630,libgem,0))&gt;=8000,INDEX(codegem,MATCH('Données élèves'!M630,libgem,0)),""),'Données élèves'!M630),"")</f>
        <v/>
      </c>
      <c r="N627" s="148" t="str">
        <f>IF(AND(A627&lt;&gt;"",'Données élèves'!AI630&lt;&gt;""),IF('Données élèves'!AI630=TRUE,INDEX(codeschart,MATCH('Données élèves'!N630,libschart,0)),'Données élèves'!N630),"")</f>
        <v/>
      </c>
      <c r="O627" s="148" t="str">
        <f>IF(AND(A627&lt;&gt;"",'Données élèves'!O630&lt;&gt;""),'Données élèves'!O630,"")</f>
        <v/>
      </c>
      <c r="P627" s="148" t="str">
        <f>IF(AND(A627&lt;&gt;"",'Données élèves'!AK630&lt;&gt;""),IF('Données élèves'!AK630=TRUE,INDEX(codeform,MATCH('Données élèves'!P630,libform,0)),'Données élèves'!P630),"")</f>
        <v/>
      </c>
      <c r="Q627" s="148" t="str">
        <f>IF(AND(A627&lt;&gt;"",'Données élèves'!AL630&lt;&gt;""),IF('Données élèves'!AL630=TRUE,INDEX(codespe,MATCH('Données élèves'!Q630,libspe,0)),'Données élèves'!Q630),"")</f>
        <v/>
      </c>
      <c r="R627" s="148" t="str">
        <f>IF(AND(A627&lt;&gt;"",OR('Données élèves'!AM630&lt;&gt;"",'Données élèves'!AT630=FALSE)),IF('Données élèves'!AM630=TRUE,INDEX(codemp1,MATCH('Données élèves'!R630,libmp1,0)),IF('Données élèves'!AT630=FALSE,0,'Données élèves'!R630)),"")</f>
        <v/>
      </c>
      <c r="S627" s="148" t="str">
        <f t="shared" si="28"/>
        <v/>
      </c>
      <c r="T627" s="148" t="str">
        <f t="shared" si="29"/>
        <v/>
      </c>
      <c r="U627" s="148" t="str">
        <f>IF(AND(A627&lt;&gt;"",'Données élèves'!S630&lt;&gt;""),'Données élèves'!S630,"")</f>
        <v/>
      </c>
      <c r="V627" s="148" t="str">
        <f>IF(AND(A627&lt;&gt;"",'Données élèves'!T630&lt;&gt;""),'Données élèves'!T630,"")</f>
        <v/>
      </c>
      <c r="W627" s="148" t="str">
        <f>IF(AND(A627&lt;&gt;"",'Données élèves'!U630&lt;&gt;""),'Données élèves'!U630,"")</f>
        <v/>
      </c>
      <c r="X627" s="148" t="str">
        <f>IF(AND(A627&lt;&gt;"",'Données élèves'!V630&lt;&gt;""),'Données élèves'!V630,"")</f>
        <v/>
      </c>
      <c r="Y627" s="148" t="str">
        <f>IF(AND(A627&lt;&gt;"",'Données élèves'!W630&lt;&gt;""),'Données élèves'!W630,"")</f>
        <v/>
      </c>
      <c r="Z627" s="148" t="str">
        <f>IF(AND(A627&lt;&gt;"",'Données élèves'!X630&lt;&gt;""),'Données élèves'!X630,"")</f>
        <v/>
      </c>
    </row>
    <row r="628" spans="1:26" x14ac:dyDescent="0.2">
      <c r="A628" s="146" t="str">
        <f>IF('Données élèves'!$C631&lt;&gt;"",'Données élèves'!A631,"")</f>
        <v/>
      </c>
      <c r="B628" s="146" t="str">
        <f>IF(A628&lt;&gt;"",'Données élèves'!B631,"")</f>
        <v/>
      </c>
      <c r="C628" s="146" t="str">
        <f>IF(AND(A628&lt;&gt;"",'Données élèves'!F631&lt;&gt;""),IF(INDEX(codeclint,MATCH('Données élèves'!F631,libclint,0))&lt;&gt;"",INDEX(codeclint,MATCH('Données élèves'!F631,libclint,0)),""),"")</f>
        <v/>
      </c>
      <c r="D628" s="146" t="str">
        <f t="shared" si="27"/>
        <v/>
      </c>
      <c r="E628" s="146" t="str">
        <f>IF(A628&lt;&gt;"",IF('Données élèves'!G631&lt;&gt;"",IF('Données élèves'!AB631&lt;&gt;"",IF('Données élèves'!G631="LOC.ID",CONCATENATE("LOC.",'Données élèves'!AU$5),'Données élèves'!G631),""),""),"")</f>
        <v/>
      </c>
      <c r="F628" s="146" t="str">
        <f>IF(A628&lt;&gt;"",IF('Données élèves'!H631&lt;&gt;"",'Données élèves'!H631,""),"")</f>
        <v/>
      </c>
      <c r="G628" s="146" t="str">
        <f>IF(AND(A628&lt;&gt;"",'Données élèves'!AC631&lt;&gt;""),IF('Données élèves'!AC631=TRUE,INDEX(codesex,MATCH('Données élèves'!I631,libsex,0)),'Données élèves'!I631),"")</f>
        <v/>
      </c>
      <c r="H628" s="147" t="str">
        <f>IF(A628&lt;&gt;"",IF('Données élèves'!J631&lt;&gt;"",'Données élèves'!J631,""),"")</f>
        <v/>
      </c>
      <c r="I628" s="148" t="str">
        <f>IF(AND(A628&lt;&gt;"",'Données élèves'!AE631&lt;&gt;""),IF('Données élèves'!AE631=TRUE,INDEX(codenat,MATCH('Données élèves'!K631,libnat,0)),'Données élèves'!K631),"")</f>
        <v/>
      </c>
      <c r="J628" s="148" t="str">
        <f>IF(AND(A628&lt;&gt;"",'Données élèves'!AF631&lt;&gt;""),IF('Données élèves'!AF631=TRUE,INDEX(codelangue,MATCH('Données élèves'!L631,liblangue,0)),'Données élèves'!L631),"")</f>
        <v/>
      </c>
      <c r="K628" s="148" t="str">
        <f>IF(AND(A628&lt;&gt;"",'Données élèves'!AH631&lt;&gt;""),IF('Données élèves'!AH631=TRUE,IF(INDEX(codegem,MATCH('Données élèves'!M631,libgem,0))&lt;8000,INDEX(codegem,MATCH('Données élèves'!M631,libgem,0)),""),'Données élèves'!M631),"")</f>
        <v/>
      </c>
      <c r="L628" s="148" t="str">
        <f>IF(AND(A628&lt;&gt;"",'Données élèves'!AH631&lt;&gt;""),IF('Données élèves'!AH631=TRUE,INDEX(codegemhist,MATCH('Données élèves'!M631,libgem,0)),""),"")</f>
        <v/>
      </c>
      <c r="M628" s="148" t="str">
        <f>IF(AND(A628&lt;&gt;"",'Données élèves'!AH631&lt;&gt;""),IF('Données élèves'!AH631=TRUE,IF(INDEX(codegem,MATCH('Données élèves'!M631,libgem,0))&gt;=8000,INDEX(codegem,MATCH('Données élèves'!M631,libgem,0)),""),'Données élèves'!M631),"")</f>
        <v/>
      </c>
      <c r="N628" s="148" t="str">
        <f>IF(AND(A628&lt;&gt;"",'Données élèves'!AI631&lt;&gt;""),IF('Données élèves'!AI631=TRUE,INDEX(codeschart,MATCH('Données élèves'!N631,libschart,0)),'Données élèves'!N631),"")</f>
        <v/>
      </c>
      <c r="O628" s="148" t="str">
        <f>IF(AND(A628&lt;&gt;"",'Données élèves'!O631&lt;&gt;""),'Données élèves'!O631,"")</f>
        <v/>
      </c>
      <c r="P628" s="148" t="str">
        <f>IF(AND(A628&lt;&gt;"",'Données élèves'!AK631&lt;&gt;""),IF('Données élèves'!AK631=TRUE,INDEX(codeform,MATCH('Données élèves'!P631,libform,0)),'Données élèves'!P631),"")</f>
        <v/>
      </c>
      <c r="Q628" s="148" t="str">
        <f>IF(AND(A628&lt;&gt;"",'Données élèves'!AL631&lt;&gt;""),IF('Données élèves'!AL631=TRUE,INDEX(codespe,MATCH('Données élèves'!Q631,libspe,0)),'Données élèves'!Q631),"")</f>
        <v/>
      </c>
      <c r="R628" s="148" t="str">
        <f>IF(AND(A628&lt;&gt;"",OR('Données élèves'!AM631&lt;&gt;"",'Données élèves'!AT631=FALSE)),IF('Données élèves'!AM631=TRUE,INDEX(codemp1,MATCH('Données élèves'!R631,libmp1,0)),IF('Données élèves'!AT631=FALSE,0,'Données élèves'!R631)),"")</f>
        <v/>
      </c>
      <c r="S628" s="148" t="str">
        <f t="shared" si="28"/>
        <v/>
      </c>
      <c r="T628" s="148" t="str">
        <f t="shared" si="29"/>
        <v/>
      </c>
      <c r="U628" s="148" t="str">
        <f>IF(AND(A628&lt;&gt;"",'Données élèves'!S631&lt;&gt;""),'Données élèves'!S631,"")</f>
        <v/>
      </c>
      <c r="V628" s="148" t="str">
        <f>IF(AND(A628&lt;&gt;"",'Données élèves'!T631&lt;&gt;""),'Données élèves'!T631,"")</f>
        <v/>
      </c>
      <c r="W628" s="148" t="str">
        <f>IF(AND(A628&lt;&gt;"",'Données élèves'!U631&lt;&gt;""),'Données élèves'!U631,"")</f>
        <v/>
      </c>
      <c r="X628" s="148" t="str">
        <f>IF(AND(A628&lt;&gt;"",'Données élèves'!V631&lt;&gt;""),'Données élèves'!V631,"")</f>
        <v/>
      </c>
      <c r="Y628" s="148" t="str">
        <f>IF(AND(A628&lt;&gt;"",'Données élèves'!W631&lt;&gt;""),'Données élèves'!W631,"")</f>
        <v/>
      </c>
      <c r="Z628" s="148" t="str">
        <f>IF(AND(A628&lt;&gt;"",'Données élèves'!X631&lt;&gt;""),'Données élèves'!X631,"")</f>
        <v/>
      </c>
    </row>
    <row r="629" spans="1:26" x14ac:dyDescent="0.2">
      <c r="A629" s="146" t="str">
        <f>IF('Données élèves'!$C632&lt;&gt;"",'Données élèves'!A632,"")</f>
        <v/>
      </c>
      <c r="B629" s="146" t="str">
        <f>IF(A629&lt;&gt;"",'Données élèves'!B632,"")</f>
        <v/>
      </c>
      <c r="C629" s="146" t="str">
        <f>IF(AND(A629&lt;&gt;"",'Données élèves'!F632&lt;&gt;""),IF(INDEX(codeclint,MATCH('Données élèves'!F632,libclint,0))&lt;&gt;"",INDEX(codeclint,MATCH('Données élèves'!F632,libclint,0)),""),"")</f>
        <v/>
      </c>
      <c r="D629" s="146" t="str">
        <f t="shared" si="27"/>
        <v/>
      </c>
      <c r="E629" s="146" t="str">
        <f>IF(A629&lt;&gt;"",IF('Données élèves'!G632&lt;&gt;"",IF('Données élèves'!AB632&lt;&gt;"",IF('Données élèves'!G632="LOC.ID",CONCATENATE("LOC.",'Données élèves'!AU$5),'Données élèves'!G632),""),""),"")</f>
        <v/>
      </c>
      <c r="F629" s="146" t="str">
        <f>IF(A629&lt;&gt;"",IF('Données élèves'!H632&lt;&gt;"",'Données élèves'!H632,""),"")</f>
        <v/>
      </c>
      <c r="G629" s="146" t="str">
        <f>IF(AND(A629&lt;&gt;"",'Données élèves'!AC632&lt;&gt;""),IF('Données élèves'!AC632=TRUE,INDEX(codesex,MATCH('Données élèves'!I632,libsex,0)),'Données élèves'!I632),"")</f>
        <v/>
      </c>
      <c r="H629" s="147" t="str">
        <f>IF(A629&lt;&gt;"",IF('Données élèves'!J632&lt;&gt;"",'Données élèves'!J632,""),"")</f>
        <v/>
      </c>
      <c r="I629" s="148" t="str">
        <f>IF(AND(A629&lt;&gt;"",'Données élèves'!AE632&lt;&gt;""),IF('Données élèves'!AE632=TRUE,INDEX(codenat,MATCH('Données élèves'!K632,libnat,0)),'Données élèves'!K632),"")</f>
        <v/>
      </c>
      <c r="J629" s="148" t="str">
        <f>IF(AND(A629&lt;&gt;"",'Données élèves'!AF632&lt;&gt;""),IF('Données élèves'!AF632=TRUE,INDEX(codelangue,MATCH('Données élèves'!L632,liblangue,0)),'Données élèves'!L632),"")</f>
        <v/>
      </c>
      <c r="K629" s="148" t="str">
        <f>IF(AND(A629&lt;&gt;"",'Données élèves'!AH632&lt;&gt;""),IF('Données élèves'!AH632=TRUE,IF(INDEX(codegem,MATCH('Données élèves'!M632,libgem,0))&lt;8000,INDEX(codegem,MATCH('Données élèves'!M632,libgem,0)),""),'Données élèves'!M632),"")</f>
        <v/>
      </c>
      <c r="L629" s="148" t="str">
        <f>IF(AND(A629&lt;&gt;"",'Données élèves'!AH632&lt;&gt;""),IF('Données élèves'!AH632=TRUE,INDEX(codegemhist,MATCH('Données élèves'!M632,libgem,0)),""),"")</f>
        <v/>
      </c>
      <c r="M629" s="148" t="str">
        <f>IF(AND(A629&lt;&gt;"",'Données élèves'!AH632&lt;&gt;""),IF('Données élèves'!AH632=TRUE,IF(INDEX(codegem,MATCH('Données élèves'!M632,libgem,0))&gt;=8000,INDEX(codegem,MATCH('Données élèves'!M632,libgem,0)),""),'Données élèves'!M632),"")</f>
        <v/>
      </c>
      <c r="N629" s="148" t="str">
        <f>IF(AND(A629&lt;&gt;"",'Données élèves'!AI632&lt;&gt;""),IF('Données élèves'!AI632=TRUE,INDEX(codeschart,MATCH('Données élèves'!N632,libschart,0)),'Données élèves'!N632),"")</f>
        <v/>
      </c>
      <c r="O629" s="148" t="str">
        <f>IF(AND(A629&lt;&gt;"",'Données élèves'!O632&lt;&gt;""),'Données élèves'!O632,"")</f>
        <v/>
      </c>
      <c r="P629" s="148" t="str">
        <f>IF(AND(A629&lt;&gt;"",'Données élèves'!AK632&lt;&gt;""),IF('Données élèves'!AK632=TRUE,INDEX(codeform,MATCH('Données élèves'!P632,libform,0)),'Données élèves'!P632),"")</f>
        <v/>
      </c>
      <c r="Q629" s="148" t="str">
        <f>IF(AND(A629&lt;&gt;"",'Données élèves'!AL632&lt;&gt;""),IF('Données élèves'!AL632=TRUE,INDEX(codespe,MATCH('Données élèves'!Q632,libspe,0)),'Données élèves'!Q632),"")</f>
        <v/>
      </c>
      <c r="R629" s="148" t="str">
        <f>IF(AND(A629&lt;&gt;"",OR('Données élèves'!AM632&lt;&gt;"",'Données élèves'!AT632=FALSE)),IF('Données élèves'!AM632=TRUE,INDEX(codemp1,MATCH('Données élèves'!R632,libmp1,0)),IF('Données élèves'!AT632=FALSE,0,'Données élèves'!R632)),"")</f>
        <v/>
      </c>
      <c r="S629" s="148" t="str">
        <f t="shared" si="28"/>
        <v/>
      </c>
      <c r="T629" s="148" t="str">
        <f t="shared" si="29"/>
        <v/>
      </c>
      <c r="U629" s="148" t="str">
        <f>IF(AND(A629&lt;&gt;"",'Données élèves'!S632&lt;&gt;""),'Données élèves'!S632,"")</f>
        <v/>
      </c>
      <c r="V629" s="148" t="str">
        <f>IF(AND(A629&lt;&gt;"",'Données élèves'!T632&lt;&gt;""),'Données élèves'!T632,"")</f>
        <v/>
      </c>
      <c r="W629" s="148" t="str">
        <f>IF(AND(A629&lt;&gt;"",'Données élèves'!U632&lt;&gt;""),'Données élèves'!U632,"")</f>
        <v/>
      </c>
      <c r="X629" s="148" t="str">
        <f>IF(AND(A629&lt;&gt;"",'Données élèves'!V632&lt;&gt;""),'Données élèves'!V632,"")</f>
        <v/>
      </c>
      <c r="Y629" s="148" t="str">
        <f>IF(AND(A629&lt;&gt;"",'Données élèves'!W632&lt;&gt;""),'Données élèves'!W632,"")</f>
        <v/>
      </c>
      <c r="Z629" s="148" t="str">
        <f>IF(AND(A629&lt;&gt;"",'Données élèves'!X632&lt;&gt;""),'Données élèves'!X632,"")</f>
        <v/>
      </c>
    </row>
    <row r="630" spans="1:26" x14ac:dyDescent="0.2">
      <c r="A630" s="146" t="str">
        <f>IF('Données élèves'!$C633&lt;&gt;"",'Données élèves'!A633,"")</f>
        <v/>
      </c>
      <c r="B630" s="146" t="str">
        <f>IF(A630&lt;&gt;"",'Données élèves'!B633,"")</f>
        <v/>
      </c>
      <c r="C630" s="146" t="str">
        <f>IF(AND(A630&lt;&gt;"",'Données élèves'!F633&lt;&gt;""),IF(INDEX(codeclint,MATCH('Données élèves'!F633,libclint,0))&lt;&gt;"",INDEX(codeclint,MATCH('Données élèves'!F633,libclint,0)),""),"")</f>
        <v/>
      </c>
      <c r="D630" s="146" t="str">
        <f t="shared" si="27"/>
        <v/>
      </c>
      <c r="E630" s="146" t="str">
        <f>IF(A630&lt;&gt;"",IF('Données élèves'!G633&lt;&gt;"",IF('Données élèves'!AB633&lt;&gt;"",IF('Données élèves'!G633="LOC.ID",CONCATENATE("LOC.",'Données élèves'!AU$5),'Données élèves'!G633),""),""),"")</f>
        <v/>
      </c>
      <c r="F630" s="146" t="str">
        <f>IF(A630&lt;&gt;"",IF('Données élèves'!H633&lt;&gt;"",'Données élèves'!H633,""),"")</f>
        <v/>
      </c>
      <c r="G630" s="146" t="str">
        <f>IF(AND(A630&lt;&gt;"",'Données élèves'!AC633&lt;&gt;""),IF('Données élèves'!AC633=TRUE,INDEX(codesex,MATCH('Données élèves'!I633,libsex,0)),'Données élèves'!I633),"")</f>
        <v/>
      </c>
      <c r="H630" s="147" t="str">
        <f>IF(A630&lt;&gt;"",IF('Données élèves'!J633&lt;&gt;"",'Données élèves'!J633,""),"")</f>
        <v/>
      </c>
      <c r="I630" s="148" t="str">
        <f>IF(AND(A630&lt;&gt;"",'Données élèves'!AE633&lt;&gt;""),IF('Données élèves'!AE633=TRUE,INDEX(codenat,MATCH('Données élèves'!K633,libnat,0)),'Données élèves'!K633),"")</f>
        <v/>
      </c>
      <c r="J630" s="148" t="str">
        <f>IF(AND(A630&lt;&gt;"",'Données élèves'!AF633&lt;&gt;""),IF('Données élèves'!AF633=TRUE,INDEX(codelangue,MATCH('Données élèves'!L633,liblangue,0)),'Données élèves'!L633),"")</f>
        <v/>
      </c>
      <c r="K630" s="148" t="str">
        <f>IF(AND(A630&lt;&gt;"",'Données élèves'!AH633&lt;&gt;""),IF('Données élèves'!AH633=TRUE,IF(INDEX(codegem,MATCH('Données élèves'!M633,libgem,0))&lt;8000,INDEX(codegem,MATCH('Données élèves'!M633,libgem,0)),""),'Données élèves'!M633),"")</f>
        <v/>
      </c>
      <c r="L630" s="148" t="str">
        <f>IF(AND(A630&lt;&gt;"",'Données élèves'!AH633&lt;&gt;""),IF('Données élèves'!AH633=TRUE,INDEX(codegemhist,MATCH('Données élèves'!M633,libgem,0)),""),"")</f>
        <v/>
      </c>
      <c r="M630" s="148" t="str">
        <f>IF(AND(A630&lt;&gt;"",'Données élèves'!AH633&lt;&gt;""),IF('Données élèves'!AH633=TRUE,IF(INDEX(codegem,MATCH('Données élèves'!M633,libgem,0))&gt;=8000,INDEX(codegem,MATCH('Données élèves'!M633,libgem,0)),""),'Données élèves'!M633),"")</f>
        <v/>
      </c>
      <c r="N630" s="148" t="str">
        <f>IF(AND(A630&lt;&gt;"",'Données élèves'!AI633&lt;&gt;""),IF('Données élèves'!AI633=TRUE,INDEX(codeschart,MATCH('Données élèves'!N633,libschart,0)),'Données élèves'!N633),"")</f>
        <v/>
      </c>
      <c r="O630" s="148" t="str">
        <f>IF(AND(A630&lt;&gt;"",'Données élèves'!O633&lt;&gt;""),'Données élèves'!O633,"")</f>
        <v/>
      </c>
      <c r="P630" s="148" t="str">
        <f>IF(AND(A630&lt;&gt;"",'Données élèves'!AK633&lt;&gt;""),IF('Données élèves'!AK633=TRUE,INDEX(codeform,MATCH('Données élèves'!P633,libform,0)),'Données élèves'!P633),"")</f>
        <v/>
      </c>
      <c r="Q630" s="148" t="str">
        <f>IF(AND(A630&lt;&gt;"",'Données élèves'!AL633&lt;&gt;""),IF('Données élèves'!AL633=TRUE,INDEX(codespe,MATCH('Données élèves'!Q633,libspe,0)),'Données élèves'!Q633),"")</f>
        <v/>
      </c>
      <c r="R630" s="148" t="str">
        <f>IF(AND(A630&lt;&gt;"",OR('Données élèves'!AM633&lt;&gt;"",'Données élèves'!AT633=FALSE)),IF('Données élèves'!AM633=TRUE,INDEX(codemp1,MATCH('Données élèves'!R633,libmp1,0)),IF('Données élèves'!AT633=FALSE,0,'Données élèves'!R633)),"")</f>
        <v/>
      </c>
      <c r="S630" s="148" t="str">
        <f t="shared" si="28"/>
        <v/>
      </c>
      <c r="T630" s="148" t="str">
        <f t="shared" si="29"/>
        <v/>
      </c>
      <c r="U630" s="148" t="str">
        <f>IF(AND(A630&lt;&gt;"",'Données élèves'!S633&lt;&gt;""),'Données élèves'!S633,"")</f>
        <v/>
      </c>
      <c r="V630" s="148" t="str">
        <f>IF(AND(A630&lt;&gt;"",'Données élèves'!T633&lt;&gt;""),'Données élèves'!T633,"")</f>
        <v/>
      </c>
      <c r="W630" s="148" t="str">
        <f>IF(AND(A630&lt;&gt;"",'Données élèves'!U633&lt;&gt;""),'Données élèves'!U633,"")</f>
        <v/>
      </c>
      <c r="X630" s="148" t="str">
        <f>IF(AND(A630&lt;&gt;"",'Données élèves'!V633&lt;&gt;""),'Données élèves'!V633,"")</f>
        <v/>
      </c>
      <c r="Y630" s="148" t="str">
        <f>IF(AND(A630&lt;&gt;"",'Données élèves'!W633&lt;&gt;""),'Données élèves'!W633,"")</f>
        <v/>
      </c>
      <c r="Z630" s="148" t="str">
        <f>IF(AND(A630&lt;&gt;"",'Données élèves'!X633&lt;&gt;""),'Données élèves'!X633,"")</f>
        <v/>
      </c>
    </row>
    <row r="631" spans="1:26" x14ac:dyDescent="0.2">
      <c r="A631" s="146" t="str">
        <f>IF('Données élèves'!$C634&lt;&gt;"",'Données élèves'!A634,"")</f>
        <v/>
      </c>
      <c r="B631" s="146" t="str">
        <f>IF(A631&lt;&gt;"",'Données élèves'!B634,"")</f>
        <v/>
      </c>
      <c r="C631" s="146" t="str">
        <f>IF(AND(A631&lt;&gt;"",'Données élèves'!F634&lt;&gt;""),IF(INDEX(codeclint,MATCH('Données élèves'!F634,libclint,0))&lt;&gt;"",INDEX(codeclint,MATCH('Données élèves'!F634,libclint,0)),""),"")</f>
        <v/>
      </c>
      <c r="D631" s="146" t="str">
        <f t="shared" si="27"/>
        <v/>
      </c>
      <c r="E631" s="146" t="str">
        <f>IF(A631&lt;&gt;"",IF('Données élèves'!G634&lt;&gt;"",IF('Données élèves'!AB634&lt;&gt;"",IF('Données élèves'!G634="LOC.ID",CONCATENATE("LOC.",'Données élèves'!AU$5),'Données élèves'!G634),""),""),"")</f>
        <v/>
      </c>
      <c r="F631" s="146" t="str">
        <f>IF(A631&lt;&gt;"",IF('Données élèves'!H634&lt;&gt;"",'Données élèves'!H634,""),"")</f>
        <v/>
      </c>
      <c r="G631" s="146" t="str">
        <f>IF(AND(A631&lt;&gt;"",'Données élèves'!AC634&lt;&gt;""),IF('Données élèves'!AC634=TRUE,INDEX(codesex,MATCH('Données élèves'!I634,libsex,0)),'Données élèves'!I634),"")</f>
        <v/>
      </c>
      <c r="H631" s="147" t="str">
        <f>IF(A631&lt;&gt;"",IF('Données élèves'!J634&lt;&gt;"",'Données élèves'!J634,""),"")</f>
        <v/>
      </c>
      <c r="I631" s="148" t="str">
        <f>IF(AND(A631&lt;&gt;"",'Données élèves'!AE634&lt;&gt;""),IF('Données élèves'!AE634=TRUE,INDEX(codenat,MATCH('Données élèves'!K634,libnat,0)),'Données élèves'!K634),"")</f>
        <v/>
      </c>
      <c r="J631" s="148" t="str">
        <f>IF(AND(A631&lt;&gt;"",'Données élèves'!AF634&lt;&gt;""),IF('Données élèves'!AF634=TRUE,INDEX(codelangue,MATCH('Données élèves'!L634,liblangue,0)),'Données élèves'!L634),"")</f>
        <v/>
      </c>
      <c r="K631" s="148" t="str">
        <f>IF(AND(A631&lt;&gt;"",'Données élèves'!AH634&lt;&gt;""),IF('Données élèves'!AH634=TRUE,IF(INDEX(codegem,MATCH('Données élèves'!M634,libgem,0))&lt;8000,INDEX(codegem,MATCH('Données élèves'!M634,libgem,0)),""),'Données élèves'!M634),"")</f>
        <v/>
      </c>
      <c r="L631" s="148" t="str">
        <f>IF(AND(A631&lt;&gt;"",'Données élèves'!AH634&lt;&gt;""),IF('Données élèves'!AH634=TRUE,INDEX(codegemhist,MATCH('Données élèves'!M634,libgem,0)),""),"")</f>
        <v/>
      </c>
      <c r="M631" s="148" t="str">
        <f>IF(AND(A631&lt;&gt;"",'Données élèves'!AH634&lt;&gt;""),IF('Données élèves'!AH634=TRUE,IF(INDEX(codegem,MATCH('Données élèves'!M634,libgem,0))&gt;=8000,INDEX(codegem,MATCH('Données élèves'!M634,libgem,0)),""),'Données élèves'!M634),"")</f>
        <v/>
      </c>
      <c r="N631" s="148" t="str">
        <f>IF(AND(A631&lt;&gt;"",'Données élèves'!AI634&lt;&gt;""),IF('Données élèves'!AI634=TRUE,INDEX(codeschart,MATCH('Données élèves'!N634,libschart,0)),'Données élèves'!N634),"")</f>
        <v/>
      </c>
      <c r="O631" s="148" t="str">
        <f>IF(AND(A631&lt;&gt;"",'Données élèves'!O634&lt;&gt;""),'Données élèves'!O634,"")</f>
        <v/>
      </c>
      <c r="P631" s="148" t="str">
        <f>IF(AND(A631&lt;&gt;"",'Données élèves'!AK634&lt;&gt;""),IF('Données élèves'!AK634=TRUE,INDEX(codeform,MATCH('Données élèves'!P634,libform,0)),'Données élèves'!P634),"")</f>
        <v/>
      </c>
      <c r="Q631" s="148" t="str">
        <f>IF(AND(A631&lt;&gt;"",'Données élèves'!AL634&lt;&gt;""),IF('Données élèves'!AL634=TRUE,INDEX(codespe,MATCH('Données élèves'!Q634,libspe,0)),'Données élèves'!Q634),"")</f>
        <v/>
      </c>
      <c r="R631" s="148" t="str">
        <f>IF(AND(A631&lt;&gt;"",OR('Données élèves'!AM634&lt;&gt;"",'Données élèves'!AT634=FALSE)),IF('Données élèves'!AM634=TRUE,INDEX(codemp1,MATCH('Données élèves'!R634,libmp1,0)),IF('Données élèves'!AT634=FALSE,0,'Données élèves'!R634)),"")</f>
        <v/>
      </c>
      <c r="S631" s="148" t="str">
        <f t="shared" si="28"/>
        <v/>
      </c>
      <c r="T631" s="148" t="str">
        <f t="shared" si="29"/>
        <v/>
      </c>
      <c r="U631" s="148" t="str">
        <f>IF(AND(A631&lt;&gt;"",'Données élèves'!S634&lt;&gt;""),'Données élèves'!S634,"")</f>
        <v/>
      </c>
      <c r="V631" s="148" t="str">
        <f>IF(AND(A631&lt;&gt;"",'Données élèves'!T634&lt;&gt;""),'Données élèves'!T634,"")</f>
        <v/>
      </c>
      <c r="W631" s="148" t="str">
        <f>IF(AND(A631&lt;&gt;"",'Données élèves'!U634&lt;&gt;""),'Données élèves'!U634,"")</f>
        <v/>
      </c>
      <c r="X631" s="148" t="str">
        <f>IF(AND(A631&lt;&gt;"",'Données élèves'!V634&lt;&gt;""),'Données élèves'!V634,"")</f>
        <v/>
      </c>
      <c r="Y631" s="148" t="str">
        <f>IF(AND(A631&lt;&gt;"",'Données élèves'!W634&lt;&gt;""),'Données élèves'!W634,"")</f>
        <v/>
      </c>
      <c r="Z631" s="148" t="str">
        <f>IF(AND(A631&lt;&gt;"",'Données élèves'!X634&lt;&gt;""),'Données élèves'!X634,"")</f>
        <v/>
      </c>
    </row>
    <row r="632" spans="1:26" x14ac:dyDescent="0.2">
      <c r="A632" s="146" t="str">
        <f>IF('Données élèves'!$C635&lt;&gt;"",'Données élèves'!A635,"")</f>
        <v/>
      </c>
      <c r="B632" s="146" t="str">
        <f>IF(A632&lt;&gt;"",'Données élèves'!B635,"")</f>
        <v/>
      </c>
      <c r="C632" s="146" t="str">
        <f>IF(AND(A632&lt;&gt;"",'Données élèves'!F635&lt;&gt;""),IF(INDEX(codeclint,MATCH('Données élèves'!F635,libclint,0))&lt;&gt;"",INDEX(codeclint,MATCH('Données élèves'!F635,libclint,0)),""),"")</f>
        <v/>
      </c>
      <c r="D632" s="146" t="str">
        <f t="shared" si="27"/>
        <v/>
      </c>
      <c r="E632" s="146" t="str">
        <f>IF(A632&lt;&gt;"",IF('Données élèves'!G635&lt;&gt;"",IF('Données élèves'!AB635&lt;&gt;"",IF('Données élèves'!G635="LOC.ID",CONCATENATE("LOC.",'Données élèves'!AU$5),'Données élèves'!G635),""),""),"")</f>
        <v/>
      </c>
      <c r="F632" s="146" t="str">
        <f>IF(A632&lt;&gt;"",IF('Données élèves'!H635&lt;&gt;"",'Données élèves'!H635,""),"")</f>
        <v/>
      </c>
      <c r="G632" s="146" t="str">
        <f>IF(AND(A632&lt;&gt;"",'Données élèves'!AC635&lt;&gt;""),IF('Données élèves'!AC635=TRUE,INDEX(codesex,MATCH('Données élèves'!I635,libsex,0)),'Données élèves'!I635),"")</f>
        <v/>
      </c>
      <c r="H632" s="147" t="str">
        <f>IF(A632&lt;&gt;"",IF('Données élèves'!J635&lt;&gt;"",'Données élèves'!J635,""),"")</f>
        <v/>
      </c>
      <c r="I632" s="148" t="str">
        <f>IF(AND(A632&lt;&gt;"",'Données élèves'!AE635&lt;&gt;""),IF('Données élèves'!AE635=TRUE,INDEX(codenat,MATCH('Données élèves'!K635,libnat,0)),'Données élèves'!K635),"")</f>
        <v/>
      </c>
      <c r="J632" s="148" t="str">
        <f>IF(AND(A632&lt;&gt;"",'Données élèves'!AF635&lt;&gt;""),IF('Données élèves'!AF635=TRUE,INDEX(codelangue,MATCH('Données élèves'!L635,liblangue,0)),'Données élèves'!L635),"")</f>
        <v/>
      </c>
      <c r="K632" s="148" t="str">
        <f>IF(AND(A632&lt;&gt;"",'Données élèves'!AH635&lt;&gt;""),IF('Données élèves'!AH635=TRUE,IF(INDEX(codegem,MATCH('Données élèves'!M635,libgem,0))&lt;8000,INDEX(codegem,MATCH('Données élèves'!M635,libgem,0)),""),'Données élèves'!M635),"")</f>
        <v/>
      </c>
      <c r="L632" s="148" t="str">
        <f>IF(AND(A632&lt;&gt;"",'Données élèves'!AH635&lt;&gt;""),IF('Données élèves'!AH635=TRUE,INDEX(codegemhist,MATCH('Données élèves'!M635,libgem,0)),""),"")</f>
        <v/>
      </c>
      <c r="M632" s="148" t="str">
        <f>IF(AND(A632&lt;&gt;"",'Données élèves'!AH635&lt;&gt;""),IF('Données élèves'!AH635=TRUE,IF(INDEX(codegem,MATCH('Données élèves'!M635,libgem,0))&gt;=8000,INDEX(codegem,MATCH('Données élèves'!M635,libgem,0)),""),'Données élèves'!M635),"")</f>
        <v/>
      </c>
      <c r="N632" s="148" t="str">
        <f>IF(AND(A632&lt;&gt;"",'Données élèves'!AI635&lt;&gt;""),IF('Données élèves'!AI635=TRUE,INDEX(codeschart,MATCH('Données élèves'!N635,libschart,0)),'Données élèves'!N635),"")</f>
        <v/>
      </c>
      <c r="O632" s="148" t="str">
        <f>IF(AND(A632&lt;&gt;"",'Données élèves'!O635&lt;&gt;""),'Données élèves'!O635,"")</f>
        <v/>
      </c>
      <c r="P632" s="148" t="str">
        <f>IF(AND(A632&lt;&gt;"",'Données élèves'!AK635&lt;&gt;""),IF('Données élèves'!AK635=TRUE,INDEX(codeform,MATCH('Données élèves'!P635,libform,0)),'Données élèves'!P635),"")</f>
        <v/>
      </c>
      <c r="Q632" s="148" t="str">
        <f>IF(AND(A632&lt;&gt;"",'Données élèves'!AL635&lt;&gt;""),IF('Données élèves'!AL635=TRUE,INDEX(codespe,MATCH('Données élèves'!Q635,libspe,0)),'Données élèves'!Q635),"")</f>
        <v/>
      </c>
      <c r="R632" s="148" t="str">
        <f>IF(AND(A632&lt;&gt;"",OR('Données élèves'!AM635&lt;&gt;"",'Données élèves'!AT635=FALSE)),IF('Données élèves'!AM635=TRUE,INDEX(codemp1,MATCH('Données élèves'!R635,libmp1,0)),IF('Données élèves'!AT635=FALSE,0,'Données élèves'!R635)),"")</f>
        <v/>
      </c>
      <c r="S632" s="148" t="str">
        <f t="shared" si="28"/>
        <v/>
      </c>
      <c r="T632" s="148" t="str">
        <f t="shared" si="29"/>
        <v/>
      </c>
      <c r="U632" s="148" t="str">
        <f>IF(AND(A632&lt;&gt;"",'Données élèves'!S635&lt;&gt;""),'Données élèves'!S635,"")</f>
        <v/>
      </c>
      <c r="V632" s="148" t="str">
        <f>IF(AND(A632&lt;&gt;"",'Données élèves'!T635&lt;&gt;""),'Données élèves'!T635,"")</f>
        <v/>
      </c>
      <c r="W632" s="148" t="str">
        <f>IF(AND(A632&lt;&gt;"",'Données élèves'!U635&lt;&gt;""),'Données élèves'!U635,"")</f>
        <v/>
      </c>
      <c r="X632" s="148" t="str">
        <f>IF(AND(A632&lt;&gt;"",'Données élèves'!V635&lt;&gt;""),'Données élèves'!V635,"")</f>
        <v/>
      </c>
      <c r="Y632" s="148" t="str">
        <f>IF(AND(A632&lt;&gt;"",'Données élèves'!W635&lt;&gt;""),'Données élèves'!W635,"")</f>
        <v/>
      </c>
      <c r="Z632" s="148" t="str">
        <f>IF(AND(A632&lt;&gt;"",'Données élèves'!X635&lt;&gt;""),'Données élèves'!X635,"")</f>
        <v/>
      </c>
    </row>
    <row r="633" spans="1:26" x14ac:dyDescent="0.2">
      <c r="A633" s="146" t="str">
        <f>IF('Données élèves'!$C636&lt;&gt;"",'Données élèves'!A636,"")</f>
        <v/>
      </c>
      <c r="B633" s="146" t="str">
        <f>IF(A633&lt;&gt;"",'Données élèves'!B636,"")</f>
        <v/>
      </c>
      <c r="C633" s="146" t="str">
        <f>IF(AND(A633&lt;&gt;"",'Données élèves'!F636&lt;&gt;""),IF(INDEX(codeclint,MATCH('Données élèves'!F636,libclint,0))&lt;&gt;"",INDEX(codeclint,MATCH('Données élèves'!F636,libclint,0)),""),"")</f>
        <v/>
      </c>
      <c r="D633" s="146" t="str">
        <f t="shared" si="27"/>
        <v/>
      </c>
      <c r="E633" s="146" t="str">
        <f>IF(A633&lt;&gt;"",IF('Données élèves'!G636&lt;&gt;"",IF('Données élèves'!AB636&lt;&gt;"",IF('Données élèves'!G636="LOC.ID",CONCATENATE("LOC.",'Données élèves'!AU$5),'Données élèves'!G636),""),""),"")</f>
        <v/>
      </c>
      <c r="F633" s="146" t="str">
        <f>IF(A633&lt;&gt;"",IF('Données élèves'!H636&lt;&gt;"",'Données élèves'!H636,""),"")</f>
        <v/>
      </c>
      <c r="G633" s="146" t="str">
        <f>IF(AND(A633&lt;&gt;"",'Données élèves'!AC636&lt;&gt;""),IF('Données élèves'!AC636=TRUE,INDEX(codesex,MATCH('Données élèves'!I636,libsex,0)),'Données élèves'!I636),"")</f>
        <v/>
      </c>
      <c r="H633" s="147" t="str">
        <f>IF(A633&lt;&gt;"",IF('Données élèves'!J636&lt;&gt;"",'Données élèves'!J636,""),"")</f>
        <v/>
      </c>
      <c r="I633" s="148" t="str">
        <f>IF(AND(A633&lt;&gt;"",'Données élèves'!AE636&lt;&gt;""),IF('Données élèves'!AE636=TRUE,INDEX(codenat,MATCH('Données élèves'!K636,libnat,0)),'Données élèves'!K636),"")</f>
        <v/>
      </c>
      <c r="J633" s="148" t="str">
        <f>IF(AND(A633&lt;&gt;"",'Données élèves'!AF636&lt;&gt;""),IF('Données élèves'!AF636=TRUE,INDEX(codelangue,MATCH('Données élèves'!L636,liblangue,0)),'Données élèves'!L636),"")</f>
        <v/>
      </c>
      <c r="K633" s="148" t="str">
        <f>IF(AND(A633&lt;&gt;"",'Données élèves'!AH636&lt;&gt;""),IF('Données élèves'!AH636=TRUE,IF(INDEX(codegem,MATCH('Données élèves'!M636,libgem,0))&lt;8000,INDEX(codegem,MATCH('Données élèves'!M636,libgem,0)),""),'Données élèves'!M636),"")</f>
        <v/>
      </c>
      <c r="L633" s="148" t="str">
        <f>IF(AND(A633&lt;&gt;"",'Données élèves'!AH636&lt;&gt;""),IF('Données élèves'!AH636=TRUE,INDEX(codegemhist,MATCH('Données élèves'!M636,libgem,0)),""),"")</f>
        <v/>
      </c>
      <c r="M633" s="148" t="str">
        <f>IF(AND(A633&lt;&gt;"",'Données élèves'!AH636&lt;&gt;""),IF('Données élèves'!AH636=TRUE,IF(INDEX(codegem,MATCH('Données élèves'!M636,libgem,0))&gt;=8000,INDEX(codegem,MATCH('Données élèves'!M636,libgem,0)),""),'Données élèves'!M636),"")</f>
        <v/>
      </c>
      <c r="N633" s="148" t="str">
        <f>IF(AND(A633&lt;&gt;"",'Données élèves'!AI636&lt;&gt;""),IF('Données élèves'!AI636=TRUE,INDEX(codeschart,MATCH('Données élèves'!N636,libschart,0)),'Données élèves'!N636),"")</f>
        <v/>
      </c>
      <c r="O633" s="148" t="str">
        <f>IF(AND(A633&lt;&gt;"",'Données élèves'!O636&lt;&gt;""),'Données élèves'!O636,"")</f>
        <v/>
      </c>
      <c r="P633" s="148" t="str">
        <f>IF(AND(A633&lt;&gt;"",'Données élèves'!AK636&lt;&gt;""),IF('Données élèves'!AK636=TRUE,INDEX(codeform,MATCH('Données élèves'!P636,libform,0)),'Données élèves'!P636),"")</f>
        <v/>
      </c>
      <c r="Q633" s="148" t="str">
        <f>IF(AND(A633&lt;&gt;"",'Données élèves'!AL636&lt;&gt;""),IF('Données élèves'!AL636=TRUE,INDEX(codespe,MATCH('Données élèves'!Q636,libspe,0)),'Données élèves'!Q636),"")</f>
        <v/>
      </c>
      <c r="R633" s="148" t="str">
        <f>IF(AND(A633&lt;&gt;"",OR('Données élèves'!AM636&lt;&gt;"",'Données élèves'!AT636=FALSE)),IF('Données élèves'!AM636=TRUE,INDEX(codemp1,MATCH('Données élèves'!R636,libmp1,0)),IF('Données élèves'!AT636=FALSE,0,'Données élèves'!R636)),"")</f>
        <v/>
      </c>
      <c r="S633" s="148" t="str">
        <f t="shared" si="28"/>
        <v/>
      </c>
      <c r="T633" s="148" t="str">
        <f t="shared" si="29"/>
        <v/>
      </c>
      <c r="U633" s="148" t="str">
        <f>IF(AND(A633&lt;&gt;"",'Données élèves'!S636&lt;&gt;""),'Données élèves'!S636,"")</f>
        <v/>
      </c>
      <c r="V633" s="148" t="str">
        <f>IF(AND(A633&lt;&gt;"",'Données élèves'!T636&lt;&gt;""),'Données élèves'!T636,"")</f>
        <v/>
      </c>
      <c r="W633" s="148" t="str">
        <f>IF(AND(A633&lt;&gt;"",'Données élèves'!U636&lt;&gt;""),'Données élèves'!U636,"")</f>
        <v/>
      </c>
      <c r="X633" s="148" t="str">
        <f>IF(AND(A633&lt;&gt;"",'Données élèves'!V636&lt;&gt;""),'Données élèves'!V636,"")</f>
        <v/>
      </c>
      <c r="Y633" s="148" t="str">
        <f>IF(AND(A633&lt;&gt;"",'Données élèves'!W636&lt;&gt;""),'Données élèves'!W636,"")</f>
        <v/>
      </c>
      <c r="Z633" s="148" t="str">
        <f>IF(AND(A633&lt;&gt;"",'Données élèves'!X636&lt;&gt;""),'Données élèves'!X636,"")</f>
        <v/>
      </c>
    </row>
    <row r="634" spans="1:26" x14ac:dyDescent="0.2">
      <c r="A634" s="146" t="str">
        <f>IF('Données élèves'!$C637&lt;&gt;"",'Données élèves'!A637,"")</f>
        <v/>
      </c>
      <c r="B634" s="146" t="str">
        <f>IF(A634&lt;&gt;"",'Données élèves'!B637,"")</f>
        <v/>
      </c>
      <c r="C634" s="146" t="str">
        <f>IF(AND(A634&lt;&gt;"",'Données élèves'!F637&lt;&gt;""),IF(INDEX(codeclint,MATCH('Données élèves'!F637,libclint,0))&lt;&gt;"",INDEX(codeclint,MATCH('Données élèves'!F637,libclint,0)),""),"")</f>
        <v/>
      </c>
      <c r="D634" s="146" t="str">
        <f t="shared" si="27"/>
        <v/>
      </c>
      <c r="E634" s="146" t="str">
        <f>IF(A634&lt;&gt;"",IF('Données élèves'!G637&lt;&gt;"",IF('Données élèves'!AB637&lt;&gt;"",IF('Données élèves'!G637="LOC.ID",CONCATENATE("LOC.",'Données élèves'!AU$5),'Données élèves'!G637),""),""),"")</f>
        <v/>
      </c>
      <c r="F634" s="146" t="str">
        <f>IF(A634&lt;&gt;"",IF('Données élèves'!H637&lt;&gt;"",'Données élèves'!H637,""),"")</f>
        <v/>
      </c>
      <c r="G634" s="146" t="str">
        <f>IF(AND(A634&lt;&gt;"",'Données élèves'!AC637&lt;&gt;""),IF('Données élèves'!AC637=TRUE,INDEX(codesex,MATCH('Données élèves'!I637,libsex,0)),'Données élèves'!I637),"")</f>
        <v/>
      </c>
      <c r="H634" s="147" t="str">
        <f>IF(A634&lt;&gt;"",IF('Données élèves'!J637&lt;&gt;"",'Données élèves'!J637,""),"")</f>
        <v/>
      </c>
      <c r="I634" s="148" t="str">
        <f>IF(AND(A634&lt;&gt;"",'Données élèves'!AE637&lt;&gt;""),IF('Données élèves'!AE637=TRUE,INDEX(codenat,MATCH('Données élèves'!K637,libnat,0)),'Données élèves'!K637),"")</f>
        <v/>
      </c>
      <c r="J634" s="148" t="str">
        <f>IF(AND(A634&lt;&gt;"",'Données élèves'!AF637&lt;&gt;""),IF('Données élèves'!AF637=TRUE,INDEX(codelangue,MATCH('Données élèves'!L637,liblangue,0)),'Données élèves'!L637),"")</f>
        <v/>
      </c>
      <c r="K634" s="148" t="str">
        <f>IF(AND(A634&lt;&gt;"",'Données élèves'!AH637&lt;&gt;""),IF('Données élèves'!AH637=TRUE,IF(INDEX(codegem,MATCH('Données élèves'!M637,libgem,0))&lt;8000,INDEX(codegem,MATCH('Données élèves'!M637,libgem,0)),""),'Données élèves'!M637),"")</f>
        <v/>
      </c>
      <c r="L634" s="148" t="str">
        <f>IF(AND(A634&lt;&gt;"",'Données élèves'!AH637&lt;&gt;""),IF('Données élèves'!AH637=TRUE,INDEX(codegemhist,MATCH('Données élèves'!M637,libgem,0)),""),"")</f>
        <v/>
      </c>
      <c r="M634" s="148" t="str">
        <f>IF(AND(A634&lt;&gt;"",'Données élèves'!AH637&lt;&gt;""),IF('Données élèves'!AH637=TRUE,IF(INDEX(codegem,MATCH('Données élèves'!M637,libgem,0))&gt;=8000,INDEX(codegem,MATCH('Données élèves'!M637,libgem,0)),""),'Données élèves'!M637),"")</f>
        <v/>
      </c>
      <c r="N634" s="148" t="str">
        <f>IF(AND(A634&lt;&gt;"",'Données élèves'!AI637&lt;&gt;""),IF('Données élèves'!AI637=TRUE,INDEX(codeschart,MATCH('Données élèves'!N637,libschart,0)),'Données élèves'!N637),"")</f>
        <v/>
      </c>
      <c r="O634" s="148" t="str">
        <f>IF(AND(A634&lt;&gt;"",'Données élèves'!O637&lt;&gt;""),'Données élèves'!O637,"")</f>
        <v/>
      </c>
      <c r="P634" s="148" t="str">
        <f>IF(AND(A634&lt;&gt;"",'Données élèves'!AK637&lt;&gt;""),IF('Données élèves'!AK637=TRUE,INDEX(codeform,MATCH('Données élèves'!P637,libform,0)),'Données élèves'!P637),"")</f>
        <v/>
      </c>
      <c r="Q634" s="148" t="str">
        <f>IF(AND(A634&lt;&gt;"",'Données élèves'!AL637&lt;&gt;""),IF('Données élèves'!AL637=TRUE,INDEX(codespe,MATCH('Données élèves'!Q637,libspe,0)),'Données élèves'!Q637),"")</f>
        <v/>
      </c>
      <c r="R634" s="148" t="str">
        <f>IF(AND(A634&lt;&gt;"",OR('Données élèves'!AM637&lt;&gt;"",'Données élèves'!AT637=FALSE)),IF('Données élèves'!AM637=TRUE,INDEX(codemp1,MATCH('Données élèves'!R637,libmp1,0)),IF('Données élèves'!AT637=FALSE,0,'Données élèves'!R637)),"")</f>
        <v/>
      </c>
      <c r="S634" s="148" t="str">
        <f t="shared" si="28"/>
        <v/>
      </c>
      <c r="T634" s="148" t="str">
        <f t="shared" si="29"/>
        <v/>
      </c>
      <c r="U634" s="148" t="str">
        <f>IF(AND(A634&lt;&gt;"",'Données élèves'!S637&lt;&gt;""),'Données élèves'!S637,"")</f>
        <v/>
      </c>
      <c r="V634" s="148" t="str">
        <f>IF(AND(A634&lt;&gt;"",'Données élèves'!T637&lt;&gt;""),'Données élèves'!T637,"")</f>
        <v/>
      </c>
      <c r="W634" s="148" t="str">
        <f>IF(AND(A634&lt;&gt;"",'Données élèves'!U637&lt;&gt;""),'Données élèves'!U637,"")</f>
        <v/>
      </c>
      <c r="X634" s="148" t="str">
        <f>IF(AND(A634&lt;&gt;"",'Données élèves'!V637&lt;&gt;""),'Données élèves'!V637,"")</f>
        <v/>
      </c>
      <c r="Y634" s="148" t="str">
        <f>IF(AND(A634&lt;&gt;"",'Données élèves'!W637&lt;&gt;""),'Données élèves'!W637,"")</f>
        <v/>
      </c>
      <c r="Z634" s="148" t="str">
        <f>IF(AND(A634&lt;&gt;"",'Données élèves'!X637&lt;&gt;""),'Données élèves'!X637,"")</f>
        <v/>
      </c>
    </row>
    <row r="635" spans="1:26" x14ac:dyDescent="0.2">
      <c r="A635" s="146" t="str">
        <f>IF('Données élèves'!$C638&lt;&gt;"",'Données élèves'!A638,"")</f>
        <v/>
      </c>
      <c r="B635" s="146" t="str">
        <f>IF(A635&lt;&gt;"",'Données élèves'!B638,"")</f>
        <v/>
      </c>
      <c r="C635" s="146" t="str">
        <f>IF(AND(A635&lt;&gt;"",'Données élèves'!F638&lt;&gt;""),IF(INDEX(codeclint,MATCH('Données élèves'!F638,libclint,0))&lt;&gt;"",INDEX(codeclint,MATCH('Données élèves'!F638,libclint,0)),""),"")</f>
        <v/>
      </c>
      <c r="D635" s="146" t="str">
        <f t="shared" si="27"/>
        <v/>
      </c>
      <c r="E635" s="146" t="str">
        <f>IF(A635&lt;&gt;"",IF('Données élèves'!G638&lt;&gt;"",IF('Données élèves'!AB638&lt;&gt;"",IF('Données élèves'!G638="LOC.ID",CONCATENATE("LOC.",'Données élèves'!AU$5),'Données élèves'!G638),""),""),"")</f>
        <v/>
      </c>
      <c r="F635" s="146" t="str">
        <f>IF(A635&lt;&gt;"",IF('Données élèves'!H638&lt;&gt;"",'Données élèves'!H638,""),"")</f>
        <v/>
      </c>
      <c r="G635" s="146" t="str">
        <f>IF(AND(A635&lt;&gt;"",'Données élèves'!AC638&lt;&gt;""),IF('Données élèves'!AC638=TRUE,INDEX(codesex,MATCH('Données élèves'!I638,libsex,0)),'Données élèves'!I638),"")</f>
        <v/>
      </c>
      <c r="H635" s="147" t="str">
        <f>IF(A635&lt;&gt;"",IF('Données élèves'!J638&lt;&gt;"",'Données élèves'!J638,""),"")</f>
        <v/>
      </c>
      <c r="I635" s="148" t="str">
        <f>IF(AND(A635&lt;&gt;"",'Données élèves'!AE638&lt;&gt;""),IF('Données élèves'!AE638=TRUE,INDEX(codenat,MATCH('Données élèves'!K638,libnat,0)),'Données élèves'!K638),"")</f>
        <v/>
      </c>
      <c r="J635" s="148" t="str">
        <f>IF(AND(A635&lt;&gt;"",'Données élèves'!AF638&lt;&gt;""),IF('Données élèves'!AF638=TRUE,INDEX(codelangue,MATCH('Données élèves'!L638,liblangue,0)),'Données élèves'!L638),"")</f>
        <v/>
      </c>
      <c r="K635" s="148" t="str">
        <f>IF(AND(A635&lt;&gt;"",'Données élèves'!AH638&lt;&gt;""),IF('Données élèves'!AH638=TRUE,IF(INDEX(codegem,MATCH('Données élèves'!M638,libgem,0))&lt;8000,INDEX(codegem,MATCH('Données élèves'!M638,libgem,0)),""),'Données élèves'!M638),"")</f>
        <v/>
      </c>
      <c r="L635" s="148" t="str">
        <f>IF(AND(A635&lt;&gt;"",'Données élèves'!AH638&lt;&gt;""),IF('Données élèves'!AH638=TRUE,INDEX(codegemhist,MATCH('Données élèves'!M638,libgem,0)),""),"")</f>
        <v/>
      </c>
      <c r="M635" s="148" t="str">
        <f>IF(AND(A635&lt;&gt;"",'Données élèves'!AH638&lt;&gt;""),IF('Données élèves'!AH638=TRUE,IF(INDEX(codegem,MATCH('Données élèves'!M638,libgem,0))&gt;=8000,INDEX(codegem,MATCH('Données élèves'!M638,libgem,0)),""),'Données élèves'!M638),"")</f>
        <v/>
      </c>
      <c r="N635" s="148" t="str">
        <f>IF(AND(A635&lt;&gt;"",'Données élèves'!AI638&lt;&gt;""),IF('Données élèves'!AI638=TRUE,INDEX(codeschart,MATCH('Données élèves'!N638,libschart,0)),'Données élèves'!N638),"")</f>
        <v/>
      </c>
      <c r="O635" s="148" t="str">
        <f>IF(AND(A635&lt;&gt;"",'Données élèves'!O638&lt;&gt;""),'Données élèves'!O638,"")</f>
        <v/>
      </c>
      <c r="P635" s="148" t="str">
        <f>IF(AND(A635&lt;&gt;"",'Données élèves'!AK638&lt;&gt;""),IF('Données élèves'!AK638=TRUE,INDEX(codeform,MATCH('Données élèves'!P638,libform,0)),'Données élèves'!P638),"")</f>
        <v/>
      </c>
      <c r="Q635" s="148" t="str">
        <f>IF(AND(A635&lt;&gt;"",'Données élèves'!AL638&lt;&gt;""),IF('Données élèves'!AL638=TRUE,INDEX(codespe,MATCH('Données élèves'!Q638,libspe,0)),'Données élèves'!Q638),"")</f>
        <v/>
      </c>
      <c r="R635" s="148" t="str">
        <f>IF(AND(A635&lt;&gt;"",OR('Données élèves'!AM638&lt;&gt;"",'Données élèves'!AT638=FALSE)),IF('Données élèves'!AM638=TRUE,INDEX(codemp1,MATCH('Données élèves'!R638,libmp1,0)),IF('Données élèves'!AT638=FALSE,0,'Données élèves'!R638)),"")</f>
        <v/>
      </c>
      <c r="S635" s="148" t="str">
        <f t="shared" si="28"/>
        <v/>
      </c>
      <c r="T635" s="148" t="str">
        <f t="shared" si="29"/>
        <v/>
      </c>
      <c r="U635" s="148" t="str">
        <f>IF(AND(A635&lt;&gt;"",'Données élèves'!S638&lt;&gt;""),'Données élèves'!S638,"")</f>
        <v/>
      </c>
      <c r="V635" s="148" t="str">
        <f>IF(AND(A635&lt;&gt;"",'Données élèves'!T638&lt;&gt;""),'Données élèves'!T638,"")</f>
        <v/>
      </c>
      <c r="W635" s="148" t="str">
        <f>IF(AND(A635&lt;&gt;"",'Données élèves'!U638&lt;&gt;""),'Données élèves'!U638,"")</f>
        <v/>
      </c>
      <c r="X635" s="148" t="str">
        <f>IF(AND(A635&lt;&gt;"",'Données élèves'!V638&lt;&gt;""),'Données élèves'!V638,"")</f>
        <v/>
      </c>
      <c r="Y635" s="148" t="str">
        <f>IF(AND(A635&lt;&gt;"",'Données élèves'!W638&lt;&gt;""),'Données élèves'!W638,"")</f>
        <v/>
      </c>
      <c r="Z635" s="148" t="str">
        <f>IF(AND(A635&lt;&gt;"",'Données élèves'!X638&lt;&gt;""),'Données élèves'!X638,"")</f>
        <v/>
      </c>
    </row>
    <row r="636" spans="1:26" x14ac:dyDescent="0.2">
      <c r="A636" s="146" t="str">
        <f>IF('Données élèves'!$C639&lt;&gt;"",'Données élèves'!A639,"")</f>
        <v/>
      </c>
      <c r="B636" s="146" t="str">
        <f>IF(A636&lt;&gt;"",'Données élèves'!B639,"")</f>
        <v/>
      </c>
      <c r="C636" s="146" t="str">
        <f>IF(AND(A636&lt;&gt;"",'Données élèves'!F639&lt;&gt;""),IF(INDEX(codeclint,MATCH('Données élèves'!F639,libclint,0))&lt;&gt;"",INDEX(codeclint,MATCH('Données élèves'!F639,libclint,0)),""),"")</f>
        <v/>
      </c>
      <c r="D636" s="146" t="str">
        <f t="shared" si="27"/>
        <v/>
      </c>
      <c r="E636" s="146" t="str">
        <f>IF(A636&lt;&gt;"",IF('Données élèves'!G639&lt;&gt;"",IF('Données élèves'!AB639&lt;&gt;"",IF('Données élèves'!G639="LOC.ID",CONCATENATE("LOC.",'Données élèves'!AU$5),'Données élèves'!G639),""),""),"")</f>
        <v/>
      </c>
      <c r="F636" s="146" t="str">
        <f>IF(A636&lt;&gt;"",IF('Données élèves'!H639&lt;&gt;"",'Données élèves'!H639,""),"")</f>
        <v/>
      </c>
      <c r="G636" s="146" t="str">
        <f>IF(AND(A636&lt;&gt;"",'Données élèves'!AC639&lt;&gt;""),IF('Données élèves'!AC639=TRUE,INDEX(codesex,MATCH('Données élèves'!I639,libsex,0)),'Données élèves'!I639),"")</f>
        <v/>
      </c>
      <c r="H636" s="147" t="str">
        <f>IF(A636&lt;&gt;"",IF('Données élèves'!J639&lt;&gt;"",'Données élèves'!J639,""),"")</f>
        <v/>
      </c>
      <c r="I636" s="148" t="str">
        <f>IF(AND(A636&lt;&gt;"",'Données élèves'!AE639&lt;&gt;""),IF('Données élèves'!AE639=TRUE,INDEX(codenat,MATCH('Données élèves'!K639,libnat,0)),'Données élèves'!K639),"")</f>
        <v/>
      </c>
      <c r="J636" s="148" t="str">
        <f>IF(AND(A636&lt;&gt;"",'Données élèves'!AF639&lt;&gt;""),IF('Données élèves'!AF639=TRUE,INDEX(codelangue,MATCH('Données élèves'!L639,liblangue,0)),'Données élèves'!L639),"")</f>
        <v/>
      </c>
      <c r="K636" s="148" t="str">
        <f>IF(AND(A636&lt;&gt;"",'Données élèves'!AH639&lt;&gt;""),IF('Données élèves'!AH639=TRUE,IF(INDEX(codegem,MATCH('Données élèves'!M639,libgem,0))&lt;8000,INDEX(codegem,MATCH('Données élèves'!M639,libgem,0)),""),'Données élèves'!M639),"")</f>
        <v/>
      </c>
      <c r="L636" s="148" t="str">
        <f>IF(AND(A636&lt;&gt;"",'Données élèves'!AH639&lt;&gt;""),IF('Données élèves'!AH639=TRUE,INDEX(codegemhist,MATCH('Données élèves'!M639,libgem,0)),""),"")</f>
        <v/>
      </c>
      <c r="M636" s="148" t="str">
        <f>IF(AND(A636&lt;&gt;"",'Données élèves'!AH639&lt;&gt;""),IF('Données élèves'!AH639=TRUE,IF(INDEX(codegem,MATCH('Données élèves'!M639,libgem,0))&gt;=8000,INDEX(codegem,MATCH('Données élèves'!M639,libgem,0)),""),'Données élèves'!M639),"")</f>
        <v/>
      </c>
      <c r="N636" s="148" t="str">
        <f>IF(AND(A636&lt;&gt;"",'Données élèves'!AI639&lt;&gt;""),IF('Données élèves'!AI639=TRUE,INDEX(codeschart,MATCH('Données élèves'!N639,libschart,0)),'Données élèves'!N639),"")</f>
        <v/>
      </c>
      <c r="O636" s="148" t="str">
        <f>IF(AND(A636&lt;&gt;"",'Données élèves'!O639&lt;&gt;""),'Données élèves'!O639,"")</f>
        <v/>
      </c>
      <c r="P636" s="148" t="str">
        <f>IF(AND(A636&lt;&gt;"",'Données élèves'!AK639&lt;&gt;""),IF('Données élèves'!AK639=TRUE,INDEX(codeform,MATCH('Données élèves'!P639,libform,0)),'Données élèves'!P639),"")</f>
        <v/>
      </c>
      <c r="Q636" s="148" t="str">
        <f>IF(AND(A636&lt;&gt;"",'Données élèves'!AL639&lt;&gt;""),IF('Données élèves'!AL639=TRUE,INDEX(codespe,MATCH('Données élèves'!Q639,libspe,0)),'Données élèves'!Q639),"")</f>
        <v/>
      </c>
      <c r="R636" s="148" t="str">
        <f>IF(AND(A636&lt;&gt;"",OR('Données élèves'!AM639&lt;&gt;"",'Données élèves'!AT639=FALSE)),IF('Données élèves'!AM639=TRUE,INDEX(codemp1,MATCH('Données élèves'!R639,libmp1,0)),IF('Données élèves'!AT639=FALSE,0,'Données élèves'!R639)),"")</f>
        <v/>
      </c>
      <c r="S636" s="148" t="str">
        <f t="shared" si="28"/>
        <v/>
      </c>
      <c r="T636" s="148" t="str">
        <f t="shared" si="29"/>
        <v/>
      </c>
      <c r="U636" s="148" t="str">
        <f>IF(AND(A636&lt;&gt;"",'Données élèves'!S639&lt;&gt;""),'Données élèves'!S639,"")</f>
        <v/>
      </c>
      <c r="V636" s="148" t="str">
        <f>IF(AND(A636&lt;&gt;"",'Données élèves'!T639&lt;&gt;""),'Données élèves'!T639,"")</f>
        <v/>
      </c>
      <c r="W636" s="148" t="str">
        <f>IF(AND(A636&lt;&gt;"",'Données élèves'!U639&lt;&gt;""),'Données élèves'!U639,"")</f>
        <v/>
      </c>
      <c r="X636" s="148" t="str">
        <f>IF(AND(A636&lt;&gt;"",'Données élèves'!V639&lt;&gt;""),'Données élèves'!V639,"")</f>
        <v/>
      </c>
      <c r="Y636" s="148" t="str">
        <f>IF(AND(A636&lt;&gt;"",'Données élèves'!W639&lt;&gt;""),'Données élèves'!W639,"")</f>
        <v/>
      </c>
      <c r="Z636" s="148" t="str">
        <f>IF(AND(A636&lt;&gt;"",'Données élèves'!X639&lt;&gt;""),'Données élèves'!X639,"")</f>
        <v/>
      </c>
    </row>
    <row r="637" spans="1:26" x14ac:dyDescent="0.2">
      <c r="A637" s="146" t="str">
        <f>IF('Données élèves'!$C640&lt;&gt;"",'Données élèves'!A640,"")</f>
        <v/>
      </c>
      <c r="B637" s="146" t="str">
        <f>IF(A637&lt;&gt;"",'Données élèves'!B640,"")</f>
        <v/>
      </c>
      <c r="C637" s="146" t="str">
        <f>IF(AND(A637&lt;&gt;"",'Données élèves'!F640&lt;&gt;""),IF(INDEX(codeclint,MATCH('Données élèves'!F640,libclint,0))&lt;&gt;"",INDEX(codeclint,MATCH('Données élèves'!F640,libclint,0)),""),"")</f>
        <v/>
      </c>
      <c r="D637" s="146" t="str">
        <f t="shared" si="27"/>
        <v/>
      </c>
      <c r="E637" s="146" t="str">
        <f>IF(A637&lt;&gt;"",IF('Données élèves'!G640&lt;&gt;"",IF('Données élèves'!AB640&lt;&gt;"",IF('Données élèves'!G640="LOC.ID",CONCATENATE("LOC.",'Données élèves'!AU$5),'Données élèves'!G640),""),""),"")</f>
        <v/>
      </c>
      <c r="F637" s="146" t="str">
        <f>IF(A637&lt;&gt;"",IF('Données élèves'!H640&lt;&gt;"",'Données élèves'!H640,""),"")</f>
        <v/>
      </c>
      <c r="G637" s="146" t="str">
        <f>IF(AND(A637&lt;&gt;"",'Données élèves'!AC640&lt;&gt;""),IF('Données élèves'!AC640=TRUE,INDEX(codesex,MATCH('Données élèves'!I640,libsex,0)),'Données élèves'!I640),"")</f>
        <v/>
      </c>
      <c r="H637" s="147" t="str">
        <f>IF(A637&lt;&gt;"",IF('Données élèves'!J640&lt;&gt;"",'Données élèves'!J640,""),"")</f>
        <v/>
      </c>
      <c r="I637" s="148" t="str">
        <f>IF(AND(A637&lt;&gt;"",'Données élèves'!AE640&lt;&gt;""),IF('Données élèves'!AE640=TRUE,INDEX(codenat,MATCH('Données élèves'!K640,libnat,0)),'Données élèves'!K640),"")</f>
        <v/>
      </c>
      <c r="J637" s="148" t="str">
        <f>IF(AND(A637&lt;&gt;"",'Données élèves'!AF640&lt;&gt;""),IF('Données élèves'!AF640=TRUE,INDEX(codelangue,MATCH('Données élèves'!L640,liblangue,0)),'Données élèves'!L640),"")</f>
        <v/>
      </c>
      <c r="K637" s="148" t="str">
        <f>IF(AND(A637&lt;&gt;"",'Données élèves'!AH640&lt;&gt;""),IF('Données élèves'!AH640=TRUE,IF(INDEX(codegem,MATCH('Données élèves'!M640,libgem,0))&lt;8000,INDEX(codegem,MATCH('Données élèves'!M640,libgem,0)),""),'Données élèves'!M640),"")</f>
        <v/>
      </c>
      <c r="L637" s="148" t="str">
        <f>IF(AND(A637&lt;&gt;"",'Données élèves'!AH640&lt;&gt;""),IF('Données élèves'!AH640=TRUE,INDEX(codegemhist,MATCH('Données élèves'!M640,libgem,0)),""),"")</f>
        <v/>
      </c>
      <c r="M637" s="148" t="str">
        <f>IF(AND(A637&lt;&gt;"",'Données élèves'!AH640&lt;&gt;""),IF('Données élèves'!AH640=TRUE,IF(INDEX(codegem,MATCH('Données élèves'!M640,libgem,0))&gt;=8000,INDEX(codegem,MATCH('Données élèves'!M640,libgem,0)),""),'Données élèves'!M640),"")</f>
        <v/>
      </c>
      <c r="N637" s="148" t="str">
        <f>IF(AND(A637&lt;&gt;"",'Données élèves'!AI640&lt;&gt;""),IF('Données élèves'!AI640=TRUE,INDEX(codeschart,MATCH('Données élèves'!N640,libschart,0)),'Données élèves'!N640),"")</f>
        <v/>
      </c>
      <c r="O637" s="148" t="str">
        <f>IF(AND(A637&lt;&gt;"",'Données élèves'!O640&lt;&gt;""),'Données élèves'!O640,"")</f>
        <v/>
      </c>
      <c r="P637" s="148" t="str">
        <f>IF(AND(A637&lt;&gt;"",'Données élèves'!AK640&lt;&gt;""),IF('Données élèves'!AK640=TRUE,INDEX(codeform,MATCH('Données élèves'!P640,libform,0)),'Données élèves'!P640),"")</f>
        <v/>
      </c>
      <c r="Q637" s="148" t="str">
        <f>IF(AND(A637&lt;&gt;"",'Données élèves'!AL640&lt;&gt;""),IF('Données élèves'!AL640=TRUE,INDEX(codespe,MATCH('Données élèves'!Q640,libspe,0)),'Données élèves'!Q640),"")</f>
        <v/>
      </c>
      <c r="R637" s="148" t="str">
        <f>IF(AND(A637&lt;&gt;"",OR('Données élèves'!AM640&lt;&gt;"",'Données élèves'!AT640=FALSE)),IF('Données élèves'!AM640=TRUE,INDEX(codemp1,MATCH('Données élèves'!R640,libmp1,0)),IF('Données élèves'!AT640=FALSE,0,'Données élèves'!R640)),"")</f>
        <v/>
      </c>
      <c r="S637" s="148" t="str">
        <f t="shared" si="28"/>
        <v/>
      </c>
      <c r="T637" s="148" t="str">
        <f t="shared" si="29"/>
        <v/>
      </c>
      <c r="U637" s="148" t="str">
        <f>IF(AND(A637&lt;&gt;"",'Données élèves'!S640&lt;&gt;""),'Données élèves'!S640,"")</f>
        <v/>
      </c>
      <c r="V637" s="148" t="str">
        <f>IF(AND(A637&lt;&gt;"",'Données élèves'!T640&lt;&gt;""),'Données élèves'!T640,"")</f>
        <v/>
      </c>
      <c r="W637" s="148" t="str">
        <f>IF(AND(A637&lt;&gt;"",'Données élèves'!U640&lt;&gt;""),'Données élèves'!U640,"")</f>
        <v/>
      </c>
      <c r="X637" s="148" t="str">
        <f>IF(AND(A637&lt;&gt;"",'Données élèves'!V640&lt;&gt;""),'Données élèves'!V640,"")</f>
        <v/>
      </c>
      <c r="Y637" s="148" t="str">
        <f>IF(AND(A637&lt;&gt;"",'Données élèves'!W640&lt;&gt;""),'Données élèves'!W640,"")</f>
        <v/>
      </c>
      <c r="Z637" s="148" t="str">
        <f>IF(AND(A637&lt;&gt;"",'Données élèves'!X640&lt;&gt;""),'Données élèves'!X640,"")</f>
        <v/>
      </c>
    </row>
    <row r="638" spans="1:26" x14ac:dyDescent="0.2">
      <c r="A638" s="146" t="str">
        <f>IF('Données élèves'!$C641&lt;&gt;"",'Données élèves'!A641,"")</f>
        <v/>
      </c>
      <c r="B638" s="146" t="str">
        <f>IF(A638&lt;&gt;"",'Données élèves'!B641,"")</f>
        <v/>
      </c>
      <c r="C638" s="146" t="str">
        <f>IF(AND(A638&lt;&gt;"",'Données élèves'!F641&lt;&gt;""),IF(INDEX(codeclint,MATCH('Données élèves'!F641,libclint,0))&lt;&gt;"",INDEX(codeclint,MATCH('Données élèves'!F641,libclint,0)),""),"")</f>
        <v/>
      </c>
      <c r="D638" s="146" t="str">
        <f t="shared" si="27"/>
        <v/>
      </c>
      <c r="E638" s="146" t="str">
        <f>IF(A638&lt;&gt;"",IF('Données élèves'!G641&lt;&gt;"",IF('Données élèves'!AB641&lt;&gt;"",IF('Données élèves'!G641="LOC.ID",CONCATENATE("LOC.",'Données élèves'!AU$5),'Données élèves'!G641),""),""),"")</f>
        <v/>
      </c>
      <c r="F638" s="146" t="str">
        <f>IF(A638&lt;&gt;"",IF('Données élèves'!H641&lt;&gt;"",'Données élèves'!H641,""),"")</f>
        <v/>
      </c>
      <c r="G638" s="146" t="str">
        <f>IF(AND(A638&lt;&gt;"",'Données élèves'!AC641&lt;&gt;""),IF('Données élèves'!AC641=TRUE,INDEX(codesex,MATCH('Données élèves'!I641,libsex,0)),'Données élèves'!I641),"")</f>
        <v/>
      </c>
      <c r="H638" s="147" t="str">
        <f>IF(A638&lt;&gt;"",IF('Données élèves'!J641&lt;&gt;"",'Données élèves'!J641,""),"")</f>
        <v/>
      </c>
      <c r="I638" s="148" t="str">
        <f>IF(AND(A638&lt;&gt;"",'Données élèves'!AE641&lt;&gt;""),IF('Données élèves'!AE641=TRUE,INDEX(codenat,MATCH('Données élèves'!K641,libnat,0)),'Données élèves'!K641),"")</f>
        <v/>
      </c>
      <c r="J638" s="148" t="str">
        <f>IF(AND(A638&lt;&gt;"",'Données élèves'!AF641&lt;&gt;""),IF('Données élèves'!AF641=TRUE,INDEX(codelangue,MATCH('Données élèves'!L641,liblangue,0)),'Données élèves'!L641),"")</f>
        <v/>
      </c>
      <c r="K638" s="148" t="str">
        <f>IF(AND(A638&lt;&gt;"",'Données élèves'!AH641&lt;&gt;""),IF('Données élèves'!AH641=TRUE,IF(INDEX(codegem,MATCH('Données élèves'!M641,libgem,0))&lt;8000,INDEX(codegem,MATCH('Données élèves'!M641,libgem,0)),""),'Données élèves'!M641),"")</f>
        <v/>
      </c>
      <c r="L638" s="148" t="str">
        <f>IF(AND(A638&lt;&gt;"",'Données élèves'!AH641&lt;&gt;""),IF('Données élèves'!AH641=TRUE,INDEX(codegemhist,MATCH('Données élèves'!M641,libgem,0)),""),"")</f>
        <v/>
      </c>
      <c r="M638" s="148" t="str">
        <f>IF(AND(A638&lt;&gt;"",'Données élèves'!AH641&lt;&gt;""),IF('Données élèves'!AH641=TRUE,IF(INDEX(codegem,MATCH('Données élèves'!M641,libgem,0))&gt;=8000,INDEX(codegem,MATCH('Données élèves'!M641,libgem,0)),""),'Données élèves'!M641),"")</f>
        <v/>
      </c>
      <c r="N638" s="148" t="str">
        <f>IF(AND(A638&lt;&gt;"",'Données élèves'!AI641&lt;&gt;""),IF('Données élèves'!AI641=TRUE,INDEX(codeschart,MATCH('Données élèves'!N641,libschart,0)),'Données élèves'!N641),"")</f>
        <v/>
      </c>
      <c r="O638" s="148" t="str">
        <f>IF(AND(A638&lt;&gt;"",'Données élèves'!O641&lt;&gt;""),'Données élèves'!O641,"")</f>
        <v/>
      </c>
      <c r="P638" s="148" t="str">
        <f>IF(AND(A638&lt;&gt;"",'Données élèves'!AK641&lt;&gt;""),IF('Données élèves'!AK641=TRUE,INDEX(codeform,MATCH('Données élèves'!P641,libform,0)),'Données élèves'!P641),"")</f>
        <v/>
      </c>
      <c r="Q638" s="148" t="str">
        <f>IF(AND(A638&lt;&gt;"",'Données élèves'!AL641&lt;&gt;""),IF('Données élèves'!AL641=TRUE,INDEX(codespe,MATCH('Données élèves'!Q641,libspe,0)),'Données élèves'!Q641),"")</f>
        <v/>
      </c>
      <c r="R638" s="148" t="str">
        <f>IF(AND(A638&lt;&gt;"",OR('Données élèves'!AM641&lt;&gt;"",'Données élèves'!AT641=FALSE)),IF('Données élèves'!AM641=TRUE,INDEX(codemp1,MATCH('Données élèves'!R641,libmp1,0)),IF('Données élèves'!AT641=FALSE,0,'Données élèves'!R641)),"")</f>
        <v/>
      </c>
      <c r="S638" s="148" t="str">
        <f t="shared" si="28"/>
        <v/>
      </c>
      <c r="T638" s="148" t="str">
        <f t="shared" si="29"/>
        <v/>
      </c>
      <c r="U638" s="148" t="str">
        <f>IF(AND(A638&lt;&gt;"",'Données élèves'!S641&lt;&gt;""),'Données élèves'!S641,"")</f>
        <v/>
      </c>
      <c r="V638" s="148" t="str">
        <f>IF(AND(A638&lt;&gt;"",'Données élèves'!T641&lt;&gt;""),'Données élèves'!T641,"")</f>
        <v/>
      </c>
      <c r="W638" s="148" t="str">
        <f>IF(AND(A638&lt;&gt;"",'Données élèves'!U641&lt;&gt;""),'Données élèves'!U641,"")</f>
        <v/>
      </c>
      <c r="X638" s="148" t="str">
        <f>IF(AND(A638&lt;&gt;"",'Données élèves'!V641&lt;&gt;""),'Données élèves'!V641,"")</f>
        <v/>
      </c>
      <c r="Y638" s="148" t="str">
        <f>IF(AND(A638&lt;&gt;"",'Données élèves'!W641&lt;&gt;""),'Données élèves'!W641,"")</f>
        <v/>
      </c>
      <c r="Z638" s="148" t="str">
        <f>IF(AND(A638&lt;&gt;"",'Données élèves'!X641&lt;&gt;""),'Données élèves'!X641,"")</f>
        <v/>
      </c>
    </row>
    <row r="639" spans="1:26" x14ac:dyDescent="0.2">
      <c r="A639" s="146" t="str">
        <f>IF('Données élèves'!$C642&lt;&gt;"",'Données élèves'!A642,"")</f>
        <v/>
      </c>
      <c r="B639" s="146" t="str">
        <f>IF(A639&lt;&gt;"",'Données élèves'!B642,"")</f>
        <v/>
      </c>
      <c r="C639" s="146" t="str">
        <f>IF(AND(A639&lt;&gt;"",'Données élèves'!F642&lt;&gt;""),IF(INDEX(codeclint,MATCH('Données élèves'!F642,libclint,0))&lt;&gt;"",INDEX(codeclint,MATCH('Données élèves'!F642,libclint,0)),""),"")</f>
        <v/>
      </c>
      <c r="D639" s="146" t="str">
        <f t="shared" si="27"/>
        <v/>
      </c>
      <c r="E639" s="146" t="str">
        <f>IF(A639&lt;&gt;"",IF('Données élèves'!G642&lt;&gt;"",IF('Données élèves'!AB642&lt;&gt;"",IF('Données élèves'!G642="LOC.ID",CONCATENATE("LOC.",'Données élèves'!AU$5),'Données élèves'!G642),""),""),"")</f>
        <v/>
      </c>
      <c r="F639" s="146" t="str">
        <f>IF(A639&lt;&gt;"",IF('Données élèves'!H642&lt;&gt;"",'Données élèves'!H642,""),"")</f>
        <v/>
      </c>
      <c r="G639" s="146" t="str">
        <f>IF(AND(A639&lt;&gt;"",'Données élèves'!AC642&lt;&gt;""),IF('Données élèves'!AC642=TRUE,INDEX(codesex,MATCH('Données élèves'!I642,libsex,0)),'Données élèves'!I642),"")</f>
        <v/>
      </c>
      <c r="H639" s="147" t="str">
        <f>IF(A639&lt;&gt;"",IF('Données élèves'!J642&lt;&gt;"",'Données élèves'!J642,""),"")</f>
        <v/>
      </c>
      <c r="I639" s="148" t="str">
        <f>IF(AND(A639&lt;&gt;"",'Données élèves'!AE642&lt;&gt;""),IF('Données élèves'!AE642=TRUE,INDEX(codenat,MATCH('Données élèves'!K642,libnat,0)),'Données élèves'!K642),"")</f>
        <v/>
      </c>
      <c r="J639" s="148" t="str">
        <f>IF(AND(A639&lt;&gt;"",'Données élèves'!AF642&lt;&gt;""),IF('Données élèves'!AF642=TRUE,INDEX(codelangue,MATCH('Données élèves'!L642,liblangue,0)),'Données élèves'!L642),"")</f>
        <v/>
      </c>
      <c r="K639" s="148" t="str">
        <f>IF(AND(A639&lt;&gt;"",'Données élèves'!AH642&lt;&gt;""),IF('Données élèves'!AH642=TRUE,IF(INDEX(codegem,MATCH('Données élèves'!M642,libgem,0))&lt;8000,INDEX(codegem,MATCH('Données élèves'!M642,libgem,0)),""),'Données élèves'!M642),"")</f>
        <v/>
      </c>
      <c r="L639" s="148" t="str">
        <f>IF(AND(A639&lt;&gt;"",'Données élèves'!AH642&lt;&gt;""),IF('Données élèves'!AH642=TRUE,INDEX(codegemhist,MATCH('Données élèves'!M642,libgem,0)),""),"")</f>
        <v/>
      </c>
      <c r="M639" s="148" t="str">
        <f>IF(AND(A639&lt;&gt;"",'Données élèves'!AH642&lt;&gt;""),IF('Données élèves'!AH642=TRUE,IF(INDEX(codegem,MATCH('Données élèves'!M642,libgem,0))&gt;=8000,INDEX(codegem,MATCH('Données élèves'!M642,libgem,0)),""),'Données élèves'!M642),"")</f>
        <v/>
      </c>
      <c r="N639" s="148" t="str">
        <f>IF(AND(A639&lt;&gt;"",'Données élèves'!AI642&lt;&gt;""),IF('Données élèves'!AI642=TRUE,INDEX(codeschart,MATCH('Données élèves'!N642,libschart,0)),'Données élèves'!N642),"")</f>
        <v/>
      </c>
      <c r="O639" s="148" t="str">
        <f>IF(AND(A639&lt;&gt;"",'Données élèves'!O642&lt;&gt;""),'Données élèves'!O642,"")</f>
        <v/>
      </c>
      <c r="P639" s="148" t="str">
        <f>IF(AND(A639&lt;&gt;"",'Données élèves'!AK642&lt;&gt;""),IF('Données élèves'!AK642=TRUE,INDEX(codeform,MATCH('Données élèves'!P642,libform,0)),'Données élèves'!P642),"")</f>
        <v/>
      </c>
      <c r="Q639" s="148" t="str">
        <f>IF(AND(A639&lt;&gt;"",'Données élèves'!AL642&lt;&gt;""),IF('Données élèves'!AL642=TRUE,INDEX(codespe,MATCH('Données élèves'!Q642,libspe,0)),'Données élèves'!Q642),"")</f>
        <v/>
      </c>
      <c r="R639" s="148" t="str">
        <f>IF(AND(A639&lt;&gt;"",OR('Données élèves'!AM642&lt;&gt;"",'Données élèves'!AT642=FALSE)),IF('Données élèves'!AM642=TRUE,INDEX(codemp1,MATCH('Données élèves'!R642,libmp1,0)),IF('Données élèves'!AT642=FALSE,0,'Données élèves'!R642)),"")</f>
        <v/>
      </c>
      <c r="S639" s="148" t="str">
        <f t="shared" si="28"/>
        <v/>
      </c>
      <c r="T639" s="148" t="str">
        <f t="shared" si="29"/>
        <v/>
      </c>
      <c r="U639" s="148" t="str">
        <f>IF(AND(A639&lt;&gt;"",'Données élèves'!S642&lt;&gt;""),'Données élèves'!S642,"")</f>
        <v/>
      </c>
      <c r="V639" s="148" t="str">
        <f>IF(AND(A639&lt;&gt;"",'Données élèves'!T642&lt;&gt;""),'Données élèves'!T642,"")</f>
        <v/>
      </c>
      <c r="W639" s="148" t="str">
        <f>IF(AND(A639&lt;&gt;"",'Données élèves'!U642&lt;&gt;""),'Données élèves'!U642,"")</f>
        <v/>
      </c>
      <c r="X639" s="148" t="str">
        <f>IF(AND(A639&lt;&gt;"",'Données élèves'!V642&lt;&gt;""),'Données élèves'!V642,"")</f>
        <v/>
      </c>
      <c r="Y639" s="148" t="str">
        <f>IF(AND(A639&lt;&gt;"",'Données élèves'!W642&lt;&gt;""),'Données élèves'!W642,"")</f>
        <v/>
      </c>
      <c r="Z639" s="148" t="str">
        <f>IF(AND(A639&lt;&gt;"",'Données élèves'!X642&lt;&gt;""),'Données élèves'!X642,"")</f>
        <v/>
      </c>
    </row>
    <row r="640" spans="1:26" x14ac:dyDescent="0.2">
      <c r="A640" s="146" t="str">
        <f>IF('Données élèves'!$C643&lt;&gt;"",'Données élèves'!A643,"")</f>
        <v/>
      </c>
      <c r="B640" s="146" t="str">
        <f>IF(A640&lt;&gt;"",'Données élèves'!B643,"")</f>
        <v/>
      </c>
      <c r="C640" s="146" t="str">
        <f>IF(AND(A640&lt;&gt;"",'Données élèves'!F643&lt;&gt;""),IF(INDEX(codeclint,MATCH('Données élèves'!F643,libclint,0))&lt;&gt;"",INDEX(codeclint,MATCH('Données élèves'!F643,libclint,0)),""),"")</f>
        <v/>
      </c>
      <c r="D640" s="146" t="str">
        <f t="shared" si="27"/>
        <v/>
      </c>
      <c r="E640" s="146" t="str">
        <f>IF(A640&lt;&gt;"",IF('Données élèves'!G643&lt;&gt;"",IF('Données élèves'!AB643&lt;&gt;"",IF('Données élèves'!G643="LOC.ID",CONCATENATE("LOC.",'Données élèves'!AU$5),'Données élèves'!G643),""),""),"")</f>
        <v/>
      </c>
      <c r="F640" s="146" t="str">
        <f>IF(A640&lt;&gt;"",IF('Données élèves'!H643&lt;&gt;"",'Données élèves'!H643,""),"")</f>
        <v/>
      </c>
      <c r="G640" s="146" t="str">
        <f>IF(AND(A640&lt;&gt;"",'Données élèves'!AC643&lt;&gt;""),IF('Données élèves'!AC643=TRUE,INDEX(codesex,MATCH('Données élèves'!I643,libsex,0)),'Données élèves'!I643),"")</f>
        <v/>
      </c>
      <c r="H640" s="147" t="str">
        <f>IF(A640&lt;&gt;"",IF('Données élèves'!J643&lt;&gt;"",'Données élèves'!J643,""),"")</f>
        <v/>
      </c>
      <c r="I640" s="148" t="str">
        <f>IF(AND(A640&lt;&gt;"",'Données élèves'!AE643&lt;&gt;""),IF('Données élèves'!AE643=TRUE,INDEX(codenat,MATCH('Données élèves'!K643,libnat,0)),'Données élèves'!K643),"")</f>
        <v/>
      </c>
      <c r="J640" s="148" t="str">
        <f>IF(AND(A640&lt;&gt;"",'Données élèves'!AF643&lt;&gt;""),IF('Données élèves'!AF643=TRUE,INDEX(codelangue,MATCH('Données élèves'!L643,liblangue,0)),'Données élèves'!L643),"")</f>
        <v/>
      </c>
      <c r="K640" s="148" t="str">
        <f>IF(AND(A640&lt;&gt;"",'Données élèves'!AH643&lt;&gt;""),IF('Données élèves'!AH643=TRUE,IF(INDEX(codegem,MATCH('Données élèves'!M643,libgem,0))&lt;8000,INDEX(codegem,MATCH('Données élèves'!M643,libgem,0)),""),'Données élèves'!M643),"")</f>
        <v/>
      </c>
      <c r="L640" s="148" t="str">
        <f>IF(AND(A640&lt;&gt;"",'Données élèves'!AH643&lt;&gt;""),IF('Données élèves'!AH643=TRUE,INDEX(codegemhist,MATCH('Données élèves'!M643,libgem,0)),""),"")</f>
        <v/>
      </c>
      <c r="M640" s="148" t="str">
        <f>IF(AND(A640&lt;&gt;"",'Données élèves'!AH643&lt;&gt;""),IF('Données élèves'!AH643=TRUE,IF(INDEX(codegem,MATCH('Données élèves'!M643,libgem,0))&gt;=8000,INDEX(codegem,MATCH('Données élèves'!M643,libgem,0)),""),'Données élèves'!M643),"")</f>
        <v/>
      </c>
      <c r="N640" s="148" t="str">
        <f>IF(AND(A640&lt;&gt;"",'Données élèves'!AI643&lt;&gt;""),IF('Données élèves'!AI643=TRUE,INDEX(codeschart,MATCH('Données élèves'!N643,libschart,0)),'Données élèves'!N643),"")</f>
        <v/>
      </c>
      <c r="O640" s="148" t="str">
        <f>IF(AND(A640&lt;&gt;"",'Données élèves'!O643&lt;&gt;""),'Données élèves'!O643,"")</f>
        <v/>
      </c>
      <c r="P640" s="148" t="str">
        <f>IF(AND(A640&lt;&gt;"",'Données élèves'!AK643&lt;&gt;""),IF('Données élèves'!AK643=TRUE,INDEX(codeform,MATCH('Données élèves'!P643,libform,0)),'Données élèves'!P643),"")</f>
        <v/>
      </c>
      <c r="Q640" s="148" t="str">
        <f>IF(AND(A640&lt;&gt;"",'Données élèves'!AL643&lt;&gt;""),IF('Données élèves'!AL643=TRUE,INDEX(codespe,MATCH('Données élèves'!Q643,libspe,0)),'Données élèves'!Q643),"")</f>
        <v/>
      </c>
      <c r="R640" s="148" t="str">
        <f>IF(AND(A640&lt;&gt;"",OR('Données élèves'!AM643&lt;&gt;"",'Données élèves'!AT643=FALSE)),IF('Données élèves'!AM643=TRUE,INDEX(codemp1,MATCH('Données élèves'!R643,libmp1,0)),IF('Données élèves'!AT643=FALSE,0,'Données élèves'!R643)),"")</f>
        <v/>
      </c>
      <c r="S640" s="148" t="str">
        <f t="shared" si="28"/>
        <v/>
      </c>
      <c r="T640" s="148" t="str">
        <f t="shared" si="29"/>
        <v/>
      </c>
      <c r="U640" s="148" t="str">
        <f>IF(AND(A640&lt;&gt;"",'Données élèves'!S643&lt;&gt;""),'Données élèves'!S643,"")</f>
        <v/>
      </c>
      <c r="V640" s="148" t="str">
        <f>IF(AND(A640&lt;&gt;"",'Données élèves'!T643&lt;&gt;""),'Données élèves'!T643,"")</f>
        <v/>
      </c>
      <c r="W640" s="148" t="str">
        <f>IF(AND(A640&lt;&gt;"",'Données élèves'!U643&lt;&gt;""),'Données élèves'!U643,"")</f>
        <v/>
      </c>
      <c r="X640" s="148" t="str">
        <f>IF(AND(A640&lt;&gt;"",'Données élèves'!V643&lt;&gt;""),'Données élèves'!V643,"")</f>
        <v/>
      </c>
      <c r="Y640" s="148" t="str">
        <f>IF(AND(A640&lt;&gt;"",'Données élèves'!W643&lt;&gt;""),'Données élèves'!W643,"")</f>
        <v/>
      </c>
      <c r="Z640" s="148" t="str">
        <f>IF(AND(A640&lt;&gt;"",'Données élèves'!X643&lt;&gt;""),'Données élèves'!X643,"")</f>
        <v/>
      </c>
    </row>
    <row r="641" spans="1:26" x14ac:dyDescent="0.2">
      <c r="A641" s="146" t="str">
        <f>IF('Données élèves'!$C644&lt;&gt;"",'Données élèves'!A644,"")</f>
        <v/>
      </c>
      <c r="B641" s="146" t="str">
        <f>IF(A641&lt;&gt;"",'Données élèves'!B644,"")</f>
        <v/>
      </c>
      <c r="C641" s="146" t="str">
        <f>IF(AND(A641&lt;&gt;"",'Données élèves'!F644&lt;&gt;""),IF(INDEX(codeclint,MATCH('Données élèves'!F644,libclint,0))&lt;&gt;"",INDEX(codeclint,MATCH('Données élèves'!F644,libclint,0)),""),"")</f>
        <v/>
      </c>
      <c r="D641" s="146" t="str">
        <f t="shared" si="27"/>
        <v/>
      </c>
      <c r="E641" s="146" t="str">
        <f>IF(A641&lt;&gt;"",IF('Données élèves'!G644&lt;&gt;"",IF('Données élèves'!AB644&lt;&gt;"",IF('Données élèves'!G644="LOC.ID",CONCATENATE("LOC.",'Données élèves'!AU$5),'Données élèves'!G644),""),""),"")</f>
        <v/>
      </c>
      <c r="F641" s="146" t="str">
        <f>IF(A641&lt;&gt;"",IF('Données élèves'!H644&lt;&gt;"",'Données élèves'!H644,""),"")</f>
        <v/>
      </c>
      <c r="G641" s="146" t="str">
        <f>IF(AND(A641&lt;&gt;"",'Données élèves'!AC644&lt;&gt;""),IF('Données élèves'!AC644=TRUE,INDEX(codesex,MATCH('Données élèves'!I644,libsex,0)),'Données élèves'!I644),"")</f>
        <v/>
      </c>
      <c r="H641" s="147" t="str">
        <f>IF(A641&lt;&gt;"",IF('Données élèves'!J644&lt;&gt;"",'Données élèves'!J644,""),"")</f>
        <v/>
      </c>
      <c r="I641" s="148" t="str">
        <f>IF(AND(A641&lt;&gt;"",'Données élèves'!AE644&lt;&gt;""),IF('Données élèves'!AE644=TRUE,INDEX(codenat,MATCH('Données élèves'!K644,libnat,0)),'Données élèves'!K644),"")</f>
        <v/>
      </c>
      <c r="J641" s="148" t="str">
        <f>IF(AND(A641&lt;&gt;"",'Données élèves'!AF644&lt;&gt;""),IF('Données élèves'!AF644=TRUE,INDEX(codelangue,MATCH('Données élèves'!L644,liblangue,0)),'Données élèves'!L644),"")</f>
        <v/>
      </c>
      <c r="K641" s="148" t="str">
        <f>IF(AND(A641&lt;&gt;"",'Données élèves'!AH644&lt;&gt;""),IF('Données élèves'!AH644=TRUE,IF(INDEX(codegem,MATCH('Données élèves'!M644,libgem,0))&lt;8000,INDEX(codegem,MATCH('Données élèves'!M644,libgem,0)),""),'Données élèves'!M644),"")</f>
        <v/>
      </c>
      <c r="L641" s="148" t="str">
        <f>IF(AND(A641&lt;&gt;"",'Données élèves'!AH644&lt;&gt;""),IF('Données élèves'!AH644=TRUE,INDEX(codegemhist,MATCH('Données élèves'!M644,libgem,0)),""),"")</f>
        <v/>
      </c>
      <c r="M641" s="148" t="str">
        <f>IF(AND(A641&lt;&gt;"",'Données élèves'!AH644&lt;&gt;""),IF('Données élèves'!AH644=TRUE,IF(INDEX(codegem,MATCH('Données élèves'!M644,libgem,0))&gt;=8000,INDEX(codegem,MATCH('Données élèves'!M644,libgem,0)),""),'Données élèves'!M644),"")</f>
        <v/>
      </c>
      <c r="N641" s="148" t="str">
        <f>IF(AND(A641&lt;&gt;"",'Données élèves'!AI644&lt;&gt;""),IF('Données élèves'!AI644=TRUE,INDEX(codeschart,MATCH('Données élèves'!N644,libschart,0)),'Données élèves'!N644),"")</f>
        <v/>
      </c>
      <c r="O641" s="148" t="str">
        <f>IF(AND(A641&lt;&gt;"",'Données élèves'!O644&lt;&gt;""),'Données élèves'!O644,"")</f>
        <v/>
      </c>
      <c r="P641" s="148" t="str">
        <f>IF(AND(A641&lt;&gt;"",'Données élèves'!AK644&lt;&gt;""),IF('Données élèves'!AK644=TRUE,INDEX(codeform,MATCH('Données élèves'!P644,libform,0)),'Données élèves'!P644),"")</f>
        <v/>
      </c>
      <c r="Q641" s="148" t="str">
        <f>IF(AND(A641&lt;&gt;"",'Données élèves'!AL644&lt;&gt;""),IF('Données élèves'!AL644=TRUE,INDEX(codespe,MATCH('Données élèves'!Q644,libspe,0)),'Données élèves'!Q644),"")</f>
        <v/>
      </c>
      <c r="R641" s="148" t="str">
        <f>IF(AND(A641&lt;&gt;"",OR('Données élèves'!AM644&lt;&gt;"",'Données élèves'!AT644=FALSE)),IF('Données élèves'!AM644=TRUE,INDEX(codemp1,MATCH('Données élèves'!R644,libmp1,0)),IF('Données élèves'!AT644=FALSE,0,'Données élèves'!R644)),"")</f>
        <v/>
      </c>
      <c r="S641" s="148" t="str">
        <f t="shared" si="28"/>
        <v/>
      </c>
      <c r="T641" s="148" t="str">
        <f t="shared" si="29"/>
        <v/>
      </c>
      <c r="U641" s="148" t="str">
        <f>IF(AND(A641&lt;&gt;"",'Données élèves'!S644&lt;&gt;""),'Données élèves'!S644,"")</f>
        <v/>
      </c>
      <c r="V641" s="148" t="str">
        <f>IF(AND(A641&lt;&gt;"",'Données élèves'!T644&lt;&gt;""),'Données élèves'!T644,"")</f>
        <v/>
      </c>
      <c r="W641" s="148" t="str">
        <f>IF(AND(A641&lt;&gt;"",'Données élèves'!U644&lt;&gt;""),'Données élèves'!U644,"")</f>
        <v/>
      </c>
      <c r="X641" s="148" t="str">
        <f>IF(AND(A641&lt;&gt;"",'Données élèves'!V644&lt;&gt;""),'Données élèves'!V644,"")</f>
        <v/>
      </c>
      <c r="Y641" s="148" t="str">
        <f>IF(AND(A641&lt;&gt;"",'Données élèves'!W644&lt;&gt;""),'Données élèves'!W644,"")</f>
        <v/>
      </c>
      <c r="Z641" s="148" t="str">
        <f>IF(AND(A641&lt;&gt;"",'Données élèves'!X644&lt;&gt;""),'Données élèves'!X644,"")</f>
        <v/>
      </c>
    </row>
    <row r="642" spans="1:26" x14ac:dyDescent="0.2">
      <c r="A642" s="146" t="str">
        <f>IF('Données élèves'!$C645&lt;&gt;"",'Données élèves'!A645,"")</f>
        <v/>
      </c>
      <c r="B642" s="146" t="str">
        <f>IF(A642&lt;&gt;"",'Données élèves'!B645,"")</f>
        <v/>
      </c>
      <c r="C642" s="146" t="str">
        <f>IF(AND(A642&lt;&gt;"",'Données élèves'!F645&lt;&gt;""),IF(INDEX(codeclint,MATCH('Données élèves'!F645,libclint,0))&lt;&gt;"",INDEX(codeclint,MATCH('Données élèves'!F645,libclint,0)),""),"")</f>
        <v/>
      </c>
      <c r="D642" s="146" t="str">
        <f t="shared" si="27"/>
        <v/>
      </c>
      <c r="E642" s="146" t="str">
        <f>IF(A642&lt;&gt;"",IF('Données élèves'!G645&lt;&gt;"",IF('Données élèves'!AB645&lt;&gt;"",IF('Données élèves'!G645="LOC.ID",CONCATENATE("LOC.",'Données élèves'!AU$5),'Données élèves'!G645),""),""),"")</f>
        <v/>
      </c>
      <c r="F642" s="146" t="str">
        <f>IF(A642&lt;&gt;"",IF('Données élèves'!H645&lt;&gt;"",'Données élèves'!H645,""),"")</f>
        <v/>
      </c>
      <c r="G642" s="146" t="str">
        <f>IF(AND(A642&lt;&gt;"",'Données élèves'!AC645&lt;&gt;""),IF('Données élèves'!AC645=TRUE,INDEX(codesex,MATCH('Données élèves'!I645,libsex,0)),'Données élèves'!I645),"")</f>
        <v/>
      </c>
      <c r="H642" s="147" t="str">
        <f>IF(A642&lt;&gt;"",IF('Données élèves'!J645&lt;&gt;"",'Données élèves'!J645,""),"")</f>
        <v/>
      </c>
      <c r="I642" s="148" t="str">
        <f>IF(AND(A642&lt;&gt;"",'Données élèves'!AE645&lt;&gt;""),IF('Données élèves'!AE645=TRUE,INDEX(codenat,MATCH('Données élèves'!K645,libnat,0)),'Données élèves'!K645),"")</f>
        <v/>
      </c>
      <c r="J642" s="148" t="str">
        <f>IF(AND(A642&lt;&gt;"",'Données élèves'!AF645&lt;&gt;""),IF('Données élèves'!AF645=TRUE,INDEX(codelangue,MATCH('Données élèves'!L645,liblangue,0)),'Données élèves'!L645),"")</f>
        <v/>
      </c>
      <c r="K642" s="148" t="str">
        <f>IF(AND(A642&lt;&gt;"",'Données élèves'!AH645&lt;&gt;""),IF('Données élèves'!AH645=TRUE,IF(INDEX(codegem,MATCH('Données élèves'!M645,libgem,0))&lt;8000,INDEX(codegem,MATCH('Données élèves'!M645,libgem,0)),""),'Données élèves'!M645),"")</f>
        <v/>
      </c>
      <c r="L642" s="148" t="str">
        <f>IF(AND(A642&lt;&gt;"",'Données élèves'!AH645&lt;&gt;""),IF('Données élèves'!AH645=TRUE,INDEX(codegemhist,MATCH('Données élèves'!M645,libgem,0)),""),"")</f>
        <v/>
      </c>
      <c r="M642" s="148" t="str">
        <f>IF(AND(A642&lt;&gt;"",'Données élèves'!AH645&lt;&gt;""),IF('Données élèves'!AH645=TRUE,IF(INDEX(codegem,MATCH('Données élèves'!M645,libgem,0))&gt;=8000,INDEX(codegem,MATCH('Données élèves'!M645,libgem,0)),""),'Données élèves'!M645),"")</f>
        <v/>
      </c>
      <c r="N642" s="148" t="str">
        <f>IF(AND(A642&lt;&gt;"",'Données élèves'!AI645&lt;&gt;""),IF('Données élèves'!AI645=TRUE,INDEX(codeschart,MATCH('Données élèves'!N645,libschart,0)),'Données élèves'!N645),"")</f>
        <v/>
      </c>
      <c r="O642" s="148" t="str">
        <f>IF(AND(A642&lt;&gt;"",'Données élèves'!O645&lt;&gt;""),'Données élèves'!O645,"")</f>
        <v/>
      </c>
      <c r="P642" s="148" t="str">
        <f>IF(AND(A642&lt;&gt;"",'Données élèves'!AK645&lt;&gt;""),IF('Données élèves'!AK645=TRUE,INDEX(codeform,MATCH('Données élèves'!P645,libform,0)),'Données élèves'!P645),"")</f>
        <v/>
      </c>
      <c r="Q642" s="148" t="str">
        <f>IF(AND(A642&lt;&gt;"",'Données élèves'!AL645&lt;&gt;""),IF('Données élèves'!AL645=TRUE,INDEX(codespe,MATCH('Données élèves'!Q645,libspe,0)),'Données élèves'!Q645),"")</f>
        <v/>
      </c>
      <c r="R642" s="148" t="str">
        <f>IF(AND(A642&lt;&gt;"",OR('Données élèves'!AM645&lt;&gt;"",'Données élèves'!AT645=FALSE)),IF('Données élèves'!AM645=TRUE,INDEX(codemp1,MATCH('Données élèves'!R645,libmp1,0)),IF('Données élèves'!AT645=FALSE,0,'Données élèves'!R645)),"")</f>
        <v/>
      </c>
      <c r="S642" s="148" t="str">
        <f t="shared" si="28"/>
        <v/>
      </c>
      <c r="T642" s="148" t="str">
        <f t="shared" si="29"/>
        <v/>
      </c>
      <c r="U642" s="148" t="str">
        <f>IF(AND(A642&lt;&gt;"",'Données élèves'!S645&lt;&gt;""),'Données élèves'!S645,"")</f>
        <v/>
      </c>
      <c r="V642" s="148" t="str">
        <f>IF(AND(A642&lt;&gt;"",'Données élèves'!T645&lt;&gt;""),'Données élèves'!T645,"")</f>
        <v/>
      </c>
      <c r="W642" s="148" t="str">
        <f>IF(AND(A642&lt;&gt;"",'Données élèves'!U645&lt;&gt;""),'Données élèves'!U645,"")</f>
        <v/>
      </c>
      <c r="X642" s="148" t="str">
        <f>IF(AND(A642&lt;&gt;"",'Données élèves'!V645&lt;&gt;""),'Données élèves'!V645,"")</f>
        <v/>
      </c>
      <c r="Y642" s="148" t="str">
        <f>IF(AND(A642&lt;&gt;"",'Données élèves'!W645&lt;&gt;""),'Données élèves'!W645,"")</f>
        <v/>
      </c>
      <c r="Z642" s="148" t="str">
        <f>IF(AND(A642&lt;&gt;"",'Données élèves'!X645&lt;&gt;""),'Données élèves'!X645,"")</f>
        <v/>
      </c>
    </row>
    <row r="643" spans="1:26" x14ac:dyDescent="0.2">
      <c r="A643" s="146" t="str">
        <f>IF('Données élèves'!$C646&lt;&gt;"",'Données élèves'!A646,"")</f>
        <v/>
      </c>
      <c r="B643" s="146" t="str">
        <f>IF(A643&lt;&gt;"",'Données élèves'!B646,"")</f>
        <v/>
      </c>
      <c r="C643" s="146" t="str">
        <f>IF(AND(A643&lt;&gt;"",'Données élèves'!F646&lt;&gt;""),IF(INDEX(codeclint,MATCH('Données élèves'!F646,libclint,0))&lt;&gt;"",INDEX(codeclint,MATCH('Données élèves'!F646,libclint,0)),""),"")</f>
        <v/>
      </c>
      <c r="D643" s="146" t="str">
        <f t="shared" ref="D643:D706" si="30">IF(A643&lt;&gt;"",99990000,"")</f>
        <v/>
      </c>
      <c r="E643" s="146" t="str">
        <f>IF(A643&lt;&gt;"",IF('Données élèves'!G646&lt;&gt;"",IF('Données élèves'!AB646&lt;&gt;"",IF('Données élèves'!G646="LOC.ID",CONCATENATE("LOC.",'Données élèves'!AU$5),'Données élèves'!G646),""),""),"")</f>
        <v/>
      </c>
      <c r="F643" s="146" t="str">
        <f>IF(A643&lt;&gt;"",IF('Données élèves'!H646&lt;&gt;"",'Données élèves'!H646,""),"")</f>
        <v/>
      </c>
      <c r="G643" s="146" t="str">
        <f>IF(AND(A643&lt;&gt;"",'Données élèves'!AC646&lt;&gt;""),IF('Données élèves'!AC646=TRUE,INDEX(codesex,MATCH('Données élèves'!I646,libsex,0)),'Données élèves'!I646),"")</f>
        <v/>
      </c>
      <c r="H643" s="147" t="str">
        <f>IF(A643&lt;&gt;"",IF('Données élèves'!J646&lt;&gt;"",'Données élèves'!J646,""),"")</f>
        <v/>
      </c>
      <c r="I643" s="148" t="str">
        <f>IF(AND(A643&lt;&gt;"",'Données élèves'!AE646&lt;&gt;""),IF('Données élèves'!AE646=TRUE,INDEX(codenat,MATCH('Données élèves'!K646,libnat,0)),'Données élèves'!K646),"")</f>
        <v/>
      </c>
      <c r="J643" s="148" t="str">
        <f>IF(AND(A643&lt;&gt;"",'Données élèves'!AF646&lt;&gt;""),IF('Données élèves'!AF646=TRUE,INDEX(codelangue,MATCH('Données élèves'!L646,liblangue,0)),'Données élèves'!L646),"")</f>
        <v/>
      </c>
      <c r="K643" s="148" t="str">
        <f>IF(AND(A643&lt;&gt;"",'Données élèves'!AH646&lt;&gt;""),IF('Données élèves'!AH646=TRUE,IF(INDEX(codegem,MATCH('Données élèves'!M646,libgem,0))&lt;8000,INDEX(codegem,MATCH('Données élèves'!M646,libgem,0)),""),'Données élèves'!M646),"")</f>
        <v/>
      </c>
      <c r="L643" s="148" t="str">
        <f>IF(AND(A643&lt;&gt;"",'Données élèves'!AH646&lt;&gt;""),IF('Données élèves'!AH646=TRUE,INDEX(codegemhist,MATCH('Données élèves'!M646,libgem,0)),""),"")</f>
        <v/>
      </c>
      <c r="M643" s="148" t="str">
        <f>IF(AND(A643&lt;&gt;"",'Données élèves'!AH646&lt;&gt;""),IF('Données élèves'!AH646=TRUE,IF(INDEX(codegem,MATCH('Données élèves'!M646,libgem,0))&gt;=8000,INDEX(codegem,MATCH('Données élèves'!M646,libgem,0)),""),'Données élèves'!M646),"")</f>
        <v/>
      </c>
      <c r="N643" s="148" t="str">
        <f>IF(AND(A643&lt;&gt;"",'Données élèves'!AI646&lt;&gt;""),IF('Données élèves'!AI646=TRUE,INDEX(codeschart,MATCH('Données élèves'!N646,libschart,0)),'Données élèves'!N646),"")</f>
        <v/>
      </c>
      <c r="O643" s="148" t="str">
        <f>IF(AND(A643&lt;&gt;"",'Données élèves'!O646&lt;&gt;""),'Données élèves'!O646,"")</f>
        <v/>
      </c>
      <c r="P643" s="148" t="str">
        <f>IF(AND(A643&lt;&gt;"",'Données élèves'!AK646&lt;&gt;""),IF('Données élèves'!AK646=TRUE,INDEX(codeform,MATCH('Données élèves'!P646,libform,0)),'Données élèves'!P646),"")</f>
        <v/>
      </c>
      <c r="Q643" s="148" t="str">
        <f>IF(AND(A643&lt;&gt;"",'Données élèves'!AL646&lt;&gt;""),IF('Données élèves'!AL646=TRUE,INDEX(codespe,MATCH('Données élèves'!Q646,libspe,0)),'Données élèves'!Q646),"")</f>
        <v/>
      </c>
      <c r="R643" s="148" t="str">
        <f>IF(AND(A643&lt;&gt;"",OR('Données élèves'!AM646&lt;&gt;"",'Données élèves'!AT646=FALSE)),IF('Données élèves'!AM646=TRUE,INDEX(codemp1,MATCH('Données élèves'!R646,libmp1,0)),IF('Données élèves'!AT646=FALSE,0,'Données élèves'!R646)),"")</f>
        <v/>
      </c>
      <c r="S643" s="148" t="str">
        <f t="shared" ref="S643:S706" si="31">IF(A643&lt;&gt;"",98990000,"")</f>
        <v/>
      </c>
      <c r="T643" s="148" t="str">
        <f t="shared" ref="T643:T706" si="32">IF(A643&lt;&gt;"",99,"")</f>
        <v/>
      </c>
      <c r="U643" s="148" t="str">
        <f>IF(AND(A643&lt;&gt;"",'Données élèves'!S646&lt;&gt;""),'Données élèves'!S646,"")</f>
        <v/>
      </c>
      <c r="V643" s="148" t="str">
        <f>IF(AND(A643&lt;&gt;"",'Données élèves'!T646&lt;&gt;""),'Données élèves'!T646,"")</f>
        <v/>
      </c>
      <c r="W643" s="148" t="str">
        <f>IF(AND(A643&lt;&gt;"",'Données élèves'!U646&lt;&gt;""),'Données élèves'!U646,"")</f>
        <v/>
      </c>
      <c r="X643" s="148" t="str">
        <f>IF(AND(A643&lt;&gt;"",'Données élèves'!V646&lt;&gt;""),'Données élèves'!V646,"")</f>
        <v/>
      </c>
      <c r="Y643" s="148" t="str">
        <f>IF(AND(A643&lt;&gt;"",'Données élèves'!W646&lt;&gt;""),'Données élèves'!W646,"")</f>
        <v/>
      </c>
      <c r="Z643" s="148" t="str">
        <f>IF(AND(A643&lt;&gt;"",'Données élèves'!X646&lt;&gt;""),'Données élèves'!X646,"")</f>
        <v/>
      </c>
    </row>
    <row r="644" spans="1:26" x14ac:dyDescent="0.2">
      <c r="A644" s="146" t="str">
        <f>IF('Données élèves'!$C647&lt;&gt;"",'Données élèves'!A647,"")</f>
        <v/>
      </c>
      <c r="B644" s="146" t="str">
        <f>IF(A644&lt;&gt;"",'Données élèves'!B647,"")</f>
        <v/>
      </c>
      <c r="C644" s="146" t="str">
        <f>IF(AND(A644&lt;&gt;"",'Données élèves'!F647&lt;&gt;""),IF(INDEX(codeclint,MATCH('Données élèves'!F647,libclint,0))&lt;&gt;"",INDEX(codeclint,MATCH('Données élèves'!F647,libclint,0)),""),"")</f>
        <v/>
      </c>
      <c r="D644" s="146" t="str">
        <f t="shared" si="30"/>
        <v/>
      </c>
      <c r="E644" s="146" t="str">
        <f>IF(A644&lt;&gt;"",IF('Données élèves'!G647&lt;&gt;"",IF('Données élèves'!AB647&lt;&gt;"",IF('Données élèves'!G647="LOC.ID",CONCATENATE("LOC.",'Données élèves'!AU$5),'Données élèves'!G647),""),""),"")</f>
        <v/>
      </c>
      <c r="F644" s="146" t="str">
        <f>IF(A644&lt;&gt;"",IF('Données élèves'!H647&lt;&gt;"",'Données élèves'!H647,""),"")</f>
        <v/>
      </c>
      <c r="G644" s="146" t="str">
        <f>IF(AND(A644&lt;&gt;"",'Données élèves'!AC647&lt;&gt;""),IF('Données élèves'!AC647=TRUE,INDEX(codesex,MATCH('Données élèves'!I647,libsex,0)),'Données élèves'!I647),"")</f>
        <v/>
      </c>
      <c r="H644" s="147" t="str">
        <f>IF(A644&lt;&gt;"",IF('Données élèves'!J647&lt;&gt;"",'Données élèves'!J647,""),"")</f>
        <v/>
      </c>
      <c r="I644" s="148" t="str">
        <f>IF(AND(A644&lt;&gt;"",'Données élèves'!AE647&lt;&gt;""),IF('Données élèves'!AE647=TRUE,INDEX(codenat,MATCH('Données élèves'!K647,libnat,0)),'Données élèves'!K647),"")</f>
        <v/>
      </c>
      <c r="J644" s="148" t="str">
        <f>IF(AND(A644&lt;&gt;"",'Données élèves'!AF647&lt;&gt;""),IF('Données élèves'!AF647=TRUE,INDEX(codelangue,MATCH('Données élèves'!L647,liblangue,0)),'Données élèves'!L647),"")</f>
        <v/>
      </c>
      <c r="K644" s="148" t="str">
        <f>IF(AND(A644&lt;&gt;"",'Données élèves'!AH647&lt;&gt;""),IF('Données élèves'!AH647=TRUE,IF(INDEX(codegem,MATCH('Données élèves'!M647,libgem,0))&lt;8000,INDEX(codegem,MATCH('Données élèves'!M647,libgem,0)),""),'Données élèves'!M647),"")</f>
        <v/>
      </c>
      <c r="L644" s="148" t="str">
        <f>IF(AND(A644&lt;&gt;"",'Données élèves'!AH647&lt;&gt;""),IF('Données élèves'!AH647=TRUE,INDEX(codegemhist,MATCH('Données élèves'!M647,libgem,0)),""),"")</f>
        <v/>
      </c>
      <c r="M644" s="148" t="str">
        <f>IF(AND(A644&lt;&gt;"",'Données élèves'!AH647&lt;&gt;""),IF('Données élèves'!AH647=TRUE,IF(INDEX(codegem,MATCH('Données élèves'!M647,libgem,0))&gt;=8000,INDEX(codegem,MATCH('Données élèves'!M647,libgem,0)),""),'Données élèves'!M647),"")</f>
        <v/>
      </c>
      <c r="N644" s="148" t="str">
        <f>IF(AND(A644&lt;&gt;"",'Données élèves'!AI647&lt;&gt;""),IF('Données élèves'!AI647=TRUE,INDEX(codeschart,MATCH('Données élèves'!N647,libschart,0)),'Données élèves'!N647),"")</f>
        <v/>
      </c>
      <c r="O644" s="148" t="str">
        <f>IF(AND(A644&lt;&gt;"",'Données élèves'!O647&lt;&gt;""),'Données élèves'!O647,"")</f>
        <v/>
      </c>
      <c r="P644" s="148" t="str">
        <f>IF(AND(A644&lt;&gt;"",'Données élèves'!AK647&lt;&gt;""),IF('Données élèves'!AK647=TRUE,INDEX(codeform,MATCH('Données élèves'!P647,libform,0)),'Données élèves'!P647),"")</f>
        <v/>
      </c>
      <c r="Q644" s="148" t="str">
        <f>IF(AND(A644&lt;&gt;"",'Données élèves'!AL647&lt;&gt;""),IF('Données élèves'!AL647=TRUE,INDEX(codespe,MATCH('Données élèves'!Q647,libspe,0)),'Données élèves'!Q647),"")</f>
        <v/>
      </c>
      <c r="R644" s="148" t="str">
        <f>IF(AND(A644&lt;&gt;"",OR('Données élèves'!AM647&lt;&gt;"",'Données élèves'!AT647=FALSE)),IF('Données élèves'!AM647=TRUE,INDEX(codemp1,MATCH('Données élèves'!R647,libmp1,0)),IF('Données élèves'!AT647=FALSE,0,'Données élèves'!R647)),"")</f>
        <v/>
      </c>
      <c r="S644" s="148" t="str">
        <f t="shared" si="31"/>
        <v/>
      </c>
      <c r="T644" s="148" t="str">
        <f t="shared" si="32"/>
        <v/>
      </c>
      <c r="U644" s="148" t="str">
        <f>IF(AND(A644&lt;&gt;"",'Données élèves'!S647&lt;&gt;""),'Données élèves'!S647,"")</f>
        <v/>
      </c>
      <c r="V644" s="148" t="str">
        <f>IF(AND(A644&lt;&gt;"",'Données élèves'!T647&lt;&gt;""),'Données élèves'!T647,"")</f>
        <v/>
      </c>
      <c r="W644" s="148" t="str">
        <f>IF(AND(A644&lt;&gt;"",'Données élèves'!U647&lt;&gt;""),'Données élèves'!U647,"")</f>
        <v/>
      </c>
      <c r="X644" s="148" t="str">
        <f>IF(AND(A644&lt;&gt;"",'Données élèves'!V647&lt;&gt;""),'Données élèves'!V647,"")</f>
        <v/>
      </c>
      <c r="Y644" s="148" t="str">
        <f>IF(AND(A644&lt;&gt;"",'Données élèves'!W647&lt;&gt;""),'Données élèves'!W647,"")</f>
        <v/>
      </c>
      <c r="Z644" s="148" t="str">
        <f>IF(AND(A644&lt;&gt;"",'Données élèves'!X647&lt;&gt;""),'Données élèves'!X647,"")</f>
        <v/>
      </c>
    </row>
    <row r="645" spans="1:26" x14ac:dyDescent="0.2">
      <c r="A645" s="146" t="str">
        <f>IF('Données élèves'!$C648&lt;&gt;"",'Données élèves'!A648,"")</f>
        <v/>
      </c>
      <c r="B645" s="146" t="str">
        <f>IF(A645&lt;&gt;"",'Données élèves'!B648,"")</f>
        <v/>
      </c>
      <c r="C645" s="146" t="str">
        <f>IF(AND(A645&lt;&gt;"",'Données élèves'!F648&lt;&gt;""),IF(INDEX(codeclint,MATCH('Données élèves'!F648,libclint,0))&lt;&gt;"",INDEX(codeclint,MATCH('Données élèves'!F648,libclint,0)),""),"")</f>
        <v/>
      </c>
      <c r="D645" s="146" t="str">
        <f t="shared" si="30"/>
        <v/>
      </c>
      <c r="E645" s="146" t="str">
        <f>IF(A645&lt;&gt;"",IF('Données élèves'!G648&lt;&gt;"",IF('Données élèves'!AB648&lt;&gt;"",IF('Données élèves'!G648="LOC.ID",CONCATENATE("LOC.",'Données élèves'!AU$5),'Données élèves'!G648),""),""),"")</f>
        <v/>
      </c>
      <c r="F645" s="146" t="str">
        <f>IF(A645&lt;&gt;"",IF('Données élèves'!H648&lt;&gt;"",'Données élèves'!H648,""),"")</f>
        <v/>
      </c>
      <c r="G645" s="146" t="str">
        <f>IF(AND(A645&lt;&gt;"",'Données élèves'!AC648&lt;&gt;""),IF('Données élèves'!AC648=TRUE,INDEX(codesex,MATCH('Données élèves'!I648,libsex,0)),'Données élèves'!I648),"")</f>
        <v/>
      </c>
      <c r="H645" s="147" t="str">
        <f>IF(A645&lt;&gt;"",IF('Données élèves'!J648&lt;&gt;"",'Données élèves'!J648,""),"")</f>
        <v/>
      </c>
      <c r="I645" s="148" t="str">
        <f>IF(AND(A645&lt;&gt;"",'Données élèves'!AE648&lt;&gt;""),IF('Données élèves'!AE648=TRUE,INDEX(codenat,MATCH('Données élèves'!K648,libnat,0)),'Données élèves'!K648),"")</f>
        <v/>
      </c>
      <c r="J645" s="148" t="str">
        <f>IF(AND(A645&lt;&gt;"",'Données élèves'!AF648&lt;&gt;""),IF('Données élèves'!AF648=TRUE,INDEX(codelangue,MATCH('Données élèves'!L648,liblangue,0)),'Données élèves'!L648),"")</f>
        <v/>
      </c>
      <c r="K645" s="148" t="str">
        <f>IF(AND(A645&lt;&gt;"",'Données élèves'!AH648&lt;&gt;""),IF('Données élèves'!AH648=TRUE,IF(INDEX(codegem,MATCH('Données élèves'!M648,libgem,0))&lt;8000,INDEX(codegem,MATCH('Données élèves'!M648,libgem,0)),""),'Données élèves'!M648),"")</f>
        <v/>
      </c>
      <c r="L645" s="148" t="str">
        <f>IF(AND(A645&lt;&gt;"",'Données élèves'!AH648&lt;&gt;""),IF('Données élèves'!AH648=TRUE,INDEX(codegemhist,MATCH('Données élèves'!M648,libgem,0)),""),"")</f>
        <v/>
      </c>
      <c r="M645" s="148" t="str">
        <f>IF(AND(A645&lt;&gt;"",'Données élèves'!AH648&lt;&gt;""),IF('Données élèves'!AH648=TRUE,IF(INDEX(codegem,MATCH('Données élèves'!M648,libgem,0))&gt;=8000,INDEX(codegem,MATCH('Données élèves'!M648,libgem,0)),""),'Données élèves'!M648),"")</f>
        <v/>
      </c>
      <c r="N645" s="148" t="str">
        <f>IF(AND(A645&lt;&gt;"",'Données élèves'!AI648&lt;&gt;""),IF('Données élèves'!AI648=TRUE,INDEX(codeschart,MATCH('Données élèves'!N648,libschart,0)),'Données élèves'!N648),"")</f>
        <v/>
      </c>
      <c r="O645" s="148" t="str">
        <f>IF(AND(A645&lt;&gt;"",'Données élèves'!O648&lt;&gt;""),'Données élèves'!O648,"")</f>
        <v/>
      </c>
      <c r="P645" s="148" t="str">
        <f>IF(AND(A645&lt;&gt;"",'Données élèves'!AK648&lt;&gt;""),IF('Données élèves'!AK648=TRUE,INDEX(codeform,MATCH('Données élèves'!P648,libform,0)),'Données élèves'!P648),"")</f>
        <v/>
      </c>
      <c r="Q645" s="148" t="str">
        <f>IF(AND(A645&lt;&gt;"",'Données élèves'!AL648&lt;&gt;""),IF('Données élèves'!AL648=TRUE,INDEX(codespe,MATCH('Données élèves'!Q648,libspe,0)),'Données élèves'!Q648),"")</f>
        <v/>
      </c>
      <c r="R645" s="148" t="str">
        <f>IF(AND(A645&lt;&gt;"",OR('Données élèves'!AM648&lt;&gt;"",'Données élèves'!AT648=FALSE)),IF('Données élèves'!AM648=TRUE,INDEX(codemp1,MATCH('Données élèves'!R648,libmp1,0)),IF('Données élèves'!AT648=FALSE,0,'Données élèves'!R648)),"")</f>
        <v/>
      </c>
      <c r="S645" s="148" t="str">
        <f t="shared" si="31"/>
        <v/>
      </c>
      <c r="T645" s="148" t="str">
        <f t="shared" si="32"/>
        <v/>
      </c>
      <c r="U645" s="148" t="str">
        <f>IF(AND(A645&lt;&gt;"",'Données élèves'!S648&lt;&gt;""),'Données élèves'!S648,"")</f>
        <v/>
      </c>
      <c r="V645" s="148" t="str">
        <f>IF(AND(A645&lt;&gt;"",'Données élèves'!T648&lt;&gt;""),'Données élèves'!T648,"")</f>
        <v/>
      </c>
      <c r="W645" s="148" t="str">
        <f>IF(AND(A645&lt;&gt;"",'Données élèves'!U648&lt;&gt;""),'Données élèves'!U648,"")</f>
        <v/>
      </c>
      <c r="X645" s="148" t="str">
        <f>IF(AND(A645&lt;&gt;"",'Données élèves'!V648&lt;&gt;""),'Données élèves'!V648,"")</f>
        <v/>
      </c>
      <c r="Y645" s="148" t="str">
        <f>IF(AND(A645&lt;&gt;"",'Données élèves'!W648&lt;&gt;""),'Données élèves'!W648,"")</f>
        <v/>
      </c>
      <c r="Z645" s="148" t="str">
        <f>IF(AND(A645&lt;&gt;"",'Données élèves'!X648&lt;&gt;""),'Données élèves'!X648,"")</f>
        <v/>
      </c>
    </row>
    <row r="646" spans="1:26" x14ac:dyDescent="0.2">
      <c r="A646" s="146" t="str">
        <f>IF('Données élèves'!$C649&lt;&gt;"",'Données élèves'!A649,"")</f>
        <v/>
      </c>
      <c r="B646" s="146" t="str">
        <f>IF(A646&lt;&gt;"",'Données élèves'!B649,"")</f>
        <v/>
      </c>
      <c r="C646" s="146" t="str">
        <f>IF(AND(A646&lt;&gt;"",'Données élèves'!F649&lt;&gt;""),IF(INDEX(codeclint,MATCH('Données élèves'!F649,libclint,0))&lt;&gt;"",INDEX(codeclint,MATCH('Données élèves'!F649,libclint,0)),""),"")</f>
        <v/>
      </c>
      <c r="D646" s="146" t="str">
        <f t="shared" si="30"/>
        <v/>
      </c>
      <c r="E646" s="146" t="str">
        <f>IF(A646&lt;&gt;"",IF('Données élèves'!G649&lt;&gt;"",IF('Données élèves'!AB649&lt;&gt;"",IF('Données élèves'!G649="LOC.ID",CONCATENATE("LOC.",'Données élèves'!AU$5),'Données élèves'!G649),""),""),"")</f>
        <v/>
      </c>
      <c r="F646" s="146" t="str">
        <f>IF(A646&lt;&gt;"",IF('Données élèves'!H649&lt;&gt;"",'Données élèves'!H649,""),"")</f>
        <v/>
      </c>
      <c r="G646" s="146" t="str">
        <f>IF(AND(A646&lt;&gt;"",'Données élèves'!AC649&lt;&gt;""),IF('Données élèves'!AC649=TRUE,INDEX(codesex,MATCH('Données élèves'!I649,libsex,0)),'Données élèves'!I649),"")</f>
        <v/>
      </c>
      <c r="H646" s="147" t="str">
        <f>IF(A646&lt;&gt;"",IF('Données élèves'!J649&lt;&gt;"",'Données élèves'!J649,""),"")</f>
        <v/>
      </c>
      <c r="I646" s="148" t="str">
        <f>IF(AND(A646&lt;&gt;"",'Données élèves'!AE649&lt;&gt;""),IF('Données élèves'!AE649=TRUE,INDEX(codenat,MATCH('Données élèves'!K649,libnat,0)),'Données élèves'!K649),"")</f>
        <v/>
      </c>
      <c r="J646" s="148" t="str">
        <f>IF(AND(A646&lt;&gt;"",'Données élèves'!AF649&lt;&gt;""),IF('Données élèves'!AF649=TRUE,INDEX(codelangue,MATCH('Données élèves'!L649,liblangue,0)),'Données élèves'!L649),"")</f>
        <v/>
      </c>
      <c r="K646" s="148" t="str">
        <f>IF(AND(A646&lt;&gt;"",'Données élèves'!AH649&lt;&gt;""),IF('Données élèves'!AH649=TRUE,IF(INDEX(codegem,MATCH('Données élèves'!M649,libgem,0))&lt;8000,INDEX(codegem,MATCH('Données élèves'!M649,libgem,0)),""),'Données élèves'!M649),"")</f>
        <v/>
      </c>
      <c r="L646" s="148" t="str">
        <f>IF(AND(A646&lt;&gt;"",'Données élèves'!AH649&lt;&gt;""),IF('Données élèves'!AH649=TRUE,INDEX(codegemhist,MATCH('Données élèves'!M649,libgem,0)),""),"")</f>
        <v/>
      </c>
      <c r="M646" s="148" t="str">
        <f>IF(AND(A646&lt;&gt;"",'Données élèves'!AH649&lt;&gt;""),IF('Données élèves'!AH649=TRUE,IF(INDEX(codegem,MATCH('Données élèves'!M649,libgem,0))&gt;=8000,INDEX(codegem,MATCH('Données élèves'!M649,libgem,0)),""),'Données élèves'!M649),"")</f>
        <v/>
      </c>
      <c r="N646" s="148" t="str">
        <f>IF(AND(A646&lt;&gt;"",'Données élèves'!AI649&lt;&gt;""),IF('Données élèves'!AI649=TRUE,INDEX(codeschart,MATCH('Données élèves'!N649,libschart,0)),'Données élèves'!N649),"")</f>
        <v/>
      </c>
      <c r="O646" s="148" t="str">
        <f>IF(AND(A646&lt;&gt;"",'Données élèves'!O649&lt;&gt;""),'Données élèves'!O649,"")</f>
        <v/>
      </c>
      <c r="P646" s="148" t="str">
        <f>IF(AND(A646&lt;&gt;"",'Données élèves'!AK649&lt;&gt;""),IF('Données élèves'!AK649=TRUE,INDEX(codeform,MATCH('Données élèves'!P649,libform,0)),'Données élèves'!P649),"")</f>
        <v/>
      </c>
      <c r="Q646" s="148" t="str">
        <f>IF(AND(A646&lt;&gt;"",'Données élèves'!AL649&lt;&gt;""),IF('Données élèves'!AL649=TRUE,INDEX(codespe,MATCH('Données élèves'!Q649,libspe,0)),'Données élèves'!Q649),"")</f>
        <v/>
      </c>
      <c r="R646" s="148" t="str">
        <f>IF(AND(A646&lt;&gt;"",OR('Données élèves'!AM649&lt;&gt;"",'Données élèves'!AT649=FALSE)),IF('Données élèves'!AM649=TRUE,INDEX(codemp1,MATCH('Données élèves'!R649,libmp1,0)),IF('Données élèves'!AT649=FALSE,0,'Données élèves'!R649)),"")</f>
        <v/>
      </c>
      <c r="S646" s="148" t="str">
        <f t="shared" si="31"/>
        <v/>
      </c>
      <c r="T646" s="148" t="str">
        <f t="shared" si="32"/>
        <v/>
      </c>
      <c r="U646" s="148" t="str">
        <f>IF(AND(A646&lt;&gt;"",'Données élèves'!S649&lt;&gt;""),'Données élèves'!S649,"")</f>
        <v/>
      </c>
      <c r="V646" s="148" t="str">
        <f>IF(AND(A646&lt;&gt;"",'Données élèves'!T649&lt;&gt;""),'Données élèves'!T649,"")</f>
        <v/>
      </c>
      <c r="W646" s="148" t="str">
        <f>IF(AND(A646&lt;&gt;"",'Données élèves'!U649&lt;&gt;""),'Données élèves'!U649,"")</f>
        <v/>
      </c>
      <c r="X646" s="148" t="str">
        <f>IF(AND(A646&lt;&gt;"",'Données élèves'!V649&lt;&gt;""),'Données élèves'!V649,"")</f>
        <v/>
      </c>
      <c r="Y646" s="148" t="str">
        <f>IF(AND(A646&lt;&gt;"",'Données élèves'!W649&lt;&gt;""),'Données élèves'!W649,"")</f>
        <v/>
      </c>
      <c r="Z646" s="148" t="str">
        <f>IF(AND(A646&lt;&gt;"",'Données élèves'!X649&lt;&gt;""),'Données élèves'!X649,"")</f>
        <v/>
      </c>
    </row>
    <row r="647" spans="1:26" x14ac:dyDescent="0.2">
      <c r="A647" s="146" t="str">
        <f>IF('Données élèves'!$C650&lt;&gt;"",'Données élèves'!A650,"")</f>
        <v/>
      </c>
      <c r="B647" s="146" t="str">
        <f>IF(A647&lt;&gt;"",'Données élèves'!B650,"")</f>
        <v/>
      </c>
      <c r="C647" s="146" t="str">
        <f>IF(AND(A647&lt;&gt;"",'Données élèves'!F650&lt;&gt;""),IF(INDEX(codeclint,MATCH('Données élèves'!F650,libclint,0))&lt;&gt;"",INDEX(codeclint,MATCH('Données élèves'!F650,libclint,0)),""),"")</f>
        <v/>
      </c>
      <c r="D647" s="146" t="str">
        <f t="shared" si="30"/>
        <v/>
      </c>
      <c r="E647" s="146" t="str">
        <f>IF(A647&lt;&gt;"",IF('Données élèves'!G650&lt;&gt;"",IF('Données élèves'!AB650&lt;&gt;"",IF('Données élèves'!G650="LOC.ID",CONCATENATE("LOC.",'Données élèves'!AU$5),'Données élèves'!G650),""),""),"")</f>
        <v/>
      </c>
      <c r="F647" s="146" t="str">
        <f>IF(A647&lt;&gt;"",IF('Données élèves'!H650&lt;&gt;"",'Données élèves'!H650,""),"")</f>
        <v/>
      </c>
      <c r="G647" s="146" t="str">
        <f>IF(AND(A647&lt;&gt;"",'Données élèves'!AC650&lt;&gt;""),IF('Données élèves'!AC650=TRUE,INDEX(codesex,MATCH('Données élèves'!I650,libsex,0)),'Données élèves'!I650),"")</f>
        <v/>
      </c>
      <c r="H647" s="147" t="str">
        <f>IF(A647&lt;&gt;"",IF('Données élèves'!J650&lt;&gt;"",'Données élèves'!J650,""),"")</f>
        <v/>
      </c>
      <c r="I647" s="148" t="str">
        <f>IF(AND(A647&lt;&gt;"",'Données élèves'!AE650&lt;&gt;""),IF('Données élèves'!AE650=TRUE,INDEX(codenat,MATCH('Données élèves'!K650,libnat,0)),'Données élèves'!K650),"")</f>
        <v/>
      </c>
      <c r="J647" s="148" t="str">
        <f>IF(AND(A647&lt;&gt;"",'Données élèves'!AF650&lt;&gt;""),IF('Données élèves'!AF650=TRUE,INDEX(codelangue,MATCH('Données élèves'!L650,liblangue,0)),'Données élèves'!L650),"")</f>
        <v/>
      </c>
      <c r="K647" s="148" t="str">
        <f>IF(AND(A647&lt;&gt;"",'Données élèves'!AH650&lt;&gt;""),IF('Données élèves'!AH650=TRUE,IF(INDEX(codegem,MATCH('Données élèves'!M650,libgem,0))&lt;8000,INDEX(codegem,MATCH('Données élèves'!M650,libgem,0)),""),'Données élèves'!M650),"")</f>
        <v/>
      </c>
      <c r="L647" s="148" t="str">
        <f>IF(AND(A647&lt;&gt;"",'Données élèves'!AH650&lt;&gt;""),IF('Données élèves'!AH650=TRUE,INDEX(codegemhist,MATCH('Données élèves'!M650,libgem,0)),""),"")</f>
        <v/>
      </c>
      <c r="M647" s="148" t="str">
        <f>IF(AND(A647&lt;&gt;"",'Données élèves'!AH650&lt;&gt;""),IF('Données élèves'!AH650=TRUE,IF(INDEX(codegem,MATCH('Données élèves'!M650,libgem,0))&gt;=8000,INDEX(codegem,MATCH('Données élèves'!M650,libgem,0)),""),'Données élèves'!M650),"")</f>
        <v/>
      </c>
      <c r="N647" s="148" t="str">
        <f>IF(AND(A647&lt;&gt;"",'Données élèves'!AI650&lt;&gt;""),IF('Données élèves'!AI650=TRUE,INDEX(codeschart,MATCH('Données élèves'!N650,libschart,0)),'Données élèves'!N650),"")</f>
        <v/>
      </c>
      <c r="O647" s="148" t="str">
        <f>IF(AND(A647&lt;&gt;"",'Données élèves'!O650&lt;&gt;""),'Données élèves'!O650,"")</f>
        <v/>
      </c>
      <c r="P647" s="148" t="str">
        <f>IF(AND(A647&lt;&gt;"",'Données élèves'!AK650&lt;&gt;""),IF('Données élèves'!AK650=TRUE,INDEX(codeform,MATCH('Données élèves'!P650,libform,0)),'Données élèves'!P650),"")</f>
        <v/>
      </c>
      <c r="Q647" s="148" t="str">
        <f>IF(AND(A647&lt;&gt;"",'Données élèves'!AL650&lt;&gt;""),IF('Données élèves'!AL650=TRUE,INDEX(codespe,MATCH('Données élèves'!Q650,libspe,0)),'Données élèves'!Q650),"")</f>
        <v/>
      </c>
      <c r="R647" s="148" t="str">
        <f>IF(AND(A647&lt;&gt;"",OR('Données élèves'!AM650&lt;&gt;"",'Données élèves'!AT650=FALSE)),IF('Données élèves'!AM650=TRUE,INDEX(codemp1,MATCH('Données élèves'!R650,libmp1,0)),IF('Données élèves'!AT650=FALSE,0,'Données élèves'!R650)),"")</f>
        <v/>
      </c>
      <c r="S647" s="148" t="str">
        <f t="shared" si="31"/>
        <v/>
      </c>
      <c r="T647" s="148" t="str">
        <f t="shared" si="32"/>
        <v/>
      </c>
      <c r="U647" s="148" t="str">
        <f>IF(AND(A647&lt;&gt;"",'Données élèves'!S650&lt;&gt;""),'Données élèves'!S650,"")</f>
        <v/>
      </c>
      <c r="V647" s="148" t="str">
        <f>IF(AND(A647&lt;&gt;"",'Données élèves'!T650&lt;&gt;""),'Données élèves'!T650,"")</f>
        <v/>
      </c>
      <c r="W647" s="148" t="str">
        <f>IF(AND(A647&lt;&gt;"",'Données élèves'!U650&lt;&gt;""),'Données élèves'!U650,"")</f>
        <v/>
      </c>
      <c r="X647" s="148" t="str">
        <f>IF(AND(A647&lt;&gt;"",'Données élèves'!V650&lt;&gt;""),'Données élèves'!V650,"")</f>
        <v/>
      </c>
      <c r="Y647" s="148" t="str">
        <f>IF(AND(A647&lt;&gt;"",'Données élèves'!W650&lt;&gt;""),'Données élèves'!W650,"")</f>
        <v/>
      </c>
      <c r="Z647" s="148" t="str">
        <f>IF(AND(A647&lt;&gt;"",'Données élèves'!X650&lt;&gt;""),'Données élèves'!X650,"")</f>
        <v/>
      </c>
    </row>
    <row r="648" spans="1:26" x14ac:dyDescent="0.2">
      <c r="A648" s="146" t="str">
        <f>IF('Données élèves'!$C651&lt;&gt;"",'Données élèves'!A651,"")</f>
        <v/>
      </c>
      <c r="B648" s="146" t="str">
        <f>IF(A648&lt;&gt;"",'Données élèves'!B651,"")</f>
        <v/>
      </c>
      <c r="C648" s="146" t="str">
        <f>IF(AND(A648&lt;&gt;"",'Données élèves'!F651&lt;&gt;""),IF(INDEX(codeclint,MATCH('Données élèves'!F651,libclint,0))&lt;&gt;"",INDEX(codeclint,MATCH('Données élèves'!F651,libclint,0)),""),"")</f>
        <v/>
      </c>
      <c r="D648" s="146" t="str">
        <f t="shared" si="30"/>
        <v/>
      </c>
      <c r="E648" s="146" t="str">
        <f>IF(A648&lt;&gt;"",IF('Données élèves'!G651&lt;&gt;"",IF('Données élèves'!AB651&lt;&gt;"",IF('Données élèves'!G651="LOC.ID",CONCATENATE("LOC.",'Données élèves'!AU$5),'Données élèves'!G651),""),""),"")</f>
        <v/>
      </c>
      <c r="F648" s="146" t="str">
        <f>IF(A648&lt;&gt;"",IF('Données élèves'!H651&lt;&gt;"",'Données élèves'!H651,""),"")</f>
        <v/>
      </c>
      <c r="G648" s="146" t="str">
        <f>IF(AND(A648&lt;&gt;"",'Données élèves'!AC651&lt;&gt;""),IF('Données élèves'!AC651=TRUE,INDEX(codesex,MATCH('Données élèves'!I651,libsex,0)),'Données élèves'!I651),"")</f>
        <v/>
      </c>
      <c r="H648" s="147" t="str">
        <f>IF(A648&lt;&gt;"",IF('Données élèves'!J651&lt;&gt;"",'Données élèves'!J651,""),"")</f>
        <v/>
      </c>
      <c r="I648" s="148" t="str">
        <f>IF(AND(A648&lt;&gt;"",'Données élèves'!AE651&lt;&gt;""),IF('Données élèves'!AE651=TRUE,INDEX(codenat,MATCH('Données élèves'!K651,libnat,0)),'Données élèves'!K651),"")</f>
        <v/>
      </c>
      <c r="J648" s="148" t="str">
        <f>IF(AND(A648&lt;&gt;"",'Données élèves'!AF651&lt;&gt;""),IF('Données élèves'!AF651=TRUE,INDEX(codelangue,MATCH('Données élèves'!L651,liblangue,0)),'Données élèves'!L651),"")</f>
        <v/>
      </c>
      <c r="K648" s="148" t="str">
        <f>IF(AND(A648&lt;&gt;"",'Données élèves'!AH651&lt;&gt;""),IF('Données élèves'!AH651=TRUE,IF(INDEX(codegem,MATCH('Données élèves'!M651,libgem,0))&lt;8000,INDEX(codegem,MATCH('Données élèves'!M651,libgem,0)),""),'Données élèves'!M651),"")</f>
        <v/>
      </c>
      <c r="L648" s="148" t="str">
        <f>IF(AND(A648&lt;&gt;"",'Données élèves'!AH651&lt;&gt;""),IF('Données élèves'!AH651=TRUE,INDEX(codegemhist,MATCH('Données élèves'!M651,libgem,0)),""),"")</f>
        <v/>
      </c>
      <c r="M648" s="148" t="str">
        <f>IF(AND(A648&lt;&gt;"",'Données élèves'!AH651&lt;&gt;""),IF('Données élèves'!AH651=TRUE,IF(INDEX(codegem,MATCH('Données élèves'!M651,libgem,0))&gt;=8000,INDEX(codegem,MATCH('Données élèves'!M651,libgem,0)),""),'Données élèves'!M651),"")</f>
        <v/>
      </c>
      <c r="N648" s="148" t="str">
        <f>IF(AND(A648&lt;&gt;"",'Données élèves'!AI651&lt;&gt;""),IF('Données élèves'!AI651=TRUE,INDEX(codeschart,MATCH('Données élèves'!N651,libschart,0)),'Données élèves'!N651),"")</f>
        <v/>
      </c>
      <c r="O648" s="148" t="str">
        <f>IF(AND(A648&lt;&gt;"",'Données élèves'!O651&lt;&gt;""),'Données élèves'!O651,"")</f>
        <v/>
      </c>
      <c r="P648" s="148" t="str">
        <f>IF(AND(A648&lt;&gt;"",'Données élèves'!AK651&lt;&gt;""),IF('Données élèves'!AK651=TRUE,INDEX(codeform,MATCH('Données élèves'!P651,libform,0)),'Données élèves'!P651),"")</f>
        <v/>
      </c>
      <c r="Q648" s="148" t="str">
        <f>IF(AND(A648&lt;&gt;"",'Données élèves'!AL651&lt;&gt;""),IF('Données élèves'!AL651=TRUE,INDEX(codespe,MATCH('Données élèves'!Q651,libspe,0)),'Données élèves'!Q651),"")</f>
        <v/>
      </c>
      <c r="R648" s="148" t="str">
        <f>IF(AND(A648&lt;&gt;"",OR('Données élèves'!AM651&lt;&gt;"",'Données élèves'!AT651=FALSE)),IF('Données élèves'!AM651=TRUE,INDEX(codemp1,MATCH('Données élèves'!R651,libmp1,0)),IF('Données élèves'!AT651=FALSE,0,'Données élèves'!R651)),"")</f>
        <v/>
      </c>
      <c r="S648" s="148" t="str">
        <f t="shared" si="31"/>
        <v/>
      </c>
      <c r="T648" s="148" t="str">
        <f t="shared" si="32"/>
        <v/>
      </c>
      <c r="U648" s="148" t="str">
        <f>IF(AND(A648&lt;&gt;"",'Données élèves'!S651&lt;&gt;""),'Données élèves'!S651,"")</f>
        <v/>
      </c>
      <c r="V648" s="148" t="str">
        <f>IF(AND(A648&lt;&gt;"",'Données élèves'!T651&lt;&gt;""),'Données élèves'!T651,"")</f>
        <v/>
      </c>
      <c r="W648" s="148" t="str">
        <f>IF(AND(A648&lt;&gt;"",'Données élèves'!U651&lt;&gt;""),'Données élèves'!U651,"")</f>
        <v/>
      </c>
      <c r="X648" s="148" t="str">
        <f>IF(AND(A648&lt;&gt;"",'Données élèves'!V651&lt;&gt;""),'Données élèves'!V651,"")</f>
        <v/>
      </c>
      <c r="Y648" s="148" t="str">
        <f>IF(AND(A648&lt;&gt;"",'Données élèves'!W651&lt;&gt;""),'Données élèves'!W651,"")</f>
        <v/>
      </c>
      <c r="Z648" s="148" t="str">
        <f>IF(AND(A648&lt;&gt;"",'Données élèves'!X651&lt;&gt;""),'Données élèves'!X651,"")</f>
        <v/>
      </c>
    </row>
    <row r="649" spans="1:26" x14ac:dyDescent="0.2">
      <c r="A649" s="146" t="str">
        <f>IF('Données élèves'!$C652&lt;&gt;"",'Données élèves'!A652,"")</f>
        <v/>
      </c>
      <c r="B649" s="146" t="str">
        <f>IF(A649&lt;&gt;"",'Données élèves'!B652,"")</f>
        <v/>
      </c>
      <c r="C649" s="146" t="str">
        <f>IF(AND(A649&lt;&gt;"",'Données élèves'!F652&lt;&gt;""),IF(INDEX(codeclint,MATCH('Données élèves'!F652,libclint,0))&lt;&gt;"",INDEX(codeclint,MATCH('Données élèves'!F652,libclint,0)),""),"")</f>
        <v/>
      </c>
      <c r="D649" s="146" t="str">
        <f t="shared" si="30"/>
        <v/>
      </c>
      <c r="E649" s="146" t="str">
        <f>IF(A649&lt;&gt;"",IF('Données élèves'!G652&lt;&gt;"",IF('Données élèves'!AB652&lt;&gt;"",IF('Données élèves'!G652="LOC.ID",CONCATENATE("LOC.",'Données élèves'!AU$5),'Données élèves'!G652),""),""),"")</f>
        <v/>
      </c>
      <c r="F649" s="146" t="str">
        <f>IF(A649&lt;&gt;"",IF('Données élèves'!H652&lt;&gt;"",'Données élèves'!H652,""),"")</f>
        <v/>
      </c>
      <c r="G649" s="146" t="str">
        <f>IF(AND(A649&lt;&gt;"",'Données élèves'!AC652&lt;&gt;""),IF('Données élèves'!AC652=TRUE,INDEX(codesex,MATCH('Données élèves'!I652,libsex,0)),'Données élèves'!I652),"")</f>
        <v/>
      </c>
      <c r="H649" s="147" t="str">
        <f>IF(A649&lt;&gt;"",IF('Données élèves'!J652&lt;&gt;"",'Données élèves'!J652,""),"")</f>
        <v/>
      </c>
      <c r="I649" s="148" t="str">
        <f>IF(AND(A649&lt;&gt;"",'Données élèves'!AE652&lt;&gt;""),IF('Données élèves'!AE652=TRUE,INDEX(codenat,MATCH('Données élèves'!K652,libnat,0)),'Données élèves'!K652),"")</f>
        <v/>
      </c>
      <c r="J649" s="148" t="str">
        <f>IF(AND(A649&lt;&gt;"",'Données élèves'!AF652&lt;&gt;""),IF('Données élèves'!AF652=TRUE,INDEX(codelangue,MATCH('Données élèves'!L652,liblangue,0)),'Données élèves'!L652),"")</f>
        <v/>
      </c>
      <c r="K649" s="148" t="str">
        <f>IF(AND(A649&lt;&gt;"",'Données élèves'!AH652&lt;&gt;""),IF('Données élèves'!AH652=TRUE,IF(INDEX(codegem,MATCH('Données élèves'!M652,libgem,0))&lt;8000,INDEX(codegem,MATCH('Données élèves'!M652,libgem,0)),""),'Données élèves'!M652),"")</f>
        <v/>
      </c>
      <c r="L649" s="148" t="str">
        <f>IF(AND(A649&lt;&gt;"",'Données élèves'!AH652&lt;&gt;""),IF('Données élèves'!AH652=TRUE,INDEX(codegemhist,MATCH('Données élèves'!M652,libgem,0)),""),"")</f>
        <v/>
      </c>
      <c r="M649" s="148" t="str">
        <f>IF(AND(A649&lt;&gt;"",'Données élèves'!AH652&lt;&gt;""),IF('Données élèves'!AH652=TRUE,IF(INDEX(codegem,MATCH('Données élèves'!M652,libgem,0))&gt;=8000,INDEX(codegem,MATCH('Données élèves'!M652,libgem,0)),""),'Données élèves'!M652),"")</f>
        <v/>
      </c>
      <c r="N649" s="148" t="str">
        <f>IF(AND(A649&lt;&gt;"",'Données élèves'!AI652&lt;&gt;""),IF('Données élèves'!AI652=TRUE,INDEX(codeschart,MATCH('Données élèves'!N652,libschart,0)),'Données élèves'!N652),"")</f>
        <v/>
      </c>
      <c r="O649" s="148" t="str">
        <f>IF(AND(A649&lt;&gt;"",'Données élèves'!O652&lt;&gt;""),'Données élèves'!O652,"")</f>
        <v/>
      </c>
      <c r="P649" s="148" t="str">
        <f>IF(AND(A649&lt;&gt;"",'Données élèves'!AK652&lt;&gt;""),IF('Données élèves'!AK652=TRUE,INDEX(codeform,MATCH('Données élèves'!P652,libform,0)),'Données élèves'!P652),"")</f>
        <v/>
      </c>
      <c r="Q649" s="148" t="str">
        <f>IF(AND(A649&lt;&gt;"",'Données élèves'!AL652&lt;&gt;""),IF('Données élèves'!AL652=TRUE,INDEX(codespe,MATCH('Données élèves'!Q652,libspe,0)),'Données élèves'!Q652),"")</f>
        <v/>
      </c>
      <c r="R649" s="148" t="str">
        <f>IF(AND(A649&lt;&gt;"",OR('Données élèves'!AM652&lt;&gt;"",'Données élèves'!AT652=FALSE)),IF('Données élèves'!AM652=TRUE,INDEX(codemp1,MATCH('Données élèves'!R652,libmp1,0)),IF('Données élèves'!AT652=FALSE,0,'Données élèves'!R652)),"")</f>
        <v/>
      </c>
      <c r="S649" s="148" t="str">
        <f t="shared" si="31"/>
        <v/>
      </c>
      <c r="T649" s="148" t="str">
        <f t="shared" si="32"/>
        <v/>
      </c>
      <c r="U649" s="148" t="str">
        <f>IF(AND(A649&lt;&gt;"",'Données élèves'!S652&lt;&gt;""),'Données élèves'!S652,"")</f>
        <v/>
      </c>
      <c r="V649" s="148" t="str">
        <f>IF(AND(A649&lt;&gt;"",'Données élèves'!T652&lt;&gt;""),'Données élèves'!T652,"")</f>
        <v/>
      </c>
      <c r="W649" s="148" t="str">
        <f>IF(AND(A649&lt;&gt;"",'Données élèves'!U652&lt;&gt;""),'Données élèves'!U652,"")</f>
        <v/>
      </c>
      <c r="X649" s="148" t="str">
        <f>IF(AND(A649&lt;&gt;"",'Données élèves'!V652&lt;&gt;""),'Données élèves'!V652,"")</f>
        <v/>
      </c>
      <c r="Y649" s="148" t="str">
        <f>IF(AND(A649&lt;&gt;"",'Données élèves'!W652&lt;&gt;""),'Données élèves'!W652,"")</f>
        <v/>
      </c>
      <c r="Z649" s="148" t="str">
        <f>IF(AND(A649&lt;&gt;"",'Données élèves'!X652&lt;&gt;""),'Données élèves'!X652,"")</f>
        <v/>
      </c>
    </row>
    <row r="650" spans="1:26" x14ac:dyDescent="0.2">
      <c r="A650" s="146" t="str">
        <f>IF('Données élèves'!$C653&lt;&gt;"",'Données élèves'!A653,"")</f>
        <v/>
      </c>
      <c r="B650" s="146" t="str">
        <f>IF(A650&lt;&gt;"",'Données élèves'!B653,"")</f>
        <v/>
      </c>
      <c r="C650" s="146" t="str">
        <f>IF(AND(A650&lt;&gt;"",'Données élèves'!F653&lt;&gt;""),IF(INDEX(codeclint,MATCH('Données élèves'!F653,libclint,0))&lt;&gt;"",INDEX(codeclint,MATCH('Données élèves'!F653,libclint,0)),""),"")</f>
        <v/>
      </c>
      <c r="D650" s="146" t="str">
        <f t="shared" si="30"/>
        <v/>
      </c>
      <c r="E650" s="146" t="str">
        <f>IF(A650&lt;&gt;"",IF('Données élèves'!G653&lt;&gt;"",IF('Données élèves'!AB653&lt;&gt;"",IF('Données élèves'!G653="LOC.ID",CONCATENATE("LOC.",'Données élèves'!AU$5),'Données élèves'!G653),""),""),"")</f>
        <v/>
      </c>
      <c r="F650" s="146" t="str">
        <f>IF(A650&lt;&gt;"",IF('Données élèves'!H653&lt;&gt;"",'Données élèves'!H653,""),"")</f>
        <v/>
      </c>
      <c r="G650" s="146" t="str">
        <f>IF(AND(A650&lt;&gt;"",'Données élèves'!AC653&lt;&gt;""),IF('Données élèves'!AC653=TRUE,INDEX(codesex,MATCH('Données élèves'!I653,libsex,0)),'Données élèves'!I653),"")</f>
        <v/>
      </c>
      <c r="H650" s="147" t="str">
        <f>IF(A650&lt;&gt;"",IF('Données élèves'!J653&lt;&gt;"",'Données élèves'!J653,""),"")</f>
        <v/>
      </c>
      <c r="I650" s="148" t="str">
        <f>IF(AND(A650&lt;&gt;"",'Données élèves'!AE653&lt;&gt;""),IF('Données élèves'!AE653=TRUE,INDEX(codenat,MATCH('Données élèves'!K653,libnat,0)),'Données élèves'!K653),"")</f>
        <v/>
      </c>
      <c r="J650" s="148" t="str">
        <f>IF(AND(A650&lt;&gt;"",'Données élèves'!AF653&lt;&gt;""),IF('Données élèves'!AF653=TRUE,INDEX(codelangue,MATCH('Données élèves'!L653,liblangue,0)),'Données élèves'!L653),"")</f>
        <v/>
      </c>
      <c r="K650" s="148" t="str">
        <f>IF(AND(A650&lt;&gt;"",'Données élèves'!AH653&lt;&gt;""),IF('Données élèves'!AH653=TRUE,IF(INDEX(codegem,MATCH('Données élèves'!M653,libgem,0))&lt;8000,INDEX(codegem,MATCH('Données élèves'!M653,libgem,0)),""),'Données élèves'!M653),"")</f>
        <v/>
      </c>
      <c r="L650" s="148" t="str">
        <f>IF(AND(A650&lt;&gt;"",'Données élèves'!AH653&lt;&gt;""),IF('Données élèves'!AH653=TRUE,INDEX(codegemhist,MATCH('Données élèves'!M653,libgem,0)),""),"")</f>
        <v/>
      </c>
      <c r="M650" s="148" t="str">
        <f>IF(AND(A650&lt;&gt;"",'Données élèves'!AH653&lt;&gt;""),IF('Données élèves'!AH653=TRUE,IF(INDEX(codegem,MATCH('Données élèves'!M653,libgem,0))&gt;=8000,INDEX(codegem,MATCH('Données élèves'!M653,libgem,0)),""),'Données élèves'!M653),"")</f>
        <v/>
      </c>
      <c r="N650" s="148" t="str">
        <f>IF(AND(A650&lt;&gt;"",'Données élèves'!AI653&lt;&gt;""),IF('Données élèves'!AI653=TRUE,INDEX(codeschart,MATCH('Données élèves'!N653,libschart,0)),'Données élèves'!N653),"")</f>
        <v/>
      </c>
      <c r="O650" s="148" t="str">
        <f>IF(AND(A650&lt;&gt;"",'Données élèves'!O653&lt;&gt;""),'Données élèves'!O653,"")</f>
        <v/>
      </c>
      <c r="P650" s="148" t="str">
        <f>IF(AND(A650&lt;&gt;"",'Données élèves'!AK653&lt;&gt;""),IF('Données élèves'!AK653=TRUE,INDEX(codeform,MATCH('Données élèves'!P653,libform,0)),'Données élèves'!P653),"")</f>
        <v/>
      </c>
      <c r="Q650" s="148" t="str">
        <f>IF(AND(A650&lt;&gt;"",'Données élèves'!AL653&lt;&gt;""),IF('Données élèves'!AL653=TRUE,INDEX(codespe,MATCH('Données élèves'!Q653,libspe,0)),'Données élèves'!Q653),"")</f>
        <v/>
      </c>
      <c r="R650" s="148" t="str">
        <f>IF(AND(A650&lt;&gt;"",OR('Données élèves'!AM653&lt;&gt;"",'Données élèves'!AT653=FALSE)),IF('Données élèves'!AM653=TRUE,INDEX(codemp1,MATCH('Données élèves'!R653,libmp1,0)),IF('Données élèves'!AT653=FALSE,0,'Données élèves'!R653)),"")</f>
        <v/>
      </c>
      <c r="S650" s="148" t="str">
        <f t="shared" si="31"/>
        <v/>
      </c>
      <c r="T650" s="148" t="str">
        <f t="shared" si="32"/>
        <v/>
      </c>
      <c r="U650" s="148" t="str">
        <f>IF(AND(A650&lt;&gt;"",'Données élèves'!S653&lt;&gt;""),'Données élèves'!S653,"")</f>
        <v/>
      </c>
      <c r="V650" s="148" t="str">
        <f>IF(AND(A650&lt;&gt;"",'Données élèves'!T653&lt;&gt;""),'Données élèves'!T653,"")</f>
        <v/>
      </c>
      <c r="W650" s="148" t="str">
        <f>IF(AND(A650&lt;&gt;"",'Données élèves'!U653&lt;&gt;""),'Données élèves'!U653,"")</f>
        <v/>
      </c>
      <c r="X650" s="148" t="str">
        <f>IF(AND(A650&lt;&gt;"",'Données élèves'!V653&lt;&gt;""),'Données élèves'!V653,"")</f>
        <v/>
      </c>
      <c r="Y650" s="148" t="str">
        <f>IF(AND(A650&lt;&gt;"",'Données élèves'!W653&lt;&gt;""),'Données élèves'!W653,"")</f>
        <v/>
      </c>
      <c r="Z650" s="148" t="str">
        <f>IF(AND(A650&lt;&gt;"",'Données élèves'!X653&lt;&gt;""),'Données élèves'!X653,"")</f>
        <v/>
      </c>
    </row>
    <row r="651" spans="1:26" x14ac:dyDescent="0.2">
      <c r="A651" s="146" t="str">
        <f>IF('Données élèves'!$C654&lt;&gt;"",'Données élèves'!A654,"")</f>
        <v/>
      </c>
      <c r="B651" s="146" t="str">
        <f>IF(A651&lt;&gt;"",'Données élèves'!B654,"")</f>
        <v/>
      </c>
      <c r="C651" s="146" t="str">
        <f>IF(AND(A651&lt;&gt;"",'Données élèves'!F654&lt;&gt;""),IF(INDEX(codeclint,MATCH('Données élèves'!F654,libclint,0))&lt;&gt;"",INDEX(codeclint,MATCH('Données élèves'!F654,libclint,0)),""),"")</f>
        <v/>
      </c>
      <c r="D651" s="146" t="str">
        <f t="shared" si="30"/>
        <v/>
      </c>
      <c r="E651" s="146" t="str">
        <f>IF(A651&lt;&gt;"",IF('Données élèves'!G654&lt;&gt;"",IF('Données élèves'!AB654&lt;&gt;"",IF('Données élèves'!G654="LOC.ID",CONCATENATE("LOC.",'Données élèves'!AU$5),'Données élèves'!G654),""),""),"")</f>
        <v/>
      </c>
      <c r="F651" s="146" t="str">
        <f>IF(A651&lt;&gt;"",IF('Données élèves'!H654&lt;&gt;"",'Données élèves'!H654,""),"")</f>
        <v/>
      </c>
      <c r="G651" s="146" t="str">
        <f>IF(AND(A651&lt;&gt;"",'Données élèves'!AC654&lt;&gt;""),IF('Données élèves'!AC654=TRUE,INDEX(codesex,MATCH('Données élèves'!I654,libsex,0)),'Données élèves'!I654),"")</f>
        <v/>
      </c>
      <c r="H651" s="147" t="str">
        <f>IF(A651&lt;&gt;"",IF('Données élèves'!J654&lt;&gt;"",'Données élèves'!J654,""),"")</f>
        <v/>
      </c>
      <c r="I651" s="148" t="str">
        <f>IF(AND(A651&lt;&gt;"",'Données élèves'!AE654&lt;&gt;""),IF('Données élèves'!AE654=TRUE,INDEX(codenat,MATCH('Données élèves'!K654,libnat,0)),'Données élèves'!K654),"")</f>
        <v/>
      </c>
      <c r="J651" s="148" t="str">
        <f>IF(AND(A651&lt;&gt;"",'Données élèves'!AF654&lt;&gt;""),IF('Données élèves'!AF654=TRUE,INDEX(codelangue,MATCH('Données élèves'!L654,liblangue,0)),'Données élèves'!L654),"")</f>
        <v/>
      </c>
      <c r="K651" s="148" t="str">
        <f>IF(AND(A651&lt;&gt;"",'Données élèves'!AH654&lt;&gt;""),IF('Données élèves'!AH654=TRUE,IF(INDEX(codegem,MATCH('Données élèves'!M654,libgem,0))&lt;8000,INDEX(codegem,MATCH('Données élèves'!M654,libgem,0)),""),'Données élèves'!M654),"")</f>
        <v/>
      </c>
      <c r="L651" s="148" t="str">
        <f>IF(AND(A651&lt;&gt;"",'Données élèves'!AH654&lt;&gt;""),IF('Données élèves'!AH654=TRUE,INDEX(codegemhist,MATCH('Données élèves'!M654,libgem,0)),""),"")</f>
        <v/>
      </c>
      <c r="M651" s="148" t="str">
        <f>IF(AND(A651&lt;&gt;"",'Données élèves'!AH654&lt;&gt;""),IF('Données élèves'!AH654=TRUE,IF(INDEX(codegem,MATCH('Données élèves'!M654,libgem,0))&gt;=8000,INDEX(codegem,MATCH('Données élèves'!M654,libgem,0)),""),'Données élèves'!M654),"")</f>
        <v/>
      </c>
      <c r="N651" s="148" t="str">
        <f>IF(AND(A651&lt;&gt;"",'Données élèves'!AI654&lt;&gt;""),IF('Données élèves'!AI654=TRUE,INDEX(codeschart,MATCH('Données élèves'!N654,libschart,0)),'Données élèves'!N654),"")</f>
        <v/>
      </c>
      <c r="O651" s="148" t="str">
        <f>IF(AND(A651&lt;&gt;"",'Données élèves'!O654&lt;&gt;""),'Données élèves'!O654,"")</f>
        <v/>
      </c>
      <c r="P651" s="148" t="str">
        <f>IF(AND(A651&lt;&gt;"",'Données élèves'!AK654&lt;&gt;""),IF('Données élèves'!AK654=TRUE,INDEX(codeform,MATCH('Données élèves'!P654,libform,0)),'Données élèves'!P654),"")</f>
        <v/>
      </c>
      <c r="Q651" s="148" t="str">
        <f>IF(AND(A651&lt;&gt;"",'Données élèves'!AL654&lt;&gt;""),IF('Données élèves'!AL654=TRUE,INDEX(codespe,MATCH('Données élèves'!Q654,libspe,0)),'Données élèves'!Q654),"")</f>
        <v/>
      </c>
      <c r="R651" s="148" t="str">
        <f>IF(AND(A651&lt;&gt;"",OR('Données élèves'!AM654&lt;&gt;"",'Données élèves'!AT654=FALSE)),IF('Données élèves'!AM654=TRUE,INDEX(codemp1,MATCH('Données élèves'!R654,libmp1,0)),IF('Données élèves'!AT654=FALSE,0,'Données élèves'!R654)),"")</f>
        <v/>
      </c>
      <c r="S651" s="148" t="str">
        <f t="shared" si="31"/>
        <v/>
      </c>
      <c r="T651" s="148" t="str">
        <f t="shared" si="32"/>
        <v/>
      </c>
      <c r="U651" s="148" t="str">
        <f>IF(AND(A651&lt;&gt;"",'Données élèves'!S654&lt;&gt;""),'Données élèves'!S654,"")</f>
        <v/>
      </c>
      <c r="V651" s="148" t="str">
        <f>IF(AND(A651&lt;&gt;"",'Données élèves'!T654&lt;&gt;""),'Données élèves'!T654,"")</f>
        <v/>
      </c>
      <c r="W651" s="148" t="str">
        <f>IF(AND(A651&lt;&gt;"",'Données élèves'!U654&lt;&gt;""),'Données élèves'!U654,"")</f>
        <v/>
      </c>
      <c r="X651" s="148" t="str">
        <f>IF(AND(A651&lt;&gt;"",'Données élèves'!V654&lt;&gt;""),'Données élèves'!V654,"")</f>
        <v/>
      </c>
      <c r="Y651" s="148" t="str">
        <f>IF(AND(A651&lt;&gt;"",'Données élèves'!W654&lt;&gt;""),'Données élèves'!W654,"")</f>
        <v/>
      </c>
      <c r="Z651" s="148" t="str">
        <f>IF(AND(A651&lt;&gt;"",'Données élèves'!X654&lt;&gt;""),'Données élèves'!X654,"")</f>
        <v/>
      </c>
    </row>
    <row r="652" spans="1:26" x14ac:dyDescent="0.2">
      <c r="A652" s="146" t="str">
        <f>IF('Données élèves'!$C655&lt;&gt;"",'Données élèves'!A655,"")</f>
        <v/>
      </c>
      <c r="B652" s="146" t="str">
        <f>IF(A652&lt;&gt;"",'Données élèves'!B655,"")</f>
        <v/>
      </c>
      <c r="C652" s="146" t="str">
        <f>IF(AND(A652&lt;&gt;"",'Données élèves'!F655&lt;&gt;""),IF(INDEX(codeclint,MATCH('Données élèves'!F655,libclint,0))&lt;&gt;"",INDEX(codeclint,MATCH('Données élèves'!F655,libclint,0)),""),"")</f>
        <v/>
      </c>
      <c r="D652" s="146" t="str">
        <f t="shared" si="30"/>
        <v/>
      </c>
      <c r="E652" s="146" t="str">
        <f>IF(A652&lt;&gt;"",IF('Données élèves'!G655&lt;&gt;"",IF('Données élèves'!AB655&lt;&gt;"",IF('Données élèves'!G655="LOC.ID",CONCATENATE("LOC.",'Données élèves'!AU$5),'Données élèves'!G655),""),""),"")</f>
        <v/>
      </c>
      <c r="F652" s="146" t="str">
        <f>IF(A652&lt;&gt;"",IF('Données élèves'!H655&lt;&gt;"",'Données élèves'!H655,""),"")</f>
        <v/>
      </c>
      <c r="G652" s="146" t="str">
        <f>IF(AND(A652&lt;&gt;"",'Données élèves'!AC655&lt;&gt;""),IF('Données élèves'!AC655=TRUE,INDEX(codesex,MATCH('Données élèves'!I655,libsex,0)),'Données élèves'!I655),"")</f>
        <v/>
      </c>
      <c r="H652" s="147" t="str">
        <f>IF(A652&lt;&gt;"",IF('Données élèves'!J655&lt;&gt;"",'Données élèves'!J655,""),"")</f>
        <v/>
      </c>
      <c r="I652" s="148" t="str">
        <f>IF(AND(A652&lt;&gt;"",'Données élèves'!AE655&lt;&gt;""),IF('Données élèves'!AE655=TRUE,INDEX(codenat,MATCH('Données élèves'!K655,libnat,0)),'Données élèves'!K655),"")</f>
        <v/>
      </c>
      <c r="J652" s="148" t="str">
        <f>IF(AND(A652&lt;&gt;"",'Données élèves'!AF655&lt;&gt;""),IF('Données élèves'!AF655=TRUE,INDEX(codelangue,MATCH('Données élèves'!L655,liblangue,0)),'Données élèves'!L655),"")</f>
        <v/>
      </c>
      <c r="K652" s="148" t="str">
        <f>IF(AND(A652&lt;&gt;"",'Données élèves'!AH655&lt;&gt;""),IF('Données élèves'!AH655=TRUE,IF(INDEX(codegem,MATCH('Données élèves'!M655,libgem,0))&lt;8000,INDEX(codegem,MATCH('Données élèves'!M655,libgem,0)),""),'Données élèves'!M655),"")</f>
        <v/>
      </c>
      <c r="L652" s="148" t="str">
        <f>IF(AND(A652&lt;&gt;"",'Données élèves'!AH655&lt;&gt;""),IF('Données élèves'!AH655=TRUE,INDEX(codegemhist,MATCH('Données élèves'!M655,libgem,0)),""),"")</f>
        <v/>
      </c>
      <c r="M652" s="148" t="str">
        <f>IF(AND(A652&lt;&gt;"",'Données élèves'!AH655&lt;&gt;""),IF('Données élèves'!AH655=TRUE,IF(INDEX(codegem,MATCH('Données élèves'!M655,libgem,0))&gt;=8000,INDEX(codegem,MATCH('Données élèves'!M655,libgem,0)),""),'Données élèves'!M655),"")</f>
        <v/>
      </c>
      <c r="N652" s="148" t="str">
        <f>IF(AND(A652&lt;&gt;"",'Données élèves'!AI655&lt;&gt;""),IF('Données élèves'!AI655=TRUE,INDEX(codeschart,MATCH('Données élèves'!N655,libschart,0)),'Données élèves'!N655),"")</f>
        <v/>
      </c>
      <c r="O652" s="148" t="str">
        <f>IF(AND(A652&lt;&gt;"",'Données élèves'!O655&lt;&gt;""),'Données élèves'!O655,"")</f>
        <v/>
      </c>
      <c r="P652" s="148" t="str">
        <f>IF(AND(A652&lt;&gt;"",'Données élèves'!AK655&lt;&gt;""),IF('Données élèves'!AK655=TRUE,INDEX(codeform,MATCH('Données élèves'!P655,libform,0)),'Données élèves'!P655),"")</f>
        <v/>
      </c>
      <c r="Q652" s="148" t="str">
        <f>IF(AND(A652&lt;&gt;"",'Données élèves'!AL655&lt;&gt;""),IF('Données élèves'!AL655=TRUE,INDEX(codespe,MATCH('Données élèves'!Q655,libspe,0)),'Données élèves'!Q655),"")</f>
        <v/>
      </c>
      <c r="R652" s="148" t="str">
        <f>IF(AND(A652&lt;&gt;"",OR('Données élèves'!AM655&lt;&gt;"",'Données élèves'!AT655=FALSE)),IF('Données élèves'!AM655=TRUE,INDEX(codemp1,MATCH('Données élèves'!R655,libmp1,0)),IF('Données élèves'!AT655=FALSE,0,'Données élèves'!R655)),"")</f>
        <v/>
      </c>
      <c r="S652" s="148" t="str">
        <f t="shared" si="31"/>
        <v/>
      </c>
      <c r="T652" s="148" t="str">
        <f t="shared" si="32"/>
        <v/>
      </c>
      <c r="U652" s="148" t="str">
        <f>IF(AND(A652&lt;&gt;"",'Données élèves'!S655&lt;&gt;""),'Données élèves'!S655,"")</f>
        <v/>
      </c>
      <c r="V652" s="148" t="str">
        <f>IF(AND(A652&lt;&gt;"",'Données élèves'!T655&lt;&gt;""),'Données élèves'!T655,"")</f>
        <v/>
      </c>
      <c r="W652" s="148" t="str">
        <f>IF(AND(A652&lt;&gt;"",'Données élèves'!U655&lt;&gt;""),'Données élèves'!U655,"")</f>
        <v/>
      </c>
      <c r="X652" s="148" t="str">
        <f>IF(AND(A652&lt;&gt;"",'Données élèves'!V655&lt;&gt;""),'Données élèves'!V655,"")</f>
        <v/>
      </c>
      <c r="Y652" s="148" t="str">
        <f>IF(AND(A652&lt;&gt;"",'Données élèves'!W655&lt;&gt;""),'Données élèves'!W655,"")</f>
        <v/>
      </c>
      <c r="Z652" s="148" t="str">
        <f>IF(AND(A652&lt;&gt;"",'Données élèves'!X655&lt;&gt;""),'Données élèves'!X655,"")</f>
        <v/>
      </c>
    </row>
    <row r="653" spans="1:26" x14ac:dyDescent="0.2">
      <c r="A653" s="146" t="str">
        <f>IF('Données élèves'!$C656&lt;&gt;"",'Données élèves'!A656,"")</f>
        <v/>
      </c>
      <c r="B653" s="146" t="str">
        <f>IF(A653&lt;&gt;"",'Données élèves'!B656,"")</f>
        <v/>
      </c>
      <c r="C653" s="146" t="str">
        <f>IF(AND(A653&lt;&gt;"",'Données élèves'!F656&lt;&gt;""),IF(INDEX(codeclint,MATCH('Données élèves'!F656,libclint,0))&lt;&gt;"",INDEX(codeclint,MATCH('Données élèves'!F656,libclint,0)),""),"")</f>
        <v/>
      </c>
      <c r="D653" s="146" t="str">
        <f t="shared" si="30"/>
        <v/>
      </c>
      <c r="E653" s="146" t="str">
        <f>IF(A653&lt;&gt;"",IF('Données élèves'!G656&lt;&gt;"",IF('Données élèves'!AB656&lt;&gt;"",IF('Données élèves'!G656="LOC.ID",CONCATENATE("LOC.",'Données élèves'!AU$5),'Données élèves'!G656),""),""),"")</f>
        <v/>
      </c>
      <c r="F653" s="146" t="str">
        <f>IF(A653&lt;&gt;"",IF('Données élèves'!H656&lt;&gt;"",'Données élèves'!H656,""),"")</f>
        <v/>
      </c>
      <c r="G653" s="146" t="str">
        <f>IF(AND(A653&lt;&gt;"",'Données élèves'!AC656&lt;&gt;""),IF('Données élèves'!AC656=TRUE,INDEX(codesex,MATCH('Données élèves'!I656,libsex,0)),'Données élèves'!I656),"")</f>
        <v/>
      </c>
      <c r="H653" s="147" t="str">
        <f>IF(A653&lt;&gt;"",IF('Données élèves'!J656&lt;&gt;"",'Données élèves'!J656,""),"")</f>
        <v/>
      </c>
      <c r="I653" s="148" t="str">
        <f>IF(AND(A653&lt;&gt;"",'Données élèves'!AE656&lt;&gt;""),IF('Données élèves'!AE656=TRUE,INDEX(codenat,MATCH('Données élèves'!K656,libnat,0)),'Données élèves'!K656),"")</f>
        <v/>
      </c>
      <c r="J653" s="148" t="str">
        <f>IF(AND(A653&lt;&gt;"",'Données élèves'!AF656&lt;&gt;""),IF('Données élèves'!AF656=TRUE,INDEX(codelangue,MATCH('Données élèves'!L656,liblangue,0)),'Données élèves'!L656),"")</f>
        <v/>
      </c>
      <c r="K653" s="148" t="str">
        <f>IF(AND(A653&lt;&gt;"",'Données élèves'!AH656&lt;&gt;""),IF('Données élèves'!AH656=TRUE,IF(INDEX(codegem,MATCH('Données élèves'!M656,libgem,0))&lt;8000,INDEX(codegem,MATCH('Données élèves'!M656,libgem,0)),""),'Données élèves'!M656),"")</f>
        <v/>
      </c>
      <c r="L653" s="148" t="str">
        <f>IF(AND(A653&lt;&gt;"",'Données élèves'!AH656&lt;&gt;""),IF('Données élèves'!AH656=TRUE,INDEX(codegemhist,MATCH('Données élèves'!M656,libgem,0)),""),"")</f>
        <v/>
      </c>
      <c r="M653" s="148" t="str">
        <f>IF(AND(A653&lt;&gt;"",'Données élèves'!AH656&lt;&gt;""),IF('Données élèves'!AH656=TRUE,IF(INDEX(codegem,MATCH('Données élèves'!M656,libgem,0))&gt;=8000,INDEX(codegem,MATCH('Données élèves'!M656,libgem,0)),""),'Données élèves'!M656),"")</f>
        <v/>
      </c>
      <c r="N653" s="148" t="str">
        <f>IF(AND(A653&lt;&gt;"",'Données élèves'!AI656&lt;&gt;""),IF('Données élèves'!AI656=TRUE,INDEX(codeschart,MATCH('Données élèves'!N656,libschart,0)),'Données élèves'!N656),"")</f>
        <v/>
      </c>
      <c r="O653" s="148" t="str">
        <f>IF(AND(A653&lt;&gt;"",'Données élèves'!O656&lt;&gt;""),'Données élèves'!O656,"")</f>
        <v/>
      </c>
      <c r="P653" s="148" t="str">
        <f>IF(AND(A653&lt;&gt;"",'Données élèves'!AK656&lt;&gt;""),IF('Données élèves'!AK656=TRUE,INDEX(codeform,MATCH('Données élèves'!P656,libform,0)),'Données élèves'!P656),"")</f>
        <v/>
      </c>
      <c r="Q653" s="148" t="str">
        <f>IF(AND(A653&lt;&gt;"",'Données élèves'!AL656&lt;&gt;""),IF('Données élèves'!AL656=TRUE,INDEX(codespe,MATCH('Données élèves'!Q656,libspe,0)),'Données élèves'!Q656),"")</f>
        <v/>
      </c>
      <c r="R653" s="148" t="str">
        <f>IF(AND(A653&lt;&gt;"",OR('Données élèves'!AM656&lt;&gt;"",'Données élèves'!AT656=FALSE)),IF('Données élèves'!AM656=TRUE,INDEX(codemp1,MATCH('Données élèves'!R656,libmp1,0)),IF('Données élèves'!AT656=FALSE,0,'Données élèves'!R656)),"")</f>
        <v/>
      </c>
      <c r="S653" s="148" t="str">
        <f t="shared" si="31"/>
        <v/>
      </c>
      <c r="T653" s="148" t="str">
        <f t="shared" si="32"/>
        <v/>
      </c>
      <c r="U653" s="148" t="str">
        <f>IF(AND(A653&lt;&gt;"",'Données élèves'!S656&lt;&gt;""),'Données élèves'!S656,"")</f>
        <v/>
      </c>
      <c r="V653" s="148" t="str">
        <f>IF(AND(A653&lt;&gt;"",'Données élèves'!T656&lt;&gt;""),'Données élèves'!T656,"")</f>
        <v/>
      </c>
      <c r="W653" s="148" t="str">
        <f>IF(AND(A653&lt;&gt;"",'Données élèves'!U656&lt;&gt;""),'Données élèves'!U656,"")</f>
        <v/>
      </c>
      <c r="X653" s="148" t="str">
        <f>IF(AND(A653&lt;&gt;"",'Données élèves'!V656&lt;&gt;""),'Données élèves'!V656,"")</f>
        <v/>
      </c>
      <c r="Y653" s="148" t="str">
        <f>IF(AND(A653&lt;&gt;"",'Données élèves'!W656&lt;&gt;""),'Données élèves'!W656,"")</f>
        <v/>
      </c>
      <c r="Z653" s="148" t="str">
        <f>IF(AND(A653&lt;&gt;"",'Données élèves'!X656&lt;&gt;""),'Données élèves'!X656,"")</f>
        <v/>
      </c>
    </row>
    <row r="654" spans="1:26" x14ac:dyDescent="0.2">
      <c r="A654" s="146" t="str">
        <f>IF('Données élèves'!$C657&lt;&gt;"",'Données élèves'!A657,"")</f>
        <v/>
      </c>
      <c r="B654" s="146" t="str">
        <f>IF(A654&lt;&gt;"",'Données élèves'!B657,"")</f>
        <v/>
      </c>
      <c r="C654" s="146" t="str">
        <f>IF(AND(A654&lt;&gt;"",'Données élèves'!F657&lt;&gt;""),IF(INDEX(codeclint,MATCH('Données élèves'!F657,libclint,0))&lt;&gt;"",INDEX(codeclint,MATCH('Données élèves'!F657,libclint,0)),""),"")</f>
        <v/>
      </c>
      <c r="D654" s="146" t="str">
        <f t="shared" si="30"/>
        <v/>
      </c>
      <c r="E654" s="146" t="str">
        <f>IF(A654&lt;&gt;"",IF('Données élèves'!G657&lt;&gt;"",IF('Données élèves'!AB657&lt;&gt;"",IF('Données élèves'!G657="LOC.ID",CONCATENATE("LOC.",'Données élèves'!AU$5),'Données élèves'!G657),""),""),"")</f>
        <v/>
      </c>
      <c r="F654" s="146" t="str">
        <f>IF(A654&lt;&gt;"",IF('Données élèves'!H657&lt;&gt;"",'Données élèves'!H657,""),"")</f>
        <v/>
      </c>
      <c r="G654" s="146" t="str">
        <f>IF(AND(A654&lt;&gt;"",'Données élèves'!AC657&lt;&gt;""),IF('Données élèves'!AC657=TRUE,INDEX(codesex,MATCH('Données élèves'!I657,libsex,0)),'Données élèves'!I657),"")</f>
        <v/>
      </c>
      <c r="H654" s="147" t="str">
        <f>IF(A654&lt;&gt;"",IF('Données élèves'!J657&lt;&gt;"",'Données élèves'!J657,""),"")</f>
        <v/>
      </c>
      <c r="I654" s="148" t="str">
        <f>IF(AND(A654&lt;&gt;"",'Données élèves'!AE657&lt;&gt;""),IF('Données élèves'!AE657=TRUE,INDEX(codenat,MATCH('Données élèves'!K657,libnat,0)),'Données élèves'!K657),"")</f>
        <v/>
      </c>
      <c r="J654" s="148" t="str">
        <f>IF(AND(A654&lt;&gt;"",'Données élèves'!AF657&lt;&gt;""),IF('Données élèves'!AF657=TRUE,INDEX(codelangue,MATCH('Données élèves'!L657,liblangue,0)),'Données élèves'!L657),"")</f>
        <v/>
      </c>
      <c r="K654" s="148" t="str">
        <f>IF(AND(A654&lt;&gt;"",'Données élèves'!AH657&lt;&gt;""),IF('Données élèves'!AH657=TRUE,IF(INDEX(codegem,MATCH('Données élèves'!M657,libgem,0))&lt;8000,INDEX(codegem,MATCH('Données élèves'!M657,libgem,0)),""),'Données élèves'!M657),"")</f>
        <v/>
      </c>
      <c r="L654" s="148" t="str">
        <f>IF(AND(A654&lt;&gt;"",'Données élèves'!AH657&lt;&gt;""),IF('Données élèves'!AH657=TRUE,INDEX(codegemhist,MATCH('Données élèves'!M657,libgem,0)),""),"")</f>
        <v/>
      </c>
      <c r="M654" s="148" t="str">
        <f>IF(AND(A654&lt;&gt;"",'Données élèves'!AH657&lt;&gt;""),IF('Données élèves'!AH657=TRUE,IF(INDEX(codegem,MATCH('Données élèves'!M657,libgem,0))&gt;=8000,INDEX(codegem,MATCH('Données élèves'!M657,libgem,0)),""),'Données élèves'!M657),"")</f>
        <v/>
      </c>
      <c r="N654" s="148" t="str">
        <f>IF(AND(A654&lt;&gt;"",'Données élèves'!AI657&lt;&gt;""),IF('Données élèves'!AI657=TRUE,INDEX(codeschart,MATCH('Données élèves'!N657,libschart,0)),'Données élèves'!N657),"")</f>
        <v/>
      </c>
      <c r="O654" s="148" t="str">
        <f>IF(AND(A654&lt;&gt;"",'Données élèves'!O657&lt;&gt;""),'Données élèves'!O657,"")</f>
        <v/>
      </c>
      <c r="P654" s="148" t="str">
        <f>IF(AND(A654&lt;&gt;"",'Données élèves'!AK657&lt;&gt;""),IF('Données élèves'!AK657=TRUE,INDEX(codeform,MATCH('Données élèves'!P657,libform,0)),'Données élèves'!P657),"")</f>
        <v/>
      </c>
      <c r="Q654" s="148" t="str">
        <f>IF(AND(A654&lt;&gt;"",'Données élèves'!AL657&lt;&gt;""),IF('Données élèves'!AL657=TRUE,INDEX(codespe,MATCH('Données élèves'!Q657,libspe,0)),'Données élèves'!Q657),"")</f>
        <v/>
      </c>
      <c r="R654" s="148" t="str">
        <f>IF(AND(A654&lt;&gt;"",OR('Données élèves'!AM657&lt;&gt;"",'Données élèves'!AT657=FALSE)),IF('Données élèves'!AM657=TRUE,INDEX(codemp1,MATCH('Données élèves'!R657,libmp1,0)),IF('Données élèves'!AT657=FALSE,0,'Données élèves'!R657)),"")</f>
        <v/>
      </c>
      <c r="S654" s="148" t="str">
        <f t="shared" si="31"/>
        <v/>
      </c>
      <c r="T654" s="148" t="str">
        <f t="shared" si="32"/>
        <v/>
      </c>
      <c r="U654" s="148" t="str">
        <f>IF(AND(A654&lt;&gt;"",'Données élèves'!S657&lt;&gt;""),'Données élèves'!S657,"")</f>
        <v/>
      </c>
      <c r="V654" s="148" t="str">
        <f>IF(AND(A654&lt;&gt;"",'Données élèves'!T657&lt;&gt;""),'Données élèves'!T657,"")</f>
        <v/>
      </c>
      <c r="W654" s="148" t="str">
        <f>IF(AND(A654&lt;&gt;"",'Données élèves'!U657&lt;&gt;""),'Données élèves'!U657,"")</f>
        <v/>
      </c>
      <c r="X654" s="148" t="str">
        <f>IF(AND(A654&lt;&gt;"",'Données élèves'!V657&lt;&gt;""),'Données élèves'!V657,"")</f>
        <v/>
      </c>
      <c r="Y654" s="148" t="str">
        <f>IF(AND(A654&lt;&gt;"",'Données élèves'!W657&lt;&gt;""),'Données élèves'!W657,"")</f>
        <v/>
      </c>
      <c r="Z654" s="148" t="str">
        <f>IF(AND(A654&lt;&gt;"",'Données élèves'!X657&lt;&gt;""),'Données élèves'!X657,"")</f>
        <v/>
      </c>
    </row>
    <row r="655" spans="1:26" x14ac:dyDescent="0.2">
      <c r="A655" s="146" t="str">
        <f>IF('Données élèves'!$C658&lt;&gt;"",'Données élèves'!A658,"")</f>
        <v/>
      </c>
      <c r="B655" s="146" t="str">
        <f>IF(A655&lt;&gt;"",'Données élèves'!B658,"")</f>
        <v/>
      </c>
      <c r="C655" s="146" t="str">
        <f>IF(AND(A655&lt;&gt;"",'Données élèves'!F658&lt;&gt;""),IF(INDEX(codeclint,MATCH('Données élèves'!F658,libclint,0))&lt;&gt;"",INDEX(codeclint,MATCH('Données élèves'!F658,libclint,0)),""),"")</f>
        <v/>
      </c>
      <c r="D655" s="146" t="str">
        <f t="shared" si="30"/>
        <v/>
      </c>
      <c r="E655" s="146" t="str">
        <f>IF(A655&lt;&gt;"",IF('Données élèves'!G658&lt;&gt;"",IF('Données élèves'!AB658&lt;&gt;"",IF('Données élèves'!G658="LOC.ID",CONCATENATE("LOC.",'Données élèves'!AU$5),'Données élèves'!G658),""),""),"")</f>
        <v/>
      </c>
      <c r="F655" s="146" t="str">
        <f>IF(A655&lt;&gt;"",IF('Données élèves'!H658&lt;&gt;"",'Données élèves'!H658,""),"")</f>
        <v/>
      </c>
      <c r="G655" s="146" t="str">
        <f>IF(AND(A655&lt;&gt;"",'Données élèves'!AC658&lt;&gt;""),IF('Données élèves'!AC658=TRUE,INDEX(codesex,MATCH('Données élèves'!I658,libsex,0)),'Données élèves'!I658),"")</f>
        <v/>
      </c>
      <c r="H655" s="147" t="str">
        <f>IF(A655&lt;&gt;"",IF('Données élèves'!J658&lt;&gt;"",'Données élèves'!J658,""),"")</f>
        <v/>
      </c>
      <c r="I655" s="148" t="str">
        <f>IF(AND(A655&lt;&gt;"",'Données élèves'!AE658&lt;&gt;""),IF('Données élèves'!AE658=TRUE,INDEX(codenat,MATCH('Données élèves'!K658,libnat,0)),'Données élèves'!K658),"")</f>
        <v/>
      </c>
      <c r="J655" s="148" t="str">
        <f>IF(AND(A655&lt;&gt;"",'Données élèves'!AF658&lt;&gt;""),IF('Données élèves'!AF658=TRUE,INDEX(codelangue,MATCH('Données élèves'!L658,liblangue,0)),'Données élèves'!L658),"")</f>
        <v/>
      </c>
      <c r="K655" s="148" t="str">
        <f>IF(AND(A655&lt;&gt;"",'Données élèves'!AH658&lt;&gt;""),IF('Données élèves'!AH658=TRUE,IF(INDEX(codegem,MATCH('Données élèves'!M658,libgem,0))&lt;8000,INDEX(codegem,MATCH('Données élèves'!M658,libgem,0)),""),'Données élèves'!M658),"")</f>
        <v/>
      </c>
      <c r="L655" s="148" t="str">
        <f>IF(AND(A655&lt;&gt;"",'Données élèves'!AH658&lt;&gt;""),IF('Données élèves'!AH658=TRUE,INDEX(codegemhist,MATCH('Données élèves'!M658,libgem,0)),""),"")</f>
        <v/>
      </c>
      <c r="M655" s="148" t="str">
        <f>IF(AND(A655&lt;&gt;"",'Données élèves'!AH658&lt;&gt;""),IF('Données élèves'!AH658=TRUE,IF(INDEX(codegem,MATCH('Données élèves'!M658,libgem,0))&gt;=8000,INDEX(codegem,MATCH('Données élèves'!M658,libgem,0)),""),'Données élèves'!M658),"")</f>
        <v/>
      </c>
      <c r="N655" s="148" t="str">
        <f>IF(AND(A655&lt;&gt;"",'Données élèves'!AI658&lt;&gt;""),IF('Données élèves'!AI658=TRUE,INDEX(codeschart,MATCH('Données élèves'!N658,libschart,0)),'Données élèves'!N658),"")</f>
        <v/>
      </c>
      <c r="O655" s="148" t="str">
        <f>IF(AND(A655&lt;&gt;"",'Données élèves'!O658&lt;&gt;""),'Données élèves'!O658,"")</f>
        <v/>
      </c>
      <c r="P655" s="148" t="str">
        <f>IF(AND(A655&lt;&gt;"",'Données élèves'!AK658&lt;&gt;""),IF('Données élèves'!AK658=TRUE,INDEX(codeform,MATCH('Données élèves'!P658,libform,0)),'Données élèves'!P658),"")</f>
        <v/>
      </c>
      <c r="Q655" s="148" t="str">
        <f>IF(AND(A655&lt;&gt;"",'Données élèves'!AL658&lt;&gt;""),IF('Données élèves'!AL658=TRUE,INDEX(codespe,MATCH('Données élèves'!Q658,libspe,0)),'Données élèves'!Q658),"")</f>
        <v/>
      </c>
      <c r="R655" s="148" t="str">
        <f>IF(AND(A655&lt;&gt;"",OR('Données élèves'!AM658&lt;&gt;"",'Données élèves'!AT658=FALSE)),IF('Données élèves'!AM658=TRUE,INDEX(codemp1,MATCH('Données élèves'!R658,libmp1,0)),IF('Données élèves'!AT658=FALSE,0,'Données élèves'!R658)),"")</f>
        <v/>
      </c>
      <c r="S655" s="148" t="str">
        <f t="shared" si="31"/>
        <v/>
      </c>
      <c r="T655" s="148" t="str">
        <f t="shared" si="32"/>
        <v/>
      </c>
      <c r="U655" s="148" t="str">
        <f>IF(AND(A655&lt;&gt;"",'Données élèves'!S658&lt;&gt;""),'Données élèves'!S658,"")</f>
        <v/>
      </c>
      <c r="V655" s="148" t="str">
        <f>IF(AND(A655&lt;&gt;"",'Données élèves'!T658&lt;&gt;""),'Données élèves'!T658,"")</f>
        <v/>
      </c>
      <c r="W655" s="148" t="str">
        <f>IF(AND(A655&lt;&gt;"",'Données élèves'!U658&lt;&gt;""),'Données élèves'!U658,"")</f>
        <v/>
      </c>
      <c r="X655" s="148" t="str">
        <f>IF(AND(A655&lt;&gt;"",'Données élèves'!V658&lt;&gt;""),'Données élèves'!V658,"")</f>
        <v/>
      </c>
      <c r="Y655" s="148" t="str">
        <f>IF(AND(A655&lt;&gt;"",'Données élèves'!W658&lt;&gt;""),'Données élèves'!W658,"")</f>
        <v/>
      </c>
      <c r="Z655" s="148" t="str">
        <f>IF(AND(A655&lt;&gt;"",'Données élèves'!X658&lt;&gt;""),'Données élèves'!X658,"")</f>
        <v/>
      </c>
    </row>
    <row r="656" spans="1:26" x14ac:dyDescent="0.2">
      <c r="A656" s="146" t="str">
        <f>IF('Données élèves'!$C659&lt;&gt;"",'Données élèves'!A659,"")</f>
        <v/>
      </c>
      <c r="B656" s="146" t="str">
        <f>IF(A656&lt;&gt;"",'Données élèves'!B659,"")</f>
        <v/>
      </c>
      <c r="C656" s="146" t="str">
        <f>IF(AND(A656&lt;&gt;"",'Données élèves'!F659&lt;&gt;""),IF(INDEX(codeclint,MATCH('Données élèves'!F659,libclint,0))&lt;&gt;"",INDEX(codeclint,MATCH('Données élèves'!F659,libclint,0)),""),"")</f>
        <v/>
      </c>
      <c r="D656" s="146" t="str">
        <f t="shared" si="30"/>
        <v/>
      </c>
      <c r="E656" s="146" t="str">
        <f>IF(A656&lt;&gt;"",IF('Données élèves'!G659&lt;&gt;"",IF('Données élèves'!AB659&lt;&gt;"",IF('Données élèves'!G659="LOC.ID",CONCATENATE("LOC.",'Données élèves'!AU$5),'Données élèves'!G659),""),""),"")</f>
        <v/>
      </c>
      <c r="F656" s="146" t="str">
        <f>IF(A656&lt;&gt;"",IF('Données élèves'!H659&lt;&gt;"",'Données élèves'!H659,""),"")</f>
        <v/>
      </c>
      <c r="G656" s="146" t="str">
        <f>IF(AND(A656&lt;&gt;"",'Données élèves'!AC659&lt;&gt;""),IF('Données élèves'!AC659=TRUE,INDEX(codesex,MATCH('Données élèves'!I659,libsex,0)),'Données élèves'!I659),"")</f>
        <v/>
      </c>
      <c r="H656" s="147" t="str">
        <f>IF(A656&lt;&gt;"",IF('Données élèves'!J659&lt;&gt;"",'Données élèves'!J659,""),"")</f>
        <v/>
      </c>
      <c r="I656" s="148" t="str">
        <f>IF(AND(A656&lt;&gt;"",'Données élèves'!AE659&lt;&gt;""),IF('Données élèves'!AE659=TRUE,INDEX(codenat,MATCH('Données élèves'!K659,libnat,0)),'Données élèves'!K659),"")</f>
        <v/>
      </c>
      <c r="J656" s="148" t="str">
        <f>IF(AND(A656&lt;&gt;"",'Données élèves'!AF659&lt;&gt;""),IF('Données élèves'!AF659=TRUE,INDEX(codelangue,MATCH('Données élèves'!L659,liblangue,0)),'Données élèves'!L659),"")</f>
        <v/>
      </c>
      <c r="K656" s="148" t="str">
        <f>IF(AND(A656&lt;&gt;"",'Données élèves'!AH659&lt;&gt;""),IF('Données élèves'!AH659=TRUE,IF(INDEX(codegem,MATCH('Données élèves'!M659,libgem,0))&lt;8000,INDEX(codegem,MATCH('Données élèves'!M659,libgem,0)),""),'Données élèves'!M659),"")</f>
        <v/>
      </c>
      <c r="L656" s="148" t="str">
        <f>IF(AND(A656&lt;&gt;"",'Données élèves'!AH659&lt;&gt;""),IF('Données élèves'!AH659=TRUE,INDEX(codegemhist,MATCH('Données élèves'!M659,libgem,0)),""),"")</f>
        <v/>
      </c>
      <c r="M656" s="148" t="str">
        <f>IF(AND(A656&lt;&gt;"",'Données élèves'!AH659&lt;&gt;""),IF('Données élèves'!AH659=TRUE,IF(INDEX(codegem,MATCH('Données élèves'!M659,libgem,0))&gt;=8000,INDEX(codegem,MATCH('Données élèves'!M659,libgem,0)),""),'Données élèves'!M659),"")</f>
        <v/>
      </c>
      <c r="N656" s="148" t="str">
        <f>IF(AND(A656&lt;&gt;"",'Données élèves'!AI659&lt;&gt;""),IF('Données élèves'!AI659=TRUE,INDEX(codeschart,MATCH('Données élèves'!N659,libschart,0)),'Données élèves'!N659),"")</f>
        <v/>
      </c>
      <c r="O656" s="148" t="str">
        <f>IF(AND(A656&lt;&gt;"",'Données élèves'!O659&lt;&gt;""),'Données élèves'!O659,"")</f>
        <v/>
      </c>
      <c r="P656" s="148" t="str">
        <f>IF(AND(A656&lt;&gt;"",'Données élèves'!AK659&lt;&gt;""),IF('Données élèves'!AK659=TRUE,INDEX(codeform,MATCH('Données élèves'!P659,libform,0)),'Données élèves'!P659),"")</f>
        <v/>
      </c>
      <c r="Q656" s="148" t="str">
        <f>IF(AND(A656&lt;&gt;"",'Données élèves'!AL659&lt;&gt;""),IF('Données élèves'!AL659=TRUE,INDEX(codespe,MATCH('Données élèves'!Q659,libspe,0)),'Données élèves'!Q659),"")</f>
        <v/>
      </c>
      <c r="R656" s="148" t="str">
        <f>IF(AND(A656&lt;&gt;"",OR('Données élèves'!AM659&lt;&gt;"",'Données élèves'!AT659=FALSE)),IF('Données élèves'!AM659=TRUE,INDEX(codemp1,MATCH('Données élèves'!R659,libmp1,0)),IF('Données élèves'!AT659=FALSE,0,'Données élèves'!R659)),"")</f>
        <v/>
      </c>
      <c r="S656" s="148" t="str">
        <f t="shared" si="31"/>
        <v/>
      </c>
      <c r="T656" s="148" t="str">
        <f t="shared" si="32"/>
        <v/>
      </c>
      <c r="U656" s="148" t="str">
        <f>IF(AND(A656&lt;&gt;"",'Données élèves'!S659&lt;&gt;""),'Données élèves'!S659,"")</f>
        <v/>
      </c>
      <c r="V656" s="148" t="str">
        <f>IF(AND(A656&lt;&gt;"",'Données élèves'!T659&lt;&gt;""),'Données élèves'!T659,"")</f>
        <v/>
      </c>
      <c r="W656" s="148" t="str">
        <f>IF(AND(A656&lt;&gt;"",'Données élèves'!U659&lt;&gt;""),'Données élèves'!U659,"")</f>
        <v/>
      </c>
      <c r="X656" s="148" t="str">
        <f>IF(AND(A656&lt;&gt;"",'Données élèves'!V659&lt;&gt;""),'Données élèves'!V659,"")</f>
        <v/>
      </c>
      <c r="Y656" s="148" t="str">
        <f>IF(AND(A656&lt;&gt;"",'Données élèves'!W659&lt;&gt;""),'Données élèves'!W659,"")</f>
        <v/>
      </c>
      <c r="Z656" s="148" t="str">
        <f>IF(AND(A656&lt;&gt;"",'Données élèves'!X659&lt;&gt;""),'Données élèves'!X659,"")</f>
        <v/>
      </c>
    </row>
    <row r="657" spans="1:26" x14ac:dyDescent="0.2">
      <c r="A657" s="146" t="str">
        <f>IF('Données élèves'!$C660&lt;&gt;"",'Données élèves'!A660,"")</f>
        <v/>
      </c>
      <c r="B657" s="146" t="str">
        <f>IF(A657&lt;&gt;"",'Données élèves'!B660,"")</f>
        <v/>
      </c>
      <c r="C657" s="146" t="str">
        <f>IF(AND(A657&lt;&gt;"",'Données élèves'!F660&lt;&gt;""),IF(INDEX(codeclint,MATCH('Données élèves'!F660,libclint,0))&lt;&gt;"",INDEX(codeclint,MATCH('Données élèves'!F660,libclint,0)),""),"")</f>
        <v/>
      </c>
      <c r="D657" s="146" t="str">
        <f t="shared" si="30"/>
        <v/>
      </c>
      <c r="E657" s="146" t="str">
        <f>IF(A657&lt;&gt;"",IF('Données élèves'!G660&lt;&gt;"",IF('Données élèves'!AB660&lt;&gt;"",IF('Données élèves'!G660="LOC.ID",CONCATENATE("LOC.",'Données élèves'!AU$5),'Données élèves'!G660),""),""),"")</f>
        <v/>
      </c>
      <c r="F657" s="146" t="str">
        <f>IF(A657&lt;&gt;"",IF('Données élèves'!H660&lt;&gt;"",'Données élèves'!H660,""),"")</f>
        <v/>
      </c>
      <c r="G657" s="146" t="str">
        <f>IF(AND(A657&lt;&gt;"",'Données élèves'!AC660&lt;&gt;""),IF('Données élèves'!AC660=TRUE,INDEX(codesex,MATCH('Données élèves'!I660,libsex,0)),'Données élèves'!I660),"")</f>
        <v/>
      </c>
      <c r="H657" s="147" t="str">
        <f>IF(A657&lt;&gt;"",IF('Données élèves'!J660&lt;&gt;"",'Données élèves'!J660,""),"")</f>
        <v/>
      </c>
      <c r="I657" s="148" t="str">
        <f>IF(AND(A657&lt;&gt;"",'Données élèves'!AE660&lt;&gt;""),IF('Données élèves'!AE660=TRUE,INDEX(codenat,MATCH('Données élèves'!K660,libnat,0)),'Données élèves'!K660),"")</f>
        <v/>
      </c>
      <c r="J657" s="148" t="str">
        <f>IF(AND(A657&lt;&gt;"",'Données élèves'!AF660&lt;&gt;""),IF('Données élèves'!AF660=TRUE,INDEX(codelangue,MATCH('Données élèves'!L660,liblangue,0)),'Données élèves'!L660),"")</f>
        <v/>
      </c>
      <c r="K657" s="148" t="str">
        <f>IF(AND(A657&lt;&gt;"",'Données élèves'!AH660&lt;&gt;""),IF('Données élèves'!AH660=TRUE,IF(INDEX(codegem,MATCH('Données élèves'!M660,libgem,0))&lt;8000,INDEX(codegem,MATCH('Données élèves'!M660,libgem,0)),""),'Données élèves'!M660),"")</f>
        <v/>
      </c>
      <c r="L657" s="148" t="str">
        <f>IF(AND(A657&lt;&gt;"",'Données élèves'!AH660&lt;&gt;""),IF('Données élèves'!AH660=TRUE,INDEX(codegemhist,MATCH('Données élèves'!M660,libgem,0)),""),"")</f>
        <v/>
      </c>
      <c r="M657" s="148" t="str">
        <f>IF(AND(A657&lt;&gt;"",'Données élèves'!AH660&lt;&gt;""),IF('Données élèves'!AH660=TRUE,IF(INDEX(codegem,MATCH('Données élèves'!M660,libgem,0))&gt;=8000,INDEX(codegem,MATCH('Données élèves'!M660,libgem,0)),""),'Données élèves'!M660),"")</f>
        <v/>
      </c>
      <c r="N657" s="148" t="str">
        <f>IF(AND(A657&lt;&gt;"",'Données élèves'!AI660&lt;&gt;""),IF('Données élèves'!AI660=TRUE,INDEX(codeschart,MATCH('Données élèves'!N660,libschart,0)),'Données élèves'!N660),"")</f>
        <v/>
      </c>
      <c r="O657" s="148" t="str">
        <f>IF(AND(A657&lt;&gt;"",'Données élèves'!O660&lt;&gt;""),'Données élèves'!O660,"")</f>
        <v/>
      </c>
      <c r="P657" s="148" t="str">
        <f>IF(AND(A657&lt;&gt;"",'Données élèves'!AK660&lt;&gt;""),IF('Données élèves'!AK660=TRUE,INDEX(codeform,MATCH('Données élèves'!P660,libform,0)),'Données élèves'!P660),"")</f>
        <v/>
      </c>
      <c r="Q657" s="148" t="str">
        <f>IF(AND(A657&lt;&gt;"",'Données élèves'!AL660&lt;&gt;""),IF('Données élèves'!AL660=TRUE,INDEX(codespe,MATCH('Données élèves'!Q660,libspe,0)),'Données élèves'!Q660),"")</f>
        <v/>
      </c>
      <c r="R657" s="148" t="str">
        <f>IF(AND(A657&lt;&gt;"",OR('Données élèves'!AM660&lt;&gt;"",'Données élèves'!AT660=FALSE)),IF('Données élèves'!AM660=TRUE,INDEX(codemp1,MATCH('Données élèves'!R660,libmp1,0)),IF('Données élèves'!AT660=FALSE,0,'Données élèves'!R660)),"")</f>
        <v/>
      </c>
      <c r="S657" s="148" t="str">
        <f t="shared" si="31"/>
        <v/>
      </c>
      <c r="T657" s="148" t="str">
        <f t="shared" si="32"/>
        <v/>
      </c>
      <c r="U657" s="148" t="str">
        <f>IF(AND(A657&lt;&gt;"",'Données élèves'!S660&lt;&gt;""),'Données élèves'!S660,"")</f>
        <v/>
      </c>
      <c r="V657" s="148" t="str">
        <f>IF(AND(A657&lt;&gt;"",'Données élèves'!T660&lt;&gt;""),'Données élèves'!T660,"")</f>
        <v/>
      </c>
      <c r="W657" s="148" t="str">
        <f>IF(AND(A657&lt;&gt;"",'Données élèves'!U660&lt;&gt;""),'Données élèves'!U660,"")</f>
        <v/>
      </c>
      <c r="X657" s="148" t="str">
        <f>IF(AND(A657&lt;&gt;"",'Données élèves'!V660&lt;&gt;""),'Données élèves'!V660,"")</f>
        <v/>
      </c>
      <c r="Y657" s="148" t="str">
        <f>IF(AND(A657&lt;&gt;"",'Données élèves'!W660&lt;&gt;""),'Données élèves'!W660,"")</f>
        <v/>
      </c>
      <c r="Z657" s="148" t="str">
        <f>IF(AND(A657&lt;&gt;"",'Données élèves'!X660&lt;&gt;""),'Données élèves'!X660,"")</f>
        <v/>
      </c>
    </row>
    <row r="658" spans="1:26" x14ac:dyDescent="0.2">
      <c r="A658" s="146" t="str">
        <f>IF('Données élèves'!$C661&lt;&gt;"",'Données élèves'!A661,"")</f>
        <v/>
      </c>
      <c r="B658" s="146" t="str">
        <f>IF(A658&lt;&gt;"",'Données élèves'!B661,"")</f>
        <v/>
      </c>
      <c r="C658" s="146" t="str">
        <f>IF(AND(A658&lt;&gt;"",'Données élèves'!F661&lt;&gt;""),IF(INDEX(codeclint,MATCH('Données élèves'!F661,libclint,0))&lt;&gt;"",INDEX(codeclint,MATCH('Données élèves'!F661,libclint,0)),""),"")</f>
        <v/>
      </c>
      <c r="D658" s="146" t="str">
        <f t="shared" si="30"/>
        <v/>
      </c>
      <c r="E658" s="146" t="str">
        <f>IF(A658&lt;&gt;"",IF('Données élèves'!G661&lt;&gt;"",IF('Données élèves'!AB661&lt;&gt;"",IF('Données élèves'!G661="LOC.ID",CONCATENATE("LOC.",'Données élèves'!AU$5),'Données élèves'!G661),""),""),"")</f>
        <v/>
      </c>
      <c r="F658" s="146" t="str">
        <f>IF(A658&lt;&gt;"",IF('Données élèves'!H661&lt;&gt;"",'Données élèves'!H661,""),"")</f>
        <v/>
      </c>
      <c r="G658" s="146" t="str">
        <f>IF(AND(A658&lt;&gt;"",'Données élèves'!AC661&lt;&gt;""),IF('Données élèves'!AC661=TRUE,INDEX(codesex,MATCH('Données élèves'!I661,libsex,0)),'Données élèves'!I661),"")</f>
        <v/>
      </c>
      <c r="H658" s="147" t="str">
        <f>IF(A658&lt;&gt;"",IF('Données élèves'!J661&lt;&gt;"",'Données élèves'!J661,""),"")</f>
        <v/>
      </c>
      <c r="I658" s="148" t="str">
        <f>IF(AND(A658&lt;&gt;"",'Données élèves'!AE661&lt;&gt;""),IF('Données élèves'!AE661=TRUE,INDEX(codenat,MATCH('Données élèves'!K661,libnat,0)),'Données élèves'!K661),"")</f>
        <v/>
      </c>
      <c r="J658" s="148" t="str">
        <f>IF(AND(A658&lt;&gt;"",'Données élèves'!AF661&lt;&gt;""),IF('Données élèves'!AF661=TRUE,INDEX(codelangue,MATCH('Données élèves'!L661,liblangue,0)),'Données élèves'!L661),"")</f>
        <v/>
      </c>
      <c r="K658" s="148" t="str">
        <f>IF(AND(A658&lt;&gt;"",'Données élèves'!AH661&lt;&gt;""),IF('Données élèves'!AH661=TRUE,IF(INDEX(codegem,MATCH('Données élèves'!M661,libgem,0))&lt;8000,INDEX(codegem,MATCH('Données élèves'!M661,libgem,0)),""),'Données élèves'!M661),"")</f>
        <v/>
      </c>
      <c r="L658" s="148" t="str">
        <f>IF(AND(A658&lt;&gt;"",'Données élèves'!AH661&lt;&gt;""),IF('Données élèves'!AH661=TRUE,INDEX(codegemhist,MATCH('Données élèves'!M661,libgem,0)),""),"")</f>
        <v/>
      </c>
      <c r="M658" s="148" t="str">
        <f>IF(AND(A658&lt;&gt;"",'Données élèves'!AH661&lt;&gt;""),IF('Données élèves'!AH661=TRUE,IF(INDEX(codegem,MATCH('Données élèves'!M661,libgem,0))&gt;=8000,INDEX(codegem,MATCH('Données élèves'!M661,libgem,0)),""),'Données élèves'!M661),"")</f>
        <v/>
      </c>
      <c r="N658" s="148" t="str">
        <f>IF(AND(A658&lt;&gt;"",'Données élèves'!AI661&lt;&gt;""),IF('Données élèves'!AI661=TRUE,INDEX(codeschart,MATCH('Données élèves'!N661,libschart,0)),'Données élèves'!N661),"")</f>
        <v/>
      </c>
      <c r="O658" s="148" t="str">
        <f>IF(AND(A658&lt;&gt;"",'Données élèves'!O661&lt;&gt;""),'Données élèves'!O661,"")</f>
        <v/>
      </c>
      <c r="P658" s="148" t="str">
        <f>IF(AND(A658&lt;&gt;"",'Données élèves'!AK661&lt;&gt;""),IF('Données élèves'!AK661=TRUE,INDEX(codeform,MATCH('Données élèves'!P661,libform,0)),'Données élèves'!P661),"")</f>
        <v/>
      </c>
      <c r="Q658" s="148" t="str">
        <f>IF(AND(A658&lt;&gt;"",'Données élèves'!AL661&lt;&gt;""),IF('Données élèves'!AL661=TRUE,INDEX(codespe,MATCH('Données élèves'!Q661,libspe,0)),'Données élèves'!Q661),"")</f>
        <v/>
      </c>
      <c r="R658" s="148" t="str">
        <f>IF(AND(A658&lt;&gt;"",OR('Données élèves'!AM661&lt;&gt;"",'Données élèves'!AT661=FALSE)),IF('Données élèves'!AM661=TRUE,INDEX(codemp1,MATCH('Données élèves'!R661,libmp1,0)),IF('Données élèves'!AT661=FALSE,0,'Données élèves'!R661)),"")</f>
        <v/>
      </c>
      <c r="S658" s="148" t="str">
        <f t="shared" si="31"/>
        <v/>
      </c>
      <c r="T658" s="148" t="str">
        <f t="shared" si="32"/>
        <v/>
      </c>
      <c r="U658" s="148" t="str">
        <f>IF(AND(A658&lt;&gt;"",'Données élèves'!S661&lt;&gt;""),'Données élèves'!S661,"")</f>
        <v/>
      </c>
      <c r="V658" s="148" t="str">
        <f>IF(AND(A658&lt;&gt;"",'Données élèves'!T661&lt;&gt;""),'Données élèves'!T661,"")</f>
        <v/>
      </c>
      <c r="W658" s="148" t="str">
        <f>IF(AND(A658&lt;&gt;"",'Données élèves'!U661&lt;&gt;""),'Données élèves'!U661,"")</f>
        <v/>
      </c>
      <c r="X658" s="148" t="str">
        <f>IF(AND(A658&lt;&gt;"",'Données élèves'!V661&lt;&gt;""),'Données élèves'!V661,"")</f>
        <v/>
      </c>
      <c r="Y658" s="148" t="str">
        <f>IF(AND(A658&lt;&gt;"",'Données élèves'!W661&lt;&gt;""),'Données élèves'!W661,"")</f>
        <v/>
      </c>
      <c r="Z658" s="148" t="str">
        <f>IF(AND(A658&lt;&gt;"",'Données élèves'!X661&lt;&gt;""),'Données élèves'!X661,"")</f>
        <v/>
      </c>
    </row>
    <row r="659" spans="1:26" x14ac:dyDescent="0.2">
      <c r="A659" s="146" t="str">
        <f>IF('Données élèves'!$C662&lt;&gt;"",'Données élèves'!A662,"")</f>
        <v/>
      </c>
      <c r="B659" s="146" t="str">
        <f>IF(A659&lt;&gt;"",'Données élèves'!B662,"")</f>
        <v/>
      </c>
      <c r="C659" s="146" t="str">
        <f>IF(AND(A659&lt;&gt;"",'Données élèves'!F662&lt;&gt;""),IF(INDEX(codeclint,MATCH('Données élèves'!F662,libclint,0))&lt;&gt;"",INDEX(codeclint,MATCH('Données élèves'!F662,libclint,0)),""),"")</f>
        <v/>
      </c>
      <c r="D659" s="146" t="str">
        <f t="shared" si="30"/>
        <v/>
      </c>
      <c r="E659" s="146" t="str">
        <f>IF(A659&lt;&gt;"",IF('Données élèves'!G662&lt;&gt;"",IF('Données élèves'!AB662&lt;&gt;"",IF('Données élèves'!G662="LOC.ID",CONCATENATE("LOC.",'Données élèves'!AU$5),'Données élèves'!G662),""),""),"")</f>
        <v/>
      </c>
      <c r="F659" s="146" t="str">
        <f>IF(A659&lt;&gt;"",IF('Données élèves'!H662&lt;&gt;"",'Données élèves'!H662,""),"")</f>
        <v/>
      </c>
      <c r="G659" s="146" t="str">
        <f>IF(AND(A659&lt;&gt;"",'Données élèves'!AC662&lt;&gt;""),IF('Données élèves'!AC662=TRUE,INDEX(codesex,MATCH('Données élèves'!I662,libsex,0)),'Données élèves'!I662),"")</f>
        <v/>
      </c>
      <c r="H659" s="147" t="str">
        <f>IF(A659&lt;&gt;"",IF('Données élèves'!J662&lt;&gt;"",'Données élèves'!J662,""),"")</f>
        <v/>
      </c>
      <c r="I659" s="148" t="str">
        <f>IF(AND(A659&lt;&gt;"",'Données élèves'!AE662&lt;&gt;""),IF('Données élèves'!AE662=TRUE,INDEX(codenat,MATCH('Données élèves'!K662,libnat,0)),'Données élèves'!K662),"")</f>
        <v/>
      </c>
      <c r="J659" s="148" t="str">
        <f>IF(AND(A659&lt;&gt;"",'Données élèves'!AF662&lt;&gt;""),IF('Données élèves'!AF662=TRUE,INDEX(codelangue,MATCH('Données élèves'!L662,liblangue,0)),'Données élèves'!L662),"")</f>
        <v/>
      </c>
      <c r="K659" s="148" t="str">
        <f>IF(AND(A659&lt;&gt;"",'Données élèves'!AH662&lt;&gt;""),IF('Données élèves'!AH662=TRUE,IF(INDEX(codegem,MATCH('Données élèves'!M662,libgem,0))&lt;8000,INDEX(codegem,MATCH('Données élèves'!M662,libgem,0)),""),'Données élèves'!M662),"")</f>
        <v/>
      </c>
      <c r="L659" s="148" t="str">
        <f>IF(AND(A659&lt;&gt;"",'Données élèves'!AH662&lt;&gt;""),IF('Données élèves'!AH662=TRUE,INDEX(codegemhist,MATCH('Données élèves'!M662,libgem,0)),""),"")</f>
        <v/>
      </c>
      <c r="M659" s="148" t="str">
        <f>IF(AND(A659&lt;&gt;"",'Données élèves'!AH662&lt;&gt;""),IF('Données élèves'!AH662=TRUE,IF(INDEX(codegem,MATCH('Données élèves'!M662,libgem,0))&gt;=8000,INDEX(codegem,MATCH('Données élèves'!M662,libgem,0)),""),'Données élèves'!M662),"")</f>
        <v/>
      </c>
      <c r="N659" s="148" t="str">
        <f>IF(AND(A659&lt;&gt;"",'Données élèves'!AI662&lt;&gt;""),IF('Données élèves'!AI662=TRUE,INDEX(codeschart,MATCH('Données élèves'!N662,libschart,0)),'Données élèves'!N662),"")</f>
        <v/>
      </c>
      <c r="O659" s="148" t="str">
        <f>IF(AND(A659&lt;&gt;"",'Données élèves'!O662&lt;&gt;""),'Données élèves'!O662,"")</f>
        <v/>
      </c>
      <c r="P659" s="148" t="str">
        <f>IF(AND(A659&lt;&gt;"",'Données élèves'!AK662&lt;&gt;""),IF('Données élèves'!AK662=TRUE,INDEX(codeform,MATCH('Données élèves'!P662,libform,0)),'Données élèves'!P662),"")</f>
        <v/>
      </c>
      <c r="Q659" s="148" t="str">
        <f>IF(AND(A659&lt;&gt;"",'Données élèves'!AL662&lt;&gt;""),IF('Données élèves'!AL662=TRUE,INDEX(codespe,MATCH('Données élèves'!Q662,libspe,0)),'Données élèves'!Q662),"")</f>
        <v/>
      </c>
      <c r="R659" s="148" t="str">
        <f>IF(AND(A659&lt;&gt;"",OR('Données élèves'!AM662&lt;&gt;"",'Données élèves'!AT662=FALSE)),IF('Données élèves'!AM662=TRUE,INDEX(codemp1,MATCH('Données élèves'!R662,libmp1,0)),IF('Données élèves'!AT662=FALSE,0,'Données élèves'!R662)),"")</f>
        <v/>
      </c>
      <c r="S659" s="148" t="str">
        <f t="shared" si="31"/>
        <v/>
      </c>
      <c r="T659" s="148" t="str">
        <f t="shared" si="32"/>
        <v/>
      </c>
      <c r="U659" s="148" t="str">
        <f>IF(AND(A659&lt;&gt;"",'Données élèves'!S662&lt;&gt;""),'Données élèves'!S662,"")</f>
        <v/>
      </c>
      <c r="V659" s="148" t="str">
        <f>IF(AND(A659&lt;&gt;"",'Données élèves'!T662&lt;&gt;""),'Données élèves'!T662,"")</f>
        <v/>
      </c>
      <c r="W659" s="148" t="str">
        <f>IF(AND(A659&lt;&gt;"",'Données élèves'!U662&lt;&gt;""),'Données élèves'!U662,"")</f>
        <v/>
      </c>
      <c r="X659" s="148" t="str">
        <f>IF(AND(A659&lt;&gt;"",'Données élèves'!V662&lt;&gt;""),'Données élèves'!V662,"")</f>
        <v/>
      </c>
      <c r="Y659" s="148" t="str">
        <f>IF(AND(A659&lt;&gt;"",'Données élèves'!W662&lt;&gt;""),'Données élèves'!W662,"")</f>
        <v/>
      </c>
      <c r="Z659" s="148" t="str">
        <f>IF(AND(A659&lt;&gt;"",'Données élèves'!X662&lt;&gt;""),'Données élèves'!X662,"")</f>
        <v/>
      </c>
    </row>
    <row r="660" spans="1:26" x14ac:dyDescent="0.2">
      <c r="A660" s="146" t="str">
        <f>IF('Données élèves'!$C663&lt;&gt;"",'Données élèves'!A663,"")</f>
        <v/>
      </c>
      <c r="B660" s="146" t="str">
        <f>IF(A660&lt;&gt;"",'Données élèves'!B663,"")</f>
        <v/>
      </c>
      <c r="C660" s="146" t="str">
        <f>IF(AND(A660&lt;&gt;"",'Données élèves'!F663&lt;&gt;""),IF(INDEX(codeclint,MATCH('Données élèves'!F663,libclint,0))&lt;&gt;"",INDEX(codeclint,MATCH('Données élèves'!F663,libclint,0)),""),"")</f>
        <v/>
      </c>
      <c r="D660" s="146" t="str">
        <f t="shared" si="30"/>
        <v/>
      </c>
      <c r="E660" s="146" t="str">
        <f>IF(A660&lt;&gt;"",IF('Données élèves'!G663&lt;&gt;"",IF('Données élèves'!AB663&lt;&gt;"",IF('Données élèves'!G663="LOC.ID",CONCATENATE("LOC.",'Données élèves'!AU$5),'Données élèves'!G663),""),""),"")</f>
        <v/>
      </c>
      <c r="F660" s="146" t="str">
        <f>IF(A660&lt;&gt;"",IF('Données élèves'!H663&lt;&gt;"",'Données élèves'!H663,""),"")</f>
        <v/>
      </c>
      <c r="G660" s="146" t="str">
        <f>IF(AND(A660&lt;&gt;"",'Données élèves'!AC663&lt;&gt;""),IF('Données élèves'!AC663=TRUE,INDEX(codesex,MATCH('Données élèves'!I663,libsex,0)),'Données élèves'!I663),"")</f>
        <v/>
      </c>
      <c r="H660" s="147" t="str">
        <f>IF(A660&lt;&gt;"",IF('Données élèves'!J663&lt;&gt;"",'Données élèves'!J663,""),"")</f>
        <v/>
      </c>
      <c r="I660" s="148" t="str">
        <f>IF(AND(A660&lt;&gt;"",'Données élèves'!AE663&lt;&gt;""),IF('Données élèves'!AE663=TRUE,INDEX(codenat,MATCH('Données élèves'!K663,libnat,0)),'Données élèves'!K663),"")</f>
        <v/>
      </c>
      <c r="J660" s="148" t="str">
        <f>IF(AND(A660&lt;&gt;"",'Données élèves'!AF663&lt;&gt;""),IF('Données élèves'!AF663=TRUE,INDEX(codelangue,MATCH('Données élèves'!L663,liblangue,0)),'Données élèves'!L663),"")</f>
        <v/>
      </c>
      <c r="K660" s="148" t="str">
        <f>IF(AND(A660&lt;&gt;"",'Données élèves'!AH663&lt;&gt;""),IF('Données élèves'!AH663=TRUE,IF(INDEX(codegem,MATCH('Données élèves'!M663,libgem,0))&lt;8000,INDEX(codegem,MATCH('Données élèves'!M663,libgem,0)),""),'Données élèves'!M663),"")</f>
        <v/>
      </c>
      <c r="L660" s="148" t="str">
        <f>IF(AND(A660&lt;&gt;"",'Données élèves'!AH663&lt;&gt;""),IF('Données élèves'!AH663=TRUE,INDEX(codegemhist,MATCH('Données élèves'!M663,libgem,0)),""),"")</f>
        <v/>
      </c>
      <c r="M660" s="148" t="str">
        <f>IF(AND(A660&lt;&gt;"",'Données élèves'!AH663&lt;&gt;""),IF('Données élèves'!AH663=TRUE,IF(INDEX(codegem,MATCH('Données élèves'!M663,libgem,0))&gt;=8000,INDEX(codegem,MATCH('Données élèves'!M663,libgem,0)),""),'Données élèves'!M663),"")</f>
        <v/>
      </c>
      <c r="N660" s="148" t="str">
        <f>IF(AND(A660&lt;&gt;"",'Données élèves'!AI663&lt;&gt;""),IF('Données élèves'!AI663=TRUE,INDEX(codeschart,MATCH('Données élèves'!N663,libschart,0)),'Données élèves'!N663),"")</f>
        <v/>
      </c>
      <c r="O660" s="148" t="str">
        <f>IF(AND(A660&lt;&gt;"",'Données élèves'!O663&lt;&gt;""),'Données élèves'!O663,"")</f>
        <v/>
      </c>
      <c r="P660" s="148" t="str">
        <f>IF(AND(A660&lt;&gt;"",'Données élèves'!AK663&lt;&gt;""),IF('Données élèves'!AK663=TRUE,INDEX(codeform,MATCH('Données élèves'!P663,libform,0)),'Données élèves'!P663),"")</f>
        <v/>
      </c>
      <c r="Q660" s="148" t="str">
        <f>IF(AND(A660&lt;&gt;"",'Données élèves'!AL663&lt;&gt;""),IF('Données élèves'!AL663=TRUE,INDEX(codespe,MATCH('Données élèves'!Q663,libspe,0)),'Données élèves'!Q663),"")</f>
        <v/>
      </c>
      <c r="R660" s="148" t="str">
        <f>IF(AND(A660&lt;&gt;"",OR('Données élèves'!AM663&lt;&gt;"",'Données élèves'!AT663=FALSE)),IF('Données élèves'!AM663=TRUE,INDEX(codemp1,MATCH('Données élèves'!R663,libmp1,0)),IF('Données élèves'!AT663=FALSE,0,'Données élèves'!R663)),"")</f>
        <v/>
      </c>
      <c r="S660" s="148" t="str">
        <f t="shared" si="31"/>
        <v/>
      </c>
      <c r="T660" s="148" t="str">
        <f t="shared" si="32"/>
        <v/>
      </c>
      <c r="U660" s="148" t="str">
        <f>IF(AND(A660&lt;&gt;"",'Données élèves'!S663&lt;&gt;""),'Données élèves'!S663,"")</f>
        <v/>
      </c>
      <c r="V660" s="148" t="str">
        <f>IF(AND(A660&lt;&gt;"",'Données élèves'!T663&lt;&gt;""),'Données élèves'!T663,"")</f>
        <v/>
      </c>
      <c r="W660" s="148" t="str">
        <f>IF(AND(A660&lt;&gt;"",'Données élèves'!U663&lt;&gt;""),'Données élèves'!U663,"")</f>
        <v/>
      </c>
      <c r="X660" s="148" t="str">
        <f>IF(AND(A660&lt;&gt;"",'Données élèves'!V663&lt;&gt;""),'Données élèves'!V663,"")</f>
        <v/>
      </c>
      <c r="Y660" s="148" t="str">
        <f>IF(AND(A660&lt;&gt;"",'Données élèves'!W663&lt;&gt;""),'Données élèves'!W663,"")</f>
        <v/>
      </c>
      <c r="Z660" s="148" t="str">
        <f>IF(AND(A660&lt;&gt;"",'Données élèves'!X663&lt;&gt;""),'Données élèves'!X663,"")</f>
        <v/>
      </c>
    </row>
    <row r="661" spans="1:26" x14ac:dyDescent="0.2">
      <c r="A661" s="146" t="str">
        <f>IF('Données élèves'!$C664&lt;&gt;"",'Données élèves'!A664,"")</f>
        <v/>
      </c>
      <c r="B661" s="146" t="str">
        <f>IF(A661&lt;&gt;"",'Données élèves'!B664,"")</f>
        <v/>
      </c>
      <c r="C661" s="146" t="str">
        <f>IF(AND(A661&lt;&gt;"",'Données élèves'!F664&lt;&gt;""),IF(INDEX(codeclint,MATCH('Données élèves'!F664,libclint,0))&lt;&gt;"",INDEX(codeclint,MATCH('Données élèves'!F664,libclint,0)),""),"")</f>
        <v/>
      </c>
      <c r="D661" s="146" t="str">
        <f t="shared" si="30"/>
        <v/>
      </c>
      <c r="E661" s="146" t="str">
        <f>IF(A661&lt;&gt;"",IF('Données élèves'!G664&lt;&gt;"",IF('Données élèves'!AB664&lt;&gt;"",IF('Données élèves'!G664="LOC.ID",CONCATENATE("LOC.",'Données élèves'!AU$5),'Données élèves'!G664),""),""),"")</f>
        <v/>
      </c>
      <c r="F661" s="146" t="str">
        <f>IF(A661&lt;&gt;"",IF('Données élèves'!H664&lt;&gt;"",'Données élèves'!H664,""),"")</f>
        <v/>
      </c>
      <c r="G661" s="146" t="str">
        <f>IF(AND(A661&lt;&gt;"",'Données élèves'!AC664&lt;&gt;""),IF('Données élèves'!AC664=TRUE,INDEX(codesex,MATCH('Données élèves'!I664,libsex,0)),'Données élèves'!I664),"")</f>
        <v/>
      </c>
      <c r="H661" s="147" t="str">
        <f>IF(A661&lt;&gt;"",IF('Données élèves'!J664&lt;&gt;"",'Données élèves'!J664,""),"")</f>
        <v/>
      </c>
      <c r="I661" s="148" t="str">
        <f>IF(AND(A661&lt;&gt;"",'Données élèves'!AE664&lt;&gt;""),IF('Données élèves'!AE664=TRUE,INDEX(codenat,MATCH('Données élèves'!K664,libnat,0)),'Données élèves'!K664),"")</f>
        <v/>
      </c>
      <c r="J661" s="148" t="str">
        <f>IF(AND(A661&lt;&gt;"",'Données élèves'!AF664&lt;&gt;""),IF('Données élèves'!AF664=TRUE,INDEX(codelangue,MATCH('Données élèves'!L664,liblangue,0)),'Données élèves'!L664),"")</f>
        <v/>
      </c>
      <c r="K661" s="148" t="str">
        <f>IF(AND(A661&lt;&gt;"",'Données élèves'!AH664&lt;&gt;""),IF('Données élèves'!AH664=TRUE,IF(INDEX(codegem,MATCH('Données élèves'!M664,libgem,0))&lt;8000,INDEX(codegem,MATCH('Données élèves'!M664,libgem,0)),""),'Données élèves'!M664),"")</f>
        <v/>
      </c>
      <c r="L661" s="148" t="str">
        <f>IF(AND(A661&lt;&gt;"",'Données élèves'!AH664&lt;&gt;""),IF('Données élèves'!AH664=TRUE,INDEX(codegemhist,MATCH('Données élèves'!M664,libgem,0)),""),"")</f>
        <v/>
      </c>
      <c r="M661" s="148" t="str">
        <f>IF(AND(A661&lt;&gt;"",'Données élèves'!AH664&lt;&gt;""),IF('Données élèves'!AH664=TRUE,IF(INDEX(codegem,MATCH('Données élèves'!M664,libgem,0))&gt;=8000,INDEX(codegem,MATCH('Données élèves'!M664,libgem,0)),""),'Données élèves'!M664),"")</f>
        <v/>
      </c>
      <c r="N661" s="148" t="str">
        <f>IF(AND(A661&lt;&gt;"",'Données élèves'!AI664&lt;&gt;""),IF('Données élèves'!AI664=TRUE,INDEX(codeschart,MATCH('Données élèves'!N664,libschart,0)),'Données élèves'!N664),"")</f>
        <v/>
      </c>
      <c r="O661" s="148" t="str">
        <f>IF(AND(A661&lt;&gt;"",'Données élèves'!O664&lt;&gt;""),'Données élèves'!O664,"")</f>
        <v/>
      </c>
      <c r="P661" s="148" t="str">
        <f>IF(AND(A661&lt;&gt;"",'Données élèves'!AK664&lt;&gt;""),IF('Données élèves'!AK664=TRUE,INDEX(codeform,MATCH('Données élèves'!P664,libform,0)),'Données élèves'!P664),"")</f>
        <v/>
      </c>
      <c r="Q661" s="148" t="str">
        <f>IF(AND(A661&lt;&gt;"",'Données élèves'!AL664&lt;&gt;""),IF('Données élèves'!AL664=TRUE,INDEX(codespe,MATCH('Données élèves'!Q664,libspe,0)),'Données élèves'!Q664),"")</f>
        <v/>
      </c>
      <c r="R661" s="148" t="str">
        <f>IF(AND(A661&lt;&gt;"",OR('Données élèves'!AM664&lt;&gt;"",'Données élèves'!AT664=FALSE)),IF('Données élèves'!AM664=TRUE,INDEX(codemp1,MATCH('Données élèves'!R664,libmp1,0)),IF('Données élèves'!AT664=FALSE,0,'Données élèves'!R664)),"")</f>
        <v/>
      </c>
      <c r="S661" s="148" t="str">
        <f t="shared" si="31"/>
        <v/>
      </c>
      <c r="T661" s="148" t="str">
        <f t="shared" si="32"/>
        <v/>
      </c>
      <c r="U661" s="148" t="str">
        <f>IF(AND(A661&lt;&gt;"",'Données élèves'!S664&lt;&gt;""),'Données élèves'!S664,"")</f>
        <v/>
      </c>
      <c r="V661" s="148" t="str">
        <f>IF(AND(A661&lt;&gt;"",'Données élèves'!T664&lt;&gt;""),'Données élèves'!T664,"")</f>
        <v/>
      </c>
      <c r="W661" s="148" t="str">
        <f>IF(AND(A661&lt;&gt;"",'Données élèves'!U664&lt;&gt;""),'Données élèves'!U664,"")</f>
        <v/>
      </c>
      <c r="X661" s="148" t="str">
        <f>IF(AND(A661&lt;&gt;"",'Données élèves'!V664&lt;&gt;""),'Données élèves'!V664,"")</f>
        <v/>
      </c>
      <c r="Y661" s="148" t="str">
        <f>IF(AND(A661&lt;&gt;"",'Données élèves'!W664&lt;&gt;""),'Données élèves'!W664,"")</f>
        <v/>
      </c>
      <c r="Z661" s="148" t="str">
        <f>IF(AND(A661&lt;&gt;"",'Données élèves'!X664&lt;&gt;""),'Données élèves'!X664,"")</f>
        <v/>
      </c>
    </row>
    <row r="662" spans="1:26" x14ac:dyDescent="0.2">
      <c r="A662" s="146" t="str">
        <f>IF('Données élèves'!$C665&lt;&gt;"",'Données élèves'!A665,"")</f>
        <v/>
      </c>
      <c r="B662" s="146" t="str">
        <f>IF(A662&lt;&gt;"",'Données élèves'!B665,"")</f>
        <v/>
      </c>
      <c r="C662" s="146" t="str">
        <f>IF(AND(A662&lt;&gt;"",'Données élèves'!F665&lt;&gt;""),IF(INDEX(codeclint,MATCH('Données élèves'!F665,libclint,0))&lt;&gt;"",INDEX(codeclint,MATCH('Données élèves'!F665,libclint,0)),""),"")</f>
        <v/>
      </c>
      <c r="D662" s="146" t="str">
        <f t="shared" si="30"/>
        <v/>
      </c>
      <c r="E662" s="146" t="str">
        <f>IF(A662&lt;&gt;"",IF('Données élèves'!G665&lt;&gt;"",IF('Données élèves'!AB665&lt;&gt;"",IF('Données élèves'!G665="LOC.ID",CONCATENATE("LOC.",'Données élèves'!AU$5),'Données élèves'!G665),""),""),"")</f>
        <v/>
      </c>
      <c r="F662" s="146" t="str">
        <f>IF(A662&lt;&gt;"",IF('Données élèves'!H665&lt;&gt;"",'Données élèves'!H665,""),"")</f>
        <v/>
      </c>
      <c r="G662" s="146" t="str">
        <f>IF(AND(A662&lt;&gt;"",'Données élèves'!AC665&lt;&gt;""),IF('Données élèves'!AC665=TRUE,INDEX(codesex,MATCH('Données élèves'!I665,libsex,0)),'Données élèves'!I665),"")</f>
        <v/>
      </c>
      <c r="H662" s="147" t="str">
        <f>IF(A662&lt;&gt;"",IF('Données élèves'!J665&lt;&gt;"",'Données élèves'!J665,""),"")</f>
        <v/>
      </c>
      <c r="I662" s="148" t="str">
        <f>IF(AND(A662&lt;&gt;"",'Données élèves'!AE665&lt;&gt;""),IF('Données élèves'!AE665=TRUE,INDEX(codenat,MATCH('Données élèves'!K665,libnat,0)),'Données élèves'!K665),"")</f>
        <v/>
      </c>
      <c r="J662" s="148" t="str">
        <f>IF(AND(A662&lt;&gt;"",'Données élèves'!AF665&lt;&gt;""),IF('Données élèves'!AF665=TRUE,INDEX(codelangue,MATCH('Données élèves'!L665,liblangue,0)),'Données élèves'!L665),"")</f>
        <v/>
      </c>
      <c r="K662" s="148" t="str">
        <f>IF(AND(A662&lt;&gt;"",'Données élèves'!AH665&lt;&gt;""),IF('Données élèves'!AH665=TRUE,IF(INDEX(codegem,MATCH('Données élèves'!M665,libgem,0))&lt;8000,INDEX(codegem,MATCH('Données élèves'!M665,libgem,0)),""),'Données élèves'!M665),"")</f>
        <v/>
      </c>
      <c r="L662" s="148" t="str">
        <f>IF(AND(A662&lt;&gt;"",'Données élèves'!AH665&lt;&gt;""),IF('Données élèves'!AH665=TRUE,INDEX(codegemhist,MATCH('Données élèves'!M665,libgem,0)),""),"")</f>
        <v/>
      </c>
      <c r="M662" s="148" t="str">
        <f>IF(AND(A662&lt;&gt;"",'Données élèves'!AH665&lt;&gt;""),IF('Données élèves'!AH665=TRUE,IF(INDEX(codegem,MATCH('Données élèves'!M665,libgem,0))&gt;=8000,INDEX(codegem,MATCH('Données élèves'!M665,libgem,0)),""),'Données élèves'!M665),"")</f>
        <v/>
      </c>
      <c r="N662" s="148" t="str">
        <f>IF(AND(A662&lt;&gt;"",'Données élèves'!AI665&lt;&gt;""),IF('Données élèves'!AI665=TRUE,INDEX(codeschart,MATCH('Données élèves'!N665,libschart,0)),'Données élèves'!N665),"")</f>
        <v/>
      </c>
      <c r="O662" s="148" t="str">
        <f>IF(AND(A662&lt;&gt;"",'Données élèves'!O665&lt;&gt;""),'Données élèves'!O665,"")</f>
        <v/>
      </c>
      <c r="P662" s="148" t="str">
        <f>IF(AND(A662&lt;&gt;"",'Données élèves'!AK665&lt;&gt;""),IF('Données élèves'!AK665=TRUE,INDEX(codeform,MATCH('Données élèves'!P665,libform,0)),'Données élèves'!P665),"")</f>
        <v/>
      </c>
      <c r="Q662" s="148" t="str">
        <f>IF(AND(A662&lt;&gt;"",'Données élèves'!AL665&lt;&gt;""),IF('Données élèves'!AL665=TRUE,INDEX(codespe,MATCH('Données élèves'!Q665,libspe,0)),'Données élèves'!Q665),"")</f>
        <v/>
      </c>
      <c r="R662" s="148" t="str">
        <f>IF(AND(A662&lt;&gt;"",OR('Données élèves'!AM665&lt;&gt;"",'Données élèves'!AT665=FALSE)),IF('Données élèves'!AM665=TRUE,INDEX(codemp1,MATCH('Données élèves'!R665,libmp1,0)),IF('Données élèves'!AT665=FALSE,0,'Données élèves'!R665)),"")</f>
        <v/>
      </c>
      <c r="S662" s="148" t="str">
        <f t="shared" si="31"/>
        <v/>
      </c>
      <c r="T662" s="148" t="str">
        <f t="shared" si="32"/>
        <v/>
      </c>
      <c r="U662" s="148" t="str">
        <f>IF(AND(A662&lt;&gt;"",'Données élèves'!S665&lt;&gt;""),'Données élèves'!S665,"")</f>
        <v/>
      </c>
      <c r="V662" s="148" t="str">
        <f>IF(AND(A662&lt;&gt;"",'Données élèves'!T665&lt;&gt;""),'Données élèves'!T665,"")</f>
        <v/>
      </c>
      <c r="W662" s="148" t="str">
        <f>IF(AND(A662&lt;&gt;"",'Données élèves'!U665&lt;&gt;""),'Données élèves'!U665,"")</f>
        <v/>
      </c>
      <c r="X662" s="148" t="str">
        <f>IF(AND(A662&lt;&gt;"",'Données élèves'!V665&lt;&gt;""),'Données élèves'!V665,"")</f>
        <v/>
      </c>
      <c r="Y662" s="148" t="str">
        <f>IF(AND(A662&lt;&gt;"",'Données élèves'!W665&lt;&gt;""),'Données élèves'!W665,"")</f>
        <v/>
      </c>
      <c r="Z662" s="148" t="str">
        <f>IF(AND(A662&lt;&gt;"",'Données élèves'!X665&lt;&gt;""),'Données élèves'!X665,"")</f>
        <v/>
      </c>
    </row>
    <row r="663" spans="1:26" x14ac:dyDescent="0.2">
      <c r="A663" s="146" t="str">
        <f>IF('Données élèves'!$C666&lt;&gt;"",'Données élèves'!A666,"")</f>
        <v/>
      </c>
      <c r="B663" s="146" t="str">
        <f>IF(A663&lt;&gt;"",'Données élèves'!B666,"")</f>
        <v/>
      </c>
      <c r="C663" s="146" t="str">
        <f>IF(AND(A663&lt;&gt;"",'Données élèves'!F666&lt;&gt;""),IF(INDEX(codeclint,MATCH('Données élèves'!F666,libclint,0))&lt;&gt;"",INDEX(codeclint,MATCH('Données élèves'!F666,libclint,0)),""),"")</f>
        <v/>
      </c>
      <c r="D663" s="146" t="str">
        <f t="shared" si="30"/>
        <v/>
      </c>
      <c r="E663" s="146" t="str">
        <f>IF(A663&lt;&gt;"",IF('Données élèves'!G666&lt;&gt;"",IF('Données élèves'!AB666&lt;&gt;"",IF('Données élèves'!G666="LOC.ID",CONCATENATE("LOC.",'Données élèves'!AU$5),'Données élèves'!G666),""),""),"")</f>
        <v/>
      </c>
      <c r="F663" s="146" t="str">
        <f>IF(A663&lt;&gt;"",IF('Données élèves'!H666&lt;&gt;"",'Données élèves'!H666,""),"")</f>
        <v/>
      </c>
      <c r="G663" s="146" t="str">
        <f>IF(AND(A663&lt;&gt;"",'Données élèves'!AC666&lt;&gt;""),IF('Données élèves'!AC666=TRUE,INDEX(codesex,MATCH('Données élèves'!I666,libsex,0)),'Données élèves'!I666),"")</f>
        <v/>
      </c>
      <c r="H663" s="147" t="str">
        <f>IF(A663&lt;&gt;"",IF('Données élèves'!J666&lt;&gt;"",'Données élèves'!J666,""),"")</f>
        <v/>
      </c>
      <c r="I663" s="148" t="str">
        <f>IF(AND(A663&lt;&gt;"",'Données élèves'!AE666&lt;&gt;""),IF('Données élèves'!AE666=TRUE,INDEX(codenat,MATCH('Données élèves'!K666,libnat,0)),'Données élèves'!K666),"")</f>
        <v/>
      </c>
      <c r="J663" s="148" t="str">
        <f>IF(AND(A663&lt;&gt;"",'Données élèves'!AF666&lt;&gt;""),IF('Données élèves'!AF666=TRUE,INDEX(codelangue,MATCH('Données élèves'!L666,liblangue,0)),'Données élèves'!L666),"")</f>
        <v/>
      </c>
      <c r="K663" s="148" t="str">
        <f>IF(AND(A663&lt;&gt;"",'Données élèves'!AH666&lt;&gt;""),IF('Données élèves'!AH666=TRUE,IF(INDEX(codegem,MATCH('Données élèves'!M666,libgem,0))&lt;8000,INDEX(codegem,MATCH('Données élèves'!M666,libgem,0)),""),'Données élèves'!M666),"")</f>
        <v/>
      </c>
      <c r="L663" s="148" t="str">
        <f>IF(AND(A663&lt;&gt;"",'Données élèves'!AH666&lt;&gt;""),IF('Données élèves'!AH666=TRUE,INDEX(codegemhist,MATCH('Données élèves'!M666,libgem,0)),""),"")</f>
        <v/>
      </c>
      <c r="M663" s="148" t="str">
        <f>IF(AND(A663&lt;&gt;"",'Données élèves'!AH666&lt;&gt;""),IF('Données élèves'!AH666=TRUE,IF(INDEX(codegem,MATCH('Données élèves'!M666,libgem,0))&gt;=8000,INDEX(codegem,MATCH('Données élèves'!M666,libgem,0)),""),'Données élèves'!M666),"")</f>
        <v/>
      </c>
      <c r="N663" s="148" t="str">
        <f>IF(AND(A663&lt;&gt;"",'Données élèves'!AI666&lt;&gt;""),IF('Données élèves'!AI666=TRUE,INDEX(codeschart,MATCH('Données élèves'!N666,libschart,0)),'Données élèves'!N666),"")</f>
        <v/>
      </c>
      <c r="O663" s="148" t="str">
        <f>IF(AND(A663&lt;&gt;"",'Données élèves'!O666&lt;&gt;""),'Données élèves'!O666,"")</f>
        <v/>
      </c>
      <c r="P663" s="148" t="str">
        <f>IF(AND(A663&lt;&gt;"",'Données élèves'!AK666&lt;&gt;""),IF('Données élèves'!AK666=TRUE,INDEX(codeform,MATCH('Données élèves'!P666,libform,0)),'Données élèves'!P666),"")</f>
        <v/>
      </c>
      <c r="Q663" s="148" t="str">
        <f>IF(AND(A663&lt;&gt;"",'Données élèves'!AL666&lt;&gt;""),IF('Données élèves'!AL666=TRUE,INDEX(codespe,MATCH('Données élèves'!Q666,libspe,0)),'Données élèves'!Q666),"")</f>
        <v/>
      </c>
      <c r="R663" s="148" t="str">
        <f>IF(AND(A663&lt;&gt;"",OR('Données élèves'!AM666&lt;&gt;"",'Données élèves'!AT666=FALSE)),IF('Données élèves'!AM666=TRUE,INDEX(codemp1,MATCH('Données élèves'!R666,libmp1,0)),IF('Données élèves'!AT666=FALSE,0,'Données élèves'!R666)),"")</f>
        <v/>
      </c>
      <c r="S663" s="148" t="str">
        <f t="shared" si="31"/>
        <v/>
      </c>
      <c r="T663" s="148" t="str">
        <f t="shared" si="32"/>
        <v/>
      </c>
      <c r="U663" s="148" t="str">
        <f>IF(AND(A663&lt;&gt;"",'Données élèves'!S666&lt;&gt;""),'Données élèves'!S666,"")</f>
        <v/>
      </c>
      <c r="V663" s="148" t="str">
        <f>IF(AND(A663&lt;&gt;"",'Données élèves'!T666&lt;&gt;""),'Données élèves'!T666,"")</f>
        <v/>
      </c>
      <c r="W663" s="148" t="str">
        <f>IF(AND(A663&lt;&gt;"",'Données élèves'!U666&lt;&gt;""),'Données élèves'!U666,"")</f>
        <v/>
      </c>
      <c r="X663" s="148" t="str">
        <f>IF(AND(A663&lt;&gt;"",'Données élèves'!V666&lt;&gt;""),'Données élèves'!V666,"")</f>
        <v/>
      </c>
      <c r="Y663" s="148" t="str">
        <f>IF(AND(A663&lt;&gt;"",'Données élèves'!W666&lt;&gt;""),'Données élèves'!W666,"")</f>
        <v/>
      </c>
      <c r="Z663" s="148" t="str">
        <f>IF(AND(A663&lt;&gt;"",'Données élèves'!X666&lt;&gt;""),'Données élèves'!X666,"")</f>
        <v/>
      </c>
    </row>
    <row r="664" spans="1:26" x14ac:dyDescent="0.2">
      <c r="A664" s="146" t="str">
        <f>IF('Données élèves'!$C667&lt;&gt;"",'Données élèves'!A667,"")</f>
        <v/>
      </c>
      <c r="B664" s="146" t="str">
        <f>IF(A664&lt;&gt;"",'Données élèves'!B667,"")</f>
        <v/>
      </c>
      <c r="C664" s="146" t="str">
        <f>IF(AND(A664&lt;&gt;"",'Données élèves'!F667&lt;&gt;""),IF(INDEX(codeclint,MATCH('Données élèves'!F667,libclint,0))&lt;&gt;"",INDEX(codeclint,MATCH('Données élèves'!F667,libclint,0)),""),"")</f>
        <v/>
      </c>
      <c r="D664" s="146" t="str">
        <f t="shared" si="30"/>
        <v/>
      </c>
      <c r="E664" s="146" t="str">
        <f>IF(A664&lt;&gt;"",IF('Données élèves'!G667&lt;&gt;"",IF('Données élèves'!AB667&lt;&gt;"",IF('Données élèves'!G667="LOC.ID",CONCATENATE("LOC.",'Données élèves'!AU$5),'Données élèves'!G667),""),""),"")</f>
        <v/>
      </c>
      <c r="F664" s="146" t="str">
        <f>IF(A664&lt;&gt;"",IF('Données élèves'!H667&lt;&gt;"",'Données élèves'!H667,""),"")</f>
        <v/>
      </c>
      <c r="G664" s="146" t="str">
        <f>IF(AND(A664&lt;&gt;"",'Données élèves'!AC667&lt;&gt;""),IF('Données élèves'!AC667=TRUE,INDEX(codesex,MATCH('Données élèves'!I667,libsex,0)),'Données élèves'!I667),"")</f>
        <v/>
      </c>
      <c r="H664" s="147" t="str">
        <f>IF(A664&lt;&gt;"",IF('Données élèves'!J667&lt;&gt;"",'Données élèves'!J667,""),"")</f>
        <v/>
      </c>
      <c r="I664" s="148" t="str">
        <f>IF(AND(A664&lt;&gt;"",'Données élèves'!AE667&lt;&gt;""),IF('Données élèves'!AE667=TRUE,INDEX(codenat,MATCH('Données élèves'!K667,libnat,0)),'Données élèves'!K667),"")</f>
        <v/>
      </c>
      <c r="J664" s="148" t="str">
        <f>IF(AND(A664&lt;&gt;"",'Données élèves'!AF667&lt;&gt;""),IF('Données élèves'!AF667=TRUE,INDEX(codelangue,MATCH('Données élèves'!L667,liblangue,0)),'Données élèves'!L667),"")</f>
        <v/>
      </c>
      <c r="K664" s="148" t="str">
        <f>IF(AND(A664&lt;&gt;"",'Données élèves'!AH667&lt;&gt;""),IF('Données élèves'!AH667=TRUE,IF(INDEX(codegem,MATCH('Données élèves'!M667,libgem,0))&lt;8000,INDEX(codegem,MATCH('Données élèves'!M667,libgem,0)),""),'Données élèves'!M667),"")</f>
        <v/>
      </c>
      <c r="L664" s="148" t="str">
        <f>IF(AND(A664&lt;&gt;"",'Données élèves'!AH667&lt;&gt;""),IF('Données élèves'!AH667=TRUE,INDEX(codegemhist,MATCH('Données élèves'!M667,libgem,0)),""),"")</f>
        <v/>
      </c>
      <c r="M664" s="148" t="str">
        <f>IF(AND(A664&lt;&gt;"",'Données élèves'!AH667&lt;&gt;""),IF('Données élèves'!AH667=TRUE,IF(INDEX(codegem,MATCH('Données élèves'!M667,libgem,0))&gt;=8000,INDEX(codegem,MATCH('Données élèves'!M667,libgem,0)),""),'Données élèves'!M667),"")</f>
        <v/>
      </c>
      <c r="N664" s="148" t="str">
        <f>IF(AND(A664&lt;&gt;"",'Données élèves'!AI667&lt;&gt;""),IF('Données élèves'!AI667=TRUE,INDEX(codeschart,MATCH('Données élèves'!N667,libschart,0)),'Données élèves'!N667),"")</f>
        <v/>
      </c>
      <c r="O664" s="148" t="str">
        <f>IF(AND(A664&lt;&gt;"",'Données élèves'!O667&lt;&gt;""),'Données élèves'!O667,"")</f>
        <v/>
      </c>
      <c r="P664" s="148" t="str">
        <f>IF(AND(A664&lt;&gt;"",'Données élèves'!AK667&lt;&gt;""),IF('Données élèves'!AK667=TRUE,INDEX(codeform,MATCH('Données élèves'!P667,libform,0)),'Données élèves'!P667),"")</f>
        <v/>
      </c>
      <c r="Q664" s="148" t="str">
        <f>IF(AND(A664&lt;&gt;"",'Données élèves'!AL667&lt;&gt;""),IF('Données élèves'!AL667=TRUE,INDEX(codespe,MATCH('Données élèves'!Q667,libspe,0)),'Données élèves'!Q667),"")</f>
        <v/>
      </c>
      <c r="R664" s="148" t="str">
        <f>IF(AND(A664&lt;&gt;"",OR('Données élèves'!AM667&lt;&gt;"",'Données élèves'!AT667=FALSE)),IF('Données élèves'!AM667=TRUE,INDEX(codemp1,MATCH('Données élèves'!R667,libmp1,0)),IF('Données élèves'!AT667=FALSE,0,'Données élèves'!R667)),"")</f>
        <v/>
      </c>
      <c r="S664" s="148" t="str">
        <f t="shared" si="31"/>
        <v/>
      </c>
      <c r="T664" s="148" t="str">
        <f t="shared" si="32"/>
        <v/>
      </c>
      <c r="U664" s="148" t="str">
        <f>IF(AND(A664&lt;&gt;"",'Données élèves'!S667&lt;&gt;""),'Données élèves'!S667,"")</f>
        <v/>
      </c>
      <c r="V664" s="148" t="str">
        <f>IF(AND(A664&lt;&gt;"",'Données élèves'!T667&lt;&gt;""),'Données élèves'!T667,"")</f>
        <v/>
      </c>
      <c r="W664" s="148" t="str">
        <f>IF(AND(A664&lt;&gt;"",'Données élèves'!U667&lt;&gt;""),'Données élèves'!U667,"")</f>
        <v/>
      </c>
      <c r="X664" s="148" t="str">
        <f>IF(AND(A664&lt;&gt;"",'Données élèves'!V667&lt;&gt;""),'Données élèves'!V667,"")</f>
        <v/>
      </c>
      <c r="Y664" s="148" t="str">
        <f>IF(AND(A664&lt;&gt;"",'Données élèves'!W667&lt;&gt;""),'Données élèves'!W667,"")</f>
        <v/>
      </c>
      <c r="Z664" s="148" t="str">
        <f>IF(AND(A664&lt;&gt;"",'Données élèves'!X667&lt;&gt;""),'Données élèves'!X667,"")</f>
        <v/>
      </c>
    </row>
    <row r="665" spans="1:26" x14ac:dyDescent="0.2">
      <c r="A665" s="146" t="str">
        <f>IF('Données élèves'!$C668&lt;&gt;"",'Données élèves'!A668,"")</f>
        <v/>
      </c>
      <c r="B665" s="146" t="str">
        <f>IF(A665&lt;&gt;"",'Données élèves'!B668,"")</f>
        <v/>
      </c>
      <c r="C665" s="146" t="str">
        <f>IF(AND(A665&lt;&gt;"",'Données élèves'!F668&lt;&gt;""),IF(INDEX(codeclint,MATCH('Données élèves'!F668,libclint,0))&lt;&gt;"",INDEX(codeclint,MATCH('Données élèves'!F668,libclint,0)),""),"")</f>
        <v/>
      </c>
      <c r="D665" s="146" t="str">
        <f t="shared" si="30"/>
        <v/>
      </c>
      <c r="E665" s="146" t="str">
        <f>IF(A665&lt;&gt;"",IF('Données élèves'!G668&lt;&gt;"",IF('Données élèves'!AB668&lt;&gt;"",IF('Données élèves'!G668="LOC.ID",CONCATENATE("LOC.",'Données élèves'!AU$5),'Données élèves'!G668),""),""),"")</f>
        <v/>
      </c>
      <c r="F665" s="146" t="str">
        <f>IF(A665&lt;&gt;"",IF('Données élèves'!H668&lt;&gt;"",'Données élèves'!H668,""),"")</f>
        <v/>
      </c>
      <c r="G665" s="146" t="str">
        <f>IF(AND(A665&lt;&gt;"",'Données élèves'!AC668&lt;&gt;""),IF('Données élèves'!AC668=TRUE,INDEX(codesex,MATCH('Données élèves'!I668,libsex,0)),'Données élèves'!I668),"")</f>
        <v/>
      </c>
      <c r="H665" s="147" t="str">
        <f>IF(A665&lt;&gt;"",IF('Données élèves'!J668&lt;&gt;"",'Données élèves'!J668,""),"")</f>
        <v/>
      </c>
      <c r="I665" s="148" t="str">
        <f>IF(AND(A665&lt;&gt;"",'Données élèves'!AE668&lt;&gt;""),IF('Données élèves'!AE668=TRUE,INDEX(codenat,MATCH('Données élèves'!K668,libnat,0)),'Données élèves'!K668),"")</f>
        <v/>
      </c>
      <c r="J665" s="148" t="str">
        <f>IF(AND(A665&lt;&gt;"",'Données élèves'!AF668&lt;&gt;""),IF('Données élèves'!AF668=TRUE,INDEX(codelangue,MATCH('Données élèves'!L668,liblangue,0)),'Données élèves'!L668),"")</f>
        <v/>
      </c>
      <c r="K665" s="148" t="str">
        <f>IF(AND(A665&lt;&gt;"",'Données élèves'!AH668&lt;&gt;""),IF('Données élèves'!AH668=TRUE,IF(INDEX(codegem,MATCH('Données élèves'!M668,libgem,0))&lt;8000,INDEX(codegem,MATCH('Données élèves'!M668,libgem,0)),""),'Données élèves'!M668),"")</f>
        <v/>
      </c>
      <c r="L665" s="148" t="str">
        <f>IF(AND(A665&lt;&gt;"",'Données élèves'!AH668&lt;&gt;""),IF('Données élèves'!AH668=TRUE,INDEX(codegemhist,MATCH('Données élèves'!M668,libgem,0)),""),"")</f>
        <v/>
      </c>
      <c r="M665" s="148" t="str">
        <f>IF(AND(A665&lt;&gt;"",'Données élèves'!AH668&lt;&gt;""),IF('Données élèves'!AH668=TRUE,IF(INDEX(codegem,MATCH('Données élèves'!M668,libgem,0))&gt;=8000,INDEX(codegem,MATCH('Données élèves'!M668,libgem,0)),""),'Données élèves'!M668),"")</f>
        <v/>
      </c>
      <c r="N665" s="148" t="str">
        <f>IF(AND(A665&lt;&gt;"",'Données élèves'!AI668&lt;&gt;""),IF('Données élèves'!AI668=TRUE,INDEX(codeschart,MATCH('Données élèves'!N668,libschart,0)),'Données élèves'!N668),"")</f>
        <v/>
      </c>
      <c r="O665" s="148" t="str">
        <f>IF(AND(A665&lt;&gt;"",'Données élèves'!O668&lt;&gt;""),'Données élèves'!O668,"")</f>
        <v/>
      </c>
      <c r="P665" s="148" t="str">
        <f>IF(AND(A665&lt;&gt;"",'Données élèves'!AK668&lt;&gt;""),IF('Données élèves'!AK668=TRUE,INDEX(codeform,MATCH('Données élèves'!P668,libform,0)),'Données élèves'!P668),"")</f>
        <v/>
      </c>
      <c r="Q665" s="148" t="str">
        <f>IF(AND(A665&lt;&gt;"",'Données élèves'!AL668&lt;&gt;""),IF('Données élèves'!AL668=TRUE,INDEX(codespe,MATCH('Données élèves'!Q668,libspe,0)),'Données élèves'!Q668),"")</f>
        <v/>
      </c>
      <c r="R665" s="148" t="str">
        <f>IF(AND(A665&lt;&gt;"",OR('Données élèves'!AM668&lt;&gt;"",'Données élèves'!AT668=FALSE)),IF('Données élèves'!AM668=TRUE,INDEX(codemp1,MATCH('Données élèves'!R668,libmp1,0)),IF('Données élèves'!AT668=FALSE,0,'Données élèves'!R668)),"")</f>
        <v/>
      </c>
      <c r="S665" s="148" t="str">
        <f t="shared" si="31"/>
        <v/>
      </c>
      <c r="T665" s="148" t="str">
        <f t="shared" si="32"/>
        <v/>
      </c>
      <c r="U665" s="148" t="str">
        <f>IF(AND(A665&lt;&gt;"",'Données élèves'!S668&lt;&gt;""),'Données élèves'!S668,"")</f>
        <v/>
      </c>
      <c r="V665" s="148" t="str">
        <f>IF(AND(A665&lt;&gt;"",'Données élèves'!T668&lt;&gt;""),'Données élèves'!T668,"")</f>
        <v/>
      </c>
      <c r="W665" s="148" t="str">
        <f>IF(AND(A665&lt;&gt;"",'Données élèves'!U668&lt;&gt;""),'Données élèves'!U668,"")</f>
        <v/>
      </c>
      <c r="X665" s="148" t="str">
        <f>IF(AND(A665&lt;&gt;"",'Données élèves'!V668&lt;&gt;""),'Données élèves'!V668,"")</f>
        <v/>
      </c>
      <c r="Y665" s="148" t="str">
        <f>IF(AND(A665&lt;&gt;"",'Données élèves'!W668&lt;&gt;""),'Données élèves'!W668,"")</f>
        <v/>
      </c>
      <c r="Z665" s="148" t="str">
        <f>IF(AND(A665&lt;&gt;"",'Données élèves'!X668&lt;&gt;""),'Données élèves'!X668,"")</f>
        <v/>
      </c>
    </row>
    <row r="666" spans="1:26" x14ac:dyDescent="0.2">
      <c r="A666" s="146" t="str">
        <f>IF('Données élèves'!$C669&lt;&gt;"",'Données élèves'!A669,"")</f>
        <v/>
      </c>
      <c r="B666" s="146" t="str">
        <f>IF(A666&lt;&gt;"",'Données élèves'!B669,"")</f>
        <v/>
      </c>
      <c r="C666" s="146" t="str">
        <f>IF(AND(A666&lt;&gt;"",'Données élèves'!F669&lt;&gt;""),IF(INDEX(codeclint,MATCH('Données élèves'!F669,libclint,0))&lt;&gt;"",INDEX(codeclint,MATCH('Données élèves'!F669,libclint,0)),""),"")</f>
        <v/>
      </c>
      <c r="D666" s="146" t="str">
        <f t="shared" si="30"/>
        <v/>
      </c>
      <c r="E666" s="146" t="str">
        <f>IF(A666&lt;&gt;"",IF('Données élèves'!G669&lt;&gt;"",IF('Données élèves'!AB669&lt;&gt;"",IF('Données élèves'!G669="LOC.ID",CONCATENATE("LOC.",'Données élèves'!AU$5),'Données élèves'!G669),""),""),"")</f>
        <v/>
      </c>
      <c r="F666" s="146" t="str">
        <f>IF(A666&lt;&gt;"",IF('Données élèves'!H669&lt;&gt;"",'Données élèves'!H669,""),"")</f>
        <v/>
      </c>
      <c r="G666" s="146" t="str">
        <f>IF(AND(A666&lt;&gt;"",'Données élèves'!AC669&lt;&gt;""),IF('Données élèves'!AC669=TRUE,INDEX(codesex,MATCH('Données élèves'!I669,libsex,0)),'Données élèves'!I669),"")</f>
        <v/>
      </c>
      <c r="H666" s="147" t="str">
        <f>IF(A666&lt;&gt;"",IF('Données élèves'!J669&lt;&gt;"",'Données élèves'!J669,""),"")</f>
        <v/>
      </c>
      <c r="I666" s="148" t="str">
        <f>IF(AND(A666&lt;&gt;"",'Données élèves'!AE669&lt;&gt;""),IF('Données élèves'!AE669=TRUE,INDEX(codenat,MATCH('Données élèves'!K669,libnat,0)),'Données élèves'!K669),"")</f>
        <v/>
      </c>
      <c r="J666" s="148" t="str">
        <f>IF(AND(A666&lt;&gt;"",'Données élèves'!AF669&lt;&gt;""),IF('Données élèves'!AF669=TRUE,INDEX(codelangue,MATCH('Données élèves'!L669,liblangue,0)),'Données élèves'!L669),"")</f>
        <v/>
      </c>
      <c r="K666" s="148" t="str">
        <f>IF(AND(A666&lt;&gt;"",'Données élèves'!AH669&lt;&gt;""),IF('Données élèves'!AH669=TRUE,IF(INDEX(codegem,MATCH('Données élèves'!M669,libgem,0))&lt;8000,INDEX(codegem,MATCH('Données élèves'!M669,libgem,0)),""),'Données élèves'!M669),"")</f>
        <v/>
      </c>
      <c r="L666" s="148" t="str">
        <f>IF(AND(A666&lt;&gt;"",'Données élèves'!AH669&lt;&gt;""),IF('Données élèves'!AH669=TRUE,INDEX(codegemhist,MATCH('Données élèves'!M669,libgem,0)),""),"")</f>
        <v/>
      </c>
      <c r="M666" s="148" t="str">
        <f>IF(AND(A666&lt;&gt;"",'Données élèves'!AH669&lt;&gt;""),IF('Données élèves'!AH669=TRUE,IF(INDEX(codegem,MATCH('Données élèves'!M669,libgem,0))&gt;=8000,INDEX(codegem,MATCH('Données élèves'!M669,libgem,0)),""),'Données élèves'!M669),"")</f>
        <v/>
      </c>
      <c r="N666" s="148" t="str">
        <f>IF(AND(A666&lt;&gt;"",'Données élèves'!AI669&lt;&gt;""),IF('Données élèves'!AI669=TRUE,INDEX(codeschart,MATCH('Données élèves'!N669,libschart,0)),'Données élèves'!N669),"")</f>
        <v/>
      </c>
      <c r="O666" s="148" t="str">
        <f>IF(AND(A666&lt;&gt;"",'Données élèves'!O669&lt;&gt;""),'Données élèves'!O669,"")</f>
        <v/>
      </c>
      <c r="P666" s="148" t="str">
        <f>IF(AND(A666&lt;&gt;"",'Données élèves'!AK669&lt;&gt;""),IF('Données élèves'!AK669=TRUE,INDEX(codeform,MATCH('Données élèves'!P669,libform,0)),'Données élèves'!P669),"")</f>
        <v/>
      </c>
      <c r="Q666" s="148" t="str">
        <f>IF(AND(A666&lt;&gt;"",'Données élèves'!AL669&lt;&gt;""),IF('Données élèves'!AL669=TRUE,INDEX(codespe,MATCH('Données élèves'!Q669,libspe,0)),'Données élèves'!Q669),"")</f>
        <v/>
      </c>
      <c r="R666" s="148" t="str">
        <f>IF(AND(A666&lt;&gt;"",OR('Données élèves'!AM669&lt;&gt;"",'Données élèves'!AT669=FALSE)),IF('Données élèves'!AM669=TRUE,INDEX(codemp1,MATCH('Données élèves'!R669,libmp1,0)),IF('Données élèves'!AT669=FALSE,0,'Données élèves'!R669)),"")</f>
        <v/>
      </c>
      <c r="S666" s="148" t="str">
        <f t="shared" si="31"/>
        <v/>
      </c>
      <c r="T666" s="148" t="str">
        <f t="shared" si="32"/>
        <v/>
      </c>
      <c r="U666" s="148" t="str">
        <f>IF(AND(A666&lt;&gt;"",'Données élèves'!S669&lt;&gt;""),'Données élèves'!S669,"")</f>
        <v/>
      </c>
      <c r="V666" s="148" t="str">
        <f>IF(AND(A666&lt;&gt;"",'Données élèves'!T669&lt;&gt;""),'Données élèves'!T669,"")</f>
        <v/>
      </c>
      <c r="W666" s="148" t="str">
        <f>IF(AND(A666&lt;&gt;"",'Données élèves'!U669&lt;&gt;""),'Données élèves'!U669,"")</f>
        <v/>
      </c>
      <c r="X666" s="148" t="str">
        <f>IF(AND(A666&lt;&gt;"",'Données élèves'!V669&lt;&gt;""),'Données élèves'!V669,"")</f>
        <v/>
      </c>
      <c r="Y666" s="148" t="str">
        <f>IF(AND(A666&lt;&gt;"",'Données élèves'!W669&lt;&gt;""),'Données élèves'!W669,"")</f>
        <v/>
      </c>
      <c r="Z666" s="148" t="str">
        <f>IF(AND(A666&lt;&gt;"",'Données élèves'!X669&lt;&gt;""),'Données élèves'!X669,"")</f>
        <v/>
      </c>
    </row>
    <row r="667" spans="1:26" x14ac:dyDescent="0.2">
      <c r="A667" s="146" t="str">
        <f>IF('Données élèves'!$C670&lt;&gt;"",'Données élèves'!A670,"")</f>
        <v/>
      </c>
      <c r="B667" s="146" t="str">
        <f>IF(A667&lt;&gt;"",'Données élèves'!B670,"")</f>
        <v/>
      </c>
      <c r="C667" s="146" t="str">
        <f>IF(AND(A667&lt;&gt;"",'Données élèves'!F670&lt;&gt;""),IF(INDEX(codeclint,MATCH('Données élèves'!F670,libclint,0))&lt;&gt;"",INDEX(codeclint,MATCH('Données élèves'!F670,libclint,0)),""),"")</f>
        <v/>
      </c>
      <c r="D667" s="146" t="str">
        <f t="shared" si="30"/>
        <v/>
      </c>
      <c r="E667" s="146" t="str">
        <f>IF(A667&lt;&gt;"",IF('Données élèves'!G670&lt;&gt;"",IF('Données élèves'!AB670&lt;&gt;"",IF('Données élèves'!G670="LOC.ID",CONCATENATE("LOC.",'Données élèves'!AU$5),'Données élèves'!G670),""),""),"")</f>
        <v/>
      </c>
      <c r="F667" s="146" t="str">
        <f>IF(A667&lt;&gt;"",IF('Données élèves'!H670&lt;&gt;"",'Données élèves'!H670,""),"")</f>
        <v/>
      </c>
      <c r="G667" s="146" t="str">
        <f>IF(AND(A667&lt;&gt;"",'Données élèves'!AC670&lt;&gt;""),IF('Données élèves'!AC670=TRUE,INDEX(codesex,MATCH('Données élèves'!I670,libsex,0)),'Données élèves'!I670),"")</f>
        <v/>
      </c>
      <c r="H667" s="147" t="str">
        <f>IF(A667&lt;&gt;"",IF('Données élèves'!J670&lt;&gt;"",'Données élèves'!J670,""),"")</f>
        <v/>
      </c>
      <c r="I667" s="148" t="str">
        <f>IF(AND(A667&lt;&gt;"",'Données élèves'!AE670&lt;&gt;""),IF('Données élèves'!AE670=TRUE,INDEX(codenat,MATCH('Données élèves'!K670,libnat,0)),'Données élèves'!K670),"")</f>
        <v/>
      </c>
      <c r="J667" s="148" t="str">
        <f>IF(AND(A667&lt;&gt;"",'Données élèves'!AF670&lt;&gt;""),IF('Données élèves'!AF670=TRUE,INDEX(codelangue,MATCH('Données élèves'!L670,liblangue,0)),'Données élèves'!L670),"")</f>
        <v/>
      </c>
      <c r="K667" s="148" t="str">
        <f>IF(AND(A667&lt;&gt;"",'Données élèves'!AH670&lt;&gt;""),IF('Données élèves'!AH670=TRUE,IF(INDEX(codegem,MATCH('Données élèves'!M670,libgem,0))&lt;8000,INDEX(codegem,MATCH('Données élèves'!M670,libgem,0)),""),'Données élèves'!M670),"")</f>
        <v/>
      </c>
      <c r="L667" s="148" t="str">
        <f>IF(AND(A667&lt;&gt;"",'Données élèves'!AH670&lt;&gt;""),IF('Données élèves'!AH670=TRUE,INDEX(codegemhist,MATCH('Données élèves'!M670,libgem,0)),""),"")</f>
        <v/>
      </c>
      <c r="M667" s="148" t="str">
        <f>IF(AND(A667&lt;&gt;"",'Données élèves'!AH670&lt;&gt;""),IF('Données élèves'!AH670=TRUE,IF(INDEX(codegem,MATCH('Données élèves'!M670,libgem,0))&gt;=8000,INDEX(codegem,MATCH('Données élèves'!M670,libgem,0)),""),'Données élèves'!M670),"")</f>
        <v/>
      </c>
      <c r="N667" s="148" t="str">
        <f>IF(AND(A667&lt;&gt;"",'Données élèves'!AI670&lt;&gt;""),IF('Données élèves'!AI670=TRUE,INDEX(codeschart,MATCH('Données élèves'!N670,libschart,0)),'Données élèves'!N670),"")</f>
        <v/>
      </c>
      <c r="O667" s="148" t="str">
        <f>IF(AND(A667&lt;&gt;"",'Données élèves'!O670&lt;&gt;""),'Données élèves'!O670,"")</f>
        <v/>
      </c>
      <c r="P667" s="148" t="str">
        <f>IF(AND(A667&lt;&gt;"",'Données élèves'!AK670&lt;&gt;""),IF('Données élèves'!AK670=TRUE,INDEX(codeform,MATCH('Données élèves'!P670,libform,0)),'Données élèves'!P670),"")</f>
        <v/>
      </c>
      <c r="Q667" s="148" t="str">
        <f>IF(AND(A667&lt;&gt;"",'Données élèves'!AL670&lt;&gt;""),IF('Données élèves'!AL670=TRUE,INDEX(codespe,MATCH('Données élèves'!Q670,libspe,0)),'Données élèves'!Q670),"")</f>
        <v/>
      </c>
      <c r="R667" s="148" t="str">
        <f>IF(AND(A667&lt;&gt;"",OR('Données élèves'!AM670&lt;&gt;"",'Données élèves'!AT670=FALSE)),IF('Données élèves'!AM670=TRUE,INDEX(codemp1,MATCH('Données élèves'!R670,libmp1,0)),IF('Données élèves'!AT670=FALSE,0,'Données élèves'!R670)),"")</f>
        <v/>
      </c>
      <c r="S667" s="148" t="str">
        <f t="shared" si="31"/>
        <v/>
      </c>
      <c r="T667" s="148" t="str">
        <f t="shared" si="32"/>
        <v/>
      </c>
      <c r="U667" s="148" t="str">
        <f>IF(AND(A667&lt;&gt;"",'Données élèves'!S670&lt;&gt;""),'Données élèves'!S670,"")</f>
        <v/>
      </c>
      <c r="V667" s="148" t="str">
        <f>IF(AND(A667&lt;&gt;"",'Données élèves'!T670&lt;&gt;""),'Données élèves'!T670,"")</f>
        <v/>
      </c>
      <c r="W667" s="148" t="str">
        <f>IF(AND(A667&lt;&gt;"",'Données élèves'!U670&lt;&gt;""),'Données élèves'!U670,"")</f>
        <v/>
      </c>
      <c r="X667" s="148" t="str">
        <f>IF(AND(A667&lt;&gt;"",'Données élèves'!V670&lt;&gt;""),'Données élèves'!V670,"")</f>
        <v/>
      </c>
      <c r="Y667" s="148" t="str">
        <f>IF(AND(A667&lt;&gt;"",'Données élèves'!W670&lt;&gt;""),'Données élèves'!W670,"")</f>
        <v/>
      </c>
      <c r="Z667" s="148" t="str">
        <f>IF(AND(A667&lt;&gt;"",'Données élèves'!X670&lt;&gt;""),'Données élèves'!X670,"")</f>
        <v/>
      </c>
    </row>
    <row r="668" spans="1:26" x14ac:dyDescent="0.2">
      <c r="A668" s="146" t="str">
        <f>IF('Données élèves'!$C671&lt;&gt;"",'Données élèves'!A671,"")</f>
        <v/>
      </c>
      <c r="B668" s="146" t="str">
        <f>IF(A668&lt;&gt;"",'Données élèves'!B671,"")</f>
        <v/>
      </c>
      <c r="C668" s="146" t="str">
        <f>IF(AND(A668&lt;&gt;"",'Données élèves'!F671&lt;&gt;""),IF(INDEX(codeclint,MATCH('Données élèves'!F671,libclint,0))&lt;&gt;"",INDEX(codeclint,MATCH('Données élèves'!F671,libclint,0)),""),"")</f>
        <v/>
      </c>
      <c r="D668" s="146" t="str">
        <f t="shared" si="30"/>
        <v/>
      </c>
      <c r="E668" s="146" t="str">
        <f>IF(A668&lt;&gt;"",IF('Données élèves'!G671&lt;&gt;"",IF('Données élèves'!AB671&lt;&gt;"",IF('Données élèves'!G671="LOC.ID",CONCATENATE("LOC.",'Données élèves'!AU$5),'Données élèves'!G671),""),""),"")</f>
        <v/>
      </c>
      <c r="F668" s="146" t="str">
        <f>IF(A668&lt;&gt;"",IF('Données élèves'!H671&lt;&gt;"",'Données élèves'!H671,""),"")</f>
        <v/>
      </c>
      <c r="G668" s="146" t="str">
        <f>IF(AND(A668&lt;&gt;"",'Données élèves'!AC671&lt;&gt;""),IF('Données élèves'!AC671=TRUE,INDEX(codesex,MATCH('Données élèves'!I671,libsex,0)),'Données élèves'!I671),"")</f>
        <v/>
      </c>
      <c r="H668" s="147" t="str">
        <f>IF(A668&lt;&gt;"",IF('Données élèves'!J671&lt;&gt;"",'Données élèves'!J671,""),"")</f>
        <v/>
      </c>
      <c r="I668" s="148" t="str">
        <f>IF(AND(A668&lt;&gt;"",'Données élèves'!AE671&lt;&gt;""),IF('Données élèves'!AE671=TRUE,INDEX(codenat,MATCH('Données élèves'!K671,libnat,0)),'Données élèves'!K671),"")</f>
        <v/>
      </c>
      <c r="J668" s="148" t="str">
        <f>IF(AND(A668&lt;&gt;"",'Données élèves'!AF671&lt;&gt;""),IF('Données élèves'!AF671=TRUE,INDEX(codelangue,MATCH('Données élèves'!L671,liblangue,0)),'Données élèves'!L671),"")</f>
        <v/>
      </c>
      <c r="K668" s="148" t="str">
        <f>IF(AND(A668&lt;&gt;"",'Données élèves'!AH671&lt;&gt;""),IF('Données élèves'!AH671=TRUE,IF(INDEX(codegem,MATCH('Données élèves'!M671,libgem,0))&lt;8000,INDEX(codegem,MATCH('Données élèves'!M671,libgem,0)),""),'Données élèves'!M671),"")</f>
        <v/>
      </c>
      <c r="L668" s="148" t="str">
        <f>IF(AND(A668&lt;&gt;"",'Données élèves'!AH671&lt;&gt;""),IF('Données élèves'!AH671=TRUE,INDEX(codegemhist,MATCH('Données élèves'!M671,libgem,0)),""),"")</f>
        <v/>
      </c>
      <c r="M668" s="148" t="str">
        <f>IF(AND(A668&lt;&gt;"",'Données élèves'!AH671&lt;&gt;""),IF('Données élèves'!AH671=TRUE,IF(INDEX(codegem,MATCH('Données élèves'!M671,libgem,0))&gt;=8000,INDEX(codegem,MATCH('Données élèves'!M671,libgem,0)),""),'Données élèves'!M671),"")</f>
        <v/>
      </c>
      <c r="N668" s="148" t="str">
        <f>IF(AND(A668&lt;&gt;"",'Données élèves'!AI671&lt;&gt;""),IF('Données élèves'!AI671=TRUE,INDEX(codeschart,MATCH('Données élèves'!N671,libschart,0)),'Données élèves'!N671),"")</f>
        <v/>
      </c>
      <c r="O668" s="148" t="str">
        <f>IF(AND(A668&lt;&gt;"",'Données élèves'!O671&lt;&gt;""),'Données élèves'!O671,"")</f>
        <v/>
      </c>
      <c r="P668" s="148" t="str">
        <f>IF(AND(A668&lt;&gt;"",'Données élèves'!AK671&lt;&gt;""),IF('Données élèves'!AK671=TRUE,INDEX(codeform,MATCH('Données élèves'!P671,libform,0)),'Données élèves'!P671),"")</f>
        <v/>
      </c>
      <c r="Q668" s="148" t="str">
        <f>IF(AND(A668&lt;&gt;"",'Données élèves'!AL671&lt;&gt;""),IF('Données élèves'!AL671=TRUE,INDEX(codespe,MATCH('Données élèves'!Q671,libspe,0)),'Données élèves'!Q671),"")</f>
        <v/>
      </c>
      <c r="R668" s="148" t="str">
        <f>IF(AND(A668&lt;&gt;"",OR('Données élèves'!AM671&lt;&gt;"",'Données élèves'!AT671=FALSE)),IF('Données élèves'!AM671=TRUE,INDEX(codemp1,MATCH('Données élèves'!R671,libmp1,0)),IF('Données élèves'!AT671=FALSE,0,'Données élèves'!R671)),"")</f>
        <v/>
      </c>
      <c r="S668" s="148" t="str">
        <f t="shared" si="31"/>
        <v/>
      </c>
      <c r="T668" s="148" t="str">
        <f t="shared" si="32"/>
        <v/>
      </c>
      <c r="U668" s="148" t="str">
        <f>IF(AND(A668&lt;&gt;"",'Données élèves'!S671&lt;&gt;""),'Données élèves'!S671,"")</f>
        <v/>
      </c>
      <c r="V668" s="148" t="str">
        <f>IF(AND(A668&lt;&gt;"",'Données élèves'!T671&lt;&gt;""),'Données élèves'!T671,"")</f>
        <v/>
      </c>
      <c r="W668" s="148" t="str">
        <f>IF(AND(A668&lt;&gt;"",'Données élèves'!U671&lt;&gt;""),'Données élèves'!U671,"")</f>
        <v/>
      </c>
      <c r="X668" s="148" t="str">
        <f>IF(AND(A668&lt;&gt;"",'Données élèves'!V671&lt;&gt;""),'Données élèves'!V671,"")</f>
        <v/>
      </c>
      <c r="Y668" s="148" t="str">
        <f>IF(AND(A668&lt;&gt;"",'Données élèves'!W671&lt;&gt;""),'Données élèves'!W671,"")</f>
        <v/>
      </c>
      <c r="Z668" s="148" t="str">
        <f>IF(AND(A668&lt;&gt;"",'Données élèves'!X671&lt;&gt;""),'Données élèves'!X671,"")</f>
        <v/>
      </c>
    </row>
    <row r="669" spans="1:26" x14ac:dyDescent="0.2">
      <c r="A669" s="146" t="str">
        <f>IF('Données élèves'!$C672&lt;&gt;"",'Données élèves'!A672,"")</f>
        <v/>
      </c>
      <c r="B669" s="146" t="str">
        <f>IF(A669&lt;&gt;"",'Données élèves'!B672,"")</f>
        <v/>
      </c>
      <c r="C669" s="146" t="str">
        <f>IF(AND(A669&lt;&gt;"",'Données élèves'!F672&lt;&gt;""),IF(INDEX(codeclint,MATCH('Données élèves'!F672,libclint,0))&lt;&gt;"",INDEX(codeclint,MATCH('Données élèves'!F672,libclint,0)),""),"")</f>
        <v/>
      </c>
      <c r="D669" s="146" t="str">
        <f t="shared" si="30"/>
        <v/>
      </c>
      <c r="E669" s="146" t="str">
        <f>IF(A669&lt;&gt;"",IF('Données élèves'!G672&lt;&gt;"",IF('Données élèves'!AB672&lt;&gt;"",IF('Données élèves'!G672="LOC.ID",CONCATENATE("LOC.",'Données élèves'!AU$5),'Données élèves'!G672),""),""),"")</f>
        <v/>
      </c>
      <c r="F669" s="146" t="str">
        <f>IF(A669&lt;&gt;"",IF('Données élèves'!H672&lt;&gt;"",'Données élèves'!H672,""),"")</f>
        <v/>
      </c>
      <c r="G669" s="146" t="str">
        <f>IF(AND(A669&lt;&gt;"",'Données élèves'!AC672&lt;&gt;""),IF('Données élèves'!AC672=TRUE,INDEX(codesex,MATCH('Données élèves'!I672,libsex,0)),'Données élèves'!I672),"")</f>
        <v/>
      </c>
      <c r="H669" s="147" t="str">
        <f>IF(A669&lt;&gt;"",IF('Données élèves'!J672&lt;&gt;"",'Données élèves'!J672,""),"")</f>
        <v/>
      </c>
      <c r="I669" s="148" t="str">
        <f>IF(AND(A669&lt;&gt;"",'Données élèves'!AE672&lt;&gt;""),IF('Données élèves'!AE672=TRUE,INDEX(codenat,MATCH('Données élèves'!K672,libnat,0)),'Données élèves'!K672),"")</f>
        <v/>
      </c>
      <c r="J669" s="148" t="str">
        <f>IF(AND(A669&lt;&gt;"",'Données élèves'!AF672&lt;&gt;""),IF('Données élèves'!AF672=TRUE,INDEX(codelangue,MATCH('Données élèves'!L672,liblangue,0)),'Données élèves'!L672),"")</f>
        <v/>
      </c>
      <c r="K669" s="148" t="str">
        <f>IF(AND(A669&lt;&gt;"",'Données élèves'!AH672&lt;&gt;""),IF('Données élèves'!AH672=TRUE,IF(INDEX(codegem,MATCH('Données élèves'!M672,libgem,0))&lt;8000,INDEX(codegem,MATCH('Données élèves'!M672,libgem,0)),""),'Données élèves'!M672),"")</f>
        <v/>
      </c>
      <c r="L669" s="148" t="str">
        <f>IF(AND(A669&lt;&gt;"",'Données élèves'!AH672&lt;&gt;""),IF('Données élèves'!AH672=TRUE,INDEX(codegemhist,MATCH('Données élèves'!M672,libgem,0)),""),"")</f>
        <v/>
      </c>
      <c r="M669" s="148" t="str">
        <f>IF(AND(A669&lt;&gt;"",'Données élèves'!AH672&lt;&gt;""),IF('Données élèves'!AH672=TRUE,IF(INDEX(codegem,MATCH('Données élèves'!M672,libgem,0))&gt;=8000,INDEX(codegem,MATCH('Données élèves'!M672,libgem,0)),""),'Données élèves'!M672),"")</f>
        <v/>
      </c>
      <c r="N669" s="148" t="str">
        <f>IF(AND(A669&lt;&gt;"",'Données élèves'!AI672&lt;&gt;""),IF('Données élèves'!AI672=TRUE,INDEX(codeschart,MATCH('Données élèves'!N672,libschart,0)),'Données élèves'!N672),"")</f>
        <v/>
      </c>
      <c r="O669" s="148" t="str">
        <f>IF(AND(A669&lt;&gt;"",'Données élèves'!O672&lt;&gt;""),'Données élèves'!O672,"")</f>
        <v/>
      </c>
      <c r="P669" s="148" t="str">
        <f>IF(AND(A669&lt;&gt;"",'Données élèves'!AK672&lt;&gt;""),IF('Données élèves'!AK672=TRUE,INDEX(codeform,MATCH('Données élèves'!P672,libform,0)),'Données élèves'!P672),"")</f>
        <v/>
      </c>
      <c r="Q669" s="148" t="str">
        <f>IF(AND(A669&lt;&gt;"",'Données élèves'!AL672&lt;&gt;""),IF('Données élèves'!AL672=TRUE,INDEX(codespe,MATCH('Données élèves'!Q672,libspe,0)),'Données élèves'!Q672),"")</f>
        <v/>
      </c>
      <c r="R669" s="148" t="str">
        <f>IF(AND(A669&lt;&gt;"",OR('Données élèves'!AM672&lt;&gt;"",'Données élèves'!AT672=FALSE)),IF('Données élèves'!AM672=TRUE,INDEX(codemp1,MATCH('Données élèves'!R672,libmp1,0)),IF('Données élèves'!AT672=FALSE,0,'Données élèves'!R672)),"")</f>
        <v/>
      </c>
      <c r="S669" s="148" t="str">
        <f t="shared" si="31"/>
        <v/>
      </c>
      <c r="T669" s="148" t="str">
        <f t="shared" si="32"/>
        <v/>
      </c>
      <c r="U669" s="148" t="str">
        <f>IF(AND(A669&lt;&gt;"",'Données élèves'!S672&lt;&gt;""),'Données élèves'!S672,"")</f>
        <v/>
      </c>
      <c r="V669" s="148" t="str">
        <f>IF(AND(A669&lt;&gt;"",'Données élèves'!T672&lt;&gt;""),'Données élèves'!T672,"")</f>
        <v/>
      </c>
      <c r="W669" s="148" t="str">
        <f>IF(AND(A669&lt;&gt;"",'Données élèves'!U672&lt;&gt;""),'Données élèves'!U672,"")</f>
        <v/>
      </c>
      <c r="X669" s="148" t="str">
        <f>IF(AND(A669&lt;&gt;"",'Données élèves'!V672&lt;&gt;""),'Données élèves'!V672,"")</f>
        <v/>
      </c>
      <c r="Y669" s="148" t="str">
        <f>IF(AND(A669&lt;&gt;"",'Données élèves'!W672&lt;&gt;""),'Données élèves'!W672,"")</f>
        <v/>
      </c>
      <c r="Z669" s="148" t="str">
        <f>IF(AND(A669&lt;&gt;"",'Données élèves'!X672&lt;&gt;""),'Données élèves'!X672,"")</f>
        <v/>
      </c>
    </row>
    <row r="670" spans="1:26" x14ac:dyDescent="0.2">
      <c r="A670" s="146" t="str">
        <f>IF('Données élèves'!$C673&lt;&gt;"",'Données élèves'!A673,"")</f>
        <v/>
      </c>
      <c r="B670" s="146" t="str">
        <f>IF(A670&lt;&gt;"",'Données élèves'!B673,"")</f>
        <v/>
      </c>
      <c r="C670" s="146" t="str">
        <f>IF(AND(A670&lt;&gt;"",'Données élèves'!F673&lt;&gt;""),IF(INDEX(codeclint,MATCH('Données élèves'!F673,libclint,0))&lt;&gt;"",INDEX(codeclint,MATCH('Données élèves'!F673,libclint,0)),""),"")</f>
        <v/>
      </c>
      <c r="D670" s="146" t="str">
        <f t="shared" si="30"/>
        <v/>
      </c>
      <c r="E670" s="146" t="str">
        <f>IF(A670&lt;&gt;"",IF('Données élèves'!G673&lt;&gt;"",IF('Données élèves'!AB673&lt;&gt;"",IF('Données élèves'!G673="LOC.ID",CONCATENATE("LOC.",'Données élèves'!AU$5),'Données élèves'!G673),""),""),"")</f>
        <v/>
      </c>
      <c r="F670" s="146" t="str">
        <f>IF(A670&lt;&gt;"",IF('Données élèves'!H673&lt;&gt;"",'Données élèves'!H673,""),"")</f>
        <v/>
      </c>
      <c r="G670" s="146" t="str">
        <f>IF(AND(A670&lt;&gt;"",'Données élèves'!AC673&lt;&gt;""),IF('Données élèves'!AC673=TRUE,INDEX(codesex,MATCH('Données élèves'!I673,libsex,0)),'Données élèves'!I673),"")</f>
        <v/>
      </c>
      <c r="H670" s="147" t="str">
        <f>IF(A670&lt;&gt;"",IF('Données élèves'!J673&lt;&gt;"",'Données élèves'!J673,""),"")</f>
        <v/>
      </c>
      <c r="I670" s="148" t="str">
        <f>IF(AND(A670&lt;&gt;"",'Données élèves'!AE673&lt;&gt;""),IF('Données élèves'!AE673=TRUE,INDEX(codenat,MATCH('Données élèves'!K673,libnat,0)),'Données élèves'!K673),"")</f>
        <v/>
      </c>
      <c r="J670" s="148" t="str">
        <f>IF(AND(A670&lt;&gt;"",'Données élèves'!AF673&lt;&gt;""),IF('Données élèves'!AF673=TRUE,INDEX(codelangue,MATCH('Données élèves'!L673,liblangue,0)),'Données élèves'!L673),"")</f>
        <v/>
      </c>
      <c r="K670" s="148" t="str">
        <f>IF(AND(A670&lt;&gt;"",'Données élèves'!AH673&lt;&gt;""),IF('Données élèves'!AH673=TRUE,IF(INDEX(codegem,MATCH('Données élèves'!M673,libgem,0))&lt;8000,INDEX(codegem,MATCH('Données élèves'!M673,libgem,0)),""),'Données élèves'!M673),"")</f>
        <v/>
      </c>
      <c r="L670" s="148" t="str">
        <f>IF(AND(A670&lt;&gt;"",'Données élèves'!AH673&lt;&gt;""),IF('Données élèves'!AH673=TRUE,INDEX(codegemhist,MATCH('Données élèves'!M673,libgem,0)),""),"")</f>
        <v/>
      </c>
      <c r="M670" s="148" t="str">
        <f>IF(AND(A670&lt;&gt;"",'Données élèves'!AH673&lt;&gt;""),IF('Données élèves'!AH673=TRUE,IF(INDEX(codegem,MATCH('Données élèves'!M673,libgem,0))&gt;=8000,INDEX(codegem,MATCH('Données élèves'!M673,libgem,0)),""),'Données élèves'!M673),"")</f>
        <v/>
      </c>
      <c r="N670" s="148" t="str">
        <f>IF(AND(A670&lt;&gt;"",'Données élèves'!AI673&lt;&gt;""),IF('Données élèves'!AI673=TRUE,INDEX(codeschart,MATCH('Données élèves'!N673,libschart,0)),'Données élèves'!N673),"")</f>
        <v/>
      </c>
      <c r="O670" s="148" t="str">
        <f>IF(AND(A670&lt;&gt;"",'Données élèves'!O673&lt;&gt;""),'Données élèves'!O673,"")</f>
        <v/>
      </c>
      <c r="P670" s="148" t="str">
        <f>IF(AND(A670&lt;&gt;"",'Données élèves'!AK673&lt;&gt;""),IF('Données élèves'!AK673=TRUE,INDEX(codeform,MATCH('Données élèves'!P673,libform,0)),'Données élèves'!P673),"")</f>
        <v/>
      </c>
      <c r="Q670" s="148" t="str">
        <f>IF(AND(A670&lt;&gt;"",'Données élèves'!AL673&lt;&gt;""),IF('Données élèves'!AL673=TRUE,INDEX(codespe,MATCH('Données élèves'!Q673,libspe,0)),'Données élèves'!Q673),"")</f>
        <v/>
      </c>
      <c r="R670" s="148" t="str">
        <f>IF(AND(A670&lt;&gt;"",OR('Données élèves'!AM673&lt;&gt;"",'Données élèves'!AT673=FALSE)),IF('Données élèves'!AM673=TRUE,INDEX(codemp1,MATCH('Données élèves'!R673,libmp1,0)),IF('Données élèves'!AT673=FALSE,0,'Données élèves'!R673)),"")</f>
        <v/>
      </c>
      <c r="S670" s="148" t="str">
        <f t="shared" si="31"/>
        <v/>
      </c>
      <c r="T670" s="148" t="str">
        <f t="shared" si="32"/>
        <v/>
      </c>
      <c r="U670" s="148" t="str">
        <f>IF(AND(A670&lt;&gt;"",'Données élèves'!S673&lt;&gt;""),'Données élèves'!S673,"")</f>
        <v/>
      </c>
      <c r="V670" s="148" t="str">
        <f>IF(AND(A670&lt;&gt;"",'Données élèves'!T673&lt;&gt;""),'Données élèves'!T673,"")</f>
        <v/>
      </c>
      <c r="W670" s="148" t="str">
        <f>IF(AND(A670&lt;&gt;"",'Données élèves'!U673&lt;&gt;""),'Données élèves'!U673,"")</f>
        <v/>
      </c>
      <c r="X670" s="148" t="str">
        <f>IF(AND(A670&lt;&gt;"",'Données élèves'!V673&lt;&gt;""),'Données élèves'!V673,"")</f>
        <v/>
      </c>
      <c r="Y670" s="148" t="str">
        <f>IF(AND(A670&lt;&gt;"",'Données élèves'!W673&lt;&gt;""),'Données élèves'!W673,"")</f>
        <v/>
      </c>
      <c r="Z670" s="148" t="str">
        <f>IF(AND(A670&lt;&gt;"",'Données élèves'!X673&lt;&gt;""),'Données élèves'!X673,"")</f>
        <v/>
      </c>
    </row>
    <row r="671" spans="1:26" x14ac:dyDescent="0.2">
      <c r="A671" s="146" t="str">
        <f>IF('Données élèves'!$C674&lt;&gt;"",'Données élèves'!A674,"")</f>
        <v/>
      </c>
      <c r="B671" s="146" t="str">
        <f>IF(A671&lt;&gt;"",'Données élèves'!B674,"")</f>
        <v/>
      </c>
      <c r="C671" s="146" t="str">
        <f>IF(AND(A671&lt;&gt;"",'Données élèves'!F674&lt;&gt;""),IF(INDEX(codeclint,MATCH('Données élèves'!F674,libclint,0))&lt;&gt;"",INDEX(codeclint,MATCH('Données élèves'!F674,libclint,0)),""),"")</f>
        <v/>
      </c>
      <c r="D671" s="146" t="str">
        <f t="shared" si="30"/>
        <v/>
      </c>
      <c r="E671" s="146" t="str">
        <f>IF(A671&lt;&gt;"",IF('Données élèves'!G674&lt;&gt;"",IF('Données élèves'!AB674&lt;&gt;"",IF('Données élèves'!G674="LOC.ID",CONCATENATE("LOC.",'Données élèves'!AU$5),'Données élèves'!G674),""),""),"")</f>
        <v/>
      </c>
      <c r="F671" s="146" t="str">
        <f>IF(A671&lt;&gt;"",IF('Données élèves'!H674&lt;&gt;"",'Données élèves'!H674,""),"")</f>
        <v/>
      </c>
      <c r="G671" s="146" t="str">
        <f>IF(AND(A671&lt;&gt;"",'Données élèves'!AC674&lt;&gt;""),IF('Données élèves'!AC674=TRUE,INDEX(codesex,MATCH('Données élèves'!I674,libsex,0)),'Données élèves'!I674),"")</f>
        <v/>
      </c>
      <c r="H671" s="147" t="str">
        <f>IF(A671&lt;&gt;"",IF('Données élèves'!J674&lt;&gt;"",'Données élèves'!J674,""),"")</f>
        <v/>
      </c>
      <c r="I671" s="148" t="str">
        <f>IF(AND(A671&lt;&gt;"",'Données élèves'!AE674&lt;&gt;""),IF('Données élèves'!AE674=TRUE,INDEX(codenat,MATCH('Données élèves'!K674,libnat,0)),'Données élèves'!K674),"")</f>
        <v/>
      </c>
      <c r="J671" s="148" t="str">
        <f>IF(AND(A671&lt;&gt;"",'Données élèves'!AF674&lt;&gt;""),IF('Données élèves'!AF674=TRUE,INDEX(codelangue,MATCH('Données élèves'!L674,liblangue,0)),'Données élèves'!L674),"")</f>
        <v/>
      </c>
      <c r="K671" s="148" t="str">
        <f>IF(AND(A671&lt;&gt;"",'Données élèves'!AH674&lt;&gt;""),IF('Données élèves'!AH674=TRUE,IF(INDEX(codegem,MATCH('Données élèves'!M674,libgem,0))&lt;8000,INDEX(codegem,MATCH('Données élèves'!M674,libgem,0)),""),'Données élèves'!M674),"")</f>
        <v/>
      </c>
      <c r="L671" s="148" t="str">
        <f>IF(AND(A671&lt;&gt;"",'Données élèves'!AH674&lt;&gt;""),IF('Données élèves'!AH674=TRUE,INDEX(codegemhist,MATCH('Données élèves'!M674,libgem,0)),""),"")</f>
        <v/>
      </c>
      <c r="M671" s="148" t="str">
        <f>IF(AND(A671&lt;&gt;"",'Données élèves'!AH674&lt;&gt;""),IF('Données élèves'!AH674=TRUE,IF(INDEX(codegem,MATCH('Données élèves'!M674,libgem,0))&gt;=8000,INDEX(codegem,MATCH('Données élèves'!M674,libgem,0)),""),'Données élèves'!M674),"")</f>
        <v/>
      </c>
      <c r="N671" s="148" t="str">
        <f>IF(AND(A671&lt;&gt;"",'Données élèves'!AI674&lt;&gt;""),IF('Données élèves'!AI674=TRUE,INDEX(codeschart,MATCH('Données élèves'!N674,libschart,0)),'Données élèves'!N674),"")</f>
        <v/>
      </c>
      <c r="O671" s="148" t="str">
        <f>IF(AND(A671&lt;&gt;"",'Données élèves'!O674&lt;&gt;""),'Données élèves'!O674,"")</f>
        <v/>
      </c>
      <c r="P671" s="148" t="str">
        <f>IF(AND(A671&lt;&gt;"",'Données élèves'!AK674&lt;&gt;""),IF('Données élèves'!AK674=TRUE,INDEX(codeform,MATCH('Données élèves'!P674,libform,0)),'Données élèves'!P674),"")</f>
        <v/>
      </c>
      <c r="Q671" s="148" t="str">
        <f>IF(AND(A671&lt;&gt;"",'Données élèves'!AL674&lt;&gt;""),IF('Données élèves'!AL674=TRUE,INDEX(codespe,MATCH('Données élèves'!Q674,libspe,0)),'Données élèves'!Q674),"")</f>
        <v/>
      </c>
      <c r="R671" s="148" t="str">
        <f>IF(AND(A671&lt;&gt;"",OR('Données élèves'!AM674&lt;&gt;"",'Données élèves'!AT674=FALSE)),IF('Données élèves'!AM674=TRUE,INDEX(codemp1,MATCH('Données élèves'!R674,libmp1,0)),IF('Données élèves'!AT674=FALSE,0,'Données élèves'!R674)),"")</f>
        <v/>
      </c>
      <c r="S671" s="148" t="str">
        <f t="shared" si="31"/>
        <v/>
      </c>
      <c r="T671" s="148" t="str">
        <f t="shared" si="32"/>
        <v/>
      </c>
      <c r="U671" s="148" t="str">
        <f>IF(AND(A671&lt;&gt;"",'Données élèves'!S674&lt;&gt;""),'Données élèves'!S674,"")</f>
        <v/>
      </c>
      <c r="V671" s="148" t="str">
        <f>IF(AND(A671&lt;&gt;"",'Données élèves'!T674&lt;&gt;""),'Données élèves'!T674,"")</f>
        <v/>
      </c>
      <c r="W671" s="148" t="str">
        <f>IF(AND(A671&lt;&gt;"",'Données élèves'!U674&lt;&gt;""),'Données élèves'!U674,"")</f>
        <v/>
      </c>
      <c r="X671" s="148" t="str">
        <f>IF(AND(A671&lt;&gt;"",'Données élèves'!V674&lt;&gt;""),'Données élèves'!V674,"")</f>
        <v/>
      </c>
      <c r="Y671" s="148" t="str">
        <f>IF(AND(A671&lt;&gt;"",'Données élèves'!W674&lt;&gt;""),'Données élèves'!W674,"")</f>
        <v/>
      </c>
      <c r="Z671" s="148" t="str">
        <f>IF(AND(A671&lt;&gt;"",'Données élèves'!X674&lt;&gt;""),'Données élèves'!X674,"")</f>
        <v/>
      </c>
    </row>
    <row r="672" spans="1:26" x14ac:dyDescent="0.2">
      <c r="A672" s="146" t="str">
        <f>IF('Données élèves'!$C675&lt;&gt;"",'Données élèves'!A675,"")</f>
        <v/>
      </c>
      <c r="B672" s="146" t="str">
        <f>IF(A672&lt;&gt;"",'Données élèves'!B675,"")</f>
        <v/>
      </c>
      <c r="C672" s="146" t="str">
        <f>IF(AND(A672&lt;&gt;"",'Données élèves'!F675&lt;&gt;""),IF(INDEX(codeclint,MATCH('Données élèves'!F675,libclint,0))&lt;&gt;"",INDEX(codeclint,MATCH('Données élèves'!F675,libclint,0)),""),"")</f>
        <v/>
      </c>
      <c r="D672" s="146" t="str">
        <f t="shared" si="30"/>
        <v/>
      </c>
      <c r="E672" s="146" t="str">
        <f>IF(A672&lt;&gt;"",IF('Données élèves'!G675&lt;&gt;"",IF('Données élèves'!AB675&lt;&gt;"",IF('Données élèves'!G675="LOC.ID",CONCATENATE("LOC.",'Données élèves'!AU$5),'Données élèves'!G675),""),""),"")</f>
        <v/>
      </c>
      <c r="F672" s="146" t="str">
        <f>IF(A672&lt;&gt;"",IF('Données élèves'!H675&lt;&gt;"",'Données élèves'!H675,""),"")</f>
        <v/>
      </c>
      <c r="G672" s="146" t="str">
        <f>IF(AND(A672&lt;&gt;"",'Données élèves'!AC675&lt;&gt;""),IF('Données élèves'!AC675=TRUE,INDEX(codesex,MATCH('Données élèves'!I675,libsex,0)),'Données élèves'!I675),"")</f>
        <v/>
      </c>
      <c r="H672" s="147" t="str">
        <f>IF(A672&lt;&gt;"",IF('Données élèves'!J675&lt;&gt;"",'Données élèves'!J675,""),"")</f>
        <v/>
      </c>
      <c r="I672" s="148" t="str">
        <f>IF(AND(A672&lt;&gt;"",'Données élèves'!AE675&lt;&gt;""),IF('Données élèves'!AE675=TRUE,INDEX(codenat,MATCH('Données élèves'!K675,libnat,0)),'Données élèves'!K675),"")</f>
        <v/>
      </c>
      <c r="J672" s="148" t="str">
        <f>IF(AND(A672&lt;&gt;"",'Données élèves'!AF675&lt;&gt;""),IF('Données élèves'!AF675=TRUE,INDEX(codelangue,MATCH('Données élèves'!L675,liblangue,0)),'Données élèves'!L675),"")</f>
        <v/>
      </c>
      <c r="K672" s="148" t="str">
        <f>IF(AND(A672&lt;&gt;"",'Données élèves'!AH675&lt;&gt;""),IF('Données élèves'!AH675=TRUE,IF(INDEX(codegem,MATCH('Données élèves'!M675,libgem,0))&lt;8000,INDEX(codegem,MATCH('Données élèves'!M675,libgem,0)),""),'Données élèves'!M675),"")</f>
        <v/>
      </c>
      <c r="L672" s="148" t="str">
        <f>IF(AND(A672&lt;&gt;"",'Données élèves'!AH675&lt;&gt;""),IF('Données élèves'!AH675=TRUE,INDEX(codegemhist,MATCH('Données élèves'!M675,libgem,0)),""),"")</f>
        <v/>
      </c>
      <c r="M672" s="148" t="str">
        <f>IF(AND(A672&lt;&gt;"",'Données élèves'!AH675&lt;&gt;""),IF('Données élèves'!AH675=TRUE,IF(INDEX(codegem,MATCH('Données élèves'!M675,libgem,0))&gt;=8000,INDEX(codegem,MATCH('Données élèves'!M675,libgem,0)),""),'Données élèves'!M675),"")</f>
        <v/>
      </c>
      <c r="N672" s="148" t="str">
        <f>IF(AND(A672&lt;&gt;"",'Données élèves'!AI675&lt;&gt;""),IF('Données élèves'!AI675=TRUE,INDEX(codeschart,MATCH('Données élèves'!N675,libschart,0)),'Données élèves'!N675),"")</f>
        <v/>
      </c>
      <c r="O672" s="148" t="str">
        <f>IF(AND(A672&lt;&gt;"",'Données élèves'!O675&lt;&gt;""),'Données élèves'!O675,"")</f>
        <v/>
      </c>
      <c r="P672" s="148" t="str">
        <f>IF(AND(A672&lt;&gt;"",'Données élèves'!AK675&lt;&gt;""),IF('Données élèves'!AK675=TRUE,INDEX(codeform,MATCH('Données élèves'!P675,libform,0)),'Données élèves'!P675),"")</f>
        <v/>
      </c>
      <c r="Q672" s="148" t="str">
        <f>IF(AND(A672&lt;&gt;"",'Données élèves'!AL675&lt;&gt;""),IF('Données élèves'!AL675=TRUE,INDEX(codespe,MATCH('Données élèves'!Q675,libspe,0)),'Données élèves'!Q675),"")</f>
        <v/>
      </c>
      <c r="R672" s="148" t="str">
        <f>IF(AND(A672&lt;&gt;"",OR('Données élèves'!AM675&lt;&gt;"",'Données élèves'!AT675=FALSE)),IF('Données élèves'!AM675=TRUE,INDEX(codemp1,MATCH('Données élèves'!R675,libmp1,0)),IF('Données élèves'!AT675=FALSE,0,'Données élèves'!R675)),"")</f>
        <v/>
      </c>
      <c r="S672" s="148" t="str">
        <f t="shared" si="31"/>
        <v/>
      </c>
      <c r="T672" s="148" t="str">
        <f t="shared" si="32"/>
        <v/>
      </c>
      <c r="U672" s="148" t="str">
        <f>IF(AND(A672&lt;&gt;"",'Données élèves'!S675&lt;&gt;""),'Données élèves'!S675,"")</f>
        <v/>
      </c>
      <c r="V672" s="148" t="str">
        <f>IF(AND(A672&lt;&gt;"",'Données élèves'!T675&lt;&gt;""),'Données élèves'!T675,"")</f>
        <v/>
      </c>
      <c r="W672" s="148" t="str">
        <f>IF(AND(A672&lt;&gt;"",'Données élèves'!U675&lt;&gt;""),'Données élèves'!U675,"")</f>
        <v/>
      </c>
      <c r="X672" s="148" t="str">
        <f>IF(AND(A672&lt;&gt;"",'Données élèves'!V675&lt;&gt;""),'Données élèves'!V675,"")</f>
        <v/>
      </c>
      <c r="Y672" s="148" t="str">
        <f>IF(AND(A672&lt;&gt;"",'Données élèves'!W675&lt;&gt;""),'Données élèves'!W675,"")</f>
        <v/>
      </c>
      <c r="Z672" s="148" t="str">
        <f>IF(AND(A672&lt;&gt;"",'Données élèves'!X675&lt;&gt;""),'Données élèves'!X675,"")</f>
        <v/>
      </c>
    </row>
    <row r="673" spans="1:26" x14ac:dyDescent="0.2">
      <c r="A673" s="146" t="str">
        <f>IF('Données élèves'!$C676&lt;&gt;"",'Données élèves'!A676,"")</f>
        <v/>
      </c>
      <c r="B673" s="146" t="str">
        <f>IF(A673&lt;&gt;"",'Données élèves'!B676,"")</f>
        <v/>
      </c>
      <c r="C673" s="146" t="str">
        <f>IF(AND(A673&lt;&gt;"",'Données élèves'!F676&lt;&gt;""),IF(INDEX(codeclint,MATCH('Données élèves'!F676,libclint,0))&lt;&gt;"",INDEX(codeclint,MATCH('Données élèves'!F676,libclint,0)),""),"")</f>
        <v/>
      </c>
      <c r="D673" s="146" t="str">
        <f t="shared" si="30"/>
        <v/>
      </c>
      <c r="E673" s="146" t="str">
        <f>IF(A673&lt;&gt;"",IF('Données élèves'!G676&lt;&gt;"",IF('Données élèves'!AB676&lt;&gt;"",IF('Données élèves'!G676="LOC.ID",CONCATENATE("LOC.",'Données élèves'!AU$5),'Données élèves'!G676),""),""),"")</f>
        <v/>
      </c>
      <c r="F673" s="146" t="str">
        <f>IF(A673&lt;&gt;"",IF('Données élèves'!H676&lt;&gt;"",'Données élèves'!H676,""),"")</f>
        <v/>
      </c>
      <c r="G673" s="146" t="str">
        <f>IF(AND(A673&lt;&gt;"",'Données élèves'!AC676&lt;&gt;""),IF('Données élèves'!AC676=TRUE,INDEX(codesex,MATCH('Données élèves'!I676,libsex,0)),'Données élèves'!I676),"")</f>
        <v/>
      </c>
      <c r="H673" s="147" t="str">
        <f>IF(A673&lt;&gt;"",IF('Données élèves'!J676&lt;&gt;"",'Données élèves'!J676,""),"")</f>
        <v/>
      </c>
      <c r="I673" s="148" t="str">
        <f>IF(AND(A673&lt;&gt;"",'Données élèves'!AE676&lt;&gt;""),IF('Données élèves'!AE676=TRUE,INDEX(codenat,MATCH('Données élèves'!K676,libnat,0)),'Données élèves'!K676),"")</f>
        <v/>
      </c>
      <c r="J673" s="148" t="str">
        <f>IF(AND(A673&lt;&gt;"",'Données élèves'!AF676&lt;&gt;""),IF('Données élèves'!AF676=TRUE,INDEX(codelangue,MATCH('Données élèves'!L676,liblangue,0)),'Données élèves'!L676),"")</f>
        <v/>
      </c>
      <c r="K673" s="148" t="str">
        <f>IF(AND(A673&lt;&gt;"",'Données élèves'!AH676&lt;&gt;""),IF('Données élèves'!AH676=TRUE,IF(INDEX(codegem,MATCH('Données élèves'!M676,libgem,0))&lt;8000,INDEX(codegem,MATCH('Données élèves'!M676,libgem,0)),""),'Données élèves'!M676),"")</f>
        <v/>
      </c>
      <c r="L673" s="148" t="str">
        <f>IF(AND(A673&lt;&gt;"",'Données élèves'!AH676&lt;&gt;""),IF('Données élèves'!AH676=TRUE,INDEX(codegemhist,MATCH('Données élèves'!M676,libgem,0)),""),"")</f>
        <v/>
      </c>
      <c r="M673" s="148" t="str">
        <f>IF(AND(A673&lt;&gt;"",'Données élèves'!AH676&lt;&gt;""),IF('Données élèves'!AH676=TRUE,IF(INDEX(codegem,MATCH('Données élèves'!M676,libgem,0))&gt;=8000,INDEX(codegem,MATCH('Données élèves'!M676,libgem,0)),""),'Données élèves'!M676),"")</f>
        <v/>
      </c>
      <c r="N673" s="148" t="str">
        <f>IF(AND(A673&lt;&gt;"",'Données élèves'!AI676&lt;&gt;""),IF('Données élèves'!AI676=TRUE,INDEX(codeschart,MATCH('Données élèves'!N676,libschart,0)),'Données élèves'!N676),"")</f>
        <v/>
      </c>
      <c r="O673" s="148" t="str">
        <f>IF(AND(A673&lt;&gt;"",'Données élèves'!O676&lt;&gt;""),'Données élèves'!O676,"")</f>
        <v/>
      </c>
      <c r="P673" s="148" t="str">
        <f>IF(AND(A673&lt;&gt;"",'Données élèves'!AK676&lt;&gt;""),IF('Données élèves'!AK676=TRUE,INDEX(codeform,MATCH('Données élèves'!P676,libform,0)),'Données élèves'!P676),"")</f>
        <v/>
      </c>
      <c r="Q673" s="148" t="str">
        <f>IF(AND(A673&lt;&gt;"",'Données élèves'!AL676&lt;&gt;""),IF('Données élèves'!AL676=TRUE,INDEX(codespe,MATCH('Données élèves'!Q676,libspe,0)),'Données élèves'!Q676),"")</f>
        <v/>
      </c>
      <c r="R673" s="148" t="str">
        <f>IF(AND(A673&lt;&gt;"",OR('Données élèves'!AM676&lt;&gt;"",'Données élèves'!AT676=FALSE)),IF('Données élèves'!AM676=TRUE,INDEX(codemp1,MATCH('Données élèves'!R676,libmp1,0)),IF('Données élèves'!AT676=FALSE,0,'Données élèves'!R676)),"")</f>
        <v/>
      </c>
      <c r="S673" s="148" t="str">
        <f t="shared" si="31"/>
        <v/>
      </c>
      <c r="T673" s="148" t="str">
        <f t="shared" si="32"/>
        <v/>
      </c>
      <c r="U673" s="148" t="str">
        <f>IF(AND(A673&lt;&gt;"",'Données élèves'!S676&lt;&gt;""),'Données élèves'!S676,"")</f>
        <v/>
      </c>
      <c r="V673" s="148" t="str">
        <f>IF(AND(A673&lt;&gt;"",'Données élèves'!T676&lt;&gt;""),'Données élèves'!T676,"")</f>
        <v/>
      </c>
      <c r="W673" s="148" t="str">
        <f>IF(AND(A673&lt;&gt;"",'Données élèves'!U676&lt;&gt;""),'Données élèves'!U676,"")</f>
        <v/>
      </c>
      <c r="X673" s="148" t="str">
        <f>IF(AND(A673&lt;&gt;"",'Données élèves'!V676&lt;&gt;""),'Données élèves'!V676,"")</f>
        <v/>
      </c>
      <c r="Y673" s="148" t="str">
        <f>IF(AND(A673&lt;&gt;"",'Données élèves'!W676&lt;&gt;""),'Données élèves'!W676,"")</f>
        <v/>
      </c>
      <c r="Z673" s="148" t="str">
        <f>IF(AND(A673&lt;&gt;"",'Données élèves'!X676&lt;&gt;""),'Données élèves'!X676,"")</f>
        <v/>
      </c>
    </row>
    <row r="674" spans="1:26" x14ac:dyDescent="0.2">
      <c r="A674" s="146" t="str">
        <f>IF('Données élèves'!$C677&lt;&gt;"",'Données élèves'!A677,"")</f>
        <v/>
      </c>
      <c r="B674" s="146" t="str">
        <f>IF(A674&lt;&gt;"",'Données élèves'!B677,"")</f>
        <v/>
      </c>
      <c r="C674" s="146" t="str">
        <f>IF(AND(A674&lt;&gt;"",'Données élèves'!F677&lt;&gt;""),IF(INDEX(codeclint,MATCH('Données élèves'!F677,libclint,0))&lt;&gt;"",INDEX(codeclint,MATCH('Données élèves'!F677,libclint,0)),""),"")</f>
        <v/>
      </c>
      <c r="D674" s="146" t="str">
        <f t="shared" si="30"/>
        <v/>
      </c>
      <c r="E674" s="146" t="str">
        <f>IF(A674&lt;&gt;"",IF('Données élèves'!G677&lt;&gt;"",IF('Données élèves'!AB677&lt;&gt;"",IF('Données élèves'!G677="LOC.ID",CONCATENATE("LOC.",'Données élèves'!AU$5),'Données élèves'!G677),""),""),"")</f>
        <v/>
      </c>
      <c r="F674" s="146" t="str">
        <f>IF(A674&lt;&gt;"",IF('Données élèves'!H677&lt;&gt;"",'Données élèves'!H677,""),"")</f>
        <v/>
      </c>
      <c r="G674" s="146" t="str">
        <f>IF(AND(A674&lt;&gt;"",'Données élèves'!AC677&lt;&gt;""),IF('Données élèves'!AC677=TRUE,INDEX(codesex,MATCH('Données élèves'!I677,libsex,0)),'Données élèves'!I677),"")</f>
        <v/>
      </c>
      <c r="H674" s="147" t="str">
        <f>IF(A674&lt;&gt;"",IF('Données élèves'!J677&lt;&gt;"",'Données élèves'!J677,""),"")</f>
        <v/>
      </c>
      <c r="I674" s="148" t="str">
        <f>IF(AND(A674&lt;&gt;"",'Données élèves'!AE677&lt;&gt;""),IF('Données élèves'!AE677=TRUE,INDEX(codenat,MATCH('Données élèves'!K677,libnat,0)),'Données élèves'!K677),"")</f>
        <v/>
      </c>
      <c r="J674" s="148" t="str">
        <f>IF(AND(A674&lt;&gt;"",'Données élèves'!AF677&lt;&gt;""),IF('Données élèves'!AF677=TRUE,INDEX(codelangue,MATCH('Données élèves'!L677,liblangue,0)),'Données élèves'!L677),"")</f>
        <v/>
      </c>
      <c r="K674" s="148" t="str">
        <f>IF(AND(A674&lt;&gt;"",'Données élèves'!AH677&lt;&gt;""),IF('Données élèves'!AH677=TRUE,IF(INDEX(codegem,MATCH('Données élèves'!M677,libgem,0))&lt;8000,INDEX(codegem,MATCH('Données élèves'!M677,libgem,0)),""),'Données élèves'!M677),"")</f>
        <v/>
      </c>
      <c r="L674" s="148" t="str">
        <f>IF(AND(A674&lt;&gt;"",'Données élèves'!AH677&lt;&gt;""),IF('Données élèves'!AH677=TRUE,INDEX(codegemhist,MATCH('Données élèves'!M677,libgem,0)),""),"")</f>
        <v/>
      </c>
      <c r="M674" s="148" t="str">
        <f>IF(AND(A674&lt;&gt;"",'Données élèves'!AH677&lt;&gt;""),IF('Données élèves'!AH677=TRUE,IF(INDEX(codegem,MATCH('Données élèves'!M677,libgem,0))&gt;=8000,INDEX(codegem,MATCH('Données élèves'!M677,libgem,0)),""),'Données élèves'!M677),"")</f>
        <v/>
      </c>
      <c r="N674" s="148" t="str">
        <f>IF(AND(A674&lt;&gt;"",'Données élèves'!AI677&lt;&gt;""),IF('Données élèves'!AI677=TRUE,INDEX(codeschart,MATCH('Données élèves'!N677,libschart,0)),'Données élèves'!N677),"")</f>
        <v/>
      </c>
      <c r="O674" s="148" t="str">
        <f>IF(AND(A674&lt;&gt;"",'Données élèves'!O677&lt;&gt;""),'Données élèves'!O677,"")</f>
        <v/>
      </c>
      <c r="P674" s="148" t="str">
        <f>IF(AND(A674&lt;&gt;"",'Données élèves'!AK677&lt;&gt;""),IF('Données élèves'!AK677=TRUE,INDEX(codeform,MATCH('Données élèves'!P677,libform,0)),'Données élèves'!P677),"")</f>
        <v/>
      </c>
      <c r="Q674" s="148" t="str">
        <f>IF(AND(A674&lt;&gt;"",'Données élèves'!AL677&lt;&gt;""),IF('Données élèves'!AL677=TRUE,INDEX(codespe,MATCH('Données élèves'!Q677,libspe,0)),'Données élèves'!Q677),"")</f>
        <v/>
      </c>
      <c r="R674" s="148" t="str">
        <f>IF(AND(A674&lt;&gt;"",OR('Données élèves'!AM677&lt;&gt;"",'Données élèves'!AT677=FALSE)),IF('Données élèves'!AM677=TRUE,INDEX(codemp1,MATCH('Données élèves'!R677,libmp1,0)),IF('Données élèves'!AT677=FALSE,0,'Données élèves'!R677)),"")</f>
        <v/>
      </c>
      <c r="S674" s="148" t="str">
        <f t="shared" si="31"/>
        <v/>
      </c>
      <c r="T674" s="148" t="str">
        <f t="shared" si="32"/>
        <v/>
      </c>
      <c r="U674" s="148" t="str">
        <f>IF(AND(A674&lt;&gt;"",'Données élèves'!S677&lt;&gt;""),'Données élèves'!S677,"")</f>
        <v/>
      </c>
      <c r="V674" s="148" t="str">
        <f>IF(AND(A674&lt;&gt;"",'Données élèves'!T677&lt;&gt;""),'Données élèves'!T677,"")</f>
        <v/>
      </c>
      <c r="W674" s="148" t="str">
        <f>IF(AND(A674&lt;&gt;"",'Données élèves'!U677&lt;&gt;""),'Données élèves'!U677,"")</f>
        <v/>
      </c>
      <c r="X674" s="148" t="str">
        <f>IF(AND(A674&lt;&gt;"",'Données élèves'!V677&lt;&gt;""),'Données élèves'!V677,"")</f>
        <v/>
      </c>
      <c r="Y674" s="148" t="str">
        <f>IF(AND(A674&lt;&gt;"",'Données élèves'!W677&lt;&gt;""),'Données élèves'!W677,"")</f>
        <v/>
      </c>
      <c r="Z674" s="148" t="str">
        <f>IF(AND(A674&lt;&gt;"",'Données élèves'!X677&lt;&gt;""),'Données élèves'!X677,"")</f>
        <v/>
      </c>
    </row>
    <row r="675" spans="1:26" x14ac:dyDescent="0.2">
      <c r="A675" s="146" t="str">
        <f>IF('Données élèves'!$C678&lt;&gt;"",'Données élèves'!A678,"")</f>
        <v/>
      </c>
      <c r="B675" s="146" t="str">
        <f>IF(A675&lt;&gt;"",'Données élèves'!B678,"")</f>
        <v/>
      </c>
      <c r="C675" s="146" t="str">
        <f>IF(AND(A675&lt;&gt;"",'Données élèves'!F678&lt;&gt;""),IF(INDEX(codeclint,MATCH('Données élèves'!F678,libclint,0))&lt;&gt;"",INDEX(codeclint,MATCH('Données élèves'!F678,libclint,0)),""),"")</f>
        <v/>
      </c>
      <c r="D675" s="146" t="str">
        <f t="shared" si="30"/>
        <v/>
      </c>
      <c r="E675" s="146" t="str">
        <f>IF(A675&lt;&gt;"",IF('Données élèves'!G678&lt;&gt;"",IF('Données élèves'!AB678&lt;&gt;"",IF('Données élèves'!G678="LOC.ID",CONCATENATE("LOC.",'Données élèves'!AU$5),'Données élèves'!G678),""),""),"")</f>
        <v/>
      </c>
      <c r="F675" s="146" t="str">
        <f>IF(A675&lt;&gt;"",IF('Données élèves'!H678&lt;&gt;"",'Données élèves'!H678,""),"")</f>
        <v/>
      </c>
      <c r="G675" s="146" t="str">
        <f>IF(AND(A675&lt;&gt;"",'Données élèves'!AC678&lt;&gt;""),IF('Données élèves'!AC678=TRUE,INDEX(codesex,MATCH('Données élèves'!I678,libsex,0)),'Données élèves'!I678),"")</f>
        <v/>
      </c>
      <c r="H675" s="147" t="str">
        <f>IF(A675&lt;&gt;"",IF('Données élèves'!J678&lt;&gt;"",'Données élèves'!J678,""),"")</f>
        <v/>
      </c>
      <c r="I675" s="148" t="str">
        <f>IF(AND(A675&lt;&gt;"",'Données élèves'!AE678&lt;&gt;""),IF('Données élèves'!AE678=TRUE,INDEX(codenat,MATCH('Données élèves'!K678,libnat,0)),'Données élèves'!K678),"")</f>
        <v/>
      </c>
      <c r="J675" s="148" t="str">
        <f>IF(AND(A675&lt;&gt;"",'Données élèves'!AF678&lt;&gt;""),IF('Données élèves'!AF678=TRUE,INDEX(codelangue,MATCH('Données élèves'!L678,liblangue,0)),'Données élèves'!L678),"")</f>
        <v/>
      </c>
      <c r="K675" s="148" t="str">
        <f>IF(AND(A675&lt;&gt;"",'Données élèves'!AH678&lt;&gt;""),IF('Données élèves'!AH678=TRUE,IF(INDEX(codegem,MATCH('Données élèves'!M678,libgem,0))&lt;8000,INDEX(codegem,MATCH('Données élèves'!M678,libgem,0)),""),'Données élèves'!M678),"")</f>
        <v/>
      </c>
      <c r="L675" s="148" t="str">
        <f>IF(AND(A675&lt;&gt;"",'Données élèves'!AH678&lt;&gt;""),IF('Données élèves'!AH678=TRUE,INDEX(codegemhist,MATCH('Données élèves'!M678,libgem,0)),""),"")</f>
        <v/>
      </c>
      <c r="M675" s="148" t="str">
        <f>IF(AND(A675&lt;&gt;"",'Données élèves'!AH678&lt;&gt;""),IF('Données élèves'!AH678=TRUE,IF(INDEX(codegem,MATCH('Données élèves'!M678,libgem,0))&gt;=8000,INDEX(codegem,MATCH('Données élèves'!M678,libgem,0)),""),'Données élèves'!M678),"")</f>
        <v/>
      </c>
      <c r="N675" s="148" t="str">
        <f>IF(AND(A675&lt;&gt;"",'Données élèves'!AI678&lt;&gt;""),IF('Données élèves'!AI678=TRUE,INDEX(codeschart,MATCH('Données élèves'!N678,libschart,0)),'Données élèves'!N678),"")</f>
        <v/>
      </c>
      <c r="O675" s="148" t="str">
        <f>IF(AND(A675&lt;&gt;"",'Données élèves'!O678&lt;&gt;""),'Données élèves'!O678,"")</f>
        <v/>
      </c>
      <c r="P675" s="148" t="str">
        <f>IF(AND(A675&lt;&gt;"",'Données élèves'!AK678&lt;&gt;""),IF('Données élèves'!AK678=TRUE,INDEX(codeform,MATCH('Données élèves'!P678,libform,0)),'Données élèves'!P678),"")</f>
        <v/>
      </c>
      <c r="Q675" s="148" t="str">
        <f>IF(AND(A675&lt;&gt;"",'Données élèves'!AL678&lt;&gt;""),IF('Données élèves'!AL678=TRUE,INDEX(codespe,MATCH('Données élèves'!Q678,libspe,0)),'Données élèves'!Q678),"")</f>
        <v/>
      </c>
      <c r="R675" s="148" t="str">
        <f>IF(AND(A675&lt;&gt;"",OR('Données élèves'!AM678&lt;&gt;"",'Données élèves'!AT678=FALSE)),IF('Données élèves'!AM678=TRUE,INDEX(codemp1,MATCH('Données élèves'!R678,libmp1,0)),IF('Données élèves'!AT678=FALSE,0,'Données élèves'!R678)),"")</f>
        <v/>
      </c>
      <c r="S675" s="148" t="str">
        <f t="shared" si="31"/>
        <v/>
      </c>
      <c r="T675" s="148" t="str">
        <f t="shared" si="32"/>
        <v/>
      </c>
      <c r="U675" s="148" t="str">
        <f>IF(AND(A675&lt;&gt;"",'Données élèves'!S678&lt;&gt;""),'Données élèves'!S678,"")</f>
        <v/>
      </c>
      <c r="V675" s="148" t="str">
        <f>IF(AND(A675&lt;&gt;"",'Données élèves'!T678&lt;&gt;""),'Données élèves'!T678,"")</f>
        <v/>
      </c>
      <c r="W675" s="148" t="str">
        <f>IF(AND(A675&lt;&gt;"",'Données élèves'!U678&lt;&gt;""),'Données élèves'!U678,"")</f>
        <v/>
      </c>
      <c r="X675" s="148" t="str">
        <f>IF(AND(A675&lt;&gt;"",'Données élèves'!V678&lt;&gt;""),'Données élèves'!V678,"")</f>
        <v/>
      </c>
      <c r="Y675" s="148" t="str">
        <f>IF(AND(A675&lt;&gt;"",'Données élèves'!W678&lt;&gt;""),'Données élèves'!W678,"")</f>
        <v/>
      </c>
      <c r="Z675" s="148" t="str">
        <f>IF(AND(A675&lt;&gt;"",'Données élèves'!X678&lt;&gt;""),'Données élèves'!X678,"")</f>
        <v/>
      </c>
    </row>
    <row r="676" spans="1:26" x14ac:dyDescent="0.2">
      <c r="A676" s="146" t="str">
        <f>IF('Données élèves'!$C679&lt;&gt;"",'Données élèves'!A679,"")</f>
        <v/>
      </c>
      <c r="B676" s="146" t="str">
        <f>IF(A676&lt;&gt;"",'Données élèves'!B679,"")</f>
        <v/>
      </c>
      <c r="C676" s="146" t="str">
        <f>IF(AND(A676&lt;&gt;"",'Données élèves'!F679&lt;&gt;""),IF(INDEX(codeclint,MATCH('Données élèves'!F679,libclint,0))&lt;&gt;"",INDEX(codeclint,MATCH('Données élèves'!F679,libclint,0)),""),"")</f>
        <v/>
      </c>
      <c r="D676" s="146" t="str">
        <f t="shared" si="30"/>
        <v/>
      </c>
      <c r="E676" s="146" t="str">
        <f>IF(A676&lt;&gt;"",IF('Données élèves'!G679&lt;&gt;"",IF('Données élèves'!AB679&lt;&gt;"",IF('Données élèves'!G679="LOC.ID",CONCATENATE("LOC.",'Données élèves'!AU$5),'Données élèves'!G679),""),""),"")</f>
        <v/>
      </c>
      <c r="F676" s="146" t="str">
        <f>IF(A676&lt;&gt;"",IF('Données élèves'!H679&lt;&gt;"",'Données élèves'!H679,""),"")</f>
        <v/>
      </c>
      <c r="G676" s="146" t="str">
        <f>IF(AND(A676&lt;&gt;"",'Données élèves'!AC679&lt;&gt;""),IF('Données élèves'!AC679=TRUE,INDEX(codesex,MATCH('Données élèves'!I679,libsex,0)),'Données élèves'!I679),"")</f>
        <v/>
      </c>
      <c r="H676" s="147" t="str">
        <f>IF(A676&lt;&gt;"",IF('Données élèves'!J679&lt;&gt;"",'Données élèves'!J679,""),"")</f>
        <v/>
      </c>
      <c r="I676" s="148" t="str">
        <f>IF(AND(A676&lt;&gt;"",'Données élèves'!AE679&lt;&gt;""),IF('Données élèves'!AE679=TRUE,INDEX(codenat,MATCH('Données élèves'!K679,libnat,0)),'Données élèves'!K679),"")</f>
        <v/>
      </c>
      <c r="J676" s="148" t="str">
        <f>IF(AND(A676&lt;&gt;"",'Données élèves'!AF679&lt;&gt;""),IF('Données élèves'!AF679=TRUE,INDEX(codelangue,MATCH('Données élèves'!L679,liblangue,0)),'Données élèves'!L679),"")</f>
        <v/>
      </c>
      <c r="K676" s="148" t="str">
        <f>IF(AND(A676&lt;&gt;"",'Données élèves'!AH679&lt;&gt;""),IF('Données élèves'!AH679=TRUE,IF(INDEX(codegem,MATCH('Données élèves'!M679,libgem,0))&lt;8000,INDEX(codegem,MATCH('Données élèves'!M679,libgem,0)),""),'Données élèves'!M679),"")</f>
        <v/>
      </c>
      <c r="L676" s="148" t="str">
        <f>IF(AND(A676&lt;&gt;"",'Données élèves'!AH679&lt;&gt;""),IF('Données élèves'!AH679=TRUE,INDEX(codegemhist,MATCH('Données élèves'!M679,libgem,0)),""),"")</f>
        <v/>
      </c>
      <c r="M676" s="148" t="str">
        <f>IF(AND(A676&lt;&gt;"",'Données élèves'!AH679&lt;&gt;""),IF('Données élèves'!AH679=TRUE,IF(INDEX(codegem,MATCH('Données élèves'!M679,libgem,0))&gt;=8000,INDEX(codegem,MATCH('Données élèves'!M679,libgem,0)),""),'Données élèves'!M679),"")</f>
        <v/>
      </c>
      <c r="N676" s="148" t="str">
        <f>IF(AND(A676&lt;&gt;"",'Données élèves'!AI679&lt;&gt;""),IF('Données élèves'!AI679=TRUE,INDEX(codeschart,MATCH('Données élèves'!N679,libschart,0)),'Données élèves'!N679),"")</f>
        <v/>
      </c>
      <c r="O676" s="148" t="str">
        <f>IF(AND(A676&lt;&gt;"",'Données élèves'!O679&lt;&gt;""),'Données élèves'!O679,"")</f>
        <v/>
      </c>
      <c r="P676" s="148" t="str">
        <f>IF(AND(A676&lt;&gt;"",'Données élèves'!AK679&lt;&gt;""),IF('Données élèves'!AK679=TRUE,INDEX(codeform,MATCH('Données élèves'!P679,libform,0)),'Données élèves'!P679),"")</f>
        <v/>
      </c>
      <c r="Q676" s="148" t="str">
        <f>IF(AND(A676&lt;&gt;"",'Données élèves'!AL679&lt;&gt;""),IF('Données élèves'!AL679=TRUE,INDEX(codespe,MATCH('Données élèves'!Q679,libspe,0)),'Données élèves'!Q679),"")</f>
        <v/>
      </c>
      <c r="R676" s="148" t="str">
        <f>IF(AND(A676&lt;&gt;"",OR('Données élèves'!AM679&lt;&gt;"",'Données élèves'!AT679=FALSE)),IF('Données élèves'!AM679=TRUE,INDEX(codemp1,MATCH('Données élèves'!R679,libmp1,0)),IF('Données élèves'!AT679=FALSE,0,'Données élèves'!R679)),"")</f>
        <v/>
      </c>
      <c r="S676" s="148" t="str">
        <f t="shared" si="31"/>
        <v/>
      </c>
      <c r="T676" s="148" t="str">
        <f t="shared" si="32"/>
        <v/>
      </c>
      <c r="U676" s="148" t="str">
        <f>IF(AND(A676&lt;&gt;"",'Données élèves'!S679&lt;&gt;""),'Données élèves'!S679,"")</f>
        <v/>
      </c>
      <c r="V676" s="148" t="str">
        <f>IF(AND(A676&lt;&gt;"",'Données élèves'!T679&lt;&gt;""),'Données élèves'!T679,"")</f>
        <v/>
      </c>
      <c r="W676" s="148" t="str">
        <f>IF(AND(A676&lt;&gt;"",'Données élèves'!U679&lt;&gt;""),'Données élèves'!U679,"")</f>
        <v/>
      </c>
      <c r="X676" s="148" t="str">
        <f>IF(AND(A676&lt;&gt;"",'Données élèves'!V679&lt;&gt;""),'Données élèves'!V679,"")</f>
        <v/>
      </c>
      <c r="Y676" s="148" t="str">
        <f>IF(AND(A676&lt;&gt;"",'Données élèves'!W679&lt;&gt;""),'Données élèves'!W679,"")</f>
        <v/>
      </c>
      <c r="Z676" s="148" t="str">
        <f>IF(AND(A676&lt;&gt;"",'Données élèves'!X679&lt;&gt;""),'Données élèves'!X679,"")</f>
        <v/>
      </c>
    </row>
    <row r="677" spans="1:26" x14ac:dyDescent="0.2">
      <c r="A677" s="146" t="str">
        <f>IF('Données élèves'!$C680&lt;&gt;"",'Données élèves'!A680,"")</f>
        <v/>
      </c>
      <c r="B677" s="146" t="str">
        <f>IF(A677&lt;&gt;"",'Données élèves'!B680,"")</f>
        <v/>
      </c>
      <c r="C677" s="146" t="str">
        <f>IF(AND(A677&lt;&gt;"",'Données élèves'!F680&lt;&gt;""),IF(INDEX(codeclint,MATCH('Données élèves'!F680,libclint,0))&lt;&gt;"",INDEX(codeclint,MATCH('Données élèves'!F680,libclint,0)),""),"")</f>
        <v/>
      </c>
      <c r="D677" s="146" t="str">
        <f t="shared" si="30"/>
        <v/>
      </c>
      <c r="E677" s="146" t="str">
        <f>IF(A677&lt;&gt;"",IF('Données élèves'!G680&lt;&gt;"",IF('Données élèves'!AB680&lt;&gt;"",IF('Données élèves'!G680="LOC.ID",CONCATENATE("LOC.",'Données élèves'!AU$5),'Données élèves'!G680),""),""),"")</f>
        <v/>
      </c>
      <c r="F677" s="146" t="str">
        <f>IF(A677&lt;&gt;"",IF('Données élèves'!H680&lt;&gt;"",'Données élèves'!H680,""),"")</f>
        <v/>
      </c>
      <c r="G677" s="146" t="str">
        <f>IF(AND(A677&lt;&gt;"",'Données élèves'!AC680&lt;&gt;""),IF('Données élèves'!AC680=TRUE,INDEX(codesex,MATCH('Données élèves'!I680,libsex,0)),'Données élèves'!I680),"")</f>
        <v/>
      </c>
      <c r="H677" s="147" t="str">
        <f>IF(A677&lt;&gt;"",IF('Données élèves'!J680&lt;&gt;"",'Données élèves'!J680,""),"")</f>
        <v/>
      </c>
      <c r="I677" s="148" t="str">
        <f>IF(AND(A677&lt;&gt;"",'Données élèves'!AE680&lt;&gt;""),IF('Données élèves'!AE680=TRUE,INDEX(codenat,MATCH('Données élèves'!K680,libnat,0)),'Données élèves'!K680),"")</f>
        <v/>
      </c>
      <c r="J677" s="148" t="str">
        <f>IF(AND(A677&lt;&gt;"",'Données élèves'!AF680&lt;&gt;""),IF('Données élèves'!AF680=TRUE,INDEX(codelangue,MATCH('Données élèves'!L680,liblangue,0)),'Données élèves'!L680),"")</f>
        <v/>
      </c>
      <c r="K677" s="148" t="str">
        <f>IF(AND(A677&lt;&gt;"",'Données élèves'!AH680&lt;&gt;""),IF('Données élèves'!AH680=TRUE,IF(INDEX(codegem,MATCH('Données élèves'!M680,libgem,0))&lt;8000,INDEX(codegem,MATCH('Données élèves'!M680,libgem,0)),""),'Données élèves'!M680),"")</f>
        <v/>
      </c>
      <c r="L677" s="148" t="str">
        <f>IF(AND(A677&lt;&gt;"",'Données élèves'!AH680&lt;&gt;""),IF('Données élèves'!AH680=TRUE,INDEX(codegemhist,MATCH('Données élèves'!M680,libgem,0)),""),"")</f>
        <v/>
      </c>
      <c r="M677" s="148" t="str">
        <f>IF(AND(A677&lt;&gt;"",'Données élèves'!AH680&lt;&gt;""),IF('Données élèves'!AH680=TRUE,IF(INDEX(codegem,MATCH('Données élèves'!M680,libgem,0))&gt;=8000,INDEX(codegem,MATCH('Données élèves'!M680,libgem,0)),""),'Données élèves'!M680),"")</f>
        <v/>
      </c>
      <c r="N677" s="148" t="str">
        <f>IF(AND(A677&lt;&gt;"",'Données élèves'!AI680&lt;&gt;""),IF('Données élèves'!AI680=TRUE,INDEX(codeschart,MATCH('Données élèves'!N680,libschart,0)),'Données élèves'!N680),"")</f>
        <v/>
      </c>
      <c r="O677" s="148" t="str">
        <f>IF(AND(A677&lt;&gt;"",'Données élèves'!O680&lt;&gt;""),'Données élèves'!O680,"")</f>
        <v/>
      </c>
      <c r="P677" s="148" t="str">
        <f>IF(AND(A677&lt;&gt;"",'Données élèves'!AK680&lt;&gt;""),IF('Données élèves'!AK680=TRUE,INDEX(codeform,MATCH('Données élèves'!P680,libform,0)),'Données élèves'!P680),"")</f>
        <v/>
      </c>
      <c r="Q677" s="148" t="str">
        <f>IF(AND(A677&lt;&gt;"",'Données élèves'!AL680&lt;&gt;""),IF('Données élèves'!AL680=TRUE,INDEX(codespe,MATCH('Données élèves'!Q680,libspe,0)),'Données élèves'!Q680),"")</f>
        <v/>
      </c>
      <c r="R677" s="148" t="str">
        <f>IF(AND(A677&lt;&gt;"",OR('Données élèves'!AM680&lt;&gt;"",'Données élèves'!AT680=FALSE)),IF('Données élèves'!AM680=TRUE,INDEX(codemp1,MATCH('Données élèves'!R680,libmp1,0)),IF('Données élèves'!AT680=FALSE,0,'Données élèves'!R680)),"")</f>
        <v/>
      </c>
      <c r="S677" s="148" t="str">
        <f t="shared" si="31"/>
        <v/>
      </c>
      <c r="T677" s="148" t="str">
        <f t="shared" si="32"/>
        <v/>
      </c>
      <c r="U677" s="148" t="str">
        <f>IF(AND(A677&lt;&gt;"",'Données élèves'!S680&lt;&gt;""),'Données élèves'!S680,"")</f>
        <v/>
      </c>
      <c r="V677" s="148" t="str">
        <f>IF(AND(A677&lt;&gt;"",'Données élèves'!T680&lt;&gt;""),'Données élèves'!T680,"")</f>
        <v/>
      </c>
      <c r="W677" s="148" t="str">
        <f>IF(AND(A677&lt;&gt;"",'Données élèves'!U680&lt;&gt;""),'Données élèves'!U680,"")</f>
        <v/>
      </c>
      <c r="X677" s="148" t="str">
        <f>IF(AND(A677&lt;&gt;"",'Données élèves'!V680&lt;&gt;""),'Données élèves'!V680,"")</f>
        <v/>
      </c>
      <c r="Y677" s="148" t="str">
        <f>IF(AND(A677&lt;&gt;"",'Données élèves'!W680&lt;&gt;""),'Données élèves'!W680,"")</f>
        <v/>
      </c>
      <c r="Z677" s="148" t="str">
        <f>IF(AND(A677&lt;&gt;"",'Données élèves'!X680&lt;&gt;""),'Données élèves'!X680,"")</f>
        <v/>
      </c>
    </row>
    <row r="678" spans="1:26" x14ac:dyDescent="0.2">
      <c r="A678" s="146" t="str">
        <f>IF('Données élèves'!$C681&lt;&gt;"",'Données élèves'!A681,"")</f>
        <v/>
      </c>
      <c r="B678" s="146" t="str">
        <f>IF(A678&lt;&gt;"",'Données élèves'!B681,"")</f>
        <v/>
      </c>
      <c r="C678" s="146" t="str">
        <f>IF(AND(A678&lt;&gt;"",'Données élèves'!F681&lt;&gt;""),IF(INDEX(codeclint,MATCH('Données élèves'!F681,libclint,0))&lt;&gt;"",INDEX(codeclint,MATCH('Données élèves'!F681,libclint,0)),""),"")</f>
        <v/>
      </c>
      <c r="D678" s="146" t="str">
        <f t="shared" si="30"/>
        <v/>
      </c>
      <c r="E678" s="146" t="str">
        <f>IF(A678&lt;&gt;"",IF('Données élèves'!G681&lt;&gt;"",IF('Données élèves'!AB681&lt;&gt;"",IF('Données élèves'!G681="LOC.ID",CONCATENATE("LOC.",'Données élèves'!AU$5),'Données élèves'!G681),""),""),"")</f>
        <v/>
      </c>
      <c r="F678" s="146" t="str">
        <f>IF(A678&lt;&gt;"",IF('Données élèves'!H681&lt;&gt;"",'Données élèves'!H681,""),"")</f>
        <v/>
      </c>
      <c r="G678" s="146" t="str">
        <f>IF(AND(A678&lt;&gt;"",'Données élèves'!AC681&lt;&gt;""),IF('Données élèves'!AC681=TRUE,INDEX(codesex,MATCH('Données élèves'!I681,libsex,0)),'Données élèves'!I681),"")</f>
        <v/>
      </c>
      <c r="H678" s="147" t="str">
        <f>IF(A678&lt;&gt;"",IF('Données élèves'!J681&lt;&gt;"",'Données élèves'!J681,""),"")</f>
        <v/>
      </c>
      <c r="I678" s="148" t="str">
        <f>IF(AND(A678&lt;&gt;"",'Données élèves'!AE681&lt;&gt;""),IF('Données élèves'!AE681=TRUE,INDEX(codenat,MATCH('Données élèves'!K681,libnat,0)),'Données élèves'!K681),"")</f>
        <v/>
      </c>
      <c r="J678" s="148" t="str">
        <f>IF(AND(A678&lt;&gt;"",'Données élèves'!AF681&lt;&gt;""),IF('Données élèves'!AF681=TRUE,INDEX(codelangue,MATCH('Données élèves'!L681,liblangue,0)),'Données élèves'!L681),"")</f>
        <v/>
      </c>
      <c r="K678" s="148" t="str">
        <f>IF(AND(A678&lt;&gt;"",'Données élèves'!AH681&lt;&gt;""),IF('Données élèves'!AH681=TRUE,IF(INDEX(codegem,MATCH('Données élèves'!M681,libgem,0))&lt;8000,INDEX(codegem,MATCH('Données élèves'!M681,libgem,0)),""),'Données élèves'!M681),"")</f>
        <v/>
      </c>
      <c r="L678" s="148" t="str">
        <f>IF(AND(A678&lt;&gt;"",'Données élèves'!AH681&lt;&gt;""),IF('Données élèves'!AH681=TRUE,INDEX(codegemhist,MATCH('Données élèves'!M681,libgem,0)),""),"")</f>
        <v/>
      </c>
      <c r="M678" s="148" t="str">
        <f>IF(AND(A678&lt;&gt;"",'Données élèves'!AH681&lt;&gt;""),IF('Données élèves'!AH681=TRUE,IF(INDEX(codegem,MATCH('Données élèves'!M681,libgem,0))&gt;=8000,INDEX(codegem,MATCH('Données élèves'!M681,libgem,0)),""),'Données élèves'!M681),"")</f>
        <v/>
      </c>
      <c r="N678" s="148" t="str">
        <f>IF(AND(A678&lt;&gt;"",'Données élèves'!AI681&lt;&gt;""),IF('Données élèves'!AI681=TRUE,INDEX(codeschart,MATCH('Données élèves'!N681,libschart,0)),'Données élèves'!N681),"")</f>
        <v/>
      </c>
      <c r="O678" s="148" t="str">
        <f>IF(AND(A678&lt;&gt;"",'Données élèves'!O681&lt;&gt;""),'Données élèves'!O681,"")</f>
        <v/>
      </c>
      <c r="P678" s="148" t="str">
        <f>IF(AND(A678&lt;&gt;"",'Données élèves'!AK681&lt;&gt;""),IF('Données élèves'!AK681=TRUE,INDEX(codeform,MATCH('Données élèves'!P681,libform,0)),'Données élèves'!P681),"")</f>
        <v/>
      </c>
      <c r="Q678" s="148" t="str">
        <f>IF(AND(A678&lt;&gt;"",'Données élèves'!AL681&lt;&gt;""),IF('Données élèves'!AL681=TRUE,INDEX(codespe,MATCH('Données élèves'!Q681,libspe,0)),'Données élèves'!Q681),"")</f>
        <v/>
      </c>
      <c r="R678" s="148" t="str">
        <f>IF(AND(A678&lt;&gt;"",OR('Données élèves'!AM681&lt;&gt;"",'Données élèves'!AT681=FALSE)),IF('Données élèves'!AM681=TRUE,INDEX(codemp1,MATCH('Données élèves'!R681,libmp1,0)),IF('Données élèves'!AT681=FALSE,0,'Données élèves'!R681)),"")</f>
        <v/>
      </c>
      <c r="S678" s="148" t="str">
        <f t="shared" si="31"/>
        <v/>
      </c>
      <c r="T678" s="148" t="str">
        <f t="shared" si="32"/>
        <v/>
      </c>
      <c r="U678" s="148" t="str">
        <f>IF(AND(A678&lt;&gt;"",'Données élèves'!S681&lt;&gt;""),'Données élèves'!S681,"")</f>
        <v/>
      </c>
      <c r="V678" s="148" t="str">
        <f>IF(AND(A678&lt;&gt;"",'Données élèves'!T681&lt;&gt;""),'Données élèves'!T681,"")</f>
        <v/>
      </c>
      <c r="W678" s="148" t="str">
        <f>IF(AND(A678&lt;&gt;"",'Données élèves'!U681&lt;&gt;""),'Données élèves'!U681,"")</f>
        <v/>
      </c>
      <c r="X678" s="148" t="str">
        <f>IF(AND(A678&lt;&gt;"",'Données élèves'!V681&lt;&gt;""),'Données élèves'!V681,"")</f>
        <v/>
      </c>
      <c r="Y678" s="148" t="str">
        <f>IF(AND(A678&lt;&gt;"",'Données élèves'!W681&lt;&gt;""),'Données élèves'!W681,"")</f>
        <v/>
      </c>
      <c r="Z678" s="148" t="str">
        <f>IF(AND(A678&lt;&gt;"",'Données élèves'!X681&lt;&gt;""),'Données élèves'!X681,"")</f>
        <v/>
      </c>
    </row>
    <row r="679" spans="1:26" x14ac:dyDescent="0.2">
      <c r="A679" s="146" t="str">
        <f>IF('Données élèves'!$C682&lt;&gt;"",'Données élèves'!A682,"")</f>
        <v/>
      </c>
      <c r="B679" s="146" t="str">
        <f>IF(A679&lt;&gt;"",'Données élèves'!B682,"")</f>
        <v/>
      </c>
      <c r="C679" s="146" t="str">
        <f>IF(AND(A679&lt;&gt;"",'Données élèves'!F682&lt;&gt;""),IF(INDEX(codeclint,MATCH('Données élèves'!F682,libclint,0))&lt;&gt;"",INDEX(codeclint,MATCH('Données élèves'!F682,libclint,0)),""),"")</f>
        <v/>
      </c>
      <c r="D679" s="146" t="str">
        <f t="shared" si="30"/>
        <v/>
      </c>
      <c r="E679" s="146" t="str">
        <f>IF(A679&lt;&gt;"",IF('Données élèves'!G682&lt;&gt;"",IF('Données élèves'!AB682&lt;&gt;"",IF('Données élèves'!G682="LOC.ID",CONCATENATE("LOC.",'Données élèves'!AU$5),'Données élèves'!G682),""),""),"")</f>
        <v/>
      </c>
      <c r="F679" s="146" t="str">
        <f>IF(A679&lt;&gt;"",IF('Données élèves'!H682&lt;&gt;"",'Données élèves'!H682,""),"")</f>
        <v/>
      </c>
      <c r="G679" s="146" t="str">
        <f>IF(AND(A679&lt;&gt;"",'Données élèves'!AC682&lt;&gt;""),IF('Données élèves'!AC682=TRUE,INDEX(codesex,MATCH('Données élèves'!I682,libsex,0)),'Données élèves'!I682),"")</f>
        <v/>
      </c>
      <c r="H679" s="147" t="str">
        <f>IF(A679&lt;&gt;"",IF('Données élèves'!J682&lt;&gt;"",'Données élèves'!J682,""),"")</f>
        <v/>
      </c>
      <c r="I679" s="148" t="str">
        <f>IF(AND(A679&lt;&gt;"",'Données élèves'!AE682&lt;&gt;""),IF('Données élèves'!AE682=TRUE,INDEX(codenat,MATCH('Données élèves'!K682,libnat,0)),'Données élèves'!K682),"")</f>
        <v/>
      </c>
      <c r="J679" s="148" t="str">
        <f>IF(AND(A679&lt;&gt;"",'Données élèves'!AF682&lt;&gt;""),IF('Données élèves'!AF682=TRUE,INDEX(codelangue,MATCH('Données élèves'!L682,liblangue,0)),'Données élèves'!L682),"")</f>
        <v/>
      </c>
      <c r="K679" s="148" t="str">
        <f>IF(AND(A679&lt;&gt;"",'Données élèves'!AH682&lt;&gt;""),IF('Données élèves'!AH682=TRUE,IF(INDEX(codegem,MATCH('Données élèves'!M682,libgem,0))&lt;8000,INDEX(codegem,MATCH('Données élèves'!M682,libgem,0)),""),'Données élèves'!M682),"")</f>
        <v/>
      </c>
      <c r="L679" s="148" t="str">
        <f>IF(AND(A679&lt;&gt;"",'Données élèves'!AH682&lt;&gt;""),IF('Données élèves'!AH682=TRUE,INDEX(codegemhist,MATCH('Données élèves'!M682,libgem,0)),""),"")</f>
        <v/>
      </c>
      <c r="M679" s="148" t="str">
        <f>IF(AND(A679&lt;&gt;"",'Données élèves'!AH682&lt;&gt;""),IF('Données élèves'!AH682=TRUE,IF(INDEX(codegem,MATCH('Données élèves'!M682,libgem,0))&gt;=8000,INDEX(codegem,MATCH('Données élèves'!M682,libgem,0)),""),'Données élèves'!M682),"")</f>
        <v/>
      </c>
      <c r="N679" s="148" t="str">
        <f>IF(AND(A679&lt;&gt;"",'Données élèves'!AI682&lt;&gt;""),IF('Données élèves'!AI682=TRUE,INDEX(codeschart,MATCH('Données élèves'!N682,libschart,0)),'Données élèves'!N682),"")</f>
        <v/>
      </c>
      <c r="O679" s="148" t="str">
        <f>IF(AND(A679&lt;&gt;"",'Données élèves'!O682&lt;&gt;""),'Données élèves'!O682,"")</f>
        <v/>
      </c>
      <c r="P679" s="148" t="str">
        <f>IF(AND(A679&lt;&gt;"",'Données élèves'!AK682&lt;&gt;""),IF('Données élèves'!AK682=TRUE,INDEX(codeform,MATCH('Données élèves'!P682,libform,0)),'Données élèves'!P682),"")</f>
        <v/>
      </c>
      <c r="Q679" s="148" t="str">
        <f>IF(AND(A679&lt;&gt;"",'Données élèves'!AL682&lt;&gt;""),IF('Données élèves'!AL682=TRUE,INDEX(codespe,MATCH('Données élèves'!Q682,libspe,0)),'Données élèves'!Q682),"")</f>
        <v/>
      </c>
      <c r="R679" s="148" t="str">
        <f>IF(AND(A679&lt;&gt;"",OR('Données élèves'!AM682&lt;&gt;"",'Données élèves'!AT682=FALSE)),IF('Données élèves'!AM682=TRUE,INDEX(codemp1,MATCH('Données élèves'!R682,libmp1,0)),IF('Données élèves'!AT682=FALSE,0,'Données élèves'!R682)),"")</f>
        <v/>
      </c>
      <c r="S679" s="148" t="str">
        <f t="shared" si="31"/>
        <v/>
      </c>
      <c r="T679" s="148" t="str">
        <f t="shared" si="32"/>
        <v/>
      </c>
      <c r="U679" s="148" t="str">
        <f>IF(AND(A679&lt;&gt;"",'Données élèves'!S682&lt;&gt;""),'Données élèves'!S682,"")</f>
        <v/>
      </c>
      <c r="V679" s="148" t="str">
        <f>IF(AND(A679&lt;&gt;"",'Données élèves'!T682&lt;&gt;""),'Données élèves'!T682,"")</f>
        <v/>
      </c>
      <c r="W679" s="148" t="str">
        <f>IF(AND(A679&lt;&gt;"",'Données élèves'!U682&lt;&gt;""),'Données élèves'!U682,"")</f>
        <v/>
      </c>
      <c r="X679" s="148" t="str">
        <f>IF(AND(A679&lt;&gt;"",'Données élèves'!V682&lt;&gt;""),'Données élèves'!V682,"")</f>
        <v/>
      </c>
      <c r="Y679" s="148" t="str">
        <f>IF(AND(A679&lt;&gt;"",'Données élèves'!W682&lt;&gt;""),'Données élèves'!W682,"")</f>
        <v/>
      </c>
      <c r="Z679" s="148" t="str">
        <f>IF(AND(A679&lt;&gt;"",'Données élèves'!X682&lt;&gt;""),'Données élèves'!X682,"")</f>
        <v/>
      </c>
    </row>
    <row r="680" spans="1:26" x14ac:dyDescent="0.2">
      <c r="A680" s="146" t="str">
        <f>IF('Données élèves'!$C683&lt;&gt;"",'Données élèves'!A683,"")</f>
        <v/>
      </c>
      <c r="B680" s="146" t="str">
        <f>IF(A680&lt;&gt;"",'Données élèves'!B683,"")</f>
        <v/>
      </c>
      <c r="C680" s="146" t="str">
        <f>IF(AND(A680&lt;&gt;"",'Données élèves'!F683&lt;&gt;""),IF(INDEX(codeclint,MATCH('Données élèves'!F683,libclint,0))&lt;&gt;"",INDEX(codeclint,MATCH('Données élèves'!F683,libclint,0)),""),"")</f>
        <v/>
      </c>
      <c r="D680" s="146" t="str">
        <f t="shared" si="30"/>
        <v/>
      </c>
      <c r="E680" s="146" t="str">
        <f>IF(A680&lt;&gt;"",IF('Données élèves'!G683&lt;&gt;"",IF('Données élèves'!AB683&lt;&gt;"",IF('Données élèves'!G683="LOC.ID",CONCATENATE("LOC.",'Données élèves'!AU$5),'Données élèves'!G683),""),""),"")</f>
        <v/>
      </c>
      <c r="F680" s="146" t="str">
        <f>IF(A680&lt;&gt;"",IF('Données élèves'!H683&lt;&gt;"",'Données élèves'!H683,""),"")</f>
        <v/>
      </c>
      <c r="G680" s="146" t="str">
        <f>IF(AND(A680&lt;&gt;"",'Données élèves'!AC683&lt;&gt;""),IF('Données élèves'!AC683=TRUE,INDEX(codesex,MATCH('Données élèves'!I683,libsex,0)),'Données élèves'!I683),"")</f>
        <v/>
      </c>
      <c r="H680" s="147" t="str">
        <f>IF(A680&lt;&gt;"",IF('Données élèves'!J683&lt;&gt;"",'Données élèves'!J683,""),"")</f>
        <v/>
      </c>
      <c r="I680" s="148" t="str">
        <f>IF(AND(A680&lt;&gt;"",'Données élèves'!AE683&lt;&gt;""),IF('Données élèves'!AE683=TRUE,INDEX(codenat,MATCH('Données élèves'!K683,libnat,0)),'Données élèves'!K683),"")</f>
        <v/>
      </c>
      <c r="J680" s="148" t="str">
        <f>IF(AND(A680&lt;&gt;"",'Données élèves'!AF683&lt;&gt;""),IF('Données élèves'!AF683=TRUE,INDEX(codelangue,MATCH('Données élèves'!L683,liblangue,0)),'Données élèves'!L683),"")</f>
        <v/>
      </c>
      <c r="K680" s="148" t="str">
        <f>IF(AND(A680&lt;&gt;"",'Données élèves'!AH683&lt;&gt;""),IF('Données élèves'!AH683=TRUE,IF(INDEX(codegem,MATCH('Données élèves'!M683,libgem,0))&lt;8000,INDEX(codegem,MATCH('Données élèves'!M683,libgem,0)),""),'Données élèves'!M683),"")</f>
        <v/>
      </c>
      <c r="L680" s="148" t="str">
        <f>IF(AND(A680&lt;&gt;"",'Données élèves'!AH683&lt;&gt;""),IF('Données élèves'!AH683=TRUE,INDEX(codegemhist,MATCH('Données élèves'!M683,libgem,0)),""),"")</f>
        <v/>
      </c>
      <c r="M680" s="148" t="str">
        <f>IF(AND(A680&lt;&gt;"",'Données élèves'!AH683&lt;&gt;""),IF('Données élèves'!AH683=TRUE,IF(INDEX(codegem,MATCH('Données élèves'!M683,libgem,0))&gt;=8000,INDEX(codegem,MATCH('Données élèves'!M683,libgem,0)),""),'Données élèves'!M683),"")</f>
        <v/>
      </c>
      <c r="N680" s="148" t="str">
        <f>IF(AND(A680&lt;&gt;"",'Données élèves'!AI683&lt;&gt;""),IF('Données élèves'!AI683=TRUE,INDEX(codeschart,MATCH('Données élèves'!N683,libschart,0)),'Données élèves'!N683),"")</f>
        <v/>
      </c>
      <c r="O680" s="148" t="str">
        <f>IF(AND(A680&lt;&gt;"",'Données élèves'!O683&lt;&gt;""),'Données élèves'!O683,"")</f>
        <v/>
      </c>
      <c r="P680" s="148" t="str">
        <f>IF(AND(A680&lt;&gt;"",'Données élèves'!AK683&lt;&gt;""),IF('Données élèves'!AK683=TRUE,INDEX(codeform,MATCH('Données élèves'!P683,libform,0)),'Données élèves'!P683),"")</f>
        <v/>
      </c>
      <c r="Q680" s="148" t="str">
        <f>IF(AND(A680&lt;&gt;"",'Données élèves'!AL683&lt;&gt;""),IF('Données élèves'!AL683=TRUE,INDEX(codespe,MATCH('Données élèves'!Q683,libspe,0)),'Données élèves'!Q683),"")</f>
        <v/>
      </c>
      <c r="R680" s="148" t="str">
        <f>IF(AND(A680&lt;&gt;"",OR('Données élèves'!AM683&lt;&gt;"",'Données élèves'!AT683=FALSE)),IF('Données élèves'!AM683=TRUE,INDEX(codemp1,MATCH('Données élèves'!R683,libmp1,0)),IF('Données élèves'!AT683=FALSE,0,'Données élèves'!R683)),"")</f>
        <v/>
      </c>
      <c r="S680" s="148" t="str">
        <f t="shared" si="31"/>
        <v/>
      </c>
      <c r="T680" s="148" t="str">
        <f t="shared" si="32"/>
        <v/>
      </c>
      <c r="U680" s="148" t="str">
        <f>IF(AND(A680&lt;&gt;"",'Données élèves'!S683&lt;&gt;""),'Données élèves'!S683,"")</f>
        <v/>
      </c>
      <c r="V680" s="148" t="str">
        <f>IF(AND(A680&lt;&gt;"",'Données élèves'!T683&lt;&gt;""),'Données élèves'!T683,"")</f>
        <v/>
      </c>
      <c r="W680" s="148" t="str">
        <f>IF(AND(A680&lt;&gt;"",'Données élèves'!U683&lt;&gt;""),'Données élèves'!U683,"")</f>
        <v/>
      </c>
      <c r="X680" s="148" t="str">
        <f>IF(AND(A680&lt;&gt;"",'Données élèves'!V683&lt;&gt;""),'Données élèves'!V683,"")</f>
        <v/>
      </c>
      <c r="Y680" s="148" t="str">
        <f>IF(AND(A680&lt;&gt;"",'Données élèves'!W683&lt;&gt;""),'Données élèves'!W683,"")</f>
        <v/>
      </c>
      <c r="Z680" s="148" t="str">
        <f>IF(AND(A680&lt;&gt;"",'Données élèves'!X683&lt;&gt;""),'Données élèves'!X683,"")</f>
        <v/>
      </c>
    </row>
    <row r="681" spans="1:26" x14ac:dyDescent="0.2">
      <c r="A681" s="146" t="str">
        <f>IF('Données élèves'!$C684&lt;&gt;"",'Données élèves'!A684,"")</f>
        <v/>
      </c>
      <c r="B681" s="146" t="str">
        <f>IF(A681&lt;&gt;"",'Données élèves'!B684,"")</f>
        <v/>
      </c>
      <c r="C681" s="146" t="str">
        <f>IF(AND(A681&lt;&gt;"",'Données élèves'!F684&lt;&gt;""),IF(INDEX(codeclint,MATCH('Données élèves'!F684,libclint,0))&lt;&gt;"",INDEX(codeclint,MATCH('Données élèves'!F684,libclint,0)),""),"")</f>
        <v/>
      </c>
      <c r="D681" s="146" t="str">
        <f t="shared" si="30"/>
        <v/>
      </c>
      <c r="E681" s="146" t="str">
        <f>IF(A681&lt;&gt;"",IF('Données élèves'!G684&lt;&gt;"",IF('Données élèves'!AB684&lt;&gt;"",IF('Données élèves'!G684="LOC.ID",CONCATENATE("LOC.",'Données élèves'!AU$5),'Données élèves'!G684),""),""),"")</f>
        <v/>
      </c>
      <c r="F681" s="146" t="str">
        <f>IF(A681&lt;&gt;"",IF('Données élèves'!H684&lt;&gt;"",'Données élèves'!H684,""),"")</f>
        <v/>
      </c>
      <c r="G681" s="146" t="str">
        <f>IF(AND(A681&lt;&gt;"",'Données élèves'!AC684&lt;&gt;""),IF('Données élèves'!AC684=TRUE,INDEX(codesex,MATCH('Données élèves'!I684,libsex,0)),'Données élèves'!I684),"")</f>
        <v/>
      </c>
      <c r="H681" s="147" t="str">
        <f>IF(A681&lt;&gt;"",IF('Données élèves'!J684&lt;&gt;"",'Données élèves'!J684,""),"")</f>
        <v/>
      </c>
      <c r="I681" s="148" t="str">
        <f>IF(AND(A681&lt;&gt;"",'Données élèves'!AE684&lt;&gt;""),IF('Données élèves'!AE684=TRUE,INDEX(codenat,MATCH('Données élèves'!K684,libnat,0)),'Données élèves'!K684),"")</f>
        <v/>
      </c>
      <c r="J681" s="148" t="str">
        <f>IF(AND(A681&lt;&gt;"",'Données élèves'!AF684&lt;&gt;""),IF('Données élèves'!AF684=TRUE,INDEX(codelangue,MATCH('Données élèves'!L684,liblangue,0)),'Données élèves'!L684),"")</f>
        <v/>
      </c>
      <c r="K681" s="148" t="str">
        <f>IF(AND(A681&lt;&gt;"",'Données élèves'!AH684&lt;&gt;""),IF('Données élèves'!AH684=TRUE,IF(INDEX(codegem,MATCH('Données élèves'!M684,libgem,0))&lt;8000,INDEX(codegem,MATCH('Données élèves'!M684,libgem,0)),""),'Données élèves'!M684),"")</f>
        <v/>
      </c>
      <c r="L681" s="148" t="str">
        <f>IF(AND(A681&lt;&gt;"",'Données élèves'!AH684&lt;&gt;""),IF('Données élèves'!AH684=TRUE,INDEX(codegemhist,MATCH('Données élèves'!M684,libgem,0)),""),"")</f>
        <v/>
      </c>
      <c r="M681" s="148" t="str">
        <f>IF(AND(A681&lt;&gt;"",'Données élèves'!AH684&lt;&gt;""),IF('Données élèves'!AH684=TRUE,IF(INDEX(codegem,MATCH('Données élèves'!M684,libgem,0))&gt;=8000,INDEX(codegem,MATCH('Données élèves'!M684,libgem,0)),""),'Données élèves'!M684),"")</f>
        <v/>
      </c>
      <c r="N681" s="148" t="str">
        <f>IF(AND(A681&lt;&gt;"",'Données élèves'!AI684&lt;&gt;""),IF('Données élèves'!AI684=TRUE,INDEX(codeschart,MATCH('Données élèves'!N684,libschart,0)),'Données élèves'!N684),"")</f>
        <v/>
      </c>
      <c r="O681" s="148" t="str">
        <f>IF(AND(A681&lt;&gt;"",'Données élèves'!O684&lt;&gt;""),'Données élèves'!O684,"")</f>
        <v/>
      </c>
      <c r="P681" s="148" t="str">
        <f>IF(AND(A681&lt;&gt;"",'Données élèves'!AK684&lt;&gt;""),IF('Données élèves'!AK684=TRUE,INDEX(codeform,MATCH('Données élèves'!P684,libform,0)),'Données élèves'!P684),"")</f>
        <v/>
      </c>
      <c r="Q681" s="148" t="str">
        <f>IF(AND(A681&lt;&gt;"",'Données élèves'!AL684&lt;&gt;""),IF('Données élèves'!AL684=TRUE,INDEX(codespe,MATCH('Données élèves'!Q684,libspe,0)),'Données élèves'!Q684),"")</f>
        <v/>
      </c>
      <c r="R681" s="148" t="str">
        <f>IF(AND(A681&lt;&gt;"",OR('Données élèves'!AM684&lt;&gt;"",'Données élèves'!AT684=FALSE)),IF('Données élèves'!AM684=TRUE,INDEX(codemp1,MATCH('Données élèves'!R684,libmp1,0)),IF('Données élèves'!AT684=FALSE,0,'Données élèves'!R684)),"")</f>
        <v/>
      </c>
      <c r="S681" s="148" t="str">
        <f t="shared" si="31"/>
        <v/>
      </c>
      <c r="T681" s="148" t="str">
        <f t="shared" si="32"/>
        <v/>
      </c>
      <c r="U681" s="148" t="str">
        <f>IF(AND(A681&lt;&gt;"",'Données élèves'!S684&lt;&gt;""),'Données élèves'!S684,"")</f>
        <v/>
      </c>
      <c r="V681" s="148" t="str">
        <f>IF(AND(A681&lt;&gt;"",'Données élèves'!T684&lt;&gt;""),'Données élèves'!T684,"")</f>
        <v/>
      </c>
      <c r="W681" s="148" t="str">
        <f>IF(AND(A681&lt;&gt;"",'Données élèves'!U684&lt;&gt;""),'Données élèves'!U684,"")</f>
        <v/>
      </c>
      <c r="X681" s="148" t="str">
        <f>IF(AND(A681&lt;&gt;"",'Données élèves'!V684&lt;&gt;""),'Données élèves'!V684,"")</f>
        <v/>
      </c>
      <c r="Y681" s="148" t="str">
        <f>IF(AND(A681&lt;&gt;"",'Données élèves'!W684&lt;&gt;""),'Données élèves'!W684,"")</f>
        <v/>
      </c>
      <c r="Z681" s="148" t="str">
        <f>IF(AND(A681&lt;&gt;"",'Données élèves'!X684&lt;&gt;""),'Données élèves'!X684,"")</f>
        <v/>
      </c>
    </row>
    <row r="682" spans="1:26" x14ac:dyDescent="0.2">
      <c r="A682" s="146" t="str">
        <f>IF('Données élèves'!$C685&lt;&gt;"",'Données élèves'!A685,"")</f>
        <v/>
      </c>
      <c r="B682" s="146" t="str">
        <f>IF(A682&lt;&gt;"",'Données élèves'!B685,"")</f>
        <v/>
      </c>
      <c r="C682" s="146" t="str">
        <f>IF(AND(A682&lt;&gt;"",'Données élèves'!F685&lt;&gt;""),IF(INDEX(codeclint,MATCH('Données élèves'!F685,libclint,0))&lt;&gt;"",INDEX(codeclint,MATCH('Données élèves'!F685,libclint,0)),""),"")</f>
        <v/>
      </c>
      <c r="D682" s="146" t="str">
        <f t="shared" si="30"/>
        <v/>
      </c>
      <c r="E682" s="146" t="str">
        <f>IF(A682&lt;&gt;"",IF('Données élèves'!G685&lt;&gt;"",IF('Données élèves'!AB685&lt;&gt;"",IF('Données élèves'!G685="LOC.ID",CONCATENATE("LOC.",'Données élèves'!AU$5),'Données élèves'!G685),""),""),"")</f>
        <v/>
      </c>
      <c r="F682" s="146" t="str">
        <f>IF(A682&lt;&gt;"",IF('Données élèves'!H685&lt;&gt;"",'Données élèves'!H685,""),"")</f>
        <v/>
      </c>
      <c r="G682" s="146" t="str">
        <f>IF(AND(A682&lt;&gt;"",'Données élèves'!AC685&lt;&gt;""),IF('Données élèves'!AC685=TRUE,INDEX(codesex,MATCH('Données élèves'!I685,libsex,0)),'Données élèves'!I685),"")</f>
        <v/>
      </c>
      <c r="H682" s="147" t="str">
        <f>IF(A682&lt;&gt;"",IF('Données élèves'!J685&lt;&gt;"",'Données élèves'!J685,""),"")</f>
        <v/>
      </c>
      <c r="I682" s="148" t="str">
        <f>IF(AND(A682&lt;&gt;"",'Données élèves'!AE685&lt;&gt;""),IF('Données élèves'!AE685=TRUE,INDEX(codenat,MATCH('Données élèves'!K685,libnat,0)),'Données élèves'!K685),"")</f>
        <v/>
      </c>
      <c r="J682" s="148" t="str">
        <f>IF(AND(A682&lt;&gt;"",'Données élèves'!AF685&lt;&gt;""),IF('Données élèves'!AF685=TRUE,INDEX(codelangue,MATCH('Données élèves'!L685,liblangue,0)),'Données élèves'!L685),"")</f>
        <v/>
      </c>
      <c r="K682" s="148" t="str">
        <f>IF(AND(A682&lt;&gt;"",'Données élèves'!AH685&lt;&gt;""),IF('Données élèves'!AH685=TRUE,IF(INDEX(codegem,MATCH('Données élèves'!M685,libgem,0))&lt;8000,INDEX(codegem,MATCH('Données élèves'!M685,libgem,0)),""),'Données élèves'!M685),"")</f>
        <v/>
      </c>
      <c r="L682" s="148" t="str">
        <f>IF(AND(A682&lt;&gt;"",'Données élèves'!AH685&lt;&gt;""),IF('Données élèves'!AH685=TRUE,INDEX(codegemhist,MATCH('Données élèves'!M685,libgem,0)),""),"")</f>
        <v/>
      </c>
      <c r="M682" s="148" t="str">
        <f>IF(AND(A682&lt;&gt;"",'Données élèves'!AH685&lt;&gt;""),IF('Données élèves'!AH685=TRUE,IF(INDEX(codegem,MATCH('Données élèves'!M685,libgem,0))&gt;=8000,INDEX(codegem,MATCH('Données élèves'!M685,libgem,0)),""),'Données élèves'!M685),"")</f>
        <v/>
      </c>
      <c r="N682" s="148" t="str">
        <f>IF(AND(A682&lt;&gt;"",'Données élèves'!AI685&lt;&gt;""),IF('Données élèves'!AI685=TRUE,INDEX(codeschart,MATCH('Données élèves'!N685,libschart,0)),'Données élèves'!N685),"")</f>
        <v/>
      </c>
      <c r="O682" s="148" t="str">
        <f>IF(AND(A682&lt;&gt;"",'Données élèves'!O685&lt;&gt;""),'Données élèves'!O685,"")</f>
        <v/>
      </c>
      <c r="P682" s="148" t="str">
        <f>IF(AND(A682&lt;&gt;"",'Données élèves'!AK685&lt;&gt;""),IF('Données élèves'!AK685=TRUE,INDEX(codeform,MATCH('Données élèves'!P685,libform,0)),'Données élèves'!P685),"")</f>
        <v/>
      </c>
      <c r="Q682" s="148" t="str">
        <f>IF(AND(A682&lt;&gt;"",'Données élèves'!AL685&lt;&gt;""),IF('Données élèves'!AL685=TRUE,INDEX(codespe,MATCH('Données élèves'!Q685,libspe,0)),'Données élèves'!Q685),"")</f>
        <v/>
      </c>
      <c r="R682" s="148" t="str">
        <f>IF(AND(A682&lt;&gt;"",OR('Données élèves'!AM685&lt;&gt;"",'Données élèves'!AT685=FALSE)),IF('Données élèves'!AM685=TRUE,INDEX(codemp1,MATCH('Données élèves'!R685,libmp1,0)),IF('Données élèves'!AT685=FALSE,0,'Données élèves'!R685)),"")</f>
        <v/>
      </c>
      <c r="S682" s="148" t="str">
        <f t="shared" si="31"/>
        <v/>
      </c>
      <c r="T682" s="148" t="str">
        <f t="shared" si="32"/>
        <v/>
      </c>
      <c r="U682" s="148" t="str">
        <f>IF(AND(A682&lt;&gt;"",'Données élèves'!S685&lt;&gt;""),'Données élèves'!S685,"")</f>
        <v/>
      </c>
      <c r="V682" s="148" t="str">
        <f>IF(AND(A682&lt;&gt;"",'Données élèves'!T685&lt;&gt;""),'Données élèves'!T685,"")</f>
        <v/>
      </c>
      <c r="W682" s="148" t="str">
        <f>IF(AND(A682&lt;&gt;"",'Données élèves'!U685&lt;&gt;""),'Données élèves'!U685,"")</f>
        <v/>
      </c>
      <c r="X682" s="148" t="str">
        <f>IF(AND(A682&lt;&gt;"",'Données élèves'!V685&lt;&gt;""),'Données élèves'!V685,"")</f>
        <v/>
      </c>
      <c r="Y682" s="148" t="str">
        <f>IF(AND(A682&lt;&gt;"",'Données élèves'!W685&lt;&gt;""),'Données élèves'!W685,"")</f>
        <v/>
      </c>
      <c r="Z682" s="148" t="str">
        <f>IF(AND(A682&lt;&gt;"",'Données élèves'!X685&lt;&gt;""),'Données élèves'!X685,"")</f>
        <v/>
      </c>
    </row>
    <row r="683" spans="1:26" x14ac:dyDescent="0.2">
      <c r="A683" s="146" t="str">
        <f>IF('Données élèves'!$C686&lt;&gt;"",'Données élèves'!A686,"")</f>
        <v/>
      </c>
      <c r="B683" s="146" t="str">
        <f>IF(A683&lt;&gt;"",'Données élèves'!B686,"")</f>
        <v/>
      </c>
      <c r="C683" s="146" t="str">
        <f>IF(AND(A683&lt;&gt;"",'Données élèves'!F686&lt;&gt;""),IF(INDEX(codeclint,MATCH('Données élèves'!F686,libclint,0))&lt;&gt;"",INDEX(codeclint,MATCH('Données élèves'!F686,libclint,0)),""),"")</f>
        <v/>
      </c>
      <c r="D683" s="146" t="str">
        <f t="shared" si="30"/>
        <v/>
      </c>
      <c r="E683" s="146" t="str">
        <f>IF(A683&lt;&gt;"",IF('Données élèves'!G686&lt;&gt;"",IF('Données élèves'!AB686&lt;&gt;"",IF('Données élèves'!G686="LOC.ID",CONCATENATE("LOC.",'Données élèves'!AU$5),'Données élèves'!G686),""),""),"")</f>
        <v/>
      </c>
      <c r="F683" s="146" t="str">
        <f>IF(A683&lt;&gt;"",IF('Données élèves'!H686&lt;&gt;"",'Données élèves'!H686,""),"")</f>
        <v/>
      </c>
      <c r="G683" s="146" t="str">
        <f>IF(AND(A683&lt;&gt;"",'Données élèves'!AC686&lt;&gt;""),IF('Données élèves'!AC686=TRUE,INDEX(codesex,MATCH('Données élèves'!I686,libsex,0)),'Données élèves'!I686),"")</f>
        <v/>
      </c>
      <c r="H683" s="147" t="str">
        <f>IF(A683&lt;&gt;"",IF('Données élèves'!J686&lt;&gt;"",'Données élèves'!J686,""),"")</f>
        <v/>
      </c>
      <c r="I683" s="148" t="str">
        <f>IF(AND(A683&lt;&gt;"",'Données élèves'!AE686&lt;&gt;""),IF('Données élèves'!AE686=TRUE,INDEX(codenat,MATCH('Données élèves'!K686,libnat,0)),'Données élèves'!K686),"")</f>
        <v/>
      </c>
      <c r="J683" s="148" t="str">
        <f>IF(AND(A683&lt;&gt;"",'Données élèves'!AF686&lt;&gt;""),IF('Données élèves'!AF686=TRUE,INDEX(codelangue,MATCH('Données élèves'!L686,liblangue,0)),'Données élèves'!L686),"")</f>
        <v/>
      </c>
      <c r="K683" s="148" t="str">
        <f>IF(AND(A683&lt;&gt;"",'Données élèves'!AH686&lt;&gt;""),IF('Données élèves'!AH686=TRUE,IF(INDEX(codegem,MATCH('Données élèves'!M686,libgem,0))&lt;8000,INDEX(codegem,MATCH('Données élèves'!M686,libgem,0)),""),'Données élèves'!M686),"")</f>
        <v/>
      </c>
      <c r="L683" s="148" t="str">
        <f>IF(AND(A683&lt;&gt;"",'Données élèves'!AH686&lt;&gt;""),IF('Données élèves'!AH686=TRUE,INDEX(codegemhist,MATCH('Données élèves'!M686,libgem,0)),""),"")</f>
        <v/>
      </c>
      <c r="M683" s="148" t="str">
        <f>IF(AND(A683&lt;&gt;"",'Données élèves'!AH686&lt;&gt;""),IF('Données élèves'!AH686=TRUE,IF(INDEX(codegem,MATCH('Données élèves'!M686,libgem,0))&gt;=8000,INDEX(codegem,MATCH('Données élèves'!M686,libgem,0)),""),'Données élèves'!M686),"")</f>
        <v/>
      </c>
      <c r="N683" s="148" t="str">
        <f>IF(AND(A683&lt;&gt;"",'Données élèves'!AI686&lt;&gt;""),IF('Données élèves'!AI686=TRUE,INDEX(codeschart,MATCH('Données élèves'!N686,libschart,0)),'Données élèves'!N686),"")</f>
        <v/>
      </c>
      <c r="O683" s="148" t="str">
        <f>IF(AND(A683&lt;&gt;"",'Données élèves'!O686&lt;&gt;""),'Données élèves'!O686,"")</f>
        <v/>
      </c>
      <c r="P683" s="148" t="str">
        <f>IF(AND(A683&lt;&gt;"",'Données élèves'!AK686&lt;&gt;""),IF('Données élèves'!AK686=TRUE,INDEX(codeform,MATCH('Données élèves'!P686,libform,0)),'Données élèves'!P686),"")</f>
        <v/>
      </c>
      <c r="Q683" s="148" t="str">
        <f>IF(AND(A683&lt;&gt;"",'Données élèves'!AL686&lt;&gt;""),IF('Données élèves'!AL686=TRUE,INDEX(codespe,MATCH('Données élèves'!Q686,libspe,0)),'Données élèves'!Q686),"")</f>
        <v/>
      </c>
      <c r="R683" s="148" t="str">
        <f>IF(AND(A683&lt;&gt;"",OR('Données élèves'!AM686&lt;&gt;"",'Données élèves'!AT686=FALSE)),IF('Données élèves'!AM686=TRUE,INDEX(codemp1,MATCH('Données élèves'!R686,libmp1,0)),IF('Données élèves'!AT686=FALSE,0,'Données élèves'!R686)),"")</f>
        <v/>
      </c>
      <c r="S683" s="148" t="str">
        <f t="shared" si="31"/>
        <v/>
      </c>
      <c r="T683" s="148" t="str">
        <f t="shared" si="32"/>
        <v/>
      </c>
      <c r="U683" s="148" t="str">
        <f>IF(AND(A683&lt;&gt;"",'Données élèves'!S686&lt;&gt;""),'Données élèves'!S686,"")</f>
        <v/>
      </c>
      <c r="V683" s="148" t="str">
        <f>IF(AND(A683&lt;&gt;"",'Données élèves'!T686&lt;&gt;""),'Données élèves'!T686,"")</f>
        <v/>
      </c>
      <c r="W683" s="148" t="str">
        <f>IF(AND(A683&lt;&gt;"",'Données élèves'!U686&lt;&gt;""),'Données élèves'!U686,"")</f>
        <v/>
      </c>
      <c r="X683" s="148" t="str">
        <f>IF(AND(A683&lt;&gt;"",'Données élèves'!V686&lt;&gt;""),'Données élèves'!V686,"")</f>
        <v/>
      </c>
      <c r="Y683" s="148" t="str">
        <f>IF(AND(A683&lt;&gt;"",'Données élèves'!W686&lt;&gt;""),'Données élèves'!W686,"")</f>
        <v/>
      </c>
      <c r="Z683" s="148" t="str">
        <f>IF(AND(A683&lt;&gt;"",'Données élèves'!X686&lt;&gt;""),'Données élèves'!X686,"")</f>
        <v/>
      </c>
    </row>
    <row r="684" spans="1:26" x14ac:dyDescent="0.2">
      <c r="A684" s="146" t="str">
        <f>IF('Données élèves'!$C687&lt;&gt;"",'Données élèves'!A687,"")</f>
        <v/>
      </c>
      <c r="B684" s="146" t="str">
        <f>IF(A684&lt;&gt;"",'Données élèves'!B687,"")</f>
        <v/>
      </c>
      <c r="C684" s="146" t="str">
        <f>IF(AND(A684&lt;&gt;"",'Données élèves'!F687&lt;&gt;""),IF(INDEX(codeclint,MATCH('Données élèves'!F687,libclint,0))&lt;&gt;"",INDEX(codeclint,MATCH('Données élèves'!F687,libclint,0)),""),"")</f>
        <v/>
      </c>
      <c r="D684" s="146" t="str">
        <f t="shared" si="30"/>
        <v/>
      </c>
      <c r="E684" s="146" t="str">
        <f>IF(A684&lt;&gt;"",IF('Données élèves'!G687&lt;&gt;"",IF('Données élèves'!AB687&lt;&gt;"",IF('Données élèves'!G687="LOC.ID",CONCATENATE("LOC.",'Données élèves'!AU$5),'Données élèves'!G687),""),""),"")</f>
        <v/>
      </c>
      <c r="F684" s="146" t="str">
        <f>IF(A684&lt;&gt;"",IF('Données élèves'!H687&lt;&gt;"",'Données élèves'!H687,""),"")</f>
        <v/>
      </c>
      <c r="G684" s="146" t="str">
        <f>IF(AND(A684&lt;&gt;"",'Données élèves'!AC687&lt;&gt;""),IF('Données élèves'!AC687=TRUE,INDEX(codesex,MATCH('Données élèves'!I687,libsex,0)),'Données élèves'!I687),"")</f>
        <v/>
      </c>
      <c r="H684" s="147" t="str">
        <f>IF(A684&lt;&gt;"",IF('Données élèves'!J687&lt;&gt;"",'Données élèves'!J687,""),"")</f>
        <v/>
      </c>
      <c r="I684" s="148" t="str">
        <f>IF(AND(A684&lt;&gt;"",'Données élèves'!AE687&lt;&gt;""),IF('Données élèves'!AE687=TRUE,INDEX(codenat,MATCH('Données élèves'!K687,libnat,0)),'Données élèves'!K687),"")</f>
        <v/>
      </c>
      <c r="J684" s="148" t="str">
        <f>IF(AND(A684&lt;&gt;"",'Données élèves'!AF687&lt;&gt;""),IF('Données élèves'!AF687=TRUE,INDEX(codelangue,MATCH('Données élèves'!L687,liblangue,0)),'Données élèves'!L687),"")</f>
        <v/>
      </c>
      <c r="K684" s="148" t="str">
        <f>IF(AND(A684&lt;&gt;"",'Données élèves'!AH687&lt;&gt;""),IF('Données élèves'!AH687=TRUE,IF(INDEX(codegem,MATCH('Données élèves'!M687,libgem,0))&lt;8000,INDEX(codegem,MATCH('Données élèves'!M687,libgem,0)),""),'Données élèves'!M687),"")</f>
        <v/>
      </c>
      <c r="L684" s="148" t="str">
        <f>IF(AND(A684&lt;&gt;"",'Données élèves'!AH687&lt;&gt;""),IF('Données élèves'!AH687=TRUE,INDEX(codegemhist,MATCH('Données élèves'!M687,libgem,0)),""),"")</f>
        <v/>
      </c>
      <c r="M684" s="148" t="str">
        <f>IF(AND(A684&lt;&gt;"",'Données élèves'!AH687&lt;&gt;""),IF('Données élèves'!AH687=TRUE,IF(INDEX(codegem,MATCH('Données élèves'!M687,libgem,0))&gt;=8000,INDEX(codegem,MATCH('Données élèves'!M687,libgem,0)),""),'Données élèves'!M687),"")</f>
        <v/>
      </c>
      <c r="N684" s="148" t="str">
        <f>IF(AND(A684&lt;&gt;"",'Données élèves'!AI687&lt;&gt;""),IF('Données élèves'!AI687=TRUE,INDEX(codeschart,MATCH('Données élèves'!N687,libschart,0)),'Données élèves'!N687),"")</f>
        <v/>
      </c>
      <c r="O684" s="148" t="str">
        <f>IF(AND(A684&lt;&gt;"",'Données élèves'!O687&lt;&gt;""),'Données élèves'!O687,"")</f>
        <v/>
      </c>
      <c r="P684" s="148" t="str">
        <f>IF(AND(A684&lt;&gt;"",'Données élèves'!AK687&lt;&gt;""),IF('Données élèves'!AK687=TRUE,INDEX(codeform,MATCH('Données élèves'!P687,libform,0)),'Données élèves'!P687),"")</f>
        <v/>
      </c>
      <c r="Q684" s="148" t="str">
        <f>IF(AND(A684&lt;&gt;"",'Données élèves'!AL687&lt;&gt;""),IF('Données élèves'!AL687=TRUE,INDEX(codespe,MATCH('Données élèves'!Q687,libspe,0)),'Données élèves'!Q687),"")</f>
        <v/>
      </c>
      <c r="R684" s="148" t="str">
        <f>IF(AND(A684&lt;&gt;"",OR('Données élèves'!AM687&lt;&gt;"",'Données élèves'!AT687=FALSE)),IF('Données élèves'!AM687=TRUE,INDEX(codemp1,MATCH('Données élèves'!R687,libmp1,0)),IF('Données élèves'!AT687=FALSE,0,'Données élèves'!R687)),"")</f>
        <v/>
      </c>
      <c r="S684" s="148" t="str">
        <f t="shared" si="31"/>
        <v/>
      </c>
      <c r="T684" s="148" t="str">
        <f t="shared" si="32"/>
        <v/>
      </c>
      <c r="U684" s="148" t="str">
        <f>IF(AND(A684&lt;&gt;"",'Données élèves'!S687&lt;&gt;""),'Données élèves'!S687,"")</f>
        <v/>
      </c>
      <c r="V684" s="148" t="str">
        <f>IF(AND(A684&lt;&gt;"",'Données élèves'!T687&lt;&gt;""),'Données élèves'!T687,"")</f>
        <v/>
      </c>
      <c r="W684" s="148" t="str">
        <f>IF(AND(A684&lt;&gt;"",'Données élèves'!U687&lt;&gt;""),'Données élèves'!U687,"")</f>
        <v/>
      </c>
      <c r="X684" s="148" t="str">
        <f>IF(AND(A684&lt;&gt;"",'Données élèves'!V687&lt;&gt;""),'Données élèves'!V687,"")</f>
        <v/>
      </c>
      <c r="Y684" s="148" t="str">
        <f>IF(AND(A684&lt;&gt;"",'Données élèves'!W687&lt;&gt;""),'Données élèves'!W687,"")</f>
        <v/>
      </c>
      <c r="Z684" s="148" t="str">
        <f>IF(AND(A684&lt;&gt;"",'Données élèves'!X687&lt;&gt;""),'Données élèves'!X687,"")</f>
        <v/>
      </c>
    </row>
    <row r="685" spans="1:26" x14ac:dyDescent="0.2">
      <c r="A685" s="146" t="str">
        <f>IF('Données élèves'!$C688&lt;&gt;"",'Données élèves'!A688,"")</f>
        <v/>
      </c>
      <c r="B685" s="146" t="str">
        <f>IF(A685&lt;&gt;"",'Données élèves'!B688,"")</f>
        <v/>
      </c>
      <c r="C685" s="146" t="str">
        <f>IF(AND(A685&lt;&gt;"",'Données élèves'!F688&lt;&gt;""),IF(INDEX(codeclint,MATCH('Données élèves'!F688,libclint,0))&lt;&gt;"",INDEX(codeclint,MATCH('Données élèves'!F688,libclint,0)),""),"")</f>
        <v/>
      </c>
      <c r="D685" s="146" t="str">
        <f t="shared" si="30"/>
        <v/>
      </c>
      <c r="E685" s="146" t="str">
        <f>IF(A685&lt;&gt;"",IF('Données élèves'!G688&lt;&gt;"",IF('Données élèves'!AB688&lt;&gt;"",IF('Données élèves'!G688="LOC.ID",CONCATENATE("LOC.",'Données élèves'!AU$5),'Données élèves'!G688),""),""),"")</f>
        <v/>
      </c>
      <c r="F685" s="146" t="str">
        <f>IF(A685&lt;&gt;"",IF('Données élèves'!H688&lt;&gt;"",'Données élèves'!H688,""),"")</f>
        <v/>
      </c>
      <c r="G685" s="146" t="str">
        <f>IF(AND(A685&lt;&gt;"",'Données élèves'!AC688&lt;&gt;""),IF('Données élèves'!AC688=TRUE,INDEX(codesex,MATCH('Données élèves'!I688,libsex,0)),'Données élèves'!I688),"")</f>
        <v/>
      </c>
      <c r="H685" s="147" t="str">
        <f>IF(A685&lt;&gt;"",IF('Données élèves'!J688&lt;&gt;"",'Données élèves'!J688,""),"")</f>
        <v/>
      </c>
      <c r="I685" s="148" t="str">
        <f>IF(AND(A685&lt;&gt;"",'Données élèves'!AE688&lt;&gt;""),IF('Données élèves'!AE688=TRUE,INDEX(codenat,MATCH('Données élèves'!K688,libnat,0)),'Données élèves'!K688),"")</f>
        <v/>
      </c>
      <c r="J685" s="148" t="str">
        <f>IF(AND(A685&lt;&gt;"",'Données élèves'!AF688&lt;&gt;""),IF('Données élèves'!AF688=TRUE,INDEX(codelangue,MATCH('Données élèves'!L688,liblangue,0)),'Données élèves'!L688),"")</f>
        <v/>
      </c>
      <c r="K685" s="148" t="str">
        <f>IF(AND(A685&lt;&gt;"",'Données élèves'!AH688&lt;&gt;""),IF('Données élèves'!AH688=TRUE,IF(INDEX(codegem,MATCH('Données élèves'!M688,libgem,0))&lt;8000,INDEX(codegem,MATCH('Données élèves'!M688,libgem,0)),""),'Données élèves'!M688),"")</f>
        <v/>
      </c>
      <c r="L685" s="148" t="str">
        <f>IF(AND(A685&lt;&gt;"",'Données élèves'!AH688&lt;&gt;""),IF('Données élèves'!AH688=TRUE,INDEX(codegemhist,MATCH('Données élèves'!M688,libgem,0)),""),"")</f>
        <v/>
      </c>
      <c r="M685" s="148" t="str">
        <f>IF(AND(A685&lt;&gt;"",'Données élèves'!AH688&lt;&gt;""),IF('Données élèves'!AH688=TRUE,IF(INDEX(codegem,MATCH('Données élèves'!M688,libgem,0))&gt;=8000,INDEX(codegem,MATCH('Données élèves'!M688,libgem,0)),""),'Données élèves'!M688),"")</f>
        <v/>
      </c>
      <c r="N685" s="148" t="str">
        <f>IF(AND(A685&lt;&gt;"",'Données élèves'!AI688&lt;&gt;""),IF('Données élèves'!AI688=TRUE,INDEX(codeschart,MATCH('Données élèves'!N688,libschart,0)),'Données élèves'!N688),"")</f>
        <v/>
      </c>
      <c r="O685" s="148" t="str">
        <f>IF(AND(A685&lt;&gt;"",'Données élèves'!O688&lt;&gt;""),'Données élèves'!O688,"")</f>
        <v/>
      </c>
      <c r="P685" s="148" t="str">
        <f>IF(AND(A685&lt;&gt;"",'Données élèves'!AK688&lt;&gt;""),IF('Données élèves'!AK688=TRUE,INDEX(codeform,MATCH('Données élèves'!P688,libform,0)),'Données élèves'!P688),"")</f>
        <v/>
      </c>
      <c r="Q685" s="148" t="str">
        <f>IF(AND(A685&lt;&gt;"",'Données élèves'!AL688&lt;&gt;""),IF('Données élèves'!AL688=TRUE,INDEX(codespe,MATCH('Données élèves'!Q688,libspe,0)),'Données élèves'!Q688),"")</f>
        <v/>
      </c>
      <c r="R685" s="148" t="str">
        <f>IF(AND(A685&lt;&gt;"",OR('Données élèves'!AM688&lt;&gt;"",'Données élèves'!AT688=FALSE)),IF('Données élèves'!AM688=TRUE,INDEX(codemp1,MATCH('Données élèves'!R688,libmp1,0)),IF('Données élèves'!AT688=FALSE,0,'Données élèves'!R688)),"")</f>
        <v/>
      </c>
      <c r="S685" s="148" t="str">
        <f t="shared" si="31"/>
        <v/>
      </c>
      <c r="T685" s="148" t="str">
        <f t="shared" si="32"/>
        <v/>
      </c>
      <c r="U685" s="148" t="str">
        <f>IF(AND(A685&lt;&gt;"",'Données élèves'!S688&lt;&gt;""),'Données élèves'!S688,"")</f>
        <v/>
      </c>
      <c r="V685" s="148" t="str">
        <f>IF(AND(A685&lt;&gt;"",'Données élèves'!T688&lt;&gt;""),'Données élèves'!T688,"")</f>
        <v/>
      </c>
      <c r="W685" s="148" t="str">
        <f>IF(AND(A685&lt;&gt;"",'Données élèves'!U688&lt;&gt;""),'Données élèves'!U688,"")</f>
        <v/>
      </c>
      <c r="X685" s="148" t="str">
        <f>IF(AND(A685&lt;&gt;"",'Données élèves'!V688&lt;&gt;""),'Données élèves'!V688,"")</f>
        <v/>
      </c>
      <c r="Y685" s="148" t="str">
        <f>IF(AND(A685&lt;&gt;"",'Données élèves'!W688&lt;&gt;""),'Données élèves'!W688,"")</f>
        <v/>
      </c>
      <c r="Z685" s="148" t="str">
        <f>IF(AND(A685&lt;&gt;"",'Données élèves'!X688&lt;&gt;""),'Données élèves'!X688,"")</f>
        <v/>
      </c>
    </row>
    <row r="686" spans="1:26" x14ac:dyDescent="0.2">
      <c r="A686" s="146" t="str">
        <f>IF('Données élèves'!$C689&lt;&gt;"",'Données élèves'!A689,"")</f>
        <v/>
      </c>
      <c r="B686" s="146" t="str">
        <f>IF(A686&lt;&gt;"",'Données élèves'!B689,"")</f>
        <v/>
      </c>
      <c r="C686" s="146" t="str">
        <f>IF(AND(A686&lt;&gt;"",'Données élèves'!F689&lt;&gt;""),IF(INDEX(codeclint,MATCH('Données élèves'!F689,libclint,0))&lt;&gt;"",INDEX(codeclint,MATCH('Données élèves'!F689,libclint,0)),""),"")</f>
        <v/>
      </c>
      <c r="D686" s="146" t="str">
        <f t="shared" si="30"/>
        <v/>
      </c>
      <c r="E686" s="146" t="str">
        <f>IF(A686&lt;&gt;"",IF('Données élèves'!G689&lt;&gt;"",IF('Données élèves'!AB689&lt;&gt;"",IF('Données élèves'!G689="LOC.ID",CONCATENATE("LOC.",'Données élèves'!AU$5),'Données élèves'!G689),""),""),"")</f>
        <v/>
      </c>
      <c r="F686" s="146" t="str">
        <f>IF(A686&lt;&gt;"",IF('Données élèves'!H689&lt;&gt;"",'Données élèves'!H689,""),"")</f>
        <v/>
      </c>
      <c r="G686" s="146" t="str">
        <f>IF(AND(A686&lt;&gt;"",'Données élèves'!AC689&lt;&gt;""),IF('Données élèves'!AC689=TRUE,INDEX(codesex,MATCH('Données élèves'!I689,libsex,0)),'Données élèves'!I689),"")</f>
        <v/>
      </c>
      <c r="H686" s="147" t="str">
        <f>IF(A686&lt;&gt;"",IF('Données élèves'!J689&lt;&gt;"",'Données élèves'!J689,""),"")</f>
        <v/>
      </c>
      <c r="I686" s="148" t="str">
        <f>IF(AND(A686&lt;&gt;"",'Données élèves'!AE689&lt;&gt;""),IF('Données élèves'!AE689=TRUE,INDEX(codenat,MATCH('Données élèves'!K689,libnat,0)),'Données élèves'!K689),"")</f>
        <v/>
      </c>
      <c r="J686" s="148" t="str">
        <f>IF(AND(A686&lt;&gt;"",'Données élèves'!AF689&lt;&gt;""),IF('Données élèves'!AF689=TRUE,INDEX(codelangue,MATCH('Données élèves'!L689,liblangue,0)),'Données élèves'!L689),"")</f>
        <v/>
      </c>
      <c r="K686" s="148" t="str">
        <f>IF(AND(A686&lt;&gt;"",'Données élèves'!AH689&lt;&gt;""),IF('Données élèves'!AH689=TRUE,IF(INDEX(codegem,MATCH('Données élèves'!M689,libgem,0))&lt;8000,INDEX(codegem,MATCH('Données élèves'!M689,libgem,0)),""),'Données élèves'!M689),"")</f>
        <v/>
      </c>
      <c r="L686" s="148" t="str">
        <f>IF(AND(A686&lt;&gt;"",'Données élèves'!AH689&lt;&gt;""),IF('Données élèves'!AH689=TRUE,INDEX(codegemhist,MATCH('Données élèves'!M689,libgem,0)),""),"")</f>
        <v/>
      </c>
      <c r="M686" s="148" t="str">
        <f>IF(AND(A686&lt;&gt;"",'Données élèves'!AH689&lt;&gt;""),IF('Données élèves'!AH689=TRUE,IF(INDEX(codegem,MATCH('Données élèves'!M689,libgem,0))&gt;=8000,INDEX(codegem,MATCH('Données élèves'!M689,libgem,0)),""),'Données élèves'!M689),"")</f>
        <v/>
      </c>
      <c r="N686" s="148" t="str">
        <f>IF(AND(A686&lt;&gt;"",'Données élèves'!AI689&lt;&gt;""),IF('Données élèves'!AI689=TRUE,INDEX(codeschart,MATCH('Données élèves'!N689,libschart,0)),'Données élèves'!N689),"")</f>
        <v/>
      </c>
      <c r="O686" s="148" t="str">
        <f>IF(AND(A686&lt;&gt;"",'Données élèves'!O689&lt;&gt;""),'Données élèves'!O689,"")</f>
        <v/>
      </c>
      <c r="P686" s="148" t="str">
        <f>IF(AND(A686&lt;&gt;"",'Données élèves'!AK689&lt;&gt;""),IF('Données élèves'!AK689=TRUE,INDEX(codeform,MATCH('Données élèves'!P689,libform,0)),'Données élèves'!P689),"")</f>
        <v/>
      </c>
      <c r="Q686" s="148" t="str">
        <f>IF(AND(A686&lt;&gt;"",'Données élèves'!AL689&lt;&gt;""),IF('Données élèves'!AL689=TRUE,INDEX(codespe,MATCH('Données élèves'!Q689,libspe,0)),'Données élèves'!Q689),"")</f>
        <v/>
      </c>
      <c r="R686" s="148" t="str">
        <f>IF(AND(A686&lt;&gt;"",OR('Données élèves'!AM689&lt;&gt;"",'Données élèves'!AT689=FALSE)),IF('Données élèves'!AM689=TRUE,INDEX(codemp1,MATCH('Données élèves'!R689,libmp1,0)),IF('Données élèves'!AT689=FALSE,0,'Données élèves'!R689)),"")</f>
        <v/>
      </c>
      <c r="S686" s="148" t="str">
        <f t="shared" si="31"/>
        <v/>
      </c>
      <c r="T686" s="148" t="str">
        <f t="shared" si="32"/>
        <v/>
      </c>
      <c r="U686" s="148" t="str">
        <f>IF(AND(A686&lt;&gt;"",'Données élèves'!S689&lt;&gt;""),'Données élèves'!S689,"")</f>
        <v/>
      </c>
      <c r="V686" s="148" t="str">
        <f>IF(AND(A686&lt;&gt;"",'Données élèves'!T689&lt;&gt;""),'Données élèves'!T689,"")</f>
        <v/>
      </c>
      <c r="W686" s="148" t="str">
        <f>IF(AND(A686&lt;&gt;"",'Données élèves'!U689&lt;&gt;""),'Données élèves'!U689,"")</f>
        <v/>
      </c>
      <c r="X686" s="148" t="str">
        <f>IF(AND(A686&lt;&gt;"",'Données élèves'!V689&lt;&gt;""),'Données élèves'!V689,"")</f>
        <v/>
      </c>
      <c r="Y686" s="148" t="str">
        <f>IF(AND(A686&lt;&gt;"",'Données élèves'!W689&lt;&gt;""),'Données élèves'!W689,"")</f>
        <v/>
      </c>
      <c r="Z686" s="148" t="str">
        <f>IF(AND(A686&lt;&gt;"",'Données élèves'!X689&lt;&gt;""),'Données élèves'!X689,"")</f>
        <v/>
      </c>
    </row>
    <row r="687" spans="1:26" x14ac:dyDescent="0.2">
      <c r="A687" s="146" t="str">
        <f>IF('Données élèves'!$C690&lt;&gt;"",'Données élèves'!A690,"")</f>
        <v/>
      </c>
      <c r="B687" s="146" t="str">
        <f>IF(A687&lt;&gt;"",'Données élèves'!B690,"")</f>
        <v/>
      </c>
      <c r="C687" s="146" t="str">
        <f>IF(AND(A687&lt;&gt;"",'Données élèves'!F690&lt;&gt;""),IF(INDEX(codeclint,MATCH('Données élèves'!F690,libclint,0))&lt;&gt;"",INDEX(codeclint,MATCH('Données élèves'!F690,libclint,0)),""),"")</f>
        <v/>
      </c>
      <c r="D687" s="146" t="str">
        <f t="shared" si="30"/>
        <v/>
      </c>
      <c r="E687" s="146" t="str">
        <f>IF(A687&lt;&gt;"",IF('Données élèves'!G690&lt;&gt;"",IF('Données élèves'!AB690&lt;&gt;"",IF('Données élèves'!G690="LOC.ID",CONCATENATE("LOC.",'Données élèves'!AU$5),'Données élèves'!G690),""),""),"")</f>
        <v/>
      </c>
      <c r="F687" s="146" t="str">
        <f>IF(A687&lt;&gt;"",IF('Données élèves'!H690&lt;&gt;"",'Données élèves'!H690,""),"")</f>
        <v/>
      </c>
      <c r="G687" s="146" t="str">
        <f>IF(AND(A687&lt;&gt;"",'Données élèves'!AC690&lt;&gt;""),IF('Données élèves'!AC690=TRUE,INDEX(codesex,MATCH('Données élèves'!I690,libsex,0)),'Données élèves'!I690),"")</f>
        <v/>
      </c>
      <c r="H687" s="147" t="str">
        <f>IF(A687&lt;&gt;"",IF('Données élèves'!J690&lt;&gt;"",'Données élèves'!J690,""),"")</f>
        <v/>
      </c>
      <c r="I687" s="148" t="str">
        <f>IF(AND(A687&lt;&gt;"",'Données élèves'!AE690&lt;&gt;""),IF('Données élèves'!AE690=TRUE,INDEX(codenat,MATCH('Données élèves'!K690,libnat,0)),'Données élèves'!K690),"")</f>
        <v/>
      </c>
      <c r="J687" s="148" t="str">
        <f>IF(AND(A687&lt;&gt;"",'Données élèves'!AF690&lt;&gt;""),IF('Données élèves'!AF690=TRUE,INDEX(codelangue,MATCH('Données élèves'!L690,liblangue,0)),'Données élèves'!L690),"")</f>
        <v/>
      </c>
      <c r="K687" s="148" t="str">
        <f>IF(AND(A687&lt;&gt;"",'Données élèves'!AH690&lt;&gt;""),IF('Données élèves'!AH690=TRUE,IF(INDEX(codegem,MATCH('Données élèves'!M690,libgem,0))&lt;8000,INDEX(codegem,MATCH('Données élèves'!M690,libgem,0)),""),'Données élèves'!M690),"")</f>
        <v/>
      </c>
      <c r="L687" s="148" t="str">
        <f>IF(AND(A687&lt;&gt;"",'Données élèves'!AH690&lt;&gt;""),IF('Données élèves'!AH690=TRUE,INDEX(codegemhist,MATCH('Données élèves'!M690,libgem,0)),""),"")</f>
        <v/>
      </c>
      <c r="M687" s="148" t="str">
        <f>IF(AND(A687&lt;&gt;"",'Données élèves'!AH690&lt;&gt;""),IF('Données élèves'!AH690=TRUE,IF(INDEX(codegem,MATCH('Données élèves'!M690,libgem,0))&gt;=8000,INDEX(codegem,MATCH('Données élèves'!M690,libgem,0)),""),'Données élèves'!M690),"")</f>
        <v/>
      </c>
      <c r="N687" s="148" t="str">
        <f>IF(AND(A687&lt;&gt;"",'Données élèves'!AI690&lt;&gt;""),IF('Données élèves'!AI690=TRUE,INDEX(codeschart,MATCH('Données élèves'!N690,libschart,0)),'Données élèves'!N690),"")</f>
        <v/>
      </c>
      <c r="O687" s="148" t="str">
        <f>IF(AND(A687&lt;&gt;"",'Données élèves'!O690&lt;&gt;""),'Données élèves'!O690,"")</f>
        <v/>
      </c>
      <c r="P687" s="148" t="str">
        <f>IF(AND(A687&lt;&gt;"",'Données élèves'!AK690&lt;&gt;""),IF('Données élèves'!AK690=TRUE,INDEX(codeform,MATCH('Données élèves'!P690,libform,0)),'Données élèves'!P690),"")</f>
        <v/>
      </c>
      <c r="Q687" s="148" t="str">
        <f>IF(AND(A687&lt;&gt;"",'Données élèves'!AL690&lt;&gt;""),IF('Données élèves'!AL690=TRUE,INDEX(codespe,MATCH('Données élèves'!Q690,libspe,0)),'Données élèves'!Q690),"")</f>
        <v/>
      </c>
      <c r="R687" s="148" t="str">
        <f>IF(AND(A687&lt;&gt;"",OR('Données élèves'!AM690&lt;&gt;"",'Données élèves'!AT690=FALSE)),IF('Données élèves'!AM690=TRUE,INDEX(codemp1,MATCH('Données élèves'!R690,libmp1,0)),IF('Données élèves'!AT690=FALSE,0,'Données élèves'!R690)),"")</f>
        <v/>
      </c>
      <c r="S687" s="148" t="str">
        <f t="shared" si="31"/>
        <v/>
      </c>
      <c r="T687" s="148" t="str">
        <f t="shared" si="32"/>
        <v/>
      </c>
      <c r="U687" s="148" t="str">
        <f>IF(AND(A687&lt;&gt;"",'Données élèves'!S690&lt;&gt;""),'Données élèves'!S690,"")</f>
        <v/>
      </c>
      <c r="V687" s="148" t="str">
        <f>IF(AND(A687&lt;&gt;"",'Données élèves'!T690&lt;&gt;""),'Données élèves'!T690,"")</f>
        <v/>
      </c>
      <c r="W687" s="148" t="str">
        <f>IF(AND(A687&lt;&gt;"",'Données élèves'!U690&lt;&gt;""),'Données élèves'!U690,"")</f>
        <v/>
      </c>
      <c r="X687" s="148" t="str">
        <f>IF(AND(A687&lt;&gt;"",'Données élèves'!V690&lt;&gt;""),'Données élèves'!V690,"")</f>
        <v/>
      </c>
      <c r="Y687" s="148" t="str">
        <f>IF(AND(A687&lt;&gt;"",'Données élèves'!W690&lt;&gt;""),'Données élèves'!W690,"")</f>
        <v/>
      </c>
      <c r="Z687" s="148" t="str">
        <f>IF(AND(A687&lt;&gt;"",'Données élèves'!X690&lt;&gt;""),'Données élèves'!X690,"")</f>
        <v/>
      </c>
    </row>
    <row r="688" spans="1:26" x14ac:dyDescent="0.2">
      <c r="A688" s="146" t="str">
        <f>IF('Données élèves'!$C691&lt;&gt;"",'Données élèves'!A691,"")</f>
        <v/>
      </c>
      <c r="B688" s="146" t="str">
        <f>IF(A688&lt;&gt;"",'Données élèves'!B691,"")</f>
        <v/>
      </c>
      <c r="C688" s="146" t="str">
        <f>IF(AND(A688&lt;&gt;"",'Données élèves'!F691&lt;&gt;""),IF(INDEX(codeclint,MATCH('Données élèves'!F691,libclint,0))&lt;&gt;"",INDEX(codeclint,MATCH('Données élèves'!F691,libclint,0)),""),"")</f>
        <v/>
      </c>
      <c r="D688" s="146" t="str">
        <f t="shared" si="30"/>
        <v/>
      </c>
      <c r="E688" s="146" t="str">
        <f>IF(A688&lt;&gt;"",IF('Données élèves'!G691&lt;&gt;"",IF('Données élèves'!AB691&lt;&gt;"",IF('Données élèves'!G691="LOC.ID",CONCATENATE("LOC.",'Données élèves'!AU$5),'Données élèves'!G691),""),""),"")</f>
        <v/>
      </c>
      <c r="F688" s="146" t="str">
        <f>IF(A688&lt;&gt;"",IF('Données élèves'!H691&lt;&gt;"",'Données élèves'!H691,""),"")</f>
        <v/>
      </c>
      <c r="G688" s="146" t="str">
        <f>IF(AND(A688&lt;&gt;"",'Données élèves'!AC691&lt;&gt;""),IF('Données élèves'!AC691=TRUE,INDEX(codesex,MATCH('Données élèves'!I691,libsex,0)),'Données élèves'!I691),"")</f>
        <v/>
      </c>
      <c r="H688" s="147" t="str">
        <f>IF(A688&lt;&gt;"",IF('Données élèves'!J691&lt;&gt;"",'Données élèves'!J691,""),"")</f>
        <v/>
      </c>
      <c r="I688" s="148" t="str">
        <f>IF(AND(A688&lt;&gt;"",'Données élèves'!AE691&lt;&gt;""),IF('Données élèves'!AE691=TRUE,INDEX(codenat,MATCH('Données élèves'!K691,libnat,0)),'Données élèves'!K691),"")</f>
        <v/>
      </c>
      <c r="J688" s="148" t="str">
        <f>IF(AND(A688&lt;&gt;"",'Données élèves'!AF691&lt;&gt;""),IF('Données élèves'!AF691=TRUE,INDEX(codelangue,MATCH('Données élèves'!L691,liblangue,0)),'Données élèves'!L691),"")</f>
        <v/>
      </c>
      <c r="K688" s="148" t="str">
        <f>IF(AND(A688&lt;&gt;"",'Données élèves'!AH691&lt;&gt;""),IF('Données élèves'!AH691=TRUE,IF(INDEX(codegem,MATCH('Données élèves'!M691,libgem,0))&lt;8000,INDEX(codegem,MATCH('Données élèves'!M691,libgem,0)),""),'Données élèves'!M691),"")</f>
        <v/>
      </c>
      <c r="L688" s="148" t="str">
        <f>IF(AND(A688&lt;&gt;"",'Données élèves'!AH691&lt;&gt;""),IF('Données élèves'!AH691=TRUE,INDEX(codegemhist,MATCH('Données élèves'!M691,libgem,0)),""),"")</f>
        <v/>
      </c>
      <c r="M688" s="148" t="str">
        <f>IF(AND(A688&lt;&gt;"",'Données élèves'!AH691&lt;&gt;""),IF('Données élèves'!AH691=TRUE,IF(INDEX(codegem,MATCH('Données élèves'!M691,libgem,0))&gt;=8000,INDEX(codegem,MATCH('Données élèves'!M691,libgem,0)),""),'Données élèves'!M691),"")</f>
        <v/>
      </c>
      <c r="N688" s="148" t="str">
        <f>IF(AND(A688&lt;&gt;"",'Données élèves'!AI691&lt;&gt;""),IF('Données élèves'!AI691=TRUE,INDEX(codeschart,MATCH('Données élèves'!N691,libschart,0)),'Données élèves'!N691),"")</f>
        <v/>
      </c>
      <c r="O688" s="148" t="str">
        <f>IF(AND(A688&lt;&gt;"",'Données élèves'!O691&lt;&gt;""),'Données élèves'!O691,"")</f>
        <v/>
      </c>
      <c r="P688" s="148" t="str">
        <f>IF(AND(A688&lt;&gt;"",'Données élèves'!AK691&lt;&gt;""),IF('Données élèves'!AK691=TRUE,INDEX(codeform,MATCH('Données élèves'!P691,libform,0)),'Données élèves'!P691),"")</f>
        <v/>
      </c>
      <c r="Q688" s="148" t="str">
        <f>IF(AND(A688&lt;&gt;"",'Données élèves'!AL691&lt;&gt;""),IF('Données élèves'!AL691=TRUE,INDEX(codespe,MATCH('Données élèves'!Q691,libspe,0)),'Données élèves'!Q691),"")</f>
        <v/>
      </c>
      <c r="R688" s="148" t="str">
        <f>IF(AND(A688&lt;&gt;"",OR('Données élèves'!AM691&lt;&gt;"",'Données élèves'!AT691=FALSE)),IF('Données élèves'!AM691=TRUE,INDEX(codemp1,MATCH('Données élèves'!R691,libmp1,0)),IF('Données élèves'!AT691=FALSE,0,'Données élèves'!R691)),"")</f>
        <v/>
      </c>
      <c r="S688" s="148" t="str">
        <f t="shared" si="31"/>
        <v/>
      </c>
      <c r="T688" s="148" t="str">
        <f t="shared" si="32"/>
        <v/>
      </c>
      <c r="U688" s="148" t="str">
        <f>IF(AND(A688&lt;&gt;"",'Données élèves'!S691&lt;&gt;""),'Données élèves'!S691,"")</f>
        <v/>
      </c>
      <c r="V688" s="148" t="str">
        <f>IF(AND(A688&lt;&gt;"",'Données élèves'!T691&lt;&gt;""),'Données élèves'!T691,"")</f>
        <v/>
      </c>
      <c r="W688" s="148" t="str">
        <f>IF(AND(A688&lt;&gt;"",'Données élèves'!U691&lt;&gt;""),'Données élèves'!U691,"")</f>
        <v/>
      </c>
      <c r="X688" s="148" t="str">
        <f>IF(AND(A688&lt;&gt;"",'Données élèves'!V691&lt;&gt;""),'Données élèves'!V691,"")</f>
        <v/>
      </c>
      <c r="Y688" s="148" t="str">
        <f>IF(AND(A688&lt;&gt;"",'Données élèves'!W691&lt;&gt;""),'Données élèves'!W691,"")</f>
        <v/>
      </c>
      <c r="Z688" s="148" t="str">
        <f>IF(AND(A688&lt;&gt;"",'Données élèves'!X691&lt;&gt;""),'Données élèves'!X691,"")</f>
        <v/>
      </c>
    </row>
    <row r="689" spans="1:26" x14ac:dyDescent="0.2">
      <c r="A689" s="146" t="str">
        <f>IF('Données élèves'!$C692&lt;&gt;"",'Données élèves'!A692,"")</f>
        <v/>
      </c>
      <c r="B689" s="146" t="str">
        <f>IF(A689&lt;&gt;"",'Données élèves'!B692,"")</f>
        <v/>
      </c>
      <c r="C689" s="146" t="str">
        <f>IF(AND(A689&lt;&gt;"",'Données élèves'!F692&lt;&gt;""),IF(INDEX(codeclint,MATCH('Données élèves'!F692,libclint,0))&lt;&gt;"",INDEX(codeclint,MATCH('Données élèves'!F692,libclint,0)),""),"")</f>
        <v/>
      </c>
      <c r="D689" s="146" t="str">
        <f t="shared" si="30"/>
        <v/>
      </c>
      <c r="E689" s="146" t="str">
        <f>IF(A689&lt;&gt;"",IF('Données élèves'!G692&lt;&gt;"",IF('Données élèves'!AB692&lt;&gt;"",IF('Données élèves'!G692="LOC.ID",CONCATENATE("LOC.",'Données élèves'!AU$5),'Données élèves'!G692),""),""),"")</f>
        <v/>
      </c>
      <c r="F689" s="146" t="str">
        <f>IF(A689&lt;&gt;"",IF('Données élèves'!H692&lt;&gt;"",'Données élèves'!H692,""),"")</f>
        <v/>
      </c>
      <c r="G689" s="146" t="str">
        <f>IF(AND(A689&lt;&gt;"",'Données élèves'!AC692&lt;&gt;""),IF('Données élèves'!AC692=TRUE,INDEX(codesex,MATCH('Données élèves'!I692,libsex,0)),'Données élèves'!I692),"")</f>
        <v/>
      </c>
      <c r="H689" s="147" t="str">
        <f>IF(A689&lt;&gt;"",IF('Données élèves'!J692&lt;&gt;"",'Données élèves'!J692,""),"")</f>
        <v/>
      </c>
      <c r="I689" s="148" t="str">
        <f>IF(AND(A689&lt;&gt;"",'Données élèves'!AE692&lt;&gt;""),IF('Données élèves'!AE692=TRUE,INDEX(codenat,MATCH('Données élèves'!K692,libnat,0)),'Données élèves'!K692),"")</f>
        <v/>
      </c>
      <c r="J689" s="148" t="str">
        <f>IF(AND(A689&lt;&gt;"",'Données élèves'!AF692&lt;&gt;""),IF('Données élèves'!AF692=TRUE,INDEX(codelangue,MATCH('Données élèves'!L692,liblangue,0)),'Données élèves'!L692),"")</f>
        <v/>
      </c>
      <c r="K689" s="148" t="str">
        <f>IF(AND(A689&lt;&gt;"",'Données élèves'!AH692&lt;&gt;""),IF('Données élèves'!AH692=TRUE,IF(INDEX(codegem,MATCH('Données élèves'!M692,libgem,0))&lt;8000,INDEX(codegem,MATCH('Données élèves'!M692,libgem,0)),""),'Données élèves'!M692),"")</f>
        <v/>
      </c>
      <c r="L689" s="148" t="str">
        <f>IF(AND(A689&lt;&gt;"",'Données élèves'!AH692&lt;&gt;""),IF('Données élèves'!AH692=TRUE,INDEX(codegemhist,MATCH('Données élèves'!M692,libgem,0)),""),"")</f>
        <v/>
      </c>
      <c r="M689" s="148" t="str">
        <f>IF(AND(A689&lt;&gt;"",'Données élèves'!AH692&lt;&gt;""),IF('Données élèves'!AH692=TRUE,IF(INDEX(codegem,MATCH('Données élèves'!M692,libgem,0))&gt;=8000,INDEX(codegem,MATCH('Données élèves'!M692,libgem,0)),""),'Données élèves'!M692),"")</f>
        <v/>
      </c>
      <c r="N689" s="148" t="str">
        <f>IF(AND(A689&lt;&gt;"",'Données élèves'!AI692&lt;&gt;""),IF('Données élèves'!AI692=TRUE,INDEX(codeschart,MATCH('Données élèves'!N692,libschart,0)),'Données élèves'!N692),"")</f>
        <v/>
      </c>
      <c r="O689" s="148" t="str">
        <f>IF(AND(A689&lt;&gt;"",'Données élèves'!O692&lt;&gt;""),'Données élèves'!O692,"")</f>
        <v/>
      </c>
      <c r="P689" s="148" t="str">
        <f>IF(AND(A689&lt;&gt;"",'Données élèves'!AK692&lt;&gt;""),IF('Données élèves'!AK692=TRUE,INDEX(codeform,MATCH('Données élèves'!P692,libform,0)),'Données élèves'!P692),"")</f>
        <v/>
      </c>
      <c r="Q689" s="148" t="str">
        <f>IF(AND(A689&lt;&gt;"",'Données élèves'!AL692&lt;&gt;""),IF('Données élèves'!AL692=TRUE,INDEX(codespe,MATCH('Données élèves'!Q692,libspe,0)),'Données élèves'!Q692),"")</f>
        <v/>
      </c>
      <c r="R689" s="148" t="str">
        <f>IF(AND(A689&lt;&gt;"",OR('Données élèves'!AM692&lt;&gt;"",'Données élèves'!AT692=FALSE)),IF('Données élèves'!AM692=TRUE,INDEX(codemp1,MATCH('Données élèves'!R692,libmp1,0)),IF('Données élèves'!AT692=FALSE,0,'Données élèves'!R692)),"")</f>
        <v/>
      </c>
      <c r="S689" s="148" t="str">
        <f t="shared" si="31"/>
        <v/>
      </c>
      <c r="T689" s="148" t="str">
        <f t="shared" si="32"/>
        <v/>
      </c>
      <c r="U689" s="148" t="str">
        <f>IF(AND(A689&lt;&gt;"",'Données élèves'!S692&lt;&gt;""),'Données élèves'!S692,"")</f>
        <v/>
      </c>
      <c r="V689" s="148" t="str">
        <f>IF(AND(A689&lt;&gt;"",'Données élèves'!T692&lt;&gt;""),'Données élèves'!T692,"")</f>
        <v/>
      </c>
      <c r="W689" s="148" t="str">
        <f>IF(AND(A689&lt;&gt;"",'Données élèves'!U692&lt;&gt;""),'Données élèves'!U692,"")</f>
        <v/>
      </c>
      <c r="X689" s="148" t="str">
        <f>IF(AND(A689&lt;&gt;"",'Données élèves'!V692&lt;&gt;""),'Données élèves'!V692,"")</f>
        <v/>
      </c>
      <c r="Y689" s="148" t="str">
        <f>IF(AND(A689&lt;&gt;"",'Données élèves'!W692&lt;&gt;""),'Données élèves'!W692,"")</f>
        <v/>
      </c>
      <c r="Z689" s="148" t="str">
        <f>IF(AND(A689&lt;&gt;"",'Données élèves'!X692&lt;&gt;""),'Données élèves'!X692,"")</f>
        <v/>
      </c>
    </row>
    <row r="690" spans="1:26" x14ac:dyDescent="0.2">
      <c r="A690" s="146" t="str">
        <f>IF('Données élèves'!$C693&lt;&gt;"",'Données élèves'!A693,"")</f>
        <v/>
      </c>
      <c r="B690" s="146" t="str">
        <f>IF(A690&lt;&gt;"",'Données élèves'!B693,"")</f>
        <v/>
      </c>
      <c r="C690" s="146" t="str">
        <f>IF(AND(A690&lt;&gt;"",'Données élèves'!F693&lt;&gt;""),IF(INDEX(codeclint,MATCH('Données élèves'!F693,libclint,0))&lt;&gt;"",INDEX(codeclint,MATCH('Données élèves'!F693,libclint,0)),""),"")</f>
        <v/>
      </c>
      <c r="D690" s="146" t="str">
        <f t="shared" si="30"/>
        <v/>
      </c>
      <c r="E690" s="146" t="str">
        <f>IF(A690&lt;&gt;"",IF('Données élèves'!G693&lt;&gt;"",IF('Données élèves'!AB693&lt;&gt;"",IF('Données élèves'!G693="LOC.ID",CONCATENATE("LOC.",'Données élèves'!AU$5),'Données élèves'!G693),""),""),"")</f>
        <v/>
      </c>
      <c r="F690" s="146" t="str">
        <f>IF(A690&lt;&gt;"",IF('Données élèves'!H693&lt;&gt;"",'Données élèves'!H693,""),"")</f>
        <v/>
      </c>
      <c r="G690" s="146" t="str">
        <f>IF(AND(A690&lt;&gt;"",'Données élèves'!AC693&lt;&gt;""),IF('Données élèves'!AC693=TRUE,INDEX(codesex,MATCH('Données élèves'!I693,libsex,0)),'Données élèves'!I693),"")</f>
        <v/>
      </c>
      <c r="H690" s="147" t="str">
        <f>IF(A690&lt;&gt;"",IF('Données élèves'!J693&lt;&gt;"",'Données élèves'!J693,""),"")</f>
        <v/>
      </c>
      <c r="I690" s="148" t="str">
        <f>IF(AND(A690&lt;&gt;"",'Données élèves'!AE693&lt;&gt;""),IF('Données élèves'!AE693=TRUE,INDEX(codenat,MATCH('Données élèves'!K693,libnat,0)),'Données élèves'!K693),"")</f>
        <v/>
      </c>
      <c r="J690" s="148" t="str">
        <f>IF(AND(A690&lt;&gt;"",'Données élèves'!AF693&lt;&gt;""),IF('Données élèves'!AF693=TRUE,INDEX(codelangue,MATCH('Données élèves'!L693,liblangue,0)),'Données élèves'!L693),"")</f>
        <v/>
      </c>
      <c r="K690" s="148" t="str">
        <f>IF(AND(A690&lt;&gt;"",'Données élèves'!AH693&lt;&gt;""),IF('Données élèves'!AH693=TRUE,IF(INDEX(codegem,MATCH('Données élèves'!M693,libgem,0))&lt;8000,INDEX(codegem,MATCH('Données élèves'!M693,libgem,0)),""),'Données élèves'!M693),"")</f>
        <v/>
      </c>
      <c r="L690" s="148" t="str">
        <f>IF(AND(A690&lt;&gt;"",'Données élèves'!AH693&lt;&gt;""),IF('Données élèves'!AH693=TRUE,INDEX(codegemhist,MATCH('Données élèves'!M693,libgem,0)),""),"")</f>
        <v/>
      </c>
      <c r="M690" s="148" t="str">
        <f>IF(AND(A690&lt;&gt;"",'Données élèves'!AH693&lt;&gt;""),IF('Données élèves'!AH693=TRUE,IF(INDEX(codegem,MATCH('Données élèves'!M693,libgem,0))&gt;=8000,INDEX(codegem,MATCH('Données élèves'!M693,libgem,0)),""),'Données élèves'!M693),"")</f>
        <v/>
      </c>
      <c r="N690" s="148" t="str">
        <f>IF(AND(A690&lt;&gt;"",'Données élèves'!AI693&lt;&gt;""),IF('Données élèves'!AI693=TRUE,INDEX(codeschart,MATCH('Données élèves'!N693,libschart,0)),'Données élèves'!N693),"")</f>
        <v/>
      </c>
      <c r="O690" s="148" t="str">
        <f>IF(AND(A690&lt;&gt;"",'Données élèves'!O693&lt;&gt;""),'Données élèves'!O693,"")</f>
        <v/>
      </c>
      <c r="P690" s="148" t="str">
        <f>IF(AND(A690&lt;&gt;"",'Données élèves'!AK693&lt;&gt;""),IF('Données élèves'!AK693=TRUE,INDEX(codeform,MATCH('Données élèves'!P693,libform,0)),'Données élèves'!P693),"")</f>
        <v/>
      </c>
      <c r="Q690" s="148" t="str">
        <f>IF(AND(A690&lt;&gt;"",'Données élèves'!AL693&lt;&gt;""),IF('Données élèves'!AL693=TRUE,INDEX(codespe,MATCH('Données élèves'!Q693,libspe,0)),'Données élèves'!Q693),"")</f>
        <v/>
      </c>
      <c r="R690" s="148" t="str">
        <f>IF(AND(A690&lt;&gt;"",OR('Données élèves'!AM693&lt;&gt;"",'Données élèves'!AT693=FALSE)),IF('Données élèves'!AM693=TRUE,INDEX(codemp1,MATCH('Données élèves'!R693,libmp1,0)),IF('Données élèves'!AT693=FALSE,0,'Données élèves'!R693)),"")</f>
        <v/>
      </c>
      <c r="S690" s="148" t="str">
        <f t="shared" si="31"/>
        <v/>
      </c>
      <c r="T690" s="148" t="str">
        <f t="shared" si="32"/>
        <v/>
      </c>
      <c r="U690" s="148" t="str">
        <f>IF(AND(A690&lt;&gt;"",'Données élèves'!S693&lt;&gt;""),'Données élèves'!S693,"")</f>
        <v/>
      </c>
      <c r="V690" s="148" t="str">
        <f>IF(AND(A690&lt;&gt;"",'Données élèves'!T693&lt;&gt;""),'Données élèves'!T693,"")</f>
        <v/>
      </c>
      <c r="W690" s="148" t="str">
        <f>IF(AND(A690&lt;&gt;"",'Données élèves'!U693&lt;&gt;""),'Données élèves'!U693,"")</f>
        <v/>
      </c>
      <c r="X690" s="148" t="str">
        <f>IF(AND(A690&lt;&gt;"",'Données élèves'!V693&lt;&gt;""),'Données élèves'!V693,"")</f>
        <v/>
      </c>
      <c r="Y690" s="148" t="str">
        <f>IF(AND(A690&lt;&gt;"",'Données élèves'!W693&lt;&gt;""),'Données élèves'!W693,"")</f>
        <v/>
      </c>
      <c r="Z690" s="148" t="str">
        <f>IF(AND(A690&lt;&gt;"",'Données élèves'!X693&lt;&gt;""),'Données élèves'!X693,"")</f>
        <v/>
      </c>
    </row>
    <row r="691" spans="1:26" x14ac:dyDescent="0.2">
      <c r="A691" s="146" t="str">
        <f>IF('Données élèves'!$C694&lt;&gt;"",'Données élèves'!A694,"")</f>
        <v/>
      </c>
      <c r="B691" s="146" t="str">
        <f>IF(A691&lt;&gt;"",'Données élèves'!B694,"")</f>
        <v/>
      </c>
      <c r="C691" s="146" t="str">
        <f>IF(AND(A691&lt;&gt;"",'Données élèves'!F694&lt;&gt;""),IF(INDEX(codeclint,MATCH('Données élèves'!F694,libclint,0))&lt;&gt;"",INDEX(codeclint,MATCH('Données élèves'!F694,libclint,0)),""),"")</f>
        <v/>
      </c>
      <c r="D691" s="146" t="str">
        <f t="shared" si="30"/>
        <v/>
      </c>
      <c r="E691" s="146" t="str">
        <f>IF(A691&lt;&gt;"",IF('Données élèves'!G694&lt;&gt;"",IF('Données élèves'!AB694&lt;&gt;"",IF('Données élèves'!G694="LOC.ID",CONCATENATE("LOC.",'Données élèves'!AU$5),'Données élèves'!G694),""),""),"")</f>
        <v/>
      </c>
      <c r="F691" s="146" t="str">
        <f>IF(A691&lt;&gt;"",IF('Données élèves'!H694&lt;&gt;"",'Données élèves'!H694,""),"")</f>
        <v/>
      </c>
      <c r="G691" s="146" t="str">
        <f>IF(AND(A691&lt;&gt;"",'Données élèves'!AC694&lt;&gt;""),IF('Données élèves'!AC694=TRUE,INDEX(codesex,MATCH('Données élèves'!I694,libsex,0)),'Données élèves'!I694),"")</f>
        <v/>
      </c>
      <c r="H691" s="147" t="str">
        <f>IF(A691&lt;&gt;"",IF('Données élèves'!J694&lt;&gt;"",'Données élèves'!J694,""),"")</f>
        <v/>
      </c>
      <c r="I691" s="148" t="str">
        <f>IF(AND(A691&lt;&gt;"",'Données élèves'!AE694&lt;&gt;""),IF('Données élèves'!AE694=TRUE,INDEX(codenat,MATCH('Données élèves'!K694,libnat,0)),'Données élèves'!K694),"")</f>
        <v/>
      </c>
      <c r="J691" s="148" t="str">
        <f>IF(AND(A691&lt;&gt;"",'Données élèves'!AF694&lt;&gt;""),IF('Données élèves'!AF694=TRUE,INDEX(codelangue,MATCH('Données élèves'!L694,liblangue,0)),'Données élèves'!L694),"")</f>
        <v/>
      </c>
      <c r="K691" s="148" t="str">
        <f>IF(AND(A691&lt;&gt;"",'Données élèves'!AH694&lt;&gt;""),IF('Données élèves'!AH694=TRUE,IF(INDEX(codegem,MATCH('Données élèves'!M694,libgem,0))&lt;8000,INDEX(codegem,MATCH('Données élèves'!M694,libgem,0)),""),'Données élèves'!M694),"")</f>
        <v/>
      </c>
      <c r="L691" s="148" t="str">
        <f>IF(AND(A691&lt;&gt;"",'Données élèves'!AH694&lt;&gt;""),IF('Données élèves'!AH694=TRUE,INDEX(codegemhist,MATCH('Données élèves'!M694,libgem,0)),""),"")</f>
        <v/>
      </c>
      <c r="M691" s="148" t="str">
        <f>IF(AND(A691&lt;&gt;"",'Données élèves'!AH694&lt;&gt;""),IF('Données élèves'!AH694=TRUE,IF(INDEX(codegem,MATCH('Données élèves'!M694,libgem,0))&gt;=8000,INDEX(codegem,MATCH('Données élèves'!M694,libgem,0)),""),'Données élèves'!M694),"")</f>
        <v/>
      </c>
      <c r="N691" s="148" t="str">
        <f>IF(AND(A691&lt;&gt;"",'Données élèves'!AI694&lt;&gt;""),IF('Données élèves'!AI694=TRUE,INDEX(codeschart,MATCH('Données élèves'!N694,libschart,0)),'Données élèves'!N694),"")</f>
        <v/>
      </c>
      <c r="O691" s="148" t="str">
        <f>IF(AND(A691&lt;&gt;"",'Données élèves'!O694&lt;&gt;""),'Données élèves'!O694,"")</f>
        <v/>
      </c>
      <c r="P691" s="148" t="str">
        <f>IF(AND(A691&lt;&gt;"",'Données élèves'!AK694&lt;&gt;""),IF('Données élèves'!AK694=TRUE,INDEX(codeform,MATCH('Données élèves'!P694,libform,0)),'Données élèves'!P694),"")</f>
        <v/>
      </c>
      <c r="Q691" s="148" t="str">
        <f>IF(AND(A691&lt;&gt;"",'Données élèves'!AL694&lt;&gt;""),IF('Données élèves'!AL694=TRUE,INDEX(codespe,MATCH('Données élèves'!Q694,libspe,0)),'Données élèves'!Q694),"")</f>
        <v/>
      </c>
      <c r="R691" s="148" t="str">
        <f>IF(AND(A691&lt;&gt;"",OR('Données élèves'!AM694&lt;&gt;"",'Données élèves'!AT694=FALSE)),IF('Données élèves'!AM694=TRUE,INDEX(codemp1,MATCH('Données élèves'!R694,libmp1,0)),IF('Données élèves'!AT694=FALSE,0,'Données élèves'!R694)),"")</f>
        <v/>
      </c>
      <c r="S691" s="148" t="str">
        <f t="shared" si="31"/>
        <v/>
      </c>
      <c r="T691" s="148" t="str">
        <f t="shared" si="32"/>
        <v/>
      </c>
      <c r="U691" s="148" t="str">
        <f>IF(AND(A691&lt;&gt;"",'Données élèves'!S694&lt;&gt;""),'Données élèves'!S694,"")</f>
        <v/>
      </c>
      <c r="V691" s="148" t="str">
        <f>IF(AND(A691&lt;&gt;"",'Données élèves'!T694&lt;&gt;""),'Données élèves'!T694,"")</f>
        <v/>
      </c>
      <c r="W691" s="148" t="str">
        <f>IF(AND(A691&lt;&gt;"",'Données élèves'!U694&lt;&gt;""),'Données élèves'!U694,"")</f>
        <v/>
      </c>
      <c r="X691" s="148" t="str">
        <f>IF(AND(A691&lt;&gt;"",'Données élèves'!V694&lt;&gt;""),'Données élèves'!V694,"")</f>
        <v/>
      </c>
      <c r="Y691" s="148" t="str">
        <f>IF(AND(A691&lt;&gt;"",'Données élèves'!W694&lt;&gt;""),'Données élèves'!W694,"")</f>
        <v/>
      </c>
      <c r="Z691" s="148" t="str">
        <f>IF(AND(A691&lt;&gt;"",'Données élèves'!X694&lt;&gt;""),'Données élèves'!X694,"")</f>
        <v/>
      </c>
    </row>
    <row r="692" spans="1:26" x14ac:dyDescent="0.2">
      <c r="A692" s="146" t="str">
        <f>IF('Données élèves'!$C695&lt;&gt;"",'Données élèves'!A695,"")</f>
        <v/>
      </c>
      <c r="B692" s="146" t="str">
        <f>IF(A692&lt;&gt;"",'Données élèves'!B695,"")</f>
        <v/>
      </c>
      <c r="C692" s="146" t="str">
        <f>IF(AND(A692&lt;&gt;"",'Données élèves'!F695&lt;&gt;""),IF(INDEX(codeclint,MATCH('Données élèves'!F695,libclint,0))&lt;&gt;"",INDEX(codeclint,MATCH('Données élèves'!F695,libclint,0)),""),"")</f>
        <v/>
      </c>
      <c r="D692" s="146" t="str">
        <f t="shared" si="30"/>
        <v/>
      </c>
      <c r="E692" s="146" t="str">
        <f>IF(A692&lt;&gt;"",IF('Données élèves'!G695&lt;&gt;"",IF('Données élèves'!AB695&lt;&gt;"",IF('Données élèves'!G695="LOC.ID",CONCATENATE("LOC.",'Données élèves'!AU$5),'Données élèves'!G695),""),""),"")</f>
        <v/>
      </c>
      <c r="F692" s="146" t="str">
        <f>IF(A692&lt;&gt;"",IF('Données élèves'!H695&lt;&gt;"",'Données élèves'!H695,""),"")</f>
        <v/>
      </c>
      <c r="G692" s="146" t="str">
        <f>IF(AND(A692&lt;&gt;"",'Données élèves'!AC695&lt;&gt;""),IF('Données élèves'!AC695=TRUE,INDEX(codesex,MATCH('Données élèves'!I695,libsex,0)),'Données élèves'!I695),"")</f>
        <v/>
      </c>
      <c r="H692" s="147" t="str">
        <f>IF(A692&lt;&gt;"",IF('Données élèves'!J695&lt;&gt;"",'Données élèves'!J695,""),"")</f>
        <v/>
      </c>
      <c r="I692" s="148" t="str">
        <f>IF(AND(A692&lt;&gt;"",'Données élèves'!AE695&lt;&gt;""),IF('Données élèves'!AE695=TRUE,INDEX(codenat,MATCH('Données élèves'!K695,libnat,0)),'Données élèves'!K695),"")</f>
        <v/>
      </c>
      <c r="J692" s="148" t="str">
        <f>IF(AND(A692&lt;&gt;"",'Données élèves'!AF695&lt;&gt;""),IF('Données élèves'!AF695=TRUE,INDEX(codelangue,MATCH('Données élèves'!L695,liblangue,0)),'Données élèves'!L695),"")</f>
        <v/>
      </c>
      <c r="K692" s="148" t="str">
        <f>IF(AND(A692&lt;&gt;"",'Données élèves'!AH695&lt;&gt;""),IF('Données élèves'!AH695=TRUE,IF(INDEX(codegem,MATCH('Données élèves'!M695,libgem,0))&lt;8000,INDEX(codegem,MATCH('Données élèves'!M695,libgem,0)),""),'Données élèves'!M695),"")</f>
        <v/>
      </c>
      <c r="L692" s="148" t="str">
        <f>IF(AND(A692&lt;&gt;"",'Données élèves'!AH695&lt;&gt;""),IF('Données élèves'!AH695=TRUE,INDEX(codegemhist,MATCH('Données élèves'!M695,libgem,0)),""),"")</f>
        <v/>
      </c>
      <c r="M692" s="148" t="str">
        <f>IF(AND(A692&lt;&gt;"",'Données élèves'!AH695&lt;&gt;""),IF('Données élèves'!AH695=TRUE,IF(INDEX(codegem,MATCH('Données élèves'!M695,libgem,0))&gt;=8000,INDEX(codegem,MATCH('Données élèves'!M695,libgem,0)),""),'Données élèves'!M695),"")</f>
        <v/>
      </c>
      <c r="N692" s="148" t="str">
        <f>IF(AND(A692&lt;&gt;"",'Données élèves'!AI695&lt;&gt;""),IF('Données élèves'!AI695=TRUE,INDEX(codeschart,MATCH('Données élèves'!N695,libschart,0)),'Données élèves'!N695),"")</f>
        <v/>
      </c>
      <c r="O692" s="148" t="str">
        <f>IF(AND(A692&lt;&gt;"",'Données élèves'!O695&lt;&gt;""),'Données élèves'!O695,"")</f>
        <v/>
      </c>
      <c r="P692" s="148" t="str">
        <f>IF(AND(A692&lt;&gt;"",'Données élèves'!AK695&lt;&gt;""),IF('Données élèves'!AK695=TRUE,INDEX(codeform,MATCH('Données élèves'!P695,libform,0)),'Données élèves'!P695),"")</f>
        <v/>
      </c>
      <c r="Q692" s="148" t="str">
        <f>IF(AND(A692&lt;&gt;"",'Données élèves'!AL695&lt;&gt;""),IF('Données élèves'!AL695=TRUE,INDEX(codespe,MATCH('Données élèves'!Q695,libspe,0)),'Données élèves'!Q695),"")</f>
        <v/>
      </c>
      <c r="R692" s="148" t="str">
        <f>IF(AND(A692&lt;&gt;"",OR('Données élèves'!AM695&lt;&gt;"",'Données élèves'!AT695=FALSE)),IF('Données élèves'!AM695=TRUE,INDEX(codemp1,MATCH('Données élèves'!R695,libmp1,0)),IF('Données élèves'!AT695=FALSE,0,'Données élèves'!R695)),"")</f>
        <v/>
      </c>
      <c r="S692" s="148" t="str">
        <f t="shared" si="31"/>
        <v/>
      </c>
      <c r="T692" s="148" t="str">
        <f t="shared" si="32"/>
        <v/>
      </c>
      <c r="U692" s="148" t="str">
        <f>IF(AND(A692&lt;&gt;"",'Données élèves'!S695&lt;&gt;""),'Données élèves'!S695,"")</f>
        <v/>
      </c>
      <c r="V692" s="148" t="str">
        <f>IF(AND(A692&lt;&gt;"",'Données élèves'!T695&lt;&gt;""),'Données élèves'!T695,"")</f>
        <v/>
      </c>
      <c r="W692" s="148" t="str">
        <f>IF(AND(A692&lt;&gt;"",'Données élèves'!U695&lt;&gt;""),'Données élèves'!U695,"")</f>
        <v/>
      </c>
      <c r="X692" s="148" t="str">
        <f>IF(AND(A692&lt;&gt;"",'Données élèves'!V695&lt;&gt;""),'Données élèves'!V695,"")</f>
        <v/>
      </c>
      <c r="Y692" s="148" t="str">
        <f>IF(AND(A692&lt;&gt;"",'Données élèves'!W695&lt;&gt;""),'Données élèves'!W695,"")</f>
        <v/>
      </c>
      <c r="Z692" s="148" t="str">
        <f>IF(AND(A692&lt;&gt;"",'Données élèves'!X695&lt;&gt;""),'Données élèves'!X695,"")</f>
        <v/>
      </c>
    </row>
    <row r="693" spans="1:26" x14ac:dyDescent="0.2">
      <c r="A693" s="146" t="str">
        <f>IF('Données élèves'!$C696&lt;&gt;"",'Données élèves'!A696,"")</f>
        <v/>
      </c>
      <c r="B693" s="146" t="str">
        <f>IF(A693&lt;&gt;"",'Données élèves'!B696,"")</f>
        <v/>
      </c>
      <c r="C693" s="146" t="str">
        <f>IF(AND(A693&lt;&gt;"",'Données élèves'!F696&lt;&gt;""),IF(INDEX(codeclint,MATCH('Données élèves'!F696,libclint,0))&lt;&gt;"",INDEX(codeclint,MATCH('Données élèves'!F696,libclint,0)),""),"")</f>
        <v/>
      </c>
      <c r="D693" s="146" t="str">
        <f t="shared" si="30"/>
        <v/>
      </c>
      <c r="E693" s="146" t="str">
        <f>IF(A693&lt;&gt;"",IF('Données élèves'!G696&lt;&gt;"",IF('Données élèves'!AB696&lt;&gt;"",IF('Données élèves'!G696="LOC.ID",CONCATENATE("LOC.",'Données élèves'!AU$5),'Données élèves'!G696),""),""),"")</f>
        <v/>
      </c>
      <c r="F693" s="146" t="str">
        <f>IF(A693&lt;&gt;"",IF('Données élèves'!H696&lt;&gt;"",'Données élèves'!H696,""),"")</f>
        <v/>
      </c>
      <c r="G693" s="146" t="str">
        <f>IF(AND(A693&lt;&gt;"",'Données élèves'!AC696&lt;&gt;""),IF('Données élèves'!AC696=TRUE,INDEX(codesex,MATCH('Données élèves'!I696,libsex,0)),'Données élèves'!I696),"")</f>
        <v/>
      </c>
      <c r="H693" s="147" t="str">
        <f>IF(A693&lt;&gt;"",IF('Données élèves'!J696&lt;&gt;"",'Données élèves'!J696,""),"")</f>
        <v/>
      </c>
      <c r="I693" s="148" t="str">
        <f>IF(AND(A693&lt;&gt;"",'Données élèves'!AE696&lt;&gt;""),IF('Données élèves'!AE696=TRUE,INDEX(codenat,MATCH('Données élèves'!K696,libnat,0)),'Données élèves'!K696),"")</f>
        <v/>
      </c>
      <c r="J693" s="148" t="str">
        <f>IF(AND(A693&lt;&gt;"",'Données élèves'!AF696&lt;&gt;""),IF('Données élèves'!AF696=TRUE,INDEX(codelangue,MATCH('Données élèves'!L696,liblangue,0)),'Données élèves'!L696),"")</f>
        <v/>
      </c>
      <c r="K693" s="148" t="str">
        <f>IF(AND(A693&lt;&gt;"",'Données élèves'!AH696&lt;&gt;""),IF('Données élèves'!AH696=TRUE,IF(INDEX(codegem,MATCH('Données élèves'!M696,libgem,0))&lt;8000,INDEX(codegem,MATCH('Données élèves'!M696,libgem,0)),""),'Données élèves'!M696),"")</f>
        <v/>
      </c>
      <c r="L693" s="148" t="str">
        <f>IF(AND(A693&lt;&gt;"",'Données élèves'!AH696&lt;&gt;""),IF('Données élèves'!AH696=TRUE,INDEX(codegemhist,MATCH('Données élèves'!M696,libgem,0)),""),"")</f>
        <v/>
      </c>
      <c r="M693" s="148" t="str">
        <f>IF(AND(A693&lt;&gt;"",'Données élèves'!AH696&lt;&gt;""),IF('Données élèves'!AH696=TRUE,IF(INDEX(codegem,MATCH('Données élèves'!M696,libgem,0))&gt;=8000,INDEX(codegem,MATCH('Données élèves'!M696,libgem,0)),""),'Données élèves'!M696),"")</f>
        <v/>
      </c>
      <c r="N693" s="148" t="str">
        <f>IF(AND(A693&lt;&gt;"",'Données élèves'!AI696&lt;&gt;""),IF('Données élèves'!AI696=TRUE,INDEX(codeschart,MATCH('Données élèves'!N696,libschart,0)),'Données élèves'!N696),"")</f>
        <v/>
      </c>
      <c r="O693" s="148" t="str">
        <f>IF(AND(A693&lt;&gt;"",'Données élèves'!O696&lt;&gt;""),'Données élèves'!O696,"")</f>
        <v/>
      </c>
      <c r="P693" s="148" t="str">
        <f>IF(AND(A693&lt;&gt;"",'Données élèves'!AK696&lt;&gt;""),IF('Données élèves'!AK696=TRUE,INDEX(codeform,MATCH('Données élèves'!P696,libform,0)),'Données élèves'!P696),"")</f>
        <v/>
      </c>
      <c r="Q693" s="148" t="str">
        <f>IF(AND(A693&lt;&gt;"",'Données élèves'!AL696&lt;&gt;""),IF('Données élèves'!AL696=TRUE,INDEX(codespe,MATCH('Données élèves'!Q696,libspe,0)),'Données élèves'!Q696),"")</f>
        <v/>
      </c>
      <c r="R693" s="148" t="str">
        <f>IF(AND(A693&lt;&gt;"",OR('Données élèves'!AM696&lt;&gt;"",'Données élèves'!AT696=FALSE)),IF('Données élèves'!AM696=TRUE,INDEX(codemp1,MATCH('Données élèves'!R696,libmp1,0)),IF('Données élèves'!AT696=FALSE,0,'Données élèves'!R696)),"")</f>
        <v/>
      </c>
      <c r="S693" s="148" t="str">
        <f t="shared" si="31"/>
        <v/>
      </c>
      <c r="T693" s="148" t="str">
        <f t="shared" si="32"/>
        <v/>
      </c>
      <c r="U693" s="148" t="str">
        <f>IF(AND(A693&lt;&gt;"",'Données élèves'!S696&lt;&gt;""),'Données élèves'!S696,"")</f>
        <v/>
      </c>
      <c r="V693" s="148" t="str">
        <f>IF(AND(A693&lt;&gt;"",'Données élèves'!T696&lt;&gt;""),'Données élèves'!T696,"")</f>
        <v/>
      </c>
      <c r="W693" s="148" t="str">
        <f>IF(AND(A693&lt;&gt;"",'Données élèves'!U696&lt;&gt;""),'Données élèves'!U696,"")</f>
        <v/>
      </c>
      <c r="X693" s="148" t="str">
        <f>IF(AND(A693&lt;&gt;"",'Données élèves'!V696&lt;&gt;""),'Données élèves'!V696,"")</f>
        <v/>
      </c>
      <c r="Y693" s="148" t="str">
        <f>IF(AND(A693&lt;&gt;"",'Données élèves'!W696&lt;&gt;""),'Données élèves'!W696,"")</f>
        <v/>
      </c>
      <c r="Z693" s="148" t="str">
        <f>IF(AND(A693&lt;&gt;"",'Données élèves'!X696&lt;&gt;""),'Données élèves'!X696,"")</f>
        <v/>
      </c>
    </row>
    <row r="694" spans="1:26" x14ac:dyDescent="0.2">
      <c r="A694" s="146" t="str">
        <f>IF('Données élèves'!$C697&lt;&gt;"",'Données élèves'!A697,"")</f>
        <v/>
      </c>
      <c r="B694" s="146" t="str">
        <f>IF(A694&lt;&gt;"",'Données élèves'!B697,"")</f>
        <v/>
      </c>
      <c r="C694" s="146" t="str">
        <f>IF(AND(A694&lt;&gt;"",'Données élèves'!F697&lt;&gt;""),IF(INDEX(codeclint,MATCH('Données élèves'!F697,libclint,0))&lt;&gt;"",INDEX(codeclint,MATCH('Données élèves'!F697,libclint,0)),""),"")</f>
        <v/>
      </c>
      <c r="D694" s="146" t="str">
        <f t="shared" si="30"/>
        <v/>
      </c>
      <c r="E694" s="146" t="str">
        <f>IF(A694&lt;&gt;"",IF('Données élèves'!G697&lt;&gt;"",IF('Données élèves'!AB697&lt;&gt;"",IF('Données élèves'!G697="LOC.ID",CONCATENATE("LOC.",'Données élèves'!AU$5),'Données élèves'!G697),""),""),"")</f>
        <v/>
      </c>
      <c r="F694" s="146" t="str">
        <f>IF(A694&lt;&gt;"",IF('Données élèves'!H697&lt;&gt;"",'Données élèves'!H697,""),"")</f>
        <v/>
      </c>
      <c r="G694" s="146" t="str">
        <f>IF(AND(A694&lt;&gt;"",'Données élèves'!AC697&lt;&gt;""),IF('Données élèves'!AC697=TRUE,INDEX(codesex,MATCH('Données élèves'!I697,libsex,0)),'Données élèves'!I697),"")</f>
        <v/>
      </c>
      <c r="H694" s="147" t="str">
        <f>IF(A694&lt;&gt;"",IF('Données élèves'!J697&lt;&gt;"",'Données élèves'!J697,""),"")</f>
        <v/>
      </c>
      <c r="I694" s="148" t="str">
        <f>IF(AND(A694&lt;&gt;"",'Données élèves'!AE697&lt;&gt;""),IF('Données élèves'!AE697=TRUE,INDEX(codenat,MATCH('Données élèves'!K697,libnat,0)),'Données élèves'!K697),"")</f>
        <v/>
      </c>
      <c r="J694" s="148" t="str">
        <f>IF(AND(A694&lt;&gt;"",'Données élèves'!AF697&lt;&gt;""),IF('Données élèves'!AF697=TRUE,INDEX(codelangue,MATCH('Données élèves'!L697,liblangue,0)),'Données élèves'!L697),"")</f>
        <v/>
      </c>
      <c r="K694" s="148" t="str">
        <f>IF(AND(A694&lt;&gt;"",'Données élèves'!AH697&lt;&gt;""),IF('Données élèves'!AH697=TRUE,IF(INDEX(codegem,MATCH('Données élèves'!M697,libgem,0))&lt;8000,INDEX(codegem,MATCH('Données élèves'!M697,libgem,0)),""),'Données élèves'!M697),"")</f>
        <v/>
      </c>
      <c r="L694" s="148" t="str">
        <f>IF(AND(A694&lt;&gt;"",'Données élèves'!AH697&lt;&gt;""),IF('Données élèves'!AH697=TRUE,INDEX(codegemhist,MATCH('Données élèves'!M697,libgem,0)),""),"")</f>
        <v/>
      </c>
      <c r="M694" s="148" t="str">
        <f>IF(AND(A694&lt;&gt;"",'Données élèves'!AH697&lt;&gt;""),IF('Données élèves'!AH697=TRUE,IF(INDEX(codegem,MATCH('Données élèves'!M697,libgem,0))&gt;=8000,INDEX(codegem,MATCH('Données élèves'!M697,libgem,0)),""),'Données élèves'!M697),"")</f>
        <v/>
      </c>
      <c r="N694" s="148" t="str">
        <f>IF(AND(A694&lt;&gt;"",'Données élèves'!AI697&lt;&gt;""),IF('Données élèves'!AI697=TRUE,INDEX(codeschart,MATCH('Données élèves'!N697,libschart,0)),'Données élèves'!N697),"")</f>
        <v/>
      </c>
      <c r="O694" s="148" t="str">
        <f>IF(AND(A694&lt;&gt;"",'Données élèves'!O697&lt;&gt;""),'Données élèves'!O697,"")</f>
        <v/>
      </c>
      <c r="P694" s="148" t="str">
        <f>IF(AND(A694&lt;&gt;"",'Données élèves'!AK697&lt;&gt;""),IF('Données élèves'!AK697=TRUE,INDEX(codeform,MATCH('Données élèves'!P697,libform,0)),'Données élèves'!P697),"")</f>
        <v/>
      </c>
      <c r="Q694" s="148" t="str">
        <f>IF(AND(A694&lt;&gt;"",'Données élèves'!AL697&lt;&gt;""),IF('Données élèves'!AL697=TRUE,INDEX(codespe,MATCH('Données élèves'!Q697,libspe,0)),'Données élèves'!Q697),"")</f>
        <v/>
      </c>
      <c r="R694" s="148" t="str">
        <f>IF(AND(A694&lt;&gt;"",OR('Données élèves'!AM697&lt;&gt;"",'Données élèves'!AT697=FALSE)),IF('Données élèves'!AM697=TRUE,INDEX(codemp1,MATCH('Données élèves'!R697,libmp1,0)),IF('Données élèves'!AT697=FALSE,0,'Données élèves'!R697)),"")</f>
        <v/>
      </c>
      <c r="S694" s="148" t="str">
        <f t="shared" si="31"/>
        <v/>
      </c>
      <c r="T694" s="148" t="str">
        <f t="shared" si="32"/>
        <v/>
      </c>
      <c r="U694" s="148" t="str">
        <f>IF(AND(A694&lt;&gt;"",'Données élèves'!S697&lt;&gt;""),'Données élèves'!S697,"")</f>
        <v/>
      </c>
      <c r="V694" s="148" t="str">
        <f>IF(AND(A694&lt;&gt;"",'Données élèves'!T697&lt;&gt;""),'Données élèves'!T697,"")</f>
        <v/>
      </c>
      <c r="W694" s="148" t="str">
        <f>IF(AND(A694&lt;&gt;"",'Données élèves'!U697&lt;&gt;""),'Données élèves'!U697,"")</f>
        <v/>
      </c>
      <c r="X694" s="148" t="str">
        <f>IF(AND(A694&lt;&gt;"",'Données élèves'!V697&lt;&gt;""),'Données élèves'!V697,"")</f>
        <v/>
      </c>
      <c r="Y694" s="148" t="str">
        <f>IF(AND(A694&lt;&gt;"",'Données élèves'!W697&lt;&gt;""),'Données élèves'!W697,"")</f>
        <v/>
      </c>
      <c r="Z694" s="148" t="str">
        <f>IF(AND(A694&lt;&gt;"",'Données élèves'!X697&lt;&gt;""),'Données élèves'!X697,"")</f>
        <v/>
      </c>
    </row>
    <row r="695" spans="1:26" x14ac:dyDescent="0.2">
      <c r="A695" s="146" t="str">
        <f>IF('Données élèves'!$C698&lt;&gt;"",'Données élèves'!A698,"")</f>
        <v/>
      </c>
      <c r="B695" s="146" t="str">
        <f>IF(A695&lt;&gt;"",'Données élèves'!B698,"")</f>
        <v/>
      </c>
      <c r="C695" s="146" t="str">
        <f>IF(AND(A695&lt;&gt;"",'Données élèves'!F698&lt;&gt;""),IF(INDEX(codeclint,MATCH('Données élèves'!F698,libclint,0))&lt;&gt;"",INDEX(codeclint,MATCH('Données élèves'!F698,libclint,0)),""),"")</f>
        <v/>
      </c>
      <c r="D695" s="146" t="str">
        <f t="shared" si="30"/>
        <v/>
      </c>
      <c r="E695" s="146" t="str">
        <f>IF(A695&lt;&gt;"",IF('Données élèves'!G698&lt;&gt;"",IF('Données élèves'!AB698&lt;&gt;"",IF('Données élèves'!G698="LOC.ID",CONCATENATE("LOC.",'Données élèves'!AU$5),'Données élèves'!G698),""),""),"")</f>
        <v/>
      </c>
      <c r="F695" s="146" t="str">
        <f>IF(A695&lt;&gt;"",IF('Données élèves'!H698&lt;&gt;"",'Données élèves'!H698,""),"")</f>
        <v/>
      </c>
      <c r="G695" s="146" t="str">
        <f>IF(AND(A695&lt;&gt;"",'Données élèves'!AC698&lt;&gt;""),IF('Données élèves'!AC698=TRUE,INDEX(codesex,MATCH('Données élèves'!I698,libsex,0)),'Données élèves'!I698),"")</f>
        <v/>
      </c>
      <c r="H695" s="147" t="str">
        <f>IF(A695&lt;&gt;"",IF('Données élèves'!J698&lt;&gt;"",'Données élèves'!J698,""),"")</f>
        <v/>
      </c>
      <c r="I695" s="148" t="str">
        <f>IF(AND(A695&lt;&gt;"",'Données élèves'!AE698&lt;&gt;""),IF('Données élèves'!AE698=TRUE,INDEX(codenat,MATCH('Données élèves'!K698,libnat,0)),'Données élèves'!K698),"")</f>
        <v/>
      </c>
      <c r="J695" s="148" t="str">
        <f>IF(AND(A695&lt;&gt;"",'Données élèves'!AF698&lt;&gt;""),IF('Données élèves'!AF698=TRUE,INDEX(codelangue,MATCH('Données élèves'!L698,liblangue,0)),'Données élèves'!L698),"")</f>
        <v/>
      </c>
      <c r="K695" s="148" t="str">
        <f>IF(AND(A695&lt;&gt;"",'Données élèves'!AH698&lt;&gt;""),IF('Données élèves'!AH698=TRUE,IF(INDEX(codegem,MATCH('Données élèves'!M698,libgem,0))&lt;8000,INDEX(codegem,MATCH('Données élèves'!M698,libgem,0)),""),'Données élèves'!M698),"")</f>
        <v/>
      </c>
      <c r="L695" s="148" t="str">
        <f>IF(AND(A695&lt;&gt;"",'Données élèves'!AH698&lt;&gt;""),IF('Données élèves'!AH698=TRUE,INDEX(codegemhist,MATCH('Données élèves'!M698,libgem,0)),""),"")</f>
        <v/>
      </c>
      <c r="M695" s="148" t="str">
        <f>IF(AND(A695&lt;&gt;"",'Données élèves'!AH698&lt;&gt;""),IF('Données élèves'!AH698=TRUE,IF(INDEX(codegem,MATCH('Données élèves'!M698,libgem,0))&gt;=8000,INDEX(codegem,MATCH('Données élèves'!M698,libgem,0)),""),'Données élèves'!M698),"")</f>
        <v/>
      </c>
      <c r="N695" s="148" t="str">
        <f>IF(AND(A695&lt;&gt;"",'Données élèves'!AI698&lt;&gt;""),IF('Données élèves'!AI698=TRUE,INDEX(codeschart,MATCH('Données élèves'!N698,libschart,0)),'Données élèves'!N698),"")</f>
        <v/>
      </c>
      <c r="O695" s="148" t="str">
        <f>IF(AND(A695&lt;&gt;"",'Données élèves'!O698&lt;&gt;""),'Données élèves'!O698,"")</f>
        <v/>
      </c>
      <c r="P695" s="148" t="str">
        <f>IF(AND(A695&lt;&gt;"",'Données élèves'!AK698&lt;&gt;""),IF('Données élèves'!AK698=TRUE,INDEX(codeform,MATCH('Données élèves'!P698,libform,0)),'Données élèves'!P698),"")</f>
        <v/>
      </c>
      <c r="Q695" s="148" t="str">
        <f>IF(AND(A695&lt;&gt;"",'Données élèves'!AL698&lt;&gt;""),IF('Données élèves'!AL698=TRUE,INDEX(codespe,MATCH('Données élèves'!Q698,libspe,0)),'Données élèves'!Q698),"")</f>
        <v/>
      </c>
      <c r="R695" s="148" t="str">
        <f>IF(AND(A695&lt;&gt;"",OR('Données élèves'!AM698&lt;&gt;"",'Données élèves'!AT698=FALSE)),IF('Données élèves'!AM698=TRUE,INDEX(codemp1,MATCH('Données élèves'!R698,libmp1,0)),IF('Données élèves'!AT698=FALSE,0,'Données élèves'!R698)),"")</f>
        <v/>
      </c>
      <c r="S695" s="148" t="str">
        <f t="shared" si="31"/>
        <v/>
      </c>
      <c r="T695" s="148" t="str">
        <f t="shared" si="32"/>
        <v/>
      </c>
      <c r="U695" s="148" t="str">
        <f>IF(AND(A695&lt;&gt;"",'Données élèves'!S698&lt;&gt;""),'Données élèves'!S698,"")</f>
        <v/>
      </c>
      <c r="V695" s="148" t="str">
        <f>IF(AND(A695&lt;&gt;"",'Données élèves'!T698&lt;&gt;""),'Données élèves'!T698,"")</f>
        <v/>
      </c>
      <c r="W695" s="148" t="str">
        <f>IF(AND(A695&lt;&gt;"",'Données élèves'!U698&lt;&gt;""),'Données élèves'!U698,"")</f>
        <v/>
      </c>
      <c r="X695" s="148" t="str">
        <f>IF(AND(A695&lt;&gt;"",'Données élèves'!V698&lt;&gt;""),'Données élèves'!V698,"")</f>
        <v/>
      </c>
      <c r="Y695" s="148" t="str">
        <f>IF(AND(A695&lt;&gt;"",'Données élèves'!W698&lt;&gt;""),'Données élèves'!W698,"")</f>
        <v/>
      </c>
      <c r="Z695" s="148" t="str">
        <f>IF(AND(A695&lt;&gt;"",'Données élèves'!X698&lt;&gt;""),'Données élèves'!X698,"")</f>
        <v/>
      </c>
    </row>
    <row r="696" spans="1:26" x14ac:dyDescent="0.2">
      <c r="A696" s="146" t="str">
        <f>IF('Données élèves'!$C699&lt;&gt;"",'Données élèves'!A699,"")</f>
        <v/>
      </c>
      <c r="B696" s="146" t="str">
        <f>IF(A696&lt;&gt;"",'Données élèves'!B699,"")</f>
        <v/>
      </c>
      <c r="C696" s="146" t="str">
        <f>IF(AND(A696&lt;&gt;"",'Données élèves'!F699&lt;&gt;""),IF(INDEX(codeclint,MATCH('Données élèves'!F699,libclint,0))&lt;&gt;"",INDEX(codeclint,MATCH('Données élèves'!F699,libclint,0)),""),"")</f>
        <v/>
      </c>
      <c r="D696" s="146" t="str">
        <f t="shared" si="30"/>
        <v/>
      </c>
      <c r="E696" s="146" t="str">
        <f>IF(A696&lt;&gt;"",IF('Données élèves'!G699&lt;&gt;"",IF('Données élèves'!AB699&lt;&gt;"",IF('Données élèves'!G699="LOC.ID",CONCATENATE("LOC.",'Données élèves'!AU$5),'Données élèves'!G699),""),""),"")</f>
        <v/>
      </c>
      <c r="F696" s="146" t="str">
        <f>IF(A696&lt;&gt;"",IF('Données élèves'!H699&lt;&gt;"",'Données élèves'!H699,""),"")</f>
        <v/>
      </c>
      <c r="G696" s="146" t="str">
        <f>IF(AND(A696&lt;&gt;"",'Données élèves'!AC699&lt;&gt;""),IF('Données élèves'!AC699=TRUE,INDEX(codesex,MATCH('Données élèves'!I699,libsex,0)),'Données élèves'!I699),"")</f>
        <v/>
      </c>
      <c r="H696" s="147" t="str">
        <f>IF(A696&lt;&gt;"",IF('Données élèves'!J699&lt;&gt;"",'Données élèves'!J699,""),"")</f>
        <v/>
      </c>
      <c r="I696" s="148" t="str">
        <f>IF(AND(A696&lt;&gt;"",'Données élèves'!AE699&lt;&gt;""),IF('Données élèves'!AE699=TRUE,INDEX(codenat,MATCH('Données élèves'!K699,libnat,0)),'Données élèves'!K699),"")</f>
        <v/>
      </c>
      <c r="J696" s="148" t="str">
        <f>IF(AND(A696&lt;&gt;"",'Données élèves'!AF699&lt;&gt;""),IF('Données élèves'!AF699=TRUE,INDEX(codelangue,MATCH('Données élèves'!L699,liblangue,0)),'Données élèves'!L699),"")</f>
        <v/>
      </c>
      <c r="K696" s="148" t="str">
        <f>IF(AND(A696&lt;&gt;"",'Données élèves'!AH699&lt;&gt;""),IF('Données élèves'!AH699=TRUE,IF(INDEX(codegem,MATCH('Données élèves'!M699,libgem,0))&lt;8000,INDEX(codegem,MATCH('Données élèves'!M699,libgem,0)),""),'Données élèves'!M699),"")</f>
        <v/>
      </c>
      <c r="L696" s="148" t="str">
        <f>IF(AND(A696&lt;&gt;"",'Données élèves'!AH699&lt;&gt;""),IF('Données élèves'!AH699=TRUE,INDEX(codegemhist,MATCH('Données élèves'!M699,libgem,0)),""),"")</f>
        <v/>
      </c>
      <c r="M696" s="148" t="str">
        <f>IF(AND(A696&lt;&gt;"",'Données élèves'!AH699&lt;&gt;""),IF('Données élèves'!AH699=TRUE,IF(INDEX(codegem,MATCH('Données élèves'!M699,libgem,0))&gt;=8000,INDEX(codegem,MATCH('Données élèves'!M699,libgem,0)),""),'Données élèves'!M699),"")</f>
        <v/>
      </c>
      <c r="N696" s="148" t="str">
        <f>IF(AND(A696&lt;&gt;"",'Données élèves'!AI699&lt;&gt;""),IF('Données élèves'!AI699=TRUE,INDEX(codeschart,MATCH('Données élèves'!N699,libschart,0)),'Données élèves'!N699),"")</f>
        <v/>
      </c>
      <c r="O696" s="148" t="str">
        <f>IF(AND(A696&lt;&gt;"",'Données élèves'!O699&lt;&gt;""),'Données élèves'!O699,"")</f>
        <v/>
      </c>
      <c r="P696" s="148" t="str">
        <f>IF(AND(A696&lt;&gt;"",'Données élèves'!AK699&lt;&gt;""),IF('Données élèves'!AK699=TRUE,INDEX(codeform,MATCH('Données élèves'!P699,libform,0)),'Données élèves'!P699),"")</f>
        <v/>
      </c>
      <c r="Q696" s="148" t="str">
        <f>IF(AND(A696&lt;&gt;"",'Données élèves'!AL699&lt;&gt;""),IF('Données élèves'!AL699=TRUE,INDEX(codespe,MATCH('Données élèves'!Q699,libspe,0)),'Données élèves'!Q699),"")</f>
        <v/>
      </c>
      <c r="R696" s="148" t="str">
        <f>IF(AND(A696&lt;&gt;"",OR('Données élèves'!AM699&lt;&gt;"",'Données élèves'!AT699=FALSE)),IF('Données élèves'!AM699=TRUE,INDEX(codemp1,MATCH('Données élèves'!R699,libmp1,0)),IF('Données élèves'!AT699=FALSE,0,'Données élèves'!R699)),"")</f>
        <v/>
      </c>
      <c r="S696" s="148" t="str">
        <f t="shared" si="31"/>
        <v/>
      </c>
      <c r="T696" s="148" t="str">
        <f t="shared" si="32"/>
        <v/>
      </c>
      <c r="U696" s="148" t="str">
        <f>IF(AND(A696&lt;&gt;"",'Données élèves'!S699&lt;&gt;""),'Données élèves'!S699,"")</f>
        <v/>
      </c>
      <c r="V696" s="148" t="str">
        <f>IF(AND(A696&lt;&gt;"",'Données élèves'!T699&lt;&gt;""),'Données élèves'!T699,"")</f>
        <v/>
      </c>
      <c r="W696" s="148" t="str">
        <f>IF(AND(A696&lt;&gt;"",'Données élèves'!U699&lt;&gt;""),'Données élèves'!U699,"")</f>
        <v/>
      </c>
      <c r="X696" s="148" t="str">
        <f>IF(AND(A696&lt;&gt;"",'Données élèves'!V699&lt;&gt;""),'Données élèves'!V699,"")</f>
        <v/>
      </c>
      <c r="Y696" s="148" t="str">
        <f>IF(AND(A696&lt;&gt;"",'Données élèves'!W699&lt;&gt;""),'Données élèves'!W699,"")</f>
        <v/>
      </c>
      <c r="Z696" s="148" t="str">
        <f>IF(AND(A696&lt;&gt;"",'Données élèves'!X699&lt;&gt;""),'Données élèves'!X699,"")</f>
        <v/>
      </c>
    </row>
    <row r="697" spans="1:26" x14ac:dyDescent="0.2">
      <c r="A697" s="146" t="str">
        <f>IF('Données élèves'!$C700&lt;&gt;"",'Données élèves'!A700,"")</f>
        <v/>
      </c>
      <c r="B697" s="146" t="str">
        <f>IF(A697&lt;&gt;"",'Données élèves'!B700,"")</f>
        <v/>
      </c>
      <c r="C697" s="146" t="str">
        <f>IF(AND(A697&lt;&gt;"",'Données élèves'!F700&lt;&gt;""),IF(INDEX(codeclint,MATCH('Données élèves'!F700,libclint,0))&lt;&gt;"",INDEX(codeclint,MATCH('Données élèves'!F700,libclint,0)),""),"")</f>
        <v/>
      </c>
      <c r="D697" s="146" t="str">
        <f t="shared" si="30"/>
        <v/>
      </c>
      <c r="E697" s="146" t="str">
        <f>IF(A697&lt;&gt;"",IF('Données élèves'!G700&lt;&gt;"",IF('Données élèves'!AB700&lt;&gt;"",IF('Données élèves'!G700="LOC.ID",CONCATENATE("LOC.",'Données élèves'!AU$5),'Données élèves'!G700),""),""),"")</f>
        <v/>
      </c>
      <c r="F697" s="146" t="str">
        <f>IF(A697&lt;&gt;"",IF('Données élèves'!H700&lt;&gt;"",'Données élèves'!H700,""),"")</f>
        <v/>
      </c>
      <c r="G697" s="146" t="str">
        <f>IF(AND(A697&lt;&gt;"",'Données élèves'!AC700&lt;&gt;""),IF('Données élèves'!AC700=TRUE,INDEX(codesex,MATCH('Données élèves'!I700,libsex,0)),'Données élèves'!I700),"")</f>
        <v/>
      </c>
      <c r="H697" s="147" t="str">
        <f>IF(A697&lt;&gt;"",IF('Données élèves'!J700&lt;&gt;"",'Données élèves'!J700,""),"")</f>
        <v/>
      </c>
      <c r="I697" s="148" t="str">
        <f>IF(AND(A697&lt;&gt;"",'Données élèves'!AE700&lt;&gt;""),IF('Données élèves'!AE700=TRUE,INDEX(codenat,MATCH('Données élèves'!K700,libnat,0)),'Données élèves'!K700),"")</f>
        <v/>
      </c>
      <c r="J697" s="148" t="str">
        <f>IF(AND(A697&lt;&gt;"",'Données élèves'!AF700&lt;&gt;""),IF('Données élèves'!AF700=TRUE,INDEX(codelangue,MATCH('Données élèves'!L700,liblangue,0)),'Données élèves'!L700),"")</f>
        <v/>
      </c>
      <c r="K697" s="148" t="str">
        <f>IF(AND(A697&lt;&gt;"",'Données élèves'!AH700&lt;&gt;""),IF('Données élèves'!AH700=TRUE,IF(INDEX(codegem,MATCH('Données élèves'!M700,libgem,0))&lt;8000,INDEX(codegem,MATCH('Données élèves'!M700,libgem,0)),""),'Données élèves'!M700),"")</f>
        <v/>
      </c>
      <c r="L697" s="148" t="str">
        <f>IF(AND(A697&lt;&gt;"",'Données élèves'!AH700&lt;&gt;""),IF('Données élèves'!AH700=TRUE,INDEX(codegemhist,MATCH('Données élèves'!M700,libgem,0)),""),"")</f>
        <v/>
      </c>
      <c r="M697" s="148" t="str">
        <f>IF(AND(A697&lt;&gt;"",'Données élèves'!AH700&lt;&gt;""),IF('Données élèves'!AH700=TRUE,IF(INDEX(codegem,MATCH('Données élèves'!M700,libgem,0))&gt;=8000,INDEX(codegem,MATCH('Données élèves'!M700,libgem,0)),""),'Données élèves'!M700),"")</f>
        <v/>
      </c>
      <c r="N697" s="148" t="str">
        <f>IF(AND(A697&lt;&gt;"",'Données élèves'!AI700&lt;&gt;""),IF('Données élèves'!AI700=TRUE,INDEX(codeschart,MATCH('Données élèves'!N700,libschart,0)),'Données élèves'!N700),"")</f>
        <v/>
      </c>
      <c r="O697" s="148" t="str">
        <f>IF(AND(A697&lt;&gt;"",'Données élèves'!O700&lt;&gt;""),'Données élèves'!O700,"")</f>
        <v/>
      </c>
      <c r="P697" s="148" t="str">
        <f>IF(AND(A697&lt;&gt;"",'Données élèves'!AK700&lt;&gt;""),IF('Données élèves'!AK700=TRUE,INDEX(codeform,MATCH('Données élèves'!P700,libform,0)),'Données élèves'!P700),"")</f>
        <v/>
      </c>
      <c r="Q697" s="148" t="str">
        <f>IF(AND(A697&lt;&gt;"",'Données élèves'!AL700&lt;&gt;""),IF('Données élèves'!AL700=TRUE,INDEX(codespe,MATCH('Données élèves'!Q700,libspe,0)),'Données élèves'!Q700),"")</f>
        <v/>
      </c>
      <c r="R697" s="148" t="str">
        <f>IF(AND(A697&lt;&gt;"",OR('Données élèves'!AM700&lt;&gt;"",'Données élèves'!AT700=FALSE)),IF('Données élèves'!AM700=TRUE,INDEX(codemp1,MATCH('Données élèves'!R700,libmp1,0)),IF('Données élèves'!AT700=FALSE,0,'Données élèves'!R700)),"")</f>
        <v/>
      </c>
      <c r="S697" s="148" t="str">
        <f t="shared" si="31"/>
        <v/>
      </c>
      <c r="T697" s="148" t="str">
        <f t="shared" si="32"/>
        <v/>
      </c>
      <c r="U697" s="148" t="str">
        <f>IF(AND(A697&lt;&gt;"",'Données élèves'!S700&lt;&gt;""),'Données élèves'!S700,"")</f>
        <v/>
      </c>
      <c r="V697" s="148" t="str">
        <f>IF(AND(A697&lt;&gt;"",'Données élèves'!T700&lt;&gt;""),'Données élèves'!T700,"")</f>
        <v/>
      </c>
      <c r="W697" s="148" t="str">
        <f>IF(AND(A697&lt;&gt;"",'Données élèves'!U700&lt;&gt;""),'Données élèves'!U700,"")</f>
        <v/>
      </c>
      <c r="X697" s="148" t="str">
        <f>IF(AND(A697&lt;&gt;"",'Données élèves'!V700&lt;&gt;""),'Données élèves'!V700,"")</f>
        <v/>
      </c>
      <c r="Y697" s="148" t="str">
        <f>IF(AND(A697&lt;&gt;"",'Données élèves'!W700&lt;&gt;""),'Données élèves'!W700,"")</f>
        <v/>
      </c>
      <c r="Z697" s="148" t="str">
        <f>IF(AND(A697&lt;&gt;"",'Données élèves'!X700&lt;&gt;""),'Données élèves'!X700,"")</f>
        <v/>
      </c>
    </row>
    <row r="698" spans="1:26" x14ac:dyDescent="0.2">
      <c r="A698" s="146" t="str">
        <f>IF('Données élèves'!$C701&lt;&gt;"",'Données élèves'!A701,"")</f>
        <v/>
      </c>
      <c r="B698" s="146" t="str">
        <f>IF(A698&lt;&gt;"",'Données élèves'!B701,"")</f>
        <v/>
      </c>
      <c r="C698" s="146" t="str">
        <f>IF(AND(A698&lt;&gt;"",'Données élèves'!F701&lt;&gt;""),IF(INDEX(codeclint,MATCH('Données élèves'!F701,libclint,0))&lt;&gt;"",INDEX(codeclint,MATCH('Données élèves'!F701,libclint,0)),""),"")</f>
        <v/>
      </c>
      <c r="D698" s="146" t="str">
        <f t="shared" si="30"/>
        <v/>
      </c>
      <c r="E698" s="146" t="str">
        <f>IF(A698&lt;&gt;"",IF('Données élèves'!G701&lt;&gt;"",IF('Données élèves'!AB701&lt;&gt;"",IF('Données élèves'!G701="LOC.ID",CONCATENATE("LOC.",'Données élèves'!AU$5),'Données élèves'!G701),""),""),"")</f>
        <v/>
      </c>
      <c r="F698" s="146" t="str">
        <f>IF(A698&lt;&gt;"",IF('Données élèves'!H701&lt;&gt;"",'Données élèves'!H701,""),"")</f>
        <v/>
      </c>
      <c r="G698" s="146" t="str">
        <f>IF(AND(A698&lt;&gt;"",'Données élèves'!AC701&lt;&gt;""),IF('Données élèves'!AC701=TRUE,INDEX(codesex,MATCH('Données élèves'!I701,libsex,0)),'Données élèves'!I701),"")</f>
        <v/>
      </c>
      <c r="H698" s="147" t="str">
        <f>IF(A698&lt;&gt;"",IF('Données élèves'!J701&lt;&gt;"",'Données élèves'!J701,""),"")</f>
        <v/>
      </c>
      <c r="I698" s="148" t="str">
        <f>IF(AND(A698&lt;&gt;"",'Données élèves'!AE701&lt;&gt;""),IF('Données élèves'!AE701=TRUE,INDEX(codenat,MATCH('Données élèves'!K701,libnat,0)),'Données élèves'!K701),"")</f>
        <v/>
      </c>
      <c r="J698" s="148" t="str">
        <f>IF(AND(A698&lt;&gt;"",'Données élèves'!AF701&lt;&gt;""),IF('Données élèves'!AF701=TRUE,INDEX(codelangue,MATCH('Données élèves'!L701,liblangue,0)),'Données élèves'!L701),"")</f>
        <v/>
      </c>
      <c r="K698" s="148" t="str">
        <f>IF(AND(A698&lt;&gt;"",'Données élèves'!AH701&lt;&gt;""),IF('Données élèves'!AH701=TRUE,IF(INDEX(codegem,MATCH('Données élèves'!M701,libgem,0))&lt;8000,INDEX(codegem,MATCH('Données élèves'!M701,libgem,0)),""),'Données élèves'!M701),"")</f>
        <v/>
      </c>
      <c r="L698" s="148" t="str">
        <f>IF(AND(A698&lt;&gt;"",'Données élèves'!AH701&lt;&gt;""),IF('Données élèves'!AH701=TRUE,INDEX(codegemhist,MATCH('Données élèves'!M701,libgem,0)),""),"")</f>
        <v/>
      </c>
      <c r="M698" s="148" t="str">
        <f>IF(AND(A698&lt;&gt;"",'Données élèves'!AH701&lt;&gt;""),IF('Données élèves'!AH701=TRUE,IF(INDEX(codegem,MATCH('Données élèves'!M701,libgem,0))&gt;=8000,INDEX(codegem,MATCH('Données élèves'!M701,libgem,0)),""),'Données élèves'!M701),"")</f>
        <v/>
      </c>
      <c r="N698" s="148" t="str">
        <f>IF(AND(A698&lt;&gt;"",'Données élèves'!AI701&lt;&gt;""),IF('Données élèves'!AI701=TRUE,INDEX(codeschart,MATCH('Données élèves'!N701,libschart,0)),'Données élèves'!N701),"")</f>
        <v/>
      </c>
      <c r="O698" s="148" t="str">
        <f>IF(AND(A698&lt;&gt;"",'Données élèves'!O701&lt;&gt;""),'Données élèves'!O701,"")</f>
        <v/>
      </c>
      <c r="P698" s="148" t="str">
        <f>IF(AND(A698&lt;&gt;"",'Données élèves'!AK701&lt;&gt;""),IF('Données élèves'!AK701=TRUE,INDEX(codeform,MATCH('Données élèves'!P701,libform,0)),'Données élèves'!P701),"")</f>
        <v/>
      </c>
      <c r="Q698" s="148" t="str">
        <f>IF(AND(A698&lt;&gt;"",'Données élèves'!AL701&lt;&gt;""),IF('Données élèves'!AL701=TRUE,INDEX(codespe,MATCH('Données élèves'!Q701,libspe,0)),'Données élèves'!Q701),"")</f>
        <v/>
      </c>
      <c r="R698" s="148" t="str">
        <f>IF(AND(A698&lt;&gt;"",OR('Données élèves'!AM701&lt;&gt;"",'Données élèves'!AT701=FALSE)),IF('Données élèves'!AM701=TRUE,INDEX(codemp1,MATCH('Données élèves'!R701,libmp1,0)),IF('Données élèves'!AT701=FALSE,0,'Données élèves'!R701)),"")</f>
        <v/>
      </c>
      <c r="S698" s="148" t="str">
        <f t="shared" si="31"/>
        <v/>
      </c>
      <c r="T698" s="148" t="str">
        <f t="shared" si="32"/>
        <v/>
      </c>
      <c r="U698" s="148" t="str">
        <f>IF(AND(A698&lt;&gt;"",'Données élèves'!S701&lt;&gt;""),'Données élèves'!S701,"")</f>
        <v/>
      </c>
      <c r="V698" s="148" t="str">
        <f>IF(AND(A698&lt;&gt;"",'Données élèves'!T701&lt;&gt;""),'Données élèves'!T701,"")</f>
        <v/>
      </c>
      <c r="W698" s="148" t="str">
        <f>IF(AND(A698&lt;&gt;"",'Données élèves'!U701&lt;&gt;""),'Données élèves'!U701,"")</f>
        <v/>
      </c>
      <c r="X698" s="148" t="str">
        <f>IF(AND(A698&lt;&gt;"",'Données élèves'!V701&lt;&gt;""),'Données élèves'!V701,"")</f>
        <v/>
      </c>
      <c r="Y698" s="148" t="str">
        <f>IF(AND(A698&lt;&gt;"",'Données élèves'!W701&lt;&gt;""),'Données élèves'!W701,"")</f>
        <v/>
      </c>
      <c r="Z698" s="148" t="str">
        <f>IF(AND(A698&lt;&gt;"",'Données élèves'!X701&lt;&gt;""),'Données élèves'!X701,"")</f>
        <v/>
      </c>
    </row>
    <row r="699" spans="1:26" x14ac:dyDescent="0.2">
      <c r="A699" s="146" t="str">
        <f>IF('Données élèves'!$C702&lt;&gt;"",'Données élèves'!A702,"")</f>
        <v/>
      </c>
      <c r="B699" s="146" t="str">
        <f>IF(A699&lt;&gt;"",'Données élèves'!B702,"")</f>
        <v/>
      </c>
      <c r="C699" s="146" t="str">
        <f>IF(AND(A699&lt;&gt;"",'Données élèves'!F702&lt;&gt;""),IF(INDEX(codeclint,MATCH('Données élèves'!F702,libclint,0))&lt;&gt;"",INDEX(codeclint,MATCH('Données élèves'!F702,libclint,0)),""),"")</f>
        <v/>
      </c>
      <c r="D699" s="146" t="str">
        <f t="shared" si="30"/>
        <v/>
      </c>
      <c r="E699" s="146" t="str">
        <f>IF(A699&lt;&gt;"",IF('Données élèves'!G702&lt;&gt;"",IF('Données élèves'!AB702&lt;&gt;"",IF('Données élèves'!G702="LOC.ID",CONCATENATE("LOC.",'Données élèves'!AU$5),'Données élèves'!G702),""),""),"")</f>
        <v/>
      </c>
      <c r="F699" s="146" t="str">
        <f>IF(A699&lt;&gt;"",IF('Données élèves'!H702&lt;&gt;"",'Données élèves'!H702,""),"")</f>
        <v/>
      </c>
      <c r="G699" s="146" t="str">
        <f>IF(AND(A699&lt;&gt;"",'Données élèves'!AC702&lt;&gt;""),IF('Données élèves'!AC702=TRUE,INDEX(codesex,MATCH('Données élèves'!I702,libsex,0)),'Données élèves'!I702),"")</f>
        <v/>
      </c>
      <c r="H699" s="147" t="str">
        <f>IF(A699&lt;&gt;"",IF('Données élèves'!J702&lt;&gt;"",'Données élèves'!J702,""),"")</f>
        <v/>
      </c>
      <c r="I699" s="148" t="str">
        <f>IF(AND(A699&lt;&gt;"",'Données élèves'!AE702&lt;&gt;""),IF('Données élèves'!AE702=TRUE,INDEX(codenat,MATCH('Données élèves'!K702,libnat,0)),'Données élèves'!K702),"")</f>
        <v/>
      </c>
      <c r="J699" s="148" t="str">
        <f>IF(AND(A699&lt;&gt;"",'Données élèves'!AF702&lt;&gt;""),IF('Données élèves'!AF702=TRUE,INDEX(codelangue,MATCH('Données élèves'!L702,liblangue,0)),'Données élèves'!L702),"")</f>
        <v/>
      </c>
      <c r="K699" s="148" t="str">
        <f>IF(AND(A699&lt;&gt;"",'Données élèves'!AH702&lt;&gt;""),IF('Données élèves'!AH702=TRUE,IF(INDEX(codegem,MATCH('Données élèves'!M702,libgem,0))&lt;8000,INDEX(codegem,MATCH('Données élèves'!M702,libgem,0)),""),'Données élèves'!M702),"")</f>
        <v/>
      </c>
      <c r="L699" s="148" t="str">
        <f>IF(AND(A699&lt;&gt;"",'Données élèves'!AH702&lt;&gt;""),IF('Données élèves'!AH702=TRUE,INDEX(codegemhist,MATCH('Données élèves'!M702,libgem,0)),""),"")</f>
        <v/>
      </c>
      <c r="M699" s="148" t="str">
        <f>IF(AND(A699&lt;&gt;"",'Données élèves'!AH702&lt;&gt;""),IF('Données élèves'!AH702=TRUE,IF(INDEX(codegem,MATCH('Données élèves'!M702,libgem,0))&gt;=8000,INDEX(codegem,MATCH('Données élèves'!M702,libgem,0)),""),'Données élèves'!M702),"")</f>
        <v/>
      </c>
      <c r="N699" s="148" t="str">
        <f>IF(AND(A699&lt;&gt;"",'Données élèves'!AI702&lt;&gt;""),IF('Données élèves'!AI702=TRUE,INDEX(codeschart,MATCH('Données élèves'!N702,libschart,0)),'Données élèves'!N702),"")</f>
        <v/>
      </c>
      <c r="O699" s="148" t="str">
        <f>IF(AND(A699&lt;&gt;"",'Données élèves'!O702&lt;&gt;""),'Données élèves'!O702,"")</f>
        <v/>
      </c>
      <c r="P699" s="148" t="str">
        <f>IF(AND(A699&lt;&gt;"",'Données élèves'!AK702&lt;&gt;""),IF('Données élèves'!AK702=TRUE,INDEX(codeform,MATCH('Données élèves'!P702,libform,0)),'Données élèves'!P702),"")</f>
        <v/>
      </c>
      <c r="Q699" s="148" t="str">
        <f>IF(AND(A699&lt;&gt;"",'Données élèves'!AL702&lt;&gt;""),IF('Données élèves'!AL702=TRUE,INDEX(codespe,MATCH('Données élèves'!Q702,libspe,0)),'Données élèves'!Q702),"")</f>
        <v/>
      </c>
      <c r="R699" s="148" t="str">
        <f>IF(AND(A699&lt;&gt;"",OR('Données élèves'!AM702&lt;&gt;"",'Données élèves'!AT702=FALSE)),IF('Données élèves'!AM702=TRUE,INDEX(codemp1,MATCH('Données élèves'!R702,libmp1,0)),IF('Données élèves'!AT702=FALSE,0,'Données élèves'!R702)),"")</f>
        <v/>
      </c>
      <c r="S699" s="148" t="str">
        <f t="shared" si="31"/>
        <v/>
      </c>
      <c r="T699" s="148" t="str">
        <f t="shared" si="32"/>
        <v/>
      </c>
      <c r="U699" s="148" t="str">
        <f>IF(AND(A699&lt;&gt;"",'Données élèves'!S702&lt;&gt;""),'Données élèves'!S702,"")</f>
        <v/>
      </c>
      <c r="V699" s="148" t="str">
        <f>IF(AND(A699&lt;&gt;"",'Données élèves'!T702&lt;&gt;""),'Données élèves'!T702,"")</f>
        <v/>
      </c>
      <c r="W699" s="148" t="str">
        <f>IF(AND(A699&lt;&gt;"",'Données élèves'!U702&lt;&gt;""),'Données élèves'!U702,"")</f>
        <v/>
      </c>
      <c r="X699" s="148" t="str">
        <f>IF(AND(A699&lt;&gt;"",'Données élèves'!V702&lt;&gt;""),'Données élèves'!V702,"")</f>
        <v/>
      </c>
      <c r="Y699" s="148" t="str">
        <f>IF(AND(A699&lt;&gt;"",'Données élèves'!W702&lt;&gt;""),'Données élèves'!W702,"")</f>
        <v/>
      </c>
      <c r="Z699" s="148" t="str">
        <f>IF(AND(A699&lt;&gt;"",'Données élèves'!X702&lt;&gt;""),'Données élèves'!X702,"")</f>
        <v/>
      </c>
    </row>
    <row r="700" spans="1:26" x14ac:dyDescent="0.2">
      <c r="A700" s="146" t="str">
        <f>IF('Données élèves'!$C703&lt;&gt;"",'Données élèves'!A703,"")</f>
        <v/>
      </c>
      <c r="B700" s="146" t="str">
        <f>IF(A700&lt;&gt;"",'Données élèves'!B703,"")</f>
        <v/>
      </c>
      <c r="C700" s="146" t="str">
        <f>IF(AND(A700&lt;&gt;"",'Données élèves'!F703&lt;&gt;""),IF(INDEX(codeclint,MATCH('Données élèves'!F703,libclint,0))&lt;&gt;"",INDEX(codeclint,MATCH('Données élèves'!F703,libclint,0)),""),"")</f>
        <v/>
      </c>
      <c r="D700" s="146" t="str">
        <f t="shared" si="30"/>
        <v/>
      </c>
      <c r="E700" s="146" t="str">
        <f>IF(A700&lt;&gt;"",IF('Données élèves'!G703&lt;&gt;"",IF('Données élèves'!AB703&lt;&gt;"",IF('Données élèves'!G703="LOC.ID",CONCATENATE("LOC.",'Données élèves'!AU$5),'Données élèves'!G703),""),""),"")</f>
        <v/>
      </c>
      <c r="F700" s="146" t="str">
        <f>IF(A700&lt;&gt;"",IF('Données élèves'!H703&lt;&gt;"",'Données élèves'!H703,""),"")</f>
        <v/>
      </c>
      <c r="G700" s="146" t="str">
        <f>IF(AND(A700&lt;&gt;"",'Données élèves'!AC703&lt;&gt;""),IF('Données élèves'!AC703=TRUE,INDEX(codesex,MATCH('Données élèves'!I703,libsex,0)),'Données élèves'!I703),"")</f>
        <v/>
      </c>
      <c r="H700" s="147" t="str">
        <f>IF(A700&lt;&gt;"",IF('Données élèves'!J703&lt;&gt;"",'Données élèves'!J703,""),"")</f>
        <v/>
      </c>
      <c r="I700" s="148" t="str">
        <f>IF(AND(A700&lt;&gt;"",'Données élèves'!AE703&lt;&gt;""),IF('Données élèves'!AE703=TRUE,INDEX(codenat,MATCH('Données élèves'!K703,libnat,0)),'Données élèves'!K703),"")</f>
        <v/>
      </c>
      <c r="J700" s="148" t="str">
        <f>IF(AND(A700&lt;&gt;"",'Données élèves'!AF703&lt;&gt;""),IF('Données élèves'!AF703=TRUE,INDEX(codelangue,MATCH('Données élèves'!L703,liblangue,0)),'Données élèves'!L703),"")</f>
        <v/>
      </c>
      <c r="K700" s="148" t="str">
        <f>IF(AND(A700&lt;&gt;"",'Données élèves'!AH703&lt;&gt;""),IF('Données élèves'!AH703=TRUE,IF(INDEX(codegem,MATCH('Données élèves'!M703,libgem,0))&lt;8000,INDEX(codegem,MATCH('Données élèves'!M703,libgem,0)),""),'Données élèves'!M703),"")</f>
        <v/>
      </c>
      <c r="L700" s="148" t="str">
        <f>IF(AND(A700&lt;&gt;"",'Données élèves'!AH703&lt;&gt;""),IF('Données élèves'!AH703=TRUE,INDEX(codegemhist,MATCH('Données élèves'!M703,libgem,0)),""),"")</f>
        <v/>
      </c>
      <c r="M700" s="148" t="str">
        <f>IF(AND(A700&lt;&gt;"",'Données élèves'!AH703&lt;&gt;""),IF('Données élèves'!AH703=TRUE,IF(INDEX(codegem,MATCH('Données élèves'!M703,libgem,0))&gt;=8000,INDEX(codegem,MATCH('Données élèves'!M703,libgem,0)),""),'Données élèves'!M703),"")</f>
        <v/>
      </c>
      <c r="N700" s="148" t="str">
        <f>IF(AND(A700&lt;&gt;"",'Données élèves'!AI703&lt;&gt;""),IF('Données élèves'!AI703=TRUE,INDEX(codeschart,MATCH('Données élèves'!N703,libschart,0)),'Données élèves'!N703),"")</f>
        <v/>
      </c>
      <c r="O700" s="148" t="str">
        <f>IF(AND(A700&lt;&gt;"",'Données élèves'!O703&lt;&gt;""),'Données élèves'!O703,"")</f>
        <v/>
      </c>
      <c r="P700" s="148" t="str">
        <f>IF(AND(A700&lt;&gt;"",'Données élèves'!AK703&lt;&gt;""),IF('Données élèves'!AK703=TRUE,INDEX(codeform,MATCH('Données élèves'!P703,libform,0)),'Données élèves'!P703),"")</f>
        <v/>
      </c>
      <c r="Q700" s="148" t="str">
        <f>IF(AND(A700&lt;&gt;"",'Données élèves'!AL703&lt;&gt;""),IF('Données élèves'!AL703=TRUE,INDEX(codespe,MATCH('Données élèves'!Q703,libspe,0)),'Données élèves'!Q703),"")</f>
        <v/>
      </c>
      <c r="R700" s="148" t="str">
        <f>IF(AND(A700&lt;&gt;"",OR('Données élèves'!AM703&lt;&gt;"",'Données élèves'!AT703=FALSE)),IF('Données élèves'!AM703=TRUE,INDEX(codemp1,MATCH('Données élèves'!R703,libmp1,0)),IF('Données élèves'!AT703=FALSE,0,'Données élèves'!R703)),"")</f>
        <v/>
      </c>
      <c r="S700" s="148" t="str">
        <f t="shared" si="31"/>
        <v/>
      </c>
      <c r="T700" s="148" t="str">
        <f t="shared" si="32"/>
        <v/>
      </c>
      <c r="U700" s="148" t="str">
        <f>IF(AND(A700&lt;&gt;"",'Données élèves'!S703&lt;&gt;""),'Données élèves'!S703,"")</f>
        <v/>
      </c>
      <c r="V700" s="148" t="str">
        <f>IF(AND(A700&lt;&gt;"",'Données élèves'!T703&lt;&gt;""),'Données élèves'!T703,"")</f>
        <v/>
      </c>
      <c r="W700" s="148" t="str">
        <f>IF(AND(A700&lt;&gt;"",'Données élèves'!U703&lt;&gt;""),'Données élèves'!U703,"")</f>
        <v/>
      </c>
      <c r="X700" s="148" t="str">
        <f>IF(AND(A700&lt;&gt;"",'Données élèves'!V703&lt;&gt;""),'Données élèves'!V703,"")</f>
        <v/>
      </c>
      <c r="Y700" s="148" t="str">
        <f>IF(AND(A700&lt;&gt;"",'Données élèves'!W703&lt;&gt;""),'Données élèves'!W703,"")</f>
        <v/>
      </c>
      <c r="Z700" s="148" t="str">
        <f>IF(AND(A700&lt;&gt;"",'Données élèves'!X703&lt;&gt;""),'Données élèves'!X703,"")</f>
        <v/>
      </c>
    </row>
    <row r="701" spans="1:26" x14ac:dyDescent="0.2">
      <c r="A701" s="146" t="str">
        <f>IF('Données élèves'!$C704&lt;&gt;"",'Données élèves'!A704,"")</f>
        <v/>
      </c>
      <c r="B701" s="146" t="str">
        <f>IF(A701&lt;&gt;"",'Données élèves'!B704,"")</f>
        <v/>
      </c>
      <c r="C701" s="146" t="str">
        <f>IF(AND(A701&lt;&gt;"",'Données élèves'!F704&lt;&gt;""),IF(INDEX(codeclint,MATCH('Données élèves'!F704,libclint,0))&lt;&gt;"",INDEX(codeclint,MATCH('Données élèves'!F704,libclint,0)),""),"")</f>
        <v/>
      </c>
      <c r="D701" s="146" t="str">
        <f t="shared" si="30"/>
        <v/>
      </c>
      <c r="E701" s="146" t="str">
        <f>IF(A701&lt;&gt;"",IF('Données élèves'!G704&lt;&gt;"",IF('Données élèves'!AB704&lt;&gt;"",IF('Données élèves'!G704="LOC.ID",CONCATENATE("LOC.",'Données élèves'!AU$5),'Données élèves'!G704),""),""),"")</f>
        <v/>
      </c>
      <c r="F701" s="146" t="str">
        <f>IF(A701&lt;&gt;"",IF('Données élèves'!H704&lt;&gt;"",'Données élèves'!H704,""),"")</f>
        <v/>
      </c>
      <c r="G701" s="146" t="str">
        <f>IF(AND(A701&lt;&gt;"",'Données élèves'!AC704&lt;&gt;""),IF('Données élèves'!AC704=TRUE,INDEX(codesex,MATCH('Données élèves'!I704,libsex,0)),'Données élèves'!I704),"")</f>
        <v/>
      </c>
      <c r="H701" s="147" t="str">
        <f>IF(A701&lt;&gt;"",IF('Données élèves'!J704&lt;&gt;"",'Données élèves'!J704,""),"")</f>
        <v/>
      </c>
      <c r="I701" s="148" t="str">
        <f>IF(AND(A701&lt;&gt;"",'Données élèves'!AE704&lt;&gt;""),IF('Données élèves'!AE704=TRUE,INDEX(codenat,MATCH('Données élèves'!K704,libnat,0)),'Données élèves'!K704),"")</f>
        <v/>
      </c>
      <c r="J701" s="148" t="str">
        <f>IF(AND(A701&lt;&gt;"",'Données élèves'!AF704&lt;&gt;""),IF('Données élèves'!AF704=TRUE,INDEX(codelangue,MATCH('Données élèves'!L704,liblangue,0)),'Données élèves'!L704),"")</f>
        <v/>
      </c>
      <c r="K701" s="148" t="str">
        <f>IF(AND(A701&lt;&gt;"",'Données élèves'!AH704&lt;&gt;""),IF('Données élèves'!AH704=TRUE,IF(INDEX(codegem,MATCH('Données élèves'!M704,libgem,0))&lt;8000,INDEX(codegem,MATCH('Données élèves'!M704,libgem,0)),""),'Données élèves'!M704),"")</f>
        <v/>
      </c>
      <c r="L701" s="148" t="str">
        <f>IF(AND(A701&lt;&gt;"",'Données élèves'!AH704&lt;&gt;""),IF('Données élèves'!AH704=TRUE,INDEX(codegemhist,MATCH('Données élèves'!M704,libgem,0)),""),"")</f>
        <v/>
      </c>
      <c r="M701" s="148" t="str">
        <f>IF(AND(A701&lt;&gt;"",'Données élèves'!AH704&lt;&gt;""),IF('Données élèves'!AH704=TRUE,IF(INDEX(codegem,MATCH('Données élèves'!M704,libgem,0))&gt;=8000,INDEX(codegem,MATCH('Données élèves'!M704,libgem,0)),""),'Données élèves'!M704),"")</f>
        <v/>
      </c>
      <c r="N701" s="148" t="str">
        <f>IF(AND(A701&lt;&gt;"",'Données élèves'!AI704&lt;&gt;""),IF('Données élèves'!AI704=TRUE,INDEX(codeschart,MATCH('Données élèves'!N704,libschart,0)),'Données élèves'!N704),"")</f>
        <v/>
      </c>
      <c r="O701" s="148" t="str">
        <f>IF(AND(A701&lt;&gt;"",'Données élèves'!O704&lt;&gt;""),'Données élèves'!O704,"")</f>
        <v/>
      </c>
      <c r="P701" s="148" t="str">
        <f>IF(AND(A701&lt;&gt;"",'Données élèves'!AK704&lt;&gt;""),IF('Données élèves'!AK704=TRUE,INDEX(codeform,MATCH('Données élèves'!P704,libform,0)),'Données élèves'!P704),"")</f>
        <v/>
      </c>
      <c r="Q701" s="148" t="str">
        <f>IF(AND(A701&lt;&gt;"",'Données élèves'!AL704&lt;&gt;""),IF('Données élèves'!AL704=TRUE,INDEX(codespe,MATCH('Données élèves'!Q704,libspe,0)),'Données élèves'!Q704),"")</f>
        <v/>
      </c>
      <c r="R701" s="148" t="str">
        <f>IF(AND(A701&lt;&gt;"",OR('Données élèves'!AM704&lt;&gt;"",'Données élèves'!AT704=FALSE)),IF('Données élèves'!AM704=TRUE,INDEX(codemp1,MATCH('Données élèves'!R704,libmp1,0)),IF('Données élèves'!AT704=FALSE,0,'Données élèves'!R704)),"")</f>
        <v/>
      </c>
      <c r="S701" s="148" t="str">
        <f t="shared" si="31"/>
        <v/>
      </c>
      <c r="T701" s="148" t="str">
        <f t="shared" si="32"/>
        <v/>
      </c>
      <c r="U701" s="148" t="str">
        <f>IF(AND(A701&lt;&gt;"",'Données élèves'!S704&lt;&gt;""),'Données élèves'!S704,"")</f>
        <v/>
      </c>
      <c r="V701" s="148" t="str">
        <f>IF(AND(A701&lt;&gt;"",'Données élèves'!T704&lt;&gt;""),'Données élèves'!T704,"")</f>
        <v/>
      </c>
      <c r="W701" s="148" t="str">
        <f>IF(AND(A701&lt;&gt;"",'Données élèves'!U704&lt;&gt;""),'Données élèves'!U704,"")</f>
        <v/>
      </c>
      <c r="X701" s="148" t="str">
        <f>IF(AND(A701&lt;&gt;"",'Données élèves'!V704&lt;&gt;""),'Données élèves'!V704,"")</f>
        <v/>
      </c>
      <c r="Y701" s="148" t="str">
        <f>IF(AND(A701&lt;&gt;"",'Données élèves'!W704&lt;&gt;""),'Données élèves'!W704,"")</f>
        <v/>
      </c>
      <c r="Z701" s="148" t="str">
        <f>IF(AND(A701&lt;&gt;"",'Données élèves'!X704&lt;&gt;""),'Données élèves'!X704,"")</f>
        <v/>
      </c>
    </row>
    <row r="702" spans="1:26" x14ac:dyDescent="0.2">
      <c r="A702" s="146" t="str">
        <f>IF('Données élèves'!$C705&lt;&gt;"",'Données élèves'!A705,"")</f>
        <v/>
      </c>
      <c r="B702" s="146" t="str">
        <f>IF(A702&lt;&gt;"",'Données élèves'!B705,"")</f>
        <v/>
      </c>
      <c r="C702" s="146" t="str">
        <f>IF(AND(A702&lt;&gt;"",'Données élèves'!F705&lt;&gt;""),IF(INDEX(codeclint,MATCH('Données élèves'!F705,libclint,0))&lt;&gt;"",INDEX(codeclint,MATCH('Données élèves'!F705,libclint,0)),""),"")</f>
        <v/>
      </c>
      <c r="D702" s="146" t="str">
        <f t="shared" si="30"/>
        <v/>
      </c>
      <c r="E702" s="146" t="str">
        <f>IF(A702&lt;&gt;"",IF('Données élèves'!G705&lt;&gt;"",IF('Données élèves'!AB705&lt;&gt;"",IF('Données élèves'!G705="LOC.ID",CONCATENATE("LOC.",'Données élèves'!AU$5),'Données élèves'!G705),""),""),"")</f>
        <v/>
      </c>
      <c r="F702" s="146" t="str">
        <f>IF(A702&lt;&gt;"",IF('Données élèves'!H705&lt;&gt;"",'Données élèves'!H705,""),"")</f>
        <v/>
      </c>
      <c r="G702" s="146" t="str">
        <f>IF(AND(A702&lt;&gt;"",'Données élèves'!AC705&lt;&gt;""),IF('Données élèves'!AC705=TRUE,INDEX(codesex,MATCH('Données élèves'!I705,libsex,0)),'Données élèves'!I705),"")</f>
        <v/>
      </c>
      <c r="H702" s="147" t="str">
        <f>IF(A702&lt;&gt;"",IF('Données élèves'!J705&lt;&gt;"",'Données élèves'!J705,""),"")</f>
        <v/>
      </c>
      <c r="I702" s="148" t="str">
        <f>IF(AND(A702&lt;&gt;"",'Données élèves'!AE705&lt;&gt;""),IF('Données élèves'!AE705=TRUE,INDEX(codenat,MATCH('Données élèves'!K705,libnat,0)),'Données élèves'!K705),"")</f>
        <v/>
      </c>
      <c r="J702" s="148" t="str">
        <f>IF(AND(A702&lt;&gt;"",'Données élèves'!AF705&lt;&gt;""),IF('Données élèves'!AF705=TRUE,INDEX(codelangue,MATCH('Données élèves'!L705,liblangue,0)),'Données élèves'!L705),"")</f>
        <v/>
      </c>
      <c r="K702" s="148" t="str">
        <f>IF(AND(A702&lt;&gt;"",'Données élèves'!AH705&lt;&gt;""),IF('Données élèves'!AH705=TRUE,IF(INDEX(codegem,MATCH('Données élèves'!M705,libgem,0))&lt;8000,INDEX(codegem,MATCH('Données élèves'!M705,libgem,0)),""),'Données élèves'!M705),"")</f>
        <v/>
      </c>
      <c r="L702" s="148" t="str">
        <f>IF(AND(A702&lt;&gt;"",'Données élèves'!AH705&lt;&gt;""),IF('Données élèves'!AH705=TRUE,INDEX(codegemhist,MATCH('Données élèves'!M705,libgem,0)),""),"")</f>
        <v/>
      </c>
      <c r="M702" s="148" t="str">
        <f>IF(AND(A702&lt;&gt;"",'Données élèves'!AH705&lt;&gt;""),IF('Données élèves'!AH705=TRUE,IF(INDEX(codegem,MATCH('Données élèves'!M705,libgem,0))&gt;=8000,INDEX(codegem,MATCH('Données élèves'!M705,libgem,0)),""),'Données élèves'!M705),"")</f>
        <v/>
      </c>
      <c r="N702" s="148" t="str">
        <f>IF(AND(A702&lt;&gt;"",'Données élèves'!AI705&lt;&gt;""),IF('Données élèves'!AI705=TRUE,INDEX(codeschart,MATCH('Données élèves'!N705,libschart,0)),'Données élèves'!N705),"")</f>
        <v/>
      </c>
      <c r="O702" s="148" t="str">
        <f>IF(AND(A702&lt;&gt;"",'Données élèves'!O705&lt;&gt;""),'Données élèves'!O705,"")</f>
        <v/>
      </c>
      <c r="P702" s="148" t="str">
        <f>IF(AND(A702&lt;&gt;"",'Données élèves'!AK705&lt;&gt;""),IF('Données élèves'!AK705=TRUE,INDEX(codeform,MATCH('Données élèves'!P705,libform,0)),'Données élèves'!P705),"")</f>
        <v/>
      </c>
      <c r="Q702" s="148" t="str">
        <f>IF(AND(A702&lt;&gt;"",'Données élèves'!AL705&lt;&gt;""),IF('Données élèves'!AL705=TRUE,INDEX(codespe,MATCH('Données élèves'!Q705,libspe,0)),'Données élèves'!Q705),"")</f>
        <v/>
      </c>
      <c r="R702" s="148" t="str">
        <f>IF(AND(A702&lt;&gt;"",OR('Données élèves'!AM705&lt;&gt;"",'Données élèves'!AT705=FALSE)),IF('Données élèves'!AM705=TRUE,INDEX(codemp1,MATCH('Données élèves'!R705,libmp1,0)),IF('Données élèves'!AT705=FALSE,0,'Données élèves'!R705)),"")</f>
        <v/>
      </c>
      <c r="S702" s="148" t="str">
        <f t="shared" si="31"/>
        <v/>
      </c>
      <c r="T702" s="148" t="str">
        <f t="shared" si="32"/>
        <v/>
      </c>
      <c r="U702" s="148" t="str">
        <f>IF(AND(A702&lt;&gt;"",'Données élèves'!S705&lt;&gt;""),'Données élèves'!S705,"")</f>
        <v/>
      </c>
      <c r="V702" s="148" t="str">
        <f>IF(AND(A702&lt;&gt;"",'Données élèves'!T705&lt;&gt;""),'Données élèves'!T705,"")</f>
        <v/>
      </c>
      <c r="W702" s="148" t="str">
        <f>IF(AND(A702&lt;&gt;"",'Données élèves'!U705&lt;&gt;""),'Données élèves'!U705,"")</f>
        <v/>
      </c>
      <c r="X702" s="148" t="str">
        <f>IF(AND(A702&lt;&gt;"",'Données élèves'!V705&lt;&gt;""),'Données élèves'!V705,"")</f>
        <v/>
      </c>
      <c r="Y702" s="148" t="str">
        <f>IF(AND(A702&lt;&gt;"",'Données élèves'!W705&lt;&gt;""),'Données élèves'!W705,"")</f>
        <v/>
      </c>
      <c r="Z702" s="148" t="str">
        <f>IF(AND(A702&lt;&gt;"",'Données élèves'!X705&lt;&gt;""),'Données élèves'!X705,"")</f>
        <v/>
      </c>
    </row>
    <row r="703" spans="1:26" x14ac:dyDescent="0.2">
      <c r="A703" s="146" t="str">
        <f>IF('Données élèves'!$C706&lt;&gt;"",'Données élèves'!A706,"")</f>
        <v/>
      </c>
      <c r="B703" s="146" t="str">
        <f>IF(A703&lt;&gt;"",'Données élèves'!B706,"")</f>
        <v/>
      </c>
      <c r="C703" s="146" t="str">
        <f>IF(AND(A703&lt;&gt;"",'Données élèves'!F706&lt;&gt;""),IF(INDEX(codeclint,MATCH('Données élèves'!F706,libclint,0))&lt;&gt;"",INDEX(codeclint,MATCH('Données élèves'!F706,libclint,0)),""),"")</f>
        <v/>
      </c>
      <c r="D703" s="146" t="str">
        <f t="shared" si="30"/>
        <v/>
      </c>
      <c r="E703" s="146" t="str">
        <f>IF(A703&lt;&gt;"",IF('Données élèves'!G706&lt;&gt;"",IF('Données élèves'!AB706&lt;&gt;"",IF('Données élèves'!G706="LOC.ID",CONCATENATE("LOC.",'Données élèves'!AU$5),'Données élèves'!G706),""),""),"")</f>
        <v/>
      </c>
      <c r="F703" s="146" t="str">
        <f>IF(A703&lt;&gt;"",IF('Données élèves'!H706&lt;&gt;"",'Données élèves'!H706,""),"")</f>
        <v/>
      </c>
      <c r="G703" s="146" t="str">
        <f>IF(AND(A703&lt;&gt;"",'Données élèves'!AC706&lt;&gt;""),IF('Données élèves'!AC706=TRUE,INDEX(codesex,MATCH('Données élèves'!I706,libsex,0)),'Données élèves'!I706),"")</f>
        <v/>
      </c>
      <c r="H703" s="147" t="str">
        <f>IF(A703&lt;&gt;"",IF('Données élèves'!J706&lt;&gt;"",'Données élèves'!J706,""),"")</f>
        <v/>
      </c>
      <c r="I703" s="148" t="str">
        <f>IF(AND(A703&lt;&gt;"",'Données élèves'!AE706&lt;&gt;""),IF('Données élèves'!AE706=TRUE,INDEX(codenat,MATCH('Données élèves'!K706,libnat,0)),'Données élèves'!K706),"")</f>
        <v/>
      </c>
      <c r="J703" s="148" t="str">
        <f>IF(AND(A703&lt;&gt;"",'Données élèves'!AF706&lt;&gt;""),IF('Données élèves'!AF706=TRUE,INDEX(codelangue,MATCH('Données élèves'!L706,liblangue,0)),'Données élèves'!L706),"")</f>
        <v/>
      </c>
      <c r="K703" s="148" t="str">
        <f>IF(AND(A703&lt;&gt;"",'Données élèves'!AH706&lt;&gt;""),IF('Données élèves'!AH706=TRUE,IF(INDEX(codegem,MATCH('Données élèves'!M706,libgem,0))&lt;8000,INDEX(codegem,MATCH('Données élèves'!M706,libgem,0)),""),'Données élèves'!M706),"")</f>
        <v/>
      </c>
      <c r="L703" s="148" t="str">
        <f>IF(AND(A703&lt;&gt;"",'Données élèves'!AH706&lt;&gt;""),IF('Données élèves'!AH706=TRUE,INDEX(codegemhist,MATCH('Données élèves'!M706,libgem,0)),""),"")</f>
        <v/>
      </c>
      <c r="M703" s="148" t="str">
        <f>IF(AND(A703&lt;&gt;"",'Données élèves'!AH706&lt;&gt;""),IF('Données élèves'!AH706=TRUE,IF(INDEX(codegem,MATCH('Données élèves'!M706,libgem,0))&gt;=8000,INDEX(codegem,MATCH('Données élèves'!M706,libgem,0)),""),'Données élèves'!M706),"")</f>
        <v/>
      </c>
      <c r="N703" s="148" t="str">
        <f>IF(AND(A703&lt;&gt;"",'Données élèves'!AI706&lt;&gt;""),IF('Données élèves'!AI706=TRUE,INDEX(codeschart,MATCH('Données élèves'!N706,libschart,0)),'Données élèves'!N706),"")</f>
        <v/>
      </c>
      <c r="O703" s="148" t="str">
        <f>IF(AND(A703&lt;&gt;"",'Données élèves'!O706&lt;&gt;""),'Données élèves'!O706,"")</f>
        <v/>
      </c>
      <c r="P703" s="148" t="str">
        <f>IF(AND(A703&lt;&gt;"",'Données élèves'!AK706&lt;&gt;""),IF('Données élèves'!AK706=TRUE,INDEX(codeform,MATCH('Données élèves'!P706,libform,0)),'Données élèves'!P706),"")</f>
        <v/>
      </c>
      <c r="Q703" s="148" t="str">
        <f>IF(AND(A703&lt;&gt;"",'Données élèves'!AL706&lt;&gt;""),IF('Données élèves'!AL706=TRUE,INDEX(codespe,MATCH('Données élèves'!Q706,libspe,0)),'Données élèves'!Q706),"")</f>
        <v/>
      </c>
      <c r="R703" s="148" t="str">
        <f>IF(AND(A703&lt;&gt;"",OR('Données élèves'!AM706&lt;&gt;"",'Données élèves'!AT706=FALSE)),IF('Données élèves'!AM706=TRUE,INDEX(codemp1,MATCH('Données élèves'!R706,libmp1,0)),IF('Données élèves'!AT706=FALSE,0,'Données élèves'!R706)),"")</f>
        <v/>
      </c>
      <c r="S703" s="148" t="str">
        <f t="shared" si="31"/>
        <v/>
      </c>
      <c r="T703" s="148" t="str">
        <f t="shared" si="32"/>
        <v/>
      </c>
      <c r="U703" s="148" t="str">
        <f>IF(AND(A703&lt;&gt;"",'Données élèves'!S706&lt;&gt;""),'Données élèves'!S706,"")</f>
        <v/>
      </c>
      <c r="V703" s="148" t="str">
        <f>IF(AND(A703&lt;&gt;"",'Données élèves'!T706&lt;&gt;""),'Données élèves'!T706,"")</f>
        <v/>
      </c>
      <c r="W703" s="148" t="str">
        <f>IF(AND(A703&lt;&gt;"",'Données élèves'!U706&lt;&gt;""),'Données élèves'!U706,"")</f>
        <v/>
      </c>
      <c r="X703" s="148" t="str">
        <f>IF(AND(A703&lt;&gt;"",'Données élèves'!V706&lt;&gt;""),'Données élèves'!V706,"")</f>
        <v/>
      </c>
      <c r="Y703" s="148" t="str">
        <f>IF(AND(A703&lt;&gt;"",'Données élèves'!W706&lt;&gt;""),'Données élèves'!W706,"")</f>
        <v/>
      </c>
      <c r="Z703" s="148" t="str">
        <f>IF(AND(A703&lt;&gt;"",'Données élèves'!X706&lt;&gt;""),'Données élèves'!X706,"")</f>
        <v/>
      </c>
    </row>
    <row r="704" spans="1:26" x14ac:dyDescent="0.2">
      <c r="A704" s="146" t="str">
        <f>IF('Données élèves'!$C707&lt;&gt;"",'Données élèves'!A707,"")</f>
        <v/>
      </c>
      <c r="B704" s="146" t="str">
        <f>IF(A704&lt;&gt;"",'Données élèves'!B707,"")</f>
        <v/>
      </c>
      <c r="C704" s="146" t="str">
        <f>IF(AND(A704&lt;&gt;"",'Données élèves'!F707&lt;&gt;""),IF(INDEX(codeclint,MATCH('Données élèves'!F707,libclint,0))&lt;&gt;"",INDEX(codeclint,MATCH('Données élèves'!F707,libclint,0)),""),"")</f>
        <v/>
      </c>
      <c r="D704" s="146" t="str">
        <f t="shared" si="30"/>
        <v/>
      </c>
      <c r="E704" s="146" t="str">
        <f>IF(A704&lt;&gt;"",IF('Données élèves'!G707&lt;&gt;"",IF('Données élèves'!AB707&lt;&gt;"",IF('Données élèves'!G707="LOC.ID",CONCATENATE("LOC.",'Données élèves'!AU$5),'Données élèves'!G707),""),""),"")</f>
        <v/>
      </c>
      <c r="F704" s="146" t="str">
        <f>IF(A704&lt;&gt;"",IF('Données élèves'!H707&lt;&gt;"",'Données élèves'!H707,""),"")</f>
        <v/>
      </c>
      <c r="G704" s="146" t="str">
        <f>IF(AND(A704&lt;&gt;"",'Données élèves'!AC707&lt;&gt;""),IF('Données élèves'!AC707=TRUE,INDEX(codesex,MATCH('Données élèves'!I707,libsex,0)),'Données élèves'!I707),"")</f>
        <v/>
      </c>
      <c r="H704" s="147" t="str">
        <f>IF(A704&lt;&gt;"",IF('Données élèves'!J707&lt;&gt;"",'Données élèves'!J707,""),"")</f>
        <v/>
      </c>
      <c r="I704" s="148" t="str">
        <f>IF(AND(A704&lt;&gt;"",'Données élèves'!AE707&lt;&gt;""),IF('Données élèves'!AE707=TRUE,INDEX(codenat,MATCH('Données élèves'!K707,libnat,0)),'Données élèves'!K707),"")</f>
        <v/>
      </c>
      <c r="J704" s="148" t="str">
        <f>IF(AND(A704&lt;&gt;"",'Données élèves'!AF707&lt;&gt;""),IF('Données élèves'!AF707=TRUE,INDEX(codelangue,MATCH('Données élèves'!L707,liblangue,0)),'Données élèves'!L707),"")</f>
        <v/>
      </c>
      <c r="K704" s="148" t="str">
        <f>IF(AND(A704&lt;&gt;"",'Données élèves'!AH707&lt;&gt;""),IF('Données élèves'!AH707=TRUE,IF(INDEX(codegem,MATCH('Données élèves'!M707,libgem,0))&lt;8000,INDEX(codegem,MATCH('Données élèves'!M707,libgem,0)),""),'Données élèves'!M707),"")</f>
        <v/>
      </c>
      <c r="L704" s="148" t="str">
        <f>IF(AND(A704&lt;&gt;"",'Données élèves'!AH707&lt;&gt;""),IF('Données élèves'!AH707=TRUE,INDEX(codegemhist,MATCH('Données élèves'!M707,libgem,0)),""),"")</f>
        <v/>
      </c>
      <c r="M704" s="148" t="str">
        <f>IF(AND(A704&lt;&gt;"",'Données élèves'!AH707&lt;&gt;""),IF('Données élèves'!AH707=TRUE,IF(INDEX(codegem,MATCH('Données élèves'!M707,libgem,0))&gt;=8000,INDEX(codegem,MATCH('Données élèves'!M707,libgem,0)),""),'Données élèves'!M707),"")</f>
        <v/>
      </c>
      <c r="N704" s="148" t="str">
        <f>IF(AND(A704&lt;&gt;"",'Données élèves'!AI707&lt;&gt;""),IF('Données élèves'!AI707=TRUE,INDEX(codeschart,MATCH('Données élèves'!N707,libschart,0)),'Données élèves'!N707),"")</f>
        <v/>
      </c>
      <c r="O704" s="148" t="str">
        <f>IF(AND(A704&lt;&gt;"",'Données élèves'!O707&lt;&gt;""),'Données élèves'!O707,"")</f>
        <v/>
      </c>
      <c r="P704" s="148" t="str">
        <f>IF(AND(A704&lt;&gt;"",'Données élèves'!AK707&lt;&gt;""),IF('Données élèves'!AK707=TRUE,INDEX(codeform,MATCH('Données élèves'!P707,libform,0)),'Données élèves'!P707),"")</f>
        <v/>
      </c>
      <c r="Q704" s="148" t="str">
        <f>IF(AND(A704&lt;&gt;"",'Données élèves'!AL707&lt;&gt;""),IF('Données élèves'!AL707=TRUE,INDEX(codespe,MATCH('Données élèves'!Q707,libspe,0)),'Données élèves'!Q707),"")</f>
        <v/>
      </c>
      <c r="R704" s="148" t="str">
        <f>IF(AND(A704&lt;&gt;"",OR('Données élèves'!AM707&lt;&gt;"",'Données élèves'!AT707=FALSE)),IF('Données élèves'!AM707=TRUE,INDEX(codemp1,MATCH('Données élèves'!R707,libmp1,0)),IF('Données élèves'!AT707=FALSE,0,'Données élèves'!R707)),"")</f>
        <v/>
      </c>
      <c r="S704" s="148" t="str">
        <f t="shared" si="31"/>
        <v/>
      </c>
      <c r="T704" s="148" t="str">
        <f t="shared" si="32"/>
        <v/>
      </c>
      <c r="U704" s="148" t="str">
        <f>IF(AND(A704&lt;&gt;"",'Données élèves'!S707&lt;&gt;""),'Données élèves'!S707,"")</f>
        <v/>
      </c>
      <c r="V704" s="148" t="str">
        <f>IF(AND(A704&lt;&gt;"",'Données élèves'!T707&lt;&gt;""),'Données élèves'!T707,"")</f>
        <v/>
      </c>
      <c r="W704" s="148" t="str">
        <f>IF(AND(A704&lt;&gt;"",'Données élèves'!U707&lt;&gt;""),'Données élèves'!U707,"")</f>
        <v/>
      </c>
      <c r="X704" s="148" t="str">
        <f>IF(AND(A704&lt;&gt;"",'Données élèves'!V707&lt;&gt;""),'Données élèves'!V707,"")</f>
        <v/>
      </c>
      <c r="Y704" s="148" t="str">
        <f>IF(AND(A704&lt;&gt;"",'Données élèves'!W707&lt;&gt;""),'Données élèves'!W707,"")</f>
        <v/>
      </c>
      <c r="Z704" s="148" t="str">
        <f>IF(AND(A704&lt;&gt;"",'Données élèves'!X707&lt;&gt;""),'Données élèves'!X707,"")</f>
        <v/>
      </c>
    </row>
    <row r="705" spans="1:26" x14ac:dyDescent="0.2">
      <c r="A705" s="146" t="str">
        <f>IF('Données élèves'!$C708&lt;&gt;"",'Données élèves'!A708,"")</f>
        <v/>
      </c>
      <c r="B705" s="146" t="str">
        <f>IF(A705&lt;&gt;"",'Données élèves'!B708,"")</f>
        <v/>
      </c>
      <c r="C705" s="146" t="str">
        <f>IF(AND(A705&lt;&gt;"",'Données élèves'!F708&lt;&gt;""),IF(INDEX(codeclint,MATCH('Données élèves'!F708,libclint,0))&lt;&gt;"",INDEX(codeclint,MATCH('Données élèves'!F708,libclint,0)),""),"")</f>
        <v/>
      </c>
      <c r="D705" s="146" t="str">
        <f t="shared" si="30"/>
        <v/>
      </c>
      <c r="E705" s="146" t="str">
        <f>IF(A705&lt;&gt;"",IF('Données élèves'!G708&lt;&gt;"",IF('Données élèves'!AB708&lt;&gt;"",IF('Données élèves'!G708="LOC.ID",CONCATENATE("LOC.",'Données élèves'!AU$5),'Données élèves'!G708),""),""),"")</f>
        <v/>
      </c>
      <c r="F705" s="146" t="str">
        <f>IF(A705&lt;&gt;"",IF('Données élèves'!H708&lt;&gt;"",'Données élèves'!H708,""),"")</f>
        <v/>
      </c>
      <c r="G705" s="146" t="str">
        <f>IF(AND(A705&lt;&gt;"",'Données élèves'!AC708&lt;&gt;""),IF('Données élèves'!AC708=TRUE,INDEX(codesex,MATCH('Données élèves'!I708,libsex,0)),'Données élèves'!I708),"")</f>
        <v/>
      </c>
      <c r="H705" s="147" t="str">
        <f>IF(A705&lt;&gt;"",IF('Données élèves'!J708&lt;&gt;"",'Données élèves'!J708,""),"")</f>
        <v/>
      </c>
      <c r="I705" s="148" t="str">
        <f>IF(AND(A705&lt;&gt;"",'Données élèves'!AE708&lt;&gt;""),IF('Données élèves'!AE708=TRUE,INDEX(codenat,MATCH('Données élèves'!K708,libnat,0)),'Données élèves'!K708),"")</f>
        <v/>
      </c>
      <c r="J705" s="148" t="str">
        <f>IF(AND(A705&lt;&gt;"",'Données élèves'!AF708&lt;&gt;""),IF('Données élèves'!AF708=TRUE,INDEX(codelangue,MATCH('Données élèves'!L708,liblangue,0)),'Données élèves'!L708),"")</f>
        <v/>
      </c>
      <c r="K705" s="148" t="str">
        <f>IF(AND(A705&lt;&gt;"",'Données élèves'!AH708&lt;&gt;""),IF('Données élèves'!AH708=TRUE,IF(INDEX(codegem,MATCH('Données élèves'!M708,libgem,0))&lt;8000,INDEX(codegem,MATCH('Données élèves'!M708,libgem,0)),""),'Données élèves'!M708),"")</f>
        <v/>
      </c>
      <c r="L705" s="148" t="str">
        <f>IF(AND(A705&lt;&gt;"",'Données élèves'!AH708&lt;&gt;""),IF('Données élèves'!AH708=TRUE,INDEX(codegemhist,MATCH('Données élèves'!M708,libgem,0)),""),"")</f>
        <v/>
      </c>
      <c r="M705" s="148" t="str">
        <f>IF(AND(A705&lt;&gt;"",'Données élèves'!AH708&lt;&gt;""),IF('Données élèves'!AH708=TRUE,IF(INDEX(codegem,MATCH('Données élèves'!M708,libgem,0))&gt;=8000,INDEX(codegem,MATCH('Données élèves'!M708,libgem,0)),""),'Données élèves'!M708),"")</f>
        <v/>
      </c>
      <c r="N705" s="148" t="str">
        <f>IF(AND(A705&lt;&gt;"",'Données élèves'!AI708&lt;&gt;""),IF('Données élèves'!AI708=TRUE,INDEX(codeschart,MATCH('Données élèves'!N708,libschart,0)),'Données élèves'!N708),"")</f>
        <v/>
      </c>
      <c r="O705" s="148" t="str">
        <f>IF(AND(A705&lt;&gt;"",'Données élèves'!O708&lt;&gt;""),'Données élèves'!O708,"")</f>
        <v/>
      </c>
      <c r="P705" s="148" t="str">
        <f>IF(AND(A705&lt;&gt;"",'Données élèves'!AK708&lt;&gt;""),IF('Données élèves'!AK708=TRUE,INDEX(codeform,MATCH('Données élèves'!P708,libform,0)),'Données élèves'!P708),"")</f>
        <v/>
      </c>
      <c r="Q705" s="148" t="str">
        <f>IF(AND(A705&lt;&gt;"",'Données élèves'!AL708&lt;&gt;""),IF('Données élèves'!AL708=TRUE,INDEX(codespe,MATCH('Données élèves'!Q708,libspe,0)),'Données élèves'!Q708),"")</f>
        <v/>
      </c>
      <c r="R705" s="148" t="str">
        <f>IF(AND(A705&lt;&gt;"",OR('Données élèves'!AM708&lt;&gt;"",'Données élèves'!AT708=FALSE)),IF('Données élèves'!AM708=TRUE,INDEX(codemp1,MATCH('Données élèves'!R708,libmp1,0)),IF('Données élèves'!AT708=FALSE,0,'Données élèves'!R708)),"")</f>
        <v/>
      </c>
      <c r="S705" s="148" t="str">
        <f t="shared" si="31"/>
        <v/>
      </c>
      <c r="T705" s="148" t="str">
        <f t="shared" si="32"/>
        <v/>
      </c>
      <c r="U705" s="148" t="str">
        <f>IF(AND(A705&lt;&gt;"",'Données élèves'!S708&lt;&gt;""),'Données élèves'!S708,"")</f>
        <v/>
      </c>
      <c r="V705" s="148" t="str">
        <f>IF(AND(A705&lt;&gt;"",'Données élèves'!T708&lt;&gt;""),'Données élèves'!T708,"")</f>
        <v/>
      </c>
      <c r="W705" s="148" t="str">
        <f>IF(AND(A705&lt;&gt;"",'Données élèves'!U708&lt;&gt;""),'Données élèves'!U708,"")</f>
        <v/>
      </c>
      <c r="X705" s="148" t="str">
        <f>IF(AND(A705&lt;&gt;"",'Données élèves'!V708&lt;&gt;""),'Données élèves'!V708,"")</f>
        <v/>
      </c>
      <c r="Y705" s="148" t="str">
        <f>IF(AND(A705&lt;&gt;"",'Données élèves'!W708&lt;&gt;""),'Données élèves'!W708,"")</f>
        <v/>
      </c>
      <c r="Z705" s="148" t="str">
        <f>IF(AND(A705&lt;&gt;"",'Données élèves'!X708&lt;&gt;""),'Données élèves'!X708,"")</f>
        <v/>
      </c>
    </row>
    <row r="706" spans="1:26" x14ac:dyDescent="0.2">
      <c r="A706" s="146" t="str">
        <f>IF('Données élèves'!$C709&lt;&gt;"",'Données élèves'!A709,"")</f>
        <v/>
      </c>
      <c r="B706" s="146" t="str">
        <f>IF(A706&lt;&gt;"",'Données élèves'!B709,"")</f>
        <v/>
      </c>
      <c r="C706" s="146" t="str">
        <f>IF(AND(A706&lt;&gt;"",'Données élèves'!F709&lt;&gt;""),IF(INDEX(codeclint,MATCH('Données élèves'!F709,libclint,0))&lt;&gt;"",INDEX(codeclint,MATCH('Données élèves'!F709,libclint,0)),""),"")</f>
        <v/>
      </c>
      <c r="D706" s="146" t="str">
        <f t="shared" si="30"/>
        <v/>
      </c>
      <c r="E706" s="146" t="str">
        <f>IF(A706&lt;&gt;"",IF('Données élèves'!G709&lt;&gt;"",IF('Données élèves'!AB709&lt;&gt;"",IF('Données élèves'!G709="LOC.ID",CONCATENATE("LOC.",'Données élèves'!AU$5),'Données élèves'!G709),""),""),"")</f>
        <v/>
      </c>
      <c r="F706" s="146" t="str">
        <f>IF(A706&lt;&gt;"",IF('Données élèves'!H709&lt;&gt;"",'Données élèves'!H709,""),"")</f>
        <v/>
      </c>
      <c r="G706" s="146" t="str">
        <f>IF(AND(A706&lt;&gt;"",'Données élèves'!AC709&lt;&gt;""),IF('Données élèves'!AC709=TRUE,INDEX(codesex,MATCH('Données élèves'!I709,libsex,0)),'Données élèves'!I709),"")</f>
        <v/>
      </c>
      <c r="H706" s="147" t="str">
        <f>IF(A706&lt;&gt;"",IF('Données élèves'!J709&lt;&gt;"",'Données élèves'!J709,""),"")</f>
        <v/>
      </c>
      <c r="I706" s="148" t="str">
        <f>IF(AND(A706&lt;&gt;"",'Données élèves'!AE709&lt;&gt;""),IF('Données élèves'!AE709=TRUE,INDEX(codenat,MATCH('Données élèves'!K709,libnat,0)),'Données élèves'!K709),"")</f>
        <v/>
      </c>
      <c r="J706" s="148" t="str">
        <f>IF(AND(A706&lt;&gt;"",'Données élèves'!AF709&lt;&gt;""),IF('Données élèves'!AF709=TRUE,INDEX(codelangue,MATCH('Données élèves'!L709,liblangue,0)),'Données élèves'!L709),"")</f>
        <v/>
      </c>
      <c r="K706" s="148" t="str">
        <f>IF(AND(A706&lt;&gt;"",'Données élèves'!AH709&lt;&gt;""),IF('Données élèves'!AH709=TRUE,IF(INDEX(codegem,MATCH('Données élèves'!M709,libgem,0))&lt;8000,INDEX(codegem,MATCH('Données élèves'!M709,libgem,0)),""),'Données élèves'!M709),"")</f>
        <v/>
      </c>
      <c r="L706" s="148" t="str">
        <f>IF(AND(A706&lt;&gt;"",'Données élèves'!AH709&lt;&gt;""),IF('Données élèves'!AH709=TRUE,INDEX(codegemhist,MATCH('Données élèves'!M709,libgem,0)),""),"")</f>
        <v/>
      </c>
      <c r="M706" s="148" t="str">
        <f>IF(AND(A706&lt;&gt;"",'Données élèves'!AH709&lt;&gt;""),IF('Données élèves'!AH709=TRUE,IF(INDEX(codegem,MATCH('Données élèves'!M709,libgem,0))&gt;=8000,INDEX(codegem,MATCH('Données élèves'!M709,libgem,0)),""),'Données élèves'!M709),"")</f>
        <v/>
      </c>
      <c r="N706" s="148" t="str">
        <f>IF(AND(A706&lt;&gt;"",'Données élèves'!AI709&lt;&gt;""),IF('Données élèves'!AI709=TRUE,INDEX(codeschart,MATCH('Données élèves'!N709,libschart,0)),'Données élèves'!N709),"")</f>
        <v/>
      </c>
      <c r="O706" s="148" t="str">
        <f>IF(AND(A706&lt;&gt;"",'Données élèves'!O709&lt;&gt;""),'Données élèves'!O709,"")</f>
        <v/>
      </c>
      <c r="P706" s="148" t="str">
        <f>IF(AND(A706&lt;&gt;"",'Données élèves'!AK709&lt;&gt;""),IF('Données élèves'!AK709=TRUE,INDEX(codeform,MATCH('Données élèves'!P709,libform,0)),'Données élèves'!P709),"")</f>
        <v/>
      </c>
      <c r="Q706" s="148" t="str">
        <f>IF(AND(A706&lt;&gt;"",'Données élèves'!AL709&lt;&gt;""),IF('Données élèves'!AL709=TRUE,INDEX(codespe,MATCH('Données élèves'!Q709,libspe,0)),'Données élèves'!Q709),"")</f>
        <v/>
      </c>
      <c r="R706" s="148" t="str">
        <f>IF(AND(A706&lt;&gt;"",OR('Données élèves'!AM709&lt;&gt;"",'Données élèves'!AT709=FALSE)),IF('Données élèves'!AM709=TRUE,INDEX(codemp1,MATCH('Données élèves'!R709,libmp1,0)),IF('Données élèves'!AT709=FALSE,0,'Données élèves'!R709)),"")</f>
        <v/>
      </c>
      <c r="S706" s="148" t="str">
        <f t="shared" si="31"/>
        <v/>
      </c>
      <c r="T706" s="148" t="str">
        <f t="shared" si="32"/>
        <v/>
      </c>
      <c r="U706" s="148" t="str">
        <f>IF(AND(A706&lt;&gt;"",'Données élèves'!S709&lt;&gt;""),'Données élèves'!S709,"")</f>
        <v/>
      </c>
      <c r="V706" s="148" t="str">
        <f>IF(AND(A706&lt;&gt;"",'Données élèves'!T709&lt;&gt;""),'Données élèves'!T709,"")</f>
        <v/>
      </c>
      <c r="W706" s="148" t="str">
        <f>IF(AND(A706&lt;&gt;"",'Données élèves'!U709&lt;&gt;""),'Données élèves'!U709,"")</f>
        <v/>
      </c>
      <c r="X706" s="148" t="str">
        <f>IF(AND(A706&lt;&gt;"",'Données élèves'!V709&lt;&gt;""),'Données élèves'!V709,"")</f>
        <v/>
      </c>
      <c r="Y706" s="148" t="str">
        <f>IF(AND(A706&lt;&gt;"",'Données élèves'!W709&lt;&gt;""),'Données élèves'!W709,"")</f>
        <v/>
      </c>
      <c r="Z706" s="148" t="str">
        <f>IF(AND(A706&lt;&gt;"",'Données élèves'!X709&lt;&gt;""),'Données élèves'!X709,"")</f>
        <v/>
      </c>
    </row>
    <row r="707" spans="1:26" x14ac:dyDescent="0.2">
      <c r="A707" s="146" t="str">
        <f>IF('Données élèves'!$C710&lt;&gt;"",'Données élèves'!A710,"")</f>
        <v/>
      </c>
      <c r="B707" s="146" t="str">
        <f>IF(A707&lt;&gt;"",'Données élèves'!B710,"")</f>
        <v/>
      </c>
      <c r="C707" s="146" t="str">
        <f>IF(AND(A707&lt;&gt;"",'Données élèves'!F710&lt;&gt;""),IF(INDEX(codeclint,MATCH('Données élèves'!F710,libclint,0))&lt;&gt;"",INDEX(codeclint,MATCH('Données élèves'!F710,libclint,0)),""),"")</f>
        <v/>
      </c>
      <c r="D707" s="146" t="str">
        <f t="shared" ref="D707:D770" si="33">IF(A707&lt;&gt;"",99990000,"")</f>
        <v/>
      </c>
      <c r="E707" s="146" t="str">
        <f>IF(A707&lt;&gt;"",IF('Données élèves'!G710&lt;&gt;"",IF('Données élèves'!AB710&lt;&gt;"",IF('Données élèves'!G710="LOC.ID",CONCATENATE("LOC.",'Données élèves'!AU$5),'Données élèves'!G710),""),""),"")</f>
        <v/>
      </c>
      <c r="F707" s="146" t="str">
        <f>IF(A707&lt;&gt;"",IF('Données élèves'!H710&lt;&gt;"",'Données élèves'!H710,""),"")</f>
        <v/>
      </c>
      <c r="G707" s="146" t="str">
        <f>IF(AND(A707&lt;&gt;"",'Données élèves'!AC710&lt;&gt;""),IF('Données élèves'!AC710=TRUE,INDEX(codesex,MATCH('Données élèves'!I710,libsex,0)),'Données élèves'!I710),"")</f>
        <v/>
      </c>
      <c r="H707" s="147" t="str">
        <f>IF(A707&lt;&gt;"",IF('Données élèves'!J710&lt;&gt;"",'Données élèves'!J710,""),"")</f>
        <v/>
      </c>
      <c r="I707" s="148" t="str">
        <f>IF(AND(A707&lt;&gt;"",'Données élèves'!AE710&lt;&gt;""),IF('Données élèves'!AE710=TRUE,INDEX(codenat,MATCH('Données élèves'!K710,libnat,0)),'Données élèves'!K710),"")</f>
        <v/>
      </c>
      <c r="J707" s="148" t="str">
        <f>IF(AND(A707&lt;&gt;"",'Données élèves'!AF710&lt;&gt;""),IF('Données élèves'!AF710=TRUE,INDEX(codelangue,MATCH('Données élèves'!L710,liblangue,0)),'Données élèves'!L710),"")</f>
        <v/>
      </c>
      <c r="K707" s="148" t="str">
        <f>IF(AND(A707&lt;&gt;"",'Données élèves'!AH710&lt;&gt;""),IF('Données élèves'!AH710=TRUE,IF(INDEX(codegem,MATCH('Données élèves'!M710,libgem,0))&lt;8000,INDEX(codegem,MATCH('Données élèves'!M710,libgem,0)),""),'Données élèves'!M710),"")</f>
        <v/>
      </c>
      <c r="L707" s="148" t="str">
        <f>IF(AND(A707&lt;&gt;"",'Données élèves'!AH710&lt;&gt;""),IF('Données élèves'!AH710=TRUE,INDEX(codegemhist,MATCH('Données élèves'!M710,libgem,0)),""),"")</f>
        <v/>
      </c>
      <c r="M707" s="148" t="str">
        <f>IF(AND(A707&lt;&gt;"",'Données élèves'!AH710&lt;&gt;""),IF('Données élèves'!AH710=TRUE,IF(INDEX(codegem,MATCH('Données élèves'!M710,libgem,0))&gt;=8000,INDEX(codegem,MATCH('Données élèves'!M710,libgem,0)),""),'Données élèves'!M710),"")</f>
        <v/>
      </c>
      <c r="N707" s="148" t="str">
        <f>IF(AND(A707&lt;&gt;"",'Données élèves'!AI710&lt;&gt;""),IF('Données élèves'!AI710=TRUE,INDEX(codeschart,MATCH('Données élèves'!N710,libschart,0)),'Données élèves'!N710),"")</f>
        <v/>
      </c>
      <c r="O707" s="148" t="str">
        <f>IF(AND(A707&lt;&gt;"",'Données élèves'!O710&lt;&gt;""),'Données élèves'!O710,"")</f>
        <v/>
      </c>
      <c r="P707" s="148" t="str">
        <f>IF(AND(A707&lt;&gt;"",'Données élèves'!AK710&lt;&gt;""),IF('Données élèves'!AK710=TRUE,INDEX(codeform,MATCH('Données élèves'!P710,libform,0)),'Données élèves'!P710),"")</f>
        <v/>
      </c>
      <c r="Q707" s="148" t="str">
        <f>IF(AND(A707&lt;&gt;"",'Données élèves'!AL710&lt;&gt;""),IF('Données élèves'!AL710=TRUE,INDEX(codespe,MATCH('Données élèves'!Q710,libspe,0)),'Données élèves'!Q710),"")</f>
        <v/>
      </c>
      <c r="R707" s="148" t="str">
        <f>IF(AND(A707&lt;&gt;"",OR('Données élèves'!AM710&lt;&gt;"",'Données élèves'!AT710=FALSE)),IF('Données élèves'!AM710=TRUE,INDEX(codemp1,MATCH('Données élèves'!R710,libmp1,0)),IF('Données élèves'!AT710=FALSE,0,'Données élèves'!R710)),"")</f>
        <v/>
      </c>
      <c r="S707" s="148" t="str">
        <f t="shared" ref="S707:S770" si="34">IF(A707&lt;&gt;"",98990000,"")</f>
        <v/>
      </c>
      <c r="T707" s="148" t="str">
        <f t="shared" ref="T707:T770" si="35">IF(A707&lt;&gt;"",99,"")</f>
        <v/>
      </c>
      <c r="U707" s="148" t="str">
        <f>IF(AND(A707&lt;&gt;"",'Données élèves'!S710&lt;&gt;""),'Données élèves'!S710,"")</f>
        <v/>
      </c>
      <c r="V707" s="148" t="str">
        <f>IF(AND(A707&lt;&gt;"",'Données élèves'!T710&lt;&gt;""),'Données élèves'!T710,"")</f>
        <v/>
      </c>
      <c r="W707" s="148" t="str">
        <f>IF(AND(A707&lt;&gt;"",'Données élèves'!U710&lt;&gt;""),'Données élèves'!U710,"")</f>
        <v/>
      </c>
      <c r="X707" s="148" t="str">
        <f>IF(AND(A707&lt;&gt;"",'Données élèves'!V710&lt;&gt;""),'Données élèves'!V710,"")</f>
        <v/>
      </c>
      <c r="Y707" s="148" t="str">
        <f>IF(AND(A707&lt;&gt;"",'Données élèves'!W710&lt;&gt;""),'Données élèves'!W710,"")</f>
        <v/>
      </c>
      <c r="Z707" s="148" t="str">
        <f>IF(AND(A707&lt;&gt;"",'Données élèves'!X710&lt;&gt;""),'Données élèves'!X710,"")</f>
        <v/>
      </c>
    </row>
    <row r="708" spans="1:26" x14ac:dyDescent="0.2">
      <c r="A708" s="146" t="str">
        <f>IF('Données élèves'!$C711&lt;&gt;"",'Données élèves'!A711,"")</f>
        <v/>
      </c>
      <c r="B708" s="146" t="str">
        <f>IF(A708&lt;&gt;"",'Données élèves'!B711,"")</f>
        <v/>
      </c>
      <c r="C708" s="146" t="str">
        <f>IF(AND(A708&lt;&gt;"",'Données élèves'!F711&lt;&gt;""),IF(INDEX(codeclint,MATCH('Données élèves'!F711,libclint,0))&lt;&gt;"",INDEX(codeclint,MATCH('Données élèves'!F711,libclint,0)),""),"")</f>
        <v/>
      </c>
      <c r="D708" s="146" t="str">
        <f t="shared" si="33"/>
        <v/>
      </c>
      <c r="E708" s="146" t="str">
        <f>IF(A708&lt;&gt;"",IF('Données élèves'!G711&lt;&gt;"",IF('Données élèves'!AB711&lt;&gt;"",IF('Données élèves'!G711="LOC.ID",CONCATENATE("LOC.",'Données élèves'!AU$5),'Données élèves'!G711),""),""),"")</f>
        <v/>
      </c>
      <c r="F708" s="146" t="str">
        <f>IF(A708&lt;&gt;"",IF('Données élèves'!H711&lt;&gt;"",'Données élèves'!H711,""),"")</f>
        <v/>
      </c>
      <c r="G708" s="146" t="str">
        <f>IF(AND(A708&lt;&gt;"",'Données élèves'!AC711&lt;&gt;""),IF('Données élèves'!AC711=TRUE,INDEX(codesex,MATCH('Données élèves'!I711,libsex,0)),'Données élèves'!I711),"")</f>
        <v/>
      </c>
      <c r="H708" s="147" t="str">
        <f>IF(A708&lt;&gt;"",IF('Données élèves'!J711&lt;&gt;"",'Données élèves'!J711,""),"")</f>
        <v/>
      </c>
      <c r="I708" s="148" t="str">
        <f>IF(AND(A708&lt;&gt;"",'Données élèves'!AE711&lt;&gt;""),IF('Données élèves'!AE711=TRUE,INDEX(codenat,MATCH('Données élèves'!K711,libnat,0)),'Données élèves'!K711),"")</f>
        <v/>
      </c>
      <c r="J708" s="148" t="str">
        <f>IF(AND(A708&lt;&gt;"",'Données élèves'!AF711&lt;&gt;""),IF('Données élèves'!AF711=TRUE,INDEX(codelangue,MATCH('Données élèves'!L711,liblangue,0)),'Données élèves'!L711),"")</f>
        <v/>
      </c>
      <c r="K708" s="148" t="str">
        <f>IF(AND(A708&lt;&gt;"",'Données élèves'!AH711&lt;&gt;""),IF('Données élèves'!AH711=TRUE,IF(INDEX(codegem,MATCH('Données élèves'!M711,libgem,0))&lt;8000,INDEX(codegem,MATCH('Données élèves'!M711,libgem,0)),""),'Données élèves'!M711),"")</f>
        <v/>
      </c>
      <c r="L708" s="148" t="str">
        <f>IF(AND(A708&lt;&gt;"",'Données élèves'!AH711&lt;&gt;""),IF('Données élèves'!AH711=TRUE,INDEX(codegemhist,MATCH('Données élèves'!M711,libgem,0)),""),"")</f>
        <v/>
      </c>
      <c r="M708" s="148" t="str">
        <f>IF(AND(A708&lt;&gt;"",'Données élèves'!AH711&lt;&gt;""),IF('Données élèves'!AH711=TRUE,IF(INDEX(codegem,MATCH('Données élèves'!M711,libgem,0))&gt;=8000,INDEX(codegem,MATCH('Données élèves'!M711,libgem,0)),""),'Données élèves'!M711),"")</f>
        <v/>
      </c>
      <c r="N708" s="148" t="str">
        <f>IF(AND(A708&lt;&gt;"",'Données élèves'!AI711&lt;&gt;""),IF('Données élèves'!AI711=TRUE,INDEX(codeschart,MATCH('Données élèves'!N711,libschart,0)),'Données élèves'!N711),"")</f>
        <v/>
      </c>
      <c r="O708" s="148" t="str">
        <f>IF(AND(A708&lt;&gt;"",'Données élèves'!O711&lt;&gt;""),'Données élèves'!O711,"")</f>
        <v/>
      </c>
      <c r="P708" s="148" t="str">
        <f>IF(AND(A708&lt;&gt;"",'Données élèves'!AK711&lt;&gt;""),IF('Données élèves'!AK711=TRUE,INDEX(codeform,MATCH('Données élèves'!P711,libform,0)),'Données élèves'!P711),"")</f>
        <v/>
      </c>
      <c r="Q708" s="148" t="str">
        <f>IF(AND(A708&lt;&gt;"",'Données élèves'!AL711&lt;&gt;""),IF('Données élèves'!AL711=TRUE,INDEX(codespe,MATCH('Données élèves'!Q711,libspe,0)),'Données élèves'!Q711),"")</f>
        <v/>
      </c>
      <c r="R708" s="148" t="str">
        <f>IF(AND(A708&lt;&gt;"",OR('Données élèves'!AM711&lt;&gt;"",'Données élèves'!AT711=FALSE)),IF('Données élèves'!AM711=TRUE,INDEX(codemp1,MATCH('Données élèves'!R711,libmp1,0)),IF('Données élèves'!AT711=FALSE,0,'Données élèves'!R711)),"")</f>
        <v/>
      </c>
      <c r="S708" s="148" t="str">
        <f t="shared" si="34"/>
        <v/>
      </c>
      <c r="T708" s="148" t="str">
        <f t="shared" si="35"/>
        <v/>
      </c>
      <c r="U708" s="148" t="str">
        <f>IF(AND(A708&lt;&gt;"",'Données élèves'!S711&lt;&gt;""),'Données élèves'!S711,"")</f>
        <v/>
      </c>
      <c r="V708" s="148" t="str">
        <f>IF(AND(A708&lt;&gt;"",'Données élèves'!T711&lt;&gt;""),'Données élèves'!T711,"")</f>
        <v/>
      </c>
      <c r="W708" s="148" t="str">
        <f>IF(AND(A708&lt;&gt;"",'Données élèves'!U711&lt;&gt;""),'Données élèves'!U711,"")</f>
        <v/>
      </c>
      <c r="X708" s="148" t="str">
        <f>IF(AND(A708&lt;&gt;"",'Données élèves'!V711&lt;&gt;""),'Données élèves'!V711,"")</f>
        <v/>
      </c>
      <c r="Y708" s="148" t="str">
        <f>IF(AND(A708&lt;&gt;"",'Données élèves'!W711&lt;&gt;""),'Données élèves'!W711,"")</f>
        <v/>
      </c>
      <c r="Z708" s="148" t="str">
        <f>IF(AND(A708&lt;&gt;"",'Données élèves'!X711&lt;&gt;""),'Données élèves'!X711,"")</f>
        <v/>
      </c>
    </row>
    <row r="709" spans="1:26" x14ac:dyDescent="0.2">
      <c r="A709" s="146" t="str">
        <f>IF('Données élèves'!$C712&lt;&gt;"",'Données élèves'!A712,"")</f>
        <v/>
      </c>
      <c r="B709" s="146" t="str">
        <f>IF(A709&lt;&gt;"",'Données élèves'!B712,"")</f>
        <v/>
      </c>
      <c r="C709" s="146" t="str">
        <f>IF(AND(A709&lt;&gt;"",'Données élèves'!F712&lt;&gt;""),IF(INDEX(codeclint,MATCH('Données élèves'!F712,libclint,0))&lt;&gt;"",INDEX(codeclint,MATCH('Données élèves'!F712,libclint,0)),""),"")</f>
        <v/>
      </c>
      <c r="D709" s="146" t="str">
        <f t="shared" si="33"/>
        <v/>
      </c>
      <c r="E709" s="146" t="str">
        <f>IF(A709&lt;&gt;"",IF('Données élèves'!G712&lt;&gt;"",IF('Données élèves'!AB712&lt;&gt;"",IF('Données élèves'!G712="LOC.ID",CONCATENATE("LOC.",'Données élèves'!AU$5),'Données élèves'!G712),""),""),"")</f>
        <v/>
      </c>
      <c r="F709" s="146" t="str">
        <f>IF(A709&lt;&gt;"",IF('Données élèves'!H712&lt;&gt;"",'Données élèves'!H712,""),"")</f>
        <v/>
      </c>
      <c r="G709" s="146" t="str">
        <f>IF(AND(A709&lt;&gt;"",'Données élèves'!AC712&lt;&gt;""),IF('Données élèves'!AC712=TRUE,INDEX(codesex,MATCH('Données élèves'!I712,libsex,0)),'Données élèves'!I712),"")</f>
        <v/>
      </c>
      <c r="H709" s="147" t="str">
        <f>IF(A709&lt;&gt;"",IF('Données élèves'!J712&lt;&gt;"",'Données élèves'!J712,""),"")</f>
        <v/>
      </c>
      <c r="I709" s="148" t="str">
        <f>IF(AND(A709&lt;&gt;"",'Données élèves'!AE712&lt;&gt;""),IF('Données élèves'!AE712=TRUE,INDEX(codenat,MATCH('Données élèves'!K712,libnat,0)),'Données élèves'!K712),"")</f>
        <v/>
      </c>
      <c r="J709" s="148" t="str">
        <f>IF(AND(A709&lt;&gt;"",'Données élèves'!AF712&lt;&gt;""),IF('Données élèves'!AF712=TRUE,INDEX(codelangue,MATCH('Données élèves'!L712,liblangue,0)),'Données élèves'!L712),"")</f>
        <v/>
      </c>
      <c r="K709" s="148" t="str">
        <f>IF(AND(A709&lt;&gt;"",'Données élèves'!AH712&lt;&gt;""),IF('Données élèves'!AH712=TRUE,IF(INDEX(codegem,MATCH('Données élèves'!M712,libgem,0))&lt;8000,INDEX(codegem,MATCH('Données élèves'!M712,libgem,0)),""),'Données élèves'!M712),"")</f>
        <v/>
      </c>
      <c r="L709" s="148" t="str">
        <f>IF(AND(A709&lt;&gt;"",'Données élèves'!AH712&lt;&gt;""),IF('Données élèves'!AH712=TRUE,INDEX(codegemhist,MATCH('Données élèves'!M712,libgem,0)),""),"")</f>
        <v/>
      </c>
      <c r="M709" s="148" t="str">
        <f>IF(AND(A709&lt;&gt;"",'Données élèves'!AH712&lt;&gt;""),IF('Données élèves'!AH712=TRUE,IF(INDEX(codegem,MATCH('Données élèves'!M712,libgem,0))&gt;=8000,INDEX(codegem,MATCH('Données élèves'!M712,libgem,0)),""),'Données élèves'!M712),"")</f>
        <v/>
      </c>
      <c r="N709" s="148" t="str">
        <f>IF(AND(A709&lt;&gt;"",'Données élèves'!AI712&lt;&gt;""),IF('Données élèves'!AI712=TRUE,INDEX(codeschart,MATCH('Données élèves'!N712,libschart,0)),'Données élèves'!N712),"")</f>
        <v/>
      </c>
      <c r="O709" s="148" t="str">
        <f>IF(AND(A709&lt;&gt;"",'Données élèves'!O712&lt;&gt;""),'Données élèves'!O712,"")</f>
        <v/>
      </c>
      <c r="P709" s="148" t="str">
        <f>IF(AND(A709&lt;&gt;"",'Données élèves'!AK712&lt;&gt;""),IF('Données élèves'!AK712=TRUE,INDEX(codeform,MATCH('Données élèves'!P712,libform,0)),'Données élèves'!P712),"")</f>
        <v/>
      </c>
      <c r="Q709" s="148" t="str">
        <f>IF(AND(A709&lt;&gt;"",'Données élèves'!AL712&lt;&gt;""),IF('Données élèves'!AL712=TRUE,INDEX(codespe,MATCH('Données élèves'!Q712,libspe,0)),'Données élèves'!Q712),"")</f>
        <v/>
      </c>
      <c r="R709" s="148" t="str">
        <f>IF(AND(A709&lt;&gt;"",OR('Données élèves'!AM712&lt;&gt;"",'Données élèves'!AT712=FALSE)),IF('Données élèves'!AM712=TRUE,INDEX(codemp1,MATCH('Données élèves'!R712,libmp1,0)),IF('Données élèves'!AT712=FALSE,0,'Données élèves'!R712)),"")</f>
        <v/>
      </c>
      <c r="S709" s="148" t="str">
        <f t="shared" si="34"/>
        <v/>
      </c>
      <c r="T709" s="148" t="str">
        <f t="shared" si="35"/>
        <v/>
      </c>
      <c r="U709" s="148" t="str">
        <f>IF(AND(A709&lt;&gt;"",'Données élèves'!S712&lt;&gt;""),'Données élèves'!S712,"")</f>
        <v/>
      </c>
      <c r="V709" s="148" t="str">
        <f>IF(AND(A709&lt;&gt;"",'Données élèves'!T712&lt;&gt;""),'Données élèves'!T712,"")</f>
        <v/>
      </c>
      <c r="W709" s="148" t="str">
        <f>IF(AND(A709&lt;&gt;"",'Données élèves'!U712&lt;&gt;""),'Données élèves'!U712,"")</f>
        <v/>
      </c>
      <c r="X709" s="148" t="str">
        <f>IF(AND(A709&lt;&gt;"",'Données élèves'!V712&lt;&gt;""),'Données élèves'!V712,"")</f>
        <v/>
      </c>
      <c r="Y709" s="148" t="str">
        <f>IF(AND(A709&lt;&gt;"",'Données élèves'!W712&lt;&gt;""),'Données élèves'!W712,"")</f>
        <v/>
      </c>
      <c r="Z709" s="148" t="str">
        <f>IF(AND(A709&lt;&gt;"",'Données élèves'!X712&lt;&gt;""),'Données élèves'!X712,"")</f>
        <v/>
      </c>
    </row>
    <row r="710" spans="1:26" x14ac:dyDescent="0.2">
      <c r="A710" s="146" t="str">
        <f>IF('Données élèves'!$C713&lt;&gt;"",'Données élèves'!A713,"")</f>
        <v/>
      </c>
      <c r="B710" s="146" t="str">
        <f>IF(A710&lt;&gt;"",'Données élèves'!B713,"")</f>
        <v/>
      </c>
      <c r="C710" s="146" t="str">
        <f>IF(AND(A710&lt;&gt;"",'Données élèves'!F713&lt;&gt;""),IF(INDEX(codeclint,MATCH('Données élèves'!F713,libclint,0))&lt;&gt;"",INDEX(codeclint,MATCH('Données élèves'!F713,libclint,0)),""),"")</f>
        <v/>
      </c>
      <c r="D710" s="146" t="str">
        <f t="shared" si="33"/>
        <v/>
      </c>
      <c r="E710" s="146" t="str">
        <f>IF(A710&lt;&gt;"",IF('Données élèves'!G713&lt;&gt;"",IF('Données élèves'!AB713&lt;&gt;"",IF('Données élèves'!G713="LOC.ID",CONCATENATE("LOC.",'Données élèves'!AU$5),'Données élèves'!G713),""),""),"")</f>
        <v/>
      </c>
      <c r="F710" s="146" t="str">
        <f>IF(A710&lt;&gt;"",IF('Données élèves'!H713&lt;&gt;"",'Données élèves'!H713,""),"")</f>
        <v/>
      </c>
      <c r="G710" s="146" t="str">
        <f>IF(AND(A710&lt;&gt;"",'Données élèves'!AC713&lt;&gt;""),IF('Données élèves'!AC713=TRUE,INDEX(codesex,MATCH('Données élèves'!I713,libsex,0)),'Données élèves'!I713),"")</f>
        <v/>
      </c>
      <c r="H710" s="147" t="str">
        <f>IF(A710&lt;&gt;"",IF('Données élèves'!J713&lt;&gt;"",'Données élèves'!J713,""),"")</f>
        <v/>
      </c>
      <c r="I710" s="148" t="str">
        <f>IF(AND(A710&lt;&gt;"",'Données élèves'!AE713&lt;&gt;""),IF('Données élèves'!AE713=TRUE,INDEX(codenat,MATCH('Données élèves'!K713,libnat,0)),'Données élèves'!K713),"")</f>
        <v/>
      </c>
      <c r="J710" s="148" t="str">
        <f>IF(AND(A710&lt;&gt;"",'Données élèves'!AF713&lt;&gt;""),IF('Données élèves'!AF713=TRUE,INDEX(codelangue,MATCH('Données élèves'!L713,liblangue,0)),'Données élèves'!L713),"")</f>
        <v/>
      </c>
      <c r="K710" s="148" t="str">
        <f>IF(AND(A710&lt;&gt;"",'Données élèves'!AH713&lt;&gt;""),IF('Données élèves'!AH713=TRUE,IF(INDEX(codegem,MATCH('Données élèves'!M713,libgem,0))&lt;8000,INDEX(codegem,MATCH('Données élèves'!M713,libgem,0)),""),'Données élèves'!M713),"")</f>
        <v/>
      </c>
      <c r="L710" s="148" t="str">
        <f>IF(AND(A710&lt;&gt;"",'Données élèves'!AH713&lt;&gt;""),IF('Données élèves'!AH713=TRUE,INDEX(codegemhist,MATCH('Données élèves'!M713,libgem,0)),""),"")</f>
        <v/>
      </c>
      <c r="M710" s="148" t="str">
        <f>IF(AND(A710&lt;&gt;"",'Données élèves'!AH713&lt;&gt;""),IF('Données élèves'!AH713=TRUE,IF(INDEX(codegem,MATCH('Données élèves'!M713,libgem,0))&gt;=8000,INDEX(codegem,MATCH('Données élèves'!M713,libgem,0)),""),'Données élèves'!M713),"")</f>
        <v/>
      </c>
      <c r="N710" s="148" t="str">
        <f>IF(AND(A710&lt;&gt;"",'Données élèves'!AI713&lt;&gt;""),IF('Données élèves'!AI713=TRUE,INDEX(codeschart,MATCH('Données élèves'!N713,libschart,0)),'Données élèves'!N713),"")</f>
        <v/>
      </c>
      <c r="O710" s="148" t="str">
        <f>IF(AND(A710&lt;&gt;"",'Données élèves'!O713&lt;&gt;""),'Données élèves'!O713,"")</f>
        <v/>
      </c>
      <c r="P710" s="148" t="str">
        <f>IF(AND(A710&lt;&gt;"",'Données élèves'!AK713&lt;&gt;""),IF('Données élèves'!AK713=TRUE,INDEX(codeform,MATCH('Données élèves'!P713,libform,0)),'Données élèves'!P713),"")</f>
        <v/>
      </c>
      <c r="Q710" s="148" t="str">
        <f>IF(AND(A710&lt;&gt;"",'Données élèves'!AL713&lt;&gt;""),IF('Données élèves'!AL713=TRUE,INDEX(codespe,MATCH('Données élèves'!Q713,libspe,0)),'Données élèves'!Q713),"")</f>
        <v/>
      </c>
      <c r="R710" s="148" t="str">
        <f>IF(AND(A710&lt;&gt;"",OR('Données élèves'!AM713&lt;&gt;"",'Données élèves'!AT713=FALSE)),IF('Données élèves'!AM713=TRUE,INDEX(codemp1,MATCH('Données élèves'!R713,libmp1,0)),IF('Données élèves'!AT713=FALSE,0,'Données élèves'!R713)),"")</f>
        <v/>
      </c>
      <c r="S710" s="148" t="str">
        <f t="shared" si="34"/>
        <v/>
      </c>
      <c r="T710" s="148" t="str">
        <f t="shared" si="35"/>
        <v/>
      </c>
      <c r="U710" s="148" t="str">
        <f>IF(AND(A710&lt;&gt;"",'Données élèves'!S713&lt;&gt;""),'Données élèves'!S713,"")</f>
        <v/>
      </c>
      <c r="V710" s="148" t="str">
        <f>IF(AND(A710&lt;&gt;"",'Données élèves'!T713&lt;&gt;""),'Données élèves'!T713,"")</f>
        <v/>
      </c>
      <c r="W710" s="148" t="str">
        <f>IF(AND(A710&lt;&gt;"",'Données élèves'!U713&lt;&gt;""),'Données élèves'!U713,"")</f>
        <v/>
      </c>
      <c r="X710" s="148" t="str">
        <f>IF(AND(A710&lt;&gt;"",'Données élèves'!V713&lt;&gt;""),'Données élèves'!V713,"")</f>
        <v/>
      </c>
      <c r="Y710" s="148" t="str">
        <f>IF(AND(A710&lt;&gt;"",'Données élèves'!W713&lt;&gt;""),'Données élèves'!W713,"")</f>
        <v/>
      </c>
      <c r="Z710" s="148" t="str">
        <f>IF(AND(A710&lt;&gt;"",'Données élèves'!X713&lt;&gt;""),'Données élèves'!X713,"")</f>
        <v/>
      </c>
    </row>
    <row r="711" spans="1:26" x14ac:dyDescent="0.2">
      <c r="A711" s="146" t="str">
        <f>IF('Données élèves'!$C714&lt;&gt;"",'Données élèves'!A714,"")</f>
        <v/>
      </c>
      <c r="B711" s="146" t="str">
        <f>IF(A711&lt;&gt;"",'Données élèves'!B714,"")</f>
        <v/>
      </c>
      <c r="C711" s="146" t="str">
        <f>IF(AND(A711&lt;&gt;"",'Données élèves'!F714&lt;&gt;""),IF(INDEX(codeclint,MATCH('Données élèves'!F714,libclint,0))&lt;&gt;"",INDEX(codeclint,MATCH('Données élèves'!F714,libclint,0)),""),"")</f>
        <v/>
      </c>
      <c r="D711" s="146" t="str">
        <f t="shared" si="33"/>
        <v/>
      </c>
      <c r="E711" s="146" t="str">
        <f>IF(A711&lt;&gt;"",IF('Données élèves'!G714&lt;&gt;"",IF('Données élèves'!AB714&lt;&gt;"",IF('Données élèves'!G714="LOC.ID",CONCATENATE("LOC.",'Données élèves'!AU$5),'Données élèves'!G714),""),""),"")</f>
        <v/>
      </c>
      <c r="F711" s="146" t="str">
        <f>IF(A711&lt;&gt;"",IF('Données élèves'!H714&lt;&gt;"",'Données élèves'!H714,""),"")</f>
        <v/>
      </c>
      <c r="G711" s="146" t="str">
        <f>IF(AND(A711&lt;&gt;"",'Données élèves'!AC714&lt;&gt;""),IF('Données élèves'!AC714=TRUE,INDEX(codesex,MATCH('Données élèves'!I714,libsex,0)),'Données élèves'!I714),"")</f>
        <v/>
      </c>
      <c r="H711" s="147" t="str">
        <f>IF(A711&lt;&gt;"",IF('Données élèves'!J714&lt;&gt;"",'Données élèves'!J714,""),"")</f>
        <v/>
      </c>
      <c r="I711" s="148" t="str">
        <f>IF(AND(A711&lt;&gt;"",'Données élèves'!AE714&lt;&gt;""),IF('Données élèves'!AE714=TRUE,INDEX(codenat,MATCH('Données élèves'!K714,libnat,0)),'Données élèves'!K714),"")</f>
        <v/>
      </c>
      <c r="J711" s="148" t="str">
        <f>IF(AND(A711&lt;&gt;"",'Données élèves'!AF714&lt;&gt;""),IF('Données élèves'!AF714=TRUE,INDEX(codelangue,MATCH('Données élèves'!L714,liblangue,0)),'Données élèves'!L714),"")</f>
        <v/>
      </c>
      <c r="K711" s="148" t="str">
        <f>IF(AND(A711&lt;&gt;"",'Données élèves'!AH714&lt;&gt;""),IF('Données élèves'!AH714=TRUE,IF(INDEX(codegem,MATCH('Données élèves'!M714,libgem,0))&lt;8000,INDEX(codegem,MATCH('Données élèves'!M714,libgem,0)),""),'Données élèves'!M714),"")</f>
        <v/>
      </c>
      <c r="L711" s="148" t="str">
        <f>IF(AND(A711&lt;&gt;"",'Données élèves'!AH714&lt;&gt;""),IF('Données élèves'!AH714=TRUE,INDEX(codegemhist,MATCH('Données élèves'!M714,libgem,0)),""),"")</f>
        <v/>
      </c>
      <c r="M711" s="148" t="str">
        <f>IF(AND(A711&lt;&gt;"",'Données élèves'!AH714&lt;&gt;""),IF('Données élèves'!AH714=TRUE,IF(INDEX(codegem,MATCH('Données élèves'!M714,libgem,0))&gt;=8000,INDEX(codegem,MATCH('Données élèves'!M714,libgem,0)),""),'Données élèves'!M714),"")</f>
        <v/>
      </c>
      <c r="N711" s="148" t="str">
        <f>IF(AND(A711&lt;&gt;"",'Données élèves'!AI714&lt;&gt;""),IF('Données élèves'!AI714=TRUE,INDEX(codeschart,MATCH('Données élèves'!N714,libschart,0)),'Données élèves'!N714),"")</f>
        <v/>
      </c>
      <c r="O711" s="148" t="str">
        <f>IF(AND(A711&lt;&gt;"",'Données élèves'!O714&lt;&gt;""),'Données élèves'!O714,"")</f>
        <v/>
      </c>
      <c r="P711" s="148" t="str">
        <f>IF(AND(A711&lt;&gt;"",'Données élèves'!AK714&lt;&gt;""),IF('Données élèves'!AK714=TRUE,INDEX(codeform,MATCH('Données élèves'!P714,libform,0)),'Données élèves'!P714),"")</f>
        <v/>
      </c>
      <c r="Q711" s="148" t="str">
        <f>IF(AND(A711&lt;&gt;"",'Données élèves'!AL714&lt;&gt;""),IF('Données élèves'!AL714=TRUE,INDEX(codespe,MATCH('Données élèves'!Q714,libspe,0)),'Données élèves'!Q714),"")</f>
        <v/>
      </c>
      <c r="R711" s="148" t="str">
        <f>IF(AND(A711&lt;&gt;"",OR('Données élèves'!AM714&lt;&gt;"",'Données élèves'!AT714=FALSE)),IF('Données élèves'!AM714=TRUE,INDEX(codemp1,MATCH('Données élèves'!R714,libmp1,0)),IF('Données élèves'!AT714=FALSE,0,'Données élèves'!R714)),"")</f>
        <v/>
      </c>
      <c r="S711" s="148" t="str">
        <f t="shared" si="34"/>
        <v/>
      </c>
      <c r="T711" s="148" t="str">
        <f t="shared" si="35"/>
        <v/>
      </c>
      <c r="U711" s="148" t="str">
        <f>IF(AND(A711&lt;&gt;"",'Données élèves'!S714&lt;&gt;""),'Données élèves'!S714,"")</f>
        <v/>
      </c>
      <c r="V711" s="148" t="str">
        <f>IF(AND(A711&lt;&gt;"",'Données élèves'!T714&lt;&gt;""),'Données élèves'!T714,"")</f>
        <v/>
      </c>
      <c r="W711" s="148" t="str">
        <f>IF(AND(A711&lt;&gt;"",'Données élèves'!U714&lt;&gt;""),'Données élèves'!U714,"")</f>
        <v/>
      </c>
      <c r="X711" s="148" t="str">
        <f>IF(AND(A711&lt;&gt;"",'Données élèves'!V714&lt;&gt;""),'Données élèves'!V714,"")</f>
        <v/>
      </c>
      <c r="Y711" s="148" t="str">
        <f>IF(AND(A711&lt;&gt;"",'Données élèves'!W714&lt;&gt;""),'Données élèves'!W714,"")</f>
        <v/>
      </c>
      <c r="Z711" s="148" t="str">
        <f>IF(AND(A711&lt;&gt;"",'Données élèves'!X714&lt;&gt;""),'Données élèves'!X714,"")</f>
        <v/>
      </c>
    </row>
    <row r="712" spans="1:26" x14ac:dyDescent="0.2">
      <c r="A712" s="146" t="str">
        <f>IF('Données élèves'!$C715&lt;&gt;"",'Données élèves'!A715,"")</f>
        <v/>
      </c>
      <c r="B712" s="146" t="str">
        <f>IF(A712&lt;&gt;"",'Données élèves'!B715,"")</f>
        <v/>
      </c>
      <c r="C712" s="146" t="str">
        <f>IF(AND(A712&lt;&gt;"",'Données élèves'!F715&lt;&gt;""),IF(INDEX(codeclint,MATCH('Données élèves'!F715,libclint,0))&lt;&gt;"",INDEX(codeclint,MATCH('Données élèves'!F715,libclint,0)),""),"")</f>
        <v/>
      </c>
      <c r="D712" s="146" t="str">
        <f t="shared" si="33"/>
        <v/>
      </c>
      <c r="E712" s="146" t="str">
        <f>IF(A712&lt;&gt;"",IF('Données élèves'!G715&lt;&gt;"",IF('Données élèves'!AB715&lt;&gt;"",IF('Données élèves'!G715="LOC.ID",CONCATENATE("LOC.",'Données élèves'!AU$5),'Données élèves'!G715),""),""),"")</f>
        <v/>
      </c>
      <c r="F712" s="146" t="str">
        <f>IF(A712&lt;&gt;"",IF('Données élèves'!H715&lt;&gt;"",'Données élèves'!H715,""),"")</f>
        <v/>
      </c>
      <c r="G712" s="146" t="str">
        <f>IF(AND(A712&lt;&gt;"",'Données élèves'!AC715&lt;&gt;""),IF('Données élèves'!AC715=TRUE,INDEX(codesex,MATCH('Données élèves'!I715,libsex,0)),'Données élèves'!I715),"")</f>
        <v/>
      </c>
      <c r="H712" s="147" t="str">
        <f>IF(A712&lt;&gt;"",IF('Données élèves'!J715&lt;&gt;"",'Données élèves'!J715,""),"")</f>
        <v/>
      </c>
      <c r="I712" s="148" t="str">
        <f>IF(AND(A712&lt;&gt;"",'Données élèves'!AE715&lt;&gt;""),IF('Données élèves'!AE715=TRUE,INDEX(codenat,MATCH('Données élèves'!K715,libnat,0)),'Données élèves'!K715),"")</f>
        <v/>
      </c>
      <c r="J712" s="148" t="str">
        <f>IF(AND(A712&lt;&gt;"",'Données élèves'!AF715&lt;&gt;""),IF('Données élèves'!AF715=TRUE,INDEX(codelangue,MATCH('Données élèves'!L715,liblangue,0)),'Données élèves'!L715),"")</f>
        <v/>
      </c>
      <c r="K712" s="148" t="str">
        <f>IF(AND(A712&lt;&gt;"",'Données élèves'!AH715&lt;&gt;""),IF('Données élèves'!AH715=TRUE,IF(INDEX(codegem,MATCH('Données élèves'!M715,libgem,0))&lt;8000,INDEX(codegem,MATCH('Données élèves'!M715,libgem,0)),""),'Données élèves'!M715),"")</f>
        <v/>
      </c>
      <c r="L712" s="148" t="str">
        <f>IF(AND(A712&lt;&gt;"",'Données élèves'!AH715&lt;&gt;""),IF('Données élèves'!AH715=TRUE,INDEX(codegemhist,MATCH('Données élèves'!M715,libgem,0)),""),"")</f>
        <v/>
      </c>
      <c r="M712" s="148" t="str">
        <f>IF(AND(A712&lt;&gt;"",'Données élèves'!AH715&lt;&gt;""),IF('Données élèves'!AH715=TRUE,IF(INDEX(codegem,MATCH('Données élèves'!M715,libgem,0))&gt;=8000,INDEX(codegem,MATCH('Données élèves'!M715,libgem,0)),""),'Données élèves'!M715),"")</f>
        <v/>
      </c>
      <c r="N712" s="148" t="str">
        <f>IF(AND(A712&lt;&gt;"",'Données élèves'!AI715&lt;&gt;""),IF('Données élèves'!AI715=TRUE,INDEX(codeschart,MATCH('Données élèves'!N715,libschart,0)),'Données élèves'!N715),"")</f>
        <v/>
      </c>
      <c r="O712" s="148" t="str">
        <f>IF(AND(A712&lt;&gt;"",'Données élèves'!O715&lt;&gt;""),'Données élèves'!O715,"")</f>
        <v/>
      </c>
      <c r="P712" s="148" t="str">
        <f>IF(AND(A712&lt;&gt;"",'Données élèves'!AK715&lt;&gt;""),IF('Données élèves'!AK715=TRUE,INDEX(codeform,MATCH('Données élèves'!P715,libform,0)),'Données élèves'!P715),"")</f>
        <v/>
      </c>
      <c r="Q712" s="148" t="str">
        <f>IF(AND(A712&lt;&gt;"",'Données élèves'!AL715&lt;&gt;""),IF('Données élèves'!AL715=TRUE,INDEX(codespe,MATCH('Données élèves'!Q715,libspe,0)),'Données élèves'!Q715),"")</f>
        <v/>
      </c>
      <c r="R712" s="148" t="str">
        <f>IF(AND(A712&lt;&gt;"",OR('Données élèves'!AM715&lt;&gt;"",'Données élèves'!AT715=FALSE)),IF('Données élèves'!AM715=TRUE,INDEX(codemp1,MATCH('Données élèves'!R715,libmp1,0)),IF('Données élèves'!AT715=FALSE,0,'Données élèves'!R715)),"")</f>
        <v/>
      </c>
      <c r="S712" s="148" t="str">
        <f t="shared" si="34"/>
        <v/>
      </c>
      <c r="T712" s="148" t="str">
        <f t="shared" si="35"/>
        <v/>
      </c>
      <c r="U712" s="148" t="str">
        <f>IF(AND(A712&lt;&gt;"",'Données élèves'!S715&lt;&gt;""),'Données élèves'!S715,"")</f>
        <v/>
      </c>
      <c r="V712" s="148" t="str">
        <f>IF(AND(A712&lt;&gt;"",'Données élèves'!T715&lt;&gt;""),'Données élèves'!T715,"")</f>
        <v/>
      </c>
      <c r="W712" s="148" t="str">
        <f>IF(AND(A712&lt;&gt;"",'Données élèves'!U715&lt;&gt;""),'Données élèves'!U715,"")</f>
        <v/>
      </c>
      <c r="X712" s="148" t="str">
        <f>IF(AND(A712&lt;&gt;"",'Données élèves'!V715&lt;&gt;""),'Données élèves'!V715,"")</f>
        <v/>
      </c>
      <c r="Y712" s="148" t="str">
        <f>IF(AND(A712&lt;&gt;"",'Données élèves'!W715&lt;&gt;""),'Données élèves'!W715,"")</f>
        <v/>
      </c>
      <c r="Z712" s="148" t="str">
        <f>IF(AND(A712&lt;&gt;"",'Données élèves'!X715&lt;&gt;""),'Données élèves'!X715,"")</f>
        <v/>
      </c>
    </row>
    <row r="713" spans="1:26" x14ac:dyDescent="0.2">
      <c r="A713" s="146" t="str">
        <f>IF('Données élèves'!$C716&lt;&gt;"",'Données élèves'!A716,"")</f>
        <v/>
      </c>
      <c r="B713" s="146" t="str">
        <f>IF(A713&lt;&gt;"",'Données élèves'!B716,"")</f>
        <v/>
      </c>
      <c r="C713" s="146" t="str">
        <f>IF(AND(A713&lt;&gt;"",'Données élèves'!F716&lt;&gt;""),IF(INDEX(codeclint,MATCH('Données élèves'!F716,libclint,0))&lt;&gt;"",INDEX(codeclint,MATCH('Données élèves'!F716,libclint,0)),""),"")</f>
        <v/>
      </c>
      <c r="D713" s="146" t="str">
        <f t="shared" si="33"/>
        <v/>
      </c>
      <c r="E713" s="146" t="str">
        <f>IF(A713&lt;&gt;"",IF('Données élèves'!G716&lt;&gt;"",IF('Données élèves'!AB716&lt;&gt;"",IF('Données élèves'!G716="LOC.ID",CONCATENATE("LOC.",'Données élèves'!AU$5),'Données élèves'!G716),""),""),"")</f>
        <v/>
      </c>
      <c r="F713" s="146" t="str">
        <f>IF(A713&lt;&gt;"",IF('Données élèves'!H716&lt;&gt;"",'Données élèves'!H716,""),"")</f>
        <v/>
      </c>
      <c r="G713" s="146" t="str">
        <f>IF(AND(A713&lt;&gt;"",'Données élèves'!AC716&lt;&gt;""),IF('Données élèves'!AC716=TRUE,INDEX(codesex,MATCH('Données élèves'!I716,libsex,0)),'Données élèves'!I716),"")</f>
        <v/>
      </c>
      <c r="H713" s="147" t="str">
        <f>IF(A713&lt;&gt;"",IF('Données élèves'!J716&lt;&gt;"",'Données élèves'!J716,""),"")</f>
        <v/>
      </c>
      <c r="I713" s="148" t="str">
        <f>IF(AND(A713&lt;&gt;"",'Données élèves'!AE716&lt;&gt;""),IF('Données élèves'!AE716=TRUE,INDEX(codenat,MATCH('Données élèves'!K716,libnat,0)),'Données élèves'!K716),"")</f>
        <v/>
      </c>
      <c r="J713" s="148" t="str">
        <f>IF(AND(A713&lt;&gt;"",'Données élèves'!AF716&lt;&gt;""),IF('Données élèves'!AF716=TRUE,INDEX(codelangue,MATCH('Données élèves'!L716,liblangue,0)),'Données élèves'!L716),"")</f>
        <v/>
      </c>
      <c r="K713" s="148" t="str">
        <f>IF(AND(A713&lt;&gt;"",'Données élèves'!AH716&lt;&gt;""),IF('Données élèves'!AH716=TRUE,IF(INDEX(codegem,MATCH('Données élèves'!M716,libgem,0))&lt;8000,INDEX(codegem,MATCH('Données élèves'!M716,libgem,0)),""),'Données élèves'!M716),"")</f>
        <v/>
      </c>
      <c r="L713" s="148" t="str">
        <f>IF(AND(A713&lt;&gt;"",'Données élèves'!AH716&lt;&gt;""),IF('Données élèves'!AH716=TRUE,INDEX(codegemhist,MATCH('Données élèves'!M716,libgem,0)),""),"")</f>
        <v/>
      </c>
      <c r="M713" s="148" t="str">
        <f>IF(AND(A713&lt;&gt;"",'Données élèves'!AH716&lt;&gt;""),IF('Données élèves'!AH716=TRUE,IF(INDEX(codegem,MATCH('Données élèves'!M716,libgem,0))&gt;=8000,INDEX(codegem,MATCH('Données élèves'!M716,libgem,0)),""),'Données élèves'!M716),"")</f>
        <v/>
      </c>
      <c r="N713" s="148" t="str">
        <f>IF(AND(A713&lt;&gt;"",'Données élèves'!AI716&lt;&gt;""),IF('Données élèves'!AI716=TRUE,INDEX(codeschart,MATCH('Données élèves'!N716,libschart,0)),'Données élèves'!N716),"")</f>
        <v/>
      </c>
      <c r="O713" s="148" t="str">
        <f>IF(AND(A713&lt;&gt;"",'Données élèves'!O716&lt;&gt;""),'Données élèves'!O716,"")</f>
        <v/>
      </c>
      <c r="P713" s="148" t="str">
        <f>IF(AND(A713&lt;&gt;"",'Données élèves'!AK716&lt;&gt;""),IF('Données élèves'!AK716=TRUE,INDEX(codeform,MATCH('Données élèves'!P716,libform,0)),'Données élèves'!P716),"")</f>
        <v/>
      </c>
      <c r="Q713" s="148" t="str">
        <f>IF(AND(A713&lt;&gt;"",'Données élèves'!AL716&lt;&gt;""),IF('Données élèves'!AL716=TRUE,INDEX(codespe,MATCH('Données élèves'!Q716,libspe,0)),'Données élèves'!Q716),"")</f>
        <v/>
      </c>
      <c r="R713" s="148" t="str">
        <f>IF(AND(A713&lt;&gt;"",OR('Données élèves'!AM716&lt;&gt;"",'Données élèves'!AT716=FALSE)),IF('Données élèves'!AM716=TRUE,INDEX(codemp1,MATCH('Données élèves'!R716,libmp1,0)),IF('Données élèves'!AT716=FALSE,0,'Données élèves'!R716)),"")</f>
        <v/>
      </c>
      <c r="S713" s="148" t="str">
        <f t="shared" si="34"/>
        <v/>
      </c>
      <c r="T713" s="148" t="str">
        <f t="shared" si="35"/>
        <v/>
      </c>
      <c r="U713" s="148" t="str">
        <f>IF(AND(A713&lt;&gt;"",'Données élèves'!S716&lt;&gt;""),'Données élèves'!S716,"")</f>
        <v/>
      </c>
      <c r="V713" s="148" t="str">
        <f>IF(AND(A713&lt;&gt;"",'Données élèves'!T716&lt;&gt;""),'Données élèves'!T716,"")</f>
        <v/>
      </c>
      <c r="W713" s="148" t="str">
        <f>IF(AND(A713&lt;&gt;"",'Données élèves'!U716&lt;&gt;""),'Données élèves'!U716,"")</f>
        <v/>
      </c>
      <c r="X713" s="148" t="str">
        <f>IF(AND(A713&lt;&gt;"",'Données élèves'!V716&lt;&gt;""),'Données élèves'!V716,"")</f>
        <v/>
      </c>
      <c r="Y713" s="148" t="str">
        <f>IF(AND(A713&lt;&gt;"",'Données élèves'!W716&lt;&gt;""),'Données élèves'!W716,"")</f>
        <v/>
      </c>
      <c r="Z713" s="148" t="str">
        <f>IF(AND(A713&lt;&gt;"",'Données élèves'!X716&lt;&gt;""),'Données élèves'!X716,"")</f>
        <v/>
      </c>
    </row>
    <row r="714" spans="1:26" x14ac:dyDescent="0.2">
      <c r="A714" s="146" t="str">
        <f>IF('Données élèves'!$C717&lt;&gt;"",'Données élèves'!A717,"")</f>
        <v/>
      </c>
      <c r="B714" s="146" t="str">
        <f>IF(A714&lt;&gt;"",'Données élèves'!B717,"")</f>
        <v/>
      </c>
      <c r="C714" s="146" t="str">
        <f>IF(AND(A714&lt;&gt;"",'Données élèves'!F717&lt;&gt;""),IF(INDEX(codeclint,MATCH('Données élèves'!F717,libclint,0))&lt;&gt;"",INDEX(codeclint,MATCH('Données élèves'!F717,libclint,0)),""),"")</f>
        <v/>
      </c>
      <c r="D714" s="146" t="str">
        <f t="shared" si="33"/>
        <v/>
      </c>
      <c r="E714" s="146" t="str">
        <f>IF(A714&lt;&gt;"",IF('Données élèves'!G717&lt;&gt;"",IF('Données élèves'!AB717&lt;&gt;"",IF('Données élèves'!G717="LOC.ID",CONCATENATE("LOC.",'Données élèves'!AU$5),'Données élèves'!G717),""),""),"")</f>
        <v/>
      </c>
      <c r="F714" s="146" t="str">
        <f>IF(A714&lt;&gt;"",IF('Données élèves'!H717&lt;&gt;"",'Données élèves'!H717,""),"")</f>
        <v/>
      </c>
      <c r="G714" s="146" t="str">
        <f>IF(AND(A714&lt;&gt;"",'Données élèves'!AC717&lt;&gt;""),IF('Données élèves'!AC717=TRUE,INDEX(codesex,MATCH('Données élèves'!I717,libsex,0)),'Données élèves'!I717),"")</f>
        <v/>
      </c>
      <c r="H714" s="147" t="str">
        <f>IF(A714&lt;&gt;"",IF('Données élèves'!J717&lt;&gt;"",'Données élèves'!J717,""),"")</f>
        <v/>
      </c>
      <c r="I714" s="148" t="str">
        <f>IF(AND(A714&lt;&gt;"",'Données élèves'!AE717&lt;&gt;""),IF('Données élèves'!AE717=TRUE,INDEX(codenat,MATCH('Données élèves'!K717,libnat,0)),'Données élèves'!K717),"")</f>
        <v/>
      </c>
      <c r="J714" s="148" t="str">
        <f>IF(AND(A714&lt;&gt;"",'Données élèves'!AF717&lt;&gt;""),IF('Données élèves'!AF717=TRUE,INDEX(codelangue,MATCH('Données élèves'!L717,liblangue,0)),'Données élèves'!L717),"")</f>
        <v/>
      </c>
      <c r="K714" s="148" t="str">
        <f>IF(AND(A714&lt;&gt;"",'Données élèves'!AH717&lt;&gt;""),IF('Données élèves'!AH717=TRUE,IF(INDEX(codegem,MATCH('Données élèves'!M717,libgem,0))&lt;8000,INDEX(codegem,MATCH('Données élèves'!M717,libgem,0)),""),'Données élèves'!M717),"")</f>
        <v/>
      </c>
      <c r="L714" s="148" t="str">
        <f>IF(AND(A714&lt;&gt;"",'Données élèves'!AH717&lt;&gt;""),IF('Données élèves'!AH717=TRUE,INDEX(codegemhist,MATCH('Données élèves'!M717,libgem,0)),""),"")</f>
        <v/>
      </c>
      <c r="M714" s="148" t="str">
        <f>IF(AND(A714&lt;&gt;"",'Données élèves'!AH717&lt;&gt;""),IF('Données élèves'!AH717=TRUE,IF(INDEX(codegem,MATCH('Données élèves'!M717,libgem,0))&gt;=8000,INDEX(codegem,MATCH('Données élèves'!M717,libgem,0)),""),'Données élèves'!M717),"")</f>
        <v/>
      </c>
      <c r="N714" s="148" t="str">
        <f>IF(AND(A714&lt;&gt;"",'Données élèves'!AI717&lt;&gt;""),IF('Données élèves'!AI717=TRUE,INDEX(codeschart,MATCH('Données élèves'!N717,libschart,0)),'Données élèves'!N717),"")</f>
        <v/>
      </c>
      <c r="O714" s="148" t="str">
        <f>IF(AND(A714&lt;&gt;"",'Données élèves'!O717&lt;&gt;""),'Données élèves'!O717,"")</f>
        <v/>
      </c>
      <c r="P714" s="148" t="str">
        <f>IF(AND(A714&lt;&gt;"",'Données élèves'!AK717&lt;&gt;""),IF('Données élèves'!AK717=TRUE,INDEX(codeform,MATCH('Données élèves'!P717,libform,0)),'Données élèves'!P717),"")</f>
        <v/>
      </c>
      <c r="Q714" s="148" t="str">
        <f>IF(AND(A714&lt;&gt;"",'Données élèves'!AL717&lt;&gt;""),IF('Données élèves'!AL717=TRUE,INDEX(codespe,MATCH('Données élèves'!Q717,libspe,0)),'Données élèves'!Q717),"")</f>
        <v/>
      </c>
      <c r="R714" s="148" t="str">
        <f>IF(AND(A714&lt;&gt;"",OR('Données élèves'!AM717&lt;&gt;"",'Données élèves'!AT717=FALSE)),IF('Données élèves'!AM717=TRUE,INDEX(codemp1,MATCH('Données élèves'!R717,libmp1,0)),IF('Données élèves'!AT717=FALSE,0,'Données élèves'!R717)),"")</f>
        <v/>
      </c>
      <c r="S714" s="148" t="str">
        <f t="shared" si="34"/>
        <v/>
      </c>
      <c r="T714" s="148" t="str">
        <f t="shared" si="35"/>
        <v/>
      </c>
      <c r="U714" s="148" t="str">
        <f>IF(AND(A714&lt;&gt;"",'Données élèves'!S717&lt;&gt;""),'Données élèves'!S717,"")</f>
        <v/>
      </c>
      <c r="V714" s="148" t="str">
        <f>IF(AND(A714&lt;&gt;"",'Données élèves'!T717&lt;&gt;""),'Données élèves'!T717,"")</f>
        <v/>
      </c>
      <c r="W714" s="148" t="str">
        <f>IF(AND(A714&lt;&gt;"",'Données élèves'!U717&lt;&gt;""),'Données élèves'!U717,"")</f>
        <v/>
      </c>
      <c r="X714" s="148" t="str">
        <f>IF(AND(A714&lt;&gt;"",'Données élèves'!V717&lt;&gt;""),'Données élèves'!V717,"")</f>
        <v/>
      </c>
      <c r="Y714" s="148" t="str">
        <f>IF(AND(A714&lt;&gt;"",'Données élèves'!W717&lt;&gt;""),'Données élèves'!W717,"")</f>
        <v/>
      </c>
      <c r="Z714" s="148" t="str">
        <f>IF(AND(A714&lt;&gt;"",'Données élèves'!X717&lt;&gt;""),'Données élèves'!X717,"")</f>
        <v/>
      </c>
    </row>
    <row r="715" spans="1:26" x14ac:dyDescent="0.2">
      <c r="A715" s="146" t="str">
        <f>IF('Données élèves'!$C718&lt;&gt;"",'Données élèves'!A718,"")</f>
        <v/>
      </c>
      <c r="B715" s="146" t="str">
        <f>IF(A715&lt;&gt;"",'Données élèves'!B718,"")</f>
        <v/>
      </c>
      <c r="C715" s="146" t="str">
        <f>IF(AND(A715&lt;&gt;"",'Données élèves'!F718&lt;&gt;""),IF(INDEX(codeclint,MATCH('Données élèves'!F718,libclint,0))&lt;&gt;"",INDEX(codeclint,MATCH('Données élèves'!F718,libclint,0)),""),"")</f>
        <v/>
      </c>
      <c r="D715" s="146" t="str">
        <f t="shared" si="33"/>
        <v/>
      </c>
      <c r="E715" s="146" t="str">
        <f>IF(A715&lt;&gt;"",IF('Données élèves'!G718&lt;&gt;"",IF('Données élèves'!AB718&lt;&gt;"",IF('Données élèves'!G718="LOC.ID",CONCATENATE("LOC.",'Données élèves'!AU$5),'Données élèves'!G718),""),""),"")</f>
        <v/>
      </c>
      <c r="F715" s="146" t="str">
        <f>IF(A715&lt;&gt;"",IF('Données élèves'!H718&lt;&gt;"",'Données élèves'!H718,""),"")</f>
        <v/>
      </c>
      <c r="G715" s="146" t="str">
        <f>IF(AND(A715&lt;&gt;"",'Données élèves'!AC718&lt;&gt;""),IF('Données élèves'!AC718=TRUE,INDEX(codesex,MATCH('Données élèves'!I718,libsex,0)),'Données élèves'!I718),"")</f>
        <v/>
      </c>
      <c r="H715" s="147" t="str">
        <f>IF(A715&lt;&gt;"",IF('Données élèves'!J718&lt;&gt;"",'Données élèves'!J718,""),"")</f>
        <v/>
      </c>
      <c r="I715" s="148" t="str">
        <f>IF(AND(A715&lt;&gt;"",'Données élèves'!AE718&lt;&gt;""),IF('Données élèves'!AE718=TRUE,INDEX(codenat,MATCH('Données élèves'!K718,libnat,0)),'Données élèves'!K718),"")</f>
        <v/>
      </c>
      <c r="J715" s="148" t="str">
        <f>IF(AND(A715&lt;&gt;"",'Données élèves'!AF718&lt;&gt;""),IF('Données élèves'!AF718=TRUE,INDEX(codelangue,MATCH('Données élèves'!L718,liblangue,0)),'Données élèves'!L718),"")</f>
        <v/>
      </c>
      <c r="K715" s="148" t="str">
        <f>IF(AND(A715&lt;&gt;"",'Données élèves'!AH718&lt;&gt;""),IF('Données élèves'!AH718=TRUE,IF(INDEX(codegem,MATCH('Données élèves'!M718,libgem,0))&lt;8000,INDEX(codegem,MATCH('Données élèves'!M718,libgem,0)),""),'Données élèves'!M718),"")</f>
        <v/>
      </c>
      <c r="L715" s="148" t="str">
        <f>IF(AND(A715&lt;&gt;"",'Données élèves'!AH718&lt;&gt;""),IF('Données élèves'!AH718=TRUE,INDEX(codegemhist,MATCH('Données élèves'!M718,libgem,0)),""),"")</f>
        <v/>
      </c>
      <c r="M715" s="148" t="str">
        <f>IF(AND(A715&lt;&gt;"",'Données élèves'!AH718&lt;&gt;""),IF('Données élèves'!AH718=TRUE,IF(INDEX(codegem,MATCH('Données élèves'!M718,libgem,0))&gt;=8000,INDEX(codegem,MATCH('Données élèves'!M718,libgem,0)),""),'Données élèves'!M718),"")</f>
        <v/>
      </c>
      <c r="N715" s="148" t="str">
        <f>IF(AND(A715&lt;&gt;"",'Données élèves'!AI718&lt;&gt;""),IF('Données élèves'!AI718=TRUE,INDEX(codeschart,MATCH('Données élèves'!N718,libschart,0)),'Données élèves'!N718),"")</f>
        <v/>
      </c>
      <c r="O715" s="148" t="str">
        <f>IF(AND(A715&lt;&gt;"",'Données élèves'!O718&lt;&gt;""),'Données élèves'!O718,"")</f>
        <v/>
      </c>
      <c r="P715" s="148" t="str">
        <f>IF(AND(A715&lt;&gt;"",'Données élèves'!AK718&lt;&gt;""),IF('Données élèves'!AK718=TRUE,INDEX(codeform,MATCH('Données élèves'!P718,libform,0)),'Données élèves'!P718),"")</f>
        <v/>
      </c>
      <c r="Q715" s="148" t="str">
        <f>IF(AND(A715&lt;&gt;"",'Données élèves'!AL718&lt;&gt;""),IF('Données élèves'!AL718=TRUE,INDEX(codespe,MATCH('Données élèves'!Q718,libspe,0)),'Données élèves'!Q718),"")</f>
        <v/>
      </c>
      <c r="R715" s="148" t="str">
        <f>IF(AND(A715&lt;&gt;"",OR('Données élèves'!AM718&lt;&gt;"",'Données élèves'!AT718=FALSE)),IF('Données élèves'!AM718=TRUE,INDEX(codemp1,MATCH('Données élèves'!R718,libmp1,0)),IF('Données élèves'!AT718=FALSE,0,'Données élèves'!R718)),"")</f>
        <v/>
      </c>
      <c r="S715" s="148" t="str">
        <f t="shared" si="34"/>
        <v/>
      </c>
      <c r="T715" s="148" t="str">
        <f t="shared" si="35"/>
        <v/>
      </c>
      <c r="U715" s="148" t="str">
        <f>IF(AND(A715&lt;&gt;"",'Données élèves'!S718&lt;&gt;""),'Données élèves'!S718,"")</f>
        <v/>
      </c>
      <c r="V715" s="148" t="str">
        <f>IF(AND(A715&lt;&gt;"",'Données élèves'!T718&lt;&gt;""),'Données élèves'!T718,"")</f>
        <v/>
      </c>
      <c r="W715" s="148" t="str">
        <f>IF(AND(A715&lt;&gt;"",'Données élèves'!U718&lt;&gt;""),'Données élèves'!U718,"")</f>
        <v/>
      </c>
      <c r="X715" s="148" t="str">
        <f>IF(AND(A715&lt;&gt;"",'Données élèves'!V718&lt;&gt;""),'Données élèves'!V718,"")</f>
        <v/>
      </c>
      <c r="Y715" s="148" t="str">
        <f>IF(AND(A715&lt;&gt;"",'Données élèves'!W718&lt;&gt;""),'Données élèves'!W718,"")</f>
        <v/>
      </c>
      <c r="Z715" s="148" t="str">
        <f>IF(AND(A715&lt;&gt;"",'Données élèves'!X718&lt;&gt;""),'Données élèves'!X718,"")</f>
        <v/>
      </c>
    </row>
    <row r="716" spans="1:26" x14ac:dyDescent="0.2">
      <c r="A716" s="146" t="str">
        <f>IF('Données élèves'!$C719&lt;&gt;"",'Données élèves'!A719,"")</f>
        <v/>
      </c>
      <c r="B716" s="146" t="str">
        <f>IF(A716&lt;&gt;"",'Données élèves'!B719,"")</f>
        <v/>
      </c>
      <c r="C716" s="146" t="str">
        <f>IF(AND(A716&lt;&gt;"",'Données élèves'!F719&lt;&gt;""),IF(INDEX(codeclint,MATCH('Données élèves'!F719,libclint,0))&lt;&gt;"",INDEX(codeclint,MATCH('Données élèves'!F719,libclint,0)),""),"")</f>
        <v/>
      </c>
      <c r="D716" s="146" t="str">
        <f t="shared" si="33"/>
        <v/>
      </c>
      <c r="E716" s="146" t="str">
        <f>IF(A716&lt;&gt;"",IF('Données élèves'!G719&lt;&gt;"",IF('Données élèves'!AB719&lt;&gt;"",IF('Données élèves'!G719="LOC.ID",CONCATENATE("LOC.",'Données élèves'!AU$5),'Données élèves'!G719),""),""),"")</f>
        <v/>
      </c>
      <c r="F716" s="146" t="str">
        <f>IF(A716&lt;&gt;"",IF('Données élèves'!H719&lt;&gt;"",'Données élèves'!H719,""),"")</f>
        <v/>
      </c>
      <c r="G716" s="146" t="str">
        <f>IF(AND(A716&lt;&gt;"",'Données élèves'!AC719&lt;&gt;""),IF('Données élèves'!AC719=TRUE,INDEX(codesex,MATCH('Données élèves'!I719,libsex,0)),'Données élèves'!I719),"")</f>
        <v/>
      </c>
      <c r="H716" s="147" t="str">
        <f>IF(A716&lt;&gt;"",IF('Données élèves'!J719&lt;&gt;"",'Données élèves'!J719,""),"")</f>
        <v/>
      </c>
      <c r="I716" s="148" t="str">
        <f>IF(AND(A716&lt;&gt;"",'Données élèves'!AE719&lt;&gt;""),IF('Données élèves'!AE719=TRUE,INDEX(codenat,MATCH('Données élèves'!K719,libnat,0)),'Données élèves'!K719),"")</f>
        <v/>
      </c>
      <c r="J716" s="148" t="str">
        <f>IF(AND(A716&lt;&gt;"",'Données élèves'!AF719&lt;&gt;""),IF('Données élèves'!AF719=TRUE,INDEX(codelangue,MATCH('Données élèves'!L719,liblangue,0)),'Données élèves'!L719),"")</f>
        <v/>
      </c>
      <c r="K716" s="148" t="str">
        <f>IF(AND(A716&lt;&gt;"",'Données élèves'!AH719&lt;&gt;""),IF('Données élèves'!AH719=TRUE,IF(INDEX(codegem,MATCH('Données élèves'!M719,libgem,0))&lt;8000,INDEX(codegem,MATCH('Données élèves'!M719,libgem,0)),""),'Données élèves'!M719),"")</f>
        <v/>
      </c>
      <c r="L716" s="148" t="str">
        <f>IF(AND(A716&lt;&gt;"",'Données élèves'!AH719&lt;&gt;""),IF('Données élèves'!AH719=TRUE,INDEX(codegemhist,MATCH('Données élèves'!M719,libgem,0)),""),"")</f>
        <v/>
      </c>
      <c r="M716" s="148" t="str">
        <f>IF(AND(A716&lt;&gt;"",'Données élèves'!AH719&lt;&gt;""),IF('Données élèves'!AH719=TRUE,IF(INDEX(codegem,MATCH('Données élèves'!M719,libgem,0))&gt;=8000,INDEX(codegem,MATCH('Données élèves'!M719,libgem,0)),""),'Données élèves'!M719),"")</f>
        <v/>
      </c>
      <c r="N716" s="148" t="str">
        <f>IF(AND(A716&lt;&gt;"",'Données élèves'!AI719&lt;&gt;""),IF('Données élèves'!AI719=TRUE,INDEX(codeschart,MATCH('Données élèves'!N719,libschart,0)),'Données élèves'!N719),"")</f>
        <v/>
      </c>
      <c r="O716" s="148" t="str">
        <f>IF(AND(A716&lt;&gt;"",'Données élèves'!O719&lt;&gt;""),'Données élèves'!O719,"")</f>
        <v/>
      </c>
      <c r="P716" s="148" t="str">
        <f>IF(AND(A716&lt;&gt;"",'Données élèves'!AK719&lt;&gt;""),IF('Données élèves'!AK719=TRUE,INDEX(codeform,MATCH('Données élèves'!P719,libform,0)),'Données élèves'!P719),"")</f>
        <v/>
      </c>
      <c r="Q716" s="148" t="str">
        <f>IF(AND(A716&lt;&gt;"",'Données élèves'!AL719&lt;&gt;""),IF('Données élèves'!AL719=TRUE,INDEX(codespe,MATCH('Données élèves'!Q719,libspe,0)),'Données élèves'!Q719),"")</f>
        <v/>
      </c>
      <c r="R716" s="148" t="str">
        <f>IF(AND(A716&lt;&gt;"",OR('Données élèves'!AM719&lt;&gt;"",'Données élèves'!AT719=FALSE)),IF('Données élèves'!AM719=TRUE,INDEX(codemp1,MATCH('Données élèves'!R719,libmp1,0)),IF('Données élèves'!AT719=FALSE,0,'Données élèves'!R719)),"")</f>
        <v/>
      </c>
      <c r="S716" s="148" t="str">
        <f t="shared" si="34"/>
        <v/>
      </c>
      <c r="T716" s="148" t="str">
        <f t="shared" si="35"/>
        <v/>
      </c>
      <c r="U716" s="148" t="str">
        <f>IF(AND(A716&lt;&gt;"",'Données élèves'!S719&lt;&gt;""),'Données élèves'!S719,"")</f>
        <v/>
      </c>
      <c r="V716" s="148" t="str">
        <f>IF(AND(A716&lt;&gt;"",'Données élèves'!T719&lt;&gt;""),'Données élèves'!T719,"")</f>
        <v/>
      </c>
      <c r="W716" s="148" t="str">
        <f>IF(AND(A716&lt;&gt;"",'Données élèves'!U719&lt;&gt;""),'Données élèves'!U719,"")</f>
        <v/>
      </c>
      <c r="X716" s="148" t="str">
        <f>IF(AND(A716&lt;&gt;"",'Données élèves'!V719&lt;&gt;""),'Données élèves'!V719,"")</f>
        <v/>
      </c>
      <c r="Y716" s="148" t="str">
        <f>IF(AND(A716&lt;&gt;"",'Données élèves'!W719&lt;&gt;""),'Données élèves'!W719,"")</f>
        <v/>
      </c>
      <c r="Z716" s="148" t="str">
        <f>IF(AND(A716&lt;&gt;"",'Données élèves'!X719&lt;&gt;""),'Données élèves'!X719,"")</f>
        <v/>
      </c>
    </row>
    <row r="717" spans="1:26" x14ac:dyDescent="0.2">
      <c r="A717" s="146" t="str">
        <f>IF('Données élèves'!$C720&lt;&gt;"",'Données élèves'!A720,"")</f>
        <v/>
      </c>
      <c r="B717" s="146" t="str">
        <f>IF(A717&lt;&gt;"",'Données élèves'!B720,"")</f>
        <v/>
      </c>
      <c r="C717" s="146" t="str">
        <f>IF(AND(A717&lt;&gt;"",'Données élèves'!F720&lt;&gt;""),IF(INDEX(codeclint,MATCH('Données élèves'!F720,libclint,0))&lt;&gt;"",INDEX(codeclint,MATCH('Données élèves'!F720,libclint,0)),""),"")</f>
        <v/>
      </c>
      <c r="D717" s="146" t="str">
        <f t="shared" si="33"/>
        <v/>
      </c>
      <c r="E717" s="146" t="str">
        <f>IF(A717&lt;&gt;"",IF('Données élèves'!G720&lt;&gt;"",IF('Données élèves'!AB720&lt;&gt;"",IF('Données élèves'!G720="LOC.ID",CONCATENATE("LOC.",'Données élèves'!AU$5),'Données élèves'!G720),""),""),"")</f>
        <v/>
      </c>
      <c r="F717" s="146" t="str">
        <f>IF(A717&lt;&gt;"",IF('Données élèves'!H720&lt;&gt;"",'Données élèves'!H720,""),"")</f>
        <v/>
      </c>
      <c r="G717" s="146" t="str">
        <f>IF(AND(A717&lt;&gt;"",'Données élèves'!AC720&lt;&gt;""),IF('Données élèves'!AC720=TRUE,INDEX(codesex,MATCH('Données élèves'!I720,libsex,0)),'Données élèves'!I720),"")</f>
        <v/>
      </c>
      <c r="H717" s="147" t="str">
        <f>IF(A717&lt;&gt;"",IF('Données élèves'!J720&lt;&gt;"",'Données élèves'!J720,""),"")</f>
        <v/>
      </c>
      <c r="I717" s="148" t="str">
        <f>IF(AND(A717&lt;&gt;"",'Données élèves'!AE720&lt;&gt;""),IF('Données élèves'!AE720=TRUE,INDEX(codenat,MATCH('Données élèves'!K720,libnat,0)),'Données élèves'!K720),"")</f>
        <v/>
      </c>
      <c r="J717" s="148" t="str">
        <f>IF(AND(A717&lt;&gt;"",'Données élèves'!AF720&lt;&gt;""),IF('Données élèves'!AF720=TRUE,INDEX(codelangue,MATCH('Données élèves'!L720,liblangue,0)),'Données élèves'!L720),"")</f>
        <v/>
      </c>
      <c r="K717" s="148" t="str">
        <f>IF(AND(A717&lt;&gt;"",'Données élèves'!AH720&lt;&gt;""),IF('Données élèves'!AH720=TRUE,IF(INDEX(codegem,MATCH('Données élèves'!M720,libgem,0))&lt;8000,INDEX(codegem,MATCH('Données élèves'!M720,libgem,0)),""),'Données élèves'!M720),"")</f>
        <v/>
      </c>
      <c r="L717" s="148" t="str">
        <f>IF(AND(A717&lt;&gt;"",'Données élèves'!AH720&lt;&gt;""),IF('Données élèves'!AH720=TRUE,INDEX(codegemhist,MATCH('Données élèves'!M720,libgem,0)),""),"")</f>
        <v/>
      </c>
      <c r="M717" s="148" t="str">
        <f>IF(AND(A717&lt;&gt;"",'Données élèves'!AH720&lt;&gt;""),IF('Données élèves'!AH720=TRUE,IF(INDEX(codegem,MATCH('Données élèves'!M720,libgem,0))&gt;=8000,INDEX(codegem,MATCH('Données élèves'!M720,libgem,0)),""),'Données élèves'!M720),"")</f>
        <v/>
      </c>
      <c r="N717" s="148" t="str">
        <f>IF(AND(A717&lt;&gt;"",'Données élèves'!AI720&lt;&gt;""),IF('Données élèves'!AI720=TRUE,INDEX(codeschart,MATCH('Données élèves'!N720,libschart,0)),'Données élèves'!N720),"")</f>
        <v/>
      </c>
      <c r="O717" s="148" t="str">
        <f>IF(AND(A717&lt;&gt;"",'Données élèves'!O720&lt;&gt;""),'Données élèves'!O720,"")</f>
        <v/>
      </c>
      <c r="P717" s="148" t="str">
        <f>IF(AND(A717&lt;&gt;"",'Données élèves'!AK720&lt;&gt;""),IF('Données élèves'!AK720=TRUE,INDEX(codeform,MATCH('Données élèves'!P720,libform,0)),'Données élèves'!P720),"")</f>
        <v/>
      </c>
      <c r="Q717" s="148" t="str">
        <f>IF(AND(A717&lt;&gt;"",'Données élèves'!AL720&lt;&gt;""),IF('Données élèves'!AL720=TRUE,INDEX(codespe,MATCH('Données élèves'!Q720,libspe,0)),'Données élèves'!Q720),"")</f>
        <v/>
      </c>
      <c r="R717" s="148" t="str">
        <f>IF(AND(A717&lt;&gt;"",OR('Données élèves'!AM720&lt;&gt;"",'Données élèves'!AT720=FALSE)),IF('Données élèves'!AM720=TRUE,INDEX(codemp1,MATCH('Données élèves'!R720,libmp1,0)),IF('Données élèves'!AT720=FALSE,0,'Données élèves'!R720)),"")</f>
        <v/>
      </c>
      <c r="S717" s="148" t="str">
        <f t="shared" si="34"/>
        <v/>
      </c>
      <c r="T717" s="148" t="str">
        <f t="shared" si="35"/>
        <v/>
      </c>
      <c r="U717" s="148" t="str">
        <f>IF(AND(A717&lt;&gt;"",'Données élèves'!S720&lt;&gt;""),'Données élèves'!S720,"")</f>
        <v/>
      </c>
      <c r="V717" s="148" t="str">
        <f>IF(AND(A717&lt;&gt;"",'Données élèves'!T720&lt;&gt;""),'Données élèves'!T720,"")</f>
        <v/>
      </c>
      <c r="W717" s="148" t="str">
        <f>IF(AND(A717&lt;&gt;"",'Données élèves'!U720&lt;&gt;""),'Données élèves'!U720,"")</f>
        <v/>
      </c>
      <c r="X717" s="148" t="str">
        <f>IF(AND(A717&lt;&gt;"",'Données élèves'!V720&lt;&gt;""),'Données élèves'!V720,"")</f>
        <v/>
      </c>
      <c r="Y717" s="148" t="str">
        <f>IF(AND(A717&lt;&gt;"",'Données élèves'!W720&lt;&gt;""),'Données élèves'!W720,"")</f>
        <v/>
      </c>
      <c r="Z717" s="148" t="str">
        <f>IF(AND(A717&lt;&gt;"",'Données élèves'!X720&lt;&gt;""),'Données élèves'!X720,"")</f>
        <v/>
      </c>
    </row>
    <row r="718" spans="1:26" x14ac:dyDescent="0.2">
      <c r="A718" s="146" t="str">
        <f>IF('Données élèves'!$C721&lt;&gt;"",'Données élèves'!A721,"")</f>
        <v/>
      </c>
      <c r="B718" s="146" t="str">
        <f>IF(A718&lt;&gt;"",'Données élèves'!B721,"")</f>
        <v/>
      </c>
      <c r="C718" s="146" t="str">
        <f>IF(AND(A718&lt;&gt;"",'Données élèves'!F721&lt;&gt;""),IF(INDEX(codeclint,MATCH('Données élèves'!F721,libclint,0))&lt;&gt;"",INDEX(codeclint,MATCH('Données élèves'!F721,libclint,0)),""),"")</f>
        <v/>
      </c>
      <c r="D718" s="146" t="str">
        <f t="shared" si="33"/>
        <v/>
      </c>
      <c r="E718" s="146" t="str">
        <f>IF(A718&lt;&gt;"",IF('Données élèves'!G721&lt;&gt;"",IF('Données élèves'!AB721&lt;&gt;"",IF('Données élèves'!G721="LOC.ID",CONCATENATE("LOC.",'Données élèves'!AU$5),'Données élèves'!G721),""),""),"")</f>
        <v/>
      </c>
      <c r="F718" s="146" t="str">
        <f>IF(A718&lt;&gt;"",IF('Données élèves'!H721&lt;&gt;"",'Données élèves'!H721,""),"")</f>
        <v/>
      </c>
      <c r="G718" s="146" t="str">
        <f>IF(AND(A718&lt;&gt;"",'Données élèves'!AC721&lt;&gt;""),IF('Données élèves'!AC721=TRUE,INDEX(codesex,MATCH('Données élèves'!I721,libsex,0)),'Données élèves'!I721),"")</f>
        <v/>
      </c>
      <c r="H718" s="147" t="str">
        <f>IF(A718&lt;&gt;"",IF('Données élèves'!J721&lt;&gt;"",'Données élèves'!J721,""),"")</f>
        <v/>
      </c>
      <c r="I718" s="148" t="str">
        <f>IF(AND(A718&lt;&gt;"",'Données élèves'!AE721&lt;&gt;""),IF('Données élèves'!AE721=TRUE,INDEX(codenat,MATCH('Données élèves'!K721,libnat,0)),'Données élèves'!K721),"")</f>
        <v/>
      </c>
      <c r="J718" s="148" t="str">
        <f>IF(AND(A718&lt;&gt;"",'Données élèves'!AF721&lt;&gt;""),IF('Données élèves'!AF721=TRUE,INDEX(codelangue,MATCH('Données élèves'!L721,liblangue,0)),'Données élèves'!L721),"")</f>
        <v/>
      </c>
      <c r="K718" s="148" t="str">
        <f>IF(AND(A718&lt;&gt;"",'Données élèves'!AH721&lt;&gt;""),IF('Données élèves'!AH721=TRUE,IF(INDEX(codegem,MATCH('Données élèves'!M721,libgem,0))&lt;8000,INDEX(codegem,MATCH('Données élèves'!M721,libgem,0)),""),'Données élèves'!M721),"")</f>
        <v/>
      </c>
      <c r="L718" s="148" t="str">
        <f>IF(AND(A718&lt;&gt;"",'Données élèves'!AH721&lt;&gt;""),IF('Données élèves'!AH721=TRUE,INDEX(codegemhist,MATCH('Données élèves'!M721,libgem,0)),""),"")</f>
        <v/>
      </c>
      <c r="M718" s="148" t="str">
        <f>IF(AND(A718&lt;&gt;"",'Données élèves'!AH721&lt;&gt;""),IF('Données élèves'!AH721=TRUE,IF(INDEX(codegem,MATCH('Données élèves'!M721,libgem,0))&gt;=8000,INDEX(codegem,MATCH('Données élèves'!M721,libgem,0)),""),'Données élèves'!M721),"")</f>
        <v/>
      </c>
      <c r="N718" s="148" t="str">
        <f>IF(AND(A718&lt;&gt;"",'Données élèves'!AI721&lt;&gt;""),IF('Données élèves'!AI721=TRUE,INDEX(codeschart,MATCH('Données élèves'!N721,libschart,0)),'Données élèves'!N721),"")</f>
        <v/>
      </c>
      <c r="O718" s="148" t="str">
        <f>IF(AND(A718&lt;&gt;"",'Données élèves'!O721&lt;&gt;""),'Données élèves'!O721,"")</f>
        <v/>
      </c>
      <c r="P718" s="148" t="str">
        <f>IF(AND(A718&lt;&gt;"",'Données élèves'!AK721&lt;&gt;""),IF('Données élèves'!AK721=TRUE,INDEX(codeform,MATCH('Données élèves'!P721,libform,0)),'Données élèves'!P721),"")</f>
        <v/>
      </c>
      <c r="Q718" s="148" t="str">
        <f>IF(AND(A718&lt;&gt;"",'Données élèves'!AL721&lt;&gt;""),IF('Données élèves'!AL721=TRUE,INDEX(codespe,MATCH('Données élèves'!Q721,libspe,0)),'Données élèves'!Q721),"")</f>
        <v/>
      </c>
      <c r="R718" s="148" t="str">
        <f>IF(AND(A718&lt;&gt;"",OR('Données élèves'!AM721&lt;&gt;"",'Données élèves'!AT721=FALSE)),IF('Données élèves'!AM721=TRUE,INDEX(codemp1,MATCH('Données élèves'!R721,libmp1,0)),IF('Données élèves'!AT721=FALSE,0,'Données élèves'!R721)),"")</f>
        <v/>
      </c>
      <c r="S718" s="148" t="str">
        <f t="shared" si="34"/>
        <v/>
      </c>
      <c r="T718" s="148" t="str">
        <f t="shared" si="35"/>
        <v/>
      </c>
      <c r="U718" s="148" t="str">
        <f>IF(AND(A718&lt;&gt;"",'Données élèves'!S721&lt;&gt;""),'Données élèves'!S721,"")</f>
        <v/>
      </c>
      <c r="V718" s="148" t="str">
        <f>IF(AND(A718&lt;&gt;"",'Données élèves'!T721&lt;&gt;""),'Données élèves'!T721,"")</f>
        <v/>
      </c>
      <c r="W718" s="148" t="str">
        <f>IF(AND(A718&lt;&gt;"",'Données élèves'!U721&lt;&gt;""),'Données élèves'!U721,"")</f>
        <v/>
      </c>
      <c r="X718" s="148" t="str">
        <f>IF(AND(A718&lt;&gt;"",'Données élèves'!V721&lt;&gt;""),'Données élèves'!V721,"")</f>
        <v/>
      </c>
      <c r="Y718" s="148" t="str">
        <f>IF(AND(A718&lt;&gt;"",'Données élèves'!W721&lt;&gt;""),'Données élèves'!W721,"")</f>
        <v/>
      </c>
      <c r="Z718" s="148" t="str">
        <f>IF(AND(A718&lt;&gt;"",'Données élèves'!X721&lt;&gt;""),'Données élèves'!X721,"")</f>
        <v/>
      </c>
    </row>
    <row r="719" spans="1:26" x14ac:dyDescent="0.2">
      <c r="A719" s="146" t="str">
        <f>IF('Données élèves'!$C722&lt;&gt;"",'Données élèves'!A722,"")</f>
        <v/>
      </c>
      <c r="B719" s="146" t="str">
        <f>IF(A719&lt;&gt;"",'Données élèves'!B722,"")</f>
        <v/>
      </c>
      <c r="C719" s="146" t="str">
        <f>IF(AND(A719&lt;&gt;"",'Données élèves'!F722&lt;&gt;""),IF(INDEX(codeclint,MATCH('Données élèves'!F722,libclint,0))&lt;&gt;"",INDEX(codeclint,MATCH('Données élèves'!F722,libclint,0)),""),"")</f>
        <v/>
      </c>
      <c r="D719" s="146" t="str">
        <f t="shared" si="33"/>
        <v/>
      </c>
      <c r="E719" s="146" t="str">
        <f>IF(A719&lt;&gt;"",IF('Données élèves'!G722&lt;&gt;"",IF('Données élèves'!AB722&lt;&gt;"",IF('Données élèves'!G722="LOC.ID",CONCATENATE("LOC.",'Données élèves'!AU$5),'Données élèves'!G722),""),""),"")</f>
        <v/>
      </c>
      <c r="F719" s="146" t="str">
        <f>IF(A719&lt;&gt;"",IF('Données élèves'!H722&lt;&gt;"",'Données élèves'!H722,""),"")</f>
        <v/>
      </c>
      <c r="G719" s="146" t="str">
        <f>IF(AND(A719&lt;&gt;"",'Données élèves'!AC722&lt;&gt;""),IF('Données élèves'!AC722=TRUE,INDEX(codesex,MATCH('Données élèves'!I722,libsex,0)),'Données élèves'!I722),"")</f>
        <v/>
      </c>
      <c r="H719" s="147" t="str">
        <f>IF(A719&lt;&gt;"",IF('Données élèves'!J722&lt;&gt;"",'Données élèves'!J722,""),"")</f>
        <v/>
      </c>
      <c r="I719" s="148" t="str">
        <f>IF(AND(A719&lt;&gt;"",'Données élèves'!AE722&lt;&gt;""),IF('Données élèves'!AE722=TRUE,INDEX(codenat,MATCH('Données élèves'!K722,libnat,0)),'Données élèves'!K722),"")</f>
        <v/>
      </c>
      <c r="J719" s="148" t="str">
        <f>IF(AND(A719&lt;&gt;"",'Données élèves'!AF722&lt;&gt;""),IF('Données élèves'!AF722=TRUE,INDEX(codelangue,MATCH('Données élèves'!L722,liblangue,0)),'Données élèves'!L722),"")</f>
        <v/>
      </c>
      <c r="K719" s="148" t="str">
        <f>IF(AND(A719&lt;&gt;"",'Données élèves'!AH722&lt;&gt;""),IF('Données élèves'!AH722=TRUE,IF(INDEX(codegem,MATCH('Données élèves'!M722,libgem,0))&lt;8000,INDEX(codegem,MATCH('Données élèves'!M722,libgem,0)),""),'Données élèves'!M722),"")</f>
        <v/>
      </c>
      <c r="L719" s="148" t="str">
        <f>IF(AND(A719&lt;&gt;"",'Données élèves'!AH722&lt;&gt;""),IF('Données élèves'!AH722=TRUE,INDEX(codegemhist,MATCH('Données élèves'!M722,libgem,0)),""),"")</f>
        <v/>
      </c>
      <c r="M719" s="148" t="str">
        <f>IF(AND(A719&lt;&gt;"",'Données élèves'!AH722&lt;&gt;""),IF('Données élèves'!AH722=TRUE,IF(INDEX(codegem,MATCH('Données élèves'!M722,libgem,0))&gt;=8000,INDEX(codegem,MATCH('Données élèves'!M722,libgem,0)),""),'Données élèves'!M722),"")</f>
        <v/>
      </c>
      <c r="N719" s="148" t="str">
        <f>IF(AND(A719&lt;&gt;"",'Données élèves'!AI722&lt;&gt;""),IF('Données élèves'!AI722=TRUE,INDEX(codeschart,MATCH('Données élèves'!N722,libschart,0)),'Données élèves'!N722),"")</f>
        <v/>
      </c>
      <c r="O719" s="148" t="str">
        <f>IF(AND(A719&lt;&gt;"",'Données élèves'!O722&lt;&gt;""),'Données élèves'!O722,"")</f>
        <v/>
      </c>
      <c r="P719" s="148" t="str">
        <f>IF(AND(A719&lt;&gt;"",'Données élèves'!AK722&lt;&gt;""),IF('Données élèves'!AK722=TRUE,INDEX(codeform,MATCH('Données élèves'!P722,libform,0)),'Données élèves'!P722),"")</f>
        <v/>
      </c>
      <c r="Q719" s="148" t="str">
        <f>IF(AND(A719&lt;&gt;"",'Données élèves'!AL722&lt;&gt;""),IF('Données élèves'!AL722=TRUE,INDEX(codespe,MATCH('Données élèves'!Q722,libspe,0)),'Données élèves'!Q722),"")</f>
        <v/>
      </c>
      <c r="R719" s="148" t="str">
        <f>IF(AND(A719&lt;&gt;"",OR('Données élèves'!AM722&lt;&gt;"",'Données élèves'!AT722=FALSE)),IF('Données élèves'!AM722=TRUE,INDEX(codemp1,MATCH('Données élèves'!R722,libmp1,0)),IF('Données élèves'!AT722=FALSE,0,'Données élèves'!R722)),"")</f>
        <v/>
      </c>
      <c r="S719" s="148" t="str">
        <f t="shared" si="34"/>
        <v/>
      </c>
      <c r="T719" s="148" t="str">
        <f t="shared" si="35"/>
        <v/>
      </c>
      <c r="U719" s="148" t="str">
        <f>IF(AND(A719&lt;&gt;"",'Données élèves'!S722&lt;&gt;""),'Données élèves'!S722,"")</f>
        <v/>
      </c>
      <c r="V719" s="148" t="str">
        <f>IF(AND(A719&lt;&gt;"",'Données élèves'!T722&lt;&gt;""),'Données élèves'!T722,"")</f>
        <v/>
      </c>
      <c r="W719" s="148" t="str">
        <f>IF(AND(A719&lt;&gt;"",'Données élèves'!U722&lt;&gt;""),'Données élèves'!U722,"")</f>
        <v/>
      </c>
      <c r="X719" s="148" t="str">
        <f>IF(AND(A719&lt;&gt;"",'Données élèves'!V722&lt;&gt;""),'Données élèves'!V722,"")</f>
        <v/>
      </c>
      <c r="Y719" s="148" t="str">
        <f>IF(AND(A719&lt;&gt;"",'Données élèves'!W722&lt;&gt;""),'Données élèves'!W722,"")</f>
        <v/>
      </c>
      <c r="Z719" s="148" t="str">
        <f>IF(AND(A719&lt;&gt;"",'Données élèves'!X722&lt;&gt;""),'Données élèves'!X722,"")</f>
        <v/>
      </c>
    </row>
    <row r="720" spans="1:26" x14ac:dyDescent="0.2">
      <c r="A720" s="146" t="str">
        <f>IF('Données élèves'!$C723&lt;&gt;"",'Données élèves'!A723,"")</f>
        <v/>
      </c>
      <c r="B720" s="146" t="str">
        <f>IF(A720&lt;&gt;"",'Données élèves'!B723,"")</f>
        <v/>
      </c>
      <c r="C720" s="146" t="str">
        <f>IF(AND(A720&lt;&gt;"",'Données élèves'!F723&lt;&gt;""),IF(INDEX(codeclint,MATCH('Données élèves'!F723,libclint,0))&lt;&gt;"",INDEX(codeclint,MATCH('Données élèves'!F723,libclint,0)),""),"")</f>
        <v/>
      </c>
      <c r="D720" s="146" t="str">
        <f t="shared" si="33"/>
        <v/>
      </c>
      <c r="E720" s="146" t="str">
        <f>IF(A720&lt;&gt;"",IF('Données élèves'!G723&lt;&gt;"",IF('Données élèves'!AB723&lt;&gt;"",IF('Données élèves'!G723="LOC.ID",CONCATENATE("LOC.",'Données élèves'!AU$5),'Données élèves'!G723),""),""),"")</f>
        <v/>
      </c>
      <c r="F720" s="146" t="str">
        <f>IF(A720&lt;&gt;"",IF('Données élèves'!H723&lt;&gt;"",'Données élèves'!H723,""),"")</f>
        <v/>
      </c>
      <c r="G720" s="146" t="str">
        <f>IF(AND(A720&lt;&gt;"",'Données élèves'!AC723&lt;&gt;""),IF('Données élèves'!AC723=TRUE,INDEX(codesex,MATCH('Données élèves'!I723,libsex,0)),'Données élèves'!I723),"")</f>
        <v/>
      </c>
      <c r="H720" s="147" t="str">
        <f>IF(A720&lt;&gt;"",IF('Données élèves'!J723&lt;&gt;"",'Données élèves'!J723,""),"")</f>
        <v/>
      </c>
      <c r="I720" s="148" t="str">
        <f>IF(AND(A720&lt;&gt;"",'Données élèves'!AE723&lt;&gt;""),IF('Données élèves'!AE723=TRUE,INDEX(codenat,MATCH('Données élèves'!K723,libnat,0)),'Données élèves'!K723),"")</f>
        <v/>
      </c>
      <c r="J720" s="148" t="str">
        <f>IF(AND(A720&lt;&gt;"",'Données élèves'!AF723&lt;&gt;""),IF('Données élèves'!AF723=TRUE,INDEX(codelangue,MATCH('Données élèves'!L723,liblangue,0)),'Données élèves'!L723),"")</f>
        <v/>
      </c>
      <c r="K720" s="148" t="str">
        <f>IF(AND(A720&lt;&gt;"",'Données élèves'!AH723&lt;&gt;""),IF('Données élèves'!AH723=TRUE,IF(INDEX(codegem,MATCH('Données élèves'!M723,libgem,0))&lt;8000,INDEX(codegem,MATCH('Données élèves'!M723,libgem,0)),""),'Données élèves'!M723),"")</f>
        <v/>
      </c>
      <c r="L720" s="148" t="str">
        <f>IF(AND(A720&lt;&gt;"",'Données élèves'!AH723&lt;&gt;""),IF('Données élèves'!AH723=TRUE,INDEX(codegemhist,MATCH('Données élèves'!M723,libgem,0)),""),"")</f>
        <v/>
      </c>
      <c r="M720" s="148" t="str">
        <f>IF(AND(A720&lt;&gt;"",'Données élèves'!AH723&lt;&gt;""),IF('Données élèves'!AH723=TRUE,IF(INDEX(codegem,MATCH('Données élèves'!M723,libgem,0))&gt;=8000,INDEX(codegem,MATCH('Données élèves'!M723,libgem,0)),""),'Données élèves'!M723),"")</f>
        <v/>
      </c>
      <c r="N720" s="148" t="str">
        <f>IF(AND(A720&lt;&gt;"",'Données élèves'!AI723&lt;&gt;""),IF('Données élèves'!AI723=TRUE,INDEX(codeschart,MATCH('Données élèves'!N723,libschart,0)),'Données élèves'!N723),"")</f>
        <v/>
      </c>
      <c r="O720" s="148" t="str">
        <f>IF(AND(A720&lt;&gt;"",'Données élèves'!O723&lt;&gt;""),'Données élèves'!O723,"")</f>
        <v/>
      </c>
      <c r="P720" s="148" t="str">
        <f>IF(AND(A720&lt;&gt;"",'Données élèves'!AK723&lt;&gt;""),IF('Données élèves'!AK723=TRUE,INDEX(codeform,MATCH('Données élèves'!P723,libform,0)),'Données élèves'!P723),"")</f>
        <v/>
      </c>
      <c r="Q720" s="148" t="str">
        <f>IF(AND(A720&lt;&gt;"",'Données élèves'!AL723&lt;&gt;""),IF('Données élèves'!AL723=TRUE,INDEX(codespe,MATCH('Données élèves'!Q723,libspe,0)),'Données élèves'!Q723),"")</f>
        <v/>
      </c>
      <c r="R720" s="148" t="str">
        <f>IF(AND(A720&lt;&gt;"",OR('Données élèves'!AM723&lt;&gt;"",'Données élèves'!AT723=FALSE)),IF('Données élèves'!AM723=TRUE,INDEX(codemp1,MATCH('Données élèves'!R723,libmp1,0)),IF('Données élèves'!AT723=FALSE,0,'Données élèves'!R723)),"")</f>
        <v/>
      </c>
      <c r="S720" s="148" t="str">
        <f t="shared" si="34"/>
        <v/>
      </c>
      <c r="T720" s="148" t="str">
        <f t="shared" si="35"/>
        <v/>
      </c>
      <c r="U720" s="148" t="str">
        <f>IF(AND(A720&lt;&gt;"",'Données élèves'!S723&lt;&gt;""),'Données élèves'!S723,"")</f>
        <v/>
      </c>
      <c r="V720" s="148" t="str">
        <f>IF(AND(A720&lt;&gt;"",'Données élèves'!T723&lt;&gt;""),'Données élèves'!T723,"")</f>
        <v/>
      </c>
      <c r="W720" s="148" t="str">
        <f>IF(AND(A720&lt;&gt;"",'Données élèves'!U723&lt;&gt;""),'Données élèves'!U723,"")</f>
        <v/>
      </c>
      <c r="X720" s="148" t="str">
        <f>IF(AND(A720&lt;&gt;"",'Données élèves'!V723&lt;&gt;""),'Données élèves'!V723,"")</f>
        <v/>
      </c>
      <c r="Y720" s="148" t="str">
        <f>IF(AND(A720&lt;&gt;"",'Données élèves'!W723&lt;&gt;""),'Données élèves'!W723,"")</f>
        <v/>
      </c>
      <c r="Z720" s="148" t="str">
        <f>IF(AND(A720&lt;&gt;"",'Données élèves'!X723&lt;&gt;""),'Données élèves'!X723,"")</f>
        <v/>
      </c>
    </row>
    <row r="721" spans="1:26" x14ac:dyDescent="0.2">
      <c r="A721" s="146" t="str">
        <f>IF('Données élèves'!$C724&lt;&gt;"",'Données élèves'!A724,"")</f>
        <v/>
      </c>
      <c r="B721" s="146" t="str">
        <f>IF(A721&lt;&gt;"",'Données élèves'!B724,"")</f>
        <v/>
      </c>
      <c r="C721" s="146" t="str">
        <f>IF(AND(A721&lt;&gt;"",'Données élèves'!F724&lt;&gt;""),IF(INDEX(codeclint,MATCH('Données élèves'!F724,libclint,0))&lt;&gt;"",INDEX(codeclint,MATCH('Données élèves'!F724,libclint,0)),""),"")</f>
        <v/>
      </c>
      <c r="D721" s="146" t="str">
        <f t="shared" si="33"/>
        <v/>
      </c>
      <c r="E721" s="146" t="str">
        <f>IF(A721&lt;&gt;"",IF('Données élèves'!G724&lt;&gt;"",IF('Données élèves'!AB724&lt;&gt;"",IF('Données élèves'!G724="LOC.ID",CONCATENATE("LOC.",'Données élèves'!AU$5),'Données élèves'!G724),""),""),"")</f>
        <v/>
      </c>
      <c r="F721" s="146" t="str">
        <f>IF(A721&lt;&gt;"",IF('Données élèves'!H724&lt;&gt;"",'Données élèves'!H724,""),"")</f>
        <v/>
      </c>
      <c r="G721" s="146" t="str">
        <f>IF(AND(A721&lt;&gt;"",'Données élèves'!AC724&lt;&gt;""),IF('Données élèves'!AC724=TRUE,INDEX(codesex,MATCH('Données élèves'!I724,libsex,0)),'Données élèves'!I724),"")</f>
        <v/>
      </c>
      <c r="H721" s="147" t="str">
        <f>IF(A721&lt;&gt;"",IF('Données élèves'!J724&lt;&gt;"",'Données élèves'!J724,""),"")</f>
        <v/>
      </c>
      <c r="I721" s="148" t="str">
        <f>IF(AND(A721&lt;&gt;"",'Données élèves'!AE724&lt;&gt;""),IF('Données élèves'!AE724=TRUE,INDEX(codenat,MATCH('Données élèves'!K724,libnat,0)),'Données élèves'!K724),"")</f>
        <v/>
      </c>
      <c r="J721" s="148" t="str">
        <f>IF(AND(A721&lt;&gt;"",'Données élèves'!AF724&lt;&gt;""),IF('Données élèves'!AF724=TRUE,INDEX(codelangue,MATCH('Données élèves'!L724,liblangue,0)),'Données élèves'!L724),"")</f>
        <v/>
      </c>
      <c r="K721" s="148" t="str">
        <f>IF(AND(A721&lt;&gt;"",'Données élèves'!AH724&lt;&gt;""),IF('Données élèves'!AH724=TRUE,IF(INDEX(codegem,MATCH('Données élèves'!M724,libgem,0))&lt;8000,INDEX(codegem,MATCH('Données élèves'!M724,libgem,0)),""),'Données élèves'!M724),"")</f>
        <v/>
      </c>
      <c r="L721" s="148" t="str">
        <f>IF(AND(A721&lt;&gt;"",'Données élèves'!AH724&lt;&gt;""),IF('Données élèves'!AH724=TRUE,INDEX(codegemhist,MATCH('Données élèves'!M724,libgem,0)),""),"")</f>
        <v/>
      </c>
      <c r="M721" s="148" t="str">
        <f>IF(AND(A721&lt;&gt;"",'Données élèves'!AH724&lt;&gt;""),IF('Données élèves'!AH724=TRUE,IF(INDEX(codegem,MATCH('Données élèves'!M724,libgem,0))&gt;=8000,INDEX(codegem,MATCH('Données élèves'!M724,libgem,0)),""),'Données élèves'!M724),"")</f>
        <v/>
      </c>
      <c r="N721" s="148" t="str">
        <f>IF(AND(A721&lt;&gt;"",'Données élèves'!AI724&lt;&gt;""),IF('Données élèves'!AI724=TRUE,INDEX(codeschart,MATCH('Données élèves'!N724,libschart,0)),'Données élèves'!N724),"")</f>
        <v/>
      </c>
      <c r="O721" s="148" t="str">
        <f>IF(AND(A721&lt;&gt;"",'Données élèves'!O724&lt;&gt;""),'Données élèves'!O724,"")</f>
        <v/>
      </c>
      <c r="P721" s="148" t="str">
        <f>IF(AND(A721&lt;&gt;"",'Données élèves'!AK724&lt;&gt;""),IF('Données élèves'!AK724=TRUE,INDEX(codeform,MATCH('Données élèves'!P724,libform,0)),'Données élèves'!P724),"")</f>
        <v/>
      </c>
      <c r="Q721" s="148" t="str">
        <f>IF(AND(A721&lt;&gt;"",'Données élèves'!AL724&lt;&gt;""),IF('Données élèves'!AL724=TRUE,INDEX(codespe,MATCH('Données élèves'!Q724,libspe,0)),'Données élèves'!Q724),"")</f>
        <v/>
      </c>
      <c r="R721" s="148" t="str">
        <f>IF(AND(A721&lt;&gt;"",OR('Données élèves'!AM724&lt;&gt;"",'Données élèves'!AT724=FALSE)),IF('Données élèves'!AM724=TRUE,INDEX(codemp1,MATCH('Données élèves'!R724,libmp1,0)),IF('Données élèves'!AT724=FALSE,0,'Données élèves'!R724)),"")</f>
        <v/>
      </c>
      <c r="S721" s="148" t="str">
        <f t="shared" si="34"/>
        <v/>
      </c>
      <c r="T721" s="148" t="str">
        <f t="shared" si="35"/>
        <v/>
      </c>
      <c r="U721" s="148" t="str">
        <f>IF(AND(A721&lt;&gt;"",'Données élèves'!S724&lt;&gt;""),'Données élèves'!S724,"")</f>
        <v/>
      </c>
      <c r="V721" s="148" t="str">
        <f>IF(AND(A721&lt;&gt;"",'Données élèves'!T724&lt;&gt;""),'Données élèves'!T724,"")</f>
        <v/>
      </c>
      <c r="W721" s="148" t="str">
        <f>IF(AND(A721&lt;&gt;"",'Données élèves'!U724&lt;&gt;""),'Données élèves'!U724,"")</f>
        <v/>
      </c>
      <c r="X721" s="148" t="str">
        <f>IF(AND(A721&lt;&gt;"",'Données élèves'!V724&lt;&gt;""),'Données élèves'!V724,"")</f>
        <v/>
      </c>
      <c r="Y721" s="148" t="str">
        <f>IF(AND(A721&lt;&gt;"",'Données élèves'!W724&lt;&gt;""),'Données élèves'!W724,"")</f>
        <v/>
      </c>
      <c r="Z721" s="148" t="str">
        <f>IF(AND(A721&lt;&gt;"",'Données élèves'!X724&lt;&gt;""),'Données élèves'!X724,"")</f>
        <v/>
      </c>
    </row>
    <row r="722" spans="1:26" x14ac:dyDescent="0.2">
      <c r="A722" s="146" t="str">
        <f>IF('Données élèves'!$C725&lt;&gt;"",'Données élèves'!A725,"")</f>
        <v/>
      </c>
      <c r="B722" s="146" t="str">
        <f>IF(A722&lt;&gt;"",'Données élèves'!B725,"")</f>
        <v/>
      </c>
      <c r="C722" s="146" t="str">
        <f>IF(AND(A722&lt;&gt;"",'Données élèves'!F725&lt;&gt;""),IF(INDEX(codeclint,MATCH('Données élèves'!F725,libclint,0))&lt;&gt;"",INDEX(codeclint,MATCH('Données élèves'!F725,libclint,0)),""),"")</f>
        <v/>
      </c>
      <c r="D722" s="146" t="str">
        <f t="shared" si="33"/>
        <v/>
      </c>
      <c r="E722" s="146" t="str">
        <f>IF(A722&lt;&gt;"",IF('Données élèves'!G725&lt;&gt;"",IF('Données élèves'!AB725&lt;&gt;"",IF('Données élèves'!G725="LOC.ID",CONCATENATE("LOC.",'Données élèves'!AU$5),'Données élèves'!G725),""),""),"")</f>
        <v/>
      </c>
      <c r="F722" s="146" t="str">
        <f>IF(A722&lt;&gt;"",IF('Données élèves'!H725&lt;&gt;"",'Données élèves'!H725,""),"")</f>
        <v/>
      </c>
      <c r="G722" s="146" t="str">
        <f>IF(AND(A722&lt;&gt;"",'Données élèves'!AC725&lt;&gt;""),IF('Données élèves'!AC725=TRUE,INDEX(codesex,MATCH('Données élèves'!I725,libsex,0)),'Données élèves'!I725),"")</f>
        <v/>
      </c>
      <c r="H722" s="147" t="str">
        <f>IF(A722&lt;&gt;"",IF('Données élèves'!J725&lt;&gt;"",'Données élèves'!J725,""),"")</f>
        <v/>
      </c>
      <c r="I722" s="148" t="str">
        <f>IF(AND(A722&lt;&gt;"",'Données élèves'!AE725&lt;&gt;""),IF('Données élèves'!AE725=TRUE,INDEX(codenat,MATCH('Données élèves'!K725,libnat,0)),'Données élèves'!K725),"")</f>
        <v/>
      </c>
      <c r="J722" s="148" t="str">
        <f>IF(AND(A722&lt;&gt;"",'Données élèves'!AF725&lt;&gt;""),IF('Données élèves'!AF725=TRUE,INDEX(codelangue,MATCH('Données élèves'!L725,liblangue,0)),'Données élèves'!L725),"")</f>
        <v/>
      </c>
      <c r="K722" s="148" t="str">
        <f>IF(AND(A722&lt;&gt;"",'Données élèves'!AH725&lt;&gt;""),IF('Données élèves'!AH725=TRUE,IF(INDEX(codegem,MATCH('Données élèves'!M725,libgem,0))&lt;8000,INDEX(codegem,MATCH('Données élèves'!M725,libgem,0)),""),'Données élèves'!M725),"")</f>
        <v/>
      </c>
      <c r="L722" s="148" t="str">
        <f>IF(AND(A722&lt;&gt;"",'Données élèves'!AH725&lt;&gt;""),IF('Données élèves'!AH725=TRUE,INDEX(codegemhist,MATCH('Données élèves'!M725,libgem,0)),""),"")</f>
        <v/>
      </c>
      <c r="M722" s="148" t="str">
        <f>IF(AND(A722&lt;&gt;"",'Données élèves'!AH725&lt;&gt;""),IF('Données élèves'!AH725=TRUE,IF(INDEX(codegem,MATCH('Données élèves'!M725,libgem,0))&gt;=8000,INDEX(codegem,MATCH('Données élèves'!M725,libgem,0)),""),'Données élèves'!M725),"")</f>
        <v/>
      </c>
      <c r="N722" s="148" t="str">
        <f>IF(AND(A722&lt;&gt;"",'Données élèves'!AI725&lt;&gt;""),IF('Données élèves'!AI725=TRUE,INDEX(codeschart,MATCH('Données élèves'!N725,libschart,0)),'Données élèves'!N725),"")</f>
        <v/>
      </c>
      <c r="O722" s="148" t="str">
        <f>IF(AND(A722&lt;&gt;"",'Données élèves'!O725&lt;&gt;""),'Données élèves'!O725,"")</f>
        <v/>
      </c>
      <c r="P722" s="148" t="str">
        <f>IF(AND(A722&lt;&gt;"",'Données élèves'!AK725&lt;&gt;""),IF('Données élèves'!AK725=TRUE,INDEX(codeform,MATCH('Données élèves'!P725,libform,0)),'Données élèves'!P725),"")</f>
        <v/>
      </c>
      <c r="Q722" s="148" t="str">
        <f>IF(AND(A722&lt;&gt;"",'Données élèves'!AL725&lt;&gt;""),IF('Données élèves'!AL725=TRUE,INDEX(codespe,MATCH('Données élèves'!Q725,libspe,0)),'Données élèves'!Q725),"")</f>
        <v/>
      </c>
      <c r="R722" s="148" t="str">
        <f>IF(AND(A722&lt;&gt;"",OR('Données élèves'!AM725&lt;&gt;"",'Données élèves'!AT725=FALSE)),IF('Données élèves'!AM725=TRUE,INDEX(codemp1,MATCH('Données élèves'!R725,libmp1,0)),IF('Données élèves'!AT725=FALSE,0,'Données élèves'!R725)),"")</f>
        <v/>
      </c>
      <c r="S722" s="148" t="str">
        <f t="shared" si="34"/>
        <v/>
      </c>
      <c r="T722" s="148" t="str">
        <f t="shared" si="35"/>
        <v/>
      </c>
      <c r="U722" s="148" t="str">
        <f>IF(AND(A722&lt;&gt;"",'Données élèves'!S725&lt;&gt;""),'Données élèves'!S725,"")</f>
        <v/>
      </c>
      <c r="V722" s="148" t="str">
        <f>IF(AND(A722&lt;&gt;"",'Données élèves'!T725&lt;&gt;""),'Données élèves'!T725,"")</f>
        <v/>
      </c>
      <c r="W722" s="148" t="str">
        <f>IF(AND(A722&lt;&gt;"",'Données élèves'!U725&lt;&gt;""),'Données élèves'!U725,"")</f>
        <v/>
      </c>
      <c r="X722" s="148" t="str">
        <f>IF(AND(A722&lt;&gt;"",'Données élèves'!V725&lt;&gt;""),'Données élèves'!V725,"")</f>
        <v/>
      </c>
      <c r="Y722" s="148" t="str">
        <f>IF(AND(A722&lt;&gt;"",'Données élèves'!W725&lt;&gt;""),'Données élèves'!W725,"")</f>
        <v/>
      </c>
      <c r="Z722" s="148" t="str">
        <f>IF(AND(A722&lt;&gt;"",'Données élèves'!X725&lt;&gt;""),'Données élèves'!X725,"")</f>
        <v/>
      </c>
    </row>
    <row r="723" spans="1:26" x14ac:dyDescent="0.2">
      <c r="A723" s="146" t="str">
        <f>IF('Données élèves'!$C726&lt;&gt;"",'Données élèves'!A726,"")</f>
        <v/>
      </c>
      <c r="B723" s="146" t="str">
        <f>IF(A723&lt;&gt;"",'Données élèves'!B726,"")</f>
        <v/>
      </c>
      <c r="C723" s="146" t="str">
        <f>IF(AND(A723&lt;&gt;"",'Données élèves'!F726&lt;&gt;""),IF(INDEX(codeclint,MATCH('Données élèves'!F726,libclint,0))&lt;&gt;"",INDEX(codeclint,MATCH('Données élèves'!F726,libclint,0)),""),"")</f>
        <v/>
      </c>
      <c r="D723" s="146" t="str">
        <f t="shared" si="33"/>
        <v/>
      </c>
      <c r="E723" s="146" t="str">
        <f>IF(A723&lt;&gt;"",IF('Données élèves'!G726&lt;&gt;"",IF('Données élèves'!AB726&lt;&gt;"",IF('Données élèves'!G726="LOC.ID",CONCATENATE("LOC.",'Données élèves'!AU$5),'Données élèves'!G726),""),""),"")</f>
        <v/>
      </c>
      <c r="F723" s="146" t="str">
        <f>IF(A723&lt;&gt;"",IF('Données élèves'!H726&lt;&gt;"",'Données élèves'!H726,""),"")</f>
        <v/>
      </c>
      <c r="G723" s="146" t="str">
        <f>IF(AND(A723&lt;&gt;"",'Données élèves'!AC726&lt;&gt;""),IF('Données élèves'!AC726=TRUE,INDEX(codesex,MATCH('Données élèves'!I726,libsex,0)),'Données élèves'!I726),"")</f>
        <v/>
      </c>
      <c r="H723" s="147" t="str">
        <f>IF(A723&lt;&gt;"",IF('Données élèves'!J726&lt;&gt;"",'Données élèves'!J726,""),"")</f>
        <v/>
      </c>
      <c r="I723" s="148" t="str">
        <f>IF(AND(A723&lt;&gt;"",'Données élèves'!AE726&lt;&gt;""),IF('Données élèves'!AE726=TRUE,INDEX(codenat,MATCH('Données élèves'!K726,libnat,0)),'Données élèves'!K726),"")</f>
        <v/>
      </c>
      <c r="J723" s="148" t="str">
        <f>IF(AND(A723&lt;&gt;"",'Données élèves'!AF726&lt;&gt;""),IF('Données élèves'!AF726=TRUE,INDEX(codelangue,MATCH('Données élèves'!L726,liblangue,0)),'Données élèves'!L726),"")</f>
        <v/>
      </c>
      <c r="K723" s="148" t="str">
        <f>IF(AND(A723&lt;&gt;"",'Données élèves'!AH726&lt;&gt;""),IF('Données élèves'!AH726=TRUE,IF(INDEX(codegem,MATCH('Données élèves'!M726,libgem,0))&lt;8000,INDEX(codegem,MATCH('Données élèves'!M726,libgem,0)),""),'Données élèves'!M726),"")</f>
        <v/>
      </c>
      <c r="L723" s="148" t="str">
        <f>IF(AND(A723&lt;&gt;"",'Données élèves'!AH726&lt;&gt;""),IF('Données élèves'!AH726=TRUE,INDEX(codegemhist,MATCH('Données élèves'!M726,libgem,0)),""),"")</f>
        <v/>
      </c>
      <c r="M723" s="148" t="str">
        <f>IF(AND(A723&lt;&gt;"",'Données élèves'!AH726&lt;&gt;""),IF('Données élèves'!AH726=TRUE,IF(INDEX(codegem,MATCH('Données élèves'!M726,libgem,0))&gt;=8000,INDEX(codegem,MATCH('Données élèves'!M726,libgem,0)),""),'Données élèves'!M726),"")</f>
        <v/>
      </c>
      <c r="N723" s="148" t="str">
        <f>IF(AND(A723&lt;&gt;"",'Données élèves'!AI726&lt;&gt;""),IF('Données élèves'!AI726=TRUE,INDEX(codeschart,MATCH('Données élèves'!N726,libschart,0)),'Données élèves'!N726),"")</f>
        <v/>
      </c>
      <c r="O723" s="148" t="str">
        <f>IF(AND(A723&lt;&gt;"",'Données élèves'!O726&lt;&gt;""),'Données élèves'!O726,"")</f>
        <v/>
      </c>
      <c r="P723" s="148" t="str">
        <f>IF(AND(A723&lt;&gt;"",'Données élèves'!AK726&lt;&gt;""),IF('Données élèves'!AK726=TRUE,INDEX(codeform,MATCH('Données élèves'!P726,libform,0)),'Données élèves'!P726),"")</f>
        <v/>
      </c>
      <c r="Q723" s="148" t="str">
        <f>IF(AND(A723&lt;&gt;"",'Données élèves'!AL726&lt;&gt;""),IF('Données élèves'!AL726=TRUE,INDEX(codespe,MATCH('Données élèves'!Q726,libspe,0)),'Données élèves'!Q726),"")</f>
        <v/>
      </c>
      <c r="R723" s="148" t="str">
        <f>IF(AND(A723&lt;&gt;"",OR('Données élèves'!AM726&lt;&gt;"",'Données élèves'!AT726=FALSE)),IF('Données élèves'!AM726=TRUE,INDEX(codemp1,MATCH('Données élèves'!R726,libmp1,0)),IF('Données élèves'!AT726=FALSE,0,'Données élèves'!R726)),"")</f>
        <v/>
      </c>
      <c r="S723" s="148" t="str">
        <f t="shared" si="34"/>
        <v/>
      </c>
      <c r="T723" s="148" t="str">
        <f t="shared" si="35"/>
        <v/>
      </c>
      <c r="U723" s="148" t="str">
        <f>IF(AND(A723&lt;&gt;"",'Données élèves'!S726&lt;&gt;""),'Données élèves'!S726,"")</f>
        <v/>
      </c>
      <c r="V723" s="148" t="str">
        <f>IF(AND(A723&lt;&gt;"",'Données élèves'!T726&lt;&gt;""),'Données élèves'!T726,"")</f>
        <v/>
      </c>
      <c r="W723" s="148" t="str">
        <f>IF(AND(A723&lt;&gt;"",'Données élèves'!U726&lt;&gt;""),'Données élèves'!U726,"")</f>
        <v/>
      </c>
      <c r="X723" s="148" t="str">
        <f>IF(AND(A723&lt;&gt;"",'Données élèves'!V726&lt;&gt;""),'Données élèves'!V726,"")</f>
        <v/>
      </c>
      <c r="Y723" s="148" t="str">
        <f>IF(AND(A723&lt;&gt;"",'Données élèves'!W726&lt;&gt;""),'Données élèves'!W726,"")</f>
        <v/>
      </c>
      <c r="Z723" s="148" t="str">
        <f>IF(AND(A723&lt;&gt;"",'Données élèves'!X726&lt;&gt;""),'Données élèves'!X726,"")</f>
        <v/>
      </c>
    </row>
    <row r="724" spans="1:26" x14ac:dyDescent="0.2">
      <c r="A724" s="146" t="str">
        <f>IF('Données élèves'!$C727&lt;&gt;"",'Données élèves'!A727,"")</f>
        <v/>
      </c>
      <c r="B724" s="146" t="str">
        <f>IF(A724&lt;&gt;"",'Données élèves'!B727,"")</f>
        <v/>
      </c>
      <c r="C724" s="146" t="str">
        <f>IF(AND(A724&lt;&gt;"",'Données élèves'!F727&lt;&gt;""),IF(INDEX(codeclint,MATCH('Données élèves'!F727,libclint,0))&lt;&gt;"",INDEX(codeclint,MATCH('Données élèves'!F727,libclint,0)),""),"")</f>
        <v/>
      </c>
      <c r="D724" s="146" t="str">
        <f t="shared" si="33"/>
        <v/>
      </c>
      <c r="E724" s="146" t="str">
        <f>IF(A724&lt;&gt;"",IF('Données élèves'!G727&lt;&gt;"",IF('Données élèves'!AB727&lt;&gt;"",IF('Données élèves'!G727="LOC.ID",CONCATENATE("LOC.",'Données élèves'!AU$5),'Données élèves'!G727),""),""),"")</f>
        <v/>
      </c>
      <c r="F724" s="146" t="str">
        <f>IF(A724&lt;&gt;"",IF('Données élèves'!H727&lt;&gt;"",'Données élèves'!H727,""),"")</f>
        <v/>
      </c>
      <c r="G724" s="146" t="str">
        <f>IF(AND(A724&lt;&gt;"",'Données élèves'!AC727&lt;&gt;""),IF('Données élèves'!AC727=TRUE,INDEX(codesex,MATCH('Données élèves'!I727,libsex,0)),'Données élèves'!I727),"")</f>
        <v/>
      </c>
      <c r="H724" s="147" t="str">
        <f>IF(A724&lt;&gt;"",IF('Données élèves'!J727&lt;&gt;"",'Données élèves'!J727,""),"")</f>
        <v/>
      </c>
      <c r="I724" s="148" t="str">
        <f>IF(AND(A724&lt;&gt;"",'Données élèves'!AE727&lt;&gt;""),IF('Données élèves'!AE727=TRUE,INDEX(codenat,MATCH('Données élèves'!K727,libnat,0)),'Données élèves'!K727),"")</f>
        <v/>
      </c>
      <c r="J724" s="148" t="str">
        <f>IF(AND(A724&lt;&gt;"",'Données élèves'!AF727&lt;&gt;""),IF('Données élèves'!AF727=TRUE,INDEX(codelangue,MATCH('Données élèves'!L727,liblangue,0)),'Données élèves'!L727),"")</f>
        <v/>
      </c>
      <c r="K724" s="148" t="str">
        <f>IF(AND(A724&lt;&gt;"",'Données élèves'!AH727&lt;&gt;""),IF('Données élèves'!AH727=TRUE,IF(INDEX(codegem,MATCH('Données élèves'!M727,libgem,0))&lt;8000,INDEX(codegem,MATCH('Données élèves'!M727,libgem,0)),""),'Données élèves'!M727),"")</f>
        <v/>
      </c>
      <c r="L724" s="148" t="str">
        <f>IF(AND(A724&lt;&gt;"",'Données élèves'!AH727&lt;&gt;""),IF('Données élèves'!AH727=TRUE,INDEX(codegemhist,MATCH('Données élèves'!M727,libgem,0)),""),"")</f>
        <v/>
      </c>
      <c r="M724" s="148" t="str">
        <f>IF(AND(A724&lt;&gt;"",'Données élèves'!AH727&lt;&gt;""),IF('Données élèves'!AH727=TRUE,IF(INDEX(codegem,MATCH('Données élèves'!M727,libgem,0))&gt;=8000,INDEX(codegem,MATCH('Données élèves'!M727,libgem,0)),""),'Données élèves'!M727),"")</f>
        <v/>
      </c>
      <c r="N724" s="148" t="str">
        <f>IF(AND(A724&lt;&gt;"",'Données élèves'!AI727&lt;&gt;""),IF('Données élèves'!AI727=TRUE,INDEX(codeschart,MATCH('Données élèves'!N727,libschart,0)),'Données élèves'!N727),"")</f>
        <v/>
      </c>
      <c r="O724" s="148" t="str">
        <f>IF(AND(A724&lt;&gt;"",'Données élèves'!O727&lt;&gt;""),'Données élèves'!O727,"")</f>
        <v/>
      </c>
      <c r="P724" s="148" t="str">
        <f>IF(AND(A724&lt;&gt;"",'Données élèves'!AK727&lt;&gt;""),IF('Données élèves'!AK727=TRUE,INDEX(codeform,MATCH('Données élèves'!P727,libform,0)),'Données élèves'!P727),"")</f>
        <v/>
      </c>
      <c r="Q724" s="148" t="str">
        <f>IF(AND(A724&lt;&gt;"",'Données élèves'!AL727&lt;&gt;""),IF('Données élèves'!AL727=TRUE,INDEX(codespe,MATCH('Données élèves'!Q727,libspe,0)),'Données élèves'!Q727),"")</f>
        <v/>
      </c>
      <c r="R724" s="148" t="str">
        <f>IF(AND(A724&lt;&gt;"",OR('Données élèves'!AM727&lt;&gt;"",'Données élèves'!AT727=FALSE)),IF('Données élèves'!AM727=TRUE,INDEX(codemp1,MATCH('Données élèves'!R727,libmp1,0)),IF('Données élèves'!AT727=FALSE,0,'Données élèves'!R727)),"")</f>
        <v/>
      </c>
      <c r="S724" s="148" t="str">
        <f t="shared" si="34"/>
        <v/>
      </c>
      <c r="T724" s="148" t="str">
        <f t="shared" si="35"/>
        <v/>
      </c>
      <c r="U724" s="148" t="str">
        <f>IF(AND(A724&lt;&gt;"",'Données élèves'!S727&lt;&gt;""),'Données élèves'!S727,"")</f>
        <v/>
      </c>
      <c r="V724" s="148" t="str">
        <f>IF(AND(A724&lt;&gt;"",'Données élèves'!T727&lt;&gt;""),'Données élèves'!T727,"")</f>
        <v/>
      </c>
      <c r="W724" s="148" t="str">
        <f>IF(AND(A724&lt;&gt;"",'Données élèves'!U727&lt;&gt;""),'Données élèves'!U727,"")</f>
        <v/>
      </c>
      <c r="X724" s="148" t="str">
        <f>IF(AND(A724&lt;&gt;"",'Données élèves'!V727&lt;&gt;""),'Données élèves'!V727,"")</f>
        <v/>
      </c>
      <c r="Y724" s="148" t="str">
        <f>IF(AND(A724&lt;&gt;"",'Données élèves'!W727&lt;&gt;""),'Données élèves'!W727,"")</f>
        <v/>
      </c>
      <c r="Z724" s="148" t="str">
        <f>IF(AND(A724&lt;&gt;"",'Données élèves'!X727&lt;&gt;""),'Données élèves'!X727,"")</f>
        <v/>
      </c>
    </row>
    <row r="725" spans="1:26" x14ac:dyDescent="0.2">
      <c r="A725" s="146" t="str">
        <f>IF('Données élèves'!$C728&lt;&gt;"",'Données élèves'!A728,"")</f>
        <v/>
      </c>
      <c r="B725" s="146" t="str">
        <f>IF(A725&lt;&gt;"",'Données élèves'!B728,"")</f>
        <v/>
      </c>
      <c r="C725" s="146" t="str">
        <f>IF(AND(A725&lt;&gt;"",'Données élèves'!F728&lt;&gt;""),IF(INDEX(codeclint,MATCH('Données élèves'!F728,libclint,0))&lt;&gt;"",INDEX(codeclint,MATCH('Données élèves'!F728,libclint,0)),""),"")</f>
        <v/>
      </c>
      <c r="D725" s="146" t="str">
        <f t="shared" si="33"/>
        <v/>
      </c>
      <c r="E725" s="146" t="str">
        <f>IF(A725&lt;&gt;"",IF('Données élèves'!G728&lt;&gt;"",IF('Données élèves'!AB728&lt;&gt;"",IF('Données élèves'!G728="LOC.ID",CONCATENATE("LOC.",'Données élèves'!AU$5),'Données élèves'!G728),""),""),"")</f>
        <v/>
      </c>
      <c r="F725" s="146" t="str">
        <f>IF(A725&lt;&gt;"",IF('Données élèves'!H728&lt;&gt;"",'Données élèves'!H728,""),"")</f>
        <v/>
      </c>
      <c r="G725" s="146" t="str">
        <f>IF(AND(A725&lt;&gt;"",'Données élèves'!AC728&lt;&gt;""),IF('Données élèves'!AC728=TRUE,INDEX(codesex,MATCH('Données élèves'!I728,libsex,0)),'Données élèves'!I728),"")</f>
        <v/>
      </c>
      <c r="H725" s="147" t="str">
        <f>IF(A725&lt;&gt;"",IF('Données élèves'!J728&lt;&gt;"",'Données élèves'!J728,""),"")</f>
        <v/>
      </c>
      <c r="I725" s="148" t="str">
        <f>IF(AND(A725&lt;&gt;"",'Données élèves'!AE728&lt;&gt;""),IF('Données élèves'!AE728=TRUE,INDEX(codenat,MATCH('Données élèves'!K728,libnat,0)),'Données élèves'!K728),"")</f>
        <v/>
      </c>
      <c r="J725" s="148" t="str">
        <f>IF(AND(A725&lt;&gt;"",'Données élèves'!AF728&lt;&gt;""),IF('Données élèves'!AF728=TRUE,INDEX(codelangue,MATCH('Données élèves'!L728,liblangue,0)),'Données élèves'!L728),"")</f>
        <v/>
      </c>
      <c r="K725" s="148" t="str">
        <f>IF(AND(A725&lt;&gt;"",'Données élèves'!AH728&lt;&gt;""),IF('Données élèves'!AH728=TRUE,IF(INDEX(codegem,MATCH('Données élèves'!M728,libgem,0))&lt;8000,INDEX(codegem,MATCH('Données élèves'!M728,libgem,0)),""),'Données élèves'!M728),"")</f>
        <v/>
      </c>
      <c r="L725" s="148" t="str">
        <f>IF(AND(A725&lt;&gt;"",'Données élèves'!AH728&lt;&gt;""),IF('Données élèves'!AH728=TRUE,INDEX(codegemhist,MATCH('Données élèves'!M728,libgem,0)),""),"")</f>
        <v/>
      </c>
      <c r="M725" s="148" t="str">
        <f>IF(AND(A725&lt;&gt;"",'Données élèves'!AH728&lt;&gt;""),IF('Données élèves'!AH728=TRUE,IF(INDEX(codegem,MATCH('Données élèves'!M728,libgem,0))&gt;=8000,INDEX(codegem,MATCH('Données élèves'!M728,libgem,0)),""),'Données élèves'!M728),"")</f>
        <v/>
      </c>
      <c r="N725" s="148" t="str">
        <f>IF(AND(A725&lt;&gt;"",'Données élèves'!AI728&lt;&gt;""),IF('Données élèves'!AI728=TRUE,INDEX(codeschart,MATCH('Données élèves'!N728,libschart,0)),'Données élèves'!N728),"")</f>
        <v/>
      </c>
      <c r="O725" s="148" t="str">
        <f>IF(AND(A725&lt;&gt;"",'Données élèves'!O728&lt;&gt;""),'Données élèves'!O728,"")</f>
        <v/>
      </c>
      <c r="P725" s="148" t="str">
        <f>IF(AND(A725&lt;&gt;"",'Données élèves'!AK728&lt;&gt;""),IF('Données élèves'!AK728=TRUE,INDEX(codeform,MATCH('Données élèves'!P728,libform,0)),'Données élèves'!P728),"")</f>
        <v/>
      </c>
      <c r="Q725" s="148" t="str">
        <f>IF(AND(A725&lt;&gt;"",'Données élèves'!AL728&lt;&gt;""),IF('Données élèves'!AL728=TRUE,INDEX(codespe,MATCH('Données élèves'!Q728,libspe,0)),'Données élèves'!Q728),"")</f>
        <v/>
      </c>
      <c r="R725" s="148" t="str">
        <f>IF(AND(A725&lt;&gt;"",OR('Données élèves'!AM728&lt;&gt;"",'Données élèves'!AT728=FALSE)),IF('Données élèves'!AM728=TRUE,INDEX(codemp1,MATCH('Données élèves'!R728,libmp1,0)),IF('Données élèves'!AT728=FALSE,0,'Données élèves'!R728)),"")</f>
        <v/>
      </c>
      <c r="S725" s="148" t="str">
        <f t="shared" si="34"/>
        <v/>
      </c>
      <c r="T725" s="148" t="str">
        <f t="shared" si="35"/>
        <v/>
      </c>
      <c r="U725" s="148" t="str">
        <f>IF(AND(A725&lt;&gt;"",'Données élèves'!S728&lt;&gt;""),'Données élèves'!S728,"")</f>
        <v/>
      </c>
      <c r="V725" s="148" t="str">
        <f>IF(AND(A725&lt;&gt;"",'Données élèves'!T728&lt;&gt;""),'Données élèves'!T728,"")</f>
        <v/>
      </c>
      <c r="W725" s="148" t="str">
        <f>IF(AND(A725&lt;&gt;"",'Données élèves'!U728&lt;&gt;""),'Données élèves'!U728,"")</f>
        <v/>
      </c>
      <c r="X725" s="148" t="str">
        <f>IF(AND(A725&lt;&gt;"",'Données élèves'!V728&lt;&gt;""),'Données élèves'!V728,"")</f>
        <v/>
      </c>
      <c r="Y725" s="148" t="str">
        <f>IF(AND(A725&lt;&gt;"",'Données élèves'!W728&lt;&gt;""),'Données élèves'!W728,"")</f>
        <v/>
      </c>
      <c r="Z725" s="148" t="str">
        <f>IF(AND(A725&lt;&gt;"",'Données élèves'!X728&lt;&gt;""),'Données élèves'!X728,"")</f>
        <v/>
      </c>
    </row>
    <row r="726" spans="1:26" x14ac:dyDescent="0.2">
      <c r="A726" s="146" t="str">
        <f>IF('Données élèves'!$C729&lt;&gt;"",'Données élèves'!A729,"")</f>
        <v/>
      </c>
      <c r="B726" s="146" t="str">
        <f>IF(A726&lt;&gt;"",'Données élèves'!B729,"")</f>
        <v/>
      </c>
      <c r="C726" s="146" t="str">
        <f>IF(AND(A726&lt;&gt;"",'Données élèves'!F729&lt;&gt;""),IF(INDEX(codeclint,MATCH('Données élèves'!F729,libclint,0))&lt;&gt;"",INDEX(codeclint,MATCH('Données élèves'!F729,libclint,0)),""),"")</f>
        <v/>
      </c>
      <c r="D726" s="146" t="str">
        <f t="shared" si="33"/>
        <v/>
      </c>
      <c r="E726" s="146" t="str">
        <f>IF(A726&lt;&gt;"",IF('Données élèves'!G729&lt;&gt;"",IF('Données élèves'!AB729&lt;&gt;"",IF('Données élèves'!G729="LOC.ID",CONCATENATE("LOC.",'Données élèves'!AU$5),'Données élèves'!G729),""),""),"")</f>
        <v/>
      </c>
      <c r="F726" s="146" t="str">
        <f>IF(A726&lt;&gt;"",IF('Données élèves'!H729&lt;&gt;"",'Données élèves'!H729,""),"")</f>
        <v/>
      </c>
      <c r="G726" s="146" t="str">
        <f>IF(AND(A726&lt;&gt;"",'Données élèves'!AC729&lt;&gt;""),IF('Données élèves'!AC729=TRUE,INDEX(codesex,MATCH('Données élèves'!I729,libsex,0)),'Données élèves'!I729),"")</f>
        <v/>
      </c>
      <c r="H726" s="147" t="str">
        <f>IF(A726&lt;&gt;"",IF('Données élèves'!J729&lt;&gt;"",'Données élèves'!J729,""),"")</f>
        <v/>
      </c>
      <c r="I726" s="148" t="str">
        <f>IF(AND(A726&lt;&gt;"",'Données élèves'!AE729&lt;&gt;""),IF('Données élèves'!AE729=TRUE,INDEX(codenat,MATCH('Données élèves'!K729,libnat,0)),'Données élèves'!K729),"")</f>
        <v/>
      </c>
      <c r="J726" s="148" t="str">
        <f>IF(AND(A726&lt;&gt;"",'Données élèves'!AF729&lt;&gt;""),IF('Données élèves'!AF729=TRUE,INDEX(codelangue,MATCH('Données élèves'!L729,liblangue,0)),'Données élèves'!L729),"")</f>
        <v/>
      </c>
      <c r="K726" s="148" t="str">
        <f>IF(AND(A726&lt;&gt;"",'Données élèves'!AH729&lt;&gt;""),IF('Données élèves'!AH729=TRUE,IF(INDEX(codegem,MATCH('Données élèves'!M729,libgem,0))&lt;8000,INDEX(codegem,MATCH('Données élèves'!M729,libgem,0)),""),'Données élèves'!M729),"")</f>
        <v/>
      </c>
      <c r="L726" s="148" t="str">
        <f>IF(AND(A726&lt;&gt;"",'Données élèves'!AH729&lt;&gt;""),IF('Données élèves'!AH729=TRUE,INDEX(codegemhist,MATCH('Données élèves'!M729,libgem,0)),""),"")</f>
        <v/>
      </c>
      <c r="M726" s="148" t="str">
        <f>IF(AND(A726&lt;&gt;"",'Données élèves'!AH729&lt;&gt;""),IF('Données élèves'!AH729=TRUE,IF(INDEX(codegem,MATCH('Données élèves'!M729,libgem,0))&gt;=8000,INDEX(codegem,MATCH('Données élèves'!M729,libgem,0)),""),'Données élèves'!M729),"")</f>
        <v/>
      </c>
      <c r="N726" s="148" t="str">
        <f>IF(AND(A726&lt;&gt;"",'Données élèves'!AI729&lt;&gt;""),IF('Données élèves'!AI729=TRUE,INDEX(codeschart,MATCH('Données élèves'!N729,libschart,0)),'Données élèves'!N729),"")</f>
        <v/>
      </c>
      <c r="O726" s="148" t="str">
        <f>IF(AND(A726&lt;&gt;"",'Données élèves'!O729&lt;&gt;""),'Données élèves'!O729,"")</f>
        <v/>
      </c>
      <c r="P726" s="148" t="str">
        <f>IF(AND(A726&lt;&gt;"",'Données élèves'!AK729&lt;&gt;""),IF('Données élèves'!AK729=TRUE,INDEX(codeform,MATCH('Données élèves'!P729,libform,0)),'Données élèves'!P729),"")</f>
        <v/>
      </c>
      <c r="Q726" s="148" t="str">
        <f>IF(AND(A726&lt;&gt;"",'Données élèves'!AL729&lt;&gt;""),IF('Données élèves'!AL729=TRUE,INDEX(codespe,MATCH('Données élèves'!Q729,libspe,0)),'Données élèves'!Q729),"")</f>
        <v/>
      </c>
      <c r="R726" s="148" t="str">
        <f>IF(AND(A726&lt;&gt;"",OR('Données élèves'!AM729&lt;&gt;"",'Données élèves'!AT729=FALSE)),IF('Données élèves'!AM729=TRUE,INDEX(codemp1,MATCH('Données élèves'!R729,libmp1,0)),IF('Données élèves'!AT729=FALSE,0,'Données élèves'!R729)),"")</f>
        <v/>
      </c>
      <c r="S726" s="148" t="str">
        <f t="shared" si="34"/>
        <v/>
      </c>
      <c r="T726" s="148" t="str">
        <f t="shared" si="35"/>
        <v/>
      </c>
      <c r="U726" s="148" t="str">
        <f>IF(AND(A726&lt;&gt;"",'Données élèves'!S729&lt;&gt;""),'Données élèves'!S729,"")</f>
        <v/>
      </c>
      <c r="V726" s="148" t="str">
        <f>IF(AND(A726&lt;&gt;"",'Données élèves'!T729&lt;&gt;""),'Données élèves'!T729,"")</f>
        <v/>
      </c>
      <c r="W726" s="148" t="str">
        <f>IF(AND(A726&lt;&gt;"",'Données élèves'!U729&lt;&gt;""),'Données élèves'!U729,"")</f>
        <v/>
      </c>
      <c r="X726" s="148" t="str">
        <f>IF(AND(A726&lt;&gt;"",'Données élèves'!V729&lt;&gt;""),'Données élèves'!V729,"")</f>
        <v/>
      </c>
      <c r="Y726" s="148" t="str">
        <f>IF(AND(A726&lt;&gt;"",'Données élèves'!W729&lt;&gt;""),'Données élèves'!W729,"")</f>
        <v/>
      </c>
      <c r="Z726" s="148" t="str">
        <f>IF(AND(A726&lt;&gt;"",'Données élèves'!X729&lt;&gt;""),'Données élèves'!X729,"")</f>
        <v/>
      </c>
    </row>
    <row r="727" spans="1:26" x14ac:dyDescent="0.2">
      <c r="A727" s="146" t="str">
        <f>IF('Données élèves'!$C730&lt;&gt;"",'Données élèves'!A730,"")</f>
        <v/>
      </c>
      <c r="B727" s="146" t="str">
        <f>IF(A727&lt;&gt;"",'Données élèves'!B730,"")</f>
        <v/>
      </c>
      <c r="C727" s="146" t="str">
        <f>IF(AND(A727&lt;&gt;"",'Données élèves'!F730&lt;&gt;""),IF(INDEX(codeclint,MATCH('Données élèves'!F730,libclint,0))&lt;&gt;"",INDEX(codeclint,MATCH('Données élèves'!F730,libclint,0)),""),"")</f>
        <v/>
      </c>
      <c r="D727" s="146" t="str">
        <f t="shared" si="33"/>
        <v/>
      </c>
      <c r="E727" s="146" t="str">
        <f>IF(A727&lt;&gt;"",IF('Données élèves'!G730&lt;&gt;"",IF('Données élèves'!AB730&lt;&gt;"",IF('Données élèves'!G730="LOC.ID",CONCATENATE("LOC.",'Données élèves'!AU$5),'Données élèves'!G730),""),""),"")</f>
        <v/>
      </c>
      <c r="F727" s="146" t="str">
        <f>IF(A727&lt;&gt;"",IF('Données élèves'!H730&lt;&gt;"",'Données élèves'!H730,""),"")</f>
        <v/>
      </c>
      <c r="G727" s="146" t="str">
        <f>IF(AND(A727&lt;&gt;"",'Données élèves'!AC730&lt;&gt;""),IF('Données élèves'!AC730=TRUE,INDEX(codesex,MATCH('Données élèves'!I730,libsex,0)),'Données élèves'!I730),"")</f>
        <v/>
      </c>
      <c r="H727" s="147" t="str">
        <f>IF(A727&lt;&gt;"",IF('Données élèves'!J730&lt;&gt;"",'Données élèves'!J730,""),"")</f>
        <v/>
      </c>
      <c r="I727" s="148" t="str">
        <f>IF(AND(A727&lt;&gt;"",'Données élèves'!AE730&lt;&gt;""),IF('Données élèves'!AE730=TRUE,INDEX(codenat,MATCH('Données élèves'!K730,libnat,0)),'Données élèves'!K730),"")</f>
        <v/>
      </c>
      <c r="J727" s="148" t="str">
        <f>IF(AND(A727&lt;&gt;"",'Données élèves'!AF730&lt;&gt;""),IF('Données élèves'!AF730=TRUE,INDEX(codelangue,MATCH('Données élèves'!L730,liblangue,0)),'Données élèves'!L730),"")</f>
        <v/>
      </c>
      <c r="K727" s="148" t="str">
        <f>IF(AND(A727&lt;&gt;"",'Données élèves'!AH730&lt;&gt;""),IF('Données élèves'!AH730=TRUE,IF(INDEX(codegem,MATCH('Données élèves'!M730,libgem,0))&lt;8000,INDEX(codegem,MATCH('Données élèves'!M730,libgem,0)),""),'Données élèves'!M730),"")</f>
        <v/>
      </c>
      <c r="L727" s="148" t="str">
        <f>IF(AND(A727&lt;&gt;"",'Données élèves'!AH730&lt;&gt;""),IF('Données élèves'!AH730=TRUE,INDEX(codegemhist,MATCH('Données élèves'!M730,libgem,0)),""),"")</f>
        <v/>
      </c>
      <c r="M727" s="148" t="str">
        <f>IF(AND(A727&lt;&gt;"",'Données élèves'!AH730&lt;&gt;""),IF('Données élèves'!AH730=TRUE,IF(INDEX(codegem,MATCH('Données élèves'!M730,libgem,0))&gt;=8000,INDEX(codegem,MATCH('Données élèves'!M730,libgem,0)),""),'Données élèves'!M730),"")</f>
        <v/>
      </c>
      <c r="N727" s="148" t="str">
        <f>IF(AND(A727&lt;&gt;"",'Données élèves'!AI730&lt;&gt;""),IF('Données élèves'!AI730=TRUE,INDEX(codeschart,MATCH('Données élèves'!N730,libschart,0)),'Données élèves'!N730),"")</f>
        <v/>
      </c>
      <c r="O727" s="148" t="str">
        <f>IF(AND(A727&lt;&gt;"",'Données élèves'!O730&lt;&gt;""),'Données élèves'!O730,"")</f>
        <v/>
      </c>
      <c r="P727" s="148" t="str">
        <f>IF(AND(A727&lt;&gt;"",'Données élèves'!AK730&lt;&gt;""),IF('Données élèves'!AK730=TRUE,INDEX(codeform,MATCH('Données élèves'!P730,libform,0)),'Données élèves'!P730),"")</f>
        <v/>
      </c>
      <c r="Q727" s="148" t="str">
        <f>IF(AND(A727&lt;&gt;"",'Données élèves'!AL730&lt;&gt;""),IF('Données élèves'!AL730=TRUE,INDEX(codespe,MATCH('Données élèves'!Q730,libspe,0)),'Données élèves'!Q730),"")</f>
        <v/>
      </c>
      <c r="R727" s="148" t="str">
        <f>IF(AND(A727&lt;&gt;"",OR('Données élèves'!AM730&lt;&gt;"",'Données élèves'!AT730=FALSE)),IF('Données élèves'!AM730=TRUE,INDEX(codemp1,MATCH('Données élèves'!R730,libmp1,0)),IF('Données élèves'!AT730=FALSE,0,'Données élèves'!R730)),"")</f>
        <v/>
      </c>
      <c r="S727" s="148" t="str">
        <f t="shared" si="34"/>
        <v/>
      </c>
      <c r="T727" s="148" t="str">
        <f t="shared" si="35"/>
        <v/>
      </c>
      <c r="U727" s="148" t="str">
        <f>IF(AND(A727&lt;&gt;"",'Données élèves'!S730&lt;&gt;""),'Données élèves'!S730,"")</f>
        <v/>
      </c>
      <c r="V727" s="148" t="str">
        <f>IF(AND(A727&lt;&gt;"",'Données élèves'!T730&lt;&gt;""),'Données élèves'!T730,"")</f>
        <v/>
      </c>
      <c r="W727" s="148" t="str">
        <f>IF(AND(A727&lt;&gt;"",'Données élèves'!U730&lt;&gt;""),'Données élèves'!U730,"")</f>
        <v/>
      </c>
      <c r="X727" s="148" t="str">
        <f>IF(AND(A727&lt;&gt;"",'Données élèves'!V730&lt;&gt;""),'Données élèves'!V730,"")</f>
        <v/>
      </c>
      <c r="Y727" s="148" t="str">
        <f>IF(AND(A727&lt;&gt;"",'Données élèves'!W730&lt;&gt;""),'Données élèves'!W730,"")</f>
        <v/>
      </c>
      <c r="Z727" s="148" t="str">
        <f>IF(AND(A727&lt;&gt;"",'Données élèves'!X730&lt;&gt;""),'Données élèves'!X730,"")</f>
        <v/>
      </c>
    </row>
    <row r="728" spans="1:26" x14ac:dyDescent="0.2">
      <c r="A728" s="146" t="str">
        <f>IF('Données élèves'!$C731&lt;&gt;"",'Données élèves'!A731,"")</f>
        <v/>
      </c>
      <c r="B728" s="146" t="str">
        <f>IF(A728&lt;&gt;"",'Données élèves'!B731,"")</f>
        <v/>
      </c>
      <c r="C728" s="146" t="str">
        <f>IF(AND(A728&lt;&gt;"",'Données élèves'!F731&lt;&gt;""),IF(INDEX(codeclint,MATCH('Données élèves'!F731,libclint,0))&lt;&gt;"",INDEX(codeclint,MATCH('Données élèves'!F731,libclint,0)),""),"")</f>
        <v/>
      </c>
      <c r="D728" s="146" t="str">
        <f t="shared" si="33"/>
        <v/>
      </c>
      <c r="E728" s="146" t="str">
        <f>IF(A728&lt;&gt;"",IF('Données élèves'!G731&lt;&gt;"",IF('Données élèves'!AB731&lt;&gt;"",IF('Données élèves'!G731="LOC.ID",CONCATENATE("LOC.",'Données élèves'!AU$5),'Données élèves'!G731),""),""),"")</f>
        <v/>
      </c>
      <c r="F728" s="146" t="str">
        <f>IF(A728&lt;&gt;"",IF('Données élèves'!H731&lt;&gt;"",'Données élèves'!H731,""),"")</f>
        <v/>
      </c>
      <c r="G728" s="146" t="str">
        <f>IF(AND(A728&lt;&gt;"",'Données élèves'!AC731&lt;&gt;""),IF('Données élèves'!AC731=TRUE,INDEX(codesex,MATCH('Données élèves'!I731,libsex,0)),'Données élèves'!I731),"")</f>
        <v/>
      </c>
      <c r="H728" s="147" t="str">
        <f>IF(A728&lt;&gt;"",IF('Données élèves'!J731&lt;&gt;"",'Données élèves'!J731,""),"")</f>
        <v/>
      </c>
      <c r="I728" s="148" t="str">
        <f>IF(AND(A728&lt;&gt;"",'Données élèves'!AE731&lt;&gt;""),IF('Données élèves'!AE731=TRUE,INDEX(codenat,MATCH('Données élèves'!K731,libnat,0)),'Données élèves'!K731),"")</f>
        <v/>
      </c>
      <c r="J728" s="148" t="str">
        <f>IF(AND(A728&lt;&gt;"",'Données élèves'!AF731&lt;&gt;""),IF('Données élèves'!AF731=TRUE,INDEX(codelangue,MATCH('Données élèves'!L731,liblangue,0)),'Données élèves'!L731),"")</f>
        <v/>
      </c>
      <c r="K728" s="148" t="str">
        <f>IF(AND(A728&lt;&gt;"",'Données élèves'!AH731&lt;&gt;""),IF('Données élèves'!AH731=TRUE,IF(INDEX(codegem,MATCH('Données élèves'!M731,libgem,0))&lt;8000,INDEX(codegem,MATCH('Données élèves'!M731,libgem,0)),""),'Données élèves'!M731),"")</f>
        <v/>
      </c>
      <c r="L728" s="148" t="str">
        <f>IF(AND(A728&lt;&gt;"",'Données élèves'!AH731&lt;&gt;""),IF('Données élèves'!AH731=TRUE,INDEX(codegemhist,MATCH('Données élèves'!M731,libgem,0)),""),"")</f>
        <v/>
      </c>
      <c r="M728" s="148" t="str">
        <f>IF(AND(A728&lt;&gt;"",'Données élèves'!AH731&lt;&gt;""),IF('Données élèves'!AH731=TRUE,IF(INDEX(codegem,MATCH('Données élèves'!M731,libgem,0))&gt;=8000,INDEX(codegem,MATCH('Données élèves'!M731,libgem,0)),""),'Données élèves'!M731),"")</f>
        <v/>
      </c>
      <c r="N728" s="148" t="str">
        <f>IF(AND(A728&lt;&gt;"",'Données élèves'!AI731&lt;&gt;""),IF('Données élèves'!AI731=TRUE,INDEX(codeschart,MATCH('Données élèves'!N731,libschart,0)),'Données élèves'!N731),"")</f>
        <v/>
      </c>
      <c r="O728" s="148" t="str">
        <f>IF(AND(A728&lt;&gt;"",'Données élèves'!O731&lt;&gt;""),'Données élèves'!O731,"")</f>
        <v/>
      </c>
      <c r="P728" s="148" t="str">
        <f>IF(AND(A728&lt;&gt;"",'Données élèves'!AK731&lt;&gt;""),IF('Données élèves'!AK731=TRUE,INDEX(codeform,MATCH('Données élèves'!P731,libform,0)),'Données élèves'!P731),"")</f>
        <v/>
      </c>
      <c r="Q728" s="148" t="str">
        <f>IF(AND(A728&lt;&gt;"",'Données élèves'!AL731&lt;&gt;""),IF('Données élèves'!AL731=TRUE,INDEX(codespe,MATCH('Données élèves'!Q731,libspe,0)),'Données élèves'!Q731),"")</f>
        <v/>
      </c>
      <c r="R728" s="148" t="str">
        <f>IF(AND(A728&lt;&gt;"",OR('Données élèves'!AM731&lt;&gt;"",'Données élèves'!AT731=FALSE)),IF('Données élèves'!AM731=TRUE,INDEX(codemp1,MATCH('Données élèves'!R731,libmp1,0)),IF('Données élèves'!AT731=FALSE,0,'Données élèves'!R731)),"")</f>
        <v/>
      </c>
      <c r="S728" s="148" t="str">
        <f t="shared" si="34"/>
        <v/>
      </c>
      <c r="T728" s="148" t="str">
        <f t="shared" si="35"/>
        <v/>
      </c>
      <c r="U728" s="148" t="str">
        <f>IF(AND(A728&lt;&gt;"",'Données élèves'!S731&lt;&gt;""),'Données élèves'!S731,"")</f>
        <v/>
      </c>
      <c r="V728" s="148" t="str">
        <f>IF(AND(A728&lt;&gt;"",'Données élèves'!T731&lt;&gt;""),'Données élèves'!T731,"")</f>
        <v/>
      </c>
      <c r="W728" s="148" t="str">
        <f>IF(AND(A728&lt;&gt;"",'Données élèves'!U731&lt;&gt;""),'Données élèves'!U731,"")</f>
        <v/>
      </c>
      <c r="X728" s="148" t="str">
        <f>IF(AND(A728&lt;&gt;"",'Données élèves'!V731&lt;&gt;""),'Données élèves'!V731,"")</f>
        <v/>
      </c>
      <c r="Y728" s="148" t="str">
        <f>IF(AND(A728&lt;&gt;"",'Données élèves'!W731&lt;&gt;""),'Données élèves'!W731,"")</f>
        <v/>
      </c>
      <c r="Z728" s="148" t="str">
        <f>IF(AND(A728&lt;&gt;"",'Données élèves'!X731&lt;&gt;""),'Données élèves'!X731,"")</f>
        <v/>
      </c>
    </row>
    <row r="729" spans="1:26" x14ac:dyDescent="0.2">
      <c r="A729" s="146" t="str">
        <f>IF('Données élèves'!$C732&lt;&gt;"",'Données élèves'!A732,"")</f>
        <v/>
      </c>
      <c r="B729" s="146" t="str">
        <f>IF(A729&lt;&gt;"",'Données élèves'!B732,"")</f>
        <v/>
      </c>
      <c r="C729" s="146" t="str">
        <f>IF(AND(A729&lt;&gt;"",'Données élèves'!F732&lt;&gt;""),IF(INDEX(codeclint,MATCH('Données élèves'!F732,libclint,0))&lt;&gt;"",INDEX(codeclint,MATCH('Données élèves'!F732,libclint,0)),""),"")</f>
        <v/>
      </c>
      <c r="D729" s="146" t="str">
        <f t="shared" si="33"/>
        <v/>
      </c>
      <c r="E729" s="146" t="str">
        <f>IF(A729&lt;&gt;"",IF('Données élèves'!G732&lt;&gt;"",IF('Données élèves'!AB732&lt;&gt;"",IF('Données élèves'!G732="LOC.ID",CONCATENATE("LOC.",'Données élèves'!AU$5),'Données élèves'!G732),""),""),"")</f>
        <v/>
      </c>
      <c r="F729" s="146" t="str">
        <f>IF(A729&lt;&gt;"",IF('Données élèves'!H732&lt;&gt;"",'Données élèves'!H732,""),"")</f>
        <v/>
      </c>
      <c r="G729" s="146" t="str">
        <f>IF(AND(A729&lt;&gt;"",'Données élèves'!AC732&lt;&gt;""),IF('Données élèves'!AC732=TRUE,INDEX(codesex,MATCH('Données élèves'!I732,libsex,0)),'Données élèves'!I732),"")</f>
        <v/>
      </c>
      <c r="H729" s="147" t="str">
        <f>IF(A729&lt;&gt;"",IF('Données élèves'!J732&lt;&gt;"",'Données élèves'!J732,""),"")</f>
        <v/>
      </c>
      <c r="I729" s="148" t="str">
        <f>IF(AND(A729&lt;&gt;"",'Données élèves'!AE732&lt;&gt;""),IF('Données élèves'!AE732=TRUE,INDEX(codenat,MATCH('Données élèves'!K732,libnat,0)),'Données élèves'!K732),"")</f>
        <v/>
      </c>
      <c r="J729" s="148" t="str">
        <f>IF(AND(A729&lt;&gt;"",'Données élèves'!AF732&lt;&gt;""),IF('Données élèves'!AF732=TRUE,INDEX(codelangue,MATCH('Données élèves'!L732,liblangue,0)),'Données élèves'!L732),"")</f>
        <v/>
      </c>
      <c r="K729" s="148" t="str">
        <f>IF(AND(A729&lt;&gt;"",'Données élèves'!AH732&lt;&gt;""),IF('Données élèves'!AH732=TRUE,IF(INDEX(codegem,MATCH('Données élèves'!M732,libgem,0))&lt;8000,INDEX(codegem,MATCH('Données élèves'!M732,libgem,0)),""),'Données élèves'!M732),"")</f>
        <v/>
      </c>
      <c r="L729" s="148" t="str">
        <f>IF(AND(A729&lt;&gt;"",'Données élèves'!AH732&lt;&gt;""),IF('Données élèves'!AH732=TRUE,INDEX(codegemhist,MATCH('Données élèves'!M732,libgem,0)),""),"")</f>
        <v/>
      </c>
      <c r="M729" s="148" t="str">
        <f>IF(AND(A729&lt;&gt;"",'Données élèves'!AH732&lt;&gt;""),IF('Données élèves'!AH732=TRUE,IF(INDEX(codegem,MATCH('Données élèves'!M732,libgem,0))&gt;=8000,INDEX(codegem,MATCH('Données élèves'!M732,libgem,0)),""),'Données élèves'!M732),"")</f>
        <v/>
      </c>
      <c r="N729" s="148" t="str">
        <f>IF(AND(A729&lt;&gt;"",'Données élèves'!AI732&lt;&gt;""),IF('Données élèves'!AI732=TRUE,INDEX(codeschart,MATCH('Données élèves'!N732,libschart,0)),'Données élèves'!N732),"")</f>
        <v/>
      </c>
      <c r="O729" s="148" t="str">
        <f>IF(AND(A729&lt;&gt;"",'Données élèves'!O732&lt;&gt;""),'Données élèves'!O732,"")</f>
        <v/>
      </c>
      <c r="P729" s="148" t="str">
        <f>IF(AND(A729&lt;&gt;"",'Données élèves'!AK732&lt;&gt;""),IF('Données élèves'!AK732=TRUE,INDEX(codeform,MATCH('Données élèves'!P732,libform,0)),'Données élèves'!P732),"")</f>
        <v/>
      </c>
      <c r="Q729" s="148" t="str">
        <f>IF(AND(A729&lt;&gt;"",'Données élèves'!AL732&lt;&gt;""),IF('Données élèves'!AL732=TRUE,INDEX(codespe,MATCH('Données élèves'!Q732,libspe,0)),'Données élèves'!Q732),"")</f>
        <v/>
      </c>
      <c r="R729" s="148" t="str">
        <f>IF(AND(A729&lt;&gt;"",OR('Données élèves'!AM732&lt;&gt;"",'Données élèves'!AT732=FALSE)),IF('Données élèves'!AM732=TRUE,INDEX(codemp1,MATCH('Données élèves'!R732,libmp1,0)),IF('Données élèves'!AT732=FALSE,0,'Données élèves'!R732)),"")</f>
        <v/>
      </c>
      <c r="S729" s="148" t="str">
        <f t="shared" si="34"/>
        <v/>
      </c>
      <c r="T729" s="148" t="str">
        <f t="shared" si="35"/>
        <v/>
      </c>
      <c r="U729" s="148" t="str">
        <f>IF(AND(A729&lt;&gt;"",'Données élèves'!S732&lt;&gt;""),'Données élèves'!S732,"")</f>
        <v/>
      </c>
      <c r="V729" s="148" t="str">
        <f>IF(AND(A729&lt;&gt;"",'Données élèves'!T732&lt;&gt;""),'Données élèves'!T732,"")</f>
        <v/>
      </c>
      <c r="W729" s="148" t="str">
        <f>IF(AND(A729&lt;&gt;"",'Données élèves'!U732&lt;&gt;""),'Données élèves'!U732,"")</f>
        <v/>
      </c>
      <c r="X729" s="148" t="str">
        <f>IF(AND(A729&lt;&gt;"",'Données élèves'!V732&lt;&gt;""),'Données élèves'!V732,"")</f>
        <v/>
      </c>
      <c r="Y729" s="148" t="str">
        <f>IF(AND(A729&lt;&gt;"",'Données élèves'!W732&lt;&gt;""),'Données élèves'!W732,"")</f>
        <v/>
      </c>
      <c r="Z729" s="148" t="str">
        <f>IF(AND(A729&lt;&gt;"",'Données élèves'!X732&lt;&gt;""),'Données élèves'!X732,"")</f>
        <v/>
      </c>
    </row>
    <row r="730" spans="1:26" x14ac:dyDescent="0.2">
      <c r="A730" s="146" t="str">
        <f>IF('Données élèves'!$C733&lt;&gt;"",'Données élèves'!A733,"")</f>
        <v/>
      </c>
      <c r="B730" s="146" t="str">
        <f>IF(A730&lt;&gt;"",'Données élèves'!B733,"")</f>
        <v/>
      </c>
      <c r="C730" s="146" t="str">
        <f>IF(AND(A730&lt;&gt;"",'Données élèves'!F733&lt;&gt;""),IF(INDEX(codeclint,MATCH('Données élèves'!F733,libclint,0))&lt;&gt;"",INDEX(codeclint,MATCH('Données élèves'!F733,libclint,0)),""),"")</f>
        <v/>
      </c>
      <c r="D730" s="146" t="str">
        <f t="shared" si="33"/>
        <v/>
      </c>
      <c r="E730" s="146" t="str">
        <f>IF(A730&lt;&gt;"",IF('Données élèves'!G733&lt;&gt;"",IF('Données élèves'!AB733&lt;&gt;"",IF('Données élèves'!G733="LOC.ID",CONCATENATE("LOC.",'Données élèves'!AU$5),'Données élèves'!G733),""),""),"")</f>
        <v/>
      </c>
      <c r="F730" s="146" t="str">
        <f>IF(A730&lt;&gt;"",IF('Données élèves'!H733&lt;&gt;"",'Données élèves'!H733,""),"")</f>
        <v/>
      </c>
      <c r="G730" s="146" t="str">
        <f>IF(AND(A730&lt;&gt;"",'Données élèves'!AC733&lt;&gt;""),IF('Données élèves'!AC733=TRUE,INDEX(codesex,MATCH('Données élèves'!I733,libsex,0)),'Données élèves'!I733),"")</f>
        <v/>
      </c>
      <c r="H730" s="147" t="str">
        <f>IF(A730&lt;&gt;"",IF('Données élèves'!J733&lt;&gt;"",'Données élèves'!J733,""),"")</f>
        <v/>
      </c>
      <c r="I730" s="148" t="str">
        <f>IF(AND(A730&lt;&gt;"",'Données élèves'!AE733&lt;&gt;""),IF('Données élèves'!AE733=TRUE,INDEX(codenat,MATCH('Données élèves'!K733,libnat,0)),'Données élèves'!K733),"")</f>
        <v/>
      </c>
      <c r="J730" s="148" t="str">
        <f>IF(AND(A730&lt;&gt;"",'Données élèves'!AF733&lt;&gt;""),IF('Données élèves'!AF733=TRUE,INDEX(codelangue,MATCH('Données élèves'!L733,liblangue,0)),'Données élèves'!L733),"")</f>
        <v/>
      </c>
      <c r="K730" s="148" t="str">
        <f>IF(AND(A730&lt;&gt;"",'Données élèves'!AH733&lt;&gt;""),IF('Données élèves'!AH733=TRUE,IF(INDEX(codegem,MATCH('Données élèves'!M733,libgem,0))&lt;8000,INDEX(codegem,MATCH('Données élèves'!M733,libgem,0)),""),'Données élèves'!M733),"")</f>
        <v/>
      </c>
      <c r="L730" s="148" t="str">
        <f>IF(AND(A730&lt;&gt;"",'Données élèves'!AH733&lt;&gt;""),IF('Données élèves'!AH733=TRUE,INDEX(codegemhist,MATCH('Données élèves'!M733,libgem,0)),""),"")</f>
        <v/>
      </c>
      <c r="M730" s="148" t="str">
        <f>IF(AND(A730&lt;&gt;"",'Données élèves'!AH733&lt;&gt;""),IF('Données élèves'!AH733=TRUE,IF(INDEX(codegem,MATCH('Données élèves'!M733,libgem,0))&gt;=8000,INDEX(codegem,MATCH('Données élèves'!M733,libgem,0)),""),'Données élèves'!M733),"")</f>
        <v/>
      </c>
      <c r="N730" s="148" t="str">
        <f>IF(AND(A730&lt;&gt;"",'Données élèves'!AI733&lt;&gt;""),IF('Données élèves'!AI733=TRUE,INDEX(codeschart,MATCH('Données élèves'!N733,libschart,0)),'Données élèves'!N733),"")</f>
        <v/>
      </c>
      <c r="O730" s="148" t="str">
        <f>IF(AND(A730&lt;&gt;"",'Données élèves'!O733&lt;&gt;""),'Données élèves'!O733,"")</f>
        <v/>
      </c>
      <c r="P730" s="148" t="str">
        <f>IF(AND(A730&lt;&gt;"",'Données élèves'!AK733&lt;&gt;""),IF('Données élèves'!AK733=TRUE,INDEX(codeform,MATCH('Données élèves'!P733,libform,0)),'Données élèves'!P733),"")</f>
        <v/>
      </c>
      <c r="Q730" s="148" t="str">
        <f>IF(AND(A730&lt;&gt;"",'Données élèves'!AL733&lt;&gt;""),IF('Données élèves'!AL733=TRUE,INDEX(codespe,MATCH('Données élèves'!Q733,libspe,0)),'Données élèves'!Q733),"")</f>
        <v/>
      </c>
      <c r="R730" s="148" t="str">
        <f>IF(AND(A730&lt;&gt;"",OR('Données élèves'!AM733&lt;&gt;"",'Données élèves'!AT733=FALSE)),IF('Données élèves'!AM733=TRUE,INDEX(codemp1,MATCH('Données élèves'!R733,libmp1,0)),IF('Données élèves'!AT733=FALSE,0,'Données élèves'!R733)),"")</f>
        <v/>
      </c>
      <c r="S730" s="148" t="str">
        <f t="shared" si="34"/>
        <v/>
      </c>
      <c r="T730" s="148" t="str">
        <f t="shared" si="35"/>
        <v/>
      </c>
      <c r="U730" s="148" t="str">
        <f>IF(AND(A730&lt;&gt;"",'Données élèves'!S733&lt;&gt;""),'Données élèves'!S733,"")</f>
        <v/>
      </c>
      <c r="V730" s="148" t="str">
        <f>IF(AND(A730&lt;&gt;"",'Données élèves'!T733&lt;&gt;""),'Données élèves'!T733,"")</f>
        <v/>
      </c>
      <c r="W730" s="148" t="str">
        <f>IF(AND(A730&lt;&gt;"",'Données élèves'!U733&lt;&gt;""),'Données élèves'!U733,"")</f>
        <v/>
      </c>
      <c r="X730" s="148" t="str">
        <f>IF(AND(A730&lt;&gt;"",'Données élèves'!V733&lt;&gt;""),'Données élèves'!V733,"")</f>
        <v/>
      </c>
      <c r="Y730" s="148" t="str">
        <f>IF(AND(A730&lt;&gt;"",'Données élèves'!W733&lt;&gt;""),'Données élèves'!W733,"")</f>
        <v/>
      </c>
      <c r="Z730" s="148" t="str">
        <f>IF(AND(A730&lt;&gt;"",'Données élèves'!X733&lt;&gt;""),'Données élèves'!X733,"")</f>
        <v/>
      </c>
    </row>
    <row r="731" spans="1:26" x14ac:dyDescent="0.2">
      <c r="A731" s="146" t="str">
        <f>IF('Données élèves'!$C734&lt;&gt;"",'Données élèves'!A734,"")</f>
        <v/>
      </c>
      <c r="B731" s="146" t="str">
        <f>IF(A731&lt;&gt;"",'Données élèves'!B734,"")</f>
        <v/>
      </c>
      <c r="C731" s="146" t="str">
        <f>IF(AND(A731&lt;&gt;"",'Données élèves'!F734&lt;&gt;""),IF(INDEX(codeclint,MATCH('Données élèves'!F734,libclint,0))&lt;&gt;"",INDEX(codeclint,MATCH('Données élèves'!F734,libclint,0)),""),"")</f>
        <v/>
      </c>
      <c r="D731" s="146" t="str">
        <f t="shared" si="33"/>
        <v/>
      </c>
      <c r="E731" s="146" t="str">
        <f>IF(A731&lt;&gt;"",IF('Données élèves'!G734&lt;&gt;"",IF('Données élèves'!AB734&lt;&gt;"",IF('Données élèves'!G734="LOC.ID",CONCATENATE("LOC.",'Données élèves'!AU$5),'Données élèves'!G734),""),""),"")</f>
        <v/>
      </c>
      <c r="F731" s="146" t="str">
        <f>IF(A731&lt;&gt;"",IF('Données élèves'!H734&lt;&gt;"",'Données élèves'!H734,""),"")</f>
        <v/>
      </c>
      <c r="G731" s="146" t="str">
        <f>IF(AND(A731&lt;&gt;"",'Données élèves'!AC734&lt;&gt;""),IF('Données élèves'!AC734=TRUE,INDEX(codesex,MATCH('Données élèves'!I734,libsex,0)),'Données élèves'!I734),"")</f>
        <v/>
      </c>
      <c r="H731" s="147" t="str">
        <f>IF(A731&lt;&gt;"",IF('Données élèves'!J734&lt;&gt;"",'Données élèves'!J734,""),"")</f>
        <v/>
      </c>
      <c r="I731" s="148" t="str">
        <f>IF(AND(A731&lt;&gt;"",'Données élèves'!AE734&lt;&gt;""),IF('Données élèves'!AE734=TRUE,INDEX(codenat,MATCH('Données élèves'!K734,libnat,0)),'Données élèves'!K734),"")</f>
        <v/>
      </c>
      <c r="J731" s="148" t="str">
        <f>IF(AND(A731&lt;&gt;"",'Données élèves'!AF734&lt;&gt;""),IF('Données élèves'!AF734=TRUE,INDEX(codelangue,MATCH('Données élèves'!L734,liblangue,0)),'Données élèves'!L734),"")</f>
        <v/>
      </c>
      <c r="K731" s="148" t="str">
        <f>IF(AND(A731&lt;&gt;"",'Données élèves'!AH734&lt;&gt;""),IF('Données élèves'!AH734=TRUE,IF(INDEX(codegem,MATCH('Données élèves'!M734,libgem,0))&lt;8000,INDEX(codegem,MATCH('Données élèves'!M734,libgem,0)),""),'Données élèves'!M734),"")</f>
        <v/>
      </c>
      <c r="L731" s="148" t="str">
        <f>IF(AND(A731&lt;&gt;"",'Données élèves'!AH734&lt;&gt;""),IF('Données élèves'!AH734=TRUE,INDEX(codegemhist,MATCH('Données élèves'!M734,libgem,0)),""),"")</f>
        <v/>
      </c>
      <c r="M731" s="148" t="str">
        <f>IF(AND(A731&lt;&gt;"",'Données élèves'!AH734&lt;&gt;""),IF('Données élèves'!AH734=TRUE,IF(INDEX(codegem,MATCH('Données élèves'!M734,libgem,0))&gt;=8000,INDEX(codegem,MATCH('Données élèves'!M734,libgem,0)),""),'Données élèves'!M734),"")</f>
        <v/>
      </c>
      <c r="N731" s="148" t="str">
        <f>IF(AND(A731&lt;&gt;"",'Données élèves'!AI734&lt;&gt;""),IF('Données élèves'!AI734=TRUE,INDEX(codeschart,MATCH('Données élèves'!N734,libschart,0)),'Données élèves'!N734),"")</f>
        <v/>
      </c>
      <c r="O731" s="148" t="str">
        <f>IF(AND(A731&lt;&gt;"",'Données élèves'!O734&lt;&gt;""),'Données élèves'!O734,"")</f>
        <v/>
      </c>
      <c r="P731" s="148" t="str">
        <f>IF(AND(A731&lt;&gt;"",'Données élèves'!AK734&lt;&gt;""),IF('Données élèves'!AK734=TRUE,INDEX(codeform,MATCH('Données élèves'!P734,libform,0)),'Données élèves'!P734),"")</f>
        <v/>
      </c>
      <c r="Q731" s="148" t="str">
        <f>IF(AND(A731&lt;&gt;"",'Données élèves'!AL734&lt;&gt;""),IF('Données élèves'!AL734=TRUE,INDEX(codespe,MATCH('Données élèves'!Q734,libspe,0)),'Données élèves'!Q734),"")</f>
        <v/>
      </c>
      <c r="R731" s="148" t="str">
        <f>IF(AND(A731&lt;&gt;"",OR('Données élèves'!AM734&lt;&gt;"",'Données élèves'!AT734=FALSE)),IF('Données élèves'!AM734=TRUE,INDEX(codemp1,MATCH('Données élèves'!R734,libmp1,0)),IF('Données élèves'!AT734=FALSE,0,'Données élèves'!R734)),"")</f>
        <v/>
      </c>
      <c r="S731" s="148" t="str">
        <f t="shared" si="34"/>
        <v/>
      </c>
      <c r="T731" s="148" t="str">
        <f t="shared" si="35"/>
        <v/>
      </c>
      <c r="U731" s="148" t="str">
        <f>IF(AND(A731&lt;&gt;"",'Données élèves'!S734&lt;&gt;""),'Données élèves'!S734,"")</f>
        <v/>
      </c>
      <c r="V731" s="148" t="str">
        <f>IF(AND(A731&lt;&gt;"",'Données élèves'!T734&lt;&gt;""),'Données élèves'!T734,"")</f>
        <v/>
      </c>
      <c r="W731" s="148" t="str">
        <f>IF(AND(A731&lt;&gt;"",'Données élèves'!U734&lt;&gt;""),'Données élèves'!U734,"")</f>
        <v/>
      </c>
      <c r="X731" s="148" t="str">
        <f>IF(AND(A731&lt;&gt;"",'Données élèves'!V734&lt;&gt;""),'Données élèves'!V734,"")</f>
        <v/>
      </c>
      <c r="Y731" s="148" t="str">
        <f>IF(AND(A731&lt;&gt;"",'Données élèves'!W734&lt;&gt;""),'Données élèves'!W734,"")</f>
        <v/>
      </c>
      <c r="Z731" s="148" t="str">
        <f>IF(AND(A731&lt;&gt;"",'Données élèves'!X734&lt;&gt;""),'Données élèves'!X734,"")</f>
        <v/>
      </c>
    </row>
    <row r="732" spans="1:26" x14ac:dyDescent="0.2">
      <c r="A732" s="146" t="str">
        <f>IF('Données élèves'!$C735&lt;&gt;"",'Données élèves'!A735,"")</f>
        <v/>
      </c>
      <c r="B732" s="146" t="str">
        <f>IF(A732&lt;&gt;"",'Données élèves'!B735,"")</f>
        <v/>
      </c>
      <c r="C732" s="146" t="str">
        <f>IF(AND(A732&lt;&gt;"",'Données élèves'!F735&lt;&gt;""),IF(INDEX(codeclint,MATCH('Données élèves'!F735,libclint,0))&lt;&gt;"",INDEX(codeclint,MATCH('Données élèves'!F735,libclint,0)),""),"")</f>
        <v/>
      </c>
      <c r="D732" s="146" t="str">
        <f t="shared" si="33"/>
        <v/>
      </c>
      <c r="E732" s="146" t="str">
        <f>IF(A732&lt;&gt;"",IF('Données élèves'!G735&lt;&gt;"",IF('Données élèves'!AB735&lt;&gt;"",IF('Données élèves'!G735="LOC.ID",CONCATENATE("LOC.",'Données élèves'!AU$5),'Données élèves'!G735),""),""),"")</f>
        <v/>
      </c>
      <c r="F732" s="146" t="str">
        <f>IF(A732&lt;&gt;"",IF('Données élèves'!H735&lt;&gt;"",'Données élèves'!H735,""),"")</f>
        <v/>
      </c>
      <c r="G732" s="146" t="str">
        <f>IF(AND(A732&lt;&gt;"",'Données élèves'!AC735&lt;&gt;""),IF('Données élèves'!AC735=TRUE,INDEX(codesex,MATCH('Données élèves'!I735,libsex,0)),'Données élèves'!I735),"")</f>
        <v/>
      </c>
      <c r="H732" s="147" t="str">
        <f>IF(A732&lt;&gt;"",IF('Données élèves'!J735&lt;&gt;"",'Données élèves'!J735,""),"")</f>
        <v/>
      </c>
      <c r="I732" s="148" t="str">
        <f>IF(AND(A732&lt;&gt;"",'Données élèves'!AE735&lt;&gt;""),IF('Données élèves'!AE735=TRUE,INDEX(codenat,MATCH('Données élèves'!K735,libnat,0)),'Données élèves'!K735),"")</f>
        <v/>
      </c>
      <c r="J732" s="148" t="str">
        <f>IF(AND(A732&lt;&gt;"",'Données élèves'!AF735&lt;&gt;""),IF('Données élèves'!AF735=TRUE,INDEX(codelangue,MATCH('Données élèves'!L735,liblangue,0)),'Données élèves'!L735),"")</f>
        <v/>
      </c>
      <c r="K732" s="148" t="str">
        <f>IF(AND(A732&lt;&gt;"",'Données élèves'!AH735&lt;&gt;""),IF('Données élèves'!AH735=TRUE,IF(INDEX(codegem,MATCH('Données élèves'!M735,libgem,0))&lt;8000,INDEX(codegem,MATCH('Données élèves'!M735,libgem,0)),""),'Données élèves'!M735),"")</f>
        <v/>
      </c>
      <c r="L732" s="148" t="str">
        <f>IF(AND(A732&lt;&gt;"",'Données élèves'!AH735&lt;&gt;""),IF('Données élèves'!AH735=TRUE,INDEX(codegemhist,MATCH('Données élèves'!M735,libgem,0)),""),"")</f>
        <v/>
      </c>
      <c r="M732" s="148" t="str">
        <f>IF(AND(A732&lt;&gt;"",'Données élèves'!AH735&lt;&gt;""),IF('Données élèves'!AH735=TRUE,IF(INDEX(codegem,MATCH('Données élèves'!M735,libgem,0))&gt;=8000,INDEX(codegem,MATCH('Données élèves'!M735,libgem,0)),""),'Données élèves'!M735),"")</f>
        <v/>
      </c>
      <c r="N732" s="148" t="str">
        <f>IF(AND(A732&lt;&gt;"",'Données élèves'!AI735&lt;&gt;""),IF('Données élèves'!AI735=TRUE,INDEX(codeschart,MATCH('Données élèves'!N735,libschart,0)),'Données élèves'!N735),"")</f>
        <v/>
      </c>
      <c r="O732" s="148" t="str">
        <f>IF(AND(A732&lt;&gt;"",'Données élèves'!O735&lt;&gt;""),'Données élèves'!O735,"")</f>
        <v/>
      </c>
      <c r="P732" s="148" t="str">
        <f>IF(AND(A732&lt;&gt;"",'Données élèves'!AK735&lt;&gt;""),IF('Données élèves'!AK735=TRUE,INDEX(codeform,MATCH('Données élèves'!P735,libform,0)),'Données élèves'!P735),"")</f>
        <v/>
      </c>
      <c r="Q732" s="148" t="str">
        <f>IF(AND(A732&lt;&gt;"",'Données élèves'!AL735&lt;&gt;""),IF('Données élèves'!AL735=TRUE,INDEX(codespe,MATCH('Données élèves'!Q735,libspe,0)),'Données élèves'!Q735),"")</f>
        <v/>
      </c>
      <c r="R732" s="148" t="str">
        <f>IF(AND(A732&lt;&gt;"",OR('Données élèves'!AM735&lt;&gt;"",'Données élèves'!AT735=FALSE)),IF('Données élèves'!AM735=TRUE,INDEX(codemp1,MATCH('Données élèves'!R735,libmp1,0)),IF('Données élèves'!AT735=FALSE,0,'Données élèves'!R735)),"")</f>
        <v/>
      </c>
      <c r="S732" s="148" t="str">
        <f t="shared" si="34"/>
        <v/>
      </c>
      <c r="T732" s="148" t="str">
        <f t="shared" si="35"/>
        <v/>
      </c>
      <c r="U732" s="148" t="str">
        <f>IF(AND(A732&lt;&gt;"",'Données élèves'!S735&lt;&gt;""),'Données élèves'!S735,"")</f>
        <v/>
      </c>
      <c r="V732" s="148" t="str">
        <f>IF(AND(A732&lt;&gt;"",'Données élèves'!T735&lt;&gt;""),'Données élèves'!T735,"")</f>
        <v/>
      </c>
      <c r="W732" s="148" t="str">
        <f>IF(AND(A732&lt;&gt;"",'Données élèves'!U735&lt;&gt;""),'Données élèves'!U735,"")</f>
        <v/>
      </c>
      <c r="X732" s="148" t="str">
        <f>IF(AND(A732&lt;&gt;"",'Données élèves'!V735&lt;&gt;""),'Données élèves'!V735,"")</f>
        <v/>
      </c>
      <c r="Y732" s="148" t="str">
        <f>IF(AND(A732&lt;&gt;"",'Données élèves'!W735&lt;&gt;""),'Données élèves'!W735,"")</f>
        <v/>
      </c>
      <c r="Z732" s="148" t="str">
        <f>IF(AND(A732&lt;&gt;"",'Données élèves'!X735&lt;&gt;""),'Données élèves'!X735,"")</f>
        <v/>
      </c>
    </row>
    <row r="733" spans="1:26" x14ac:dyDescent="0.2">
      <c r="A733" s="146" t="str">
        <f>IF('Données élèves'!$C736&lt;&gt;"",'Données élèves'!A736,"")</f>
        <v/>
      </c>
      <c r="B733" s="146" t="str">
        <f>IF(A733&lt;&gt;"",'Données élèves'!B736,"")</f>
        <v/>
      </c>
      <c r="C733" s="146" t="str">
        <f>IF(AND(A733&lt;&gt;"",'Données élèves'!F736&lt;&gt;""),IF(INDEX(codeclint,MATCH('Données élèves'!F736,libclint,0))&lt;&gt;"",INDEX(codeclint,MATCH('Données élèves'!F736,libclint,0)),""),"")</f>
        <v/>
      </c>
      <c r="D733" s="146" t="str">
        <f t="shared" si="33"/>
        <v/>
      </c>
      <c r="E733" s="146" t="str">
        <f>IF(A733&lt;&gt;"",IF('Données élèves'!G736&lt;&gt;"",IF('Données élèves'!AB736&lt;&gt;"",IF('Données élèves'!G736="LOC.ID",CONCATENATE("LOC.",'Données élèves'!AU$5),'Données élèves'!G736),""),""),"")</f>
        <v/>
      </c>
      <c r="F733" s="146" t="str">
        <f>IF(A733&lt;&gt;"",IF('Données élèves'!H736&lt;&gt;"",'Données élèves'!H736,""),"")</f>
        <v/>
      </c>
      <c r="G733" s="146" t="str">
        <f>IF(AND(A733&lt;&gt;"",'Données élèves'!AC736&lt;&gt;""),IF('Données élèves'!AC736=TRUE,INDEX(codesex,MATCH('Données élèves'!I736,libsex,0)),'Données élèves'!I736),"")</f>
        <v/>
      </c>
      <c r="H733" s="147" t="str">
        <f>IF(A733&lt;&gt;"",IF('Données élèves'!J736&lt;&gt;"",'Données élèves'!J736,""),"")</f>
        <v/>
      </c>
      <c r="I733" s="148" t="str">
        <f>IF(AND(A733&lt;&gt;"",'Données élèves'!AE736&lt;&gt;""),IF('Données élèves'!AE736=TRUE,INDEX(codenat,MATCH('Données élèves'!K736,libnat,0)),'Données élèves'!K736),"")</f>
        <v/>
      </c>
      <c r="J733" s="148" t="str">
        <f>IF(AND(A733&lt;&gt;"",'Données élèves'!AF736&lt;&gt;""),IF('Données élèves'!AF736=TRUE,INDEX(codelangue,MATCH('Données élèves'!L736,liblangue,0)),'Données élèves'!L736),"")</f>
        <v/>
      </c>
      <c r="K733" s="148" t="str">
        <f>IF(AND(A733&lt;&gt;"",'Données élèves'!AH736&lt;&gt;""),IF('Données élèves'!AH736=TRUE,IF(INDEX(codegem,MATCH('Données élèves'!M736,libgem,0))&lt;8000,INDEX(codegem,MATCH('Données élèves'!M736,libgem,0)),""),'Données élèves'!M736),"")</f>
        <v/>
      </c>
      <c r="L733" s="148" t="str">
        <f>IF(AND(A733&lt;&gt;"",'Données élèves'!AH736&lt;&gt;""),IF('Données élèves'!AH736=TRUE,INDEX(codegemhist,MATCH('Données élèves'!M736,libgem,0)),""),"")</f>
        <v/>
      </c>
      <c r="M733" s="148" t="str">
        <f>IF(AND(A733&lt;&gt;"",'Données élèves'!AH736&lt;&gt;""),IF('Données élèves'!AH736=TRUE,IF(INDEX(codegem,MATCH('Données élèves'!M736,libgem,0))&gt;=8000,INDEX(codegem,MATCH('Données élèves'!M736,libgem,0)),""),'Données élèves'!M736),"")</f>
        <v/>
      </c>
      <c r="N733" s="148" t="str">
        <f>IF(AND(A733&lt;&gt;"",'Données élèves'!AI736&lt;&gt;""),IF('Données élèves'!AI736=TRUE,INDEX(codeschart,MATCH('Données élèves'!N736,libschart,0)),'Données élèves'!N736),"")</f>
        <v/>
      </c>
      <c r="O733" s="148" t="str">
        <f>IF(AND(A733&lt;&gt;"",'Données élèves'!O736&lt;&gt;""),'Données élèves'!O736,"")</f>
        <v/>
      </c>
      <c r="P733" s="148" t="str">
        <f>IF(AND(A733&lt;&gt;"",'Données élèves'!AK736&lt;&gt;""),IF('Données élèves'!AK736=TRUE,INDEX(codeform,MATCH('Données élèves'!P736,libform,0)),'Données élèves'!P736),"")</f>
        <v/>
      </c>
      <c r="Q733" s="148" t="str">
        <f>IF(AND(A733&lt;&gt;"",'Données élèves'!AL736&lt;&gt;""),IF('Données élèves'!AL736=TRUE,INDEX(codespe,MATCH('Données élèves'!Q736,libspe,0)),'Données élèves'!Q736),"")</f>
        <v/>
      </c>
      <c r="R733" s="148" t="str">
        <f>IF(AND(A733&lt;&gt;"",OR('Données élèves'!AM736&lt;&gt;"",'Données élèves'!AT736=FALSE)),IF('Données élèves'!AM736=TRUE,INDEX(codemp1,MATCH('Données élèves'!R736,libmp1,0)),IF('Données élèves'!AT736=FALSE,0,'Données élèves'!R736)),"")</f>
        <v/>
      </c>
      <c r="S733" s="148" t="str">
        <f t="shared" si="34"/>
        <v/>
      </c>
      <c r="T733" s="148" t="str">
        <f t="shared" si="35"/>
        <v/>
      </c>
      <c r="U733" s="148" t="str">
        <f>IF(AND(A733&lt;&gt;"",'Données élèves'!S736&lt;&gt;""),'Données élèves'!S736,"")</f>
        <v/>
      </c>
      <c r="V733" s="148" t="str">
        <f>IF(AND(A733&lt;&gt;"",'Données élèves'!T736&lt;&gt;""),'Données élèves'!T736,"")</f>
        <v/>
      </c>
      <c r="W733" s="148" t="str">
        <f>IF(AND(A733&lt;&gt;"",'Données élèves'!U736&lt;&gt;""),'Données élèves'!U736,"")</f>
        <v/>
      </c>
      <c r="X733" s="148" t="str">
        <f>IF(AND(A733&lt;&gt;"",'Données élèves'!V736&lt;&gt;""),'Données élèves'!V736,"")</f>
        <v/>
      </c>
      <c r="Y733" s="148" t="str">
        <f>IF(AND(A733&lt;&gt;"",'Données élèves'!W736&lt;&gt;""),'Données élèves'!W736,"")</f>
        <v/>
      </c>
      <c r="Z733" s="148" t="str">
        <f>IF(AND(A733&lt;&gt;"",'Données élèves'!X736&lt;&gt;""),'Données élèves'!X736,"")</f>
        <v/>
      </c>
    </row>
    <row r="734" spans="1:26" x14ac:dyDescent="0.2">
      <c r="A734" s="146" t="str">
        <f>IF('Données élèves'!$C737&lt;&gt;"",'Données élèves'!A737,"")</f>
        <v/>
      </c>
      <c r="B734" s="146" t="str">
        <f>IF(A734&lt;&gt;"",'Données élèves'!B737,"")</f>
        <v/>
      </c>
      <c r="C734" s="146" t="str">
        <f>IF(AND(A734&lt;&gt;"",'Données élèves'!F737&lt;&gt;""),IF(INDEX(codeclint,MATCH('Données élèves'!F737,libclint,0))&lt;&gt;"",INDEX(codeclint,MATCH('Données élèves'!F737,libclint,0)),""),"")</f>
        <v/>
      </c>
      <c r="D734" s="146" t="str">
        <f t="shared" si="33"/>
        <v/>
      </c>
      <c r="E734" s="146" t="str">
        <f>IF(A734&lt;&gt;"",IF('Données élèves'!G737&lt;&gt;"",IF('Données élèves'!AB737&lt;&gt;"",IF('Données élèves'!G737="LOC.ID",CONCATENATE("LOC.",'Données élèves'!AU$5),'Données élèves'!G737),""),""),"")</f>
        <v/>
      </c>
      <c r="F734" s="146" t="str">
        <f>IF(A734&lt;&gt;"",IF('Données élèves'!H737&lt;&gt;"",'Données élèves'!H737,""),"")</f>
        <v/>
      </c>
      <c r="G734" s="146" t="str">
        <f>IF(AND(A734&lt;&gt;"",'Données élèves'!AC737&lt;&gt;""),IF('Données élèves'!AC737=TRUE,INDEX(codesex,MATCH('Données élèves'!I737,libsex,0)),'Données élèves'!I737),"")</f>
        <v/>
      </c>
      <c r="H734" s="147" t="str">
        <f>IF(A734&lt;&gt;"",IF('Données élèves'!J737&lt;&gt;"",'Données élèves'!J737,""),"")</f>
        <v/>
      </c>
      <c r="I734" s="148" t="str">
        <f>IF(AND(A734&lt;&gt;"",'Données élèves'!AE737&lt;&gt;""),IF('Données élèves'!AE737=TRUE,INDEX(codenat,MATCH('Données élèves'!K737,libnat,0)),'Données élèves'!K737),"")</f>
        <v/>
      </c>
      <c r="J734" s="148" t="str">
        <f>IF(AND(A734&lt;&gt;"",'Données élèves'!AF737&lt;&gt;""),IF('Données élèves'!AF737=TRUE,INDEX(codelangue,MATCH('Données élèves'!L737,liblangue,0)),'Données élèves'!L737),"")</f>
        <v/>
      </c>
      <c r="K734" s="148" t="str">
        <f>IF(AND(A734&lt;&gt;"",'Données élèves'!AH737&lt;&gt;""),IF('Données élèves'!AH737=TRUE,IF(INDEX(codegem,MATCH('Données élèves'!M737,libgem,0))&lt;8000,INDEX(codegem,MATCH('Données élèves'!M737,libgem,0)),""),'Données élèves'!M737),"")</f>
        <v/>
      </c>
      <c r="L734" s="148" t="str">
        <f>IF(AND(A734&lt;&gt;"",'Données élèves'!AH737&lt;&gt;""),IF('Données élèves'!AH737=TRUE,INDEX(codegemhist,MATCH('Données élèves'!M737,libgem,0)),""),"")</f>
        <v/>
      </c>
      <c r="M734" s="148" t="str">
        <f>IF(AND(A734&lt;&gt;"",'Données élèves'!AH737&lt;&gt;""),IF('Données élèves'!AH737=TRUE,IF(INDEX(codegem,MATCH('Données élèves'!M737,libgem,0))&gt;=8000,INDEX(codegem,MATCH('Données élèves'!M737,libgem,0)),""),'Données élèves'!M737),"")</f>
        <v/>
      </c>
      <c r="N734" s="148" t="str">
        <f>IF(AND(A734&lt;&gt;"",'Données élèves'!AI737&lt;&gt;""),IF('Données élèves'!AI737=TRUE,INDEX(codeschart,MATCH('Données élèves'!N737,libschart,0)),'Données élèves'!N737),"")</f>
        <v/>
      </c>
      <c r="O734" s="148" t="str">
        <f>IF(AND(A734&lt;&gt;"",'Données élèves'!O737&lt;&gt;""),'Données élèves'!O737,"")</f>
        <v/>
      </c>
      <c r="P734" s="148" t="str">
        <f>IF(AND(A734&lt;&gt;"",'Données élèves'!AK737&lt;&gt;""),IF('Données élèves'!AK737=TRUE,INDEX(codeform,MATCH('Données élèves'!P737,libform,0)),'Données élèves'!P737),"")</f>
        <v/>
      </c>
      <c r="Q734" s="148" t="str">
        <f>IF(AND(A734&lt;&gt;"",'Données élèves'!AL737&lt;&gt;""),IF('Données élèves'!AL737=TRUE,INDEX(codespe,MATCH('Données élèves'!Q737,libspe,0)),'Données élèves'!Q737),"")</f>
        <v/>
      </c>
      <c r="R734" s="148" t="str">
        <f>IF(AND(A734&lt;&gt;"",OR('Données élèves'!AM737&lt;&gt;"",'Données élèves'!AT737=FALSE)),IF('Données élèves'!AM737=TRUE,INDEX(codemp1,MATCH('Données élèves'!R737,libmp1,0)),IF('Données élèves'!AT737=FALSE,0,'Données élèves'!R737)),"")</f>
        <v/>
      </c>
      <c r="S734" s="148" t="str">
        <f t="shared" si="34"/>
        <v/>
      </c>
      <c r="T734" s="148" t="str">
        <f t="shared" si="35"/>
        <v/>
      </c>
      <c r="U734" s="148" t="str">
        <f>IF(AND(A734&lt;&gt;"",'Données élèves'!S737&lt;&gt;""),'Données élèves'!S737,"")</f>
        <v/>
      </c>
      <c r="V734" s="148" t="str">
        <f>IF(AND(A734&lt;&gt;"",'Données élèves'!T737&lt;&gt;""),'Données élèves'!T737,"")</f>
        <v/>
      </c>
      <c r="W734" s="148" t="str">
        <f>IF(AND(A734&lt;&gt;"",'Données élèves'!U737&lt;&gt;""),'Données élèves'!U737,"")</f>
        <v/>
      </c>
      <c r="X734" s="148" t="str">
        <f>IF(AND(A734&lt;&gt;"",'Données élèves'!V737&lt;&gt;""),'Données élèves'!V737,"")</f>
        <v/>
      </c>
      <c r="Y734" s="148" t="str">
        <f>IF(AND(A734&lt;&gt;"",'Données élèves'!W737&lt;&gt;""),'Données élèves'!W737,"")</f>
        <v/>
      </c>
      <c r="Z734" s="148" t="str">
        <f>IF(AND(A734&lt;&gt;"",'Données élèves'!X737&lt;&gt;""),'Données élèves'!X737,"")</f>
        <v/>
      </c>
    </row>
    <row r="735" spans="1:26" x14ac:dyDescent="0.2">
      <c r="A735" s="146" t="str">
        <f>IF('Données élèves'!$C738&lt;&gt;"",'Données élèves'!A738,"")</f>
        <v/>
      </c>
      <c r="B735" s="146" t="str">
        <f>IF(A735&lt;&gt;"",'Données élèves'!B738,"")</f>
        <v/>
      </c>
      <c r="C735" s="146" t="str">
        <f>IF(AND(A735&lt;&gt;"",'Données élèves'!F738&lt;&gt;""),IF(INDEX(codeclint,MATCH('Données élèves'!F738,libclint,0))&lt;&gt;"",INDEX(codeclint,MATCH('Données élèves'!F738,libclint,0)),""),"")</f>
        <v/>
      </c>
      <c r="D735" s="146" t="str">
        <f t="shared" si="33"/>
        <v/>
      </c>
      <c r="E735" s="146" t="str">
        <f>IF(A735&lt;&gt;"",IF('Données élèves'!G738&lt;&gt;"",IF('Données élèves'!AB738&lt;&gt;"",IF('Données élèves'!G738="LOC.ID",CONCATENATE("LOC.",'Données élèves'!AU$5),'Données élèves'!G738),""),""),"")</f>
        <v/>
      </c>
      <c r="F735" s="146" t="str">
        <f>IF(A735&lt;&gt;"",IF('Données élèves'!H738&lt;&gt;"",'Données élèves'!H738,""),"")</f>
        <v/>
      </c>
      <c r="G735" s="146" t="str">
        <f>IF(AND(A735&lt;&gt;"",'Données élèves'!AC738&lt;&gt;""),IF('Données élèves'!AC738=TRUE,INDEX(codesex,MATCH('Données élèves'!I738,libsex,0)),'Données élèves'!I738),"")</f>
        <v/>
      </c>
      <c r="H735" s="147" t="str">
        <f>IF(A735&lt;&gt;"",IF('Données élèves'!J738&lt;&gt;"",'Données élèves'!J738,""),"")</f>
        <v/>
      </c>
      <c r="I735" s="148" t="str">
        <f>IF(AND(A735&lt;&gt;"",'Données élèves'!AE738&lt;&gt;""),IF('Données élèves'!AE738=TRUE,INDEX(codenat,MATCH('Données élèves'!K738,libnat,0)),'Données élèves'!K738),"")</f>
        <v/>
      </c>
      <c r="J735" s="148" t="str">
        <f>IF(AND(A735&lt;&gt;"",'Données élèves'!AF738&lt;&gt;""),IF('Données élèves'!AF738=TRUE,INDEX(codelangue,MATCH('Données élèves'!L738,liblangue,0)),'Données élèves'!L738),"")</f>
        <v/>
      </c>
      <c r="K735" s="148" t="str">
        <f>IF(AND(A735&lt;&gt;"",'Données élèves'!AH738&lt;&gt;""),IF('Données élèves'!AH738=TRUE,IF(INDEX(codegem,MATCH('Données élèves'!M738,libgem,0))&lt;8000,INDEX(codegem,MATCH('Données élèves'!M738,libgem,0)),""),'Données élèves'!M738),"")</f>
        <v/>
      </c>
      <c r="L735" s="148" t="str">
        <f>IF(AND(A735&lt;&gt;"",'Données élèves'!AH738&lt;&gt;""),IF('Données élèves'!AH738=TRUE,INDEX(codegemhist,MATCH('Données élèves'!M738,libgem,0)),""),"")</f>
        <v/>
      </c>
      <c r="M735" s="148" t="str">
        <f>IF(AND(A735&lt;&gt;"",'Données élèves'!AH738&lt;&gt;""),IF('Données élèves'!AH738=TRUE,IF(INDEX(codegem,MATCH('Données élèves'!M738,libgem,0))&gt;=8000,INDEX(codegem,MATCH('Données élèves'!M738,libgem,0)),""),'Données élèves'!M738),"")</f>
        <v/>
      </c>
      <c r="N735" s="148" t="str">
        <f>IF(AND(A735&lt;&gt;"",'Données élèves'!AI738&lt;&gt;""),IF('Données élèves'!AI738=TRUE,INDEX(codeschart,MATCH('Données élèves'!N738,libschart,0)),'Données élèves'!N738),"")</f>
        <v/>
      </c>
      <c r="O735" s="148" t="str">
        <f>IF(AND(A735&lt;&gt;"",'Données élèves'!O738&lt;&gt;""),'Données élèves'!O738,"")</f>
        <v/>
      </c>
      <c r="P735" s="148" t="str">
        <f>IF(AND(A735&lt;&gt;"",'Données élèves'!AK738&lt;&gt;""),IF('Données élèves'!AK738=TRUE,INDEX(codeform,MATCH('Données élèves'!P738,libform,0)),'Données élèves'!P738),"")</f>
        <v/>
      </c>
      <c r="Q735" s="148" t="str">
        <f>IF(AND(A735&lt;&gt;"",'Données élèves'!AL738&lt;&gt;""),IF('Données élèves'!AL738=TRUE,INDEX(codespe,MATCH('Données élèves'!Q738,libspe,0)),'Données élèves'!Q738),"")</f>
        <v/>
      </c>
      <c r="R735" s="148" t="str">
        <f>IF(AND(A735&lt;&gt;"",OR('Données élèves'!AM738&lt;&gt;"",'Données élèves'!AT738=FALSE)),IF('Données élèves'!AM738=TRUE,INDEX(codemp1,MATCH('Données élèves'!R738,libmp1,0)),IF('Données élèves'!AT738=FALSE,0,'Données élèves'!R738)),"")</f>
        <v/>
      </c>
      <c r="S735" s="148" t="str">
        <f t="shared" si="34"/>
        <v/>
      </c>
      <c r="T735" s="148" t="str">
        <f t="shared" si="35"/>
        <v/>
      </c>
      <c r="U735" s="148" t="str">
        <f>IF(AND(A735&lt;&gt;"",'Données élèves'!S738&lt;&gt;""),'Données élèves'!S738,"")</f>
        <v/>
      </c>
      <c r="V735" s="148" t="str">
        <f>IF(AND(A735&lt;&gt;"",'Données élèves'!T738&lt;&gt;""),'Données élèves'!T738,"")</f>
        <v/>
      </c>
      <c r="W735" s="148" t="str">
        <f>IF(AND(A735&lt;&gt;"",'Données élèves'!U738&lt;&gt;""),'Données élèves'!U738,"")</f>
        <v/>
      </c>
      <c r="X735" s="148" t="str">
        <f>IF(AND(A735&lt;&gt;"",'Données élèves'!V738&lt;&gt;""),'Données élèves'!V738,"")</f>
        <v/>
      </c>
      <c r="Y735" s="148" t="str">
        <f>IF(AND(A735&lt;&gt;"",'Données élèves'!W738&lt;&gt;""),'Données élèves'!W738,"")</f>
        <v/>
      </c>
      <c r="Z735" s="148" t="str">
        <f>IF(AND(A735&lt;&gt;"",'Données élèves'!X738&lt;&gt;""),'Données élèves'!X738,"")</f>
        <v/>
      </c>
    </row>
    <row r="736" spans="1:26" x14ac:dyDescent="0.2">
      <c r="A736" s="146" t="str">
        <f>IF('Données élèves'!$C739&lt;&gt;"",'Données élèves'!A739,"")</f>
        <v/>
      </c>
      <c r="B736" s="146" t="str">
        <f>IF(A736&lt;&gt;"",'Données élèves'!B739,"")</f>
        <v/>
      </c>
      <c r="C736" s="146" t="str">
        <f>IF(AND(A736&lt;&gt;"",'Données élèves'!F739&lt;&gt;""),IF(INDEX(codeclint,MATCH('Données élèves'!F739,libclint,0))&lt;&gt;"",INDEX(codeclint,MATCH('Données élèves'!F739,libclint,0)),""),"")</f>
        <v/>
      </c>
      <c r="D736" s="146" t="str">
        <f t="shared" si="33"/>
        <v/>
      </c>
      <c r="E736" s="146" t="str">
        <f>IF(A736&lt;&gt;"",IF('Données élèves'!G739&lt;&gt;"",IF('Données élèves'!AB739&lt;&gt;"",IF('Données élèves'!G739="LOC.ID",CONCATENATE("LOC.",'Données élèves'!AU$5),'Données élèves'!G739),""),""),"")</f>
        <v/>
      </c>
      <c r="F736" s="146" t="str">
        <f>IF(A736&lt;&gt;"",IF('Données élèves'!H739&lt;&gt;"",'Données élèves'!H739,""),"")</f>
        <v/>
      </c>
      <c r="G736" s="146" t="str">
        <f>IF(AND(A736&lt;&gt;"",'Données élèves'!AC739&lt;&gt;""),IF('Données élèves'!AC739=TRUE,INDEX(codesex,MATCH('Données élèves'!I739,libsex,0)),'Données élèves'!I739),"")</f>
        <v/>
      </c>
      <c r="H736" s="147" t="str">
        <f>IF(A736&lt;&gt;"",IF('Données élèves'!J739&lt;&gt;"",'Données élèves'!J739,""),"")</f>
        <v/>
      </c>
      <c r="I736" s="148" t="str">
        <f>IF(AND(A736&lt;&gt;"",'Données élèves'!AE739&lt;&gt;""),IF('Données élèves'!AE739=TRUE,INDEX(codenat,MATCH('Données élèves'!K739,libnat,0)),'Données élèves'!K739),"")</f>
        <v/>
      </c>
      <c r="J736" s="148" t="str">
        <f>IF(AND(A736&lt;&gt;"",'Données élèves'!AF739&lt;&gt;""),IF('Données élèves'!AF739=TRUE,INDEX(codelangue,MATCH('Données élèves'!L739,liblangue,0)),'Données élèves'!L739),"")</f>
        <v/>
      </c>
      <c r="K736" s="148" t="str">
        <f>IF(AND(A736&lt;&gt;"",'Données élèves'!AH739&lt;&gt;""),IF('Données élèves'!AH739=TRUE,IF(INDEX(codegem,MATCH('Données élèves'!M739,libgem,0))&lt;8000,INDEX(codegem,MATCH('Données élèves'!M739,libgem,0)),""),'Données élèves'!M739),"")</f>
        <v/>
      </c>
      <c r="L736" s="148" t="str">
        <f>IF(AND(A736&lt;&gt;"",'Données élèves'!AH739&lt;&gt;""),IF('Données élèves'!AH739=TRUE,INDEX(codegemhist,MATCH('Données élèves'!M739,libgem,0)),""),"")</f>
        <v/>
      </c>
      <c r="M736" s="148" t="str">
        <f>IF(AND(A736&lt;&gt;"",'Données élèves'!AH739&lt;&gt;""),IF('Données élèves'!AH739=TRUE,IF(INDEX(codegem,MATCH('Données élèves'!M739,libgem,0))&gt;=8000,INDEX(codegem,MATCH('Données élèves'!M739,libgem,0)),""),'Données élèves'!M739),"")</f>
        <v/>
      </c>
      <c r="N736" s="148" t="str">
        <f>IF(AND(A736&lt;&gt;"",'Données élèves'!AI739&lt;&gt;""),IF('Données élèves'!AI739=TRUE,INDEX(codeschart,MATCH('Données élèves'!N739,libschart,0)),'Données élèves'!N739),"")</f>
        <v/>
      </c>
      <c r="O736" s="148" t="str">
        <f>IF(AND(A736&lt;&gt;"",'Données élèves'!O739&lt;&gt;""),'Données élèves'!O739,"")</f>
        <v/>
      </c>
      <c r="P736" s="148" t="str">
        <f>IF(AND(A736&lt;&gt;"",'Données élèves'!AK739&lt;&gt;""),IF('Données élèves'!AK739=TRUE,INDEX(codeform,MATCH('Données élèves'!P739,libform,0)),'Données élèves'!P739),"")</f>
        <v/>
      </c>
      <c r="Q736" s="148" t="str">
        <f>IF(AND(A736&lt;&gt;"",'Données élèves'!AL739&lt;&gt;""),IF('Données élèves'!AL739=TRUE,INDEX(codespe,MATCH('Données élèves'!Q739,libspe,0)),'Données élèves'!Q739),"")</f>
        <v/>
      </c>
      <c r="R736" s="148" t="str">
        <f>IF(AND(A736&lt;&gt;"",OR('Données élèves'!AM739&lt;&gt;"",'Données élèves'!AT739=FALSE)),IF('Données élèves'!AM739=TRUE,INDEX(codemp1,MATCH('Données élèves'!R739,libmp1,0)),IF('Données élèves'!AT739=FALSE,0,'Données élèves'!R739)),"")</f>
        <v/>
      </c>
      <c r="S736" s="148" t="str">
        <f t="shared" si="34"/>
        <v/>
      </c>
      <c r="T736" s="148" t="str">
        <f t="shared" si="35"/>
        <v/>
      </c>
      <c r="U736" s="148" t="str">
        <f>IF(AND(A736&lt;&gt;"",'Données élèves'!S739&lt;&gt;""),'Données élèves'!S739,"")</f>
        <v/>
      </c>
      <c r="V736" s="148" t="str">
        <f>IF(AND(A736&lt;&gt;"",'Données élèves'!T739&lt;&gt;""),'Données élèves'!T739,"")</f>
        <v/>
      </c>
      <c r="W736" s="148" t="str">
        <f>IF(AND(A736&lt;&gt;"",'Données élèves'!U739&lt;&gt;""),'Données élèves'!U739,"")</f>
        <v/>
      </c>
      <c r="X736" s="148" t="str">
        <f>IF(AND(A736&lt;&gt;"",'Données élèves'!V739&lt;&gt;""),'Données élèves'!V739,"")</f>
        <v/>
      </c>
      <c r="Y736" s="148" t="str">
        <f>IF(AND(A736&lt;&gt;"",'Données élèves'!W739&lt;&gt;""),'Données élèves'!W739,"")</f>
        <v/>
      </c>
      <c r="Z736" s="148" t="str">
        <f>IF(AND(A736&lt;&gt;"",'Données élèves'!X739&lt;&gt;""),'Données élèves'!X739,"")</f>
        <v/>
      </c>
    </row>
    <row r="737" spans="1:26" x14ac:dyDescent="0.2">
      <c r="A737" s="146" t="str">
        <f>IF('Données élèves'!$C740&lt;&gt;"",'Données élèves'!A740,"")</f>
        <v/>
      </c>
      <c r="B737" s="146" t="str">
        <f>IF(A737&lt;&gt;"",'Données élèves'!B740,"")</f>
        <v/>
      </c>
      <c r="C737" s="146" t="str">
        <f>IF(AND(A737&lt;&gt;"",'Données élèves'!F740&lt;&gt;""),IF(INDEX(codeclint,MATCH('Données élèves'!F740,libclint,0))&lt;&gt;"",INDEX(codeclint,MATCH('Données élèves'!F740,libclint,0)),""),"")</f>
        <v/>
      </c>
      <c r="D737" s="146" t="str">
        <f t="shared" si="33"/>
        <v/>
      </c>
      <c r="E737" s="146" t="str">
        <f>IF(A737&lt;&gt;"",IF('Données élèves'!G740&lt;&gt;"",IF('Données élèves'!AB740&lt;&gt;"",IF('Données élèves'!G740="LOC.ID",CONCATENATE("LOC.",'Données élèves'!AU$5),'Données élèves'!G740),""),""),"")</f>
        <v/>
      </c>
      <c r="F737" s="146" t="str">
        <f>IF(A737&lt;&gt;"",IF('Données élèves'!H740&lt;&gt;"",'Données élèves'!H740,""),"")</f>
        <v/>
      </c>
      <c r="G737" s="146" t="str">
        <f>IF(AND(A737&lt;&gt;"",'Données élèves'!AC740&lt;&gt;""),IF('Données élèves'!AC740=TRUE,INDEX(codesex,MATCH('Données élèves'!I740,libsex,0)),'Données élèves'!I740),"")</f>
        <v/>
      </c>
      <c r="H737" s="147" t="str">
        <f>IF(A737&lt;&gt;"",IF('Données élèves'!J740&lt;&gt;"",'Données élèves'!J740,""),"")</f>
        <v/>
      </c>
      <c r="I737" s="148" t="str">
        <f>IF(AND(A737&lt;&gt;"",'Données élèves'!AE740&lt;&gt;""),IF('Données élèves'!AE740=TRUE,INDEX(codenat,MATCH('Données élèves'!K740,libnat,0)),'Données élèves'!K740),"")</f>
        <v/>
      </c>
      <c r="J737" s="148" t="str">
        <f>IF(AND(A737&lt;&gt;"",'Données élèves'!AF740&lt;&gt;""),IF('Données élèves'!AF740=TRUE,INDEX(codelangue,MATCH('Données élèves'!L740,liblangue,0)),'Données élèves'!L740),"")</f>
        <v/>
      </c>
      <c r="K737" s="148" t="str">
        <f>IF(AND(A737&lt;&gt;"",'Données élèves'!AH740&lt;&gt;""),IF('Données élèves'!AH740=TRUE,IF(INDEX(codegem,MATCH('Données élèves'!M740,libgem,0))&lt;8000,INDEX(codegem,MATCH('Données élèves'!M740,libgem,0)),""),'Données élèves'!M740),"")</f>
        <v/>
      </c>
      <c r="L737" s="148" t="str">
        <f>IF(AND(A737&lt;&gt;"",'Données élèves'!AH740&lt;&gt;""),IF('Données élèves'!AH740=TRUE,INDEX(codegemhist,MATCH('Données élèves'!M740,libgem,0)),""),"")</f>
        <v/>
      </c>
      <c r="M737" s="148" t="str">
        <f>IF(AND(A737&lt;&gt;"",'Données élèves'!AH740&lt;&gt;""),IF('Données élèves'!AH740=TRUE,IF(INDEX(codegem,MATCH('Données élèves'!M740,libgem,0))&gt;=8000,INDEX(codegem,MATCH('Données élèves'!M740,libgem,0)),""),'Données élèves'!M740),"")</f>
        <v/>
      </c>
      <c r="N737" s="148" t="str">
        <f>IF(AND(A737&lt;&gt;"",'Données élèves'!AI740&lt;&gt;""),IF('Données élèves'!AI740=TRUE,INDEX(codeschart,MATCH('Données élèves'!N740,libschart,0)),'Données élèves'!N740),"")</f>
        <v/>
      </c>
      <c r="O737" s="148" t="str">
        <f>IF(AND(A737&lt;&gt;"",'Données élèves'!O740&lt;&gt;""),'Données élèves'!O740,"")</f>
        <v/>
      </c>
      <c r="P737" s="148" t="str">
        <f>IF(AND(A737&lt;&gt;"",'Données élèves'!AK740&lt;&gt;""),IF('Données élèves'!AK740=TRUE,INDEX(codeform,MATCH('Données élèves'!P740,libform,0)),'Données élèves'!P740),"")</f>
        <v/>
      </c>
      <c r="Q737" s="148" t="str">
        <f>IF(AND(A737&lt;&gt;"",'Données élèves'!AL740&lt;&gt;""),IF('Données élèves'!AL740=TRUE,INDEX(codespe,MATCH('Données élèves'!Q740,libspe,0)),'Données élèves'!Q740),"")</f>
        <v/>
      </c>
      <c r="R737" s="148" t="str">
        <f>IF(AND(A737&lt;&gt;"",OR('Données élèves'!AM740&lt;&gt;"",'Données élèves'!AT740=FALSE)),IF('Données élèves'!AM740=TRUE,INDEX(codemp1,MATCH('Données élèves'!R740,libmp1,0)),IF('Données élèves'!AT740=FALSE,0,'Données élèves'!R740)),"")</f>
        <v/>
      </c>
      <c r="S737" s="148" t="str">
        <f t="shared" si="34"/>
        <v/>
      </c>
      <c r="T737" s="148" t="str">
        <f t="shared" si="35"/>
        <v/>
      </c>
      <c r="U737" s="148" t="str">
        <f>IF(AND(A737&lt;&gt;"",'Données élèves'!S740&lt;&gt;""),'Données élèves'!S740,"")</f>
        <v/>
      </c>
      <c r="V737" s="148" t="str">
        <f>IF(AND(A737&lt;&gt;"",'Données élèves'!T740&lt;&gt;""),'Données élèves'!T740,"")</f>
        <v/>
      </c>
      <c r="W737" s="148" t="str">
        <f>IF(AND(A737&lt;&gt;"",'Données élèves'!U740&lt;&gt;""),'Données élèves'!U740,"")</f>
        <v/>
      </c>
      <c r="X737" s="148" t="str">
        <f>IF(AND(A737&lt;&gt;"",'Données élèves'!V740&lt;&gt;""),'Données élèves'!V740,"")</f>
        <v/>
      </c>
      <c r="Y737" s="148" t="str">
        <f>IF(AND(A737&lt;&gt;"",'Données élèves'!W740&lt;&gt;""),'Données élèves'!W740,"")</f>
        <v/>
      </c>
      <c r="Z737" s="148" t="str">
        <f>IF(AND(A737&lt;&gt;"",'Données élèves'!X740&lt;&gt;""),'Données élèves'!X740,"")</f>
        <v/>
      </c>
    </row>
    <row r="738" spans="1:26" x14ac:dyDescent="0.2">
      <c r="A738" s="146" t="str">
        <f>IF('Données élèves'!$C741&lt;&gt;"",'Données élèves'!A741,"")</f>
        <v/>
      </c>
      <c r="B738" s="146" t="str">
        <f>IF(A738&lt;&gt;"",'Données élèves'!B741,"")</f>
        <v/>
      </c>
      <c r="C738" s="146" t="str">
        <f>IF(AND(A738&lt;&gt;"",'Données élèves'!F741&lt;&gt;""),IF(INDEX(codeclint,MATCH('Données élèves'!F741,libclint,0))&lt;&gt;"",INDEX(codeclint,MATCH('Données élèves'!F741,libclint,0)),""),"")</f>
        <v/>
      </c>
      <c r="D738" s="146" t="str">
        <f t="shared" si="33"/>
        <v/>
      </c>
      <c r="E738" s="146" t="str">
        <f>IF(A738&lt;&gt;"",IF('Données élèves'!G741&lt;&gt;"",IF('Données élèves'!AB741&lt;&gt;"",IF('Données élèves'!G741="LOC.ID",CONCATENATE("LOC.",'Données élèves'!AU$5),'Données élèves'!G741),""),""),"")</f>
        <v/>
      </c>
      <c r="F738" s="146" t="str">
        <f>IF(A738&lt;&gt;"",IF('Données élèves'!H741&lt;&gt;"",'Données élèves'!H741,""),"")</f>
        <v/>
      </c>
      <c r="G738" s="146" t="str">
        <f>IF(AND(A738&lt;&gt;"",'Données élèves'!AC741&lt;&gt;""),IF('Données élèves'!AC741=TRUE,INDEX(codesex,MATCH('Données élèves'!I741,libsex,0)),'Données élèves'!I741),"")</f>
        <v/>
      </c>
      <c r="H738" s="147" t="str">
        <f>IF(A738&lt;&gt;"",IF('Données élèves'!J741&lt;&gt;"",'Données élèves'!J741,""),"")</f>
        <v/>
      </c>
      <c r="I738" s="148" t="str">
        <f>IF(AND(A738&lt;&gt;"",'Données élèves'!AE741&lt;&gt;""),IF('Données élèves'!AE741=TRUE,INDEX(codenat,MATCH('Données élèves'!K741,libnat,0)),'Données élèves'!K741),"")</f>
        <v/>
      </c>
      <c r="J738" s="148" t="str">
        <f>IF(AND(A738&lt;&gt;"",'Données élèves'!AF741&lt;&gt;""),IF('Données élèves'!AF741=TRUE,INDEX(codelangue,MATCH('Données élèves'!L741,liblangue,0)),'Données élèves'!L741),"")</f>
        <v/>
      </c>
      <c r="K738" s="148" t="str">
        <f>IF(AND(A738&lt;&gt;"",'Données élèves'!AH741&lt;&gt;""),IF('Données élèves'!AH741=TRUE,IF(INDEX(codegem,MATCH('Données élèves'!M741,libgem,0))&lt;8000,INDEX(codegem,MATCH('Données élèves'!M741,libgem,0)),""),'Données élèves'!M741),"")</f>
        <v/>
      </c>
      <c r="L738" s="148" t="str">
        <f>IF(AND(A738&lt;&gt;"",'Données élèves'!AH741&lt;&gt;""),IF('Données élèves'!AH741=TRUE,INDEX(codegemhist,MATCH('Données élèves'!M741,libgem,0)),""),"")</f>
        <v/>
      </c>
      <c r="M738" s="148" t="str">
        <f>IF(AND(A738&lt;&gt;"",'Données élèves'!AH741&lt;&gt;""),IF('Données élèves'!AH741=TRUE,IF(INDEX(codegem,MATCH('Données élèves'!M741,libgem,0))&gt;=8000,INDEX(codegem,MATCH('Données élèves'!M741,libgem,0)),""),'Données élèves'!M741),"")</f>
        <v/>
      </c>
      <c r="N738" s="148" t="str">
        <f>IF(AND(A738&lt;&gt;"",'Données élèves'!AI741&lt;&gt;""),IF('Données élèves'!AI741=TRUE,INDEX(codeschart,MATCH('Données élèves'!N741,libschart,0)),'Données élèves'!N741),"")</f>
        <v/>
      </c>
      <c r="O738" s="148" t="str">
        <f>IF(AND(A738&lt;&gt;"",'Données élèves'!O741&lt;&gt;""),'Données élèves'!O741,"")</f>
        <v/>
      </c>
      <c r="P738" s="148" t="str">
        <f>IF(AND(A738&lt;&gt;"",'Données élèves'!AK741&lt;&gt;""),IF('Données élèves'!AK741=TRUE,INDEX(codeform,MATCH('Données élèves'!P741,libform,0)),'Données élèves'!P741),"")</f>
        <v/>
      </c>
      <c r="Q738" s="148" t="str">
        <f>IF(AND(A738&lt;&gt;"",'Données élèves'!AL741&lt;&gt;""),IF('Données élèves'!AL741=TRUE,INDEX(codespe,MATCH('Données élèves'!Q741,libspe,0)),'Données élèves'!Q741),"")</f>
        <v/>
      </c>
      <c r="R738" s="148" t="str">
        <f>IF(AND(A738&lt;&gt;"",OR('Données élèves'!AM741&lt;&gt;"",'Données élèves'!AT741=FALSE)),IF('Données élèves'!AM741=TRUE,INDEX(codemp1,MATCH('Données élèves'!R741,libmp1,0)),IF('Données élèves'!AT741=FALSE,0,'Données élèves'!R741)),"")</f>
        <v/>
      </c>
      <c r="S738" s="148" t="str">
        <f t="shared" si="34"/>
        <v/>
      </c>
      <c r="T738" s="148" t="str">
        <f t="shared" si="35"/>
        <v/>
      </c>
      <c r="U738" s="148" t="str">
        <f>IF(AND(A738&lt;&gt;"",'Données élèves'!S741&lt;&gt;""),'Données élèves'!S741,"")</f>
        <v/>
      </c>
      <c r="V738" s="148" t="str">
        <f>IF(AND(A738&lt;&gt;"",'Données élèves'!T741&lt;&gt;""),'Données élèves'!T741,"")</f>
        <v/>
      </c>
      <c r="W738" s="148" t="str">
        <f>IF(AND(A738&lt;&gt;"",'Données élèves'!U741&lt;&gt;""),'Données élèves'!U741,"")</f>
        <v/>
      </c>
      <c r="X738" s="148" t="str">
        <f>IF(AND(A738&lt;&gt;"",'Données élèves'!V741&lt;&gt;""),'Données élèves'!V741,"")</f>
        <v/>
      </c>
      <c r="Y738" s="148" t="str">
        <f>IF(AND(A738&lt;&gt;"",'Données élèves'!W741&lt;&gt;""),'Données élèves'!W741,"")</f>
        <v/>
      </c>
      <c r="Z738" s="148" t="str">
        <f>IF(AND(A738&lt;&gt;"",'Données élèves'!X741&lt;&gt;""),'Données élèves'!X741,"")</f>
        <v/>
      </c>
    </row>
    <row r="739" spans="1:26" x14ac:dyDescent="0.2">
      <c r="A739" s="146" t="str">
        <f>IF('Données élèves'!$C742&lt;&gt;"",'Données élèves'!A742,"")</f>
        <v/>
      </c>
      <c r="B739" s="146" t="str">
        <f>IF(A739&lt;&gt;"",'Données élèves'!B742,"")</f>
        <v/>
      </c>
      <c r="C739" s="146" t="str">
        <f>IF(AND(A739&lt;&gt;"",'Données élèves'!F742&lt;&gt;""),IF(INDEX(codeclint,MATCH('Données élèves'!F742,libclint,0))&lt;&gt;"",INDEX(codeclint,MATCH('Données élèves'!F742,libclint,0)),""),"")</f>
        <v/>
      </c>
      <c r="D739" s="146" t="str">
        <f t="shared" si="33"/>
        <v/>
      </c>
      <c r="E739" s="146" t="str">
        <f>IF(A739&lt;&gt;"",IF('Données élèves'!G742&lt;&gt;"",IF('Données élèves'!AB742&lt;&gt;"",IF('Données élèves'!G742="LOC.ID",CONCATENATE("LOC.",'Données élèves'!AU$5),'Données élèves'!G742),""),""),"")</f>
        <v/>
      </c>
      <c r="F739" s="146" t="str">
        <f>IF(A739&lt;&gt;"",IF('Données élèves'!H742&lt;&gt;"",'Données élèves'!H742,""),"")</f>
        <v/>
      </c>
      <c r="G739" s="146" t="str">
        <f>IF(AND(A739&lt;&gt;"",'Données élèves'!AC742&lt;&gt;""),IF('Données élèves'!AC742=TRUE,INDEX(codesex,MATCH('Données élèves'!I742,libsex,0)),'Données élèves'!I742),"")</f>
        <v/>
      </c>
      <c r="H739" s="147" t="str">
        <f>IF(A739&lt;&gt;"",IF('Données élèves'!J742&lt;&gt;"",'Données élèves'!J742,""),"")</f>
        <v/>
      </c>
      <c r="I739" s="148" t="str">
        <f>IF(AND(A739&lt;&gt;"",'Données élèves'!AE742&lt;&gt;""),IF('Données élèves'!AE742=TRUE,INDEX(codenat,MATCH('Données élèves'!K742,libnat,0)),'Données élèves'!K742),"")</f>
        <v/>
      </c>
      <c r="J739" s="148" t="str">
        <f>IF(AND(A739&lt;&gt;"",'Données élèves'!AF742&lt;&gt;""),IF('Données élèves'!AF742=TRUE,INDEX(codelangue,MATCH('Données élèves'!L742,liblangue,0)),'Données élèves'!L742),"")</f>
        <v/>
      </c>
      <c r="K739" s="148" t="str">
        <f>IF(AND(A739&lt;&gt;"",'Données élèves'!AH742&lt;&gt;""),IF('Données élèves'!AH742=TRUE,IF(INDEX(codegem,MATCH('Données élèves'!M742,libgem,0))&lt;8000,INDEX(codegem,MATCH('Données élèves'!M742,libgem,0)),""),'Données élèves'!M742),"")</f>
        <v/>
      </c>
      <c r="L739" s="148" t="str">
        <f>IF(AND(A739&lt;&gt;"",'Données élèves'!AH742&lt;&gt;""),IF('Données élèves'!AH742=TRUE,INDEX(codegemhist,MATCH('Données élèves'!M742,libgem,0)),""),"")</f>
        <v/>
      </c>
      <c r="M739" s="148" t="str">
        <f>IF(AND(A739&lt;&gt;"",'Données élèves'!AH742&lt;&gt;""),IF('Données élèves'!AH742=TRUE,IF(INDEX(codegem,MATCH('Données élèves'!M742,libgem,0))&gt;=8000,INDEX(codegem,MATCH('Données élèves'!M742,libgem,0)),""),'Données élèves'!M742),"")</f>
        <v/>
      </c>
      <c r="N739" s="148" t="str">
        <f>IF(AND(A739&lt;&gt;"",'Données élèves'!AI742&lt;&gt;""),IF('Données élèves'!AI742=TRUE,INDEX(codeschart,MATCH('Données élèves'!N742,libschart,0)),'Données élèves'!N742),"")</f>
        <v/>
      </c>
      <c r="O739" s="148" t="str">
        <f>IF(AND(A739&lt;&gt;"",'Données élèves'!O742&lt;&gt;""),'Données élèves'!O742,"")</f>
        <v/>
      </c>
      <c r="P739" s="148" t="str">
        <f>IF(AND(A739&lt;&gt;"",'Données élèves'!AK742&lt;&gt;""),IF('Données élèves'!AK742=TRUE,INDEX(codeform,MATCH('Données élèves'!P742,libform,0)),'Données élèves'!P742),"")</f>
        <v/>
      </c>
      <c r="Q739" s="148" t="str">
        <f>IF(AND(A739&lt;&gt;"",'Données élèves'!AL742&lt;&gt;""),IF('Données élèves'!AL742=TRUE,INDEX(codespe,MATCH('Données élèves'!Q742,libspe,0)),'Données élèves'!Q742),"")</f>
        <v/>
      </c>
      <c r="R739" s="148" t="str">
        <f>IF(AND(A739&lt;&gt;"",OR('Données élèves'!AM742&lt;&gt;"",'Données élèves'!AT742=FALSE)),IF('Données élèves'!AM742=TRUE,INDEX(codemp1,MATCH('Données élèves'!R742,libmp1,0)),IF('Données élèves'!AT742=FALSE,0,'Données élèves'!R742)),"")</f>
        <v/>
      </c>
      <c r="S739" s="148" t="str">
        <f t="shared" si="34"/>
        <v/>
      </c>
      <c r="T739" s="148" t="str">
        <f t="shared" si="35"/>
        <v/>
      </c>
      <c r="U739" s="148" t="str">
        <f>IF(AND(A739&lt;&gt;"",'Données élèves'!S742&lt;&gt;""),'Données élèves'!S742,"")</f>
        <v/>
      </c>
      <c r="V739" s="148" t="str">
        <f>IF(AND(A739&lt;&gt;"",'Données élèves'!T742&lt;&gt;""),'Données élèves'!T742,"")</f>
        <v/>
      </c>
      <c r="W739" s="148" t="str">
        <f>IF(AND(A739&lt;&gt;"",'Données élèves'!U742&lt;&gt;""),'Données élèves'!U742,"")</f>
        <v/>
      </c>
      <c r="X739" s="148" t="str">
        <f>IF(AND(A739&lt;&gt;"",'Données élèves'!V742&lt;&gt;""),'Données élèves'!V742,"")</f>
        <v/>
      </c>
      <c r="Y739" s="148" t="str">
        <f>IF(AND(A739&lt;&gt;"",'Données élèves'!W742&lt;&gt;""),'Données élèves'!W742,"")</f>
        <v/>
      </c>
      <c r="Z739" s="148" t="str">
        <f>IF(AND(A739&lt;&gt;"",'Données élèves'!X742&lt;&gt;""),'Données élèves'!X742,"")</f>
        <v/>
      </c>
    </row>
    <row r="740" spans="1:26" x14ac:dyDescent="0.2">
      <c r="A740" s="146" t="str">
        <f>IF('Données élèves'!$C743&lt;&gt;"",'Données élèves'!A743,"")</f>
        <v/>
      </c>
      <c r="B740" s="146" t="str">
        <f>IF(A740&lt;&gt;"",'Données élèves'!B743,"")</f>
        <v/>
      </c>
      <c r="C740" s="146" t="str">
        <f>IF(AND(A740&lt;&gt;"",'Données élèves'!F743&lt;&gt;""),IF(INDEX(codeclint,MATCH('Données élèves'!F743,libclint,0))&lt;&gt;"",INDEX(codeclint,MATCH('Données élèves'!F743,libclint,0)),""),"")</f>
        <v/>
      </c>
      <c r="D740" s="146" t="str">
        <f t="shared" si="33"/>
        <v/>
      </c>
      <c r="E740" s="146" t="str">
        <f>IF(A740&lt;&gt;"",IF('Données élèves'!G743&lt;&gt;"",IF('Données élèves'!AB743&lt;&gt;"",IF('Données élèves'!G743="LOC.ID",CONCATENATE("LOC.",'Données élèves'!AU$5),'Données élèves'!G743),""),""),"")</f>
        <v/>
      </c>
      <c r="F740" s="146" t="str">
        <f>IF(A740&lt;&gt;"",IF('Données élèves'!H743&lt;&gt;"",'Données élèves'!H743,""),"")</f>
        <v/>
      </c>
      <c r="G740" s="146" t="str">
        <f>IF(AND(A740&lt;&gt;"",'Données élèves'!AC743&lt;&gt;""),IF('Données élèves'!AC743=TRUE,INDEX(codesex,MATCH('Données élèves'!I743,libsex,0)),'Données élèves'!I743),"")</f>
        <v/>
      </c>
      <c r="H740" s="147" t="str">
        <f>IF(A740&lt;&gt;"",IF('Données élèves'!J743&lt;&gt;"",'Données élèves'!J743,""),"")</f>
        <v/>
      </c>
      <c r="I740" s="148" t="str">
        <f>IF(AND(A740&lt;&gt;"",'Données élèves'!AE743&lt;&gt;""),IF('Données élèves'!AE743=TRUE,INDEX(codenat,MATCH('Données élèves'!K743,libnat,0)),'Données élèves'!K743),"")</f>
        <v/>
      </c>
      <c r="J740" s="148" t="str">
        <f>IF(AND(A740&lt;&gt;"",'Données élèves'!AF743&lt;&gt;""),IF('Données élèves'!AF743=TRUE,INDEX(codelangue,MATCH('Données élèves'!L743,liblangue,0)),'Données élèves'!L743),"")</f>
        <v/>
      </c>
      <c r="K740" s="148" t="str">
        <f>IF(AND(A740&lt;&gt;"",'Données élèves'!AH743&lt;&gt;""),IF('Données élèves'!AH743=TRUE,IF(INDEX(codegem,MATCH('Données élèves'!M743,libgem,0))&lt;8000,INDEX(codegem,MATCH('Données élèves'!M743,libgem,0)),""),'Données élèves'!M743),"")</f>
        <v/>
      </c>
      <c r="L740" s="148" t="str">
        <f>IF(AND(A740&lt;&gt;"",'Données élèves'!AH743&lt;&gt;""),IF('Données élèves'!AH743=TRUE,INDEX(codegemhist,MATCH('Données élèves'!M743,libgem,0)),""),"")</f>
        <v/>
      </c>
      <c r="M740" s="148" t="str">
        <f>IF(AND(A740&lt;&gt;"",'Données élèves'!AH743&lt;&gt;""),IF('Données élèves'!AH743=TRUE,IF(INDEX(codegem,MATCH('Données élèves'!M743,libgem,0))&gt;=8000,INDEX(codegem,MATCH('Données élèves'!M743,libgem,0)),""),'Données élèves'!M743),"")</f>
        <v/>
      </c>
      <c r="N740" s="148" t="str">
        <f>IF(AND(A740&lt;&gt;"",'Données élèves'!AI743&lt;&gt;""),IF('Données élèves'!AI743=TRUE,INDEX(codeschart,MATCH('Données élèves'!N743,libschart,0)),'Données élèves'!N743),"")</f>
        <v/>
      </c>
      <c r="O740" s="148" t="str">
        <f>IF(AND(A740&lt;&gt;"",'Données élèves'!O743&lt;&gt;""),'Données élèves'!O743,"")</f>
        <v/>
      </c>
      <c r="P740" s="148" t="str">
        <f>IF(AND(A740&lt;&gt;"",'Données élèves'!AK743&lt;&gt;""),IF('Données élèves'!AK743=TRUE,INDEX(codeform,MATCH('Données élèves'!P743,libform,0)),'Données élèves'!P743),"")</f>
        <v/>
      </c>
      <c r="Q740" s="148" t="str">
        <f>IF(AND(A740&lt;&gt;"",'Données élèves'!AL743&lt;&gt;""),IF('Données élèves'!AL743=TRUE,INDEX(codespe,MATCH('Données élèves'!Q743,libspe,0)),'Données élèves'!Q743),"")</f>
        <v/>
      </c>
      <c r="R740" s="148" t="str">
        <f>IF(AND(A740&lt;&gt;"",OR('Données élèves'!AM743&lt;&gt;"",'Données élèves'!AT743=FALSE)),IF('Données élèves'!AM743=TRUE,INDEX(codemp1,MATCH('Données élèves'!R743,libmp1,0)),IF('Données élèves'!AT743=FALSE,0,'Données élèves'!R743)),"")</f>
        <v/>
      </c>
      <c r="S740" s="148" t="str">
        <f t="shared" si="34"/>
        <v/>
      </c>
      <c r="T740" s="148" t="str">
        <f t="shared" si="35"/>
        <v/>
      </c>
      <c r="U740" s="148" t="str">
        <f>IF(AND(A740&lt;&gt;"",'Données élèves'!S743&lt;&gt;""),'Données élèves'!S743,"")</f>
        <v/>
      </c>
      <c r="V740" s="148" t="str">
        <f>IF(AND(A740&lt;&gt;"",'Données élèves'!T743&lt;&gt;""),'Données élèves'!T743,"")</f>
        <v/>
      </c>
      <c r="W740" s="148" t="str">
        <f>IF(AND(A740&lt;&gt;"",'Données élèves'!U743&lt;&gt;""),'Données élèves'!U743,"")</f>
        <v/>
      </c>
      <c r="X740" s="148" t="str">
        <f>IF(AND(A740&lt;&gt;"",'Données élèves'!V743&lt;&gt;""),'Données élèves'!V743,"")</f>
        <v/>
      </c>
      <c r="Y740" s="148" t="str">
        <f>IF(AND(A740&lt;&gt;"",'Données élèves'!W743&lt;&gt;""),'Données élèves'!W743,"")</f>
        <v/>
      </c>
      <c r="Z740" s="148" t="str">
        <f>IF(AND(A740&lt;&gt;"",'Données élèves'!X743&lt;&gt;""),'Données élèves'!X743,"")</f>
        <v/>
      </c>
    </row>
    <row r="741" spans="1:26" x14ac:dyDescent="0.2">
      <c r="A741" s="146" t="str">
        <f>IF('Données élèves'!$C744&lt;&gt;"",'Données élèves'!A744,"")</f>
        <v/>
      </c>
      <c r="B741" s="146" t="str">
        <f>IF(A741&lt;&gt;"",'Données élèves'!B744,"")</f>
        <v/>
      </c>
      <c r="C741" s="146" t="str">
        <f>IF(AND(A741&lt;&gt;"",'Données élèves'!F744&lt;&gt;""),IF(INDEX(codeclint,MATCH('Données élèves'!F744,libclint,0))&lt;&gt;"",INDEX(codeclint,MATCH('Données élèves'!F744,libclint,0)),""),"")</f>
        <v/>
      </c>
      <c r="D741" s="146" t="str">
        <f t="shared" si="33"/>
        <v/>
      </c>
      <c r="E741" s="146" t="str">
        <f>IF(A741&lt;&gt;"",IF('Données élèves'!G744&lt;&gt;"",IF('Données élèves'!AB744&lt;&gt;"",IF('Données élèves'!G744="LOC.ID",CONCATENATE("LOC.",'Données élèves'!AU$5),'Données élèves'!G744),""),""),"")</f>
        <v/>
      </c>
      <c r="F741" s="146" t="str">
        <f>IF(A741&lt;&gt;"",IF('Données élèves'!H744&lt;&gt;"",'Données élèves'!H744,""),"")</f>
        <v/>
      </c>
      <c r="G741" s="146" t="str">
        <f>IF(AND(A741&lt;&gt;"",'Données élèves'!AC744&lt;&gt;""),IF('Données élèves'!AC744=TRUE,INDEX(codesex,MATCH('Données élèves'!I744,libsex,0)),'Données élèves'!I744),"")</f>
        <v/>
      </c>
      <c r="H741" s="147" t="str">
        <f>IF(A741&lt;&gt;"",IF('Données élèves'!J744&lt;&gt;"",'Données élèves'!J744,""),"")</f>
        <v/>
      </c>
      <c r="I741" s="148" t="str">
        <f>IF(AND(A741&lt;&gt;"",'Données élèves'!AE744&lt;&gt;""),IF('Données élèves'!AE744=TRUE,INDEX(codenat,MATCH('Données élèves'!K744,libnat,0)),'Données élèves'!K744),"")</f>
        <v/>
      </c>
      <c r="J741" s="148" t="str">
        <f>IF(AND(A741&lt;&gt;"",'Données élèves'!AF744&lt;&gt;""),IF('Données élèves'!AF744=TRUE,INDEX(codelangue,MATCH('Données élèves'!L744,liblangue,0)),'Données élèves'!L744),"")</f>
        <v/>
      </c>
      <c r="K741" s="148" t="str">
        <f>IF(AND(A741&lt;&gt;"",'Données élèves'!AH744&lt;&gt;""),IF('Données élèves'!AH744=TRUE,IF(INDEX(codegem,MATCH('Données élèves'!M744,libgem,0))&lt;8000,INDEX(codegem,MATCH('Données élèves'!M744,libgem,0)),""),'Données élèves'!M744),"")</f>
        <v/>
      </c>
      <c r="L741" s="148" t="str">
        <f>IF(AND(A741&lt;&gt;"",'Données élèves'!AH744&lt;&gt;""),IF('Données élèves'!AH744=TRUE,INDEX(codegemhist,MATCH('Données élèves'!M744,libgem,0)),""),"")</f>
        <v/>
      </c>
      <c r="M741" s="148" t="str">
        <f>IF(AND(A741&lt;&gt;"",'Données élèves'!AH744&lt;&gt;""),IF('Données élèves'!AH744=TRUE,IF(INDEX(codegem,MATCH('Données élèves'!M744,libgem,0))&gt;=8000,INDEX(codegem,MATCH('Données élèves'!M744,libgem,0)),""),'Données élèves'!M744),"")</f>
        <v/>
      </c>
      <c r="N741" s="148" t="str">
        <f>IF(AND(A741&lt;&gt;"",'Données élèves'!AI744&lt;&gt;""),IF('Données élèves'!AI744=TRUE,INDEX(codeschart,MATCH('Données élèves'!N744,libschart,0)),'Données élèves'!N744),"")</f>
        <v/>
      </c>
      <c r="O741" s="148" t="str">
        <f>IF(AND(A741&lt;&gt;"",'Données élèves'!O744&lt;&gt;""),'Données élèves'!O744,"")</f>
        <v/>
      </c>
      <c r="P741" s="148" t="str">
        <f>IF(AND(A741&lt;&gt;"",'Données élèves'!AK744&lt;&gt;""),IF('Données élèves'!AK744=TRUE,INDEX(codeform,MATCH('Données élèves'!P744,libform,0)),'Données élèves'!P744),"")</f>
        <v/>
      </c>
      <c r="Q741" s="148" t="str">
        <f>IF(AND(A741&lt;&gt;"",'Données élèves'!AL744&lt;&gt;""),IF('Données élèves'!AL744=TRUE,INDEX(codespe,MATCH('Données élèves'!Q744,libspe,0)),'Données élèves'!Q744),"")</f>
        <v/>
      </c>
      <c r="R741" s="148" t="str">
        <f>IF(AND(A741&lt;&gt;"",OR('Données élèves'!AM744&lt;&gt;"",'Données élèves'!AT744=FALSE)),IF('Données élèves'!AM744=TRUE,INDEX(codemp1,MATCH('Données élèves'!R744,libmp1,0)),IF('Données élèves'!AT744=FALSE,0,'Données élèves'!R744)),"")</f>
        <v/>
      </c>
      <c r="S741" s="148" t="str">
        <f t="shared" si="34"/>
        <v/>
      </c>
      <c r="T741" s="148" t="str">
        <f t="shared" si="35"/>
        <v/>
      </c>
      <c r="U741" s="148" t="str">
        <f>IF(AND(A741&lt;&gt;"",'Données élèves'!S744&lt;&gt;""),'Données élèves'!S744,"")</f>
        <v/>
      </c>
      <c r="V741" s="148" t="str">
        <f>IF(AND(A741&lt;&gt;"",'Données élèves'!T744&lt;&gt;""),'Données élèves'!T744,"")</f>
        <v/>
      </c>
      <c r="W741" s="148" t="str">
        <f>IF(AND(A741&lt;&gt;"",'Données élèves'!U744&lt;&gt;""),'Données élèves'!U744,"")</f>
        <v/>
      </c>
      <c r="X741" s="148" t="str">
        <f>IF(AND(A741&lt;&gt;"",'Données élèves'!V744&lt;&gt;""),'Données élèves'!V744,"")</f>
        <v/>
      </c>
      <c r="Y741" s="148" t="str">
        <f>IF(AND(A741&lt;&gt;"",'Données élèves'!W744&lt;&gt;""),'Données élèves'!W744,"")</f>
        <v/>
      </c>
      <c r="Z741" s="148" t="str">
        <f>IF(AND(A741&lt;&gt;"",'Données élèves'!X744&lt;&gt;""),'Données élèves'!X744,"")</f>
        <v/>
      </c>
    </row>
    <row r="742" spans="1:26" x14ac:dyDescent="0.2">
      <c r="A742" s="146" t="str">
        <f>IF('Données élèves'!$C745&lt;&gt;"",'Données élèves'!A745,"")</f>
        <v/>
      </c>
      <c r="B742" s="146" t="str">
        <f>IF(A742&lt;&gt;"",'Données élèves'!B745,"")</f>
        <v/>
      </c>
      <c r="C742" s="146" t="str">
        <f>IF(AND(A742&lt;&gt;"",'Données élèves'!F745&lt;&gt;""),IF(INDEX(codeclint,MATCH('Données élèves'!F745,libclint,0))&lt;&gt;"",INDEX(codeclint,MATCH('Données élèves'!F745,libclint,0)),""),"")</f>
        <v/>
      </c>
      <c r="D742" s="146" t="str">
        <f t="shared" si="33"/>
        <v/>
      </c>
      <c r="E742" s="146" t="str">
        <f>IF(A742&lt;&gt;"",IF('Données élèves'!G745&lt;&gt;"",IF('Données élèves'!AB745&lt;&gt;"",IF('Données élèves'!G745="LOC.ID",CONCATENATE("LOC.",'Données élèves'!AU$5),'Données élèves'!G745),""),""),"")</f>
        <v/>
      </c>
      <c r="F742" s="146" t="str">
        <f>IF(A742&lt;&gt;"",IF('Données élèves'!H745&lt;&gt;"",'Données élèves'!H745,""),"")</f>
        <v/>
      </c>
      <c r="G742" s="146" t="str">
        <f>IF(AND(A742&lt;&gt;"",'Données élèves'!AC745&lt;&gt;""),IF('Données élèves'!AC745=TRUE,INDEX(codesex,MATCH('Données élèves'!I745,libsex,0)),'Données élèves'!I745),"")</f>
        <v/>
      </c>
      <c r="H742" s="147" t="str">
        <f>IF(A742&lt;&gt;"",IF('Données élèves'!J745&lt;&gt;"",'Données élèves'!J745,""),"")</f>
        <v/>
      </c>
      <c r="I742" s="148" t="str">
        <f>IF(AND(A742&lt;&gt;"",'Données élèves'!AE745&lt;&gt;""),IF('Données élèves'!AE745=TRUE,INDEX(codenat,MATCH('Données élèves'!K745,libnat,0)),'Données élèves'!K745),"")</f>
        <v/>
      </c>
      <c r="J742" s="148" t="str">
        <f>IF(AND(A742&lt;&gt;"",'Données élèves'!AF745&lt;&gt;""),IF('Données élèves'!AF745=TRUE,INDEX(codelangue,MATCH('Données élèves'!L745,liblangue,0)),'Données élèves'!L745),"")</f>
        <v/>
      </c>
      <c r="K742" s="148" t="str">
        <f>IF(AND(A742&lt;&gt;"",'Données élèves'!AH745&lt;&gt;""),IF('Données élèves'!AH745=TRUE,IF(INDEX(codegem,MATCH('Données élèves'!M745,libgem,0))&lt;8000,INDEX(codegem,MATCH('Données élèves'!M745,libgem,0)),""),'Données élèves'!M745),"")</f>
        <v/>
      </c>
      <c r="L742" s="148" t="str">
        <f>IF(AND(A742&lt;&gt;"",'Données élèves'!AH745&lt;&gt;""),IF('Données élèves'!AH745=TRUE,INDEX(codegemhist,MATCH('Données élèves'!M745,libgem,0)),""),"")</f>
        <v/>
      </c>
      <c r="M742" s="148" t="str">
        <f>IF(AND(A742&lt;&gt;"",'Données élèves'!AH745&lt;&gt;""),IF('Données élèves'!AH745=TRUE,IF(INDEX(codegem,MATCH('Données élèves'!M745,libgem,0))&gt;=8000,INDEX(codegem,MATCH('Données élèves'!M745,libgem,0)),""),'Données élèves'!M745),"")</f>
        <v/>
      </c>
      <c r="N742" s="148" t="str">
        <f>IF(AND(A742&lt;&gt;"",'Données élèves'!AI745&lt;&gt;""),IF('Données élèves'!AI745=TRUE,INDEX(codeschart,MATCH('Données élèves'!N745,libschart,0)),'Données élèves'!N745),"")</f>
        <v/>
      </c>
      <c r="O742" s="148" t="str">
        <f>IF(AND(A742&lt;&gt;"",'Données élèves'!O745&lt;&gt;""),'Données élèves'!O745,"")</f>
        <v/>
      </c>
      <c r="P742" s="148" t="str">
        <f>IF(AND(A742&lt;&gt;"",'Données élèves'!AK745&lt;&gt;""),IF('Données élèves'!AK745=TRUE,INDEX(codeform,MATCH('Données élèves'!P745,libform,0)),'Données élèves'!P745),"")</f>
        <v/>
      </c>
      <c r="Q742" s="148" t="str">
        <f>IF(AND(A742&lt;&gt;"",'Données élèves'!AL745&lt;&gt;""),IF('Données élèves'!AL745=TRUE,INDEX(codespe,MATCH('Données élèves'!Q745,libspe,0)),'Données élèves'!Q745),"")</f>
        <v/>
      </c>
      <c r="R742" s="148" t="str">
        <f>IF(AND(A742&lt;&gt;"",OR('Données élèves'!AM745&lt;&gt;"",'Données élèves'!AT745=FALSE)),IF('Données élèves'!AM745=TRUE,INDEX(codemp1,MATCH('Données élèves'!R745,libmp1,0)),IF('Données élèves'!AT745=FALSE,0,'Données élèves'!R745)),"")</f>
        <v/>
      </c>
      <c r="S742" s="148" t="str">
        <f t="shared" si="34"/>
        <v/>
      </c>
      <c r="T742" s="148" t="str">
        <f t="shared" si="35"/>
        <v/>
      </c>
      <c r="U742" s="148" t="str">
        <f>IF(AND(A742&lt;&gt;"",'Données élèves'!S745&lt;&gt;""),'Données élèves'!S745,"")</f>
        <v/>
      </c>
      <c r="V742" s="148" t="str">
        <f>IF(AND(A742&lt;&gt;"",'Données élèves'!T745&lt;&gt;""),'Données élèves'!T745,"")</f>
        <v/>
      </c>
      <c r="W742" s="148" t="str">
        <f>IF(AND(A742&lt;&gt;"",'Données élèves'!U745&lt;&gt;""),'Données élèves'!U745,"")</f>
        <v/>
      </c>
      <c r="X742" s="148" t="str">
        <f>IF(AND(A742&lt;&gt;"",'Données élèves'!V745&lt;&gt;""),'Données élèves'!V745,"")</f>
        <v/>
      </c>
      <c r="Y742" s="148" t="str">
        <f>IF(AND(A742&lt;&gt;"",'Données élèves'!W745&lt;&gt;""),'Données élèves'!W745,"")</f>
        <v/>
      </c>
      <c r="Z742" s="148" t="str">
        <f>IF(AND(A742&lt;&gt;"",'Données élèves'!X745&lt;&gt;""),'Données élèves'!X745,"")</f>
        <v/>
      </c>
    </row>
    <row r="743" spans="1:26" x14ac:dyDescent="0.2">
      <c r="A743" s="146" t="str">
        <f>IF('Données élèves'!$C746&lt;&gt;"",'Données élèves'!A746,"")</f>
        <v/>
      </c>
      <c r="B743" s="146" t="str">
        <f>IF(A743&lt;&gt;"",'Données élèves'!B746,"")</f>
        <v/>
      </c>
      <c r="C743" s="146" t="str">
        <f>IF(AND(A743&lt;&gt;"",'Données élèves'!F746&lt;&gt;""),IF(INDEX(codeclint,MATCH('Données élèves'!F746,libclint,0))&lt;&gt;"",INDEX(codeclint,MATCH('Données élèves'!F746,libclint,0)),""),"")</f>
        <v/>
      </c>
      <c r="D743" s="146" t="str">
        <f t="shared" si="33"/>
        <v/>
      </c>
      <c r="E743" s="146" t="str">
        <f>IF(A743&lt;&gt;"",IF('Données élèves'!G746&lt;&gt;"",IF('Données élèves'!AB746&lt;&gt;"",IF('Données élèves'!G746="LOC.ID",CONCATENATE("LOC.",'Données élèves'!AU$5),'Données élèves'!G746),""),""),"")</f>
        <v/>
      </c>
      <c r="F743" s="146" t="str">
        <f>IF(A743&lt;&gt;"",IF('Données élèves'!H746&lt;&gt;"",'Données élèves'!H746,""),"")</f>
        <v/>
      </c>
      <c r="G743" s="146" t="str">
        <f>IF(AND(A743&lt;&gt;"",'Données élèves'!AC746&lt;&gt;""),IF('Données élèves'!AC746=TRUE,INDEX(codesex,MATCH('Données élèves'!I746,libsex,0)),'Données élèves'!I746),"")</f>
        <v/>
      </c>
      <c r="H743" s="147" t="str">
        <f>IF(A743&lt;&gt;"",IF('Données élèves'!J746&lt;&gt;"",'Données élèves'!J746,""),"")</f>
        <v/>
      </c>
      <c r="I743" s="148" t="str">
        <f>IF(AND(A743&lt;&gt;"",'Données élèves'!AE746&lt;&gt;""),IF('Données élèves'!AE746=TRUE,INDEX(codenat,MATCH('Données élèves'!K746,libnat,0)),'Données élèves'!K746),"")</f>
        <v/>
      </c>
      <c r="J743" s="148" t="str">
        <f>IF(AND(A743&lt;&gt;"",'Données élèves'!AF746&lt;&gt;""),IF('Données élèves'!AF746=TRUE,INDEX(codelangue,MATCH('Données élèves'!L746,liblangue,0)),'Données élèves'!L746),"")</f>
        <v/>
      </c>
      <c r="K743" s="148" t="str">
        <f>IF(AND(A743&lt;&gt;"",'Données élèves'!AH746&lt;&gt;""),IF('Données élèves'!AH746=TRUE,IF(INDEX(codegem,MATCH('Données élèves'!M746,libgem,0))&lt;8000,INDEX(codegem,MATCH('Données élèves'!M746,libgem,0)),""),'Données élèves'!M746),"")</f>
        <v/>
      </c>
      <c r="L743" s="148" t="str">
        <f>IF(AND(A743&lt;&gt;"",'Données élèves'!AH746&lt;&gt;""),IF('Données élèves'!AH746=TRUE,INDEX(codegemhist,MATCH('Données élèves'!M746,libgem,0)),""),"")</f>
        <v/>
      </c>
      <c r="M743" s="148" t="str">
        <f>IF(AND(A743&lt;&gt;"",'Données élèves'!AH746&lt;&gt;""),IF('Données élèves'!AH746=TRUE,IF(INDEX(codegem,MATCH('Données élèves'!M746,libgem,0))&gt;=8000,INDEX(codegem,MATCH('Données élèves'!M746,libgem,0)),""),'Données élèves'!M746),"")</f>
        <v/>
      </c>
      <c r="N743" s="148" t="str">
        <f>IF(AND(A743&lt;&gt;"",'Données élèves'!AI746&lt;&gt;""),IF('Données élèves'!AI746=TRUE,INDEX(codeschart,MATCH('Données élèves'!N746,libschart,0)),'Données élèves'!N746),"")</f>
        <v/>
      </c>
      <c r="O743" s="148" t="str">
        <f>IF(AND(A743&lt;&gt;"",'Données élèves'!O746&lt;&gt;""),'Données élèves'!O746,"")</f>
        <v/>
      </c>
      <c r="P743" s="148" t="str">
        <f>IF(AND(A743&lt;&gt;"",'Données élèves'!AK746&lt;&gt;""),IF('Données élèves'!AK746=TRUE,INDEX(codeform,MATCH('Données élèves'!P746,libform,0)),'Données élèves'!P746),"")</f>
        <v/>
      </c>
      <c r="Q743" s="148" t="str">
        <f>IF(AND(A743&lt;&gt;"",'Données élèves'!AL746&lt;&gt;""),IF('Données élèves'!AL746=TRUE,INDEX(codespe,MATCH('Données élèves'!Q746,libspe,0)),'Données élèves'!Q746),"")</f>
        <v/>
      </c>
      <c r="R743" s="148" t="str">
        <f>IF(AND(A743&lt;&gt;"",OR('Données élèves'!AM746&lt;&gt;"",'Données élèves'!AT746=FALSE)),IF('Données élèves'!AM746=TRUE,INDEX(codemp1,MATCH('Données élèves'!R746,libmp1,0)),IF('Données élèves'!AT746=FALSE,0,'Données élèves'!R746)),"")</f>
        <v/>
      </c>
      <c r="S743" s="148" t="str">
        <f t="shared" si="34"/>
        <v/>
      </c>
      <c r="T743" s="148" t="str">
        <f t="shared" si="35"/>
        <v/>
      </c>
      <c r="U743" s="148" t="str">
        <f>IF(AND(A743&lt;&gt;"",'Données élèves'!S746&lt;&gt;""),'Données élèves'!S746,"")</f>
        <v/>
      </c>
      <c r="V743" s="148" t="str">
        <f>IF(AND(A743&lt;&gt;"",'Données élèves'!T746&lt;&gt;""),'Données élèves'!T746,"")</f>
        <v/>
      </c>
      <c r="W743" s="148" t="str">
        <f>IF(AND(A743&lt;&gt;"",'Données élèves'!U746&lt;&gt;""),'Données élèves'!U746,"")</f>
        <v/>
      </c>
      <c r="X743" s="148" t="str">
        <f>IF(AND(A743&lt;&gt;"",'Données élèves'!V746&lt;&gt;""),'Données élèves'!V746,"")</f>
        <v/>
      </c>
      <c r="Y743" s="148" t="str">
        <f>IF(AND(A743&lt;&gt;"",'Données élèves'!W746&lt;&gt;""),'Données élèves'!W746,"")</f>
        <v/>
      </c>
      <c r="Z743" s="148" t="str">
        <f>IF(AND(A743&lt;&gt;"",'Données élèves'!X746&lt;&gt;""),'Données élèves'!X746,"")</f>
        <v/>
      </c>
    </row>
    <row r="744" spans="1:26" x14ac:dyDescent="0.2">
      <c r="A744" s="146" t="str">
        <f>IF('Données élèves'!$C747&lt;&gt;"",'Données élèves'!A747,"")</f>
        <v/>
      </c>
      <c r="B744" s="146" t="str">
        <f>IF(A744&lt;&gt;"",'Données élèves'!B747,"")</f>
        <v/>
      </c>
      <c r="C744" s="146" t="str">
        <f>IF(AND(A744&lt;&gt;"",'Données élèves'!F747&lt;&gt;""),IF(INDEX(codeclint,MATCH('Données élèves'!F747,libclint,0))&lt;&gt;"",INDEX(codeclint,MATCH('Données élèves'!F747,libclint,0)),""),"")</f>
        <v/>
      </c>
      <c r="D744" s="146" t="str">
        <f t="shared" si="33"/>
        <v/>
      </c>
      <c r="E744" s="146" t="str">
        <f>IF(A744&lt;&gt;"",IF('Données élèves'!G747&lt;&gt;"",IF('Données élèves'!AB747&lt;&gt;"",IF('Données élèves'!G747="LOC.ID",CONCATENATE("LOC.",'Données élèves'!AU$5),'Données élèves'!G747),""),""),"")</f>
        <v/>
      </c>
      <c r="F744" s="146" t="str">
        <f>IF(A744&lt;&gt;"",IF('Données élèves'!H747&lt;&gt;"",'Données élèves'!H747,""),"")</f>
        <v/>
      </c>
      <c r="G744" s="146" t="str">
        <f>IF(AND(A744&lt;&gt;"",'Données élèves'!AC747&lt;&gt;""),IF('Données élèves'!AC747=TRUE,INDEX(codesex,MATCH('Données élèves'!I747,libsex,0)),'Données élèves'!I747),"")</f>
        <v/>
      </c>
      <c r="H744" s="147" t="str">
        <f>IF(A744&lt;&gt;"",IF('Données élèves'!J747&lt;&gt;"",'Données élèves'!J747,""),"")</f>
        <v/>
      </c>
      <c r="I744" s="148" t="str">
        <f>IF(AND(A744&lt;&gt;"",'Données élèves'!AE747&lt;&gt;""),IF('Données élèves'!AE747=TRUE,INDEX(codenat,MATCH('Données élèves'!K747,libnat,0)),'Données élèves'!K747),"")</f>
        <v/>
      </c>
      <c r="J744" s="148" t="str">
        <f>IF(AND(A744&lt;&gt;"",'Données élèves'!AF747&lt;&gt;""),IF('Données élèves'!AF747=TRUE,INDEX(codelangue,MATCH('Données élèves'!L747,liblangue,0)),'Données élèves'!L747),"")</f>
        <v/>
      </c>
      <c r="K744" s="148" t="str">
        <f>IF(AND(A744&lt;&gt;"",'Données élèves'!AH747&lt;&gt;""),IF('Données élèves'!AH747=TRUE,IF(INDEX(codegem,MATCH('Données élèves'!M747,libgem,0))&lt;8000,INDEX(codegem,MATCH('Données élèves'!M747,libgem,0)),""),'Données élèves'!M747),"")</f>
        <v/>
      </c>
      <c r="L744" s="148" t="str">
        <f>IF(AND(A744&lt;&gt;"",'Données élèves'!AH747&lt;&gt;""),IF('Données élèves'!AH747=TRUE,INDEX(codegemhist,MATCH('Données élèves'!M747,libgem,0)),""),"")</f>
        <v/>
      </c>
      <c r="M744" s="148" t="str">
        <f>IF(AND(A744&lt;&gt;"",'Données élèves'!AH747&lt;&gt;""),IF('Données élèves'!AH747=TRUE,IF(INDEX(codegem,MATCH('Données élèves'!M747,libgem,0))&gt;=8000,INDEX(codegem,MATCH('Données élèves'!M747,libgem,0)),""),'Données élèves'!M747),"")</f>
        <v/>
      </c>
      <c r="N744" s="148" t="str">
        <f>IF(AND(A744&lt;&gt;"",'Données élèves'!AI747&lt;&gt;""),IF('Données élèves'!AI747=TRUE,INDEX(codeschart,MATCH('Données élèves'!N747,libschart,0)),'Données élèves'!N747),"")</f>
        <v/>
      </c>
      <c r="O744" s="148" t="str">
        <f>IF(AND(A744&lt;&gt;"",'Données élèves'!O747&lt;&gt;""),'Données élèves'!O747,"")</f>
        <v/>
      </c>
      <c r="P744" s="148" t="str">
        <f>IF(AND(A744&lt;&gt;"",'Données élèves'!AK747&lt;&gt;""),IF('Données élèves'!AK747=TRUE,INDEX(codeform,MATCH('Données élèves'!P747,libform,0)),'Données élèves'!P747),"")</f>
        <v/>
      </c>
      <c r="Q744" s="148" t="str">
        <f>IF(AND(A744&lt;&gt;"",'Données élèves'!AL747&lt;&gt;""),IF('Données élèves'!AL747=TRUE,INDEX(codespe,MATCH('Données élèves'!Q747,libspe,0)),'Données élèves'!Q747),"")</f>
        <v/>
      </c>
      <c r="R744" s="148" t="str">
        <f>IF(AND(A744&lt;&gt;"",OR('Données élèves'!AM747&lt;&gt;"",'Données élèves'!AT747=FALSE)),IF('Données élèves'!AM747=TRUE,INDEX(codemp1,MATCH('Données élèves'!R747,libmp1,0)),IF('Données élèves'!AT747=FALSE,0,'Données élèves'!R747)),"")</f>
        <v/>
      </c>
      <c r="S744" s="148" t="str">
        <f t="shared" si="34"/>
        <v/>
      </c>
      <c r="T744" s="148" t="str">
        <f t="shared" si="35"/>
        <v/>
      </c>
      <c r="U744" s="148" t="str">
        <f>IF(AND(A744&lt;&gt;"",'Données élèves'!S747&lt;&gt;""),'Données élèves'!S747,"")</f>
        <v/>
      </c>
      <c r="V744" s="148" t="str">
        <f>IF(AND(A744&lt;&gt;"",'Données élèves'!T747&lt;&gt;""),'Données élèves'!T747,"")</f>
        <v/>
      </c>
      <c r="W744" s="148" t="str">
        <f>IF(AND(A744&lt;&gt;"",'Données élèves'!U747&lt;&gt;""),'Données élèves'!U747,"")</f>
        <v/>
      </c>
      <c r="X744" s="148" t="str">
        <f>IF(AND(A744&lt;&gt;"",'Données élèves'!V747&lt;&gt;""),'Données élèves'!V747,"")</f>
        <v/>
      </c>
      <c r="Y744" s="148" t="str">
        <f>IF(AND(A744&lt;&gt;"",'Données élèves'!W747&lt;&gt;""),'Données élèves'!W747,"")</f>
        <v/>
      </c>
      <c r="Z744" s="148" t="str">
        <f>IF(AND(A744&lt;&gt;"",'Données élèves'!X747&lt;&gt;""),'Données élèves'!X747,"")</f>
        <v/>
      </c>
    </row>
    <row r="745" spans="1:26" x14ac:dyDescent="0.2">
      <c r="A745" s="146" t="str">
        <f>IF('Données élèves'!$C748&lt;&gt;"",'Données élèves'!A748,"")</f>
        <v/>
      </c>
      <c r="B745" s="146" t="str">
        <f>IF(A745&lt;&gt;"",'Données élèves'!B748,"")</f>
        <v/>
      </c>
      <c r="C745" s="146" t="str">
        <f>IF(AND(A745&lt;&gt;"",'Données élèves'!F748&lt;&gt;""),IF(INDEX(codeclint,MATCH('Données élèves'!F748,libclint,0))&lt;&gt;"",INDEX(codeclint,MATCH('Données élèves'!F748,libclint,0)),""),"")</f>
        <v/>
      </c>
      <c r="D745" s="146" t="str">
        <f t="shared" si="33"/>
        <v/>
      </c>
      <c r="E745" s="146" t="str">
        <f>IF(A745&lt;&gt;"",IF('Données élèves'!G748&lt;&gt;"",IF('Données élèves'!AB748&lt;&gt;"",IF('Données élèves'!G748="LOC.ID",CONCATENATE("LOC.",'Données élèves'!AU$5),'Données élèves'!G748),""),""),"")</f>
        <v/>
      </c>
      <c r="F745" s="146" t="str">
        <f>IF(A745&lt;&gt;"",IF('Données élèves'!H748&lt;&gt;"",'Données élèves'!H748,""),"")</f>
        <v/>
      </c>
      <c r="G745" s="146" t="str">
        <f>IF(AND(A745&lt;&gt;"",'Données élèves'!AC748&lt;&gt;""),IF('Données élèves'!AC748=TRUE,INDEX(codesex,MATCH('Données élèves'!I748,libsex,0)),'Données élèves'!I748),"")</f>
        <v/>
      </c>
      <c r="H745" s="147" t="str">
        <f>IF(A745&lt;&gt;"",IF('Données élèves'!J748&lt;&gt;"",'Données élèves'!J748,""),"")</f>
        <v/>
      </c>
      <c r="I745" s="148" t="str">
        <f>IF(AND(A745&lt;&gt;"",'Données élèves'!AE748&lt;&gt;""),IF('Données élèves'!AE748=TRUE,INDEX(codenat,MATCH('Données élèves'!K748,libnat,0)),'Données élèves'!K748),"")</f>
        <v/>
      </c>
      <c r="J745" s="148" t="str">
        <f>IF(AND(A745&lt;&gt;"",'Données élèves'!AF748&lt;&gt;""),IF('Données élèves'!AF748=TRUE,INDEX(codelangue,MATCH('Données élèves'!L748,liblangue,0)),'Données élèves'!L748),"")</f>
        <v/>
      </c>
      <c r="K745" s="148" t="str">
        <f>IF(AND(A745&lt;&gt;"",'Données élèves'!AH748&lt;&gt;""),IF('Données élèves'!AH748=TRUE,IF(INDEX(codegem,MATCH('Données élèves'!M748,libgem,0))&lt;8000,INDEX(codegem,MATCH('Données élèves'!M748,libgem,0)),""),'Données élèves'!M748),"")</f>
        <v/>
      </c>
      <c r="L745" s="148" t="str">
        <f>IF(AND(A745&lt;&gt;"",'Données élèves'!AH748&lt;&gt;""),IF('Données élèves'!AH748=TRUE,INDEX(codegemhist,MATCH('Données élèves'!M748,libgem,0)),""),"")</f>
        <v/>
      </c>
      <c r="M745" s="148" t="str">
        <f>IF(AND(A745&lt;&gt;"",'Données élèves'!AH748&lt;&gt;""),IF('Données élèves'!AH748=TRUE,IF(INDEX(codegem,MATCH('Données élèves'!M748,libgem,0))&gt;=8000,INDEX(codegem,MATCH('Données élèves'!M748,libgem,0)),""),'Données élèves'!M748),"")</f>
        <v/>
      </c>
      <c r="N745" s="148" t="str">
        <f>IF(AND(A745&lt;&gt;"",'Données élèves'!AI748&lt;&gt;""),IF('Données élèves'!AI748=TRUE,INDEX(codeschart,MATCH('Données élèves'!N748,libschart,0)),'Données élèves'!N748),"")</f>
        <v/>
      </c>
      <c r="O745" s="148" t="str">
        <f>IF(AND(A745&lt;&gt;"",'Données élèves'!O748&lt;&gt;""),'Données élèves'!O748,"")</f>
        <v/>
      </c>
      <c r="P745" s="148" t="str">
        <f>IF(AND(A745&lt;&gt;"",'Données élèves'!AK748&lt;&gt;""),IF('Données élèves'!AK748=TRUE,INDEX(codeform,MATCH('Données élèves'!P748,libform,0)),'Données élèves'!P748),"")</f>
        <v/>
      </c>
      <c r="Q745" s="148" t="str">
        <f>IF(AND(A745&lt;&gt;"",'Données élèves'!AL748&lt;&gt;""),IF('Données élèves'!AL748=TRUE,INDEX(codespe,MATCH('Données élèves'!Q748,libspe,0)),'Données élèves'!Q748),"")</f>
        <v/>
      </c>
      <c r="R745" s="148" t="str">
        <f>IF(AND(A745&lt;&gt;"",OR('Données élèves'!AM748&lt;&gt;"",'Données élèves'!AT748=FALSE)),IF('Données élèves'!AM748=TRUE,INDEX(codemp1,MATCH('Données élèves'!R748,libmp1,0)),IF('Données élèves'!AT748=FALSE,0,'Données élèves'!R748)),"")</f>
        <v/>
      </c>
      <c r="S745" s="148" t="str">
        <f t="shared" si="34"/>
        <v/>
      </c>
      <c r="T745" s="148" t="str">
        <f t="shared" si="35"/>
        <v/>
      </c>
      <c r="U745" s="148" t="str">
        <f>IF(AND(A745&lt;&gt;"",'Données élèves'!S748&lt;&gt;""),'Données élèves'!S748,"")</f>
        <v/>
      </c>
      <c r="V745" s="148" t="str">
        <f>IF(AND(A745&lt;&gt;"",'Données élèves'!T748&lt;&gt;""),'Données élèves'!T748,"")</f>
        <v/>
      </c>
      <c r="W745" s="148" t="str">
        <f>IF(AND(A745&lt;&gt;"",'Données élèves'!U748&lt;&gt;""),'Données élèves'!U748,"")</f>
        <v/>
      </c>
      <c r="X745" s="148" t="str">
        <f>IF(AND(A745&lt;&gt;"",'Données élèves'!V748&lt;&gt;""),'Données élèves'!V748,"")</f>
        <v/>
      </c>
      <c r="Y745" s="148" t="str">
        <f>IF(AND(A745&lt;&gt;"",'Données élèves'!W748&lt;&gt;""),'Données élèves'!W748,"")</f>
        <v/>
      </c>
      <c r="Z745" s="148" t="str">
        <f>IF(AND(A745&lt;&gt;"",'Données élèves'!X748&lt;&gt;""),'Données élèves'!X748,"")</f>
        <v/>
      </c>
    </row>
    <row r="746" spans="1:26" x14ac:dyDescent="0.2">
      <c r="A746" s="146" t="str">
        <f>IF('Données élèves'!$C749&lt;&gt;"",'Données élèves'!A749,"")</f>
        <v/>
      </c>
      <c r="B746" s="146" t="str">
        <f>IF(A746&lt;&gt;"",'Données élèves'!B749,"")</f>
        <v/>
      </c>
      <c r="C746" s="146" t="str">
        <f>IF(AND(A746&lt;&gt;"",'Données élèves'!F749&lt;&gt;""),IF(INDEX(codeclint,MATCH('Données élèves'!F749,libclint,0))&lt;&gt;"",INDEX(codeclint,MATCH('Données élèves'!F749,libclint,0)),""),"")</f>
        <v/>
      </c>
      <c r="D746" s="146" t="str">
        <f t="shared" si="33"/>
        <v/>
      </c>
      <c r="E746" s="146" t="str">
        <f>IF(A746&lt;&gt;"",IF('Données élèves'!G749&lt;&gt;"",IF('Données élèves'!AB749&lt;&gt;"",IF('Données élèves'!G749="LOC.ID",CONCATENATE("LOC.",'Données élèves'!AU$5),'Données élèves'!G749),""),""),"")</f>
        <v/>
      </c>
      <c r="F746" s="146" t="str">
        <f>IF(A746&lt;&gt;"",IF('Données élèves'!H749&lt;&gt;"",'Données élèves'!H749,""),"")</f>
        <v/>
      </c>
      <c r="G746" s="146" t="str">
        <f>IF(AND(A746&lt;&gt;"",'Données élèves'!AC749&lt;&gt;""),IF('Données élèves'!AC749=TRUE,INDEX(codesex,MATCH('Données élèves'!I749,libsex,0)),'Données élèves'!I749),"")</f>
        <v/>
      </c>
      <c r="H746" s="147" t="str">
        <f>IF(A746&lt;&gt;"",IF('Données élèves'!J749&lt;&gt;"",'Données élèves'!J749,""),"")</f>
        <v/>
      </c>
      <c r="I746" s="148" t="str">
        <f>IF(AND(A746&lt;&gt;"",'Données élèves'!AE749&lt;&gt;""),IF('Données élèves'!AE749=TRUE,INDEX(codenat,MATCH('Données élèves'!K749,libnat,0)),'Données élèves'!K749),"")</f>
        <v/>
      </c>
      <c r="J746" s="148" t="str">
        <f>IF(AND(A746&lt;&gt;"",'Données élèves'!AF749&lt;&gt;""),IF('Données élèves'!AF749=TRUE,INDEX(codelangue,MATCH('Données élèves'!L749,liblangue,0)),'Données élèves'!L749),"")</f>
        <v/>
      </c>
      <c r="K746" s="148" t="str">
        <f>IF(AND(A746&lt;&gt;"",'Données élèves'!AH749&lt;&gt;""),IF('Données élèves'!AH749=TRUE,IF(INDEX(codegem,MATCH('Données élèves'!M749,libgem,0))&lt;8000,INDEX(codegem,MATCH('Données élèves'!M749,libgem,0)),""),'Données élèves'!M749),"")</f>
        <v/>
      </c>
      <c r="L746" s="148" t="str">
        <f>IF(AND(A746&lt;&gt;"",'Données élèves'!AH749&lt;&gt;""),IF('Données élèves'!AH749=TRUE,INDEX(codegemhist,MATCH('Données élèves'!M749,libgem,0)),""),"")</f>
        <v/>
      </c>
      <c r="M746" s="148" t="str">
        <f>IF(AND(A746&lt;&gt;"",'Données élèves'!AH749&lt;&gt;""),IF('Données élèves'!AH749=TRUE,IF(INDEX(codegem,MATCH('Données élèves'!M749,libgem,0))&gt;=8000,INDEX(codegem,MATCH('Données élèves'!M749,libgem,0)),""),'Données élèves'!M749),"")</f>
        <v/>
      </c>
      <c r="N746" s="148" t="str">
        <f>IF(AND(A746&lt;&gt;"",'Données élèves'!AI749&lt;&gt;""),IF('Données élèves'!AI749=TRUE,INDEX(codeschart,MATCH('Données élèves'!N749,libschart,0)),'Données élèves'!N749),"")</f>
        <v/>
      </c>
      <c r="O746" s="148" t="str">
        <f>IF(AND(A746&lt;&gt;"",'Données élèves'!O749&lt;&gt;""),'Données élèves'!O749,"")</f>
        <v/>
      </c>
      <c r="P746" s="148" t="str">
        <f>IF(AND(A746&lt;&gt;"",'Données élèves'!AK749&lt;&gt;""),IF('Données élèves'!AK749=TRUE,INDEX(codeform,MATCH('Données élèves'!P749,libform,0)),'Données élèves'!P749),"")</f>
        <v/>
      </c>
      <c r="Q746" s="148" t="str">
        <f>IF(AND(A746&lt;&gt;"",'Données élèves'!AL749&lt;&gt;""),IF('Données élèves'!AL749=TRUE,INDEX(codespe,MATCH('Données élèves'!Q749,libspe,0)),'Données élèves'!Q749),"")</f>
        <v/>
      </c>
      <c r="R746" s="148" t="str">
        <f>IF(AND(A746&lt;&gt;"",OR('Données élèves'!AM749&lt;&gt;"",'Données élèves'!AT749=FALSE)),IF('Données élèves'!AM749=TRUE,INDEX(codemp1,MATCH('Données élèves'!R749,libmp1,0)),IF('Données élèves'!AT749=FALSE,0,'Données élèves'!R749)),"")</f>
        <v/>
      </c>
      <c r="S746" s="148" t="str">
        <f t="shared" si="34"/>
        <v/>
      </c>
      <c r="T746" s="148" t="str">
        <f t="shared" si="35"/>
        <v/>
      </c>
      <c r="U746" s="148" t="str">
        <f>IF(AND(A746&lt;&gt;"",'Données élèves'!S749&lt;&gt;""),'Données élèves'!S749,"")</f>
        <v/>
      </c>
      <c r="V746" s="148" t="str">
        <f>IF(AND(A746&lt;&gt;"",'Données élèves'!T749&lt;&gt;""),'Données élèves'!T749,"")</f>
        <v/>
      </c>
      <c r="W746" s="148" t="str">
        <f>IF(AND(A746&lt;&gt;"",'Données élèves'!U749&lt;&gt;""),'Données élèves'!U749,"")</f>
        <v/>
      </c>
      <c r="X746" s="148" t="str">
        <f>IF(AND(A746&lt;&gt;"",'Données élèves'!V749&lt;&gt;""),'Données élèves'!V749,"")</f>
        <v/>
      </c>
      <c r="Y746" s="148" t="str">
        <f>IF(AND(A746&lt;&gt;"",'Données élèves'!W749&lt;&gt;""),'Données élèves'!W749,"")</f>
        <v/>
      </c>
      <c r="Z746" s="148" t="str">
        <f>IF(AND(A746&lt;&gt;"",'Données élèves'!X749&lt;&gt;""),'Données élèves'!X749,"")</f>
        <v/>
      </c>
    </row>
    <row r="747" spans="1:26" x14ac:dyDescent="0.2">
      <c r="A747" s="146" t="str">
        <f>IF('Données élèves'!$C750&lt;&gt;"",'Données élèves'!A750,"")</f>
        <v/>
      </c>
      <c r="B747" s="146" t="str">
        <f>IF(A747&lt;&gt;"",'Données élèves'!B750,"")</f>
        <v/>
      </c>
      <c r="C747" s="146" t="str">
        <f>IF(AND(A747&lt;&gt;"",'Données élèves'!F750&lt;&gt;""),IF(INDEX(codeclint,MATCH('Données élèves'!F750,libclint,0))&lt;&gt;"",INDEX(codeclint,MATCH('Données élèves'!F750,libclint,0)),""),"")</f>
        <v/>
      </c>
      <c r="D747" s="146" t="str">
        <f t="shared" si="33"/>
        <v/>
      </c>
      <c r="E747" s="146" t="str">
        <f>IF(A747&lt;&gt;"",IF('Données élèves'!G750&lt;&gt;"",IF('Données élèves'!AB750&lt;&gt;"",IF('Données élèves'!G750="LOC.ID",CONCATENATE("LOC.",'Données élèves'!AU$5),'Données élèves'!G750),""),""),"")</f>
        <v/>
      </c>
      <c r="F747" s="146" t="str">
        <f>IF(A747&lt;&gt;"",IF('Données élèves'!H750&lt;&gt;"",'Données élèves'!H750,""),"")</f>
        <v/>
      </c>
      <c r="G747" s="146" t="str">
        <f>IF(AND(A747&lt;&gt;"",'Données élèves'!AC750&lt;&gt;""),IF('Données élèves'!AC750=TRUE,INDEX(codesex,MATCH('Données élèves'!I750,libsex,0)),'Données élèves'!I750),"")</f>
        <v/>
      </c>
      <c r="H747" s="147" t="str">
        <f>IF(A747&lt;&gt;"",IF('Données élèves'!J750&lt;&gt;"",'Données élèves'!J750,""),"")</f>
        <v/>
      </c>
      <c r="I747" s="148" t="str">
        <f>IF(AND(A747&lt;&gt;"",'Données élèves'!AE750&lt;&gt;""),IF('Données élèves'!AE750=TRUE,INDEX(codenat,MATCH('Données élèves'!K750,libnat,0)),'Données élèves'!K750),"")</f>
        <v/>
      </c>
      <c r="J747" s="148" t="str">
        <f>IF(AND(A747&lt;&gt;"",'Données élèves'!AF750&lt;&gt;""),IF('Données élèves'!AF750=TRUE,INDEX(codelangue,MATCH('Données élèves'!L750,liblangue,0)),'Données élèves'!L750),"")</f>
        <v/>
      </c>
      <c r="K747" s="148" t="str">
        <f>IF(AND(A747&lt;&gt;"",'Données élèves'!AH750&lt;&gt;""),IF('Données élèves'!AH750=TRUE,IF(INDEX(codegem,MATCH('Données élèves'!M750,libgem,0))&lt;8000,INDEX(codegem,MATCH('Données élèves'!M750,libgem,0)),""),'Données élèves'!M750),"")</f>
        <v/>
      </c>
      <c r="L747" s="148" t="str">
        <f>IF(AND(A747&lt;&gt;"",'Données élèves'!AH750&lt;&gt;""),IF('Données élèves'!AH750=TRUE,INDEX(codegemhist,MATCH('Données élèves'!M750,libgem,0)),""),"")</f>
        <v/>
      </c>
      <c r="M747" s="148" t="str">
        <f>IF(AND(A747&lt;&gt;"",'Données élèves'!AH750&lt;&gt;""),IF('Données élèves'!AH750=TRUE,IF(INDEX(codegem,MATCH('Données élèves'!M750,libgem,0))&gt;=8000,INDEX(codegem,MATCH('Données élèves'!M750,libgem,0)),""),'Données élèves'!M750),"")</f>
        <v/>
      </c>
      <c r="N747" s="148" t="str">
        <f>IF(AND(A747&lt;&gt;"",'Données élèves'!AI750&lt;&gt;""),IF('Données élèves'!AI750=TRUE,INDEX(codeschart,MATCH('Données élèves'!N750,libschart,0)),'Données élèves'!N750),"")</f>
        <v/>
      </c>
      <c r="O747" s="148" t="str">
        <f>IF(AND(A747&lt;&gt;"",'Données élèves'!O750&lt;&gt;""),'Données élèves'!O750,"")</f>
        <v/>
      </c>
      <c r="P747" s="148" t="str">
        <f>IF(AND(A747&lt;&gt;"",'Données élèves'!AK750&lt;&gt;""),IF('Données élèves'!AK750=TRUE,INDEX(codeform,MATCH('Données élèves'!P750,libform,0)),'Données élèves'!P750),"")</f>
        <v/>
      </c>
      <c r="Q747" s="148" t="str">
        <f>IF(AND(A747&lt;&gt;"",'Données élèves'!AL750&lt;&gt;""),IF('Données élèves'!AL750=TRUE,INDEX(codespe,MATCH('Données élèves'!Q750,libspe,0)),'Données élèves'!Q750),"")</f>
        <v/>
      </c>
      <c r="R747" s="148" t="str">
        <f>IF(AND(A747&lt;&gt;"",OR('Données élèves'!AM750&lt;&gt;"",'Données élèves'!AT750=FALSE)),IF('Données élèves'!AM750=TRUE,INDEX(codemp1,MATCH('Données élèves'!R750,libmp1,0)),IF('Données élèves'!AT750=FALSE,0,'Données élèves'!R750)),"")</f>
        <v/>
      </c>
      <c r="S747" s="148" t="str">
        <f t="shared" si="34"/>
        <v/>
      </c>
      <c r="T747" s="148" t="str">
        <f t="shared" si="35"/>
        <v/>
      </c>
      <c r="U747" s="148" t="str">
        <f>IF(AND(A747&lt;&gt;"",'Données élèves'!S750&lt;&gt;""),'Données élèves'!S750,"")</f>
        <v/>
      </c>
      <c r="V747" s="148" t="str">
        <f>IF(AND(A747&lt;&gt;"",'Données élèves'!T750&lt;&gt;""),'Données élèves'!T750,"")</f>
        <v/>
      </c>
      <c r="W747" s="148" t="str">
        <f>IF(AND(A747&lt;&gt;"",'Données élèves'!U750&lt;&gt;""),'Données élèves'!U750,"")</f>
        <v/>
      </c>
      <c r="X747" s="148" t="str">
        <f>IF(AND(A747&lt;&gt;"",'Données élèves'!V750&lt;&gt;""),'Données élèves'!V750,"")</f>
        <v/>
      </c>
      <c r="Y747" s="148" t="str">
        <f>IF(AND(A747&lt;&gt;"",'Données élèves'!W750&lt;&gt;""),'Données élèves'!W750,"")</f>
        <v/>
      </c>
      <c r="Z747" s="148" t="str">
        <f>IF(AND(A747&lt;&gt;"",'Données élèves'!X750&lt;&gt;""),'Données élèves'!X750,"")</f>
        <v/>
      </c>
    </row>
    <row r="748" spans="1:26" x14ac:dyDescent="0.2">
      <c r="A748" s="146" t="str">
        <f>IF('Données élèves'!$C751&lt;&gt;"",'Données élèves'!A751,"")</f>
        <v/>
      </c>
      <c r="B748" s="146" t="str">
        <f>IF(A748&lt;&gt;"",'Données élèves'!B751,"")</f>
        <v/>
      </c>
      <c r="C748" s="146" t="str">
        <f>IF(AND(A748&lt;&gt;"",'Données élèves'!F751&lt;&gt;""),IF(INDEX(codeclint,MATCH('Données élèves'!F751,libclint,0))&lt;&gt;"",INDEX(codeclint,MATCH('Données élèves'!F751,libclint,0)),""),"")</f>
        <v/>
      </c>
      <c r="D748" s="146" t="str">
        <f t="shared" si="33"/>
        <v/>
      </c>
      <c r="E748" s="146" t="str">
        <f>IF(A748&lt;&gt;"",IF('Données élèves'!G751&lt;&gt;"",IF('Données élèves'!AB751&lt;&gt;"",IF('Données élèves'!G751="LOC.ID",CONCATENATE("LOC.",'Données élèves'!AU$5),'Données élèves'!G751),""),""),"")</f>
        <v/>
      </c>
      <c r="F748" s="146" t="str">
        <f>IF(A748&lt;&gt;"",IF('Données élèves'!H751&lt;&gt;"",'Données élèves'!H751,""),"")</f>
        <v/>
      </c>
      <c r="G748" s="146" t="str">
        <f>IF(AND(A748&lt;&gt;"",'Données élèves'!AC751&lt;&gt;""),IF('Données élèves'!AC751=TRUE,INDEX(codesex,MATCH('Données élèves'!I751,libsex,0)),'Données élèves'!I751),"")</f>
        <v/>
      </c>
      <c r="H748" s="147" t="str">
        <f>IF(A748&lt;&gt;"",IF('Données élèves'!J751&lt;&gt;"",'Données élèves'!J751,""),"")</f>
        <v/>
      </c>
      <c r="I748" s="148" t="str">
        <f>IF(AND(A748&lt;&gt;"",'Données élèves'!AE751&lt;&gt;""),IF('Données élèves'!AE751=TRUE,INDEX(codenat,MATCH('Données élèves'!K751,libnat,0)),'Données élèves'!K751),"")</f>
        <v/>
      </c>
      <c r="J748" s="148" t="str">
        <f>IF(AND(A748&lt;&gt;"",'Données élèves'!AF751&lt;&gt;""),IF('Données élèves'!AF751=TRUE,INDEX(codelangue,MATCH('Données élèves'!L751,liblangue,0)),'Données élèves'!L751),"")</f>
        <v/>
      </c>
      <c r="K748" s="148" t="str">
        <f>IF(AND(A748&lt;&gt;"",'Données élèves'!AH751&lt;&gt;""),IF('Données élèves'!AH751=TRUE,IF(INDEX(codegem,MATCH('Données élèves'!M751,libgem,0))&lt;8000,INDEX(codegem,MATCH('Données élèves'!M751,libgem,0)),""),'Données élèves'!M751),"")</f>
        <v/>
      </c>
      <c r="L748" s="148" t="str">
        <f>IF(AND(A748&lt;&gt;"",'Données élèves'!AH751&lt;&gt;""),IF('Données élèves'!AH751=TRUE,INDEX(codegemhist,MATCH('Données élèves'!M751,libgem,0)),""),"")</f>
        <v/>
      </c>
      <c r="M748" s="148" t="str">
        <f>IF(AND(A748&lt;&gt;"",'Données élèves'!AH751&lt;&gt;""),IF('Données élèves'!AH751=TRUE,IF(INDEX(codegem,MATCH('Données élèves'!M751,libgem,0))&gt;=8000,INDEX(codegem,MATCH('Données élèves'!M751,libgem,0)),""),'Données élèves'!M751),"")</f>
        <v/>
      </c>
      <c r="N748" s="148" t="str">
        <f>IF(AND(A748&lt;&gt;"",'Données élèves'!AI751&lt;&gt;""),IF('Données élèves'!AI751=TRUE,INDEX(codeschart,MATCH('Données élèves'!N751,libschart,0)),'Données élèves'!N751),"")</f>
        <v/>
      </c>
      <c r="O748" s="148" t="str">
        <f>IF(AND(A748&lt;&gt;"",'Données élèves'!O751&lt;&gt;""),'Données élèves'!O751,"")</f>
        <v/>
      </c>
      <c r="P748" s="148" t="str">
        <f>IF(AND(A748&lt;&gt;"",'Données élèves'!AK751&lt;&gt;""),IF('Données élèves'!AK751=TRUE,INDEX(codeform,MATCH('Données élèves'!P751,libform,0)),'Données élèves'!P751),"")</f>
        <v/>
      </c>
      <c r="Q748" s="148" t="str">
        <f>IF(AND(A748&lt;&gt;"",'Données élèves'!AL751&lt;&gt;""),IF('Données élèves'!AL751=TRUE,INDEX(codespe,MATCH('Données élèves'!Q751,libspe,0)),'Données élèves'!Q751),"")</f>
        <v/>
      </c>
      <c r="R748" s="148" t="str">
        <f>IF(AND(A748&lt;&gt;"",OR('Données élèves'!AM751&lt;&gt;"",'Données élèves'!AT751=FALSE)),IF('Données élèves'!AM751=TRUE,INDEX(codemp1,MATCH('Données élèves'!R751,libmp1,0)),IF('Données élèves'!AT751=FALSE,0,'Données élèves'!R751)),"")</f>
        <v/>
      </c>
      <c r="S748" s="148" t="str">
        <f t="shared" si="34"/>
        <v/>
      </c>
      <c r="T748" s="148" t="str">
        <f t="shared" si="35"/>
        <v/>
      </c>
      <c r="U748" s="148" t="str">
        <f>IF(AND(A748&lt;&gt;"",'Données élèves'!S751&lt;&gt;""),'Données élèves'!S751,"")</f>
        <v/>
      </c>
      <c r="V748" s="148" t="str">
        <f>IF(AND(A748&lt;&gt;"",'Données élèves'!T751&lt;&gt;""),'Données élèves'!T751,"")</f>
        <v/>
      </c>
      <c r="W748" s="148" t="str">
        <f>IF(AND(A748&lt;&gt;"",'Données élèves'!U751&lt;&gt;""),'Données élèves'!U751,"")</f>
        <v/>
      </c>
      <c r="X748" s="148" t="str">
        <f>IF(AND(A748&lt;&gt;"",'Données élèves'!V751&lt;&gt;""),'Données élèves'!V751,"")</f>
        <v/>
      </c>
      <c r="Y748" s="148" t="str">
        <f>IF(AND(A748&lt;&gt;"",'Données élèves'!W751&lt;&gt;""),'Données élèves'!W751,"")</f>
        <v/>
      </c>
      <c r="Z748" s="148" t="str">
        <f>IF(AND(A748&lt;&gt;"",'Données élèves'!X751&lt;&gt;""),'Données élèves'!X751,"")</f>
        <v/>
      </c>
    </row>
    <row r="749" spans="1:26" x14ac:dyDescent="0.2">
      <c r="A749" s="146" t="str">
        <f>IF('Données élèves'!$C752&lt;&gt;"",'Données élèves'!A752,"")</f>
        <v/>
      </c>
      <c r="B749" s="146" t="str">
        <f>IF(A749&lt;&gt;"",'Données élèves'!B752,"")</f>
        <v/>
      </c>
      <c r="C749" s="146" t="str">
        <f>IF(AND(A749&lt;&gt;"",'Données élèves'!F752&lt;&gt;""),IF(INDEX(codeclint,MATCH('Données élèves'!F752,libclint,0))&lt;&gt;"",INDEX(codeclint,MATCH('Données élèves'!F752,libclint,0)),""),"")</f>
        <v/>
      </c>
      <c r="D749" s="146" t="str">
        <f t="shared" si="33"/>
        <v/>
      </c>
      <c r="E749" s="146" t="str">
        <f>IF(A749&lt;&gt;"",IF('Données élèves'!G752&lt;&gt;"",IF('Données élèves'!AB752&lt;&gt;"",IF('Données élèves'!G752="LOC.ID",CONCATENATE("LOC.",'Données élèves'!AU$5),'Données élèves'!G752),""),""),"")</f>
        <v/>
      </c>
      <c r="F749" s="146" t="str">
        <f>IF(A749&lt;&gt;"",IF('Données élèves'!H752&lt;&gt;"",'Données élèves'!H752,""),"")</f>
        <v/>
      </c>
      <c r="G749" s="146" t="str">
        <f>IF(AND(A749&lt;&gt;"",'Données élèves'!AC752&lt;&gt;""),IF('Données élèves'!AC752=TRUE,INDEX(codesex,MATCH('Données élèves'!I752,libsex,0)),'Données élèves'!I752),"")</f>
        <v/>
      </c>
      <c r="H749" s="147" t="str">
        <f>IF(A749&lt;&gt;"",IF('Données élèves'!J752&lt;&gt;"",'Données élèves'!J752,""),"")</f>
        <v/>
      </c>
      <c r="I749" s="148" t="str">
        <f>IF(AND(A749&lt;&gt;"",'Données élèves'!AE752&lt;&gt;""),IF('Données élèves'!AE752=TRUE,INDEX(codenat,MATCH('Données élèves'!K752,libnat,0)),'Données élèves'!K752),"")</f>
        <v/>
      </c>
      <c r="J749" s="148" t="str">
        <f>IF(AND(A749&lt;&gt;"",'Données élèves'!AF752&lt;&gt;""),IF('Données élèves'!AF752=TRUE,INDEX(codelangue,MATCH('Données élèves'!L752,liblangue,0)),'Données élèves'!L752),"")</f>
        <v/>
      </c>
      <c r="K749" s="148" t="str">
        <f>IF(AND(A749&lt;&gt;"",'Données élèves'!AH752&lt;&gt;""),IF('Données élèves'!AH752=TRUE,IF(INDEX(codegem,MATCH('Données élèves'!M752,libgem,0))&lt;8000,INDEX(codegem,MATCH('Données élèves'!M752,libgem,0)),""),'Données élèves'!M752),"")</f>
        <v/>
      </c>
      <c r="L749" s="148" t="str">
        <f>IF(AND(A749&lt;&gt;"",'Données élèves'!AH752&lt;&gt;""),IF('Données élèves'!AH752=TRUE,INDEX(codegemhist,MATCH('Données élèves'!M752,libgem,0)),""),"")</f>
        <v/>
      </c>
      <c r="M749" s="148" t="str">
        <f>IF(AND(A749&lt;&gt;"",'Données élèves'!AH752&lt;&gt;""),IF('Données élèves'!AH752=TRUE,IF(INDEX(codegem,MATCH('Données élèves'!M752,libgem,0))&gt;=8000,INDEX(codegem,MATCH('Données élèves'!M752,libgem,0)),""),'Données élèves'!M752),"")</f>
        <v/>
      </c>
      <c r="N749" s="148" t="str">
        <f>IF(AND(A749&lt;&gt;"",'Données élèves'!AI752&lt;&gt;""),IF('Données élèves'!AI752=TRUE,INDEX(codeschart,MATCH('Données élèves'!N752,libschart,0)),'Données élèves'!N752),"")</f>
        <v/>
      </c>
      <c r="O749" s="148" t="str">
        <f>IF(AND(A749&lt;&gt;"",'Données élèves'!O752&lt;&gt;""),'Données élèves'!O752,"")</f>
        <v/>
      </c>
      <c r="P749" s="148" t="str">
        <f>IF(AND(A749&lt;&gt;"",'Données élèves'!AK752&lt;&gt;""),IF('Données élèves'!AK752=TRUE,INDEX(codeform,MATCH('Données élèves'!P752,libform,0)),'Données élèves'!P752),"")</f>
        <v/>
      </c>
      <c r="Q749" s="148" t="str">
        <f>IF(AND(A749&lt;&gt;"",'Données élèves'!AL752&lt;&gt;""),IF('Données élèves'!AL752=TRUE,INDEX(codespe,MATCH('Données élèves'!Q752,libspe,0)),'Données élèves'!Q752),"")</f>
        <v/>
      </c>
      <c r="R749" s="148" t="str">
        <f>IF(AND(A749&lt;&gt;"",OR('Données élèves'!AM752&lt;&gt;"",'Données élèves'!AT752=FALSE)),IF('Données élèves'!AM752=TRUE,INDEX(codemp1,MATCH('Données élèves'!R752,libmp1,0)),IF('Données élèves'!AT752=FALSE,0,'Données élèves'!R752)),"")</f>
        <v/>
      </c>
      <c r="S749" s="148" t="str">
        <f t="shared" si="34"/>
        <v/>
      </c>
      <c r="T749" s="148" t="str">
        <f t="shared" si="35"/>
        <v/>
      </c>
      <c r="U749" s="148" t="str">
        <f>IF(AND(A749&lt;&gt;"",'Données élèves'!S752&lt;&gt;""),'Données élèves'!S752,"")</f>
        <v/>
      </c>
      <c r="V749" s="148" t="str">
        <f>IF(AND(A749&lt;&gt;"",'Données élèves'!T752&lt;&gt;""),'Données élèves'!T752,"")</f>
        <v/>
      </c>
      <c r="W749" s="148" t="str">
        <f>IF(AND(A749&lt;&gt;"",'Données élèves'!U752&lt;&gt;""),'Données élèves'!U752,"")</f>
        <v/>
      </c>
      <c r="X749" s="148" t="str">
        <f>IF(AND(A749&lt;&gt;"",'Données élèves'!V752&lt;&gt;""),'Données élèves'!V752,"")</f>
        <v/>
      </c>
      <c r="Y749" s="148" t="str">
        <f>IF(AND(A749&lt;&gt;"",'Données élèves'!W752&lt;&gt;""),'Données élèves'!W752,"")</f>
        <v/>
      </c>
      <c r="Z749" s="148" t="str">
        <f>IF(AND(A749&lt;&gt;"",'Données élèves'!X752&lt;&gt;""),'Données élèves'!X752,"")</f>
        <v/>
      </c>
    </row>
    <row r="750" spans="1:26" x14ac:dyDescent="0.2">
      <c r="A750" s="146" t="str">
        <f>IF('Données élèves'!$C753&lt;&gt;"",'Données élèves'!A753,"")</f>
        <v/>
      </c>
      <c r="B750" s="146" t="str">
        <f>IF(A750&lt;&gt;"",'Données élèves'!B753,"")</f>
        <v/>
      </c>
      <c r="C750" s="146" t="str">
        <f>IF(AND(A750&lt;&gt;"",'Données élèves'!F753&lt;&gt;""),IF(INDEX(codeclint,MATCH('Données élèves'!F753,libclint,0))&lt;&gt;"",INDEX(codeclint,MATCH('Données élèves'!F753,libclint,0)),""),"")</f>
        <v/>
      </c>
      <c r="D750" s="146" t="str">
        <f t="shared" si="33"/>
        <v/>
      </c>
      <c r="E750" s="146" t="str">
        <f>IF(A750&lt;&gt;"",IF('Données élèves'!G753&lt;&gt;"",IF('Données élèves'!AB753&lt;&gt;"",IF('Données élèves'!G753="LOC.ID",CONCATENATE("LOC.",'Données élèves'!AU$5),'Données élèves'!G753),""),""),"")</f>
        <v/>
      </c>
      <c r="F750" s="146" t="str">
        <f>IF(A750&lt;&gt;"",IF('Données élèves'!H753&lt;&gt;"",'Données élèves'!H753,""),"")</f>
        <v/>
      </c>
      <c r="G750" s="146" t="str">
        <f>IF(AND(A750&lt;&gt;"",'Données élèves'!AC753&lt;&gt;""),IF('Données élèves'!AC753=TRUE,INDEX(codesex,MATCH('Données élèves'!I753,libsex,0)),'Données élèves'!I753),"")</f>
        <v/>
      </c>
      <c r="H750" s="147" t="str">
        <f>IF(A750&lt;&gt;"",IF('Données élèves'!J753&lt;&gt;"",'Données élèves'!J753,""),"")</f>
        <v/>
      </c>
      <c r="I750" s="148" t="str">
        <f>IF(AND(A750&lt;&gt;"",'Données élèves'!AE753&lt;&gt;""),IF('Données élèves'!AE753=TRUE,INDEX(codenat,MATCH('Données élèves'!K753,libnat,0)),'Données élèves'!K753),"")</f>
        <v/>
      </c>
      <c r="J750" s="148" t="str">
        <f>IF(AND(A750&lt;&gt;"",'Données élèves'!AF753&lt;&gt;""),IF('Données élèves'!AF753=TRUE,INDEX(codelangue,MATCH('Données élèves'!L753,liblangue,0)),'Données élèves'!L753),"")</f>
        <v/>
      </c>
      <c r="K750" s="148" t="str">
        <f>IF(AND(A750&lt;&gt;"",'Données élèves'!AH753&lt;&gt;""),IF('Données élèves'!AH753=TRUE,IF(INDEX(codegem,MATCH('Données élèves'!M753,libgem,0))&lt;8000,INDEX(codegem,MATCH('Données élèves'!M753,libgem,0)),""),'Données élèves'!M753),"")</f>
        <v/>
      </c>
      <c r="L750" s="148" t="str">
        <f>IF(AND(A750&lt;&gt;"",'Données élèves'!AH753&lt;&gt;""),IF('Données élèves'!AH753=TRUE,INDEX(codegemhist,MATCH('Données élèves'!M753,libgem,0)),""),"")</f>
        <v/>
      </c>
      <c r="M750" s="148" t="str">
        <f>IF(AND(A750&lt;&gt;"",'Données élèves'!AH753&lt;&gt;""),IF('Données élèves'!AH753=TRUE,IF(INDEX(codegem,MATCH('Données élèves'!M753,libgem,0))&gt;=8000,INDEX(codegem,MATCH('Données élèves'!M753,libgem,0)),""),'Données élèves'!M753),"")</f>
        <v/>
      </c>
      <c r="N750" s="148" t="str">
        <f>IF(AND(A750&lt;&gt;"",'Données élèves'!AI753&lt;&gt;""),IF('Données élèves'!AI753=TRUE,INDEX(codeschart,MATCH('Données élèves'!N753,libschart,0)),'Données élèves'!N753),"")</f>
        <v/>
      </c>
      <c r="O750" s="148" t="str">
        <f>IF(AND(A750&lt;&gt;"",'Données élèves'!O753&lt;&gt;""),'Données élèves'!O753,"")</f>
        <v/>
      </c>
      <c r="P750" s="148" t="str">
        <f>IF(AND(A750&lt;&gt;"",'Données élèves'!AK753&lt;&gt;""),IF('Données élèves'!AK753=TRUE,INDEX(codeform,MATCH('Données élèves'!P753,libform,0)),'Données élèves'!P753),"")</f>
        <v/>
      </c>
      <c r="Q750" s="148" t="str">
        <f>IF(AND(A750&lt;&gt;"",'Données élèves'!AL753&lt;&gt;""),IF('Données élèves'!AL753=TRUE,INDEX(codespe,MATCH('Données élèves'!Q753,libspe,0)),'Données élèves'!Q753),"")</f>
        <v/>
      </c>
      <c r="R750" s="148" t="str">
        <f>IF(AND(A750&lt;&gt;"",OR('Données élèves'!AM753&lt;&gt;"",'Données élèves'!AT753=FALSE)),IF('Données élèves'!AM753=TRUE,INDEX(codemp1,MATCH('Données élèves'!R753,libmp1,0)),IF('Données élèves'!AT753=FALSE,0,'Données élèves'!R753)),"")</f>
        <v/>
      </c>
      <c r="S750" s="148" t="str">
        <f t="shared" si="34"/>
        <v/>
      </c>
      <c r="T750" s="148" t="str">
        <f t="shared" si="35"/>
        <v/>
      </c>
      <c r="U750" s="148" t="str">
        <f>IF(AND(A750&lt;&gt;"",'Données élèves'!S753&lt;&gt;""),'Données élèves'!S753,"")</f>
        <v/>
      </c>
      <c r="V750" s="148" t="str">
        <f>IF(AND(A750&lt;&gt;"",'Données élèves'!T753&lt;&gt;""),'Données élèves'!T753,"")</f>
        <v/>
      </c>
      <c r="W750" s="148" t="str">
        <f>IF(AND(A750&lt;&gt;"",'Données élèves'!U753&lt;&gt;""),'Données élèves'!U753,"")</f>
        <v/>
      </c>
      <c r="X750" s="148" t="str">
        <f>IF(AND(A750&lt;&gt;"",'Données élèves'!V753&lt;&gt;""),'Données élèves'!V753,"")</f>
        <v/>
      </c>
      <c r="Y750" s="148" t="str">
        <f>IF(AND(A750&lt;&gt;"",'Données élèves'!W753&lt;&gt;""),'Données élèves'!W753,"")</f>
        <v/>
      </c>
      <c r="Z750" s="148" t="str">
        <f>IF(AND(A750&lt;&gt;"",'Données élèves'!X753&lt;&gt;""),'Données élèves'!X753,"")</f>
        <v/>
      </c>
    </row>
    <row r="751" spans="1:26" x14ac:dyDescent="0.2">
      <c r="A751" s="146" t="str">
        <f>IF('Données élèves'!$C754&lt;&gt;"",'Données élèves'!A754,"")</f>
        <v/>
      </c>
      <c r="B751" s="146" t="str">
        <f>IF(A751&lt;&gt;"",'Données élèves'!B754,"")</f>
        <v/>
      </c>
      <c r="C751" s="146" t="str">
        <f>IF(AND(A751&lt;&gt;"",'Données élèves'!F754&lt;&gt;""),IF(INDEX(codeclint,MATCH('Données élèves'!F754,libclint,0))&lt;&gt;"",INDEX(codeclint,MATCH('Données élèves'!F754,libclint,0)),""),"")</f>
        <v/>
      </c>
      <c r="D751" s="146" t="str">
        <f t="shared" si="33"/>
        <v/>
      </c>
      <c r="E751" s="146" t="str">
        <f>IF(A751&lt;&gt;"",IF('Données élèves'!G754&lt;&gt;"",IF('Données élèves'!AB754&lt;&gt;"",IF('Données élèves'!G754="LOC.ID",CONCATENATE("LOC.",'Données élèves'!AU$5),'Données élèves'!G754),""),""),"")</f>
        <v/>
      </c>
      <c r="F751" s="146" t="str">
        <f>IF(A751&lt;&gt;"",IF('Données élèves'!H754&lt;&gt;"",'Données élèves'!H754,""),"")</f>
        <v/>
      </c>
      <c r="G751" s="146" t="str">
        <f>IF(AND(A751&lt;&gt;"",'Données élèves'!AC754&lt;&gt;""),IF('Données élèves'!AC754=TRUE,INDEX(codesex,MATCH('Données élèves'!I754,libsex,0)),'Données élèves'!I754),"")</f>
        <v/>
      </c>
      <c r="H751" s="147" t="str">
        <f>IF(A751&lt;&gt;"",IF('Données élèves'!J754&lt;&gt;"",'Données élèves'!J754,""),"")</f>
        <v/>
      </c>
      <c r="I751" s="148" t="str">
        <f>IF(AND(A751&lt;&gt;"",'Données élèves'!AE754&lt;&gt;""),IF('Données élèves'!AE754=TRUE,INDEX(codenat,MATCH('Données élèves'!K754,libnat,0)),'Données élèves'!K754),"")</f>
        <v/>
      </c>
      <c r="J751" s="148" t="str">
        <f>IF(AND(A751&lt;&gt;"",'Données élèves'!AF754&lt;&gt;""),IF('Données élèves'!AF754=TRUE,INDEX(codelangue,MATCH('Données élèves'!L754,liblangue,0)),'Données élèves'!L754),"")</f>
        <v/>
      </c>
      <c r="K751" s="148" t="str">
        <f>IF(AND(A751&lt;&gt;"",'Données élèves'!AH754&lt;&gt;""),IF('Données élèves'!AH754=TRUE,IF(INDEX(codegem,MATCH('Données élèves'!M754,libgem,0))&lt;8000,INDEX(codegem,MATCH('Données élèves'!M754,libgem,0)),""),'Données élèves'!M754),"")</f>
        <v/>
      </c>
      <c r="L751" s="148" t="str">
        <f>IF(AND(A751&lt;&gt;"",'Données élèves'!AH754&lt;&gt;""),IF('Données élèves'!AH754=TRUE,INDEX(codegemhist,MATCH('Données élèves'!M754,libgem,0)),""),"")</f>
        <v/>
      </c>
      <c r="M751" s="148" t="str">
        <f>IF(AND(A751&lt;&gt;"",'Données élèves'!AH754&lt;&gt;""),IF('Données élèves'!AH754=TRUE,IF(INDEX(codegem,MATCH('Données élèves'!M754,libgem,0))&gt;=8000,INDEX(codegem,MATCH('Données élèves'!M754,libgem,0)),""),'Données élèves'!M754),"")</f>
        <v/>
      </c>
      <c r="N751" s="148" t="str">
        <f>IF(AND(A751&lt;&gt;"",'Données élèves'!AI754&lt;&gt;""),IF('Données élèves'!AI754=TRUE,INDEX(codeschart,MATCH('Données élèves'!N754,libschart,0)),'Données élèves'!N754),"")</f>
        <v/>
      </c>
      <c r="O751" s="148" t="str">
        <f>IF(AND(A751&lt;&gt;"",'Données élèves'!O754&lt;&gt;""),'Données élèves'!O754,"")</f>
        <v/>
      </c>
      <c r="P751" s="148" t="str">
        <f>IF(AND(A751&lt;&gt;"",'Données élèves'!AK754&lt;&gt;""),IF('Données élèves'!AK754=TRUE,INDEX(codeform,MATCH('Données élèves'!P754,libform,0)),'Données élèves'!P754),"")</f>
        <v/>
      </c>
      <c r="Q751" s="148" t="str">
        <f>IF(AND(A751&lt;&gt;"",'Données élèves'!AL754&lt;&gt;""),IF('Données élèves'!AL754=TRUE,INDEX(codespe,MATCH('Données élèves'!Q754,libspe,0)),'Données élèves'!Q754),"")</f>
        <v/>
      </c>
      <c r="R751" s="148" t="str">
        <f>IF(AND(A751&lt;&gt;"",OR('Données élèves'!AM754&lt;&gt;"",'Données élèves'!AT754=FALSE)),IF('Données élèves'!AM754=TRUE,INDEX(codemp1,MATCH('Données élèves'!R754,libmp1,0)),IF('Données élèves'!AT754=FALSE,0,'Données élèves'!R754)),"")</f>
        <v/>
      </c>
      <c r="S751" s="148" t="str">
        <f t="shared" si="34"/>
        <v/>
      </c>
      <c r="T751" s="148" t="str">
        <f t="shared" si="35"/>
        <v/>
      </c>
      <c r="U751" s="148" t="str">
        <f>IF(AND(A751&lt;&gt;"",'Données élèves'!S754&lt;&gt;""),'Données élèves'!S754,"")</f>
        <v/>
      </c>
      <c r="V751" s="148" t="str">
        <f>IF(AND(A751&lt;&gt;"",'Données élèves'!T754&lt;&gt;""),'Données élèves'!T754,"")</f>
        <v/>
      </c>
      <c r="W751" s="148" t="str">
        <f>IF(AND(A751&lt;&gt;"",'Données élèves'!U754&lt;&gt;""),'Données élèves'!U754,"")</f>
        <v/>
      </c>
      <c r="X751" s="148" t="str">
        <f>IF(AND(A751&lt;&gt;"",'Données élèves'!V754&lt;&gt;""),'Données élèves'!V754,"")</f>
        <v/>
      </c>
      <c r="Y751" s="148" t="str">
        <f>IF(AND(A751&lt;&gt;"",'Données élèves'!W754&lt;&gt;""),'Données élèves'!W754,"")</f>
        <v/>
      </c>
      <c r="Z751" s="148" t="str">
        <f>IF(AND(A751&lt;&gt;"",'Données élèves'!X754&lt;&gt;""),'Données élèves'!X754,"")</f>
        <v/>
      </c>
    </row>
    <row r="752" spans="1:26" x14ac:dyDescent="0.2">
      <c r="A752" s="146" t="str">
        <f>IF('Données élèves'!$C755&lt;&gt;"",'Données élèves'!A755,"")</f>
        <v/>
      </c>
      <c r="B752" s="146" t="str">
        <f>IF(A752&lt;&gt;"",'Données élèves'!B755,"")</f>
        <v/>
      </c>
      <c r="C752" s="146" t="str">
        <f>IF(AND(A752&lt;&gt;"",'Données élèves'!F755&lt;&gt;""),IF(INDEX(codeclint,MATCH('Données élèves'!F755,libclint,0))&lt;&gt;"",INDEX(codeclint,MATCH('Données élèves'!F755,libclint,0)),""),"")</f>
        <v/>
      </c>
      <c r="D752" s="146" t="str">
        <f t="shared" si="33"/>
        <v/>
      </c>
      <c r="E752" s="146" t="str">
        <f>IF(A752&lt;&gt;"",IF('Données élèves'!G755&lt;&gt;"",IF('Données élèves'!AB755&lt;&gt;"",IF('Données élèves'!G755="LOC.ID",CONCATENATE("LOC.",'Données élèves'!AU$5),'Données élèves'!G755),""),""),"")</f>
        <v/>
      </c>
      <c r="F752" s="146" t="str">
        <f>IF(A752&lt;&gt;"",IF('Données élèves'!H755&lt;&gt;"",'Données élèves'!H755,""),"")</f>
        <v/>
      </c>
      <c r="G752" s="146" t="str">
        <f>IF(AND(A752&lt;&gt;"",'Données élèves'!AC755&lt;&gt;""),IF('Données élèves'!AC755=TRUE,INDEX(codesex,MATCH('Données élèves'!I755,libsex,0)),'Données élèves'!I755),"")</f>
        <v/>
      </c>
      <c r="H752" s="147" t="str">
        <f>IF(A752&lt;&gt;"",IF('Données élèves'!J755&lt;&gt;"",'Données élèves'!J755,""),"")</f>
        <v/>
      </c>
      <c r="I752" s="148" t="str">
        <f>IF(AND(A752&lt;&gt;"",'Données élèves'!AE755&lt;&gt;""),IF('Données élèves'!AE755=TRUE,INDEX(codenat,MATCH('Données élèves'!K755,libnat,0)),'Données élèves'!K755),"")</f>
        <v/>
      </c>
      <c r="J752" s="148" t="str">
        <f>IF(AND(A752&lt;&gt;"",'Données élèves'!AF755&lt;&gt;""),IF('Données élèves'!AF755=TRUE,INDEX(codelangue,MATCH('Données élèves'!L755,liblangue,0)),'Données élèves'!L755),"")</f>
        <v/>
      </c>
      <c r="K752" s="148" t="str">
        <f>IF(AND(A752&lt;&gt;"",'Données élèves'!AH755&lt;&gt;""),IF('Données élèves'!AH755=TRUE,IF(INDEX(codegem,MATCH('Données élèves'!M755,libgem,0))&lt;8000,INDEX(codegem,MATCH('Données élèves'!M755,libgem,0)),""),'Données élèves'!M755),"")</f>
        <v/>
      </c>
      <c r="L752" s="148" t="str">
        <f>IF(AND(A752&lt;&gt;"",'Données élèves'!AH755&lt;&gt;""),IF('Données élèves'!AH755=TRUE,INDEX(codegemhist,MATCH('Données élèves'!M755,libgem,0)),""),"")</f>
        <v/>
      </c>
      <c r="M752" s="148" t="str">
        <f>IF(AND(A752&lt;&gt;"",'Données élèves'!AH755&lt;&gt;""),IF('Données élèves'!AH755=TRUE,IF(INDEX(codegem,MATCH('Données élèves'!M755,libgem,0))&gt;=8000,INDEX(codegem,MATCH('Données élèves'!M755,libgem,0)),""),'Données élèves'!M755),"")</f>
        <v/>
      </c>
      <c r="N752" s="148" t="str">
        <f>IF(AND(A752&lt;&gt;"",'Données élèves'!AI755&lt;&gt;""),IF('Données élèves'!AI755=TRUE,INDEX(codeschart,MATCH('Données élèves'!N755,libschart,0)),'Données élèves'!N755),"")</f>
        <v/>
      </c>
      <c r="O752" s="148" t="str">
        <f>IF(AND(A752&lt;&gt;"",'Données élèves'!O755&lt;&gt;""),'Données élèves'!O755,"")</f>
        <v/>
      </c>
      <c r="P752" s="148" t="str">
        <f>IF(AND(A752&lt;&gt;"",'Données élèves'!AK755&lt;&gt;""),IF('Données élèves'!AK755=TRUE,INDEX(codeform,MATCH('Données élèves'!P755,libform,0)),'Données élèves'!P755),"")</f>
        <v/>
      </c>
      <c r="Q752" s="148" t="str">
        <f>IF(AND(A752&lt;&gt;"",'Données élèves'!AL755&lt;&gt;""),IF('Données élèves'!AL755=TRUE,INDEX(codespe,MATCH('Données élèves'!Q755,libspe,0)),'Données élèves'!Q755),"")</f>
        <v/>
      </c>
      <c r="R752" s="148" t="str">
        <f>IF(AND(A752&lt;&gt;"",OR('Données élèves'!AM755&lt;&gt;"",'Données élèves'!AT755=FALSE)),IF('Données élèves'!AM755=TRUE,INDEX(codemp1,MATCH('Données élèves'!R755,libmp1,0)),IF('Données élèves'!AT755=FALSE,0,'Données élèves'!R755)),"")</f>
        <v/>
      </c>
      <c r="S752" s="148" t="str">
        <f t="shared" si="34"/>
        <v/>
      </c>
      <c r="T752" s="148" t="str">
        <f t="shared" si="35"/>
        <v/>
      </c>
      <c r="U752" s="148" t="str">
        <f>IF(AND(A752&lt;&gt;"",'Données élèves'!S755&lt;&gt;""),'Données élèves'!S755,"")</f>
        <v/>
      </c>
      <c r="V752" s="148" t="str">
        <f>IF(AND(A752&lt;&gt;"",'Données élèves'!T755&lt;&gt;""),'Données élèves'!T755,"")</f>
        <v/>
      </c>
      <c r="W752" s="148" t="str">
        <f>IF(AND(A752&lt;&gt;"",'Données élèves'!U755&lt;&gt;""),'Données élèves'!U755,"")</f>
        <v/>
      </c>
      <c r="X752" s="148" t="str">
        <f>IF(AND(A752&lt;&gt;"",'Données élèves'!V755&lt;&gt;""),'Données élèves'!V755,"")</f>
        <v/>
      </c>
      <c r="Y752" s="148" t="str">
        <f>IF(AND(A752&lt;&gt;"",'Données élèves'!W755&lt;&gt;""),'Données élèves'!W755,"")</f>
        <v/>
      </c>
      <c r="Z752" s="148" t="str">
        <f>IF(AND(A752&lt;&gt;"",'Données élèves'!X755&lt;&gt;""),'Données élèves'!X755,"")</f>
        <v/>
      </c>
    </row>
    <row r="753" spans="1:26" x14ac:dyDescent="0.2">
      <c r="A753" s="146" t="str">
        <f>IF('Données élèves'!$C756&lt;&gt;"",'Données élèves'!A756,"")</f>
        <v/>
      </c>
      <c r="B753" s="146" t="str">
        <f>IF(A753&lt;&gt;"",'Données élèves'!B756,"")</f>
        <v/>
      </c>
      <c r="C753" s="146" t="str">
        <f>IF(AND(A753&lt;&gt;"",'Données élèves'!F756&lt;&gt;""),IF(INDEX(codeclint,MATCH('Données élèves'!F756,libclint,0))&lt;&gt;"",INDEX(codeclint,MATCH('Données élèves'!F756,libclint,0)),""),"")</f>
        <v/>
      </c>
      <c r="D753" s="146" t="str">
        <f t="shared" si="33"/>
        <v/>
      </c>
      <c r="E753" s="146" t="str">
        <f>IF(A753&lt;&gt;"",IF('Données élèves'!G756&lt;&gt;"",IF('Données élèves'!AB756&lt;&gt;"",IF('Données élèves'!G756="LOC.ID",CONCATENATE("LOC.",'Données élèves'!AU$5),'Données élèves'!G756),""),""),"")</f>
        <v/>
      </c>
      <c r="F753" s="146" t="str">
        <f>IF(A753&lt;&gt;"",IF('Données élèves'!H756&lt;&gt;"",'Données élèves'!H756,""),"")</f>
        <v/>
      </c>
      <c r="G753" s="146" t="str">
        <f>IF(AND(A753&lt;&gt;"",'Données élèves'!AC756&lt;&gt;""),IF('Données élèves'!AC756=TRUE,INDEX(codesex,MATCH('Données élèves'!I756,libsex,0)),'Données élèves'!I756),"")</f>
        <v/>
      </c>
      <c r="H753" s="147" t="str">
        <f>IF(A753&lt;&gt;"",IF('Données élèves'!J756&lt;&gt;"",'Données élèves'!J756,""),"")</f>
        <v/>
      </c>
      <c r="I753" s="148" t="str">
        <f>IF(AND(A753&lt;&gt;"",'Données élèves'!AE756&lt;&gt;""),IF('Données élèves'!AE756=TRUE,INDEX(codenat,MATCH('Données élèves'!K756,libnat,0)),'Données élèves'!K756),"")</f>
        <v/>
      </c>
      <c r="J753" s="148" t="str">
        <f>IF(AND(A753&lt;&gt;"",'Données élèves'!AF756&lt;&gt;""),IF('Données élèves'!AF756=TRUE,INDEX(codelangue,MATCH('Données élèves'!L756,liblangue,0)),'Données élèves'!L756),"")</f>
        <v/>
      </c>
      <c r="K753" s="148" t="str">
        <f>IF(AND(A753&lt;&gt;"",'Données élèves'!AH756&lt;&gt;""),IF('Données élèves'!AH756=TRUE,IF(INDEX(codegem,MATCH('Données élèves'!M756,libgem,0))&lt;8000,INDEX(codegem,MATCH('Données élèves'!M756,libgem,0)),""),'Données élèves'!M756),"")</f>
        <v/>
      </c>
      <c r="L753" s="148" t="str">
        <f>IF(AND(A753&lt;&gt;"",'Données élèves'!AH756&lt;&gt;""),IF('Données élèves'!AH756=TRUE,INDEX(codegemhist,MATCH('Données élèves'!M756,libgem,0)),""),"")</f>
        <v/>
      </c>
      <c r="M753" s="148" t="str">
        <f>IF(AND(A753&lt;&gt;"",'Données élèves'!AH756&lt;&gt;""),IF('Données élèves'!AH756=TRUE,IF(INDEX(codegem,MATCH('Données élèves'!M756,libgem,0))&gt;=8000,INDEX(codegem,MATCH('Données élèves'!M756,libgem,0)),""),'Données élèves'!M756),"")</f>
        <v/>
      </c>
      <c r="N753" s="148" t="str">
        <f>IF(AND(A753&lt;&gt;"",'Données élèves'!AI756&lt;&gt;""),IF('Données élèves'!AI756=TRUE,INDEX(codeschart,MATCH('Données élèves'!N756,libschart,0)),'Données élèves'!N756),"")</f>
        <v/>
      </c>
      <c r="O753" s="148" t="str">
        <f>IF(AND(A753&lt;&gt;"",'Données élèves'!O756&lt;&gt;""),'Données élèves'!O756,"")</f>
        <v/>
      </c>
      <c r="P753" s="148" t="str">
        <f>IF(AND(A753&lt;&gt;"",'Données élèves'!AK756&lt;&gt;""),IF('Données élèves'!AK756=TRUE,INDEX(codeform,MATCH('Données élèves'!P756,libform,0)),'Données élèves'!P756),"")</f>
        <v/>
      </c>
      <c r="Q753" s="148" t="str">
        <f>IF(AND(A753&lt;&gt;"",'Données élèves'!AL756&lt;&gt;""),IF('Données élèves'!AL756=TRUE,INDEX(codespe,MATCH('Données élèves'!Q756,libspe,0)),'Données élèves'!Q756),"")</f>
        <v/>
      </c>
      <c r="R753" s="148" t="str">
        <f>IF(AND(A753&lt;&gt;"",OR('Données élèves'!AM756&lt;&gt;"",'Données élèves'!AT756=FALSE)),IF('Données élèves'!AM756=TRUE,INDEX(codemp1,MATCH('Données élèves'!R756,libmp1,0)),IF('Données élèves'!AT756=FALSE,0,'Données élèves'!R756)),"")</f>
        <v/>
      </c>
      <c r="S753" s="148" t="str">
        <f t="shared" si="34"/>
        <v/>
      </c>
      <c r="T753" s="148" t="str">
        <f t="shared" si="35"/>
        <v/>
      </c>
      <c r="U753" s="148" t="str">
        <f>IF(AND(A753&lt;&gt;"",'Données élèves'!S756&lt;&gt;""),'Données élèves'!S756,"")</f>
        <v/>
      </c>
      <c r="V753" s="148" t="str">
        <f>IF(AND(A753&lt;&gt;"",'Données élèves'!T756&lt;&gt;""),'Données élèves'!T756,"")</f>
        <v/>
      </c>
      <c r="W753" s="148" t="str">
        <f>IF(AND(A753&lt;&gt;"",'Données élèves'!U756&lt;&gt;""),'Données élèves'!U756,"")</f>
        <v/>
      </c>
      <c r="X753" s="148" t="str">
        <f>IF(AND(A753&lt;&gt;"",'Données élèves'!V756&lt;&gt;""),'Données élèves'!V756,"")</f>
        <v/>
      </c>
      <c r="Y753" s="148" t="str">
        <f>IF(AND(A753&lt;&gt;"",'Données élèves'!W756&lt;&gt;""),'Données élèves'!W756,"")</f>
        <v/>
      </c>
      <c r="Z753" s="148" t="str">
        <f>IF(AND(A753&lt;&gt;"",'Données élèves'!X756&lt;&gt;""),'Données élèves'!X756,"")</f>
        <v/>
      </c>
    </row>
    <row r="754" spans="1:26" x14ac:dyDescent="0.2">
      <c r="A754" s="146" t="str">
        <f>IF('Données élèves'!$C757&lt;&gt;"",'Données élèves'!A757,"")</f>
        <v/>
      </c>
      <c r="B754" s="146" t="str">
        <f>IF(A754&lt;&gt;"",'Données élèves'!B757,"")</f>
        <v/>
      </c>
      <c r="C754" s="146" t="str">
        <f>IF(AND(A754&lt;&gt;"",'Données élèves'!F757&lt;&gt;""),IF(INDEX(codeclint,MATCH('Données élèves'!F757,libclint,0))&lt;&gt;"",INDEX(codeclint,MATCH('Données élèves'!F757,libclint,0)),""),"")</f>
        <v/>
      </c>
      <c r="D754" s="146" t="str">
        <f t="shared" si="33"/>
        <v/>
      </c>
      <c r="E754" s="146" t="str">
        <f>IF(A754&lt;&gt;"",IF('Données élèves'!G757&lt;&gt;"",IF('Données élèves'!AB757&lt;&gt;"",IF('Données élèves'!G757="LOC.ID",CONCATENATE("LOC.",'Données élèves'!AU$5),'Données élèves'!G757),""),""),"")</f>
        <v/>
      </c>
      <c r="F754" s="146" t="str">
        <f>IF(A754&lt;&gt;"",IF('Données élèves'!H757&lt;&gt;"",'Données élèves'!H757,""),"")</f>
        <v/>
      </c>
      <c r="G754" s="146" t="str">
        <f>IF(AND(A754&lt;&gt;"",'Données élèves'!AC757&lt;&gt;""),IF('Données élèves'!AC757=TRUE,INDEX(codesex,MATCH('Données élèves'!I757,libsex,0)),'Données élèves'!I757),"")</f>
        <v/>
      </c>
      <c r="H754" s="147" t="str">
        <f>IF(A754&lt;&gt;"",IF('Données élèves'!J757&lt;&gt;"",'Données élèves'!J757,""),"")</f>
        <v/>
      </c>
      <c r="I754" s="148" t="str">
        <f>IF(AND(A754&lt;&gt;"",'Données élèves'!AE757&lt;&gt;""),IF('Données élèves'!AE757=TRUE,INDEX(codenat,MATCH('Données élèves'!K757,libnat,0)),'Données élèves'!K757),"")</f>
        <v/>
      </c>
      <c r="J754" s="148" t="str">
        <f>IF(AND(A754&lt;&gt;"",'Données élèves'!AF757&lt;&gt;""),IF('Données élèves'!AF757=TRUE,INDEX(codelangue,MATCH('Données élèves'!L757,liblangue,0)),'Données élèves'!L757),"")</f>
        <v/>
      </c>
      <c r="K754" s="148" t="str">
        <f>IF(AND(A754&lt;&gt;"",'Données élèves'!AH757&lt;&gt;""),IF('Données élèves'!AH757=TRUE,IF(INDEX(codegem,MATCH('Données élèves'!M757,libgem,0))&lt;8000,INDEX(codegem,MATCH('Données élèves'!M757,libgem,0)),""),'Données élèves'!M757),"")</f>
        <v/>
      </c>
      <c r="L754" s="148" t="str">
        <f>IF(AND(A754&lt;&gt;"",'Données élèves'!AH757&lt;&gt;""),IF('Données élèves'!AH757=TRUE,INDEX(codegemhist,MATCH('Données élèves'!M757,libgem,0)),""),"")</f>
        <v/>
      </c>
      <c r="M754" s="148" t="str">
        <f>IF(AND(A754&lt;&gt;"",'Données élèves'!AH757&lt;&gt;""),IF('Données élèves'!AH757=TRUE,IF(INDEX(codegem,MATCH('Données élèves'!M757,libgem,0))&gt;=8000,INDEX(codegem,MATCH('Données élèves'!M757,libgem,0)),""),'Données élèves'!M757),"")</f>
        <v/>
      </c>
      <c r="N754" s="148" t="str">
        <f>IF(AND(A754&lt;&gt;"",'Données élèves'!AI757&lt;&gt;""),IF('Données élèves'!AI757=TRUE,INDEX(codeschart,MATCH('Données élèves'!N757,libschart,0)),'Données élèves'!N757),"")</f>
        <v/>
      </c>
      <c r="O754" s="148" t="str">
        <f>IF(AND(A754&lt;&gt;"",'Données élèves'!O757&lt;&gt;""),'Données élèves'!O757,"")</f>
        <v/>
      </c>
      <c r="P754" s="148" t="str">
        <f>IF(AND(A754&lt;&gt;"",'Données élèves'!AK757&lt;&gt;""),IF('Données élèves'!AK757=TRUE,INDEX(codeform,MATCH('Données élèves'!P757,libform,0)),'Données élèves'!P757),"")</f>
        <v/>
      </c>
      <c r="Q754" s="148" t="str">
        <f>IF(AND(A754&lt;&gt;"",'Données élèves'!AL757&lt;&gt;""),IF('Données élèves'!AL757=TRUE,INDEX(codespe,MATCH('Données élèves'!Q757,libspe,0)),'Données élèves'!Q757),"")</f>
        <v/>
      </c>
      <c r="R754" s="148" t="str">
        <f>IF(AND(A754&lt;&gt;"",OR('Données élèves'!AM757&lt;&gt;"",'Données élèves'!AT757=FALSE)),IF('Données élèves'!AM757=TRUE,INDEX(codemp1,MATCH('Données élèves'!R757,libmp1,0)),IF('Données élèves'!AT757=FALSE,0,'Données élèves'!R757)),"")</f>
        <v/>
      </c>
      <c r="S754" s="148" t="str">
        <f t="shared" si="34"/>
        <v/>
      </c>
      <c r="T754" s="148" t="str">
        <f t="shared" si="35"/>
        <v/>
      </c>
      <c r="U754" s="148" t="str">
        <f>IF(AND(A754&lt;&gt;"",'Données élèves'!S757&lt;&gt;""),'Données élèves'!S757,"")</f>
        <v/>
      </c>
      <c r="V754" s="148" t="str">
        <f>IF(AND(A754&lt;&gt;"",'Données élèves'!T757&lt;&gt;""),'Données élèves'!T757,"")</f>
        <v/>
      </c>
      <c r="W754" s="148" t="str">
        <f>IF(AND(A754&lt;&gt;"",'Données élèves'!U757&lt;&gt;""),'Données élèves'!U757,"")</f>
        <v/>
      </c>
      <c r="X754" s="148" t="str">
        <f>IF(AND(A754&lt;&gt;"",'Données élèves'!V757&lt;&gt;""),'Données élèves'!V757,"")</f>
        <v/>
      </c>
      <c r="Y754" s="148" t="str">
        <f>IF(AND(A754&lt;&gt;"",'Données élèves'!W757&lt;&gt;""),'Données élèves'!W757,"")</f>
        <v/>
      </c>
      <c r="Z754" s="148" t="str">
        <f>IF(AND(A754&lt;&gt;"",'Données élèves'!X757&lt;&gt;""),'Données élèves'!X757,"")</f>
        <v/>
      </c>
    </row>
    <row r="755" spans="1:26" x14ac:dyDescent="0.2">
      <c r="A755" s="146" t="str">
        <f>IF('Données élèves'!$C758&lt;&gt;"",'Données élèves'!A758,"")</f>
        <v/>
      </c>
      <c r="B755" s="146" t="str">
        <f>IF(A755&lt;&gt;"",'Données élèves'!B758,"")</f>
        <v/>
      </c>
      <c r="C755" s="146" t="str">
        <f>IF(AND(A755&lt;&gt;"",'Données élèves'!F758&lt;&gt;""),IF(INDEX(codeclint,MATCH('Données élèves'!F758,libclint,0))&lt;&gt;"",INDEX(codeclint,MATCH('Données élèves'!F758,libclint,0)),""),"")</f>
        <v/>
      </c>
      <c r="D755" s="146" t="str">
        <f t="shared" si="33"/>
        <v/>
      </c>
      <c r="E755" s="146" t="str">
        <f>IF(A755&lt;&gt;"",IF('Données élèves'!G758&lt;&gt;"",IF('Données élèves'!AB758&lt;&gt;"",IF('Données élèves'!G758="LOC.ID",CONCATENATE("LOC.",'Données élèves'!AU$5),'Données élèves'!G758),""),""),"")</f>
        <v/>
      </c>
      <c r="F755" s="146" t="str">
        <f>IF(A755&lt;&gt;"",IF('Données élèves'!H758&lt;&gt;"",'Données élèves'!H758,""),"")</f>
        <v/>
      </c>
      <c r="G755" s="146" t="str">
        <f>IF(AND(A755&lt;&gt;"",'Données élèves'!AC758&lt;&gt;""),IF('Données élèves'!AC758=TRUE,INDEX(codesex,MATCH('Données élèves'!I758,libsex,0)),'Données élèves'!I758),"")</f>
        <v/>
      </c>
      <c r="H755" s="147" t="str">
        <f>IF(A755&lt;&gt;"",IF('Données élèves'!J758&lt;&gt;"",'Données élèves'!J758,""),"")</f>
        <v/>
      </c>
      <c r="I755" s="148" t="str">
        <f>IF(AND(A755&lt;&gt;"",'Données élèves'!AE758&lt;&gt;""),IF('Données élèves'!AE758=TRUE,INDEX(codenat,MATCH('Données élèves'!K758,libnat,0)),'Données élèves'!K758),"")</f>
        <v/>
      </c>
      <c r="J755" s="148" t="str">
        <f>IF(AND(A755&lt;&gt;"",'Données élèves'!AF758&lt;&gt;""),IF('Données élèves'!AF758=TRUE,INDEX(codelangue,MATCH('Données élèves'!L758,liblangue,0)),'Données élèves'!L758),"")</f>
        <v/>
      </c>
      <c r="K755" s="148" t="str">
        <f>IF(AND(A755&lt;&gt;"",'Données élèves'!AH758&lt;&gt;""),IF('Données élèves'!AH758=TRUE,IF(INDEX(codegem,MATCH('Données élèves'!M758,libgem,0))&lt;8000,INDEX(codegem,MATCH('Données élèves'!M758,libgem,0)),""),'Données élèves'!M758),"")</f>
        <v/>
      </c>
      <c r="L755" s="148" t="str">
        <f>IF(AND(A755&lt;&gt;"",'Données élèves'!AH758&lt;&gt;""),IF('Données élèves'!AH758=TRUE,INDEX(codegemhist,MATCH('Données élèves'!M758,libgem,0)),""),"")</f>
        <v/>
      </c>
      <c r="M755" s="148" t="str">
        <f>IF(AND(A755&lt;&gt;"",'Données élèves'!AH758&lt;&gt;""),IF('Données élèves'!AH758=TRUE,IF(INDEX(codegem,MATCH('Données élèves'!M758,libgem,0))&gt;=8000,INDEX(codegem,MATCH('Données élèves'!M758,libgem,0)),""),'Données élèves'!M758),"")</f>
        <v/>
      </c>
      <c r="N755" s="148" t="str">
        <f>IF(AND(A755&lt;&gt;"",'Données élèves'!AI758&lt;&gt;""),IF('Données élèves'!AI758=TRUE,INDEX(codeschart,MATCH('Données élèves'!N758,libschart,0)),'Données élèves'!N758),"")</f>
        <v/>
      </c>
      <c r="O755" s="148" t="str">
        <f>IF(AND(A755&lt;&gt;"",'Données élèves'!O758&lt;&gt;""),'Données élèves'!O758,"")</f>
        <v/>
      </c>
      <c r="P755" s="148" t="str">
        <f>IF(AND(A755&lt;&gt;"",'Données élèves'!AK758&lt;&gt;""),IF('Données élèves'!AK758=TRUE,INDEX(codeform,MATCH('Données élèves'!P758,libform,0)),'Données élèves'!P758),"")</f>
        <v/>
      </c>
      <c r="Q755" s="148" t="str">
        <f>IF(AND(A755&lt;&gt;"",'Données élèves'!AL758&lt;&gt;""),IF('Données élèves'!AL758=TRUE,INDEX(codespe,MATCH('Données élèves'!Q758,libspe,0)),'Données élèves'!Q758),"")</f>
        <v/>
      </c>
      <c r="R755" s="148" t="str">
        <f>IF(AND(A755&lt;&gt;"",OR('Données élèves'!AM758&lt;&gt;"",'Données élèves'!AT758=FALSE)),IF('Données élèves'!AM758=TRUE,INDEX(codemp1,MATCH('Données élèves'!R758,libmp1,0)),IF('Données élèves'!AT758=FALSE,0,'Données élèves'!R758)),"")</f>
        <v/>
      </c>
      <c r="S755" s="148" t="str">
        <f t="shared" si="34"/>
        <v/>
      </c>
      <c r="T755" s="148" t="str">
        <f t="shared" si="35"/>
        <v/>
      </c>
      <c r="U755" s="148" t="str">
        <f>IF(AND(A755&lt;&gt;"",'Données élèves'!S758&lt;&gt;""),'Données élèves'!S758,"")</f>
        <v/>
      </c>
      <c r="V755" s="148" t="str">
        <f>IF(AND(A755&lt;&gt;"",'Données élèves'!T758&lt;&gt;""),'Données élèves'!T758,"")</f>
        <v/>
      </c>
      <c r="W755" s="148" t="str">
        <f>IF(AND(A755&lt;&gt;"",'Données élèves'!U758&lt;&gt;""),'Données élèves'!U758,"")</f>
        <v/>
      </c>
      <c r="X755" s="148" t="str">
        <f>IF(AND(A755&lt;&gt;"",'Données élèves'!V758&lt;&gt;""),'Données élèves'!V758,"")</f>
        <v/>
      </c>
      <c r="Y755" s="148" t="str">
        <f>IF(AND(A755&lt;&gt;"",'Données élèves'!W758&lt;&gt;""),'Données élèves'!W758,"")</f>
        <v/>
      </c>
      <c r="Z755" s="148" t="str">
        <f>IF(AND(A755&lt;&gt;"",'Données élèves'!X758&lt;&gt;""),'Données élèves'!X758,"")</f>
        <v/>
      </c>
    </row>
    <row r="756" spans="1:26" x14ac:dyDescent="0.2">
      <c r="A756" s="146" t="str">
        <f>IF('Données élèves'!$C759&lt;&gt;"",'Données élèves'!A759,"")</f>
        <v/>
      </c>
      <c r="B756" s="146" t="str">
        <f>IF(A756&lt;&gt;"",'Données élèves'!B759,"")</f>
        <v/>
      </c>
      <c r="C756" s="146" t="str">
        <f>IF(AND(A756&lt;&gt;"",'Données élèves'!F759&lt;&gt;""),IF(INDEX(codeclint,MATCH('Données élèves'!F759,libclint,0))&lt;&gt;"",INDEX(codeclint,MATCH('Données élèves'!F759,libclint,0)),""),"")</f>
        <v/>
      </c>
      <c r="D756" s="146" t="str">
        <f t="shared" si="33"/>
        <v/>
      </c>
      <c r="E756" s="146" t="str">
        <f>IF(A756&lt;&gt;"",IF('Données élèves'!G759&lt;&gt;"",IF('Données élèves'!AB759&lt;&gt;"",IF('Données élèves'!G759="LOC.ID",CONCATENATE("LOC.",'Données élèves'!AU$5),'Données élèves'!G759),""),""),"")</f>
        <v/>
      </c>
      <c r="F756" s="146" t="str">
        <f>IF(A756&lt;&gt;"",IF('Données élèves'!H759&lt;&gt;"",'Données élèves'!H759,""),"")</f>
        <v/>
      </c>
      <c r="G756" s="146" t="str">
        <f>IF(AND(A756&lt;&gt;"",'Données élèves'!AC759&lt;&gt;""),IF('Données élèves'!AC759=TRUE,INDEX(codesex,MATCH('Données élèves'!I759,libsex,0)),'Données élèves'!I759),"")</f>
        <v/>
      </c>
      <c r="H756" s="147" t="str">
        <f>IF(A756&lt;&gt;"",IF('Données élèves'!J759&lt;&gt;"",'Données élèves'!J759,""),"")</f>
        <v/>
      </c>
      <c r="I756" s="148" t="str">
        <f>IF(AND(A756&lt;&gt;"",'Données élèves'!AE759&lt;&gt;""),IF('Données élèves'!AE759=TRUE,INDEX(codenat,MATCH('Données élèves'!K759,libnat,0)),'Données élèves'!K759),"")</f>
        <v/>
      </c>
      <c r="J756" s="148" t="str">
        <f>IF(AND(A756&lt;&gt;"",'Données élèves'!AF759&lt;&gt;""),IF('Données élèves'!AF759=TRUE,INDEX(codelangue,MATCH('Données élèves'!L759,liblangue,0)),'Données élèves'!L759),"")</f>
        <v/>
      </c>
      <c r="K756" s="148" t="str">
        <f>IF(AND(A756&lt;&gt;"",'Données élèves'!AH759&lt;&gt;""),IF('Données élèves'!AH759=TRUE,IF(INDEX(codegem,MATCH('Données élèves'!M759,libgem,0))&lt;8000,INDEX(codegem,MATCH('Données élèves'!M759,libgem,0)),""),'Données élèves'!M759),"")</f>
        <v/>
      </c>
      <c r="L756" s="148" t="str">
        <f>IF(AND(A756&lt;&gt;"",'Données élèves'!AH759&lt;&gt;""),IF('Données élèves'!AH759=TRUE,INDEX(codegemhist,MATCH('Données élèves'!M759,libgem,0)),""),"")</f>
        <v/>
      </c>
      <c r="M756" s="148" t="str">
        <f>IF(AND(A756&lt;&gt;"",'Données élèves'!AH759&lt;&gt;""),IF('Données élèves'!AH759=TRUE,IF(INDEX(codegem,MATCH('Données élèves'!M759,libgem,0))&gt;=8000,INDEX(codegem,MATCH('Données élèves'!M759,libgem,0)),""),'Données élèves'!M759),"")</f>
        <v/>
      </c>
      <c r="N756" s="148" t="str">
        <f>IF(AND(A756&lt;&gt;"",'Données élèves'!AI759&lt;&gt;""),IF('Données élèves'!AI759=TRUE,INDEX(codeschart,MATCH('Données élèves'!N759,libschart,0)),'Données élèves'!N759),"")</f>
        <v/>
      </c>
      <c r="O756" s="148" t="str">
        <f>IF(AND(A756&lt;&gt;"",'Données élèves'!O759&lt;&gt;""),'Données élèves'!O759,"")</f>
        <v/>
      </c>
      <c r="P756" s="148" t="str">
        <f>IF(AND(A756&lt;&gt;"",'Données élèves'!AK759&lt;&gt;""),IF('Données élèves'!AK759=TRUE,INDEX(codeform,MATCH('Données élèves'!P759,libform,0)),'Données élèves'!P759),"")</f>
        <v/>
      </c>
      <c r="Q756" s="148" t="str">
        <f>IF(AND(A756&lt;&gt;"",'Données élèves'!AL759&lt;&gt;""),IF('Données élèves'!AL759=TRUE,INDEX(codespe,MATCH('Données élèves'!Q759,libspe,0)),'Données élèves'!Q759),"")</f>
        <v/>
      </c>
      <c r="R756" s="148" t="str">
        <f>IF(AND(A756&lt;&gt;"",OR('Données élèves'!AM759&lt;&gt;"",'Données élèves'!AT759=FALSE)),IF('Données élèves'!AM759=TRUE,INDEX(codemp1,MATCH('Données élèves'!R759,libmp1,0)),IF('Données élèves'!AT759=FALSE,0,'Données élèves'!R759)),"")</f>
        <v/>
      </c>
      <c r="S756" s="148" t="str">
        <f t="shared" si="34"/>
        <v/>
      </c>
      <c r="T756" s="148" t="str">
        <f t="shared" si="35"/>
        <v/>
      </c>
      <c r="U756" s="148" t="str">
        <f>IF(AND(A756&lt;&gt;"",'Données élèves'!S759&lt;&gt;""),'Données élèves'!S759,"")</f>
        <v/>
      </c>
      <c r="V756" s="148" t="str">
        <f>IF(AND(A756&lt;&gt;"",'Données élèves'!T759&lt;&gt;""),'Données élèves'!T759,"")</f>
        <v/>
      </c>
      <c r="W756" s="148" t="str">
        <f>IF(AND(A756&lt;&gt;"",'Données élèves'!U759&lt;&gt;""),'Données élèves'!U759,"")</f>
        <v/>
      </c>
      <c r="X756" s="148" t="str">
        <f>IF(AND(A756&lt;&gt;"",'Données élèves'!V759&lt;&gt;""),'Données élèves'!V759,"")</f>
        <v/>
      </c>
      <c r="Y756" s="148" t="str">
        <f>IF(AND(A756&lt;&gt;"",'Données élèves'!W759&lt;&gt;""),'Données élèves'!W759,"")</f>
        <v/>
      </c>
      <c r="Z756" s="148" t="str">
        <f>IF(AND(A756&lt;&gt;"",'Données élèves'!X759&lt;&gt;""),'Données élèves'!X759,"")</f>
        <v/>
      </c>
    </row>
    <row r="757" spans="1:26" x14ac:dyDescent="0.2">
      <c r="A757" s="146" t="str">
        <f>IF('Données élèves'!$C760&lt;&gt;"",'Données élèves'!A760,"")</f>
        <v/>
      </c>
      <c r="B757" s="146" t="str">
        <f>IF(A757&lt;&gt;"",'Données élèves'!B760,"")</f>
        <v/>
      </c>
      <c r="C757" s="146" t="str">
        <f>IF(AND(A757&lt;&gt;"",'Données élèves'!F760&lt;&gt;""),IF(INDEX(codeclint,MATCH('Données élèves'!F760,libclint,0))&lt;&gt;"",INDEX(codeclint,MATCH('Données élèves'!F760,libclint,0)),""),"")</f>
        <v/>
      </c>
      <c r="D757" s="146" t="str">
        <f t="shared" si="33"/>
        <v/>
      </c>
      <c r="E757" s="146" t="str">
        <f>IF(A757&lt;&gt;"",IF('Données élèves'!G760&lt;&gt;"",IF('Données élèves'!AB760&lt;&gt;"",IF('Données élèves'!G760="LOC.ID",CONCATENATE("LOC.",'Données élèves'!AU$5),'Données élèves'!G760),""),""),"")</f>
        <v/>
      </c>
      <c r="F757" s="146" t="str">
        <f>IF(A757&lt;&gt;"",IF('Données élèves'!H760&lt;&gt;"",'Données élèves'!H760,""),"")</f>
        <v/>
      </c>
      <c r="G757" s="146" t="str">
        <f>IF(AND(A757&lt;&gt;"",'Données élèves'!AC760&lt;&gt;""),IF('Données élèves'!AC760=TRUE,INDEX(codesex,MATCH('Données élèves'!I760,libsex,0)),'Données élèves'!I760),"")</f>
        <v/>
      </c>
      <c r="H757" s="147" t="str">
        <f>IF(A757&lt;&gt;"",IF('Données élèves'!J760&lt;&gt;"",'Données élèves'!J760,""),"")</f>
        <v/>
      </c>
      <c r="I757" s="148" t="str">
        <f>IF(AND(A757&lt;&gt;"",'Données élèves'!AE760&lt;&gt;""),IF('Données élèves'!AE760=TRUE,INDEX(codenat,MATCH('Données élèves'!K760,libnat,0)),'Données élèves'!K760),"")</f>
        <v/>
      </c>
      <c r="J757" s="148" t="str">
        <f>IF(AND(A757&lt;&gt;"",'Données élèves'!AF760&lt;&gt;""),IF('Données élèves'!AF760=TRUE,INDEX(codelangue,MATCH('Données élèves'!L760,liblangue,0)),'Données élèves'!L760),"")</f>
        <v/>
      </c>
      <c r="K757" s="148" t="str">
        <f>IF(AND(A757&lt;&gt;"",'Données élèves'!AH760&lt;&gt;""),IF('Données élèves'!AH760=TRUE,IF(INDEX(codegem,MATCH('Données élèves'!M760,libgem,0))&lt;8000,INDEX(codegem,MATCH('Données élèves'!M760,libgem,0)),""),'Données élèves'!M760),"")</f>
        <v/>
      </c>
      <c r="L757" s="148" t="str">
        <f>IF(AND(A757&lt;&gt;"",'Données élèves'!AH760&lt;&gt;""),IF('Données élèves'!AH760=TRUE,INDEX(codegemhist,MATCH('Données élèves'!M760,libgem,0)),""),"")</f>
        <v/>
      </c>
      <c r="M757" s="148" t="str">
        <f>IF(AND(A757&lt;&gt;"",'Données élèves'!AH760&lt;&gt;""),IF('Données élèves'!AH760=TRUE,IF(INDEX(codegem,MATCH('Données élèves'!M760,libgem,0))&gt;=8000,INDEX(codegem,MATCH('Données élèves'!M760,libgem,0)),""),'Données élèves'!M760),"")</f>
        <v/>
      </c>
      <c r="N757" s="148" t="str">
        <f>IF(AND(A757&lt;&gt;"",'Données élèves'!AI760&lt;&gt;""),IF('Données élèves'!AI760=TRUE,INDEX(codeschart,MATCH('Données élèves'!N760,libschart,0)),'Données élèves'!N760),"")</f>
        <v/>
      </c>
      <c r="O757" s="148" t="str">
        <f>IF(AND(A757&lt;&gt;"",'Données élèves'!O760&lt;&gt;""),'Données élèves'!O760,"")</f>
        <v/>
      </c>
      <c r="P757" s="148" t="str">
        <f>IF(AND(A757&lt;&gt;"",'Données élèves'!AK760&lt;&gt;""),IF('Données élèves'!AK760=TRUE,INDEX(codeform,MATCH('Données élèves'!P760,libform,0)),'Données élèves'!P760),"")</f>
        <v/>
      </c>
      <c r="Q757" s="148" t="str">
        <f>IF(AND(A757&lt;&gt;"",'Données élèves'!AL760&lt;&gt;""),IF('Données élèves'!AL760=TRUE,INDEX(codespe,MATCH('Données élèves'!Q760,libspe,0)),'Données élèves'!Q760),"")</f>
        <v/>
      </c>
      <c r="R757" s="148" t="str">
        <f>IF(AND(A757&lt;&gt;"",OR('Données élèves'!AM760&lt;&gt;"",'Données élèves'!AT760=FALSE)),IF('Données élèves'!AM760=TRUE,INDEX(codemp1,MATCH('Données élèves'!R760,libmp1,0)),IF('Données élèves'!AT760=FALSE,0,'Données élèves'!R760)),"")</f>
        <v/>
      </c>
      <c r="S757" s="148" t="str">
        <f t="shared" si="34"/>
        <v/>
      </c>
      <c r="T757" s="148" t="str">
        <f t="shared" si="35"/>
        <v/>
      </c>
      <c r="U757" s="148" t="str">
        <f>IF(AND(A757&lt;&gt;"",'Données élèves'!S760&lt;&gt;""),'Données élèves'!S760,"")</f>
        <v/>
      </c>
      <c r="V757" s="148" t="str">
        <f>IF(AND(A757&lt;&gt;"",'Données élèves'!T760&lt;&gt;""),'Données élèves'!T760,"")</f>
        <v/>
      </c>
      <c r="W757" s="148" t="str">
        <f>IF(AND(A757&lt;&gt;"",'Données élèves'!U760&lt;&gt;""),'Données élèves'!U760,"")</f>
        <v/>
      </c>
      <c r="X757" s="148" t="str">
        <f>IF(AND(A757&lt;&gt;"",'Données élèves'!V760&lt;&gt;""),'Données élèves'!V760,"")</f>
        <v/>
      </c>
      <c r="Y757" s="148" t="str">
        <f>IF(AND(A757&lt;&gt;"",'Données élèves'!W760&lt;&gt;""),'Données élèves'!W760,"")</f>
        <v/>
      </c>
      <c r="Z757" s="148" t="str">
        <f>IF(AND(A757&lt;&gt;"",'Données élèves'!X760&lt;&gt;""),'Données élèves'!X760,"")</f>
        <v/>
      </c>
    </row>
    <row r="758" spans="1:26" x14ac:dyDescent="0.2">
      <c r="A758" s="146" t="str">
        <f>IF('Données élèves'!$C761&lt;&gt;"",'Données élèves'!A761,"")</f>
        <v/>
      </c>
      <c r="B758" s="146" t="str">
        <f>IF(A758&lt;&gt;"",'Données élèves'!B761,"")</f>
        <v/>
      </c>
      <c r="C758" s="146" t="str">
        <f>IF(AND(A758&lt;&gt;"",'Données élèves'!F761&lt;&gt;""),IF(INDEX(codeclint,MATCH('Données élèves'!F761,libclint,0))&lt;&gt;"",INDEX(codeclint,MATCH('Données élèves'!F761,libclint,0)),""),"")</f>
        <v/>
      </c>
      <c r="D758" s="146" t="str">
        <f t="shared" si="33"/>
        <v/>
      </c>
      <c r="E758" s="146" t="str">
        <f>IF(A758&lt;&gt;"",IF('Données élèves'!G761&lt;&gt;"",IF('Données élèves'!AB761&lt;&gt;"",IF('Données élèves'!G761="LOC.ID",CONCATENATE("LOC.",'Données élèves'!AU$5),'Données élèves'!G761),""),""),"")</f>
        <v/>
      </c>
      <c r="F758" s="146" t="str">
        <f>IF(A758&lt;&gt;"",IF('Données élèves'!H761&lt;&gt;"",'Données élèves'!H761,""),"")</f>
        <v/>
      </c>
      <c r="G758" s="146" t="str">
        <f>IF(AND(A758&lt;&gt;"",'Données élèves'!AC761&lt;&gt;""),IF('Données élèves'!AC761=TRUE,INDEX(codesex,MATCH('Données élèves'!I761,libsex,0)),'Données élèves'!I761),"")</f>
        <v/>
      </c>
      <c r="H758" s="147" t="str">
        <f>IF(A758&lt;&gt;"",IF('Données élèves'!J761&lt;&gt;"",'Données élèves'!J761,""),"")</f>
        <v/>
      </c>
      <c r="I758" s="148" t="str">
        <f>IF(AND(A758&lt;&gt;"",'Données élèves'!AE761&lt;&gt;""),IF('Données élèves'!AE761=TRUE,INDEX(codenat,MATCH('Données élèves'!K761,libnat,0)),'Données élèves'!K761),"")</f>
        <v/>
      </c>
      <c r="J758" s="148" t="str">
        <f>IF(AND(A758&lt;&gt;"",'Données élèves'!AF761&lt;&gt;""),IF('Données élèves'!AF761=TRUE,INDEX(codelangue,MATCH('Données élèves'!L761,liblangue,0)),'Données élèves'!L761),"")</f>
        <v/>
      </c>
      <c r="K758" s="148" t="str">
        <f>IF(AND(A758&lt;&gt;"",'Données élèves'!AH761&lt;&gt;""),IF('Données élèves'!AH761=TRUE,IF(INDEX(codegem,MATCH('Données élèves'!M761,libgem,0))&lt;8000,INDEX(codegem,MATCH('Données élèves'!M761,libgem,0)),""),'Données élèves'!M761),"")</f>
        <v/>
      </c>
      <c r="L758" s="148" t="str">
        <f>IF(AND(A758&lt;&gt;"",'Données élèves'!AH761&lt;&gt;""),IF('Données élèves'!AH761=TRUE,INDEX(codegemhist,MATCH('Données élèves'!M761,libgem,0)),""),"")</f>
        <v/>
      </c>
      <c r="M758" s="148" t="str">
        <f>IF(AND(A758&lt;&gt;"",'Données élèves'!AH761&lt;&gt;""),IF('Données élèves'!AH761=TRUE,IF(INDEX(codegem,MATCH('Données élèves'!M761,libgem,0))&gt;=8000,INDEX(codegem,MATCH('Données élèves'!M761,libgem,0)),""),'Données élèves'!M761),"")</f>
        <v/>
      </c>
      <c r="N758" s="148" t="str">
        <f>IF(AND(A758&lt;&gt;"",'Données élèves'!AI761&lt;&gt;""),IF('Données élèves'!AI761=TRUE,INDEX(codeschart,MATCH('Données élèves'!N761,libschart,0)),'Données élèves'!N761),"")</f>
        <v/>
      </c>
      <c r="O758" s="148" t="str">
        <f>IF(AND(A758&lt;&gt;"",'Données élèves'!O761&lt;&gt;""),'Données élèves'!O761,"")</f>
        <v/>
      </c>
      <c r="P758" s="148" t="str">
        <f>IF(AND(A758&lt;&gt;"",'Données élèves'!AK761&lt;&gt;""),IF('Données élèves'!AK761=TRUE,INDEX(codeform,MATCH('Données élèves'!P761,libform,0)),'Données élèves'!P761),"")</f>
        <v/>
      </c>
      <c r="Q758" s="148" t="str">
        <f>IF(AND(A758&lt;&gt;"",'Données élèves'!AL761&lt;&gt;""),IF('Données élèves'!AL761=TRUE,INDEX(codespe,MATCH('Données élèves'!Q761,libspe,0)),'Données élèves'!Q761),"")</f>
        <v/>
      </c>
      <c r="R758" s="148" t="str">
        <f>IF(AND(A758&lt;&gt;"",OR('Données élèves'!AM761&lt;&gt;"",'Données élèves'!AT761=FALSE)),IF('Données élèves'!AM761=TRUE,INDEX(codemp1,MATCH('Données élèves'!R761,libmp1,0)),IF('Données élèves'!AT761=FALSE,0,'Données élèves'!R761)),"")</f>
        <v/>
      </c>
      <c r="S758" s="148" t="str">
        <f t="shared" si="34"/>
        <v/>
      </c>
      <c r="T758" s="148" t="str">
        <f t="shared" si="35"/>
        <v/>
      </c>
      <c r="U758" s="148" t="str">
        <f>IF(AND(A758&lt;&gt;"",'Données élèves'!S761&lt;&gt;""),'Données élèves'!S761,"")</f>
        <v/>
      </c>
      <c r="V758" s="148" t="str">
        <f>IF(AND(A758&lt;&gt;"",'Données élèves'!T761&lt;&gt;""),'Données élèves'!T761,"")</f>
        <v/>
      </c>
      <c r="W758" s="148" t="str">
        <f>IF(AND(A758&lt;&gt;"",'Données élèves'!U761&lt;&gt;""),'Données élèves'!U761,"")</f>
        <v/>
      </c>
      <c r="X758" s="148" t="str">
        <f>IF(AND(A758&lt;&gt;"",'Données élèves'!V761&lt;&gt;""),'Données élèves'!V761,"")</f>
        <v/>
      </c>
      <c r="Y758" s="148" t="str">
        <f>IF(AND(A758&lt;&gt;"",'Données élèves'!W761&lt;&gt;""),'Données élèves'!W761,"")</f>
        <v/>
      </c>
      <c r="Z758" s="148" t="str">
        <f>IF(AND(A758&lt;&gt;"",'Données élèves'!X761&lt;&gt;""),'Données élèves'!X761,"")</f>
        <v/>
      </c>
    </row>
    <row r="759" spans="1:26" x14ac:dyDescent="0.2">
      <c r="A759" s="146" t="str">
        <f>IF('Données élèves'!$C762&lt;&gt;"",'Données élèves'!A762,"")</f>
        <v/>
      </c>
      <c r="B759" s="146" t="str">
        <f>IF(A759&lt;&gt;"",'Données élèves'!B762,"")</f>
        <v/>
      </c>
      <c r="C759" s="146" t="str">
        <f>IF(AND(A759&lt;&gt;"",'Données élèves'!F762&lt;&gt;""),IF(INDEX(codeclint,MATCH('Données élèves'!F762,libclint,0))&lt;&gt;"",INDEX(codeclint,MATCH('Données élèves'!F762,libclint,0)),""),"")</f>
        <v/>
      </c>
      <c r="D759" s="146" t="str">
        <f t="shared" si="33"/>
        <v/>
      </c>
      <c r="E759" s="146" t="str">
        <f>IF(A759&lt;&gt;"",IF('Données élèves'!G762&lt;&gt;"",IF('Données élèves'!AB762&lt;&gt;"",IF('Données élèves'!G762="LOC.ID",CONCATENATE("LOC.",'Données élèves'!AU$5),'Données élèves'!G762),""),""),"")</f>
        <v/>
      </c>
      <c r="F759" s="146" t="str">
        <f>IF(A759&lt;&gt;"",IF('Données élèves'!H762&lt;&gt;"",'Données élèves'!H762,""),"")</f>
        <v/>
      </c>
      <c r="G759" s="146" t="str">
        <f>IF(AND(A759&lt;&gt;"",'Données élèves'!AC762&lt;&gt;""),IF('Données élèves'!AC762=TRUE,INDEX(codesex,MATCH('Données élèves'!I762,libsex,0)),'Données élèves'!I762),"")</f>
        <v/>
      </c>
      <c r="H759" s="147" t="str">
        <f>IF(A759&lt;&gt;"",IF('Données élèves'!J762&lt;&gt;"",'Données élèves'!J762,""),"")</f>
        <v/>
      </c>
      <c r="I759" s="148" t="str">
        <f>IF(AND(A759&lt;&gt;"",'Données élèves'!AE762&lt;&gt;""),IF('Données élèves'!AE762=TRUE,INDEX(codenat,MATCH('Données élèves'!K762,libnat,0)),'Données élèves'!K762),"")</f>
        <v/>
      </c>
      <c r="J759" s="148" t="str">
        <f>IF(AND(A759&lt;&gt;"",'Données élèves'!AF762&lt;&gt;""),IF('Données élèves'!AF762=TRUE,INDEX(codelangue,MATCH('Données élèves'!L762,liblangue,0)),'Données élèves'!L762),"")</f>
        <v/>
      </c>
      <c r="K759" s="148" t="str">
        <f>IF(AND(A759&lt;&gt;"",'Données élèves'!AH762&lt;&gt;""),IF('Données élèves'!AH762=TRUE,IF(INDEX(codegem,MATCH('Données élèves'!M762,libgem,0))&lt;8000,INDEX(codegem,MATCH('Données élèves'!M762,libgem,0)),""),'Données élèves'!M762),"")</f>
        <v/>
      </c>
      <c r="L759" s="148" t="str">
        <f>IF(AND(A759&lt;&gt;"",'Données élèves'!AH762&lt;&gt;""),IF('Données élèves'!AH762=TRUE,INDEX(codegemhist,MATCH('Données élèves'!M762,libgem,0)),""),"")</f>
        <v/>
      </c>
      <c r="M759" s="148" t="str">
        <f>IF(AND(A759&lt;&gt;"",'Données élèves'!AH762&lt;&gt;""),IF('Données élèves'!AH762=TRUE,IF(INDEX(codegem,MATCH('Données élèves'!M762,libgem,0))&gt;=8000,INDEX(codegem,MATCH('Données élèves'!M762,libgem,0)),""),'Données élèves'!M762),"")</f>
        <v/>
      </c>
      <c r="N759" s="148" t="str">
        <f>IF(AND(A759&lt;&gt;"",'Données élèves'!AI762&lt;&gt;""),IF('Données élèves'!AI762=TRUE,INDEX(codeschart,MATCH('Données élèves'!N762,libschart,0)),'Données élèves'!N762),"")</f>
        <v/>
      </c>
      <c r="O759" s="148" t="str">
        <f>IF(AND(A759&lt;&gt;"",'Données élèves'!O762&lt;&gt;""),'Données élèves'!O762,"")</f>
        <v/>
      </c>
      <c r="P759" s="148" t="str">
        <f>IF(AND(A759&lt;&gt;"",'Données élèves'!AK762&lt;&gt;""),IF('Données élèves'!AK762=TRUE,INDEX(codeform,MATCH('Données élèves'!P762,libform,0)),'Données élèves'!P762),"")</f>
        <v/>
      </c>
      <c r="Q759" s="148" t="str">
        <f>IF(AND(A759&lt;&gt;"",'Données élèves'!AL762&lt;&gt;""),IF('Données élèves'!AL762=TRUE,INDEX(codespe,MATCH('Données élèves'!Q762,libspe,0)),'Données élèves'!Q762),"")</f>
        <v/>
      </c>
      <c r="R759" s="148" t="str">
        <f>IF(AND(A759&lt;&gt;"",OR('Données élèves'!AM762&lt;&gt;"",'Données élèves'!AT762=FALSE)),IF('Données élèves'!AM762=TRUE,INDEX(codemp1,MATCH('Données élèves'!R762,libmp1,0)),IF('Données élèves'!AT762=FALSE,0,'Données élèves'!R762)),"")</f>
        <v/>
      </c>
      <c r="S759" s="148" t="str">
        <f t="shared" si="34"/>
        <v/>
      </c>
      <c r="T759" s="148" t="str">
        <f t="shared" si="35"/>
        <v/>
      </c>
      <c r="U759" s="148" t="str">
        <f>IF(AND(A759&lt;&gt;"",'Données élèves'!S762&lt;&gt;""),'Données élèves'!S762,"")</f>
        <v/>
      </c>
      <c r="V759" s="148" t="str">
        <f>IF(AND(A759&lt;&gt;"",'Données élèves'!T762&lt;&gt;""),'Données élèves'!T762,"")</f>
        <v/>
      </c>
      <c r="W759" s="148" t="str">
        <f>IF(AND(A759&lt;&gt;"",'Données élèves'!U762&lt;&gt;""),'Données élèves'!U762,"")</f>
        <v/>
      </c>
      <c r="X759" s="148" t="str">
        <f>IF(AND(A759&lt;&gt;"",'Données élèves'!V762&lt;&gt;""),'Données élèves'!V762,"")</f>
        <v/>
      </c>
      <c r="Y759" s="148" t="str">
        <f>IF(AND(A759&lt;&gt;"",'Données élèves'!W762&lt;&gt;""),'Données élèves'!W762,"")</f>
        <v/>
      </c>
      <c r="Z759" s="148" t="str">
        <f>IF(AND(A759&lt;&gt;"",'Données élèves'!X762&lt;&gt;""),'Données élèves'!X762,"")</f>
        <v/>
      </c>
    </row>
    <row r="760" spans="1:26" x14ac:dyDescent="0.2">
      <c r="A760" s="146" t="str">
        <f>IF('Données élèves'!$C763&lt;&gt;"",'Données élèves'!A763,"")</f>
        <v/>
      </c>
      <c r="B760" s="146" t="str">
        <f>IF(A760&lt;&gt;"",'Données élèves'!B763,"")</f>
        <v/>
      </c>
      <c r="C760" s="146" t="str">
        <f>IF(AND(A760&lt;&gt;"",'Données élèves'!F763&lt;&gt;""),IF(INDEX(codeclint,MATCH('Données élèves'!F763,libclint,0))&lt;&gt;"",INDEX(codeclint,MATCH('Données élèves'!F763,libclint,0)),""),"")</f>
        <v/>
      </c>
      <c r="D760" s="146" t="str">
        <f t="shared" si="33"/>
        <v/>
      </c>
      <c r="E760" s="146" t="str">
        <f>IF(A760&lt;&gt;"",IF('Données élèves'!G763&lt;&gt;"",IF('Données élèves'!AB763&lt;&gt;"",IF('Données élèves'!G763="LOC.ID",CONCATENATE("LOC.",'Données élèves'!AU$5),'Données élèves'!G763),""),""),"")</f>
        <v/>
      </c>
      <c r="F760" s="146" t="str">
        <f>IF(A760&lt;&gt;"",IF('Données élèves'!H763&lt;&gt;"",'Données élèves'!H763,""),"")</f>
        <v/>
      </c>
      <c r="G760" s="146" t="str">
        <f>IF(AND(A760&lt;&gt;"",'Données élèves'!AC763&lt;&gt;""),IF('Données élèves'!AC763=TRUE,INDEX(codesex,MATCH('Données élèves'!I763,libsex,0)),'Données élèves'!I763),"")</f>
        <v/>
      </c>
      <c r="H760" s="147" t="str">
        <f>IF(A760&lt;&gt;"",IF('Données élèves'!J763&lt;&gt;"",'Données élèves'!J763,""),"")</f>
        <v/>
      </c>
      <c r="I760" s="148" t="str">
        <f>IF(AND(A760&lt;&gt;"",'Données élèves'!AE763&lt;&gt;""),IF('Données élèves'!AE763=TRUE,INDEX(codenat,MATCH('Données élèves'!K763,libnat,0)),'Données élèves'!K763),"")</f>
        <v/>
      </c>
      <c r="J760" s="148" t="str">
        <f>IF(AND(A760&lt;&gt;"",'Données élèves'!AF763&lt;&gt;""),IF('Données élèves'!AF763=TRUE,INDEX(codelangue,MATCH('Données élèves'!L763,liblangue,0)),'Données élèves'!L763),"")</f>
        <v/>
      </c>
      <c r="K760" s="148" t="str">
        <f>IF(AND(A760&lt;&gt;"",'Données élèves'!AH763&lt;&gt;""),IF('Données élèves'!AH763=TRUE,IF(INDEX(codegem,MATCH('Données élèves'!M763,libgem,0))&lt;8000,INDEX(codegem,MATCH('Données élèves'!M763,libgem,0)),""),'Données élèves'!M763),"")</f>
        <v/>
      </c>
      <c r="L760" s="148" t="str">
        <f>IF(AND(A760&lt;&gt;"",'Données élèves'!AH763&lt;&gt;""),IF('Données élèves'!AH763=TRUE,INDEX(codegemhist,MATCH('Données élèves'!M763,libgem,0)),""),"")</f>
        <v/>
      </c>
      <c r="M760" s="148" t="str">
        <f>IF(AND(A760&lt;&gt;"",'Données élèves'!AH763&lt;&gt;""),IF('Données élèves'!AH763=TRUE,IF(INDEX(codegem,MATCH('Données élèves'!M763,libgem,0))&gt;=8000,INDEX(codegem,MATCH('Données élèves'!M763,libgem,0)),""),'Données élèves'!M763),"")</f>
        <v/>
      </c>
      <c r="N760" s="148" t="str">
        <f>IF(AND(A760&lt;&gt;"",'Données élèves'!AI763&lt;&gt;""),IF('Données élèves'!AI763=TRUE,INDEX(codeschart,MATCH('Données élèves'!N763,libschart,0)),'Données élèves'!N763),"")</f>
        <v/>
      </c>
      <c r="O760" s="148" t="str">
        <f>IF(AND(A760&lt;&gt;"",'Données élèves'!O763&lt;&gt;""),'Données élèves'!O763,"")</f>
        <v/>
      </c>
      <c r="P760" s="148" t="str">
        <f>IF(AND(A760&lt;&gt;"",'Données élèves'!AK763&lt;&gt;""),IF('Données élèves'!AK763=TRUE,INDEX(codeform,MATCH('Données élèves'!P763,libform,0)),'Données élèves'!P763),"")</f>
        <v/>
      </c>
      <c r="Q760" s="148" t="str">
        <f>IF(AND(A760&lt;&gt;"",'Données élèves'!AL763&lt;&gt;""),IF('Données élèves'!AL763=TRUE,INDEX(codespe,MATCH('Données élèves'!Q763,libspe,0)),'Données élèves'!Q763),"")</f>
        <v/>
      </c>
      <c r="R760" s="148" t="str">
        <f>IF(AND(A760&lt;&gt;"",OR('Données élèves'!AM763&lt;&gt;"",'Données élèves'!AT763=FALSE)),IF('Données élèves'!AM763=TRUE,INDEX(codemp1,MATCH('Données élèves'!R763,libmp1,0)),IF('Données élèves'!AT763=FALSE,0,'Données élèves'!R763)),"")</f>
        <v/>
      </c>
      <c r="S760" s="148" t="str">
        <f t="shared" si="34"/>
        <v/>
      </c>
      <c r="T760" s="148" t="str">
        <f t="shared" si="35"/>
        <v/>
      </c>
      <c r="U760" s="148" t="str">
        <f>IF(AND(A760&lt;&gt;"",'Données élèves'!S763&lt;&gt;""),'Données élèves'!S763,"")</f>
        <v/>
      </c>
      <c r="V760" s="148" t="str">
        <f>IF(AND(A760&lt;&gt;"",'Données élèves'!T763&lt;&gt;""),'Données élèves'!T763,"")</f>
        <v/>
      </c>
      <c r="W760" s="148" t="str">
        <f>IF(AND(A760&lt;&gt;"",'Données élèves'!U763&lt;&gt;""),'Données élèves'!U763,"")</f>
        <v/>
      </c>
      <c r="X760" s="148" t="str">
        <f>IF(AND(A760&lt;&gt;"",'Données élèves'!V763&lt;&gt;""),'Données élèves'!V763,"")</f>
        <v/>
      </c>
      <c r="Y760" s="148" t="str">
        <f>IF(AND(A760&lt;&gt;"",'Données élèves'!W763&lt;&gt;""),'Données élèves'!W763,"")</f>
        <v/>
      </c>
      <c r="Z760" s="148" t="str">
        <f>IF(AND(A760&lt;&gt;"",'Données élèves'!X763&lt;&gt;""),'Données élèves'!X763,"")</f>
        <v/>
      </c>
    </row>
    <row r="761" spans="1:26" x14ac:dyDescent="0.2">
      <c r="A761" s="146" t="str">
        <f>IF('Données élèves'!$C764&lt;&gt;"",'Données élèves'!A764,"")</f>
        <v/>
      </c>
      <c r="B761" s="146" t="str">
        <f>IF(A761&lt;&gt;"",'Données élèves'!B764,"")</f>
        <v/>
      </c>
      <c r="C761" s="146" t="str">
        <f>IF(AND(A761&lt;&gt;"",'Données élèves'!F764&lt;&gt;""),IF(INDEX(codeclint,MATCH('Données élèves'!F764,libclint,0))&lt;&gt;"",INDEX(codeclint,MATCH('Données élèves'!F764,libclint,0)),""),"")</f>
        <v/>
      </c>
      <c r="D761" s="146" t="str">
        <f t="shared" si="33"/>
        <v/>
      </c>
      <c r="E761" s="146" t="str">
        <f>IF(A761&lt;&gt;"",IF('Données élèves'!G764&lt;&gt;"",IF('Données élèves'!AB764&lt;&gt;"",IF('Données élèves'!G764="LOC.ID",CONCATENATE("LOC.",'Données élèves'!AU$5),'Données élèves'!G764),""),""),"")</f>
        <v/>
      </c>
      <c r="F761" s="146" t="str">
        <f>IF(A761&lt;&gt;"",IF('Données élèves'!H764&lt;&gt;"",'Données élèves'!H764,""),"")</f>
        <v/>
      </c>
      <c r="G761" s="146" t="str">
        <f>IF(AND(A761&lt;&gt;"",'Données élèves'!AC764&lt;&gt;""),IF('Données élèves'!AC764=TRUE,INDEX(codesex,MATCH('Données élèves'!I764,libsex,0)),'Données élèves'!I764),"")</f>
        <v/>
      </c>
      <c r="H761" s="147" t="str">
        <f>IF(A761&lt;&gt;"",IF('Données élèves'!J764&lt;&gt;"",'Données élèves'!J764,""),"")</f>
        <v/>
      </c>
      <c r="I761" s="148" t="str">
        <f>IF(AND(A761&lt;&gt;"",'Données élèves'!AE764&lt;&gt;""),IF('Données élèves'!AE764=TRUE,INDEX(codenat,MATCH('Données élèves'!K764,libnat,0)),'Données élèves'!K764),"")</f>
        <v/>
      </c>
      <c r="J761" s="148" t="str">
        <f>IF(AND(A761&lt;&gt;"",'Données élèves'!AF764&lt;&gt;""),IF('Données élèves'!AF764=TRUE,INDEX(codelangue,MATCH('Données élèves'!L764,liblangue,0)),'Données élèves'!L764),"")</f>
        <v/>
      </c>
      <c r="K761" s="148" t="str">
        <f>IF(AND(A761&lt;&gt;"",'Données élèves'!AH764&lt;&gt;""),IF('Données élèves'!AH764=TRUE,IF(INDEX(codegem,MATCH('Données élèves'!M764,libgem,0))&lt;8000,INDEX(codegem,MATCH('Données élèves'!M764,libgem,0)),""),'Données élèves'!M764),"")</f>
        <v/>
      </c>
      <c r="L761" s="148" t="str">
        <f>IF(AND(A761&lt;&gt;"",'Données élèves'!AH764&lt;&gt;""),IF('Données élèves'!AH764=TRUE,INDEX(codegemhist,MATCH('Données élèves'!M764,libgem,0)),""),"")</f>
        <v/>
      </c>
      <c r="M761" s="148" t="str">
        <f>IF(AND(A761&lt;&gt;"",'Données élèves'!AH764&lt;&gt;""),IF('Données élèves'!AH764=TRUE,IF(INDEX(codegem,MATCH('Données élèves'!M764,libgem,0))&gt;=8000,INDEX(codegem,MATCH('Données élèves'!M764,libgem,0)),""),'Données élèves'!M764),"")</f>
        <v/>
      </c>
      <c r="N761" s="148" t="str">
        <f>IF(AND(A761&lt;&gt;"",'Données élèves'!AI764&lt;&gt;""),IF('Données élèves'!AI764=TRUE,INDEX(codeschart,MATCH('Données élèves'!N764,libschart,0)),'Données élèves'!N764),"")</f>
        <v/>
      </c>
      <c r="O761" s="148" t="str">
        <f>IF(AND(A761&lt;&gt;"",'Données élèves'!O764&lt;&gt;""),'Données élèves'!O764,"")</f>
        <v/>
      </c>
      <c r="P761" s="148" t="str">
        <f>IF(AND(A761&lt;&gt;"",'Données élèves'!AK764&lt;&gt;""),IF('Données élèves'!AK764=TRUE,INDEX(codeform,MATCH('Données élèves'!P764,libform,0)),'Données élèves'!P764),"")</f>
        <v/>
      </c>
      <c r="Q761" s="148" t="str">
        <f>IF(AND(A761&lt;&gt;"",'Données élèves'!AL764&lt;&gt;""),IF('Données élèves'!AL764=TRUE,INDEX(codespe,MATCH('Données élèves'!Q764,libspe,0)),'Données élèves'!Q764),"")</f>
        <v/>
      </c>
      <c r="R761" s="148" t="str">
        <f>IF(AND(A761&lt;&gt;"",OR('Données élèves'!AM764&lt;&gt;"",'Données élèves'!AT764=FALSE)),IF('Données élèves'!AM764=TRUE,INDEX(codemp1,MATCH('Données élèves'!R764,libmp1,0)),IF('Données élèves'!AT764=FALSE,0,'Données élèves'!R764)),"")</f>
        <v/>
      </c>
      <c r="S761" s="148" t="str">
        <f t="shared" si="34"/>
        <v/>
      </c>
      <c r="T761" s="148" t="str">
        <f t="shared" si="35"/>
        <v/>
      </c>
      <c r="U761" s="148" t="str">
        <f>IF(AND(A761&lt;&gt;"",'Données élèves'!S764&lt;&gt;""),'Données élèves'!S764,"")</f>
        <v/>
      </c>
      <c r="V761" s="148" t="str">
        <f>IF(AND(A761&lt;&gt;"",'Données élèves'!T764&lt;&gt;""),'Données élèves'!T764,"")</f>
        <v/>
      </c>
      <c r="W761" s="148" t="str">
        <f>IF(AND(A761&lt;&gt;"",'Données élèves'!U764&lt;&gt;""),'Données élèves'!U764,"")</f>
        <v/>
      </c>
      <c r="X761" s="148" t="str">
        <f>IF(AND(A761&lt;&gt;"",'Données élèves'!V764&lt;&gt;""),'Données élèves'!V764,"")</f>
        <v/>
      </c>
      <c r="Y761" s="148" t="str">
        <f>IF(AND(A761&lt;&gt;"",'Données élèves'!W764&lt;&gt;""),'Données élèves'!W764,"")</f>
        <v/>
      </c>
      <c r="Z761" s="148" t="str">
        <f>IF(AND(A761&lt;&gt;"",'Données élèves'!X764&lt;&gt;""),'Données élèves'!X764,"")</f>
        <v/>
      </c>
    </row>
    <row r="762" spans="1:26" x14ac:dyDescent="0.2">
      <c r="A762" s="146" t="str">
        <f>IF('Données élèves'!$C765&lt;&gt;"",'Données élèves'!A765,"")</f>
        <v/>
      </c>
      <c r="B762" s="146" t="str">
        <f>IF(A762&lt;&gt;"",'Données élèves'!B765,"")</f>
        <v/>
      </c>
      <c r="C762" s="146" t="str">
        <f>IF(AND(A762&lt;&gt;"",'Données élèves'!F765&lt;&gt;""),IF(INDEX(codeclint,MATCH('Données élèves'!F765,libclint,0))&lt;&gt;"",INDEX(codeclint,MATCH('Données élèves'!F765,libclint,0)),""),"")</f>
        <v/>
      </c>
      <c r="D762" s="146" t="str">
        <f t="shared" si="33"/>
        <v/>
      </c>
      <c r="E762" s="146" t="str">
        <f>IF(A762&lt;&gt;"",IF('Données élèves'!G765&lt;&gt;"",IF('Données élèves'!AB765&lt;&gt;"",IF('Données élèves'!G765="LOC.ID",CONCATENATE("LOC.",'Données élèves'!AU$5),'Données élèves'!G765),""),""),"")</f>
        <v/>
      </c>
      <c r="F762" s="146" t="str">
        <f>IF(A762&lt;&gt;"",IF('Données élèves'!H765&lt;&gt;"",'Données élèves'!H765,""),"")</f>
        <v/>
      </c>
      <c r="G762" s="146" t="str">
        <f>IF(AND(A762&lt;&gt;"",'Données élèves'!AC765&lt;&gt;""),IF('Données élèves'!AC765=TRUE,INDEX(codesex,MATCH('Données élèves'!I765,libsex,0)),'Données élèves'!I765),"")</f>
        <v/>
      </c>
      <c r="H762" s="147" t="str">
        <f>IF(A762&lt;&gt;"",IF('Données élèves'!J765&lt;&gt;"",'Données élèves'!J765,""),"")</f>
        <v/>
      </c>
      <c r="I762" s="148" t="str">
        <f>IF(AND(A762&lt;&gt;"",'Données élèves'!AE765&lt;&gt;""),IF('Données élèves'!AE765=TRUE,INDEX(codenat,MATCH('Données élèves'!K765,libnat,0)),'Données élèves'!K765),"")</f>
        <v/>
      </c>
      <c r="J762" s="148" t="str">
        <f>IF(AND(A762&lt;&gt;"",'Données élèves'!AF765&lt;&gt;""),IF('Données élèves'!AF765=TRUE,INDEX(codelangue,MATCH('Données élèves'!L765,liblangue,0)),'Données élèves'!L765),"")</f>
        <v/>
      </c>
      <c r="K762" s="148" t="str">
        <f>IF(AND(A762&lt;&gt;"",'Données élèves'!AH765&lt;&gt;""),IF('Données élèves'!AH765=TRUE,IF(INDEX(codegem,MATCH('Données élèves'!M765,libgem,0))&lt;8000,INDEX(codegem,MATCH('Données élèves'!M765,libgem,0)),""),'Données élèves'!M765),"")</f>
        <v/>
      </c>
      <c r="L762" s="148" t="str">
        <f>IF(AND(A762&lt;&gt;"",'Données élèves'!AH765&lt;&gt;""),IF('Données élèves'!AH765=TRUE,INDEX(codegemhist,MATCH('Données élèves'!M765,libgem,0)),""),"")</f>
        <v/>
      </c>
      <c r="M762" s="148" t="str">
        <f>IF(AND(A762&lt;&gt;"",'Données élèves'!AH765&lt;&gt;""),IF('Données élèves'!AH765=TRUE,IF(INDEX(codegem,MATCH('Données élèves'!M765,libgem,0))&gt;=8000,INDEX(codegem,MATCH('Données élèves'!M765,libgem,0)),""),'Données élèves'!M765),"")</f>
        <v/>
      </c>
      <c r="N762" s="148" t="str">
        <f>IF(AND(A762&lt;&gt;"",'Données élèves'!AI765&lt;&gt;""),IF('Données élèves'!AI765=TRUE,INDEX(codeschart,MATCH('Données élèves'!N765,libschart,0)),'Données élèves'!N765),"")</f>
        <v/>
      </c>
      <c r="O762" s="148" t="str">
        <f>IF(AND(A762&lt;&gt;"",'Données élèves'!O765&lt;&gt;""),'Données élèves'!O765,"")</f>
        <v/>
      </c>
      <c r="P762" s="148" t="str">
        <f>IF(AND(A762&lt;&gt;"",'Données élèves'!AK765&lt;&gt;""),IF('Données élèves'!AK765=TRUE,INDEX(codeform,MATCH('Données élèves'!P765,libform,0)),'Données élèves'!P765),"")</f>
        <v/>
      </c>
      <c r="Q762" s="148" t="str">
        <f>IF(AND(A762&lt;&gt;"",'Données élèves'!AL765&lt;&gt;""),IF('Données élèves'!AL765=TRUE,INDEX(codespe,MATCH('Données élèves'!Q765,libspe,0)),'Données élèves'!Q765),"")</f>
        <v/>
      </c>
      <c r="R762" s="148" t="str">
        <f>IF(AND(A762&lt;&gt;"",OR('Données élèves'!AM765&lt;&gt;"",'Données élèves'!AT765=FALSE)),IF('Données élèves'!AM765=TRUE,INDEX(codemp1,MATCH('Données élèves'!R765,libmp1,0)),IF('Données élèves'!AT765=FALSE,0,'Données élèves'!R765)),"")</f>
        <v/>
      </c>
      <c r="S762" s="148" t="str">
        <f t="shared" si="34"/>
        <v/>
      </c>
      <c r="T762" s="148" t="str">
        <f t="shared" si="35"/>
        <v/>
      </c>
      <c r="U762" s="148" t="str">
        <f>IF(AND(A762&lt;&gt;"",'Données élèves'!S765&lt;&gt;""),'Données élèves'!S765,"")</f>
        <v/>
      </c>
      <c r="V762" s="148" t="str">
        <f>IF(AND(A762&lt;&gt;"",'Données élèves'!T765&lt;&gt;""),'Données élèves'!T765,"")</f>
        <v/>
      </c>
      <c r="W762" s="148" t="str">
        <f>IF(AND(A762&lt;&gt;"",'Données élèves'!U765&lt;&gt;""),'Données élèves'!U765,"")</f>
        <v/>
      </c>
      <c r="X762" s="148" t="str">
        <f>IF(AND(A762&lt;&gt;"",'Données élèves'!V765&lt;&gt;""),'Données élèves'!V765,"")</f>
        <v/>
      </c>
      <c r="Y762" s="148" t="str">
        <f>IF(AND(A762&lt;&gt;"",'Données élèves'!W765&lt;&gt;""),'Données élèves'!W765,"")</f>
        <v/>
      </c>
      <c r="Z762" s="148" t="str">
        <f>IF(AND(A762&lt;&gt;"",'Données élèves'!X765&lt;&gt;""),'Données élèves'!X765,"")</f>
        <v/>
      </c>
    </row>
    <row r="763" spans="1:26" x14ac:dyDescent="0.2">
      <c r="A763" s="146" t="str">
        <f>IF('Données élèves'!$C766&lt;&gt;"",'Données élèves'!A766,"")</f>
        <v/>
      </c>
      <c r="B763" s="146" t="str">
        <f>IF(A763&lt;&gt;"",'Données élèves'!B766,"")</f>
        <v/>
      </c>
      <c r="C763" s="146" t="str">
        <f>IF(AND(A763&lt;&gt;"",'Données élèves'!F766&lt;&gt;""),IF(INDEX(codeclint,MATCH('Données élèves'!F766,libclint,0))&lt;&gt;"",INDEX(codeclint,MATCH('Données élèves'!F766,libclint,0)),""),"")</f>
        <v/>
      </c>
      <c r="D763" s="146" t="str">
        <f t="shared" si="33"/>
        <v/>
      </c>
      <c r="E763" s="146" t="str">
        <f>IF(A763&lt;&gt;"",IF('Données élèves'!G766&lt;&gt;"",IF('Données élèves'!AB766&lt;&gt;"",IF('Données élèves'!G766="LOC.ID",CONCATENATE("LOC.",'Données élèves'!AU$5),'Données élèves'!G766),""),""),"")</f>
        <v/>
      </c>
      <c r="F763" s="146" t="str">
        <f>IF(A763&lt;&gt;"",IF('Données élèves'!H766&lt;&gt;"",'Données élèves'!H766,""),"")</f>
        <v/>
      </c>
      <c r="G763" s="146" t="str">
        <f>IF(AND(A763&lt;&gt;"",'Données élèves'!AC766&lt;&gt;""),IF('Données élèves'!AC766=TRUE,INDEX(codesex,MATCH('Données élèves'!I766,libsex,0)),'Données élèves'!I766),"")</f>
        <v/>
      </c>
      <c r="H763" s="147" t="str">
        <f>IF(A763&lt;&gt;"",IF('Données élèves'!J766&lt;&gt;"",'Données élèves'!J766,""),"")</f>
        <v/>
      </c>
      <c r="I763" s="148" t="str">
        <f>IF(AND(A763&lt;&gt;"",'Données élèves'!AE766&lt;&gt;""),IF('Données élèves'!AE766=TRUE,INDEX(codenat,MATCH('Données élèves'!K766,libnat,0)),'Données élèves'!K766),"")</f>
        <v/>
      </c>
      <c r="J763" s="148" t="str">
        <f>IF(AND(A763&lt;&gt;"",'Données élèves'!AF766&lt;&gt;""),IF('Données élèves'!AF766=TRUE,INDEX(codelangue,MATCH('Données élèves'!L766,liblangue,0)),'Données élèves'!L766),"")</f>
        <v/>
      </c>
      <c r="K763" s="148" t="str">
        <f>IF(AND(A763&lt;&gt;"",'Données élèves'!AH766&lt;&gt;""),IF('Données élèves'!AH766=TRUE,IF(INDEX(codegem,MATCH('Données élèves'!M766,libgem,0))&lt;8000,INDEX(codegem,MATCH('Données élèves'!M766,libgem,0)),""),'Données élèves'!M766),"")</f>
        <v/>
      </c>
      <c r="L763" s="148" t="str">
        <f>IF(AND(A763&lt;&gt;"",'Données élèves'!AH766&lt;&gt;""),IF('Données élèves'!AH766=TRUE,INDEX(codegemhist,MATCH('Données élèves'!M766,libgem,0)),""),"")</f>
        <v/>
      </c>
      <c r="M763" s="148" t="str">
        <f>IF(AND(A763&lt;&gt;"",'Données élèves'!AH766&lt;&gt;""),IF('Données élèves'!AH766=TRUE,IF(INDEX(codegem,MATCH('Données élèves'!M766,libgem,0))&gt;=8000,INDEX(codegem,MATCH('Données élèves'!M766,libgem,0)),""),'Données élèves'!M766),"")</f>
        <v/>
      </c>
      <c r="N763" s="148" t="str">
        <f>IF(AND(A763&lt;&gt;"",'Données élèves'!AI766&lt;&gt;""),IF('Données élèves'!AI766=TRUE,INDEX(codeschart,MATCH('Données élèves'!N766,libschart,0)),'Données élèves'!N766),"")</f>
        <v/>
      </c>
      <c r="O763" s="148" t="str">
        <f>IF(AND(A763&lt;&gt;"",'Données élèves'!O766&lt;&gt;""),'Données élèves'!O766,"")</f>
        <v/>
      </c>
      <c r="P763" s="148" t="str">
        <f>IF(AND(A763&lt;&gt;"",'Données élèves'!AK766&lt;&gt;""),IF('Données élèves'!AK766=TRUE,INDEX(codeform,MATCH('Données élèves'!P766,libform,0)),'Données élèves'!P766),"")</f>
        <v/>
      </c>
      <c r="Q763" s="148" t="str">
        <f>IF(AND(A763&lt;&gt;"",'Données élèves'!AL766&lt;&gt;""),IF('Données élèves'!AL766=TRUE,INDEX(codespe,MATCH('Données élèves'!Q766,libspe,0)),'Données élèves'!Q766),"")</f>
        <v/>
      </c>
      <c r="R763" s="148" t="str">
        <f>IF(AND(A763&lt;&gt;"",OR('Données élèves'!AM766&lt;&gt;"",'Données élèves'!AT766=FALSE)),IF('Données élèves'!AM766=TRUE,INDEX(codemp1,MATCH('Données élèves'!R766,libmp1,0)),IF('Données élèves'!AT766=FALSE,0,'Données élèves'!R766)),"")</f>
        <v/>
      </c>
      <c r="S763" s="148" t="str">
        <f t="shared" si="34"/>
        <v/>
      </c>
      <c r="T763" s="148" t="str">
        <f t="shared" si="35"/>
        <v/>
      </c>
      <c r="U763" s="148" t="str">
        <f>IF(AND(A763&lt;&gt;"",'Données élèves'!S766&lt;&gt;""),'Données élèves'!S766,"")</f>
        <v/>
      </c>
      <c r="V763" s="148" t="str">
        <f>IF(AND(A763&lt;&gt;"",'Données élèves'!T766&lt;&gt;""),'Données élèves'!T766,"")</f>
        <v/>
      </c>
      <c r="W763" s="148" t="str">
        <f>IF(AND(A763&lt;&gt;"",'Données élèves'!U766&lt;&gt;""),'Données élèves'!U766,"")</f>
        <v/>
      </c>
      <c r="X763" s="148" t="str">
        <f>IF(AND(A763&lt;&gt;"",'Données élèves'!V766&lt;&gt;""),'Données élèves'!V766,"")</f>
        <v/>
      </c>
      <c r="Y763" s="148" t="str">
        <f>IF(AND(A763&lt;&gt;"",'Données élèves'!W766&lt;&gt;""),'Données élèves'!W766,"")</f>
        <v/>
      </c>
      <c r="Z763" s="148" t="str">
        <f>IF(AND(A763&lt;&gt;"",'Données élèves'!X766&lt;&gt;""),'Données élèves'!X766,"")</f>
        <v/>
      </c>
    </row>
    <row r="764" spans="1:26" x14ac:dyDescent="0.2">
      <c r="A764" s="146" t="str">
        <f>IF('Données élèves'!$C767&lt;&gt;"",'Données élèves'!A767,"")</f>
        <v/>
      </c>
      <c r="B764" s="146" t="str">
        <f>IF(A764&lt;&gt;"",'Données élèves'!B767,"")</f>
        <v/>
      </c>
      <c r="C764" s="146" t="str">
        <f>IF(AND(A764&lt;&gt;"",'Données élèves'!F767&lt;&gt;""),IF(INDEX(codeclint,MATCH('Données élèves'!F767,libclint,0))&lt;&gt;"",INDEX(codeclint,MATCH('Données élèves'!F767,libclint,0)),""),"")</f>
        <v/>
      </c>
      <c r="D764" s="146" t="str">
        <f t="shared" si="33"/>
        <v/>
      </c>
      <c r="E764" s="146" t="str">
        <f>IF(A764&lt;&gt;"",IF('Données élèves'!G767&lt;&gt;"",IF('Données élèves'!AB767&lt;&gt;"",IF('Données élèves'!G767="LOC.ID",CONCATENATE("LOC.",'Données élèves'!AU$5),'Données élèves'!G767),""),""),"")</f>
        <v/>
      </c>
      <c r="F764" s="146" t="str">
        <f>IF(A764&lt;&gt;"",IF('Données élèves'!H767&lt;&gt;"",'Données élèves'!H767,""),"")</f>
        <v/>
      </c>
      <c r="G764" s="146" t="str">
        <f>IF(AND(A764&lt;&gt;"",'Données élèves'!AC767&lt;&gt;""),IF('Données élèves'!AC767=TRUE,INDEX(codesex,MATCH('Données élèves'!I767,libsex,0)),'Données élèves'!I767),"")</f>
        <v/>
      </c>
      <c r="H764" s="147" t="str">
        <f>IF(A764&lt;&gt;"",IF('Données élèves'!J767&lt;&gt;"",'Données élèves'!J767,""),"")</f>
        <v/>
      </c>
      <c r="I764" s="148" t="str">
        <f>IF(AND(A764&lt;&gt;"",'Données élèves'!AE767&lt;&gt;""),IF('Données élèves'!AE767=TRUE,INDEX(codenat,MATCH('Données élèves'!K767,libnat,0)),'Données élèves'!K767),"")</f>
        <v/>
      </c>
      <c r="J764" s="148" t="str">
        <f>IF(AND(A764&lt;&gt;"",'Données élèves'!AF767&lt;&gt;""),IF('Données élèves'!AF767=TRUE,INDEX(codelangue,MATCH('Données élèves'!L767,liblangue,0)),'Données élèves'!L767),"")</f>
        <v/>
      </c>
      <c r="K764" s="148" t="str">
        <f>IF(AND(A764&lt;&gt;"",'Données élèves'!AH767&lt;&gt;""),IF('Données élèves'!AH767=TRUE,IF(INDEX(codegem,MATCH('Données élèves'!M767,libgem,0))&lt;8000,INDEX(codegem,MATCH('Données élèves'!M767,libgem,0)),""),'Données élèves'!M767),"")</f>
        <v/>
      </c>
      <c r="L764" s="148" t="str">
        <f>IF(AND(A764&lt;&gt;"",'Données élèves'!AH767&lt;&gt;""),IF('Données élèves'!AH767=TRUE,INDEX(codegemhist,MATCH('Données élèves'!M767,libgem,0)),""),"")</f>
        <v/>
      </c>
      <c r="M764" s="148" t="str">
        <f>IF(AND(A764&lt;&gt;"",'Données élèves'!AH767&lt;&gt;""),IF('Données élèves'!AH767=TRUE,IF(INDEX(codegem,MATCH('Données élèves'!M767,libgem,0))&gt;=8000,INDEX(codegem,MATCH('Données élèves'!M767,libgem,0)),""),'Données élèves'!M767),"")</f>
        <v/>
      </c>
      <c r="N764" s="148" t="str">
        <f>IF(AND(A764&lt;&gt;"",'Données élèves'!AI767&lt;&gt;""),IF('Données élèves'!AI767=TRUE,INDEX(codeschart,MATCH('Données élèves'!N767,libschart,0)),'Données élèves'!N767),"")</f>
        <v/>
      </c>
      <c r="O764" s="148" t="str">
        <f>IF(AND(A764&lt;&gt;"",'Données élèves'!O767&lt;&gt;""),'Données élèves'!O767,"")</f>
        <v/>
      </c>
      <c r="P764" s="148" t="str">
        <f>IF(AND(A764&lt;&gt;"",'Données élèves'!AK767&lt;&gt;""),IF('Données élèves'!AK767=TRUE,INDEX(codeform,MATCH('Données élèves'!P767,libform,0)),'Données élèves'!P767),"")</f>
        <v/>
      </c>
      <c r="Q764" s="148" t="str">
        <f>IF(AND(A764&lt;&gt;"",'Données élèves'!AL767&lt;&gt;""),IF('Données élèves'!AL767=TRUE,INDEX(codespe,MATCH('Données élèves'!Q767,libspe,0)),'Données élèves'!Q767),"")</f>
        <v/>
      </c>
      <c r="R764" s="148" t="str">
        <f>IF(AND(A764&lt;&gt;"",OR('Données élèves'!AM767&lt;&gt;"",'Données élèves'!AT767=FALSE)),IF('Données élèves'!AM767=TRUE,INDEX(codemp1,MATCH('Données élèves'!R767,libmp1,0)),IF('Données élèves'!AT767=FALSE,0,'Données élèves'!R767)),"")</f>
        <v/>
      </c>
      <c r="S764" s="148" t="str">
        <f t="shared" si="34"/>
        <v/>
      </c>
      <c r="T764" s="148" t="str">
        <f t="shared" si="35"/>
        <v/>
      </c>
      <c r="U764" s="148" t="str">
        <f>IF(AND(A764&lt;&gt;"",'Données élèves'!S767&lt;&gt;""),'Données élèves'!S767,"")</f>
        <v/>
      </c>
      <c r="V764" s="148" t="str">
        <f>IF(AND(A764&lt;&gt;"",'Données élèves'!T767&lt;&gt;""),'Données élèves'!T767,"")</f>
        <v/>
      </c>
      <c r="W764" s="148" t="str">
        <f>IF(AND(A764&lt;&gt;"",'Données élèves'!U767&lt;&gt;""),'Données élèves'!U767,"")</f>
        <v/>
      </c>
      <c r="X764" s="148" t="str">
        <f>IF(AND(A764&lt;&gt;"",'Données élèves'!V767&lt;&gt;""),'Données élèves'!V767,"")</f>
        <v/>
      </c>
      <c r="Y764" s="148" t="str">
        <f>IF(AND(A764&lt;&gt;"",'Données élèves'!W767&lt;&gt;""),'Données élèves'!W767,"")</f>
        <v/>
      </c>
      <c r="Z764" s="148" t="str">
        <f>IF(AND(A764&lt;&gt;"",'Données élèves'!X767&lt;&gt;""),'Données élèves'!X767,"")</f>
        <v/>
      </c>
    </row>
    <row r="765" spans="1:26" x14ac:dyDescent="0.2">
      <c r="A765" s="146" t="str">
        <f>IF('Données élèves'!$C768&lt;&gt;"",'Données élèves'!A768,"")</f>
        <v/>
      </c>
      <c r="B765" s="146" t="str">
        <f>IF(A765&lt;&gt;"",'Données élèves'!B768,"")</f>
        <v/>
      </c>
      <c r="C765" s="146" t="str">
        <f>IF(AND(A765&lt;&gt;"",'Données élèves'!F768&lt;&gt;""),IF(INDEX(codeclint,MATCH('Données élèves'!F768,libclint,0))&lt;&gt;"",INDEX(codeclint,MATCH('Données élèves'!F768,libclint,0)),""),"")</f>
        <v/>
      </c>
      <c r="D765" s="146" t="str">
        <f t="shared" si="33"/>
        <v/>
      </c>
      <c r="E765" s="146" t="str">
        <f>IF(A765&lt;&gt;"",IF('Données élèves'!G768&lt;&gt;"",IF('Données élèves'!AB768&lt;&gt;"",IF('Données élèves'!G768="LOC.ID",CONCATENATE("LOC.",'Données élèves'!AU$5),'Données élèves'!G768),""),""),"")</f>
        <v/>
      </c>
      <c r="F765" s="146" t="str">
        <f>IF(A765&lt;&gt;"",IF('Données élèves'!H768&lt;&gt;"",'Données élèves'!H768,""),"")</f>
        <v/>
      </c>
      <c r="G765" s="146" t="str">
        <f>IF(AND(A765&lt;&gt;"",'Données élèves'!AC768&lt;&gt;""),IF('Données élèves'!AC768=TRUE,INDEX(codesex,MATCH('Données élèves'!I768,libsex,0)),'Données élèves'!I768),"")</f>
        <v/>
      </c>
      <c r="H765" s="147" t="str">
        <f>IF(A765&lt;&gt;"",IF('Données élèves'!J768&lt;&gt;"",'Données élèves'!J768,""),"")</f>
        <v/>
      </c>
      <c r="I765" s="148" t="str">
        <f>IF(AND(A765&lt;&gt;"",'Données élèves'!AE768&lt;&gt;""),IF('Données élèves'!AE768=TRUE,INDEX(codenat,MATCH('Données élèves'!K768,libnat,0)),'Données élèves'!K768),"")</f>
        <v/>
      </c>
      <c r="J765" s="148" t="str">
        <f>IF(AND(A765&lt;&gt;"",'Données élèves'!AF768&lt;&gt;""),IF('Données élèves'!AF768=TRUE,INDEX(codelangue,MATCH('Données élèves'!L768,liblangue,0)),'Données élèves'!L768),"")</f>
        <v/>
      </c>
      <c r="K765" s="148" t="str">
        <f>IF(AND(A765&lt;&gt;"",'Données élèves'!AH768&lt;&gt;""),IF('Données élèves'!AH768=TRUE,IF(INDEX(codegem,MATCH('Données élèves'!M768,libgem,0))&lt;8000,INDEX(codegem,MATCH('Données élèves'!M768,libgem,0)),""),'Données élèves'!M768),"")</f>
        <v/>
      </c>
      <c r="L765" s="148" t="str">
        <f>IF(AND(A765&lt;&gt;"",'Données élèves'!AH768&lt;&gt;""),IF('Données élèves'!AH768=TRUE,INDEX(codegemhist,MATCH('Données élèves'!M768,libgem,0)),""),"")</f>
        <v/>
      </c>
      <c r="M765" s="148" t="str">
        <f>IF(AND(A765&lt;&gt;"",'Données élèves'!AH768&lt;&gt;""),IF('Données élèves'!AH768=TRUE,IF(INDEX(codegem,MATCH('Données élèves'!M768,libgem,0))&gt;=8000,INDEX(codegem,MATCH('Données élèves'!M768,libgem,0)),""),'Données élèves'!M768),"")</f>
        <v/>
      </c>
      <c r="N765" s="148" t="str">
        <f>IF(AND(A765&lt;&gt;"",'Données élèves'!AI768&lt;&gt;""),IF('Données élèves'!AI768=TRUE,INDEX(codeschart,MATCH('Données élèves'!N768,libschart,0)),'Données élèves'!N768),"")</f>
        <v/>
      </c>
      <c r="O765" s="148" t="str">
        <f>IF(AND(A765&lt;&gt;"",'Données élèves'!O768&lt;&gt;""),'Données élèves'!O768,"")</f>
        <v/>
      </c>
      <c r="P765" s="148" t="str">
        <f>IF(AND(A765&lt;&gt;"",'Données élèves'!AK768&lt;&gt;""),IF('Données élèves'!AK768=TRUE,INDEX(codeform,MATCH('Données élèves'!P768,libform,0)),'Données élèves'!P768),"")</f>
        <v/>
      </c>
      <c r="Q765" s="148" t="str">
        <f>IF(AND(A765&lt;&gt;"",'Données élèves'!AL768&lt;&gt;""),IF('Données élèves'!AL768=TRUE,INDEX(codespe,MATCH('Données élèves'!Q768,libspe,0)),'Données élèves'!Q768),"")</f>
        <v/>
      </c>
      <c r="R765" s="148" t="str">
        <f>IF(AND(A765&lt;&gt;"",OR('Données élèves'!AM768&lt;&gt;"",'Données élèves'!AT768=FALSE)),IF('Données élèves'!AM768=TRUE,INDEX(codemp1,MATCH('Données élèves'!R768,libmp1,0)),IF('Données élèves'!AT768=FALSE,0,'Données élèves'!R768)),"")</f>
        <v/>
      </c>
      <c r="S765" s="148" t="str">
        <f t="shared" si="34"/>
        <v/>
      </c>
      <c r="T765" s="148" t="str">
        <f t="shared" si="35"/>
        <v/>
      </c>
      <c r="U765" s="148" t="str">
        <f>IF(AND(A765&lt;&gt;"",'Données élèves'!S768&lt;&gt;""),'Données élèves'!S768,"")</f>
        <v/>
      </c>
      <c r="V765" s="148" t="str">
        <f>IF(AND(A765&lt;&gt;"",'Données élèves'!T768&lt;&gt;""),'Données élèves'!T768,"")</f>
        <v/>
      </c>
      <c r="W765" s="148" t="str">
        <f>IF(AND(A765&lt;&gt;"",'Données élèves'!U768&lt;&gt;""),'Données élèves'!U768,"")</f>
        <v/>
      </c>
      <c r="X765" s="148" t="str">
        <f>IF(AND(A765&lt;&gt;"",'Données élèves'!V768&lt;&gt;""),'Données élèves'!V768,"")</f>
        <v/>
      </c>
      <c r="Y765" s="148" t="str">
        <f>IF(AND(A765&lt;&gt;"",'Données élèves'!W768&lt;&gt;""),'Données élèves'!W768,"")</f>
        <v/>
      </c>
      <c r="Z765" s="148" t="str">
        <f>IF(AND(A765&lt;&gt;"",'Données élèves'!X768&lt;&gt;""),'Données élèves'!X768,"")</f>
        <v/>
      </c>
    </row>
    <row r="766" spans="1:26" x14ac:dyDescent="0.2">
      <c r="A766" s="146" t="str">
        <f>IF('Données élèves'!$C769&lt;&gt;"",'Données élèves'!A769,"")</f>
        <v/>
      </c>
      <c r="B766" s="146" t="str">
        <f>IF(A766&lt;&gt;"",'Données élèves'!B769,"")</f>
        <v/>
      </c>
      <c r="C766" s="146" t="str">
        <f>IF(AND(A766&lt;&gt;"",'Données élèves'!F769&lt;&gt;""),IF(INDEX(codeclint,MATCH('Données élèves'!F769,libclint,0))&lt;&gt;"",INDEX(codeclint,MATCH('Données élèves'!F769,libclint,0)),""),"")</f>
        <v/>
      </c>
      <c r="D766" s="146" t="str">
        <f t="shared" si="33"/>
        <v/>
      </c>
      <c r="E766" s="146" t="str">
        <f>IF(A766&lt;&gt;"",IF('Données élèves'!G769&lt;&gt;"",IF('Données élèves'!AB769&lt;&gt;"",IF('Données élèves'!G769="LOC.ID",CONCATENATE("LOC.",'Données élèves'!AU$5),'Données élèves'!G769),""),""),"")</f>
        <v/>
      </c>
      <c r="F766" s="146" t="str">
        <f>IF(A766&lt;&gt;"",IF('Données élèves'!H769&lt;&gt;"",'Données élèves'!H769,""),"")</f>
        <v/>
      </c>
      <c r="G766" s="146" t="str">
        <f>IF(AND(A766&lt;&gt;"",'Données élèves'!AC769&lt;&gt;""),IF('Données élèves'!AC769=TRUE,INDEX(codesex,MATCH('Données élèves'!I769,libsex,0)),'Données élèves'!I769),"")</f>
        <v/>
      </c>
      <c r="H766" s="147" t="str">
        <f>IF(A766&lt;&gt;"",IF('Données élèves'!J769&lt;&gt;"",'Données élèves'!J769,""),"")</f>
        <v/>
      </c>
      <c r="I766" s="148" t="str">
        <f>IF(AND(A766&lt;&gt;"",'Données élèves'!AE769&lt;&gt;""),IF('Données élèves'!AE769=TRUE,INDEX(codenat,MATCH('Données élèves'!K769,libnat,0)),'Données élèves'!K769),"")</f>
        <v/>
      </c>
      <c r="J766" s="148" t="str">
        <f>IF(AND(A766&lt;&gt;"",'Données élèves'!AF769&lt;&gt;""),IF('Données élèves'!AF769=TRUE,INDEX(codelangue,MATCH('Données élèves'!L769,liblangue,0)),'Données élèves'!L769),"")</f>
        <v/>
      </c>
      <c r="K766" s="148" t="str">
        <f>IF(AND(A766&lt;&gt;"",'Données élèves'!AH769&lt;&gt;""),IF('Données élèves'!AH769=TRUE,IF(INDEX(codegem,MATCH('Données élèves'!M769,libgem,0))&lt;8000,INDEX(codegem,MATCH('Données élèves'!M769,libgem,0)),""),'Données élèves'!M769),"")</f>
        <v/>
      </c>
      <c r="L766" s="148" t="str">
        <f>IF(AND(A766&lt;&gt;"",'Données élèves'!AH769&lt;&gt;""),IF('Données élèves'!AH769=TRUE,INDEX(codegemhist,MATCH('Données élèves'!M769,libgem,0)),""),"")</f>
        <v/>
      </c>
      <c r="M766" s="148" t="str">
        <f>IF(AND(A766&lt;&gt;"",'Données élèves'!AH769&lt;&gt;""),IF('Données élèves'!AH769=TRUE,IF(INDEX(codegem,MATCH('Données élèves'!M769,libgem,0))&gt;=8000,INDEX(codegem,MATCH('Données élèves'!M769,libgem,0)),""),'Données élèves'!M769),"")</f>
        <v/>
      </c>
      <c r="N766" s="148" t="str">
        <f>IF(AND(A766&lt;&gt;"",'Données élèves'!AI769&lt;&gt;""),IF('Données élèves'!AI769=TRUE,INDEX(codeschart,MATCH('Données élèves'!N769,libschart,0)),'Données élèves'!N769),"")</f>
        <v/>
      </c>
      <c r="O766" s="148" t="str">
        <f>IF(AND(A766&lt;&gt;"",'Données élèves'!O769&lt;&gt;""),'Données élèves'!O769,"")</f>
        <v/>
      </c>
      <c r="P766" s="148" t="str">
        <f>IF(AND(A766&lt;&gt;"",'Données élèves'!AK769&lt;&gt;""),IF('Données élèves'!AK769=TRUE,INDEX(codeform,MATCH('Données élèves'!P769,libform,0)),'Données élèves'!P769),"")</f>
        <v/>
      </c>
      <c r="Q766" s="148" t="str">
        <f>IF(AND(A766&lt;&gt;"",'Données élèves'!AL769&lt;&gt;""),IF('Données élèves'!AL769=TRUE,INDEX(codespe,MATCH('Données élèves'!Q769,libspe,0)),'Données élèves'!Q769),"")</f>
        <v/>
      </c>
      <c r="R766" s="148" t="str">
        <f>IF(AND(A766&lt;&gt;"",OR('Données élèves'!AM769&lt;&gt;"",'Données élèves'!AT769=FALSE)),IF('Données élèves'!AM769=TRUE,INDEX(codemp1,MATCH('Données élèves'!R769,libmp1,0)),IF('Données élèves'!AT769=FALSE,0,'Données élèves'!R769)),"")</f>
        <v/>
      </c>
      <c r="S766" s="148" t="str">
        <f t="shared" si="34"/>
        <v/>
      </c>
      <c r="T766" s="148" t="str">
        <f t="shared" si="35"/>
        <v/>
      </c>
      <c r="U766" s="148" t="str">
        <f>IF(AND(A766&lt;&gt;"",'Données élèves'!S769&lt;&gt;""),'Données élèves'!S769,"")</f>
        <v/>
      </c>
      <c r="V766" s="148" t="str">
        <f>IF(AND(A766&lt;&gt;"",'Données élèves'!T769&lt;&gt;""),'Données élèves'!T769,"")</f>
        <v/>
      </c>
      <c r="W766" s="148" t="str">
        <f>IF(AND(A766&lt;&gt;"",'Données élèves'!U769&lt;&gt;""),'Données élèves'!U769,"")</f>
        <v/>
      </c>
      <c r="X766" s="148" t="str">
        <f>IF(AND(A766&lt;&gt;"",'Données élèves'!V769&lt;&gt;""),'Données élèves'!V769,"")</f>
        <v/>
      </c>
      <c r="Y766" s="148" t="str">
        <f>IF(AND(A766&lt;&gt;"",'Données élèves'!W769&lt;&gt;""),'Données élèves'!W769,"")</f>
        <v/>
      </c>
      <c r="Z766" s="148" t="str">
        <f>IF(AND(A766&lt;&gt;"",'Données élèves'!X769&lt;&gt;""),'Données élèves'!X769,"")</f>
        <v/>
      </c>
    </row>
    <row r="767" spans="1:26" x14ac:dyDescent="0.2">
      <c r="A767" s="146" t="str">
        <f>IF('Données élèves'!$C770&lt;&gt;"",'Données élèves'!A770,"")</f>
        <v/>
      </c>
      <c r="B767" s="146" t="str">
        <f>IF(A767&lt;&gt;"",'Données élèves'!B770,"")</f>
        <v/>
      </c>
      <c r="C767" s="146" t="str">
        <f>IF(AND(A767&lt;&gt;"",'Données élèves'!F770&lt;&gt;""),IF(INDEX(codeclint,MATCH('Données élèves'!F770,libclint,0))&lt;&gt;"",INDEX(codeclint,MATCH('Données élèves'!F770,libclint,0)),""),"")</f>
        <v/>
      </c>
      <c r="D767" s="146" t="str">
        <f t="shared" si="33"/>
        <v/>
      </c>
      <c r="E767" s="146" t="str">
        <f>IF(A767&lt;&gt;"",IF('Données élèves'!G770&lt;&gt;"",IF('Données élèves'!AB770&lt;&gt;"",IF('Données élèves'!G770="LOC.ID",CONCATENATE("LOC.",'Données élèves'!AU$5),'Données élèves'!G770),""),""),"")</f>
        <v/>
      </c>
      <c r="F767" s="146" t="str">
        <f>IF(A767&lt;&gt;"",IF('Données élèves'!H770&lt;&gt;"",'Données élèves'!H770,""),"")</f>
        <v/>
      </c>
      <c r="G767" s="146" t="str">
        <f>IF(AND(A767&lt;&gt;"",'Données élèves'!AC770&lt;&gt;""),IF('Données élèves'!AC770=TRUE,INDEX(codesex,MATCH('Données élèves'!I770,libsex,0)),'Données élèves'!I770),"")</f>
        <v/>
      </c>
      <c r="H767" s="147" t="str">
        <f>IF(A767&lt;&gt;"",IF('Données élèves'!J770&lt;&gt;"",'Données élèves'!J770,""),"")</f>
        <v/>
      </c>
      <c r="I767" s="148" t="str">
        <f>IF(AND(A767&lt;&gt;"",'Données élèves'!AE770&lt;&gt;""),IF('Données élèves'!AE770=TRUE,INDEX(codenat,MATCH('Données élèves'!K770,libnat,0)),'Données élèves'!K770),"")</f>
        <v/>
      </c>
      <c r="J767" s="148" t="str">
        <f>IF(AND(A767&lt;&gt;"",'Données élèves'!AF770&lt;&gt;""),IF('Données élèves'!AF770=TRUE,INDEX(codelangue,MATCH('Données élèves'!L770,liblangue,0)),'Données élèves'!L770),"")</f>
        <v/>
      </c>
      <c r="K767" s="148" t="str">
        <f>IF(AND(A767&lt;&gt;"",'Données élèves'!AH770&lt;&gt;""),IF('Données élèves'!AH770=TRUE,IF(INDEX(codegem,MATCH('Données élèves'!M770,libgem,0))&lt;8000,INDEX(codegem,MATCH('Données élèves'!M770,libgem,0)),""),'Données élèves'!M770),"")</f>
        <v/>
      </c>
      <c r="L767" s="148" t="str">
        <f>IF(AND(A767&lt;&gt;"",'Données élèves'!AH770&lt;&gt;""),IF('Données élèves'!AH770=TRUE,INDEX(codegemhist,MATCH('Données élèves'!M770,libgem,0)),""),"")</f>
        <v/>
      </c>
      <c r="M767" s="148" t="str">
        <f>IF(AND(A767&lt;&gt;"",'Données élèves'!AH770&lt;&gt;""),IF('Données élèves'!AH770=TRUE,IF(INDEX(codegem,MATCH('Données élèves'!M770,libgem,0))&gt;=8000,INDEX(codegem,MATCH('Données élèves'!M770,libgem,0)),""),'Données élèves'!M770),"")</f>
        <v/>
      </c>
      <c r="N767" s="148" t="str">
        <f>IF(AND(A767&lt;&gt;"",'Données élèves'!AI770&lt;&gt;""),IF('Données élèves'!AI770=TRUE,INDEX(codeschart,MATCH('Données élèves'!N770,libschart,0)),'Données élèves'!N770),"")</f>
        <v/>
      </c>
      <c r="O767" s="148" t="str">
        <f>IF(AND(A767&lt;&gt;"",'Données élèves'!O770&lt;&gt;""),'Données élèves'!O770,"")</f>
        <v/>
      </c>
      <c r="P767" s="148" t="str">
        <f>IF(AND(A767&lt;&gt;"",'Données élèves'!AK770&lt;&gt;""),IF('Données élèves'!AK770=TRUE,INDEX(codeform,MATCH('Données élèves'!P770,libform,0)),'Données élèves'!P770),"")</f>
        <v/>
      </c>
      <c r="Q767" s="148" t="str">
        <f>IF(AND(A767&lt;&gt;"",'Données élèves'!AL770&lt;&gt;""),IF('Données élèves'!AL770=TRUE,INDEX(codespe,MATCH('Données élèves'!Q770,libspe,0)),'Données élèves'!Q770),"")</f>
        <v/>
      </c>
      <c r="R767" s="148" t="str">
        <f>IF(AND(A767&lt;&gt;"",OR('Données élèves'!AM770&lt;&gt;"",'Données élèves'!AT770=FALSE)),IF('Données élèves'!AM770=TRUE,INDEX(codemp1,MATCH('Données élèves'!R770,libmp1,0)),IF('Données élèves'!AT770=FALSE,0,'Données élèves'!R770)),"")</f>
        <v/>
      </c>
      <c r="S767" s="148" t="str">
        <f t="shared" si="34"/>
        <v/>
      </c>
      <c r="T767" s="148" t="str">
        <f t="shared" si="35"/>
        <v/>
      </c>
      <c r="U767" s="148" t="str">
        <f>IF(AND(A767&lt;&gt;"",'Données élèves'!S770&lt;&gt;""),'Données élèves'!S770,"")</f>
        <v/>
      </c>
      <c r="V767" s="148" t="str">
        <f>IF(AND(A767&lt;&gt;"",'Données élèves'!T770&lt;&gt;""),'Données élèves'!T770,"")</f>
        <v/>
      </c>
      <c r="W767" s="148" t="str">
        <f>IF(AND(A767&lt;&gt;"",'Données élèves'!U770&lt;&gt;""),'Données élèves'!U770,"")</f>
        <v/>
      </c>
      <c r="X767" s="148" t="str">
        <f>IF(AND(A767&lt;&gt;"",'Données élèves'!V770&lt;&gt;""),'Données élèves'!V770,"")</f>
        <v/>
      </c>
      <c r="Y767" s="148" t="str">
        <f>IF(AND(A767&lt;&gt;"",'Données élèves'!W770&lt;&gt;""),'Données élèves'!W770,"")</f>
        <v/>
      </c>
      <c r="Z767" s="148" t="str">
        <f>IF(AND(A767&lt;&gt;"",'Données élèves'!X770&lt;&gt;""),'Données élèves'!X770,"")</f>
        <v/>
      </c>
    </row>
    <row r="768" spans="1:26" x14ac:dyDescent="0.2">
      <c r="A768" s="146" t="str">
        <f>IF('Données élèves'!$C771&lt;&gt;"",'Données élèves'!A771,"")</f>
        <v/>
      </c>
      <c r="B768" s="146" t="str">
        <f>IF(A768&lt;&gt;"",'Données élèves'!B771,"")</f>
        <v/>
      </c>
      <c r="C768" s="146" t="str">
        <f>IF(AND(A768&lt;&gt;"",'Données élèves'!F771&lt;&gt;""),IF(INDEX(codeclint,MATCH('Données élèves'!F771,libclint,0))&lt;&gt;"",INDEX(codeclint,MATCH('Données élèves'!F771,libclint,0)),""),"")</f>
        <v/>
      </c>
      <c r="D768" s="146" t="str">
        <f t="shared" si="33"/>
        <v/>
      </c>
      <c r="E768" s="146" t="str">
        <f>IF(A768&lt;&gt;"",IF('Données élèves'!G771&lt;&gt;"",IF('Données élèves'!AB771&lt;&gt;"",IF('Données élèves'!G771="LOC.ID",CONCATENATE("LOC.",'Données élèves'!AU$5),'Données élèves'!G771),""),""),"")</f>
        <v/>
      </c>
      <c r="F768" s="146" t="str">
        <f>IF(A768&lt;&gt;"",IF('Données élèves'!H771&lt;&gt;"",'Données élèves'!H771,""),"")</f>
        <v/>
      </c>
      <c r="G768" s="146" t="str">
        <f>IF(AND(A768&lt;&gt;"",'Données élèves'!AC771&lt;&gt;""),IF('Données élèves'!AC771=TRUE,INDEX(codesex,MATCH('Données élèves'!I771,libsex,0)),'Données élèves'!I771),"")</f>
        <v/>
      </c>
      <c r="H768" s="147" t="str">
        <f>IF(A768&lt;&gt;"",IF('Données élèves'!J771&lt;&gt;"",'Données élèves'!J771,""),"")</f>
        <v/>
      </c>
      <c r="I768" s="148" t="str">
        <f>IF(AND(A768&lt;&gt;"",'Données élèves'!AE771&lt;&gt;""),IF('Données élèves'!AE771=TRUE,INDEX(codenat,MATCH('Données élèves'!K771,libnat,0)),'Données élèves'!K771),"")</f>
        <v/>
      </c>
      <c r="J768" s="148" t="str">
        <f>IF(AND(A768&lt;&gt;"",'Données élèves'!AF771&lt;&gt;""),IF('Données élèves'!AF771=TRUE,INDEX(codelangue,MATCH('Données élèves'!L771,liblangue,0)),'Données élèves'!L771),"")</f>
        <v/>
      </c>
      <c r="K768" s="148" t="str">
        <f>IF(AND(A768&lt;&gt;"",'Données élèves'!AH771&lt;&gt;""),IF('Données élèves'!AH771=TRUE,IF(INDEX(codegem,MATCH('Données élèves'!M771,libgem,0))&lt;8000,INDEX(codegem,MATCH('Données élèves'!M771,libgem,0)),""),'Données élèves'!M771),"")</f>
        <v/>
      </c>
      <c r="L768" s="148" t="str">
        <f>IF(AND(A768&lt;&gt;"",'Données élèves'!AH771&lt;&gt;""),IF('Données élèves'!AH771=TRUE,INDEX(codegemhist,MATCH('Données élèves'!M771,libgem,0)),""),"")</f>
        <v/>
      </c>
      <c r="M768" s="148" t="str">
        <f>IF(AND(A768&lt;&gt;"",'Données élèves'!AH771&lt;&gt;""),IF('Données élèves'!AH771=TRUE,IF(INDEX(codegem,MATCH('Données élèves'!M771,libgem,0))&gt;=8000,INDEX(codegem,MATCH('Données élèves'!M771,libgem,0)),""),'Données élèves'!M771),"")</f>
        <v/>
      </c>
      <c r="N768" s="148" t="str">
        <f>IF(AND(A768&lt;&gt;"",'Données élèves'!AI771&lt;&gt;""),IF('Données élèves'!AI771=TRUE,INDEX(codeschart,MATCH('Données élèves'!N771,libschart,0)),'Données élèves'!N771),"")</f>
        <v/>
      </c>
      <c r="O768" s="148" t="str">
        <f>IF(AND(A768&lt;&gt;"",'Données élèves'!O771&lt;&gt;""),'Données élèves'!O771,"")</f>
        <v/>
      </c>
      <c r="P768" s="148" t="str">
        <f>IF(AND(A768&lt;&gt;"",'Données élèves'!AK771&lt;&gt;""),IF('Données élèves'!AK771=TRUE,INDEX(codeform,MATCH('Données élèves'!P771,libform,0)),'Données élèves'!P771),"")</f>
        <v/>
      </c>
      <c r="Q768" s="148" t="str">
        <f>IF(AND(A768&lt;&gt;"",'Données élèves'!AL771&lt;&gt;""),IF('Données élèves'!AL771=TRUE,INDEX(codespe,MATCH('Données élèves'!Q771,libspe,0)),'Données élèves'!Q771),"")</f>
        <v/>
      </c>
      <c r="R768" s="148" t="str">
        <f>IF(AND(A768&lt;&gt;"",OR('Données élèves'!AM771&lt;&gt;"",'Données élèves'!AT771=FALSE)),IF('Données élèves'!AM771=TRUE,INDEX(codemp1,MATCH('Données élèves'!R771,libmp1,0)),IF('Données élèves'!AT771=FALSE,0,'Données élèves'!R771)),"")</f>
        <v/>
      </c>
      <c r="S768" s="148" t="str">
        <f t="shared" si="34"/>
        <v/>
      </c>
      <c r="T768" s="148" t="str">
        <f t="shared" si="35"/>
        <v/>
      </c>
      <c r="U768" s="148" t="str">
        <f>IF(AND(A768&lt;&gt;"",'Données élèves'!S771&lt;&gt;""),'Données élèves'!S771,"")</f>
        <v/>
      </c>
      <c r="V768" s="148" t="str">
        <f>IF(AND(A768&lt;&gt;"",'Données élèves'!T771&lt;&gt;""),'Données élèves'!T771,"")</f>
        <v/>
      </c>
      <c r="W768" s="148" t="str">
        <f>IF(AND(A768&lt;&gt;"",'Données élèves'!U771&lt;&gt;""),'Données élèves'!U771,"")</f>
        <v/>
      </c>
      <c r="X768" s="148" t="str">
        <f>IF(AND(A768&lt;&gt;"",'Données élèves'!V771&lt;&gt;""),'Données élèves'!V771,"")</f>
        <v/>
      </c>
      <c r="Y768" s="148" t="str">
        <f>IF(AND(A768&lt;&gt;"",'Données élèves'!W771&lt;&gt;""),'Données élèves'!W771,"")</f>
        <v/>
      </c>
      <c r="Z768" s="148" t="str">
        <f>IF(AND(A768&lt;&gt;"",'Données élèves'!X771&lt;&gt;""),'Données élèves'!X771,"")</f>
        <v/>
      </c>
    </row>
    <row r="769" spans="1:26" x14ac:dyDescent="0.2">
      <c r="A769" s="146" t="str">
        <f>IF('Données élèves'!$C772&lt;&gt;"",'Données élèves'!A772,"")</f>
        <v/>
      </c>
      <c r="B769" s="146" t="str">
        <f>IF(A769&lt;&gt;"",'Données élèves'!B772,"")</f>
        <v/>
      </c>
      <c r="C769" s="146" t="str">
        <f>IF(AND(A769&lt;&gt;"",'Données élèves'!F772&lt;&gt;""),IF(INDEX(codeclint,MATCH('Données élèves'!F772,libclint,0))&lt;&gt;"",INDEX(codeclint,MATCH('Données élèves'!F772,libclint,0)),""),"")</f>
        <v/>
      </c>
      <c r="D769" s="146" t="str">
        <f t="shared" si="33"/>
        <v/>
      </c>
      <c r="E769" s="146" t="str">
        <f>IF(A769&lt;&gt;"",IF('Données élèves'!G772&lt;&gt;"",IF('Données élèves'!AB772&lt;&gt;"",IF('Données élèves'!G772="LOC.ID",CONCATENATE("LOC.",'Données élèves'!AU$5),'Données élèves'!G772),""),""),"")</f>
        <v/>
      </c>
      <c r="F769" s="146" t="str">
        <f>IF(A769&lt;&gt;"",IF('Données élèves'!H772&lt;&gt;"",'Données élèves'!H772,""),"")</f>
        <v/>
      </c>
      <c r="G769" s="146" t="str">
        <f>IF(AND(A769&lt;&gt;"",'Données élèves'!AC772&lt;&gt;""),IF('Données élèves'!AC772=TRUE,INDEX(codesex,MATCH('Données élèves'!I772,libsex,0)),'Données élèves'!I772),"")</f>
        <v/>
      </c>
      <c r="H769" s="147" t="str">
        <f>IF(A769&lt;&gt;"",IF('Données élèves'!J772&lt;&gt;"",'Données élèves'!J772,""),"")</f>
        <v/>
      </c>
      <c r="I769" s="148" t="str">
        <f>IF(AND(A769&lt;&gt;"",'Données élèves'!AE772&lt;&gt;""),IF('Données élèves'!AE772=TRUE,INDEX(codenat,MATCH('Données élèves'!K772,libnat,0)),'Données élèves'!K772),"")</f>
        <v/>
      </c>
      <c r="J769" s="148" t="str">
        <f>IF(AND(A769&lt;&gt;"",'Données élèves'!AF772&lt;&gt;""),IF('Données élèves'!AF772=TRUE,INDEX(codelangue,MATCH('Données élèves'!L772,liblangue,0)),'Données élèves'!L772),"")</f>
        <v/>
      </c>
      <c r="K769" s="148" t="str">
        <f>IF(AND(A769&lt;&gt;"",'Données élèves'!AH772&lt;&gt;""),IF('Données élèves'!AH772=TRUE,IF(INDEX(codegem,MATCH('Données élèves'!M772,libgem,0))&lt;8000,INDEX(codegem,MATCH('Données élèves'!M772,libgem,0)),""),'Données élèves'!M772),"")</f>
        <v/>
      </c>
      <c r="L769" s="148" t="str">
        <f>IF(AND(A769&lt;&gt;"",'Données élèves'!AH772&lt;&gt;""),IF('Données élèves'!AH772=TRUE,INDEX(codegemhist,MATCH('Données élèves'!M772,libgem,0)),""),"")</f>
        <v/>
      </c>
      <c r="M769" s="148" t="str">
        <f>IF(AND(A769&lt;&gt;"",'Données élèves'!AH772&lt;&gt;""),IF('Données élèves'!AH772=TRUE,IF(INDEX(codegem,MATCH('Données élèves'!M772,libgem,0))&gt;=8000,INDEX(codegem,MATCH('Données élèves'!M772,libgem,0)),""),'Données élèves'!M772),"")</f>
        <v/>
      </c>
      <c r="N769" s="148" t="str">
        <f>IF(AND(A769&lt;&gt;"",'Données élèves'!AI772&lt;&gt;""),IF('Données élèves'!AI772=TRUE,INDEX(codeschart,MATCH('Données élèves'!N772,libschart,0)),'Données élèves'!N772),"")</f>
        <v/>
      </c>
      <c r="O769" s="148" t="str">
        <f>IF(AND(A769&lt;&gt;"",'Données élèves'!O772&lt;&gt;""),'Données élèves'!O772,"")</f>
        <v/>
      </c>
      <c r="P769" s="148" t="str">
        <f>IF(AND(A769&lt;&gt;"",'Données élèves'!AK772&lt;&gt;""),IF('Données élèves'!AK772=TRUE,INDEX(codeform,MATCH('Données élèves'!P772,libform,0)),'Données élèves'!P772),"")</f>
        <v/>
      </c>
      <c r="Q769" s="148" t="str">
        <f>IF(AND(A769&lt;&gt;"",'Données élèves'!AL772&lt;&gt;""),IF('Données élèves'!AL772=TRUE,INDEX(codespe,MATCH('Données élèves'!Q772,libspe,0)),'Données élèves'!Q772),"")</f>
        <v/>
      </c>
      <c r="R769" s="148" t="str">
        <f>IF(AND(A769&lt;&gt;"",OR('Données élèves'!AM772&lt;&gt;"",'Données élèves'!AT772=FALSE)),IF('Données élèves'!AM772=TRUE,INDEX(codemp1,MATCH('Données élèves'!R772,libmp1,0)),IF('Données élèves'!AT772=FALSE,0,'Données élèves'!R772)),"")</f>
        <v/>
      </c>
      <c r="S769" s="148" t="str">
        <f t="shared" si="34"/>
        <v/>
      </c>
      <c r="T769" s="148" t="str">
        <f t="shared" si="35"/>
        <v/>
      </c>
      <c r="U769" s="148" t="str">
        <f>IF(AND(A769&lt;&gt;"",'Données élèves'!S772&lt;&gt;""),'Données élèves'!S772,"")</f>
        <v/>
      </c>
      <c r="V769" s="148" t="str">
        <f>IF(AND(A769&lt;&gt;"",'Données élèves'!T772&lt;&gt;""),'Données élèves'!T772,"")</f>
        <v/>
      </c>
      <c r="W769" s="148" t="str">
        <f>IF(AND(A769&lt;&gt;"",'Données élèves'!U772&lt;&gt;""),'Données élèves'!U772,"")</f>
        <v/>
      </c>
      <c r="X769" s="148" t="str">
        <f>IF(AND(A769&lt;&gt;"",'Données élèves'!V772&lt;&gt;""),'Données élèves'!V772,"")</f>
        <v/>
      </c>
      <c r="Y769" s="148" t="str">
        <f>IF(AND(A769&lt;&gt;"",'Données élèves'!W772&lt;&gt;""),'Données élèves'!W772,"")</f>
        <v/>
      </c>
      <c r="Z769" s="148" t="str">
        <f>IF(AND(A769&lt;&gt;"",'Données élèves'!X772&lt;&gt;""),'Données élèves'!X772,"")</f>
        <v/>
      </c>
    </row>
    <row r="770" spans="1:26" x14ac:dyDescent="0.2">
      <c r="A770" s="146" t="str">
        <f>IF('Données élèves'!$C773&lt;&gt;"",'Données élèves'!A773,"")</f>
        <v/>
      </c>
      <c r="B770" s="146" t="str">
        <f>IF(A770&lt;&gt;"",'Données élèves'!B773,"")</f>
        <v/>
      </c>
      <c r="C770" s="146" t="str">
        <f>IF(AND(A770&lt;&gt;"",'Données élèves'!F773&lt;&gt;""),IF(INDEX(codeclint,MATCH('Données élèves'!F773,libclint,0))&lt;&gt;"",INDEX(codeclint,MATCH('Données élèves'!F773,libclint,0)),""),"")</f>
        <v/>
      </c>
      <c r="D770" s="146" t="str">
        <f t="shared" si="33"/>
        <v/>
      </c>
      <c r="E770" s="146" t="str">
        <f>IF(A770&lt;&gt;"",IF('Données élèves'!G773&lt;&gt;"",IF('Données élèves'!AB773&lt;&gt;"",IF('Données élèves'!G773="LOC.ID",CONCATENATE("LOC.",'Données élèves'!AU$5),'Données élèves'!G773),""),""),"")</f>
        <v/>
      </c>
      <c r="F770" s="146" t="str">
        <f>IF(A770&lt;&gt;"",IF('Données élèves'!H773&lt;&gt;"",'Données élèves'!H773,""),"")</f>
        <v/>
      </c>
      <c r="G770" s="146" t="str">
        <f>IF(AND(A770&lt;&gt;"",'Données élèves'!AC773&lt;&gt;""),IF('Données élèves'!AC773=TRUE,INDEX(codesex,MATCH('Données élèves'!I773,libsex,0)),'Données élèves'!I773),"")</f>
        <v/>
      </c>
      <c r="H770" s="147" t="str">
        <f>IF(A770&lt;&gt;"",IF('Données élèves'!J773&lt;&gt;"",'Données élèves'!J773,""),"")</f>
        <v/>
      </c>
      <c r="I770" s="148" t="str">
        <f>IF(AND(A770&lt;&gt;"",'Données élèves'!AE773&lt;&gt;""),IF('Données élèves'!AE773=TRUE,INDEX(codenat,MATCH('Données élèves'!K773,libnat,0)),'Données élèves'!K773),"")</f>
        <v/>
      </c>
      <c r="J770" s="148" t="str">
        <f>IF(AND(A770&lt;&gt;"",'Données élèves'!AF773&lt;&gt;""),IF('Données élèves'!AF773=TRUE,INDEX(codelangue,MATCH('Données élèves'!L773,liblangue,0)),'Données élèves'!L773),"")</f>
        <v/>
      </c>
      <c r="K770" s="148" t="str">
        <f>IF(AND(A770&lt;&gt;"",'Données élèves'!AH773&lt;&gt;""),IF('Données élèves'!AH773=TRUE,IF(INDEX(codegem,MATCH('Données élèves'!M773,libgem,0))&lt;8000,INDEX(codegem,MATCH('Données élèves'!M773,libgem,0)),""),'Données élèves'!M773),"")</f>
        <v/>
      </c>
      <c r="L770" s="148" t="str">
        <f>IF(AND(A770&lt;&gt;"",'Données élèves'!AH773&lt;&gt;""),IF('Données élèves'!AH773=TRUE,INDEX(codegemhist,MATCH('Données élèves'!M773,libgem,0)),""),"")</f>
        <v/>
      </c>
      <c r="M770" s="148" t="str">
        <f>IF(AND(A770&lt;&gt;"",'Données élèves'!AH773&lt;&gt;""),IF('Données élèves'!AH773=TRUE,IF(INDEX(codegem,MATCH('Données élèves'!M773,libgem,0))&gt;=8000,INDEX(codegem,MATCH('Données élèves'!M773,libgem,0)),""),'Données élèves'!M773),"")</f>
        <v/>
      </c>
      <c r="N770" s="148" t="str">
        <f>IF(AND(A770&lt;&gt;"",'Données élèves'!AI773&lt;&gt;""),IF('Données élèves'!AI773=TRUE,INDEX(codeschart,MATCH('Données élèves'!N773,libschart,0)),'Données élèves'!N773),"")</f>
        <v/>
      </c>
      <c r="O770" s="148" t="str">
        <f>IF(AND(A770&lt;&gt;"",'Données élèves'!O773&lt;&gt;""),'Données élèves'!O773,"")</f>
        <v/>
      </c>
      <c r="P770" s="148" t="str">
        <f>IF(AND(A770&lt;&gt;"",'Données élèves'!AK773&lt;&gt;""),IF('Données élèves'!AK773=TRUE,INDEX(codeform,MATCH('Données élèves'!P773,libform,0)),'Données élèves'!P773),"")</f>
        <v/>
      </c>
      <c r="Q770" s="148" t="str">
        <f>IF(AND(A770&lt;&gt;"",'Données élèves'!AL773&lt;&gt;""),IF('Données élèves'!AL773=TRUE,INDEX(codespe,MATCH('Données élèves'!Q773,libspe,0)),'Données élèves'!Q773),"")</f>
        <v/>
      </c>
      <c r="R770" s="148" t="str">
        <f>IF(AND(A770&lt;&gt;"",OR('Données élèves'!AM773&lt;&gt;"",'Données élèves'!AT773=FALSE)),IF('Données élèves'!AM773=TRUE,INDEX(codemp1,MATCH('Données élèves'!R773,libmp1,0)),IF('Données élèves'!AT773=FALSE,0,'Données élèves'!R773)),"")</f>
        <v/>
      </c>
      <c r="S770" s="148" t="str">
        <f t="shared" si="34"/>
        <v/>
      </c>
      <c r="T770" s="148" t="str">
        <f t="shared" si="35"/>
        <v/>
      </c>
      <c r="U770" s="148" t="str">
        <f>IF(AND(A770&lt;&gt;"",'Données élèves'!S773&lt;&gt;""),'Données élèves'!S773,"")</f>
        <v/>
      </c>
      <c r="V770" s="148" t="str">
        <f>IF(AND(A770&lt;&gt;"",'Données élèves'!T773&lt;&gt;""),'Données élèves'!T773,"")</f>
        <v/>
      </c>
      <c r="W770" s="148" t="str">
        <f>IF(AND(A770&lt;&gt;"",'Données élèves'!U773&lt;&gt;""),'Données élèves'!U773,"")</f>
        <v/>
      </c>
      <c r="X770" s="148" t="str">
        <f>IF(AND(A770&lt;&gt;"",'Données élèves'!V773&lt;&gt;""),'Données élèves'!V773,"")</f>
        <v/>
      </c>
      <c r="Y770" s="148" t="str">
        <f>IF(AND(A770&lt;&gt;"",'Données élèves'!W773&lt;&gt;""),'Données élèves'!W773,"")</f>
        <v/>
      </c>
      <c r="Z770" s="148" t="str">
        <f>IF(AND(A770&lt;&gt;"",'Données élèves'!X773&lt;&gt;""),'Données élèves'!X773,"")</f>
        <v/>
      </c>
    </row>
    <row r="771" spans="1:26" x14ac:dyDescent="0.2">
      <c r="A771" s="146" t="str">
        <f>IF('Données élèves'!$C774&lt;&gt;"",'Données élèves'!A774,"")</f>
        <v/>
      </c>
      <c r="B771" s="146" t="str">
        <f>IF(A771&lt;&gt;"",'Données élèves'!B774,"")</f>
        <v/>
      </c>
      <c r="C771" s="146" t="str">
        <f>IF(AND(A771&lt;&gt;"",'Données élèves'!F774&lt;&gt;""),IF(INDEX(codeclint,MATCH('Données élèves'!F774,libclint,0))&lt;&gt;"",INDEX(codeclint,MATCH('Données élèves'!F774,libclint,0)),""),"")</f>
        <v/>
      </c>
      <c r="D771" s="146" t="str">
        <f t="shared" ref="D771:D834" si="36">IF(A771&lt;&gt;"",99990000,"")</f>
        <v/>
      </c>
      <c r="E771" s="146" t="str">
        <f>IF(A771&lt;&gt;"",IF('Données élèves'!G774&lt;&gt;"",IF('Données élèves'!AB774&lt;&gt;"",IF('Données élèves'!G774="LOC.ID",CONCATENATE("LOC.",'Données élèves'!AU$5),'Données élèves'!G774),""),""),"")</f>
        <v/>
      </c>
      <c r="F771" s="146" t="str">
        <f>IF(A771&lt;&gt;"",IF('Données élèves'!H774&lt;&gt;"",'Données élèves'!H774,""),"")</f>
        <v/>
      </c>
      <c r="G771" s="146" t="str">
        <f>IF(AND(A771&lt;&gt;"",'Données élèves'!AC774&lt;&gt;""),IF('Données élèves'!AC774=TRUE,INDEX(codesex,MATCH('Données élèves'!I774,libsex,0)),'Données élèves'!I774),"")</f>
        <v/>
      </c>
      <c r="H771" s="147" t="str">
        <f>IF(A771&lt;&gt;"",IF('Données élèves'!J774&lt;&gt;"",'Données élèves'!J774,""),"")</f>
        <v/>
      </c>
      <c r="I771" s="148" t="str">
        <f>IF(AND(A771&lt;&gt;"",'Données élèves'!AE774&lt;&gt;""),IF('Données élèves'!AE774=TRUE,INDEX(codenat,MATCH('Données élèves'!K774,libnat,0)),'Données élèves'!K774),"")</f>
        <v/>
      </c>
      <c r="J771" s="148" t="str">
        <f>IF(AND(A771&lt;&gt;"",'Données élèves'!AF774&lt;&gt;""),IF('Données élèves'!AF774=TRUE,INDEX(codelangue,MATCH('Données élèves'!L774,liblangue,0)),'Données élèves'!L774),"")</f>
        <v/>
      </c>
      <c r="K771" s="148" t="str">
        <f>IF(AND(A771&lt;&gt;"",'Données élèves'!AH774&lt;&gt;""),IF('Données élèves'!AH774=TRUE,IF(INDEX(codegem,MATCH('Données élèves'!M774,libgem,0))&lt;8000,INDEX(codegem,MATCH('Données élèves'!M774,libgem,0)),""),'Données élèves'!M774),"")</f>
        <v/>
      </c>
      <c r="L771" s="148" t="str">
        <f>IF(AND(A771&lt;&gt;"",'Données élèves'!AH774&lt;&gt;""),IF('Données élèves'!AH774=TRUE,INDEX(codegemhist,MATCH('Données élèves'!M774,libgem,0)),""),"")</f>
        <v/>
      </c>
      <c r="M771" s="148" t="str">
        <f>IF(AND(A771&lt;&gt;"",'Données élèves'!AH774&lt;&gt;""),IF('Données élèves'!AH774=TRUE,IF(INDEX(codegem,MATCH('Données élèves'!M774,libgem,0))&gt;=8000,INDEX(codegem,MATCH('Données élèves'!M774,libgem,0)),""),'Données élèves'!M774),"")</f>
        <v/>
      </c>
      <c r="N771" s="148" t="str">
        <f>IF(AND(A771&lt;&gt;"",'Données élèves'!AI774&lt;&gt;""),IF('Données élèves'!AI774=TRUE,INDEX(codeschart,MATCH('Données élèves'!N774,libschart,0)),'Données élèves'!N774),"")</f>
        <v/>
      </c>
      <c r="O771" s="148" t="str">
        <f>IF(AND(A771&lt;&gt;"",'Données élèves'!O774&lt;&gt;""),'Données élèves'!O774,"")</f>
        <v/>
      </c>
      <c r="P771" s="148" t="str">
        <f>IF(AND(A771&lt;&gt;"",'Données élèves'!AK774&lt;&gt;""),IF('Données élèves'!AK774=TRUE,INDEX(codeform,MATCH('Données élèves'!P774,libform,0)),'Données élèves'!P774),"")</f>
        <v/>
      </c>
      <c r="Q771" s="148" t="str">
        <f>IF(AND(A771&lt;&gt;"",'Données élèves'!AL774&lt;&gt;""),IF('Données élèves'!AL774=TRUE,INDEX(codespe,MATCH('Données élèves'!Q774,libspe,0)),'Données élèves'!Q774),"")</f>
        <v/>
      </c>
      <c r="R771" s="148" t="str">
        <f>IF(AND(A771&lt;&gt;"",OR('Données élèves'!AM774&lt;&gt;"",'Données élèves'!AT774=FALSE)),IF('Données élèves'!AM774=TRUE,INDEX(codemp1,MATCH('Données élèves'!R774,libmp1,0)),IF('Données élèves'!AT774=FALSE,0,'Données élèves'!R774)),"")</f>
        <v/>
      </c>
      <c r="S771" s="148" t="str">
        <f t="shared" ref="S771:S834" si="37">IF(A771&lt;&gt;"",98990000,"")</f>
        <v/>
      </c>
      <c r="T771" s="148" t="str">
        <f t="shared" ref="T771:T834" si="38">IF(A771&lt;&gt;"",99,"")</f>
        <v/>
      </c>
      <c r="U771" s="148" t="str">
        <f>IF(AND(A771&lt;&gt;"",'Données élèves'!S774&lt;&gt;""),'Données élèves'!S774,"")</f>
        <v/>
      </c>
      <c r="V771" s="148" t="str">
        <f>IF(AND(A771&lt;&gt;"",'Données élèves'!T774&lt;&gt;""),'Données élèves'!T774,"")</f>
        <v/>
      </c>
      <c r="W771" s="148" t="str">
        <f>IF(AND(A771&lt;&gt;"",'Données élèves'!U774&lt;&gt;""),'Données élèves'!U774,"")</f>
        <v/>
      </c>
      <c r="X771" s="148" t="str">
        <f>IF(AND(A771&lt;&gt;"",'Données élèves'!V774&lt;&gt;""),'Données élèves'!V774,"")</f>
        <v/>
      </c>
      <c r="Y771" s="148" t="str">
        <f>IF(AND(A771&lt;&gt;"",'Données élèves'!W774&lt;&gt;""),'Données élèves'!W774,"")</f>
        <v/>
      </c>
      <c r="Z771" s="148" t="str">
        <f>IF(AND(A771&lt;&gt;"",'Données élèves'!X774&lt;&gt;""),'Données élèves'!X774,"")</f>
        <v/>
      </c>
    </row>
    <row r="772" spans="1:26" x14ac:dyDescent="0.2">
      <c r="A772" s="146" t="str">
        <f>IF('Données élèves'!$C775&lt;&gt;"",'Données élèves'!A775,"")</f>
        <v/>
      </c>
      <c r="B772" s="146" t="str">
        <f>IF(A772&lt;&gt;"",'Données élèves'!B775,"")</f>
        <v/>
      </c>
      <c r="C772" s="146" t="str">
        <f>IF(AND(A772&lt;&gt;"",'Données élèves'!F775&lt;&gt;""),IF(INDEX(codeclint,MATCH('Données élèves'!F775,libclint,0))&lt;&gt;"",INDEX(codeclint,MATCH('Données élèves'!F775,libclint,0)),""),"")</f>
        <v/>
      </c>
      <c r="D772" s="146" t="str">
        <f t="shared" si="36"/>
        <v/>
      </c>
      <c r="E772" s="146" t="str">
        <f>IF(A772&lt;&gt;"",IF('Données élèves'!G775&lt;&gt;"",IF('Données élèves'!AB775&lt;&gt;"",IF('Données élèves'!G775="LOC.ID",CONCATENATE("LOC.",'Données élèves'!AU$5),'Données élèves'!G775),""),""),"")</f>
        <v/>
      </c>
      <c r="F772" s="146" t="str">
        <f>IF(A772&lt;&gt;"",IF('Données élèves'!H775&lt;&gt;"",'Données élèves'!H775,""),"")</f>
        <v/>
      </c>
      <c r="G772" s="146" t="str">
        <f>IF(AND(A772&lt;&gt;"",'Données élèves'!AC775&lt;&gt;""),IF('Données élèves'!AC775=TRUE,INDEX(codesex,MATCH('Données élèves'!I775,libsex,0)),'Données élèves'!I775),"")</f>
        <v/>
      </c>
      <c r="H772" s="147" t="str">
        <f>IF(A772&lt;&gt;"",IF('Données élèves'!J775&lt;&gt;"",'Données élèves'!J775,""),"")</f>
        <v/>
      </c>
      <c r="I772" s="148" t="str">
        <f>IF(AND(A772&lt;&gt;"",'Données élèves'!AE775&lt;&gt;""),IF('Données élèves'!AE775=TRUE,INDEX(codenat,MATCH('Données élèves'!K775,libnat,0)),'Données élèves'!K775),"")</f>
        <v/>
      </c>
      <c r="J772" s="148" t="str">
        <f>IF(AND(A772&lt;&gt;"",'Données élèves'!AF775&lt;&gt;""),IF('Données élèves'!AF775=TRUE,INDEX(codelangue,MATCH('Données élèves'!L775,liblangue,0)),'Données élèves'!L775),"")</f>
        <v/>
      </c>
      <c r="K772" s="148" t="str">
        <f>IF(AND(A772&lt;&gt;"",'Données élèves'!AH775&lt;&gt;""),IF('Données élèves'!AH775=TRUE,IF(INDEX(codegem,MATCH('Données élèves'!M775,libgem,0))&lt;8000,INDEX(codegem,MATCH('Données élèves'!M775,libgem,0)),""),'Données élèves'!M775),"")</f>
        <v/>
      </c>
      <c r="L772" s="148" t="str">
        <f>IF(AND(A772&lt;&gt;"",'Données élèves'!AH775&lt;&gt;""),IF('Données élèves'!AH775=TRUE,INDEX(codegemhist,MATCH('Données élèves'!M775,libgem,0)),""),"")</f>
        <v/>
      </c>
      <c r="M772" s="148" t="str">
        <f>IF(AND(A772&lt;&gt;"",'Données élèves'!AH775&lt;&gt;""),IF('Données élèves'!AH775=TRUE,IF(INDEX(codegem,MATCH('Données élèves'!M775,libgem,0))&gt;=8000,INDEX(codegem,MATCH('Données élèves'!M775,libgem,0)),""),'Données élèves'!M775),"")</f>
        <v/>
      </c>
      <c r="N772" s="148" t="str">
        <f>IF(AND(A772&lt;&gt;"",'Données élèves'!AI775&lt;&gt;""),IF('Données élèves'!AI775=TRUE,INDEX(codeschart,MATCH('Données élèves'!N775,libschart,0)),'Données élèves'!N775),"")</f>
        <v/>
      </c>
      <c r="O772" s="148" t="str">
        <f>IF(AND(A772&lt;&gt;"",'Données élèves'!O775&lt;&gt;""),'Données élèves'!O775,"")</f>
        <v/>
      </c>
      <c r="P772" s="148" t="str">
        <f>IF(AND(A772&lt;&gt;"",'Données élèves'!AK775&lt;&gt;""),IF('Données élèves'!AK775=TRUE,INDEX(codeform,MATCH('Données élèves'!P775,libform,0)),'Données élèves'!P775),"")</f>
        <v/>
      </c>
      <c r="Q772" s="148" t="str">
        <f>IF(AND(A772&lt;&gt;"",'Données élèves'!AL775&lt;&gt;""),IF('Données élèves'!AL775=TRUE,INDEX(codespe,MATCH('Données élèves'!Q775,libspe,0)),'Données élèves'!Q775),"")</f>
        <v/>
      </c>
      <c r="R772" s="148" t="str">
        <f>IF(AND(A772&lt;&gt;"",OR('Données élèves'!AM775&lt;&gt;"",'Données élèves'!AT775=FALSE)),IF('Données élèves'!AM775=TRUE,INDEX(codemp1,MATCH('Données élèves'!R775,libmp1,0)),IF('Données élèves'!AT775=FALSE,0,'Données élèves'!R775)),"")</f>
        <v/>
      </c>
      <c r="S772" s="148" t="str">
        <f t="shared" si="37"/>
        <v/>
      </c>
      <c r="T772" s="148" t="str">
        <f t="shared" si="38"/>
        <v/>
      </c>
      <c r="U772" s="148" t="str">
        <f>IF(AND(A772&lt;&gt;"",'Données élèves'!S775&lt;&gt;""),'Données élèves'!S775,"")</f>
        <v/>
      </c>
      <c r="V772" s="148" t="str">
        <f>IF(AND(A772&lt;&gt;"",'Données élèves'!T775&lt;&gt;""),'Données élèves'!T775,"")</f>
        <v/>
      </c>
      <c r="W772" s="148" t="str">
        <f>IF(AND(A772&lt;&gt;"",'Données élèves'!U775&lt;&gt;""),'Données élèves'!U775,"")</f>
        <v/>
      </c>
      <c r="X772" s="148" t="str">
        <f>IF(AND(A772&lt;&gt;"",'Données élèves'!V775&lt;&gt;""),'Données élèves'!V775,"")</f>
        <v/>
      </c>
      <c r="Y772" s="148" t="str">
        <f>IF(AND(A772&lt;&gt;"",'Données élèves'!W775&lt;&gt;""),'Données élèves'!W775,"")</f>
        <v/>
      </c>
      <c r="Z772" s="148" t="str">
        <f>IF(AND(A772&lt;&gt;"",'Données élèves'!X775&lt;&gt;""),'Données élèves'!X775,"")</f>
        <v/>
      </c>
    </row>
    <row r="773" spans="1:26" x14ac:dyDescent="0.2">
      <c r="A773" s="146" t="str">
        <f>IF('Données élèves'!$C776&lt;&gt;"",'Données élèves'!A776,"")</f>
        <v/>
      </c>
      <c r="B773" s="146" t="str">
        <f>IF(A773&lt;&gt;"",'Données élèves'!B776,"")</f>
        <v/>
      </c>
      <c r="C773" s="146" t="str">
        <f>IF(AND(A773&lt;&gt;"",'Données élèves'!F776&lt;&gt;""),IF(INDEX(codeclint,MATCH('Données élèves'!F776,libclint,0))&lt;&gt;"",INDEX(codeclint,MATCH('Données élèves'!F776,libclint,0)),""),"")</f>
        <v/>
      </c>
      <c r="D773" s="146" t="str">
        <f t="shared" si="36"/>
        <v/>
      </c>
      <c r="E773" s="146" t="str">
        <f>IF(A773&lt;&gt;"",IF('Données élèves'!G776&lt;&gt;"",IF('Données élèves'!AB776&lt;&gt;"",IF('Données élèves'!G776="LOC.ID",CONCATENATE("LOC.",'Données élèves'!AU$5),'Données élèves'!G776),""),""),"")</f>
        <v/>
      </c>
      <c r="F773" s="146" t="str">
        <f>IF(A773&lt;&gt;"",IF('Données élèves'!H776&lt;&gt;"",'Données élèves'!H776,""),"")</f>
        <v/>
      </c>
      <c r="G773" s="146" t="str">
        <f>IF(AND(A773&lt;&gt;"",'Données élèves'!AC776&lt;&gt;""),IF('Données élèves'!AC776=TRUE,INDEX(codesex,MATCH('Données élèves'!I776,libsex,0)),'Données élèves'!I776),"")</f>
        <v/>
      </c>
      <c r="H773" s="147" t="str">
        <f>IF(A773&lt;&gt;"",IF('Données élèves'!J776&lt;&gt;"",'Données élèves'!J776,""),"")</f>
        <v/>
      </c>
      <c r="I773" s="148" t="str">
        <f>IF(AND(A773&lt;&gt;"",'Données élèves'!AE776&lt;&gt;""),IF('Données élèves'!AE776=TRUE,INDEX(codenat,MATCH('Données élèves'!K776,libnat,0)),'Données élèves'!K776),"")</f>
        <v/>
      </c>
      <c r="J773" s="148" t="str">
        <f>IF(AND(A773&lt;&gt;"",'Données élèves'!AF776&lt;&gt;""),IF('Données élèves'!AF776=TRUE,INDEX(codelangue,MATCH('Données élèves'!L776,liblangue,0)),'Données élèves'!L776),"")</f>
        <v/>
      </c>
      <c r="K773" s="148" t="str">
        <f>IF(AND(A773&lt;&gt;"",'Données élèves'!AH776&lt;&gt;""),IF('Données élèves'!AH776=TRUE,IF(INDEX(codegem,MATCH('Données élèves'!M776,libgem,0))&lt;8000,INDEX(codegem,MATCH('Données élèves'!M776,libgem,0)),""),'Données élèves'!M776),"")</f>
        <v/>
      </c>
      <c r="L773" s="148" t="str">
        <f>IF(AND(A773&lt;&gt;"",'Données élèves'!AH776&lt;&gt;""),IF('Données élèves'!AH776=TRUE,INDEX(codegemhist,MATCH('Données élèves'!M776,libgem,0)),""),"")</f>
        <v/>
      </c>
      <c r="M773" s="148" t="str">
        <f>IF(AND(A773&lt;&gt;"",'Données élèves'!AH776&lt;&gt;""),IF('Données élèves'!AH776=TRUE,IF(INDEX(codegem,MATCH('Données élèves'!M776,libgem,0))&gt;=8000,INDEX(codegem,MATCH('Données élèves'!M776,libgem,0)),""),'Données élèves'!M776),"")</f>
        <v/>
      </c>
      <c r="N773" s="148" t="str">
        <f>IF(AND(A773&lt;&gt;"",'Données élèves'!AI776&lt;&gt;""),IF('Données élèves'!AI776=TRUE,INDEX(codeschart,MATCH('Données élèves'!N776,libschart,0)),'Données élèves'!N776),"")</f>
        <v/>
      </c>
      <c r="O773" s="148" t="str">
        <f>IF(AND(A773&lt;&gt;"",'Données élèves'!O776&lt;&gt;""),'Données élèves'!O776,"")</f>
        <v/>
      </c>
      <c r="P773" s="148" t="str">
        <f>IF(AND(A773&lt;&gt;"",'Données élèves'!AK776&lt;&gt;""),IF('Données élèves'!AK776=TRUE,INDEX(codeform,MATCH('Données élèves'!P776,libform,0)),'Données élèves'!P776),"")</f>
        <v/>
      </c>
      <c r="Q773" s="148" t="str">
        <f>IF(AND(A773&lt;&gt;"",'Données élèves'!AL776&lt;&gt;""),IF('Données élèves'!AL776=TRUE,INDEX(codespe,MATCH('Données élèves'!Q776,libspe,0)),'Données élèves'!Q776),"")</f>
        <v/>
      </c>
      <c r="R773" s="148" t="str">
        <f>IF(AND(A773&lt;&gt;"",OR('Données élèves'!AM776&lt;&gt;"",'Données élèves'!AT776=FALSE)),IF('Données élèves'!AM776=TRUE,INDEX(codemp1,MATCH('Données élèves'!R776,libmp1,0)),IF('Données élèves'!AT776=FALSE,0,'Données élèves'!R776)),"")</f>
        <v/>
      </c>
      <c r="S773" s="148" t="str">
        <f t="shared" si="37"/>
        <v/>
      </c>
      <c r="T773" s="148" t="str">
        <f t="shared" si="38"/>
        <v/>
      </c>
      <c r="U773" s="148" t="str">
        <f>IF(AND(A773&lt;&gt;"",'Données élèves'!S776&lt;&gt;""),'Données élèves'!S776,"")</f>
        <v/>
      </c>
      <c r="V773" s="148" t="str">
        <f>IF(AND(A773&lt;&gt;"",'Données élèves'!T776&lt;&gt;""),'Données élèves'!T776,"")</f>
        <v/>
      </c>
      <c r="W773" s="148" t="str">
        <f>IF(AND(A773&lt;&gt;"",'Données élèves'!U776&lt;&gt;""),'Données élèves'!U776,"")</f>
        <v/>
      </c>
      <c r="X773" s="148" t="str">
        <f>IF(AND(A773&lt;&gt;"",'Données élèves'!V776&lt;&gt;""),'Données élèves'!V776,"")</f>
        <v/>
      </c>
      <c r="Y773" s="148" t="str">
        <f>IF(AND(A773&lt;&gt;"",'Données élèves'!W776&lt;&gt;""),'Données élèves'!W776,"")</f>
        <v/>
      </c>
      <c r="Z773" s="148" t="str">
        <f>IF(AND(A773&lt;&gt;"",'Données élèves'!X776&lt;&gt;""),'Données élèves'!X776,"")</f>
        <v/>
      </c>
    </row>
    <row r="774" spans="1:26" x14ac:dyDescent="0.2">
      <c r="A774" s="146" t="str">
        <f>IF('Données élèves'!$C777&lt;&gt;"",'Données élèves'!A777,"")</f>
        <v/>
      </c>
      <c r="B774" s="146" t="str">
        <f>IF(A774&lt;&gt;"",'Données élèves'!B777,"")</f>
        <v/>
      </c>
      <c r="C774" s="146" t="str">
        <f>IF(AND(A774&lt;&gt;"",'Données élèves'!F777&lt;&gt;""),IF(INDEX(codeclint,MATCH('Données élèves'!F777,libclint,0))&lt;&gt;"",INDEX(codeclint,MATCH('Données élèves'!F777,libclint,0)),""),"")</f>
        <v/>
      </c>
      <c r="D774" s="146" t="str">
        <f t="shared" si="36"/>
        <v/>
      </c>
      <c r="E774" s="146" t="str">
        <f>IF(A774&lt;&gt;"",IF('Données élèves'!G777&lt;&gt;"",IF('Données élèves'!AB777&lt;&gt;"",IF('Données élèves'!G777="LOC.ID",CONCATENATE("LOC.",'Données élèves'!AU$5),'Données élèves'!G777),""),""),"")</f>
        <v/>
      </c>
      <c r="F774" s="146" t="str">
        <f>IF(A774&lt;&gt;"",IF('Données élèves'!H777&lt;&gt;"",'Données élèves'!H777,""),"")</f>
        <v/>
      </c>
      <c r="G774" s="146" t="str">
        <f>IF(AND(A774&lt;&gt;"",'Données élèves'!AC777&lt;&gt;""),IF('Données élèves'!AC777=TRUE,INDEX(codesex,MATCH('Données élèves'!I777,libsex,0)),'Données élèves'!I777),"")</f>
        <v/>
      </c>
      <c r="H774" s="147" t="str">
        <f>IF(A774&lt;&gt;"",IF('Données élèves'!J777&lt;&gt;"",'Données élèves'!J777,""),"")</f>
        <v/>
      </c>
      <c r="I774" s="148" t="str">
        <f>IF(AND(A774&lt;&gt;"",'Données élèves'!AE777&lt;&gt;""),IF('Données élèves'!AE777=TRUE,INDEX(codenat,MATCH('Données élèves'!K777,libnat,0)),'Données élèves'!K777),"")</f>
        <v/>
      </c>
      <c r="J774" s="148" t="str">
        <f>IF(AND(A774&lt;&gt;"",'Données élèves'!AF777&lt;&gt;""),IF('Données élèves'!AF777=TRUE,INDEX(codelangue,MATCH('Données élèves'!L777,liblangue,0)),'Données élèves'!L777),"")</f>
        <v/>
      </c>
      <c r="K774" s="148" t="str">
        <f>IF(AND(A774&lt;&gt;"",'Données élèves'!AH777&lt;&gt;""),IF('Données élèves'!AH777=TRUE,IF(INDEX(codegem,MATCH('Données élèves'!M777,libgem,0))&lt;8000,INDEX(codegem,MATCH('Données élèves'!M777,libgem,0)),""),'Données élèves'!M777),"")</f>
        <v/>
      </c>
      <c r="L774" s="148" t="str">
        <f>IF(AND(A774&lt;&gt;"",'Données élèves'!AH777&lt;&gt;""),IF('Données élèves'!AH777=TRUE,INDEX(codegemhist,MATCH('Données élèves'!M777,libgem,0)),""),"")</f>
        <v/>
      </c>
      <c r="M774" s="148" t="str">
        <f>IF(AND(A774&lt;&gt;"",'Données élèves'!AH777&lt;&gt;""),IF('Données élèves'!AH777=TRUE,IF(INDEX(codegem,MATCH('Données élèves'!M777,libgem,0))&gt;=8000,INDEX(codegem,MATCH('Données élèves'!M777,libgem,0)),""),'Données élèves'!M777),"")</f>
        <v/>
      </c>
      <c r="N774" s="148" t="str">
        <f>IF(AND(A774&lt;&gt;"",'Données élèves'!AI777&lt;&gt;""),IF('Données élèves'!AI777=TRUE,INDEX(codeschart,MATCH('Données élèves'!N777,libschart,0)),'Données élèves'!N777),"")</f>
        <v/>
      </c>
      <c r="O774" s="148" t="str">
        <f>IF(AND(A774&lt;&gt;"",'Données élèves'!O777&lt;&gt;""),'Données élèves'!O777,"")</f>
        <v/>
      </c>
      <c r="P774" s="148" t="str">
        <f>IF(AND(A774&lt;&gt;"",'Données élèves'!AK777&lt;&gt;""),IF('Données élèves'!AK777=TRUE,INDEX(codeform,MATCH('Données élèves'!P777,libform,0)),'Données élèves'!P777),"")</f>
        <v/>
      </c>
      <c r="Q774" s="148" t="str">
        <f>IF(AND(A774&lt;&gt;"",'Données élèves'!AL777&lt;&gt;""),IF('Données élèves'!AL777=TRUE,INDEX(codespe,MATCH('Données élèves'!Q777,libspe,0)),'Données élèves'!Q777),"")</f>
        <v/>
      </c>
      <c r="R774" s="148" t="str">
        <f>IF(AND(A774&lt;&gt;"",OR('Données élèves'!AM777&lt;&gt;"",'Données élèves'!AT777=FALSE)),IF('Données élèves'!AM777=TRUE,INDEX(codemp1,MATCH('Données élèves'!R777,libmp1,0)),IF('Données élèves'!AT777=FALSE,0,'Données élèves'!R777)),"")</f>
        <v/>
      </c>
      <c r="S774" s="148" t="str">
        <f t="shared" si="37"/>
        <v/>
      </c>
      <c r="T774" s="148" t="str">
        <f t="shared" si="38"/>
        <v/>
      </c>
      <c r="U774" s="148" t="str">
        <f>IF(AND(A774&lt;&gt;"",'Données élèves'!S777&lt;&gt;""),'Données élèves'!S777,"")</f>
        <v/>
      </c>
      <c r="V774" s="148" t="str">
        <f>IF(AND(A774&lt;&gt;"",'Données élèves'!T777&lt;&gt;""),'Données élèves'!T777,"")</f>
        <v/>
      </c>
      <c r="W774" s="148" t="str">
        <f>IF(AND(A774&lt;&gt;"",'Données élèves'!U777&lt;&gt;""),'Données élèves'!U777,"")</f>
        <v/>
      </c>
      <c r="X774" s="148" t="str">
        <f>IF(AND(A774&lt;&gt;"",'Données élèves'!V777&lt;&gt;""),'Données élèves'!V777,"")</f>
        <v/>
      </c>
      <c r="Y774" s="148" t="str">
        <f>IF(AND(A774&lt;&gt;"",'Données élèves'!W777&lt;&gt;""),'Données élèves'!W777,"")</f>
        <v/>
      </c>
      <c r="Z774" s="148" t="str">
        <f>IF(AND(A774&lt;&gt;"",'Données élèves'!X777&lt;&gt;""),'Données élèves'!X777,"")</f>
        <v/>
      </c>
    </row>
    <row r="775" spans="1:26" x14ac:dyDescent="0.2">
      <c r="A775" s="146" t="str">
        <f>IF('Données élèves'!$C778&lt;&gt;"",'Données élèves'!A778,"")</f>
        <v/>
      </c>
      <c r="B775" s="146" t="str">
        <f>IF(A775&lt;&gt;"",'Données élèves'!B778,"")</f>
        <v/>
      </c>
      <c r="C775" s="146" t="str">
        <f>IF(AND(A775&lt;&gt;"",'Données élèves'!F778&lt;&gt;""),IF(INDEX(codeclint,MATCH('Données élèves'!F778,libclint,0))&lt;&gt;"",INDEX(codeclint,MATCH('Données élèves'!F778,libclint,0)),""),"")</f>
        <v/>
      </c>
      <c r="D775" s="146" t="str">
        <f t="shared" si="36"/>
        <v/>
      </c>
      <c r="E775" s="146" t="str">
        <f>IF(A775&lt;&gt;"",IF('Données élèves'!G778&lt;&gt;"",IF('Données élèves'!AB778&lt;&gt;"",IF('Données élèves'!G778="LOC.ID",CONCATENATE("LOC.",'Données élèves'!AU$5),'Données élèves'!G778),""),""),"")</f>
        <v/>
      </c>
      <c r="F775" s="146" t="str">
        <f>IF(A775&lt;&gt;"",IF('Données élèves'!H778&lt;&gt;"",'Données élèves'!H778,""),"")</f>
        <v/>
      </c>
      <c r="G775" s="146" t="str">
        <f>IF(AND(A775&lt;&gt;"",'Données élèves'!AC778&lt;&gt;""),IF('Données élèves'!AC778=TRUE,INDEX(codesex,MATCH('Données élèves'!I778,libsex,0)),'Données élèves'!I778),"")</f>
        <v/>
      </c>
      <c r="H775" s="147" t="str">
        <f>IF(A775&lt;&gt;"",IF('Données élèves'!J778&lt;&gt;"",'Données élèves'!J778,""),"")</f>
        <v/>
      </c>
      <c r="I775" s="148" t="str">
        <f>IF(AND(A775&lt;&gt;"",'Données élèves'!AE778&lt;&gt;""),IF('Données élèves'!AE778=TRUE,INDEX(codenat,MATCH('Données élèves'!K778,libnat,0)),'Données élèves'!K778),"")</f>
        <v/>
      </c>
      <c r="J775" s="148" t="str">
        <f>IF(AND(A775&lt;&gt;"",'Données élèves'!AF778&lt;&gt;""),IF('Données élèves'!AF778=TRUE,INDEX(codelangue,MATCH('Données élèves'!L778,liblangue,0)),'Données élèves'!L778),"")</f>
        <v/>
      </c>
      <c r="K775" s="148" t="str">
        <f>IF(AND(A775&lt;&gt;"",'Données élèves'!AH778&lt;&gt;""),IF('Données élèves'!AH778=TRUE,IF(INDEX(codegem,MATCH('Données élèves'!M778,libgem,0))&lt;8000,INDEX(codegem,MATCH('Données élèves'!M778,libgem,0)),""),'Données élèves'!M778),"")</f>
        <v/>
      </c>
      <c r="L775" s="148" t="str">
        <f>IF(AND(A775&lt;&gt;"",'Données élèves'!AH778&lt;&gt;""),IF('Données élèves'!AH778=TRUE,INDEX(codegemhist,MATCH('Données élèves'!M778,libgem,0)),""),"")</f>
        <v/>
      </c>
      <c r="M775" s="148" t="str">
        <f>IF(AND(A775&lt;&gt;"",'Données élèves'!AH778&lt;&gt;""),IF('Données élèves'!AH778=TRUE,IF(INDEX(codegem,MATCH('Données élèves'!M778,libgem,0))&gt;=8000,INDEX(codegem,MATCH('Données élèves'!M778,libgem,0)),""),'Données élèves'!M778),"")</f>
        <v/>
      </c>
      <c r="N775" s="148" t="str">
        <f>IF(AND(A775&lt;&gt;"",'Données élèves'!AI778&lt;&gt;""),IF('Données élèves'!AI778=TRUE,INDEX(codeschart,MATCH('Données élèves'!N778,libschart,0)),'Données élèves'!N778),"")</f>
        <v/>
      </c>
      <c r="O775" s="148" t="str">
        <f>IF(AND(A775&lt;&gt;"",'Données élèves'!O778&lt;&gt;""),'Données élèves'!O778,"")</f>
        <v/>
      </c>
      <c r="P775" s="148" t="str">
        <f>IF(AND(A775&lt;&gt;"",'Données élèves'!AK778&lt;&gt;""),IF('Données élèves'!AK778=TRUE,INDEX(codeform,MATCH('Données élèves'!P778,libform,0)),'Données élèves'!P778),"")</f>
        <v/>
      </c>
      <c r="Q775" s="148" t="str">
        <f>IF(AND(A775&lt;&gt;"",'Données élèves'!AL778&lt;&gt;""),IF('Données élèves'!AL778=TRUE,INDEX(codespe,MATCH('Données élèves'!Q778,libspe,0)),'Données élèves'!Q778),"")</f>
        <v/>
      </c>
      <c r="R775" s="148" t="str">
        <f>IF(AND(A775&lt;&gt;"",OR('Données élèves'!AM778&lt;&gt;"",'Données élèves'!AT778=FALSE)),IF('Données élèves'!AM778=TRUE,INDEX(codemp1,MATCH('Données élèves'!R778,libmp1,0)),IF('Données élèves'!AT778=FALSE,0,'Données élèves'!R778)),"")</f>
        <v/>
      </c>
      <c r="S775" s="148" t="str">
        <f t="shared" si="37"/>
        <v/>
      </c>
      <c r="T775" s="148" t="str">
        <f t="shared" si="38"/>
        <v/>
      </c>
      <c r="U775" s="148" t="str">
        <f>IF(AND(A775&lt;&gt;"",'Données élèves'!S778&lt;&gt;""),'Données élèves'!S778,"")</f>
        <v/>
      </c>
      <c r="V775" s="148" t="str">
        <f>IF(AND(A775&lt;&gt;"",'Données élèves'!T778&lt;&gt;""),'Données élèves'!T778,"")</f>
        <v/>
      </c>
      <c r="W775" s="148" t="str">
        <f>IF(AND(A775&lt;&gt;"",'Données élèves'!U778&lt;&gt;""),'Données élèves'!U778,"")</f>
        <v/>
      </c>
      <c r="X775" s="148" t="str">
        <f>IF(AND(A775&lt;&gt;"",'Données élèves'!V778&lt;&gt;""),'Données élèves'!V778,"")</f>
        <v/>
      </c>
      <c r="Y775" s="148" t="str">
        <f>IF(AND(A775&lt;&gt;"",'Données élèves'!W778&lt;&gt;""),'Données élèves'!W778,"")</f>
        <v/>
      </c>
      <c r="Z775" s="148" t="str">
        <f>IF(AND(A775&lt;&gt;"",'Données élèves'!X778&lt;&gt;""),'Données élèves'!X778,"")</f>
        <v/>
      </c>
    </row>
    <row r="776" spans="1:26" x14ac:dyDescent="0.2">
      <c r="A776" s="146" t="str">
        <f>IF('Données élèves'!$C779&lt;&gt;"",'Données élèves'!A779,"")</f>
        <v/>
      </c>
      <c r="B776" s="146" t="str">
        <f>IF(A776&lt;&gt;"",'Données élèves'!B779,"")</f>
        <v/>
      </c>
      <c r="C776" s="146" t="str">
        <f>IF(AND(A776&lt;&gt;"",'Données élèves'!F779&lt;&gt;""),IF(INDEX(codeclint,MATCH('Données élèves'!F779,libclint,0))&lt;&gt;"",INDEX(codeclint,MATCH('Données élèves'!F779,libclint,0)),""),"")</f>
        <v/>
      </c>
      <c r="D776" s="146" t="str">
        <f t="shared" si="36"/>
        <v/>
      </c>
      <c r="E776" s="146" t="str">
        <f>IF(A776&lt;&gt;"",IF('Données élèves'!G779&lt;&gt;"",IF('Données élèves'!AB779&lt;&gt;"",IF('Données élèves'!G779="LOC.ID",CONCATENATE("LOC.",'Données élèves'!AU$5),'Données élèves'!G779),""),""),"")</f>
        <v/>
      </c>
      <c r="F776" s="146" t="str">
        <f>IF(A776&lt;&gt;"",IF('Données élèves'!H779&lt;&gt;"",'Données élèves'!H779,""),"")</f>
        <v/>
      </c>
      <c r="G776" s="146" t="str">
        <f>IF(AND(A776&lt;&gt;"",'Données élèves'!AC779&lt;&gt;""),IF('Données élèves'!AC779=TRUE,INDEX(codesex,MATCH('Données élèves'!I779,libsex,0)),'Données élèves'!I779),"")</f>
        <v/>
      </c>
      <c r="H776" s="147" t="str">
        <f>IF(A776&lt;&gt;"",IF('Données élèves'!J779&lt;&gt;"",'Données élèves'!J779,""),"")</f>
        <v/>
      </c>
      <c r="I776" s="148" t="str">
        <f>IF(AND(A776&lt;&gt;"",'Données élèves'!AE779&lt;&gt;""),IF('Données élèves'!AE779=TRUE,INDEX(codenat,MATCH('Données élèves'!K779,libnat,0)),'Données élèves'!K779),"")</f>
        <v/>
      </c>
      <c r="J776" s="148" t="str">
        <f>IF(AND(A776&lt;&gt;"",'Données élèves'!AF779&lt;&gt;""),IF('Données élèves'!AF779=TRUE,INDEX(codelangue,MATCH('Données élèves'!L779,liblangue,0)),'Données élèves'!L779),"")</f>
        <v/>
      </c>
      <c r="K776" s="148" t="str">
        <f>IF(AND(A776&lt;&gt;"",'Données élèves'!AH779&lt;&gt;""),IF('Données élèves'!AH779=TRUE,IF(INDEX(codegem,MATCH('Données élèves'!M779,libgem,0))&lt;8000,INDEX(codegem,MATCH('Données élèves'!M779,libgem,0)),""),'Données élèves'!M779),"")</f>
        <v/>
      </c>
      <c r="L776" s="148" t="str">
        <f>IF(AND(A776&lt;&gt;"",'Données élèves'!AH779&lt;&gt;""),IF('Données élèves'!AH779=TRUE,INDEX(codegemhist,MATCH('Données élèves'!M779,libgem,0)),""),"")</f>
        <v/>
      </c>
      <c r="M776" s="148" t="str">
        <f>IF(AND(A776&lt;&gt;"",'Données élèves'!AH779&lt;&gt;""),IF('Données élèves'!AH779=TRUE,IF(INDEX(codegem,MATCH('Données élèves'!M779,libgem,0))&gt;=8000,INDEX(codegem,MATCH('Données élèves'!M779,libgem,0)),""),'Données élèves'!M779),"")</f>
        <v/>
      </c>
      <c r="N776" s="148" t="str">
        <f>IF(AND(A776&lt;&gt;"",'Données élèves'!AI779&lt;&gt;""),IF('Données élèves'!AI779=TRUE,INDEX(codeschart,MATCH('Données élèves'!N779,libschart,0)),'Données élèves'!N779),"")</f>
        <v/>
      </c>
      <c r="O776" s="148" t="str">
        <f>IF(AND(A776&lt;&gt;"",'Données élèves'!O779&lt;&gt;""),'Données élèves'!O779,"")</f>
        <v/>
      </c>
      <c r="P776" s="148" t="str">
        <f>IF(AND(A776&lt;&gt;"",'Données élèves'!AK779&lt;&gt;""),IF('Données élèves'!AK779=TRUE,INDEX(codeform,MATCH('Données élèves'!P779,libform,0)),'Données élèves'!P779),"")</f>
        <v/>
      </c>
      <c r="Q776" s="148" t="str">
        <f>IF(AND(A776&lt;&gt;"",'Données élèves'!AL779&lt;&gt;""),IF('Données élèves'!AL779=TRUE,INDEX(codespe,MATCH('Données élèves'!Q779,libspe,0)),'Données élèves'!Q779),"")</f>
        <v/>
      </c>
      <c r="R776" s="148" t="str">
        <f>IF(AND(A776&lt;&gt;"",OR('Données élèves'!AM779&lt;&gt;"",'Données élèves'!AT779=FALSE)),IF('Données élèves'!AM779=TRUE,INDEX(codemp1,MATCH('Données élèves'!R779,libmp1,0)),IF('Données élèves'!AT779=FALSE,0,'Données élèves'!R779)),"")</f>
        <v/>
      </c>
      <c r="S776" s="148" t="str">
        <f t="shared" si="37"/>
        <v/>
      </c>
      <c r="T776" s="148" t="str">
        <f t="shared" si="38"/>
        <v/>
      </c>
      <c r="U776" s="148" t="str">
        <f>IF(AND(A776&lt;&gt;"",'Données élèves'!S779&lt;&gt;""),'Données élèves'!S779,"")</f>
        <v/>
      </c>
      <c r="V776" s="148" t="str">
        <f>IF(AND(A776&lt;&gt;"",'Données élèves'!T779&lt;&gt;""),'Données élèves'!T779,"")</f>
        <v/>
      </c>
      <c r="W776" s="148" t="str">
        <f>IF(AND(A776&lt;&gt;"",'Données élèves'!U779&lt;&gt;""),'Données élèves'!U779,"")</f>
        <v/>
      </c>
      <c r="X776" s="148" t="str">
        <f>IF(AND(A776&lt;&gt;"",'Données élèves'!V779&lt;&gt;""),'Données élèves'!V779,"")</f>
        <v/>
      </c>
      <c r="Y776" s="148" t="str">
        <f>IF(AND(A776&lt;&gt;"",'Données élèves'!W779&lt;&gt;""),'Données élèves'!W779,"")</f>
        <v/>
      </c>
      <c r="Z776" s="148" t="str">
        <f>IF(AND(A776&lt;&gt;"",'Données élèves'!X779&lt;&gt;""),'Données élèves'!X779,"")</f>
        <v/>
      </c>
    </row>
    <row r="777" spans="1:26" x14ac:dyDescent="0.2">
      <c r="A777" s="146" t="str">
        <f>IF('Données élèves'!$C780&lt;&gt;"",'Données élèves'!A780,"")</f>
        <v/>
      </c>
      <c r="B777" s="146" t="str">
        <f>IF(A777&lt;&gt;"",'Données élèves'!B780,"")</f>
        <v/>
      </c>
      <c r="C777" s="146" t="str">
        <f>IF(AND(A777&lt;&gt;"",'Données élèves'!F780&lt;&gt;""),IF(INDEX(codeclint,MATCH('Données élèves'!F780,libclint,0))&lt;&gt;"",INDEX(codeclint,MATCH('Données élèves'!F780,libclint,0)),""),"")</f>
        <v/>
      </c>
      <c r="D777" s="146" t="str">
        <f t="shared" si="36"/>
        <v/>
      </c>
      <c r="E777" s="146" t="str">
        <f>IF(A777&lt;&gt;"",IF('Données élèves'!G780&lt;&gt;"",IF('Données élèves'!AB780&lt;&gt;"",IF('Données élèves'!G780="LOC.ID",CONCATENATE("LOC.",'Données élèves'!AU$5),'Données élèves'!G780),""),""),"")</f>
        <v/>
      </c>
      <c r="F777" s="146" t="str">
        <f>IF(A777&lt;&gt;"",IF('Données élèves'!H780&lt;&gt;"",'Données élèves'!H780,""),"")</f>
        <v/>
      </c>
      <c r="G777" s="146" t="str">
        <f>IF(AND(A777&lt;&gt;"",'Données élèves'!AC780&lt;&gt;""),IF('Données élèves'!AC780=TRUE,INDEX(codesex,MATCH('Données élèves'!I780,libsex,0)),'Données élèves'!I780),"")</f>
        <v/>
      </c>
      <c r="H777" s="147" t="str">
        <f>IF(A777&lt;&gt;"",IF('Données élèves'!J780&lt;&gt;"",'Données élèves'!J780,""),"")</f>
        <v/>
      </c>
      <c r="I777" s="148" t="str">
        <f>IF(AND(A777&lt;&gt;"",'Données élèves'!AE780&lt;&gt;""),IF('Données élèves'!AE780=TRUE,INDEX(codenat,MATCH('Données élèves'!K780,libnat,0)),'Données élèves'!K780),"")</f>
        <v/>
      </c>
      <c r="J777" s="148" t="str">
        <f>IF(AND(A777&lt;&gt;"",'Données élèves'!AF780&lt;&gt;""),IF('Données élèves'!AF780=TRUE,INDEX(codelangue,MATCH('Données élèves'!L780,liblangue,0)),'Données élèves'!L780),"")</f>
        <v/>
      </c>
      <c r="K777" s="148" t="str">
        <f>IF(AND(A777&lt;&gt;"",'Données élèves'!AH780&lt;&gt;""),IF('Données élèves'!AH780=TRUE,IF(INDEX(codegem,MATCH('Données élèves'!M780,libgem,0))&lt;8000,INDEX(codegem,MATCH('Données élèves'!M780,libgem,0)),""),'Données élèves'!M780),"")</f>
        <v/>
      </c>
      <c r="L777" s="148" t="str">
        <f>IF(AND(A777&lt;&gt;"",'Données élèves'!AH780&lt;&gt;""),IF('Données élèves'!AH780=TRUE,INDEX(codegemhist,MATCH('Données élèves'!M780,libgem,0)),""),"")</f>
        <v/>
      </c>
      <c r="M777" s="148" t="str">
        <f>IF(AND(A777&lt;&gt;"",'Données élèves'!AH780&lt;&gt;""),IF('Données élèves'!AH780=TRUE,IF(INDEX(codegem,MATCH('Données élèves'!M780,libgem,0))&gt;=8000,INDEX(codegem,MATCH('Données élèves'!M780,libgem,0)),""),'Données élèves'!M780),"")</f>
        <v/>
      </c>
      <c r="N777" s="148" t="str">
        <f>IF(AND(A777&lt;&gt;"",'Données élèves'!AI780&lt;&gt;""),IF('Données élèves'!AI780=TRUE,INDEX(codeschart,MATCH('Données élèves'!N780,libschart,0)),'Données élèves'!N780),"")</f>
        <v/>
      </c>
      <c r="O777" s="148" t="str">
        <f>IF(AND(A777&lt;&gt;"",'Données élèves'!O780&lt;&gt;""),'Données élèves'!O780,"")</f>
        <v/>
      </c>
      <c r="P777" s="148" t="str">
        <f>IF(AND(A777&lt;&gt;"",'Données élèves'!AK780&lt;&gt;""),IF('Données élèves'!AK780=TRUE,INDEX(codeform,MATCH('Données élèves'!P780,libform,0)),'Données élèves'!P780),"")</f>
        <v/>
      </c>
      <c r="Q777" s="148" t="str">
        <f>IF(AND(A777&lt;&gt;"",'Données élèves'!AL780&lt;&gt;""),IF('Données élèves'!AL780=TRUE,INDEX(codespe,MATCH('Données élèves'!Q780,libspe,0)),'Données élèves'!Q780),"")</f>
        <v/>
      </c>
      <c r="R777" s="148" t="str">
        <f>IF(AND(A777&lt;&gt;"",OR('Données élèves'!AM780&lt;&gt;"",'Données élèves'!AT780=FALSE)),IF('Données élèves'!AM780=TRUE,INDEX(codemp1,MATCH('Données élèves'!R780,libmp1,0)),IF('Données élèves'!AT780=FALSE,0,'Données élèves'!R780)),"")</f>
        <v/>
      </c>
      <c r="S777" s="148" t="str">
        <f t="shared" si="37"/>
        <v/>
      </c>
      <c r="T777" s="148" t="str">
        <f t="shared" si="38"/>
        <v/>
      </c>
      <c r="U777" s="148" t="str">
        <f>IF(AND(A777&lt;&gt;"",'Données élèves'!S780&lt;&gt;""),'Données élèves'!S780,"")</f>
        <v/>
      </c>
      <c r="V777" s="148" t="str">
        <f>IF(AND(A777&lt;&gt;"",'Données élèves'!T780&lt;&gt;""),'Données élèves'!T780,"")</f>
        <v/>
      </c>
      <c r="W777" s="148" t="str">
        <f>IF(AND(A777&lt;&gt;"",'Données élèves'!U780&lt;&gt;""),'Données élèves'!U780,"")</f>
        <v/>
      </c>
      <c r="X777" s="148" t="str">
        <f>IF(AND(A777&lt;&gt;"",'Données élèves'!V780&lt;&gt;""),'Données élèves'!V780,"")</f>
        <v/>
      </c>
      <c r="Y777" s="148" t="str">
        <f>IF(AND(A777&lt;&gt;"",'Données élèves'!W780&lt;&gt;""),'Données élèves'!W780,"")</f>
        <v/>
      </c>
      <c r="Z777" s="148" t="str">
        <f>IF(AND(A777&lt;&gt;"",'Données élèves'!X780&lt;&gt;""),'Données élèves'!X780,"")</f>
        <v/>
      </c>
    </row>
    <row r="778" spans="1:26" x14ac:dyDescent="0.2">
      <c r="A778" s="146" t="str">
        <f>IF('Données élèves'!$C781&lt;&gt;"",'Données élèves'!A781,"")</f>
        <v/>
      </c>
      <c r="B778" s="146" t="str">
        <f>IF(A778&lt;&gt;"",'Données élèves'!B781,"")</f>
        <v/>
      </c>
      <c r="C778" s="146" t="str">
        <f>IF(AND(A778&lt;&gt;"",'Données élèves'!F781&lt;&gt;""),IF(INDEX(codeclint,MATCH('Données élèves'!F781,libclint,0))&lt;&gt;"",INDEX(codeclint,MATCH('Données élèves'!F781,libclint,0)),""),"")</f>
        <v/>
      </c>
      <c r="D778" s="146" t="str">
        <f t="shared" si="36"/>
        <v/>
      </c>
      <c r="E778" s="146" t="str">
        <f>IF(A778&lt;&gt;"",IF('Données élèves'!G781&lt;&gt;"",IF('Données élèves'!AB781&lt;&gt;"",IF('Données élèves'!G781="LOC.ID",CONCATENATE("LOC.",'Données élèves'!AU$5),'Données élèves'!G781),""),""),"")</f>
        <v/>
      </c>
      <c r="F778" s="146" t="str">
        <f>IF(A778&lt;&gt;"",IF('Données élèves'!H781&lt;&gt;"",'Données élèves'!H781,""),"")</f>
        <v/>
      </c>
      <c r="G778" s="146" t="str">
        <f>IF(AND(A778&lt;&gt;"",'Données élèves'!AC781&lt;&gt;""),IF('Données élèves'!AC781=TRUE,INDEX(codesex,MATCH('Données élèves'!I781,libsex,0)),'Données élèves'!I781),"")</f>
        <v/>
      </c>
      <c r="H778" s="147" t="str">
        <f>IF(A778&lt;&gt;"",IF('Données élèves'!J781&lt;&gt;"",'Données élèves'!J781,""),"")</f>
        <v/>
      </c>
      <c r="I778" s="148" t="str">
        <f>IF(AND(A778&lt;&gt;"",'Données élèves'!AE781&lt;&gt;""),IF('Données élèves'!AE781=TRUE,INDEX(codenat,MATCH('Données élèves'!K781,libnat,0)),'Données élèves'!K781),"")</f>
        <v/>
      </c>
      <c r="J778" s="148" t="str">
        <f>IF(AND(A778&lt;&gt;"",'Données élèves'!AF781&lt;&gt;""),IF('Données élèves'!AF781=TRUE,INDEX(codelangue,MATCH('Données élèves'!L781,liblangue,0)),'Données élèves'!L781),"")</f>
        <v/>
      </c>
      <c r="K778" s="148" t="str">
        <f>IF(AND(A778&lt;&gt;"",'Données élèves'!AH781&lt;&gt;""),IF('Données élèves'!AH781=TRUE,IF(INDEX(codegem,MATCH('Données élèves'!M781,libgem,0))&lt;8000,INDEX(codegem,MATCH('Données élèves'!M781,libgem,0)),""),'Données élèves'!M781),"")</f>
        <v/>
      </c>
      <c r="L778" s="148" t="str">
        <f>IF(AND(A778&lt;&gt;"",'Données élèves'!AH781&lt;&gt;""),IF('Données élèves'!AH781=TRUE,INDEX(codegemhist,MATCH('Données élèves'!M781,libgem,0)),""),"")</f>
        <v/>
      </c>
      <c r="M778" s="148" t="str">
        <f>IF(AND(A778&lt;&gt;"",'Données élèves'!AH781&lt;&gt;""),IF('Données élèves'!AH781=TRUE,IF(INDEX(codegem,MATCH('Données élèves'!M781,libgem,0))&gt;=8000,INDEX(codegem,MATCH('Données élèves'!M781,libgem,0)),""),'Données élèves'!M781),"")</f>
        <v/>
      </c>
      <c r="N778" s="148" t="str">
        <f>IF(AND(A778&lt;&gt;"",'Données élèves'!AI781&lt;&gt;""),IF('Données élèves'!AI781=TRUE,INDEX(codeschart,MATCH('Données élèves'!N781,libschart,0)),'Données élèves'!N781),"")</f>
        <v/>
      </c>
      <c r="O778" s="148" t="str">
        <f>IF(AND(A778&lt;&gt;"",'Données élèves'!O781&lt;&gt;""),'Données élèves'!O781,"")</f>
        <v/>
      </c>
      <c r="P778" s="148" t="str">
        <f>IF(AND(A778&lt;&gt;"",'Données élèves'!AK781&lt;&gt;""),IF('Données élèves'!AK781=TRUE,INDEX(codeform,MATCH('Données élèves'!P781,libform,0)),'Données élèves'!P781),"")</f>
        <v/>
      </c>
      <c r="Q778" s="148" t="str">
        <f>IF(AND(A778&lt;&gt;"",'Données élèves'!AL781&lt;&gt;""),IF('Données élèves'!AL781=TRUE,INDEX(codespe,MATCH('Données élèves'!Q781,libspe,0)),'Données élèves'!Q781),"")</f>
        <v/>
      </c>
      <c r="R778" s="148" t="str">
        <f>IF(AND(A778&lt;&gt;"",OR('Données élèves'!AM781&lt;&gt;"",'Données élèves'!AT781=FALSE)),IF('Données élèves'!AM781=TRUE,INDEX(codemp1,MATCH('Données élèves'!R781,libmp1,0)),IF('Données élèves'!AT781=FALSE,0,'Données élèves'!R781)),"")</f>
        <v/>
      </c>
      <c r="S778" s="148" t="str">
        <f t="shared" si="37"/>
        <v/>
      </c>
      <c r="T778" s="148" t="str">
        <f t="shared" si="38"/>
        <v/>
      </c>
      <c r="U778" s="148" t="str">
        <f>IF(AND(A778&lt;&gt;"",'Données élèves'!S781&lt;&gt;""),'Données élèves'!S781,"")</f>
        <v/>
      </c>
      <c r="V778" s="148" t="str">
        <f>IF(AND(A778&lt;&gt;"",'Données élèves'!T781&lt;&gt;""),'Données élèves'!T781,"")</f>
        <v/>
      </c>
      <c r="W778" s="148" t="str">
        <f>IF(AND(A778&lt;&gt;"",'Données élèves'!U781&lt;&gt;""),'Données élèves'!U781,"")</f>
        <v/>
      </c>
      <c r="X778" s="148" t="str">
        <f>IF(AND(A778&lt;&gt;"",'Données élèves'!V781&lt;&gt;""),'Données élèves'!V781,"")</f>
        <v/>
      </c>
      <c r="Y778" s="148" t="str">
        <f>IF(AND(A778&lt;&gt;"",'Données élèves'!W781&lt;&gt;""),'Données élèves'!W781,"")</f>
        <v/>
      </c>
      <c r="Z778" s="148" t="str">
        <f>IF(AND(A778&lt;&gt;"",'Données élèves'!X781&lt;&gt;""),'Données élèves'!X781,"")</f>
        <v/>
      </c>
    </row>
    <row r="779" spans="1:26" x14ac:dyDescent="0.2">
      <c r="A779" s="146" t="str">
        <f>IF('Données élèves'!$C782&lt;&gt;"",'Données élèves'!A782,"")</f>
        <v/>
      </c>
      <c r="B779" s="146" t="str">
        <f>IF(A779&lt;&gt;"",'Données élèves'!B782,"")</f>
        <v/>
      </c>
      <c r="C779" s="146" t="str">
        <f>IF(AND(A779&lt;&gt;"",'Données élèves'!F782&lt;&gt;""),IF(INDEX(codeclint,MATCH('Données élèves'!F782,libclint,0))&lt;&gt;"",INDEX(codeclint,MATCH('Données élèves'!F782,libclint,0)),""),"")</f>
        <v/>
      </c>
      <c r="D779" s="146" t="str">
        <f t="shared" si="36"/>
        <v/>
      </c>
      <c r="E779" s="146" t="str">
        <f>IF(A779&lt;&gt;"",IF('Données élèves'!G782&lt;&gt;"",IF('Données élèves'!AB782&lt;&gt;"",IF('Données élèves'!G782="LOC.ID",CONCATENATE("LOC.",'Données élèves'!AU$5),'Données élèves'!G782),""),""),"")</f>
        <v/>
      </c>
      <c r="F779" s="146" t="str">
        <f>IF(A779&lt;&gt;"",IF('Données élèves'!H782&lt;&gt;"",'Données élèves'!H782,""),"")</f>
        <v/>
      </c>
      <c r="G779" s="146" t="str">
        <f>IF(AND(A779&lt;&gt;"",'Données élèves'!AC782&lt;&gt;""),IF('Données élèves'!AC782=TRUE,INDEX(codesex,MATCH('Données élèves'!I782,libsex,0)),'Données élèves'!I782),"")</f>
        <v/>
      </c>
      <c r="H779" s="147" t="str">
        <f>IF(A779&lt;&gt;"",IF('Données élèves'!J782&lt;&gt;"",'Données élèves'!J782,""),"")</f>
        <v/>
      </c>
      <c r="I779" s="148" t="str">
        <f>IF(AND(A779&lt;&gt;"",'Données élèves'!AE782&lt;&gt;""),IF('Données élèves'!AE782=TRUE,INDEX(codenat,MATCH('Données élèves'!K782,libnat,0)),'Données élèves'!K782),"")</f>
        <v/>
      </c>
      <c r="J779" s="148" t="str">
        <f>IF(AND(A779&lt;&gt;"",'Données élèves'!AF782&lt;&gt;""),IF('Données élèves'!AF782=TRUE,INDEX(codelangue,MATCH('Données élèves'!L782,liblangue,0)),'Données élèves'!L782),"")</f>
        <v/>
      </c>
      <c r="K779" s="148" t="str">
        <f>IF(AND(A779&lt;&gt;"",'Données élèves'!AH782&lt;&gt;""),IF('Données élèves'!AH782=TRUE,IF(INDEX(codegem,MATCH('Données élèves'!M782,libgem,0))&lt;8000,INDEX(codegem,MATCH('Données élèves'!M782,libgem,0)),""),'Données élèves'!M782),"")</f>
        <v/>
      </c>
      <c r="L779" s="148" t="str">
        <f>IF(AND(A779&lt;&gt;"",'Données élèves'!AH782&lt;&gt;""),IF('Données élèves'!AH782=TRUE,INDEX(codegemhist,MATCH('Données élèves'!M782,libgem,0)),""),"")</f>
        <v/>
      </c>
      <c r="M779" s="148" t="str">
        <f>IF(AND(A779&lt;&gt;"",'Données élèves'!AH782&lt;&gt;""),IF('Données élèves'!AH782=TRUE,IF(INDEX(codegem,MATCH('Données élèves'!M782,libgem,0))&gt;=8000,INDEX(codegem,MATCH('Données élèves'!M782,libgem,0)),""),'Données élèves'!M782),"")</f>
        <v/>
      </c>
      <c r="N779" s="148" t="str">
        <f>IF(AND(A779&lt;&gt;"",'Données élèves'!AI782&lt;&gt;""),IF('Données élèves'!AI782=TRUE,INDEX(codeschart,MATCH('Données élèves'!N782,libschart,0)),'Données élèves'!N782),"")</f>
        <v/>
      </c>
      <c r="O779" s="148" t="str">
        <f>IF(AND(A779&lt;&gt;"",'Données élèves'!O782&lt;&gt;""),'Données élèves'!O782,"")</f>
        <v/>
      </c>
      <c r="P779" s="148" t="str">
        <f>IF(AND(A779&lt;&gt;"",'Données élèves'!AK782&lt;&gt;""),IF('Données élèves'!AK782=TRUE,INDEX(codeform,MATCH('Données élèves'!P782,libform,0)),'Données élèves'!P782),"")</f>
        <v/>
      </c>
      <c r="Q779" s="148" t="str">
        <f>IF(AND(A779&lt;&gt;"",'Données élèves'!AL782&lt;&gt;""),IF('Données élèves'!AL782=TRUE,INDEX(codespe,MATCH('Données élèves'!Q782,libspe,0)),'Données élèves'!Q782),"")</f>
        <v/>
      </c>
      <c r="R779" s="148" t="str">
        <f>IF(AND(A779&lt;&gt;"",OR('Données élèves'!AM782&lt;&gt;"",'Données élèves'!AT782=FALSE)),IF('Données élèves'!AM782=TRUE,INDEX(codemp1,MATCH('Données élèves'!R782,libmp1,0)),IF('Données élèves'!AT782=FALSE,0,'Données élèves'!R782)),"")</f>
        <v/>
      </c>
      <c r="S779" s="148" t="str">
        <f t="shared" si="37"/>
        <v/>
      </c>
      <c r="T779" s="148" t="str">
        <f t="shared" si="38"/>
        <v/>
      </c>
      <c r="U779" s="148" t="str">
        <f>IF(AND(A779&lt;&gt;"",'Données élèves'!S782&lt;&gt;""),'Données élèves'!S782,"")</f>
        <v/>
      </c>
      <c r="V779" s="148" t="str">
        <f>IF(AND(A779&lt;&gt;"",'Données élèves'!T782&lt;&gt;""),'Données élèves'!T782,"")</f>
        <v/>
      </c>
      <c r="W779" s="148" t="str">
        <f>IF(AND(A779&lt;&gt;"",'Données élèves'!U782&lt;&gt;""),'Données élèves'!U782,"")</f>
        <v/>
      </c>
      <c r="X779" s="148" t="str">
        <f>IF(AND(A779&lt;&gt;"",'Données élèves'!V782&lt;&gt;""),'Données élèves'!V782,"")</f>
        <v/>
      </c>
      <c r="Y779" s="148" t="str">
        <f>IF(AND(A779&lt;&gt;"",'Données élèves'!W782&lt;&gt;""),'Données élèves'!W782,"")</f>
        <v/>
      </c>
      <c r="Z779" s="148" t="str">
        <f>IF(AND(A779&lt;&gt;"",'Données élèves'!X782&lt;&gt;""),'Données élèves'!X782,"")</f>
        <v/>
      </c>
    </row>
    <row r="780" spans="1:26" x14ac:dyDescent="0.2">
      <c r="A780" s="146" t="str">
        <f>IF('Données élèves'!$C783&lt;&gt;"",'Données élèves'!A783,"")</f>
        <v/>
      </c>
      <c r="B780" s="146" t="str">
        <f>IF(A780&lt;&gt;"",'Données élèves'!B783,"")</f>
        <v/>
      </c>
      <c r="C780" s="146" t="str">
        <f>IF(AND(A780&lt;&gt;"",'Données élèves'!F783&lt;&gt;""),IF(INDEX(codeclint,MATCH('Données élèves'!F783,libclint,0))&lt;&gt;"",INDEX(codeclint,MATCH('Données élèves'!F783,libclint,0)),""),"")</f>
        <v/>
      </c>
      <c r="D780" s="146" t="str">
        <f t="shared" si="36"/>
        <v/>
      </c>
      <c r="E780" s="146" t="str">
        <f>IF(A780&lt;&gt;"",IF('Données élèves'!G783&lt;&gt;"",IF('Données élèves'!AB783&lt;&gt;"",IF('Données élèves'!G783="LOC.ID",CONCATENATE("LOC.",'Données élèves'!AU$5),'Données élèves'!G783),""),""),"")</f>
        <v/>
      </c>
      <c r="F780" s="146" t="str">
        <f>IF(A780&lt;&gt;"",IF('Données élèves'!H783&lt;&gt;"",'Données élèves'!H783,""),"")</f>
        <v/>
      </c>
      <c r="G780" s="146" t="str">
        <f>IF(AND(A780&lt;&gt;"",'Données élèves'!AC783&lt;&gt;""),IF('Données élèves'!AC783=TRUE,INDEX(codesex,MATCH('Données élèves'!I783,libsex,0)),'Données élèves'!I783),"")</f>
        <v/>
      </c>
      <c r="H780" s="147" t="str">
        <f>IF(A780&lt;&gt;"",IF('Données élèves'!J783&lt;&gt;"",'Données élèves'!J783,""),"")</f>
        <v/>
      </c>
      <c r="I780" s="148" t="str">
        <f>IF(AND(A780&lt;&gt;"",'Données élèves'!AE783&lt;&gt;""),IF('Données élèves'!AE783=TRUE,INDEX(codenat,MATCH('Données élèves'!K783,libnat,0)),'Données élèves'!K783),"")</f>
        <v/>
      </c>
      <c r="J780" s="148" t="str">
        <f>IF(AND(A780&lt;&gt;"",'Données élèves'!AF783&lt;&gt;""),IF('Données élèves'!AF783=TRUE,INDEX(codelangue,MATCH('Données élèves'!L783,liblangue,0)),'Données élèves'!L783),"")</f>
        <v/>
      </c>
      <c r="K780" s="148" t="str">
        <f>IF(AND(A780&lt;&gt;"",'Données élèves'!AH783&lt;&gt;""),IF('Données élèves'!AH783=TRUE,IF(INDEX(codegem,MATCH('Données élèves'!M783,libgem,0))&lt;8000,INDEX(codegem,MATCH('Données élèves'!M783,libgem,0)),""),'Données élèves'!M783),"")</f>
        <v/>
      </c>
      <c r="L780" s="148" t="str">
        <f>IF(AND(A780&lt;&gt;"",'Données élèves'!AH783&lt;&gt;""),IF('Données élèves'!AH783=TRUE,INDEX(codegemhist,MATCH('Données élèves'!M783,libgem,0)),""),"")</f>
        <v/>
      </c>
      <c r="M780" s="148" t="str">
        <f>IF(AND(A780&lt;&gt;"",'Données élèves'!AH783&lt;&gt;""),IF('Données élèves'!AH783=TRUE,IF(INDEX(codegem,MATCH('Données élèves'!M783,libgem,0))&gt;=8000,INDEX(codegem,MATCH('Données élèves'!M783,libgem,0)),""),'Données élèves'!M783),"")</f>
        <v/>
      </c>
      <c r="N780" s="148" t="str">
        <f>IF(AND(A780&lt;&gt;"",'Données élèves'!AI783&lt;&gt;""),IF('Données élèves'!AI783=TRUE,INDEX(codeschart,MATCH('Données élèves'!N783,libschart,0)),'Données élèves'!N783),"")</f>
        <v/>
      </c>
      <c r="O780" s="148" t="str">
        <f>IF(AND(A780&lt;&gt;"",'Données élèves'!O783&lt;&gt;""),'Données élèves'!O783,"")</f>
        <v/>
      </c>
      <c r="P780" s="148" t="str">
        <f>IF(AND(A780&lt;&gt;"",'Données élèves'!AK783&lt;&gt;""),IF('Données élèves'!AK783=TRUE,INDEX(codeform,MATCH('Données élèves'!P783,libform,0)),'Données élèves'!P783),"")</f>
        <v/>
      </c>
      <c r="Q780" s="148" t="str">
        <f>IF(AND(A780&lt;&gt;"",'Données élèves'!AL783&lt;&gt;""),IF('Données élèves'!AL783=TRUE,INDEX(codespe,MATCH('Données élèves'!Q783,libspe,0)),'Données élèves'!Q783),"")</f>
        <v/>
      </c>
      <c r="R780" s="148" t="str">
        <f>IF(AND(A780&lt;&gt;"",OR('Données élèves'!AM783&lt;&gt;"",'Données élèves'!AT783=FALSE)),IF('Données élèves'!AM783=TRUE,INDEX(codemp1,MATCH('Données élèves'!R783,libmp1,0)),IF('Données élèves'!AT783=FALSE,0,'Données élèves'!R783)),"")</f>
        <v/>
      </c>
      <c r="S780" s="148" t="str">
        <f t="shared" si="37"/>
        <v/>
      </c>
      <c r="T780" s="148" t="str">
        <f t="shared" si="38"/>
        <v/>
      </c>
      <c r="U780" s="148" t="str">
        <f>IF(AND(A780&lt;&gt;"",'Données élèves'!S783&lt;&gt;""),'Données élèves'!S783,"")</f>
        <v/>
      </c>
      <c r="V780" s="148" t="str">
        <f>IF(AND(A780&lt;&gt;"",'Données élèves'!T783&lt;&gt;""),'Données élèves'!T783,"")</f>
        <v/>
      </c>
      <c r="W780" s="148" t="str">
        <f>IF(AND(A780&lt;&gt;"",'Données élèves'!U783&lt;&gt;""),'Données élèves'!U783,"")</f>
        <v/>
      </c>
      <c r="X780" s="148" t="str">
        <f>IF(AND(A780&lt;&gt;"",'Données élèves'!V783&lt;&gt;""),'Données élèves'!V783,"")</f>
        <v/>
      </c>
      <c r="Y780" s="148" t="str">
        <f>IF(AND(A780&lt;&gt;"",'Données élèves'!W783&lt;&gt;""),'Données élèves'!W783,"")</f>
        <v/>
      </c>
      <c r="Z780" s="148" t="str">
        <f>IF(AND(A780&lt;&gt;"",'Données élèves'!X783&lt;&gt;""),'Données élèves'!X783,"")</f>
        <v/>
      </c>
    </row>
    <row r="781" spans="1:26" x14ac:dyDescent="0.2">
      <c r="A781" s="146" t="str">
        <f>IF('Données élèves'!$C784&lt;&gt;"",'Données élèves'!A784,"")</f>
        <v/>
      </c>
      <c r="B781" s="146" t="str">
        <f>IF(A781&lt;&gt;"",'Données élèves'!B784,"")</f>
        <v/>
      </c>
      <c r="C781" s="146" t="str">
        <f>IF(AND(A781&lt;&gt;"",'Données élèves'!F784&lt;&gt;""),IF(INDEX(codeclint,MATCH('Données élèves'!F784,libclint,0))&lt;&gt;"",INDEX(codeclint,MATCH('Données élèves'!F784,libclint,0)),""),"")</f>
        <v/>
      </c>
      <c r="D781" s="146" t="str">
        <f t="shared" si="36"/>
        <v/>
      </c>
      <c r="E781" s="146" t="str">
        <f>IF(A781&lt;&gt;"",IF('Données élèves'!G784&lt;&gt;"",IF('Données élèves'!AB784&lt;&gt;"",IF('Données élèves'!G784="LOC.ID",CONCATENATE("LOC.",'Données élèves'!AU$5),'Données élèves'!G784),""),""),"")</f>
        <v/>
      </c>
      <c r="F781" s="146" t="str">
        <f>IF(A781&lt;&gt;"",IF('Données élèves'!H784&lt;&gt;"",'Données élèves'!H784,""),"")</f>
        <v/>
      </c>
      <c r="G781" s="146" t="str">
        <f>IF(AND(A781&lt;&gt;"",'Données élèves'!AC784&lt;&gt;""),IF('Données élèves'!AC784=TRUE,INDEX(codesex,MATCH('Données élèves'!I784,libsex,0)),'Données élèves'!I784),"")</f>
        <v/>
      </c>
      <c r="H781" s="147" t="str">
        <f>IF(A781&lt;&gt;"",IF('Données élèves'!J784&lt;&gt;"",'Données élèves'!J784,""),"")</f>
        <v/>
      </c>
      <c r="I781" s="148" t="str">
        <f>IF(AND(A781&lt;&gt;"",'Données élèves'!AE784&lt;&gt;""),IF('Données élèves'!AE784=TRUE,INDEX(codenat,MATCH('Données élèves'!K784,libnat,0)),'Données élèves'!K784),"")</f>
        <v/>
      </c>
      <c r="J781" s="148" t="str">
        <f>IF(AND(A781&lt;&gt;"",'Données élèves'!AF784&lt;&gt;""),IF('Données élèves'!AF784=TRUE,INDEX(codelangue,MATCH('Données élèves'!L784,liblangue,0)),'Données élèves'!L784),"")</f>
        <v/>
      </c>
      <c r="K781" s="148" t="str">
        <f>IF(AND(A781&lt;&gt;"",'Données élèves'!AH784&lt;&gt;""),IF('Données élèves'!AH784=TRUE,IF(INDEX(codegem,MATCH('Données élèves'!M784,libgem,0))&lt;8000,INDEX(codegem,MATCH('Données élèves'!M784,libgem,0)),""),'Données élèves'!M784),"")</f>
        <v/>
      </c>
      <c r="L781" s="148" t="str">
        <f>IF(AND(A781&lt;&gt;"",'Données élèves'!AH784&lt;&gt;""),IF('Données élèves'!AH784=TRUE,INDEX(codegemhist,MATCH('Données élèves'!M784,libgem,0)),""),"")</f>
        <v/>
      </c>
      <c r="M781" s="148" t="str">
        <f>IF(AND(A781&lt;&gt;"",'Données élèves'!AH784&lt;&gt;""),IF('Données élèves'!AH784=TRUE,IF(INDEX(codegem,MATCH('Données élèves'!M784,libgem,0))&gt;=8000,INDEX(codegem,MATCH('Données élèves'!M784,libgem,0)),""),'Données élèves'!M784),"")</f>
        <v/>
      </c>
      <c r="N781" s="148" t="str">
        <f>IF(AND(A781&lt;&gt;"",'Données élèves'!AI784&lt;&gt;""),IF('Données élèves'!AI784=TRUE,INDEX(codeschart,MATCH('Données élèves'!N784,libschart,0)),'Données élèves'!N784),"")</f>
        <v/>
      </c>
      <c r="O781" s="148" t="str">
        <f>IF(AND(A781&lt;&gt;"",'Données élèves'!O784&lt;&gt;""),'Données élèves'!O784,"")</f>
        <v/>
      </c>
      <c r="P781" s="148" t="str">
        <f>IF(AND(A781&lt;&gt;"",'Données élèves'!AK784&lt;&gt;""),IF('Données élèves'!AK784=TRUE,INDEX(codeform,MATCH('Données élèves'!P784,libform,0)),'Données élèves'!P784),"")</f>
        <v/>
      </c>
      <c r="Q781" s="148" t="str">
        <f>IF(AND(A781&lt;&gt;"",'Données élèves'!AL784&lt;&gt;""),IF('Données élèves'!AL784=TRUE,INDEX(codespe,MATCH('Données élèves'!Q784,libspe,0)),'Données élèves'!Q784),"")</f>
        <v/>
      </c>
      <c r="R781" s="148" t="str">
        <f>IF(AND(A781&lt;&gt;"",OR('Données élèves'!AM784&lt;&gt;"",'Données élèves'!AT784=FALSE)),IF('Données élèves'!AM784=TRUE,INDEX(codemp1,MATCH('Données élèves'!R784,libmp1,0)),IF('Données élèves'!AT784=FALSE,0,'Données élèves'!R784)),"")</f>
        <v/>
      </c>
      <c r="S781" s="148" t="str">
        <f t="shared" si="37"/>
        <v/>
      </c>
      <c r="T781" s="148" t="str">
        <f t="shared" si="38"/>
        <v/>
      </c>
      <c r="U781" s="148" t="str">
        <f>IF(AND(A781&lt;&gt;"",'Données élèves'!S784&lt;&gt;""),'Données élèves'!S784,"")</f>
        <v/>
      </c>
      <c r="V781" s="148" t="str">
        <f>IF(AND(A781&lt;&gt;"",'Données élèves'!T784&lt;&gt;""),'Données élèves'!T784,"")</f>
        <v/>
      </c>
      <c r="W781" s="148" t="str">
        <f>IF(AND(A781&lt;&gt;"",'Données élèves'!U784&lt;&gt;""),'Données élèves'!U784,"")</f>
        <v/>
      </c>
      <c r="X781" s="148" t="str">
        <f>IF(AND(A781&lt;&gt;"",'Données élèves'!V784&lt;&gt;""),'Données élèves'!V784,"")</f>
        <v/>
      </c>
      <c r="Y781" s="148" t="str">
        <f>IF(AND(A781&lt;&gt;"",'Données élèves'!W784&lt;&gt;""),'Données élèves'!W784,"")</f>
        <v/>
      </c>
      <c r="Z781" s="148" t="str">
        <f>IF(AND(A781&lt;&gt;"",'Données élèves'!X784&lt;&gt;""),'Données élèves'!X784,"")</f>
        <v/>
      </c>
    </row>
    <row r="782" spans="1:26" x14ac:dyDescent="0.2">
      <c r="A782" s="146" t="str">
        <f>IF('Données élèves'!$C785&lt;&gt;"",'Données élèves'!A785,"")</f>
        <v/>
      </c>
      <c r="B782" s="146" t="str">
        <f>IF(A782&lt;&gt;"",'Données élèves'!B785,"")</f>
        <v/>
      </c>
      <c r="C782" s="146" t="str">
        <f>IF(AND(A782&lt;&gt;"",'Données élèves'!F785&lt;&gt;""),IF(INDEX(codeclint,MATCH('Données élèves'!F785,libclint,0))&lt;&gt;"",INDEX(codeclint,MATCH('Données élèves'!F785,libclint,0)),""),"")</f>
        <v/>
      </c>
      <c r="D782" s="146" t="str">
        <f t="shared" si="36"/>
        <v/>
      </c>
      <c r="E782" s="146" t="str">
        <f>IF(A782&lt;&gt;"",IF('Données élèves'!G785&lt;&gt;"",IF('Données élèves'!AB785&lt;&gt;"",IF('Données élèves'!G785="LOC.ID",CONCATENATE("LOC.",'Données élèves'!AU$5),'Données élèves'!G785),""),""),"")</f>
        <v/>
      </c>
      <c r="F782" s="146" t="str">
        <f>IF(A782&lt;&gt;"",IF('Données élèves'!H785&lt;&gt;"",'Données élèves'!H785,""),"")</f>
        <v/>
      </c>
      <c r="G782" s="146" t="str">
        <f>IF(AND(A782&lt;&gt;"",'Données élèves'!AC785&lt;&gt;""),IF('Données élèves'!AC785=TRUE,INDEX(codesex,MATCH('Données élèves'!I785,libsex,0)),'Données élèves'!I785),"")</f>
        <v/>
      </c>
      <c r="H782" s="147" t="str">
        <f>IF(A782&lt;&gt;"",IF('Données élèves'!J785&lt;&gt;"",'Données élèves'!J785,""),"")</f>
        <v/>
      </c>
      <c r="I782" s="148" t="str">
        <f>IF(AND(A782&lt;&gt;"",'Données élèves'!AE785&lt;&gt;""),IF('Données élèves'!AE785=TRUE,INDEX(codenat,MATCH('Données élèves'!K785,libnat,0)),'Données élèves'!K785),"")</f>
        <v/>
      </c>
      <c r="J782" s="148" t="str">
        <f>IF(AND(A782&lt;&gt;"",'Données élèves'!AF785&lt;&gt;""),IF('Données élèves'!AF785=TRUE,INDEX(codelangue,MATCH('Données élèves'!L785,liblangue,0)),'Données élèves'!L785),"")</f>
        <v/>
      </c>
      <c r="K782" s="148" t="str">
        <f>IF(AND(A782&lt;&gt;"",'Données élèves'!AH785&lt;&gt;""),IF('Données élèves'!AH785=TRUE,IF(INDEX(codegem,MATCH('Données élèves'!M785,libgem,0))&lt;8000,INDEX(codegem,MATCH('Données élèves'!M785,libgem,0)),""),'Données élèves'!M785),"")</f>
        <v/>
      </c>
      <c r="L782" s="148" t="str">
        <f>IF(AND(A782&lt;&gt;"",'Données élèves'!AH785&lt;&gt;""),IF('Données élèves'!AH785=TRUE,INDEX(codegemhist,MATCH('Données élèves'!M785,libgem,0)),""),"")</f>
        <v/>
      </c>
      <c r="M782" s="148" t="str">
        <f>IF(AND(A782&lt;&gt;"",'Données élèves'!AH785&lt;&gt;""),IF('Données élèves'!AH785=TRUE,IF(INDEX(codegem,MATCH('Données élèves'!M785,libgem,0))&gt;=8000,INDEX(codegem,MATCH('Données élèves'!M785,libgem,0)),""),'Données élèves'!M785),"")</f>
        <v/>
      </c>
      <c r="N782" s="148" t="str">
        <f>IF(AND(A782&lt;&gt;"",'Données élèves'!AI785&lt;&gt;""),IF('Données élèves'!AI785=TRUE,INDEX(codeschart,MATCH('Données élèves'!N785,libschart,0)),'Données élèves'!N785),"")</f>
        <v/>
      </c>
      <c r="O782" s="148" t="str">
        <f>IF(AND(A782&lt;&gt;"",'Données élèves'!O785&lt;&gt;""),'Données élèves'!O785,"")</f>
        <v/>
      </c>
      <c r="P782" s="148" t="str">
        <f>IF(AND(A782&lt;&gt;"",'Données élèves'!AK785&lt;&gt;""),IF('Données élèves'!AK785=TRUE,INDEX(codeform,MATCH('Données élèves'!P785,libform,0)),'Données élèves'!P785),"")</f>
        <v/>
      </c>
      <c r="Q782" s="148" t="str">
        <f>IF(AND(A782&lt;&gt;"",'Données élèves'!AL785&lt;&gt;""),IF('Données élèves'!AL785=TRUE,INDEX(codespe,MATCH('Données élèves'!Q785,libspe,0)),'Données élèves'!Q785),"")</f>
        <v/>
      </c>
      <c r="R782" s="148" t="str">
        <f>IF(AND(A782&lt;&gt;"",OR('Données élèves'!AM785&lt;&gt;"",'Données élèves'!AT785=FALSE)),IF('Données élèves'!AM785=TRUE,INDEX(codemp1,MATCH('Données élèves'!R785,libmp1,0)),IF('Données élèves'!AT785=FALSE,0,'Données élèves'!R785)),"")</f>
        <v/>
      </c>
      <c r="S782" s="148" t="str">
        <f t="shared" si="37"/>
        <v/>
      </c>
      <c r="T782" s="148" t="str">
        <f t="shared" si="38"/>
        <v/>
      </c>
      <c r="U782" s="148" t="str">
        <f>IF(AND(A782&lt;&gt;"",'Données élèves'!S785&lt;&gt;""),'Données élèves'!S785,"")</f>
        <v/>
      </c>
      <c r="V782" s="148" t="str">
        <f>IF(AND(A782&lt;&gt;"",'Données élèves'!T785&lt;&gt;""),'Données élèves'!T785,"")</f>
        <v/>
      </c>
      <c r="W782" s="148" t="str">
        <f>IF(AND(A782&lt;&gt;"",'Données élèves'!U785&lt;&gt;""),'Données élèves'!U785,"")</f>
        <v/>
      </c>
      <c r="X782" s="148" t="str">
        <f>IF(AND(A782&lt;&gt;"",'Données élèves'!V785&lt;&gt;""),'Données élèves'!V785,"")</f>
        <v/>
      </c>
      <c r="Y782" s="148" t="str">
        <f>IF(AND(A782&lt;&gt;"",'Données élèves'!W785&lt;&gt;""),'Données élèves'!W785,"")</f>
        <v/>
      </c>
      <c r="Z782" s="148" t="str">
        <f>IF(AND(A782&lt;&gt;"",'Données élèves'!X785&lt;&gt;""),'Données élèves'!X785,"")</f>
        <v/>
      </c>
    </row>
    <row r="783" spans="1:26" x14ac:dyDescent="0.2">
      <c r="A783" s="146" t="str">
        <f>IF('Données élèves'!$C786&lt;&gt;"",'Données élèves'!A786,"")</f>
        <v/>
      </c>
      <c r="B783" s="146" t="str">
        <f>IF(A783&lt;&gt;"",'Données élèves'!B786,"")</f>
        <v/>
      </c>
      <c r="C783" s="146" t="str">
        <f>IF(AND(A783&lt;&gt;"",'Données élèves'!F786&lt;&gt;""),IF(INDEX(codeclint,MATCH('Données élèves'!F786,libclint,0))&lt;&gt;"",INDEX(codeclint,MATCH('Données élèves'!F786,libclint,0)),""),"")</f>
        <v/>
      </c>
      <c r="D783" s="146" t="str">
        <f t="shared" si="36"/>
        <v/>
      </c>
      <c r="E783" s="146" t="str">
        <f>IF(A783&lt;&gt;"",IF('Données élèves'!G786&lt;&gt;"",IF('Données élèves'!AB786&lt;&gt;"",IF('Données élèves'!G786="LOC.ID",CONCATENATE("LOC.",'Données élèves'!AU$5),'Données élèves'!G786),""),""),"")</f>
        <v/>
      </c>
      <c r="F783" s="146" t="str">
        <f>IF(A783&lt;&gt;"",IF('Données élèves'!H786&lt;&gt;"",'Données élèves'!H786,""),"")</f>
        <v/>
      </c>
      <c r="G783" s="146" t="str">
        <f>IF(AND(A783&lt;&gt;"",'Données élèves'!AC786&lt;&gt;""),IF('Données élèves'!AC786=TRUE,INDEX(codesex,MATCH('Données élèves'!I786,libsex,0)),'Données élèves'!I786),"")</f>
        <v/>
      </c>
      <c r="H783" s="147" t="str">
        <f>IF(A783&lt;&gt;"",IF('Données élèves'!J786&lt;&gt;"",'Données élèves'!J786,""),"")</f>
        <v/>
      </c>
      <c r="I783" s="148" t="str">
        <f>IF(AND(A783&lt;&gt;"",'Données élèves'!AE786&lt;&gt;""),IF('Données élèves'!AE786=TRUE,INDEX(codenat,MATCH('Données élèves'!K786,libnat,0)),'Données élèves'!K786),"")</f>
        <v/>
      </c>
      <c r="J783" s="148" t="str">
        <f>IF(AND(A783&lt;&gt;"",'Données élèves'!AF786&lt;&gt;""),IF('Données élèves'!AF786=TRUE,INDEX(codelangue,MATCH('Données élèves'!L786,liblangue,0)),'Données élèves'!L786),"")</f>
        <v/>
      </c>
      <c r="K783" s="148" t="str">
        <f>IF(AND(A783&lt;&gt;"",'Données élèves'!AH786&lt;&gt;""),IF('Données élèves'!AH786=TRUE,IF(INDEX(codegem,MATCH('Données élèves'!M786,libgem,0))&lt;8000,INDEX(codegem,MATCH('Données élèves'!M786,libgem,0)),""),'Données élèves'!M786),"")</f>
        <v/>
      </c>
      <c r="L783" s="148" t="str">
        <f>IF(AND(A783&lt;&gt;"",'Données élèves'!AH786&lt;&gt;""),IF('Données élèves'!AH786=TRUE,INDEX(codegemhist,MATCH('Données élèves'!M786,libgem,0)),""),"")</f>
        <v/>
      </c>
      <c r="M783" s="148" t="str">
        <f>IF(AND(A783&lt;&gt;"",'Données élèves'!AH786&lt;&gt;""),IF('Données élèves'!AH786=TRUE,IF(INDEX(codegem,MATCH('Données élèves'!M786,libgem,0))&gt;=8000,INDEX(codegem,MATCH('Données élèves'!M786,libgem,0)),""),'Données élèves'!M786),"")</f>
        <v/>
      </c>
      <c r="N783" s="148" t="str">
        <f>IF(AND(A783&lt;&gt;"",'Données élèves'!AI786&lt;&gt;""),IF('Données élèves'!AI786=TRUE,INDEX(codeschart,MATCH('Données élèves'!N786,libschart,0)),'Données élèves'!N786),"")</f>
        <v/>
      </c>
      <c r="O783" s="148" t="str">
        <f>IF(AND(A783&lt;&gt;"",'Données élèves'!O786&lt;&gt;""),'Données élèves'!O786,"")</f>
        <v/>
      </c>
      <c r="P783" s="148" t="str">
        <f>IF(AND(A783&lt;&gt;"",'Données élèves'!AK786&lt;&gt;""),IF('Données élèves'!AK786=TRUE,INDEX(codeform,MATCH('Données élèves'!P786,libform,0)),'Données élèves'!P786),"")</f>
        <v/>
      </c>
      <c r="Q783" s="148" t="str">
        <f>IF(AND(A783&lt;&gt;"",'Données élèves'!AL786&lt;&gt;""),IF('Données élèves'!AL786=TRUE,INDEX(codespe,MATCH('Données élèves'!Q786,libspe,0)),'Données élèves'!Q786),"")</f>
        <v/>
      </c>
      <c r="R783" s="148" t="str">
        <f>IF(AND(A783&lt;&gt;"",OR('Données élèves'!AM786&lt;&gt;"",'Données élèves'!AT786=FALSE)),IF('Données élèves'!AM786=TRUE,INDEX(codemp1,MATCH('Données élèves'!R786,libmp1,0)),IF('Données élèves'!AT786=FALSE,0,'Données élèves'!R786)),"")</f>
        <v/>
      </c>
      <c r="S783" s="148" t="str">
        <f t="shared" si="37"/>
        <v/>
      </c>
      <c r="T783" s="148" t="str">
        <f t="shared" si="38"/>
        <v/>
      </c>
      <c r="U783" s="148" t="str">
        <f>IF(AND(A783&lt;&gt;"",'Données élèves'!S786&lt;&gt;""),'Données élèves'!S786,"")</f>
        <v/>
      </c>
      <c r="V783" s="148" t="str">
        <f>IF(AND(A783&lt;&gt;"",'Données élèves'!T786&lt;&gt;""),'Données élèves'!T786,"")</f>
        <v/>
      </c>
      <c r="W783" s="148" t="str">
        <f>IF(AND(A783&lt;&gt;"",'Données élèves'!U786&lt;&gt;""),'Données élèves'!U786,"")</f>
        <v/>
      </c>
      <c r="X783" s="148" t="str">
        <f>IF(AND(A783&lt;&gt;"",'Données élèves'!V786&lt;&gt;""),'Données élèves'!V786,"")</f>
        <v/>
      </c>
      <c r="Y783" s="148" t="str">
        <f>IF(AND(A783&lt;&gt;"",'Données élèves'!W786&lt;&gt;""),'Données élèves'!W786,"")</f>
        <v/>
      </c>
      <c r="Z783" s="148" t="str">
        <f>IF(AND(A783&lt;&gt;"",'Données élèves'!X786&lt;&gt;""),'Données élèves'!X786,"")</f>
        <v/>
      </c>
    </row>
    <row r="784" spans="1:26" x14ac:dyDescent="0.2">
      <c r="A784" s="146" t="str">
        <f>IF('Données élèves'!$C787&lt;&gt;"",'Données élèves'!A787,"")</f>
        <v/>
      </c>
      <c r="B784" s="146" t="str">
        <f>IF(A784&lt;&gt;"",'Données élèves'!B787,"")</f>
        <v/>
      </c>
      <c r="C784" s="146" t="str">
        <f>IF(AND(A784&lt;&gt;"",'Données élèves'!F787&lt;&gt;""),IF(INDEX(codeclint,MATCH('Données élèves'!F787,libclint,0))&lt;&gt;"",INDEX(codeclint,MATCH('Données élèves'!F787,libclint,0)),""),"")</f>
        <v/>
      </c>
      <c r="D784" s="146" t="str">
        <f t="shared" si="36"/>
        <v/>
      </c>
      <c r="E784" s="146" t="str">
        <f>IF(A784&lt;&gt;"",IF('Données élèves'!G787&lt;&gt;"",IF('Données élèves'!AB787&lt;&gt;"",IF('Données élèves'!G787="LOC.ID",CONCATENATE("LOC.",'Données élèves'!AU$5),'Données élèves'!G787),""),""),"")</f>
        <v/>
      </c>
      <c r="F784" s="146" t="str">
        <f>IF(A784&lt;&gt;"",IF('Données élèves'!H787&lt;&gt;"",'Données élèves'!H787,""),"")</f>
        <v/>
      </c>
      <c r="G784" s="146" t="str">
        <f>IF(AND(A784&lt;&gt;"",'Données élèves'!AC787&lt;&gt;""),IF('Données élèves'!AC787=TRUE,INDEX(codesex,MATCH('Données élèves'!I787,libsex,0)),'Données élèves'!I787),"")</f>
        <v/>
      </c>
      <c r="H784" s="147" t="str">
        <f>IF(A784&lt;&gt;"",IF('Données élèves'!J787&lt;&gt;"",'Données élèves'!J787,""),"")</f>
        <v/>
      </c>
      <c r="I784" s="148" t="str">
        <f>IF(AND(A784&lt;&gt;"",'Données élèves'!AE787&lt;&gt;""),IF('Données élèves'!AE787=TRUE,INDEX(codenat,MATCH('Données élèves'!K787,libnat,0)),'Données élèves'!K787),"")</f>
        <v/>
      </c>
      <c r="J784" s="148" t="str">
        <f>IF(AND(A784&lt;&gt;"",'Données élèves'!AF787&lt;&gt;""),IF('Données élèves'!AF787=TRUE,INDEX(codelangue,MATCH('Données élèves'!L787,liblangue,0)),'Données élèves'!L787),"")</f>
        <v/>
      </c>
      <c r="K784" s="148" t="str">
        <f>IF(AND(A784&lt;&gt;"",'Données élèves'!AH787&lt;&gt;""),IF('Données élèves'!AH787=TRUE,IF(INDEX(codegem,MATCH('Données élèves'!M787,libgem,0))&lt;8000,INDEX(codegem,MATCH('Données élèves'!M787,libgem,0)),""),'Données élèves'!M787),"")</f>
        <v/>
      </c>
      <c r="L784" s="148" t="str">
        <f>IF(AND(A784&lt;&gt;"",'Données élèves'!AH787&lt;&gt;""),IF('Données élèves'!AH787=TRUE,INDEX(codegemhist,MATCH('Données élèves'!M787,libgem,0)),""),"")</f>
        <v/>
      </c>
      <c r="M784" s="148" t="str">
        <f>IF(AND(A784&lt;&gt;"",'Données élèves'!AH787&lt;&gt;""),IF('Données élèves'!AH787=TRUE,IF(INDEX(codegem,MATCH('Données élèves'!M787,libgem,0))&gt;=8000,INDEX(codegem,MATCH('Données élèves'!M787,libgem,0)),""),'Données élèves'!M787),"")</f>
        <v/>
      </c>
      <c r="N784" s="148" t="str">
        <f>IF(AND(A784&lt;&gt;"",'Données élèves'!AI787&lt;&gt;""),IF('Données élèves'!AI787=TRUE,INDEX(codeschart,MATCH('Données élèves'!N787,libschart,0)),'Données élèves'!N787),"")</f>
        <v/>
      </c>
      <c r="O784" s="148" t="str">
        <f>IF(AND(A784&lt;&gt;"",'Données élèves'!O787&lt;&gt;""),'Données élèves'!O787,"")</f>
        <v/>
      </c>
      <c r="P784" s="148" t="str">
        <f>IF(AND(A784&lt;&gt;"",'Données élèves'!AK787&lt;&gt;""),IF('Données élèves'!AK787=TRUE,INDEX(codeform,MATCH('Données élèves'!P787,libform,0)),'Données élèves'!P787),"")</f>
        <v/>
      </c>
      <c r="Q784" s="148" t="str">
        <f>IF(AND(A784&lt;&gt;"",'Données élèves'!AL787&lt;&gt;""),IF('Données élèves'!AL787=TRUE,INDEX(codespe,MATCH('Données élèves'!Q787,libspe,0)),'Données élèves'!Q787),"")</f>
        <v/>
      </c>
      <c r="R784" s="148" t="str">
        <f>IF(AND(A784&lt;&gt;"",OR('Données élèves'!AM787&lt;&gt;"",'Données élèves'!AT787=FALSE)),IF('Données élèves'!AM787=TRUE,INDEX(codemp1,MATCH('Données élèves'!R787,libmp1,0)),IF('Données élèves'!AT787=FALSE,0,'Données élèves'!R787)),"")</f>
        <v/>
      </c>
      <c r="S784" s="148" t="str">
        <f t="shared" si="37"/>
        <v/>
      </c>
      <c r="T784" s="148" t="str">
        <f t="shared" si="38"/>
        <v/>
      </c>
      <c r="U784" s="148" t="str">
        <f>IF(AND(A784&lt;&gt;"",'Données élèves'!S787&lt;&gt;""),'Données élèves'!S787,"")</f>
        <v/>
      </c>
      <c r="V784" s="148" t="str">
        <f>IF(AND(A784&lt;&gt;"",'Données élèves'!T787&lt;&gt;""),'Données élèves'!T787,"")</f>
        <v/>
      </c>
      <c r="W784" s="148" t="str">
        <f>IF(AND(A784&lt;&gt;"",'Données élèves'!U787&lt;&gt;""),'Données élèves'!U787,"")</f>
        <v/>
      </c>
      <c r="X784" s="148" t="str">
        <f>IF(AND(A784&lt;&gt;"",'Données élèves'!V787&lt;&gt;""),'Données élèves'!V787,"")</f>
        <v/>
      </c>
      <c r="Y784" s="148" t="str">
        <f>IF(AND(A784&lt;&gt;"",'Données élèves'!W787&lt;&gt;""),'Données élèves'!W787,"")</f>
        <v/>
      </c>
      <c r="Z784" s="148" t="str">
        <f>IF(AND(A784&lt;&gt;"",'Données élèves'!X787&lt;&gt;""),'Données élèves'!X787,"")</f>
        <v/>
      </c>
    </row>
    <row r="785" spans="1:26" x14ac:dyDescent="0.2">
      <c r="A785" s="146" t="str">
        <f>IF('Données élèves'!$C788&lt;&gt;"",'Données élèves'!A788,"")</f>
        <v/>
      </c>
      <c r="B785" s="146" t="str">
        <f>IF(A785&lt;&gt;"",'Données élèves'!B788,"")</f>
        <v/>
      </c>
      <c r="C785" s="146" t="str">
        <f>IF(AND(A785&lt;&gt;"",'Données élèves'!F788&lt;&gt;""),IF(INDEX(codeclint,MATCH('Données élèves'!F788,libclint,0))&lt;&gt;"",INDEX(codeclint,MATCH('Données élèves'!F788,libclint,0)),""),"")</f>
        <v/>
      </c>
      <c r="D785" s="146" t="str">
        <f t="shared" si="36"/>
        <v/>
      </c>
      <c r="E785" s="146" t="str">
        <f>IF(A785&lt;&gt;"",IF('Données élèves'!G788&lt;&gt;"",IF('Données élèves'!AB788&lt;&gt;"",IF('Données élèves'!G788="LOC.ID",CONCATENATE("LOC.",'Données élèves'!AU$5),'Données élèves'!G788),""),""),"")</f>
        <v/>
      </c>
      <c r="F785" s="146" t="str">
        <f>IF(A785&lt;&gt;"",IF('Données élèves'!H788&lt;&gt;"",'Données élèves'!H788,""),"")</f>
        <v/>
      </c>
      <c r="G785" s="146" t="str">
        <f>IF(AND(A785&lt;&gt;"",'Données élèves'!AC788&lt;&gt;""),IF('Données élèves'!AC788=TRUE,INDEX(codesex,MATCH('Données élèves'!I788,libsex,0)),'Données élèves'!I788),"")</f>
        <v/>
      </c>
      <c r="H785" s="147" t="str">
        <f>IF(A785&lt;&gt;"",IF('Données élèves'!J788&lt;&gt;"",'Données élèves'!J788,""),"")</f>
        <v/>
      </c>
      <c r="I785" s="148" t="str">
        <f>IF(AND(A785&lt;&gt;"",'Données élèves'!AE788&lt;&gt;""),IF('Données élèves'!AE788=TRUE,INDEX(codenat,MATCH('Données élèves'!K788,libnat,0)),'Données élèves'!K788),"")</f>
        <v/>
      </c>
      <c r="J785" s="148" t="str">
        <f>IF(AND(A785&lt;&gt;"",'Données élèves'!AF788&lt;&gt;""),IF('Données élèves'!AF788=TRUE,INDEX(codelangue,MATCH('Données élèves'!L788,liblangue,0)),'Données élèves'!L788),"")</f>
        <v/>
      </c>
      <c r="K785" s="148" t="str">
        <f>IF(AND(A785&lt;&gt;"",'Données élèves'!AH788&lt;&gt;""),IF('Données élèves'!AH788=TRUE,IF(INDEX(codegem,MATCH('Données élèves'!M788,libgem,0))&lt;8000,INDEX(codegem,MATCH('Données élèves'!M788,libgem,0)),""),'Données élèves'!M788),"")</f>
        <v/>
      </c>
      <c r="L785" s="148" t="str">
        <f>IF(AND(A785&lt;&gt;"",'Données élèves'!AH788&lt;&gt;""),IF('Données élèves'!AH788=TRUE,INDEX(codegemhist,MATCH('Données élèves'!M788,libgem,0)),""),"")</f>
        <v/>
      </c>
      <c r="M785" s="148" t="str">
        <f>IF(AND(A785&lt;&gt;"",'Données élèves'!AH788&lt;&gt;""),IF('Données élèves'!AH788=TRUE,IF(INDEX(codegem,MATCH('Données élèves'!M788,libgem,0))&gt;=8000,INDEX(codegem,MATCH('Données élèves'!M788,libgem,0)),""),'Données élèves'!M788),"")</f>
        <v/>
      </c>
      <c r="N785" s="148" t="str">
        <f>IF(AND(A785&lt;&gt;"",'Données élèves'!AI788&lt;&gt;""),IF('Données élèves'!AI788=TRUE,INDEX(codeschart,MATCH('Données élèves'!N788,libschart,0)),'Données élèves'!N788),"")</f>
        <v/>
      </c>
      <c r="O785" s="148" t="str">
        <f>IF(AND(A785&lt;&gt;"",'Données élèves'!O788&lt;&gt;""),'Données élèves'!O788,"")</f>
        <v/>
      </c>
      <c r="P785" s="148" t="str">
        <f>IF(AND(A785&lt;&gt;"",'Données élèves'!AK788&lt;&gt;""),IF('Données élèves'!AK788=TRUE,INDEX(codeform,MATCH('Données élèves'!P788,libform,0)),'Données élèves'!P788),"")</f>
        <v/>
      </c>
      <c r="Q785" s="148" t="str">
        <f>IF(AND(A785&lt;&gt;"",'Données élèves'!AL788&lt;&gt;""),IF('Données élèves'!AL788=TRUE,INDEX(codespe,MATCH('Données élèves'!Q788,libspe,0)),'Données élèves'!Q788),"")</f>
        <v/>
      </c>
      <c r="R785" s="148" t="str">
        <f>IF(AND(A785&lt;&gt;"",OR('Données élèves'!AM788&lt;&gt;"",'Données élèves'!AT788=FALSE)),IF('Données élèves'!AM788=TRUE,INDEX(codemp1,MATCH('Données élèves'!R788,libmp1,0)),IF('Données élèves'!AT788=FALSE,0,'Données élèves'!R788)),"")</f>
        <v/>
      </c>
      <c r="S785" s="148" t="str">
        <f t="shared" si="37"/>
        <v/>
      </c>
      <c r="T785" s="148" t="str">
        <f t="shared" si="38"/>
        <v/>
      </c>
      <c r="U785" s="148" t="str">
        <f>IF(AND(A785&lt;&gt;"",'Données élèves'!S788&lt;&gt;""),'Données élèves'!S788,"")</f>
        <v/>
      </c>
      <c r="V785" s="148" t="str">
        <f>IF(AND(A785&lt;&gt;"",'Données élèves'!T788&lt;&gt;""),'Données élèves'!T788,"")</f>
        <v/>
      </c>
      <c r="W785" s="148" t="str">
        <f>IF(AND(A785&lt;&gt;"",'Données élèves'!U788&lt;&gt;""),'Données élèves'!U788,"")</f>
        <v/>
      </c>
      <c r="X785" s="148" t="str">
        <f>IF(AND(A785&lt;&gt;"",'Données élèves'!V788&lt;&gt;""),'Données élèves'!V788,"")</f>
        <v/>
      </c>
      <c r="Y785" s="148" t="str">
        <f>IF(AND(A785&lt;&gt;"",'Données élèves'!W788&lt;&gt;""),'Données élèves'!W788,"")</f>
        <v/>
      </c>
      <c r="Z785" s="148" t="str">
        <f>IF(AND(A785&lt;&gt;"",'Données élèves'!X788&lt;&gt;""),'Données élèves'!X788,"")</f>
        <v/>
      </c>
    </row>
    <row r="786" spans="1:26" x14ac:dyDescent="0.2">
      <c r="A786" s="146" t="str">
        <f>IF('Données élèves'!$C789&lt;&gt;"",'Données élèves'!A789,"")</f>
        <v/>
      </c>
      <c r="B786" s="146" t="str">
        <f>IF(A786&lt;&gt;"",'Données élèves'!B789,"")</f>
        <v/>
      </c>
      <c r="C786" s="146" t="str">
        <f>IF(AND(A786&lt;&gt;"",'Données élèves'!F789&lt;&gt;""),IF(INDEX(codeclint,MATCH('Données élèves'!F789,libclint,0))&lt;&gt;"",INDEX(codeclint,MATCH('Données élèves'!F789,libclint,0)),""),"")</f>
        <v/>
      </c>
      <c r="D786" s="146" t="str">
        <f t="shared" si="36"/>
        <v/>
      </c>
      <c r="E786" s="146" t="str">
        <f>IF(A786&lt;&gt;"",IF('Données élèves'!G789&lt;&gt;"",IF('Données élèves'!AB789&lt;&gt;"",IF('Données élèves'!G789="LOC.ID",CONCATENATE("LOC.",'Données élèves'!AU$5),'Données élèves'!G789),""),""),"")</f>
        <v/>
      </c>
      <c r="F786" s="146" t="str">
        <f>IF(A786&lt;&gt;"",IF('Données élèves'!H789&lt;&gt;"",'Données élèves'!H789,""),"")</f>
        <v/>
      </c>
      <c r="G786" s="146" t="str">
        <f>IF(AND(A786&lt;&gt;"",'Données élèves'!AC789&lt;&gt;""),IF('Données élèves'!AC789=TRUE,INDEX(codesex,MATCH('Données élèves'!I789,libsex,0)),'Données élèves'!I789),"")</f>
        <v/>
      </c>
      <c r="H786" s="147" t="str">
        <f>IF(A786&lt;&gt;"",IF('Données élèves'!J789&lt;&gt;"",'Données élèves'!J789,""),"")</f>
        <v/>
      </c>
      <c r="I786" s="148" t="str">
        <f>IF(AND(A786&lt;&gt;"",'Données élèves'!AE789&lt;&gt;""),IF('Données élèves'!AE789=TRUE,INDEX(codenat,MATCH('Données élèves'!K789,libnat,0)),'Données élèves'!K789),"")</f>
        <v/>
      </c>
      <c r="J786" s="148" t="str">
        <f>IF(AND(A786&lt;&gt;"",'Données élèves'!AF789&lt;&gt;""),IF('Données élèves'!AF789=TRUE,INDEX(codelangue,MATCH('Données élèves'!L789,liblangue,0)),'Données élèves'!L789),"")</f>
        <v/>
      </c>
      <c r="K786" s="148" t="str">
        <f>IF(AND(A786&lt;&gt;"",'Données élèves'!AH789&lt;&gt;""),IF('Données élèves'!AH789=TRUE,IF(INDEX(codegem,MATCH('Données élèves'!M789,libgem,0))&lt;8000,INDEX(codegem,MATCH('Données élèves'!M789,libgem,0)),""),'Données élèves'!M789),"")</f>
        <v/>
      </c>
      <c r="L786" s="148" t="str">
        <f>IF(AND(A786&lt;&gt;"",'Données élèves'!AH789&lt;&gt;""),IF('Données élèves'!AH789=TRUE,INDEX(codegemhist,MATCH('Données élèves'!M789,libgem,0)),""),"")</f>
        <v/>
      </c>
      <c r="M786" s="148" t="str">
        <f>IF(AND(A786&lt;&gt;"",'Données élèves'!AH789&lt;&gt;""),IF('Données élèves'!AH789=TRUE,IF(INDEX(codegem,MATCH('Données élèves'!M789,libgem,0))&gt;=8000,INDEX(codegem,MATCH('Données élèves'!M789,libgem,0)),""),'Données élèves'!M789),"")</f>
        <v/>
      </c>
      <c r="N786" s="148" t="str">
        <f>IF(AND(A786&lt;&gt;"",'Données élèves'!AI789&lt;&gt;""),IF('Données élèves'!AI789=TRUE,INDEX(codeschart,MATCH('Données élèves'!N789,libschart,0)),'Données élèves'!N789),"")</f>
        <v/>
      </c>
      <c r="O786" s="148" t="str">
        <f>IF(AND(A786&lt;&gt;"",'Données élèves'!O789&lt;&gt;""),'Données élèves'!O789,"")</f>
        <v/>
      </c>
      <c r="P786" s="148" t="str">
        <f>IF(AND(A786&lt;&gt;"",'Données élèves'!AK789&lt;&gt;""),IF('Données élèves'!AK789=TRUE,INDEX(codeform,MATCH('Données élèves'!P789,libform,0)),'Données élèves'!P789),"")</f>
        <v/>
      </c>
      <c r="Q786" s="148" t="str">
        <f>IF(AND(A786&lt;&gt;"",'Données élèves'!AL789&lt;&gt;""),IF('Données élèves'!AL789=TRUE,INDEX(codespe,MATCH('Données élèves'!Q789,libspe,0)),'Données élèves'!Q789),"")</f>
        <v/>
      </c>
      <c r="R786" s="148" t="str">
        <f>IF(AND(A786&lt;&gt;"",OR('Données élèves'!AM789&lt;&gt;"",'Données élèves'!AT789=FALSE)),IF('Données élèves'!AM789=TRUE,INDEX(codemp1,MATCH('Données élèves'!R789,libmp1,0)),IF('Données élèves'!AT789=FALSE,0,'Données élèves'!R789)),"")</f>
        <v/>
      </c>
      <c r="S786" s="148" t="str">
        <f t="shared" si="37"/>
        <v/>
      </c>
      <c r="T786" s="148" t="str">
        <f t="shared" si="38"/>
        <v/>
      </c>
      <c r="U786" s="148" t="str">
        <f>IF(AND(A786&lt;&gt;"",'Données élèves'!S789&lt;&gt;""),'Données élèves'!S789,"")</f>
        <v/>
      </c>
      <c r="V786" s="148" t="str">
        <f>IF(AND(A786&lt;&gt;"",'Données élèves'!T789&lt;&gt;""),'Données élèves'!T789,"")</f>
        <v/>
      </c>
      <c r="W786" s="148" t="str">
        <f>IF(AND(A786&lt;&gt;"",'Données élèves'!U789&lt;&gt;""),'Données élèves'!U789,"")</f>
        <v/>
      </c>
      <c r="X786" s="148" t="str">
        <f>IF(AND(A786&lt;&gt;"",'Données élèves'!V789&lt;&gt;""),'Données élèves'!V789,"")</f>
        <v/>
      </c>
      <c r="Y786" s="148" t="str">
        <f>IF(AND(A786&lt;&gt;"",'Données élèves'!W789&lt;&gt;""),'Données élèves'!W789,"")</f>
        <v/>
      </c>
      <c r="Z786" s="148" t="str">
        <f>IF(AND(A786&lt;&gt;"",'Données élèves'!X789&lt;&gt;""),'Données élèves'!X789,"")</f>
        <v/>
      </c>
    </row>
    <row r="787" spans="1:26" x14ac:dyDescent="0.2">
      <c r="A787" s="146" t="str">
        <f>IF('Données élèves'!$C790&lt;&gt;"",'Données élèves'!A790,"")</f>
        <v/>
      </c>
      <c r="B787" s="146" t="str">
        <f>IF(A787&lt;&gt;"",'Données élèves'!B790,"")</f>
        <v/>
      </c>
      <c r="C787" s="146" t="str">
        <f>IF(AND(A787&lt;&gt;"",'Données élèves'!F790&lt;&gt;""),IF(INDEX(codeclint,MATCH('Données élèves'!F790,libclint,0))&lt;&gt;"",INDEX(codeclint,MATCH('Données élèves'!F790,libclint,0)),""),"")</f>
        <v/>
      </c>
      <c r="D787" s="146" t="str">
        <f t="shared" si="36"/>
        <v/>
      </c>
      <c r="E787" s="146" t="str">
        <f>IF(A787&lt;&gt;"",IF('Données élèves'!G790&lt;&gt;"",IF('Données élèves'!AB790&lt;&gt;"",IF('Données élèves'!G790="LOC.ID",CONCATENATE("LOC.",'Données élèves'!AU$5),'Données élèves'!G790),""),""),"")</f>
        <v/>
      </c>
      <c r="F787" s="146" t="str">
        <f>IF(A787&lt;&gt;"",IF('Données élèves'!H790&lt;&gt;"",'Données élèves'!H790,""),"")</f>
        <v/>
      </c>
      <c r="G787" s="146" t="str">
        <f>IF(AND(A787&lt;&gt;"",'Données élèves'!AC790&lt;&gt;""),IF('Données élèves'!AC790=TRUE,INDEX(codesex,MATCH('Données élèves'!I790,libsex,0)),'Données élèves'!I790),"")</f>
        <v/>
      </c>
      <c r="H787" s="147" t="str">
        <f>IF(A787&lt;&gt;"",IF('Données élèves'!J790&lt;&gt;"",'Données élèves'!J790,""),"")</f>
        <v/>
      </c>
      <c r="I787" s="148" t="str">
        <f>IF(AND(A787&lt;&gt;"",'Données élèves'!AE790&lt;&gt;""),IF('Données élèves'!AE790=TRUE,INDEX(codenat,MATCH('Données élèves'!K790,libnat,0)),'Données élèves'!K790),"")</f>
        <v/>
      </c>
      <c r="J787" s="148" t="str">
        <f>IF(AND(A787&lt;&gt;"",'Données élèves'!AF790&lt;&gt;""),IF('Données élèves'!AF790=TRUE,INDEX(codelangue,MATCH('Données élèves'!L790,liblangue,0)),'Données élèves'!L790),"")</f>
        <v/>
      </c>
      <c r="K787" s="148" t="str">
        <f>IF(AND(A787&lt;&gt;"",'Données élèves'!AH790&lt;&gt;""),IF('Données élèves'!AH790=TRUE,IF(INDEX(codegem,MATCH('Données élèves'!M790,libgem,0))&lt;8000,INDEX(codegem,MATCH('Données élèves'!M790,libgem,0)),""),'Données élèves'!M790),"")</f>
        <v/>
      </c>
      <c r="L787" s="148" t="str">
        <f>IF(AND(A787&lt;&gt;"",'Données élèves'!AH790&lt;&gt;""),IF('Données élèves'!AH790=TRUE,INDEX(codegemhist,MATCH('Données élèves'!M790,libgem,0)),""),"")</f>
        <v/>
      </c>
      <c r="M787" s="148" t="str">
        <f>IF(AND(A787&lt;&gt;"",'Données élèves'!AH790&lt;&gt;""),IF('Données élèves'!AH790=TRUE,IF(INDEX(codegem,MATCH('Données élèves'!M790,libgem,0))&gt;=8000,INDEX(codegem,MATCH('Données élèves'!M790,libgem,0)),""),'Données élèves'!M790),"")</f>
        <v/>
      </c>
      <c r="N787" s="148" t="str">
        <f>IF(AND(A787&lt;&gt;"",'Données élèves'!AI790&lt;&gt;""),IF('Données élèves'!AI790=TRUE,INDEX(codeschart,MATCH('Données élèves'!N790,libschart,0)),'Données élèves'!N790),"")</f>
        <v/>
      </c>
      <c r="O787" s="148" t="str">
        <f>IF(AND(A787&lt;&gt;"",'Données élèves'!O790&lt;&gt;""),'Données élèves'!O790,"")</f>
        <v/>
      </c>
      <c r="P787" s="148" t="str">
        <f>IF(AND(A787&lt;&gt;"",'Données élèves'!AK790&lt;&gt;""),IF('Données élèves'!AK790=TRUE,INDEX(codeform,MATCH('Données élèves'!P790,libform,0)),'Données élèves'!P790),"")</f>
        <v/>
      </c>
      <c r="Q787" s="148" t="str">
        <f>IF(AND(A787&lt;&gt;"",'Données élèves'!AL790&lt;&gt;""),IF('Données élèves'!AL790=TRUE,INDEX(codespe,MATCH('Données élèves'!Q790,libspe,0)),'Données élèves'!Q790),"")</f>
        <v/>
      </c>
      <c r="R787" s="148" t="str">
        <f>IF(AND(A787&lt;&gt;"",OR('Données élèves'!AM790&lt;&gt;"",'Données élèves'!AT790=FALSE)),IF('Données élèves'!AM790=TRUE,INDEX(codemp1,MATCH('Données élèves'!R790,libmp1,0)),IF('Données élèves'!AT790=FALSE,0,'Données élèves'!R790)),"")</f>
        <v/>
      </c>
      <c r="S787" s="148" t="str">
        <f t="shared" si="37"/>
        <v/>
      </c>
      <c r="T787" s="148" t="str">
        <f t="shared" si="38"/>
        <v/>
      </c>
      <c r="U787" s="148" t="str">
        <f>IF(AND(A787&lt;&gt;"",'Données élèves'!S790&lt;&gt;""),'Données élèves'!S790,"")</f>
        <v/>
      </c>
      <c r="V787" s="148" t="str">
        <f>IF(AND(A787&lt;&gt;"",'Données élèves'!T790&lt;&gt;""),'Données élèves'!T790,"")</f>
        <v/>
      </c>
      <c r="W787" s="148" t="str">
        <f>IF(AND(A787&lt;&gt;"",'Données élèves'!U790&lt;&gt;""),'Données élèves'!U790,"")</f>
        <v/>
      </c>
      <c r="X787" s="148" t="str">
        <f>IF(AND(A787&lt;&gt;"",'Données élèves'!V790&lt;&gt;""),'Données élèves'!V790,"")</f>
        <v/>
      </c>
      <c r="Y787" s="148" t="str">
        <f>IF(AND(A787&lt;&gt;"",'Données élèves'!W790&lt;&gt;""),'Données élèves'!W790,"")</f>
        <v/>
      </c>
      <c r="Z787" s="148" t="str">
        <f>IF(AND(A787&lt;&gt;"",'Données élèves'!X790&lt;&gt;""),'Données élèves'!X790,"")</f>
        <v/>
      </c>
    </row>
    <row r="788" spans="1:26" x14ac:dyDescent="0.2">
      <c r="A788" s="146" t="str">
        <f>IF('Données élèves'!$C791&lt;&gt;"",'Données élèves'!A791,"")</f>
        <v/>
      </c>
      <c r="B788" s="146" t="str">
        <f>IF(A788&lt;&gt;"",'Données élèves'!B791,"")</f>
        <v/>
      </c>
      <c r="C788" s="146" t="str">
        <f>IF(AND(A788&lt;&gt;"",'Données élèves'!F791&lt;&gt;""),IF(INDEX(codeclint,MATCH('Données élèves'!F791,libclint,0))&lt;&gt;"",INDEX(codeclint,MATCH('Données élèves'!F791,libclint,0)),""),"")</f>
        <v/>
      </c>
      <c r="D788" s="146" t="str">
        <f t="shared" si="36"/>
        <v/>
      </c>
      <c r="E788" s="146" t="str">
        <f>IF(A788&lt;&gt;"",IF('Données élèves'!G791&lt;&gt;"",IF('Données élèves'!AB791&lt;&gt;"",IF('Données élèves'!G791="LOC.ID",CONCATENATE("LOC.",'Données élèves'!AU$5),'Données élèves'!G791),""),""),"")</f>
        <v/>
      </c>
      <c r="F788" s="146" t="str">
        <f>IF(A788&lt;&gt;"",IF('Données élèves'!H791&lt;&gt;"",'Données élèves'!H791,""),"")</f>
        <v/>
      </c>
      <c r="G788" s="146" t="str">
        <f>IF(AND(A788&lt;&gt;"",'Données élèves'!AC791&lt;&gt;""),IF('Données élèves'!AC791=TRUE,INDEX(codesex,MATCH('Données élèves'!I791,libsex,0)),'Données élèves'!I791),"")</f>
        <v/>
      </c>
      <c r="H788" s="147" t="str">
        <f>IF(A788&lt;&gt;"",IF('Données élèves'!J791&lt;&gt;"",'Données élèves'!J791,""),"")</f>
        <v/>
      </c>
      <c r="I788" s="148" t="str">
        <f>IF(AND(A788&lt;&gt;"",'Données élèves'!AE791&lt;&gt;""),IF('Données élèves'!AE791=TRUE,INDEX(codenat,MATCH('Données élèves'!K791,libnat,0)),'Données élèves'!K791),"")</f>
        <v/>
      </c>
      <c r="J788" s="148" t="str">
        <f>IF(AND(A788&lt;&gt;"",'Données élèves'!AF791&lt;&gt;""),IF('Données élèves'!AF791=TRUE,INDEX(codelangue,MATCH('Données élèves'!L791,liblangue,0)),'Données élèves'!L791),"")</f>
        <v/>
      </c>
      <c r="K788" s="148" t="str">
        <f>IF(AND(A788&lt;&gt;"",'Données élèves'!AH791&lt;&gt;""),IF('Données élèves'!AH791=TRUE,IF(INDEX(codegem,MATCH('Données élèves'!M791,libgem,0))&lt;8000,INDEX(codegem,MATCH('Données élèves'!M791,libgem,0)),""),'Données élèves'!M791),"")</f>
        <v/>
      </c>
      <c r="L788" s="148" t="str">
        <f>IF(AND(A788&lt;&gt;"",'Données élèves'!AH791&lt;&gt;""),IF('Données élèves'!AH791=TRUE,INDEX(codegemhist,MATCH('Données élèves'!M791,libgem,0)),""),"")</f>
        <v/>
      </c>
      <c r="M788" s="148" t="str">
        <f>IF(AND(A788&lt;&gt;"",'Données élèves'!AH791&lt;&gt;""),IF('Données élèves'!AH791=TRUE,IF(INDEX(codegem,MATCH('Données élèves'!M791,libgem,0))&gt;=8000,INDEX(codegem,MATCH('Données élèves'!M791,libgem,0)),""),'Données élèves'!M791),"")</f>
        <v/>
      </c>
      <c r="N788" s="148" t="str">
        <f>IF(AND(A788&lt;&gt;"",'Données élèves'!AI791&lt;&gt;""),IF('Données élèves'!AI791=TRUE,INDEX(codeschart,MATCH('Données élèves'!N791,libschart,0)),'Données élèves'!N791),"")</f>
        <v/>
      </c>
      <c r="O788" s="148" t="str">
        <f>IF(AND(A788&lt;&gt;"",'Données élèves'!O791&lt;&gt;""),'Données élèves'!O791,"")</f>
        <v/>
      </c>
      <c r="P788" s="148" t="str">
        <f>IF(AND(A788&lt;&gt;"",'Données élèves'!AK791&lt;&gt;""),IF('Données élèves'!AK791=TRUE,INDEX(codeform,MATCH('Données élèves'!P791,libform,0)),'Données élèves'!P791),"")</f>
        <v/>
      </c>
      <c r="Q788" s="148" t="str">
        <f>IF(AND(A788&lt;&gt;"",'Données élèves'!AL791&lt;&gt;""),IF('Données élèves'!AL791=TRUE,INDEX(codespe,MATCH('Données élèves'!Q791,libspe,0)),'Données élèves'!Q791),"")</f>
        <v/>
      </c>
      <c r="R788" s="148" t="str">
        <f>IF(AND(A788&lt;&gt;"",OR('Données élèves'!AM791&lt;&gt;"",'Données élèves'!AT791=FALSE)),IF('Données élèves'!AM791=TRUE,INDEX(codemp1,MATCH('Données élèves'!R791,libmp1,0)),IF('Données élèves'!AT791=FALSE,0,'Données élèves'!R791)),"")</f>
        <v/>
      </c>
      <c r="S788" s="148" t="str">
        <f t="shared" si="37"/>
        <v/>
      </c>
      <c r="T788" s="148" t="str">
        <f t="shared" si="38"/>
        <v/>
      </c>
      <c r="U788" s="148" t="str">
        <f>IF(AND(A788&lt;&gt;"",'Données élèves'!S791&lt;&gt;""),'Données élèves'!S791,"")</f>
        <v/>
      </c>
      <c r="V788" s="148" t="str">
        <f>IF(AND(A788&lt;&gt;"",'Données élèves'!T791&lt;&gt;""),'Données élèves'!T791,"")</f>
        <v/>
      </c>
      <c r="W788" s="148" t="str">
        <f>IF(AND(A788&lt;&gt;"",'Données élèves'!U791&lt;&gt;""),'Données élèves'!U791,"")</f>
        <v/>
      </c>
      <c r="X788" s="148" t="str">
        <f>IF(AND(A788&lt;&gt;"",'Données élèves'!V791&lt;&gt;""),'Données élèves'!V791,"")</f>
        <v/>
      </c>
      <c r="Y788" s="148" t="str">
        <f>IF(AND(A788&lt;&gt;"",'Données élèves'!W791&lt;&gt;""),'Données élèves'!W791,"")</f>
        <v/>
      </c>
      <c r="Z788" s="148" t="str">
        <f>IF(AND(A788&lt;&gt;"",'Données élèves'!X791&lt;&gt;""),'Données élèves'!X791,"")</f>
        <v/>
      </c>
    </row>
    <row r="789" spans="1:26" x14ac:dyDescent="0.2">
      <c r="A789" s="146" t="str">
        <f>IF('Données élèves'!$C792&lt;&gt;"",'Données élèves'!A792,"")</f>
        <v/>
      </c>
      <c r="B789" s="146" t="str">
        <f>IF(A789&lt;&gt;"",'Données élèves'!B792,"")</f>
        <v/>
      </c>
      <c r="C789" s="146" t="str">
        <f>IF(AND(A789&lt;&gt;"",'Données élèves'!F792&lt;&gt;""),IF(INDEX(codeclint,MATCH('Données élèves'!F792,libclint,0))&lt;&gt;"",INDEX(codeclint,MATCH('Données élèves'!F792,libclint,0)),""),"")</f>
        <v/>
      </c>
      <c r="D789" s="146" t="str">
        <f t="shared" si="36"/>
        <v/>
      </c>
      <c r="E789" s="146" t="str">
        <f>IF(A789&lt;&gt;"",IF('Données élèves'!G792&lt;&gt;"",IF('Données élèves'!AB792&lt;&gt;"",IF('Données élèves'!G792="LOC.ID",CONCATENATE("LOC.",'Données élèves'!AU$5),'Données élèves'!G792),""),""),"")</f>
        <v/>
      </c>
      <c r="F789" s="146" t="str">
        <f>IF(A789&lt;&gt;"",IF('Données élèves'!H792&lt;&gt;"",'Données élèves'!H792,""),"")</f>
        <v/>
      </c>
      <c r="G789" s="146" t="str">
        <f>IF(AND(A789&lt;&gt;"",'Données élèves'!AC792&lt;&gt;""),IF('Données élèves'!AC792=TRUE,INDEX(codesex,MATCH('Données élèves'!I792,libsex,0)),'Données élèves'!I792),"")</f>
        <v/>
      </c>
      <c r="H789" s="147" t="str">
        <f>IF(A789&lt;&gt;"",IF('Données élèves'!J792&lt;&gt;"",'Données élèves'!J792,""),"")</f>
        <v/>
      </c>
      <c r="I789" s="148" t="str">
        <f>IF(AND(A789&lt;&gt;"",'Données élèves'!AE792&lt;&gt;""),IF('Données élèves'!AE792=TRUE,INDEX(codenat,MATCH('Données élèves'!K792,libnat,0)),'Données élèves'!K792),"")</f>
        <v/>
      </c>
      <c r="J789" s="148" t="str">
        <f>IF(AND(A789&lt;&gt;"",'Données élèves'!AF792&lt;&gt;""),IF('Données élèves'!AF792=TRUE,INDEX(codelangue,MATCH('Données élèves'!L792,liblangue,0)),'Données élèves'!L792),"")</f>
        <v/>
      </c>
      <c r="K789" s="148" t="str">
        <f>IF(AND(A789&lt;&gt;"",'Données élèves'!AH792&lt;&gt;""),IF('Données élèves'!AH792=TRUE,IF(INDEX(codegem,MATCH('Données élèves'!M792,libgem,0))&lt;8000,INDEX(codegem,MATCH('Données élèves'!M792,libgem,0)),""),'Données élèves'!M792),"")</f>
        <v/>
      </c>
      <c r="L789" s="148" t="str">
        <f>IF(AND(A789&lt;&gt;"",'Données élèves'!AH792&lt;&gt;""),IF('Données élèves'!AH792=TRUE,INDEX(codegemhist,MATCH('Données élèves'!M792,libgem,0)),""),"")</f>
        <v/>
      </c>
      <c r="M789" s="148" t="str">
        <f>IF(AND(A789&lt;&gt;"",'Données élèves'!AH792&lt;&gt;""),IF('Données élèves'!AH792=TRUE,IF(INDEX(codegem,MATCH('Données élèves'!M792,libgem,0))&gt;=8000,INDEX(codegem,MATCH('Données élèves'!M792,libgem,0)),""),'Données élèves'!M792),"")</f>
        <v/>
      </c>
      <c r="N789" s="148" t="str">
        <f>IF(AND(A789&lt;&gt;"",'Données élèves'!AI792&lt;&gt;""),IF('Données élèves'!AI792=TRUE,INDEX(codeschart,MATCH('Données élèves'!N792,libschart,0)),'Données élèves'!N792),"")</f>
        <v/>
      </c>
      <c r="O789" s="148" t="str">
        <f>IF(AND(A789&lt;&gt;"",'Données élèves'!O792&lt;&gt;""),'Données élèves'!O792,"")</f>
        <v/>
      </c>
      <c r="P789" s="148" t="str">
        <f>IF(AND(A789&lt;&gt;"",'Données élèves'!AK792&lt;&gt;""),IF('Données élèves'!AK792=TRUE,INDEX(codeform,MATCH('Données élèves'!P792,libform,0)),'Données élèves'!P792),"")</f>
        <v/>
      </c>
      <c r="Q789" s="148" t="str">
        <f>IF(AND(A789&lt;&gt;"",'Données élèves'!AL792&lt;&gt;""),IF('Données élèves'!AL792=TRUE,INDEX(codespe,MATCH('Données élèves'!Q792,libspe,0)),'Données élèves'!Q792),"")</f>
        <v/>
      </c>
      <c r="R789" s="148" t="str">
        <f>IF(AND(A789&lt;&gt;"",OR('Données élèves'!AM792&lt;&gt;"",'Données élèves'!AT792=FALSE)),IF('Données élèves'!AM792=TRUE,INDEX(codemp1,MATCH('Données élèves'!R792,libmp1,0)),IF('Données élèves'!AT792=FALSE,0,'Données élèves'!R792)),"")</f>
        <v/>
      </c>
      <c r="S789" s="148" t="str">
        <f t="shared" si="37"/>
        <v/>
      </c>
      <c r="T789" s="148" t="str">
        <f t="shared" si="38"/>
        <v/>
      </c>
      <c r="U789" s="148" t="str">
        <f>IF(AND(A789&lt;&gt;"",'Données élèves'!S792&lt;&gt;""),'Données élèves'!S792,"")</f>
        <v/>
      </c>
      <c r="V789" s="148" t="str">
        <f>IF(AND(A789&lt;&gt;"",'Données élèves'!T792&lt;&gt;""),'Données élèves'!T792,"")</f>
        <v/>
      </c>
      <c r="W789" s="148" t="str">
        <f>IF(AND(A789&lt;&gt;"",'Données élèves'!U792&lt;&gt;""),'Données élèves'!U792,"")</f>
        <v/>
      </c>
      <c r="X789" s="148" t="str">
        <f>IF(AND(A789&lt;&gt;"",'Données élèves'!V792&lt;&gt;""),'Données élèves'!V792,"")</f>
        <v/>
      </c>
      <c r="Y789" s="148" t="str">
        <f>IF(AND(A789&lt;&gt;"",'Données élèves'!W792&lt;&gt;""),'Données élèves'!W792,"")</f>
        <v/>
      </c>
      <c r="Z789" s="148" t="str">
        <f>IF(AND(A789&lt;&gt;"",'Données élèves'!X792&lt;&gt;""),'Données élèves'!X792,"")</f>
        <v/>
      </c>
    </row>
    <row r="790" spans="1:26" x14ac:dyDescent="0.2">
      <c r="A790" s="146" t="str">
        <f>IF('Données élèves'!$C793&lt;&gt;"",'Données élèves'!A793,"")</f>
        <v/>
      </c>
      <c r="B790" s="146" t="str">
        <f>IF(A790&lt;&gt;"",'Données élèves'!B793,"")</f>
        <v/>
      </c>
      <c r="C790" s="146" t="str">
        <f>IF(AND(A790&lt;&gt;"",'Données élèves'!F793&lt;&gt;""),IF(INDEX(codeclint,MATCH('Données élèves'!F793,libclint,0))&lt;&gt;"",INDEX(codeclint,MATCH('Données élèves'!F793,libclint,0)),""),"")</f>
        <v/>
      </c>
      <c r="D790" s="146" t="str">
        <f t="shared" si="36"/>
        <v/>
      </c>
      <c r="E790" s="146" t="str">
        <f>IF(A790&lt;&gt;"",IF('Données élèves'!G793&lt;&gt;"",IF('Données élèves'!AB793&lt;&gt;"",IF('Données élèves'!G793="LOC.ID",CONCATENATE("LOC.",'Données élèves'!AU$5),'Données élèves'!G793),""),""),"")</f>
        <v/>
      </c>
      <c r="F790" s="146" t="str">
        <f>IF(A790&lt;&gt;"",IF('Données élèves'!H793&lt;&gt;"",'Données élèves'!H793,""),"")</f>
        <v/>
      </c>
      <c r="G790" s="146" t="str">
        <f>IF(AND(A790&lt;&gt;"",'Données élèves'!AC793&lt;&gt;""),IF('Données élèves'!AC793=TRUE,INDEX(codesex,MATCH('Données élèves'!I793,libsex,0)),'Données élèves'!I793),"")</f>
        <v/>
      </c>
      <c r="H790" s="147" t="str">
        <f>IF(A790&lt;&gt;"",IF('Données élèves'!J793&lt;&gt;"",'Données élèves'!J793,""),"")</f>
        <v/>
      </c>
      <c r="I790" s="148" t="str">
        <f>IF(AND(A790&lt;&gt;"",'Données élèves'!AE793&lt;&gt;""),IF('Données élèves'!AE793=TRUE,INDEX(codenat,MATCH('Données élèves'!K793,libnat,0)),'Données élèves'!K793),"")</f>
        <v/>
      </c>
      <c r="J790" s="148" t="str">
        <f>IF(AND(A790&lt;&gt;"",'Données élèves'!AF793&lt;&gt;""),IF('Données élèves'!AF793=TRUE,INDEX(codelangue,MATCH('Données élèves'!L793,liblangue,0)),'Données élèves'!L793),"")</f>
        <v/>
      </c>
      <c r="K790" s="148" t="str">
        <f>IF(AND(A790&lt;&gt;"",'Données élèves'!AH793&lt;&gt;""),IF('Données élèves'!AH793=TRUE,IF(INDEX(codegem,MATCH('Données élèves'!M793,libgem,0))&lt;8000,INDEX(codegem,MATCH('Données élèves'!M793,libgem,0)),""),'Données élèves'!M793),"")</f>
        <v/>
      </c>
      <c r="L790" s="148" t="str">
        <f>IF(AND(A790&lt;&gt;"",'Données élèves'!AH793&lt;&gt;""),IF('Données élèves'!AH793=TRUE,INDEX(codegemhist,MATCH('Données élèves'!M793,libgem,0)),""),"")</f>
        <v/>
      </c>
      <c r="M790" s="148" t="str">
        <f>IF(AND(A790&lt;&gt;"",'Données élèves'!AH793&lt;&gt;""),IF('Données élèves'!AH793=TRUE,IF(INDEX(codegem,MATCH('Données élèves'!M793,libgem,0))&gt;=8000,INDEX(codegem,MATCH('Données élèves'!M793,libgem,0)),""),'Données élèves'!M793),"")</f>
        <v/>
      </c>
      <c r="N790" s="148" t="str">
        <f>IF(AND(A790&lt;&gt;"",'Données élèves'!AI793&lt;&gt;""),IF('Données élèves'!AI793=TRUE,INDEX(codeschart,MATCH('Données élèves'!N793,libschart,0)),'Données élèves'!N793),"")</f>
        <v/>
      </c>
      <c r="O790" s="148" t="str">
        <f>IF(AND(A790&lt;&gt;"",'Données élèves'!O793&lt;&gt;""),'Données élèves'!O793,"")</f>
        <v/>
      </c>
      <c r="P790" s="148" t="str">
        <f>IF(AND(A790&lt;&gt;"",'Données élèves'!AK793&lt;&gt;""),IF('Données élèves'!AK793=TRUE,INDEX(codeform,MATCH('Données élèves'!P793,libform,0)),'Données élèves'!P793),"")</f>
        <v/>
      </c>
      <c r="Q790" s="148" t="str">
        <f>IF(AND(A790&lt;&gt;"",'Données élèves'!AL793&lt;&gt;""),IF('Données élèves'!AL793=TRUE,INDEX(codespe,MATCH('Données élèves'!Q793,libspe,0)),'Données élèves'!Q793),"")</f>
        <v/>
      </c>
      <c r="R790" s="148" t="str">
        <f>IF(AND(A790&lt;&gt;"",OR('Données élèves'!AM793&lt;&gt;"",'Données élèves'!AT793=FALSE)),IF('Données élèves'!AM793=TRUE,INDEX(codemp1,MATCH('Données élèves'!R793,libmp1,0)),IF('Données élèves'!AT793=FALSE,0,'Données élèves'!R793)),"")</f>
        <v/>
      </c>
      <c r="S790" s="148" t="str">
        <f t="shared" si="37"/>
        <v/>
      </c>
      <c r="T790" s="148" t="str">
        <f t="shared" si="38"/>
        <v/>
      </c>
      <c r="U790" s="148" t="str">
        <f>IF(AND(A790&lt;&gt;"",'Données élèves'!S793&lt;&gt;""),'Données élèves'!S793,"")</f>
        <v/>
      </c>
      <c r="V790" s="148" t="str">
        <f>IF(AND(A790&lt;&gt;"",'Données élèves'!T793&lt;&gt;""),'Données élèves'!T793,"")</f>
        <v/>
      </c>
      <c r="W790" s="148" t="str">
        <f>IF(AND(A790&lt;&gt;"",'Données élèves'!U793&lt;&gt;""),'Données élèves'!U793,"")</f>
        <v/>
      </c>
      <c r="X790" s="148" t="str">
        <f>IF(AND(A790&lt;&gt;"",'Données élèves'!V793&lt;&gt;""),'Données élèves'!V793,"")</f>
        <v/>
      </c>
      <c r="Y790" s="148" t="str">
        <f>IF(AND(A790&lt;&gt;"",'Données élèves'!W793&lt;&gt;""),'Données élèves'!W793,"")</f>
        <v/>
      </c>
      <c r="Z790" s="148" t="str">
        <f>IF(AND(A790&lt;&gt;"",'Données élèves'!X793&lt;&gt;""),'Données élèves'!X793,"")</f>
        <v/>
      </c>
    </row>
    <row r="791" spans="1:26" x14ac:dyDescent="0.2">
      <c r="A791" s="146" t="str">
        <f>IF('Données élèves'!$C794&lt;&gt;"",'Données élèves'!A794,"")</f>
        <v/>
      </c>
      <c r="B791" s="146" t="str">
        <f>IF(A791&lt;&gt;"",'Données élèves'!B794,"")</f>
        <v/>
      </c>
      <c r="C791" s="146" t="str">
        <f>IF(AND(A791&lt;&gt;"",'Données élèves'!F794&lt;&gt;""),IF(INDEX(codeclint,MATCH('Données élèves'!F794,libclint,0))&lt;&gt;"",INDEX(codeclint,MATCH('Données élèves'!F794,libclint,0)),""),"")</f>
        <v/>
      </c>
      <c r="D791" s="146" t="str">
        <f t="shared" si="36"/>
        <v/>
      </c>
      <c r="E791" s="146" t="str">
        <f>IF(A791&lt;&gt;"",IF('Données élèves'!G794&lt;&gt;"",IF('Données élèves'!AB794&lt;&gt;"",IF('Données élèves'!G794="LOC.ID",CONCATENATE("LOC.",'Données élèves'!AU$5),'Données élèves'!G794),""),""),"")</f>
        <v/>
      </c>
      <c r="F791" s="146" t="str">
        <f>IF(A791&lt;&gt;"",IF('Données élèves'!H794&lt;&gt;"",'Données élèves'!H794,""),"")</f>
        <v/>
      </c>
      <c r="G791" s="146" t="str">
        <f>IF(AND(A791&lt;&gt;"",'Données élèves'!AC794&lt;&gt;""),IF('Données élèves'!AC794=TRUE,INDEX(codesex,MATCH('Données élèves'!I794,libsex,0)),'Données élèves'!I794),"")</f>
        <v/>
      </c>
      <c r="H791" s="147" t="str">
        <f>IF(A791&lt;&gt;"",IF('Données élèves'!J794&lt;&gt;"",'Données élèves'!J794,""),"")</f>
        <v/>
      </c>
      <c r="I791" s="148" t="str">
        <f>IF(AND(A791&lt;&gt;"",'Données élèves'!AE794&lt;&gt;""),IF('Données élèves'!AE794=TRUE,INDEX(codenat,MATCH('Données élèves'!K794,libnat,0)),'Données élèves'!K794),"")</f>
        <v/>
      </c>
      <c r="J791" s="148" t="str">
        <f>IF(AND(A791&lt;&gt;"",'Données élèves'!AF794&lt;&gt;""),IF('Données élèves'!AF794=TRUE,INDEX(codelangue,MATCH('Données élèves'!L794,liblangue,0)),'Données élèves'!L794),"")</f>
        <v/>
      </c>
      <c r="K791" s="148" t="str">
        <f>IF(AND(A791&lt;&gt;"",'Données élèves'!AH794&lt;&gt;""),IF('Données élèves'!AH794=TRUE,IF(INDEX(codegem,MATCH('Données élèves'!M794,libgem,0))&lt;8000,INDEX(codegem,MATCH('Données élèves'!M794,libgem,0)),""),'Données élèves'!M794),"")</f>
        <v/>
      </c>
      <c r="L791" s="148" t="str">
        <f>IF(AND(A791&lt;&gt;"",'Données élèves'!AH794&lt;&gt;""),IF('Données élèves'!AH794=TRUE,INDEX(codegemhist,MATCH('Données élèves'!M794,libgem,0)),""),"")</f>
        <v/>
      </c>
      <c r="M791" s="148" t="str">
        <f>IF(AND(A791&lt;&gt;"",'Données élèves'!AH794&lt;&gt;""),IF('Données élèves'!AH794=TRUE,IF(INDEX(codegem,MATCH('Données élèves'!M794,libgem,0))&gt;=8000,INDEX(codegem,MATCH('Données élèves'!M794,libgem,0)),""),'Données élèves'!M794),"")</f>
        <v/>
      </c>
      <c r="N791" s="148" t="str">
        <f>IF(AND(A791&lt;&gt;"",'Données élèves'!AI794&lt;&gt;""),IF('Données élèves'!AI794=TRUE,INDEX(codeschart,MATCH('Données élèves'!N794,libschart,0)),'Données élèves'!N794),"")</f>
        <v/>
      </c>
      <c r="O791" s="148" t="str">
        <f>IF(AND(A791&lt;&gt;"",'Données élèves'!O794&lt;&gt;""),'Données élèves'!O794,"")</f>
        <v/>
      </c>
      <c r="P791" s="148" t="str">
        <f>IF(AND(A791&lt;&gt;"",'Données élèves'!AK794&lt;&gt;""),IF('Données élèves'!AK794=TRUE,INDEX(codeform,MATCH('Données élèves'!P794,libform,0)),'Données élèves'!P794),"")</f>
        <v/>
      </c>
      <c r="Q791" s="148" t="str">
        <f>IF(AND(A791&lt;&gt;"",'Données élèves'!AL794&lt;&gt;""),IF('Données élèves'!AL794=TRUE,INDEX(codespe,MATCH('Données élèves'!Q794,libspe,0)),'Données élèves'!Q794),"")</f>
        <v/>
      </c>
      <c r="R791" s="148" t="str">
        <f>IF(AND(A791&lt;&gt;"",OR('Données élèves'!AM794&lt;&gt;"",'Données élèves'!AT794=FALSE)),IF('Données élèves'!AM794=TRUE,INDEX(codemp1,MATCH('Données élèves'!R794,libmp1,0)),IF('Données élèves'!AT794=FALSE,0,'Données élèves'!R794)),"")</f>
        <v/>
      </c>
      <c r="S791" s="148" t="str">
        <f t="shared" si="37"/>
        <v/>
      </c>
      <c r="T791" s="148" t="str">
        <f t="shared" si="38"/>
        <v/>
      </c>
      <c r="U791" s="148" t="str">
        <f>IF(AND(A791&lt;&gt;"",'Données élèves'!S794&lt;&gt;""),'Données élèves'!S794,"")</f>
        <v/>
      </c>
      <c r="V791" s="148" t="str">
        <f>IF(AND(A791&lt;&gt;"",'Données élèves'!T794&lt;&gt;""),'Données élèves'!T794,"")</f>
        <v/>
      </c>
      <c r="W791" s="148" t="str">
        <f>IF(AND(A791&lt;&gt;"",'Données élèves'!U794&lt;&gt;""),'Données élèves'!U794,"")</f>
        <v/>
      </c>
      <c r="X791" s="148" t="str">
        <f>IF(AND(A791&lt;&gt;"",'Données élèves'!V794&lt;&gt;""),'Données élèves'!V794,"")</f>
        <v/>
      </c>
      <c r="Y791" s="148" t="str">
        <f>IF(AND(A791&lt;&gt;"",'Données élèves'!W794&lt;&gt;""),'Données élèves'!W794,"")</f>
        <v/>
      </c>
      <c r="Z791" s="148" t="str">
        <f>IF(AND(A791&lt;&gt;"",'Données élèves'!X794&lt;&gt;""),'Données élèves'!X794,"")</f>
        <v/>
      </c>
    </row>
    <row r="792" spans="1:26" x14ac:dyDescent="0.2">
      <c r="A792" s="146" t="str">
        <f>IF('Données élèves'!$C795&lt;&gt;"",'Données élèves'!A795,"")</f>
        <v/>
      </c>
      <c r="B792" s="146" t="str">
        <f>IF(A792&lt;&gt;"",'Données élèves'!B795,"")</f>
        <v/>
      </c>
      <c r="C792" s="146" t="str">
        <f>IF(AND(A792&lt;&gt;"",'Données élèves'!F795&lt;&gt;""),IF(INDEX(codeclint,MATCH('Données élèves'!F795,libclint,0))&lt;&gt;"",INDEX(codeclint,MATCH('Données élèves'!F795,libclint,0)),""),"")</f>
        <v/>
      </c>
      <c r="D792" s="146" t="str">
        <f t="shared" si="36"/>
        <v/>
      </c>
      <c r="E792" s="146" t="str">
        <f>IF(A792&lt;&gt;"",IF('Données élèves'!G795&lt;&gt;"",IF('Données élèves'!AB795&lt;&gt;"",IF('Données élèves'!G795="LOC.ID",CONCATENATE("LOC.",'Données élèves'!AU$5),'Données élèves'!G795),""),""),"")</f>
        <v/>
      </c>
      <c r="F792" s="146" t="str">
        <f>IF(A792&lt;&gt;"",IF('Données élèves'!H795&lt;&gt;"",'Données élèves'!H795,""),"")</f>
        <v/>
      </c>
      <c r="G792" s="146" t="str">
        <f>IF(AND(A792&lt;&gt;"",'Données élèves'!AC795&lt;&gt;""),IF('Données élèves'!AC795=TRUE,INDEX(codesex,MATCH('Données élèves'!I795,libsex,0)),'Données élèves'!I795),"")</f>
        <v/>
      </c>
      <c r="H792" s="147" t="str">
        <f>IF(A792&lt;&gt;"",IF('Données élèves'!J795&lt;&gt;"",'Données élèves'!J795,""),"")</f>
        <v/>
      </c>
      <c r="I792" s="148" t="str">
        <f>IF(AND(A792&lt;&gt;"",'Données élèves'!AE795&lt;&gt;""),IF('Données élèves'!AE795=TRUE,INDEX(codenat,MATCH('Données élèves'!K795,libnat,0)),'Données élèves'!K795),"")</f>
        <v/>
      </c>
      <c r="J792" s="148" t="str">
        <f>IF(AND(A792&lt;&gt;"",'Données élèves'!AF795&lt;&gt;""),IF('Données élèves'!AF795=TRUE,INDEX(codelangue,MATCH('Données élèves'!L795,liblangue,0)),'Données élèves'!L795),"")</f>
        <v/>
      </c>
      <c r="K792" s="148" t="str">
        <f>IF(AND(A792&lt;&gt;"",'Données élèves'!AH795&lt;&gt;""),IF('Données élèves'!AH795=TRUE,IF(INDEX(codegem,MATCH('Données élèves'!M795,libgem,0))&lt;8000,INDEX(codegem,MATCH('Données élèves'!M795,libgem,0)),""),'Données élèves'!M795),"")</f>
        <v/>
      </c>
      <c r="L792" s="148" t="str">
        <f>IF(AND(A792&lt;&gt;"",'Données élèves'!AH795&lt;&gt;""),IF('Données élèves'!AH795=TRUE,INDEX(codegemhist,MATCH('Données élèves'!M795,libgem,0)),""),"")</f>
        <v/>
      </c>
      <c r="M792" s="148" t="str">
        <f>IF(AND(A792&lt;&gt;"",'Données élèves'!AH795&lt;&gt;""),IF('Données élèves'!AH795=TRUE,IF(INDEX(codegem,MATCH('Données élèves'!M795,libgem,0))&gt;=8000,INDEX(codegem,MATCH('Données élèves'!M795,libgem,0)),""),'Données élèves'!M795),"")</f>
        <v/>
      </c>
      <c r="N792" s="148" t="str">
        <f>IF(AND(A792&lt;&gt;"",'Données élèves'!AI795&lt;&gt;""),IF('Données élèves'!AI795=TRUE,INDEX(codeschart,MATCH('Données élèves'!N795,libschart,0)),'Données élèves'!N795),"")</f>
        <v/>
      </c>
      <c r="O792" s="148" t="str">
        <f>IF(AND(A792&lt;&gt;"",'Données élèves'!O795&lt;&gt;""),'Données élèves'!O795,"")</f>
        <v/>
      </c>
      <c r="P792" s="148" t="str">
        <f>IF(AND(A792&lt;&gt;"",'Données élèves'!AK795&lt;&gt;""),IF('Données élèves'!AK795=TRUE,INDEX(codeform,MATCH('Données élèves'!P795,libform,0)),'Données élèves'!P795),"")</f>
        <v/>
      </c>
      <c r="Q792" s="148" t="str">
        <f>IF(AND(A792&lt;&gt;"",'Données élèves'!AL795&lt;&gt;""),IF('Données élèves'!AL795=TRUE,INDEX(codespe,MATCH('Données élèves'!Q795,libspe,0)),'Données élèves'!Q795),"")</f>
        <v/>
      </c>
      <c r="R792" s="148" t="str">
        <f>IF(AND(A792&lt;&gt;"",OR('Données élèves'!AM795&lt;&gt;"",'Données élèves'!AT795=FALSE)),IF('Données élèves'!AM795=TRUE,INDEX(codemp1,MATCH('Données élèves'!R795,libmp1,0)),IF('Données élèves'!AT795=FALSE,0,'Données élèves'!R795)),"")</f>
        <v/>
      </c>
      <c r="S792" s="148" t="str">
        <f t="shared" si="37"/>
        <v/>
      </c>
      <c r="T792" s="148" t="str">
        <f t="shared" si="38"/>
        <v/>
      </c>
      <c r="U792" s="148" t="str">
        <f>IF(AND(A792&lt;&gt;"",'Données élèves'!S795&lt;&gt;""),'Données élèves'!S795,"")</f>
        <v/>
      </c>
      <c r="V792" s="148" t="str">
        <f>IF(AND(A792&lt;&gt;"",'Données élèves'!T795&lt;&gt;""),'Données élèves'!T795,"")</f>
        <v/>
      </c>
      <c r="W792" s="148" t="str">
        <f>IF(AND(A792&lt;&gt;"",'Données élèves'!U795&lt;&gt;""),'Données élèves'!U795,"")</f>
        <v/>
      </c>
      <c r="X792" s="148" t="str">
        <f>IF(AND(A792&lt;&gt;"",'Données élèves'!V795&lt;&gt;""),'Données élèves'!V795,"")</f>
        <v/>
      </c>
      <c r="Y792" s="148" t="str">
        <f>IF(AND(A792&lt;&gt;"",'Données élèves'!W795&lt;&gt;""),'Données élèves'!W795,"")</f>
        <v/>
      </c>
      <c r="Z792" s="148" t="str">
        <f>IF(AND(A792&lt;&gt;"",'Données élèves'!X795&lt;&gt;""),'Données élèves'!X795,"")</f>
        <v/>
      </c>
    </row>
    <row r="793" spans="1:26" x14ac:dyDescent="0.2">
      <c r="A793" s="146" t="str">
        <f>IF('Données élèves'!$C796&lt;&gt;"",'Données élèves'!A796,"")</f>
        <v/>
      </c>
      <c r="B793" s="146" t="str">
        <f>IF(A793&lt;&gt;"",'Données élèves'!B796,"")</f>
        <v/>
      </c>
      <c r="C793" s="146" t="str">
        <f>IF(AND(A793&lt;&gt;"",'Données élèves'!F796&lt;&gt;""),IF(INDEX(codeclint,MATCH('Données élèves'!F796,libclint,0))&lt;&gt;"",INDEX(codeclint,MATCH('Données élèves'!F796,libclint,0)),""),"")</f>
        <v/>
      </c>
      <c r="D793" s="146" t="str">
        <f t="shared" si="36"/>
        <v/>
      </c>
      <c r="E793" s="146" t="str">
        <f>IF(A793&lt;&gt;"",IF('Données élèves'!G796&lt;&gt;"",IF('Données élèves'!AB796&lt;&gt;"",IF('Données élèves'!G796="LOC.ID",CONCATENATE("LOC.",'Données élèves'!AU$5),'Données élèves'!G796),""),""),"")</f>
        <v/>
      </c>
      <c r="F793" s="146" t="str">
        <f>IF(A793&lt;&gt;"",IF('Données élèves'!H796&lt;&gt;"",'Données élèves'!H796,""),"")</f>
        <v/>
      </c>
      <c r="G793" s="146" t="str">
        <f>IF(AND(A793&lt;&gt;"",'Données élèves'!AC796&lt;&gt;""),IF('Données élèves'!AC796=TRUE,INDEX(codesex,MATCH('Données élèves'!I796,libsex,0)),'Données élèves'!I796),"")</f>
        <v/>
      </c>
      <c r="H793" s="147" t="str">
        <f>IF(A793&lt;&gt;"",IF('Données élèves'!J796&lt;&gt;"",'Données élèves'!J796,""),"")</f>
        <v/>
      </c>
      <c r="I793" s="148" t="str">
        <f>IF(AND(A793&lt;&gt;"",'Données élèves'!AE796&lt;&gt;""),IF('Données élèves'!AE796=TRUE,INDEX(codenat,MATCH('Données élèves'!K796,libnat,0)),'Données élèves'!K796),"")</f>
        <v/>
      </c>
      <c r="J793" s="148" t="str">
        <f>IF(AND(A793&lt;&gt;"",'Données élèves'!AF796&lt;&gt;""),IF('Données élèves'!AF796=TRUE,INDEX(codelangue,MATCH('Données élèves'!L796,liblangue,0)),'Données élèves'!L796),"")</f>
        <v/>
      </c>
      <c r="K793" s="148" t="str">
        <f>IF(AND(A793&lt;&gt;"",'Données élèves'!AH796&lt;&gt;""),IF('Données élèves'!AH796=TRUE,IF(INDEX(codegem,MATCH('Données élèves'!M796,libgem,0))&lt;8000,INDEX(codegem,MATCH('Données élèves'!M796,libgem,0)),""),'Données élèves'!M796),"")</f>
        <v/>
      </c>
      <c r="L793" s="148" t="str">
        <f>IF(AND(A793&lt;&gt;"",'Données élèves'!AH796&lt;&gt;""),IF('Données élèves'!AH796=TRUE,INDEX(codegemhist,MATCH('Données élèves'!M796,libgem,0)),""),"")</f>
        <v/>
      </c>
      <c r="M793" s="148" t="str">
        <f>IF(AND(A793&lt;&gt;"",'Données élèves'!AH796&lt;&gt;""),IF('Données élèves'!AH796=TRUE,IF(INDEX(codegem,MATCH('Données élèves'!M796,libgem,0))&gt;=8000,INDEX(codegem,MATCH('Données élèves'!M796,libgem,0)),""),'Données élèves'!M796),"")</f>
        <v/>
      </c>
      <c r="N793" s="148" t="str">
        <f>IF(AND(A793&lt;&gt;"",'Données élèves'!AI796&lt;&gt;""),IF('Données élèves'!AI796=TRUE,INDEX(codeschart,MATCH('Données élèves'!N796,libschart,0)),'Données élèves'!N796),"")</f>
        <v/>
      </c>
      <c r="O793" s="148" t="str">
        <f>IF(AND(A793&lt;&gt;"",'Données élèves'!O796&lt;&gt;""),'Données élèves'!O796,"")</f>
        <v/>
      </c>
      <c r="P793" s="148" t="str">
        <f>IF(AND(A793&lt;&gt;"",'Données élèves'!AK796&lt;&gt;""),IF('Données élèves'!AK796=TRUE,INDEX(codeform,MATCH('Données élèves'!P796,libform,0)),'Données élèves'!P796),"")</f>
        <v/>
      </c>
      <c r="Q793" s="148" t="str">
        <f>IF(AND(A793&lt;&gt;"",'Données élèves'!AL796&lt;&gt;""),IF('Données élèves'!AL796=TRUE,INDEX(codespe,MATCH('Données élèves'!Q796,libspe,0)),'Données élèves'!Q796),"")</f>
        <v/>
      </c>
      <c r="R793" s="148" t="str">
        <f>IF(AND(A793&lt;&gt;"",OR('Données élèves'!AM796&lt;&gt;"",'Données élèves'!AT796=FALSE)),IF('Données élèves'!AM796=TRUE,INDEX(codemp1,MATCH('Données élèves'!R796,libmp1,0)),IF('Données élèves'!AT796=FALSE,0,'Données élèves'!R796)),"")</f>
        <v/>
      </c>
      <c r="S793" s="148" t="str">
        <f t="shared" si="37"/>
        <v/>
      </c>
      <c r="T793" s="148" t="str">
        <f t="shared" si="38"/>
        <v/>
      </c>
      <c r="U793" s="148" t="str">
        <f>IF(AND(A793&lt;&gt;"",'Données élèves'!S796&lt;&gt;""),'Données élèves'!S796,"")</f>
        <v/>
      </c>
      <c r="V793" s="148" t="str">
        <f>IF(AND(A793&lt;&gt;"",'Données élèves'!T796&lt;&gt;""),'Données élèves'!T796,"")</f>
        <v/>
      </c>
      <c r="W793" s="148" t="str">
        <f>IF(AND(A793&lt;&gt;"",'Données élèves'!U796&lt;&gt;""),'Données élèves'!U796,"")</f>
        <v/>
      </c>
      <c r="X793" s="148" t="str">
        <f>IF(AND(A793&lt;&gt;"",'Données élèves'!V796&lt;&gt;""),'Données élèves'!V796,"")</f>
        <v/>
      </c>
      <c r="Y793" s="148" t="str">
        <f>IF(AND(A793&lt;&gt;"",'Données élèves'!W796&lt;&gt;""),'Données élèves'!W796,"")</f>
        <v/>
      </c>
      <c r="Z793" s="148" t="str">
        <f>IF(AND(A793&lt;&gt;"",'Données élèves'!X796&lt;&gt;""),'Données élèves'!X796,"")</f>
        <v/>
      </c>
    </row>
    <row r="794" spans="1:26" x14ac:dyDescent="0.2">
      <c r="A794" s="146" t="str">
        <f>IF('Données élèves'!$C797&lt;&gt;"",'Données élèves'!A797,"")</f>
        <v/>
      </c>
      <c r="B794" s="146" t="str">
        <f>IF(A794&lt;&gt;"",'Données élèves'!B797,"")</f>
        <v/>
      </c>
      <c r="C794" s="146" t="str">
        <f>IF(AND(A794&lt;&gt;"",'Données élèves'!F797&lt;&gt;""),IF(INDEX(codeclint,MATCH('Données élèves'!F797,libclint,0))&lt;&gt;"",INDEX(codeclint,MATCH('Données élèves'!F797,libclint,0)),""),"")</f>
        <v/>
      </c>
      <c r="D794" s="146" t="str">
        <f t="shared" si="36"/>
        <v/>
      </c>
      <c r="E794" s="146" t="str">
        <f>IF(A794&lt;&gt;"",IF('Données élèves'!G797&lt;&gt;"",IF('Données élèves'!AB797&lt;&gt;"",IF('Données élèves'!G797="LOC.ID",CONCATENATE("LOC.",'Données élèves'!AU$5),'Données élèves'!G797),""),""),"")</f>
        <v/>
      </c>
      <c r="F794" s="146" t="str">
        <f>IF(A794&lt;&gt;"",IF('Données élèves'!H797&lt;&gt;"",'Données élèves'!H797,""),"")</f>
        <v/>
      </c>
      <c r="G794" s="146" t="str">
        <f>IF(AND(A794&lt;&gt;"",'Données élèves'!AC797&lt;&gt;""),IF('Données élèves'!AC797=TRUE,INDEX(codesex,MATCH('Données élèves'!I797,libsex,0)),'Données élèves'!I797),"")</f>
        <v/>
      </c>
      <c r="H794" s="147" t="str">
        <f>IF(A794&lt;&gt;"",IF('Données élèves'!J797&lt;&gt;"",'Données élèves'!J797,""),"")</f>
        <v/>
      </c>
      <c r="I794" s="148" t="str">
        <f>IF(AND(A794&lt;&gt;"",'Données élèves'!AE797&lt;&gt;""),IF('Données élèves'!AE797=TRUE,INDEX(codenat,MATCH('Données élèves'!K797,libnat,0)),'Données élèves'!K797),"")</f>
        <v/>
      </c>
      <c r="J794" s="148" t="str">
        <f>IF(AND(A794&lt;&gt;"",'Données élèves'!AF797&lt;&gt;""),IF('Données élèves'!AF797=TRUE,INDEX(codelangue,MATCH('Données élèves'!L797,liblangue,0)),'Données élèves'!L797),"")</f>
        <v/>
      </c>
      <c r="K794" s="148" t="str">
        <f>IF(AND(A794&lt;&gt;"",'Données élèves'!AH797&lt;&gt;""),IF('Données élèves'!AH797=TRUE,IF(INDEX(codegem,MATCH('Données élèves'!M797,libgem,0))&lt;8000,INDEX(codegem,MATCH('Données élèves'!M797,libgem,0)),""),'Données élèves'!M797),"")</f>
        <v/>
      </c>
      <c r="L794" s="148" t="str">
        <f>IF(AND(A794&lt;&gt;"",'Données élèves'!AH797&lt;&gt;""),IF('Données élèves'!AH797=TRUE,INDEX(codegemhist,MATCH('Données élèves'!M797,libgem,0)),""),"")</f>
        <v/>
      </c>
      <c r="M794" s="148" t="str">
        <f>IF(AND(A794&lt;&gt;"",'Données élèves'!AH797&lt;&gt;""),IF('Données élèves'!AH797=TRUE,IF(INDEX(codegem,MATCH('Données élèves'!M797,libgem,0))&gt;=8000,INDEX(codegem,MATCH('Données élèves'!M797,libgem,0)),""),'Données élèves'!M797),"")</f>
        <v/>
      </c>
      <c r="N794" s="148" t="str">
        <f>IF(AND(A794&lt;&gt;"",'Données élèves'!AI797&lt;&gt;""),IF('Données élèves'!AI797=TRUE,INDEX(codeschart,MATCH('Données élèves'!N797,libschart,0)),'Données élèves'!N797),"")</f>
        <v/>
      </c>
      <c r="O794" s="148" t="str">
        <f>IF(AND(A794&lt;&gt;"",'Données élèves'!O797&lt;&gt;""),'Données élèves'!O797,"")</f>
        <v/>
      </c>
      <c r="P794" s="148" t="str">
        <f>IF(AND(A794&lt;&gt;"",'Données élèves'!AK797&lt;&gt;""),IF('Données élèves'!AK797=TRUE,INDEX(codeform,MATCH('Données élèves'!P797,libform,0)),'Données élèves'!P797),"")</f>
        <v/>
      </c>
      <c r="Q794" s="148" t="str">
        <f>IF(AND(A794&lt;&gt;"",'Données élèves'!AL797&lt;&gt;""),IF('Données élèves'!AL797=TRUE,INDEX(codespe,MATCH('Données élèves'!Q797,libspe,0)),'Données élèves'!Q797),"")</f>
        <v/>
      </c>
      <c r="R794" s="148" t="str">
        <f>IF(AND(A794&lt;&gt;"",OR('Données élèves'!AM797&lt;&gt;"",'Données élèves'!AT797=FALSE)),IF('Données élèves'!AM797=TRUE,INDEX(codemp1,MATCH('Données élèves'!R797,libmp1,0)),IF('Données élèves'!AT797=FALSE,0,'Données élèves'!R797)),"")</f>
        <v/>
      </c>
      <c r="S794" s="148" t="str">
        <f t="shared" si="37"/>
        <v/>
      </c>
      <c r="T794" s="148" t="str">
        <f t="shared" si="38"/>
        <v/>
      </c>
      <c r="U794" s="148" t="str">
        <f>IF(AND(A794&lt;&gt;"",'Données élèves'!S797&lt;&gt;""),'Données élèves'!S797,"")</f>
        <v/>
      </c>
      <c r="V794" s="148" t="str">
        <f>IF(AND(A794&lt;&gt;"",'Données élèves'!T797&lt;&gt;""),'Données élèves'!T797,"")</f>
        <v/>
      </c>
      <c r="W794" s="148" t="str">
        <f>IF(AND(A794&lt;&gt;"",'Données élèves'!U797&lt;&gt;""),'Données élèves'!U797,"")</f>
        <v/>
      </c>
      <c r="X794" s="148" t="str">
        <f>IF(AND(A794&lt;&gt;"",'Données élèves'!V797&lt;&gt;""),'Données élèves'!V797,"")</f>
        <v/>
      </c>
      <c r="Y794" s="148" t="str">
        <f>IF(AND(A794&lt;&gt;"",'Données élèves'!W797&lt;&gt;""),'Données élèves'!W797,"")</f>
        <v/>
      </c>
      <c r="Z794" s="148" t="str">
        <f>IF(AND(A794&lt;&gt;"",'Données élèves'!X797&lt;&gt;""),'Données élèves'!X797,"")</f>
        <v/>
      </c>
    </row>
    <row r="795" spans="1:26" x14ac:dyDescent="0.2">
      <c r="A795" s="146" t="str">
        <f>IF('Données élèves'!$C798&lt;&gt;"",'Données élèves'!A798,"")</f>
        <v/>
      </c>
      <c r="B795" s="146" t="str">
        <f>IF(A795&lt;&gt;"",'Données élèves'!B798,"")</f>
        <v/>
      </c>
      <c r="C795" s="146" t="str">
        <f>IF(AND(A795&lt;&gt;"",'Données élèves'!F798&lt;&gt;""),IF(INDEX(codeclint,MATCH('Données élèves'!F798,libclint,0))&lt;&gt;"",INDEX(codeclint,MATCH('Données élèves'!F798,libclint,0)),""),"")</f>
        <v/>
      </c>
      <c r="D795" s="146" t="str">
        <f t="shared" si="36"/>
        <v/>
      </c>
      <c r="E795" s="146" t="str">
        <f>IF(A795&lt;&gt;"",IF('Données élèves'!G798&lt;&gt;"",IF('Données élèves'!AB798&lt;&gt;"",IF('Données élèves'!G798="LOC.ID",CONCATENATE("LOC.",'Données élèves'!AU$5),'Données élèves'!G798),""),""),"")</f>
        <v/>
      </c>
      <c r="F795" s="146" t="str">
        <f>IF(A795&lt;&gt;"",IF('Données élèves'!H798&lt;&gt;"",'Données élèves'!H798,""),"")</f>
        <v/>
      </c>
      <c r="G795" s="146" t="str">
        <f>IF(AND(A795&lt;&gt;"",'Données élèves'!AC798&lt;&gt;""),IF('Données élèves'!AC798=TRUE,INDEX(codesex,MATCH('Données élèves'!I798,libsex,0)),'Données élèves'!I798),"")</f>
        <v/>
      </c>
      <c r="H795" s="147" t="str">
        <f>IF(A795&lt;&gt;"",IF('Données élèves'!J798&lt;&gt;"",'Données élèves'!J798,""),"")</f>
        <v/>
      </c>
      <c r="I795" s="148" t="str">
        <f>IF(AND(A795&lt;&gt;"",'Données élèves'!AE798&lt;&gt;""),IF('Données élèves'!AE798=TRUE,INDEX(codenat,MATCH('Données élèves'!K798,libnat,0)),'Données élèves'!K798),"")</f>
        <v/>
      </c>
      <c r="J795" s="148" t="str">
        <f>IF(AND(A795&lt;&gt;"",'Données élèves'!AF798&lt;&gt;""),IF('Données élèves'!AF798=TRUE,INDEX(codelangue,MATCH('Données élèves'!L798,liblangue,0)),'Données élèves'!L798),"")</f>
        <v/>
      </c>
      <c r="K795" s="148" t="str">
        <f>IF(AND(A795&lt;&gt;"",'Données élèves'!AH798&lt;&gt;""),IF('Données élèves'!AH798=TRUE,IF(INDEX(codegem,MATCH('Données élèves'!M798,libgem,0))&lt;8000,INDEX(codegem,MATCH('Données élèves'!M798,libgem,0)),""),'Données élèves'!M798),"")</f>
        <v/>
      </c>
      <c r="L795" s="148" t="str">
        <f>IF(AND(A795&lt;&gt;"",'Données élèves'!AH798&lt;&gt;""),IF('Données élèves'!AH798=TRUE,INDEX(codegemhist,MATCH('Données élèves'!M798,libgem,0)),""),"")</f>
        <v/>
      </c>
      <c r="M795" s="148" t="str">
        <f>IF(AND(A795&lt;&gt;"",'Données élèves'!AH798&lt;&gt;""),IF('Données élèves'!AH798=TRUE,IF(INDEX(codegem,MATCH('Données élèves'!M798,libgem,0))&gt;=8000,INDEX(codegem,MATCH('Données élèves'!M798,libgem,0)),""),'Données élèves'!M798),"")</f>
        <v/>
      </c>
      <c r="N795" s="148" t="str">
        <f>IF(AND(A795&lt;&gt;"",'Données élèves'!AI798&lt;&gt;""),IF('Données élèves'!AI798=TRUE,INDEX(codeschart,MATCH('Données élèves'!N798,libschart,0)),'Données élèves'!N798),"")</f>
        <v/>
      </c>
      <c r="O795" s="148" t="str">
        <f>IF(AND(A795&lt;&gt;"",'Données élèves'!O798&lt;&gt;""),'Données élèves'!O798,"")</f>
        <v/>
      </c>
      <c r="P795" s="148" t="str">
        <f>IF(AND(A795&lt;&gt;"",'Données élèves'!AK798&lt;&gt;""),IF('Données élèves'!AK798=TRUE,INDEX(codeform,MATCH('Données élèves'!P798,libform,0)),'Données élèves'!P798),"")</f>
        <v/>
      </c>
      <c r="Q795" s="148" t="str">
        <f>IF(AND(A795&lt;&gt;"",'Données élèves'!AL798&lt;&gt;""),IF('Données élèves'!AL798=TRUE,INDEX(codespe,MATCH('Données élèves'!Q798,libspe,0)),'Données élèves'!Q798),"")</f>
        <v/>
      </c>
      <c r="R795" s="148" t="str">
        <f>IF(AND(A795&lt;&gt;"",OR('Données élèves'!AM798&lt;&gt;"",'Données élèves'!AT798=FALSE)),IF('Données élèves'!AM798=TRUE,INDEX(codemp1,MATCH('Données élèves'!R798,libmp1,0)),IF('Données élèves'!AT798=FALSE,0,'Données élèves'!R798)),"")</f>
        <v/>
      </c>
      <c r="S795" s="148" t="str">
        <f t="shared" si="37"/>
        <v/>
      </c>
      <c r="T795" s="148" t="str">
        <f t="shared" si="38"/>
        <v/>
      </c>
      <c r="U795" s="148" t="str">
        <f>IF(AND(A795&lt;&gt;"",'Données élèves'!S798&lt;&gt;""),'Données élèves'!S798,"")</f>
        <v/>
      </c>
      <c r="V795" s="148" t="str">
        <f>IF(AND(A795&lt;&gt;"",'Données élèves'!T798&lt;&gt;""),'Données élèves'!T798,"")</f>
        <v/>
      </c>
      <c r="W795" s="148" t="str">
        <f>IF(AND(A795&lt;&gt;"",'Données élèves'!U798&lt;&gt;""),'Données élèves'!U798,"")</f>
        <v/>
      </c>
      <c r="X795" s="148" t="str">
        <f>IF(AND(A795&lt;&gt;"",'Données élèves'!V798&lt;&gt;""),'Données élèves'!V798,"")</f>
        <v/>
      </c>
      <c r="Y795" s="148" t="str">
        <f>IF(AND(A795&lt;&gt;"",'Données élèves'!W798&lt;&gt;""),'Données élèves'!W798,"")</f>
        <v/>
      </c>
      <c r="Z795" s="148" t="str">
        <f>IF(AND(A795&lt;&gt;"",'Données élèves'!X798&lt;&gt;""),'Données élèves'!X798,"")</f>
        <v/>
      </c>
    </row>
    <row r="796" spans="1:26" x14ac:dyDescent="0.2">
      <c r="A796" s="146" t="str">
        <f>IF('Données élèves'!$C799&lt;&gt;"",'Données élèves'!A799,"")</f>
        <v/>
      </c>
      <c r="B796" s="146" t="str">
        <f>IF(A796&lt;&gt;"",'Données élèves'!B799,"")</f>
        <v/>
      </c>
      <c r="C796" s="146" t="str">
        <f>IF(AND(A796&lt;&gt;"",'Données élèves'!F799&lt;&gt;""),IF(INDEX(codeclint,MATCH('Données élèves'!F799,libclint,0))&lt;&gt;"",INDEX(codeclint,MATCH('Données élèves'!F799,libclint,0)),""),"")</f>
        <v/>
      </c>
      <c r="D796" s="146" t="str">
        <f t="shared" si="36"/>
        <v/>
      </c>
      <c r="E796" s="146" t="str">
        <f>IF(A796&lt;&gt;"",IF('Données élèves'!G799&lt;&gt;"",IF('Données élèves'!AB799&lt;&gt;"",IF('Données élèves'!G799="LOC.ID",CONCATENATE("LOC.",'Données élèves'!AU$5),'Données élèves'!G799),""),""),"")</f>
        <v/>
      </c>
      <c r="F796" s="146" t="str">
        <f>IF(A796&lt;&gt;"",IF('Données élèves'!H799&lt;&gt;"",'Données élèves'!H799,""),"")</f>
        <v/>
      </c>
      <c r="G796" s="146" t="str">
        <f>IF(AND(A796&lt;&gt;"",'Données élèves'!AC799&lt;&gt;""),IF('Données élèves'!AC799=TRUE,INDEX(codesex,MATCH('Données élèves'!I799,libsex,0)),'Données élèves'!I799),"")</f>
        <v/>
      </c>
      <c r="H796" s="147" t="str">
        <f>IF(A796&lt;&gt;"",IF('Données élèves'!J799&lt;&gt;"",'Données élèves'!J799,""),"")</f>
        <v/>
      </c>
      <c r="I796" s="148" t="str">
        <f>IF(AND(A796&lt;&gt;"",'Données élèves'!AE799&lt;&gt;""),IF('Données élèves'!AE799=TRUE,INDEX(codenat,MATCH('Données élèves'!K799,libnat,0)),'Données élèves'!K799),"")</f>
        <v/>
      </c>
      <c r="J796" s="148" t="str">
        <f>IF(AND(A796&lt;&gt;"",'Données élèves'!AF799&lt;&gt;""),IF('Données élèves'!AF799=TRUE,INDEX(codelangue,MATCH('Données élèves'!L799,liblangue,0)),'Données élèves'!L799),"")</f>
        <v/>
      </c>
      <c r="K796" s="148" t="str">
        <f>IF(AND(A796&lt;&gt;"",'Données élèves'!AH799&lt;&gt;""),IF('Données élèves'!AH799=TRUE,IF(INDEX(codegem,MATCH('Données élèves'!M799,libgem,0))&lt;8000,INDEX(codegem,MATCH('Données élèves'!M799,libgem,0)),""),'Données élèves'!M799),"")</f>
        <v/>
      </c>
      <c r="L796" s="148" t="str">
        <f>IF(AND(A796&lt;&gt;"",'Données élèves'!AH799&lt;&gt;""),IF('Données élèves'!AH799=TRUE,INDEX(codegemhist,MATCH('Données élèves'!M799,libgem,0)),""),"")</f>
        <v/>
      </c>
      <c r="M796" s="148" t="str">
        <f>IF(AND(A796&lt;&gt;"",'Données élèves'!AH799&lt;&gt;""),IF('Données élèves'!AH799=TRUE,IF(INDEX(codegem,MATCH('Données élèves'!M799,libgem,0))&gt;=8000,INDEX(codegem,MATCH('Données élèves'!M799,libgem,0)),""),'Données élèves'!M799),"")</f>
        <v/>
      </c>
      <c r="N796" s="148" t="str">
        <f>IF(AND(A796&lt;&gt;"",'Données élèves'!AI799&lt;&gt;""),IF('Données élèves'!AI799=TRUE,INDEX(codeschart,MATCH('Données élèves'!N799,libschart,0)),'Données élèves'!N799),"")</f>
        <v/>
      </c>
      <c r="O796" s="148" t="str">
        <f>IF(AND(A796&lt;&gt;"",'Données élèves'!O799&lt;&gt;""),'Données élèves'!O799,"")</f>
        <v/>
      </c>
      <c r="P796" s="148" t="str">
        <f>IF(AND(A796&lt;&gt;"",'Données élèves'!AK799&lt;&gt;""),IF('Données élèves'!AK799=TRUE,INDEX(codeform,MATCH('Données élèves'!P799,libform,0)),'Données élèves'!P799),"")</f>
        <v/>
      </c>
      <c r="Q796" s="148" t="str">
        <f>IF(AND(A796&lt;&gt;"",'Données élèves'!AL799&lt;&gt;""),IF('Données élèves'!AL799=TRUE,INDEX(codespe,MATCH('Données élèves'!Q799,libspe,0)),'Données élèves'!Q799),"")</f>
        <v/>
      </c>
      <c r="R796" s="148" t="str">
        <f>IF(AND(A796&lt;&gt;"",OR('Données élèves'!AM799&lt;&gt;"",'Données élèves'!AT799=FALSE)),IF('Données élèves'!AM799=TRUE,INDEX(codemp1,MATCH('Données élèves'!R799,libmp1,0)),IF('Données élèves'!AT799=FALSE,0,'Données élèves'!R799)),"")</f>
        <v/>
      </c>
      <c r="S796" s="148" t="str">
        <f t="shared" si="37"/>
        <v/>
      </c>
      <c r="T796" s="148" t="str">
        <f t="shared" si="38"/>
        <v/>
      </c>
      <c r="U796" s="148" t="str">
        <f>IF(AND(A796&lt;&gt;"",'Données élèves'!S799&lt;&gt;""),'Données élèves'!S799,"")</f>
        <v/>
      </c>
      <c r="V796" s="148" t="str">
        <f>IF(AND(A796&lt;&gt;"",'Données élèves'!T799&lt;&gt;""),'Données élèves'!T799,"")</f>
        <v/>
      </c>
      <c r="W796" s="148" t="str">
        <f>IF(AND(A796&lt;&gt;"",'Données élèves'!U799&lt;&gt;""),'Données élèves'!U799,"")</f>
        <v/>
      </c>
      <c r="X796" s="148" t="str">
        <f>IF(AND(A796&lt;&gt;"",'Données élèves'!V799&lt;&gt;""),'Données élèves'!V799,"")</f>
        <v/>
      </c>
      <c r="Y796" s="148" t="str">
        <f>IF(AND(A796&lt;&gt;"",'Données élèves'!W799&lt;&gt;""),'Données élèves'!W799,"")</f>
        <v/>
      </c>
      <c r="Z796" s="148" t="str">
        <f>IF(AND(A796&lt;&gt;"",'Données élèves'!X799&lt;&gt;""),'Données élèves'!X799,"")</f>
        <v/>
      </c>
    </row>
    <row r="797" spans="1:26" x14ac:dyDescent="0.2">
      <c r="A797" s="146" t="str">
        <f>IF('Données élèves'!$C800&lt;&gt;"",'Données élèves'!A800,"")</f>
        <v/>
      </c>
      <c r="B797" s="146" t="str">
        <f>IF(A797&lt;&gt;"",'Données élèves'!B800,"")</f>
        <v/>
      </c>
      <c r="C797" s="146" t="str">
        <f>IF(AND(A797&lt;&gt;"",'Données élèves'!F800&lt;&gt;""),IF(INDEX(codeclint,MATCH('Données élèves'!F800,libclint,0))&lt;&gt;"",INDEX(codeclint,MATCH('Données élèves'!F800,libclint,0)),""),"")</f>
        <v/>
      </c>
      <c r="D797" s="146" t="str">
        <f t="shared" si="36"/>
        <v/>
      </c>
      <c r="E797" s="146" t="str">
        <f>IF(A797&lt;&gt;"",IF('Données élèves'!G800&lt;&gt;"",IF('Données élèves'!AB800&lt;&gt;"",IF('Données élèves'!G800="LOC.ID",CONCATENATE("LOC.",'Données élèves'!AU$5),'Données élèves'!G800),""),""),"")</f>
        <v/>
      </c>
      <c r="F797" s="146" t="str">
        <f>IF(A797&lt;&gt;"",IF('Données élèves'!H800&lt;&gt;"",'Données élèves'!H800,""),"")</f>
        <v/>
      </c>
      <c r="G797" s="146" t="str">
        <f>IF(AND(A797&lt;&gt;"",'Données élèves'!AC800&lt;&gt;""),IF('Données élèves'!AC800=TRUE,INDEX(codesex,MATCH('Données élèves'!I800,libsex,0)),'Données élèves'!I800),"")</f>
        <v/>
      </c>
      <c r="H797" s="147" t="str">
        <f>IF(A797&lt;&gt;"",IF('Données élèves'!J800&lt;&gt;"",'Données élèves'!J800,""),"")</f>
        <v/>
      </c>
      <c r="I797" s="148" t="str">
        <f>IF(AND(A797&lt;&gt;"",'Données élèves'!AE800&lt;&gt;""),IF('Données élèves'!AE800=TRUE,INDEX(codenat,MATCH('Données élèves'!K800,libnat,0)),'Données élèves'!K800),"")</f>
        <v/>
      </c>
      <c r="J797" s="148" t="str">
        <f>IF(AND(A797&lt;&gt;"",'Données élèves'!AF800&lt;&gt;""),IF('Données élèves'!AF800=TRUE,INDEX(codelangue,MATCH('Données élèves'!L800,liblangue,0)),'Données élèves'!L800),"")</f>
        <v/>
      </c>
      <c r="K797" s="148" t="str">
        <f>IF(AND(A797&lt;&gt;"",'Données élèves'!AH800&lt;&gt;""),IF('Données élèves'!AH800=TRUE,IF(INDEX(codegem,MATCH('Données élèves'!M800,libgem,0))&lt;8000,INDEX(codegem,MATCH('Données élèves'!M800,libgem,0)),""),'Données élèves'!M800),"")</f>
        <v/>
      </c>
      <c r="L797" s="148" t="str">
        <f>IF(AND(A797&lt;&gt;"",'Données élèves'!AH800&lt;&gt;""),IF('Données élèves'!AH800=TRUE,INDEX(codegemhist,MATCH('Données élèves'!M800,libgem,0)),""),"")</f>
        <v/>
      </c>
      <c r="M797" s="148" t="str">
        <f>IF(AND(A797&lt;&gt;"",'Données élèves'!AH800&lt;&gt;""),IF('Données élèves'!AH800=TRUE,IF(INDEX(codegem,MATCH('Données élèves'!M800,libgem,0))&gt;=8000,INDEX(codegem,MATCH('Données élèves'!M800,libgem,0)),""),'Données élèves'!M800),"")</f>
        <v/>
      </c>
      <c r="N797" s="148" t="str">
        <f>IF(AND(A797&lt;&gt;"",'Données élèves'!AI800&lt;&gt;""),IF('Données élèves'!AI800=TRUE,INDEX(codeschart,MATCH('Données élèves'!N800,libschart,0)),'Données élèves'!N800),"")</f>
        <v/>
      </c>
      <c r="O797" s="148" t="str">
        <f>IF(AND(A797&lt;&gt;"",'Données élèves'!O800&lt;&gt;""),'Données élèves'!O800,"")</f>
        <v/>
      </c>
      <c r="P797" s="148" t="str">
        <f>IF(AND(A797&lt;&gt;"",'Données élèves'!AK800&lt;&gt;""),IF('Données élèves'!AK800=TRUE,INDEX(codeform,MATCH('Données élèves'!P800,libform,0)),'Données élèves'!P800),"")</f>
        <v/>
      </c>
      <c r="Q797" s="148" t="str">
        <f>IF(AND(A797&lt;&gt;"",'Données élèves'!AL800&lt;&gt;""),IF('Données élèves'!AL800=TRUE,INDEX(codespe,MATCH('Données élèves'!Q800,libspe,0)),'Données élèves'!Q800),"")</f>
        <v/>
      </c>
      <c r="R797" s="148" t="str">
        <f>IF(AND(A797&lt;&gt;"",OR('Données élèves'!AM800&lt;&gt;"",'Données élèves'!AT800=FALSE)),IF('Données élèves'!AM800=TRUE,INDEX(codemp1,MATCH('Données élèves'!R800,libmp1,0)),IF('Données élèves'!AT800=FALSE,0,'Données élèves'!R800)),"")</f>
        <v/>
      </c>
      <c r="S797" s="148" t="str">
        <f t="shared" si="37"/>
        <v/>
      </c>
      <c r="T797" s="148" t="str">
        <f t="shared" si="38"/>
        <v/>
      </c>
      <c r="U797" s="148" t="str">
        <f>IF(AND(A797&lt;&gt;"",'Données élèves'!S800&lt;&gt;""),'Données élèves'!S800,"")</f>
        <v/>
      </c>
      <c r="V797" s="148" t="str">
        <f>IF(AND(A797&lt;&gt;"",'Données élèves'!T800&lt;&gt;""),'Données élèves'!T800,"")</f>
        <v/>
      </c>
      <c r="W797" s="148" t="str">
        <f>IF(AND(A797&lt;&gt;"",'Données élèves'!U800&lt;&gt;""),'Données élèves'!U800,"")</f>
        <v/>
      </c>
      <c r="X797" s="148" t="str">
        <f>IF(AND(A797&lt;&gt;"",'Données élèves'!V800&lt;&gt;""),'Données élèves'!V800,"")</f>
        <v/>
      </c>
      <c r="Y797" s="148" t="str">
        <f>IF(AND(A797&lt;&gt;"",'Données élèves'!W800&lt;&gt;""),'Données élèves'!W800,"")</f>
        <v/>
      </c>
      <c r="Z797" s="148" t="str">
        <f>IF(AND(A797&lt;&gt;"",'Données élèves'!X800&lt;&gt;""),'Données élèves'!X800,"")</f>
        <v/>
      </c>
    </row>
    <row r="798" spans="1:26" x14ac:dyDescent="0.2">
      <c r="A798" s="146" t="str">
        <f>IF('Données élèves'!$C801&lt;&gt;"",'Données élèves'!A801,"")</f>
        <v/>
      </c>
      <c r="B798" s="146" t="str">
        <f>IF(A798&lt;&gt;"",'Données élèves'!B801,"")</f>
        <v/>
      </c>
      <c r="C798" s="146" t="str">
        <f>IF(AND(A798&lt;&gt;"",'Données élèves'!F801&lt;&gt;""),IF(INDEX(codeclint,MATCH('Données élèves'!F801,libclint,0))&lt;&gt;"",INDEX(codeclint,MATCH('Données élèves'!F801,libclint,0)),""),"")</f>
        <v/>
      </c>
      <c r="D798" s="146" t="str">
        <f t="shared" si="36"/>
        <v/>
      </c>
      <c r="E798" s="146" t="str">
        <f>IF(A798&lt;&gt;"",IF('Données élèves'!G801&lt;&gt;"",IF('Données élèves'!AB801&lt;&gt;"",IF('Données élèves'!G801="LOC.ID",CONCATENATE("LOC.",'Données élèves'!AU$5),'Données élèves'!G801),""),""),"")</f>
        <v/>
      </c>
      <c r="F798" s="146" t="str">
        <f>IF(A798&lt;&gt;"",IF('Données élèves'!H801&lt;&gt;"",'Données élèves'!H801,""),"")</f>
        <v/>
      </c>
      <c r="G798" s="146" t="str">
        <f>IF(AND(A798&lt;&gt;"",'Données élèves'!AC801&lt;&gt;""),IF('Données élèves'!AC801=TRUE,INDEX(codesex,MATCH('Données élèves'!I801,libsex,0)),'Données élèves'!I801),"")</f>
        <v/>
      </c>
      <c r="H798" s="147" t="str">
        <f>IF(A798&lt;&gt;"",IF('Données élèves'!J801&lt;&gt;"",'Données élèves'!J801,""),"")</f>
        <v/>
      </c>
      <c r="I798" s="148" t="str">
        <f>IF(AND(A798&lt;&gt;"",'Données élèves'!AE801&lt;&gt;""),IF('Données élèves'!AE801=TRUE,INDEX(codenat,MATCH('Données élèves'!K801,libnat,0)),'Données élèves'!K801),"")</f>
        <v/>
      </c>
      <c r="J798" s="148" t="str">
        <f>IF(AND(A798&lt;&gt;"",'Données élèves'!AF801&lt;&gt;""),IF('Données élèves'!AF801=TRUE,INDEX(codelangue,MATCH('Données élèves'!L801,liblangue,0)),'Données élèves'!L801),"")</f>
        <v/>
      </c>
      <c r="K798" s="148" t="str">
        <f>IF(AND(A798&lt;&gt;"",'Données élèves'!AH801&lt;&gt;""),IF('Données élèves'!AH801=TRUE,IF(INDEX(codegem,MATCH('Données élèves'!M801,libgem,0))&lt;8000,INDEX(codegem,MATCH('Données élèves'!M801,libgem,0)),""),'Données élèves'!M801),"")</f>
        <v/>
      </c>
      <c r="L798" s="148" t="str">
        <f>IF(AND(A798&lt;&gt;"",'Données élèves'!AH801&lt;&gt;""),IF('Données élèves'!AH801=TRUE,INDEX(codegemhist,MATCH('Données élèves'!M801,libgem,0)),""),"")</f>
        <v/>
      </c>
      <c r="M798" s="148" t="str">
        <f>IF(AND(A798&lt;&gt;"",'Données élèves'!AH801&lt;&gt;""),IF('Données élèves'!AH801=TRUE,IF(INDEX(codegem,MATCH('Données élèves'!M801,libgem,0))&gt;=8000,INDEX(codegem,MATCH('Données élèves'!M801,libgem,0)),""),'Données élèves'!M801),"")</f>
        <v/>
      </c>
      <c r="N798" s="148" t="str">
        <f>IF(AND(A798&lt;&gt;"",'Données élèves'!AI801&lt;&gt;""),IF('Données élèves'!AI801=TRUE,INDEX(codeschart,MATCH('Données élèves'!N801,libschart,0)),'Données élèves'!N801),"")</f>
        <v/>
      </c>
      <c r="O798" s="148" t="str">
        <f>IF(AND(A798&lt;&gt;"",'Données élèves'!O801&lt;&gt;""),'Données élèves'!O801,"")</f>
        <v/>
      </c>
      <c r="P798" s="148" t="str">
        <f>IF(AND(A798&lt;&gt;"",'Données élèves'!AK801&lt;&gt;""),IF('Données élèves'!AK801=TRUE,INDEX(codeform,MATCH('Données élèves'!P801,libform,0)),'Données élèves'!P801),"")</f>
        <v/>
      </c>
      <c r="Q798" s="148" t="str">
        <f>IF(AND(A798&lt;&gt;"",'Données élèves'!AL801&lt;&gt;""),IF('Données élèves'!AL801=TRUE,INDEX(codespe,MATCH('Données élèves'!Q801,libspe,0)),'Données élèves'!Q801),"")</f>
        <v/>
      </c>
      <c r="R798" s="148" t="str">
        <f>IF(AND(A798&lt;&gt;"",OR('Données élèves'!AM801&lt;&gt;"",'Données élèves'!AT801=FALSE)),IF('Données élèves'!AM801=TRUE,INDEX(codemp1,MATCH('Données élèves'!R801,libmp1,0)),IF('Données élèves'!AT801=FALSE,0,'Données élèves'!R801)),"")</f>
        <v/>
      </c>
      <c r="S798" s="148" t="str">
        <f t="shared" si="37"/>
        <v/>
      </c>
      <c r="T798" s="148" t="str">
        <f t="shared" si="38"/>
        <v/>
      </c>
      <c r="U798" s="148" t="str">
        <f>IF(AND(A798&lt;&gt;"",'Données élèves'!S801&lt;&gt;""),'Données élèves'!S801,"")</f>
        <v/>
      </c>
      <c r="V798" s="148" t="str">
        <f>IF(AND(A798&lt;&gt;"",'Données élèves'!T801&lt;&gt;""),'Données élèves'!T801,"")</f>
        <v/>
      </c>
      <c r="W798" s="148" t="str">
        <f>IF(AND(A798&lt;&gt;"",'Données élèves'!U801&lt;&gt;""),'Données élèves'!U801,"")</f>
        <v/>
      </c>
      <c r="X798" s="148" t="str">
        <f>IF(AND(A798&lt;&gt;"",'Données élèves'!V801&lt;&gt;""),'Données élèves'!V801,"")</f>
        <v/>
      </c>
      <c r="Y798" s="148" t="str">
        <f>IF(AND(A798&lt;&gt;"",'Données élèves'!W801&lt;&gt;""),'Données élèves'!W801,"")</f>
        <v/>
      </c>
      <c r="Z798" s="148" t="str">
        <f>IF(AND(A798&lt;&gt;"",'Données élèves'!X801&lt;&gt;""),'Données élèves'!X801,"")</f>
        <v/>
      </c>
    </row>
    <row r="799" spans="1:26" x14ac:dyDescent="0.2">
      <c r="A799" s="146" t="str">
        <f>IF('Données élèves'!$C802&lt;&gt;"",'Données élèves'!A802,"")</f>
        <v/>
      </c>
      <c r="B799" s="146" t="str">
        <f>IF(A799&lt;&gt;"",'Données élèves'!B802,"")</f>
        <v/>
      </c>
      <c r="C799" s="146" t="str">
        <f>IF(AND(A799&lt;&gt;"",'Données élèves'!F802&lt;&gt;""),IF(INDEX(codeclint,MATCH('Données élèves'!F802,libclint,0))&lt;&gt;"",INDEX(codeclint,MATCH('Données élèves'!F802,libclint,0)),""),"")</f>
        <v/>
      </c>
      <c r="D799" s="146" t="str">
        <f t="shared" si="36"/>
        <v/>
      </c>
      <c r="E799" s="146" t="str">
        <f>IF(A799&lt;&gt;"",IF('Données élèves'!G802&lt;&gt;"",IF('Données élèves'!AB802&lt;&gt;"",IF('Données élèves'!G802="LOC.ID",CONCATENATE("LOC.",'Données élèves'!AU$5),'Données élèves'!G802),""),""),"")</f>
        <v/>
      </c>
      <c r="F799" s="146" t="str">
        <f>IF(A799&lt;&gt;"",IF('Données élèves'!H802&lt;&gt;"",'Données élèves'!H802,""),"")</f>
        <v/>
      </c>
      <c r="G799" s="146" t="str">
        <f>IF(AND(A799&lt;&gt;"",'Données élèves'!AC802&lt;&gt;""),IF('Données élèves'!AC802=TRUE,INDEX(codesex,MATCH('Données élèves'!I802,libsex,0)),'Données élèves'!I802),"")</f>
        <v/>
      </c>
      <c r="H799" s="147" t="str">
        <f>IF(A799&lt;&gt;"",IF('Données élèves'!J802&lt;&gt;"",'Données élèves'!J802,""),"")</f>
        <v/>
      </c>
      <c r="I799" s="148" t="str">
        <f>IF(AND(A799&lt;&gt;"",'Données élèves'!AE802&lt;&gt;""),IF('Données élèves'!AE802=TRUE,INDEX(codenat,MATCH('Données élèves'!K802,libnat,0)),'Données élèves'!K802),"")</f>
        <v/>
      </c>
      <c r="J799" s="148" t="str">
        <f>IF(AND(A799&lt;&gt;"",'Données élèves'!AF802&lt;&gt;""),IF('Données élèves'!AF802=TRUE,INDEX(codelangue,MATCH('Données élèves'!L802,liblangue,0)),'Données élèves'!L802),"")</f>
        <v/>
      </c>
      <c r="K799" s="148" t="str">
        <f>IF(AND(A799&lt;&gt;"",'Données élèves'!AH802&lt;&gt;""),IF('Données élèves'!AH802=TRUE,IF(INDEX(codegem,MATCH('Données élèves'!M802,libgem,0))&lt;8000,INDEX(codegem,MATCH('Données élèves'!M802,libgem,0)),""),'Données élèves'!M802),"")</f>
        <v/>
      </c>
      <c r="L799" s="148" t="str">
        <f>IF(AND(A799&lt;&gt;"",'Données élèves'!AH802&lt;&gt;""),IF('Données élèves'!AH802=TRUE,INDEX(codegemhist,MATCH('Données élèves'!M802,libgem,0)),""),"")</f>
        <v/>
      </c>
      <c r="M799" s="148" t="str">
        <f>IF(AND(A799&lt;&gt;"",'Données élèves'!AH802&lt;&gt;""),IF('Données élèves'!AH802=TRUE,IF(INDEX(codegem,MATCH('Données élèves'!M802,libgem,0))&gt;=8000,INDEX(codegem,MATCH('Données élèves'!M802,libgem,0)),""),'Données élèves'!M802),"")</f>
        <v/>
      </c>
      <c r="N799" s="148" t="str">
        <f>IF(AND(A799&lt;&gt;"",'Données élèves'!AI802&lt;&gt;""),IF('Données élèves'!AI802=TRUE,INDEX(codeschart,MATCH('Données élèves'!N802,libschart,0)),'Données élèves'!N802),"")</f>
        <v/>
      </c>
      <c r="O799" s="148" t="str">
        <f>IF(AND(A799&lt;&gt;"",'Données élèves'!O802&lt;&gt;""),'Données élèves'!O802,"")</f>
        <v/>
      </c>
      <c r="P799" s="148" t="str">
        <f>IF(AND(A799&lt;&gt;"",'Données élèves'!AK802&lt;&gt;""),IF('Données élèves'!AK802=TRUE,INDEX(codeform,MATCH('Données élèves'!P802,libform,0)),'Données élèves'!P802),"")</f>
        <v/>
      </c>
      <c r="Q799" s="148" t="str">
        <f>IF(AND(A799&lt;&gt;"",'Données élèves'!AL802&lt;&gt;""),IF('Données élèves'!AL802=TRUE,INDEX(codespe,MATCH('Données élèves'!Q802,libspe,0)),'Données élèves'!Q802),"")</f>
        <v/>
      </c>
      <c r="R799" s="148" t="str">
        <f>IF(AND(A799&lt;&gt;"",OR('Données élèves'!AM802&lt;&gt;"",'Données élèves'!AT802=FALSE)),IF('Données élèves'!AM802=TRUE,INDEX(codemp1,MATCH('Données élèves'!R802,libmp1,0)),IF('Données élèves'!AT802=FALSE,0,'Données élèves'!R802)),"")</f>
        <v/>
      </c>
      <c r="S799" s="148" t="str">
        <f t="shared" si="37"/>
        <v/>
      </c>
      <c r="T799" s="148" t="str">
        <f t="shared" si="38"/>
        <v/>
      </c>
      <c r="U799" s="148" t="str">
        <f>IF(AND(A799&lt;&gt;"",'Données élèves'!S802&lt;&gt;""),'Données élèves'!S802,"")</f>
        <v/>
      </c>
      <c r="V799" s="148" t="str">
        <f>IF(AND(A799&lt;&gt;"",'Données élèves'!T802&lt;&gt;""),'Données élèves'!T802,"")</f>
        <v/>
      </c>
      <c r="W799" s="148" t="str">
        <f>IF(AND(A799&lt;&gt;"",'Données élèves'!U802&lt;&gt;""),'Données élèves'!U802,"")</f>
        <v/>
      </c>
      <c r="X799" s="148" t="str">
        <f>IF(AND(A799&lt;&gt;"",'Données élèves'!V802&lt;&gt;""),'Données élèves'!V802,"")</f>
        <v/>
      </c>
      <c r="Y799" s="148" t="str">
        <f>IF(AND(A799&lt;&gt;"",'Données élèves'!W802&lt;&gt;""),'Données élèves'!W802,"")</f>
        <v/>
      </c>
      <c r="Z799" s="148" t="str">
        <f>IF(AND(A799&lt;&gt;"",'Données élèves'!X802&lt;&gt;""),'Données élèves'!X802,"")</f>
        <v/>
      </c>
    </row>
    <row r="800" spans="1:26" x14ac:dyDescent="0.2">
      <c r="A800" s="146" t="str">
        <f>IF('Données élèves'!$C803&lt;&gt;"",'Données élèves'!A803,"")</f>
        <v/>
      </c>
      <c r="B800" s="146" t="str">
        <f>IF(A800&lt;&gt;"",'Données élèves'!B803,"")</f>
        <v/>
      </c>
      <c r="C800" s="146" t="str">
        <f>IF(AND(A800&lt;&gt;"",'Données élèves'!F803&lt;&gt;""),IF(INDEX(codeclint,MATCH('Données élèves'!F803,libclint,0))&lt;&gt;"",INDEX(codeclint,MATCH('Données élèves'!F803,libclint,0)),""),"")</f>
        <v/>
      </c>
      <c r="D800" s="146" t="str">
        <f t="shared" si="36"/>
        <v/>
      </c>
      <c r="E800" s="146" t="str">
        <f>IF(A800&lt;&gt;"",IF('Données élèves'!G803&lt;&gt;"",IF('Données élèves'!AB803&lt;&gt;"",IF('Données élèves'!G803="LOC.ID",CONCATENATE("LOC.",'Données élèves'!AU$5),'Données élèves'!G803),""),""),"")</f>
        <v/>
      </c>
      <c r="F800" s="146" t="str">
        <f>IF(A800&lt;&gt;"",IF('Données élèves'!H803&lt;&gt;"",'Données élèves'!H803,""),"")</f>
        <v/>
      </c>
      <c r="G800" s="146" t="str">
        <f>IF(AND(A800&lt;&gt;"",'Données élèves'!AC803&lt;&gt;""),IF('Données élèves'!AC803=TRUE,INDEX(codesex,MATCH('Données élèves'!I803,libsex,0)),'Données élèves'!I803),"")</f>
        <v/>
      </c>
      <c r="H800" s="147" t="str">
        <f>IF(A800&lt;&gt;"",IF('Données élèves'!J803&lt;&gt;"",'Données élèves'!J803,""),"")</f>
        <v/>
      </c>
      <c r="I800" s="148" t="str">
        <f>IF(AND(A800&lt;&gt;"",'Données élèves'!AE803&lt;&gt;""),IF('Données élèves'!AE803=TRUE,INDEX(codenat,MATCH('Données élèves'!K803,libnat,0)),'Données élèves'!K803),"")</f>
        <v/>
      </c>
      <c r="J800" s="148" t="str">
        <f>IF(AND(A800&lt;&gt;"",'Données élèves'!AF803&lt;&gt;""),IF('Données élèves'!AF803=TRUE,INDEX(codelangue,MATCH('Données élèves'!L803,liblangue,0)),'Données élèves'!L803),"")</f>
        <v/>
      </c>
      <c r="K800" s="148" t="str">
        <f>IF(AND(A800&lt;&gt;"",'Données élèves'!AH803&lt;&gt;""),IF('Données élèves'!AH803=TRUE,IF(INDEX(codegem,MATCH('Données élèves'!M803,libgem,0))&lt;8000,INDEX(codegem,MATCH('Données élèves'!M803,libgem,0)),""),'Données élèves'!M803),"")</f>
        <v/>
      </c>
      <c r="L800" s="148" t="str">
        <f>IF(AND(A800&lt;&gt;"",'Données élèves'!AH803&lt;&gt;""),IF('Données élèves'!AH803=TRUE,INDEX(codegemhist,MATCH('Données élèves'!M803,libgem,0)),""),"")</f>
        <v/>
      </c>
      <c r="M800" s="148" t="str">
        <f>IF(AND(A800&lt;&gt;"",'Données élèves'!AH803&lt;&gt;""),IF('Données élèves'!AH803=TRUE,IF(INDEX(codegem,MATCH('Données élèves'!M803,libgem,0))&gt;=8000,INDEX(codegem,MATCH('Données élèves'!M803,libgem,0)),""),'Données élèves'!M803),"")</f>
        <v/>
      </c>
      <c r="N800" s="148" t="str">
        <f>IF(AND(A800&lt;&gt;"",'Données élèves'!AI803&lt;&gt;""),IF('Données élèves'!AI803=TRUE,INDEX(codeschart,MATCH('Données élèves'!N803,libschart,0)),'Données élèves'!N803),"")</f>
        <v/>
      </c>
      <c r="O800" s="148" t="str">
        <f>IF(AND(A800&lt;&gt;"",'Données élèves'!O803&lt;&gt;""),'Données élèves'!O803,"")</f>
        <v/>
      </c>
      <c r="P800" s="148" t="str">
        <f>IF(AND(A800&lt;&gt;"",'Données élèves'!AK803&lt;&gt;""),IF('Données élèves'!AK803=TRUE,INDEX(codeform,MATCH('Données élèves'!P803,libform,0)),'Données élèves'!P803),"")</f>
        <v/>
      </c>
      <c r="Q800" s="148" t="str">
        <f>IF(AND(A800&lt;&gt;"",'Données élèves'!AL803&lt;&gt;""),IF('Données élèves'!AL803=TRUE,INDEX(codespe,MATCH('Données élèves'!Q803,libspe,0)),'Données élèves'!Q803),"")</f>
        <v/>
      </c>
      <c r="R800" s="148" t="str">
        <f>IF(AND(A800&lt;&gt;"",OR('Données élèves'!AM803&lt;&gt;"",'Données élèves'!AT803=FALSE)),IF('Données élèves'!AM803=TRUE,INDEX(codemp1,MATCH('Données élèves'!R803,libmp1,0)),IF('Données élèves'!AT803=FALSE,0,'Données élèves'!R803)),"")</f>
        <v/>
      </c>
      <c r="S800" s="148" t="str">
        <f t="shared" si="37"/>
        <v/>
      </c>
      <c r="T800" s="148" t="str">
        <f t="shared" si="38"/>
        <v/>
      </c>
      <c r="U800" s="148" t="str">
        <f>IF(AND(A800&lt;&gt;"",'Données élèves'!S803&lt;&gt;""),'Données élèves'!S803,"")</f>
        <v/>
      </c>
      <c r="V800" s="148" t="str">
        <f>IF(AND(A800&lt;&gt;"",'Données élèves'!T803&lt;&gt;""),'Données élèves'!T803,"")</f>
        <v/>
      </c>
      <c r="W800" s="148" t="str">
        <f>IF(AND(A800&lt;&gt;"",'Données élèves'!U803&lt;&gt;""),'Données élèves'!U803,"")</f>
        <v/>
      </c>
      <c r="X800" s="148" t="str">
        <f>IF(AND(A800&lt;&gt;"",'Données élèves'!V803&lt;&gt;""),'Données élèves'!V803,"")</f>
        <v/>
      </c>
      <c r="Y800" s="148" t="str">
        <f>IF(AND(A800&lt;&gt;"",'Données élèves'!W803&lt;&gt;""),'Données élèves'!W803,"")</f>
        <v/>
      </c>
      <c r="Z800" s="148" t="str">
        <f>IF(AND(A800&lt;&gt;"",'Données élèves'!X803&lt;&gt;""),'Données élèves'!X803,"")</f>
        <v/>
      </c>
    </row>
    <row r="801" spans="1:26" x14ac:dyDescent="0.2">
      <c r="A801" s="146" t="str">
        <f>IF('Données élèves'!$C804&lt;&gt;"",'Données élèves'!A804,"")</f>
        <v/>
      </c>
      <c r="B801" s="146" t="str">
        <f>IF(A801&lt;&gt;"",'Données élèves'!B804,"")</f>
        <v/>
      </c>
      <c r="C801" s="146" t="str">
        <f>IF(AND(A801&lt;&gt;"",'Données élèves'!F804&lt;&gt;""),IF(INDEX(codeclint,MATCH('Données élèves'!F804,libclint,0))&lt;&gt;"",INDEX(codeclint,MATCH('Données élèves'!F804,libclint,0)),""),"")</f>
        <v/>
      </c>
      <c r="D801" s="146" t="str">
        <f t="shared" si="36"/>
        <v/>
      </c>
      <c r="E801" s="146" t="str">
        <f>IF(A801&lt;&gt;"",IF('Données élèves'!G804&lt;&gt;"",IF('Données élèves'!AB804&lt;&gt;"",IF('Données élèves'!G804="LOC.ID",CONCATENATE("LOC.",'Données élèves'!AU$5),'Données élèves'!G804),""),""),"")</f>
        <v/>
      </c>
      <c r="F801" s="146" t="str">
        <f>IF(A801&lt;&gt;"",IF('Données élèves'!H804&lt;&gt;"",'Données élèves'!H804,""),"")</f>
        <v/>
      </c>
      <c r="G801" s="146" t="str">
        <f>IF(AND(A801&lt;&gt;"",'Données élèves'!AC804&lt;&gt;""),IF('Données élèves'!AC804=TRUE,INDEX(codesex,MATCH('Données élèves'!I804,libsex,0)),'Données élèves'!I804),"")</f>
        <v/>
      </c>
      <c r="H801" s="147" t="str">
        <f>IF(A801&lt;&gt;"",IF('Données élèves'!J804&lt;&gt;"",'Données élèves'!J804,""),"")</f>
        <v/>
      </c>
      <c r="I801" s="148" t="str">
        <f>IF(AND(A801&lt;&gt;"",'Données élèves'!AE804&lt;&gt;""),IF('Données élèves'!AE804=TRUE,INDEX(codenat,MATCH('Données élèves'!K804,libnat,0)),'Données élèves'!K804),"")</f>
        <v/>
      </c>
      <c r="J801" s="148" t="str">
        <f>IF(AND(A801&lt;&gt;"",'Données élèves'!AF804&lt;&gt;""),IF('Données élèves'!AF804=TRUE,INDEX(codelangue,MATCH('Données élèves'!L804,liblangue,0)),'Données élèves'!L804),"")</f>
        <v/>
      </c>
      <c r="K801" s="148" t="str">
        <f>IF(AND(A801&lt;&gt;"",'Données élèves'!AH804&lt;&gt;""),IF('Données élèves'!AH804=TRUE,IF(INDEX(codegem,MATCH('Données élèves'!M804,libgem,0))&lt;8000,INDEX(codegem,MATCH('Données élèves'!M804,libgem,0)),""),'Données élèves'!M804),"")</f>
        <v/>
      </c>
      <c r="L801" s="148" t="str">
        <f>IF(AND(A801&lt;&gt;"",'Données élèves'!AH804&lt;&gt;""),IF('Données élèves'!AH804=TRUE,INDEX(codegemhist,MATCH('Données élèves'!M804,libgem,0)),""),"")</f>
        <v/>
      </c>
      <c r="M801" s="148" t="str">
        <f>IF(AND(A801&lt;&gt;"",'Données élèves'!AH804&lt;&gt;""),IF('Données élèves'!AH804=TRUE,IF(INDEX(codegem,MATCH('Données élèves'!M804,libgem,0))&gt;=8000,INDEX(codegem,MATCH('Données élèves'!M804,libgem,0)),""),'Données élèves'!M804),"")</f>
        <v/>
      </c>
      <c r="N801" s="148" t="str">
        <f>IF(AND(A801&lt;&gt;"",'Données élèves'!AI804&lt;&gt;""),IF('Données élèves'!AI804=TRUE,INDEX(codeschart,MATCH('Données élèves'!N804,libschart,0)),'Données élèves'!N804),"")</f>
        <v/>
      </c>
      <c r="O801" s="148" t="str">
        <f>IF(AND(A801&lt;&gt;"",'Données élèves'!O804&lt;&gt;""),'Données élèves'!O804,"")</f>
        <v/>
      </c>
      <c r="P801" s="148" t="str">
        <f>IF(AND(A801&lt;&gt;"",'Données élèves'!AK804&lt;&gt;""),IF('Données élèves'!AK804=TRUE,INDEX(codeform,MATCH('Données élèves'!P804,libform,0)),'Données élèves'!P804),"")</f>
        <v/>
      </c>
      <c r="Q801" s="148" t="str">
        <f>IF(AND(A801&lt;&gt;"",'Données élèves'!AL804&lt;&gt;""),IF('Données élèves'!AL804=TRUE,INDEX(codespe,MATCH('Données élèves'!Q804,libspe,0)),'Données élèves'!Q804),"")</f>
        <v/>
      </c>
      <c r="R801" s="148" t="str">
        <f>IF(AND(A801&lt;&gt;"",OR('Données élèves'!AM804&lt;&gt;"",'Données élèves'!AT804=FALSE)),IF('Données élèves'!AM804=TRUE,INDEX(codemp1,MATCH('Données élèves'!R804,libmp1,0)),IF('Données élèves'!AT804=FALSE,0,'Données élèves'!R804)),"")</f>
        <v/>
      </c>
      <c r="S801" s="148" t="str">
        <f t="shared" si="37"/>
        <v/>
      </c>
      <c r="T801" s="148" t="str">
        <f t="shared" si="38"/>
        <v/>
      </c>
      <c r="U801" s="148" t="str">
        <f>IF(AND(A801&lt;&gt;"",'Données élèves'!S804&lt;&gt;""),'Données élèves'!S804,"")</f>
        <v/>
      </c>
      <c r="V801" s="148" t="str">
        <f>IF(AND(A801&lt;&gt;"",'Données élèves'!T804&lt;&gt;""),'Données élèves'!T804,"")</f>
        <v/>
      </c>
      <c r="W801" s="148" t="str">
        <f>IF(AND(A801&lt;&gt;"",'Données élèves'!U804&lt;&gt;""),'Données élèves'!U804,"")</f>
        <v/>
      </c>
      <c r="X801" s="148" t="str">
        <f>IF(AND(A801&lt;&gt;"",'Données élèves'!V804&lt;&gt;""),'Données élèves'!V804,"")</f>
        <v/>
      </c>
      <c r="Y801" s="148" t="str">
        <f>IF(AND(A801&lt;&gt;"",'Données élèves'!W804&lt;&gt;""),'Données élèves'!W804,"")</f>
        <v/>
      </c>
      <c r="Z801" s="148" t="str">
        <f>IF(AND(A801&lt;&gt;"",'Données élèves'!X804&lt;&gt;""),'Données élèves'!X804,"")</f>
        <v/>
      </c>
    </row>
    <row r="802" spans="1:26" x14ac:dyDescent="0.2">
      <c r="A802" s="146" t="str">
        <f>IF('Données élèves'!$C805&lt;&gt;"",'Données élèves'!A805,"")</f>
        <v/>
      </c>
      <c r="B802" s="146" t="str">
        <f>IF(A802&lt;&gt;"",'Données élèves'!B805,"")</f>
        <v/>
      </c>
      <c r="C802" s="146" t="str">
        <f>IF(AND(A802&lt;&gt;"",'Données élèves'!F805&lt;&gt;""),IF(INDEX(codeclint,MATCH('Données élèves'!F805,libclint,0))&lt;&gt;"",INDEX(codeclint,MATCH('Données élèves'!F805,libclint,0)),""),"")</f>
        <v/>
      </c>
      <c r="D802" s="146" t="str">
        <f t="shared" si="36"/>
        <v/>
      </c>
      <c r="E802" s="146" t="str">
        <f>IF(A802&lt;&gt;"",IF('Données élèves'!G805&lt;&gt;"",IF('Données élèves'!AB805&lt;&gt;"",IF('Données élèves'!G805="LOC.ID",CONCATENATE("LOC.",'Données élèves'!AU$5),'Données élèves'!G805),""),""),"")</f>
        <v/>
      </c>
      <c r="F802" s="146" t="str">
        <f>IF(A802&lt;&gt;"",IF('Données élèves'!H805&lt;&gt;"",'Données élèves'!H805,""),"")</f>
        <v/>
      </c>
      <c r="G802" s="146" t="str">
        <f>IF(AND(A802&lt;&gt;"",'Données élèves'!AC805&lt;&gt;""),IF('Données élèves'!AC805=TRUE,INDEX(codesex,MATCH('Données élèves'!I805,libsex,0)),'Données élèves'!I805),"")</f>
        <v/>
      </c>
      <c r="H802" s="147" t="str">
        <f>IF(A802&lt;&gt;"",IF('Données élèves'!J805&lt;&gt;"",'Données élèves'!J805,""),"")</f>
        <v/>
      </c>
      <c r="I802" s="148" t="str">
        <f>IF(AND(A802&lt;&gt;"",'Données élèves'!AE805&lt;&gt;""),IF('Données élèves'!AE805=TRUE,INDEX(codenat,MATCH('Données élèves'!K805,libnat,0)),'Données élèves'!K805),"")</f>
        <v/>
      </c>
      <c r="J802" s="148" t="str">
        <f>IF(AND(A802&lt;&gt;"",'Données élèves'!AF805&lt;&gt;""),IF('Données élèves'!AF805=TRUE,INDEX(codelangue,MATCH('Données élèves'!L805,liblangue,0)),'Données élèves'!L805),"")</f>
        <v/>
      </c>
      <c r="K802" s="148" t="str">
        <f>IF(AND(A802&lt;&gt;"",'Données élèves'!AH805&lt;&gt;""),IF('Données élèves'!AH805=TRUE,IF(INDEX(codegem,MATCH('Données élèves'!M805,libgem,0))&lt;8000,INDEX(codegem,MATCH('Données élèves'!M805,libgem,0)),""),'Données élèves'!M805),"")</f>
        <v/>
      </c>
      <c r="L802" s="148" t="str">
        <f>IF(AND(A802&lt;&gt;"",'Données élèves'!AH805&lt;&gt;""),IF('Données élèves'!AH805=TRUE,INDEX(codegemhist,MATCH('Données élèves'!M805,libgem,0)),""),"")</f>
        <v/>
      </c>
      <c r="M802" s="148" t="str">
        <f>IF(AND(A802&lt;&gt;"",'Données élèves'!AH805&lt;&gt;""),IF('Données élèves'!AH805=TRUE,IF(INDEX(codegem,MATCH('Données élèves'!M805,libgem,0))&gt;=8000,INDEX(codegem,MATCH('Données élèves'!M805,libgem,0)),""),'Données élèves'!M805),"")</f>
        <v/>
      </c>
      <c r="N802" s="148" t="str">
        <f>IF(AND(A802&lt;&gt;"",'Données élèves'!AI805&lt;&gt;""),IF('Données élèves'!AI805=TRUE,INDEX(codeschart,MATCH('Données élèves'!N805,libschart,0)),'Données élèves'!N805),"")</f>
        <v/>
      </c>
      <c r="O802" s="148" t="str">
        <f>IF(AND(A802&lt;&gt;"",'Données élèves'!O805&lt;&gt;""),'Données élèves'!O805,"")</f>
        <v/>
      </c>
      <c r="P802" s="148" t="str">
        <f>IF(AND(A802&lt;&gt;"",'Données élèves'!AK805&lt;&gt;""),IF('Données élèves'!AK805=TRUE,INDEX(codeform,MATCH('Données élèves'!P805,libform,0)),'Données élèves'!P805),"")</f>
        <v/>
      </c>
      <c r="Q802" s="148" t="str">
        <f>IF(AND(A802&lt;&gt;"",'Données élèves'!AL805&lt;&gt;""),IF('Données élèves'!AL805=TRUE,INDEX(codespe,MATCH('Données élèves'!Q805,libspe,0)),'Données élèves'!Q805),"")</f>
        <v/>
      </c>
      <c r="R802" s="148" t="str">
        <f>IF(AND(A802&lt;&gt;"",OR('Données élèves'!AM805&lt;&gt;"",'Données élèves'!AT805=FALSE)),IF('Données élèves'!AM805=TRUE,INDEX(codemp1,MATCH('Données élèves'!R805,libmp1,0)),IF('Données élèves'!AT805=FALSE,0,'Données élèves'!R805)),"")</f>
        <v/>
      </c>
      <c r="S802" s="148" t="str">
        <f t="shared" si="37"/>
        <v/>
      </c>
      <c r="T802" s="148" t="str">
        <f t="shared" si="38"/>
        <v/>
      </c>
      <c r="U802" s="148" t="str">
        <f>IF(AND(A802&lt;&gt;"",'Données élèves'!S805&lt;&gt;""),'Données élèves'!S805,"")</f>
        <v/>
      </c>
      <c r="V802" s="148" t="str">
        <f>IF(AND(A802&lt;&gt;"",'Données élèves'!T805&lt;&gt;""),'Données élèves'!T805,"")</f>
        <v/>
      </c>
      <c r="W802" s="148" t="str">
        <f>IF(AND(A802&lt;&gt;"",'Données élèves'!U805&lt;&gt;""),'Données élèves'!U805,"")</f>
        <v/>
      </c>
      <c r="X802" s="148" t="str">
        <f>IF(AND(A802&lt;&gt;"",'Données élèves'!V805&lt;&gt;""),'Données élèves'!V805,"")</f>
        <v/>
      </c>
      <c r="Y802" s="148" t="str">
        <f>IF(AND(A802&lt;&gt;"",'Données élèves'!W805&lt;&gt;""),'Données élèves'!W805,"")</f>
        <v/>
      </c>
      <c r="Z802" s="148" t="str">
        <f>IF(AND(A802&lt;&gt;"",'Données élèves'!X805&lt;&gt;""),'Données élèves'!X805,"")</f>
        <v/>
      </c>
    </row>
    <row r="803" spans="1:26" x14ac:dyDescent="0.2">
      <c r="A803" s="146" t="str">
        <f>IF('Données élèves'!$C806&lt;&gt;"",'Données élèves'!A806,"")</f>
        <v/>
      </c>
      <c r="B803" s="146" t="str">
        <f>IF(A803&lt;&gt;"",'Données élèves'!B806,"")</f>
        <v/>
      </c>
      <c r="C803" s="146" t="str">
        <f>IF(AND(A803&lt;&gt;"",'Données élèves'!F806&lt;&gt;""),IF(INDEX(codeclint,MATCH('Données élèves'!F806,libclint,0))&lt;&gt;"",INDEX(codeclint,MATCH('Données élèves'!F806,libclint,0)),""),"")</f>
        <v/>
      </c>
      <c r="D803" s="146" t="str">
        <f t="shared" si="36"/>
        <v/>
      </c>
      <c r="E803" s="146" t="str">
        <f>IF(A803&lt;&gt;"",IF('Données élèves'!G806&lt;&gt;"",IF('Données élèves'!AB806&lt;&gt;"",IF('Données élèves'!G806="LOC.ID",CONCATENATE("LOC.",'Données élèves'!AU$5),'Données élèves'!G806),""),""),"")</f>
        <v/>
      </c>
      <c r="F803" s="146" t="str">
        <f>IF(A803&lt;&gt;"",IF('Données élèves'!H806&lt;&gt;"",'Données élèves'!H806,""),"")</f>
        <v/>
      </c>
      <c r="G803" s="146" t="str">
        <f>IF(AND(A803&lt;&gt;"",'Données élèves'!AC806&lt;&gt;""),IF('Données élèves'!AC806=TRUE,INDEX(codesex,MATCH('Données élèves'!I806,libsex,0)),'Données élèves'!I806),"")</f>
        <v/>
      </c>
      <c r="H803" s="147" t="str">
        <f>IF(A803&lt;&gt;"",IF('Données élèves'!J806&lt;&gt;"",'Données élèves'!J806,""),"")</f>
        <v/>
      </c>
      <c r="I803" s="148" t="str">
        <f>IF(AND(A803&lt;&gt;"",'Données élèves'!AE806&lt;&gt;""),IF('Données élèves'!AE806=TRUE,INDEX(codenat,MATCH('Données élèves'!K806,libnat,0)),'Données élèves'!K806),"")</f>
        <v/>
      </c>
      <c r="J803" s="148" t="str">
        <f>IF(AND(A803&lt;&gt;"",'Données élèves'!AF806&lt;&gt;""),IF('Données élèves'!AF806=TRUE,INDEX(codelangue,MATCH('Données élèves'!L806,liblangue,0)),'Données élèves'!L806),"")</f>
        <v/>
      </c>
      <c r="K803" s="148" t="str">
        <f>IF(AND(A803&lt;&gt;"",'Données élèves'!AH806&lt;&gt;""),IF('Données élèves'!AH806=TRUE,IF(INDEX(codegem,MATCH('Données élèves'!M806,libgem,0))&lt;8000,INDEX(codegem,MATCH('Données élèves'!M806,libgem,0)),""),'Données élèves'!M806),"")</f>
        <v/>
      </c>
      <c r="L803" s="148" t="str">
        <f>IF(AND(A803&lt;&gt;"",'Données élèves'!AH806&lt;&gt;""),IF('Données élèves'!AH806=TRUE,INDEX(codegemhist,MATCH('Données élèves'!M806,libgem,0)),""),"")</f>
        <v/>
      </c>
      <c r="M803" s="148" t="str">
        <f>IF(AND(A803&lt;&gt;"",'Données élèves'!AH806&lt;&gt;""),IF('Données élèves'!AH806=TRUE,IF(INDEX(codegem,MATCH('Données élèves'!M806,libgem,0))&gt;=8000,INDEX(codegem,MATCH('Données élèves'!M806,libgem,0)),""),'Données élèves'!M806),"")</f>
        <v/>
      </c>
      <c r="N803" s="148" t="str">
        <f>IF(AND(A803&lt;&gt;"",'Données élèves'!AI806&lt;&gt;""),IF('Données élèves'!AI806=TRUE,INDEX(codeschart,MATCH('Données élèves'!N806,libschart,0)),'Données élèves'!N806),"")</f>
        <v/>
      </c>
      <c r="O803" s="148" t="str">
        <f>IF(AND(A803&lt;&gt;"",'Données élèves'!O806&lt;&gt;""),'Données élèves'!O806,"")</f>
        <v/>
      </c>
      <c r="P803" s="148" t="str">
        <f>IF(AND(A803&lt;&gt;"",'Données élèves'!AK806&lt;&gt;""),IF('Données élèves'!AK806=TRUE,INDEX(codeform,MATCH('Données élèves'!P806,libform,0)),'Données élèves'!P806),"")</f>
        <v/>
      </c>
      <c r="Q803" s="148" t="str">
        <f>IF(AND(A803&lt;&gt;"",'Données élèves'!AL806&lt;&gt;""),IF('Données élèves'!AL806=TRUE,INDEX(codespe,MATCH('Données élèves'!Q806,libspe,0)),'Données élèves'!Q806),"")</f>
        <v/>
      </c>
      <c r="R803" s="148" t="str">
        <f>IF(AND(A803&lt;&gt;"",OR('Données élèves'!AM806&lt;&gt;"",'Données élèves'!AT806=FALSE)),IF('Données élèves'!AM806=TRUE,INDEX(codemp1,MATCH('Données élèves'!R806,libmp1,0)),IF('Données élèves'!AT806=FALSE,0,'Données élèves'!R806)),"")</f>
        <v/>
      </c>
      <c r="S803" s="148" t="str">
        <f t="shared" si="37"/>
        <v/>
      </c>
      <c r="T803" s="148" t="str">
        <f t="shared" si="38"/>
        <v/>
      </c>
      <c r="U803" s="148" t="str">
        <f>IF(AND(A803&lt;&gt;"",'Données élèves'!S806&lt;&gt;""),'Données élèves'!S806,"")</f>
        <v/>
      </c>
      <c r="V803" s="148" t="str">
        <f>IF(AND(A803&lt;&gt;"",'Données élèves'!T806&lt;&gt;""),'Données élèves'!T806,"")</f>
        <v/>
      </c>
      <c r="W803" s="148" t="str">
        <f>IF(AND(A803&lt;&gt;"",'Données élèves'!U806&lt;&gt;""),'Données élèves'!U806,"")</f>
        <v/>
      </c>
      <c r="X803" s="148" t="str">
        <f>IF(AND(A803&lt;&gt;"",'Données élèves'!V806&lt;&gt;""),'Données élèves'!V806,"")</f>
        <v/>
      </c>
      <c r="Y803" s="148" t="str">
        <f>IF(AND(A803&lt;&gt;"",'Données élèves'!W806&lt;&gt;""),'Données élèves'!W806,"")</f>
        <v/>
      </c>
      <c r="Z803" s="148" t="str">
        <f>IF(AND(A803&lt;&gt;"",'Données élèves'!X806&lt;&gt;""),'Données élèves'!X806,"")</f>
        <v/>
      </c>
    </row>
    <row r="804" spans="1:26" x14ac:dyDescent="0.2">
      <c r="A804" s="146" t="str">
        <f>IF('Données élèves'!$C807&lt;&gt;"",'Données élèves'!A807,"")</f>
        <v/>
      </c>
      <c r="B804" s="146" t="str">
        <f>IF(A804&lt;&gt;"",'Données élèves'!B807,"")</f>
        <v/>
      </c>
      <c r="C804" s="146" t="str">
        <f>IF(AND(A804&lt;&gt;"",'Données élèves'!F807&lt;&gt;""),IF(INDEX(codeclint,MATCH('Données élèves'!F807,libclint,0))&lt;&gt;"",INDEX(codeclint,MATCH('Données élèves'!F807,libclint,0)),""),"")</f>
        <v/>
      </c>
      <c r="D804" s="146" t="str">
        <f t="shared" si="36"/>
        <v/>
      </c>
      <c r="E804" s="146" t="str">
        <f>IF(A804&lt;&gt;"",IF('Données élèves'!G807&lt;&gt;"",IF('Données élèves'!AB807&lt;&gt;"",IF('Données élèves'!G807="LOC.ID",CONCATENATE("LOC.",'Données élèves'!AU$5),'Données élèves'!G807),""),""),"")</f>
        <v/>
      </c>
      <c r="F804" s="146" t="str">
        <f>IF(A804&lt;&gt;"",IF('Données élèves'!H807&lt;&gt;"",'Données élèves'!H807,""),"")</f>
        <v/>
      </c>
      <c r="G804" s="146" t="str">
        <f>IF(AND(A804&lt;&gt;"",'Données élèves'!AC807&lt;&gt;""),IF('Données élèves'!AC807=TRUE,INDEX(codesex,MATCH('Données élèves'!I807,libsex,0)),'Données élèves'!I807),"")</f>
        <v/>
      </c>
      <c r="H804" s="147" t="str">
        <f>IF(A804&lt;&gt;"",IF('Données élèves'!J807&lt;&gt;"",'Données élèves'!J807,""),"")</f>
        <v/>
      </c>
      <c r="I804" s="148" t="str">
        <f>IF(AND(A804&lt;&gt;"",'Données élèves'!AE807&lt;&gt;""),IF('Données élèves'!AE807=TRUE,INDEX(codenat,MATCH('Données élèves'!K807,libnat,0)),'Données élèves'!K807),"")</f>
        <v/>
      </c>
      <c r="J804" s="148" t="str">
        <f>IF(AND(A804&lt;&gt;"",'Données élèves'!AF807&lt;&gt;""),IF('Données élèves'!AF807=TRUE,INDEX(codelangue,MATCH('Données élèves'!L807,liblangue,0)),'Données élèves'!L807),"")</f>
        <v/>
      </c>
      <c r="K804" s="148" t="str">
        <f>IF(AND(A804&lt;&gt;"",'Données élèves'!AH807&lt;&gt;""),IF('Données élèves'!AH807=TRUE,IF(INDEX(codegem,MATCH('Données élèves'!M807,libgem,0))&lt;8000,INDEX(codegem,MATCH('Données élèves'!M807,libgem,0)),""),'Données élèves'!M807),"")</f>
        <v/>
      </c>
      <c r="L804" s="148" t="str">
        <f>IF(AND(A804&lt;&gt;"",'Données élèves'!AH807&lt;&gt;""),IF('Données élèves'!AH807=TRUE,INDEX(codegemhist,MATCH('Données élèves'!M807,libgem,0)),""),"")</f>
        <v/>
      </c>
      <c r="M804" s="148" t="str">
        <f>IF(AND(A804&lt;&gt;"",'Données élèves'!AH807&lt;&gt;""),IF('Données élèves'!AH807=TRUE,IF(INDEX(codegem,MATCH('Données élèves'!M807,libgem,0))&gt;=8000,INDEX(codegem,MATCH('Données élèves'!M807,libgem,0)),""),'Données élèves'!M807),"")</f>
        <v/>
      </c>
      <c r="N804" s="148" t="str">
        <f>IF(AND(A804&lt;&gt;"",'Données élèves'!AI807&lt;&gt;""),IF('Données élèves'!AI807=TRUE,INDEX(codeschart,MATCH('Données élèves'!N807,libschart,0)),'Données élèves'!N807),"")</f>
        <v/>
      </c>
      <c r="O804" s="148" t="str">
        <f>IF(AND(A804&lt;&gt;"",'Données élèves'!O807&lt;&gt;""),'Données élèves'!O807,"")</f>
        <v/>
      </c>
      <c r="P804" s="148" t="str">
        <f>IF(AND(A804&lt;&gt;"",'Données élèves'!AK807&lt;&gt;""),IF('Données élèves'!AK807=TRUE,INDEX(codeform,MATCH('Données élèves'!P807,libform,0)),'Données élèves'!P807),"")</f>
        <v/>
      </c>
      <c r="Q804" s="148" t="str">
        <f>IF(AND(A804&lt;&gt;"",'Données élèves'!AL807&lt;&gt;""),IF('Données élèves'!AL807=TRUE,INDEX(codespe,MATCH('Données élèves'!Q807,libspe,0)),'Données élèves'!Q807),"")</f>
        <v/>
      </c>
      <c r="R804" s="148" t="str">
        <f>IF(AND(A804&lt;&gt;"",OR('Données élèves'!AM807&lt;&gt;"",'Données élèves'!AT807=FALSE)),IF('Données élèves'!AM807=TRUE,INDEX(codemp1,MATCH('Données élèves'!R807,libmp1,0)),IF('Données élèves'!AT807=FALSE,0,'Données élèves'!R807)),"")</f>
        <v/>
      </c>
      <c r="S804" s="148" t="str">
        <f t="shared" si="37"/>
        <v/>
      </c>
      <c r="T804" s="148" t="str">
        <f t="shared" si="38"/>
        <v/>
      </c>
      <c r="U804" s="148" t="str">
        <f>IF(AND(A804&lt;&gt;"",'Données élèves'!S807&lt;&gt;""),'Données élèves'!S807,"")</f>
        <v/>
      </c>
      <c r="V804" s="148" t="str">
        <f>IF(AND(A804&lt;&gt;"",'Données élèves'!T807&lt;&gt;""),'Données élèves'!T807,"")</f>
        <v/>
      </c>
      <c r="W804" s="148" t="str">
        <f>IF(AND(A804&lt;&gt;"",'Données élèves'!U807&lt;&gt;""),'Données élèves'!U807,"")</f>
        <v/>
      </c>
      <c r="X804" s="148" t="str">
        <f>IF(AND(A804&lt;&gt;"",'Données élèves'!V807&lt;&gt;""),'Données élèves'!V807,"")</f>
        <v/>
      </c>
      <c r="Y804" s="148" t="str">
        <f>IF(AND(A804&lt;&gt;"",'Données élèves'!W807&lt;&gt;""),'Données élèves'!W807,"")</f>
        <v/>
      </c>
      <c r="Z804" s="148" t="str">
        <f>IF(AND(A804&lt;&gt;"",'Données élèves'!X807&lt;&gt;""),'Données élèves'!X807,"")</f>
        <v/>
      </c>
    </row>
    <row r="805" spans="1:26" x14ac:dyDescent="0.2">
      <c r="A805" s="146" t="str">
        <f>IF('Données élèves'!$C808&lt;&gt;"",'Données élèves'!A808,"")</f>
        <v/>
      </c>
      <c r="B805" s="146" t="str">
        <f>IF(A805&lt;&gt;"",'Données élèves'!B808,"")</f>
        <v/>
      </c>
      <c r="C805" s="146" t="str">
        <f>IF(AND(A805&lt;&gt;"",'Données élèves'!F808&lt;&gt;""),IF(INDEX(codeclint,MATCH('Données élèves'!F808,libclint,0))&lt;&gt;"",INDEX(codeclint,MATCH('Données élèves'!F808,libclint,0)),""),"")</f>
        <v/>
      </c>
      <c r="D805" s="146" t="str">
        <f t="shared" si="36"/>
        <v/>
      </c>
      <c r="E805" s="146" t="str">
        <f>IF(A805&lt;&gt;"",IF('Données élèves'!G808&lt;&gt;"",IF('Données élèves'!AB808&lt;&gt;"",IF('Données élèves'!G808="LOC.ID",CONCATENATE("LOC.",'Données élèves'!AU$5),'Données élèves'!G808),""),""),"")</f>
        <v/>
      </c>
      <c r="F805" s="146" t="str">
        <f>IF(A805&lt;&gt;"",IF('Données élèves'!H808&lt;&gt;"",'Données élèves'!H808,""),"")</f>
        <v/>
      </c>
      <c r="G805" s="146" t="str">
        <f>IF(AND(A805&lt;&gt;"",'Données élèves'!AC808&lt;&gt;""),IF('Données élèves'!AC808=TRUE,INDEX(codesex,MATCH('Données élèves'!I808,libsex,0)),'Données élèves'!I808),"")</f>
        <v/>
      </c>
      <c r="H805" s="147" t="str">
        <f>IF(A805&lt;&gt;"",IF('Données élèves'!J808&lt;&gt;"",'Données élèves'!J808,""),"")</f>
        <v/>
      </c>
      <c r="I805" s="148" t="str">
        <f>IF(AND(A805&lt;&gt;"",'Données élèves'!AE808&lt;&gt;""),IF('Données élèves'!AE808=TRUE,INDEX(codenat,MATCH('Données élèves'!K808,libnat,0)),'Données élèves'!K808),"")</f>
        <v/>
      </c>
      <c r="J805" s="148" t="str">
        <f>IF(AND(A805&lt;&gt;"",'Données élèves'!AF808&lt;&gt;""),IF('Données élèves'!AF808=TRUE,INDEX(codelangue,MATCH('Données élèves'!L808,liblangue,0)),'Données élèves'!L808),"")</f>
        <v/>
      </c>
      <c r="K805" s="148" t="str">
        <f>IF(AND(A805&lt;&gt;"",'Données élèves'!AH808&lt;&gt;""),IF('Données élèves'!AH808=TRUE,IF(INDEX(codegem,MATCH('Données élèves'!M808,libgem,0))&lt;8000,INDEX(codegem,MATCH('Données élèves'!M808,libgem,0)),""),'Données élèves'!M808),"")</f>
        <v/>
      </c>
      <c r="L805" s="148" t="str">
        <f>IF(AND(A805&lt;&gt;"",'Données élèves'!AH808&lt;&gt;""),IF('Données élèves'!AH808=TRUE,INDEX(codegemhist,MATCH('Données élèves'!M808,libgem,0)),""),"")</f>
        <v/>
      </c>
      <c r="M805" s="148" t="str">
        <f>IF(AND(A805&lt;&gt;"",'Données élèves'!AH808&lt;&gt;""),IF('Données élèves'!AH808=TRUE,IF(INDEX(codegem,MATCH('Données élèves'!M808,libgem,0))&gt;=8000,INDEX(codegem,MATCH('Données élèves'!M808,libgem,0)),""),'Données élèves'!M808),"")</f>
        <v/>
      </c>
      <c r="N805" s="148" t="str">
        <f>IF(AND(A805&lt;&gt;"",'Données élèves'!AI808&lt;&gt;""),IF('Données élèves'!AI808=TRUE,INDEX(codeschart,MATCH('Données élèves'!N808,libschart,0)),'Données élèves'!N808),"")</f>
        <v/>
      </c>
      <c r="O805" s="148" t="str">
        <f>IF(AND(A805&lt;&gt;"",'Données élèves'!O808&lt;&gt;""),'Données élèves'!O808,"")</f>
        <v/>
      </c>
      <c r="P805" s="148" t="str">
        <f>IF(AND(A805&lt;&gt;"",'Données élèves'!AK808&lt;&gt;""),IF('Données élèves'!AK808=TRUE,INDEX(codeform,MATCH('Données élèves'!P808,libform,0)),'Données élèves'!P808),"")</f>
        <v/>
      </c>
      <c r="Q805" s="148" t="str">
        <f>IF(AND(A805&lt;&gt;"",'Données élèves'!AL808&lt;&gt;""),IF('Données élèves'!AL808=TRUE,INDEX(codespe,MATCH('Données élèves'!Q808,libspe,0)),'Données élèves'!Q808),"")</f>
        <v/>
      </c>
      <c r="R805" s="148" t="str">
        <f>IF(AND(A805&lt;&gt;"",OR('Données élèves'!AM808&lt;&gt;"",'Données élèves'!AT808=FALSE)),IF('Données élèves'!AM808=TRUE,INDEX(codemp1,MATCH('Données élèves'!R808,libmp1,0)),IF('Données élèves'!AT808=FALSE,0,'Données élèves'!R808)),"")</f>
        <v/>
      </c>
      <c r="S805" s="148" t="str">
        <f t="shared" si="37"/>
        <v/>
      </c>
      <c r="T805" s="148" t="str">
        <f t="shared" si="38"/>
        <v/>
      </c>
      <c r="U805" s="148" t="str">
        <f>IF(AND(A805&lt;&gt;"",'Données élèves'!S808&lt;&gt;""),'Données élèves'!S808,"")</f>
        <v/>
      </c>
      <c r="V805" s="148" t="str">
        <f>IF(AND(A805&lt;&gt;"",'Données élèves'!T808&lt;&gt;""),'Données élèves'!T808,"")</f>
        <v/>
      </c>
      <c r="W805" s="148" t="str">
        <f>IF(AND(A805&lt;&gt;"",'Données élèves'!U808&lt;&gt;""),'Données élèves'!U808,"")</f>
        <v/>
      </c>
      <c r="X805" s="148" t="str">
        <f>IF(AND(A805&lt;&gt;"",'Données élèves'!V808&lt;&gt;""),'Données élèves'!V808,"")</f>
        <v/>
      </c>
      <c r="Y805" s="148" t="str">
        <f>IF(AND(A805&lt;&gt;"",'Données élèves'!W808&lt;&gt;""),'Données élèves'!W808,"")</f>
        <v/>
      </c>
      <c r="Z805" s="148" t="str">
        <f>IF(AND(A805&lt;&gt;"",'Données élèves'!X808&lt;&gt;""),'Données élèves'!X808,"")</f>
        <v/>
      </c>
    </row>
    <row r="806" spans="1:26" x14ac:dyDescent="0.2">
      <c r="A806" s="146" t="str">
        <f>IF('Données élèves'!$C809&lt;&gt;"",'Données élèves'!A809,"")</f>
        <v/>
      </c>
      <c r="B806" s="146" t="str">
        <f>IF(A806&lt;&gt;"",'Données élèves'!B809,"")</f>
        <v/>
      </c>
      <c r="C806" s="146" t="str">
        <f>IF(AND(A806&lt;&gt;"",'Données élèves'!F809&lt;&gt;""),IF(INDEX(codeclint,MATCH('Données élèves'!F809,libclint,0))&lt;&gt;"",INDEX(codeclint,MATCH('Données élèves'!F809,libclint,0)),""),"")</f>
        <v/>
      </c>
      <c r="D806" s="146" t="str">
        <f t="shared" si="36"/>
        <v/>
      </c>
      <c r="E806" s="146" t="str">
        <f>IF(A806&lt;&gt;"",IF('Données élèves'!G809&lt;&gt;"",IF('Données élèves'!AB809&lt;&gt;"",IF('Données élèves'!G809="LOC.ID",CONCATENATE("LOC.",'Données élèves'!AU$5),'Données élèves'!G809),""),""),"")</f>
        <v/>
      </c>
      <c r="F806" s="146" t="str">
        <f>IF(A806&lt;&gt;"",IF('Données élèves'!H809&lt;&gt;"",'Données élèves'!H809,""),"")</f>
        <v/>
      </c>
      <c r="G806" s="146" t="str">
        <f>IF(AND(A806&lt;&gt;"",'Données élèves'!AC809&lt;&gt;""),IF('Données élèves'!AC809=TRUE,INDEX(codesex,MATCH('Données élèves'!I809,libsex,0)),'Données élèves'!I809),"")</f>
        <v/>
      </c>
      <c r="H806" s="147" t="str">
        <f>IF(A806&lt;&gt;"",IF('Données élèves'!J809&lt;&gt;"",'Données élèves'!J809,""),"")</f>
        <v/>
      </c>
      <c r="I806" s="148" t="str">
        <f>IF(AND(A806&lt;&gt;"",'Données élèves'!AE809&lt;&gt;""),IF('Données élèves'!AE809=TRUE,INDEX(codenat,MATCH('Données élèves'!K809,libnat,0)),'Données élèves'!K809),"")</f>
        <v/>
      </c>
      <c r="J806" s="148" t="str">
        <f>IF(AND(A806&lt;&gt;"",'Données élèves'!AF809&lt;&gt;""),IF('Données élèves'!AF809=TRUE,INDEX(codelangue,MATCH('Données élèves'!L809,liblangue,0)),'Données élèves'!L809),"")</f>
        <v/>
      </c>
      <c r="K806" s="148" t="str">
        <f>IF(AND(A806&lt;&gt;"",'Données élèves'!AH809&lt;&gt;""),IF('Données élèves'!AH809=TRUE,IF(INDEX(codegem,MATCH('Données élèves'!M809,libgem,0))&lt;8000,INDEX(codegem,MATCH('Données élèves'!M809,libgem,0)),""),'Données élèves'!M809),"")</f>
        <v/>
      </c>
      <c r="L806" s="148" t="str">
        <f>IF(AND(A806&lt;&gt;"",'Données élèves'!AH809&lt;&gt;""),IF('Données élèves'!AH809=TRUE,INDEX(codegemhist,MATCH('Données élèves'!M809,libgem,0)),""),"")</f>
        <v/>
      </c>
      <c r="M806" s="148" t="str">
        <f>IF(AND(A806&lt;&gt;"",'Données élèves'!AH809&lt;&gt;""),IF('Données élèves'!AH809=TRUE,IF(INDEX(codegem,MATCH('Données élèves'!M809,libgem,0))&gt;=8000,INDEX(codegem,MATCH('Données élèves'!M809,libgem,0)),""),'Données élèves'!M809),"")</f>
        <v/>
      </c>
      <c r="N806" s="148" t="str">
        <f>IF(AND(A806&lt;&gt;"",'Données élèves'!AI809&lt;&gt;""),IF('Données élèves'!AI809=TRUE,INDEX(codeschart,MATCH('Données élèves'!N809,libschart,0)),'Données élèves'!N809),"")</f>
        <v/>
      </c>
      <c r="O806" s="148" t="str">
        <f>IF(AND(A806&lt;&gt;"",'Données élèves'!O809&lt;&gt;""),'Données élèves'!O809,"")</f>
        <v/>
      </c>
      <c r="P806" s="148" t="str">
        <f>IF(AND(A806&lt;&gt;"",'Données élèves'!AK809&lt;&gt;""),IF('Données élèves'!AK809=TRUE,INDEX(codeform,MATCH('Données élèves'!P809,libform,0)),'Données élèves'!P809),"")</f>
        <v/>
      </c>
      <c r="Q806" s="148" t="str">
        <f>IF(AND(A806&lt;&gt;"",'Données élèves'!AL809&lt;&gt;""),IF('Données élèves'!AL809=TRUE,INDEX(codespe,MATCH('Données élèves'!Q809,libspe,0)),'Données élèves'!Q809),"")</f>
        <v/>
      </c>
      <c r="R806" s="148" t="str">
        <f>IF(AND(A806&lt;&gt;"",OR('Données élèves'!AM809&lt;&gt;"",'Données élèves'!AT809=FALSE)),IF('Données élèves'!AM809=TRUE,INDEX(codemp1,MATCH('Données élèves'!R809,libmp1,0)),IF('Données élèves'!AT809=FALSE,0,'Données élèves'!R809)),"")</f>
        <v/>
      </c>
      <c r="S806" s="148" t="str">
        <f t="shared" si="37"/>
        <v/>
      </c>
      <c r="T806" s="148" t="str">
        <f t="shared" si="38"/>
        <v/>
      </c>
      <c r="U806" s="148" t="str">
        <f>IF(AND(A806&lt;&gt;"",'Données élèves'!S809&lt;&gt;""),'Données élèves'!S809,"")</f>
        <v/>
      </c>
      <c r="V806" s="148" t="str">
        <f>IF(AND(A806&lt;&gt;"",'Données élèves'!T809&lt;&gt;""),'Données élèves'!T809,"")</f>
        <v/>
      </c>
      <c r="W806" s="148" t="str">
        <f>IF(AND(A806&lt;&gt;"",'Données élèves'!U809&lt;&gt;""),'Données élèves'!U809,"")</f>
        <v/>
      </c>
      <c r="X806" s="148" t="str">
        <f>IF(AND(A806&lt;&gt;"",'Données élèves'!V809&lt;&gt;""),'Données élèves'!V809,"")</f>
        <v/>
      </c>
      <c r="Y806" s="148" t="str">
        <f>IF(AND(A806&lt;&gt;"",'Données élèves'!W809&lt;&gt;""),'Données élèves'!W809,"")</f>
        <v/>
      </c>
      <c r="Z806" s="148" t="str">
        <f>IF(AND(A806&lt;&gt;"",'Données élèves'!X809&lt;&gt;""),'Données élèves'!X809,"")</f>
        <v/>
      </c>
    </row>
    <row r="807" spans="1:26" x14ac:dyDescent="0.2">
      <c r="A807" s="146" t="str">
        <f>IF('Données élèves'!$C810&lt;&gt;"",'Données élèves'!A810,"")</f>
        <v/>
      </c>
      <c r="B807" s="146" t="str">
        <f>IF(A807&lt;&gt;"",'Données élèves'!B810,"")</f>
        <v/>
      </c>
      <c r="C807" s="146" t="str">
        <f>IF(AND(A807&lt;&gt;"",'Données élèves'!F810&lt;&gt;""),IF(INDEX(codeclint,MATCH('Données élèves'!F810,libclint,0))&lt;&gt;"",INDEX(codeclint,MATCH('Données élèves'!F810,libclint,0)),""),"")</f>
        <v/>
      </c>
      <c r="D807" s="146" t="str">
        <f t="shared" si="36"/>
        <v/>
      </c>
      <c r="E807" s="146" t="str">
        <f>IF(A807&lt;&gt;"",IF('Données élèves'!G810&lt;&gt;"",IF('Données élèves'!AB810&lt;&gt;"",IF('Données élèves'!G810="LOC.ID",CONCATENATE("LOC.",'Données élèves'!AU$5),'Données élèves'!G810),""),""),"")</f>
        <v/>
      </c>
      <c r="F807" s="146" t="str">
        <f>IF(A807&lt;&gt;"",IF('Données élèves'!H810&lt;&gt;"",'Données élèves'!H810,""),"")</f>
        <v/>
      </c>
      <c r="G807" s="146" t="str">
        <f>IF(AND(A807&lt;&gt;"",'Données élèves'!AC810&lt;&gt;""),IF('Données élèves'!AC810=TRUE,INDEX(codesex,MATCH('Données élèves'!I810,libsex,0)),'Données élèves'!I810),"")</f>
        <v/>
      </c>
      <c r="H807" s="147" t="str">
        <f>IF(A807&lt;&gt;"",IF('Données élèves'!J810&lt;&gt;"",'Données élèves'!J810,""),"")</f>
        <v/>
      </c>
      <c r="I807" s="148" t="str">
        <f>IF(AND(A807&lt;&gt;"",'Données élèves'!AE810&lt;&gt;""),IF('Données élèves'!AE810=TRUE,INDEX(codenat,MATCH('Données élèves'!K810,libnat,0)),'Données élèves'!K810),"")</f>
        <v/>
      </c>
      <c r="J807" s="148" t="str">
        <f>IF(AND(A807&lt;&gt;"",'Données élèves'!AF810&lt;&gt;""),IF('Données élèves'!AF810=TRUE,INDEX(codelangue,MATCH('Données élèves'!L810,liblangue,0)),'Données élèves'!L810),"")</f>
        <v/>
      </c>
      <c r="K807" s="148" t="str">
        <f>IF(AND(A807&lt;&gt;"",'Données élèves'!AH810&lt;&gt;""),IF('Données élèves'!AH810=TRUE,IF(INDEX(codegem,MATCH('Données élèves'!M810,libgem,0))&lt;8000,INDEX(codegem,MATCH('Données élèves'!M810,libgem,0)),""),'Données élèves'!M810),"")</f>
        <v/>
      </c>
      <c r="L807" s="148" t="str">
        <f>IF(AND(A807&lt;&gt;"",'Données élèves'!AH810&lt;&gt;""),IF('Données élèves'!AH810=TRUE,INDEX(codegemhist,MATCH('Données élèves'!M810,libgem,0)),""),"")</f>
        <v/>
      </c>
      <c r="M807" s="148" t="str">
        <f>IF(AND(A807&lt;&gt;"",'Données élèves'!AH810&lt;&gt;""),IF('Données élèves'!AH810=TRUE,IF(INDEX(codegem,MATCH('Données élèves'!M810,libgem,0))&gt;=8000,INDEX(codegem,MATCH('Données élèves'!M810,libgem,0)),""),'Données élèves'!M810),"")</f>
        <v/>
      </c>
      <c r="N807" s="148" t="str">
        <f>IF(AND(A807&lt;&gt;"",'Données élèves'!AI810&lt;&gt;""),IF('Données élèves'!AI810=TRUE,INDEX(codeschart,MATCH('Données élèves'!N810,libschart,0)),'Données élèves'!N810),"")</f>
        <v/>
      </c>
      <c r="O807" s="148" t="str">
        <f>IF(AND(A807&lt;&gt;"",'Données élèves'!O810&lt;&gt;""),'Données élèves'!O810,"")</f>
        <v/>
      </c>
      <c r="P807" s="148" t="str">
        <f>IF(AND(A807&lt;&gt;"",'Données élèves'!AK810&lt;&gt;""),IF('Données élèves'!AK810=TRUE,INDEX(codeform,MATCH('Données élèves'!P810,libform,0)),'Données élèves'!P810),"")</f>
        <v/>
      </c>
      <c r="Q807" s="148" t="str">
        <f>IF(AND(A807&lt;&gt;"",'Données élèves'!AL810&lt;&gt;""),IF('Données élèves'!AL810=TRUE,INDEX(codespe,MATCH('Données élèves'!Q810,libspe,0)),'Données élèves'!Q810),"")</f>
        <v/>
      </c>
      <c r="R807" s="148" t="str">
        <f>IF(AND(A807&lt;&gt;"",OR('Données élèves'!AM810&lt;&gt;"",'Données élèves'!AT810=FALSE)),IF('Données élèves'!AM810=TRUE,INDEX(codemp1,MATCH('Données élèves'!R810,libmp1,0)),IF('Données élèves'!AT810=FALSE,0,'Données élèves'!R810)),"")</f>
        <v/>
      </c>
      <c r="S807" s="148" t="str">
        <f t="shared" si="37"/>
        <v/>
      </c>
      <c r="T807" s="148" t="str">
        <f t="shared" si="38"/>
        <v/>
      </c>
      <c r="U807" s="148" t="str">
        <f>IF(AND(A807&lt;&gt;"",'Données élèves'!S810&lt;&gt;""),'Données élèves'!S810,"")</f>
        <v/>
      </c>
      <c r="V807" s="148" t="str">
        <f>IF(AND(A807&lt;&gt;"",'Données élèves'!T810&lt;&gt;""),'Données élèves'!T810,"")</f>
        <v/>
      </c>
      <c r="W807" s="148" t="str">
        <f>IF(AND(A807&lt;&gt;"",'Données élèves'!U810&lt;&gt;""),'Données élèves'!U810,"")</f>
        <v/>
      </c>
      <c r="X807" s="148" t="str">
        <f>IF(AND(A807&lt;&gt;"",'Données élèves'!V810&lt;&gt;""),'Données élèves'!V810,"")</f>
        <v/>
      </c>
      <c r="Y807" s="148" t="str">
        <f>IF(AND(A807&lt;&gt;"",'Données élèves'!W810&lt;&gt;""),'Données élèves'!W810,"")</f>
        <v/>
      </c>
      <c r="Z807" s="148" t="str">
        <f>IF(AND(A807&lt;&gt;"",'Données élèves'!X810&lt;&gt;""),'Données élèves'!X810,"")</f>
        <v/>
      </c>
    </row>
    <row r="808" spans="1:26" x14ac:dyDescent="0.2">
      <c r="A808" s="146" t="str">
        <f>IF('Données élèves'!$C811&lt;&gt;"",'Données élèves'!A811,"")</f>
        <v/>
      </c>
      <c r="B808" s="146" t="str">
        <f>IF(A808&lt;&gt;"",'Données élèves'!B811,"")</f>
        <v/>
      </c>
      <c r="C808" s="146" t="str">
        <f>IF(AND(A808&lt;&gt;"",'Données élèves'!F811&lt;&gt;""),IF(INDEX(codeclint,MATCH('Données élèves'!F811,libclint,0))&lt;&gt;"",INDEX(codeclint,MATCH('Données élèves'!F811,libclint,0)),""),"")</f>
        <v/>
      </c>
      <c r="D808" s="146" t="str">
        <f t="shared" si="36"/>
        <v/>
      </c>
      <c r="E808" s="146" t="str">
        <f>IF(A808&lt;&gt;"",IF('Données élèves'!G811&lt;&gt;"",IF('Données élèves'!AB811&lt;&gt;"",IF('Données élèves'!G811="LOC.ID",CONCATENATE("LOC.",'Données élèves'!AU$5),'Données élèves'!G811),""),""),"")</f>
        <v/>
      </c>
      <c r="F808" s="146" t="str">
        <f>IF(A808&lt;&gt;"",IF('Données élèves'!H811&lt;&gt;"",'Données élèves'!H811,""),"")</f>
        <v/>
      </c>
      <c r="G808" s="146" t="str">
        <f>IF(AND(A808&lt;&gt;"",'Données élèves'!AC811&lt;&gt;""),IF('Données élèves'!AC811=TRUE,INDEX(codesex,MATCH('Données élèves'!I811,libsex,0)),'Données élèves'!I811),"")</f>
        <v/>
      </c>
      <c r="H808" s="147" t="str">
        <f>IF(A808&lt;&gt;"",IF('Données élèves'!J811&lt;&gt;"",'Données élèves'!J811,""),"")</f>
        <v/>
      </c>
      <c r="I808" s="148" t="str">
        <f>IF(AND(A808&lt;&gt;"",'Données élèves'!AE811&lt;&gt;""),IF('Données élèves'!AE811=TRUE,INDEX(codenat,MATCH('Données élèves'!K811,libnat,0)),'Données élèves'!K811),"")</f>
        <v/>
      </c>
      <c r="J808" s="148" t="str">
        <f>IF(AND(A808&lt;&gt;"",'Données élèves'!AF811&lt;&gt;""),IF('Données élèves'!AF811=TRUE,INDEX(codelangue,MATCH('Données élèves'!L811,liblangue,0)),'Données élèves'!L811),"")</f>
        <v/>
      </c>
      <c r="K808" s="148" t="str">
        <f>IF(AND(A808&lt;&gt;"",'Données élèves'!AH811&lt;&gt;""),IF('Données élèves'!AH811=TRUE,IF(INDEX(codegem,MATCH('Données élèves'!M811,libgem,0))&lt;8000,INDEX(codegem,MATCH('Données élèves'!M811,libgem,0)),""),'Données élèves'!M811),"")</f>
        <v/>
      </c>
      <c r="L808" s="148" t="str">
        <f>IF(AND(A808&lt;&gt;"",'Données élèves'!AH811&lt;&gt;""),IF('Données élèves'!AH811=TRUE,INDEX(codegemhist,MATCH('Données élèves'!M811,libgem,0)),""),"")</f>
        <v/>
      </c>
      <c r="M808" s="148" t="str">
        <f>IF(AND(A808&lt;&gt;"",'Données élèves'!AH811&lt;&gt;""),IF('Données élèves'!AH811=TRUE,IF(INDEX(codegem,MATCH('Données élèves'!M811,libgem,0))&gt;=8000,INDEX(codegem,MATCH('Données élèves'!M811,libgem,0)),""),'Données élèves'!M811),"")</f>
        <v/>
      </c>
      <c r="N808" s="148" t="str">
        <f>IF(AND(A808&lt;&gt;"",'Données élèves'!AI811&lt;&gt;""),IF('Données élèves'!AI811=TRUE,INDEX(codeschart,MATCH('Données élèves'!N811,libschart,0)),'Données élèves'!N811),"")</f>
        <v/>
      </c>
      <c r="O808" s="148" t="str">
        <f>IF(AND(A808&lt;&gt;"",'Données élèves'!O811&lt;&gt;""),'Données élèves'!O811,"")</f>
        <v/>
      </c>
      <c r="P808" s="148" t="str">
        <f>IF(AND(A808&lt;&gt;"",'Données élèves'!AK811&lt;&gt;""),IF('Données élèves'!AK811=TRUE,INDEX(codeform,MATCH('Données élèves'!P811,libform,0)),'Données élèves'!P811),"")</f>
        <v/>
      </c>
      <c r="Q808" s="148" t="str">
        <f>IF(AND(A808&lt;&gt;"",'Données élèves'!AL811&lt;&gt;""),IF('Données élèves'!AL811=TRUE,INDEX(codespe,MATCH('Données élèves'!Q811,libspe,0)),'Données élèves'!Q811),"")</f>
        <v/>
      </c>
      <c r="R808" s="148" t="str">
        <f>IF(AND(A808&lt;&gt;"",OR('Données élèves'!AM811&lt;&gt;"",'Données élèves'!AT811=FALSE)),IF('Données élèves'!AM811=TRUE,INDEX(codemp1,MATCH('Données élèves'!R811,libmp1,0)),IF('Données élèves'!AT811=FALSE,0,'Données élèves'!R811)),"")</f>
        <v/>
      </c>
      <c r="S808" s="148" t="str">
        <f t="shared" si="37"/>
        <v/>
      </c>
      <c r="T808" s="148" t="str">
        <f t="shared" si="38"/>
        <v/>
      </c>
      <c r="U808" s="148" t="str">
        <f>IF(AND(A808&lt;&gt;"",'Données élèves'!S811&lt;&gt;""),'Données élèves'!S811,"")</f>
        <v/>
      </c>
      <c r="V808" s="148" t="str">
        <f>IF(AND(A808&lt;&gt;"",'Données élèves'!T811&lt;&gt;""),'Données élèves'!T811,"")</f>
        <v/>
      </c>
      <c r="W808" s="148" t="str">
        <f>IF(AND(A808&lt;&gt;"",'Données élèves'!U811&lt;&gt;""),'Données élèves'!U811,"")</f>
        <v/>
      </c>
      <c r="X808" s="148" t="str">
        <f>IF(AND(A808&lt;&gt;"",'Données élèves'!V811&lt;&gt;""),'Données élèves'!V811,"")</f>
        <v/>
      </c>
      <c r="Y808" s="148" t="str">
        <f>IF(AND(A808&lt;&gt;"",'Données élèves'!W811&lt;&gt;""),'Données élèves'!W811,"")</f>
        <v/>
      </c>
      <c r="Z808" s="148" t="str">
        <f>IF(AND(A808&lt;&gt;"",'Données élèves'!X811&lt;&gt;""),'Données élèves'!X811,"")</f>
        <v/>
      </c>
    </row>
    <row r="809" spans="1:26" x14ac:dyDescent="0.2">
      <c r="A809" s="146" t="str">
        <f>IF('Données élèves'!$C812&lt;&gt;"",'Données élèves'!A812,"")</f>
        <v/>
      </c>
      <c r="B809" s="146" t="str">
        <f>IF(A809&lt;&gt;"",'Données élèves'!B812,"")</f>
        <v/>
      </c>
      <c r="C809" s="146" t="str">
        <f>IF(AND(A809&lt;&gt;"",'Données élèves'!F812&lt;&gt;""),IF(INDEX(codeclint,MATCH('Données élèves'!F812,libclint,0))&lt;&gt;"",INDEX(codeclint,MATCH('Données élèves'!F812,libclint,0)),""),"")</f>
        <v/>
      </c>
      <c r="D809" s="146" t="str">
        <f t="shared" si="36"/>
        <v/>
      </c>
      <c r="E809" s="146" t="str">
        <f>IF(A809&lt;&gt;"",IF('Données élèves'!G812&lt;&gt;"",IF('Données élèves'!AB812&lt;&gt;"",IF('Données élèves'!G812="LOC.ID",CONCATENATE("LOC.",'Données élèves'!AU$5),'Données élèves'!G812),""),""),"")</f>
        <v/>
      </c>
      <c r="F809" s="146" t="str">
        <f>IF(A809&lt;&gt;"",IF('Données élèves'!H812&lt;&gt;"",'Données élèves'!H812,""),"")</f>
        <v/>
      </c>
      <c r="G809" s="146" t="str">
        <f>IF(AND(A809&lt;&gt;"",'Données élèves'!AC812&lt;&gt;""),IF('Données élèves'!AC812=TRUE,INDEX(codesex,MATCH('Données élèves'!I812,libsex,0)),'Données élèves'!I812),"")</f>
        <v/>
      </c>
      <c r="H809" s="147" t="str">
        <f>IF(A809&lt;&gt;"",IF('Données élèves'!J812&lt;&gt;"",'Données élèves'!J812,""),"")</f>
        <v/>
      </c>
      <c r="I809" s="148" t="str">
        <f>IF(AND(A809&lt;&gt;"",'Données élèves'!AE812&lt;&gt;""),IF('Données élèves'!AE812=TRUE,INDEX(codenat,MATCH('Données élèves'!K812,libnat,0)),'Données élèves'!K812),"")</f>
        <v/>
      </c>
      <c r="J809" s="148" t="str">
        <f>IF(AND(A809&lt;&gt;"",'Données élèves'!AF812&lt;&gt;""),IF('Données élèves'!AF812=TRUE,INDEX(codelangue,MATCH('Données élèves'!L812,liblangue,0)),'Données élèves'!L812),"")</f>
        <v/>
      </c>
      <c r="K809" s="148" t="str">
        <f>IF(AND(A809&lt;&gt;"",'Données élèves'!AH812&lt;&gt;""),IF('Données élèves'!AH812=TRUE,IF(INDEX(codegem,MATCH('Données élèves'!M812,libgem,0))&lt;8000,INDEX(codegem,MATCH('Données élèves'!M812,libgem,0)),""),'Données élèves'!M812),"")</f>
        <v/>
      </c>
      <c r="L809" s="148" t="str">
        <f>IF(AND(A809&lt;&gt;"",'Données élèves'!AH812&lt;&gt;""),IF('Données élèves'!AH812=TRUE,INDEX(codegemhist,MATCH('Données élèves'!M812,libgem,0)),""),"")</f>
        <v/>
      </c>
      <c r="M809" s="148" t="str">
        <f>IF(AND(A809&lt;&gt;"",'Données élèves'!AH812&lt;&gt;""),IF('Données élèves'!AH812=TRUE,IF(INDEX(codegem,MATCH('Données élèves'!M812,libgem,0))&gt;=8000,INDEX(codegem,MATCH('Données élèves'!M812,libgem,0)),""),'Données élèves'!M812),"")</f>
        <v/>
      </c>
      <c r="N809" s="148" t="str">
        <f>IF(AND(A809&lt;&gt;"",'Données élèves'!AI812&lt;&gt;""),IF('Données élèves'!AI812=TRUE,INDEX(codeschart,MATCH('Données élèves'!N812,libschart,0)),'Données élèves'!N812),"")</f>
        <v/>
      </c>
      <c r="O809" s="148" t="str">
        <f>IF(AND(A809&lt;&gt;"",'Données élèves'!O812&lt;&gt;""),'Données élèves'!O812,"")</f>
        <v/>
      </c>
      <c r="P809" s="148" t="str">
        <f>IF(AND(A809&lt;&gt;"",'Données élèves'!AK812&lt;&gt;""),IF('Données élèves'!AK812=TRUE,INDEX(codeform,MATCH('Données élèves'!P812,libform,0)),'Données élèves'!P812),"")</f>
        <v/>
      </c>
      <c r="Q809" s="148" t="str">
        <f>IF(AND(A809&lt;&gt;"",'Données élèves'!AL812&lt;&gt;""),IF('Données élèves'!AL812=TRUE,INDEX(codespe,MATCH('Données élèves'!Q812,libspe,0)),'Données élèves'!Q812),"")</f>
        <v/>
      </c>
      <c r="R809" s="148" t="str">
        <f>IF(AND(A809&lt;&gt;"",OR('Données élèves'!AM812&lt;&gt;"",'Données élèves'!AT812=FALSE)),IF('Données élèves'!AM812=TRUE,INDEX(codemp1,MATCH('Données élèves'!R812,libmp1,0)),IF('Données élèves'!AT812=FALSE,0,'Données élèves'!R812)),"")</f>
        <v/>
      </c>
      <c r="S809" s="148" t="str">
        <f t="shared" si="37"/>
        <v/>
      </c>
      <c r="T809" s="148" t="str">
        <f t="shared" si="38"/>
        <v/>
      </c>
      <c r="U809" s="148" t="str">
        <f>IF(AND(A809&lt;&gt;"",'Données élèves'!S812&lt;&gt;""),'Données élèves'!S812,"")</f>
        <v/>
      </c>
      <c r="V809" s="148" t="str">
        <f>IF(AND(A809&lt;&gt;"",'Données élèves'!T812&lt;&gt;""),'Données élèves'!T812,"")</f>
        <v/>
      </c>
      <c r="W809" s="148" t="str">
        <f>IF(AND(A809&lt;&gt;"",'Données élèves'!U812&lt;&gt;""),'Données élèves'!U812,"")</f>
        <v/>
      </c>
      <c r="X809" s="148" t="str">
        <f>IF(AND(A809&lt;&gt;"",'Données élèves'!V812&lt;&gt;""),'Données élèves'!V812,"")</f>
        <v/>
      </c>
      <c r="Y809" s="148" t="str">
        <f>IF(AND(A809&lt;&gt;"",'Données élèves'!W812&lt;&gt;""),'Données élèves'!W812,"")</f>
        <v/>
      </c>
      <c r="Z809" s="148" t="str">
        <f>IF(AND(A809&lt;&gt;"",'Données élèves'!X812&lt;&gt;""),'Données élèves'!X812,"")</f>
        <v/>
      </c>
    </row>
    <row r="810" spans="1:26" x14ac:dyDescent="0.2">
      <c r="A810" s="146" t="str">
        <f>IF('Données élèves'!$C813&lt;&gt;"",'Données élèves'!A813,"")</f>
        <v/>
      </c>
      <c r="B810" s="146" t="str">
        <f>IF(A810&lt;&gt;"",'Données élèves'!B813,"")</f>
        <v/>
      </c>
      <c r="C810" s="146" t="str">
        <f>IF(AND(A810&lt;&gt;"",'Données élèves'!F813&lt;&gt;""),IF(INDEX(codeclint,MATCH('Données élèves'!F813,libclint,0))&lt;&gt;"",INDEX(codeclint,MATCH('Données élèves'!F813,libclint,0)),""),"")</f>
        <v/>
      </c>
      <c r="D810" s="146" t="str">
        <f t="shared" si="36"/>
        <v/>
      </c>
      <c r="E810" s="146" t="str">
        <f>IF(A810&lt;&gt;"",IF('Données élèves'!G813&lt;&gt;"",IF('Données élèves'!AB813&lt;&gt;"",IF('Données élèves'!G813="LOC.ID",CONCATENATE("LOC.",'Données élèves'!AU$5),'Données élèves'!G813),""),""),"")</f>
        <v/>
      </c>
      <c r="F810" s="146" t="str">
        <f>IF(A810&lt;&gt;"",IF('Données élèves'!H813&lt;&gt;"",'Données élèves'!H813,""),"")</f>
        <v/>
      </c>
      <c r="G810" s="146" t="str">
        <f>IF(AND(A810&lt;&gt;"",'Données élèves'!AC813&lt;&gt;""),IF('Données élèves'!AC813=TRUE,INDEX(codesex,MATCH('Données élèves'!I813,libsex,0)),'Données élèves'!I813),"")</f>
        <v/>
      </c>
      <c r="H810" s="147" t="str">
        <f>IF(A810&lt;&gt;"",IF('Données élèves'!J813&lt;&gt;"",'Données élèves'!J813,""),"")</f>
        <v/>
      </c>
      <c r="I810" s="148" t="str">
        <f>IF(AND(A810&lt;&gt;"",'Données élèves'!AE813&lt;&gt;""),IF('Données élèves'!AE813=TRUE,INDEX(codenat,MATCH('Données élèves'!K813,libnat,0)),'Données élèves'!K813),"")</f>
        <v/>
      </c>
      <c r="J810" s="148" t="str">
        <f>IF(AND(A810&lt;&gt;"",'Données élèves'!AF813&lt;&gt;""),IF('Données élèves'!AF813=TRUE,INDEX(codelangue,MATCH('Données élèves'!L813,liblangue,0)),'Données élèves'!L813),"")</f>
        <v/>
      </c>
      <c r="K810" s="148" t="str">
        <f>IF(AND(A810&lt;&gt;"",'Données élèves'!AH813&lt;&gt;""),IF('Données élèves'!AH813=TRUE,IF(INDEX(codegem,MATCH('Données élèves'!M813,libgem,0))&lt;8000,INDEX(codegem,MATCH('Données élèves'!M813,libgem,0)),""),'Données élèves'!M813),"")</f>
        <v/>
      </c>
      <c r="L810" s="148" t="str">
        <f>IF(AND(A810&lt;&gt;"",'Données élèves'!AH813&lt;&gt;""),IF('Données élèves'!AH813=TRUE,INDEX(codegemhist,MATCH('Données élèves'!M813,libgem,0)),""),"")</f>
        <v/>
      </c>
      <c r="M810" s="148" t="str">
        <f>IF(AND(A810&lt;&gt;"",'Données élèves'!AH813&lt;&gt;""),IF('Données élèves'!AH813=TRUE,IF(INDEX(codegem,MATCH('Données élèves'!M813,libgem,0))&gt;=8000,INDEX(codegem,MATCH('Données élèves'!M813,libgem,0)),""),'Données élèves'!M813),"")</f>
        <v/>
      </c>
      <c r="N810" s="148" t="str">
        <f>IF(AND(A810&lt;&gt;"",'Données élèves'!AI813&lt;&gt;""),IF('Données élèves'!AI813=TRUE,INDEX(codeschart,MATCH('Données élèves'!N813,libschart,0)),'Données élèves'!N813),"")</f>
        <v/>
      </c>
      <c r="O810" s="148" t="str">
        <f>IF(AND(A810&lt;&gt;"",'Données élèves'!O813&lt;&gt;""),'Données élèves'!O813,"")</f>
        <v/>
      </c>
      <c r="P810" s="148" t="str">
        <f>IF(AND(A810&lt;&gt;"",'Données élèves'!AK813&lt;&gt;""),IF('Données élèves'!AK813=TRUE,INDEX(codeform,MATCH('Données élèves'!P813,libform,0)),'Données élèves'!P813),"")</f>
        <v/>
      </c>
      <c r="Q810" s="148" t="str">
        <f>IF(AND(A810&lt;&gt;"",'Données élèves'!AL813&lt;&gt;""),IF('Données élèves'!AL813=TRUE,INDEX(codespe,MATCH('Données élèves'!Q813,libspe,0)),'Données élèves'!Q813),"")</f>
        <v/>
      </c>
      <c r="R810" s="148" t="str">
        <f>IF(AND(A810&lt;&gt;"",OR('Données élèves'!AM813&lt;&gt;"",'Données élèves'!AT813=FALSE)),IF('Données élèves'!AM813=TRUE,INDEX(codemp1,MATCH('Données élèves'!R813,libmp1,0)),IF('Données élèves'!AT813=FALSE,0,'Données élèves'!R813)),"")</f>
        <v/>
      </c>
      <c r="S810" s="148" t="str">
        <f t="shared" si="37"/>
        <v/>
      </c>
      <c r="T810" s="148" t="str">
        <f t="shared" si="38"/>
        <v/>
      </c>
      <c r="U810" s="148" t="str">
        <f>IF(AND(A810&lt;&gt;"",'Données élèves'!S813&lt;&gt;""),'Données élèves'!S813,"")</f>
        <v/>
      </c>
      <c r="V810" s="148" t="str">
        <f>IF(AND(A810&lt;&gt;"",'Données élèves'!T813&lt;&gt;""),'Données élèves'!T813,"")</f>
        <v/>
      </c>
      <c r="W810" s="148" t="str">
        <f>IF(AND(A810&lt;&gt;"",'Données élèves'!U813&lt;&gt;""),'Données élèves'!U813,"")</f>
        <v/>
      </c>
      <c r="X810" s="148" t="str">
        <f>IF(AND(A810&lt;&gt;"",'Données élèves'!V813&lt;&gt;""),'Données élèves'!V813,"")</f>
        <v/>
      </c>
      <c r="Y810" s="148" t="str">
        <f>IF(AND(A810&lt;&gt;"",'Données élèves'!W813&lt;&gt;""),'Données élèves'!W813,"")</f>
        <v/>
      </c>
      <c r="Z810" s="148" t="str">
        <f>IF(AND(A810&lt;&gt;"",'Données élèves'!X813&lt;&gt;""),'Données élèves'!X813,"")</f>
        <v/>
      </c>
    </row>
    <row r="811" spans="1:26" x14ac:dyDescent="0.2">
      <c r="A811" s="146" t="str">
        <f>IF('Données élèves'!$C814&lt;&gt;"",'Données élèves'!A814,"")</f>
        <v/>
      </c>
      <c r="B811" s="146" t="str">
        <f>IF(A811&lt;&gt;"",'Données élèves'!B814,"")</f>
        <v/>
      </c>
      <c r="C811" s="146" t="str">
        <f>IF(AND(A811&lt;&gt;"",'Données élèves'!F814&lt;&gt;""),IF(INDEX(codeclint,MATCH('Données élèves'!F814,libclint,0))&lt;&gt;"",INDEX(codeclint,MATCH('Données élèves'!F814,libclint,0)),""),"")</f>
        <v/>
      </c>
      <c r="D811" s="146" t="str">
        <f t="shared" si="36"/>
        <v/>
      </c>
      <c r="E811" s="146" t="str">
        <f>IF(A811&lt;&gt;"",IF('Données élèves'!G814&lt;&gt;"",IF('Données élèves'!AB814&lt;&gt;"",IF('Données élèves'!G814="LOC.ID",CONCATENATE("LOC.",'Données élèves'!AU$5),'Données élèves'!G814),""),""),"")</f>
        <v/>
      </c>
      <c r="F811" s="146" t="str">
        <f>IF(A811&lt;&gt;"",IF('Données élèves'!H814&lt;&gt;"",'Données élèves'!H814,""),"")</f>
        <v/>
      </c>
      <c r="G811" s="146" t="str">
        <f>IF(AND(A811&lt;&gt;"",'Données élèves'!AC814&lt;&gt;""),IF('Données élèves'!AC814=TRUE,INDEX(codesex,MATCH('Données élèves'!I814,libsex,0)),'Données élèves'!I814),"")</f>
        <v/>
      </c>
      <c r="H811" s="147" t="str">
        <f>IF(A811&lt;&gt;"",IF('Données élèves'!J814&lt;&gt;"",'Données élèves'!J814,""),"")</f>
        <v/>
      </c>
      <c r="I811" s="148" t="str">
        <f>IF(AND(A811&lt;&gt;"",'Données élèves'!AE814&lt;&gt;""),IF('Données élèves'!AE814=TRUE,INDEX(codenat,MATCH('Données élèves'!K814,libnat,0)),'Données élèves'!K814),"")</f>
        <v/>
      </c>
      <c r="J811" s="148" t="str">
        <f>IF(AND(A811&lt;&gt;"",'Données élèves'!AF814&lt;&gt;""),IF('Données élèves'!AF814=TRUE,INDEX(codelangue,MATCH('Données élèves'!L814,liblangue,0)),'Données élèves'!L814),"")</f>
        <v/>
      </c>
      <c r="K811" s="148" t="str">
        <f>IF(AND(A811&lt;&gt;"",'Données élèves'!AH814&lt;&gt;""),IF('Données élèves'!AH814=TRUE,IF(INDEX(codegem,MATCH('Données élèves'!M814,libgem,0))&lt;8000,INDEX(codegem,MATCH('Données élèves'!M814,libgem,0)),""),'Données élèves'!M814),"")</f>
        <v/>
      </c>
      <c r="L811" s="148" t="str">
        <f>IF(AND(A811&lt;&gt;"",'Données élèves'!AH814&lt;&gt;""),IF('Données élèves'!AH814=TRUE,INDEX(codegemhist,MATCH('Données élèves'!M814,libgem,0)),""),"")</f>
        <v/>
      </c>
      <c r="M811" s="148" t="str">
        <f>IF(AND(A811&lt;&gt;"",'Données élèves'!AH814&lt;&gt;""),IF('Données élèves'!AH814=TRUE,IF(INDEX(codegem,MATCH('Données élèves'!M814,libgem,0))&gt;=8000,INDEX(codegem,MATCH('Données élèves'!M814,libgem,0)),""),'Données élèves'!M814),"")</f>
        <v/>
      </c>
      <c r="N811" s="148" t="str">
        <f>IF(AND(A811&lt;&gt;"",'Données élèves'!AI814&lt;&gt;""),IF('Données élèves'!AI814=TRUE,INDEX(codeschart,MATCH('Données élèves'!N814,libschart,0)),'Données élèves'!N814),"")</f>
        <v/>
      </c>
      <c r="O811" s="148" t="str">
        <f>IF(AND(A811&lt;&gt;"",'Données élèves'!O814&lt;&gt;""),'Données élèves'!O814,"")</f>
        <v/>
      </c>
      <c r="P811" s="148" t="str">
        <f>IF(AND(A811&lt;&gt;"",'Données élèves'!AK814&lt;&gt;""),IF('Données élèves'!AK814=TRUE,INDEX(codeform,MATCH('Données élèves'!P814,libform,0)),'Données élèves'!P814),"")</f>
        <v/>
      </c>
      <c r="Q811" s="148" t="str">
        <f>IF(AND(A811&lt;&gt;"",'Données élèves'!AL814&lt;&gt;""),IF('Données élèves'!AL814=TRUE,INDEX(codespe,MATCH('Données élèves'!Q814,libspe,0)),'Données élèves'!Q814),"")</f>
        <v/>
      </c>
      <c r="R811" s="148" t="str">
        <f>IF(AND(A811&lt;&gt;"",OR('Données élèves'!AM814&lt;&gt;"",'Données élèves'!AT814=FALSE)),IF('Données élèves'!AM814=TRUE,INDEX(codemp1,MATCH('Données élèves'!R814,libmp1,0)),IF('Données élèves'!AT814=FALSE,0,'Données élèves'!R814)),"")</f>
        <v/>
      </c>
      <c r="S811" s="148" t="str">
        <f t="shared" si="37"/>
        <v/>
      </c>
      <c r="T811" s="148" t="str">
        <f t="shared" si="38"/>
        <v/>
      </c>
      <c r="U811" s="148" t="str">
        <f>IF(AND(A811&lt;&gt;"",'Données élèves'!S814&lt;&gt;""),'Données élèves'!S814,"")</f>
        <v/>
      </c>
      <c r="V811" s="148" t="str">
        <f>IF(AND(A811&lt;&gt;"",'Données élèves'!T814&lt;&gt;""),'Données élèves'!T814,"")</f>
        <v/>
      </c>
      <c r="W811" s="148" t="str">
        <f>IF(AND(A811&lt;&gt;"",'Données élèves'!U814&lt;&gt;""),'Données élèves'!U814,"")</f>
        <v/>
      </c>
      <c r="X811" s="148" t="str">
        <f>IF(AND(A811&lt;&gt;"",'Données élèves'!V814&lt;&gt;""),'Données élèves'!V814,"")</f>
        <v/>
      </c>
      <c r="Y811" s="148" t="str">
        <f>IF(AND(A811&lt;&gt;"",'Données élèves'!W814&lt;&gt;""),'Données élèves'!W814,"")</f>
        <v/>
      </c>
      <c r="Z811" s="148" t="str">
        <f>IF(AND(A811&lt;&gt;"",'Données élèves'!X814&lt;&gt;""),'Données élèves'!X814,"")</f>
        <v/>
      </c>
    </row>
    <row r="812" spans="1:26" x14ac:dyDescent="0.2">
      <c r="A812" s="146" t="str">
        <f>IF('Données élèves'!$C815&lt;&gt;"",'Données élèves'!A815,"")</f>
        <v/>
      </c>
      <c r="B812" s="146" t="str">
        <f>IF(A812&lt;&gt;"",'Données élèves'!B815,"")</f>
        <v/>
      </c>
      <c r="C812" s="146" t="str">
        <f>IF(AND(A812&lt;&gt;"",'Données élèves'!F815&lt;&gt;""),IF(INDEX(codeclint,MATCH('Données élèves'!F815,libclint,0))&lt;&gt;"",INDEX(codeclint,MATCH('Données élèves'!F815,libclint,0)),""),"")</f>
        <v/>
      </c>
      <c r="D812" s="146" t="str">
        <f t="shared" si="36"/>
        <v/>
      </c>
      <c r="E812" s="146" t="str">
        <f>IF(A812&lt;&gt;"",IF('Données élèves'!G815&lt;&gt;"",IF('Données élèves'!AB815&lt;&gt;"",IF('Données élèves'!G815="LOC.ID",CONCATENATE("LOC.",'Données élèves'!AU$5),'Données élèves'!G815),""),""),"")</f>
        <v/>
      </c>
      <c r="F812" s="146" t="str">
        <f>IF(A812&lt;&gt;"",IF('Données élèves'!H815&lt;&gt;"",'Données élèves'!H815,""),"")</f>
        <v/>
      </c>
      <c r="G812" s="146" t="str">
        <f>IF(AND(A812&lt;&gt;"",'Données élèves'!AC815&lt;&gt;""),IF('Données élèves'!AC815=TRUE,INDEX(codesex,MATCH('Données élèves'!I815,libsex,0)),'Données élèves'!I815),"")</f>
        <v/>
      </c>
      <c r="H812" s="147" t="str">
        <f>IF(A812&lt;&gt;"",IF('Données élèves'!J815&lt;&gt;"",'Données élèves'!J815,""),"")</f>
        <v/>
      </c>
      <c r="I812" s="148" t="str">
        <f>IF(AND(A812&lt;&gt;"",'Données élèves'!AE815&lt;&gt;""),IF('Données élèves'!AE815=TRUE,INDEX(codenat,MATCH('Données élèves'!K815,libnat,0)),'Données élèves'!K815),"")</f>
        <v/>
      </c>
      <c r="J812" s="148" t="str">
        <f>IF(AND(A812&lt;&gt;"",'Données élèves'!AF815&lt;&gt;""),IF('Données élèves'!AF815=TRUE,INDEX(codelangue,MATCH('Données élèves'!L815,liblangue,0)),'Données élèves'!L815),"")</f>
        <v/>
      </c>
      <c r="K812" s="148" t="str">
        <f>IF(AND(A812&lt;&gt;"",'Données élèves'!AH815&lt;&gt;""),IF('Données élèves'!AH815=TRUE,IF(INDEX(codegem,MATCH('Données élèves'!M815,libgem,0))&lt;8000,INDEX(codegem,MATCH('Données élèves'!M815,libgem,0)),""),'Données élèves'!M815),"")</f>
        <v/>
      </c>
      <c r="L812" s="148" t="str">
        <f>IF(AND(A812&lt;&gt;"",'Données élèves'!AH815&lt;&gt;""),IF('Données élèves'!AH815=TRUE,INDEX(codegemhist,MATCH('Données élèves'!M815,libgem,0)),""),"")</f>
        <v/>
      </c>
      <c r="M812" s="148" t="str">
        <f>IF(AND(A812&lt;&gt;"",'Données élèves'!AH815&lt;&gt;""),IF('Données élèves'!AH815=TRUE,IF(INDEX(codegem,MATCH('Données élèves'!M815,libgem,0))&gt;=8000,INDEX(codegem,MATCH('Données élèves'!M815,libgem,0)),""),'Données élèves'!M815),"")</f>
        <v/>
      </c>
      <c r="N812" s="148" t="str">
        <f>IF(AND(A812&lt;&gt;"",'Données élèves'!AI815&lt;&gt;""),IF('Données élèves'!AI815=TRUE,INDEX(codeschart,MATCH('Données élèves'!N815,libschart,0)),'Données élèves'!N815),"")</f>
        <v/>
      </c>
      <c r="O812" s="148" t="str">
        <f>IF(AND(A812&lt;&gt;"",'Données élèves'!O815&lt;&gt;""),'Données élèves'!O815,"")</f>
        <v/>
      </c>
      <c r="P812" s="148" t="str">
        <f>IF(AND(A812&lt;&gt;"",'Données élèves'!AK815&lt;&gt;""),IF('Données élèves'!AK815=TRUE,INDEX(codeform,MATCH('Données élèves'!P815,libform,0)),'Données élèves'!P815),"")</f>
        <v/>
      </c>
      <c r="Q812" s="148" t="str">
        <f>IF(AND(A812&lt;&gt;"",'Données élèves'!AL815&lt;&gt;""),IF('Données élèves'!AL815=TRUE,INDEX(codespe,MATCH('Données élèves'!Q815,libspe,0)),'Données élèves'!Q815),"")</f>
        <v/>
      </c>
      <c r="R812" s="148" t="str">
        <f>IF(AND(A812&lt;&gt;"",OR('Données élèves'!AM815&lt;&gt;"",'Données élèves'!AT815=FALSE)),IF('Données élèves'!AM815=TRUE,INDEX(codemp1,MATCH('Données élèves'!R815,libmp1,0)),IF('Données élèves'!AT815=FALSE,0,'Données élèves'!R815)),"")</f>
        <v/>
      </c>
      <c r="S812" s="148" t="str">
        <f t="shared" si="37"/>
        <v/>
      </c>
      <c r="T812" s="148" t="str">
        <f t="shared" si="38"/>
        <v/>
      </c>
      <c r="U812" s="148" t="str">
        <f>IF(AND(A812&lt;&gt;"",'Données élèves'!S815&lt;&gt;""),'Données élèves'!S815,"")</f>
        <v/>
      </c>
      <c r="V812" s="148" t="str">
        <f>IF(AND(A812&lt;&gt;"",'Données élèves'!T815&lt;&gt;""),'Données élèves'!T815,"")</f>
        <v/>
      </c>
      <c r="W812" s="148" t="str">
        <f>IF(AND(A812&lt;&gt;"",'Données élèves'!U815&lt;&gt;""),'Données élèves'!U815,"")</f>
        <v/>
      </c>
      <c r="X812" s="148" t="str">
        <f>IF(AND(A812&lt;&gt;"",'Données élèves'!V815&lt;&gt;""),'Données élèves'!V815,"")</f>
        <v/>
      </c>
      <c r="Y812" s="148" t="str">
        <f>IF(AND(A812&lt;&gt;"",'Données élèves'!W815&lt;&gt;""),'Données élèves'!W815,"")</f>
        <v/>
      </c>
      <c r="Z812" s="148" t="str">
        <f>IF(AND(A812&lt;&gt;"",'Données élèves'!X815&lt;&gt;""),'Données élèves'!X815,"")</f>
        <v/>
      </c>
    </row>
    <row r="813" spans="1:26" x14ac:dyDescent="0.2">
      <c r="A813" s="146" t="str">
        <f>IF('Données élèves'!$C816&lt;&gt;"",'Données élèves'!A816,"")</f>
        <v/>
      </c>
      <c r="B813" s="146" t="str">
        <f>IF(A813&lt;&gt;"",'Données élèves'!B816,"")</f>
        <v/>
      </c>
      <c r="C813" s="146" t="str">
        <f>IF(AND(A813&lt;&gt;"",'Données élèves'!F816&lt;&gt;""),IF(INDEX(codeclint,MATCH('Données élèves'!F816,libclint,0))&lt;&gt;"",INDEX(codeclint,MATCH('Données élèves'!F816,libclint,0)),""),"")</f>
        <v/>
      </c>
      <c r="D813" s="146" t="str">
        <f t="shared" si="36"/>
        <v/>
      </c>
      <c r="E813" s="146" t="str">
        <f>IF(A813&lt;&gt;"",IF('Données élèves'!G816&lt;&gt;"",IF('Données élèves'!AB816&lt;&gt;"",IF('Données élèves'!G816="LOC.ID",CONCATENATE("LOC.",'Données élèves'!AU$5),'Données élèves'!G816),""),""),"")</f>
        <v/>
      </c>
      <c r="F813" s="146" t="str">
        <f>IF(A813&lt;&gt;"",IF('Données élèves'!H816&lt;&gt;"",'Données élèves'!H816,""),"")</f>
        <v/>
      </c>
      <c r="G813" s="146" t="str">
        <f>IF(AND(A813&lt;&gt;"",'Données élèves'!AC816&lt;&gt;""),IF('Données élèves'!AC816=TRUE,INDEX(codesex,MATCH('Données élèves'!I816,libsex,0)),'Données élèves'!I816),"")</f>
        <v/>
      </c>
      <c r="H813" s="147" t="str">
        <f>IF(A813&lt;&gt;"",IF('Données élèves'!J816&lt;&gt;"",'Données élèves'!J816,""),"")</f>
        <v/>
      </c>
      <c r="I813" s="148" t="str">
        <f>IF(AND(A813&lt;&gt;"",'Données élèves'!AE816&lt;&gt;""),IF('Données élèves'!AE816=TRUE,INDEX(codenat,MATCH('Données élèves'!K816,libnat,0)),'Données élèves'!K816),"")</f>
        <v/>
      </c>
      <c r="J813" s="148" t="str">
        <f>IF(AND(A813&lt;&gt;"",'Données élèves'!AF816&lt;&gt;""),IF('Données élèves'!AF816=TRUE,INDEX(codelangue,MATCH('Données élèves'!L816,liblangue,0)),'Données élèves'!L816),"")</f>
        <v/>
      </c>
      <c r="K813" s="148" t="str">
        <f>IF(AND(A813&lt;&gt;"",'Données élèves'!AH816&lt;&gt;""),IF('Données élèves'!AH816=TRUE,IF(INDEX(codegem,MATCH('Données élèves'!M816,libgem,0))&lt;8000,INDEX(codegem,MATCH('Données élèves'!M816,libgem,0)),""),'Données élèves'!M816),"")</f>
        <v/>
      </c>
      <c r="L813" s="148" t="str">
        <f>IF(AND(A813&lt;&gt;"",'Données élèves'!AH816&lt;&gt;""),IF('Données élèves'!AH816=TRUE,INDEX(codegemhist,MATCH('Données élèves'!M816,libgem,0)),""),"")</f>
        <v/>
      </c>
      <c r="M813" s="148" t="str">
        <f>IF(AND(A813&lt;&gt;"",'Données élèves'!AH816&lt;&gt;""),IF('Données élèves'!AH816=TRUE,IF(INDEX(codegem,MATCH('Données élèves'!M816,libgem,0))&gt;=8000,INDEX(codegem,MATCH('Données élèves'!M816,libgem,0)),""),'Données élèves'!M816),"")</f>
        <v/>
      </c>
      <c r="N813" s="148" t="str">
        <f>IF(AND(A813&lt;&gt;"",'Données élèves'!AI816&lt;&gt;""),IF('Données élèves'!AI816=TRUE,INDEX(codeschart,MATCH('Données élèves'!N816,libschart,0)),'Données élèves'!N816),"")</f>
        <v/>
      </c>
      <c r="O813" s="148" t="str">
        <f>IF(AND(A813&lt;&gt;"",'Données élèves'!O816&lt;&gt;""),'Données élèves'!O816,"")</f>
        <v/>
      </c>
      <c r="P813" s="148" t="str">
        <f>IF(AND(A813&lt;&gt;"",'Données élèves'!AK816&lt;&gt;""),IF('Données élèves'!AK816=TRUE,INDEX(codeform,MATCH('Données élèves'!P816,libform,0)),'Données élèves'!P816),"")</f>
        <v/>
      </c>
      <c r="Q813" s="148" t="str">
        <f>IF(AND(A813&lt;&gt;"",'Données élèves'!AL816&lt;&gt;""),IF('Données élèves'!AL816=TRUE,INDEX(codespe,MATCH('Données élèves'!Q816,libspe,0)),'Données élèves'!Q816),"")</f>
        <v/>
      </c>
      <c r="R813" s="148" t="str">
        <f>IF(AND(A813&lt;&gt;"",OR('Données élèves'!AM816&lt;&gt;"",'Données élèves'!AT816=FALSE)),IF('Données élèves'!AM816=TRUE,INDEX(codemp1,MATCH('Données élèves'!R816,libmp1,0)),IF('Données élèves'!AT816=FALSE,0,'Données élèves'!R816)),"")</f>
        <v/>
      </c>
      <c r="S813" s="148" t="str">
        <f t="shared" si="37"/>
        <v/>
      </c>
      <c r="T813" s="148" t="str">
        <f t="shared" si="38"/>
        <v/>
      </c>
      <c r="U813" s="148" t="str">
        <f>IF(AND(A813&lt;&gt;"",'Données élèves'!S816&lt;&gt;""),'Données élèves'!S816,"")</f>
        <v/>
      </c>
      <c r="V813" s="148" t="str">
        <f>IF(AND(A813&lt;&gt;"",'Données élèves'!T816&lt;&gt;""),'Données élèves'!T816,"")</f>
        <v/>
      </c>
      <c r="W813" s="148" t="str">
        <f>IF(AND(A813&lt;&gt;"",'Données élèves'!U816&lt;&gt;""),'Données élèves'!U816,"")</f>
        <v/>
      </c>
      <c r="X813" s="148" t="str">
        <f>IF(AND(A813&lt;&gt;"",'Données élèves'!V816&lt;&gt;""),'Données élèves'!V816,"")</f>
        <v/>
      </c>
      <c r="Y813" s="148" t="str">
        <f>IF(AND(A813&lt;&gt;"",'Données élèves'!W816&lt;&gt;""),'Données élèves'!W816,"")</f>
        <v/>
      </c>
      <c r="Z813" s="148" t="str">
        <f>IF(AND(A813&lt;&gt;"",'Données élèves'!X816&lt;&gt;""),'Données élèves'!X816,"")</f>
        <v/>
      </c>
    </row>
    <row r="814" spans="1:26" x14ac:dyDescent="0.2">
      <c r="A814" s="146" t="str">
        <f>IF('Données élèves'!$C817&lt;&gt;"",'Données élèves'!A817,"")</f>
        <v/>
      </c>
      <c r="B814" s="146" t="str">
        <f>IF(A814&lt;&gt;"",'Données élèves'!B817,"")</f>
        <v/>
      </c>
      <c r="C814" s="146" t="str">
        <f>IF(AND(A814&lt;&gt;"",'Données élèves'!F817&lt;&gt;""),IF(INDEX(codeclint,MATCH('Données élèves'!F817,libclint,0))&lt;&gt;"",INDEX(codeclint,MATCH('Données élèves'!F817,libclint,0)),""),"")</f>
        <v/>
      </c>
      <c r="D814" s="146" t="str">
        <f t="shared" si="36"/>
        <v/>
      </c>
      <c r="E814" s="146" t="str">
        <f>IF(A814&lt;&gt;"",IF('Données élèves'!G817&lt;&gt;"",IF('Données élèves'!AB817&lt;&gt;"",IF('Données élèves'!G817="LOC.ID",CONCATENATE("LOC.",'Données élèves'!AU$5),'Données élèves'!G817),""),""),"")</f>
        <v/>
      </c>
      <c r="F814" s="146" t="str">
        <f>IF(A814&lt;&gt;"",IF('Données élèves'!H817&lt;&gt;"",'Données élèves'!H817,""),"")</f>
        <v/>
      </c>
      <c r="G814" s="146" t="str">
        <f>IF(AND(A814&lt;&gt;"",'Données élèves'!AC817&lt;&gt;""),IF('Données élèves'!AC817=TRUE,INDEX(codesex,MATCH('Données élèves'!I817,libsex,0)),'Données élèves'!I817),"")</f>
        <v/>
      </c>
      <c r="H814" s="147" t="str">
        <f>IF(A814&lt;&gt;"",IF('Données élèves'!J817&lt;&gt;"",'Données élèves'!J817,""),"")</f>
        <v/>
      </c>
      <c r="I814" s="148" t="str">
        <f>IF(AND(A814&lt;&gt;"",'Données élèves'!AE817&lt;&gt;""),IF('Données élèves'!AE817=TRUE,INDEX(codenat,MATCH('Données élèves'!K817,libnat,0)),'Données élèves'!K817),"")</f>
        <v/>
      </c>
      <c r="J814" s="148" t="str">
        <f>IF(AND(A814&lt;&gt;"",'Données élèves'!AF817&lt;&gt;""),IF('Données élèves'!AF817=TRUE,INDEX(codelangue,MATCH('Données élèves'!L817,liblangue,0)),'Données élèves'!L817),"")</f>
        <v/>
      </c>
      <c r="K814" s="148" t="str">
        <f>IF(AND(A814&lt;&gt;"",'Données élèves'!AH817&lt;&gt;""),IF('Données élèves'!AH817=TRUE,IF(INDEX(codegem,MATCH('Données élèves'!M817,libgem,0))&lt;8000,INDEX(codegem,MATCH('Données élèves'!M817,libgem,0)),""),'Données élèves'!M817),"")</f>
        <v/>
      </c>
      <c r="L814" s="148" t="str">
        <f>IF(AND(A814&lt;&gt;"",'Données élèves'!AH817&lt;&gt;""),IF('Données élèves'!AH817=TRUE,INDEX(codegemhist,MATCH('Données élèves'!M817,libgem,0)),""),"")</f>
        <v/>
      </c>
      <c r="M814" s="148" t="str">
        <f>IF(AND(A814&lt;&gt;"",'Données élèves'!AH817&lt;&gt;""),IF('Données élèves'!AH817=TRUE,IF(INDEX(codegem,MATCH('Données élèves'!M817,libgem,0))&gt;=8000,INDEX(codegem,MATCH('Données élèves'!M817,libgem,0)),""),'Données élèves'!M817),"")</f>
        <v/>
      </c>
      <c r="N814" s="148" t="str">
        <f>IF(AND(A814&lt;&gt;"",'Données élèves'!AI817&lt;&gt;""),IF('Données élèves'!AI817=TRUE,INDEX(codeschart,MATCH('Données élèves'!N817,libschart,0)),'Données élèves'!N817),"")</f>
        <v/>
      </c>
      <c r="O814" s="148" t="str">
        <f>IF(AND(A814&lt;&gt;"",'Données élèves'!O817&lt;&gt;""),'Données élèves'!O817,"")</f>
        <v/>
      </c>
      <c r="P814" s="148" t="str">
        <f>IF(AND(A814&lt;&gt;"",'Données élèves'!AK817&lt;&gt;""),IF('Données élèves'!AK817=TRUE,INDEX(codeform,MATCH('Données élèves'!P817,libform,0)),'Données élèves'!P817),"")</f>
        <v/>
      </c>
      <c r="Q814" s="148" t="str">
        <f>IF(AND(A814&lt;&gt;"",'Données élèves'!AL817&lt;&gt;""),IF('Données élèves'!AL817=TRUE,INDEX(codespe,MATCH('Données élèves'!Q817,libspe,0)),'Données élèves'!Q817),"")</f>
        <v/>
      </c>
      <c r="R814" s="148" t="str">
        <f>IF(AND(A814&lt;&gt;"",OR('Données élèves'!AM817&lt;&gt;"",'Données élèves'!AT817=FALSE)),IF('Données élèves'!AM817=TRUE,INDEX(codemp1,MATCH('Données élèves'!R817,libmp1,0)),IF('Données élèves'!AT817=FALSE,0,'Données élèves'!R817)),"")</f>
        <v/>
      </c>
      <c r="S814" s="148" t="str">
        <f t="shared" si="37"/>
        <v/>
      </c>
      <c r="T814" s="148" t="str">
        <f t="shared" si="38"/>
        <v/>
      </c>
      <c r="U814" s="148" t="str">
        <f>IF(AND(A814&lt;&gt;"",'Données élèves'!S817&lt;&gt;""),'Données élèves'!S817,"")</f>
        <v/>
      </c>
      <c r="V814" s="148" t="str">
        <f>IF(AND(A814&lt;&gt;"",'Données élèves'!T817&lt;&gt;""),'Données élèves'!T817,"")</f>
        <v/>
      </c>
      <c r="W814" s="148" t="str">
        <f>IF(AND(A814&lt;&gt;"",'Données élèves'!U817&lt;&gt;""),'Données élèves'!U817,"")</f>
        <v/>
      </c>
      <c r="X814" s="148" t="str">
        <f>IF(AND(A814&lt;&gt;"",'Données élèves'!V817&lt;&gt;""),'Données élèves'!V817,"")</f>
        <v/>
      </c>
      <c r="Y814" s="148" t="str">
        <f>IF(AND(A814&lt;&gt;"",'Données élèves'!W817&lt;&gt;""),'Données élèves'!W817,"")</f>
        <v/>
      </c>
      <c r="Z814" s="148" t="str">
        <f>IF(AND(A814&lt;&gt;"",'Données élèves'!X817&lt;&gt;""),'Données élèves'!X817,"")</f>
        <v/>
      </c>
    </row>
    <row r="815" spans="1:26" x14ac:dyDescent="0.2">
      <c r="A815" s="146" t="str">
        <f>IF('Données élèves'!$C818&lt;&gt;"",'Données élèves'!A818,"")</f>
        <v/>
      </c>
      <c r="B815" s="146" t="str">
        <f>IF(A815&lt;&gt;"",'Données élèves'!B818,"")</f>
        <v/>
      </c>
      <c r="C815" s="146" t="str">
        <f>IF(AND(A815&lt;&gt;"",'Données élèves'!F818&lt;&gt;""),IF(INDEX(codeclint,MATCH('Données élèves'!F818,libclint,0))&lt;&gt;"",INDEX(codeclint,MATCH('Données élèves'!F818,libclint,0)),""),"")</f>
        <v/>
      </c>
      <c r="D815" s="146" t="str">
        <f t="shared" si="36"/>
        <v/>
      </c>
      <c r="E815" s="146" t="str">
        <f>IF(A815&lt;&gt;"",IF('Données élèves'!G818&lt;&gt;"",IF('Données élèves'!AB818&lt;&gt;"",IF('Données élèves'!G818="LOC.ID",CONCATENATE("LOC.",'Données élèves'!AU$5),'Données élèves'!G818),""),""),"")</f>
        <v/>
      </c>
      <c r="F815" s="146" t="str">
        <f>IF(A815&lt;&gt;"",IF('Données élèves'!H818&lt;&gt;"",'Données élèves'!H818,""),"")</f>
        <v/>
      </c>
      <c r="G815" s="146" t="str">
        <f>IF(AND(A815&lt;&gt;"",'Données élèves'!AC818&lt;&gt;""),IF('Données élèves'!AC818=TRUE,INDEX(codesex,MATCH('Données élèves'!I818,libsex,0)),'Données élèves'!I818),"")</f>
        <v/>
      </c>
      <c r="H815" s="147" t="str">
        <f>IF(A815&lt;&gt;"",IF('Données élèves'!J818&lt;&gt;"",'Données élèves'!J818,""),"")</f>
        <v/>
      </c>
      <c r="I815" s="148" t="str">
        <f>IF(AND(A815&lt;&gt;"",'Données élèves'!AE818&lt;&gt;""),IF('Données élèves'!AE818=TRUE,INDEX(codenat,MATCH('Données élèves'!K818,libnat,0)),'Données élèves'!K818),"")</f>
        <v/>
      </c>
      <c r="J815" s="148" t="str">
        <f>IF(AND(A815&lt;&gt;"",'Données élèves'!AF818&lt;&gt;""),IF('Données élèves'!AF818=TRUE,INDEX(codelangue,MATCH('Données élèves'!L818,liblangue,0)),'Données élèves'!L818),"")</f>
        <v/>
      </c>
      <c r="K815" s="148" t="str">
        <f>IF(AND(A815&lt;&gt;"",'Données élèves'!AH818&lt;&gt;""),IF('Données élèves'!AH818=TRUE,IF(INDEX(codegem,MATCH('Données élèves'!M818,libgem,0))&lt;8000,INDEX(codegem,MATCH('Données élèves'!M818,libgem,0)),""),'Données élèves'!M818),"")</f>
        <v/>
      </c>
      <c r="L815" s="148" t="str">
        <f>IF(AND(A815&lt;&gt;"",'Données élèves'!AH818&lt;&gt;""),IF('Données élèves'!AH818=TRUE,INDEX(codegemhist,MATCH('Données élèves'!M818,libgem,0)),""),"")</f>
        <v/>
      </c>
      <c r="M815" s="148" t="str">
        <f>IF(AND(A815&lt;&gt;"",'Données élèves'!AH818&lt;&gt;""),IF('Données élèves'!AH818=TRUE,IF(INDEX(codegem,MATCH('Données élèves'!M818,libgem,0))&gt;=8000,INDEX(codegem,MATCH('Données élèves'!M818,libgem,0)),""),'Données élèves'!M818),"")</f>
        <v/>
      </c>
      <c r="N815" s="148" t="str">
        <f>IF(AND(A815&lt;&gt;"",'Données élèves'!AI818&lt;&gt;""),IF('Données élèves'!AI818=TRUE,INDEX(codeschart,MATCH('Données élèves'!N818,libschart,0)),'Données élèves'!N818),"")</f>
        <v/>
      </c>
      <c r="O815" s="148" t="str">
        <f>IF(AND(A815&lt;&gt;"",'Données élèves'!O818&lt;&gt;""),'Données élèves'!O818,"")</f>
        <v/>
      </c>
      <c r="P815" s="148" t="str">
        <f>IF(AND(A815&lt;&gt;"",'Données élèves'!AK818&lt;&gt;""),IF('Données élèves'!AK818=TRUE,INDEX(codeform,MATCH('Données élèves'!P818,libform,0)),'Données élèves'!P818),"")</f>
        <v/>
      </c>
      <c r="Q815" s="148" t="str">
        <f>IF(AND(A815&lt;&gt;"",'Données élèves'!AL818&lt;&gt;""),IF('Données élèves'!AL818=TRUE,INDEX(codespe,MATCH('Données élèves'!Q818,libspe,0)),'Données élèves'!Q818),"")</f>
        <v/>
      </c>
      <c r="R815" s="148" t="str">
        <f>IF(AND(A815&lt;&gt;"",OR('Données élèves'!AM818&lt;&gt;"",'Données élèves'!AT818=FALSE)),IF('Données élèves'!AM818=TRUE,INDEX(codemp1,MATCH('Données élèves'!R818,libmp1,0)),IF('Données élèves'!AT818=FALSE,0,'Données élèves'!R818)),"")</f>
        <v/>
      </c>
      <c r="S815" s="148" t="str">
        <f t="shared" si="37"/>
        <v/>
      </c>
      <c r="T815" s="148" t="str">
        <f t="shared" si="38"/>
        <v/>
      </c>
      <c r="U815" s="148" t="str">
        <f>IF(AND(A815&lt;&gt;"",'Données élèves'!S818&lt;&gt;""),'Données élèves'!S818,"")</f>
        <v/>
      </c>
      <c r="V815" s="148" t="str">
        <f>IF(AND(A815&lt;&gt;"",'Données élèves'!T818&lt;&gt;""),'Données élèves'!T818,"")</f>
        <v/>
      </c>
      <c r="W815" s="148" t="str">
        <f>IF(AND(A815&lt;&gt;"",'Données élèves'!U818&lt;&gt;""),'Données élèves'!U818,"")</f>
        <v/>
      </c>
      <c r="X815" s="148" t="str">
        <f>IF(AND(A815&lt;&gt;"",'Données élèves'!V818&lt;&gt;""),'Données élèves'!V818,"")</f>
        <v/>
      </c>
      <c r="Y815" s="148" t="str">
        <f>IF(AND(A815&lt;&gt;"",'Données élèves'!W818&lt;&gt;""),'Données élèves'!W818,"")</f>
        <v/>
      </c>
      <c r="Z815" s="148" t="str">
        <f>IF(AND(A815&lt;&gt;"",'Données élèves'!X818&lt;&gt;""),'Données élèves'!X818,"")</f>
        <v/>
      </c>
    </row>
    <row r="816" spans="1:26" x14ac:dyDescent="0.2">
      <c r="A816" s="146" t="str">
        <f>IF('Données élèves'!$C819&lt;&gt;"",'Données élèves'!A819,"")</f>
        <v/>
      </c>
      <c r="B816" s="146" t="str">
        <f>IF(A816&lt;&gt;"",'Données élèves'!B819,"")</f>
        <v/>
      </c>
      <c r="C816" s="146" t="str">
        <f>IF(AND(A816&lt;&gt;"",'Données élèves'!F819&lt;&gt;""),IF(INDEX(codeclint,MATCH('Données élèves'!F819,libclint,0))&lt;&gt;"",INDEX(codeclint,MATCH('Données élèves'!F819,libclint,0)),""),"")</f>
        <v/>
      </c>
      <c r="D816" s="146" t="str">
        <f t="shared" si="36"/>
        <v/>
      </c>
      <c r="E816" s="146" t="str">
        <f>IF(A816&lt;&gt;"",IF('Données élèves'!G819&lt;&gt;"",IF('Données élèves'!AB819&lt;&gt;"",IF('Données élèves'!G819="LOC.ID",CONCATENATE("LOC.",'Données élèves'!AU$5),'Données élèves'!G819),""),""),"")</f>
        <v/>
      </c>
      <c r="F816" s="146" t="str">
        <f>IF(A816&lt;&gt;"",IF('Données élèves'!H819&lt;&gt;"",'Données élèves'!H819,""),"")</f>
        <v/>
      </c>
      <c r="G816" s="146" t="str">
        <f>IF(AND(A816&lt;&gt;"",'Données élèves'!AC819&lt;&gt;""),IF('Données élèves'!AC819=TRUE,INDEX(codesex,MATCH('Données élèves'!I819,libsex,0)),'Données élèves'!I819),"")</f>
        <v/>
      </c>
      <c r="H816" s="147" t="str">
        <f>IF(A816&lt;&gt;"",IF('Données élèves'!J819&lt;&gt;"",'Données élèves'!J819,""),"")</f>
        <v/>
      </c>
      <c r="I816" s="148" t="str">
        <f>IF(AND(A816&lt;&gt;"",'Données élèves'!AE819&lt;&gt;""),IF('Données élèves'!AE819=TRUE,INDEX(codenat,MATCH('Données élèves'!K819,libnat,0)),'Données élèves'!K819),"")</f>
        <v/>
      </c>
      <c r="J816" s="148" t="str">
        <f>IF(AND(A816&lt;&gt;"",'Données élèves'!AF819&lt;&gt;""),IF('Données élèves'!AF819=TRUE,INDEX(codelangue,MATCH('Données élèves'!L819,liblangue,0)),'Données élèves'!L819),"")</f>
        <v/>
      </c>
      <c r="K816" s="148" t="str">
        <f>IF(AND(A816&lt;&gt;"",'Données élèves'!AH819&lt;&gt;""),IF('Données élèves'!AH819=TRUE,IF(INDEX(codegem,MATCH('Données élèves'!M819,libgem,0))&lt;8000,INDEX(codegem,MATCH('Données élèves'!M819,libgem,0)),""),'Données élèves'!M819),"")</f>
        <v/>
      </c>
      <c r="L816" s="148" t="str">
        <f>IF(AND(A816&lt;&gt;"",'Données élèves'!AH819&lt;&gt;""),IF('Données élèves'!AH819=TRUE,INDEX(codegemhist,MATCH('Données élèves'!M819,libgem,0)),""),"")</f>
        <v/>
      </c>
      <c r="M816" s="148" t="str">
        <f>IF(AND(A816&lt;&gt;"",'Données élèves'!AH819&lt;&gt;""),IF('Données élèves'!AH819=TRUE,IF(INDEX(codegem,MATCH('Données élèves'!M819,libgem,0))&gt;=8000,INDEX(codegem,MATCH('Données élèves'!M819,libgem,0)),""),'Données élèves'!M819),"")</f>
        <v/>
      </c>
      <c r="N816" s="148" t="str">
        <f>IF(AND(A816&lt;&gt;"",'Données élèves'!AI819&lt;&gt;""),IF('Données élèves'!AI819=TRUE,INDEX(codeschart,MATCH('Données élèves'!N819,libschart,0)),'Données élèves'!N819),"")</f>
        <v/>
      </c>
      <c r="O816" s="148" t="str">
        <f>IF(AND(A816&lt;&gt;"",'Données élèves'!O819&lt;&gt;""),'Données élèves'!O819,"")</f>
        <v/>
      </c>
      <c r="P816" s="148" t="str">
        <f>IF(AND(A816&lt;&gt;"",'Données élèves'!AK819&lt;&gt;""),IF('Données élèves'!AK819=TRUE,INDEX(codeform,MATCH('Données élèves'!P819,libform,0)),'Données élèves'!P819),"")</f>
        <v/>
      </c>
      <c r="Q816" s="148" t="str">
        <f>IF(AND(A816&lt;&gt;"",'Données élèves'!AL819&lt;&gt;""),IF('Données élèves'!AL819=TRUE,INDEX(codespe,MATCH('Données élèves'!Q819,libspe,0)),'Données élèves'!Q819),"")</f>
        <v/>
      </c>
      <c r="R816" s="148" t="str">
        <f>IF(AND(A816&lt;&gt;"",OR('Données élèves'!AM819&lt;&gt;"",'Données élèves'!AT819=FALSE)),IF('Données élèves'!AM819=TRUE,INDEX(codemp1,MATCH('Données élèves'!R819,libmp1,0)),IF('Données élèves'!AT819=FALSE,0,'Données élèves'!R819)),"")</f>
        <v/>
      </c>
      <c r="S816" s="148" t="str">
        <f t="shared" si="37"/>
        <v/>
      </c>
      <c r="T816" s="148" t="str">
        <f t="shared" si="38"/>
        <v/>
      </c>
      <c r="U816" s="148" t="str">
        <f>IF(AND(A816&lt;&gt;"",'Données élèves'!S819&lt;&gt;""),'Données élèves'!S819,"")</f>
        <v/>
      </c>
      <c r="V816" s="148" t="str">
        <f>IF(AND(A816&lt;&gt;"",'Données élèves'!T819&lt;&gt;""),'Données élèves'!T819,"")</f>
        <v/>
      </c>
      <c r="W816" s="148" t="str">
        <f>IF(AND(A816&lt;&gt;"",'Données élèves'!U819&lt;&gt;""),'Données élèves'!U819,"")</f>
        <v/>
      </c>
      <c r="X816" s="148" t="str">
        <f>IF(AND(A816&lt;&gt;"",'Données élèves'!V819&lt;&gt;""),'Données élèves'!V819,"")</f>
        <v/>
      </c>
      <c r="Y816" s="148" t="str">
        <f>IF(AND(A816&lt;&gt;"",'Données élèves'!W819&lt;&gt;""),'Données élèves'!W819,"")</f>
        <v/>
      </c>
      <c r="Z816" s="148" t="str">
        <f>IF(AND(A816&lt;&gt;"",'Données élèves'!X819&lt;&gt;""),'Données élèves'!X819,"")</f>
        <v/>
      </c>
    </row>
    <row r="817" spans="1:26" x14ac:dyDescent="0.2">
      <c r="A817" s="146" t="str">
        <f>IF('Données élèves'!$C820&lt;&gt;"",'Données élèves'!A820,"")</f>
        <v/>
      </c>
      <c r="B817" s="146" t="str">
        <f>IF(A817&lt;&gt;"",'Données élèves'!B820,"")</f>
        <v/>
      </c>
      <c r="C817" s="146" t="str">
        <f>IF(AND(A817&lt;&gt;"",'Données élèves'!F820&lt;&gt;""),IF(INDEX(codeclint,MATCH('Données élèves'!F820,libclint,0))&lt;&gt;"",INDEX(codeclint,MATCH('Données élèves'!F820,libclint,0)),""),"")</f>
        <v/>
      </c>
      <c r="D817" s="146" t="str">
        <f t="shared" si="36"/>
        <v/>
      </c>
      <c r="E817" s="146" t="str">
        <f>IF(A817&lt;&gt;"",IF('Données élèves'!G820&lt;&gt;"",IF('Données élèves'!AB820&lt;&gt;"",IF('Données élèves'!G820="LOC.ID",CONCATENATE("LOC.",'Données élèves'!AU$5),'Données élèves'!G820),""),""),"")</f>
        <v/>
      </c>
      <c r="F817" s="146" t="str">
        <f>IF(A817&lt;&gt;"",IF('Données élèves'!H820&lt;&gt;"",'Données élèves'!H820,""),"")</f>
        <v/>
      </c>
      <c r="G817" s="146" t="str">
        <f>IF(AND(A817&lt;&gt;"",'Données élèves'!AC820&lt;&gt;""),IF('Données élèves'!AC820=TRUE,INDEX(codesex,MATCH('Données élèves'!I820,libsex,0)),'Données élèves'!I820),"")</f>
        <v/>
      </c>
      <c r="H817" s="147" t="str">
        <f>IF(A817&lt;&gt;"",IF('Données élèves'!J820&lt;&gt;"",'Données élèves'!J820,""),"")</f>
        <v/>
      </c>
      <c r="I817" s="148" t="str">
        <f>IF(AND(A817&lt;&gt;"",'Données élèves'!AE820&lt;&gt;""),IF('Données élèves'!AE820=TRUE,INDEX(codenat,MATCH('Données élèves'!K820,libnat,0)),'Données élèves'!K820),"")</f>
        <v/>
      </c>
      <c r="J817" s="148" t="str">
        <f>IF(AND(A817&lt;&gt;"",'Données élèves'!AF820&lt;&gt;""),IF('Données élèves'!AF820=TRUE,INDEX(codelangue,MATCH('Données élèves'!L820,liblangue,0)),'Données élèves'!L820),"")</f>
        <v/>
      </c>
      <c r="K817" s="148" t="str">
        <f>IF(AND(A817&lt;&gt;"",'Données élèves'!AH820&lt;&gt;""),IF('Données élèves'!AH820=TRUE,IF(INDEX(codegem,MATCH('Données élèves'!M820,libgem,0))&lt;8000,INDEX(codegem,MATCH('Données élèves'!M820,libgem,0)),""),'Données élèves'!M820),"")</f>
        <v/>
      </c>
      <c r="L817" s="148" t="str">
        <f>IF(AND(A817&lt;&gt;"",'Données élèves'!AH820&lt;&gt;""),IF('Données élèves'!AH820=TRUE,INDEX(codegemhist,MATCH('Données élèves'!M820,libgem,0)),""),"")</f>
        <v/>
      </c>
      <c r="M817" s="148" t="str">
        <f>IF(AND(A817&lt;&gt;"",'Données élèves'!AH820&lt;&gt;""),IF('Données élèves'!AH820=TRUE,IF(INDEX(codegem,MATCH('Données élèves'!M820,libgem,0))&gt;=8000,INDEX(codegem,MATCH('Données élèves'!M820,libgem,0)),""),'Données élèves'!M820),"")</f>
        <v/>
      </c>
      <c r="N817" s="148" t="str">
        <f>IF(AND(A817&lt;&gt;"",'Données élèves'!AI820&lt;&gt;""),IF('Données élèves'!AI820=TRUE,INDEX(codeschart,MATCH('Données élèves'!N820,libschart,0)),'Données élèves'!N820),"")</f>
        <v/>
      </c>
      <c r="O817" s="148" t="str">
        <f>IF(AND(A817&lt;&gt;"",'Données élèves'!O820&lt;&gt;""),'Données élèves'!O820,"")</f>
        <v/>
      </c>
      <c r="P817" s="148" t="str">
        <f>IF(AND(A817&lt;&gt;"",'Données élèves'!AK820&lt;&gt;""),IF('Données élèves'!AK820=TRUE,INDEX(codeform,MATCH('Données élèves'!P820,libform,0)),'Données élèves'!P820),"")</f>
        <v/>
      </c>
      <c r="Q817" s="148" t="str">
        <f>IF(AND(A817&lt;&gt;"",'Données élèves'!AL820&lt;&gt;""),IF('Données élèves'!AL820=TRUE,INDEX(codespe,MATCH('Données élèves'!Q820,libspe,0)),'Données élèves'!Q820),"")</f>
        <v/>
      </c>
      <c r="R817" s="148" t="str">
        <f>IF(AND(A817&lt;&gt;"",OR('Données élèves'!AM820&lt;&gt;"",'Données élèves'!AT820=FALSE)),IF('Données élèves'!AM820=TRUE,INDEX(codemp1,MATCH('Données élèves'!R820,libmp1,0)),IF('Données élèves'!AT820=FALSE,0,'Données élèves'!R820)),"")</f>
        <v/>
      </c>
      <c r="S817" s="148" t="str">
        <f t="shared" si="37"/>
        <v/>
      </c>
      <c r="T817" s="148" t="str">
        <f t="shared" si="38"/>
        <v/>
      </c>
      <c r="U817" s="148" t="str">
        <f>IF(AND(A817&lt;&gt;"",'Données élèves'!S820&lt;&gt;""),'Données élèves'!S820,"")</f>
        <v/>
      </c>
      <c r="V817" s="148" t="str">
        <f>IF(AND(A817&lt;&gt;"",'Données élèves'!T820&lt;&gt;""),'Données élèves'!T820,"")</f>
        <v/>
      </c>
      <c r="W817" s="148" t="str">
        <f>IF(AND(A817&lt;&gt;"",'Données élèves'!U820&lt;&gt;""),'Données élèves'!U820,"")</f>
        <v/>
      </c>
      <c r="X817" s="148" t="str">
        <f>IF(AND(A817&lt;&gt;"",'Données élèves'!V820&lt;&gt;""),'Données élèves'!V820,"")</f>
        <v/>
      </c>
      <c r="Y817" s="148" t="str">
        <f>IF(AND(A817&lt;&gt;"",'Données élèves'!W820&lt;&gt;""),'Données élèves'!W820,"")</f>
        <v/>
      </c>
      <c r="Z817" s="148" t="str">
        <f>IF(AND(A817&lt;&gt;"",'Données élèves'!X820&lt;&gt;""),'Données élèves'!X820,"")</f>
        <v/>
      </c>
    </row>
    <row r="818" spans="1:26" x14ac:dyDescent="0.2">
      <c r="A818" s="146" t="str">
        <f>IF('Données élèves'!$C821&lt;&gt;"",'Données élèves'!A821,"")</f>
        <v/>
      </c>
      <c r="B818" s="146" t="str">
        <f>IF(A818&lt;&gt;"",'Données élèves'!B821,"")</f>
        <v/>
      </c>
      <c r="C818" s="146" t="str">
        <f>IF(AND(A818&lt;&gt;"",'Données élèves'!F821&lt;&gt;""),IF(INDEX(codeclint,MATCH('Données élèves'!F821,libclint,0))&lt;&gt;"",INDEX(codeclint,MATCH('Données élèves'!F821,libclint,0)),""),"")</f>
        <v/>
      </c>
      <c r="D818" s="146" t="str">
        <f t="shared" si="36"/>
        <v/>
      </c>
      <c r="E818" s="146" t="str">
        <f>IF(A818&lt;&gt;"",IF('Données élèves'!G821&lt;&gt;"",IF('Données élèves'!AB821&lt;&gt;"",IF('Données élèves'!G821="LOC.ID",CONCATENATE("LOC.",'Données élèves'!AU$5),'Données élèves'!G821),""),""),"")</f>
        <v/>
      </c>
      <c r="F818" s="146" t="str">
        <f>IF(A818&lt;&gt;"",IF('Données élèves'!H821&lt;&gt;"",'Données élèves'!H821,""),"")</f>
        <v/>
      </c>
      <c r="G818" s="146" t="str">
        <f>IF(AND(A818&lt;&gt;"",'Données élèves'!AC821&lt;&gt;""),IF('Données élèves'!AC821=TRUE,INDEX(codesex,MATCH('Données élèves'!I821,libsex,0)),'Données élèves'!I821),"")</f>
        <v/>
      </c>
      <c r="H818" s="147" t="str">
        <f>IF(A818&lt;&gt;"",IF('Données élèves'!J821&lt;&gt;"",'Données élèves'!J821,""),"")</f>
        <v/>
      </c>
      <c r="I818" s="148" t="str">
        <f>IF(AND(A818&lt;&gt;"",'Données élèves'!AE821&lt;&gt;""),IF('Données élèves'!AE821=TRUE,INDEX(codenat,MATCH('Données élèves'!K821,libnat,0)),'Données élèves'!K821),"")</f>
        <v/>
      </c>
      <c r="J818" s="148" t="str">
        <f>IF(AND(A818&lt;&gt;"",'Données élèves'!AF821&lt;&gt;""),IF('Données élèves'!AF821=TRUE,INDEX(codelangue,MATCH('Données élèves'!L821,liblangue,0)),'Données élèves'!L821),"")</f>
        <v/>
      </c>
      <c r="K818" s="148" t="str">
        <f>IF(AND(A818&lt;&gt;"",'Données élèves'!AH821&lt;&gt;""),IF('Données élèves'!AH821=TRUE,IF(INDEX(codegem,MATCH('Données élèves'!M821,libgem,0))&lt;8000,INDEX(codegem,MATCH('Données élèves'!M821,libgem,0)),""),'Données élèves'!M821),"")</f>
        <v/>
      </c>
      <c r="L818" s="148" t="str">
        <f>IF(AND(A818&lt;&gt;"",'Données élèves'!AH821&lt;&gt;""),IF('Données élèves'!AH821=TRUE,INDEX(codegemhist,MATCH('Données élèves'!M821,libgem,0)),""),"")</f>
        <v/>
      </c>
      <c r="M818" s="148" t="str">
        <f>IF(AND(A818&lt;&gt;"",'Données élèves'!AH821&lt;&gt;""),IF('Données élèves'!AH821=TRUE,IF(INDEX(codegem,MATCH('Données élèves'!M821,libgem,0))&gt;=8000,INDEX(codegem,MATCH('Données élèves'!M821,libgem,0)),""),'Données élèves'!M821),"")</f>
        <v/>
      </c>
      <c r="N818" s="148" t="str">
        <f>IF(AND(A818&lt;&gt;"",'Données élèves'!AI821&lt;&gt;""),IF('Données élèves'!AI821=TRUE,INDEX(codeschart,MATCH('Données élèves'!N821,libschart,0)),'Données élèves'!N821),"")</f>
        <v/>
      </c>
      <c r="O818" s="148" t="str">
        <f>IF(AND(A818&lt;&gt;"",'Données élèves'!O821&lt;&gt;""),'Données élèves'!O821,"")</f>
        <v/>
      </c>
      <c r="P818" s="148" t="str">
        <f>IF(AND(A818&lt;&gt;"",'Données élèves'!AK821&lt;&gt;""),IF('Données élèves'!AK821=TRUE,INDEX(codeform,MATCH('Données élèves'!P821,libform,0)),'Données élèves'!P821),"")</f>
        <v/>
      </c>
      <c r="Q818" s="148" t="str">
        <f>IF(AND(A818&lt;&gt;"",'Données élèves'!AL821&lt;&gt;""),IF('Données élèves'!AL821=TRUE,INDEX(codespe,MATCH('Données élèves'!Q821,libspe,0)),'Données élèves'!Q821),"")</f>
        <v/>
      </c>
      <c r="R818" s="148" t="str">
        <f>IF(AND(A818&lt;&gt;"",OR('Données élèves'!AM821&lt;&gt;"",'Données élèves'!AT821=FALSE)),IF('Données élèves'!AM821=TRUE,INDEX(codemp1,MATCH('Données élèves'!R821,libmp1,0)),IF('Données élèves'!AT821=FALSE,0,'Données élèves'!R821)),"")</f>
        <v/>
      </c>
      <c r="S818" s="148" t="str">
        <f t="shared" si="37"/>
        <v/>
      </c>
      <c r="T818" s="148" t="str">
        <f t="shared" si="38"/>
        <v/>
      </c>
      <c r="U818" s="148" t="str">
        <f>IF(AND(A818&lt;&gt;"",'Données élèves'!S821&lt;&gt;""),'Données élèves'!S821,"")</f>
        <v/>
      </c>
      <c r="V818" s="148" t="str">
        <f>IF(AND(A818&lt;&gt;"",'Données élèves'!T821&lt;&gt;""),'Données élèves'!T821,"")</f>
        <v/>
      </c>
      <c r="W818" s="148" t="str">
        <f>IF(AND(A818&lt;&gt;"",'Données élèves'!U821&lt;&gt;""),'Données élèves'!U821,"")</f>
        <v/>
      </c>
      <c r="X818" s="148" t="str">
        <f>IF(AND(A818&lt;&gt;"",'Données élèves'!V821&lt;&gt;""),'Données élèves'!V821,"")</f>
        <v/>
      </c>
      <c r="Y818" s="148" t="str">
        <f>IF(AND(A818&lt;&gt;"",'Données élèves'!W821&lt;&gt;""),'Données élèves'!W821,"")</f>
        <v/>
      </c>
      <c r="Z818" s="148" t="str">
        <f>IF(AND(A818&lt;&gt;"",'Données élèves'!X821&lt;&gt;""),'Données élèves'!X821,"")</f>
        <v/>
      </c>
    </row>
    <row r="819" spans="1:26" x14ac:dyDescent="0.2">
      <c r="A819" s="146" t="str">
        <f>IF('Données élèves'!$C822&lt;&gt;"",'Données élèves'!A822,"")</f>
        <v/>
      </c>
      <c r="B819" s="146" t="str">
        <f>IF(A819&lt;&gt;"",'Données élèves'!B822,"")</f>
        <v/>
      </c>
      <c r="C819" s="146" t="str">
        <f>IF(AND(A819&lt;&gt;"",'Données élèves'!F822&lt;&gt;""),IF(INDEX(codeclint,MATCH('Données élèves'!F822,libclint,0))&lt;&gt;"",INDEX(codeclint,MATCH('Données élèves'!F822,libclint,0)),""),"")</f>
        <v/>
      </c>
      <c r="D819" s="146" t="str">
        <f t="shared" si="36"/>
        <v/>
      </c>
      <c r="E819" s="146" t="str">
        <f>IF(A819&lt;&gt;"",IF('Données élèves'!G822&lt;&gt;"",IF('Données élèves'!AB822&lt;&gt;"",IF('Données élèves'!G822="LOC.ID",CONCATENATE("LOC.",'Données élèves'!AU$5),'Données élèves'!G822),""),""),"")</f>
        <v/>
      </c>
      <c r="F819" s="146" t="str">
        <f>IF(A819&lt;&gt;"",IF('Données élèves'!H822&lt;&gt;"",'Données élèves'!H822,""),"")</f>
        <v/>
      </c>
      <c r="G819" s="146" t="str">
        <f>IF(AND(A819&lt;&gt;"",'Données élèves'!AC822&lt;&gt;""),IF('Données élèves'!AC822=TRUE,INDEX(codesex,MATCH('Données élèves'!I822,libsex,0)),'Données élèves'!I822),"")</f>
        <v/>
      </c>
      <c r="H819" s="147" t="str">
        <f>IF(A819&lt;&gt;"",IF('Données élèves'!J822&lt;&gt;"",'Données élèves'!J822,""),"")</f>
        <v/>
      </c>
      <c r="I819" s="148" t="str">
        <f>IF(AND(A819&lt;&gt;"",'Données élèves'!AE822&lt;&gt;""),IF('Données élèves'!AE822=TRUE,INDEX(codenat,MATCH('Données élèves'!K822,libnat,0)),'Données élèves'!K822),"")</f>
        <v/>
      </c>
      <c r="J819" s="148" t="str">
        <f>IF(AND(A819&lt;&gt;"",'Données élèves'!AF822&lt;&gt;""),IF('Données élèves'!AF822=TRUE,INDEX(codelangue,MATCH('Données élèves'!L822,liblangue,0)),'Données élèves'!L822),"")</f>
        <v/>
      </c>
      <c r="K819" s="148" t="str">
        <f>IF(AND(A819&lt;&gt;"",'Données élèves'!AH822&lt;&gt;""),IF('Données élèves'!AH822=TRUE,IF(INDEX(codegem,MATCH('Données élèves'!M822,libgem,0))&lt;8000,INDEX(codegem,MATCH('Données élèves'!M822,libgem,0)),""),'Données élèves'!M822),"")</f>
        <v/>
      </c>
      <c r="L819" s="148" t="str">
        <f>IF(AND(A819&lt;&gt;"",'Données élèves'!AH822&lt;&gt;""),IF('Données élèves'!AH822=TRUE,INDEX(codegemhist,MATCH('Données élèves'!M822,libgem,0)),""),"")</f>
        <v/>
      </c>
      <c r="M819" s="148" t="str">
        <f>IF(AND(A819&lt;&gt;"",'Données élèves'!AH822&lt;&gt;""),IF('Données élèves'!AH822=TRUE,IF(INDEX(codegem,MATCH('Données élèves'!M822,libgem,0))&gt;=8000,INDEX(codegem,MATCH('Données élèves'!M822,libgem,0)),""),'Données élèves'!M822),"")</f>
        <v/>
      </c>
      <c r="N819" s="148" t="str">
        <f>IF(AND(A819&lt;&gt;"",'Données élèves'!AI822&lt;&gt;""),IF('Données élèves'!AI822=TRUE,INDEX(codeschart,MATCH('Données élèves'!N822,libschart,0)),'Données élèves'!N822),"")</f>
        <v/>
      </c>
      <c r="O819" s="148" t="str">
        <f>IF(AND(A819&lt;&gt;"",'Données élèves'!O822&lt;&gt;""),'Données élèves'!O822,"")</f>
        <v/>
      </c>
      <c r="P819" s="148" t="str">
        <f>IF(AND(A819&lt;&gt;"",'Données élèves'!AK822&lt;&gt;""),IF('Données élèves'!AK822=TRUE,INDEX(codeform,MATCH('Données élèves'!P822,libform,0)),'Données élèves'!P822),"")</f>
        <v/>
      </c>
      <c r="Q819" s="148" t="str">
        <f>IF(AND(A819&lt;&gt;"",'Données élèves'!AL822&lt;&gt;""),IF('Données élèves'!AL822=TRUE,INDEX(codespe,MATCH('Données élèves'!Q822,libspe,0)),'Données élèves'!Q822),"")</f>
        <v/>
      </c>
      <c r="R819" s="148" t="str">
        <f>IF(AND(A819&lt;&gt;"",OR('Données élèves'!AM822&lt;&gt;"",'Données élèves'!AT822=FALSE)),IF('Données élèves'!AM822=TRUE,INDEX(codemp1,MATCH('Données élèves'!R822,libmp1,0)),IF('Données élèves'!AT822=FALSE,0,'Données élèves'!R822)),"")</f>
        <v/>
      </c>
      <c r="S819" s="148" t="str">
        <f t="shared" si="37"/>
        <v/>
      </c>
      <c r="T819" s="148" t="str">
        <f t="shared" si="38"/>
        <v/>
      </c>
      <c r="U819" s="148" t="str">
        <f>IF(AND(A819&lt;&gt;"",'Données élèves'!S822&lt;&gt;""),'Données élèves'!S822,"")</f>
        <v/>
      </c>
      <c r="V819" s="148" t="str">
        <f>IF(AND(A819&lt;&gt;"",'Données élèves'!T822&lt;&gt;""),'Données élèves'!T822,"")</f>
        <v/>
      </c>
      <c r="W819" s="148" t="str">
        <f>IF(AND(A819&lt;&gt;"",'Données élèves'!U822&lt;&gt;""),'Données élèves'!U822,"")</f>
        <v/>
      </c>
      <c r="X819" s="148" t="str">
        <f>IF(AND(A819&lt;&gt;"",'Données élèves'!V822&lt;&gt;""),'Données élèves'!V822,"")</f>
        <v/>
      </c>
      <c r="Y819" s="148" t="str">
        <f>IF(AND(A819&lt;&gt;"",'Données élèves'!W822&lt;&gt;""),'Données élèves'!W822,"")</f>
        <v/>
      </c>
      <c r="Z819" s="148" t="str">
        <f>IF(AND(A819&lt;&gt;"",'Données élèves'!X822&lt;&gt;""),'Données élèves'!X822,"")</f>
        <v/>
      </c>
    </row>
    <row r="820" spans="1:26" x14ac:dyDescent="0.2">
      <c r="A820" s="146" t="str">
        <f>IF('Données élèves'!$C823&lt;&gt;"",'Données élèves'!A823,"")</f>
        <v/>
      </c>
      <c r="B820" s="146" t="str">
        <f>IF(A820&lt;&gt;"",'Données élèves'!B823,"")</f>
        <v/>
      </c>
      <c r="C820" s="146" t="str">
        <f>IF(AND(A820&lt;&gt;"",'Données élèves'!F823&lt;&gt;""),IF(INDEX(codeclint,MATCH('Données élèves'!F823,libclint,0))&lt;&gt;"",INDEX(codeclint,MATCH('Données élèves'!F823,libclint,0)),""),"")</f>
        <v/>
      </c>
      <c r="D820" s="146" t="str">
        <f t="shared" si="36"/>
        <v/>
      </c>
      <c r="E820" s="146" t="str">
        <f>IF(A820&lt;&gt;"",IF('Données élèves'!G823&lt;&gt;"",IF('Données élèves'!AB823&lt;&gt;"",IF('Données élèves'!G823="LOC.ID",CONCATENATE("LOC.",'Données élèves'!AU$5),'Données élèves'!G823),""),""),"")</f>
        <v/>
      </c>
      <c r="F820" s="146" t="str">
        <f>IF(A820&lt;&gt;"",IF('Données élèves'!H823&lt;&gt;"",'Données élèves'!H823,""),"")</f>
        <v/>
      </c>
      <c r="G820" s="146" t="str">
        <f>IF(AND(A820&lt;&gt;"",'Données élèves'!AC823&lt;&gt;""),IF('Données élèves'!AC823=TRUE,INDEX(codesex,MATCH('Données élèves'!I823,libsex,0)),'Données élèves'!I823),"")</f>
        <v/>
      </c>
      <c r="H820" s="147" t="str">
        <f>IF(A820&lt;&gt;"",IF('Données élèves'!J823&lt;&gt;"",'Données élèves'!J823,""),"")</f>
        <v/>
      </c>
      <c r="I820" s="148" t="str">
        <f>IF(AND(A820&lt;&gt;"",'Données élèves'!AE823&lt;&gt;""),IF('Données élèves'!AE823=TRUE,INDEX(codenat,MATCH('Données élèves'!K823,libnat,0)),'Données élèves'!K823),"")</f>
        <v/>
      </c>
      <c r="J820" s="148" t="str">
        <f>IF(AND(A820&lt;&gt;"",'Données élèves'!AF823&lt;&gt;""),IF('Données élèves'!AF823=TRUE,INDEX(codelangue,MATCH('Données élèves'!L823,liblangue,0)),'Données élèves'!L823),"")</f>
        <v/>
      </c>
      <c r="K820" s="148" t="str">
        <f>IF(AND(A820&lt;&gt;"",'Données élèves'!AH823&lt;&gt;""),IF('Données élèves'!AH823=TRUE,IF(INDEX(codegem,MATCH('Données élèves'!M823,libgem,0))&lt;8000,INDEX(codegem,MATCH('Données élèves'!M823,libgem,0)),""),'Données élèves'!M823),"")</f>
        <v/>
      </c>
      <c r="L820" s="148" t="str">
        <f>IF(AND(A820&lt;&gt;"",'Données élèves'!AH823&lt;&gt;""),IF('Données élèves'!AH823=TRUE,INDEX(codegemhist,MATCH('Données élèves'!M823,libgem,0)),""),"")</f>
        <v/>
      </c>
      <c r="M820" s="148" t="str">
        <f>IF(AND(A820&lt;&gt;"",'Données élèves'!AH823&lt;&gt;""),IF('Données élèves'!AH823=TRUE,IF(INDEX(codegem,MATCH('Données élèves'!M823,libgem,0))&gt;=8000,INDEX(codegem,MATCH('Données élèves'!M823,libgem,0)),""),'Données élèves'!M823),"")</f>
        <v/>
      </c>
      <c r="N820" s="148" t="str">
        <f>IF(AND(A820&lt;&gt;"",'Données élèves'!AI823&lt;&gt;""),IF('Données élèves'!AI823=TRUE,INDEX(codeschart,MATCH('Données élèves'!N823,libschart,0)),'Données élèves'!N823),"")</f>
        <v/>
      </c>
      <c r="O820" s="148" t="str">
        <f>IF(AND(A820&lt;&gt;"",'Données élèves'!O823&lt;&gt;""),'Données élèves'!O823,"")</f>
        <v/>
      </c>
      <c r="P820" s="148" t="str">
        <f>IF(AND(A820&lt;&gt;"",'Données élèves'!AK823&lt;&gt;""),IF('Données élèves'!AK823=TRUE,INDEX(codeform,MATCH('Données élèves'!P823,libform,0)),'Données élèves'!P823),"")</f>
        <v/>
      </c>
      <c r="Q820" s="148" t="str">
        <f>IF(AND(A820&lt;&gt;"",'Données élèves'!AL823&lt;&gt;""),IF('Données élèves'!AL823=TRUE,INDEX(codespe,MATCH('Données élèves'!Q823,libspe,0)),'Données élèves'!Q823),"")</f>
        <v/>
      </c>
      <c r="R820" s="148" t="str">
        <f>IF(AND(A820&lt;&gt;"",OR('Données élèves'!AM823&lt;&gt;"",'Données élèves'!AT823=FALSE)),IF('Données élèves'!AM823=TRUE,INDEX(codemp1,MATCH('Données élèves'!R823,libmp1,0)),IF('Données élèves'!AT823=FALSE,0,'Données élèves'!R823)),"")</f>
        <v/>
      </c>
      <c r="S820" s="148" t="str">
        <f t="shared" si="37"/>
        <v/>
      </c>
      <c r="T820" s="148" t="str">
        <f t="shared" si="38"/>
        <v/>
      </c>
      <c r="U820" s="148" t="str">
        <f>IF(AND(A820&lt;&gt;"",'Données élèves'!S823&lt;&gt;""),'Données élèves'!S823,"")</f>
        <v/>
      </c>
      <c r="V820" s="148" t="str">
        <f>IF(AND(A820&lt;&gt;"",'Données élèves'!T823&lt;&gt;""),'Données élèves'!T823,"")</f>
        <v/>
      </c>
      <c r="W820" s="148" t="str">
        <f>IF(AND(A820&lt;&gt;"",'Données élèves'!U823&lt;&gt;""),'Données élèves'!U823,"")</f>
        <v/>
      </c>
      <c r="X820" s="148" t="str">
        <f>IF(AND(A820&lt;&gt;"",'Données élèves'!V823&lt;&gt;""),'Données élèves'!V823,"")</f>
        <v/>
      </c>
      <c r="Y820" s="148" t="str">
        <f>IF(AND(A820&lt;&gt;"",'Données élèves'!W823&lt;&gt;""),'Données élèves'!W823,"")</f>
        <v/>
      </c>
      <c r="Z820" s="148" t="str">
        <f>IF(AND(A820&lt;&gt;"",'Données élèves'!X823&lt;&gt;""),'Données élèves'!X823,"")</f>
        <v/>
      </c>
    </row>
    <row r="821" spans="1:26" x14ac:dyDescent="0.2">
      <c r="A821" s="146" t="str">
        <f>IF('Données élèves'!$C824&lt;&gt;"",'Données élèves'!A824,"")</f>
        <v/>
      </c>
      <c r="B821" s="146" t="str">
        <f>IF(A821&lt;&gt;"",'Données élèves'!B824,"")</f>
        <v/>
      </c>
      <c r="C821" s="146" t="str">
        <f>IF(AND(A821&lt;&gt;"",'Données élèves'!F824&lt;&gt;""),IF(INDEX(codeclint,MATCH('Données élèves'!F824,libclint,0))&lt;&gt;"",INDEX(codeclint,MATCH('Données élèves'!F824,libclint,0)),""),"")</f>
        <v/>
      </c>
      <c r="D821" s="146" t="str">
        <f t="shared" si="36"/>
        <v/>
      </c>
      <c r="E821" s="146" t="str">
        <f>IF(A821&lt;&gt;"",IF('Données élèves'!G824&lt;&gt;"",IF('Données élèves'!AB824&lt;&gt;"",IF('Données élèves'!G824="LOC.ID",CONCATENATE("LOC.",'Données élèves'!AU$5),'Données élèves'!G824),""),""),"")</f>
        <v/>
      </c>
      <c r="F821" s="146" t="str">
        <f>IF(A821&lt;&gt;"",IF('Données élèves'!H824&lt;&gt;"",'Données élèves'!H824,""),"")</f>
        <v/>
      </c>
      <c r="G821" s="146" t="str">
        <f>IF(AND(A821&lt;&gt;"",'Données élèves'!AC824&lt;&gt;""),IF('Données élèves'!AC824=TRUE,INDEX(codesex,MATCH('Données élèves'!I824,libsex,0)),'Données élèves'!I824),"")</f>
        <v/>
      </c>
      <c r="H821" s="147" t="str">
        <f>IF(A821&lt;&gt;"",IF('Données élèves'!J824&lt;&gt;"",'Données élèves'!J824,""),"")</f>
        <v/>
      </c>
      <c r="I821" s="148" t="str">
        <f>IF(AND(A821&lt;&gt;"",'Données élèves'!AE824&lt;&gt;""),IF('Données élèves'!AE824=TRUE,INDEX(codenat,MATCH('Données élèves'!K824,libnat,0)),'Données élèves'!K824),"")</f>
        <v/>
      </c>
      <c r="J821" s="148" t="str">
        <f>IF(AND(A821&lt;&gt;"",'Données élèves'!AF824&lt;&gt;""),IF('Données élèves'!AF824=TRUE,INDEX(codelangue,MATCH('Données élèves'!L824,liblangue,0)),'Données élèves'!L824),"")</f>
        <v/>
      </c>
      <c r="K821" s="148" t="str">
        <f>IF(AND(A821&lt;&gt;"",'Données élèves'!AH824&lt;&gt;""),IF('Données élèves'!AH824=TRUE,IF(INDEX(codegem,MATCH('Données élèves'!M824,libgem,0))&lt;8000,INDEX(codegem,MATCH('Données élèves'!M824,libgem,0)),""),'Données élèves'!M824),"")</f>
        <v/>
      </c>
      <c r="L821" s="148" t="str">
        <f>IF(AND(A821&lt;&gt;"",'Données élèves'!AH824&lt;&gt;""),IF('Données élèves'!AH824=TRUE,INDEX(codegemhist,MATCH('Données élèves'!M824,libgem,0)),""),"")</f>
        <v/>
      </c>
      <c r="M821" s="148" t="str">
        <f>IF(AND(A821&lt;&gt;"",'Données élèves'!AH824&lt;&gt;""),IF('Données élèves'!AH824=TRUE,IF(INDEX(codegem,MATCH('Données élèves'!M824,libgem,0))&gt;=8000,INDEX(codegem,MATCH('Données élèves'!M824,libgem,0)),""),'Données élèves'!M824),"")</f>
        <v/>
      </c>
      <c r="N821" s="148" t="str">
        <f>IF(AND(A821&lt;&gt;"",'Données élèves'!AI824&lt;&gt;""),IF('Données élèves'!AI824=TRUE,INDEX(codeschart,MATCH('Données élèves'!N824,libschart,0)),'Données élèves'!N824),"")</f>
        <v/>
      </c>
      <c r="O821" s="148" t="str">
        <f>IF(AND(A821&lt;&gt;"",'Données élèves'!O824&lt;&gt;""),'Données élèves'!O824,"")</f>
        <v/>
      </c>
      <c r="P821" s="148" t="str">
        <f>IF(AND(A821&lt;&gt;"",'Données élèves'!AK824&lt;&gt;""),IF('Données élèves'!AK824=TRUE,INDEX(codeform,MATCH('Données élèves'!P824,libform,0)),'Données élèves'!P824),"")</f>
        <v/>
      </c>
      <c r="Q821" s="148" t="str">
        <f>IF(AND(A821&lt;&gt;"",'Données élèves'!AL824&lt;&gt;""),IF('Données élèves'!AL824=TRUE,INDEX(codespe,MATCH('Données élèves'!Q824,libspe,0)),'Données élèves'!Q824),"")</f>
        <v/>
      </c>
      <c r="R821" s="148" t="str">
        <f>IF(AND(A821&lt;&gt;"",OR('Données élèves'!AM824&lt;&gt;"",'Données élèves'!AT824=FALSE)),IF('Données élèves'!AM824=TRUE,INDEX(codemp1,MATCH('Données élèves'!R824,libmp1,0)),IF('Données élèves'!AT824=FALSE,0,'Données élèves'!R824)),"")</f>
        <v/>
      </c>
      <c r="S821" s="148" t="str">
        <f t="shared" si="37"/>
        <v/>
      </c>
      <c r="T821" s="148" t="str">
        <f t="shared" si="38"/>
        <v/>
      </c>
      <c r="U821" s="148" t="str">
        <f>IF(AND(A821&lt;&gt;"",'Données élèves'!S824&lt;&gt;""),'Données élèves'!S824,"")</f>
        <v/>
      </c>
      <c r="V821" s="148" t="str">
        <f>IF(AND(A821&lt;&gt;"",'Données élèves'!T824&lt;&gt;""),'Données élèves'!T824,"")</f>
        <v/>
      </c>
      <c r="W821" s="148" t="str">
        <f>IF(AND(A821&lt;&gt;"",'Données élèves'!U824&lt;&gt;""),'Données élèves'!U824,"")</f>
        <v/>
      </c>
      <c r="X821" s="148" t="str">
        <f>IF(AND(A821&lt;&gt;"",'Données élèves'!V824&lt;&gt;""),'Données élèves'!V824,"")</f>
        <v/>
      </c>
      <c r="Y821" s="148" t="str">
        <f>IF(AND(A821&lt;&gt;"",'Données élèves'!W824&lt;&gt;""),'Données élèves'!W824,"")</f>
        <v/>
      </c>
      <c r="Z821" s="148" t="str">
        <f>IF(AND(A821&lt;&gt;"",'Données élèves'!X824&lt;&gt;""),'Données élèves'!X824,"")</f>
        <v/>
      </c>
    </row>
    <row r="822" spans="1:26" x14ac:dyDescent="0.2">
      <c r="A822" s="146" t="str">
        <f>IF('Données élèves'!$C825&lt;&gt;"",'Données élèves'!A825,"")</f>
        <v/>
      </c>
      <c r="B822" s="146" t="str">
        <f>IF(A822&lt;&gt;"",'Données élèves'!B825,"")</f>
        <v/>
      </c>
      <c r="C822" s="146" t="str">
        <f>IF(AND(A822&lt;&gt;"",'Données élèves'!F825&lt;&gt;""),IF(INDEX(codeclint,MATCH('Données élèves'!F825,libclint,0))&lt;&gt;"",INDEX(codeclint,MATCH('Données élèves'!F825,libclint,0)),""),"")</f>
        <v/>
      </c>
      <c r="D822" s="146" t="str">
        <f t="shared" si="36"/>
        <v/>
      </c>
      <c r="E822" s="146" t="str">
        <f>IF(A822&lt;&gt;"",IF('Données élèves'!G825&lt;&gt;"",IF('Données élèves'!AB825&lt;&gt;"",IF('Données élèves'!G825="LOC.ID",CONCATENATE("LOC.",'Données élèves'!AU$5),'Données élèves'!G825),""),""),"")</f>
        <v/>
      </c>
      <c r="F822" s="146" t="str">
        <f>IF(A822&lt;&gt;"",IF('Données élèves'!H825&lt;&gt;"",'Données élèves'!H825,""),"")</f>
        <v/>
      </c>
      <c r="G822" s="146" t="str">
        <f>IF(AND(A822&lt;&gt;"",'Données élèves'!AC825&lt;&gt;""),IF('Données élèves'!AC825=TRUE,INDEX(codesex,MATCH('Données élèves'!I825,libsex,0)),'Données élèves'!I825),"")</f>
        <v/>
      </c>
      <c r="H822" s="147" t="str">
        <f>IF(A822&lt;&gt;"",IF('Données élèves'!J825&lt;&gt;"",'Données élèves'!J825,""),"")</f>
        <v/>
      </c>
      <c r="I822" s="148" t="str">
        <f>IF(AND(A822&lt;&gt;"",'Données élèves'!AE825&lt;&gt;""),IF('Données élèves'!AE825=TRUE,INDEX(codenat,MATCH('Données élèves'!K825,libnat,0)),'Données élèves'!K825),"")</f>
        <v/>
      </c>
      <c r="J822" s="148" t="str">
        <f>IF(AND(A822&lt;&gt;"",'Données élèves'!AF825&lt;&gt;""),IF('Données élèves'!AF825=TRUE,INDEX(codelangue,MATCH('Données élèves'!L825,liblangue,0)),'Données élèves'!L825),"")</f>
        <v/>
      </c>
      <c r="K822" s="148" t="str">
        <f>IF(AND(A822&lt;&gt;"",'Données élèves'!AH825&lt;&gt;""),IF('Données élèves'!AH825=TRUE,IF(INDEX(codegem,MATCH('Données élèves'!M825,libgem,0))&lt;8000,INDEX(codegem,MATCH('Données élèves'!M825,libgem,0)),""),'Données élèves'!M825),"")</f>
        <v/>
      </c>
      <c r="L822" s="148" t="str">
        <f>IF(AND(A822&lt;&gt;"",'Données élèves'!AH825&lt;&gt;""),IF('Données élèves'!AH825=TRUE,INDEX(codegemhist,MATCH('Données élèves'!M825,libgem,0)),""),"")</f>
        <v/>
      </c>
      <c r="M822" s="148" t="str">
        <f>IF(AND(A822&lt;&gt;"",'Données élèves'!AH825&lt;&gt;""),IF('Données élèves'!AH825=TRUE,IF(INDEX(codegem,MATCH('Données élèves'!M825,libgem,0))&gt;=8000,INDEX(codegem,MATCH('Données élèves'!M825,libgem,0)),""),'Données élèves'!M825),"")</f>
        <v/>
      </c>
      <c r="N822" s="148" t="str">
        <f>IF(AND(A822&lt;&gt;"",'Données élèves'!AI825&lt;&gt;""),IF('Données élèves'!AI825=TRUE,INDEX(codeschart,MATCH('Données élèves'!N825,libschart,0)),'Données élèves'!N825),"")</f>
        <v/>
      </c>
      <c r="O822" s="148" t="str">
        <f>IF(AND(A822&lt;&gt;"",'Données élèves'!O825&lt;&gt;""),'Données élèves'!O825,"")</f>
        <v/>
      </c>
      <c r="P822" s="148" t="str">
        <f>IF(AND(A822&lt;&gt;"",'Données élèves'!AK825&lt;&gt;""),IF('Données élèves'!AK825=TRUE,INDEX(codeform,MATCH('Données élèves'!P825,libform,0)),'Données élèves'!P825),"")</f>
        <v/>
      </c>
      <c r="Q822" s="148" t="str">
        <f>IF(AND(A822&lt;&gt;"",'Données élèves'!AL825&lt;&gt;""),IF('Données élèves'!AL825=TRUE,INDEX(codespe,MATCH('Données élèves'!Q825,libspe,0)),'Données élèves'!Q825),"")</f>
        <v/>
      </c>
      <c r="R822" s="148" t="str">
        <f>IF(AND(A822&lt;&gt;"",OR('Données élèves'!AM825&lt;&gt;"",'Données élèves'!AT825=FALSE)),IF('Données élèves'!AM825=TRUE,INDEX(codemp1,MATCH('Données élèves'!R825,libmp1,0)),IF('Données élèves'!AT825=FALSE,0,'Données élèves'!R825)),"")</f>
        <v/>
      </c>
      <c r="S822" s="148" t="str">
        <f t="shared" si="37"/>
        <v/>
      </c>
      <c r="T822" s="148" t="str">
        <f t="shared" si="38"/>
        <v/>
      </c>
      <c r="U822" s="148" t="str">
        <f>IF(AND(A822&lt;&gt;"",'Données élèves'!S825&lt;&gt;""),'Données élèves'!S825,"")</f>
        <v/>
      </c>
      <c r="V822" s="148" t="str">
        <f>IF(AND(A822&lt;&gt;"",'Données élèves'!T825&lt;&gt;""),'Données élèves'!T825,"")</f>
        <v/>
      </c>
      <c r="W822" s="148" t="str">
        <f>IF(AND(A822&lt;&gt;"",'Données élèves'!U825&lt;&gt;""),'Données élèves'!U825,"")</f>
        <v/>
      </c>
      <c r="X822" s="148" t="str">
        <f>IF(AND(A822&lt;&gt;"",'Données élèves'!V825&lt;&gt;""),'Données élèves'!V825,"")</f>
        <v/>
      </c>
      <c r="Y822" s="148" t="str">
        <f>IF(AND(A822&lt;&gt;"",'Données élèves'!W825&lt;&gt;""),'Données élèves'!W825,"")</f>
        <v/>
      </c>
      <c r="Z822" s="148" t="str">
        <f>IF(AND(A822&lt;&gt;"",'Données élèves'!X825&lt;&gt;""),'Données élèves'!X825,"")</f>
        <v/>
      </c>
    </row>
    <row r="823" spans="1:26" x14ac:dyDescent="0.2">
      <c r="A823" s="146" t="str">
        <f>IF('Données élèves'!$C826&lt;&gt;"",'Données élèves'!A826,"")</f>
        <v/>
      </c>
      <c r="B823" s="146" t="str">
        <f>IF(A823&lt;&gt;"",'Données élèves'!B826,"")</f>
        <v/>
      </c>
      <c r="C823" s="146" t="str">
        <f>IF(AND(A823&lt;&gt;"",'Données élèves'!F826&lt;&gt;""),IF(INDEX(codeclint,MATCH('Données élèves'!F826,libclint,0))&lt;&gt;"",INDEX(codeclint,MATCH('Données élèves'!F826,libclint,0)),""),"")</f>
        <v/>
      </c>
      <c r="D823" s="146" t="str">
        <f t="shared" si="36"/>
        <v/>
      </c>
      <c r="E823" s="146" t="str">
        <f>IF(A823&lt;&gt;"",IF('Données élèves'!G826&lt;&gt;"",IF('Données élèves'!AB826&lt;&gt;"",IF('Données élèves'!G826="LOC.ID",CONCATENATE("LOC.",'Données élèves'!AU$5),'Données élèves'!G826),""),""),"")</f>
        <v/>
      </c>
      <c r="F823" s="146" t="str">
        <f>IF(A823&lt;&gt;"",IF('Données élèves'!H826&lt;&gt;"",'Données élèves'!H826,""),"")</f>
        <v/>
      </c>
      <c r="G823" s="146" t="str">
        <f>IF(AND(A823&lt;&gt;"",'Données élèves'!AC826&lt;&gt;""),IF('Données élèves'!AC826=TRUE,INDEX(codesex,MATCH('Données élèves'!I826,libsex,0)),'Données élèves'!I826),"")</f>
        <v/>
      </c>
      <c r="H823" s="147" t="str">
        <f>IF(A823&lt;&gt;"",IF('Données élèves'!J826&lt;&gt;"",'Données élèves'!J826,""),"")</f>
        <v/>
      </c>
      <c r="I823" s="148" t="str">
        <f>IF(AND(A823&lt;&gt;"",'Données élèves'!AE826&lt;&gt;""),IF('Données élèves'!AE826=TRUE,INDEX(codenat,MATCH('Données élèves'!K826,libnat,0)),'Données élèves'!K826),"")</f>
        <v/>
      </c>
      <c r="J823" s="148" t="str">
        <f>IF(AND(A823&lt;&gt;"",'Données élèves'!AF826&lt;&gt;""),IF('Données élèves'!AF826=TRUE,INDEX(codelangue,MATCH('Données élèves'!L826,liblangue,0)),'Données élèves'!L826),"")</f>
        <v/>
      </c>
      <c r="K823" s="148" t="str">
        <f>IF(AND(A823&lt;&gt;"",'Données élèves'!AH826&lt;&gt;""),IF('Données élèves'!AH826=TRUE,IF(INDEX(codegem,MATCH('Données élèves'!M826,libgem,0))&lt;8000,INDEX(codegem,MATCH('Données élèves'!M826,libgem,0)),""),'Données élèves'!M826),"")</f>
        <v/>
      </c>
      <c r="L823" s="148" t="str">
        <f>IF(AND(A823&lt;&gt;"",'Données élèves'!AH826&lt;&gt;""),IF('Données élèves'!AH826=TRUE,INDEX(codegemhist,MATCH('Données élèves'!M826,libgem,0)),""),"")</f>
        <v/>
      </c>
      <c r="M823" s="148" t="str">
        <f>IF(AND(A823&lt;&gt;"",'Données élèves'!AH826&lt;&gt;""),IF('Données élèves'!AH826=TRUE,IF(INDEX(codegem,MATCH('Données élèves'!M826,libgem,0))&gt;=8000,INDEX(codegem,MATCH('Données élèves'!M826,libgem,0)),""),'Données élèves'!M826),"")</f>
        <v/>
      </c>
      <c r="N823" s="148" t="str">
        <f>IF(AND(A823&lt;&gt;"",'Données élèves'!AI826&lt;&gt;""),IF('Données élèves'!AI826=TRUE,INDEX(codeschart,MATCH('Données élèves'!N826,libschart,0)),'Données élèves'!N826),"")</f>
        <v/>
      </c>
      <c r="O823" s="148" t="str">
        <f>IF(AND(A823&lt;&gt;"",'Données élèves'!O826&lt;&gt;""),'Données élèves'!O826,"")</f>
        <v/>
      </c>
      <c r="P823" s="148" t="str">
        <f>IF(AND(A823&lt;&gt;"",'Données élèves'!AK826&lt;&gt;""),IF('Données élèves'!AK826=TRUE,INDEX(codeform,MATCH('Données élèves'!P826,libform,0)),'Données élèves'!P826),"")</f>
        <v/>
      </c>
      <c r="Q823" s="148" t="str">
        <f>IF(AND(A823&lt;&gt;"",'Données élèves'!AL826&lt;&gt;""),IF('Données élèves'!AL826=TRUE,INDEX(codespe,MATCH('Données élèves'!Q826,libspe,0)),'Données élèves'!Q826),"")</f>
        <v/>
      </c>
      <c r="R823" s="148" t="str">
        <f>IF(AND(A823&lt;&gt;"",OR('Données élèves'!AM826&lt;&gt;"",'Données élèves'!AT826=FALSE)),IF('Données élèves'!AM826=TRUE,INDEX(codemp1,MATCH('Données élèves'!R826,libmp1,0)),IF('Données élèves'!AT826=FALSE,0,'Données élèves'!R826)),"")</f>
        <v/>
      </c>
      <c r="S823" s="148" t="str">
        <f t="shared" si="37"/>
        <v/>
      </c>
      <c r="T823" s="148" t="str">
        <f t="shared" si="38"/>
        <v/>
      </c>
      <c r="U823" s="148" t="str">
        <f>IF(AND(A823&lt;&gt;"",'Données élèves'!S826&lt;&gt;""),'Données élèves'!S826,"")</f>
        <v/>
      </c>
      <c r="V823" s="148" t="str">
        <f>IF(AND(A823&lt;&gt;"",'Données élèves'!T826&lt;&gt;""),'Données élèves'!T826,"")</f>
        <v/>
      </c>
      <c r="W823" s="148" t="str">
        <f>IF(AND(A823&lt;&gt;"",'Données élèves'!U826&lt;&gt;""),'Données élèves'!U826,"")</f>
        <v/>
      </c>
      <c r="X823" s="148" t="str">
        <f>IF(AND(A823&lt;&gt;"",'Données élèves'!V826&lt;&gt;""),'Données élèves'!V826,"")</f>
        <v/>
      </c>
      <c r="Y823" s="148" t="str">
        <f>IF(AND(A823&lt;&gt;"",'Données élèves'!W826&lt;&gt;""),'Données élèves'!W826,"")</f>
        <v/>
      </c>
      <c r="Z823" s="148" t="str">
        <f>IF(AND(A823&lt;&gt;"",'Données élèves'!X826&lt;&gt;""),'Données élèves'!X826,"")</f>
        <v/>
      </c>
    </row>
    <row r="824" spans="1:26" x14ac:dyDescent="0.2">
      <c r="A824" s="146" t="str">
        <f>IF('Données élèves'!$C827&lt;&gt;"",'Données élèves'!A827,"")</f>
        <v/>
      </c>
      <c r="B824" s="146" t="str">
        <f>IF(A824&lt;&gt;"",'Données élèves'!B827,"")</f>
        <v/>
      </c>
      <c r="C824" s="146" t="str">
        <f>IF(AND(A824&lt;&gt;"",'Données élèves'!F827&lt;&gt;""),IF(INDEX(codeclint,MATCH('Données élèves'!F827,libclint,0))&lt;&gt;"",INDEX(codeclint,MATCH('Données élèves'!F827,libclint,0)),""),"")</f>
        <v/>
      </c>
      <c r="D824" s="146" t="str">
        <f t="shared" si="36"/>
        <v/>
      </c>
      <c r="E824" s="146" t="str">
        <f>IF(A824&lt;&gt;"",IF('Données élèves'!G827&lt;&gt;"",IF('Données élèves'!AB827&lt;&gt;"",IF('Données élèves'!G827="LOC.ID",CONCATENATE("LOC.",'Données élèves'!AU$5),'Données élèves'!G827),""),""),"")</f>
        <v/>
      </c>
      <c r="F824" s="146" t="str">
        <f>IF(A824&lt;&gt;"",IF('Données élèves'!H827&lt;&gt;"",'Données élèves'!H827,""),"")</f>
        <v/>
      </c>
      <c r="G824" s="146" t="str">
        <f>IF(AND(A824&lt;&gt;"",'Données élèves'!AC827&lt;&gt;""),IF('Données élèves'!AC827=TRUE,INDEX(codesex,MATCH('Données élèves'!I827,libsex,0)),'Données élèves'!I827),"")</f>
        <v/>
      </c>
      <c r="H824" s="147" t="str">
        <f>IF(A824&lt;&gt;"",IF('Données élèves'!J827&lt;&gt;"",'Données élèves'!J827,""),"")</f>
        <v/>
      </c>
      <c r="I824" s="148" t="str">
        <f>IF(AND(A824&lt;&gt;"",'Données élèves'!AE827&lt;&gt;""),IF('Données élèves'!AE827=TRUE,INDEX(codenat,MATCH('Données élèves'!K827,libnat,0)),'Données élèves'!K827),"")</f>
        <v/>
      </c>
      <c r="J824" s="148" t="str">
        <f>IF(AND(A824&lt;&gt;"",'Données élèves'!AF827&lt;&gt;""),IF('Données élèves'!AF827=TRUE,INDEX(codelangue,MATCH('Données élèves'!L827,liblangue,0)),'Données élèves'!L827),"")</f>
        <v/>
      </c>
      <c r="K824" s="148" t="str">
        <f>IF(AND(A824&lt;&gt;"",'Données élèves'!AH827&lt;&gt;""),IF('Données élèves'!AH827=TRUE,IF(INDEX(codegem,MATCH('Données élèves'!M827,libgem,0))&lt;8000,INDEX(codegem,MATCH('Données élèves'!M827,libgem,0)),""),'Données élèves'!M827),"")</f>
        <v/>
      </c>
      <c r="L824" s="148" t="str">
        <f>IF(AND(A824&lt;&gt;"",'Données élèves'!AH827&lt;&gt;""),IF('Données élèves'!AH827=TRUE,INDEX(codegemhist,MATCH('Données élèves'!M827,libgem,0)),""),"")</f>
        <v/>
      </c>
      <c r="M824" s="148" t="str">
        <f>IF(AND(A824&lt;&gt;"",'Données élèves'!AH827&lt;&gt;""),IF('Données élèves'!AH827=TRUE,IF(INDEX(codegem,MATCH('Données élèves'!M827,libgem,0))&gt;=8000,INDEX(codegem,MATCH('Données élèves'!M827,libgem,0)),""),'Données élèves'!M827),"")</f>
        <v/>
      </c>
      <c r="N824" s="148" t="str">
        <f>IF(AND(A824&lt;&gt;"",'Données élèves'!AI827&lt;&gt;""),IF('Données élèves'!AI827=TRUE,INDEX(codeschart,MATCH('Données élèves'!N827,libschart,0)),'Données élèves'!N827),"")</f>
        <v/>
      </c>
      <c r="O824" s="148" t="str">
        <f>IF(AND(A824&lt;&gt;"",'Données élèves'!O827&lt;&gt;""),'Données élèves'!O827,"")</f>
        <v/>
      </c>
      <c r="P824" s="148" t="str">
        <f>IF(AND(A824&lt;&gt;"",'Données élèves'!AK827&lt;&gt;""),IF('Données élèves'!AK827=TRUE,INDEX(codeform,MATCH('Données élèves'!P827,libform,0)),'Données élèves'!P827),"")</f>
        <v/>
      </c>
      <c r="Q824" s="148" t="str">
        <f>IF(AND(A824&lt;&gt;"",'Données élèves'!AL827&lt;&gt;""),IF('Données élèves'!AL827=TRUE,INDEX(codespe,MATCH('Données élèves'!Q827,libspe,0)),'Données élèves'!Q827),"")</f>
        <v/>
      </c>
      <c r="R824" s="148" t="str">
        <f>IF(AND(A824&lt;&gt;"",OR('Données élèves'!AM827&lt;&gt;"",'Données élèves'!AT827=FALSE)),IF('Données élèves'!AM827=TRUE,INDEX(codemp1,MATCH('Données élèves'!R827,libmp1,0)),IF('Données élèves'!AT827=FALSE,0,'Données élèves'!R827)),"")</f>
        <v/>
      </c>
      <c r="S824" s="148" t="str">
        <f t="shared" si="37"/>
        <v/>
      </c>
      <c r="T824" s="148" t="str">
        <f t="shared" si="38"/>
        <v/>
      </c>
      <c r="U824" s="148" t="str">
        <f>IF(AND(A824&lt;&gt;"",'Données élèves'!S827&lt;&gt;""),'Données élèves'!S827,"")</f>
        <v/>
      </c>
      <c r="V824" s="148" t="str">
        <f>IF(AND(A824&lt;&gt;"",'Données élèves'!T827&lt;&gt;""),'Données élèves'!T827,"")</f>
        <v/>
      </c>
      <c r="W824" s="148" t="str">
        <f>IF(AND(A824&lt;&gt;"",'Données élèves'!U827&lt;&gt;""),'Données élèves'!U827,"")</f>
        <v/>
      </c>
      <c r="X824" s="148" t="str">
        <f>IF(AND(A824&lt;&gt;"",'Données élèves'!V827&lt;&gt;""),'Données élèves'!V827,"")</f>
        <v/>
      </c>
      <c r="Y824" s="148" t="str">
        <f>IF(AND(A824&lt;&gt;"",'Données élèves'!W827&lt;&gt;""),'Données élèves'!W827,"")</f>
        <v/>
      </c>
      <c r="Z824" s="148" t="str">
        <f>IF(AND(A824&lt;&gt;"",'Données élèves'!X827&lt;&gt;""),'Données élèves'!X827,"")</f>
        <v/>
      </c>
    </row>
    <row r="825" spans="1:26" x14ac:dyDescent="0.2">
      <c r="A825" s="146" t="str">
        <f>IF('Données élèves'!$C828&lt;&gt;"",'Données élèves'!A828,"")</f>
        <v/>
      </c>
      <c r="B825" s="146" t="str">
        <f>IF(A825&lt;&gt;"",'Données élèves'!B828,"")</f>
        <v/>
      </c>
      <c r="C825" s="146" t="str">
        <f>IF(AND(A825&lt;&gt;"",'Données élèves'!F828&lt;&gt;""),IF(INDEX(codeclint,MATCH('Données élèves'!F828,libclint,0))&lt;&gt;"",INDEX(codeclint,MATCH('Données élèves'!F828,libclint,0)),""),"")</f>
        <v/>
      </c>
      <c r="D825" s="146" t="str">
        <f t="shared" si="36"/>
        <v/>
      </c>
      <c r="E825" s="146" t="str">
        <f>IF(A825&lt;&gt;"",IF('Données élèves'!G828&lt;&gt;"",IF('Données élèves'!AB828&lt;&gt;"",IF('Données élèves'!G828="LOC.ID",CONCATENATE("LOC.",'Données élèves'!AU$5),'Données élèves'!G828),""),""),"")</f>
        <v/>
      </c>
      <c r="F825" s="146" t="str">
        <f>IF(A825&lt;&gt;"",IF('Données élèves'!H828&lt;&gt;"",'Données élèves'!H828,""),"")</f>
        <v/>
      </c>
      <c r="G825" s="146" t="str">
        <f>IF(AND(A825&lt;&gt;"",'Données élèves'!AC828&lt;&gt;""),IF('Données élèves'!AC828=TRUE,INDEX(codesex,MATCH('Données élèves'!I828,libsex,0)),'Données élèves'!I828),"")</f>
        <v/>
      </c>
      <c r="H825" s="147" t="str">
        <f>IF(A825&lt;&gt;"",IF('Données élèves'!J828&lt;&gt;"",'Données élèves'!J828,""),"")</f>
        <v/>
      </c>
      <c r="I825" s="148" t="str">
        <f>IF(AND(A825&lt;&gt;"",'Données élèves'!AE828&lt;&gt;""),IF('Données élèves'!AE828=TRUE,INDEX(codenat,MATCH('Données élèves'!K828,libnat,0)),'Données élèves'!K828),"")</f>
        <v/>
      </c>
      <c r="J825" s="148" t="str">
        <f>IF(AND(A825&lt;&gt;"",'Données élèves'!AF828&lt;&gt;""),IF('Données élèves'!AF828=TRUE,INDEX(codelangue,MATCH('Données élèves'!L828,liblangue,0)),'Données élèves'!L828),"")</f>
        <v/>
      </c>
      <c r="K825" s="148" t="str">
        <f>IF(AND(A825&lt;&gt;"",'Données élèves'!AH828&lt;&gt;""),IF('Données élèves'!AH828=TRUE,IF(INDEX(codegem,MATCH('Données élèves'!M828,libgem,0))&lt;8000,INDEX(codegem,MATCH('Données élèves'!M828,libgem,0)),""),'Données élèves'!M828),"")</f>
        <v/>
      </c>
      <c r="L825" s="148" t="str">
        <f>IF(AND(A825&lt;&gt;"",'Données élèves'!AH828&lt;&gt;""),IF('Données élèves'!AH828=TRUE,INDEX(codegemhist,MATCH('Données élèves'!M828,libgem,0)),""),"")</f>
        <v/>
      </c>
      <c r="M825" s="148" t="str">
        <f>IF(AND(A825&lt;&gt;"",'Données élèves'!AH828&lt;&gt;""),IF('Données élèves'!AH828=TRUE,IF(INDEX(codegem,MATCH('Données élèves'!M828,libgem,0))&gt;=8000,INDEX(codegem,MATCH('Données élèves'!M828,libgem,0)),""),'Données élèves'!M828),"")</f>
        <v/>
      </c>
      <c r="N825" s="148" t="str">
        <f>IF(AND(A825&lt;&gt;"",'Données élèves'!AI828&lt;&gt;""),IF('Données élèves'!AI828=TRUE,INDEX(codeschart,MATCH('Données élèves'!N828,libschart,0)),'Données élèves'!N828),"")</f>
        <v/>
      </c>
      <c r="O825" s="148" t="str">
        <f>IF(AND(A825&lt;&gt;"",'Données élèves'!O828&lt;&gt;""),'Données élèves'!O828,"")</f>
        <v/>
      </c>
      <c r="P825" s="148" t="str">
        <f>IF(AND(A825&lt;&gt;"",'Données élèves'!AK828&lt;&gt;""),IF('Données élèves'!AK828=TRUE,INDEX(codeform,MATCH('Données élèves'!P828,libform,0)),'Données élèves'!P828),"")</f>
        <v/>
      </c>
      <c r="Q825" s="148" t="str">
        <f>IF(AND(A825&lt;&gt;"",'Données élèves'!AL828&lt;&gt;""),IF('Données élèves'!AL828=TRUE,INDEX(codespe,MATCH('Données élèves'!Q828,libspe,0)),'Données élèves'!Q828),"")</f>
        <v/>
      </c>
      <c r="R825" s="148" t="str">
        <f>IF(AND(A825&lt;&gt;"",OR('Données élèves'!AM828&lt;&gt;"",'Données élèves'!AT828=FALSE)),IF('Données élèves'!AM828=TRUE,INDEX(codemp1,MATCH('Données élèves'!R828,libmp1,0)),IF('Données élèves'!AT828=FALSE,0,'Données élèves'!R828)),"")</f>
        <v/>
      </c>
      <c r="S825" s="148" t="str">
        <f t="shared" si="37"/>
        <v/>
      </c>
      <c r="T825" s="148" t="str">
        <f t="shared" si="38"/>
        <v/>
      </c>
      <c r="U825" s="148" t="str">
        <f>IF(AND(A825&lt;&gt;"",'Données élèves'!S828&lt;&gt;""),'Données élèves'!S828,"")</f>
        <v/>
      </c>
      <c r="V825" s="148" t="str">
        <f>IF(AND(A825&lt;&gt;"",'Données élèves'!T828&lt;&gt;""),'Données élèves'!T828,"")</f>
        <v/>
      </c>
      <c r="W825" s="148" t="str">
        <f>IF(AND(A825&lt;&gt;"",'Données élèves'!U828&lt;&gt;""),'Données élèves'!U828,"")</f>
        <v/>
      </c>
      <c r="X825" s="148" t="str">
        <f>IF(AND(A825&lt;&gt;"",'Données élèves'!V828&lt;&gt;""),'Données élèves'!V828,"")</f>
        <v/>
      </c>
      <c r="Y825" s="148" t="str">
        <f>IF(AND(A825&lt;&gt;"",'Données élèves'!W828&lt;&gt;""),'Données élèves'!W828,"")</f>
        <v/>
      </c>
      <c r="Z825" s="148" t="str">
        <f>IF(AND(A825&lt;&gt;"",'Données élèves'!X828&lt;&gt;""),'Données élèves'!X828,"")</f>
        <v/>
      </c>
    </row>
    <row r="826" spans="1:26" x14ac:dyDescent="0.2">
      <c r="A826" s="146" t="str">
        <f>IF('Données élèves'!$C829&lt;&gt;"",'Données élèves'!A829,"")</f>
        <v/>
      </c>
      <c r="B826" s="146" t="str">
        <f>IF(A826&lt;&gt;"",'Données élèves'!B829,"")</f>
        <v/>
      </c>
      <c r="C826" s="146" t="str">
        <f>IF(AND(A826&lt;&gt;"",'Données élèves'!F829&lt;&gt;""),IF(INDEX(codeclint,MATCH('Données élèves'!F829,libclint,0))&lt;&gt;"",INDEX(codeclint,MATCH('Données élèves'!F829,libclint,0)),""),"")</f>
        <v/>
      </c>
      <c r="D826" s="146" t="str">
        <f t="shared" si="36"/>
        <v/>
      </c>
      <c r="E826" s="146" t="str">
        <f>IF(A826&lt;&gt;"",IF('Données élèves'!G829&lt;&gt;"",IF('Données élèves'!AB829&lt;&gt;"",IF('Données élèves'!G829="LOC.ID",CONCATENATE("LOC.",'Données élèves'!AU$5),'Données élèves'!G829),""),""),"")</f>
        <v/>
      </c>
      <c r="F826" s="146" t="str">
        <f>IF(A826&lt;&gt;"",IF('Données élèves'!H829&lt;&gt;"",'Données élèves'!H829,""),"")</f>
        <v/>
      </c>
      <c r="G826" s="146" t="str">
        <f>IF(AND(A826&lt;&gt;"",'Données élèves'!AC829&lt;&gt;""),IF('Données élèves'!AC829=TRUE,INDEX(codesex,MATCH('Données élèves'!I829,libsex,0)),'Données élèves'!I829),"")</f>
        <v/>
      </c>
      <c r="H826" s="147" t="str">
        <f>IF(A826&lt;&gt;"",IF('Données élèves'!J829&lt;&gt;"",'Données élèves'!J829,""),"")</f>
        <v/>
      </c>
      <c r="I826" s="148" t="str">
        <f>IF(AND(A826&lt;&gt;"",'Données élèves'!AE829&lt;&gt;""),IF('Données élèves'!AE829=TRUE,INDEX(codenat,MATCH('Données élèves'!K829,libnat,0)),'Données élèves'!K829),"")</f>
        <v/>
      </c>
      <c r="J826" s="148" t="str">
        <f>IF(AND(A826&lt;&gt;"",'Données élèves'!AF829&lt;&gt;""),IF('Données élèves'!AF829=TRUE,INDEX(codelangue,MATCH('Données élèves'!L829,liblangue,0)),'Données élèves'!L829),"")</f>
        <v/>
      </c>
      <c r="K826" s="148" t="str">
        <f>IF(AND(A826&lt;&gt;"",'Données élèves'!AH829&lt;&gt;""),IF('Données élèves'!AH829=TRUE,IF(INDEX(codegem,MATCH('Données élèves'!M829,libgem,0))&lt;8000,INDEX(codegem,MATCH('Données élèves'!M829,libgem,0)),""),'Données élèves'!M829),"")</f>
        <v/>
      </c>
      <c r="L826" s="148" t="str">
        <f>IF(AND(A826&lt;&gt;"",'Données élèves'!AH829&lt;&gt;""),IF('Données élèves'!AH829=TRUE,INDEX(codegemhist,MATCH('Données élèves'!M829,libgem,0)),""),"")</f>
        <v/>
      </c>
      <c r="M826" s="148" t="str">
        <f>IF(AND(A826&lt;&gt;"",'Données élèves'!AH829&lt;&gt;""),IF('Données élèves'!AH829=TRUE,IF(INDEX(codegem,MATCH('Données élèves'!M829,libgem,0))&gt;=8000,INDEX(codegem,MATCH('Données élèves'!M829,libgem,0)),""),'Données élèves'!M829),"")</f>
        <v/>
      </c>
      <c r="N826" s="148" t="str">
        <f>IF(AND(A826&lt;&gt;"",'Données élèves'!AI829&lt;&gt;""),IF('Données élèves'!AI829=TRUE,INDEX(codeschart,MATCH('Données élèves'!N829,libschart,0)),'Données élèves'!N829),"")</f>
        <v/>
      </c>
      <c r="O826" s="148" t="str">
        <f>IF(AND(A826&lt;&gt;"",'Données élèves'!O829&lt;&gt;""),'Données élèves'!O829,"")</f>
        <v/>
      </c>
      <c r="P826" s="148" t="str">
        <f>IF(AND(A826&lt;&gt;"",'Données élèves'!AK829&lt;&gt;""),IF('Données élèves'!AK829=TRUE,INDEX(codeform,MATCH('Données élèves'!P829,libform,0)),'Données élèves'!P829),"")</f>
        <v/>
      </c>
      <c r="Q826" s="148" t="str">
        <f>IF(AND(A826&lt;&gt;"",'Données élèves'!AL829&lt;&gt;""),IF('Données élèves'!AL829=TRUE,INDEX(codespe,MATCH('Données élèves'!Q829,libspe,0)),'Données élèves'!Q829),"")</f>
        <v/>
      </c>
      <c r="R826" s="148" t="str">
        <f>IF(AND(A826&lt;&gt;"",OR('Données élèves'!AM829&lt;&gt;"",'Données élèves'!AT829=FALSE)),IF('Données élèves'!AM829=TRUE,INDEX(codemp1,MATCH('Données élèves'!R829,libmp1,0)),IF('Données élèves'!AT829=FALSE,0,'Données élèves'!R829)),"")</f>
        <v/>
      </c>
      <c r="S826" s="148" t="str">
        <f t="shared" si="37"/>
        <v/>
      </c>
      <c r="T826" s="148" t="str">
        <f t="shared" si="38"/>
        <v/>
      </c>
      <c r="U826" s="148" t="str">
        <f>IF(AND(A826&lt;&gt;"",'Données élèves'!S829&lt;&gt;""),'Données élèves'!S829,"")</f>
        <v/>
      </c>
      <c r="V826" s="148" t="str">
        <f>IF(AND(A826&lt;&gt;"",'Données élèves'!T829&lt;&gt;""),'Données élèves'!T829,"")</f>
        <v/>
      </c>
      <c r="W826" s="148" t="str">
        <f>IF(AND(A826&lt;&gt;"",'Données élèves'!U829&lt;&gt;""),'Données élèves'!U829,"")</f>
        <v/>
      </c>
      <c r="X826" s="148" t="str">
        <f>IF(AND(A826&lt;&gt;"",'Données élèves'!V829&lt;&gt;""),'Données élèves'!V829,"")</f>
        <v/>
      </c>
      <c r="Y826" s="148" t="str">
        <f>IF(AND(A826&lt;&gt;"",'Données élèves'!W829&lt;&gt;""),'Données élèves'!W829,"")</f>
        <v/>
      </c>
      <c r="Z826" s="148" t="str">
        <f>IF(AND(A826&lt;&gt;"",'Données élèves'!X829&lt;&gt;""),'Données élèves'!X829,"")</f>
        <v/>
      </c>
    </row>
    <row r="827" spans="1:26" x14ac:dyDescent="0.2">
      <c r="A827" s="146" t="str">
        <f>IF('Données élèves'!$C830&lt;&gt;"",'Données élèves'!A830,"")</f>
        <v/>
      </c>
      <c r="B827" s="146" t="str">
        <f>IF(A827&lt;&gt;"",'Données élèves'!B830,"")</f>
        <v/>
      </c>
      <c r="C827" s="146" t="str">
        <f>IF(AND(A827&lt;&gt;"",'Données élèves'!F830&lt;&gt;""),IF(INDEX(codeclint,MATCH('Données élèves'!F830,libclint,0))&lt;&gt;"",INDEX(codeclint,MATCH('Données élèves'!F830,libclint,0)),""),"")</f>
        <v/>
      </c>
      <c r="D827" s="146" t="str">
        <f t="shared" si="36"/>
        <v/>
      </c>
      <c r="E827" s="146" t="str">
        <f>IF(A827&lt;&gt;"",IF('Données élèves'!G830&lt;&gt;"",IF('Données élèves'!AB830&lt;&gt;"",IF('Données élèves'!G830="LOC.ID",CONCATENATE("LOC.",'Données élèves'!AU$5),'Données élèves'!G830),""),""),"")</f>
        <v/>
      </c>
      <c r="F827" s="146" t="str">
        <f>IF(A827&lt;&gt;"",IF('Données élèves'!H830&lt;&gt;"",'Données élèves'!H830,""),"")</f>
        <v/>
      </c>
      <c r="G827" s="146" t="str">
        <f>IF(AND(A827&lt;&gt;"",'Données élèves'!AC830&lt;&gt;""),IF('Données élèves'!AC830=TRUE,INDEX(codesex,MATCH('Données élèves'!I830,libsex,0)),'Données élèves'!I830),"")</f>
        <v/>
      </c>
      <c r="H827" s="147" t="str">
        <f>IF(A827&lt;&gt;"",IF('Données élèves'!J830&lt;&gt;"",'Données élèves'!J830,""),"")</f>
        <v/>
      </c>
      <c r="I827" s="148" t="str">
        <f>IF(AND(A827&lt;&gt;"",'Données élèves'!AE830&lt;&gt;""),IF('Données élèves'!AE830=TRUE,INDEX(codenat,MATCH('Données élèves'!K830,libnat,0)),'Données élèves'!K830),"")</f>
        <v/>
      </c>
      <c r="J827" s="148" t="str">
        <f>IF(AND(A827&lt;&gt;"",'Données élèves'!AF830&lt;&gt;""),IF('Données élèves'!AF830=TRUE,INDEX(codelangue,MATCH('Données élèves'!L830,liblangue,0)),'Données élèves'!L830),"")</f>
        <v/>
      </c>
      <c r="K827" s="148" t="str">
        <f>IF(AND(A827&lt;&gt;"",'Données élèves'!AH830&lt;&gt;""),IF('Données élèves'!AH830=TRUE,IF(INDEX(codegem,MATCH('Données élèves'!M830,libgem,0))&lt;8000,INDEX(codegem,MATCH('Données élèves'!M830,libgem,0)),""),'Données élèves'!M830),"")</f>
        <v/>
      </c>
      <c r="L827" s="148" t="str">
        <f>IF(AND(A827&lt;&gt;"",'Données élèves'!AH830&lt;&gt;""),IF('Données élèves'!AH830=TRUE,INDEX(codegemhist,MATCH('Données élèves'!M830,libgem,0)),""),"")</f>
        <v/>
      </c>
      <c r="M827" s="148" t="str">
        <f>IF(AND(A827&lt;&gt;"",'Données élèves'!AH830&lt;&gt;""),IF('Données élèves'!AH830=TRUE,IF(INDEX(codegem,MATCH('Données élèves'!M830,libgem,0))&gt;=8000,INDEX(codegem,MATCH('Données élèves'!M830,libgem,0)),""),'Données élèves'!M830),"")</f>
        <v/>
      </c>
      <c r="N827" s="148" t="str">
        <f>IF(AND(A827&lt;&gt;"",'Données élèves'!AI830&lt;&gt;""),IF('Données élèves'!AI830=TRUE,INDEX(codeschart,MATCH('Données élèves'!N830,libschart,0)),'Données élèves'!N830),"")</f>
        <v/>
      </c>
      <c r="O827" s="148" t="str">
        <f>IF(AND(A827&lt;&gt;"",'Données élèves'!O830&lt;&gt;""),'Données élèves'!O830,"")</f>
        <v/>
      </c>
      <c r="P827" s="148" t="str">
        <f>IF(AND(A827&lt;&gt;"",'Données élèves'!AK830&lt;&gt;""),IF('Données élèves'!AK830=TRUE,INDEX(codeform,MATCH('Données élèves'!P830,libform,0)),'Données élèves'!P830),"")</f>
        <v/>
      </c>
      <c r="Q827" s="148" t="str">
        <f>IF(AND(A827&lt;&gt;"",'Données élèves'!AL830&lt;&gt;""),IF('Données élèves'!AL830=TRUE,INDEX(codespe,MATCH('Données élèves'!Q830,libspe,0)),'Données élèves'!Q830),"")</f>
        <v/>
      </c>
      <c r="R827" s="148" t="str">
        <f>IF(AND(A827&lt;&gt;"",OR('Données élèves'!AM830&lt;&gt;"",'Données élèves'!AT830=FALSE)),IF('Données élèves'!AM830=TRUE,INDEX(codemp1,MATCH('Données élèves'!R830,libmp1,0)),IF('Données élèves'!AT830=FALSE,0,'Données élèves'!R830)),"")</f>
        <v/>
      </c>
      <c r="S827" s="148" t="str">
        <f t="shared" si="37"/>
        <v/>
      </c>
      <c r="T827" s="148" t="str">
        <f t="shared" si="38"/>
        <v/>
      </c>
      <c r="U827" s="148" t="str">
        <f>IF(AND(A827&lt;&gt;"",'Données élèves'!S830&lt;&gt;""),'Données élèves'!S830,"")</f>
        <v/>
      </c>
      <c r="V827" s="148" t="str">
        <f>IF(AND(A827&lt;&gt;"",'Données élèves'!T830&lt;&gt;""),'Données élèves'!T830,"")</f>
        <v/>
      </c>
      <c r="W827" s="148" t="str">
        <f>IF(AND(A827&lt;&gt;"",'Données élèves'!U830&lt;&gt;""),'Données élèves'!U830,"")</f>
        <v/>
      </c>
      <c r="X827" s="148" t="str">
        <f>IF(AND(A827&lt;&gt;"",'Données élèves'!V830&lt;&gt;""),'Données élèves'!V830,"")</f>
        <v/>
      </c>
      <c r="Y827" s="148" t="str">
        <f>IF(AND(A827&lt;&gt;"",'Données élèves'!W830&lt;&gt;""),'Données élèves'!W830,"")</f>
        <v/>
      </c>
      <c r="Z827" s="148" t="str">
        <f>IF(AND(A827&lt;&gt;"",'Données élèves'!X830&lt;&gt;""),'Données élèves'!X830,"")</f>
        <v/>
      </c>
    </row>
    <row r="828" spans="1:26" x14ac:dyDescent="0.2">
      <c r="A828" s="146" t="str">
        <f>IF('Données élèves'!$C831&lt;&gt;"",'Données élèves'!A831,"")</f>
        <v/>
      </c>
      <c r="B828" s="146" t="str">
        <f>IF(A828&lt;&gt;"",'Données élèves'!B831,"")</f>
        <v/>
      </c>
      <c r="C828" s="146" t="str">
        <f>IF(AND(A828&lt;&gt;"",'Données élèves'!F831&lt;&gt;""),IF(INDEX(codeclint,MATCH('Données élèves'!F831,libclint,0))&lt;&gt;"",INDEX(codeclint,MATCH('Données élèves'!F831,libclint,0)),""),"")</f>
        <v/>
      </c>
      <c r="D828" s="146" t="str">
        <f t="shared" si="36"/>
        <v/>
      </c>
      <c r="E828" s="146" t="str">
        <f>IF(A828&lt;&gt;"",IF('Données élèves'!G831&lt;&gt;"",IF('Données élèves'!AB831&lt;&gt;"",IF('Données élèves'!G831="LOC.ID",CONCATENATE("LOC.",'Données élèves'!AU$5),'Données élèves'!G831),""),""),"")</f>
        <v/>
      </c>
      <c r="F828" s="146" t="str">
        <f>IF(A828&lt;&gt;"",IF('Données élèves'!H831&lt;&gt;"",'Données élèves'!H831,""),"")</f>
        <v/>
      </c>
      <c r="G828" s="146" t="str">
        <f>IF(AND(A828&lt;&gt;"",'Données élèves'!AC831&lt;&gt;""),IF('Données élèves'!AC831=TRUE,INDEX(codesex,MATCH('Données élèves'!I831,libsex,0)),'Données élèves'!I831),"")</f>
        <v/>
      </c>
      <c r="H828" s="147" t="str">
        <f>IF(A828&lt;&gt;"",IF('Données élèves'!J831&lt;&gt;"",'Données élèves'!J831,""),"")</f>
        <v/>
      </c>
      <c r="I828" s="148" t="str">
        <f>IF(AND(A828&lt;&gt;"",'Données élèves'!AE831&lt;&gt;""),IF('Données élèves'!AE831=TRUE,INDEX(codenat,MATCH('Données élèves'!K831,libnat,0)),'Données élèves'!K831),"")</f>
        <v/>
      </c>
      <c r="J828" s="148" t="str">
        <f>IF(AND(A828&lt;&gt;"",'Données élèves'!AF831&lt;&gt;""),IF('Données élèves'!AF831=TRUE,INDEX(codelangue,MATCH('Données élèves'!L831,liblangue,0)),'Données élèves'!L831),"")</f>
        <v/>
      </c>
      <c r="K828" s="148" t="str">
        <f>IF(AND(A828&lt;&gt;"",'Données élèves'!AH831&lt;&gt;""),IF('Données élèves'!AH831=TRUE,IF(INDEX(codegem,MATCH('Données élèves'!M831,libgem,0))&lt;8000,INDEX(codegem,MATCH('Données élèves'!M831,libgem,0)),""),'Données élèves'!M831),"")</f>
        <v/>
      </c>
      <c r="L828" s="148" t="str">
        <f>IF(AND(A828&lt;&gt;"",'Données élèves'!AH831&lt;&gt;""),IF('Données élèves'!AH831=TRUE,INDEX(codegemhist,MATCH('Données élèves'!M831,libgem,0)),""),"")</f>
        <v/>
      </c>
      <c r="M828" s="148" t="str">
        <f>IF(AND(A828&lt;&gt;"",'Données élèves'!AH831&lt;&gt;""),IF('Données élèves'!AH831=TRUE,IF(INDEX(codegem,MATCH('Données élèves'!M831,libgem,0))&gt;=8000,INDEX(codegem,MATCH('Données élèves'!M831,libgem,0)),""),'Données élèves'!M831),"")</f>
        <v/>
      </c>
      <c r="N828" s="148" t="str">
        <f>IF(AND(A828&lt;&gt;"",'Données élèves'!AI831&lt;&gt;""),IF('Données élèves'!AI831=TRUE,INDEX(codeschart,MATCH('Données élèves'!N831,libschart,0)),'Données élèves'!N831),"")</f>
        <v/>
      </c>
      <c r="O828" s="148" t="str">
        <f>IF(AND(A828&lt;&gt;"",'Données élèves'!O831&lt;&gt;""),'Données élèves'!O831,"")</f>
        <v/>
      </c>
      <c r="P828" s="148" t="str">
        <f>IF(AND(A828&lt;&gt;"",'Données élèves'!AK831&lt;&gt;""),IF('Données élèves'!AK831=TRUE,INDEX(codeform,MATCH('Données élèves'!P831,libform,0)),'Données élèves'!P831),"")</f>
        <v/>
      </c>
      <c r="Q828" s="148" t="str">
        <f>IF(AND(A828&lt;&gt;"",'Données élèves'!AL831&lt;&gt;""),IF('Données élèves'!AL831=TRUE,INDEX(codespe,MATCH('Données élèves'!Q831,libspe,0)),'Données élèves'!Q831),"")</f>
        <v/>
      </c>
      <c r="R828" s="148" t="str">
        <f>IF(AND(A828&lt;&gt;"",OR('Données élèves'!AM831&lt;&gt;"",'Données élèves'!AT831=FALSE)),IF('Données élèves'!AM831=TRUE,INDEX(codemp1,MATCH('Données élèves'!R831,libmp1,0)),IF('Données élèves'!AT831=FALSE,0,'Données élèves'!R831)),"")</f>
        <v/>
      </c>
      <c r="S828" s="148" t="str">
        <f t="shared" si="37"/>
        <v/>
      </c>
      <c r="T828" s="148" t="str">
        <f t="shared" si="38"/>
        <v/>
      </c>
      <c r="U828" s="148" t="str">
        <f>IF(AND(A828&lt;&gt;"",'Données élèves'!S831&lt;&gt;""),'Données élèves'!S831,"")</f>
        <v/>
      </c>
      <c r="V828" s="148" t="str">
        <f>IF(AND(A828&lt;&gt;"",'Données élèves'!T831&lt;&gt;""),'Données élèves'!T831,"")</f>
        <v/>
      </c>
      <c r="W828" s="148" t="str">
        <f>IF(AND(A828&lt;&gt;"",'Données élèves'!U831&lt;&gt;""),'Données élèves'!U831,"")</f>
        <v/>
      </c>
      <c r="X828" s="148" t="str">
        <f>IF(AND(A828&lt;&gt;"",'Données élèves'!V831&lt;&gt;""),'Données élèves'!V831,"")</f>
        <v/>
      </c>
      <c r="Y828" s="148" t="str">
        <f>IF(AND(A828&lt;&gt;"",'Données élèves'!W831&lt;&gt;""),'Données élèves'!W831,"")</f>
        <v/>
      </c>
      <c r="Z828" s="148" t="str">
        <f>IF(AND(A828&lt;&gt;"",'Données élèves'!X831&lt;&gt;""),'Données élèves'!X831,"")</f>
        <v/>
      </c>
    </row>
    <row r="829" spans="1:26" x14ac:dyDescent="0.2">
      <c r="A829" s="146" t="str">
        <f>IF('Données élèves'!$C832&lt;&gt;"",'Données élèves'!A832,"")</f>
        <v/>
      </c>
      <c r="B829" s="146" t="str">
        <f>IF(A829&lt;&gt;"",'Données élèves'!B832,"")</f>
        <v/>
      </c>
      <c r="C829" s="146" t="str">
        <f>IF(AND(A829&lt;&gt;"",'Données élèves'!F832&lt;&gt;""),IF(INDEX(codeclint,MATCH('Données élèves'!F832,libclint,0))&lt;&gt;"",INDEX(codeclint,MATCH('Données élèves'!F832,libclint,0)),""),"")</f>
        <v/>
      </c>
      <c r="D829" s="146" t="str">
        <f t="shared" si="36"/>
        <v/>
      </c>
      <c r="E829" s="146" t="str">
        <f>IF(A829&lt;&gt;"",IF('Données élèves'!G832&lt;&gt;"",IF('Données élèves'!AB832&lt;&gt;"",IF('Données élèves'!G832="LOC.ID",CONCATENATE("LOC.",'Données élèves'!AU$5),'Données élèves'!G832),""),""),"")</f>
        <v/>
      </c>
      <c r="F829" s="146" t="str">
        <f>IF(A829&lt;&gt;"",IF('Données élèves'!H832&lt;&gt;"",'Données élèves'!H832,""),"")</f>
        <v/>
      </c>
      <c r="G829" s="146" t="str">
        <f>IF(AND(A829&lt;&gt;"",'Données élèves'!AC832&lt;&gt;""),IF('Données élèves'!AC832=TRUE,INDEX(codesex,MATCH('Données élèves'!I832,libsex,0)),'Données élèves'!I832),"")</f>
        <v/>
      </c>
      <c r="H829" s="147" t="str">
        <f>IF(A829&lt;&gt;"",IF('Données élèves'!J832&lt;&gt;"",'Données élèves'!J832,""),"")</f>
        <v/>
      </c>
      <c r="I829" s="148" t="str">
        <f>IF(AND(A829&lt;&gt;"",'Données élèves'!AE832&lt;&gt;""),IF('Données élèves'!AE832=TRUE,INDEX(codenat,MATCH('Données élèves'!K832,libnat,0)),'Données élèves'!K832),"")</f>
        <v/>
      </c>
      <c r="J829" s="148" t="str">
        <f>IF(AND(A829&lt;&gt;"",'Données élèves'!AF832&lt;&gt;""),IF('Données élèves'!AF832=TRUE,INDEX(codelangue,MATCH('Données élèves'!L832,liblangue,0)),'Données élèves'!L832),"")</f>
        <v/>
      </c>
      <c r="K829" s="148" t="str">
        <f>IF(AND(A829&lt;&gt;"",'Données élèves'!AH832&lt;&gt;""),IF('Données élèves'!AH832=TRUE,IF(INDEX(codegem,MATCH('Données élèves'!M832,libgem,0))&lt;8000,INDEX(codegem,MATCH('Données élèves'!M832,libgem,0)),""),'Données élèves'!M832),"")</f>
        <v/>
      </c>
      <c r="L829" s="148" t="str">
        <f>IF(AND(A829&lt;&gt;"",'Données élèves'!AH832&lt;&gt;""),IF('Données élèves'!AH832=TRUE,INDEX(codegemhist,MATCH('Données élèves'!M832,libgem,0)),""),"")</f>
        <v/>
      </c>
      <c r="M829" s="148" t="str">
        <f>IF(AND(A829&lt;&gt;"",'Données élèves'!AH832&lt;&gt;""),IF('Données élèves'!AH832=TRUE,IF(INDEX(codegem,MATCH('Données élèves'!M832,libgem,0))&gt;=8000,INDEX(codegem,MATCH('Données élèves'!M832,libgem,0)),""),'Données élèves'!M832),"")</f>
        <v/>
      </c>
      <c r="N829" s="148" t="str">
        <f>IF(AND(A829&lt;&gt;"",'Données élèves'!AI832&lt;&gt;""),IF('Données élèves'!AI832=TRUE,INDEX(codeschart,MATCH('Données élèves'!N832,libschart,0)),'Données élèves'!N832),"")</f>
        <v/>
      </c>
      <c r="O829" s="148" t="str">
        <f>IF(AND(A829&lt;&gt;"",'Données élèves'!O832&lt;&gt;""),'Données élèves'!O832,"")</f>
        <v/>
      </c>
      <c r="P829" s="148" t="str">
        <f>IF(AND(A829&lt;&gt;"",'Données élèves'!AK832&lt;&gt;""),IF('Données élèves'!AK832=TRUE,INDEX(codeform,MATCH('Données élèves'!P832,libform,0)),'Données élèves'!P832),"")</f>
        <v/>
      </c>
      <c r="Q829" s="148" t="str">
        <f>IF(AND(A829&lt;&gt;"",'Données élèves'!AL832&lt;&gt;""),IF('Données élèves'!AL832=TRUE,INDEX(codespe,MATCH('Données élèves'!Q832,libspe,0)),'Données élèves'!Q832),"")</f>
        <v/>
      </c>
      <c r="R829" s="148" t="str">
        <f>IF(AND(A829&lt;&gt;"",OR('Données élèves'!AM832&lt;&gt;"",'Données élèves'!AT832=FALSE)),IF('Données élèves'!AM832=TRUE,INDEX(codemp1,MATCH('Données élèves'!R832,libmp1,0)),IF('Données élèves'!AT832=FALSE,0,'Données élèves'!R832)),"")</f>
        <v/>
      </c>
      <c r="S829" s="148" t="str">
        <f t="shared" si="37"/>
        <v/>
      </c>
      <c r="T829" s="148" t="str">
        <f t="shared" si="38"/>
        <v/>
      </c>
      <c r="U829" s="148" t="str">
        <f>IF(AND(A829&lt;&gt;"",'Données élèves'!S832&lt;&gt;""),'Données élèves'!S832,"")</f>
        <v/>
      </c>
      <c r="V829" s="148" t="str">
        <f>IF(AND(A829&lt;&gt;"",'Données élèves'!T832&lt;&gt;""),'Données élèves'!T832,"")</f>
        <v/>
      </c>
      <c r="W829" s="148" t="str">
        <f>IF(AND(A829&lt;&gt;"",'Données élèves'!U832&lt;&gt;""),'Données élèves'!U832,"")</f>
        <v/>
      </c>
      <c r="X829" s="148" t="str">
        <f>IF(AND(A829&lt;&gt;"",'Données élèves'!V832&lt;&gt;""),'Données élèves'!V832,"")</f>
        <v/>
      </c>
      <c r="Y829" s="148" t="str">
        <f>IF(AND(A829&lt;&gt;"",'Données élèves'!W832&lt;&gt;""),'Données élèves'!W832,"")</f>
        <v/>
      </c>
      <c r="Z829" s="148" t="str">
        <f>IF(AND(A829&lt;&gt;"",'Données élèves'!X832&lt;&gt;""),'Données élèves'!X832,"")</f>
        <v/>
      </c>
    </row>
    <row r="830" spans="1:26" x14ac:dyDescent="0.2">
      <c r="A830" s="146" t="str">
        <f>IF('Données élèves'!$C833&lt;&gt;"",'Données élèves'!A833,"")</f>
        <v/>
      </c>
      <c r="B830" s="146" t="str">
        <f>IF(A830&lt;&gt;"",'Données élèves'!B833,"")</f>
        <v/>
      </c>
      <c r="C830" s="146" t="str">
        <f>IF(AND(A830&lt;&gt;"",'Données élèves'!F833&lt;&gt;""),IF(INDEX(codeclint,MATCH('Données élèves'!F833,libclint,0))&lt;&gt;"",INDEX(codeclint,MATCH('Données élèves'!F833,libclint,0)),""),"")</f>
        <v/>
      </c>
      <c r="D830" s="146" t="str">
        <f t="shared" si="36"/>
        <v/>
      </c>
      <c r="E830" s="146" t="str">
        <f>IF(A830&lt;&gt;"",IF('Données élèves'!G833&lt;&gt;"",IF('Données élèves'!AB833&lt;&gt;"",IF('Données élèves'!G833="LOC.ID",CONCATENATE("LOC.",'Données élèves'!AU$5),'Données élèves'!G833),""),""),"")</f>
        <v/>
      </c>
      <c r="F830" s="146" t="str">
        <f>IF(A830&lt;&gt;"",IF('Données élèves'!H833&lt;&gt;"",'Données élèves'!H833,""),"")</f>
        <v/>
      </c>
      <c r="G830" s="146" t="str">
        <f>IF(AND(A830&lt;&gt;"",'Données élèves'!AC833&lt;&gt;""),IF('Données élèves'!AC833=TRUE,INDEX(codesex,MATCH('Données élèves'!I833,libsex,0)),'Données élèves'!I833),"")</f>
        <v/>
      </c>
      <c r="H830" s="147" t="str">
        <f>IF(A830&lt;&gt;"",IF('Données élèves'!J833&lt;&gt;"",'Données élèves'!J833,""),"")</f>
        <v/>
      </c>
      <c r="I830" s="148" t="str">
        <f>IF(AND(A830&lt;&gt;"",'Données élèves'!AE833&lt;&gt;""),IF('Données élèves'!AE833=TRUE,INDEX(codenat,MATCH('Données élèves'!K833,libnat,0)),'Données élèves'!K833),"")</f>
        <v/>
      </c>
      <c r="J830" s="148" t="str">
        <f>IF(AND(A830&lt;&gt;"",'Données élèves'!AF833&lt;&gt;""),IF('Données élèves'!AF833=TRUE,INDEX(codelangue,MATCH('Données élèves'!L833,liblangue,0)),'Données élèves'!L833),"")</f>
        <v/>
      </c>
      <c r="K830" s="148" t="str">
        <f>IF(AND(A830&lt;&gt;"",'Données élèves'!AH833&lt;&gt;""),IF('Données élèves'!AH833=TRUE,IF(INDEX(codegem,MATCH('Données élèves'!M833,libgem,0))&lt;8000,INDEX(codegem,MATCH('Données élèves'!M833,libgem,0)),""),'Données élèves'!M833),"")</f>
        <v/>
      </c>
      <c r="L830" s="148" t="str">
        <f>IF(AND(A830&lt;&gt;"",'Données élèves'!AH833&lt;&gt;""),IF('Données élèves'!AH833=TRUE,INDEX(codegemhist,MATCH('Données élèves'!M833,libgem,0)),""),"")</f>
        <v/>
      </c>
      <c r="M830" s="148" t="str">
        <f>IF(AND(A830&lt;&gt;"",'Données élèves'!AH833&lt;&gt;""),IF('Données élèves'!AH833=TRUE,IF(INDEX(codegem,MATCH('Données élèves'!M833,libgem,0))&gt;=8000,INDEX(codegem,MATCH('Données élèves'!M833,libgem,0)),""),'Données élèves'!M833),"")</f>
        <v/>
      </c>
      <c r="N830" s="148" t="str">
        <f>IF(AND(A830&lt;&gt;"",'Données élèves'!AI833&lt;&gt;""),IF('Données élèves'!AI833=TRUE,INDEX(codeschart,MATCH('Données élèves'!N833,libschart,0)),'Données élèves'!N833),"")</f>
        <v/>
      </c>
      <c r="O830" s="148" t="str">
        <f>IF(AND(A830&lt;&gt;"",'Données élèves'!O833&lt;&gt;""),'Données élèves'!O833,"")</f>
        <v/>
      </c>
      <c r="P830" s="148" t="str">
        <f>IF(AND(A830&lt;&gt;"",'Données élèves'!AK833&lt;&gt;""),IF('Données élèves'!AK833=TRUE,INDEX(codeform,MATCH('Données élèves'!P833,libform,0)),'Données élèves'!P833),"")</f>
        <v/>
      </c>
      <c r="Q830" s="148" t="str">
        <f>IF(AND(A830&lt;&gt;"",'Données élèves'!AL833&lt;&gt;""),IF('Données élèves'!AL833=TRUE,INDEX(codespe,MATCH('Données élèves'!Q833,libspe,0)),'Données élèves'!Q833),"")</f>
        <v/>
      </c>
      <c r="R830" s="148" t="str">
        <f>IF(AND(A830&lt;&gt;"",OR('Données élèves'!AM833&lt;&gt;"",'Données élèves'!AT833=FALSE)),IF('Données élèves'!AM833=TRUE,INDEX(codemp1,MATCH('Données élèves'!R833,libmp1,0)),IF('Données élèves'!AT833=FALSE,0,'Données élèves'!R833)),"")</f>
        <v/>
      </c>
      <c r="S830" s="148" t="str">
        <f t="shared" si="37"/>
        <v/>
      </c>
      <c r="T830" s="148" t="str">
        <f t="shared" si="38"/>
        <v/>
      </c>
      <c r="U830" s="148" t="str">
        <f>IF(AND(A830&lt;&gt;"",'Données élèves'!S833&lt;&gt;""),'Données élèves'!S833,"")</f>
        <v/>
      </c>
      <c r="V830" s="148" t="str">
        <f>IF(AND(A830&lt;&gt;"",'Données élèves'!T833&lt;&gt;""),'Données élèves'!T833,"")</f>
        <v/>
      </c>
      <c r="W830" s="148" t="str">
        <f>IF(AND(A830&lt;&gt;"",'Données élèves'!U833&lt;&gt;""),'Données élèves'!U833,"")</f>
        <v/>
      </c>
      <c r="X830" s="148" t="str">
        <f>IF(AND(A830&lt;&gt;"",'Données élèves'!V833&lt;&gt;""),'Données élèves'!V833,"")</f>
        <v/>
      </c>
      <c r="Y830" s="148" t="str">
        <f>IF(AND(A830&lt;&gt;"",'Données élèves'!W833&lt;&gt;""),'Données élèves'!W833,"")</f>
        <v/>
      </c>
      <c r="Z830" s="148" t="str">
        <f>IF(AND(A830&lt;&gt;"",'Données élèves'!X833&lt;&gt;""),'Données élèves'!X833,"")</f>
        <v/>
      </c>
    </row>
    <row r="831" spans="1:26" x14ac:dyDescent="0.2">
      <c r="A831" s="146" t="str">
        <f>IF('Données élèves'!$C834&lt;&gt;"",'Données élèves'!A834,"")</f>
        <v/>
      </c>
      <c r="B831" s="146" t="str">
        <f>IF(A831&lt;&gt;"",'Données élèves'!B834,"")</f>
        <v/>
      </c>
      <c r="C831" s="146" t="str">
        <f>IF(AND(A831&lt;&gt;"",'Données élèves'!F834&lt;&gt;""),IF(INDEX(codeclint,MATCH('Données élèves'!F834,libclint,0))&lt;&gt;"",INDEX(codeclint,MATCH('Données élèves'!F834,libclint,0)),""),"")</f>
        <v/>
      </c>
      <c r="D831" s="146" t="str">
        <f t="shared" si="36"/>
        <v/>
      </c>
      <c r="E831" s="146" t="str">
        <f>IF(A831&lt;&gt;"",IF('Données élèves'!G834&lt;&gt;"",IF('Données élèves'!AB834&lt;&gt;"",IF('Données élèves'!G834="LOC.ID",CONCATENATE("LOC.",'Données élèves'!AU$5),'Données élèves'!G834),""),""),"")</f>
        <v/>
      </c>
      <c r="F831" s="146" t="str">
        <f>IF(A831&lt;&gt;"",IF('Données élèves'!H834&lt;&gt;"",'Données élèves'!H834,""),"")</f>
        <v/>
      </c>
      <c r="G831" s="146" t="str">
        <f>IF(AND(A831&lt;&gt;"",'Données élèves'!AC834&lt;&gt;""),IF('Données élèves'!AC834=TRUE,INDEX(codesex,MATCH('Données élèves'!I834,libsex,0)),'Données élèves'!I834),"")</f>
        <v/>
      </c>
      <c r="H831" s="147" t="str">
        <f>IF(A831&lt;&gt;"",IF('Données élèves'!J834&lt;&gt;"",'Données élèves'!J834,""),"")</f>
        <v/>
      </c>
      <c r="I831" s="148" t="str">
        <f>IF(AND(A831&lt;&gt;"",'Données élèves'!AE834&lt;&gt;""),IF('Données élèves'!AE834=TRUE,INDEX(codenat,MATCH('Données élèves'!K834,libnat,0)),'Données élèves'!K834),"")</f>
        <v/>
      </c>
      <c r="J831" s="148" t="str">
        <f>IF(AND(A831&lt;&gt;"",'Données élèves'!AF834&lt;&gt;""),IF('Données élèves'!AF834=TRUE,INDEX(codelangue,MATCH('Données élèves'!L834,liblangue,0)),'Données élèves'!L834),"")</f>
        <v/>
      </c>
      <c r="K831" s="148" t="str">
        <f>IF(AND(A831&lt;&gt;"",'Données élèves'!AH834&lt;&gt;""),IF('Données élèves'!AH834=TRUE,IF(INDEX(codegem,MATCH('Données élèves'!M834,libgem,0))&lt;8000,INDEX(codegem,MATCH('Données élèves'!M834,libgem,0)),""),'Données élèves'!M834),"")</f>
        <v/>
      </c>
      <c r="L831" s="148" t="str">
        <f>IF(AND(A831&lt;&gt;"",'Données élèves'!AH834&lt;&gt;""),IF('Données élèves'!AH834=TRUE,INDEX(codegemhist,MATCH('Données élèves'!M834,libgem,0)),""),"")</f>
        <v/>
      </c>
      <c r="M831" s="148" t="str">
        <f>IF(AND(A831&lt;&gt;"",'Données élèves'!AH834&lt;&gt;""),IF('Données élèves'!AH834=TRUE,IF(INDEX(codegem,MATCH('Données élèves'!M834,libgem,0))&gt;=8000,INDEX(codegem,MATCH('Données élèves'!M834,libgem,0)),""),'Données élèves'!M834),"")</f>
        <v/>
      </c>
      <c r="N831" s="148" t="str">
        <f>IF(AND(A831&lt;&gt;"",'Données élèves'!AI834&lt;&gt;""),IF('Données élèves'!AI834=TRUE,INDEX(codeschart,MATCH('Données élèves'!N834,libschart,0)),'Données élèves'!N834),"")</f>
        <v/>
      </c>
      <c r="O831" s="148" t="str">
        <f>IF(AND(A831&lt;&gt;"",'Données élèves'!O834&lt;&gt;""),'Données élèves'!O834,"")</f>
        <v/>
      </c>
      <c r="P831" s="148" t="str">
        <f>IF(AND(A831&lt;&gt;"",'Données élèves'!AK834&lt;&gt;""),IF('Données élèves'!AK834=TRUE,INDEX(codeform,MATCH('Données élèves'!P834,libform,0)),'Données élèves'!P834),"")</f>
        <v/>
      </c>
      <c r="Q831" s="148" t="str">
        <f>IF(AND(A831&lt;&gt;"",'Données élèves'!AL834&lt;&gt;""),IF('Données élèves'!AL834=TRUE,INDEX(codespe,MATCH('Données élèves'!Q834,libspe,0)),'Données élèves'!Q834),"")</f>
        <v/>
      </c>
      <c r="R831" s="148" t="str">
        <f>IF(AND(A831&lt;&gt;"",OR('Données élèves'!AM834&lt;&gt;"",'Données élèves'!AT834=FALSE)),IF('Données élèves'!AM834=TRUE,INDEX(codemp1,MATCH('Données élèves'!R834,libmp1,0)),IF('Données élèves'!AT834=FALSE,0,'Données élèves'!R834)),"")</f>
        <v/>
      </c>
      <c r="S831" s="148" t="str">
        <f t="shared" si="37"/>
        <v/>
      </c>
      <c r="T831" s="148" t="str">
        <f t="shared" si="38"/>
        <v/>
      </c>
      <c r="U831" s="148" t="str">
        <f>IF(AND(A831&lt;&gt;"",'Données élèves'!S834&lt;&gt;""),'Données élèves'!S834,"")</f>
        <v/>
      </c>
      <c r="V831" s="148" t="str">
        <f>IF(AND(A831&lt;&gt;"",'Données élèves'!T834&lt;&gt;""),'Données élèves'!T834,"")</f>
        <v/>
      </c>
      <c r="W831" s="148" t="str">
        <f>IF(AND(A831&lt;&gt;"",'Données élèves'!U834&lt;&gt;""),'Données élèves'!U834,"")</f>
        <v/>
      </c>
      <c r="X831" s="148" t="str">
        <f>IF(AND(A831&lt;&gt;"",'Données élèves'!V834&lt;&gt;""),'Données élèves'!V834,"")</f>
        <v/>
      </c>
      <c r="Y831" s="148" t="str">
        <f>IF(AND(A831&lt;&gt;"",'Données élèves'!W834&lt;&gt;""),'Données élèves'!W834,"")</f>
        <v/>
      </c>
      <c r="Z831" s="148" t="str">
        <f>IF(AND(A831&lt;&gt;"",'Données élèves'!X834&lt;&gt;""),'Données élèves'!X834,"")</f>
        <v/>
      </c>
    </row>
    <row r="832" spans="1:26" x14ac:dyDescent="0.2">
      <c r="A832" s="146" t="str">
        <f>IF('Données élèves'!$C835&lt;&gt;"",'Données élèves'!A835,"")</f>
        <v/>
      </c>
      <c r="B832" s="146" t="str">
        <f>IF(A832&lt;&gt;"",'Données élèves'!B835,"")</f>
        <v/>
      </c>
      <c r="C832" s="146" t="str">
        <f>IF(AND(A832&lt;&gt;"",'Données élèves'!F835&lt;&gt;""),IF(INDEX(codeclint,MATCH('Données élèves'!F835,libclint,0))&lt;&gt;"",INDEX(codeclint,MATCH('Données élèves'!F835,libclint,0)),""),"")</f>
        <v/>
      </c>
      <c r="D832" s="146" t="str">
        <f t="shared" si="36"/>
        <v/>
      </c>
      <c r="E832" s="146" t="str">
        <f>IF(A832&lt;&gt;"",IF('Données élèves'!G835&lt;&gt;"",IF('Données élèves'!AB835&lt;&gt;"",IF('Données élèves'!G835="LOC.ID",CONCATENATE("LOC.",'Données élèves'!AU$5),'Données élèves'!G835),""),""),"")</f>
        <v/>
      </c>
      <c r="F832" s="146" t="str">
        <f>IF(A832&lt;&gt;"",IF('Données élèves'!H835&lt;&gt;"",'Données élèves'!H835,""),"")</f>
        <v/>
      </c>
      <c r="G832" s="146" t="str">
        <f>IF(AND(A832&lt;&gt;"",'Données élèves'!AC835&lt;&gt;""),IF('Données élèves'!AC835=TRUE,INDEX(codesex,MATCH('Données élèves'!I835,libsex,0)),'Données élèves'!I835),"")</f>
        <v/>
      </c>
      <c r="H832" s="147" t="str">
        <f>IF(A832&lt;&gt;"",IF('Données élèves'!J835&lt;&gt;"",'Données élèves'!J835,""),"")</f>
        <v/>
      </c>
      <c r="I832" s="148" t="str">
        <f>IF(AND(A832&lt;&gt;"",'Données élèves'!AE835&lt;&gt;""),IF('Données élèves'!AE835=TRUE,INDEX(codenat,MATCH('Données élèves'!K835,libnat,0)),'Données élèves'!K835),"")</f>
        <v/>
      </c>
      <c r="J832" s="148" t="str">
        <f>IF(AND(A832&lt;&gt;"",'Données élèves'!AF835&lt;&gt;""),IF('Données élèves'!AF835=TRUE,INDEX(codelangue,MATCH('Données élèves'!L835,liblangue,0)),'Données élèves'!L835),"")</f>
        <v/>
      </c>
      <c r="K832" s="148" t="str">
        <f>IF(AND(A832&lt;&gt;"",'Données élèves'!AH835&lt;&gt;""),IF('Données élèves'!AH835=TRUE,IF(INDEX(codegem,MATCH('Données élèves'!M835,libgem,0))&lt;8000,INDEX(codegem,MATCH('Données élèves'!M835,libgem,0)),""),'Données élèves'!M835),"")</f>
        <v/>
      </c>
      <c r="L832" s="148" t="str">
        <f>IF(AND(A832&lt;&gt;"",'Données élèves'!AH835&lt;&gt;""),IF('Données élèves'!AH835=TRUE,INDEX(codegemhist,MATCH('Données élèves'!M835,libgem,0)),""),"")</f>
        <v/>
      </c>
      <c r="M832" s="148" t="str">
        <f>IF(AND(A832&lt;&gt;"",'Données élèves'!AH835&lt;&gt;""),IF('Données élèves'!AH835=TRUE,IF(INDEX(codegem,MATCH('Données élèves'!M835,libgem,0))&gt;=8000,INDEX(codegem,MATCH('Données élèves'!M835,libgem,0)),""),'Données élèves'!M835),"")</f>
        <v/>
      </c>
      <c r="N832" s="148" t="str">
        <f>IF(AND(A832&lt;&gt;"",'Données élèves'!AI835&lt;&gt;""),IF('Données élèves'!AI835=TRUE,INDEX(codeschart,MATCH('Données élèves'!N835,libschart,0)),'Données élèves'!N835),"")</f>
        <v/>
      </c>
      <c r="O832" s="148" t="str">
        <f>IF(AND(A832&lt;&gt;"",'Données élèves'!O835&lt;&gt;""),'Données élèves'!O835,"")</f>
        <v/>
      </c>
      <c r="P832" s="148" t="str">
        <f>IF(AND(A832&lt;&gt;"",'Données élèves'!AK835&lt;&gt;""),IF('Données élèves'!AK835=TRUE,INDEX(codeform,MATCH('Données élèves'!P835,libform,0)),'Données élèves'!P835),"")</f>
        <v/>
      </c>
      <c r="Q832" s="148" t="str">
        <f>IF(AND(A832&lt;&gt;"",'Données élèves'!AL835&lt;&gt;""),IF('Données élèves'!AL835=TRUE,INDEX(codespe,MATCH('Données élèves'!Q835,libspe,0)),'Données élèves'!Q835),"")</f>
        <v/>
      </c>
      <c r="R832" s="148" t="str">
        <f>IF(AND(A832&lt;&gt;"",OR('Données élèves'!AM835&lt;&gt;"",'Données élèves'!AT835=FALSE)),IF('Données élèves'!AM835=TRUE,INDEX(codemp1,MATCH('Données élèves'!R835,libmp1,0)),IF('Données élèves'!AT835=FALSE,0,'Données élèves'!R835)),"")</f>
        <v/>
      </c>
      <c r="S832" s="148" t="str">
        <f t="shared" si="37"/>
        <v/>
      </c>
      <c r="T832" s="148" t="str">
        <f t="shared" si="38"/>
        <v/>
      </c>
      <c r="U832" s="148" t="str">
        <f>IF(AND(A832&lt;&gt;"",'Données élèves'!S835&lt;&gt;""),'Données élèves'!S835,"")</f>
        <v/>
      </c>
      <c r="V832" s="148" t="str">
        <f>IF(AND(A832&lt;&gt;"",'Données élèves'!T835&lt;&gt;""),'Données élèves'!T835,"")</f>
        <v/>
      </c>
      <c r="W832" s="148" t="str">
        <f>IF(AND(A832&lt;&gt;"",'Données élèves'!U835&lt;&gt;""),'Données élèves'!U835,"")</f>
        <v/>
      </c>
      <c r="X832" s="148" t="str">
        <f>IF(AND(A832&lt;&gt;"",'Données élèves'!V835&lt;&gt;""),'Données élèves'!V835,"")</f>
        <v/>
      </c>
      <c r="Y832" s="148" t="str">
        <f>IF(AND(A832&lt;&gt;"",'Données élèves'!W835&lt;&gt;""),'Données élèves'!W835,"")</f>
        <v/>
      </c>
      <c r="Z832" s="148" t="str">
        <f>IF(AND(A832&lt;&gt;"",'Données élèves'!X835&lt;&gt;""),'Données élèves'!X835,"")</f>
        <v/>
      </c>
    </row>
    <row r="833" spans="1:26" x14ac:dyDescent="0.2">
      <c r="A833" s="146" t="str">
        <f>IF('Données élèves'!$C836&lt;&gt;"",'Données élèves'!A836,"")</f>
        <v/>
      </c>
      <c r="B833" s="146" t="str">
        <f>IF(A833&lt;&gt;"",'Données élèves'!B836,"")</f>
        <v/>
      </c>
      <c r="C833" s="146" t="str">
        <f>IF(AND(A833&lt;&gt;"",'Données élèves'!F836&lt;&gt;""),IF(INDEX(codeclint,MATCH('Données élèves'!F836,libclint,0))&lt;&gt;"",INDEX(codeclint,MATCH('Données élèves'!F836,libclint,0)),""),"")</f>
        <v/>
      </c>
      <c r="D833" s="146" t="str">
        <f t="shared" si="36"/>
        <v/>
      </c>
      <c r="E833" s="146" t="str">
        <f>IF(A833&lt;&gt;"",IF('Données élèves'!G836&lt;&gt;"",IF('Données élèves'!AB836&lt;&gt;"",IF('Données élèves'!G836="LOC.ID",CONCATENATE("LOC.",'Données élèves'!AU$5),'Données élèves'!G836),""),""),"")</f>
        <v/>
      </c>
      <c r="F833" s="146" t="str">
        <f>IF(A833&lt;&gt;"",IF('Données élèves'!H836&lt;&gt;"",'Données élèves'!H836,""),"")</f>
        <v/>
      </c>
      <c r="G833" s="146" t="str">
        <f>IF(AND(A833&lt;&gt;"",'Données élèves'!AC836&lt;&gt;""),IF('Données élèves'!AC836=TRUE,INDEX(codesex,MATCH('Données élèves'!I836,libsex,0)),'Données élèves'!I836),"")</f>
        <v/>
      </c>
      <c r="H833" s="147" t="str">
        <f>IF(A833&lt;&gt;"",IF('Données élèves'!J836&lt;&gt;"",'Données élèves'!J836,""),"")</f>
        <v/>
      </c>
      <c r="I833" s="148" t="str">
        <f>IF(AND(A833&lt;&gt;"",'Données élèves'!AE836&lt;&gt;""),IF('Données élèves'!AE836=TRUE,INDEX(codenat,MATCH('Données élèves'!K836,libnat,0)),'Données élèves'!K836),"")</f>
        <v/>
      </c>
      <c r="J833" s="148" t="str">
        <f>IF(AND(A833&lt;&gt;"",'Données élèves'!AF836&lt;&gt;""),IF('Données élèves'!AF836=TRUE,INDEX(codelangue,MATCH('Données élèves'!L836,liblangue,0)),'Données élèves'!L836),"")</f>
        <v/>
      </c>
      <c r="K833" s="148" t="str">
        <f>IF(AND(A833&lt;&gt;"",'Données élèves'!AH836&lt;&gt;""),IF('Données élèves'!AH836=TRUE,IF(INDEX(codegem,MATCH('Données élèves'!M836,libgem,0))&lt;8000,INDEX(codegem,MATCH('Données élèves'!M836,libgem,0)),""),'Données élèves'!M836),"")</f>
        <v/>
      </c>
      <c r="L833" s="148" t="str">
        <f>IF(AND(A833&lt;&gt;"",'Données élèves'!AH836&lt;&gt;""),IF('Données élèves'!AH836=TRUE,INDEX(codegemhist,MATCH('Données élèves'!M836,libgem,0)),""),"")</f>
        <v/>
      </c>
      <c r="M833" s="148" t="str">
        <f>IF(AND(A833&lt;&gt;"",'Données élèves'!AH836&lt;&gt;""),IF('Données élèves'!AH836=TRUE,IF(INDEX(codegem,MATCH('Données élèves'!M836,libgem,0))&gt;=8000,INDEX(codegem,MATCH('Données élèves'!M836,libgem,0)),""),'Données élèves'!M836),"")</f>
        <v/>
      </c>
      <c r="N833" s="148" t="str">
        <f>IF(AND(A833&lt;&gt;"",'Données élèves'!AI836&lt;&gt;""),IF('Données élèves'!AI836=TRUE,INDEX(codeschart,MATCH('Données élèves'!N836,libschart,0)),'Données élèves'!N836),"")</f>
        <v/>
      </c>
      <c r="O833" s="148" t="str">
        <f>IF(AND(A833&lt;&gt;"",'Données élèves'!O836&lt;&gt;""),'Données élèves'!O836,"")</f>
        <v/>
      </c>
      <c r="P833" s="148" t="str">
        <f>IF(AND(A833&lt;&gt;"",'Données élèves'!AK836&lt;&gt;""),IF('Données élèves'!AK836=TRUE,INDEX(codeform,MATCH('Données élèves'!P836,libform,0)),'Données élèves'!P836),"")</f>
        <v/>
      </c>
      <c r="Q833" s="148" t="str">
        <f>IF(AND(A833&lt;&gt;"",'Données élèves'!AL836&lt;&gt;""),IF('Données élèves'!AL836=TRUE,INDEX(codespe,MATCH('Données élèves'!Q836,libspe,0)),'Données élèves'!Q836),"")</f>
        <v/>
      </c>
      <c r="R833" s="148" t="str">
        <f>IF(AND(A833&lt;&gt;"",OR('Données élèves'!AM836&lt;&gt;"",'Données élèves'!AT836=FALSE)),IF('Données élèves'!AM836=TRUE,INDEX(codemp1,MATCH('Données élèves'!R836,libmp1,0)),IF('Données élèves'!AT836=FALSE,0,'Données élèves'!R836)),"")</f>
        <v/>
      </c>
      <c r="S833" s="148" t="str">
        <f t="shared" si="37"/>
        <v/>
      </c>
      <c r="T833" s="148" t="str">
        <f t="shared" si="38"/>
        <v/>
      </c>
      <c r="U833" s="148" t="str">
        <f>IF(AND(A833&lt;&gt;"",'Données élèves'!S836&lt;&gt;""),'Données élèves'!S836,"")</f>
        <v/>
      </c>
      <c r="V833" s="148" t="str">
        <f>IF(AND(A833&lt;&gt;"",'Données élèves'!T836&lt;&gt;""),'Données élèves'!T836,"")</f>
        <v/>
      </c>
      <c r="W833" s="148" t="str">
        <f>IF(AND(A833&lt;&gt;"",'Données élèves'!U836&lt;&gt;""),'Données élèves'!U836,"")</f>
        <v/>
      </c>
      <c r="X833" s="148" t="str">
        <f>IF(AND(A833&lt;&gt;"",'Données élèves'!V836&lt;&gt;""),'Données élèves'!V836,"")</f>
        <v/>
      </c>
      <c r="Y833" s="148" t="str">
        <f>IF(AND(A833&lt;&gt;"",'Données élèves'!W836&lt;&gt;""),'Données élèves'!W836,"")</f>
        <v/>
      </c>
      <c r="Z833" s="148" t="str">
        <f>IF(AND(A833&lt;&gt;"",'Données élèves'!X836&lt;&gt;""),'Données élèves'!X836,"")</f>
        <v/>
      </c>
    </row>
    <row r="834" spans="1:26" x14ac:dyDescent="0.2">
      <c r="A834" s="146" t="str">
        <f>IF('Données élèves'!$C837&lt;&gt;"",'Données élèves'!A837,"")</f>
        <v/>
      </c>
      <c r="B834" s="146" t="str">
        <f>IF(A834&lt;&gt;"",'Données élèves'!B837,"")</f>
        <v/>
      </c>
      <c r="C834" s="146" t="str">
        <f>IF(AND(A834&lt;&gt;"",'Données élèves'!F837&lt;&gt;""),IF(INDEX(codeclint,MATCH('Données élèves'!F837,libclint,0))&lt;&gt;"",INDEX(codeclint,MATCH('Données élèves'!F837,libclint,0)),""),"")</f>
        <v/>
      </c>
      <c r="D834" s="146" t="str">
        <f t="shared" si="36"/>
        <v/>
      </c>
      <c r="E834" s="146" t="str">
        <f>IF(A834&lt;&gt;"",IF('Données élèves'!G837&lt;&gt;"",IF('Données élèves'!AB837&lt;&gt;"",IF('Données élèves'!G837="LOC.ID",CONCATENATE("LOC.",'Données élèves'!AU$5),'Données élèves'!G837),""),""),"")</f>
        <v/>
      </c>
      <c r="F834" s="146" t="str">
        <f>IF(A834&lt;&gt;"",IF('Données élèves'!H837&lt;&gt;"",'Données élèves'!H837,""),"")</f>
        <v/>
      </c>
      <c r="G834" s="146" t="str">
        <f>IF(AND(A834&lt;&gt;"",'Données élèves'!AC837&lt;&gt;""),IF('Données élèves'!AC837=TRUE,INDEX(codesex,MATCH('Données élèves'!I837,libsex,0)),'Données élèves'!I837),"")</f>
        <v/>
      </c>
      <c r="H834" s="147" t="str">
        <f>IF(A834&lt;&gt;"",IF('Données élèves'!J837&lt;&gt;"",'Données élèves'!J837,""),"")</f>
        <v/>
      </c>
      <c r="I834" s="148" t="str">
        <f>IF(AND(A834&lt;&gt;"",'Données élèves'!AE837&lt;&gt;""),IF('Données élèves'!AE837=TRUE,INDEX(codenat,MATCH('Données élèves'!K837,libnat,0)),'Données élèves'!K837),"")</f>
        <v/>
      </c>
      <c r="J834" s="148" t="str">
        <f>IF(AND(A834&lt;&gt;"",'Données élèves'!AF837&lt;&gt;""),IF('Données élèves'!AF837=TRUE,INDEX(codelangue,MATCH('Données élèves'!L837,liblangue,0)),'Données élèves'!L837),"")</f>
        <v/>
      </c>
      <c r="K834" s="148" t="str">
        <f>IF(AND(A834&lt;&gt;"",'Données élèves'!AH837&lt;&gt;""),IF('Données élèves'!AH837=TRUE,IF(INDEX(codegem,MATCH('Données élèves'!M837,libgem,0))&lt;8000,INDEX(codegem,MATCH('Données élèves'!M837,libgem,0)),""),'Données élèves'!M837),"")</f>
        <v/>
      </c>
      <c r="L834" s="148" t="str">
        <f>IF(AND(A834&lt;&gt;"",'Données élèves'!AH837&lt;&gt;""),IF('Données élèves'!AH837=TRUE,INDEX(codegemhist,MATCH('Données élèves'!M837,libgem,0)),""),"")</f>
        <v/>
      </c>
      <c r="M834" s="148" t="str">
        <f>IF(AND(A834&lt;&gt;"",'Données élèves'!AH837&lt;&gt;""),IF('Données élèves'!AH837=TRUE,IF(INDEX(codegem,MATCH('Données élèves'!M837,libgem,0))&gt;=8000,INDEX(codegem,MATCH('Données élèves'!M837,libgem,0)),""),'Données élèves'!M837),"")</f>
        <v/>
      </c>
      <c r="N834" s="148" t="str">
        <f>IF(AND(A834&lt;&gt;"",'Données élèves'!AI837&lt;&gt;""),IF('Données élèves'!AI837=TRUE,INDEX(codeschart,MATCH('Données élèves'!N837,libschart,0)),'Données élèves'!N837),"")</f>
        <v/>
      </c>
      <c r="O834" s="148" t="str">
        <f>IF(AND(A834&lt;&gt;"",'Données élèves'!O837&lt;&gt;""),'Données élèves'!O837,"")</f>
        <v/>
      </c>
      <c r="P834" s="148" t="str">
        <f>IF(AND(A834&lt;&gt;"",'Données élèves'!AK837&lt;&gt;""),IF('Données élèves'!AK837=TRUE,INDEX(codeform,MATCH('Données élèves'!P837,libform,0)),'Données élèves'!P837),"")</f>
        <v/>
      </c>
      <c r="Q834" s="148" t="str">
        <f>IF(AND(A834&lt;&gt;"",'Données élèves'!AL837&lt;&gt;""),IF('Données élèves'!AL837=TRUE,INDEX(codespe,MATCH('Données élèves'!Q837,libspe,0)),'Données élèves'!Q837),"")</f>
        <v/>
      </c>
      <c r="R834" s="148" t="str">
        <f>IF(AND(A834&lt;&gt;"",OR('Données élèves'!AM837&lt;&gt;"",'Données élèves'!AT837=FALSE)),IF('Données élèves'!AM837=TRUE,INDEX(codemp1,MATCH('Données élèves'!R837,libmp1,0)),IF('Données élèves'!AT837=FALSE,0,'Données élèves'!R837)),"")</f>
        <v/>
      </c>
      <c r="S834" s="148" t="str">
        <f t="shared" si="37"/>
        <v/>
      </c>
      <c r="T834" s="148" t="str">
        <f t="shared" si="38"/>
        <v/>
      </c>
      <c r="U834" s="148" t="str">
        <f>IF(AND(A834&lt;&gt;"",'Données élèves'!S837&lt;&gt;""),'Données élèves'!S837,"")</f>
        <v/>
      </c>
      <c r="V834" s="148" t="str">
        <f>IF(AND(A834&lt;&gt;"",'Données élèves'!T837&lt;&gt;""),'Données élèves'!T837,"")</f>
        <v/>
      </c>
      <c r="W834" s="148" t="str">
        <f>IF(AND(A834&lt;&gt;"",'Données élèves'!U837&lt;&gt;""),'Données élèves'!U837,"")</f>
        <v/>
      </c>
      <c r="X834" s="148" t="str">
        <f>IF(AND(A834&lt;&gt;"",'Données élèves'!V837&lt;&gt;""),'Données élèves'!V837,"")</f>
        <v/>
      </c>
      <c r="Y834" s="148" t="str">
        <f>IF(AND(A834&lt;&gt;"",'Données élèves'!W837&lt;&gt;""),'Données élèves'!W837,"")</f>
        <v/>
      </c>
      <c r="Z834" s="148" t="str">
        <f>IF(AND(A834&lt;&gt;"",'Données élèves'!X837&lt;&gt;""),'Données élèves'!X837,"")</f>
        <v/>
      </c>
    </row>
    <row r="835" spans="1:26" x14ac:dyDescent="0.2">
      <c r="A835" s="146" t="str">
        <f>IF('Données élèves'!$C838&lt;&gt;"",'Données élèves'!A838,"")</f>
        <v/>
      </c>
      <c r="B835" s="146" t="str">
        <f>IF(A835&lt;&gt;"",'Données élèves'!B838,"")</f>
        <v/>
      </c>
      <c r="C835" s="146" t="str">
        <f>IF(AND(A835&lt;&gt;"",'Données élèves'!F838&lt;&gt;""),IF(INDEX(codeclint,MATCH('Données élèves'!F838,libclint,0))&lt;&gt;"",INDEX(codeclint,MATCH('Données élèves'!F838,libclint,0)),""),"")</f>
        <v/>
      </c>
      <c r="D835" s="146" t="str">
        <f t="shared" ref="D835:D898" si="39">IF(A835&lt;&gt;"",99990000,"")</f>
        <v/>
      </c>
      <c r="E835" s="146" t="str">
        <f>IF(A835&lt;&gt;"",IF('Données élèves'!G838&lt;&gt;"",IF('Données élèves'!AB838&lt;&gt;"",IF('Données élèves'!G838="LOC.ID",CONCATENATE("LOC.",'Données élèves'!AU$5),'Données élèves'!G838),""),""),"")</f>
        <v/>
      </c>
      <c r="F835" s="146" t="str">
        <f>IF(A835&lt;&gt;"",IF('Données élèves'!H838&lt;&gt;"",'Données élèves'!H838,""),"")</f>
        <v/>
      </c>
      <c r="G835" s="146" t="str">
        <f>IF(AND(A835&lt;&gt;"",'Données élèves'!AC838&lt;&gt;""),IF('Données élèves'!AC838=TRUE,INDEX(codesex,MATCH('Données élèves'!I838,libsex,0)),'Données élèves'!I838),"")</f>
        <v/>
      </c>
      <c r="H835" s="147" t="str">
        <f>IF(A835&lt;&gt;"",IF('Données élèves'!J838&lt;&gt;"",'Données élèves'!J838,""),"")</f>
        <v/>
      </c>
      <c r="I835" s="148" t="str">
        <f>IF(AND(A835&lt;&gt;"",'Données élèves'!AE838&lt;&gt;""),IF('Données élèves'!AE838=TRUE,INDEX(codenat,MATCH('Données élèves'!K838,libnat,0)),'Données élèves'!K838),"")</f>
        <v/>
      </c>
      <c r="J835" s="148" t="str">
        <f>IF(AND(A835&lt;&gt;"",'Données élèves'!AF838&lt;&gt;""),IF('Données élèves'!AF838=TRUE,INDEX(codelangue,MATCH('Données élèves'!L838,liblangue,0)),'Données élèves'!L838),"")</f>
        <v/>
      </c>
      <c r="K835" s="148" t="str">
        <f>IF(AND(A835&lt;&gt;"",'Données élèves'!AH838&lt;&gt;""),IF('Données élèves'!AH838=TRUE,IF(INDEX(codegem,MATCH('Données élèves'!M838,libgem,0))&lt;8000,INDEX(codegem,MATCH('Données élèves'!M838,libgem,0)),""),'Données élèves'!M838),"")</f>
        <v/>
      </c>
      <c r="L835" s="148" t="str">
        <f>IF(AND(A835&lt;&gt;"",'Données élèves'!AH838&lt;&gt;""),IF('Données élèves'!AH838=TRUE,INDEX(codegemhist,MATCH('Données élèves'!M838,libgem,0)),""),"")</f>
        <v/>
      </c>
      <c r="M835" s="148" t="str">
        <f>IF(AND(A835&lt;&gt;"",'Données élèves'!AH838&lt;&gt;""),IF('Données élèves'!AH838=TRUE,IF(INDEX(codegem,MATCH('Données élèves'!M838,libgem,0))&gt;=8000,INDEX(codegem,MATCH('Données élèves'!M838,libgem,0)),""),'Données élèves'!M838),"")</f>
        <v/>
      </c>
      <c r="N835" s="148" t="str">
        <f>IF(AND(A835&lt;&gt;"",'Données élèves'!AI838&lt;&gt;""),IF('Données élèves'!AI838=TRUE,INDEX(codeschart,MATCH('Données élèves'!N838,libschart,0)),'Données élèves'!N838),"")</f>
        <v/>
      </c>
      <c r="O835" s="148" t="str">
        <f>IF(AND(A835&lt;&gt;"",'Données élèves'!O838&lt;&gt;""),'Données élèves'!O838,"")</f>
        <v/>
      </c>
      <c r="P835" s="148" t="str">
        <f>IF(AND(A835&lt;&gt;"",'Données élèves'!AK838&lt;&gt;""),IF('Données élèves'!AK838=TRUE,INDEX(codeform,MATCH('Données élèves'!P838,libform,0)),'Données élèves'!P838),"")</f>
        <v/>
      </c>
      <c r="Q835" s="148" t="str">
        <f>IF(AND(A835&lt;&gt;"",'Données élèves'!AL838&lt;&gt;""),IF('Données élèves'!AL838=TRUE,INDEX(codespe,MATCH('Données élèves'!Q838,libspe,0)),'Données élèves'!Q838),"")</f>
        <v/>
      </c>
      <c r="R835" s="148" t="str">
        <f>IF(AND(A835&lt;&gt;"",OR('Données élèves'!AM838&lt;&gt;"",'Données élèves'!AT838=FALSE)),IF('Données élèves'!AM838=TRUE,INDEX(codemp1,MATCH('Données élèves'!R838,libmp1,0)),IF('Données élèves'!AT838=FALSE,0,'Données élèves'!R838)),"")</f>
        <v/>
      </c>
      <c r="S835" s="148" t="str">
        <f t="shared" ref="S835:S898" si="40">IF(A835&lt;&gt;"",98990000,"")</f>
        <v/>
      </c>
      <c r="T835" s="148" t="str">
        <f t="shared" ref="T835:T898" si="41">IF(A835&lt;&gt;"",99,"")</f>
        <v/>
      </c>
      <c r="U835" s="148" t="str">
        <f>IF(AND(A835&lt;&gt;"",'Données élèves'!S838&lt;&gt;""),'Données élèves'!S838,"")</f>
        <v/>
      </c>
      <c r="V835" s="148" t="str">
        <f>IF(AND(A835&lt;&gt;"",'Données élèves'!T838&lt;&gt;""),'Données élèves'!T838,"")</f>
        <v/>
      </c>
      <c r="W835" s="148" t="str">
        <f>IF(AND(A835&lt;&gt;"",'Données élèves'!U838&lt;&gt;""),'Données élèves'!U838,"")</f>
        <v/>
      </c>
      <c r="X835" s="148" t="str">
        <f>IF(AND(A835&lt;&gt;"",'Données élèves'!V838&lt;&gt;""),'Données élèves'!V838,"")</f>
        <v/>
      </c>
      <c r="Y835" s="148" t="str">
        <f>IF(AND(A835&lt;&gt;"",'Données élèves'!W838&lt;&gt;""),'Données élèves'!W838,"")</f>
        <v/>
      </c>
      <c r="Z835" s="148" t="str">
        <f>IF(AND(A835&lt;&gt;"",'Données élèves'!X838&lt;&gt;""),'Données élèves'!X838,"")</f>
        <v/>
      </c>
    </row>
    <row r="836" spans="1:26" x14ac:dyDescent="0.2">
      <c r="A836" s="146" t="str">
        <f>IF('Données élèves'!$C839&lt;&gt;"",'Données élèves'!A839,"")</f>
        <v/>
      </c>
      <c r="B836" s="146" t="str">
        <f>IF(A836&lt;&gt;"",'Données élèves'!B839,"")</f>
        <v/>
      </c>
      <c r="C836" s="146" t="str">
        <f>IF(AND(A836&lt;&gt;"",'Données élèves'!F839&lt;&gt;""),IF(INDEX(codeclint,MATCH('Données élèves'!F839,libclint,0))&lt;&gt;"",INDEX(codeclint,MATCH('Données élèves'!F839,libclint,0)),""),"")</f>
        <v/>
      </c>
      <c r="D836" s="146" t="str">
        <f t="shared" si="39"/>
        <v/>
      </c>
      <c r="E836" s="146" t="str">
        <f>IF(A836&lt;&gt;"",IF('Données élèves'!G839&lt;&gt;"",IF('Données élèves'!AB839&lt;&gt;"",IF('Données élèves'!G839="LOC.ID",CONCATENATE("LOC.",'Données élèves'!AU$5),'Données élèves'!G839),""),""),"")</f>
        <v/>
      </c>
      <c r="F836" s="146" t="str">
        <f>IF(A836&lt;&gt;"",IF('Données élèves'!H839&lt;&gt;"",'Données élèves'!H839,""),"")</f>
        <v/>
      </c>
      <c r="G836" s="146" t="str">
        <f>IF(AND(A836&lt;&gt;"",'Données élèves'!AC839&lt;&gt;""),IF('Données élèves'!AC839=TRUE,INDEX(codesex,MATCH('Données élèves'!I839,libsex,0)),'Données élèves'!I839),"")</f>
        <v/>
      </c>
      <c r="H836" s="147" t="str">
        <f>IF(A836&lt;&gt;"",IF('Données élèves'!J839&lt;&gt;"",'Données élèves'!J839,""),"")</f>
        <v/>
      </c>
      <c r="I836" s="148" t="str">
        <f>IF(AND(A836&lt;&gt;"",'Données élèves'!AE839&lt;&gt;""),IF('Données élèves'!AE839=TRUE,INDEX(codenat,MATCH('Données élèves'!K839,libnat,0)),'Données élèves'!K839),"")</f>
        <v/>
      </c>
      <c r="J836" s="148" t="str">
        <f>IF(AND(A836&lt;&gt;"",'Données élèves'!AF839&lt;&gt;""),IF('Données élèves'!AF839=TRUE,INDEX(codelangue,MATCH('Données élèves'!L839,liblangue,0)),'Données élèves'!L839),"")</f>
        <v/>
      </c>
      <c r="K836" s="148" t="str">
        <f>IF(AND(A836&lt;&gt;"",'Données élèves'!AH839&lt;&gt;""),IF('Données élèves'!AH839=TRUE,IF(INDEX(codegem,MATCH('Données élèves'!M839,libgem,0))&lt;8000,INDEX(codegem,MATCH('Données élèves'!M839,libgem,0)),""),'Données élèves'!M839),"")</f>
        <v/>
      </c>
      <c r="L836" s="148" t="str">
        <f>IF(AND(A836&lt;&gt;"",'Données élèves'!AH839&lt;&gt;""),IF('Données élèves'!AH839=TRUE,INDEX(codegemhist,MATCH('Données élèves'!M839,libgem,0)),""),"")</f>
        <v/>
      </c>
      <c r="M836" s="148" t="str">
        <f>IF(AND(A836&lt;&gt;"",'Données élèves'!AH839&lt;&gt;""),IF('Données élèves'!AH839=TRUE,IF(INDEX(codegem,MATCH('Données élèves'!M839,libgem,0))&gt;=8000,INDEX(codegem,MATCH('Données élèves'!M839,libgem,0)),""),'Données élèves'!M839),"")</f>
        <v/>
      </c>
      <c r="N836" s="148" t="str">
        <f>IF(AND(A836&lt;&gt;"",'Données élèves'!AI839&lt;&gt;""),IF('Données élèves'!AI839=TRUE,INDEX(codeschart,MATCH('Données élèves'!N839,libschart,0)),'Données élèves'!N839),"")</f>
        <v/>
      </c>
      <c r="O836" s="148" t="str">
        <f>IF(AND(A836&lt;&gt;"",'Données élèves'!O839&lt;&gt;""),'Données élèves'!O839,"")</f>
        <v/>
      </c>
      <c r="P836" s="148" t="str">
        <f>IF(AND(A836&lt;&gt;"",'Données élèves'!AK839&lt;&gt;""),IF('Données élèves'!AK839=TRUE,INDEX(codeform,MATCH('Données élèves'!P839,libform,0)),'Données élèves'!P839),"")</f>
        <v/>
      </c>
      <c r="Q836" s="148" t="str">
        <f>IF(AND(A836&lt;&gt;"",'Données élèves'!AL839&lt;&gt;""),IF('Données élèves'!AL839=TRUE,INDEX(codespe,MATCH('Données élèves'!Q839,libspe,0)),'Données élèves'!Q839),"")</f>
        <v/>
      </c>
      <c r="R836" s="148" t="str">
        <f>IF(AND(A836&lt;&gt;"",OR('Données élèves'!AM839&lt;&gt;"",'Données élèves'!AT839=FALSE)),IF('Données élèves'!AM839=TRUE,INDEX(codemp1,MATCH('Données élèves'!R839,libmp1,0)),IF('Données élèves'!AT839=FALSE,0,'Données élèves'!R839)),"")</f>
        <v/>
      </c>
      <c r="S836" s="148" t="str">
        <f t="shared" si="40"/>
        <v/>
      </c>
      <c r="T836" s="148" t="str">
        <f t="shared" si="41"/>
        <v/>
      </c>
      <c r="U836" s="148" t="str">
        <f>IF(AND(A836&lt;&gt;"",'Données élèves'!S839&lt;&gt;""),'Données élèves'!S839,"")</f>
        <v/>
      </c>
      <c r="V836" s="148" t="str">
        <f>IF(AND(A836&lt;&gt;"",'Données élèves'!T839&lt;&gt;""),'Données élèves'!T839,"")</f>
        <v/>
      </c>
      <c r="W836" s="148" t="str">
        <f>IF(AND(A836&lt;&gt;"",'Données élèves'!U839&lt;&gt;""),'Données élèves'!U839,"")</f>
        <v/>
      </c>
      <c r="X836" s="148" t="str">
        <f>IF(AND(A836&lt;&gt;"",'Données élèves'!V839&lt;&gt;""),'Données élèves'!V839,"")</f>
        <v/>
      </c>
      <c r="Y836" s="148" t="str">
        <f>IF(AND(A836&lt;&gt;"",'Données élèves'!W839&lt;&gt;""),'Données élèves'!W839,"")</f>
        <v/>
      </c>
      <c r="Z836" s="148" t="str">
        <f>IF(AND(A836&lt;&gt;"",'Données élèves'!X839&lt;&gt;""),'Données élèves'!X839,"")</f>
        <v/>
      </c>
    </row>
    <row r="837" spans="1:26" x14ac:dyDescent="0.2">
      <c r="A837" s="146" t="str">
        <f>IF('Données élèves'!$C840&lt;&gt;"",'Données élèves'!A840,"")</f>
        <v/>
      </c>
      <c r="B837" s="146" t="str">
        <f>IF(A837&lt;&gt;"",'Données élèves'!B840,"")</f>
        <v/>
      </c>
      <c r="C837" s="146" t="str">
        <f>IF(AND(A837&lt;&gt;"",'Données élèves'!F840&lt;&gt;""),IF(INDEX(codeclint,MATCH('Données élèves'!F840,libclint,0))&lt;&gt;"",INDEX(codeclint,MATCH('Données élèves'!F840,libclint,0)),""),"")</f>
        <v/>
      </c>
      <c r="D837" s="146" t="str">
        <f t="shared" si="39"/>
        <v/>
      </c>
      <c r="E837" s="146" t="str">
        <f>IF(A837&lt;&gt;"",IF('Données élèves'!G840&lt;&gt;"",IF('Données élèves'!AB840&lt;&gt;"",IF('Données élèves'!G840="LOC.ID",CONCATENATE("LOC.",'Données élèves'!AU$5),'Données élèves'!G840),""),""),"")</f>
        <v/>
      </c>
      <c r="F837" s="146" t="str">
        <f>IF(A837&lt;&gt;"",IF('Données élèves'!H840&lt;&gt;"",'Données élèves'!H840,""),"")</f>
        <v/>
      </c>
      <c r="G837" s="146" t="str">
        <f>IF(AND(A837&lt;&gt;"",'Données élèves'!AC840&lt;&gt;""),IF('Données élèves'!AC840=TRUE,INDEX(codesex,MATCH('Données élèves'!I840,libsex,0)),'Données élèves'!I840),"")</f>
        <v/>
      </c>
      <c r="H837" s="147" t="str">
        <f>IF(A837&lt;&gt;"",IF('Données élèves'!J840&lt;&gt;"",'Données élèves'!J840,""),"")</f>
        <v/>
      </c>
      <c r="I837" s="148" t="str">
        <f>IF(AND(A837&lt;&gt;"",'Données élèves'!AE840&lt;&gt;""),IF('Données élèves'!AE840=TRUE,INDEX(codenat,MATCH('Données élèves'!K840,libnat,0)),'Données élèves'!K840),"")</f>
        <v/>
      </c>
      <c r="J837" s="148" t="str">
        <f>IF(AND(A837&lt;&gt;"",'Données élèves'!AF840&lt;&gt;""),IF('Données élèves'!AF840=TRUE,INDEX(codelangue,MATCH('Données élèves'!L840,liblangue,0)),'Données élèves'!L840),"")</f>
        <v/>
      </c>
      <c r="K837" s="148" t="str">
        <f>IF(AND(A837&lt;&gt;"",'Données élèves'!AH840&lt;&gt;""),IF('Données élèves'!AH840=TRUE,IF(INDEX(codegem,MATCH('Données élèves'!M840,libgem,0))&lt;8000,INDEX(codegem,MATCH('Données élèves'!M840,libgem,0)),""),'Données élèves'!M840),"")</f>
        <v/>
      </c>
      <c r="L837" s="148" t="str">
        <f>IF(AND(A837&lt;&gt;"",'Données élèves'!AH840&lt;&gt;""),IF('Données élèves'!AH840=TRUE,INDEX(codegemhist,MATCH('Données élèves'!M840,libgem,0)),""),"")</f>
        <v/>
      </c>
      <c r="M837" s="148" t="str">
        <f>IF(AND(A837&lt;&gt;"",'Données élèves'!AH840&lt;&gt;""),IF('Données élèves'!AH840=TRUE,IF(INDEX(codegem,MATCH('Données élèves'!M840,libgem,0))&gt;=8000,INDEX(codegem,MATCH('Données élèves'!M840,libgem,0)),""),'Données élèves'!M840),"")</f>
        <v/>
      </c>
      <c r="N837" s="148" t="str">
        <f>IF(AND(A837&lt;&gt;"",'Données élèves'!AI840&lt;&gt;""),IF('Données élèves'!AI840=TRUE,INDEX(codeschart,MATCH('Données élèves'!N840,libschart,0)),'Données élèves'!N840),"")</f>
        <v/>
      </c>
      <c r="O837" s="148" t="str">
        <f>IF(AND(A837&lt;&gt;"",'Données élèves'!O840&lt;&gt;""),'Données élèves'!O840,"")</f>
        <v/>
      </c>
      <c r="P837" s="148" t="str">
        <f>IF(AND(A837&lt;&gt;"",'Données élèves'!AK840&lt;&gt;""),IF('Données élèves'!AK840=TRUE,INDEX(codeform,MATCH('Données élèves'!P840,libform,0)),'Données élèves'!P840),"")</f>
        <v/>
      </c>
      <c r="Q837" s="148" t="str">
        <f>IF(AND(A837&lt;&gt;"",'Données élèves'!AL840&lt;&gt;""),IF('Données élèves'!AL840=TRUE,INDEX(codespe,MATCH('Données élèves'!Q840,libspe,0)),'Données élèves'!Q840),"")</f>
        <v/>
      </c>
      <c r="R837" s="148" t="str">
        <f>IF(AND(A837&lt;&gt;"",OR('Données élèves'!AM840&lt;&gt;"",'Données élèves'!AT840=FALSE)),IF('Données élèves'!AM840=TRUE,INDEX(codemp1,MATCH('Données élèves'!R840,libmp1,0)),IF('Données élèves'!AT840=FALSE,0,'Données élèves'!R840)),"")</f>
        <v/>
      </c>
      <c r="S837" s="148" t="str">
        <f t="shared" si="40"/>
        <v/>
      </c>
      <c r="T837" s="148" t="str">
        <f t="shared" si="41"/>
        <v/>
      </c>
      <c r="U837" s="148" t="str">
        <f>IF(AND(A837&lt;&gt;"",'Données élèves'!S840&lt;&gt;""),'Données élèves'!S840,"")</f>
        <v/>
      </c>
      <c r="V837" s="148" t="str">
        <f>IF(AND(A837&lt;&gt;"",'Données élèves'!T840&lt;&gt;""),'Données élèves'!T840,"")</f>
        <v/>
      </c>
      <c r="W837" s="148" t="str">
        <f>IF(AND(A837&lt;&gt;"",'Données élèves'!U840&lt;&gt;""),'Données élèves'!U840,"")</f>
        <v/>
      </c>
      <c r="X837" s="148" t="str">
        <f>IF(AND(A837&lt;&gt;"",'Données élèves'!V840&lt;&gt;""),'Données élèves'!V840,"")</f>
        <v/>
      </c>
      <c r="Y837" s="148" t="str">
        <f>IF(AND(A837&lt;&gt;"",'Données élèves'!W840&lt;&gt;""),'Données élèves'!W840,"")</f>
        <v/>
      </c>
      <c r="Z837" s="148" t="str">
        <f>IF(AND(A837&lt;&gt;"",'Données élèves'!X840&lt;&gt;""),'Données élèves'!X840,"")</f>
        <v/>
      </c>
    </row>
    <row r="838" spans="1:26" x14ac:dyDescent="0.2">
      <c r="A838" s="146" t="str">
        <f>IF('Données élèves'!$C841&lt;&gt;"",'Données élèves'!A841,"")</f>
        <v/>
      </c>
      <c r="B838" s="146" t="str">
        <f>IF(A838&lt;&gt;"",'Données élèves'!B841,"")</f>
        <v/>
      </c>
      <c r="C838" s="146" t="str">
        <f>IF(AND(A838&lt;&gt;"",'Données élèves'!F841&lt;&gt;""),IF(INDEX(codeclint,MATCH('Données élèves'!F841,libclint,0))&lt;&gt;"",INDEX(codeclint,MATCH('Données élèves'!F841,libclint,0)),""),"")</f>
        <v/>
      </c>
      <c r="D838" s="146" t="str">
        <f t="shared" si="39"/>
        <v/>
      </c>
      <c r="E838" s="146" t="str">
        <f>IF(A838&lt;&gt;"",IF('Données élèves'!G841&lt;&gt;"",IF('Données élèves'!AB841&lt;&gt;"",IF('Données élèves'!G841="LOC.ID",CONCATENATE("LOC.",'Données élèves'!AU$5),'Données élèves'!G841),""),""),"")</f>
        <v/>
      </c>
      <c r="F838" s="146" t="str">
        <f>IF(A838&lt;&gt;"",IF('Données élèves'!H841&lt;&gt;"",'Données élèves'!H841,""),"")</f>
        <v/>
      </c>
      <c r="G838" s="146" t="str">
        <f>IF(AND(A838&lt;&gt;"",'Données élèves'!AC841&lt;&gt;""),IF('Données élèves'!AC841=TRUE,INDEX(codesex,MATCH('Données élèves'!I841,libsex,0)),'Données élèves'!I841),"")</f>
        <v/>
      </c>
      <c r="H838" s="147" t="str">
        <f>IF(A838&lt;&gt;"",IF('Données élèves'!J841&lt;&gt;"",'Données élèves'!J841,""),"")</f>
        <v/>
      </c>
      <c r="I838" s="148" t="str">
        <f>IF(AND(A838&lt;&gt;"",'Données élèves'!AE841&lt;&gt;""),IF('Données élèves'!AE841=TRUE,INDEX(codenat,MATCH('Données élèves'!K841,libnat,0)),'Données élèves'!K841),"")</f>
        <v/>
      </c>
      <c r="J838" s="148" t="str">
        <f>IF(AND(A838&lt;&gt;"",'Données élèves'!AF841&lt;&gt;""),IF('Données élèves'!AF841=TRUE,INDEX(codelangue,MATCH('Données élèves'!L841,liblangue,0)),'Données élèves'!L841),"")</f>
        <v/>
      </c>
      <c r="K838" s="148" t="str">
        <f>IF(AND(A838&lt;&gt;"",'Données élèves'!AH841&lt;&gt;""),IF('Données élèves'!AH841=TRUE,IF(INDEX(codegem,MATCH('Données élèves'!M841,libgem,0))&lt;8000,INDEX(codegem,MATCH('Données élèves'!M841,libgem,0)),""),'Données élèves'!M841),"")</f>
        <v/>
      </c>
      <c r="L838" s="148" t="str">
        <f>IF(AND(A838&lt;&gt;"",'Données élèves'!AH841&lt;&gt;""),IF('Données élèves'!AH841=TRUE,INDEX(codegemhist,MATCH('Données élèves'!M841,libgem,0)),""),"")</f>
        <v/>
      </c>
      <c r="M838" s="148" t="str">
        <f>IF(AND(A838&lt;&gt;"",'Données élèves'!AH841&lt;&gt;""),IF('Données élèves'!AH841=TRUE,IF(INDEX(codegem,MATCH('Données élèves'!M841,libgem,0))&gt;=8000,INDEX(codegem,MATCH('Données élèves'!M841,libgem,0)),""),'Données élèves'!M841),"")</f>
        <v/>
      </c>
      <c r="N838" s="148" t="str">
        <f>IF(AND(A838&lt;&gt;"",'Données élèves'!AI841&lt;&gt;""),IF('Données élèves'!AI841=TRUE,INDEX(codeschart,MATCH('Données élèves'!N841,libschart,0)),'Données élèves'!N841),"")</f>
        <v/>
      </c>
      <c r="O838" s="148" t="str">
        <f>IF(AND(A838&lt;&gt;"",'Données élèves'!O841&lt;&gt;""),'Données élèves'!O841,"")</f>
        <v/>
      </c>
      <c r="P838" s="148" t="str">
        <f>IF(AND(A838&lt;&gt;"",'Données élèves'!AK841&lt;&gt;""),IF('Données élèves'!AK841=TRUE,INDEX(codeform,MATCH('Données élèves'!P841,libform,0)),'Données élèves'!P841),"")</f>
        <v/>
      </c>
      <c r="Q838" s="148" t="str">
        <f>IF(AND(A838&lt;&gt;"",'Données élèves'!AL841&lt;&gt;""),IF('Données élèves'!AL841=TRUE,INDEX(codespe,MATCH('Données élèves'!Q841,libspe,0)),'Données élèves'!Q841),"")</f>
        <v/>
      </c>
      <c r="R838" s="148" t="str">
        <f>IF(AND(A838&lt;&gt;"",OR('Données élèves'!AM841&lt;&gt;"",'Données élèves'!AT841=FALSE)),IF('Données élèves'!AM841=TRUE,INDEX(codemp1,MATCH('Données élèves'!R841,libmp1,0)),IF('Données élèves'!AT841=FALSE,0,'Données élèves'!R841)),"")</f>
        <v/>
      </c>
      <c r="S838" s="148" t="str">
        <f t="shared" si="40"/>
        <v/>
      </c>
      <c r="T838" s="148" t="str">
        <f t="shared" si="41"/>
        <v/>
      </c>
      <c r="U838" s="148" t="str">
        <f>IF(AND(A838&lt;&gt;"",'Données élèves'!S841&lt;&gt;""),'Données élèves'!S841,"")</f>
        <v/>
      </c>
      <c r="V838" s="148" t="str">
        <f>IF(AND(A838&lt;&gt;"",'Données élèves'!T841&lt;&gt;""),'Données élèves'!T841,"")</f>
        <v/>
      </c>
      <c r="W838" s="148" t="str">
        <f>IF(AND(A838&lt;&gt;"",'Données élèves'!U841&lt;&gt;""),'Données élèves'!U841,"")</f>
        <v/>
      </c>
      <c r="X838" s="148" t="str">
        <f>IF(AND(A838&lt;&gt;"",'Données élèves'!V841&lt;&gt;""),'Données élèves'!V841,"")</f>
        <v/>
      </c>
      <c r="Y838" s="148" t="str">
        <f>IF(AND(A838&lt;&gt;"",'Données élèves'!W841&lt;&gt;""),'Données élèves'!W841,"")</f>
        <v/>
      </c>
      <c r="Z838" s="148" t="str">
        <f>IF(AND(A838&lt;&gt;"",'Données élèves'!X841&lt;&gt;""),'Données élèves'!X841,"")</f>
        <v/>
      </c>
    </row>
    <row r="839" spans="1:26" x14ac:dyDescent="0.2">
      <c r="A839" s="146" t="str">
        <f>IF('Données élèves'!$C842&lt;&gt;"",'Données élèves'!A842,"")</f>
        <v/>
      </c>
      <c r="B839" s="146" t="str">
        <f>IF(A839&lt;&gt;"",'Données élèves'!B842,"")</f>
        <v/>
      </c>
      <c r="C839" s="146" t="str">
        <f>IF(AND(A839&lt;&gt;"",'Données élèves'!F842&lt;&gt;""),IF(INDEX(codeclint,MATCH('Données élèves'!F842,libclint,0))&lt;&gt;"",INDEX(codeclint,MATCH('Données élèves'!F842,libclint,0)),""),"")</f>
        <v/>
      </c>
      <c r="D839" s="146" t="str">
        <f t="shared" si="39"/>
        <v/>
      </c>
      <c r="E839" s="146" t="str">
        <f>IF(A839&lt;&gt;"",IF('Données élèves'!G842&lt;&gt;"",IF('Données élèves'!AB842&lt;&gt;"",IF('Données élèves'!G842="LOC.ID",CONCATENATE("LOC.",'Données élèves'!AU$5),'Données élèves'!G842),""),""),"")</f>
        <v/>
      </c>
      <c r="F839" s="146" t="str">
        <f>IF(A839&lt;&gt;"",IF('Données élèves'!H842&lt;&gt;"",'Données élèves'!H842,""),"")</f>
        <v/>
      </c>
      <c r="G839" s="146" t="str">
        <f>IF(AND(A839&lt;&gt;"",'Données élèves'!AC842&lt;&gt;""),IF('Données élèves'!AC842=TRUE,INDEX(codesex,MATCH('Données élèves'!I842,libsex,0)),'Données élèves'!I842),"")</f>
        <v/>
      </c>
      <c r="H839" s="147" t="str">
        <f>IF(A839&lt;&gt;"",IF('Données élèves'!J842&lt;&gt;"",'Données élèves'!J842,""),"")</f>
        <v/>
      </c>
      <c r="I839" s="148" t="str">
        <f>IF(AND(A839&lt;&gt;"",'Données élèves'!AE842&lt;&gt;""),IF('Données élèves'!AE842=TRUE,INDEX(codenat,MATCH('Données élèves'!K842,libnat,0)),'Données élèves'!K842),"")</f>
        <v/>
      </c>
      <c r="J839" s="148" t="str">
        <f>IF(AND(A839&lt;&gt;"",'Données élèves'!AF842&lt;&gt;""),IF('Données élèves'!AF842=TRUE,INDEX(codelangue,MATCH('Données élèves'!L842,liblangue,0)),'Données élèves'!L842),"")</f>
        <v/>
      </c>
      <c r="K839" s="148" t="str">
        <f>IF(AND(A839&lt;&gt;"",'Données élèves'!AH842&lt;&gt;""),IF('Données élèves'!AH842=TRUE,IF(INDEX(codegem,MATCH('Données élèves'!M842,libgem,0))&lt;8000,INDEX(codegem,MATCH('Données élèves'!M842,libgem,0)),""),'Données élèves'!M842),"")</f>
        <v/>
      </c>
      <c r="L839" s="148" t="str">
        <f>IF(AND(A839&lt;&gt;"",'Données élèves'!AH842&lt;&gt;""),IF('Données élèves'!AH842=TRUE,INDEX(codegemhist,MATCH('Données élèves'!M842,libgem,0)),""),"")</f>
        <v/>
      </c>
      <c r="M839" s="148" t="str">
        <f>IF(AND(A839&lt;&gt;"",'Données élèves'!AH842&lt;&gt;""),IF('Données élèves'!AH842=TRUE,IF(INDEX(codegem,MATCH('Données élèves'!M842,libgem,0))&gt;=8000,INDEX(codegem,MATCH('Données élèves'!M842,libgem,0)),""),'Données élèves'!M842),"")</f>
        <v/>
      </c>
      <c r="N839" s="148" t="str">
        <f>IF(AND(A839&lt;&gt;"",'Données élèves'!AI842&lt;&gt;""),IF('Données élèves'!AI842=TRUE,INDEX(codeschart,MATCH('Données élèves'!N842,libschart,0)),'Données élèves'!N842),"")</f>
        <v/>
      </c>
      <c r="O839" s="148" t="str">
        <f>IF(AND(A839&lt;&gt;"",'Données élèves'!O842&lt;&gt;""),'Données élèves'!O842,"")</f>
        <v/>
      </c>
      <c r="P839" s="148" t="str">
        <f>IF(AND(A839&lt;&gt;"",'Données élèves'!AK842&lt;&gt;""),IF('Données élèves'!AK842=TRUE,INDEX(codeform,MATCH('Données élèves'!P842,libform,0)),'Données élèves'!P842),"")</f>
        <v/>
      </c>
      <c r="Q839" s="148" t="str">
        <f>IF(AND(A839&lt;&gt;"",'Données élèves'!AL842&lt;&gt;""),IF('Données élèves'!AL842=TRUE,INDEX(codespe,MATCH('Données élèves'!Q842,libspe,0)),'Données élèves'!Q842),"")</f>
        <v/>
      </c>
      <c r="R839" s="148" t="str">
        <f>IF(AND(A839&lt;&gt;"",OR('Données élèves'!AM842&lt;&gt;"",'Données élèves'!AT842=FALSE)),IF('Données élèves'!AM842=TRUE,INDEX(codemp1,MATCH('Données élèves'!R842,libmp1,0)),IF('Données élèves'!AT842=FALSE,0,'Données élèves'!R842)),"")</f>
        <v/>
      </c>
      <c r="S839" s="148" t="str">
        <f t="shared" si="40"/>
        <v/>
      </c>
      <c r="T839" s="148" t="str">
        <f t="shared" si="41"/>
        <v/>
      </c>
      <c r="U839" s="148" t="str">
        <f>IF(AND(A839&lt;&gt;"",'Données élèves'!S842&lt;&gt;""),'Données élèves'!S842,"")</f>
        <v/>
      </c>
      <c r="V839" s="148" t="str">
        <f>IF(AND(A839&lt;&gt;"",'Données élèves'!T842&lt;&gt;""),'Données élèves'!T842,"")</f>
        <v/>
      </c>
      <c r="W839" s="148" t="str">
        <f>IF(AND(A839&lt;&gt;"",'Données élèves'!U842&lt;&gt;""),'Données élèves'!U842,"")</f>
        <v/>
      </c>
      <c r="X839" s="148" t="str">
        <f>IF(AND(A839&lt;&gt;"",'Données élèves'!V842&lt;&gt;""),'Données élèves'!V842,"")</f>
        <v/>
      </c>
      <c r="Y839" s="148" t="str">
        <f>IF(AND(A839&lt;&gt;"",'Données élèves'!W842&lt;&gt;""),'Données élèves'!W842,"")</f>
        <v/>
      </c>
      <c r="Z839" s="148" t="str">
        <f>IF(AND(A839&lt;&gt;"",'Données élèves'!X842&lt;&gt;""),'Données élèves'!X842,"")</f>
        <v/>
      </c>
    </row>
    <row r="840" spans="1:26" x14ac:dyDescent="0.2">
      <c r="A840" s="146" t="str">
        <f>IF('Données élèves'!$C843&lt;&gt;"",'Données élèves'!A843,"")</f>
        <v/>
      </c>
      <c r="B840" s="146" t="str">
        <f>IF(A840&lt;&gt;"",'Données élèves'!B843,"")</f>
        <v/>
      </c>
      <c r="C840" s="146" t="str">
        <f>IF(AND(A840&lt;&gt;"",'Données élèves'!F843&lt;&gt;""),IF(INDEX(codeclint,MATCH('Données élèves'!F843,libclint,0))&lt;&gt;"",INDEX(codeclint,MATCH('Données élèves'!F843,libclint,0)),""),"")</f>
        <v/>
      </c>
      <c r="D840" s="146" t="str">
        <f t="shared" si="39"/>
        <v/>
      </c>
      <c r="E840" s="146" t="str">
        <f>IF(A840&lt;&gt;"",IF('Données élèves'!G843&lt;&gt;"",IF('Données élèves'!AB843&lt;&gt;"",IF('Données élèves'!G843="LOC.ID",CONCATENATE("LOC.",'Données élèves'!AU$5),'Données élèves'!G843),""),""),"")</f>
        <v/>
      </c>
      <c r="F840" s="146" t="str">
        <f>IF(A840&lt;&gt;"",IF('Données élèves'!H843&lt;&gt;"",'Données élèves'!H843,""),"")</f>
        <v/>
      </c>
      <c r="G840" s="146" t="str">
        <f>IF(AND(A840&lt;&gt;"",'Données élèves'!AC843&lt;&gt;""),IF('Données élèves'!AC843=TRUE,INDEX(codesex,MATCH('Données élèves'!I843,libsex,0)),'Données élèves'!I843),"")</f>
        <v/>
      </c>
      <c r="H840" s="147" t="str">
        <f>IF(A840&lt;&gt;"",IF('Données élèves'!J843&lt;&gt;"",'Données élèves'!J843,""),"")</f>
        <v/>
      </c>
      <c r="I840" s="148" t="str">
        <f>IF(AND(A840&lt;&gt;"",'Données élèves'!AE843&lt;&gt;""),IF('Données élèves'!AE843=TRUE,INDEX(codenat,MATCH('Données élèves'!K843,libnat,0)),'Données élèves'!K843),"")</f>
        <v/>
      </c>
      <c r="J840" s="148" t="str">
        <f>IF(AND(A840&lt;&gt;"",'Données élèves'!AF843&lt;&gt;""),IF('Données élèves'!AF843=TRUE,INDEX(codelangue,MATCH('Données élèves'!L843,liblangue,0)),'Données élèves'!L843),"")</f>
        <v/>
      </c>
      <c r="K840" s="148" t="str">
        <f>IF(AND(A840&lt;&gt;"",'Données élèves'!AH843&lt;&gt;""),IF('Données élèves'!AH843=TRUE,IF(INDEX(codegem,MATCH('Données élèves'!M843,libgem,0))&lt;8000,INDEX(codegem,MATCH('Données élèves'!M843,libgem,0)),""),'Données élèves'!M843),"")</f>
        <v/>
      </c>
      <c r="L840" s="148" t="str">
        <f>IF(AND(A840&lt;&gt;"",'Données élèves'!AH843&lt;&gt;""),IF('Données élèves'!AH843=TRUE,INDEX(codegemhist,MATCH('Données élèves'!M843,libgem,0)),""),"")</f>
        <v/>
      </c>
      <c r="M840" s="148" t="str">
        <f>IF(AND(A840&lt;&gt;"",'Données élèves'!AH843&lt;&gt;""),IF('Données élèves'!AH843=TRUE,IF(INDEX(codegem,MATCH('Données élèves'!M843,libgem,0))&gt;=8000,INDEX(codegem,MATCH('Données élèves'!M843,libgem,0)),""),'Données élèves'!M843),"")</f>
        <v/>
      </c>
      <c r="N840" s="148" t="str">
        <f>IF(AND(A840&lt;&gt;"",'Données élèves'!AI843&lt;&gt;""),IF('Données élèves'!AI843=TRUE,INDEX(codeschart,MATCH('Données élèves'!N843,libschart,0)),'Données élèves'!N843),"")</f>
        <v/>
      </c>
      <c r="O840" s="148" t="str">
        <f>IF(AND(A840&lt;&gt;"",'Données élèves'!O843&lt;&gt;""),'Données élèves'!O843,"")</f>
        <v/>
      </c>
      <c r="P840" s="148" t="str">
        <f>IF(AND(A840&lt;&gt;"",'Données élèves'!AK843&lt;&gt;""),IF('Données élèves'!AK843=TRUE,INDEX(codeform,MATCH('Données élèves'!P843,libform,0)),'Données élèves'!P843),"")</f>
        <v/>
      </c>
      <c r="Q840" s="148" t="str">
        <f>IF(AND(A840&lt;&gt;"",'Données élèves'!AL843&lt;&gt;""),IF('Données élèves'!AL843=TRUE,INDEX(codespe,MATCH('Données élèves'!Q843,libspe,0)),'Données élèves'!Q843),"")</f>
        <v/>
      </c>
      <c r="R840" s="148" t="str">
        <f>IF(AND(A840&lt;&gt;"",OR('Données élèves'!AM843&lt;&gt;"",'Données élèves'!AT843=FALSE)),IF('Données élèves'!AM843=TRUE,INDEX(codemp1,MATCH('Données élèves'!R843,libmp1,0)),IF('Données élèves'!AT843=FALSE,0,'Données élèves'!R843)),"")</f>
        <v/>
      </c>
      <c r="S840" s="148" t="str">
        <f t="shared" si="40"/>
        <v/>
      </c>
      <c r="T840" s="148" t="str">
        <f t="shared" si="41"/>
        <v/>
      </c>
      <c r="U840" s="148" t="str">
        <f>IF(AND(A840&lt;&gt;"",'Données élèves'!S843&lt;&gt;""),'Données élèves'!S843,"")</f>
        <v/>
      </c>
      <c r="V840" s="148" t="str">
        <f>IF(AND(A840&lt;&gt;"",'Données élèves'!T843&lt;&gt;""),'Données élèves'!T843,"")</f>
        <v/>
      </c>
      <c r="W840" s="148" t="str">
        <f>IF(AND(A840&lt;&gt;"",'Données élèves'!U843&lt;&gt;""),'Données élèves'!U843,"")</f>
        <v/>
      </c>
      <c r="X840" s="148" t="str">
        <f>IF(AND(A840&lt;&gt;"",'Données élèves'!V843&lt;&gt;""),'Données élèves'!V843,"")</f>
        <v/>
      </c>
      <c r="Y840" s="148" t="str">
        <f>IF(AND(A840&lt;&gt;"",'Données élèves'!W843&lt;&gt;""),'Données élèves'!W843,"")</f>
        <v/>
      </c>
      <c r="Z840" s="148" t="str">
        <f>IF(AND(A840&lt;&gt;"",'Données élèves'!X843&lt;&gt;""),'Données élèves'!X843,"")</f>
        <v/>
      </c>
    </row>
    <row r="841" spans="1:26" x14ac:dyDescent="0.2">
      <c r="A841" s="146" t="str">
        <f>IF('Données élèves'!$C844&lt;&gt;"",'Données élèves'!A844,"")</f>
        <v/>
      </c>
      <c r="B841" s="146" t="str">
        <f>IF(A841&lt;&gt;"",'Données élèves'!B844,"")</f>
        <v/>
      </c>
      <c r="C841" s="146" t="str">
        <f>IF(AND(A841&lt;&gt;"",'Données élèves'!F844&lt;&gt;""),IF(INDEX(codeclint,MATCH('Données élèves'!F844,libclint,0))&lt;&gt;"",INDEX(codeclint,MATCH('Données élèves'!F844,libclint,0)),""),"")</f>
        <v/>
      </c>
      <c r="D841" s="146" t="str">
        <f t="shared" si="39"/>
        <v/>
      </c>
      <c r="E841" s="146" t="str">
        <f>IF(A841&lt;&gt;"",IF('Données élèves'!G844&lt;&gt;"",IF('Données élèves'!AB844&lt;&gt;"",IF('Données élèves'!G844="LOC.ID",CONCATENATE("LOC.",'Données élèves'!AU$5),'Données élèves'!G844),""),""),"")</f>
        <v/>
      </c>
      <c r="F841" s="146" t="str">
        <f>IF(A841&lt;&gt;"",IF('Données élèves'!H844&lt;&gt;"",'Données élèves'!H844,""),"")</f>
        <v/>
      </c>
      <c r="G841" s="146" t="str">
        <f>IF(AND(A841&lt;&gt;"",'Données élèves'!AC844&lt;&gt;""),IF('Données élèves'!AC844=TRUE,INDEX(codesex,MATCH('Données élèves'!I844,libsex,0)),'Données élèves'!I844),"")</f>
        <v/>
      </c>
      <c r="H841" s="147" t="str">
        <f>IF(A841&lt;&gt;"",IF('Données élèves'!J844&lt;&gt;"",'Données élèves'!J844,""),"")</f>
        <v/>
      </c>
      <c r="I841" s="148" t="str">
        <f>IF(AND(A841&lt;&gt;"",'Données élèves'!AE844&lt;&gt;""),IF('Données élèves'!AE844=TRUE,INDEX(codenat,MATCH('Données élèves'!K844,libnat,0)),'Données élèves'!K844),"")</f>
        <v/>
      </c>
      <c r="J841" s="148" t="str">
        <f>IF(AND(A841&lt;&gt;"",'Données élèves'!AF844&lt;&gt;""),IF('Données élèves'!AF844=TRUE,INDEX(codelangue,MATCH('Données élèves'!L844,liblangue,0)),'Données élèves'!L844),"")</f>
        <v/>
      </c>
      <c r="K841" s="148" t="str">
        <f>IF(AND(A841&lt;&gt;"",'Données élèves'!AH844&lt;&gt;""),IF('Données élèves'!AH844=TRUE,IF(INDEX(codegem,MATCH('Données élèves'!M844,libgem,0))&lt;8000,INDEX(codegem,MATCH('Données élèves'!M844,libgem,0)),""),'Données élèves'!M844),"")</f>
        <v/>
      </c>
      <c r="L841" s="148" t="str">
        <f>IF(AND(A841&lt;&gt;"",'Données élèves'!AH844&lt;&gt;""),IF('Données élèves'!AH844=TRUE,INDEX(codegemhist,MATCH('Données élèves'!M844,libgem,0)),""),"")</f>
        <v/>
      </c>
      <c r="M841" s="148" t="str">
        <f>IF(AND(A841&lt;&gt;"",'Données élèves'!AH844&lt;&gt;""),IF('Données élèves'!AH844=TRUE,IF(INDEX(codegem,MATCH('Données élèves'!M844,libgem,0))&gt;=8000,INDEX(codegem,MATCH('Données élèves'!M844,libgem,0)),""),'Données élèves'!M844),"")</f>
        <v/>
      </c>
      <c r="N841" s="148" t="str">
        <f>IF(AND(A841&lt;&gt;"",'Données élèves'!AI844&lt;&gt;""),IF('Données élèves'!AI844=TRUE,INDEX(codeschart,MATCH('Données élèves'!N844,libschart,0)),'Données élèves'!N844),"")</f>
        <v/>
      </c>
      <c r="O841" s="148" t="str">
        <f>IF(AND(A841&lt;&gt;"",'Données élèves'!O844&lt;&gt;""),'Données élèves'!O844,"")</f>
        <v/>
      </c>
      <c r="P841" s="148" t="str">
        <f>IF(AND(A841&lt;&gt;"",'Données élèves'!AK844&lt;&gt;""),IF('Données élèves'!AK844=TRUE,INDEX(codeform,MATCH('Données élèves'!P844,libform,0)),'Données élèves'!P844),"")</f>
        <v/>
      </c>
      <c r="Q841" s="148" t="str">
        <f>IF(AND(A841&lt;&gt;"",'Données élèves'!AL844&lt;&gt;""),IF('Données élèves'!AL844=TRUE,INDEX(codespe,MATCH('Données élèves'!Q844,libspe,0)),'Données élèves'!Q844),"")</f>
        <v/>
      </c>
      <c r="R841" s="148" t="str">
        <f>IF(AND(A841&lt;&gt;"",OR('Données élèves'!AM844&lt;&gt;"",'Données élèves'!AT844=FALSE)),IF('Données élèves'!AM844=TRUE,INDEX(codemp1,MATCH('Données élèves'!R844,libmp1,0)),IF('Données élèves'!AT844=FALSE,0,'Données élèves'!R844)),"")</f>
        <v/>
      </c>
      <c r="S841" s="148" t="str">
        <f t="shared" si="40"/>
        <v/>
      </c>
      <c r="T841" s="148" t="str">
        <f t="shared" si="41"/>
        <v/>
      </c>
      <c r="U841" s="148" t="str">
        <f>IF(AND(A841&lt;&gt;"",'Données élèves'!S844&lt;&gt;""),'Données élèves'!S844,"")</f>
        <v/>
      </c>
      <c r="V841" s="148" t="str">
        <f>IF(AND(A841&lt;&gt;"",'Données élèves'!T844&lt;&gt;""),'Données élèves'!T844,"")</f>
        <v/>
      </c>
      <c r="W841" s="148" t="str">
        <f>IF(AND(A841&lt;&gt;"",'Données élèves'!U844&lt;&gt;""),'Données élèves'!U844,"")</f>
        <v/>
      </c>
      <c r="X841" s="148" t="str">
        <f>IF(AND(A841&lt;&gt;"",'Données élèves'!V844&lt;&gt;""),'Données élèves'!V844,"")</f>
        <v/>
      </c>
      <c r="Y841" s="148" t="str">
        <f>IF(AND(A841&lt;&gt;"",'Données élèves'!W844&lt;&gt;""),'Données élèves'!W844,"")</f>
        <v/>
      </c>
      <c r="Z841" s="148" t="str">
        <f>IF(AND(A841&lt;&gt;"",'Données élèves'!X844&lt;&gt;""),'Données élèves'!X844,"")</f>
        <v/>
      </c>
    </row>
    <row r="842" spans="1:26" x14ac:dyDescent="0.2">
      <c r="A842" s="146" t="str">
        <f>IF('Données élèves'!$C845&lt;&gt;"",'Données élèves'!A845,"")</f>
        <v/>
      </c>
      <c r="B842" s="146" t="str">
        <f>IF(A842&lt;&gt;"",'Données élèves'!B845,"")</f>
        <v/>
      </c>
      <c r="C842" s="146" t="str">
        <f>IF(AND(A842&lt;&gt;"",'Données élèves'!F845&lt;&gt;""),IF(INDEX(codeclint,MATCH('Données élèves'!F845,libclint,0))&lt;&gt;"",INDEX(codeclint,MATCH('Données élèves'!F845,libclint,0)),""),"")</f>
        <v/>
      </c>
      <c r="D842" s="146" t="str">
        <f t="shared" si="39"/>
        <v/>
      </c>
      <c r="E842" s="146" t="str">
        <f>IF(A842&lt;&gt;"",IF('Données élèves'!G845&lt;&gt;"",IF('Données élèves'!AB845&lt;&gt;"",IF('Données élèves'!G845="LOC.ID",CONCATENATE("LOC.",'Données élèves'!AU$5),'Données élèves'!G845),""),""),"")</f>
        <v/>
      </c>
      <c r="F842" s="146" t="str">
        <f>IF(A842&lt;&gt;"",IF('Données élèves'!H845&lt;&gt;"",'Données élèves'!H845,""),"")</f>
        <v/>
      </c>
      <c r="G842" s="146" t="str">
        <f>IF(AND(A842&lt;&gt;"",'Données élèves'!AC845&lt;&gt;""),IF('Données élèves'!AC845=TRUE,INDEX(codesex,MATCH('Données élèves'!I845,libsex,0)),'Données élèves'!I845),"")</f>
        <v/>
      </c>
      <c r="H842" s="147" t="str">
        <f>IF(A842&lt;&gt;"",IF('Données élèves'!J845&lt;&gt;"",'Données élèves'!J845,""),"")</f>
        <v/>
      </c>
      <c r="I842" s="148" t="str">
        <f>IF(AND(A842&lt;&gt;"",'Données élèves'!AE845&lt;&gt;""),IF('Données élèves'!AE845=TRUE,INDEX(codenat,MATCH('Données élèves'!K845,libnat,0)),'Données élèves'!K845),"")</f>
        <v/>
      </c>
      <c r="J842" s="148" t="str">
        <f>IF(AND(A842&lt;&gt;"",'Données élèves'!AF845&lt;&gt;""),IF('Données élèves'!AF845=TRUE,INDEX(codelangue,MATCH('Données élèves'!L845,liblangue,0)),'Données élèves'!L845),"")</f>
        <v/>
      </c>
      <c r="K842" s="148" t="str">
        <f>IF(AND(A842&lt;&gt;"",'Données élèves'!AH845&lt;&gt;""),IF('Données élèves'!AH845=TRUE,IF(INDEX(codegem,MATCH('Données élèves'!M845,libgem,0))&lt;8000,INDEX(codegem,MATCH('Données élèves'!M845,libgem,0)),""),'Données élèves'!M845),"")</f>
        <v/>
      </c>
      <c r="L842" s="148" t="str">
        <f>IF(AND(A842&lt;&gt;"",'Données élèves'!AH845&lt;&gt;""),IF('Données élèves'!AH845=TRUE,INDEX(codegemhist,MATCH('Données élèves'!M845,libgem,0)),""),"")</f>
        <v/>
      </c>
      <c r="M842" s="148" t="str">
        <f>IF(AND(A842&lt;&gt;"",'Données élèves'!AH845&lt;&gt;""),IF('Données élèves'!AH845=TRUE,IF(INDEX(codegem,MATCH('Données élèves'!M845,libgem,0))&gt;=8000,INDEX(codegem,MATCH('Données élèves'!M845,libgem,0)),""),'Données élèves'!M845),"")</f>
        <v/>
      </c>
      <c r="N842" s="148" t="str">
        <f>IF(AND(A842&lt;&gt;"",'Données élèves'!AI845&lt;&gt;""),IF('Données élèves'!AI845=TRUE,INDEX(codeschart,MATCH('Données élèves'!N845,libschart,0)),'Données élèves'!N845),"")</f>
        <v/>
      </c>
      <c r="O842" s="148" t="str">
        <f>IF(AND(A842&lt;&gt;"",'Données élèves'!O845&lt;&gt;""),'Données élèves'!O845,"")</f>
        <v/>
      </c>
      <c r="P842" s="148" t="str">
        <f>IF(AND(A842&lt;&gt;"",'Données élèves'!AK845&lt;&gt;""),IF('Données élèves'!AK845=TRUE,INDEX(codeform,MATCH('Données élèves'!P845,libform,0)),'Données élèves'!P845),"")</f>
        <v/>
      </c>
      <c r="Q842" s="148" t="str">
        <f>IF(AND(A842&lt;&gt;"",'Données élèves'!AL845&lt;&gt;""),IF('Données élèves'!AL845=TRUE,INDEX(codespe,MATCH('Données élèves'!Q845,libspe,0)),'Données élèves'!Q845),"")</f>
        <v/>
      </c>
      <c r="R842" s="148" t="str">
        <f>IF(AND(A842&lt;&gt;"",OR('Données élèves'!AM845&lt;&gt;"",'Données élèves'!AT845=FALSE)),IF('Données élèves'!AM845=TRUE,INDEX(codemp1,MATCH('Données élèves'!R845,libmp1,0)),IF('Données élèves'!AT845=FALSE,0,'Données élèves'!R845)),"")</f>
        <v/>
      </c>
      <c r="S842" s="148" t="str">
        <f t="shared" si="40"/>
        <v/>
      </c>
      <c r="T842" s="148" t="str">
        <f t="shared" si="41"/>
        <v/>
      </c>
      <c r="U842" s="148" t="str">
        <f>IF(AND(A842&lt;&gt;"",'Données élèves'!S845&lt;&gt;""),'Données élèves'!S845,"")</f>
        <v/>
      </c>
      <c r="V842" s="148" t="str">
        <f>IF(AND(A842&lt;&gt;"",'Données élèves'!T845&lt;&gt;""),'Données élèves'!T845,"")</f>
        <v/>
      </c>
      <c r="W842" s="148" t="str">
        <f>IF(AND(A842&lt;&gt;"",'Données élèves'!U845&lt;&gt;""),'Données élèves'!U845,"")</f>
        <v/>
      </c>
      <c r="X842" s="148" t="str">
        <f>IF(AND(A842&lt;&gt;"",'Données élèves'!V845&lt;&gt;""),'Données élèves'!V845,"")</f>
        <v/>
      </c>
      <c r="Y842" s="148" t="str">
        <f>IF(AND(A842&lt;&gt;"",'Données élèves'!W845&lt;&gt;""),'Données élèves'!W845,"")</f>
        <v/>
      </c>
      <c r="Z842" s="148" t="str">
        <f>IF(AND(A842&lt;&gt;"",'Données élèves'!X845&lt;&gt;""),'Données élèves'!X845,"")</f>
        <v/>
      </c>
    </row>
    <row r="843" spans="1:26" x14ac:dyDescent="0.2">
      <c r="A843" s="146" t="str">
        <f>IF('Données élèves'!$C846&lt;&gt;"",'Données élèves'!A846,"")</f>
        <v/>
      </c>
      <c r="B843" s="146" t="str">
        <f>IF(A843&lt;&gt;"",'Données élèves'!B846,"")</f>
        <v/>
      </c>
      <c r="C843" s="146" t="str">
        <f>IF(AND(A843&lt;&gt;"",'Données élèves'!F846&lt;&gt;""),IF(INDEX(codeclint,MATCH('Données élèves'!F846,libclint,0))&lt;&gt;"",INDEX(codeclint,MATCH('Données élèves'!F846,libclint,0)),""),"")</f>
        <v/>
      </c>
      <c r="D843" s="146" t="str">
        <f t="shared" si="39"/>
        <v/>
      </c>
      <c r="E843" s="146" t="str">
        <f>IF(A843&lt;&gt;"",IF('Données élèves'!G846&lt;&gt;"",IF('Données élèves'!AB846&lt;&gt;"",IF('Données élèves'!G846="LOC.ID",CONCATENATE("LOC.",'Données élèves'!AU$5),'Données élèves'!G846),""),""),"")</f>
        <v/>
      </c>
      <c r="F843" s="146" t="str">
        <f>IF(A843&lt;&gt;"",IF('Données élèves'!H846&lt;&gt;"",'Données élèves'!H846,""),"")</f>
        <v/>
      </c>
      <c r="G843" s="146" t="str">
        <f>IF(AND(A843&lt;&gt;"",'Données élèves'!AC846&lt;&gt;""),IF('Données élèves'!AC846=TRUE,INDEX(codesex,MATCH('Données élèves'!I846,libsex,0)),'Données élèves'!I846),"")</f>
        <v/>
      </c>
      <c r="H843" s="147" t="str">
        <f>IF(A843&lt;&gt;"",IF('Données élèves'!J846&lt;&gt;"",'Données élèves'!J846,""),"")</f>
        <v/>
      </c>
      <c r="I843" s="148" t="str">
        <f>IF(AND(A843&lt;&gt;"",'Données élèves'!AE846&lt;&gt;""),IF('Données élèves'!AE846=TRUE,INDEX(codenat,MATCH('Données élèves'!K846,libnat,0)),'Données élèves'!K846),"")</f>
        <v/>
      </c>
      <c r="J843" s="148" t="str">
        <f>IF(AND(A843&lt;&gt;"",'Données élèves'!AF846&lt;&gt;""),IF('Données élèves'!AF846=TRUE,INDEX(codelangue,MATCH('Données élèves'!L846,liblangue,0)),'Données élèves'!L846),"")</f>
        <v/>
      </c>
      <c r="K843" s="148" t="str">
        <f>IF(AND(A843&lt;&gt;"",'Données élèves'!AH846&lt;&gt;""),IF('Données élèves'!AH846=TRUE,IF(INDEX(codegem,MATCH('Données élèves'!M846,libgem,0))&lt;8000,INDEX(codegem,MATCH('Données élèves'!M846,libgem,0)),""),'Données élèves'!M846),"")</f>
        <v/>
      </c>
      <c r="L843" s="148" t="str">
        <f>IF(AND(A843&lt;&gt;"",'Données élèves'!AH846&lt;&gt;""),IF('Données élèves'!AH846=TRUE,INDEX(codegemhist,MATCH('Données élèves'!M846,libgem,0)),""),"")</f>
        <v/>
      </c>
      <c r="M843" s="148" t="str">
        <f>IF(AND(A843&lt;&gt;"",'Données élèves'!AH846&lt;&gt;""),IF('Données élèves'!AH846=TRUE,IF(INDEX(codegem,MATCH('Données élèves'!M846,libgem,0))&gt;=8000,INDEX(codegem,MATCH('Données élèves'!M846,libgem,0)),""),'Données élèves'!M846),"")</f>
        <v/>
      </c>
      <c r="N843" s="148" t="str">
        <f>IF(AND(A843&lt;&gt;"",'Données élèves'!AI846&lt;&gt;""),IF('Données élèves'!AI846=TRUE,INDEX(codeschart,MATCH('Données élèves'!N846,libschart,0)),'Données élèves'!N846),"")</f>
        <v/>
      </c>
      <c r="O843" s="148" t="str">
        <f>IF(AND(A843&lt;&gt;"",'Données élèves'!O846&lt;&gt;""),'Données élèves'!O846,"")</f>
        <v/>
      </c>
      <c r="P843" s="148" t="str">
        <f>IF(AND(A843&lt;&gt;"",'Données élèves'!AK846&lt;&gt;""),IF('Données élèves'!AK846=TRUE,INDEX(codeform,MATCH('Données élèves'!P846,libform,0)),'Données élèves'!P846),"")</f>
        <v/>
      </c>
      <c r="Q843" s="148" t="str">
        <f>IF(AND(A843&lt;&gt;"",'Données élèves'!AL846&lt;&gt;""),IF('Données élèves'!AL846=TRUE,INDEX(codespe,MATCH('Données élèves'!Q846,libspe,0)),'Données élèves'!Q846),"")</f>
        <v/>
      </c>
      <c r="R843" s="148" t="str">
        <f>IF(AND(A843&lt;&gt;"",OR('Données élèves'!AM846&lt;&gt;"",'Données élèves'!AT846=FALSE)),IF('Données élèves'!AM846=TRUE,INDEX(codemp1,MATCH('Données élèves'!R846,libmp1,0)),IF('Données élèves'!AT846=FALSE,0,'Données élèves'!R846)),"")</f>
        <v/>
      </c>
      <c r="S843" s="148" t="str">
        <f t="shared" si="40"/>
        <v/>
      </c>
      <c r="T843" s="148" t="str">
        <f t="shared" si="41"/>
        <v/>
      </c>
      <c r="U843" s="148" t="str">
        <f>IF(AND(A843&lt;&gt;"",'Données élèves'!S846&lt;&gt;""),'Données élèves'!S846,"")</f>
        <v/>
      </c>
      <c r="V843" s="148" t="str">
        <f>IF(AND(A843&lt;&gt;"",'Données élèves'!T846&lt;&gt;""),'Données élèves'!T846,"")</f>
        <v/>
      </c>
      <c r="W843" s="148" t="str">
        <f>IF(AND(A843&lt;&gt;"",'Données élèves'!U846&lt;&gt;""),'Données élèves'!U846,"")</f>
        <v/>
      </c>
      <c r="X843" s="148" t="str">
        <f>IF(AND(A843&lt;&gt;"",'Données élèves'!V846&lt;&gt;""),'Données élèves'!V846,"")</f>
        <v/>
      </c>
      <c r="Y843" s="148" t="str">
        <f>IF(AND(A843&lt;&gt;"",'Données élèves'!W846&lt;&gt;""),'Données élèves'!W846,"")</f>
        <v/>
      </c>
      <c r="Z843" s="148" t="str">
        <f>IF(AND(A843&lt;&gt;"",'Données élèves'!X846&lt;&gt;""),'Données élèves'!X846,"")</f>
        <v/>
      </c>
    </row>
    <row r="844" spans="1:26" x14ac:dyDescent="0.2">
      <c r="A844" s="146" t="str">
        <f>IF('Données élèves'!$C847&lt;&gt;"",'Données élèves'!A847,"")</f>
        <v/>
      </c>
      <c r="B844" s="146" t="str">
        <f>IF(A844&lt;&gt;"",'Données élèves'!B847,"")</f>
        <v/>
      </c>
      <c r="C844" s="146" t="str">
        <f>IF(AND(A844&lt;&gt;"",'Données élèves'!F847&lt;&gt;""),IF(INDEX(codeclint,MATCH('Données élèves'!F847,libclint,0))&lt;&gt;"",INDEX(codeclint,MATCH('Données élèves'!F847,libclint,0)),""),"")</f>
        <v/>
      </c>
      <c r="D844" s="146" t="str">
        <f t="shared" si="39"/>
        <v/>
      </c>
      <c r="E844" s="146" t="str">
        <f>IF(A844&lt;&gt;"",IF('Données élèves'!G847&lt;&gt;"",IF('Données élèves'!AB847&lt;&gt;"",IF('Données élèves'!G847="LOC.ID",CONCATENATE("LOC.",'Données élèves'!AU$5),'Données élèves'!G847),""),""),"")</f>
        <v/>
      </c>
      <c r="F844" s="146" t="str">
        <f>IF(A844&lt;&gt;"",IF('Données élèves'!H847&lt;&gt;"",'Données élèves'!H847,""),"")</f>
        <v/>
      </c>
      <c r="G844" s="146" t="str">
        <f>IF(AND(A844&lt;&gt;"",'Données élèves'!AC847&lt;&gt;""),IF('Données élèves'!AC847=TRUE,INDEX(codesex,MATCH('Données élèves'!I847,libsex,0)),'Données élèves'!I847),"")</f>
        <v/>
      </c>
      <c r="H844" s="147" t="str">
        <f>IF(A844&lt;&gt;"",IF('Données élèves'!J847&lt;&gt;"",'Données élèves'!J847,""),"")</f>
        <v/>
      </c>
      <c r="I844" s="148" t="str">
        <f>IF(AND(A844&lt;&gt;"",'Données élèves'!AE847&lt;&gt;""),IF('Données élèves'!AE847=TRUE,INDEX(codenat,MATCH('Données élèves'!K847,libnat,0)),'Données élèves'!K847),"")</f>
        <v/>
      </c>
      <c r="J844" s="148" t="str">
        <f>IF(AND(A844&lt;&gt;"",'Données élèves'!AF847&lt;&gt;""),IF('Données élèves'!AF847=TRUE,INDEX(codelangue,MATCH('Données élèves'!L847,liblangue,0)),'Données élèves'!L847),"")</f>
        <v/>
      </c>
      <c r="K844" s="148" t="str">
        <f>IF(AND(A844&lt;&gt;"",'Données élèves'!AH847&lt;&gt;""),IF('Données élèves'!AH847=TRUE,IF(INDEX(codegem,MATCH('Données élèves'!M847,libgem,0))&lt;8000,INDEX(codegem,MATCH('Données élèves'!M847,libgem,0)),""),'Données élèves'!M847),"")</f>
        <v/>
      </c>
      <c r="L844" s="148" t="str">
        <f>IF(AND(A844&lt;&gt;"",'Données élèves'!AH847&lt;&gt;""),IF('Données élèves'!AH847=TRUE,INDEX(codegemhist,MATCH('Données élèves'!M847,libgem,0)),""),"")</f>
        <v/>
      </c>
      <c r="M844" s="148" t="str">
        <f>IF(AND(A844&lt;&gt;"",'Données élèves'!AH847&lt;&gt;""),IF('Données élèves'!AH847=TRUE,IF(INDEX(codegem,MATCH('Données élèves'!M847,libgem,0))&gt;=8000,INDEX(codegem,MATCH('Données élèves'!M847,libgem,0)),""),'Données élèves'!M847),"")</f>
        <v/>
      </c>
      <c r="N844" s="148" t="str">
        <f>IF(AND(A844&lt;&gt;"",'Données élèves'!AI847&lt;&gt;""),IF('Données élèves'!AI847=TRUE,INDEX(codeschart,MATCH('Données élèves'!N847,libschart,0)),'Données élèves'!N847),"")</f>
        <v/>
      </c>
      <c r="O844" s="148" t="str">
        <f>IF(AND(A844&lt;&gt;"",'Données élèves'!O847&lt;&gt;""),'Données élèves'!O847,"")</f>
        <v/>
      </c>
      <c r="P844" s="148" t="str">
        <f>IF(AND(A844&lt;&gt;"",'Données élèves'!AK847&lt;&gt;""),IF('Données élèves'!AK847=TRUE,INDEX(codeform,MATCH('Données élèves'!P847,libform,0)),'Données élèves'!P847),"")</f>
        <v/>
      </c>
      <c r="Q844" s="148" t="str">
        <f>IF(AND(A844&lt;&gt;"",'Données élèves'!AL847&lt;&gt;""),IF('Données élèves'!AL847=TRUE,INDEX(codespe,MATCH('Données élèves'!Q847,libspe,0)),'Données élèves'!Q847),"")</f>
        <v/>
      </c>
      <c r="R844" s="148" t="str">
        <f>IF(AND(A844&lt;&gt;"",OR('Données élèves'!AM847&lt;&gt;"",'Données élèves'!AT847=FALSE)),IF('Données élèves'!AM847=TRUE,INDEX(codemp1,MATCH('Données élèves'!R847,libmp1,0)),IF('Données élèves'!AT847=FALSE,0,'Données élèves'!R847)),"")</f>
        <v/>
      </c>
      <c r="S844" s="148" t="str">
        <f t="shared" si="40"/>
        <v/>
      </c>
      <c r="T844" s="148" t="str">
        <f t="shared" si="41"/>
        <v/>
      </c>
      <c r="U844" s="148" t="str">
        <f>IF(AND(A844&lt;&gt;"",'Données élèves'!S847&lt;&gt;""),'Données élèves'!S847,"")</f>
        <v/>
      </c>
      <c r="V844" s="148" t="str">
        <f>IF(AND(A844&lt;&gt;"",'Données élèves'!T847&lt;&gt;""),'Données élèves'!T847,"")</f>
        <v/>
      </c>
      <c r="W844" s="148" t="str">
        <f>IF(AND(A844&lt;&gt;"",'Données élèves'!U847&lt;&gt;""),'Données élèves'!U847,"")</f>
        <v/>
      </c>
      <c r="X844" s="148" t="str">
        <f>IF(AND(A844&lt;&gt;"",'Données élèves'!V847&lt;&gt;""),'Données élèves'!V847,"")</f>
        <v/>
      </c>
      <c r="Y844" s="148" t="str">
        <f>IF(AND(A844&lt;&gt;"",'Données élèves'!W847&lt;&gt;""),'Données élèves'!W847,"")</f>
        <v/>
      </c>
      <c r="Z844" s="148" t="str">
        <f>IF(AND(A844&lt;&gt;"",'Données élèves'!X847&lt;&gt;""),'Données élèves'!X847,"")</f>
        <v/>
      </c>
    </row>
    <row r="845" spans="1:26" x14ac:dyDescent="0.2">
      <c r="A845" s="146" t="str">
        <f>IF('Données élèves'!$C848&lt;&gt;"",'Données élèves'!A848,"")</f>
        <v/>
      </c>
      <c r="B845" s="146" t="str">
        <f>IF(A845&lt;&gt;"",'Données élèves'!B848,"")</f>
        <v/>
      </c>
      <c r="C845" s="146" t="str">
        <f>IF(AND(A845&lt;&gt;"",'Données élèves'!F848&lt;&gt;""),IF(INDEX(codeclint,MATCH('Données élèves'!F848,libclint,0))&lt;&gt;"",INDEX(codeclint,MATCH('Données élèves'!F848,libclint,0)),""),"")</f>
        <v/>
      </c>
      <c r="D845" s="146" t="str">
        <f t="shared" si="39"/>
        <v/>
      </c>
      <c r="E845" s="146" t="str">
        <f>IF(A845&lt;&gt;"",IF('Données élèves'!G848&lt;&gt;"",IF('Données élèves'!AB848&lt;&gt;"",IF('Données élèves'!G848="LOC.ID",CONCATENATE("LOC.",'Données élèves'!AU$5),'Données élèves'!G848),""),""),"")</f>
        <v/>
      </c>
      <c r="F845" s="146" t="str">
        <f>IF(A845&lt;&gt;"",IF('Données élèves'!H848&lt;&gt;"",'Données élèves'!H848,""),"")</f>
        <v/>
      </c>
      <c r="G845" s="146" t="str">
        <f>IF(AND(A845&lt;&gt;"",'Données élèves'!AC848&lt;&gt;""),IF('Données élèves'!AC848=TRUE,INDEX(codesex,MATCH('Données élèves'!I848,libsex,0)),'Données élèves'!I848),"")</f>
        <v/>
      </c>
      <c r="H845" s="147" t="str">
        <f>IF(A845&lt;&gt;"",IF('Données élèves'!J848&lt;&gt;"",'Données élèves'!J848,""),"")</f>
        <v/>
      </c>
      <c r="I845" s="148" t="str">
        <f>IF(AND(A845&lt;&gt;"",'Données élèves'!AE848&lt;&gt;""),IF('Données élèves'!AE848=TRUE,INDEX(codenat,MATCH('Données élèves'!K848,libnat,0)),'Données élèves'!K848),"")</f>
        <v/>
      </c>
      <c r="J845" s="148" t="str">
        <f>IF(AND(A845&lt;&gt;"",'Données élèves'!AF848&lt;&gt;""),IF('Données élèves'!AF848=TRUE,INDEX(codelangue,MATCH('Données élèves'!L848,liblangue,0)),'Données élèves'!L848),"")</f>
        <v/>
      </c>
      <c r="K845" s="148" t="str">
        <f>IF(AND(A845&lt;&gt;"",'Données élèves'!AH848&lt;&gt;""),IF('Données élèves'!AH848=TRUE,IF(INDEX(codegem,MATCH('Données élèves'!M848,libgem,0))&lt;8000,INDEX(codegem,MATCH('Données élèves'!M848,libgem,0)),""),'Données élèves'!M848),"")</f>
        <v/>
      </c>
      <c r="L845" s="148" t="str">
        <f>IF(AND(A845&lt;&gt;"",'Données élèves'!AH848&lt;&gt;""),IF('Données élèves'!AH848=TRUE,INDEX(codegemhist,MATCH('Données élèves'!M848,libgem,0)),""),"")</f>
        <v/>
      </c>
      <c r="M845" s="148" t="str">
        <f>IF(AND(A845&lt;&gt;"",'Données élèves'!AH848&lt;&gt;""),IF('Données élèves'!AH848=TRUE,IF(INDEX(codegem,MATCH('Données élèves'!M848,libgem,0))&gt;=8000,INDEX(codegem,MATCH('Données élèves'!M848,libgem,0)),""),'Données élèves'!M848),"")</f>
        <v/>
      </c>
      <c r="N845" s="148" t="str">
        <f>IF(AND(A845&lt;&gt;"",'Données élèves'!AI848&lt;&gt;""),IF('Données élèves'!AI848=TRUE,INDEX(codeschart,MATCH('Données élèves'!N848,libschart,0)),'Données élèves'!N848),"")</f>
        <v/>
      </c>
      <c r="O845" s="148" t="str">
        <f>IF(AND(A845&lt;&gt;"",'Données élèves'!O848&lt;&gt;""),'Données élèves'!O848,"")</f>
        <v/>
      </c>
      <c r="P845" s="148" t="str">
        <f>IF(AND(A845&lt;&gt;"",'Données élèves'!AK848&lt;&gt;""),IF('Données élèves'!AK848=TRUE,INDEX(codeform,MATCH('Données élèves'!P848,libform,0)),'Données élèves'!P848),"")</f>
        <v/>
      </c>
      <c r="Q845" s="148" t="str">
        <f>IF(AND(A845&lt;&gt;"",'Données élèves'!AL848&lt;&gt;""),IF('Données élèves'!AL848=TRUE,INDEX(codespe,MATCH('Données élèves'!Q848,libspe,0)),'Données élèves'!Q848),"")</f>
        <v/>
      </c>
      <c r="R845" s="148" t="str">
        <f>IF(AND(A845&lt;&gt;"",OR('Données élèves'!AM848&lt;&gt;"",'Données élèves'!AT848=FALSE)),IF('Données élèves'!AM848=TRUE,INDEX(codemp1,MATCH('Données élèves'!R848,libmp1,0)),IF('Données élèves'!AT848=FALSE,0,'Données élèves'!R848)),"")</f>
        <v/>
      </c>
      <c r="S845" s="148" t="str">
        <f t="shared" si="40"/>
        <v/>
      </c>
      <c r="T845" s="148" t="str">
        <f t="shared" si="41"/>
        <v/>
      </c>
      <c r="U845" s="148" t="str">
        <f>IF(AND(A845&lt;&gt;"",'Données élèves'!S848&lt;&gt;""),'Données élèves'!S848,"")</f>
        <v/>
      </c>
      <c r="V845" s="148" t="str">
        <f>IF(AND(A845&lt;&gt;"",'Données élèves'!T848&lt;&gt;""),'Données élèves'!T848,"")</f>
        <v/>
      </c>
      <c r="W845" s="148" t="str">
        <f>IF(AND(A845&lt;&gt;"",'Données élèves'!U848&lt;&gt;""),'Données élèves'!U848,"")</f>
        <v/>
      </c>
      <c r="X845" s="148" t="str">
        <f>IF(AND(A845&lt;&gt;"",'Données élèves'!V848&lt;&gt;""),'Données élèves'!V848,"")</f>
        <v/>
      </c>
      <c r="Y845" s="148" t="str">
        <f>IF(AND(A845&lt;&gt;"",'Données élèves'!W848&lt;&gt;""),'Données élèves'!W848,"")</f>
        <v/>
      </c>
      <c r="Z845" s="148" t="str">
        <f>IF(AND(A845&lt;&gt;"",'Données élèves'!X848&lt;&gt;""),'Données élèves'!X848,"")</f>
        <v/>
      </c>
    </row>
    <row r="846" spans="1:26" x14ac:dyDescent="0.2">
      <c r="A846" s="146" t="str">
        <f>IF('Données élèves'!$C849&lt;&gt;"",'Données élèves'!A849,"")</f>
        <v/>
      </c>
      <c r="B846" s="146" t="str">
        <f>IF(A846&lt;&gt;"",'Données élèves'!B849,"")</f>
        <v/>
      </c>
      <c r="C846" s="146" t="str">
        <f>IF(AND(A846&lt;&gt;"",'Données élèves'!F849&lt;&gt;""),IF(INDEX(codeclint,MATCH('Données élèves'!F849,libclint,0))&lt;&gt;"",INDEX(codeclint,MATCH('Données élèves'!F849,libclint,0)),""),"")</f>
        <v/>
      </c>
      <c r="D846" s="146" t="str">
        <f t="shared" si="39"/>
        <v/>
      </c>
      <c r="E846" s="146" t="str">
        <f>IF(A846&lt;&gt;"",IF('Données élèves'!G849&lt;&gt;"",IF('Données élèves'!AB849&lt;&gt;"",IF('Données élèves'!G849="LOC.ID",CONCATENATE("LOC.",'Données élèves'!AU$5),'Données élèves'!G849),""),""),"")</f>
        <v/>
      </c>
      <c r="F846" s="146" t="str">
        <f>IF(A846&lt;&gt;"",IF('Données élèves'!H849&lt;&gt;"",'Données élèves'!H849,""),"")</f>
        <v/>
      </c>
      <c r="G846" s="146" t="str">
        <f>IF(AND(A846&lt;&gt;"",'Données élèves'!AC849&lt;&gt;""),IF('Données élèves'!AC849=TRUE,INDEX(codesex,MATCH('Données élèves'!I849,libsex,0)),'Données élèves'!I849),"")</f>
        <v/>
      </c>
      <c r="H846" s="147" t="str">
        <f>IF(A846&lt;&gt;"",IF('Données élèves'!J849&lt;&gt;"",'Données élèves'!J849,""),"")</f>
        <v/>
      </c>
      <c r="I846" s="148" t="str">
        <f>IF(AND(A846&lt;&gt;"",'Données élèves'!AE849&lt;&gt;""),IF('Données élèves'!AE849=TRUE,INDEX(codenat,MATCH('Données élèves'!K849,libnat,0)),'Données élèves'!K849),"")</f>
        <v/>
      </c>
      <c r="J846" s="148" t="str">
        <f>IF(AND(A846&lt;&gt;"",'Données élèves'!AF849&lt;&gt;""),IF('Données élèves'!AF849=TRUE,INDEX(codelangue,MATCH('Données élèves'!L849,liblangue,0)),'Données élèves'!L849),"")</f>
        <v/>
      </c>
      <c r="K846" s="148" t="str">
        <f>IF(AND(A846&lt;&gt;"",'Données élèves'!AH849&lt;&gt;""),IF('Données élèves'!AH849=TRUE,IF(INDEX(codegem,MATCH('Données élèves'!M849,libgem,0))&lt;8000,INDEX(codegem,MATCH('Données élèves'!M849,libgem,0)),""),'Données élèves'!M849),"")</f>
        <v/>
      </c>
      <c r="L846" s="148" t="str">
        <f>IF(AND(A846&lt;&gt;"",'Données élèves'!AH849&lt;&gt;""),IF('Données élèves'!AH849=TRUE,INDEX(codegemhist,MATCH('Données élèves'!M849,libgem,0)),""),"")</f>
        <v/>
      </c>
      <c r="M846" s="148" t="str">
        <f>IF(AND(A846&lt;&gt;"",'Données élèves'!AH849&lt;&gt;""),IF('Données élèves'!AH849=TRUE,IF(INDEX(codegem,MATCH('Données élèves'!M849,libgem,0))&gt;=8000,INDEX(codegem,MATCH('Données élèves'!M849,libgem,0)),""),'Données élèves'!M849),"")</f>
        <v/>
      </c>
      <c r="N846" s="148" t="str">
        <f>IF(AND(A846&lt;&gt;"",'Données élèves'!AI849&lt;&gt;""),IF('Données élèves'!AI849=TRUE,INDEX(codeschart,MATCH('Données élèves'!N849,libschart,0)),'Données élèves'!N849),"")</f>
        <v/>
      </c>
      <c r="O846" s="148" t="str">
        <f>IF(AND(A846&lt;&gt;"",'Données élèves'!O849&lt;&gt;""),'Données élèves'!O849,"")</f>
        <v/>
      </c>
      <c r="P846" s="148" t="str">
        <f>IF(AND(A846&lt;&gt;"",'Données élèves'!AK849&lt;&gt;""),IF('Données élèves'!AK849=TRUE,INDEX(codeform,MATCH('Données élèves'!P849,libform,0)),'Données élèves'!P849),"")</f>
        <v/>
      </c>
      <c r="Q846" s="148" t="str">
        <f>IF(AND(A846&lt;&gt;"",'Données élèves'!AL849&lt;&gt;""),IF('Données élèves'!AL849=TRUE,INDEX(codespe,MATCH('Données élèves'!Q849,libspe,0)),'Données élèves'!Q849),"")</f>
        <v/>
      </c>
      <c r="R846" s="148" t="str">
        <f>IF(AND(A846&lt;&gt;"",OR('Données élèves'!AM849&lt;&gt;"",'Données élèves'!AT849=FALSE)),IF('Données élèves'!AM849=TRUE,INDEX(codemp1,MATCH('Données élèves'!R849,libmp1,0)),IF('Données élèves'!AT849=FALSE,0,'Données élèves'!R849)),"")</f>
        <v/>
      </c>
      <c r="S846" s="148" t="str">
        <f t="shared" si="40"/>
        <v/>
      </c>
      <c r="T846" s="148" t="str">
        <f t="shared" si="41"/>
        <v/>
      </c>
      <c r="U846" s="148" t="str">
        <f>IF(AND(A846&lt;&gt;"",'Données élèves'!S849&lt;&gt;""),'Données élèves'!S849,"")</f>
        <v/>
      </c>
      <c r="V846" s="148" t="str">
        <f>IF(AND(A846&lt;&gt;"",'Données élèves'!T849&lt;&gt;""),'Données élèves'!T849,"")</f>
        <v/>
      </c>
      <c r="W846" s="148" t="str">
        <f>IF(AND(A846&lt;&gt;"",'Données élèves'!U849&lt;&gt;""),'Données élèves'!U849,"")</f>
        <v/>
      </c>
      <c r="X846" s="148" t="str">
        <f>IF(AND(A846&lt;&gt;"",'Données élèves'!V849&lt;&gt;""),'Données élèves'!V849,"")</f>
        <v/>
      </c>
      <c r="Y846" s="148" t="str">
        <f>IF(AND(A846&lt;&gt;"",'Données élèves'!W849&lt;&gt;""),'Données élèves'!W849,"")</f>
        <v/>
      </c>
      <c r="Z846" s="148" t="str">
        <f>IF(AND(A846&lt;&gt;"",'Données élèves'!X849&lt;&gt;""),'Données élèves'!X849,"")</f>
        <v/>
      </c>
    </row>
    <row r="847" spans="1:26" x14ac:dyDescent="0.2">
      <c r="A847" s="146" t="str">
        <f>IF('Données élèves'!$C850&lt;&gt;"",'Données élèves'!A850,"")</f>
        <v/>
      </c>
      <c r="B847" s="146" t="str">
        <f>IF(A847&lt;&gt;"",'Données élèves'!B850,"")</f>
        <v/>
      </c>
      <c r="C847" s="146" t="str">
        <f>IF(AND(A847&lt;&gt;"",'Données élèves'!F850&lt;&gt;""),IF(INDEX(codeclint,MATCH('Données élèves'!F850,libclint,0))&lt;&gt;"",INDEX(codeclint,MATCH('Données élèves'!F850,libclint,0)),""),"")</f>
        <v/>
      </c>
      <c r="D847" s="146" t="str">
        <f t="shared" si="39"/>
        <v/>
      </c>
      <c r="E847" s="146" t="str">
        <f>IF(A847&lt;&gt;"",IF('Données élèves'!G850&lt;&gt;"",IF('Données élèves'!AB850&lt;&gt;"",IF('Données élèves'!G850="LOC.ID",CONCATENATE("LOC.",'Données élèves'!AU$5),'Données élèves'!G850),""),""),"")</f>
        <v/>
      </c>
      <c r="F847" s="146" t="str">
        <f>IF(A847&lt;&gt;"",IF('Données élèves'!H850&lt;&gt;"",'Données élèves'!H850,""),"")</f>
        <v/>
      </c>
      <c r="G847" s="146" t="str">
        <f>IF(AND(A847&lt;&gt;"",'Données élèves'!AC850&lt;&gt;""),IF('Données élèves'!AC850=TRUE,INDEX(codesex,MATCH('Données élèves'!I850,libsex,0)),'Données élèves'!I850),"")</f>
        <v/>
      </c>
      <c r="H847" s="147" t="str">
        <f>IF(A847&lt;&gt;"",IF('Données élèves'!J850&lt;&gt;"",'Données élèves'!J850,""),"")</f>
        <v/>
      </c>
      <c r="I847" s="148" t="str">
        <f>IF(AND(A847&lt;&gt;"",'Données élèves'!AE850&lt;&gt;""),IF('Données élèves'!AE850=TRUE,INDEX(codenat,MATCH('Données élèves'!K850,libnat,0)),'Données élèves'!K850),"")</f>
        <v/>
      </c>
      <c r="J847" s="148" t="str">
        <f>IF(AND(A847&lt;&gt;"",'Données élèves'!AF850&lt;&gt;""),IF('Données élèves'!AF850=TRUE,INDEX(codelangue,MATCH('Données élèves'!L850,liblangue,0)),'Données élèves'!L850),"")</f>
        <v/>
      </c>
      <c r="K847" s="148" t="str">
        <f>IF(AND(A847&lt;&gt;"",'Données élèves'!AH850&lt;&gt;""),IF('Données élèves'!AH850=TRUE,IF(INDEX(codegem,MATCH('Données élèves'!M850,libgem,0))&lt;8000,INDEX(codegem,MATCH('Données élèves'!M850,libgem,0)),""),'Données élèves'!M850),"")</f>
        <v/>
      </c>
      <c r="L847" s="148" t="str">
        <f>IF(AND(A847&lt;&gt;"",'Données élèves'!AH850&lt;&gt;""),IF('Données élèves'!AH850=TRUE,INDEX(codegemhist,MATCH('Données élèves'!M850,libgem,0)),""),"")</f>
        <v/>
      </c>
      <c r="M847" s="148" t="str">
        <f>IF(AND(A847&lt;&gt;"",'Données élèves'!AH850&lt;&gt;""),IF('Données élèves'!AH850=TRUE,IF(INDEX(codegem,MATCH('Données élèves'!M850,libgem,0))&gt;=8000,INDEX(codegem,MATCH('Données élèves'!M850,libgem,0)),""),'Données élèves'!M850),"")</f>
        <v/>
      </c>
      <c r="N847" s="148" t="str">
        <f>IF(AND(A847&lt;&gt;"",'Données élèves'!AI850&lt;&gt;""),IF('Données élèves'!AI850=TRUE,INDEX(codeschart,MATCH('Données élèves'!N850,libschart,0)),'Données élèves'!N850),"")</f>
        <v/>
      </c>
      <c r="O847" s="148" t="str">
        <f>IF(AND(A847&lt;&gt;"",'Données élèves'!O850&lt;&gt;""),'Données élèves'!O850,"")</f>
        <v/>
      </c>
      <c r="P847" s="148" t="str">
        <f>IF(AND(A847&lt;&gt;"",'Données élèves'!AK850&lt;&gt;""),IF('Données élèves'!AK850=TRUE,INDEX(codeform,MATCH('Données élèves'!P850,libform,0)),'Données élèves'!P850),"")</f>
        <v/>
      </c>
      <c r="Q847" s="148" t="str">
        <f>IF(AND(A847&lt;&gt;"",'Données élèves'!AL850&lt;&gt;""),IF('Données élèves'!AL850=TRUE,INDEX(codespe,MATCH('Données élèves'!Q850,libspe,0)),'Données élèves'!Q850),"")</f>
        <v/>
      </c>
      <c r="R847" s="148" t="str">
        <f>IF(AND(A847&lt;&gt;"",OR('Données élèves'!AM850&lt;&gt;"",'Données élèves'!AT850=FALSE)),IF('Données élèves'!AM850=TRUE,INDEX(codemp1,MATCH('Données élèves'!R850,libmp1,0)),IF('Données élèves'!AT850=FALSE,0,'Données élèves'!R850)),"")</f>
        <v/>
      </c>
      <c r="S847" s="148" t="str">
        <f t="shared" si="40"/>
        <v/>
      </c>
      <c r="T847" s="148" t="str">
        <f t="shared" si="41"/>
        <v/>
      </c>
      <c r="U847" s="148" t="str">
        <f>IF(AND(A847&lt;&gt;"",'Données élèves'!S850&lt;&gt;""),'Données élèves'!S850,"")</f>
        <v/>
      </c>
      <c r="V847" s="148" t="str">
        <f>IF(AND(A847&lt;&gt;"",'Données élèves'!T850&lt;&gt;""),'Données élèves'!T850,"")</f>
        <v/>
      </c>
      <c r="W847" s="148" t="str">
        <f>IF(AND(A847&lt;&gt;"",'Données élèves'!U850&lt;&gt;""),'Données élèves'!U850,"")</f>
        <v/>
      </c>
      <c r="X847" s="148" t="str">
        <f>IF(AND(A847&lt;&gt;"",'Données élèves'!V850&lt;&gt;""),'Données élèves'!V850,"")</f>
        <v/>
      </c>
      <c r="Y847" s="148" t="str">
        <f>IF(AND(A847&lt;&gt;"",'Données élèves'!W850&lt;&gt;""),'Données élèves'!W850,"")</f>
        <v/>
      </c>
      <c r="Z847" s="148" t="str">
        <f>IF(AND(A847&lt;&gt;"",'Données élèves'!X850&lt;&gt;""),'Données élèves'!X850,"")</f>
        <v/>
      </c>
    </row>
    <row r="848" spans="1:26" x14ac:dyDescent="0.2">
      <c r="A848" s="146" t="str">
        <f>IF('Données élèves'!$C851&lt;&gt;"",'Données élèves'!A851,"")</f>
        <v/>
      </c>
      <c r="B848" s="146" t="str">
        <f>IF(A848&lt;&gt;"",'Données élèves'!B851,"")</f>
        <v/>
      </c>
      <c r="C848" s="146" t="str">
        <f>IF(AND(A848&lt;&gt;"",'Données élèves'!F851&lt;&gt;""),IF(INDEX(codeclint,MATCH('Données élèves'!F851,libclint,0))&lt;&gt;"",INDEX(codeclint,MATCH('Données élèves'!F851,libclint,0)),""),"")</f>
        <v/>
      </c>
      <c r="D848" s="146" t="str">
        <f t="shared" si="39"/>
        <v/>
      </c>
      <c r="E848" s="146" t="str">
        <f>IF(A848&lt;&gt;"",IF('Données élèves'!G851&lt;&gt;"",IF('Données élèves'!AB851&lt;&gt;"",IF('Données élèves'!G851="LOC.ID",CONCATENATE("LOC.",'Données élèves'!AU$5),'Données élèves'!G851),""),""),"")</f>
        <v/>
      </c>
      <c r="F848" s="146" t="str">
        <f>IF(A848&lt;&gt;"",IF('Données élèves'!H851&lt;&gt;"",'Données élèves'!H851,""),"")</f>
        <v/>
      </c>
      <c r="G848" s="146" t="str">
        <f>IF(AND(A848&lt;&gt;"",'Données élèves'!AC851&lt;&gt;""),IF('Données élèves'!AC851=TRUE,INDEX(codesex,MATCH('Données élèves'!I851,libsex,0)),'Données élèves'!I851),"")</f>
        <v/>
      </c>
      <c r="H848" s="147" t="str">
        <f>IF(A848&lt;&gt;"",IF('Données élèves'!J851&lt;&gt;"",'Données élèves'!J851,""),"")</f>
        <v/>
      </c>
      <c r="I848" s="148" t="str">
        <f>IF(AND(A848&lt;&gt;"",'Données élèves'!AE851&lt;&gt;""),IF('Données élèves'!AE851=TRUE,INDEX(codenat,MATCH('Données élèves'!K851,libnat,0)),'Données élèves'!K851),"")</f>
        <v/>
      </c>
      <c r="J848" s="148" t="str">
        <f>IF(AND(A848&lt;&gt;"",'Données élèves'!AF851&lt;&gt;""),IF('Données élèves'!AF851=TRUE,INDEX(codelangue,MATCH('Données élèves'!L851,liblangue,0)),'Données élèves'!L851),"")</f>
        <v/>
      </c>
      <c r="K848" s="148" t="str">
        <f>IF(AND(A848&lt;&gt;"",'Données élèves'!AH851&lt;&gt;""),IF('Données élèves'!AH851=TRUE,IF(INDEX(codegem,MATCH('Données élèves'!M851,libgem,0))&lt;8000,INDEX(codegem,MATCH('Données élèves'!M851,libgem,0)),""),'Données élèves'!M851),"")</f>
        <v/>
      </c>
      <c r="L848" s="148" t="str">
        <f>IF(AND(A848&lt;&gt;"",'Données élèves'!AH851&lt;&gt;""),IF('Données élèves'!AH851=TRUE,INDEX(codegemhist,MATCH('Données élèves'!M851,libgem,0)),""),"")</f>
        <v/>
      </c>
      <c r="M848" s="148" t="str">
        <f>IF(AND(A848&lt;&gt;"",'Données élèves'!AH851&lt;&gt;""),IF('Données élèves'!AH851=TRUE,IF(INDEX(codegem,MATCH('Données élèves'!M851,libgem,0))&gt;=8000,INDEX(codegem,MATCH('Données élèves'!M851,libgem,0)),""),'Données élèves'!M851),"")</f>
        <v/>
      </c>
      <c r="N848" s="148" t="str">
        <f>IF(AND(A848&lt;&gt;"",'Données élèves'!AI851&lt;&gt;""),IF('Données élèves'!AI851=TRUE,INDEX(codeschart,MATCH('Données élèves'!N851,libschart,0)),'Données élèves'!N851),"")</f>
        <v/>
      </c>
      <c r="O848" s="148" t="str">
        <f>IF(AND(A848&lt;&gt;"",'Données élèves'!O851&lt;&gt;""),'Données élèves'!O851,"")</f>
        <v/>
      </c>
      <c r="P848" s="148" t="str">
        <f>IF(AND(A848&lt;&gt;"",'Données élèves'!AK851&lt;&gt;""),IF('Données élèves'!AK851=TRUE,INDEX(codeform,MATCH('Données élèves'!P851,libform,0)),'Données élèves'!P851),"")</f>
        <v/>
      </c>
      <c r="Q848" s="148" t="str">
        <f>IF(AND(A848&lt;&gt;"",'Données élèves'!AL851&lt;&gt;""),IF('Données élèves'!AL851=TRUE,INDEX(codespe,MATCH('Données élèves'!Q851,libspe,0)),'Données élèves'!Q851),"")</f>
        <v/>
      </c>
      <c r="R848" s="148" t="str">
        <f>IF(AND(A848&lt;&gt;"",OR('Données élèves'!AM851&lt;&gt;"",'Données élèves'!AT851=FALSE)),IF('Données élèves'!AM851=TRUE,INDEX(codemp1,MATCH('Données élèves'!R851,libmp1,0)),IF('Données élèves'!AT851=FALSE,0,'Données élèves'!R851)),"")</f>
        <v/>
      </c>
      <c r="S848" s="148" t="str">
        <f t="shared" si="40"/>
        <v/>
      </c>
      <c r="T848" s="148" t="str">
        <f t="shared" si="41"/>
        <v/>
      </c>
      <c r="U848" s="148" t="str">
        <f>IF(AND(A848&lt;&gt;"",'Données élèves'!S851&lt;&gt;""),'Données élèves'!S851,"")</f>
        <v/>
      </c>
      <c r="V848" s="148" t="str">
        <f>IF(AND(A848&lt;&gt;"",'Données élèves'!T851&lt;&gt;""),'Données élèves'!T851,"")</f>
        <v/>
      </c>
      <c r="W848" s="148" t="str">
        <f>IF(AND(A848&lt;&gt;"",'Données élèves'!U851&lt;&gt;""),'Données élèves'!U851,"")</f>
        <v/>
      </c>
      <c r="X848" s="148" t="str">
        <f>IF(AND(A848&lt;&gt;"",'Données élèves'!V851&lt;&gt;""),'Données élèves'!V851,"")</f>
        <v/>
      </c>
      <c r="Y848" s="148" t="str">
        <f>IF(AND(A848&lt;&gt;"",'Données élèves'!W851&lt;&gt;""),'Données élèves'!W851,"")</f>
        <v/>
      </c>
      <c r="Z848" s="148" t="str">
        <f>IF(AND(A848&lt;&gt;"",'Données élèves'!X851&lt;&gt;""),'Données élèves'!X851,"")</f>
        <v/>
      </c>
    </row>
    <row r="849" spans="1:26" x14ac:dyDescent="0.2">
      <c r="A849" s="146" t="str">
        <f>IF('Données élèves'!$C852&lt;&gt;"",'Données élèves'!A852,"")</f>
        <v/>
      </c>
      <c r="B849" s="146" t="str">
        <f>IF(A849&lt;&gt;"",'Données élèves'!B852,"")</f>
        <v/>
      </c>
      <c r="C849" s="146" t="str">
        <f>IF(AND(A849&lt;&gt;"",'Données élèves'!F852&lt;&gt;""),IF(INDEX(codeclint,MATCH('Données élèves'!F852,libclint,0))&lt;&gt;"",INDEX(codeclint,MATCH('Données élèves'!F852,libclint,0)),""),"")</f>
        <v/>
      </c>
      <c r="D849" s="146" t="str">
        <f t="shared" si="39"/>
        <v/>
      </c>
      <c r="E849" s="146" t="str">
        <f>IF(A849&lt;&gt;"",IF('Données élèves'!G852&lt;&gt;"",IF('Données élèves'!AB852&lt;&gt;"",IF('Données élèves'!G852="LOC.ID",CONCATENATE("LOC.",'Données élèves'!AU$5),'Données élèves'!G852),""),""),"")</f>
        <v/>
      </c>
      <c r="F849" s="146" t="str">
        <f>IF(A849&lt;&gt;"",IF('Données élèves'!H852&lt;&gt;"",'Données élèves'!H852,""),"")</f>
        <v/>
      </c>
      <c r="G849" s="146" t="str">
        <f>IF(AND(A849&lt;&gt;"",'Données élèves'!AC852&lt;&gt;""),IF('Données élèves'!AC852=TRUE,INDEX(codesex,MATCH('Données élèves'!I852,libsex,0)),'Données élèves'!I852),"")</f>
        <v/>
      </c>
      <c r="H849" s="147" t="str">
        <f>IF(A849&lt;&gt;"",IF('Données élèves'!J852&lt;&gt;"",'Données élèves'!J852,""),"")</f>
        <v/>
      </c>
      <c r="I849" s="148" t="str">
        <f>IF(AND(A849&lt;&gt;"",'Données élèves'!AE852&lt;&gt;""),IF('Données élèves'!AE852=TRUE,INDEX(codenat,MATCH('Données élèves'!K852,libnat,0)),'Données élèves'!K852),"")</f>
        <v/>
      </c>
      <c r="J849" s="148" t="str">
        <f>IF(AND(A849&lt;&gt;"",'Données élèves'!AF852&lt;&gt;""),IF('Données élèves'!AF852=TRUE,INDEX(codelangue,MATCH('Données élèves'!L852,liblangue,0)),'Données élèves'!L852),"")</f>
        <v/>
      </c>
      <c r="K849" s="148" t="str">
        <f>IF(AND(A849&lt;&gt;"",'Données élèves'!AH852&lt;&gt;""),IF('Données élèves'!AH852=TRUE,IF(INDEX(codegem,MATCH('Données élèves'!M852,libgem,0))&lt;8000,INDEX(codegem,MATCH('Données élèves'!M852,libgem,0)),""),'Données élèves'!M852),"")</f>
        <v/>
      </c>
      <c r="L849" s="148" t="str">
        <f>IF(AND(A849&lt;&gt;"",'Données élèves'!AH852&lt;&gt;""),IF('Données élèves'!AH852=TRUE,INDEX(codegemhist,MATCH('Données élèves'!M852,libgem,0)),""),"")</f>
        <v/>
      </c>
      <c r="M849" s="148" t="str">
        <f>IF(AND(A849&lt;&gt;"",'Données élèves'!AH852&lt;&gt;""),IF('Données élèves'!AH852=TRUE,IF(INDEX(codegem,MATCH('Données élèves'!M852,libgem,0))&gt;=8000,INDEX(codegem,MATCH('Données élèves'!M852,libgem,0)),""),'Données élèves'!M852),"")</f>
        <v/>
      </c>
      <c r="N849" s="148" t="str">
        <f>IF(AND(A849&lt;&gt;"",'Données élèves'!AI852&lt;&gt;""),IF('Données élèves'!AI852=TRUE,INDEX(codeschart,MATCH('Données élèves'!N852,libschart,0)),'Données élèves'!N852),"")</f>
        <v/>
      </c>
      <c r="O849" s="148" t="str">
        <f>IF(AND(A849&lt;&gt;"",'Données élèves'!O852&lt;&gt;""),'Données élèves'!O852,"")</f>
        <v/>
      </c>
      <c r="P849" s="148" t="str">
        <f>IF(AND(A849&lt;&gt;"",'Données élèves'!AK852&lt;&gt;""),IF('Données élèves'!AK852=TRUE,INDEX(codeform,MATCH('Données élèves'!P852,libform,0)),'Données élèves'!P852),"")</f>
        <v/>
      </c>
      <c r="Q849" s="148" t="str">
        <f>IF(AND(A849&lt;&gt;"",'Données élèves'!AL852&lt;&gt;""),IF('Données élèves'!AL852=TRUE,INDEX(codespe,MATCH('Données élèves'!Q852,libspe,0)),'Données élèves'!Q852),"")</f>
        <v/>
      </c>
      <c r="R849" s="148" t="str">
        <f>IF(AND(A849&lt;&gt;"",OR('Données élèves'!AM852&lt;&gt;"",'Données élèves'!AT852=FALSE)),IF('Données élèves'!AM852=TRUE,INDEX(codemp1,MATCH('Données élèves'!R852,libmp1,0)),IF('Données élèves'!AT852=FALSE,0,'Données élèves'!R852)),"")</f>
        <v/>
      </c>
      <c r="S849" s="148" t="str">
        <f t="shared" si="40"/>
        <v/>
      </c>
      <c r="T849" s="148" t="str">
        <f t="shared" si="41"/>
        <v/>
      </c>
      <c r="U849" s="148" t="str">
        <f>IF(AND(A849&lt;&gt;"",'Données élèves'!S852&lt;&gt;""),'Données élèves'!S852,"")</f>
        <v/>
      </c>
      <c r="V849" s="148" t="str">
        <f>IF(AND(A849&lt;&gt;"",'Données élèves'!T852&lt;&gt;""),'Données élèves'!T852,"")</f>
        <v/>
      </c>
      <c r="W849" s="148" t="str">
        <f>IF(AND(A849&lt;&gt;"",'Données élèves'!U852&lt;&gt;""),'Données élèves'!U852,"")</f>
        <v/>
      </c>
      <c r="X849" s="148" t="str">
        <f>IF(AND(A849&lt;&gt;"",'Données élèves'!V852&lt;&gt;""),'Données élèves'!V852,"")</f>
        <v/>
      </c>
      <c r="Y849" s="148" t="str">
        <f>IF(AND(A849&lt;&gt;"",'Données élèves'!W852&lt;&gt;""),'Données élèves'!W852,"")</f>
        <v/>
      </c>
      <c r="Z849" s="148" t="str">
        <f>IF(AND(A849&lt;&gt;"",'Données élèves'!X852&lt;&gt;""),'Données élèves'!X852,"")</f>
        <v/>
      </c>
    </row>
    <row r="850" spans="1:26" x14ac:dyDescent="0.2">
      <c r="A850" s="146" t="str">
        <f>IF('Données élèves'!$C853&lt;&gt;"",'Données élèves'!A853,"")</f>
        <v/>
      </c>
      <c r="B850" s="146" t="str">
        <f>IF(A850&lt;&gt;"",'Données élèves'!B853,"")</f>
        <v/>
      </c>
      <c r="C850" s="146" t="str">
        <f>IF(AND(A850&lt;&gt;"",'Données élèves'!F853&lt;&gt;""),IF(INDEX(codeclint,MATCH('Données élèves'!F853,libclint,0))&lt;&gt;"",INDEX(codeclint,MATCH('Données élèves'!F853,libclint,0)),""),"")</f>
        <v/>
      </c>
      <c r="D850" s="146" t="str">
        <f t="shared" si="39"/>
        <v/>
      </c>
      <c r="E850" s="146" t="str">
        <f>IF(A850&lt;&gt;"",IF('Données élèves'!G853&lt;&gt;"",IF('Données élèves'!AB853&lt;&gt;"",IF('Données élèves'!G853="LOC.ID",CONCATENATE("LOC.",'Données élèves'!AU$5),'Données élèves'!G853),""),""),"")</f>
        <v/>
      </c>
      <c r="F850" s="146" t="str">
        <f>IF(A850&lt;&gt;"",IF('Données élèves'!H853&lt;&gt;"",'Données élèves'!H853,""),"")</f>
        <v/>
      </c>
      <c r="G850" s="146" t="str">
        <f>IF(AND(A850&lt;&gt;"",'Données élèves'!AC853&lt;&gt;""),IF('Données élèves'!AC853=TRUE,INDEX(codesex,MATCH('Données élèves'!I853,libsex,0)),'Données élèves'!I853),"")</f>
        <v/>
      </c>
      <c r="H850" s="147" t="str">
        <f>IF(A850&lt;&gt;"",IF('Données élèves'!J853&lt;&gt;"",'Données élèves'!J853,""),"")</f>
        <v/>
      </c>
      <c r="I850" s="148" t="str">
        <f>IF(AND(A850&lt;&gt;"",'Données élèves'!AE853&lt;&gt;""),IF('Données élèves'!AE853=TRUE,INDEX(codenat,MATCH('Données élèves'!K853,libnat,0)),'Données élèves'!K853),"")</f>
        <v/>
      </c>
      <c r="J850" s="148" t="str">
        <f>IF(AND(A850&lt;&gt;"",'Données élèves'!AF853&lt;&gt;""),IF('Données élèves'!AF853=TRUE,INDEX(codelangue,MATCH('Données élèves'!L853,liblangue,0)),'Données élèves'!L853),"")</f>
        <v/>
      </c>
      <c r="K850" s="148" t="str">
        <f>IF(AND(A850&lt;&gt;"",'Données élèves'!AH853&lt;&gt;""),IF('Données élèves'!AH853=TRUE,IF(INDEX(codegem,MATCH('Données élèves'!M853,libgem,0))&lt;8000,INDEX(codegem,MATCH('Données élèves'!M853,libgem,0)),""),'Données élèves'!M853),"")</f>
        <v/>
      </c>
      <c r="L850" s="148" t="str">
        <f>IF(AND(A850&lt;&gt;"",'Données élèves'!AH853&lt;&gt;""),IF('Données élèves'!AH853=TRUE,INDEX(codegemhist,MATCH('Données élèves'!M853,libgem,0)),""),"")</f>
        <v/>
      </c>
      <c r="M850" s="148" t="str">
        <f>IF(AND(A850&lt;&gt;"",'Données élèves'!AH853&lt;&gt;""),IF('Données élèves'!AH853=TRUE,IF(INDEX(codegem,MATCH('Données élèves'!M853,libgem,0))&gt;=8000,INDEX(codegem,MATCH('Données élèves'!M853,libgem,0)),""),'Données élèves'!M853),"")</f>
        <v/>
      </c>
      <c r="N850" s="148" t="str">
        <f>IF(AND(A850&lt;&gt;"",'Données élèves'!AI853&lt;&gt;""),IF('Données élèves'!AI853=TRUE,INDEX(codeschart,MATCH('Données élèves'!N853,libschart,0)),'Données élèves'!N853),"")</f>
        <v/>
      </c>
      <c r="O850" s="148" t="str">
        <f>IF(AND(A850&lt;&gt;"",'Données élèves'!O853&lt;&gt;""),'Données élèves'!O853,"")</f>
        <v/>
      </c>
      <c r="P850" s="148" t="str">
        <f>IF(AND(A850&lt;&gt;"",'Données élèves'!AK853&lt;&gt;""),IF('Données élèves'!AK853=TRUE,INDEX(codeform,MATCH('Données élèves'!P853,libform,0)),'Données élèves'!P853),"")</f>
        <v/>
      </c>
      <c r="Q850" s="148" t="str">
        <f>IF(AND(A850&lt;&gt;"",'Données élèves'!AL853&lt;&gt;""),IF('Données élèves'!AL853=TRUE,INDEX(codespe,MATCH('Données élèves'!Q853,libspe,0)),'Données élèves'!Q853),"")</f>
        <v/>
      </c>
      <c r="R850" s="148" t="str">
        <f>IF(AND(A850&lt;&gt;"",OR('Données élèves'!AM853&lt;&gt;"",'Données élèves'!AT853=FALSE)),IF('Données élèves'!AM853=TRUE,INDEX(codemp1,MATCH('Données élèves'!R853,libmp1,0)),IF('Données élèves'!AT853=FALSE,0,'Données élèves'!R853)),"")</f>
        <v/>
      </c>
      <c r="S850" s="148" t="str">
        <f t="shared" si="40"/>
        <v/>
      </c>
      <c r="T850" s="148" t="str">
        <f t="shared" si="41"/>
        <v/>
      </c>
      <c r="U850" s="148" t="str">
        <f>IF(AND(A850&lt;&gt;"",'Données élèves'!S853&lt;&gt;""),'Données élèves'!S853,"")</f>
        <v/>
      </c>
      <c r="V850" s="148" t="str">
        <f>IF(AND(A850&lt;&gt;"",'Données élèves'!T853&lt;&gt;""),'Données élèves'!T853,"")</f>
        <v/>
      </c>
      <c r="W850" s="148" t="str">
        <f>IF(AND(A850&lt;&gt;"",'Données élèves'!U853&lt;&gt;""),'Données élèves'!U853,"")</f>
        <v/>
      </c>
      <c r="X850" s="148" t="str">
        <f>IF(AND(A850&lt;&gt;"",'Données élèves'!V853&lt;&gt;""),'Données élèves'!V853,"")</f>
        <v/>
      </c>
      <c r="Y850" s="148" t="str">
        <f>IF(AND(A850&lt;&gt;"",'Données élèves'!W853&lt;&gt;""),'Données élèves'!W853,"")</f>
        <v/>
      </c>
      <c r="Z850" s="148" t="str">
        <f>IF(AND(A850&lt;&gt;"",'Données élèves'!X853&lt;&gt;""),'Données élèves'!X853,"")</f>
        <v/>
      </c>
    </row>
    <row r="851" spans="1:26" x14ac:dyDescent="0.2">
      <c r="A851" s="146" t="str">
        <f>IF('Données élèves'!$C854&lt;&gt;"",'Données élèves'!A854,"")</f>
        <v/>
      </c>
      <c r="B851" s="146" t="str">
        <f>IF(A851&lt;&gt;"",'Données élèves'!B854,"")</f>
        <v/>
      </c>
      <c r="C851" s="146" t="str">
        <f>IF(AND(A851&lt;&gt;"",'Données élèves'!F854&lt;&gt;""),IF(INDEX(codeclint,MATCH('Données élèves'!F854,libclint,0))&lt;&gt;"",INDEX(codeclint,MATCH('Données élèves'!F854,libclint,0)),""),"")</f>
        <v/>
      </c>
      <c r="D851" s="146" t="str">
        <f t="shared" si="39"/>
        <v/>
      </c>
      <c r="E851" s="146" t="str">
        <f>IF(A851&lt;&gt;"",IF('Données élèves'!G854&lt;&gt;"",IF('Données élèves'!AB854&lt;&gt;"",IF('Données élèves'!G854="LOC.ID",CONCATENATE("LOC.",'Données élèves'!AU$5),'Données élèves'!G854),""),""),"")</f>
        <v/>
      </c>
      <c r="F851" s="146" t="str">
        <f>IF(A851&lt;&gt;"",IF('Données élèves'!H854&lt;&gt;"",'Données élèves'!H854,""),"")</f>
        <v/>
      </c>
      <c r="G851" s="146" t="str">
        <f>IF(AND(A851&lt;&gt;"",'Données élèves'!AC854&lt;&gt;""),IF('Données élèves'!AC854=TRUE,INDEX(codesex,MATCH('Données élèves'!I854,libsex,0)),'Données élèves'!I854),"")</f>
        <v/>
      </c>
      <c r="H851" s="147" t="str">
        <f>IF(A851&lt;&gt;"",IF('Données élèves'!J854&lt;&gt;"",'Données élèves'!J854,""),"")</f>
        <v/>
      </c>
      <c r="I851" s="148" t="str">
        <f>IF(AND(A851&lt;&gt;"",'Données élèves'!AE854&lt;&gt;""),IF('Données élèves'!AE854=TRUE,INDEX(codenat,MATCH('Données élèves'!K854,libnat,0)),'Données élèves'!K854),"")</f>
        <v/>
      </c>
      <c r="J851" s="148" t="str">
        <f>IF(AND(A851&lt;&gt;"",'Données élèves'!AF854&lt;&gt;""),IF('Données élèves'!AF854=TRUE,INDEX(codelangue,MATCH('Données élèves'!L854,liblangue,0)),'Données élèves'!L854),"")</f>
        <v/>
      </c>
      <c r="K851" s="148" t="str">
        <f>IF(AND(A851&lt;&gt;"",'Données élèves'!AH854&lt;&gt;""),IF('Données élèves'!AH854=TRUE,IF(INDEX(codegem,MATCH('Données élèves'!M854,libgem,0))&lt;8000,INDEX(codegem,MATCH('Données élèves'!M854,libgem,0)),""),'Données élèves'!M854),"")</f>
        <v/>
      </c>
      <c r="L851" s="148" t="str">
        <f>IF(AND(A851&lt;&gt;"",'Données élèves'!AH854&lt;&gt;""),IF('Données élèves'!AH854=TRUE,INDEX(codegemhist,MATCH('Données élèves'!M854,libgem,0)),""),"")</f>
        <v/>
      </c>
      <c r="M851" s="148" t="str">
        <f>IF(AND(A851&lt;&gt;"",'Données élèves'!AH854&lt;&gt;""),IF('Données élèves'!AH854=TRUE,IF(INDEX(codegem,MATCH('Données élèves'!M854,libgem,0))&gt;=8000,INDEX(codegem,MATCH('Données élèves'!M854,libgem,0)),""),'Données élèves'!M854),"")</f>
        <v/>
      </c>
      <c r="N851" s="148" t="str">
        <f>IF(AND(A851&lt;&gt;"",'Données élèves'!AI854&lt;&gt;""),IF('Données élèves'!AI854=TRUE,INDEX(codeschart,MATCH('Données élèves'!N854,libschart,0)),'Données élèves'!N854),"")</f>
        <v/>
      </c>
      <c r="O851" s="148" t="str">
        <f>IF(AND(A851&lt;&gt;"",'Données élèves'!O854&lt;&gt;""),'Données élèves'!O854,"")</f>
        <v/>
      </c>
      <c r="P851" s="148" t="str">
        <f>IF(AND(A851&lt;&gt;"",'Données élèves'!AK854&lt;&gt;""),IF('Données élèves'!AK854=TRUE,INDEX(codeform,MATCH('Données élèves'!P854,libform,0)),'Données élèves'!P854),"")</f>
        <v/>
      </c>
      <c r="Q851" s="148" t="str">
        <f>IF(AND(A851&lt;&gt;"",'Données élèves'!AL854&lt;&gt;""),IF('Données élèves'!AL854=TRUE,INDEX(codespe,MATCH('Données élèves'!Q854,libspe,0)),'Données élèves'!Q854),"")</f>
        <v/>
      </c>
      <c r="R851" s="148" t="str">
        <f>IF(AND(A851&lt;&gt;"",OR('Données élèves'!AM854&lt;&gt;"",'Données élèves'!AT854=FALSE)),IF('Données élèves'!AM854=TRUE,INDEX(codemp1,MATCH('Données élèves'!R854,libmp1,0)),IF('Données élèves'!AT854=FALSE,0,'Données élèves'!R854)),"")</f>
        <v/>
      </c>
      <c r="S851" s="148" t="str">
        <f t="shared" si="40"/>
        <v/>
      </c>
      <c r="T851" s="148" t="str">
        <f t="shared" si="41"/>
        <v/>
      </c>
      <c r="U851" s="148" t="str">
        <f>IF(AND(A851&lt;&gt;"",'Données élèves'!S854&lt;&gt;""),'Données élèves'!S854,"")</f>
        <v/>
      </c>
      <c r="V851" s="148" t="str">
        <f>IF(AND(A851&lt;&gt;"",'Données élèves'!T854&lt;&gt;""),'Données élèves'!T854,"")</f>
        <v/>
      </c>
      <c r="W851" s="148" t="str">
        <f>IF(AND(A851&lt;&gt;"",'Données élèves'!U854&lt;&gt;""),'Données élèves'!U854,"")</f>
        <v/>
      </c>
      <c r="X851" s="148" t="str">
        <f>IF(AND(A851&lt;&gt;"",'Données élèves'!V854&lt;&gt;""),'Données élèves'!V854,"")</f>
        <v/>
      </c>
      <c r="Y851" s="148" t="str">
        <f>IF(AND(A851&lt;&gt;"",'Données élèves'!W854&lt;&gt;""),'Données élèves'!W854,"")</f>
        <v/>
      </c>
      <c r="Z851" s="148" t="str">
        <f>IF(AND(A851&lt;&gt;"",'Données élèves'!X854&lt;&gt;""),'Données élèves'!X854,"")</f>
        <v/>
      </c>
    </row>
    <row r="852" spans="1:26" x14ac:dyDescent="0.2">
      <c r="A852" s="146" t="str">
        <f>IF('Données élèves'!$C855&lt;&gt;"",'Données élèves'!A855,"")</f>
        <v/>
      </c>
      <c r="B852" s="146" t="str">
        <f>IF(A852&lt;&gt;"",'Données élèves'!B855,"")</f>
        <v/>
      </c>
      <c r="C852" s="146" t="str">
        <f>IF(AND(A852&lt;&gt;"",'Données élèves'!F855&lt;&gt;""),IF(INDEX(codeclint,MATCH('Données élèves'!F855,libclint,0))&lt;&gt;"",INDEX(codeclint,MATCH('Données élèves'!F855,libclint,0)),""),"")</f>
        <v/>
      </c>
      <c r="D852" s="146" t="str">
        <f t="shared" si="39"/>
        <v/>
      </c>
      <c r="E852" s="146" t="str">
        <f>IF(A852&lt;&gt;"",IF('Données élèves'!G855&lt;&gt;"",IF('Données élèves'!AB855&lt;&gt;"",IF('Données élèves'!G855="LOC.ID",CONCATENATE("LOC.",'Données élèves'!AU$5),'Données élèves'!G855),""),""),"")</f>
        <v/>
      </c>
      <c r="F852" s="146" t="str">
        <f>IF(A852&lt;&gt;"",IF('Données élèves'!H855&lt;&gt;"",'Données élèves'!H855,""),"")</f>
        <v/>
      </c>
      <c r="G852" s="146" t="str">
        <f>IF(AND(A852&lt;&gt;"",'Données élèves'!AC855&lt;&gt;""),IF('Données élèves'!AC855=TRUE,INDEX(codesex,MATCH('Données élèves'!I855,libsex,0)),'Données élèves'!I855),"")</f>
        <v/>
      </c>
      <c r="H852" s="147" t="str">
        <f>IF(A852&lt;&gt;"",IF('Données élèves'!J855&lt;&gt;"",'Données élèves'!J855,""),"")</f>
        <v/>
      </c>
      <c r="I852" s="148" t="str">
        <f>IF(AND(A852&lt;&gt;"",'Données élèves'!AE855&lt;&gt;""),IF('Données élèves'!AE855=TRUE,INDEX(codenat,MATCH('Données élèves'!K855,libnat,0)),'Données élèves'!K855),"")</f>
        <v/>
      </c>
      <c r="J852" s="148" t="str">
        <f>IF(AND(A852&lt;&gt;"",'Données élèves'!AF855&lt;&gt;""),IF('Données élèves'!AF855=TRUE,INDEX(codelangue,MATCH('Données élèves'!L855,liblangue,0)),'Données élèves'!L855),"")</f>
        <v/>
      </c>
      <c r="K852" s="148" t="str">
        <f>IF(AND(A852&lt;&gt;"",'Données élèves'!AH855&lt;&gt;""),IF('Données élèves'!AH855=TRUE,IF(INDEX(codegem,MATCH('Données élèves'!M855,libgem,0))&lt;8000,INDEX(codegem,MATCH('Données élèves'!M855,libgem,0)),""),'Données élèves'!M855),"")</f>
        <v/>
      </c>
      <c r="L852" s="148" t="str">
        <f>IF(AND(A852&lt;&gt;"",'Données élèves'!AH855&lt;&gt;""),IF('Données élèves'!AH855=TRUE,INDEX(codegemhist,MATCH('Données élèves'!M855,libgem,0)),""),"")</f>
        <v/>
      </c>
      <c r="M852" s="148" t="str">
        <f>IF(AND(A852&lt;&gt;"",'Données élèves'!AH855&lt;&gt;""),IF('Données élèves'!AH855=TRUE,IF(INDEX(codegem,MATCH('Données élèves'!M855,libgem,0))&gt;=8000,INDEX(codegem,MATCH('Données élèves'!M855,libgem,0)),""),'Données élèves'!M855),"")</f>
        <v/>
      </c>
      <c r="N852" s="148" t="str">
        <f>IF(AND(A852&lt;&gt;"",'Données élèves'!AI855&lt;&gt;""),IF('Données élèves'!AI855=TRUE,INDEX(codeschart,MATCH('Données élèves'!N855,libschart,0)),'Données élèves'!N855),"")</f>
        <v/>
      </c>
      <c r="O852" s="148" t="str">
        <f>IF(AND(A852&lt;&gt;"",'Données élèves'!O855&lt;&gt;""),'Données élèves'!O855,"")</f>
        <v/>
      </c>
      <c r="P852" s="148" t="str">
        <f>IF(AND(A852&lt;&gt;"",'Données élèves'!AK855&lt;&gt;""),IF('Données élèves'!AK855=TRUE,INDEX(codeform,MATCH('Données élèves'!P855,libform,0)),'Données élèves'!P855),"")</f>
        <v/>
      </c>
      <c r="Q852" s="148" t="str">
        <f>IF(AND(A852&lt;&gt;"",'Données élèves'!AL855&lt;&gt;""),IF('Données élèves'!AL855=TRUE,INDEX(codespe,MATCH('Données élèves'!Q855,libspe,0)),'Données élèves'!Q855),"")</f>
        <v/>
      </c>
      <c r="R852" s="148" t="str">
        <f>IF(AND(A852&lt;&gt;"",OR('Données élèves'!AM855&lt;&gt;"",'Données élèves'!AT855=FALSE)),IF('Données élèves'!AM855=TRUE,INDEX(codemp1,MATCH('Données élèves'!R855,libmp1,0)),IF('Données élèves'!AT855=FALSE,0,'Données élèves'!R855)),"")</f>
        <v/>
      </c>
      <c r="S852" s="148" t="str">
        <f t="shared" si="40"/>
        <v/>
      </c>
      <c r="T852" s="148" t="str">
        <f t="shared" si="41"/>
        <v/>
      </c>
      <c r="U852" s="148" t="str">
        <f>IF(AND(A852&lt;&gt;"",'Données élèves'!S855&lt;&gt;""),'Données élèves'!S855,"")</f>
        <v/>
      </c>
      <c r="V852" s="148" t="str">
        <f>IF(AND(A852&lt;&gt;"",'Données élèves'!T855&lt;&gt;""),'Données élèves'!T855,"")</f>
        <v/>
      </c>
      <c r="W852" s="148" t="str">
        <f>IF(AND(A852&lt;&gt;"",'Données élèves'!U855&lt;&gt;""),'Données élèves'!U855,"")</f>
        <v/>
      </c>
      <c r="X852" s="148" t="str">
        <f>IF(AND(A852&lt;&gt;"",'Données élèves'!V855&lt;&gt;""),'Données élèves'!V855,"")</f>
        <v/>
      </c>
      <c r="Y852" s="148" t="str">
        <f>IF(AND(A852&lt;&gt;"",'Données élèves'!W855&lt;&gt;""),'Données élèves'!W855,"")</f>
        <v/>
      </c>
      <c r="Z852" s="148" t="str">
        <f>IF(AND(A852&lt;&gt;"",'Données élèves'!X855&lt;&gt;""),'Données élèves'!X855,"")</f>
        <v/>
      </c>
    </row>
    <row r="853" spans="1:26" x14ac:dyDescent="0.2">
      <c r="A853" s="146" t="str">
        <f>IF('Données élèves'!$C856&lt;&gt;"",'Données élèves'!A856,"")</f>
        <v/>
      </c>
      <c r="B853" s="146" t="str">
        <f>IF(A853&lt;&gt;"",'Données élèves'!B856,"")</f>
        <v/>
      </c>
      <c r="C853" s="146" t="str">
        <f>IF(AND(A853&lt;&gt;"",'Données élèves'!F856&lt;&gt;""),IF(INDEX(codeclint,MATCH('Données élèves'!F856,libclint,0))&lt;&gt;"",INDEX(codeclint,MATCH('Données élèves'!F856,libclint,0)),""),"")</f>
        <v/>
      </c>
      <c r="D853" s="146" t="str">
        <f t="shared" si="39"/>
        <v/>
      </c>
      <c r="E853" s="146" t="str">
        <f>IF(A853&lt;&gt;"",IF('Données élèves'!G856&lt;&gt;"",IF('Données élèves'!AB856&lt;&gt;"",IF('Données élèves'!G856="LOC.ID",CONCATENATE("LOC.",'Données élèves'!AU$5),'Données élèves'!G856),""),""),"")</f>
        <v/>
      </c>
      <c r="F853" s="146" t="str">
        <f>IF(A853&lt;&gt;"",IF('Données élèves'!H856&lt;&gt;"",'Données élèves'!H856,""),"")</f>
        <v/>
      </c>
      <c r="G853" s="146" t="str">
        <f>IF(AND(A853&lt;&gt;"",'Données élèves'!AC856&lt;&gt;""),IF('Données élèves'!AC856=TRUE,INDEX(codesex,MATCH('Données élèves'!I856,libsex,0)),'Données élèves'!I856),"")</f>
        <v/>
      </c>
      <c r="H853" s="147" t="str">
        <f>IF(A853&lt;&gt;"",IF('Données élèves'!J856&lt;&gt;"",'Données élèves'!J856,""),"")</f>
        <v/>
      </c>
      <c r="I853" s="148" t="str">
        <f>IF(AND(A853&lt;&gt;"",'Données élèves'!AE856&lt;&gt;""),IF('Données élèves'!AE856=TRUE,INDEX(codenat,MATCH('Données élèves'!K856,libnat,0)),'Données élèves'!K856),"")</f>
        <v/>
      </c>
      <c r="J853" s="148" t="str">
        <f>IF(AND(A853&lt;&gt;"",'Données élèves'!AF856&lt;&gt;""),IF('Données élèves'!AF856=TRUE,INDEX(codelangue,MATCH('Données élèves'!L856,liblangue,0)),'Données élèves'!L856),"")</f>
        <v/>
      </c>
      <c r="K853" s="148" t="str">
        <f>IF(AND(A853&lt;&gt;"",'Données élèves'!AH856&lt;&gt;""),IF('Données élèves'!AH856=TRUE,IF(INDEX(codegem,MATCH('Données élèves'!M856,libgem,0))&lt;8000,INDEX(codegem,MATCH('Données élèves'!M856,libgem,0)),""),'Données élèves'!M856),"")</f>
        <v/>
      </c>
      <c r="L853" s="148" t="str">
        <f>IF(AND(A853&lt;&gt;"",'Données élèves'!AH856&lt;&gt;""),IF('Données élèves'!AH856=TRUE,INDEX(codegemhist,MATCH('Données élèves'!M856,libgem,0)),""),"")</f>
        <v/>
      </c>
      <c r="M853" s="148" t="str">
        <f>IF(AND(A853&lt;&gt;"",'Données élèves'!AH856&lt;&gt;""),IF('Données élèves'!AH856=TRUE,IF(INDEX(codegem,MATCH('Données élèves'!M856,libgem,0))&gt;=8000,INDEX(codegem,MATCH('Données élèves'!M856,libgem,0)),""),'Données élèves'!M856),"")</f>
        <v/>
      </c>
      <c r="N853" s="148" t="str">
        <f>IF(AND(A853&lt;&gt;"",'Données élèves'!AI856&lt;&gt;""),IF('Données élèves'!AI856=TRUE,INDEX(codeschart,MATCH('Données élèves'!N856,libschart,0)),'Données élèves'!N856),"")</f>
        <v/>
      </c>
      <c r="O853" s="148" t="str">
        <f>IF(AND(A853&lt;&gt;"",'Données élèves'!O856&lt;&gt;""),'Données élèves'!O856,"")</f>
        <v/>
      </c>
      <c r="P853" s="148" t="str">
        <f>IF(AND(A853&lt;&gt;"",'Données élèves'!AK856&lt;&gt;""),IF('Données élèves'!AK856=TRUE,INDEX(codeform,MATCH('Données élèves'!P856,libform,0)),'Données élèves'!P856),"")</f>
        <v/>
      </c>
      <c r="Q853" s="148" t="str">
        <f>IF(AND(A853&lt;&gt;"",'Données élèves'!AL856&lt;&gt;""),IF('Données élèves'!AL856=TRUE,INDEX(codespe,MATCH('Données élèves'!Q856,libspe,0)),'Données élèves'!Q856),"")</f>
        <v/>
      </c>
      <c r="R853" s="148" t="str">
        <f>IF(AND(A853&lt;&gt;"",OR('Données élèves'!AM856&lt;&gt;"",'Données élèves'!AT856=FALSE)),IF('Données élèves'!AM856=TRUE,INDEX(codemp1,MATCH('Données élèves'!R856,libmp1,0)),IF('Données élèves'!AT856=FALSE,0,'Données élèves'!R856)),"")</f>
        <v/>
      </c>
      <c r="S853" s="148" t="str">
        <f t="shared" si="40"/>
        <v/>
      </c>
      <c r="T853" s="148" t="str">
        <f t="shared" si="41"/>
        <v/>
      </c>
      <c r="U853" s="148" t="str">
        <f>IF(AND(A853&lt;&gt;"",'Données élèves'!S856&lt;&gt;""),'Données élèves'!S856,"")</f>
        <v/>
      </c>
      <c r="V853" s="148" t="str">
        <f>IF(AND(A853&lt;&gt;"",'Données élèves'!T856&lt;&gt;""),'Données élèves'!T856,"")</f>
        <v/>
      </c>
      <c r="W853" s="148" t="str">
        <f>IF(AND(A853&lt;&gt;"",'Données élèves'!U856&lt;&gt;""),'Données élèves'!U856,"")</f>
        <v/>
      </c>
      <c r="X853" s="148" t="str">
        <f>IF(AND(A853&lt;&gt;"",'Données élèves'!V856&lt;&gt;""),'Données élèves'!V856,"")</f>
        <v/>
      </c>
      <c r="Y853" s="148" t="str">
        <f>IF(AND(A853&lt;&gt;"",'Données élèves'!W856&lt;&gt;""),'Données élèves'!W856,"")</f>
        <v/>
      </c>
      <c r="Z853" s="148" t="str">
        <f>IF(AND(A853&lt;&gt;"",'Données élèves'!X856&lt;&gt;""),'Données élèves'!X856,"")</f>
        <v/>
      </c>
    </row>
    <row r="854" spans="1:26" x14ac:dyDescent="0.2">
      <c r="A854" s="146" t="str">
        <f>IF('Données élèves'!$C857&lt;&gt;"",'Données élèves'!A857,"")</f>
        <v/>
      </c>
      <c r="B854" s="146" t="str">
        <f>IF(A854&lt;&gt;"",'Données élèves'!B857,"")</f>
        <v/>
      </c>
      <c r="C854" s="146" t="str">
        <f>IF(AND(A854&lt;&gt;"",'Données élèves'!F857&lt;&gt;""),IF(INDEX(codeclint,MATCH('Données élèves'!F857,libclint,0))&lt;&gt;"",INDEX(codeclint,MATCH('Données élèves'!F857,libclint,0)),""),"")</f>
        <v/>
      </c>
      <c r="D854" s="146" t="str">
        <f t="shared" si="39"/>
        <v/>
      </c>
      <c r="E854" s="146" t="str">
        <f>IF(A854&lt;&gt;"",IF('Données élèves'!G857&lt;&gt;"",IF('Données élèves'!AB857&lt;&gt;"",IF('Données élèves'!G857="LOC.ID",CONCATENATE("LOC.",'Données élèves'!AU$5),'Données élèves'!G857),""),""),"")</f>
        <v/>
      </c>
      <c r="F854" s="146" t="str">
        <f>IF(A854&lt;&gt;"",IF('Données élèves'!H857&lt;&gt;"",'Données élèves'!H857,""),"")</f>
        <v/>
      </c>
      <c r="G854" s="146" t="str">
        <f>IF(AND(A854&lt;&gt;"",'Données élèves'!AC857&lt;&gt;""),IF('Données élèves'!AC857=TRUE,INDEX(codesex,MATCH('Données élèves'!I857,libsex,0)),'Données élèves'!I857),"")</f>
        <v/>
      </c>
      <c r="H854" s="147" t="str">
        <f>IF(A854&lt;&gt;"",IF('Données élèves'!J857&lt;&gt;"",'Données élèves'!J857,""),"")</f>
        <v/>
      </c>
      <c r="I854" s="148" t="str">
        <f>IF(AND(A854&lt;&gt;"",'Données élèves'!AE857&lt;&gt;""),IF('Données élèves'!AE857=TRUE,INDEX(codenat,MATCH('Données élèves'!K857,libnat,0)),'Données élèves'!K857),"")</f>
        <v/>
      </c>
      <c r="J854" s="148" t="str">
        <f>IF(AND(A854&lt;&gt;"",'Données élèves'!AF857&lt;&gt;""),IF('Données élèves'!AF857=TRUE,INDEX(codelangue,MATCH('Données élèves'!L857,liblangue,0)),'Données élèves'!L857),"")</f>
        <v/>
      </c>
      <c r="K854" s="148" t="str">
        <f>IF(AND(A854&lt;&gt;"",'Données élèves'!AH857&lt;&gt;""),IF('Données élèves'!AH857=TRUE,IF(INDEX(codegem,MATCH('Données élèves'!M857,libgem,0))&lt;8000,INDEX(codegem,MATCH('Données élèves'!M857,libgem,0)),""),'Données élèves'!M857),"")</f>
        <v/>
      </c>
      <c r="L854" s="148" t="str">
        <f>IF(AND(A854&lt;&gt;"",'Données élèves'!AH857&lt;&gt;""),IF('Données élèves'!AH857=TRUE,INDEX(codegemhist,MATCH('Données élèves'!M857,libgem,0)),""),"")</f>
        <v/>
      </c>
      <c r="M854" s="148" t="str">
        <f>IF(AND(A854&lt;&gt;"",'Données élèves'!AH857&lt;&gt;""),IF('Données élèves'!AH857=TRUE,IF(INDEX(codegem,MATCH('Données élèves'!M857,libgem,0))&gt;=8000,INDEX(codegem,MATCH('Données élèves'!M857,libgem,0)),""),'Données élèves'!M857),"")</f>
        <v/>
      </c>
      <c r="N854" s="148" t="str">
        <f>IF(AND(A854&lt;&gt;"",'Données élèves'!AI857&lt;&gt;""),IF('Données élèves'!AI857=TRUE,INDEX(codeschart,MATCH('Données élèves'!N857,libschart,0)),'Données élèves'!N857),"")</f>
        <v/>
      </c>
      <c r="O854" s="148" t="str">
        <f>IF(AND(A854&lt;&gt;"",'Données élèves'!O857&lt;&gt;""),'Données élèves'!O857,"")</f>
        <v/>
      </c>
      <c r="P854" s="148" t="str">
        <f>IF(AND(A854&lt;&gt;"",'Données élèves'!AK857&lt;&gt;""),IF('Données élèves'!AK857=TRUE,INDEX(codeform,MATCH('Données élèves'!P857,libform,0)),'Données élèves'!P857),"")</f>
        <v/>
      </c>
      <c r="Q854" s="148" t="str">
        <f>IF(AND(A854&lt;&gt;"",'Données élèves'!AL857&lt;&gt;""),IF('Données élèves'!AL857=TRUE,INDEX(codespe,MATCH('Données élèves'!Q857,libspe,0)),'Données élèves'!Q857),"")</f>
        <v/>
      </c>
      <c r="R854" s="148" t="str">
        <f>IF(AND(A854&lt;&gt;"",OR('Données élèves'!AM857&lt;&gt;"",'Données élèves'!AT857=FALSE)),IF('Données élèves'!AM857=TRUE,INDEX(codemp1,MATCH('Données élèves'!R857,libmp1,0)),IF('Données élèves'!AT857=FALSE,0,'Données élèves'!R857)),"")</f>
        <v/>
      </c>
      <c r="S854" s="148" t="str">
        <f t="shared" si="40"/>
        <v/>
      </c>
      <c r="T854" s="148" t="str">
        <f t="shared" si="41"/>
        <v/>
      </c>
      <c r="U854" s="148" t="str">
        <f>IF(AND(A854&lt;&gt;"",'Données élèves'!S857&lt;&gt;""),'Données élèves'!S857,"")</f>
        <v/>
      </c>
      <c r="V854" s="148" t="str">
        <f>IF(AND(A854&lt;&gt;"",'Données élèves'!T857&lt;&gt;""),'Données élèves'!T857,"")</f>
        <v/>
      </c>
      <c r="W854" s="148" t="str">
        <f>IF(AND(A854&lt;&gt;"",'Données élèves'!U857&lt;&gt;""),'Données élèves'!U857,"")</f>
        <v/>
      </c>
      <c r="X854" s="148" t="str">
        <f>IF(AND(A854&lt;&gt;"",'Données élèves'!V857&lt;&gt;""),'Données élèves'!V857,"")</f>
        <v/>
      </c>
      <c r="Y854" s="148" t="str">
        <f>IF(AND(A854&lt;&gt;"",'Données élèves'!W857&lt;&gt;""),'Données élèves'!W857,"")</f>
        <v/>
      </c>
      <c r="Z854" s="148" t="str">
        <f>IF(AND(A854&lt;&gt;"",'Données élèves'!X857&lt;&gt;""),'Données élèves'!X857,"")</f>
        <v/>
      </c>
    </row>
    <row r="855" spans="1:26" x14ac:dyDescent="0.2">
      <c r="A855" s="146" t="str">
        <f>IF('Données élèves'!$C858&lt;&gt;"",'Données élèves'!A858,"")</f>
        <v/>
      </c>
      <c r="B855" s="146" t="str">
        <f>IF(A855&lt;&gt;"",'Données élèves'!B858,"")</f>
        <v/>
      </c>
      <c r="C855" s="146" t="str">
        <f>IF(AND(A855&lt;&gt;"",'Données élèves'!F858&lt;&gt;""),IF(INDEX(codeclint,MATCH('Données élèves'!F858,libclint,0))&lt;&gt;"",INDEX(codeclint,MATCH('Données élèves'!F858,libclint,0)),""),"")</f>
        <v/>
      </c>
      <c r="D855" s="146" t="str">
        <f t="shared" si="39"/>
        <v/>
      </c>
      <c r="E855" s="146" t="str">
        <f>IF(A855&lt;&gt;"",IF('Données élèves'!G858&lt;&gt;"",IF('Données élèves'!AB858&lt;&gt;"",IF('Données élèves'!G858="LOC.ID",CONCATENATE("LOC.",'Données élèves'!AU$5),'Données élèves'!G858),""),""),"")</f>
        <v/>
      </c>
      <c r="F855" s="146" t="str">
        <f>IF(A855&lt;&gt;"",IF('Données élèves'!H858&lt;&gt;"",'Données élèves'!H858,""),"")</f>
        <v/>
      </c>
      <c r="G855" s="146" t="str">
        <f>IF(AND(A855&lt;&gt;"",'Données élèves'!AC858&lt;&gt;""),IF('Données élèves'!AC858=TRUE,INDEX(codesex,MATCH('Données élèves'!I858,libsex,0)),'Données élèves'!I858),"")</f>
        <v/>
      </c>
      <c r="H855" s="147" t="str">
        <f>IF(A855&lt;&gt;"",IF('Données élèves'!J858&lt;&gt;"",'Données élèves'!J858,""),"")</f>
        <v/>
      </c>
      <c r="I855" s="148" t="str">
        <f>IF(AND(A855&lt;&gt;"",'Données élèves'!AE858&lt;&gt;""),IF('Données élèves'!AE858=TRUE,INDEX(codenat,MATCH('Données élèves'!K858,libnat,0)),'Données élèves'!K858),"")</f>
        <v/>
      </c>
      <c r="J855" s="148" t="str">
        <f>IF(AND(A855&lt;&gt;"",'Données élèves'!AF858&lt;&gt;""),IF('Données élèves'!AF858=TRUE,INDEX(codelangue,MATCH('Données élèves'!L858,liblangue,0)),'Données élèves'!L858),"")</f>
        <v/>
      </c>
      <c r="K855" s="148" t="str">
        <f>IF(AND(A855&lt;&gt;"",'Données élèves'!AH858&lt;&gt;""),IF('Données élèves'!AH858=TRUE,IF(INDEX(codegem,MATCH('Données élèves'!M858,libgem,0))&lt;8000,INDEX(codegem,MATCH('Données élèves'!M858,libgem,0)),""),'Données élèves'!M858),"")</f>
        <v/>
      </c>
      <c r="L855" s="148" t="str">
        <f>IF(AND(A855&lt;&gt;"",'Données élèves'!AH858&lt;&gt;""),IF('Données élèves'!AH858=TRUE,INDEX(codegemhist,MATCH('Données élèves'!M858,libgem,0)),""),"")</f>
        <v/>
      </c>
      <c r="M855" s="148" t="str">
        <f>IF(AND(A855&lt;&gt;"",'Données élèves'!AH858&lt;&gt;""),IF('Données élèves'!AH858=TRUE,IF(INDEX(codegem,MATCH('Données élèves'!M858,libgem,0))&gt;=8000,INDEX(codegem,MATCH('Données élèves'!M858,libgem,0)),""),'Données élèves'!M858),"")</f>
        <v/>
      </c>
      <c r="N855" s="148" t="str">
        <f>IF(AND(A855&lt;&gt;"",'Données élèves'!AI858&lt;&gt;""),IF('Données élèves'!AI858=TRUE,INDEX(codeschart,MATCH('Données élèves'!N858,libschart,0)),'Données élèves'!N858),"")</f>
        <v/>
      </c>
      <c r="O855" s="148" t="str">
        <f>IF(AND(A855&lt;&gt;"",'Données élèves'!O858&lt;&gt;""),'Données élèves'!O858,"")</f>
        <v/>
      </c>
      <c r="P855" s="148" t="str">
        <f>IF(AND(A855&lt;&gt;"",'Données élèves'!AK858&lt;&gt;""),IF('Données élèves'!AK858=TRUE,INDEX(codeform,MATCH('Données élèves'!P858,libform,0)),'Données élèves'!P858),"")</f>
        <v/>
      </c>
      <c r="Q855" s="148" t="str">
        <f>IF(AND(A855&lt;&gt;"",'Données élèves'!AL858&lt;&gt;""),IF('Données élèves'!AL858=TRUE,INDEX(codespe,MATCH('Données élèves'!Q858,libspe,0)),'Données élèves'!Q858),"")</f>
        <v/>
      </c>
      <c r="R855" s="148" t="str">
        <f>IF(AND(A855&lt;&gt;"",OR('Données élèves'!AM858&lt;&gt;"",'Données élèves'!AT858=FALSE)),IF('Données élèves'!AM858=TRUE,INDEX(codemp1,MATCH('Données élèves'!R858,libmp1,0)),IF('Données élèves'!AT858=FALSE,0,'Données élèves'!R858)),"")</f>
        <v/>
      </c>
      <c r="S855" s="148" t="str">
        <f t="shared" si="40"/>
        <v/>
      </c>
      <c r="T855" s="148" t="str">
        <f t="shared" si="41"/>
        <v/>
      </c>
      <c r="U855" s="148" t="str">
        <f>IF(AND(A855&lt;&gt;"",'Données élèves'!S858&lt;&gt;""),'Données élèves'!S858,"")</f>
        <v/>
      </c>
      <c r="V855" s="148" t="str">
        <f>IF(AND(A855&lt;&gt;"",'Données élèves'!T858&lt;&gt;""),'Données élèves'!T858,"")</f>
        <v/>
      </c>
      <c r="W855" s="148" t="str">
        <f>IF(AND(A855&lt;&gt;"",'Données élèves'!U858&lt;&gt;""),'Données élèves'!U858,"")</f>
        <v/>
      </c>
      <c r="X855" s="148" t="str">
        <f>IF(AND(A855&lt;&gt;"",'Données élèves'!V858&lt;&gt;""),'Données élèves'!V858,"")</f>
        <v/>
      </c>
      <c r="Y855" s="148" t="str">
        <f>IF(AND(A855&lt;&gt;"",'Données élèves'!W858&lt;&gt;""),'Données élèves'!W858,"")</f>
        <v/>
      </c>
      <c r="Z855" s="148" t="str">
        <f>IF(AND(A855&lt;&gt;"",'Données élèves'!X858&lt;&gt;""),'Données élèves'!X858,"")</f>
        <v/>
      </c>
    </row>
    <row r="856" spans="1:26" x14ac:dyDescent="0.2">
      <c r="A856" s="146" t="str">
        <f>IF('Données élèves'!$C859&lt;&gt;"",'Données élèves'!A859,"")</f>
        <v/>
      </c>
      <c r="B856" s="146" t="str">
        <f>IF(A856&lt;&gt;"",'Données élèves'!B859,"")</f>
        <v/>
      </c>
      <c r="C856" s="146" t="str">
        <f>IF(AND(A856&lt;&gt;"",'Données élèves'!F859&lt;&gt;""),IF(INDEX(codeclint,MATCH('Données élèves'!F859,libclint,0))&lt;&gt;"",INDEX(codeclint,MATCH('Données élèves'!F859,libclint,0)),""),"")</f>
        <v/>
      </c>
      <c r="D856" s="146" t="str">
        <f t="shared" si="39"/>
        <v/>
      </c>
      <c r="E856" s="146" t="str">
        <f>IF(A856&lt;&gt;"",IF('Données élèves'!G859&lt;&gt;"",IF('Données élèves'!AB859&lt;&gt;"",IF('Données élèves'!G859="LOC.ID",CONCATENATE("LOC.",'Données élèves'!AU$5),'Données élèves'!G859),""),""),"")</f>
        <v/>
      </c>
      <c r="F856" s="146" t="str">
        <f>IF(A856&lt;&gt;"",IF('Données élèves'!H859&lt;&gt;"",'Données élèves'!H859,""),"")</f>
        <v/>
      </c>
      <c r="G856" s="146" t="str">
        <f>IF(AND(A856&lt;&gt;"",'Données élèves'!AC859&lt;&gt;""),IF('Données élèves'!AC859=TRUE,INDEX(codesex,MATCH('Données élèves'!I859,libsex,0)),'Données élèves'!I859),"")</f>
        <v/>
      </c>
      <c r="H856" s="147" t="str">
        <f>IF(A856&lt;&gt;"",IF('Données élèves'!J859&lt;&gt;"",'Données élèves'!J859,""),"")</f>
        <v/>
      </c>
      <c r="I856" s="148" t="str">
        <f>IF(AND(A856&lt;&gt;"",'Données élèves'!AE859&lt;&gt;""),IF('Données élèves'!AE859=TRUE,INDEX(codenat,MATCH('Données élèves'!K859,libnat,0)),'Données élèves'!K859),"")</f>
        <v/>
      </c>
      <c r="J856" s="148" t="str">
        <f>IF(AND(A856&lt;&gt;"",'Données élèves'!AF859&lt;&gt;""),IF('Données élèves'!AF859=TRUE,INDEX(codelangue,MATCH('Données élèves'!L859,liblangue,0)),'Données élèves'!L859),"")</f>
        <v/>
      </c>
      <c r="K856" s="148" t="str">
        <f>IF(AND(A856&lt;&gt;"",'Données élèves'!AH859&lt;&gt;""),IF('Données élèves'!AH859=TRUE,IF(INDEX(codegem,MATCH('Données élèves'!M859,libgem,0))&lt;8000,INDEX(codegem,MATCH('Données élèves'!M859,libgem,0)),""),'Données élèves'!M859),"")</f>
        <v/>
      </c>
      <c r="L856" s="148" t="str">
        <f>IF(AND(A856&lt;&gt;"",'Données élèves'!AH859&lt;&gt;""),IF('Données élèves'!AH859=TRUE,INDEX(codegemhist,MATCH('Données élèves'!M859,libgem,0)),""),"")</f>
        <v/>
      </c>
      <c r="M856" s="148" t="str">
        <f>IF(AND(A856&lt;&gt;"",'Données élèves'!AH859&lt;&gt;""),IF('Données élèves'!AH859=TRUE,IF(INDEX(codegem,MATCH('Données élèves'!M859,libgem,0))&gt;=8000,INDEX(codegem,MATCH('Données élèves'!M859,libgem,0)),""),'Données élèves'!M859),"")</f>
        <v/>
      </c>
      <c r="N856" s="148" t="str">
        <f>IF(AND(A856&lt;&gt;"",'Données élèves'!AI859&lt;&gt;""),IF('Données élèves'!AI859=TRUE,INDEX(codeschart,MATCH('Données élèves'!N859,libschart,0)),'Données élèves'!N859),"")</f>
        <v/>
      </c>
      <c r="O856" s="148" t="str">
        <f>IF(AND(A856&lt;&gt;"",'Données élèves'!O859&lt;&gt;""),'Données élèves'!O859,"")</f>
        <v/>
      </c>
      <c r="P856" s="148" t="str">
        <f>IF(AND(A856&lt;&gt;"",'Données élèves'!AK859&lt;&gt;""),IF('Données élèves'!AK859=TRUE,INDEX(codeform,MATCH('Données élèves'!P859,libform,0)),'Données élèves'!P859),"")</f>
        <v/>
      </c>
      <c r="Q856" s="148" t="str">
        <f>IF(AND(A856&lt;&gt;"",'Données élèves'!AL859&lt;&gt;""),IF('Données élèves'!AL859=TRUE,INDEX(codespe,MATCH('Données élèves'!Q859,libspe,0)),'Données élèves'!Q859),"")</f>
        <v/>
      </c>
      <c r="R856" s="148" t="str">
        <f>IF(AND(A856&lt;&gt;"",OR('Données élèves'!AM859&lt;&gt;"",'Données élèves'!AT859=FALSE)),IF('Données élèves'!AM859=TRUE,INDEX(codemp1,MATCH('Données élèves'!R859,libmp1,0)),IF('Données élèves'!AT859=FALSE,0,'Données élèves'!R859)),"")</f>
        <v/>
      </c>
      <c r="S856" s="148" t="str">
        <f t="shared" si="40"/>
        <v/>
      </c>
      <c r="T856" s="148" t="str">
        <f t="shared" si="41"/>
        <v/>
      </c>
      <c r="U856" s="148" t="str">
        <f>IF(AND(A856&lt;&gt;"",'Données élèves'!S859&lt;&gt;""),'Données élèves'!S859,"")</f>
        <v/>
      </c>
      <c r="V856" s="148" t="str">
        <f>IF(AND(A856&lt;&gt;"",'Données élèves'!T859&lt;&gt;""),'Données élèves'!T859,"")</f>
        <v/>
      </c>
      <c r="W856" s="148" t="str">
        <f>IF(AND(A856&lt;&gt;"",'Données élèves'!U859&lt;&gt;""),'Données élèves'!U859,"")</f>
        <v/>
      </c>
      <c r="X856" s="148" t="str">
        <f>IF(AND(A856&lt;&gt;"",'Données élèves'!V859&lt;&gt;""),'Données élèves'!V859,"")</f>
        <v/>
      </c>
      <c r="Y856" s="148" t="str">
        <f>IF(AND(A856&lt;&gt;"",'Données élèves'!W859&lt;&gt;""),'Données élèves'!W859,"")</f>
        <v/>
      </c>
      <c r="Z856" s="148" t="str">
        <f>IF(AND(A856&lt;&gt;"",'Données élèves'!X859&lt;&gt;""),'Données élèves'!X859,"")</f>
        <v/>
      </c>
    </row>
    <row r="857" spans="1:26" x14ac:dyDescent="0.2">
      <c r="A857" s="146" t="str">
        <f>IF('Données élèves'!$C860&lt;&gt;"",'Données élèves'!A860,"")</f>
        <v/>
      </c>
      <c r="B857" s="146" t="str">
        <f>IF(A857&lt;&gt;"",'Données élèves'!B860,"")</f>
        <v/>
      </c>
      <c r="C857" s="146" t="str">
        <f>IF(AND(A857&lt;&gt;"",'Données élèves'!F860&lt;&gt;""),IF(INDEX(codeclint,MATCH('Données élèves'!F860,libclint,0))&lt;&gt;"",INDEX(codeclint,MATCH('Données élèves'!F860,libclint,0)),""),"")</f>
        <v/>
      </c>
      <c r="D857" s="146" t="str">
        <f t="shared" si="39"/>
        <v/>
      </c>
      <c r="E857" s="146" t="str">
        <f>IF(A857&lt;&gt;"",IF('Données élèves'!G860&lt;&gt;"",IF('Données élèves'!AB860&lt;&gt;"",IF('Données élèves'!G860="LOC.ID",CONCATENATE("LOC.",'Données élèves'!AU$5),'Données élèves'!G860),""),""),"")</f>
        <v/>
      </c>
      <c r="F857" s="146" t="str">
        <f>IF(A857&lt;&gt;"",IF('Données élèves'!H860&lt;&gt;"",'Données élèves'!H860,""),"")</f>
        <v/>
      </c>
      <c r="G857" s="146" t="str">
        <f>IF(AND(A857&lt;&gt;"",'Données élèves'!AC860&lt;&gt;""),IF('Données élèves'!AC860=TRUE,INDEX(codesex,MATCH('Données élèves'!I860,libsex,0)),'Données élèves'!I860),"")</f>
        <v/>
      </c>
      <c r="H857" s="147" t="str">
        <f>IF(A857&lt;&gt;"",IF('Données élèves'!J860&lt;&gt;"",'Données élèves'!J860,""),"")</f>
        <v/>
      </c>
      <c r="I857" s="148" t="str">
        <f>IF(AND(A857&lt;&gt;"",'Données élèves'!AE860&lt;&gt;""),IF('Données élèves'!AE860=TRUE,INDEX(codenat,MATCH('Données élèves'!K860,libnat,0)),'Données élèves'!K860),"")</f>
        <v/>
      </c>
      <c r="J857" s="148" t="str">
        <f>IF(AND(A857&lt;&gt;"",'Données élèves'!AF860&lt;&gt;""),IF('Données élèves'!AF860=TRUE,INDEX(codelangue,MATCH('Données élèves'!L860,liblangue,0)),'Données élèves'!L860),"")</f>
        <v/>
      </c>
      <c r="K857" s="148" t="str">
        <f>IF(AND(A857&lt;&gt;"",'Données élèves'!AH860&lt;&gt;""),IF('Données élèves'!AH860=TRUE,IF(INDEX(codegem,MATCH('Données élèves'!M860,libgem,0))&lt;8000,INDEX(codegem,MATCH('Données élèves'!M860,libgem,0)),""),'Données élèves'!M860),"")</f>
        <v/>
      </c>
      <c r="L857" s="148" t="str">
        <f>IF(AND(A857&lt;&gt;"",'Données élèves'!AH860&lt;&gt;""),IF('Données élèves'!AH860=TRUE,INDEX(codegemhist,MATCH('Données élèves'!M860,libgem,0)),""),"")</f>
        <v/>
      </c>
      <c r="M857" s="148" t="str">
        <f>IF(AND(A857&lt;&gt;"",'Données élèves'!AH860&lt;&gt;""),IF('Données élèves'!AH860=TRUE,IF(INDEX(codegem,MATCH('Données élèves'!M860,libgem,0))&gt;=8000,INDEX(codegem,MATCH('Données élèves'!M860,libgem,0)),""),'Données élèves'!M860),"")</f>
        <v/>
      </c>
      <c r="N857" s="148" t="str">
        <f>IF(AND(A857&lt;&gt;"",'Données élèves'!AI860&lt;&gt;""),IF('Données élèves'!AI860=TRUE,INDEX(codeschart,MATCH('Données élèves'!N860,libschart,0)),'Données élèves'!N860),"")</f>
        <v/>
      </c>
      <c r="O857" s="148" t="str">
        <f>IF(AND(A857&lt;&gt;"",'Données élèves'!O860&lt;&gt;""),'Données élèves'!O860,"")</f>
        <v/>
      </c>
      <c r="P857" s="148" t="str">
        <f>IF(AND(A857&lt;&gt;"",'Données élèves'!AK860&lt;&gt;""),IF('Données élèves'!AK860=TRUE,INDEX(codeform,MATCH('Données élèves'!P860,libform,0)),'Données élèves'!P860),"")</f>
        <v/>
      </c>
      <c r="Q857" s="148" t="str">
        <f>IF(AND(A857&lt;&gt;"",'Données élèves'!AL860&lt;&gt;""),IF('Données élèves'!AL860=TRUE,INDEX(codespe,MATCH('Données élèves'!Q860,libspe,0)),'Données élèves'!Q860),"")</f>
        <v/>
      </c>
      <c r="R857" s="148" t="str">
        <f>IF(AND(A857&lt;&gt;"",OR('Données élèves'!AM860&lt;&gt;"",'Données élèves'!AT860=FALSE)),IF('Données élèves'!AM860=TRUE,INDEX(codemp1,MATCH('Données élèves'!R860,libmp1,0)),IF('Données élèves'!AT860=FALSE,0,'Données élèves'!R860)),"")</f>
        <v/>
      </c>
      <c r="S857" s="148" t="str">
        <f t="shared" si="40"/>
        <v/>
      </c>
      <c r="T857" s="148" t="str">
        <f t="shared" si="41"/>
        <v/>
      </c>
      <c r="U857" s="148" t="str">
        <f>IF(AND(A857&lt;&gt;"",'Données élèves'!S860&lt;&gt;""),'Données élèves'!S860,"")</f>
        <v/>
      </c>
      <c r="V857" s="148" t="str">
        <f>IF(AND(A857&lt;&gt;"",'Données élèves'!T860&lt;&gt;""),'Données élèves'!T860,"")</f>
        <v/>
      </c>
      <c r="W857" s="148" t="str">
        <f>IF(AND(A857&lt;&gt;"",'Données élèves'!U860&lt;&gt;""),'Données élèves'!U860,"")</f>
        <v/>
      </c>
      <c r="X857" s="148" t="str">
        <f>IF(AND(A857&lt;&gt;"",'Données élèves'!V860&lt;&gt;""),'Données élèves'!V860,"")</f>
        <v/>
      </c>
      <c r="Y857" s="148" t="str">
        <f>IF(AND(A857&lt;&gt;"",'Données élèves'!W860&lt;&gt;""),'Données élèves'!W860,"")</f>
        <v/>
      </c>
      <c r="Z857" s="148" t="str">
        <f>IF(AND(A857&lt;&gt;"",'Données élèves'!X860&lt;&gt;""),'Données élèves'!X860,"")</f>
        <v/>
      </c>
    </row>
    <row r="858" spans="1:26" x14ac:dyDescent="0.2">
      <c r="A858" s="146" t="str">
        <f>IF('Données élèves'!$C861&lt;&gt;"",'Données élèves'!A861,"")</f>
        <v/>
      </c>
      <c r="B858" s="146" t="str">
        <f>IF(A858&lt;&gt;"",'Données élèves'!B861,"")</f>
        <v/>
      </c>
      <c r="C858" s="146" t="str">
        <f>IF(AND(A858&lt;&gt;"",'Données élèves'!F861&lt;&gt;""),IF(INDEX(codeclint,MATCH('Données élèves'!F861,libclint,0))&lt;&gt;"",INDEX(codeclint,MATCH('Données élèves'!F861,libclint,0)),""),"")</f>
        <v/>
      </c>
      <c r="D858" s="146" t="str">
        <f t="shared" si="39"/>
        <v/>
      </c>
      <c r="E858" s="146" t="str">
        <f>IF(A858&lt;&gt;"",IF('Données élèves'!G861&lt;&gt;"",IF('Données élèves'!AB861&lt;&gt;"",IF('Données élèves'!G861="LOC.ID",CONCATENATE("LOC.",'Données élèves'!AU$5),'Données élèves'!G861),""),""),"")</f>
        <v/>
      </c>
      <c r="F858" s="146" t="str">
        <f>IF(A858&lt;&gt;"",IF('Données élèves'!H861&lt;&gt;"",'Données élèves'!H861,""),"")</f>
        <v/>
      </c>
      <c r="G858" s="146" t="str">
        <f>IF(AND(A858&lt;&gt;"",'Données élèves'!AC861&lt;&gt;""),IF('Données élèves'!AC861=TRUE,INDEX(codesex,MATCH('Données élèves'!I861,libsex,0)),'Données élèves'!I861),"")</f>
        <v/>
      </c>
      <c r="H858" s="147" t="str">
        <f>IF(A858&lt;&gt;"",IF('Données élèves'!J861&lt;&gt;"",'Données élèves'!J861,""),"")</f>
        <v/>
      </c>
      <c r="I858" s="148" t="str">
        <f>IF(AND(A858&lt;&gt;"",'Données élèves'!AE861&lt;&gt;""),IF('Données élèves'!AE861=TRUE,INDEX(codenat,MATCH('Données élèves'!K861,libnat,0)),'Données élèves'!K861),"")</f>
        <v/>
      </c>
      <c r="J858" s="148" t="str">
        <f>IF(AND(A858&lt;&gt;"",'Données élèves'!AF861&lt;&gt;""),IF('Données élèves'!AF861=TRUE,INDEX(codelangue,MATCH('Données élèves'!L861,liblangue,0)),'Données élèves'!L861),"")</f>
        <v/>
      </c>
      <c r="K858" s="148" t="str">
        <f>IF(AND(A858&lt;&gt;"",'Données élèves'!AH861&lt;&gt;""),IF('Données élèves'!AH861=TRUE,IF(INDEX(codegem,MATCH('Données élèves'!M861,libgem,0))&lt;8000,INDEX(codegem,MATCH('Données élèves'!M861,libgem,0)),""),'Données élèves'!M861),"")</f>
        <v/>
      </c>
      <c r="L858" s="148" t="str">
        <f>IF(AND(A858&lt;&gt;"",'Données élèves'!AH861&lt;&gt;""),IF('Données élèves'!AH861=TRUE,INDEX(codegemhist,MATCH('Données élèves'!M861,libgem,0)),""),"")</f>
        <v/>
      </c>
      <c r="M858" s="148" t="str">
        <f>IF(AND(A858&lt;&gt;"",'Données élèves'!AH861&lt;&gt;""),IF('Données élèves'!AH861=TRUE,IF(INDEX(codegem,MATCH('Données élèves'!M861,libgem,0))&gt;=8000,INDEX(codegem,MATCH('Données élèves'!M861,libgem,0)),""),'Données élèves'!M861),"")</f>
        <v/>
      </c>
      <c r="N858" s="148" t="str">
        <f>IF(AND(A858&lt;&gt;"",'Données élèves'!AI861&lt;&gt;""),IF('Données élèves'!AI861=TRUE,INDEX(codeschart,MATCH('Données élèves'!N861,libschart,0)),'Données élèves'!N861),"")</f>
        <v/>
      </c>
      <c r="O858" s="148" t="str">
        <f>IF(AND(A858&lt;&gt;"",'Données élèves'!O861&lt;&gt;""),'Données élèves'!O861,"")</f>
        <v/>
      </c>
      <c r="P858" s="148" t="str">
        <f>IF(AND(A858&lt;&gt;"",'Données élèves'!AK861&lt;&gt;""),IF('Données élèves'!AK861=TRUE,INDEX(codeform,MATCH('Données élèves'!P861,libform,0)),'Données élèves'!P861),"")</f>
        <v/>
      </c>
      <c r="Q858" s="148" t="str">
        <f>IF(AND(A858&lt;&gt;"",'Données élèves'!AL861&lt;&gt;""),IF('Données élèves'!AL861=TRUE,INDEX(codespe,MATCH('Données élèves'!Q861,libspe,0)),'Données élèves'!Q861),"")</f>
        <v/>
      </c>
      <c r="R858" s="148" t="str">
        <f>IF(AND(A858&lt;&gt;"",OR('Données élèves'!AM861&lt;&gt;"",'Données élèves'!AT861=FALSE)),IF('Données élèves'!AM861=TRUE,INDEX(codemp1,MATCH('Données élèves'!R861,libmp1,0)),IF('Données élèves'!AT861=FALSE,0,'Données élèves'!R861)),"")</f>
        <v/>
      </c>
      <c r="S858" s="148" t="str">
        <f t="shared" si="40"/>
        <v/>
      </c>
      <c r="T858" s="148" t="str">
        <f t="shared" si="41"/>
        <v/>
      </c>
      <c r="U858" s="148" t="str">
        <f>IF(AND(A858&lt;&gt;"",'Données élèves'!S861&lt;&gt;""),'Données élèves'!S861,"")</f>
        <v/>
      </c>
      <c r="V858" s="148" t="str">
        <f>IF(AND(A858&lt;&gt;"",'Données élèves'!T861&lt;&gt;""),'Données élèves'!T861,"")</f>
        <v/>
      </c>
      <c r="W858" s="148" t="str">
        <f>IF(AND(A858&lt;&gt;"",'Données élèves'!U861&lt;&gt;""),'Données élèves'!U861,"")</f>
        <v/>
      </c>
      <c r="X858" s="148" t="str">
        <f>IF(AND(A858&lt;&gt;"",'Données élèves'!V861&lt;&gt;""),'Données élèves'!V861,"")</f>
        <v/>
      </c>
      <c r="Y858" s="148" t="str">
        <f>IF(AND(A858&lt;&gt;"",'Données élèves'!W861&lt;&gt;""),'Données élèves'!W861,"")</f>
        <v/>
      </c>
      <c r="Z858" s="148" t="str">
        <f>IF(AND(A858&lt;&gt;"",'Données élèves'!X861&lt;&gt;""),'Données élèves'!X861,"")</f>
        <v/>
      </c>
    </row>
    <row r="859" spans="1:26" x14ac:dyDescent="0.2">
      <c r="A859" s="146" t="str">
        <f>IF('Données élèves'!$C862&lt;&gt;"",'Données élèves'!A862,"")</f>
        <v/>
      </c>
      <c r="B859" s="146" t="str">
        <f>IF(A859&lt;&gt;"",'Données élèves'!B862,"")</f>
        <v/>
      </c>
      <c r="C859" s="146" t="str">
        <f>IF(AND(A859&lt;&gt;"",'Données élèves'!F862&lt;&gt;""),IF(INDEX(codeclint,MATCH('Données élèves'!F862,libclint,0))&lt;&gt;"",INDEX(codeclint,MATCH('Données élèves'!F862,libclint,0)),""),"")</f>
        <v/>
      </c>
      <c r="D859" s="146" t="str">
        <f t="shared" si="39"/>
        <v/>
      </c>
      <c r="E859" s="146" t="str">
        <f>IF(A859&lt;&gt;"",IF('Données élèves'!G862&lt;&gt;"",IF('Données élèves'!AB862&lt;&gt;"",IF('Données élèves'!G862="LOC.ID",CONCATENATE("LOC.",'Données élèves'!AU$5),'Données élèves'!G862),""),""),"")</f>
        <v/>
      </c>
      <c r="F859" s="146" t="str">
        <f>IF(A859&lt;&gt;"",IF('Données élèves'!H862&lt;&gt;"",'Données élèves'!H862,""),"")</f>
        <v/>
      </c>
      <c r="G859" s="146" t="str">
        <f>IF(AND(A859&lt;&gt;"",'Données élèves'!AC862&lt;&gt;""),IF('Données élèves'!AC862=TRUE,INDEX(codesex,MATCH('Données élèves'!I862,libsex,0)),'Données élèves'!I862),"")</f>
        <v/>
      </c>
      <c r="H859" s="147" t="str">
        <f>IF(A859&lt;&gt;"",IF('Données élèves'!J862&lt;&gt;"",'Données élèves'!J862,""),"")</f>
        <v/>
      </c>
      <c r="I859" s="148" t="str">
        <f>IF(AND(A859&lt;&gt;"",'Données élèves'!AE862&lt;&gt;""),IF('Données élèves'!AE862=TRUE,INDEX(codenat,MATCH('Données élèves'!K862,libnat,0)),'Données élèves'!K862),"")</f>
        <v/>
      </c>
      <c r="J859" s="148" t="str">
        <f>IF(AND(A859&lt;&gt;"",'Données élèves'!AF862&lt;&gt;""),IF('Données élèves'!AF862=TRUE,INDEX(codelangue,MATCH('Données élèves'!L862,liblangue,0)),'Données élèves'!L862),"")</f>
        <v/>
      </c>
      <c r="K859" s="148" t="str">
        <f>IF(AND(A859&lt;&gt;"",'Données élèves'!AH862&lt;&gt;""),IF('Données élèves'!AH862=TRUE,IF(INDEX(codegem,MATCH('Données élèves'!M862,libgem,0))&lt;8000,INDEX(codegem,MATCH('Données élèves'!M862,libgem,0)),""),'Données élèves'!M862),"")</f>
        <v/>
      </c>
      <c r="L859" s="148" t="str">
        <f>IF(AND(A859&lt;&gt;"",'Données élèves'!AH862&lt;&gt;""),IF('Données élèves'!AH862=TRUE,INDEX(codegemhist,MATCH('Données élèves'!M862,libgem,0)),""),"")</f>
        <v/>
      </c>
      <c r="M859" s="148" t="str">
        <f>IF(AND(A859&lt;&gt;"",'Données élèves'!AH862&lt;&gt;""),IF('Données élèves'!AH862=TRUE,IF(INDEX(codegem,MATCH('Données élèves'!M862,libgem,0))&gt;=8000,INDEX(codegem,MATCH('Données élèves'!M862,libgem,0)),""),'Données élèves'!M862),"")</f>
        <v/>
      </c>
      <c r="N859" s="148" t="str">
        <f>IF(AND(A859&lt;&gt;"",'Données élèves'!AI862&lt;&gt;""),IF('Données élèves'!AI862=TRUE,INDEX(codeschart,MATCH('Données élèves'!N862,libschart,0)),'Données élèves'!N862),"")</f>
        <v/>
      </c>
      <c r="O859" s="148" t="str">
        <f>IF(AND(A859&lt;&gt;"",'Données élèves'!O862&lt;&gt;""),'Données élèves'!O862,"")</f>
        <v/>
      </c>
      <c r="P859" s="148" t="str">
        <f>IF(AND(A859&lt;&gt;"",'Données élèves'!AK862&lt;&gt;""),IF('Données élèves'!AK862=TRUE,INDEX(codeform,MATCH('Données élèves'!P862,libform,0)),'Données élèves'!P862),"")</f>
        <v/>
      </c>
      <c r="Q859" s="148" t="str">
        <f>IF(AND(A859&lt;&gt;"",'Données élèves'!AL862&lt;&gt;""),IF('Données élèves'!AL862=TRUE,INDEX(codespe,MATCH('Données élèves'!Q862,libspe,0)),'Données élèves'!Q862),"")</f>
        <v/>
      </c>
      <c r="R859" s="148" t="str">
        <f>IF(AND(A859&lt;&gt;"",OR('Données élèves'!AM862&lt;&gt;"",'Données élèves'!AT862=FALSE)),IF('Données élèves'!AM862=TRUE,INDEX(codemp1,MATCH('Données élèves'!R862,libmp1,0)),IF('Données élèves'!AT862=FALSE,0,'Données élèves'!R862)),"")</f>
        <v/>
      </c>
      <c r="S859" s="148" t="str">
        <f t="shared" si="40"/>
        <v/>
      </c>
      <c r="T859" s="148" t="str">
        <f t="shared" si="41"/>
        <v/>
      </c>
      <c r="U859" s="148" t="str">
        <f>IF(AND(A859&lt;&gt;"",'Données élèves'!S862&lt;&gt;""),'Données élèves'!S862,"")</f>
        <v/>
      </c>
      <c r="V859" s="148" t="str">
        <f>IF(AND(A859&lt;&gt;"",'Données élèves'!T862&lt;&gt;""),'Données élèves'!T862,"")</f>
        <v/>
      </c>
      <c r="W859" s="148" t="str">
        <f>IF(AND(A859&lt;&gt;"",'Données élèves'!U862&lt;&gt;""),'Données élèves'!U862,"")</f>
        <v/>
      </c>
      <c r="X859" s="148" t="str">
        <f>IF(AND(A859&lt;&gt;"",'Données élèves'!V862&lt;&gt;""),'Données élèves'!V862,"")</f>
        <v/>
      </c>
      <c r="Y859" s="148" t="str">
        <f>IF(AND(A859&lt;&gt;"",'Données élèves'!W862&lt;&gt;""),'Données élèves'!W862,"")</f>
        <v/>
      </c>
      <c r="Z859" s="148" t="str">
        <f>IF(AND(A859&lt;&gt;"",'Données élèves'!X862&lt;&gt;""),'Données élèves'!X862,"")</f>
        <v/>
      </c>
    </row>
    <row r="860" spans="1:26" x14ac:dyDescent="0.2">
      <c r="A860" s="146" t="str">
        <f>IF('Données élèves'!$C863&lt;&gt;"",'Données élèves'!A863,"")</f>
        <v/>
      </c>
      <c r="B860" s="146" t="str">
        <f>IF(A860&lt;&gt;"",'Données élèves'!B863,"")</f>
        <v/>
      </c>
      <c r="C860" s="146" t="str">
        <f>IF(AND(A860&lt;&gt;"",'Données élèves'!F863&lt;&gt;""),IF(INDEX(codeclint,MATCH('Données élèves'!F863,libclint,0))&lt;&gt;"",INDEX(codeclint,MATCH('Données élèves'!F863,libclint,0)),""),"")</f>
        <v/>
      </c>
      <c r="D860" s="146" t="str">
        <f t="shared" si="39"/>
        <v/>
      </c>
      <c r="E860" s="146" t="str">
        <f>IF(A860&lt;&gt;"",IF('Données élèves'!G863&lt;&gt;"",IF('Données élèves'!AB863&lt;&gt;"",IF('Données élèves'!G863="LOC.ID",CONCATENATE("LOC.",'Données élèves'!AU$5),'Données élèves'!G863),""),""),"")</f>
        <v/>
      </c>
      <c r="F860" s="146" t="str">
        <f>IF(A860&lt;&gt;"",IF('Données élèves'!H863&lt;&gt;"",'Données élèves'!H863,""),"")</f>
        <v/>
      </c>
      <c r="G860" s="146" t="str">
        <f>IF(AND(A860&lt;&gt;"",'Données élèves'!AC863&lt;&gt;""),IF('Données élèves'!AC863=TRUE,INDEX(codesex,MATCH('Données élèves'!I863,libsex,0)),'Données élèves'!I863),"")</f>
        <v/>
      </c>
      <c r="H860" s="147" t="str">
        <f>IF(A860&lt;&gt;"",IF('Données élèves'!J863&lt;&gt;"",'Données élèves'!J863,""),"")</f>
        <v/>
      </c>
      <c r="I860" s="148" t="str">
        <f>IF(AND(A860&lt;&gt;"",'Données élèves'!AE863&lt;&gt;""),IF('Données élèves'!AE863=TRUE,INDEX(codenat,MATCH('Données élèves'!K863,libnat,0)),'Données élèves'!K863),"")</f>
        <v/>
      </c>
      <c r="J860" s="148" t="str">
        <f>IF(AND(A860&lt;&gt;"",'Données élèves'!AF863&lt;&gt;""),IF('Données élèves'!AF863=TRUE,INDEX(codelangue,MATCH('Données élèves'!L863,liblangue,0)),'Données élèves'!L863),"")</f>
        <v/>
      </c>
      <c r="K860" s="148" t="str">
        <f>IF(AND(A860&lt;&gt;"",'Données élèves'!AH863&lt;&gt;""),IF('Données élèves'!AH863=TRUE,IF(INDEX(codegem,MATCH('Données élèves'!M863,libgem,0))&lt;8000,INDEX(codegem,MATCH('Données élèves'!M863,libgem,0)),""),'Données élèves'!M863),"")</f>
        <v/>
      </c>
      <c r="L860" s="148" t="str">
        <f>IF(AND(A860&lt;&gt;"",'Données élèves'!AH863&lt;&gt;""),IF('Données élèves'!AH863=TRUE,INDEX(codegemhist,MATCH('Données élèves'!M863,libgem,0)),""),"")</f>
        <v/>
      </c>
      <c r="M860" s="148" t="str">
        <f>IF(AND(A860&lt;&gt;"",'Données élèves'!AH863&lt;&gt;""),IF('Données élèves'!AH863=TRUE,IF(INDEX(codegem,MATCH('Données élèves'!M863,libgem,0))&gt;=8000,INDEX(codegem,MATCH('Données élèves'!M863,libgem,0)),""),'Données élèves'!M863),"")</f>
        <v/>
      </c>
      <c r="N860" s="148" t="str">
        <f>IF(AND(A860&lt;&gt;"",'Données élèves'!AI863&lt;&gt;""),IF('Données élèves'!AI863=TRUE,INDEX(codeschart,MATCH('Données élèves'!N863,libschart,0)),'Données élèves'!N863),"")</f>
        <v/>
      </c>
      <c r="O860" s="148" t="str">
        <f>IF(AND(A860&lt;&gt;"",'Données élèves'!O863&lt;&gt;""),'Données élèves'!O863,"")</f>
        <v/>
      </c>
      <c r="P860" s="148" t="str">
        <f>IF(AND(A860&lt;&gt;"",'Données élèves'!AK863&lt;&gt;""),IF('Données élèves'!AK863=TRUE,INDEX(codeform,MATCH('Données élèves'!P863,libform,0)),'Données élèves'!P863),"")</f>
        <v/>
      </c>
      <c r="Q860" s="148" t="str">
        <f>IF(AND(A860&lt;&gt;"",'Données élèves'!AL863&lt;&gt;""),IF('Données élèves'!AL863=TRUE,INDEX(codespe,MATCH('Données élèves'!Q863,libspe,0)),'Données élèves'!Q863),"")</f>
        <v/>
      </c>
      <c r="R860" s="148" t="str">
        <f>IF(AND(A860&lt;&gt;"",OR('Données élèves'!AM863&lt;&gt;"",'Données élèves'!AT863=FALSE)),IF('Données élèves'!AM863=TRUE,INDEX(codemp1,MATCH('Données élèves'!R863,libmp1,0)),IF('Données élèves'!AT863=FALSE,0,'Données élèves'!R863)),"")</f>
        <v/>
      </c>
      <c r="S860" s="148" t="str">
        <f t="shared" si="40"/>
        <v/>
      </c>
      <c r="T860" s="148" t="str">
        <f t="shared" si="41"/>
        <v/>
      </c>
      <c r="U860" s="148" t="str">
        <f>IF(AND(A860&lt;&gt;"",'Données élèves'!S863&lt;&gt;""),'Données élèves'!S863,"")</f>
        <v/>
      </c>
      <c r="V860" s="148" t="str">
        <f>IF(AND(A860&lt;&gt;"",'Données élèves'!T863&lt;&gt;""),'Données élèves'!T863,"")</f>
        <v/>
      </c>
      <c r="W860" s="148" t="str">
        <f>IF(AND(A860&lt;&gt;"",'Données élèves'!U863&lt;&gt;""),'Données élèves'!U863,"")</f>
        <v/>
      </c>
      <c r="X860" s="148" t="str">
        <f>IF(AND(A860&lt;&gt;"",'Données élèves'!V863&lt;&gt;""),'Données élèves'!V863,"")</f>
        <v/>
      </c>
      <c r="Y860" s="148" t="str">
        <f>IF(AND(A860&lt;&gt;"",'Données élèves'!W863&lt;&gt;""),'Données élèves'!W863,"")</f>
        <v/>
      </c>
      <c r="Z860" s="148" t="str">
        <f>IF(AND(A860&lt;&gt;"",'Données élèves'!X863&lt;&gt;""),'Données élèves'!X863,"")</f>
        <v/>
      </c>
    </row>
    <row r="861" spans="1:26" x14ac:dyDescent="0.2">
      <c r="A861" s="146" t="str">
        <f>IF('Données élèves'!$C864&lt;&gt;"",'Données élèves'!A864,"")</f>
        <v/>
      </c>
      <c r="B861" s="146" t="str">
        <f>IF(A861&lt;&gt;"",'Données élèves'!B864,"")</f>
        <v/>
      </c>
      <c r="C861" s="146" t="str">
        <f>IF(AND(A861&lt;&gt;"",'Données élèves'!F864&lt;&gt;""),IF(INDEX(codeclint,MATCH('Données élèves'!F864,libclint,0))&lt;&gt;"",INDEX(codeclint,MATCH('Données élèves'!F864,libclint,0)),""),"")</f>
        <v/>
      </c>
      <c r="D861" s="146" t="str">
        <f t="shared" si="39"/>
        <v/>
      </c>
      <c r="E861" s="146" t="str">
        <f>IF(A861&lt;&gt;"",IF('Données élèves'!G864&lt;&gt;"",IF('Données élèves'!AB864&lt;&gt;"",IF('Données élèves'!G864="LOC.ID",CONCATENATE("LOC.",'Données élèves'!AU$5),'Données élèves'!G864),""),""),"")</f>
        <v/>
      </c>
      <c r="F861" s="146" t="str">
        <f>IF(A861&lt;&gt;"",IF('Données élèves'!H864&lt;&gt;"",'Données élèves'!H864,""),"")</f>
        <v/>
      </c>
      <c r="G861" s="146" t="str">
        <f>IF(AND(A861&lt;&gt;"",'Données élèves'!AC864&lt;&gt;""),IF('Données élèves'!AC864=TRUE,INDEX(codesex,MATCH('Données élèves'!I864,libsex,0)),'Données élèves'!I864),"")</f>
        <v/>
      </c>
      <c r="H861" s="147" t="str">
        <f>IF(A861&lt;&gt;"",IF('Données élèves'!J864&lt;&gt;"",'Données élèves'!J864,""),"")</f>
        <v/>
      </c>
      <c r="I861" s="148" t="str">
        <f>IF(AND(A861&lt;&gt;"",'Données élèves'!AE864&lt;&gt;""),IF('Données élèves'!AE864=TRUE,INDEX(codenat,MATCH('Données élèves'!K864,libnat,0)),'Données élèves'!K864),"")</f>
        <v/>
      </c>
      <c r="J861" s="148" t="str">
        <f>IF(AND(A861&lt;&gt;"",'Données élèves'!AF864&lt;&gt;""),IF('Données élèves'!AF864=TRUE,INDEX(codelangue,MATCH('Données élèves'!L864,liblangue,0)),'Données élèves'!L864),"")</f>
        <v/>
      </c>
      <c r="K861" s="148" t="str">
        <f>IF(AND(A861&lt;&gt;"",'Données élèves'!AH864&lt;&gt;""),IF('Données élèves'!AH864=TRUE,IF(INDEX(codegem,MATCH('Données élèves'!M864,libgem,0))&lt;8000,INDEX(codegem,MATCH('Données élèves'!M864,libgem,0)),""),'Données élèves'!M864),"")</f>
        <v/>
      </c>
      <c r="L861" s="148" t="str">
        <f>IF(AND(A861&lt;&gt;"",'Données élèves'!AH864&lt;&gt;""),IF('Données élèves'!AH864=TRUE,INDEX(codegemhist,MATCH('Données élèves'!M864,libgem,0)),""),"")</f>
        <v/>
      </c>
      <c r="M861" s="148" t="str">
        <f>IF(AND(A861&lt;&gt;"",'Données élèves'!AH864&lt;&gt;""),IF('Données élèves'!AH864=TRUE,IF(INDEX(codegem,MATCH('Données élèves'!M864,libgem,0))&gt;=8000,INDEX(codegem,MATCH('Données élèves'!M864,libgem,0)),""),'Données élèves'!M864),"")</f>
        <v/>
      </c>
      <c r="N861" s="148" t="str">
        <f>IF(AND(A861&lt;&gt;"",'Données élèves'!AI864&lt;&gt;""),IF('Données élèves'!AI864=TRUE,INDEX(codeschart,MATCH('Données élèves'!N864,libschart,0)),'Données élèves'!N864),"")</f>
        <v/>
      </c>
      <c r="O861" s="148" t="str">
        <f>IF(AND(A861&lt;&gt;"",'Données élèves'!O864&lt;&gt;""),'Données élèves'!O864,"")</f>
        <v/>
      </c>
      <c r="P861" s="148" t="str">
        <f>IF(AND(A861&lt;&gt;"",'Données élèves'!AK864&lt;&gt;""),IF('Données élèves'!AK864=TRUE,INDEX(codeform,MATCH('Données élèves'!P864,libform,0)),'Données élèves'!P864),"")</f>
        <v/>
      </c>
      <c r="Q861" s="148" t="str">
        <f>IF(AND(A861&lt;&gt;"",'Données élèves'!AL864&lt;&gt;""),IF('Données élèves'!AL864=TRUE,INDEX(codespe,MATCH('Données élèves'!Q864,libspe,0)),'Données élèves'!Q864),"")</f>
        <v/>
      </c>
      <c r="R861" s="148" t="str">
        <f>IF(AND(A861&lt;&gt;"",OR('Données élèves'!AM864&lt;&gt;"",'Données élèves'!AT864=FALSE)),IF('Données élèves'!AM864=TRUE,INDEX(codemp1,MATCH('Données élèves'!R864,libmp1,0)),IF('Données élèves'!AT864=FALSE,0,'Données élèves'!R864)),"")</f>
        <v/>
      </c>
      <c r="S861" s="148" t="str">
        <f t="shared" si="40"/>
        <v/>
      </c>
      <c r="T861" s="148" t="str">
        <f t="shared" si="41"/>
        <v/>
      </c>
      <c r="U861" s="148" t="str">
        <f>IF(AND(A861&lt;&gt;"",'Données élèves'!S864&lt;&gt;""),'Données élèves'!S864,"")</f>
        <v/>
      </c>
      <c r="V861" s="148" t="str">
        <f>IF(AND(A861&lt;&gt;"",'Données élèves'!T864&lt;&gt;""),'Données élèves'!T864,"")</f>
        <v/>
      </c>
      <c r="W861" s="148" t="str">
        <f>IF(AND(A861&lt;&gt;"",'Données élèves'!U864&lt;&gt;""),'Données élèves'!U864,"")</f>
        <v/>
      </c>
      <c r="X861" s="148" t="str">
        <f>IF(AND(A861&lt;&gt;"",'Données élèves'!V864&lt;&gt;""),'Données élèves'!V864,"")</f>
        <v/>
      </c>
      <c r="Y861" s="148" t="str">
        <f>IF(AND(A861&lt;&gt;"",'Données élèves'!W864&lt;&gt;""),'Données élèves'!W864,"")</f>
        <v/>
      </c>
      <c r="Z861" s="148" t="str">
        <f>IF(AND(A861&lt;&gt;"",'Données élèves'!X864&lt;&gt;""),'Données élèves'!X864,"")</f>
        <v/>
      </c>
    </row>
    <row r="862" spans="1:26" x14ac:dyDescent="0.2">
      <c r="A862" s="146" t="str">
        <f>IF('Données élèves'!$C865&lt;&gt;"",'Données élèves'!A865,"")</f>
        <v/>
      </c>
      <c r="B862" s="146" t="str">
        <f>IF(A862&lt;&gt;"",'Données élèves'!B865,"")</f>
        <v/>
      </c>
      <c r="C862" s="146" t="str">
        <f>IF(AND(A862&lt;&gt;"",'Données élèves'!F865&lt;&gt;""),IF(INDEX(codeclint,MATCH('Données élèves'!F865,libclint,0))&lt;&gt;"",INDEX(codeclint,MATCH('Données élèves'!F865,libclint,0)),""),"")</f>
        <v/>
      </c>
      <c r="D862" s="146" t="str">
        <f t="shared" si="39"/>
        <v/>
      </c>
      <c r="E862" s="146" t="str">
        <f>IF(A862&lt;&gt;"",IF('Données élèves'!G865&lt;&gt;"",IF('Données élèves'!AB865&lt;&gt;"",IF('Données élèves'!G865="LOC.ID",CONCATENATE("LOC.",'Données élèves'!AU$5),'Données élèves'!G865),""),""),"")</f>
        <v/>
      </c>
      <c r="F862" s="146" t="str">
        <f>IF(A862&lt;&gt;"",IF('Données élèves'!H865&lt;&gt;"",'Données élèves'!H865,""),"")</f>
        <v/>
      </c>
      <c r="G862" s="146" t="str">
        <f>IF(AND(A862&lt;&gt;"",'Données élèves'!AC865&lt;&gt;""),IF('Données élèves'!AC865=TRUE,INDEX(codesex,MATCH('Données élèves'!I865,libsex,0)),'Données élèves'!I865),"")</f>
        <v/>
      </c>
      <c r="H862" s="147" t="str">
        <f>IF(A862&lt;&gt;"",IF('Données élèves'!J865&lt;&gt;"",'Données élèves'!J865,""),"")</f>
        <v/>
      </c>
      <c r="I862" s="148" t="str">
        <f>IF(AND(A862&lt;&gt;"",'Données élèves'!AE865&lt;&gt;""),IF('Données élèves'!AE865=TRUE,INDEX(codenat,MATCH('Données élèves'!K865,libnat,0)),'Données élèves'!K865),"")</f>
        <v/>
      </c>
      <c r="J862" s="148" t="str">
        <f>IF(AND(A862&lt;&gt;"",'Données élèves'!AF865&lt;&gt;""),IF('Données élèves'!AF865=TRUE,INDEX(codelangue,MATCH('Données élèves'!L865,liblangue,0)),'Données élèves'!L865),"")</f>
        <v/>
      </c>
      <c r="K862" s="148" t="str">
        <f>IF(AND(A862&lt;&gt;"",'Données élèves'!AH865&lt;&gt;""),IF('Données élèves'!AH865=TRUE,IF(INDEX(codegem,MATCH('Données élèves'!M865,libgem,0))&lt;8000,INDEX(codegem,MATCH('Données élèves'!M865,libgem,0)),""),'Données élèves'!M865),"")</f>
        <v/>
      </c>
      <c r="L862" s="148" t="str">
        <f>IF(AND(A862&lt;&gt;"",'Données élèves'!AH865&lt;&gt;""),IF('Données élèves'!AH865=TRUE,INDEX(codegemhist,MATCH('Données élèves'!M865,libgem,0)),""),"")</f>
        <v/>
      </c>
      <c r="M862" s="148" t="str">
        <f>IF(AND(A862&lt;&gt;"",'Données élèves'!AH865&lt;&gt;""),IF('Données élèves'!AH865=TRUE,IF(INDEX(codegem,MATCH('Données élèves'!M865,libgem,0))&gt;=8000,INDEX(codegem,MATCH('Données élèves'!M865,libgem,0)),""),'Données élèves'!M865),"")</f>
        <v/>
      </c>
      <c r="N862" s="148" t="str">
        <f>IF(AND(A862&lt;&gt;"",'Données élèves'!AI865&lt;&gt;""),IF('Données élèves'!AI865=TRUE,INDEX(codeschart,MATCH('Données élèves'!N865,libschart,0)),'Données élèves'!N865),"")</f>
        <v/>
      </c>
      <c r="O862" s="148" t="str">
        <f>IF(AND(A862&lt;&gt;"",'Données élèves'!O865&lt;&gt;""),'Données élèves'!O865,"")</f>
        <v/>
      </c>
      <c r="P862" s="148" t="str">
        <f>IF(AND(A862&lt;&gt;"",'Données élèves'!AK865&lt;&gt;""),IF('Données élèves'!AK865=TRUE,INDEX(codeform,MATCH('Données élèves'!P865,libform,0)),'Données élèves'!P865),"")</f>
        <v/>
      </c>
      <c r="Q862" s="148" t="str">
        <f>IF(AND(A862&lt;&gt;"",'Données élèves'!AL865&lt;&gt;""),IF('Données élèves'!AL865=TRUE,INDEX(codespe,MATCH('Données élèves'!Q865,libspe,0)),'Données élèves'!Q865),"")</f>
        <v/>
      </c>
      <c r="R862" s="148" t="str">
        <f>IF(AND(A862&lt;&gt;"",OR('Données élèves'!AM865&lt;&gt;"",'Données élèves'!AT865=FALSE)),IF('Données élèves'!AM865=TRUE,INDEX(codemp1,MATCH('Données élèves'!R865,libmp1,0)),IF('Données élèves'!AT865=FALSE,0,'Données élèves'!R865)),"")</f>
        <v/>
      </c>
      <c r="S862" s="148" t="str">
        <f t="shared" si="40"/>
        <v/>
      </c>
      <c r="T862" s="148" t="str">
        <f t="shared" si="41"/>
        <v/>
      </c>
      <c r="U862" s="148" t="str">
        <f>IF(AND(A862&lt;&gt;"",'Données élèves'!S865&lt;&gt;""),'Données élèves'!S865,"")</f>
        <v/>
      </c>
      <c r="V862" s="148" t="str">
        <f>IF(AND(A862&lt;&gt;"",'Données élèves'!T865&lt;&gt;""),'Données élèves'!T865,"")</f>
        <v/>
      </c>
      <c r="W862" s="148" t="str">
        <f>IF(AND(A862&lt;&gt;"",'Données élèves'!U865&lt;&gt;""),'Données élèves'!U865,"")</f>
        <v/>
      </c>
      <c r="X862" s="148" t="str">
        <f>IF(AND(A862&lt;&gt;"",'Données élèves'!V865&lt;&gt;""),'Données élèves'!V865,"")</f>
        <v/>
      </c>
      <c r="Y862" s="148" t="str">
        <f>IF(AND(A862&lt;&gt;"",'Données élèves'!W865&lt;&gt;""),'Données élèves'!W865,"")</f>
        <v/>
      </c>
      <c r="Z862" s="148" t="str">
        <f>IF(AND(A862&lt;&gt;"",'Données élèves'!X865&lt;&gt;""),'Données élèves'!X865,"")</f>
        <v/>
      </c>
    </row>
    <row r="863" spans="1:26" x14ac:dyDescent="0.2">
      <c r="A863" s="146" t="str">
        <f>IF('Données élèves'!$C866&lt;&gt;"",'Données élèves'!A866,"")</f>
        <v/>
      </c>
      <c r="B863" s="146" t="str">
        <f>IF(A863&lt;&gt;"",'Données élèves'!B866,"")</f>
        <v/>
      </c>
      <c r="C863" s="146" t="str">
        <f>IF(AND(A863&lt;&gt;"",'Données élèves'!F866&lt;&gt;""),IF(INDEX(codeclint,MATCH('Données élèves'!F866,libclint,0))&lt;&gt;"",INDEX(codeclint,MATCH('Données élèves'!F866,libclint,0)),""),"")</f>
        <v/>
      </c>
      <c r="D863" s="146" t="str">
        <f t="shared" si="39"/>
        <v/>
      </c>
      <c r="E863" s="146" t="str">
        <f>IF(A863&lt;&gt;"",IF('Données élèves'!G866&lt;&gt;"",IF('Données élèves'!AB866&lt;&gt;"",IF('Données élèves'!G866="LOC.ID",CONCATENATE("LOC.",'Données élèves'!AU$5),'Données élèves'!G866),""),""),"")</f>
        <v/>
      </c>
      <c r="F863" s="146" t="str">
        <f>IF(A863&lt;&gt;"",IF('Données élèves'!H866&lt;&gt;"",'Données élèves'!H866,""),"")</f>
        <v/>
      </c>
      <c r="G863" s="146" t="str">
        <f>IF(AND(A863&lt;&gt;"",'Données élèves'!AC866&lt;&gt;""),IF('Données élèves'!AC866=TRUE,INDEX(codesex,MATCH('Données élèves'!I866,libsex,0)),'Données élèves'!I866),"")</f>
        <v/>
      </c>
      <c r="H863" s="147" t="str">
        <f>IF(A863&lt;&gt;"",IF('Données élèves'!J866&lt;&gt;"",'Données élèves'!J866,""),"")</f>
        <v/>
      </c>
      <c r="I863" s="148" t="str">
        <f>IF(AND(A863&lt;&gt;"",'Données élèves'!AE866&lt;&gt;""),IF('Données élèves'!AE866=TRUE,INDEX(codenat,MATCH('Données élèves'!K866,libnat,0)),'Données élèves'!K866),"")</f>
        <v/>
      </c>
      <c r="J863" s="148" t="str">
        <f>IF(AND(A863&lt;&gt;"",'Données élèves'!AF866&lt;&gt;""),IF('Données élèves'!AF866=TRUE,INDEX(codelangue,MATCH('Données élèves'!L866,liblangue,0)),'Données élèves'!L866),"")</f>
        <v/>
      </c>
      <c r="K863" s="148" t="str">
        <f>IF(AND(A863&lt;&gt;"",'Données élèves'!AH866&lt;&gt;""),IF('Données élèves'!AH866=TRUE,IF(INDEX(codegem,MATCH('Données élèves'!M866,libgem,0))&lt;8000,INDEX(codegem,MATCH('Données élèves'!M866,libgem,0)),""),'Données élèves'!M866),"")</f>
        <v/>
      </c>
      <c r="L863" s="148" t="str">
        <f>IF(AND(A863&lt;&gt;"",'Données élèves'!AH866&lt;&gt;""),IF('Données élèves'!AH866=TRUE,INDEX(codegemhist,MATCH('Données élèves'!M866,libgem,0)),""),"")</f>
        <v/>
      </c>
      <c r="M863" s="148" t="str">
        <f>IF(AND(A863&lt;&gt;"",'Données élèves'!AH866&lt;&gt;""),IF('Données élèves'!AH866=TRUE,IF(INDEX(codegem,MATCH('Données élèves'!M866,libgem,0))&gt;=8000,INDEX(codegem,MATCH('Données élèves'!M866,libgem,0)),""),'Données élèves'!M866),"")</f>
        <v/>
      </c>
      <c r="N863" s="148" t="str">
        <f>IF(AND(A863&lt;&gt;"",'Données élèves'!AI866&lt;&gt;""),IF('Données élèves'!AI866=TRUE,INDEX(codeschart,MATCH('Données élèves'!N866,libschart,0)),'Données élèves'!N866),"")</f>
        <v/>
      </c>
      <c r="O863" s="148" t="str">
        <f>IF(AND(A863&lt;&gt;"",'Données élèves'!O866&lt;&gt;""),'Données élèves'!O866,"")</f>
        <v/>
      </c>
      <c r="P863" s="148" t="str">
        <f>IF(AND(A863&lt;&gt;"",'Données élèves'!AK866&lt;&gt;""),IF('Données élèves'!AK866=TRUE,INDEX(codeform,MATCH('Données élèves'!P866,libform,0)),'Données élèves'!P866),"")</f>
        <v/>
      </c>
      <c r="Q863" s="148" t="str">
        <f>IF(AND(A863&lt;&gt;"",'Données élèves'!AL866&lt;&gt;""),IF('Données élèves'!AL866=TRUE,INDEX(codespe,MATCH('Données élèves'!Q866,libspe,0)),'Données élèves'!Q866),"")</f>
        <v/>
      </c>
      <c r="R863" s="148" t="str">
        <f>IF(AND(A863&lt;&gt;"",OR('Données élèves'!AM866&lt;&gt;"",'Données élèves'!AT866=FALSE)),IF('Données élèves'!AM866=TRUE,INDEX(codemp1,MATCH('Données élèves'!R866,libmp1,0)),IF('Données élèves'!AT866=FALSE,0,'Données élèves'!R866)),"")</f>
        <v/>
      </c>
      <c r="S863" s="148" t="str">
        <f t="shared" si="40"/>
        <v/>
      </c>
      <c r="T863" s="148" t="str">
        <f t="shared" si="41"/>
        <v/>
      </c>
      <c r="U863" s="148" t="str">
        <f>IF(AND(A863&lt;&gt;"",'Données élèves'!S866&lt;&gt;""),'Données élèves'!S866,"")</f>
        <v/>
      </c>
      <c r="V863" s="148" t="str">
        <f>IF(AND(A863&lt;&gt;"",'Données élèves'!T866&lt;&gt;""),'Données élèves'!T866,"")</f>
        <v/>
      </c>
      <c r="W863" s="148" t="str">
        <f>IF(AND(A863&lt;&gt;"",'Données élèves'!U866&lt;&gt;""),'Données élèves'!U866,"")</f>
        <v/>
      </c>
      <c r="X863" s="148" t="str">
        <f>IF(AND(A863&lt;&gt;"",'Données élèves'!V866&lt;&gt;""),'Données élèves'!V866,"")</f>
        <v/>
      </c>
      <c r="Y863" s="148" t="str">
        <f>IF(AND(A863&lt;&gt;"",'Données élèves'!W866&lt;&gt;""),'Données élèves'!W866,"")</f>
        <v/>
      </c>
      <c r="Z863" s="148" t="str">
        <f>IF(AND(A863&lt;&gt;"",'Données élèves'!X866&lt;&gt;""),'Données élèves'!X866,"")</f>
        <v/>
      </c>
    </row>
    <row r="864" spans="1:26" x14ac:dyDescent="0.2">
      <c r="A864" s="146" t="str">
        <f>IF('Données élèves'!$C867&lt;&gt;"",'Données élèves'!A867,"")</f>
        <v/>
      </c>
      <c r="B864" s="146" t="str">
        <f>IF(A864&lt;&gt;"",'Données élèves'!B867,"")</f>
        <v/>
      </c>
      <c r="C864" s="146" t="str">
        <f>IF(AND(A864&lt;&gt;"",'Données élèves'!F867&lt;&gt;""),IF(INDEX(codeclint,MATCH('Données élèves'!F867,libclint,0))&lt;&gt;"",INDEX(codeclint,MATCH('Données élèves'!F867,libclint,0)),""),"")</f>
        <v/>
      </c>
      <c r="D864" s="146" t="str">
        <f t="shared" si="39"/>
        <v/>
      </c>
      <c r="E864" s="146" t="str">
        <f>IF(A864&lt;&gt;"",IF('Données élèves'!G867&lt;&gt;"",IF('Données élèves'!AB867&lt;&gt;"",IF('Données élèves'!G867="LOC.ID",CONCATENATE("LOC.",'Données élèves'!AU$5),'Données élèves'!G867),""),""),"")</f>
        <v/>
      </c>
      <c r="F864" s="146" t="str">
        <f>IF(A864&lt;&gt;"",IF('Données élèves'!H867&lt;&gt;"",'Données élèves'!H867,""),"")</f>
        <v/>
      </c>
      <c r="G864" s="146" t="str">
        <f>IF(AND(A864&lt;&gt;"",'Données élèves'!AC867&lt;&gt;""),IF('Données élèves'!AC867=TRUE,INDEX(codesex,MATCH('Données élèves'!I867,libsex,0)),'Données élèves'!I867),"")</f>
        <v/>
      </c>
      <c r="H864" s="147" t="str">
        <f>IF(A864&lt;&gt;"",IF('Données élèves'!J867&lt;&gt;"",'Données élèves'!J867,""),"")</f>
        <v/>
      </c>
      <c r="I864" s="148" t="str">
        <f>IF(AND(A864&lt;&gt;"",'Données élèves'!AE867&lt;&gt;""),IF('Données élèves'!AE867=TRUE,INDEX(codenat,MATCH('Données élèves'!K867,libnat,0)),'Données élèves'!K867),"")</f>
        <v/>
      </c>
      <c r="J864" s="148" t="str">
        <f>IF(AND(A864&lt;&gt;"",'Données élèves'!AF867&lt;&gt;""),IF('Données élèves'!AF867=TRUE,INDEX(codelangue,MATCH('Données élèves'!L867,liblangue,0)),'Données élèves'!L867),"")</f>
        <v/>
      </c>
      <c r="K864" s="148" t="str">
        <f>IF(AND(A864&lt;&gt;"",'Données élèves'!AH867&lt;&gt;""),IF('Données élèves'!AH867=TRUE,IF(INDEX(codegem,MATCH('Données élèves'!M867,libgem,0))&lt;8000,INDEX(codegem,MATCH('Données élèves'!M867,libgem,0)),""),'Données élèves'!M867),"")</f>
        <v/>
      </c>
      <c r="L864" s="148" t="str">
        <f>IF(AND(A864&lt;&gt;"",'Données élèves'!AH867&lt;&gt;""),IF('Données élèves'!AH867=TRUE,INDEX(codegemhist,MATCH('Données élèves'!M867,libgem,0)),""),"")</f>
        <v/>
      </c>
      <c r="M864" s="148" t="str">
        <f>IF(AND(A864&lt;&gt;"",'Données élèves'!AH867&lt;&gt;""),IF('Données élèves'!AH867=TRUE,IF(INDEX(codegem,MATCH('Données élèves'!M867,libgem,0))&gt;=8000,INDEX(codegem,MATCH('Données élèves'!M867,libgem,0)),""),'Données élèves'!M867),"")</f>
        <v/>
      </c>
      <c r="N864" s="148" t="str">
        <f>IF(AND(A864&lt;&gt;"",'Données élèves'!AI867&lt;&gt;""),IF('Données élèves'!AI867=TRUE,INDEX(codeschart,MATCH('Données élèves'!N867,libschart,0)),'Données élèves'!N867),"")</f>
        <v/>
      </c>
      <c r="O864" s="148" t="str">
        <f>IF(AND(A864&lt;&gt;"",'Données élèves'!O867&lt;&gt;""),'Données élèves'!O867,"")</f>
        <v/>
      </c>
      <c r="P864" s="148" t="str">
        <f>IF(AND(A864&lt;&gt;"",'Données élèves'!AK867&lt;&gt;""),IF('Données élèves'!AK867=TRUE,INDEX(codeform,MATCH('Données élèves'!P867,libform,0)),'Données élèves'!P867),"")</f>
        <v/>
      </c>
      <c r="Q864" s="148" t="str">
        <f>IF(AND(A864&lt;&gt;"",'Données élèves'!AL867&lt;&gt;""),IF('Données élèves'!AL867=TRUE,INDEX(codespe,MATCH('Données élèves'!Q867,libspe,0)),'Données élèves'!Q867),"")</f>
        <v/>
      </c>
      <c r="R864" s="148" t="str">
        <f>IF(AND(A864&lt;&gt;"",OR('Données élèves'!AM867&lt;&gt;"",'Données élèves'!AT867=FALSE)),IF('Données élèves'!AM867=TRUE,INDEX(codemp1,MATCH('Données élèves'!R867,libmp1,0)),IF('Données élèves'!AT867=FALSE,0,'Données élèves'!R867)),"")</f>
        <v/>
      </c>
      <c r="S864" s="148" t="str">
        <f t="shared" si="40"/>
        <v/>
      </c>
      <c r="T864" s="148" t="str">
        <f t="shared" si="41"/>
        <v/>
      </c>
      <c r="U864" s="148" t="str">
        <f>IF(AND(A864&lt;&gt;"",'Données élèves'!S867&lt;&gt;""),'Données élèves'!S867,"")</f>
        <v/>
      </c>
      <c r="V864" s="148" t="str">
        <f>IF(AND(A864&lt;&gt;"",'Données élèves'!T867&lt;&gt;""),'Données élèves'!T867,"")</f>
        <v/>
      </c>
      <c r="W864" s="148" t="str">
        <f>IF(AND(A864&lt;&gt;"",'Données élèves'!U867&lt;&gt;""),'Données élèves'!U867,"")</f>
        <v/>
      </c>
      <c r="X864" s="148" t="str">
        <f>IF(AND(A864&lt;&gt;"",'Données élèves'!V867&lt;&gt;""),'Données élèves'!V867,"")</f>
        <v/>
      </c>
      <c r="Y864" s="148" t="str">
        <f>IF(AND(A864&lt;&gt;"",'Données élèves'!W867&lt;&gt;""),'Données élèves'!W867,"")</f>
        <v/>
      </c>
      <c r="Z864" s="148" t="str">
        <f>IF(AND(A864&lt;&gt;"",'Données élèves'!X867&lt;&gt;""),'Données élèves'!X867,"")</f>
        <v/>
      </c>
    </row>
    <row r="865" spans="1:26" x14ac:dyDescent="0.2">
      <c r="A865" s="146" t="str">
        <f>IF('Données élèves'!$C868&lt;&gt;"",'Données élèves'!A868,"")</f>
        <v/>
      </c>
      <c r="B865" s="146" t="str">
        <f>IF(A865&lt;&gt;"",'Données élèves'!B868,"")</f>
        <v/>
      </c>
      <c r="C865" s="146" t="str">
        <f>IF(AND(A865&lt;&gt;"",'Données élèves'!F868&lt;&gt;""),IF(INDEX(codeclint,MATCH('Données élèves'!F868,libclint,0))&lt;&gt;"",INDEX(codeclint,MATCH('Données élèves'!F868,libclint,0)),""),"")</f>
        <v/>
      </c>
      <c r="D865" s="146" t="str">
        <f t="shared" si="39"/>
        <v/>
      </c>
      <c r="E865" s="146" t="str">
        <f>IF(A865&lt;&gt;"",IF('Données élèves'!G868&lt;&gt;"",IF('Données élèves'!AB868&lt;&gt;"",IF('Données élèves'!G868="LOC.ID",CONCATENATE("LOC.",'Données élèves'!AU$5),'Données élèves'!G868),""),""),"")</f>
        <v/>
      </c>
      <c r="F865" s="146" t="str">
        <f>IF(A865&lt;&gt;"",IF('Données élèves'!H868&lt;&gt;"",'Données élèves'!H868,""),"")</f>
        <v/>
      </c>
      <c r="G865" s="146" t="str">
        <f>IF(AND(A865&lt;&gt;"",'Données élèves'!AC868&lt;&gt;""),IF('Données élèves'!AC868=TRUE,INDEX(codesex,MATCH('Données élèves'!I868,libsex,0)),'Données élèves'!I868),"")</f>
        <v/>
      </c>
      <c r="H865" s="147" t="str">
        <f>IF(A865&lt;&gt;"",IF('Données élèves'!J868&lt;&gt;"",'Données élèves'!J868,""),"")</f>
        <v/>
      </c>
      <c r="I865" s="148" t="str">
        <f>IF(AND(A865&lt;&gt;"",'Données élèves'!AE868&lt;&gt;""),IF('Données élèves'!AE868=TRUE,INDEX(codenat,MATCH('Données élèves'!K868,libnat,0)),'Données élèves'!K868),"")</f>
        <v/>
      </c>
      <c r="J865" s="148" t="str">
        <f>IF(AND(A865&lt;&gt;"",'Données élèves'!AF868&lt;&gt;""),IF('Données élèves'!AF868=TRUE,INDEX(codelangue,MATCH('Données élèves'!L868,liblangue,0)),'Données élèves'!L868),"")</f>
        <v/>
      </c>
      <c r="K865" s="148" t="str">
        <f>IF(AND(A865&lt;&gt;"",'Données élèves'!AH868&lt;&gt;""),IF('Données élèves'!AH868=TRUE,IF(INDEX(codegem,MATCH('Données élèves'!M868,libgem,0))&lt;8000,INDEX(codegem,MATCH('Données élèves'!M868,libgem,0)),""),'Données élèves'!M868),"")</f>
        <v/>
      </c>
      <c r="L865" s="148" t="str">
        <f>IF(AND(A865&lt;&gt;"",'Données élèves'!AH868&lt;&gt;""),IF('Données élèves'!AH868=TRUE,INDEX(codegemhist,MATCH('Données élèves'!M868,libgem,0)),""),"")</f>
        <v/>
      </c>
      <c r="M865" s="148" t="str">
        <f>IF(AND(A865&lt;&gt;"",'Données élèves'!AH868&lt;&gt;""),IF('Données élèves'!AH868=TRUE,IF(INDEX(codegem,MATCH('Données élèves'!M868,libgem,0))&gt;=8000,INDEX(codegem,MATCH('Données élèves'!M868,libgem,0)),""),'Données élèves'!M868),"")</f>
        <v/>
      </c>
      <c r="N865" s="148" t="str">
        <f>IF(AND(A865&lt;&gt;"",'Données élèves'!AI868&lt;&gt;""),IF('Données élèves'!AI868=TRUE,INDEX(codeschart,MATCH('Données élèves'!N868,libschart,0)),'Données élèves'!N868),"")</f>
        <v/>
      </c>
      <c r="O865" s="148" t="str">
        <f>IF(AND(A865&lt;&gt;"",'Données élèves'!O868&lt;&gt;""),'Données élèves'!O868,"")</f>
        <v/>
      </c>
      <c r="P865" s="148" t="str">
        <f>IF(AND(A865&lt;&gt;"",'Données élèves'!AK868&lt;&gt;""),IF('Données élèves'!AK868=TRUE,INDEX(codeform,MATCH('Données élèves'!P868,libform,0)),'Données élèves'!P868),"")</f>
        <v/>
      </c>
      <c r="Q865" s="148" t="str">
        <f>IF(AND(A865&lt;&gt;"",'Données élèves'!AL868&lt;&gt;""),IF('Données élèves'!AL868=TRUE,INDEX(codespe,MATCH('Données élèves'!Q868,libspe,0)),'Données élèves'!Q868),"")</f>
        <v/>
      </c>
      <c r="R865" s="148" t="str">
        <f>IF(AND(A865&lt;&gt;"",OR('Données élèves'!AM868&lt;&gt;"",'Données élèves'!AT868=FALSE)),IF('Données élèves'!AM868=TRUE,INDEX(codemp1,MATCH('Données élèves'!R868,libmp1,0)),IF('Données élèves'!AT868=FALSE,0,'Données élèves'!R868)),"")</f>
        <v/>
      </c>
      <c r="S865" s="148" t="str">
        <f t="shared" si="40"/>
        <v/>
      </c>
      <c r="T865" s="148" t="str">
        <f t="shared" si="41"/>
        <v/>
      </c>
      <c r="U865" s="148" t="str">
        <f>IF(AND(A865&lt;&gt;"",'Données élèves'!S868&lt;&gt;""),'Données élèves'!S868,"")</f>
        <v/>
      </c>
      <c r="V865" s="148" t="str">
        <f>IF(AND(A865&lt;&gt;"",'Données élèves'!T868&lt;&gt;""),'Données élèves'!T868,"")</f>
        <v/>
      </c>
      <c r="W865" s="148" t="str">
        <f>IF(AND(A865&lt;&gt;"",'Données élèves'!U868&lt;&gt;""),'Données élèves'!U868,"")</f>
        <v/>
      </c>
      <c r="X865" s="148" t="str">
        <f>IF(AND(A865&lt;&gt;"",'Données élèves'!V868&lt;&gt;""),'Données élèves'!V868,"")</f>
        <v/>
      </c>
      <c r="Y865" s="148" t="str">
        <f>IF(AND(A865&lt;&gt;"",'Données élèves'!W868&lt;&gt;""),'Données élèves'!W868,"")</f>
        <v/>
      </c>
      <c r="Z865" s="148" t="str">
        <f>IF(AND(A865&lt;&gt;"",'Données élèves'!X868&lt;&gt;""),'Données élèves'!X868,"")</f>
        <v/>
      </c>
    </row>
    <row r="866" spans="1:26" x14ac:dyDescent="0.2">
      <c r="A866" s="146" t="str">
        <f>IF('Données élèves'!$C869&lt;&gt;"",'Données élèves'!A869,"")</f>
        <v/>
      </c>
      <c r="B866" s="146" t="str">
        <f>IF(A866&lt;&gt;"",'Données élèves'!B869,"")</f>
        <v/>
      </c>
      <c r="C866" s="146" t="str">
        <f>IF(AND(A866&lt;&gt;"",'Données élèves'!F869&lt;&gt;""),IF(INDEX(codeclint,MATCH('Données élèves'!F869,libclint,0))&lt;&gt;"",INDEX(codeclint,MATCH('Données élèves'!F869,libclint,0)),""),"")</f>
        <v/>
      </c>
      <c r="D866" s="146" t="str">
        <f t="shared" si="39"/>
        <v/>
      </c>
      <c r="E866" s="146" t="str">
        <f>IF(A866&lt;&gt;"",IF('Données élèves'!G869&lt;&gt;"",IF('Données élèves'!AB869&lt;&gt;"",IF('Données élèves'!G869="LOC.ID",CONCATENATE("LOC.",'Données élèves'!AU$5),'Données élèves'!G869),""),""),"")</f>
        <v/>
      </c>
      <c r="F866" s="146" t="str">
        <f>IF(A866&lt;&gt;"",IF('Données élèves'!H869&lt;&gt;"",'Données élèves'!H869,""),"")</f>
        <v/>
      </c>
      <c r="G866" s="146" t="str">
        <f>IF(AND(A866&lt;&gt;"",'Données élèves'!AC869&lt;&gt;""),IF('Données élèves'!AC869=TRUE,INDEX(codesex,MATCH('Données élèves'!I869,libsex,0)),'Données élèves'!I869),"")</f>
        <v/>
      </c>
      <c r="H866" s="147" t="str">
        <f>IF(A866&lt;&gt;"",IF('Données élèves'!J869&lt;&gt;"",'Données élèves'!J869,""),"")</f>
        <v/>
      </c>
      <c r="I866" s="148" t="str">
        <f>IF(AND(A866&lt;&gt;"",'Données élèves'!AE869&lt;&gt;""),IF('Données élèves'!AE869=TRUE,INDEX(codenat,MATCH('Données élèves'!K869,libnat,0)),'Données élèves'!K869),"")</f>
        <v/>
      </c>
      <c r="J866" s="148" t="str">
        <f>IF(AND(A866&lt;&gt;"",'Données élèves'!AF869&lt;&gt;""),IF('Données élèves'!AF869=TRUE,INDEX(codelangue,MATCH('Données élèves'!L869,liblangue,0)),'Données élèves'!L869),"")</f>
        <v/>
      </c>
      <c r="K866" s="148" t="str">
        <f>IF(AND(A866&lt;&gt;"",'Données élèves'!AH869&lt;&gt;""),IF('Données élèves'!AH869=TRUE,IF(INDEX(codegem,MATCH('Données élèves'!M869,libgem,0))&lt;8000,INDEX(codegem,MATCH('Données élèves'!M869,libgem,0)),""),'Données élèves'!M869),"")</f>
        <v/>
      </c>
      <c r="L866" s="148" t="str">
        <f>IF(AND(A866&lt;&gt;"",'Données élèves'!AH869&lt;&gt;""),IF('Données élèves'!AH869=TRUE,INDEX(codegemhist,MATCH('Données élèves'!M869,libgem,0)),""),"")</f>
        <v/>
      </c>
      <c r="M866" s="148" t="str">
        <f>IF(AND(A866&lt;&gt;"",'Données élèves'!AH869&lt;&gt;""),IF('Données élèves'!AH869=TRUE,IF(INDEX(codegem,MATCH('Données élèves'!M869,libgem,0))&gt;=8000,INDEX(codegem,MATCH('Données élèves'!M869,libgem,0)),""),'Données élèves'!M869),"")</f>
        <v/>
      </c>
      <c r="N866" s="148" t="str">
        <f>IF(AND(A866&lt;&gt;"",'Données élèves'!AI869&lt;&gt;""),IF('Données élèves'!AI869=TRUE,INDEX(codeschart,MATCH('Données élèves'!N869,libschart,0)),'Données élèves'!N869),"")</f>
        <v/>
      </c>
      <c r="O866" s="148" t="str">
        <f>IF(AND(A866&lt;&gt;"",'Données élèves'!O869&lt;&gt;""),'Données élèves'!O869,"")</f>
        <v/>
      </c>
      <c r="P866" s="148" t="str">
        <f>IF(AND(A866&lt;&gt;"",'Données élèves'!AK869&lt;&gt;""),IF('Données élèves'!AK869=TRUE,INDEX(codeform,MATCH('Données élèves'!P869,libform,0)),'Données élèves'!P869),"")</f>
        <v/>
      </c>
      <c r="Q866" s="148" t="str">
        <f>IF(AND(A866&lt;&gt;"",'Données élèves'!AL869&lt;&gt;""),IF('Données élèves'!AL869=TRUE,INDEX(codespe,MATCH('Données élèves'!Q869,libspe,0)),'Données élèves'!Q869),"")</f>
        <v/>
      </c>
      <c r="R866" s="148" t="str">
        <f>IF(AND(A866&lt;&gt;"",OR('Données élèves'!AM869&lt;&gt;"",'Données élèves'!AT869=FALSE)),IF('Données élèves'!AM869=TRUE,INDEX(codemp1,MATCH('Données élèves'!R869,libmp1,0)),IF('Données élèves'!AT869=FALSE,0,'Données élèves'!R869)),"")</f>
        <v/>
      </c>
      <c r="S866" s="148" t="str">
        <f t="shared" si="40"/>
        <v/>
      </c>
      <c r="T866" s="148" t="str">
        <f t="shared" si="41"/>
        <v/>
      </c>
      <c r="U866" s="148" t="str">
        <f>IF(AND(A866&lt;&gt;"",'Données élèves'!S869&lt;&gt;""),'Données élèves'!S869,"")</f>
        <v/>
      </c>
      <c r="V866" s="148" t="str">
        <f>IF(AND(A866&lt;&gt;"",'Données élèves'!T869&lt;&gt;""),'Données élèves'!T869,"")</f>
        <v/>
      </c>
      <c r="W866" s="148" t="str">
        <f>IF(AND(A866&lt;&gt;"",'Données élèves'!U869&lt;&gt;""),'Données élèves'!U869,"")</f>
        <v/>
      </c>
      <c r="X866" s="148" t="str">
        <f>IF(AND(A866&lt;&gt;"",'Données élèves'!V869&lt;&gt;""),'Données élèves'!V869,"")</f>
        <v/>
      </c>
      <c r="Y866" s="148" t="str">
        <f>IF(AND(A866&lt;&gt;"",'Données élèves'!W869&lt;&gt;""),'Données élèves'!W869,"")</f>
        <v/>
      </c>
      <c r="Z866" s="148" t="str">
        <f>IF(AND(A866&lt;&gt;"",'Données élèves'!X869&lt;&gt;""),'Données élèves'!X869,"")</f>
        <v/>
      </c>
    </row>
    <row r="867" spans="1:26" x14ac:dyDescent="0.2">
      <c r="A867" s="146" t="str">
        <f>IF('Données élèves'!$C870&lt;&gt;"",'Données élèves'!A870,"")</f>
        <v/>
      </c>
      <c r="B867" s="146" t="str">
        <f>IF(A867&lt;&gt;"",'Données élèves'!B870,"")</f>
        <v/>
      </c>
      <c r="C867" s="146" t="str">
        <f>IF(AND(A867&lt;&gt;"",'Données élèves'!F870&lt;&gt;""),IF(INDEX(codeclint,MATCH('Données élèves'!F870,libclint,0))&lt;&gt;"",INDEX(codeclint,MATCH('Données élèves'!F870,libclint,0)),""),"")</f>
        <v/>
      </c>
      <c r="D867" s="146" t="str">
        <f t="shared" si="39"/>
        <v/>
      </c>
      <c r="E867" s="146" t="str">
        <f>IF(A867&lt;&gt;"",IF('Données élèves'!G870&lt;&gt;"",IF('Données élèves'!AB870&lt;&gt;"",IF('Données élèves'!G870="LOC.ID",CONCATENATE("LOC.",'Données élèves'!AU$5),'Données élèves'!G870),""),""),"")</f>
        <v/>
      </c>
      <c r="F867" s="146" t="str">
        <f>IF(A867&lt;&gt;"",IF('Données élèves'!H870&lt;&gt;"",'Données élèves'!H870,""),"")</f>
        <v/>
      </c>
      <c r="G867" s="146" t="str">
        <f>IF(AND(A867&lt;&gt;"",'Données élèves'!AC870&lt;&gt;""),IF('Données élèves'!AC870=TRUE,INDEX(codesex,MATCH('Données élèves'!I870,libsex,0)),'Données élèves'!I870),"")</f>
        <v/>
      </c>
      <c r="H867" s="147" t="str">
        <f>IF(A867&lt;&gt;"",IF('Données élèves'!J870&lt;&gt;"",'Données élèves'!J870,""),"")</f>
        <v/>
      </c>
      <c r="I867" s="148" t="str">
        <f>IF(AND(A867&lt;&gt;"",'Données élèves'!AE870&lt;&gt;""),IF('Données élèves'!AE870=TRUE,INDEX(codenat,MATCH('Données élèves'!K870,libnat,0)),'Données élèves'!K870),"")</f>
        <v/>
      </c>
      <c r="J867" s="148" t="str">
        <f>IF(AND(A867&lt;&gt;"",'Données élèves'!AF870&lt;&gt;""),IF('Données élèves'!AF870=TRUE,INDEX(codelangue,MATCH('Données élèves'!L870,liblangue,0)),'Données élèves'!L870),"")</f>
        <v/>
      </c>
      <c r="K867" s="148" t="str">
        <f>IF(AND(A867&lt;&gt;"",'Données élèves'!AH870&lt;&gt;""),IF('Données élèves'!AH870=TRUE,IF(INDEX(codegem,MATCH('Données élèves'!M870,libgem,0))&lt;8000,INDEX(codegem,MATCH('Données élèves'!M870,libgem,0)),""),'Données élèves'!M870),"")</f>
        <v/>
      </c>
      <c r="L867" s="148" t="str">
        <f>IF(AND(A867&lt;&gt;"",'Données élèves'!AH870&lt;&gt;""),IF('Données élèves'!AH870=TRUE,INDEX(codegemhist,MATCH('Données élèves'!M870,libgem,0)),""),"")</f>
        <v/>
      </c>
      <c r="M867" s="148" t="str">
        <f>IF(AND(A867&lt;&gt;"",'Données élèves'!AH870&lt;&gt;""),IF('Données élèves'!AH870=TRUE,IF(INDEX(codegem,MATCH('Données élèves'!M870,libgem,0))&gt;=8000,INDEX(codegem,MATCH('Données élèves'!M870,libgem,0)),""),'Données élèves'!M870),"")</f>
        <v/>
      </c>
      <c r="N867" s="148" t="str">
        <f>IF(AND(A867&lt;&gt;"",'Données élèves'!AI870&lt;&gt;""),IF('Données élèves'!AI870=TRUE,INDEX(codeschart,MATCH('Données élèves'!N870,libschart,0)),'Données élèves'!N870),"")</f>
        <v/>
      </c>
      <c r="O867" s="148" t="str">
        <f>IF(AND(A867&lt;&gt;"",'Données élèves'!O870&lt;&gt;""),'Données élèves'!O870,"")</f>
        <v/>
      </c>
      <c r="P867" s="148" t="str">
        <f>IF(AND(A867&lt;&gt;"",'Données élèves'!AK870&lt;&gt;""),IF('Données élèves'!AK870=TRUE,INDEX(codeform,MATCH('Données élèves'!P870,libform,0)),'Données élèves'!P870),"")</f>
        <v/>
      </c>
      <c r="Q867" s="148" t="str">
        <f>IF(AND(A867&lt;&gt;"",'Données élèves'!AL870&lt;&gt;""),IF('Données élèves'!AL870=TRUE,INDEX(codespe,MATCH('Données élèves'!Q870,libspe,0)),'Données élèves'!Q870),"")</f>
        <v/>
      </c>
      <c r="R867" s="148" t="str">
        <f>IF(AND(A867&lt;&gt;"",OR('Données élèves'!AM870&lt;&gt;"",'Données élèves'!AT870=FALSE)),IF('Données élèves'!AM870=TRUE,INDEX(codemp1,MATCH('Données élèves'!R870,libmp1,0)),IF('Données élèves'!AT870=FALSE,0,'Données élèves'!R870)),"")</f>
        <v/>
      </c>
      <c r="S867" s="148" t="str">
        <f t="shared" si="40"/>
        <v/>
      </c>
      <c r="T867" s="148" t="str">
        <f t="shared" si="41"/>
        <v/>
      </c>
      <c r="U867" s="148" t="str">
        <f>IF(AND(A867&lt;&gt;"",'Données élèves'!S870&lt;&gt;""),'Données élèves'!S870,"")</f>
        <v/>
      </c>
      <c r="V867" s="148" t="str">
        <f>IF(AND(A867&lt;&gt;"",'Données élèves'!T870&lt;&gt;""),'Données élèves'!T870,"")</f>
        <v/>
      </c>
      <c r="W867" s="148" t="str">
        <f>IF(AND(A867&lt;&gt;"",'Données élèves'!U870&lt;&gt;""),'Données élèves'!U870,"")</f>
        <v/>
      </c>
      <c r="X867" s="148" t="str">
        <f>IF(AND(A867&lt;&gt;"",'Données élèves'!V870&lt;&gt;""),'Données élèves'!V870,"")</f>
        <v/>
      </c>
      <c r="Y867" s="148" t="str">
        <f>IF(AND(A867&lt;&gt;"",'Données élèves'!W870&lt;&gt;""),'Données élèves'!W870,"")</f>
        <v/>
      </c>
      <c r="Z867" s="148" t="str">
        <f>IF(AND(A867&lt;&gt;"",'Données élèves'!X870&lt;&gt;""),'Données élèves'!X870,"")</f>
        <v/>
      </c>
    </row>
    <row r="868" spans="1:26" x14ac:dyDescent="0.2">
      <c r="A868" s="146" t="str">
        <f>IF('Données élèves'!$C871&lt;&gt;"",'Données élèves'!A871,"")</f>
        <v/>
      </c>
      <c r="B868" s="146" t="str">
        <f>IF(A868&lt;&gt;"",'Données élèves'!B871,"")</f>
        <v/>
      </c>
      <c r="C868" s="146" t="str">
        <f>IF(AND(A868&lt;&gt;"",'Données élèves'!F871&lt;&gt;""),IF(INDEX(codeclint,MATCH('Données élèves'!F871,libclint,0))&lt;&gt;"",INDEX(codeclint,MATCH('Données élèves'!F871,libclint,0)),""),"")</f>
        <v/>
      </c>
      <c r="D868" s="146" t="str">
        <f t="shared" si="39"/>
        <v/>
      </c>
      <c r="E868" s="146" t="str">
        <f>IF(A868&lt;&gt;"",IF('Données élèves'!G871&lt;&gt;"",IF('Données élèves'!AB871&lt;&gt;"",IF('Données élèves'!G871="LOC.ID",CONCATENATE("LOC.",'Données élèves'!AU$5),'Données élèves'!G871),""),""),"")</f>
        <v/>
      </c>
      <c r="F868" s="146" t="str">
        <f>IF(A868&lt;&gt;"",IF('Données élèves'!H871&lt;&gt;"",'Données élèves'!H871,""),"")</f>
        <v/>
      </c>
      <c r="G868" s="146" t="str">
        <f>IF(AND(A868&lt;&gt;"",'Données élèves'!AC871&lt;&gt;""),IF('Données élèves'!AC871=TRUE,INDEX(codesex,MATCH('Données élèves'!I871,libsex,0)),'Données élèves'!I871),"")</f>
        <v/>
      </c>
      <c r="H868" s="147" t="str">
        <f>IF(A868&lt;&gt;"",IF('Données élèves'!J871&lt;&gt;"",'Données élèves'!J871,""),"")</f>
        <v/>
      </c>
      <c r="I868" s="148" t="str">
        <f>IF(AND(A868&lt;&gt;"",'Données élèves'!AE871&lt;&gt;""),IF('Données élèves'!AE871=TRUE,INDEX(codenat,MATCH('Données élèves'!K871,libnat,0)),'Données élèves'!K871),"")</f>
        <v/>
      </c>
      <c r="J868" s="148" t="str">
        <f>IF(AND(A868&lt;&gt;"",'Données élèves'!AF871&lt;&gt;""),IF('Données élèves'!AF871=TRUE,INDEX(codelangue,MATCH('Données élèves'!L871,liblangue,0)),'Données élèves'!L871),"")</f>
        <v/>
      </c>
      <c r="K868" s="148" t="str">
        <f>IF(AND(A868&lt;&gt;"",'Données élèves'!AH871&lt;&gt;""),IF('Données élèves'!AH871=TRUE,IF(INDEX(codegem,MATCH('Données élèves'!M871,libgem,0))&lt;8000,INDEX(codegem,MATCH('Données élèves'!M871,libgem,0)),""),'Données élèves'!M871),"")</f>
        <v/>
      </c>
      <c r="L868" s="148" t="str">
        <f>IF(AND(A868&lt;&gt;"",'Données élèves'!AH871&lt;&gt;""),IF('Données élèves'!AH871=TRUE,INDEX(codegemhist,MATCH('Données élèves'!M871,libgem,0)),""),"")</f>
        <v/>
      </c>
      <c r="M868" s="148" t="str">
        <f>IF(AND(A868&lt;&gt;"",'Données élèves'!AH871&lt;&gt;""),IF('Données élèves'!AH871=TRUE,IF(INDEX(codegem,MATCH('Données élèves'!M871,libgem,0))&gt;=8000,INDEX(codegem,MATCH('Données élèves'!M871,libgem,0)),""),'Données élèves'!M871),"")</f>
        <v/>
      </c>
      <c r="N868" s="148" t="str">
        <f>IF(AND(A868&lt;&gt;"",'Données élèves'!AI871&lt;&gt;""),IF('Données élèves'!AI871=TRUE,INDEX(codeschart,MATCH('Données élèves'!N871,libschart,0)),'Données élèves'!N871),"")</f>
        <v/>
      </c>
      <c r="O868" s="148" t="str">
        <f>IF(AND(A868&lt;&gt;"",'Données élèves'!O871&lt;&gt;""),'Données élèves'!O871,"")</f>
        <v/>
      </c>
      <c r="P868" s="148" t="str">
        <f>IF(AND(A868&lt;&gt;"",'Données élèves'!AK871&lt;&gt;""),IF('Données élèves'!AK871=TRUE,INDEX(codeform,MATCH('Données élèves'!P871,libform,0)),'Données élèves'!P871),"")</f>
        <v/>
      </c>
      <c r="Q868" s="148" t="str">
        <f>IF(AND(A868&lt;&gt;"",'Données élèves'!AL871&lt;&gt;""),IF('Données élèves'!AL871=TRUE,INDEX(codespe,MATCH('Données élèves'!Q871,libspe,0)),'Données élèves'!Q871),"")</f>
        <v/>
      </c>
      <c r="R868" s="148" t="str">
        <f>IF(AND(A868&lt;&gt;"",OR('Données élèves'!AM871&lt;&gt;"",'Données élèves'!AT871=FALSE)),IF('Données élèves'!AM871=TRUE,INDEX(codemp1,MATCH('Données élèves'!R871,libmp1,0)),IF('Données élèves'!AT871=FALSE,0,'Données élèves'!R871)),"")</f>
        <v/>
      </c>
      <c r="S868" s="148" t="str">
        <f t="shared" si="40"/>
        <v/>
      </c>
      <c r="T868" s="148" t="str">
        <f t="shared" si="41"/>
        <v/>
      </c>
      <c r="U868" s="148" t="str">
        <f>IF(AND(A868&lt;&gt;"",'Données élèves'!S871&lt;&gt;""),'Données élèves'!S871,"")</f>
        <v/>
      </c>
      <c r="V868" s="148" t="str">
        <f>IF(AND(A868&lt;&gt;"",'Données élèves'!T871&lt;&gt;""),'Données élèves'!T871,"")</f>
        <v/>
      </c>
      <c r="W868" s="148" t="str">
        <f>IF(AND(A868&lt;&gt;"",'Données élèves'!U871&lt;&gt;""),'Données élèves'!U871,"")</f>
        <v/>
      </c>
      <c r="X868" s="148" t="str">
        <f>IF(AND(A868&lt;&gt;"",'Données élèves'!V871&lt;&gt;""),'Données élèves'!V871,"")</f>
        <v/>
      </c>
      <c r="Y868" s="148" t="str">
        <f>IF(AND(A868&lt;&gt;"",'Données élèves'!W871&lt;&gt;""),'Données élèves'!W871,"")</f>
        <v/>
      </c>
      <c r="Z868" s="148" t="str">
        <f>IF(AND(A868&lt;&gt;"",'Données élèves'!X871&lt;&gt;""),'Données élèves'!X871,"")</f>
        <v/>
      </c>
    </row>
    <row r="869" spans="1:26" x14ac:dyDescent="0.2">
      <c r="A869" s="146" t="str">
        <f>IF('Données élèves'!$C872&lt;&gt;"",'Données élèves'!A872,"")</f>
        <v/>
      </c>
      <c r="B869" s="146" t="str">
        <f>IF(A869&lt;&gt;"",'Données élèves'!B872,"")</f>
        <v/>
      </c>
      <c r="C869" s="146" t="str">
        <f>IF(AND(A869&lt;&gt;"",'Données élèves'!F872&lt;&gt;""),IF(INDEX(codeclint,MATCH('Données élèves'!F872,libclint,0))&lt;&gt;"",INDEX(codeclint,MATCH('Données élèves'!F872,libclint,0)),""),"")</f>
        <v/>
      </c>
      <c r="D869" s="146" t="str">
        <f t="shared" si="39"/>
        <v/>
      </c>
      <c r="E869" s="146" t="str">
        <f>IF(A869&lt;&gt;"",IF('Données élèves'!G872&lt;&gt;"",IF('Données élèves'!AB872&lt;&gt;"",IF('Données élèves'!G872="LOC.ID",CONCATENATE("LOC.",'Données élèves'!AU$5),'Données élèves'!G872),""),""),"")</f>
        <v/>
      </c>
      <c r="F869" s="146" t="str">
        <f>IF(A869&lt;&gt;"",IF('Données élèves'!H872&lt;&gt;"",'Données élèves'!H872,""),"")</f>
        <v/>
      </c>
      <c r="G869" s="146" t="str">
        <f>IF(AND(A869&lt;&gt;"",'Données élèves'!AC872&lt;&gt;""),IF('Données élèves'!AC872=TRUE,INDEX(codesex,MATCH('Données élèves'!I872,libsex,0)),'Données élèves'!I872),"")</f>
        <v/>
      </c>
      <c r="H869" s="147" t="str">
        <f>IF(A869&lt;&gt;"",IF('Données élèves'!J872&lt;&gt;"",'Données élèves'!J872,""),"")</f>
        <v/>
      </c>
      <c r="I869" s="148" t="str">
        <f>IF(AND(A869&lt;&gt;"",'Données élèves'!AE872&lt;&gt;""),IF('Données élèves'!AE872=TRUE,INDEX(codenat,MATCH('Données élèves'!K872,libnat,0)),'Données élèves'!K872),"")</f>
        <v/>
      </c>
      <c r="J869" s="148" t="str">
        <f>IF(AND(A869&lt;&gt;"",'Données élèves'!AF872&lt;&gt;""),IF('Données élèves'!AF872=TRUE,INDEX(codelangue,MATCH('Données élèves'!L872,liblangue,0)),'Données élèves'!L872),"")</f>
        <v/>
      </c>
      <c r="K869" s="148" t="str">
        <f>IF(AND(A869&lt;&gt;"",'Données élèves'!AH872&lt;&gt;""),IF('Données élèves'!AH872=TRUE,IF(INDEX(codegem,MATCH('Données élèves'!M872,libgem,0))&lt;8000,INDEX(codegem,MATCH('Données élèves'!M872,libgem,0)),""),'Données élèves'!M872),"")</f>
        <v/>
      </c>
      <c r="L869" s="148" t="str">
        <f>IF(AND(A869&lt;&gt;"",'Données élèves'!AH872&lt;&gt;""),IF('Données élèves'!AH872=TRUE,INDEX(codegemhist,MATCH('Données élèves'!M872,libgem,0)),""),"")</f>
        <v/>
      </c>
      <c r="M869" s="148" t="str">
        <f>IF(AND(A869&lt;&gt;"",'Données élèves'!AH872&lt;&gt;""),IF('Données élèves'!AH872=TRUE,IF(INDEX(codegem,MATCH('Données élèves'!M872,libgem,0))&gt;=8000,INDEX(codegem,MATCH('Données élèves'!M872,libgem,0)),""),'Données élèves'!M872),"")</f>
        <v/>
      </c>
      <c r="N869" s="148" t="str">
        <f>IF(AND(A869&lt;&gt;"",'Données élèves'!AI872&lt;&gt;""),IF('Données élèves'!AI872=TRUE,INDEX(codeschart,MATCH('Données élèves'!N872,libschart,0)),'Données élèves'!N872),"")</f>
        <v/>
      </c>
      <c r="O869" s="148" t="str">
        <f>IF(AND(A869&lt;&gt;"",'Données élèves'!O872&lt;&gt;""),'Données élèves'!O872,"")</f>
        <v/>
      </c>
      <c r="P869" s="148" t="str">
        <f>IF(AND(A869&lt;&gt;"",'Données élèves'!AK872&lt;&gt;""),IF('Données élèves'!AK872=TRUE,INDEX(codeform,MATCH('Données élèves'!P872,libform,0)),'Données élèves'!P872),"")</f>
        <v/>
      </c>
      <c r="Q869" s="148" t="str">
        <f>IF(AND(A869&lt;&gt;"",'Données élèves'!AL872&lt;&gt;""),IF('Données élèves'!AL872=TRUE,INDEX(codespe,MATCH('Données élèves'!Q872,libspe,0)),'Données élèves'!Q872),"")</f>
        <v/>
      </c>
      <c r="R869" s="148" t="str">
        <f>IF(AND(A869&lt;&gt;"",OR('Données élèves'!AM872&lt;&gt;"",'Données élèves'!AT872=FALSE)),IF('Données élèves'!AM872=TRUE,INDEX(codemp1,MATCH('Données élèves'!R872,libmp1,0)),IF('Données élèves'!AT872=FALSE,0,'Données élèves'!R872)),"")</f>
        <v/>
      </c>
      <c r="S869" s="148" t="str">
        <f t="shared" si="40"/>
        <v/>
      </c>
      <c r="T869" s="148" t="str">
        <f t="shared" si="41"/>
        <v/>
      </c>
      <c r="U869" s="148" t="str">
        <f>IF(AND(A869&lt;&gt;"",'Données élèves'!S872&lt;&gt;""),'Données élèves'!S872,"")</f>
        <v/>
      </c>
      <c r="V869" s="148" t="str">
        <f>IF(AND(A869&lt;&gt;"",'Données élèves'!T872&lt;&gt;""),'Données élèves'!T872,"")</f>
        <v/>
      </c>
      <c r="W869" s="148" t="str">
        <f>IF(AND(A869&lt;&gt;"",'Données élèves'!U872&lt;&gt;""),'Données élèves'!U872,"")</f>
        <v/>
      </c>
      <c r="X869" s="148" t="str">
        <f>IF(AND(A869&lt;&gt;"",'Données élèves'!V872&lt;&gt;""),'Données élèves'!V872,"")</f>
        <v/>
      </c>
      <c r="Y869" s="148" t="str">
        <f>IF(AND(A869&lt;&gt;"",'Données élèves'!W872&lt;&gt;""),'Données élèves'!W872,"")</f>
        <v/>
      </c>
      <c r="Z869" s="148" t="str">
        <f>IF(AND(A869&lt;&gt;"",'Données élèves'!X872&lt;&gt;""),'Données élèves'!X872,"")</f>
        <v/>
      </c>
    </row>
    <row r="870" spans="1:26" x14ac:dyDescent="0.2">
      <c r="A870" s="146" t="str">
        <f>IF('Données élèves'!$C873&lt;&gt;"",'Données élèves'!A873,"")</f>
        <v/>
      </c>
      <c r="B870" s="146" t="str">
        <f>IF(A870&lt;&gt;"",'Données élèves'!B873,"")</f>
        <v/>
      </c>
      <c r="C870" s="146" t="str">
        <f>IF(AND(A870&lt;&gt;"",'Données élèves'!F873&lt;&gt;""),IF(INDEX(codeclint,MATCH('Données élèves'!F873,libclint,0))&lt;&gt;"",INDEX(codeclint,MATCH('Données élèves'!F873,libclint,0)),""),"")</f>
        <v/>
      </c>
      <c r="D870" s="146" t="str">
        <f t="shared" si="39"/>
        <v/>
      </c>
      <c r="E870" s="146" t="str">
        <f>IF(A870&lt;&gt;"",IF('Données élèves'!G873&lt;&gt;"",IF('Données élèves'!AB873&lt;&gt;"",IF('Données élèves'!G873="LOC.ID",CONCATENATE("LOC.",'Données élèves'!AU$5),'Données élèves'!G873),""),""),"")</f>
        <v/>
      </c>
      <c r="F870" s="146" t="str">
        <f>IF(A870&lt;&gt;"",IF('Données élèves'!H873&lt;&gt;"",'Données élèves'!H873,""),"")</f>
        <v/>
      </c>
      <c r="G870" s="146" t="str">
        <f>IF(AND(A870&lt;&gt;"",'Données élèves'!AC873&lt;&gt;""),IF('Données élèves'!AC873=TRUE,INDEX(codesex,MATCH('Données élèves'!I873,libsex,0)),'Données élèves'!I873),"")</f>
        <v/>
      </c>
      <c r="H870" s="147" t="str">
        <f>IF(A870&lt;&gt;"",IF('Données élèves'!J873&lt;&gt;"",'Données élèves'!J873,""),"")</f>
        <v/>
      </c>
      <c r="I870" s="148" t="str">
        <f>IF(AND(A870&lt;&gt;"",'Données élèves'!AE873&lt;&gt;""),IF('Données élèves'!AE873=TRUE,INDEX(codenat,MATCH('Données élèves'!K873,libnat,0)),'Données élèves'!K873),"")</f>
        <v/>
      </c>
      <c r="J870" s="148" t="str">
        <f>IF(AND(A870&lt;&gt;"",'Données élèves'!AF873&lt;&gt;""),IF('Données élèves'!AF873=TRUE,INDEX(codelangue,MATCH('Données élèves'!L873,liblangue,0)),'Données élèves'!L873),"")</f>
        <v/>
      </c>
      <c r="K870" s="148" t="str">
        <f>IF(AND(A870&lt;&gt;"",'Données élèves'!AH873&lt;&gt;""),IF('Données élèves'!AH873=TRUE,IF(INDEX(codegem,MATCH('Données élèves'!M873,libgem,0))&lt;8000,INDEX(codegem,MATCH('Données élèves'!M873,libgem,0)),""),'Données élèves'!M873),"")</f>
        <v/>
      </c>
      <c r="L870" s="148" t="str">
        <f>IF(AND(A870&lt;&gt;"",'Données élèves'!AH873&lt;&gt;""),IF('Données élèves'!AH873=TRUE,INDEX(codegemhist,MATCH('Données élèves'!M873,libgem,0)),""),"")</f>
        <v/>
      </c>
      <c r="M870" s="148" t="str">
        <f>IF(AND(A870&lt;&gt;"",'Données élèves'!AH873&lt;&gt;""),IF('Données élèves'!AH873=TRUE,IF(INDEX(codegem,MATCH('Données élèves'!M873,libgem,0))&gt;=8000,INDEX(codegem,MATCH('Données élèves'!M873,libgem,0)),""),'Données élèves'!M873),"")</f>
        <v/>
      </c>
      <c r="N870" s="148" t="str">
        <f>IF(AND(A870&lt;&gt;"",'Données élèves'!AI873&lt;&gt;""),IF('Données élèves'!AI873=TRUE,INDEX(codeschart,MATCH('Données élèves'!N873,libschart,0)),'Données élèves'!N873),"")</f>
        <v/>
      </c>
      <c r="O870" s="148" t="str">
        <f>IF(AND(A870&lt;&gt;"",'Données élèves'!O873&lt;&gt;""),'Données élèves'!O873,"")</f>
        <v/>
      </c>
      <c r="P870" s="148" t="str">
        <f>IF(AND(A870&lt;&gt;"",'Données élèves'!AK873&lt;&gt;""),IF('Données élèves'!AK873=TRUE,INDEX(codeform,MATCH('Données élèves'!P873,libform,0)),'Données élèves'!P873),"")</f>
        <v/>
      </c>
      <c r="Q870" s="148" t="str">
        <f>IF(AND(A870&lt;&gt;"",'Données élèves'!AL873&lt;&gt;""),IF('Données élèves'!AL873=TRUE,INDEX(codespe,MATCH('Données élèves'!Q873,libspe,0)),'Données élèves'!Q873),"")</f>
        <v/>
      </c>
      <c r="R870" s="148" t="str">
        <f>IF(AND(A870&lt;&gt;"",OR('Données élèves'!AM873&lt;&gt;"",'Données élèves'!AT873=FALSE)),IF('Données élèves'!AM873=TRUE,INDEX(codemp1,MATCH('Données élèves'!R873,libmp1,0)),IF('Données élèves'!AT873=FALSE,0,'Données élèves'!R873)),"")</f>
        <v/>
      </c>
      <c r="S870" s="148" t="str">
        <f t="shared" si="40"/>
        <v/>
      </c>
      <c r="T870" s="148" t="str">
        <f t="shared" si="41"/>
        <v/>
      </c>
      <c r="U870" s="148" t="str">
        <f>IF(AND(A870&lt;&gt;"",'Données élèves'!S873&lt;&gt;""),'Données élèves'!S873,"")</f>
        <v/>
      </c>
      <c r="V870" s="148" t="str">
        <f>IF(AND(A870&lt;&gt;"",'Données élèves'!T873&lt;&gt;""),'Données élèves'!T873,"")</f>
        <v/>
      </c>
      <c r="W870" s="148" t="str">
        <f>IF(AND(A870&lt;&gt;"",'Données élèves'!U873&lt;&gt;""),'Données élèves'!U873,"")</f>
        <v/>
      </c>
      <c r="X870" s="148" t="str">
        <f>IF(AND(A870&lt;&gt;"",'Données élèves'!V873&lt;&gt;""),'Données élèves'!V873,"")</f>
        <v/>
      </c>
      <c r="Y870" s="148" t="str">
        <f>IF(AND(A870&lt;&gt;"",'Données élèves'!W873&lt;&gt;""),'Données élèves'!W873,"")</f>
        <v/>
      </c>
      <c r="Z870" s="148" t="str">
        <f>IF(AND(A870&lt;&gt;"",'Données élèves'!X873&lt;&gt;""),'Données élèves'!X873,"")</f>
        <v/>
      </c>
    </row>
    <row r="871" spans="1:26" x14ac:dyDescent="0.2">
      <c r="A871" s="146" t="str">
        <f>IF('Données élèves'!$C874&lt;&gt;"",'Données élèves'!A874,"")</f>
        <v/>
      </c>
      <c r="B871" s="146" t="str">
        <f>IF(A871&lt;&gt;"",'Données élèves'!B874,"")</f>
        <v/>
      </c>
      <c r="C871" s="146" t="str">
        <f>IF(AND(A871&lt;&gt;"",'Données élèves'!F874&lt;&gt;""),IF(INDEX(codeclint,MATCH('Données élèves'!F874,libclint,0))&lt;&gt;"",INDEX(codeclint,MATCH('Données élèves'!F874,libclint,0)),""),"")</f>
        <v/>
      </c>
      <c r="D871" s="146" t="str">
        <f t="shared" si="39"/>
        <v/>
      </c>
      <c r="E871" s="146" t="str">
        <f>IF(A871&lt;&gt;"",IF('Données élèves'!G874&lt;&gt;"",IF('Données élèves'!AB874&lt;&gt;"",IF('Données élèves'!G874="LOC.ID",CONCATENATE("LOC.",'Données élèves'!AU$5),'Données élèves'!G874),""),""),"")</f>
        <v/>
      </c>
      <c r="F871" s="146" t="str">
        <f>IF(A871&lt;&gt;"",IF('Données élèves'!H874&lt;&gt;"",'Données élèves'!H874,""),"")</f>
        <v/>
      </c>
      <c r="G871" s="146" t="str">
        <f>IF(AND(A871&lt;&gt;"",'Données élèves'!AC874&lt;&gt;""),IF('Données élèves'!AC874=TRUE,INDEX(codesex,MATCH('Données élèves'!I874,libsex,0)),'Données élèves'!I874),"")</f>
        <v/>
      </c>
      <c r="H871" s="147" t="str">
        <f>IF(A871&lt;&gt;"",IF('Données élèves'!J874&lt;&gt;"",'Données élèves'!J874,""),"")</f>
        <v/>
      </c>
      <c r="I871" s="148" t="str">
        <f>IF(AND(A871&lt;&gt;"",'Données élèves'!AE874&lt;&gt;""),IF('Données élèves'!AE874=TRUE,INDEX(codenat,MATCH('Données élèves'!K874,libnat,0)),'Données élèves'!K874),"")</f>
        <v/>
      </c>
      <c r="J871" s="148" t="str">
        <f>IF(AND(A871&lt;&gt;"",'Données élèves'!AF874&lt;&gt;""),IF('Données élèves'!AF874=TRUE,INDEX(codelangue,MATCH('Données élèves'!L874,liblangue,0)),'Données élèves'!L874),"")</f>
        <v/>
      </c>
      <c r="K871" s="148" t="str">
        <f>IF(AND(A871&lt;&gt;"",'Données élèves'!AH874&lt;&gt;""),IF('Données élèves'!AH874=TRUE,IF(INDEX(codegem,MATCH('Données élèves'!M874,libgem,0))&lt;8000,INDEX(codegem,MATCH('Données élèves'!M874,libgem,0)),""),'Données élèves'!M874),"")</f>
        <v/>
      </c>
      <c r="L871" s="148" t="str">
        <f>IF(AND(A871&lt;&gt;"",'Données élèves'!AH874&lt;&gt;""),IF('Données élèves'!AH874=TRUE,INDEX(codegemhist,MATCH('Données élèves'!M874,libgem,0)),""),"")</f>
        <v/>
      </c>
      <c r="M871" s="148" t="str">
        <f>IF(AND(A871&lt;&gt;"",'Données élèves'!AH874&lt;&gt;""),IF('Données élèves'!AH874=TRUE,IF(INDEX(codegem,MATCH('Données élèves'!M874,libgem,0))&gt;=8000,INDEX(codegem,MATCH('Données élèves'!M874,libgem,0)),""),'Données élèves'!M874),"")</f>
        <v/>
      </c>
      <c r="N871" s="148" t="str">
        <f>IF(AND(A871&lt;&gt;"",'Données élèves'!AI874&lt;&gt;""),IF('Données élèves'!AI874=TRUE,INDEX(codeschart,MATCH('Données élèves'!N874,libschart,0)),'Données élèves'!N874),"")</f>
        <v/>
      </c>
      <c r="O871" s="148" t="str">
        <f>IF(AND(A871&lt;&gt;"",'Données élèves'!O874&lt;&gt;""),'Données élèves'!O874,"")</f>
        <v/>
      </c>
      <c r="P871" s="148" t="str">
        <f>IF(AND(A871&lt;&gt;"",'Données élèves'!AK874&lt;&gt;""),IF('Données élèves'!AK874=TRUE,INDEX(codeform,MATCH('Données élèves'!P874,libform,0)),'Données élèves'!P874),"")</f>
        <v/>
      </c>
      <c r="Q871" s="148" t="str">
        <f>IF(AND(A871&lt;&gt;"",'Données élèves'!AL874&lt;&gt;""),IF('Données élèves'!AL874=TRUE,INDEX(codespe,MATCH('Données élèves'!Q874,libspe,0)),'Données élèves'!Q874),"")</f>
        <v/>
      </c>
      <c r="R871" s="148" t="str">
        <f>IF(AND(A871&lt;&gt;"",OR('Données élèves'!AM874&lt;&gt;"",'Données élèves'!AT874=FALSE)),IF('Données élèves'!AM874=TRUE,INDEX(codemp1,MATCH('Données élèves'!R874,libmp1,0)),IF('Données élèves'!AT874=FALSE,0,'Données élèves'!R874)),"")</f>
        <v/>
      </c>
      <c r="S871" s="148" t="str">
        <f t="shared" si="40"/>
        <v/>
      </c>
      <c r="T871" s="148" t="str">
        <f t="shared" si="41"/>
        <v/>
      </c>
      <c r="U871" s="148" t="str">
        <f>IF(AND(A871&lt;&gt;"",'Données élèves'!S874&lt;&gt;""),'Données élèves'!S874,"")</f>
        <v/>
      </c>
      <c r="V871" s="148" t="str">
        <f>IF(AND(A871&lt;&gt;"",'Données élèves'!T874&lt;&gt;""),'Données élèves'!T874,"")</f>
        <v/>
      </c>
      <c r="W871" s="148" t="str">
        <f>IF(AND(A871&lt;&gt;"",'Données élèves'!U874&lt;&gt;""),'Données élèves'!U874,"")</f>
        <v/>
      </c>
      <c r="X871" s="148" t="str">
        <f>IF(AND(A871&lt;&gt;"",'Données élèves'!V874&lt;&gt;""),'Données élèves'!V874,"")</f>
        <v/>
      </c>
      <c r="Y871" s="148" t="str">
        <f>IF(AND(A871&lt;&gt;"",'Données élèves'!W874&lt;&gt;""),'Données élèves'!W874,"")</f>
        <v/>
      </c>
      <c r="Z871" s="148" t="str">
        <f>IF(AND(A871&lt;&gt;"",'Données élèves'!X874&lt;&gt;""),'Données élèves'!X874,"")</f>
        <v/>
      </c>
    </row>
    <row r="872" spans="1:26" x14ac:dyDescent="0.2">
      <c r="A872" s="146" t="str">
        <f>IF('Données élèves'!$C875&lt;&gt;"",'Données élèves'!A875,"")</f>
        <v/>
      </c>
      <c r="B872" s="146" t="str">
        <f>IF(A872&lt;&gt;"",'Données élèves'!B875,"")</f>
        <v/>
      </c>
      <c r="C872" s="146" t="str">
        <f>IF(AND(A872&lt;&gt;"",'Données élèves'!F875&lt;&gt;""),IF(INDEX(codeclint,MATCH('Données élèves'!F875,libclint,0))&lt;&gt;"",INDEX(codeclint,MATCH('Données élèves'!F875,libclint,0)),""),"")</f>
        <v/>
      </c>
      <c r="D872" s="146" t="str">
        <f t="shared" si="39"/>
        <v/>
      </c>
      <c r="E872" s="146" t="str">
        <f>IF(A872&lt;&gt;"",IF('Données élèves'!G875&lt;&gt;"",IF('Données élèves'!AB875&lt;&gt;"",IF('Données élèves'!G875="LOC.ID",CONCATENATE("LOC.",'Données élèves'!AU$5),'Données élèves'!G875),""),""),"")</f>
        <v/>
      </c>
      <c r="F872" s="146" t="str">
        <f>IF(A872&lt;&gt;"",IF('Données élèves'!H875&lt;&gt;"",'Données élèves'!H875,""),"")</f>
        <v/>
      </c>
      <c r="G872" s="146" t="str">
        <f>IF(AND(A872&lt;&gt;"",'Données élèves'!AC875&lt;&gt;""),IF('Données élèves'!AC875=TRUE,INDEX(codesex,MATCH('Données élèves'!I875,libsex,0)),'Données élèves'!I875),"")</f>
        <v/>
      </c>
      <c r="H872" s="147" t="str">
        <f>IF(A872&lt;&gt;"",IF('Données élèves'!J875&lt;&gt;"",'Données élèves'!J875,""),"")</f>
        <v/>
      </c>
      <c r="I872" s="148" t="str">
        <f>IF(AND(A872&lt;&gt;"",'Données élèves'!AE875&lt;&gt;""),IF('Données élèves'!AE875=TRUE,INDEX(codenat,MATCH('Données élèves'!K875,libnat,0)),'Données élèves'!K875),"")</f>
        <v/>
      </c>
      <c r="J872" s="148" t="str">
        <f>IF(AND(A872&lt;&gt;"",'Données élèves'!AF875&lt;&gt;""),IF('Données élèves'!AF875=TRUE,INDEX(codelangue,MATCH('Données élèves'!L875,liblangue,0)),'Données élèves'!L875),"")</f>
        <v/>
      </c>
      <c r="K872" s="148" t="str">
        <f>IF(AND(A872&lt;&gt;"",'Données élèves'!AH875&lt;&gt;""),IF('Données élèves'!AH875=TRUE,IF(INDEX(codegem,MATCH('Données élèves'!M875,libgem,0))&lt;8000,INDEX(codegem,MATCH('Données élèves'!M875,libgem,0)),""),'Données élèves'!M875),"")</f>
        <v/>
      </c>
      <c r="L872" s="148" t="str">
        <f>IF(AND(A872&lt;&gt;"",'Données élèves'!AH875&lt;&gt;""),IF('Données élèves'!AH875=TRUE,INDEX(codegemhist,MATCH('Données élèves'!M875,libgem,0)),""),"")</f>
        <v/>
      </c>
      <c r="M872" s="148" t="str">
        <f>IF(AND(A872&lt;&gt;"",'Données élèves'!AH875&lt;&gt;""),IF('Données élèves'!AH875=TRUE,IF(INDEX(codegem,MATCH('Données élèves'!M875,libgem,0))&gt;=8000,INDEX(codegem,MATCH('Données élèves'!M875,libgem,0)),""),'Données élèves'!M875),"")</f>
        <v/>
      </c>
      <c r="N872" s="148" t="str">
        <f>IF(AND(A872&lt;&gt;"",'Données élèves'!AI875&lt;&gt;""),IF('Données élèves'!AI875=TRUE,INDEX(codeschart,MATCH('Données élèves'!N875,libschart,0)),'Données élèves'!N875),"")</f>
        <v/>
      </c>
      <c r="O872" s="148" t="str">
        <f>IF(AND(A872&lt;&gt;"",'Données élèves'!O875&lt;&gt;""),'Données élèves'!O875,"")</f>
        <v/>
      </c>
      <c r="P872" s="148" t="str">
        <f>IF(AND(A872&lt;&gt;"",'Données élèves'!AK875&lt;&gt;""),IF('Données élèves'!AK875=TRUE,INDEX(codeform,MATCH('Données élèves'!P875,libform,0)),'Données élèves'!P875),"")</f>
        <v/>
      </c>
      <c r="Q872" s="148" t="str">
        <f>IF(AND(A872&lt;&gt;"",'Données élèves'!AL875&lt;&gt;""),IF('Données élèves'!AL875=TRUE,INDEX(codespe,MATCH('Données élèves'!Q875,libspe,0)),'Données élèves'!Q875),"")</f>
        <v/>
      </c>
      <c r="R872" s="148" t="str">
        <f>IF(AND(A872&lt;&gt;"",OR('Données élèves'!AM875&lt;&gt;"",'Données élèves'!AT875=FALSE)),IF('Données élèves'!AM875=TRUE,INDEX(codemp1,MATCH('Données élèves'!R875,libmp1,0)),IF('Données élèves'!AT875=FALSE,0,'Données élèves'!R875)),"")</f>
        <v/>
      </c>
      <c r="S872" s="148" t="str">
        <f t="shared" si="40"/>
        <v/>
      </c>
      <c r="T872" s="148" t="str">
        <f t="shared" si="41"/>
        <v/>
      </c>
      <c r="U872" s="148" t="str">
        <f>IF(AND(A872&lt;&gt;"",'Données élèves'!S875&lt;&gt;""),'Données élèves'!S875,"")</f>
        <v/>
      </c>
      <c r="V872" s="148" t="str">
        <f>IF(AND(A872&lt;&gt;"",'Données élèves'!T875&lt;&gt;""),'Données élèves'!T875,"")</f>
        <v/>
      </c>
      <c r="W872" s="148" t="str">
        <f>IF(AND(A872&lt;&gt;"",'Données élèves'!U875&lt;&gt;""),'Données élèves'!U875,"")</f>
        <v/>
      </c>
      <c r="X872" s="148" t="str">
        <f>IF(AND(A872&lt;&gt;"",'Données élèves'!V875&lt;&gt;""),'Données élèves'!V875,"")</f>
        <v/>
      </c>
      <c r="Y872" s="148" t="str">
        <f>IF(AND(A872&lt;&gt;"",'Données élèves'!W875&lt;&gt;""),'Données élèves'!W875,"")</f>
        <v/>
      </c>
      <c r="Z872" s="148" t="str">
        <f>IF(AND(A872&lt;&gt;"",'Données élèves'!X875&lt;&gt;""),'Données élèves'!X875,"")</f>
        <v/>
      </c>
    </row>
    <row r="873" spans="1:26" x14ac:dyDescent="0.2">
      <c r="A873" s="146" t="str">
        <f>IF('Données élèves'!$C876&lt;&gt;"",'Données élèves'!A876,"")</f>
        <v/>
      </c>
      <c r="B873" s="146" t="str">
        <f>IF(A873&lt;&gt;"",'Données élèves'!B876,"")</f>
        <v/>
      </c>
      <c r="C873" s="146" t="str">
        <f>IF(AND(A873&lt;&gt;"",'Données élèves'!F876&lt;&gt;""),IF(INDEX(codeclint,MATCH('Données élèves'!F876,libclint,0))&lt;&gt;"",INDEX(codeclint,MATCH('Données élèves'!F876,libclint,0)),""),"")</f>
        <v/>
      </c>
      <c r="D873" s="146" t="str">
        <f t="shared" si="39"/>
        <v/>
      </c>
      <c r="E873" s="146" t="str">
        <f>IF(A873&lt;&gt;"",IF('Données élèves'!G876&lt;&gt;"",IF('Données élèves'!AB876&lt;&gt;"",IF('Données élèves'!G876="LOC.ID",CONCATENATE("LOC.",'Données élèves'!AU$5),'Données élèves'!G876),""),""),"")</f>
        <v/>
      </c>
      <c r="F873" s="146" t="str">
        <f>IF(A873&lt;&gt;"",IF('Données élèves'!H876&lt;&gt;"",'Données élèves'!H876,""),"")</f>
        <v/>
      </c>
      <c r="G873" s="146" t="str">
        <f>IF(AND(A873&lt;&gt;"",'Données élèves'!AC876&lt;&gt;""),IF('Données élèves'!AC876=TRUE,INDEX(codesex,MATCH('Données élèves'!I876,libsex,0)),'Données élèves'!I876),"")</f>
        <v/>
      </c>
      <c r="H873" s="147" t="str">
        <f>IF(A873&lt;&gt;"",IF('Données élèves'!J876&lt;&gt;"",'Données élèves'!J876,""),"")</f>
        <v/>
      </c>
      <c r="I873" s="148" t="str">
        <f>IF(AND(A873&lt;&gt;"",'Données élèves'!AE876&lt;&gt;""),IF('Données élèves'!AE876=TRUE,INDEX(codenat,MATCH('Données élèves'!K876,libnat,0)),'Données élèves'!K876),"")</f>
        <v/>
      </c>
      <c r="J873" s="148" t="str">
        <f>IF(AND(A873&lt;&gt;"",'Données élèves'!AF876&lt;&gt;""),IF('Données élèves'!AF876=TRUE,INDEX(codelangue,MATCH('Données élèves'!L876,liblangue,0)),'Données élèves'!L876),"")</f>
        <v/>
      </c>
      <c r="K873" s="148" t="str">
        <f>IF(AND(A873&lt;&gt;"",'Données élèves'!AH876&lt;&gt;""),IF('Données élèves'!AH876=TRUE,IF(INDEX(codegem,MATCH('Données élèves'!M876,libgem,0))&lt;8000,INDEX(codegem,MATCH('Données élèves'!M876,libgem,0)),""),'Données élèves'!M876),"")</f>
        <v/>
      </c>
      <c r="L873" s="148" t="str">
        <f>IF(AND(A873&lt;&gt;"",'Données élèves'!AH876&lt;&gt;""),IF('Données élèves'!AH876=TRUE,INDEX(codegemhist,MATCH('Données élèves'!M876,libgem,0)),""),"")</f>
        <v/>
      </c>
      <c r="M873" s="148" t="str">
        <f>IF(AND(A873&lt;&gt;"",'Données élèves'!AH876&lt;&gt;""),IF('Données élèves'!AH876=TRUE,IF(INDEX(codegem,MATCH('Données élèves'!M876,libgem,0))&gt;=8000,INDEX(codegem,MATCH('Données élèves'!M876,libgem,0)),""),'Données élèves'!M876),"")</f>
        <v/>
      </c>
      <c r="N873" s="148" t="str">
        <f>IF(AND(A873&lt;&gt;"",'Données élèves'!AI876&lt;&gt;""),IF('Données élèves'!AI876=TRUE,INDEX(codeschart,MATCH('Données élèves'!N876,libschart,0)),'Données élèves'!N876),"")</f>
        <v/>
      </c>
      <c r="O873" s="148" t="str">
        <f>IF(AND(A873&lt;&gt;"",'Données élèves'!O876&lt;&gt;""),'Données élèves'!O876,"")</f>
        <v/>
      </c>
      <c r="P873" s="148" t="str">
        <f>IF(AND(A873&lt;&gt;"",'Données élèves'!AK876&lt;&gt;""),IF('Données élèves'!AK876=TRUE,INDEX(codeform,MATCH('Données élèves'!P876,libform,0)),'Données élèves'!P876),"")</f>
        <v/>
      </c>
      <c r="Q873" s="148" t="str">
        <f>IF(AND(A873&lt;&gt;"",'Données élèves'!AL876&lt;&gt;""),IF('Données élèves'!AL876=TRUE,INDEX(codespe,MATCH('Données élèves'!Q876,libspe,0)),'Données élèves'!Q876),"")</f>
        <v/>
      </c>
      <c r="R873" s="148" t="str">
        <f>IF(AND(A873&lt;&gt;"",OR('Données élèves'!AM876&lt;&gt;"",'Données élèves'!AT876=FALSE)),IF('Données élèves'!AM876=TRUE,INDEX(codemp1,MATCH('Données élèves'!R876,libmp1,0)),IF('Données élèves'!AT876=FALSE,0,'Données élèves'!R876)),"")</f>
        <v/>
      </c>
      <c r="S873" s="148" t="str">
        <f t="shared" si="40"/>
        <v/>
      </c>
      <c r="T873" s="148" t="str">
        <f t="shared" si="41"/>
        <v/>
      </c>
      <c r="U873" s="148" t="str">
        <f>IF(AND(A873&lt;&gt;"",'Données élèves'!S876&lt;&gt;""),'Données élèves'!S876,"")</f>
        <v/>
      </c>
      <c r="V873" s="148" t="str">
        <f>IF(AND(A873&lt;&gt;"",'Données élèves'!T876&lt;&gt;""),'Données élèves'!T876,"")</f>
        <v/>
      </c>
      <c r="W873" s="148" t="str">
        <f>IF(AND(A873&lt;&gt;"",'Données élèves'!U876&lt;&gt;""),'Données élèves'!U876,"")</f>
        <v/>
      </c>
      <c r="X873" s="148" t="str">
        <f>IF(AND(A873&lt;&gt;"",'Données élèves'!V876&lt;&gt;""),'Données élèves'!V876,"")</f>
        <v/>
      </c>
      <c r="Y873" s="148" t="str">
        <f>IF(AND(A873&lt;&gt;"",'Données élèves'!W876&lt;&gt;""),'Données élèves'!W876,"")</f>
        <v/>
      </c>
      <c r="Z873" s="148" t="str">
        <f>IF(AND(A873&lt;&gt;"",'Données élèves'!X876&lt;&gt;""),'Données élèves'!X876,"")</f>
        <v/>
      </c>
    </row>
    <row r="874" spans="1:26" x14ac:dyDescent="0.2">
      <c r="A874" s="146" t="str">
        <f>IF('Données élèves'!$C877&lt;&gt;"",'Données élèves'!A877,"")</f>
        <v/>
      </c>
      <c r="B874" s="146" t="str">
        <f>IF(A874&lt;&gt;"",'Données élèves'!B877,"")</f>
        <v/>
      </c>
      <c r="C874" s="146" t="str">
        <f>IF(AND(A874&lt;&gt;"",'Données élèves'!F877&lt;&gt;""),IF(INDEX(codeclint,MATCH('Données élèves'!F877,libclint,0))&lt;&gt;"",INDEX(codeclint,MATCH('Données élèves'!F877,libclint,0)),""),"")</f>
        <v/>
      </c>
      <c r="D874" s="146" t="str">
        <f t="shared" si="39"/>
        <v/>
      </c>
      <c r="E874" s="146" t="str">
        <f>IF(A874&lt;&gt;"",IF('Données élèves'!G877&lt;&gt;"",IF('Données élèves'!AB877&lt;&gt;"",IF('Données élèves'!G877="LOC.ID",CONCATENATE("LOC.",'Données élèves'!AU$5),'Données élèves'!G877),""),""),"")</f>
        <v/>
      </c>
      <c r="F874" s="146" t="str">
        <f>IF(A874&lt;&gt;"",IF('Données élèves'!H877&lt;&gt;"",'Données élèves'!H877,""),"")</f>
        <v/>
      </c>
      <c r="G874" s="146" t="str">
        <f>IF(AND(A874&lt;&gt;"",'Données élèves'!AC877&lt;&gt;""),IF('Données élèves'!AC877=TRUE,INDEX(codesex,MATCH('Données élèves'!I877,libsex,0)),'Données élèves'!I877),"")</f>
        <v/>
      </c>
      <c r="H874" s="147" t="str">
        <f>IF(A874&lt;&gt;"",IF('Données élèves'!J877&lt;&gt;"",'Données élèves'!J877,""),"")</f>
        <v/>
      </c>
      <c r="I874" s="148" t="str">
        <f>IF(AND(A874&lt;&gt;"",'Données élèves'!AE877&lt;&gt;""),IF('Données élèves'!AE877=TRUE,INDEX(codenat,MATCH('Données élèves'!K877,libnat,0)),'Données élèves'!K877),"")</f>
        <v/>
      </c>
      <c r="J874" s="148" t="str">
        <f>IF(AND(A874&lt;&gt;"",'Données élèves'!AF877&lt;&gt;""),IF('Données élèves'!AF877=TRUE,INDEX(codelangue,MATCH('Données élèves'!L877,liblangue,0)),'Données élèves'!L877),"")</f>
        <v/>
      </c>
      <c r="K874" s="148" t="str">
        <f>IF(AND(A874&lt;&gt;"",'Données élèves'!AH877&lt;&gt;""),IF('Données élèves'!AH877=TRUE,IF(INDEX(codegem,MATCH('Données élèves'!M877,libgem,0))&lt;8000,INDEX(codegem,MATCH('Données élèves'!M877,libgem,0)),""),'Données élèves'!M877),"")</f>
        <v/>
      </c>
      <c r="L874" s="148" t="str">
        <f>IF(AND(A874&lt;&gt;"",'Données élèves'!AH877&lt;&gt;""),IF('Données élèves'!AH877=TRUE,INDEX(codegemhist,MATCH('Données élèves'!M877,libgem,0)),""),"")</f>
        <v/>
      </c>
      <c r="M874" s="148" t="str">
        <f>IF(AND(A874&lt;&gt;"",'Données élèves'!AH877&lt;&gt;""),IF('Données élèves'!AH877=TRUE,IF(INDEX(codegem,MATCH('Données élèves'!M877,libgem,0))&gt;=8000,INDEX(codegem,MATCH('Données élèves'!M877,libgem,0)),""),'Données élèves'!M877),"")</f>
        <v/>
      </c>
      <c r="N874" s="148" t="str">
        <f>IF(AND(A874&lt;&gt;"",'Données élèves'!AI877&lt;&gt;""),IF('Données élèves'!AI877=TRUE,INDEX(codeschart,MATCH('Données élèves'!N877,libschart,0)),'Données élèves'!N877),"")</f>
        <v/>
      </c>
      <c r="O874" s="148" t="str">
        <f>IF(AND(A874&lt;&gt;"",'Données élèves'!O877&lt;&gt;""),'Données élèves'!O877,"")</f>
        <v/>
      </c>
      <c r="P874" s="148" t="str">
        <f>IF(AND(A874&lt;&gt;"",'Données élèves'!AK877&lt;&gt;""),IF('Données élèves'!AK877=TRUE,INDEX(codeform,MATCH('Données élèves'!P877,libform,0)),'Données élèves'!P877),"")</f>
        <v/>
      </c>
      <c r="Q874" s="148" t="str">
        <f>IF(AND(A874&lt;&gt;"",'Données élèves'!AL877&lt;&gt;""),IF('Données élèves'!AL877=TRUE,INDEX(codespe,MATCH('Données élèves'!Q877,libspe,0)),'Données élèves'!Q877),"")</f>
        <v/>
      </c>
      <c r="R874" s="148" t="str">
        <f>IF(AND(A874&lt;&gt;"",OR('Données élèves'!AM877&lt;&gt;"",'Données élèves'!AT877=FALSE)),IF('Données élèves'!AM877=TRUE,INDEX(codemp1,MATCH('Données élèves'!R877,libmp1,0)),IF('Données élèves'!AT877=FALSE,0,'Données élèves'!R877)),"")</f>
        <v/>
      </c>
      <c r="S874" s="148" t="str">
        <f t="shared" si="40"/>
        <v/>
      </c>
      <c r="T874" s="148" t="str">
        <f t="shared" si="41"/>
        <v/>
      </c>
      <c r="U874" s="148" t="str">
        <f>IF(AND(A874&lt;&gt;"",'Données élèves'!S877&lt;&gt;""),'Données élèves'!S877,"")</f>
        <v/>
      </c>
      <c r="V874" s="148" t="str">
        <f>IF(AND(A874&lt;&gt;"",'Données élèves'!T877&lt;&gt;""),'Données élèves'!T877,"")</f>
        <v/>
      </c>
      <c r="W874" s="148" t="str">
        <f>IF(AND(A874&lt;&gt;"",'Données élèves'!U877&lt;&gt;""),'Données élèves'!U877,"")</f>
        <v/>
      </c>
      <c r="X874" s="148" t="str">
        <f>IF(AND(A874&lt;&gt;"",'Données élèves'!V877&lt;&gt;""),'Données élèves'!V877,"")</f>
        <v/>
      </c>
      <c r="Y874" s="148" t="str">
        <f>IF(AND(A874&lt;&gt;"",'Données élèves'!W877&lt;&gt;""),'Données élèves'!W877,"")</f>
        <v/>
      </c>
      <c r="Z874" s="148" t="str">
        <f>IF(AND(A874&lt;&gt;"",'Données élèves'!X877&lt;&gt;""),'Données élèves'!X877,"")</f>
        <v/>
      </c>
    </row>
    <row r="875" spans="1:26" x14ac:dyDescent="0.2">
      <c r="A875" s="146" t="str">
        <f>IF('Données élèves'!$C878&lt;&gt;"",'Données élèves'!A878,"")</f>
        <v/>
      </c>
      <c r="B875" s="146" t="str">
        <f>IF(A875&lt;&gt;"",'Données élèves'!B878,"")</f>
        <v/>
      </c>
      <c r="C875" s="146" t="str">
        <f>IF(AND(A875&lt;&gt;"",'Données élèves'!F878&lt;&gt;""),IF(INDEX(codeclint,MATCH('Données élèves'!F878,libclint,0))&lt;&gt;"",INDEX(codeclint,MATCH('Données élèves'!F878,libclint,0)),""),"")</f>
        <v/>
      </c>
      <c r="D875" s="146" t="str">
        <f t="shared" si="39"/>
        <v/>
      </c>
      <c r="E875" s="146" t="str">
        <f>IF(A875&lt;&gt;"",IF('Données élèves'!G878&lt;&gt;"",IF('Données élèves'!AB878&lt;&gt;"",IF('Données élèves'!G878="LOC.ID",CONCATENATE("LOC.",'Données élèves'!AU$5),'Données élèves'!G878),""),""),"")</f>
        <v/>
      </c>
      <c r="F875" s="146" t="str">
        <f>IF(A875&lt;&gt;"",IF('Données élèves'!H878&lt;&gt;"",'Données élèves'!H878,""),"")</f>
        <v/>
      </c>
      <c r="G875" s="146" t="str">
        <f>IF(AND(A875&lt;&gt;"",'Données élèves'!AC878&lt;&gt;""),IF('Données élèves'!AC878=TRUE,INDEX(codesex,MATCH('Données élèves'!I878,libsex,0)),'Données élèves'!I878),"")</f>
        <v/>
      </c>
      <c r="H875" s="147" t="str">
        <f>IF(A875&lt;&gt;"",IF('Données élèves'!J878&lt;&gt;"",'Données élèves'!J878,""),"")</f>
        <v/>
      </c>
      <c r="I875" s="148" t="str">
        <f>IF(AND(A875&lt;&gt;"",'Données élèves'!AE878&lt;&gt;""),IF('Données élèves'!AE878=TRUE,INDEX(codenat,MATCH('Données élèves'!K878,libnat,0)),'Données élèves'!K878),"")</f>
        <v/>
      </c>
      <c r="J875" s="148" t="str">
        <f>IF(AND(A875&lt;&gt;"",'Données élèves'!AF878&lt;&gt;""),IF('Données élèves'!AF878=TRUE,INDEX(codelangue,MATCH('Données élèves'!L878,liblangue,0)),'Données élèves'!L878),"")</f>
        <v/>
      </c>
      <c r="K875" s="148" t="str">
        <f>IF(AND(A875&lt;&gt;"",'Données élèves'!AH878&lt;&gt;""),IF('Données élèves'!AH878=TRUE,IF(INDEX(codegem,MATCH('Données élèves'!M878,libgem,0))&lt;8000,INDEX(codegem,MATCH('Données élèves'!M878,libgem,0)),""),'Données élèves'!M878),"")</f>
        <v/>
      </c>
      <c r="L875" s="148" t="str">
        <f>IF(AND(A875&lt;&gt;"",'Données élèves'!AH878&lt;&gt;""),IF('Données élèves'!AH878=TRUE,INDEX(codegemhist,MATCH('Données élèves'!M878,libgem,0)),""),"")</f>
        <v/>
      </c>
      <c r="M875" s="148" t="str">
        <f>IF(AND(A875&lt;&gt;"",'Données élèves'!AH878&lt;&gt;""),IF('Données élèves'!AH878=TRUE,IF(INDEX(codegem,MATCH('Données élèves'!M878,libgem,0))&gt;=8000,INDEX(codegem,MATCH('Données élèves'!M878,libgem,0)),""),'Données élèves'!M878),"")</f>
        <v/>
      </c>
      <c r="N875" s="148" t="str">
        <f>IF(AND(A875&lt;&gt;"",'Données élèves'!AI878&lt;&gt;""),IF('Données élèves'!AI878=TRUE,INDEX(codeschart,MATCH('Données élèves'!N878,libschart,0)),'Données élèves'!N878),"")</f>
        <v/>
      </c>
      <c r="O875" s="148" t="str">
        <f>IF(AND(A875&lt;&gt;"",'Données élèves'!O878&lt;&gt;""),'Données élèves'!O878,"")</f>
        <v/>
      </c>
      <c r="P875" s="148" t="str">
        <f>IF(AND(A875&lt;&gt;"",'Données élèves'!AK878&lt;&gt;""),IF('Données élèves'!AK878=TRUE,INDEX(codeform,MATCH('Données élèves'!P878,libform,0)),'Données élèves'!P878),"")</f>
        <v/>
      </c>
      <c r="Q875" s="148" t="str">
        <f>IF(AND(A875&lt;&gt;"",'Données élèves'!AL878&lt;&gt;""),IF('Données élèves'!AL878=TRUE,INDEX(codespe,MATCH('Données élèves'!Q878,libspe,0)),'Données élèves'!Q878),"")</f>
        <v/>
      </c>
      <c r="R875" s="148" t="str">
        <f>IF(AND(A875&lt;&gt;"",OR('Données élèves'!AM878&lt;&gt;"",'Données élèves'!AT878=FALSE)),IF('Données élèves'!AM878=TRUE,INDEX(codemp1,MATCH('Données élèves'!R878,libmp1,0)),IF('Données élèves'!AT878=FALSE,0,'Données élèves'!R878)),"")</f>
        <v/>
      </c>
      <c r="S875" s="148" t="str">
        <f t="shared" si="40"/>
        <v/>
      </c>
      <c r="T875" s="148" t="str">
        <f t="shared" si="41"/>
        <v/>
      </c>
      <c r="U875" s="148" t="str">
        <f>IF(AND(A875&lt;&gt;"",'Données élèves'!S878&lt;&gt;""),'Données élèves'!S878,"")</f>
        <v/>
      </c>
      <c r="V875" s="148" t="str">
        <f>IF(AND(A875&lt;&gt;"",'Données élèves'!T878&lt;&gt;""),'Données élèves'!T878,"")</f>
        <v/>
      </c>
      <c r="W875" s="148" t="str">
        <f>IF(AND(A875&lt;&gt;"",'Données élèves'!U878&lt;&gt;""),'Données élèves'!U878,"")</f>
        <v/>
      </c>
      <c r="X875" s="148" t="str">
        <f>IF(AND(A875&lt;&gt;"",'Données élèves'!V878&lt;&gt;""),'Données élèves'!V878,"")</f>
        <v/>
      </c>
      <c r="Y875" s="148" t="str">
        <f>IF(AND(A875&lt;&gt;"",'Données élèves'!W878&lt;&gt;""),'Données élèves'!W878,"")</f>
        <v/>
      </c>
      <c r="Z875" s="148" t="str">
        <f>IF(AND(A875&lt;&gt;"",'Données élèves'!X878&lt;&gt;""),'Données élèves'!X878,"")</f>
        <v/>
      </c>
    </row>
    <row r="876" spans="1:26" x14ac:dyDescent="0.2">
      <c r="A876" s="146" t="str">
        <f>IF('Données élèves'!$C879&lt;&gt;"",'Données élèves'!A879,"")</f>
        <v/>
      </c>
      <c r="B876" s="146" t="str">
        <f>IF(A876&lt;&gt;"",'Données élèves'!B879,"")</f>
        <v/>
      </c>
      <c r="C876" s="146" t="str">
        <f>IF(AND(A876&lt;&gt;"",'Données élèves'!F879&lt;&gt;""),IF(INDEX(codeclint,MATCH('Données élèves'!F879,libclint,0))&lt;&gt;"",INDEX(codeclint,MATCH('Données élèves'!F879,libclint,0)),""),"")</f>
        <v/>
      </c>
      <c r="D876" s="146" t="str">
        <f t="shared" si="39"/>
        <v/>
      </c>
      <c r="E876" s="146" t="str">
        <f>IF(A876&lt;&gt;"",IF('Données élèves'!G879&lt;&gt;"",IF('Données élèves'!AB879&lt;&gt;"",IF('Données élèves'!G879="LOC.ID",CONCATENATE("LOC.",'Données élèves'!AU$5),'Données élèves'!G879),""),""),"")</f>
        <v/>
      </c>
      <c r="F876" s="146" t="str">
        <f>IF(A876&lt;&gt;"",IF('Données élèves'!H879&lt;&gt;"",'Données élèves'!H879,""),"")</f>
        <v/>
      </c>
      <c r="G876" s="146" t="str">
        <f>IF(AND(A876&lt;&gt;"",'Données élèves'!AC879&lt;&gt;""),IF('Données élèves'!AC879=TRUE,INDEX(codesex,MATCH('Données élèves'!I879,libsex,0)),'Données élèves'!I879),"")</f>
        <v/>
      </c>
      <c r="H876" s="147" t="str">
        <f>IF(A876&lt;&gt;"",IF('Données élèves'!J879&lt;&gt;"",'Données élèves'!J879,""),"")</f>
        <v/>
      </c>
      <c r="I876" s="148" t="str">
        <f>IF(AND(A876&lt;&gt;"",'Données élèves'!AE879&lt;&gt;""),IF('Données élèves'!AE879=TRUE,INDEX(codenat,MATCH('Données élèves'!K879,libnat,0)),'Données élèves'!K879),"")</f>
        <v/>
      </c>
      <c r="J876" s="148" t="str">
        <f>IF(AND(A876&lt;&gt;"",'Données élèves'!AF879&lt;&gt;""),IF('Données élèves'!AF879=TRUE,INDEX(codelangue,MATCH('Données élèves'!L879,liblangue,0)),'Données élèves'!L879),"")</f>
        <v/>
      </c>
      <c r="K876" s="148" t="str">
        <f>IF(AND(A876&lt;&gt;"",'Données élèves'!AH879&lt;&gt;""),IF('Données élèves'!AH879=TRUE,IF(INDEX(codegem,MATCH('Données élèves'!M879,libgem,0))&lt;8000,INDEX(codegem,MATCH('Données élèves'!M879,libgem,0)),""),'Données élèves'!M879),"")</f>
        <v/>
      </c>
      <c r="L876" s="148" t="str">
        <f>IF(AND(A876&lt;&gt;"",'Données élèves'!AH879&lt;&gt;""),IF('Données élèves'!AH879=TRUE,INDEX(codegemhist,MATCH('Données élèves'!M879,libgem,0)),""),"")</f>
        <v/>
      </c>
      <c r="M876" s="148" t="str">
        <f>IF(AND(A876&lt;&gt;"",'Données élèves'!AH879&lt;&gt;""),IF('Données élèves'!AH879=TRUE,IF(INDEX(codegem,MATCH('Données élèves'!M879,libgem,0))&gt;=8000,INDEX(codegem,MATCH('Données élèves'!M879,libgem,0)),""),'Données élèves'!M879),"")</f>
        <v/>
      </c>
      <c r="N876" s="148" t="str">
        <f>IF(AND(A876&lt;&gt;"",'Données élèves'!AI879&lt;&gt;""),IF('Données élèves'!AI879=TRUE,INDEX(codeschart,MATCH('Données élèves'!N879,libschart,0)),'Données élèves'!N879),"")</f>
        <v/>
      </c>
      <c r="O876" s="148" t="str">
        <f>IF(AND(A876&lt;&gt;"",'Données élèves'!O879&lt;&gt;""),'Données élèves'!O879,"")</f>
        <v/>
      </c>
      <c r="P876" s="148" t="str">
        <f>IF(AND(A876&lt;&gt;"",'Données élèves'!AK879&lt;&gt;""),IF('Données élèves'!AK879=TRUE,INDEX(codeform,MATCH('Données élèves'!P879,libform,0)),'Données élèves'!P879),"")</f>
        <v/>
      </c>
      <c r="Q876" s="148" t="str">
        <f>IF(AND(A876&lt;&gt;"",'Données élèves'!AL879&lt;&gt;""),IF('Données élèves'!AL879=TRUE,INDEX(codespe,MATCH('Données élèves'!Q879,libspe,0)),'Données élèves'!Q879),"")</f>
        <v/>
      </c>
      <c r="R876" s="148" t="str">
        <f>IF(AND(A876&lt;&gt;"",OR('Données élèves'!AM879&lt;&gt;"",'Données élèves'!AT879=FALSE)),IF('Données élèves'!AM879=TRUE,INDEX(codemp1,MATCH('Données élèves'!R879,libmp1,0)),IF('Données élèves'!AT879=FALSE,0,'Données élèves'!R879)),"")</f>
        <v/>
      </c>
      <c r="S876" s="148" t="str">
        <f t="shared" si="40"/>
        <v/>
      </c>
      <c r="T876" s="148" t="str">
        <f t="shared" si="41"/>
        <v/>
      </c>
      <c r="U876" s="148" t="str">
        <f>IF(AND(A876&lt;&gt;"",'Données élèves'!S879&lt;&gt;""),'Données élèves'!S879,"")</f>
        <v/>
      </c>
      <c r="V876" s="148" t="str">
        <f>IF(AND(A876&lt;&gt;"",'Données élèves'!T879&lt;&gt;""),'Données élèves'!T879,"")</f>
        <v/>
      </c>
      <c r="W876" s="148" t="str">
        <f>IF(AND(A876&lt;&gt;"",'Données élèves'!U879&lt;&gt;""),'Données élèves'!U879,"")</f>
        <v/>
      </c>
      <c r="X876" s="148" t="str">
        <f>IF(AND(A876&lt;&gt;"",'Données élèves'!V879&lt;&gt;""),'Données élèves'!V879,"")</f>
        <v/>
      </c>
      <c r="Y876" s="148" t="str">
        <f>IF(AND(A876&lt;&gt;"",'Données élèves'!W879&lt;&gt;""),'Données élèves'!W879,"")</f>
        <v/>
      </c>
      <c r="Z876" s="148" t="str">
        <f>IF(AND(A876&lt;&gt;"",'Données élèves'!X879&lt;&gt;""),'Données élèves'!X879,"")</f>
        <v/>
      </c>
    </row>
    <row r="877" spans="1:26" x14ac:dyDescent="0.2">
      <c r="A877" s="146" t="str">
        <f>IF('Données élèves'!$C880&lt;&gt;"",'Données élèves'!A880,"")</f>
        <v/>
      </c>
      <c r="B877" s="146" t="str">
        <f>IF(A877&lt;&gt;"",'Données élèves'!B880,"")</f>
        <v/>
      </c>
      <c r="C877" s="146" t="str">
        <f>IF(AND(A877&lt;&gt;"",'Données élèves'!F880&lt;&gt;""),IF(INDEX(codeclint,MATCH('Données élèves'!F880,libclint,0))&lt;&gt;"",INDEX(codeclint,MATCH('Données élèves'!F880,libclint,0)),""),"")</f>
        <v/>
      </c>
      <c r="D877" s="146" t="str">
        <f t="shared" si="39"/>
        <v/>
      </c>
      <c r="E877" s="146" t="str">
        <f>IF(A877&lt;&gt;"",IF('Données élèves'!G880&lt;&gt;"",IF('Données élèves'!AB880&lt;&gt;"",IF('Données élèves'!G880="LOC.ID",CONCATENATE("LOC.",'Données élèves'!AU$5),'Données élèves'!G880),""),""),"")</f>
        <v/>
      </c>
      <c r="F877" s="146" t="str">
        <f>IF(A877&lt;&gt;"",IF('Données élèves'!H880&lt;&gt;"",'Données élèves'!H880,""),"")</f>
        <v/>
      </c>
      <c r="G877" s="146" t="str">
        <f>IF(AND(A877&lt;&gt;"",'Données élèves'!AC880&lt;&gt;""),IF('Données élèves'!AC880=TRUE,INDEX(codesex,MATCH('Données élèves'!I880,libsex,0)),'Données élèves'!I880),"")</f>
        <v/>
      </c>
      <c r="H877" s="147" t="str">
        <f>IF(A877&lt;&gt;"",IF('Données élèves'!J880&lt;&gt;"",'Données élèves'!J880,""),"")</f>
        <v/>
      </c>
      <c r="I877" s="148" t="str">
        <f>IF(AND(A877&lt;&gt;"",'Données élèves'!AE880&lt;&gt;""),IF('Données élèves'!AE880=TRUE,INDEX(codenat,MATCH('Données élèves'!K880,libnat,0)),'Données élèves'!K880),"")</f>
        <v/>
      </c>
      <c r="J877" s="148" t="str">
        <f>IF(AND(A877&lt;&gt;"",'Données élèves'!AF880&lt;&gt;""),IF('Données élèves'!AF880=TRUE,INDEX(codelangue,MATCH('Données élèves'!L880,liblangue,0)),'Données élèves'!L880),"")</f>
        <v/>
      </c>
      <c r="K877" s="148" t="str">
        <f>IF(AND(A877&lt;&gt;"",'Données élèves'!AH880&lt;&gt;""),IF('Données élèves'!AH880=TRUE,IF(INDEX(codegem,MATCH('Données élèves'!M880,libgem,0))&lt;8000,INDEX(codegem,MATCH('Données élèves'!M880,libgem,0)),""),'Données élèves'!M880),"")</f>
        <v/>
      </c>
      <c r="L877" s="148" t="str">
        <f>IF(AND(A877&lt;&gt;"",'Données élèves'!AH880&lt;&gt;""),IF('Données élèves'!AH880=TRUE,INDEX(codegemhist,MATCH('Données élèves'!M880,libgem,0)),""),"")</f>
        <v/>
      </c>
      <c r="M877" s="148" t="str">
        <f>IF(AND(A877&lt;&gt;"",'Données élèves'!AH880&lt;&gt;""),IF('Données élèves'!AH880=TRUE,IF(INDEX(codegem,MATCH('Données élèves'!M880,libgem,0))&gt;=8000,INDEX(codegem,MATCH('Données élèves'!M880,libgem,0)),""),'Données élèves'!M880),"")</f>
        <v/>
      </c>
      <c r="N877" s="148" t="str">
        <f>IF(AND(A877&lt;&gt;"",'Données élèves'!AI880&lt;&gt;""),IF('Données élèves'!AI880=TRUE,INDEX(codeschart,MATCH('Données élèves'!N880,libschart,0)),'Données élèves'!N880),"")</f>
        <v/>
      </c>
      <c r="O877" s="148" t="str">
        <f>IF(AND(A877&lt;&gt;"",'Données élèves'!O880&lt;&gt;""),'Données élèves'!O880,"")</f>
        <v/>
      </c>
      <c r="P877" s="148" t="str">
        <f>IF(AND(A877&lt;&gt;"",'Données élèves'!AK880&lt;&gt;""),IF('Données élèves'!AK880=TRUE,INDEX(codeform,MATCH('Données élèves'!P880,libform,0)),'Données élèves'!P880),"")</f>
        <v/>
      </c>
      <c r="Q877" s="148" t="str">
        <f>IF(AND(A877&lt;&gt;"",'Données élèves'!AL880&lt;&gt;""),IF('Données élèves'!AL880=TRUE,INDEX(codespe,MATCH('Données élèves'!Q880,libspe,0)),'Données élèves'!Q880),"")</f>
        <v/>
      </c>
      <c r="R877" s="148" t="str">
        <f>IF(AND(A877&lt;&gt;"",OR('Données élèves'!AM880&lt;&gt;"",'Données élèves'!AT880=FALSE)),IF('Données élèves'!AM880=TRUE,INDEX(codemp1,MATCH('Données élèves'!R880,libmp1,0)),IF('Données élèves'!AT880=FALSE,0,'Données élèves'!R880)),"")</f>
        <v/>
      </c>
      <c r="S877" s="148" t="str">
        <f t="shared" si="40"/>
        <v/>
      </c>
      <c r="T877" s="148" t="str">
        <f t="shared" si="41"/>
        <v/>
      </c>
      <c r="U877" s="148" t="str">
        <f>IF(AND(A877&lt;&gt;"",'Données élèves'!S880&lt;&gt;""),'Données élèves'!S880,"")</f>
        <v/>
      </c>
      <c r="V877" s="148" t="str">
        <f>IF(AND(A877&lt;&gt;"",'Données élèves'!T880&lt;&gt;""),'Données élèves'!T880,"")</f>
        <v/>
      </c>
      <c r="W877" s="148" t="str">
        <f>IF(AND(A877&lt;&gt;"",'Données élèves'!U880&lt;&gt;""),'Données élèves'!U880,"")</f>
        <v/>
      </c>
      <c r="X877" s="148" t="str">
        <f>IF(AND(A877&lt;&gt;"",'Données élèves'!V880&lt;&gt;""),'Données élèves'!V880,"")</f>
        <v/>
      </c>
      <c r="Y877" s="148" t="str">
        <f>IF(AND(A877&lt;&gt;"",'Données élèves'!W880&lt;&gt;""),'Données élèves'!W880,"")</f>
        <v/>
      </c>
      <c r="Z877" s="148" t="str">
        <f>IF(AND(A877&lt;&gt;"",'Données élèves'!X880&lt;&gt;""),'Données élèves'!X880,"")</f>
        <v/>
      </c>
    </row>
    <row r="878" spans="1:26" x14ac:dyDescent="0.2">
      <c r="A878" s="146" t="str">
        <f>IF('Données élèves'!$C881&lt;&gt;"",'Données élèves'!A881,"")</f>
        <v/>
      </c>
      <c r="B878" s="146" t="str">
        <f>IF(A878&lt;&gt;"",'Données élèves'!B881,"")</f>
        <v/>
      </c>
      <c r="C878" s="146" t="str">
        <f>IF(AND(A878&lt;&gt;"",'Données élèves'!F881&lt;&gt;""),IF(INDEX(codeclint,MATCH('Données élèves'!F881,libclint,0))&lt;&gt;"",INDEX(codeclint,MATCH('Données élèves'!F881,libclint,0)),""),"")</f>
        <v/>
      </c>
      <c r="D878" s="146" t="str">
        <f t="shared" si="39"/>
        <v/>
      </c>
      <c r="E878" s="146" t="str">
        <f>IF(A878&lt;&gt;"",IF('Données élèves'!G881&lt;&gt;"",IF('Données élèves'!AB881&lt;&gt;"",IF('Données élèves'!G881="LOC.ID",CONCATENATE("LOC.",'Données élèves'!AU$5),'Données élèves'!G881),""),""),"")</f>
        <v/>
      </c>
      <c r="F878" s="146" t="str">
        <f>IF(A878&lt;&gt;"",IF('Données élèves'!H881&lt;&gt;"",'Données élèves'!H881,""),"")</f>
        <v/>
      </c>
      <c r="G878" s="146" t="str">
        <f>IF(AND(A878&lt;&gt;"",'Données élèves'!AC881&lt;&gt;""),IF('Données élèves'!AC881=TRUE,INDEX(codesex,MATCH('Données élèves'!I881,libsex,0)),'Données élèves'!I881),"")</f>
        <v/>
      </c>
      <c r="H878" s="147" t="str">
        <f>IF(A878&lt;&gt;"",IF('Données élèves'!J881&lt;&gt;"",'Données élèves'!J881,""),"")</f>
        <v/>
      </c>
      <c r="I878" s="148" t="str">
        <f>IF(AND(A878&lt;&gt;"",'Données élèves'!AE881&lt;&gt;""),IF('Données élèves'!AE881=TRUE,INDEX(codenat,MATCH('Données élèves'!K881,libnat,0)),'Données élèves'!K881),"")</f>
        <v/>
      </c>
      <c r="J878" s="148" t="str">
        <f>IF(AND(A878&lt;&gt;"",'Données élèves'!AF881&lt;&gt;""),IF('Données élèves'!AF881=TRUE,INDEX(codelangue,MATCH('Données élèves'!L881,liblangue,0)),'Données élèves'!L881),"")</f>
        <v/>
      </c>
      <c r="K878" s="148" t="str">
        <f>IF(AND(A878&lt;&gt;"",'Données élèves'!AH881&lt;&gt;""),IF('Données élèves'!AH881=TRUE,IF(INDEX(codegem,MATCH('Données élèves'!M881,libgem,0))&lt;8000,INDEX(codegem,MATCH('Données élèves'!M881,libgem,0)),""),'Données élèves'!M881),"")</f>
        <v/>
      </c>
      <c r="L878" s="148" t="str">
        <f>IF(AND(A878&lt;&gt;"",'Données élèves'!AH881&lt;&gt;""),IF('Données élèves'!AH881=TRUE,INDEX(codegemhist,MATCH('Données élèves'!M881,libgem,0)),""),"")</f>
        <v/>
      </c>
      <c r="M878" s="148" t="str">
        <f>IF(AND(A878&lt;&gt;"",'Données élèves'!AH881&lt;&gt;""),IF('Données élèves'!AH881=TRUE,IF(INDEX(codegem,MATCH('Données élèves'!M881,libgem,0))&gt;=8000,INDEX(codegem,MATCH('Données élèves'!M881,libgem,0)),""),'Données élèves'!M881),"")</f>
        <v/>
      </c>
      <c r="N878" s="148" t="str">
        <f>IF(AND(A878&lt;&gt;"",'Données élèves'!AI881&lt;&gt;""),IF('Données élèves'!AI881=TRUE,INDEX(codeschart,MATCH('Données élèves'!N881,libschart,0)),'Données élèves'!N881),"")</f>
        <v/>
      </c>
      <c r="O878" s="148" t="str">
        <f>IF(AND(A878&lt;&gt;"",'Données élèves'!O881&lt;&gt;""),'Données élèves'!O881,"")</f>
        <v/>
      </c>
      <c r="P878" s="148" t="str">
        <f>IF(AND(A878&lt;&gt;"",'Données élèves'!AK881&lt;&gt;""),IF('Données élèves'!AK881=TRUE,INDEX(codeform,MATCH('Données élèves'!P881,libform,0)),'Données élèves'!P881),"")</f>
        <v/>
      </c>
      <c r="Q878" s="148" t="str">
        <f>IF(AND(A878&lt;&gt;"",'Données élèves'!AL881&lt;&gt;""),IF('Données élèves'!AL881=TRUE,INDEX(codespe,MATCH('Données élèves'!Q881,libspe,0)),'Données élèves'!Q881),"")</f>
        <v/>
      </c>
      <c r="R878" s="148" t="str">
        <f>IF(AND(A878&lt;&gt;"",OR('Données élèves'!AM881&lt;&gt;"",'Données élèves'!AT881=FALSE)),IF('Données élèves'!AM881=TRUE,INDEX(codemp1,MATCH('Données élèves'!R881,libmp1,0)),IF('Données élèves'!AT881=FALSE,0,'Données élèves'!R881)),"")</f>
        <v/>
      </c>
      <c r="S878" s="148" t="str">
        <f t="shared" si="40"/>
        <v/>
      </c>
      <c r="T878" s="148" t="str">
        <f t="shared" si="41"/>
        <v/>
      </c>
      <c r="U878" s="148" t="str">
        <f>IF(AND(A878&lt;&gt;"",'Données élèves'!S881&lt;&gt;""),'Données élèves'!S881,"")</f>
        <v/>
      </c>
      <c r="V878" s="148" t="str">
        <f>IF(AND(A878&lt;&gt;"",'Données élèves'!T881&lt;&gt;""),'Données élèves'!T881,"")</f>
        <v/>
      </c>
      <c r="W878" s="148" t="str">
        <f>IF(AND(A878&lt;&gt;"",'Données élèves'!U881&lt;&gt;""),'Données élèves'!U881,"")</f>
        <v/>
      </c>
      <c r="X878" s="148" t="str">
        <f>IF(AND(A878&lt;&gt;"",'Données élèves'!V881&lt;&gt;""),'Données élèves'!V881,"")</f>
        <v/>
      </c>
      <c r="Y878" s="148" t="str">
        <f>IF(AND(A878&lt;&gt;"",'Données élèves'!W881&lt;&gt;""),'Données élèves'!W881,"")</f>
        <v/>
      </c>
      <c r="Z878" s="148" t="str">
        <f>IF(AND(A878&lt;&gt;"",'Données élèves'!X881&lt;&gt;""),'Données élèves'!X881,"")</f>
        <v/>
      </c>
    </row>
    <row r="879" spans="1:26" x14ac:dyDescent="0.2">
      <c r="A879" s="146" t="str">
        <f>IF('Données élèves'!$C882&lt;&gt;"",'Données élèves'!A882,"")</f>
        <v/>
      </c>
      <c r="B879" s="146" t="str">
        <f>IF(A879&lt;&gt;"",'Données élèves'!B882,"")</f>
        <v/>
      </c>
      <c r="C879" s="146" t="str">
        <f>IF(AND(A879&lt;&gt;"",'Données élèves'!F882&lt;&gt;""),IF(INDEX(codeclint,MATCH('Données élèves'!F882,libclint,0))&lt;&gt;"",INDEX(codeclint,MATCH('Données élèves'!F882,libclint,0)),""),"")</f>
        <v/>
      </c>
      <c r="D879" s="146" t="str">
        <f t="shared" si="39"/>
        <v/>
      </c>
      <c r="E879" s="146" t="str">
        <f>IF(A879&lt;&gt;"",IF('Données élèves'!G882&lt;&gt;"",IF('Données élèves'!AB882&lt;&gt;"",IF('Données élèves'!G882="LOC.ID",CONCATENATE("LOC.",'Données élèves'!AU$5),'Données élèves'!G882),""),""),"")</f>
        <v/>
      </c>
      <c r="F879" s="146" t="str">
        <f>IF(A879&lt;&gt;"",IF('Données élèves'!H882&lt;&gt;"",'Données élèves'!H882,""),"")</f>
        <v/>
      </c>
      <c r="G879" s="146" t="str">
        <f>IF(AND(A879&lt;&gt;"",'Données élèves'!AC882&lt;&gt;""),IF('Données élèves'!AC882=TRUE,INDEX(codesex,MATCH('Données élèves'!I882,libsex,0)),'Données élèves'!I882),"")</f>
        <v/>
      </c>
      <c r="H879" s="147" t="str">
        <f>IF(A879&lt;&gt;"",IF('Données élèves'!J882&lt;&gt;"",'Données élèves'!J882,""),"")</f>
        <v/>
      </c>
      <c r="I879" s="148" t="str">
        <f>IF(AND(A879&lt;&gt;"",'Données élèves'!AE882&lt;&gt;""),IF('Données élèves'!AE882=TRUE,INDEX(codenat,MATCH('Données élèves'!K882,libnat,0)),'Données élèves'!K882),"")</f>
        <v/>
      </c>
      <c r="J879" s="148" t="str">
        <f>IF(AND(A879&lt;&gt;"",'Données élèves'!AF882&lt;&gt;""),IF('Données élèves'!AF882=TRUE,INDEX(codelangue,MATCH('Données élèves'!L882,liblangue,0)),'Données élèves'!L882),"")</f>
        <v/>
      </c>
      <c r="K879" s="148" t="str">
        <f>IF(AND(A879&lt;&gt;"",'Données élèves'!AH882&lt;&gt;""),IF('Données élèves'!AH882=TRUE,IF(INDEX(codegem,MATCH('Données élèves'!M882,libgem,0))&lt;8000,INDEX(codegem,MATCH('Données élèves'!M882,libgem,0)),""),'Données élèves'!M882),"")</f>
        <v/>
      </c>
      <c r="L879" s="148" t="str">
        <f>IF(AND(A879&lt;&gt;"",'Données élèves'!AH882&lt;&gt;""),IF('Données élèves'!AH882=TRUE,INDEX(codegemhist,MATCH('Données élèves'!M882,libgem,0)),""),"")</f>
        <v/>
      </c>
      <c r="M879" s="148" t="str">
        <f>IF(AND(A879&lt;&gt;"",'Données élèves'!AH882&lt;&gt;""),IF('Données élèves'!AH882=TRUE,IF(INDEX(codegem,MATCH('Données élèves'!M882,libgem,0))&gt;=8000,INDEX(codegem,MATCH('Données élèves'!M882,libgem,0)),""),'Données élèves'!M882),"")</f>
        <v/>
      </c>
      <c r="N879" s="148" t="str">
        <f>IF(AND(A879&lt;&gt;"",'Données élèves'!AI882&lt;&gt;""),IF('Données élèves'!AI882=TRUE,INDEX(codeschart,MATCH('Données élèves'!N882,libschart,0)),'Données élèves'!N882),"")</f>
        <v/>
      </c>
      <c r="O879" s="148" t="str">
        <f>IF(AND(A879&lt;&gt;"",'Données élèves'!O882&lt;&gt;""),'Données élèves'!O882,"")</f>
        <v/>
      </c>
      <c r="P879" s="148" t="str">
        <f>IF(AND(A879&lt;&gt;"",'Données élèves'!AK882&lt;&gt;""),IF('Données élèves'!AK882=TRUE,INDEX(codeform,MATCH('Données élèves'!P882,libform,0)),'Données élèves'!P882),"")</f>
        <v/>
      </c>
      <c r="Q879" s="148" t="str">
        <f>IF(AND(A879&lt;&gt;"",'Données élèves'!AL882&lt;&gt;""),IF('Données élèves'!AL882=TRUE,INDEX(codespe,MATCH('Données élèves'!Q882,libspe,0)),'Données élèves'!Q882),"")</f>
        <v/>
      </c>
      <c r="R879" s="148" t="str">
        <f>IF(AND(A879&lt;&gt;"",OR('Données élèves'!AM882&lt;&gt;"",'Données élèves'!AT882=FALSE)),IF('Données élèves'!AM882=TRUE,INDEX(codemp1,MATCH('Données élèves'!R882,libmp1,0)),IF('Données élèves'!AT882=FALSE,0,'Données élèves'!R882)),"")</f>
        <v/>
      </c>
      <c r="S879" s="148" t="str">
        <f t="shared" si="40"/>
        <v/>
      </c>
      <c r="T879" s="148" t="str">
        <f t="shared" si="41"/>
        <v/>
      </c>
      <c r="U879" s="148" t="str">
        <f>IF(AND(A879&lt;&gt;"",'Données élèves'!S882&lt;&gt;""),'Données élèves'!S882,"")</f>
        <v/>
      </c>
      <c r="V879" s="148" t="str">
        <f>IF(AND(A879&lt;&gt;"",'Données élèves'!T882&lt;&gt;""),'Données élèves'!T882,"")</f>
        <v/>
      </c>
      <c r="W879" s="148" t="str">
        <f>IF(AND(A879&lt;&gt;"",'Données élèves'!U882&lt;&gt;""),'Données élèves'!U882,"")</f>
        <v/>
      </c>
      <c r="X879" s="148" t="str">
        <f>IF(AND(A879&lt;&gt;"",'Données élèves'!V882&lt;&gt;""),'Données élèves'!V882,"")</f>
        <v/>
      </c>
      <c r="Y879" s="148" t="str">
        <f>IF(AND(A879&lt;&gt;"",'Données élèves'!W882&lt;&gt;""),'Données élèves'!W882,"")</f>
        <v/>
      </c>
      <c r="Z879" s="148" t="str">
        <f>IF(AND(A879&lt;&gt;"",'Données élèves'!X882&lt;&gt;""),'Données élèves'!X882,"")</f>
        <v/>
      </c>
    </row>
    <row r="880" spans="1:26" x14ac:dyDescent="0.2">
      <c r="A880" s="146" t="str">
        <f>IF('Données élèves'!$C883&lt;&gt;"",'Données élèves'!A883,"")</f>
        <v/>
      </c>
      <c r="B880" s="146" t="str">
        <f>IF(A880&lt;&gt;"",'Données élèves'!B883,"")</f>
        <v/>
      </c>
      <c r="C880" s="146" t="str">
        <f>IF(AND(A880&lt;&gt;"",'Données élèves'!F883&lt;&gt;""),IF(INDEX(codeclint,MATCH('Données élèves'!F883,libclint,0))&lt;&gt;"",INDEX(codeclint,MATCH('Données élèves'!F883,libclint,0)),""),"")</f>
        <v/>
      </c>
      <c r="D880" s="146" t="str">
        <f t="shared" si="39"/>
        <v/>
      </c>
      <c r="E880" s="146" t="str">
        <f>IF(A880&lt;&gt;"",IF('Données élèves'!G883&lt;&gt;"",IF('Données élèves'!AB883&lt;&gt;"",IF('Données élèves'!G883="LOC.ID",CONCATENATE("LOC.",'Données élèves'!AU$5),'Données élèves'!G883),""),""),"")</f>
        <v/>
      </c>
      <c r="F880" s="146" t="str">
        <f>IF(A880&lt;&gt;"",IF('Données élèves'!H883&lt;&gt;"",'Données élèves'!H883,""),"")</f>
        <v/>
      </c>
      <c r="G880" s="146" t="str">
        <f>IF(AND(A880&lt;&gt;"",'Données élèves'!AC883&lt;&gt;""),IF('Données élèves'!AC883=TRUE,INDEX(codesex,MATCH('Données élèves'!I883,libsex,0)),'Données élèves'!I883),"")</f>
        <v/>
      </c>
      <c r="H880" s="147" t="str">
        <f>IF(A880&lt;&gt;"",IF('Données élèves'!J883&lt;&gt;"",'Données élèves'!J883,""),"")</f>
        <v/>
      </c>
      <c r="I880" s="148" t="str">
        <f>IF(AND(A880&lt;&gt;"",'Données élèves'!AE883&lt;&gt;""),IF('Données élèves'!AE883=TRUE,INDEX(codenat,MATCH('Données élèves'!K883,libnat,0)),'Données élèves'!K883),"")</f>
        <v/>
      </c>
      <c r="J880" s="148" t="str">
        <f>IF(AND(A880&lt;&gt;"",'Données élèves'!AF883&lt;&gt;""),IF('Données élèves'!AF883=TRUE,INDEX(codelangue,MATCH('Données élèves'!L883,liblangue,0)),'Données élèves'!L883),"")</f>
        <v/>
      </c>
      <c r="K880" s="148" t="str">
        <f>IF(AND(A880&lt;&gt;"",'Données élèves'!AH883&lt;&gt;""),IF('Données élèves'!AH883=TRUE,IF(INDEX(codegem,MATCH('Données élèves'!M883,libgem,0))&lt;8000,INDEX(codegem,MATCH('Données élèves'!M883,libgem,0)),""),'Données élèves'!M883),"")</f>
        <v/>
      </c>
      <c r="L880" s="148" t="str">
        <f>IF(AND(A880&lt;&gt;"",'Données élèves'!AH883&lt;&gt;""),IF('Données élèves'!AH883=TRUE,INDEX(codegemhist,MATCH('Données élèves'!M883,libgem,0)),""),"")</f>
        <v/>
      </c>
      <c r="M880" s="148" t="str">
        <f>IF(AND(A880&lt;&gt;"",'Données élèves'!AH883&lt;&gt;""),IF('Données élèves'!AH883=TRUE,IF(INDEX(codegem,MATCH('Données élèves'!M883,libgem,0))&gt;=8000,INDEX(codegem,MATCH('Données élèves'!M883,libgem,0)),""),'Données élèves'!M883),"")</f>
        <v/>
      </c>
      <c r="N880" s="148" t="str">
        <f>IF(AND(A880&lt;&gt;"",'Données élèves'!AI883&lt;&gt;""),IF('Données élèves'!AI883=TRUE,INDEX(codeschart,MATCH('Données élèves'!N883,libschart,0)),'Données élèves'!N883),"")</f>
        <v/>
      </c>
      <c r="O880" s="148" t="str">
        <f>IF(AND(A880&lt;&gt;"",'Données élèves'!O883&lt;&gt;""),'Données élèves'!O883,"")</f>
        <v/>
      </c>
      <c r="P880" s="148" t="str">
        <f>IF(AND(A880&lt;&gt;"",'Données élèves'!AK883&lt;&gt;""),IF('Données élèves'!AK883=TRUE,INDEX(codeform,MATCH('Données élèves'!P883,libform,0)),'Données élèves'!P883),"")</f>
        <v/>
      </c>
      <c r="Q880" s="148" t="str">
        <f>IF(AND(A880&lt;&gt;"",'Données élèves'!AL883&lt;&gt;""),IF('Données élèves'!AL883=TRUE,INDEX(codespe,MATCH('Données élèves'!Q883,libspe,0)),'Données élèves'!Q883),"")</f>
        <v/>
      </c>
      <c r="R880" s="148" t="str">
        <f>IF(AND(A880&lt;&gt;"",OR('Données élèves'!AM883&lt;&gt;"",'Données élèves'!AT883=FALSE)),IF('Données élèves'!AM883=TRUE,INDEX(codemp1,MATCH('Données élèves'!R883,libmp1,0)),IF('Données élèves'!AT883=FALSE,0,'Données élèves'!R883)),"")</f>
        <v/>
      </c>
      <c r="S880" s="148" t="str">
        <f t="shared" si="40"/>
        <v/>
      </c>
      <c r="T880" s="148" t="str">
        <f t="shared" si="41"/>
        <v/>
      </c>
      <c r="U880" s="148" t="str">
        <f>IF(AND(A880&lt;&gt;"",'Données élèves'!S883&lt;&gt;""),'Données élèves'!S883,"")</f>
        <v/>
      </c>
      <c r="V880" s="148" t="str">
        <f>IF(AND(A880&lt;&gt;"",'Données élèves'!T883&lt;&gt;""),'Données élèves'!T883,"")</f>
        <v/>
      </c>
      <c r="W880" s="148" t="str">
        <f>IF(AND(A880&lt;&gt;"",'Données élèves'!U883&lt;&gt;""),'Données élèves'!U883,"")</f>
        <v/>
      </c>
      <c r="X880" s="148" t="str">
        <f>IF(AND(A880&lt;&gt;"",'Données élèves'!V883&lt;&gt;""),'Données élèves'!V883,"")</f>
        <v/>
      </c>
      <c r="Y880" s="148" t="str">
        <f>IF(AND(A880&lt;&gt;"",'Données élèves'!W883&lt;&gt;""),'Données élèves'!W883,"")</f>
        <v/>
      </c>
      <c r="Z880" s="148" t="str">
        <f>IF(AND(A880&lt;&gt;"",'Données élèves'!X883&lt;&gt;""),'Données élèves'!X883,"")</f>
        <v/>
      </c>
    </row>
    <row r="881" spans="1:26" x14ac:dyDescent="0.2">
      <c r="A881" s="146" t="str">
        <f>IF('Données élèves'!$C884&lt;&gt;"",'Données élèves'!A884,"")</f>
        <v/>
      </c>
      <c r="B881" s="146" t="str">
        <f>IF(A881&lt;&gt;"",'Données élèves'!B884,"")</f>
        <v/>
      </c>
      <c r="C881" s="146" t="str">
        <f>IF(AND(A881&lt;&gt;"",'Données élèves'!F884&lt;&gt;""),IF(INDEX(codeclint,MATCH('Données élèves'!F884,libclint,0))&lt;&gt;"",INDEX(codeclint,MATCH('Données élèves'!F884,libclint,0)),""),"")</f>
        <v/>
      </c>
      <c r="D881" s="146" t="str">
        <f t="shared" si="39"/>
        <v/>
      </c>
      <c r="E881" s="146" t="str">
        <f>IF(A881&lt;&gt;"",IF('Données élèves'!G884&lt;&gt;"",IF('Données élèves'!AB884&lt;&gt;"",IF('Données élèves'!G884="LOC.ID",CONCATENATE("LOC.",'Données élèves'!AU$5),'Données élèves'!G884),""),""),"")</f>
        <v/>
      </c>
      <c r="F881" s="146" t="str">
        <f>IF(A881&lt;&gt;"",IF('Données élèves'!H884&lt;&gt;"",'Données élèves'!H884,""),"")</f>
        <v/>
      </c>
      <c r="G881" s="146" t="str">
        <f>IF(AND(A881&lt;&gt;"",'Données élèves'!AC884&lt;&gt;""),IF('Données élèves'!AC884=TRUE,INDEX(codesex,MATCH('Données élèves'!I884,libsex,0)),'Données élèves'!I884),"")</f>
        <v/>
      </c>
      <c r="H881" s="147" t="str">
        <f>IF(A881&lt;&gt;"",IF('Données élèves'!J884&lt;&gt;"",'Données élèves'!J884,""),"")</f>
        <v/>
      </c>
      <c r="I881" s="148" t="str">
        <f>IF(AND(A881&lt;&gt;"",'Données élèves'!AE884&lt;&gt;""),IF('Données élèves'!AE884=TRUE,INDEX(codenat,MATCH('Données élèves'!K884,libnat,0)),'Données élèves'!K884),"")</f>
        <v/>
      </c>
      <c r="J881" s="148" t="str">
        <f>IF(AND(A881&lt;&gt;"",'Données élèves'!AF884&lt;&gt;""),IF('Données élèves'!AF884=TRUE,INDEX(codelangue,MATCH('Données élèves'!L884,liblangue,0)),'Données élèves'!L884),"")</f>
        <v/>
      </c>
      <c r="K881" s="148" t="str">
        <f>IF(AND(A881&lt;&gt;"",'Données élèves'!AH884&lt;&gt;""),IF('Données élèves'!AH884=TRUE,IF(INDEX(codegem,MATCH('Données élèves'!M884,libgem,0))&lt;8000,INDEX(codegem,MATCH('Données élèves'!M884,libgem,0)),""),'Données élèves'!M884),"")</f>
        <v/>
      </c>
      <c r="L881" s="148" t="str">
        <f>IF(AND(A881&lt;&gt;"",'Données élèves'!AH884&lt;&gt;""),IF('Données élèves'!AH884=TRUE,INDEX(codegemhist,MATCH('Données élèves'!M884,libgem,0)),""),"")</f>
        <v/>
      </c>
      <c r="M881" s="148" t="str">
        <f>IF(AND(A881&lt;&gt;"",'Données élèves'!AH884&lt;&gt;""),IF('Données élèves'!AH884=TRUE,IF(INDEX(codegem,MATCH('Données élèves'!M884,libgem,0))&gt;=8000,INDEX(codegem,MATCH('Données élèves'!M884,libgem,0)),""),'Données élèves'!M884),"")</f>
        <v/>
      </c>
      <c r="N881" s="148" t="str">
        <f>IF(AND(A881&lt;&gt;"",'Données élèves'!AI884&lt;&gt;""),IF('Données élèves'!AI884=TRUE,INDEX(codeschart,MATCH('Données élèves'!N884,libschart,0)),'Données élèves'!N884),"")</f>
        <v/>
      </c>
      <c r="O881" s="148" t="str">
        <f>IF(AND(A881&lt;&gt;"",'Données élèves'!O884&lt;&gt;""),'Données élèves'!O884,"")</f>
        <v/>
      </c>
      <c r="P881" s="148" t="str">
        <f>IF(AND(A881&lt;&gt;"",'Données élèves'!AK884&lt;&gt;""),IF('Données élèves'!AK884=TRUE,INDEX(codeform,MATCH('Données élèves'!P884,libform,0)),'Données élèves'!P884),"")</f>
        <v/>
      </c>
      <c r="Q881" s="148" t="str">
        <f>IF(AND(A881&lt;&gt;"",'Données élèves'!AL884&lt;&gt;""),IF('Données élèves'!AL884=TRUE,INDEX(codespe,MATCH('Données élèves'!Q884,libspe,0)),'Données élèves'!Q884),"")</f>
        <v/>
      </c>
      <c r="R881" s="148" t="str">
        <f>IF(AND(A881&lt;&gt;"",OR('Données élèves'!AM884&lt;&gt;"",'Données élèves'!AT884=FALSE)),IF('Données élèves'!AM884=TRUE,INDEX(codemp1,MATCH('Données élèves'!R884,libmp1,0)),IF('Données élèves'!AT884=FALSE,0,'Données élèves'!R884)),"")</f>
        <v/>
      </c>
      <c r="S881" s="148" t="str">
        <f t="shared" si="40"/>
        <v/>
      </c>
      <c r="T881" s="148" t="str">
        <f t="shared" si="41"/>
        <v/>
      </c>
      <c r="U881" s="148" t="str">
        <f>IF(AND(A881&lt;&gt;"",'Données élèves'!S884&lt;&gt;""),'Données élèves'!S884,"")</f>
        <v/>
      </c>
      <c r="V881" s="148" t="str">
        <f>IF(AND(A881&lt;&gt;"",'Données élèves'!T884&lt;&gt;""),'Données élèves'!T884,"")</f>
        <v/>
      </c>
      <c r="W881" s="148" t="str">
        <f>IF(AND(A881&lt;&gt;"",'Données élèves'!U884&lt;&gt;""),'Données élèves'!U884,"")</f>
        <v/>
      </c>
      <c r="X881" s="148" t="str">
        <f>IF(AND(A881&lt;&gt;"",'Données élèves'!V884&lt;&gt;""),'Données élèves'!V884,"")</f>
        <v/>
      </c>
      <c r="Y881" s="148" t="str">
        <f>IF(AND(A881&lt;&gt;"",'Données élèves'!W884&lt;&gt;""),'Données élèves'!W884,"")</f>
        <v/>
      </c>
      <c r="Z881" s="148" t="str">
        <f>IF(AND(A881&lt;&gt;"",'Données élèves'!X884&lt;&gt;""),'Données élèves'!X884,"")</f>
        <v/>
      </c>
    </row>
    <row r="882" spans="1:26" x14ac:dyDescent="0.2">
      <c r="A882" s="146" t="str">
        <f>IF('Données élèves'!$C885&lt;&gt;"",'Données élèves'!A885,"")</f>
        <v/>
      </c>
      <c r="B882" s="146" t="str">
        <f>IF(A882&lt;&gt;"",'Données élèves'!B885,"")</f>
        <v/>
      </c>
      <c r="C882" s="146" t="str">
        <f>IF(AND(A882&lt;&gt;"",'Données élèves'!F885&lt;&gt;""),IF(INDEX(codeclint,MATCH('Données élèves'!F885,libclint,0))&lt;&gt;"",INDEX(codeclint,MATCH('Données élèves'!F885,libclint,0)),""),"")</f>
        <v/>
      </c>
      <c r="D882" s="146" t="str">
        <f t="shared" si="39"/>
        <v/>
      </c>
      <c r="E882" s="146" t="str">
        <f>IF(A882&lt;&gt;"",IF('Données élèves'!G885&lt;&gt;"",IF('Données élèves'!AB885&lt;&gt;"",IF('Données élèves'!G885="LOC.ID",CONCATENATE("LOC.",'Données élèves'!AU$5),'Données élèves'!G885),""),""),"")</f>
        <v/>
      </c>
      <c r="F882" s="146" t="str">
        <f>IF(A882&lt;&gt;"",IF('Données élèves'!H885&lt;&gt;"",'Données élèves'!H885,""),"")</f>
        <v/>
      </c>
      <c r="G882" s="146" t="str">
        <f>IF(AND(A882&lt;&gt;"",'Données élèves'!AC885&lt;&gt;""),IF('Données élèves'!AC885=TRUE,INDEX(codesex,MATCH('Données élèves'!I885,libsex,0)),'Données élèves'!I885),"")</f>
        <v/>
      </c>
      <c r="H882" s="147" t="str">
        <f>IF(A882&lt;&gt;"",IF('Données élèves'!J885&lt;&gt;"",'Données élèves'!J885,""),"")</f>
        <v/>
      </c>
      <c r="I882" s="148" t="str">
        <f>IF(AND(A882&lt;&gt;"",'Données élèves'!AE885&lt;&gt;""),IF('Données élèves'!AE885=TRUE,INDEX(codenat,MATCH('Données élèves'!K885,libnat,0)),'Données élèves'!K885),"")</f>
        <v/>
      </c>
      <c r="J882" s="148" t="str">
        <f>IF(AND(A882&lt;&gt;"",'Données élèves'!AF885&lt;&gt;""),IF('Données élèves'!AF885=TRUE,INDEX(codelangue,MATCH('Données élèves'!L885,liblangue,0)),'Données élèves'!L885),"")</f>
        <v/>
      </c>
      <c r="K882" s="148" t="str">
        <f>IF(AND(A882&lt;&gt;"",'Données élèves'!AH885&lt;&gt;""),IF('Données élèves'!AH885=TRUE,IF(INDEX(codegem,MATCH('Données élèves'!M885,libgem,0))&lt;8000,INDEX(codegem,MATCH('Données élèves'!M885,libgem,0)),""),'Données élèves'!M885),"")</f>
        <v/>
      </c>
      <c r="L882" s="148" t="str">
        <f>IF(AND(A882&lt;&gt;"",'Données élèves'!AH885&lt;&gt;""),IF('Données élèves'!AH885=TRUE,INDEX(codegemhist,MATCH('Données élèves'!M885,libgem,0)),""),"")</f>
        <v/>
      </c>
      <c r="M882" s="148" t="str">
        <f>IF(AND(A882&lt;&gt;"",'Données élèves'!AH885&lt;&gt;""),IF('Données élèves'!AH885=TRUE,IF(INDEX(codegem,MATCH('Données élèves'!M885,libgem,0))&gt;=8000,INDEX(codegem,MATCH('Données élèves'!M885,libgem,0)),""),'Données élèves'!M885),"")</f>
        <v/>
      </c>
      <c r="N882" s="148" t="str">
        <f>IF(AND(A882&lt;&gt;"",'Données élèves'!AI885&lt;&gt;""),IF('Données élèves'!AI885=TRUE,INDEX(codeschart,MATCH('Données élèves'!N885,libschart,0)),'Données élèves'!N885),"")</f>
        <v/>
      </c>
      <c r="O882" s="148" t="str">
        <f>IF(AND(A882&lt;&gt;"",'Données élèves'!O885&lt;&gt;""),'Données élèves'!O885,"")</f>
        <v/>
      </c>
      <c r="P882" s="148" t="str">
        <f>IF(AND(A882&lt;&gt;"",'Données élèves'!AK885&lt;&gt;""),IF('Données élèves'!AK885=TRUE,INDEX(codeform,MATCH('Données élèves'!P885,libform,0)),'Données élèves'!P885),"")</f>
        <v/>
      </c>
      <c r="Q882" s="148" t="str">
        <f>IF(AND(A882&lt;&gt;"",'Données élèves'!AL885&lt;&gt;""),IF('Données élèves'!AL885=TRUE,INDEX(codespe,MATCH('Données élèves'!Q885,libspe,0)),'Données élèves'!Q885),"")</f>
        <v/>
      </c>
      <c r="R882" s="148" t="str">
        <f>IF(AND(A882&lt;&gt;"",OR('Données élèves'!AM885&lt;&gt;"",'Données élèves'!AT885=FALSE)),IF('Données élèves'!AM885=TRUE,INDEX(codemp1,MATCH('Données élèves'!R885,libmp1,0)),IF('Données élèves'!AT885=FALSE,0,'Données élèves'!R885)),"")</f>
        <v/>
      </c>
      <c r="S882" s="148" t="str">
        <f t="shared" si="40"/>
        <v/>
      </c>
      <c r="T882" s="148" t="str">
        <f t="shared" si="41"/>
        <v/>
      </c>
      <c r="U882" s="148" t="str">
        <f>IF(AND(A882&lt;&gt;"",'Données élèves'!S885&lt;&gt;""),'Données élèves'!S885,"")</f>
        <v/>
      </c>
      <c r="V882" s="148" t="str">
        <f>IF(AND(A882&lt;&gt;"",'Données élèves'!T885&lt;&gt;""),'Données élèves'!T885,"")</f>
        <v/>
      </c>
      <c r="W882" s="148" t="str">
        <f>IF(AND(A882&lt;&gt;"",'Données élèves'!U885&lt;&gt;""),'Données élèves'!U885,"")</f>
        <v/>
      </c>
      <c r="X882" s="148" t="str">
        <f>IF(AND(A882&lt;&gt;"",'Données élèves'!V885&lt;&gt;""),'Données élèves'!V885,"")</f>
        <v/>
      </c>
      <c r="Y882" s="148" t="str">
        <f>IF(AND(A882&lt;&gt;"",'Données élèves'!W885&lt;&gt;""),'Données élèves'!W885,"")</f>
        <v/>
      </c>
      <c r="Z882" s="148" t="str">
        <f>IF(AND(A882&lt;&gt;"",'Données élèves'!X885&lt;&gt;""),'Données élèves'!X885,"")</f>
        <v/>
      </c>
    </row>
    <row r="883" spans="1:26" x14ac:dyDescent="0.2">
      <c r="A883" s="146" t="str">
        <f>IF('Données élèves'!$C886&lt;&gt;"",'Données élèves'!A886,"")</f>
        <v/>
      </c>
      <c r="B883" s="146" t="str">
        <f>IF(A883&lt;&gt;"",'Données élèves'!B886,"")</f>
        <v/>
      </c>
      <c r="C883" s="146" t="str">
        <f>IF(AND(A883&lt;&gt;"",'Données élèves'!F886&lt;&gt;""),IF(INDEX(codeclint,MATCH('Données élèves'!F886,libclint,0))&lt;&gt;"",INDEX(codeclint,MATCH('Données élèves'!F886,libclint,0)),""),"")</f>
        <v/>
      </c>
      <c r="D883" s="146" t="str">
        <f t="shared" si="39"/>
        <v/>
      </c>
      <c r="E883" s="146" t="str">
        <f>IF(A883&lt;&gt;"",IF('Données élèves'!G886&lt;&gt;"",IF('Données élèves'!AB886&lt;&gt;"",IF('Données élèves'!G886="LOC.ID",CONCATENATE("LOC.",'Données élèves'!AU$5),'Données élèves'!G886),""),""),"")</f>
        <v/>
      </c>
      <c r="F883" s="146" t="str">
        <f>IF(A883&lt;&gt;"",IF('Données élèves'!H886&lt;&gt;"",'Données élèves'!H886,""),"")</f>
        <v/>
      </c>
      <c r="G883" s="146" t="str">
        <f>IF(AND(A883&lt;&gt;"",'Données élèves'!AC886&lt;&gt;""),IF('Données élèves'!AC886=TRUE,INDEX(codesex,MATCH('Données élèves'!I886,libsex,0)),'Données élèves'!I886),"")</f>
        <v/>
      </c>
      <c r="H883" s="147" t="str">
        <f>IF(A883&lt;&gt;"",IF('Données élèves'!J886&lt;&gt;"",'Données élèves'!J886,""),"")</f>
        <v/>
      </c>
      <c r="I883" s="148" t="str">
        <f>IF(AND(A883&lt;&gt;"",'Données élèves'!AE886&lt;&gt;""),IF('Données élèves'!AE886=TRUE,INDEX(codenat,MATCH('Données élèves'!K886,libnat,0)),'Données élèves'!K886),"")</f>
        <v/>
      </c>
      <c r="J883" s="148" t="str">
        <f>IF(AND(A883&lt;&gt;"",'Données élèves'!AF886&lt;&gt;""),IF('Données élèves'!AF886=TRUE,INDEX(codelangue,MATCH('Données élèves'!L886,liblangue,0)),'Données élèves'!L886),"")</f>
        <v/>
      </c>
      <c r="K883" s="148" t="str">
        <f>IF(AND(A883&lt;&gt;"",'Données élèves'!AH886&lt;&gt;""),IF('Données élèves'!AH886=TRUE,IF(INDEX(codegem,MATCH('Données élèves'!M886,libgem,0))&lt;8000,INDEX(codegem,MATCH('Données élèves'!M886,libgem,0)),""),'Données élèves'!M886),"")</f>
        <v/>
      </c>
      <c r="L883" s="148" t="str">
        <f>IF(AND(A883&lt;&gt;"",'Données élèves'!AH886&lt;&gt;""),IF('Données élèves'!AH886=TRUE,INDEX(codegemhist,MATCH('Données élèves'!M886,libgem,0)),""),"")</f>
        <v/>
      </c>
      <c r="M883" s="148" t="str">
        <f>IF(AND(A883&lt;&gt;"",'Données élèves'!AH886&lt;&gt;""),IF('Données élèves'!AH886=TRUE,IF(INDEX(codegem,MATCH('Données élèves'!M886,libgem,0))&gt;=8000,INDEX(codegem,MATCH('Données élèves'!M886,libgem,0)),""),'Données élèves'!M886),"")</f>
        <v/>
      </c>
      <c r="N883" s="148" t="str">
        <f>IF(AND(A883&lt;&gt;"",'Données élèves'!AI886&lt;&gt;""),IF('Données élèves'!AI886=TRUE,INDEX(codeschart,MATCH('Données élèves'!N886,libschart,0)),'Données élèves'!N886),"")</f>
        <v/>
      </c>
      <c r="O883" s="148" t="str">
        <f>IF(AND(A883&lt;&gt;"",'Données élèves'!O886&lt;&gt;""),'Données élèves'!O886,"")</f>
        <v/>
      </c>
      <c r="P883" s="148" t="str">
        <f>IF(AND(A883&lt;&gt;"",'Données élèves'!AK886&lt;&gt;""),IF('Données élèves'!AK886=TRUE,INDEX(codeform,MATCH('Données élèves'!P886,libform,0)),'Données élèves'!P886),"")</f>
        <v/>
      </c>
      <c r="Q883" s="148" t="str">
        <f>IF(AND(A883&lt;&gt;"",'Données élèves'!AL886&lt;&gt;""),IF('Données élèves'!AL886=TRUE,INDEX(codespe,MATCH('Données élèves'!Q886,libspe,0)),'Données élèves'!Q886),"")</f>
        <v/>
      </c>
      <c r="R883" s="148" t="str">
        <f>IF(AND(A883&lt;&gt;"",OR('Données élèves'!AM886&lt;&gt;"",'Données élèves'!AT886=FALSE)),IF('Données élèves'!AM886=TRUE,INDEX(codemp1,MATCH('Données élèves'!R886,libmp1,0)),IF('Données élèves'!AT886=FALSE,0,'Données élèves'!R886)),"")</f>
        <v/>
      </c>
      <c r="S883" s="148" t="str">
        <f t="shared" si="40"/>
        <v/>
      </c>
      <c r="T883" s="148" t="str">
        <f t="shared" si="41"/>
        <v/>
      </c>
      <c r="U883" s="148" t="str">
        <f>IF(AND(A883&lt;&gt;"",'Données élèves'!S886&lt;&gt;""),'Données élèves'!S886,"")</f>
        <v/>
      </c>
      <c r="V883" s="148" t="str">
        <f>IF(AND(A883&lt;&gt;"",'Données élèves'!T886&lt;&gt;""),'Données élèves'!T886,"")</f>
        <v/>
      </c>
      <c r="W883" s="148" t="str">
        <f>IF(AND(A883&lt;&gt;"",'Données élèves'!U886&lt;&gt;""),'Données élèves'!U886,"")</f>
        <v/>
      </c>
      <c r="X883" s="148" t="str">
        <f>IF(AND(A883&lt;&gt;"",'Données élèves'!V886&lt;&gt;""),'Données élèves'!V886,"")</f>
        <v/>
      </c>
      <c r="Y883" s="148" t="str">
        <f>IF(AND(A883&lt;&gt;"",'Données élèves'!W886&lt;&gt;""),'Données élèves'!W886,"")</f>
        <v/>
      </c>
      <c r="Z883" s="148" t="str">
        <f>IF(AND(A883&lt;&gt;"",'Données élèves'!X886&lt;&gt;""),'Données élèves'!X886,"")</f>
        <v/>
      </c>
    </row>
    <row r="884" spans="1:26" x14ac:dyDescent="0.2">
      <c r="A884" s="146" t="str">
        <f>IF('Données élèves'!$C887&lt;&gt;"",'Données élèves'!A887,"")</f>
        <v/>
      </c>
      <c r="B884" s="146" t="str">
        <f>IF(A884&lt;&gt;"",'Données élèves'!B887,"")</f>
        <v/>
      </c>
      <c r="C884" s="146" t="str">
        <f>IF(AND(A884&lt;&gt;"",'Données élèves'!F887&lt;&gt;""),IF(INDEX(codeclint,MATCH('Données élèves'!F887,libclint,0))&lt;&gt;"",INDEX(codeclint,MATCH('Données élèves'!F887,libclint,0)),""),"")</f>
        <v/>
      </c>
      <c r="D884" s="146" t="str">
        <f t="shared" si="39"/>
        <v/>
      </c>
      <c r="E884" s="146" t="str">
        <f>IF(A884&lt;&gt;"",IF('Données élèves'!G887&lt;&gt;"",IF('Données élèves'!AB887&lt;&gt;"",IF('Données élèves'!G887="LOC.ID",CONCATENATE("LOC.",'Données élèves'!AU$5),'Données élèves'!G887),""),""),"")</f>
        <v/>
      </c>
      <c r="F884" s="146" t="str">
        <f>IF(A884&lt;&gt;"",IF('Données élèves'!H887&lt;&gt;"",'Données élèves'!H887,""),"")</f>
        <v/>
      </c>
      <c r="G884" s="146" t="str">
        <f>IF(AND(A884&lt;&gt;"",'Données élèves'!AC887&lt;&gt;""),IF('Données élèves'!AC887=TRUE,INDEX(codesex,MATCH('Données élèves'!I887,libsex,0)),'Données élèves'!I887),"")</f>
        <v/>
      </c>
      <c r="H884" s="147" t="str">
        <f>IF(A884&lt;&gt;"",IF('Données élèves'!J887&lt;&gt;"",'Données élèves'!J887,""),"")</f>
        <v/>
      </c>
      <c r="I884" s="148" t="str">
        <f>IF(AND(A884&lt;&gt;"",'Données élèves'!AE887&lt;&gt;""),IF('Données élèves'!AE887=TRUE,INDEX(codenat,MATCH('Données élèves'!K887,libnat,0)),'Données élèves'!K887),"")</f>
        <v/>
      </c>
      <c r="J884" s="148" t="str">
        <f>IF(AND(A884&lt;&gt;"",'Données élèves'!AF887&lt;&gt;""),IF('Données élèves'!AF887=TRUE,INDEX(codelangue,MATCH('Données élèves'!L887,liblangue,0)),'Données élèves'!L887),"")</f>
        <v/>
      </c>
      <c r="K884" s="148" t="str">
        <f>IF(AND(A884&lt;&gt;"",'Données élèves'!AH887&lt;&gt;""),IF('Données élèves'!AH887=TRUE,IF(INDEX(codegem,MATCH('Données élèves'!M887,libgem,0))&lt;8000,INDEX(codegem,MATCH('Données élèves'!M887,libgem,0)),""),'Données élèves'!M887),"")</f>
        <v/>
      </c>
      <c r="L884" s="148" t="str">
        <f>IF(AND(A884&lt;&gt;"",'Données élèves'!AH887&lt;&gt;""),IF('Données élèves'!AH887=TRUE,INDEX(codegemhist,MATCH('Données élèves'!M887,libgem,0)),""),"")</f>
        <v/>
      </c>
      <c r="M884" s="148" t="str">
        <f>IF(AND(A884&lt;&gt;"",'Données élèves'!AH887&lt;&gt;""),IF('Données élèves'!AH887=TRUE,IF(INDEX(codegem,MATCH('Données élèves'!M887,libgem,0))&gt;=8000,INDEX(codegem,MATCH('Données élèves'!M887,libgem,0)),""),'Données élèves'!M887),"")</f>
        <v/>
      </c>
      <c r="N884" s="148" t="str">
        <f>IF(AND(A884&lt;&gt;"",'Données élèves'!AI887&lt;&gt;""),IF('Données élèves'!AI887=TRUE,INDEX(codeschart,MATCH('Données élèves'!N887,libschart,0)),'Données élèves'!N887),"")</f>
        <v/>
      </c>
      <c r="O884" s="148" t="str">
        <f>IF(AND(A884&lt;&gt;"",'Données élèves'!O887&lt;&gt;""),'Données élèves'!O887,"")</f>
        <v/>
      </c>
      <c r="P884" s="148" t="str">
        <f>IF(AND(A884&lt;&gt;"",'Données élèves'!AK887&lt;&gt;""),IF('Données élèves'!AK887=TRUE,INDEX(codeform,MATCH('Données élèves'!P887,libform,0)),'Données élèves'!P887),"")</f>
        <v/>
      </c>
      <c r="Q884" s="148" t="str">
        <f>IF(AND(A884&lt;&gt;"",'Données élèves'!AL887&lt;&gt;""),IF('Données élèves'!AL887=TRUE,INDEX(codespe,MATCH('Données élèves'!Q887,libspe,0)),'Données élèves'!Q887),"")</f>
        <v/>
      </c>
      <c r="R884" s="148" t="str">
        <f>IF(AND(A884&lt;&gt;"",OR('Données élèves'!AM887&lt;&gt;"",'Données élèves'!AT887=FALSE)),IF('Données élèves'!AM887=TRUE,INDEX(codemp1,MATCH('Données élèves'!R887,libmp1,0)),IF('Données élèves'!AT887=FALSE,0,'Données élèves'!R887)),"")</f>
        <v/>
      </c>
      <c r="S884" s="148" t="str">
        <f t="shared" si="40"/>
        <v/>
      </c>
      <c r="T884" s="148" t="str">
        <f t="shared" si="41"/>
        <v/>
      </c>
      <c r="U884" s="148" t="str">
        <f>IF(AND(A884&lt;&gt;"",'Données élèves'!S887&lt;&gt;""),'Données élèves'!S887,"")</f>
        <v/>
      </c>
      <c r="V884" s="148" t="str">
        <f>IF(AND(A884&lt;&gt;"",'Données élèves'!T887&lt;&gt;""),'Données élèves'!T887,"")</f>
        <v/>
      </c>
      <c r="W884" s="148" t="str">
        <f>IF(AND(A884&lt;&gt;"",'Données élèves'!U887&lt;&gt;""),'Données élèves'!U887,"")</f>
        <v/>
      </c>
      <c r="X884" s="148" t="str">
        <f>IF(AND(A884&lt;&gt;"",'Données élèves'!V887&lt;&gt;""),'Données élèves'!V887,"")</f>
        <v/>
      </c>
      <c r="Y884" s="148" t="str">
        <f>IF(AND(A884&lt;&gt;"",'Données élèves'!W887&lt;&gt;""),'Données élèves'!W887,"")</f>
        <v/>
      </c>
      <c r="Z884" s="148" t="str">
        <f>IF(AND(A884&lt;&gt;"",'Données élèves'!X887&lt;&gt;""),'Données élèves'!X887,"")</f>
        <v/>
      </c>
    </row>
    <row r="885" spans="1:26" x14ac:dyDescent="0.2">
      <c r="A885" s="146" t="str">
        <f>IF('Données élèves'!$C888&lt;&gt;"",'Données élèves'!A888,"")</f>
        <v/>
      </c>
      <c r="B885" s="146" t="str">
        <f>IF(A885&lt;&gt;"",'Données élèves'!B888,"")</f>
        <v/>
      </c>
      <c r="C885" s="146" t="str">
        <f>IF(AND(A885&lt;&gt;"",'Données élèves'!F888&lt;&gt;""),IF(INDEX(codeclint,MATCH('Données élèves'!F888,libclint,0))&lt;&gt;"",INDEX(codeclint,MATCH('Données élèves'!F888,libclint,0)),""),"")</f>
        <v/>
      </c>
      <c r="D885" s="146" t="str">
        <f t="shared" si="39"/>
        <v/>
      </c>
      <c r="E885" s="146" t="str">
        <f>IF(A885&lt;&gt;"",IF('Données élèves'!G888&lt;&gt;"",IF('Données élèves'!AB888&lt;&gt;"",IF('Données élèves'!G888="LOC.ID",CONCATENATE("LOC.",'Données élèves'!AU$5),'Données élèves'!G888),""),""),"")</f>
        <v/>
      </c>
      <c r="F885" s="146" t="str">
        <f>IF(A885&lt;&gt;"",IF('Données élèves'!H888&lt;&gt;"",'Données élèves'!H888,""),"")</f>
        <v/>
      </c>
      <c r="G885" s="146" t="str">
        <f>IF(AND(A885&lt;&gt;"",'Données élèves'!AC888&lt;&gt;""),IF('Données élèves'!AC888=TRUE,INDEX(codesex,MATCH('Données élèves'!I888,libsex,0)),'Données élèves'!I888),"")</f>
        <v/>
      </c>
      <c r="H885" s="147" t="str">
        <f>IF(A885&lt;&gt;"",IF('Données élèves'!J888&lt;&gt;"",'Données élèves'!J888,""),"")</f>
        <v/>
      </c>
      <c r="I885" s="148" t="str">
        <f>IF(AND(A885&lt;&gt;"",'Données élèves'!AE888&lt;&gt;""),IF('Données élèves'!AE888=TRUE,INDEX(codenat,MATCH('Données élèves'!K888,libnat,0)),'Données élèves'!K888),"")</f>
        <v/>
      </c>
      <c r="J885" s="148" t="str">
        <f>IF(AND(A885&lt;&gt;"",'Données élèves'!AF888&lt;&gt;""),IF('Données élèves'!AF888=TRUE,INDEX(codelangue,MATCH('Données élèves'!L888,liblangue,0)),'Données élèves'!L888),"")</f>
        <v/>
      </c>
      <c r="K885" s="148" t="str">
        <f>IF(AND(A885&lt;&gt;"",'Données élèves'!AH888&lt;&gt;""),IF('Données élèves'!AH888=TRUE,IF(INDEX(codegem,MATCH('Données élèves'!M888,libgem,0))&lt;8000,INDEX(codegem,MATCH('Données élèves'!M888,libgem,0)),""),'Données élèves'!M888),"")</f>
        <v/>
      </c>
      <c r="L885" s="148" t="str">
        <f>IF(AND(A885&lt;&gt;"",'Données élèves'!AH888&lt;&gt;""),IF('Données élèves'!AH888=TRUE,INDEX(codegemhist,MATCH('Données élèves'!M888,libgem,0)),""),"")</f>
        <v/>
      </c>
      <c r="M885" s="148" t="str">
        <f>IF(AND(A885&lt;&gt;"",'Données élèves'!AH888&lt;&gt;""),IF('Données élèves'!AH888=TRUE,IF(INDEX(codegem,MATCH('Données élèves'!M888,libgem,0))&gt;=8000,INDEX(codegem,MATCH('Données élèves'!M888,libgem,0)),""),'Données élèves'!M888),"")</f>
        <v/>
      </c>
      <c r="N885" s="148" t="str">
        <f>IF(AND(A885&lt;&gt;"",'Données élèves'!AI888&lt;&gt;""),IF('Données élèves'!AI888=TRUE,INDEX(codeschart,MATCH('Données élèves'!N888,libschart,0)),'Données élèves'!N888),"")</f>
        <v/>
      </c>
      <c r="O885" s="148" t="str">
        <f>IF(AND(A885&lt;&gt;"",'Données élèves'!O888&lt;&gt;""),'Données élèves'!O888,"")</f>
        <v/>
      </c>
      <c r="P885" s="148" t="str">
        <f>IF(AND(A885&lt;&gt;"",'Données élèves'!AK888&lt;&gt;""),IF('Données élèves'!AK888=TRUE,INDEX(codeform,MATCH('Données élèves'!P888,libform,0)),'Données élèves'!P888),"")</f>
        <v/>
      </c>
      <c r="Q885" s="148" t="str">
        <f>IF(AND(A885&lt;&gt;"",'Données élèves'!AL888&lt;&gt;""),IF('Données élèves'!AL888=TRUE,INDEX(codespe,MATCH('Données élèves'!Q888,libspe,0)),'Données élèves'!Q888),"")</f>
        <v/>
      </c>
      <c r="R885" s="148" t="str">
        <f>IF(AND(A885&lt;&gt;"",OR('Données élèves'!AM888&lt;&gt;"",'Données élèves'!AT888=FALSE)),IF('Données élèves'!AM888=TRUE,INDEX(codemp1,MATCH('Données élèves'!R888,libmp1,0)),IF('Données élèves'!AT888=FALSE,0,'Données élèves'!R888)),"")</f>
        <v/>
      </c>
      <c r="S885" s="148" t="str">
        <f t="shared" si="40"/>
        <v/>
      </c>
      <c r="T885" s="148" t="str">
        <f t="shared" si="41"/>
        <v/>
      </c>
      <c r="U885" s="148" t="str">
        <f>IF(AND(A885&lt;&gt;"",'Données élèves'!S888&lt;&gt;""),'Données élèves'!S888,"")</f>
        <v/>
      </c>
      <c r="V885" s="148" t="str">
        <f>IF(AND(A885&lt;&gt;"",'Données élèves'!T888&lt;&gt;""),'Données élèves'!T888,"")</f>
        <v/>
      </c>
      <c r="W885" s="148" t="str">
        <f>IF(AND(A885&lt;&gt;"",'Données élèves'!U888&lt;&gt;""),'Données élèves'!U888,"")</f>
        <v/>
      </c>
      <c r="X885" s="148" t="str">
        <f>IF(AND(A885&lt;&gt;"",'Données élèves'!V888&lt;&gt;""),'Données élèves'!V888,"")</f>
        <v/>
      </c>
      <c r="Y885" s="148" t="str">
        <f>IF(AND(A885&lt;&gt;"",'Données élèves'!W888&lt;&gt;""),'Données élèves'!W888,"")</f>
        <v/>
      </c>
      <c r="Z885" s="148" t="str">
        <f>IF(AND(A885&lt;&gt;"",'Données élèves'!X888&lt;&gt;""),'Données élèves'!X888,"")</f>
        <v/>
      </c>
    </row>
    <row r="886" spans="1:26" x14ac:dyDescent="0.2">
      <c r="A886" s="146" t="str">
        <f>IF('Données élèves'!$C889&lt;&gt;"",'Données élèves'!A889,"")</f>
        <v/>
      </c>
      <c r="B886" s="146" t="str">
        <f>IF(A886&lt;&gt;"",'Données élèves'!B889,"")</f>
        <v/>
      </c>
      <c r="C886" s="146" t="str">
        <f>IF(AND(A886&lt;&gt;"",'Données élèves'!F889&lt;&gt;""),IF(INDEX(codeclint,MATCH('Données élèves'!F889,libclint,0))&lt;&gt;"",INDEX(codeclint,MATCH('Données élèves'!F889,libclint,0)),""),"")</f>
        <v/>
      </c>
      <c r="D886" s="146" t="str">
        <f t="shared" si="39"/>
        <v/>
      </c>
      <c r="E886" s="146" t="str">
        <f>IF(A886&lt;&gt;"",IF('Données élèves'!G889&lt;&gt;"",IF('Données élèves'!AB889&lt;&gt;"",IF('Données élèves'!G889="LOC.ID",CONCATENATE("LOC.",'Données élèves'!AU$5),'Données élèves'!G889),""),""),"")</f>
        <v/>
      </c>
      <c r="F886" s="146" t="str">
        <f>IF(A886&lt;&gt;"",IF('Données élèves'!H889&lt;&gt;"",'Données élèves'!H889,""),"")</f>
        <v/>
      </c>
      <c r="G886" s="146" t="str">
        <f>IF(AND(A886&lt;&gt;"",'Données élèves'!AC889&lt;&gt;""),IF('Données élèves'!AC889=TRUE,INDEX(codesex,MATCH('Données élèves'!I889,libsex,0)),'Données élèves'!I889),"")</f>
        <v/>
      </c>
      <c r="H886" s="147" t="str">
        <f>IF(A886&lt;&gt;"",IF('Données élèves'!J889&lt;&gt;"",'Données élèves'!J889,""),"")</f>
        <v/>
      </c>
      <c r="I886" s="148" t="str">
        <f>IF(AND(A886&lt;&gt;"",'Données élèves'!AE889&lt;&gt;""),IF('Données élèves'!AE889=TRUE,INDEX(codenat,MATCH('Données élèves'!K889,libnat,0)),'Données élèves'!K889),"")</f>
        <v/>
      </c>
      <c r="J886" s="148" t="str">
        <f>IF(AND(A886&lt;&gt;"",'Données élèves'!AF889&lt;&gt;""),IF('Données élèves'!AF889=TRUE,INDEX(codelangue,MATCH('Données élèves'!L889,liblangue,0)),'Données élèves'!L889),"")</f>
        <v/>
      </c>
      <c r="K886" s="148" t="str">
        <f>IF(AND(A886&lt;&gt;"",'Données élèves'!AH889&lt;&gt;""),IF('Données élèves'!AH889=TRUE,IF(INDEX(codegem,MATCH('Données élèves'!M889,libgem,0))&lt;8000,INDEX(codegem,MATCH('Données élèves'!M889,libgem,0)),""),'Données élèves'!M889),"")</f>
        <v/>
      </c>
      <c r="L886" s="148" t="str">
        <f>IF(AND(A886&lt;&gt;"",'Données élèves'!AH889&lt;&gt;""),IF('Données élèves'!AH889=TRUE,INDEX(codegemhist,MATCH('Données élèves'!M889,libgem,0)),""),"")</f>
        <v/>
      </c>
      <c r="M886" s="148" t="str">
        <f>IF(AND(A886&lt;&gt;"",'Données élèves'!AH889&lt;&gt;""),IF('Données élèves'!AH889=TRUE,IF(INDEX(codegem,MATCH('Données élèves'!M889,libgem,0))&gt;=8000,INDEX(codegem,MATCH('Données élèves'!M889,libgem,0)),""),'Données élèves'!M889),"")</f>
        <v/>
      </c>
      <c r="N886" s="148" t="str">
        <f>IF(AND(A886&lt;&gt;"",'Données élèves'!AI889&lt;&gt;""),IF('Données élèves'!AI889=TRUE,INDEX(codeschart,MATCH('Données élèves'!N889,libschart,0)),'Données élèves'!N889),"")</f>
        <v/>
      </c>
      <c r="O886" s="148" t="str">
        <f>IF(AND(A886&lt;&gt;"",'Données élèves'!O889&lt;&gt;""),'Données élèves'!O889,"")</f>
        <v/>
      </c>
      <c r="P886" s="148" t="str">
        <f>IF(AND(A886&lt;&gt;"",'Données élèves'!AK889&lt;&gt;""),IF('Données élèves'!AK889=TRUE,INDEX(codeform,MATCH('Données élèves'!P889,libform,0)),'Données élèves'!P889),"")</f>
        <v/>
      </c>
      <c r="Q886" s="148" t="str">
        <f>IF(AND(A886&lt;&gt;"",'Données élèves'!AL889&lt;&gt;""),IF('Données élèves'!AL889=TRUE,INDEX(codespe,MATCH('Données élèves'!Q889,libspe,0)),'Données élèves'!Q889),"")</f>
        <v/>
      </c>
      <c r="R886" s="148" t="str">
        <f>IF(AND(A886&lt;&gt;"",OR('Données élèves'!AM889&lt;&gt;"",'Données élèves'!AT889=FALSE)),IF('Données élèves'!AM889=TRUE,INDEX(codemp1,MATCH('Données élèves'!R889,libmp1,0)),IF('Données élèves'!AT889=FALSE,0,'Données élèves'!R889)),"")</f>
        <v/>
      </c>
      <c r="S886" s="148" t="str">
        <f t="shared" si="40"/>
        <v/>
      </c>
      <c r="T886" s="148" t="str">
        <f t="shared" si="41"/>
        <v/>
      </c>
      <c r="U886" s="148" t="str">
        <f>IF(AND(A886&lt;&gt;"",'Données élèves'!S889&lt;&gt;""),'Données élèves'!S889,"")</f>
        <v/>
      </c>
      <c r="V886" s="148" t="str">
        <f>IF(AND(A886&lt;&gt;"",'Données élèves'!T889&lt;&gt;""),'Données élèves'!T889,"")</f>
        <v/>
      </c>
      <c r="W886" s="148" t="str">
        <f>IF(AND(A886&lt;&gt;"",'Données élèves'!U889&lt;&gt;""),'Données élèves'!U889,"")</f>
        <v/>
      </c>
      <c r="X886" s="148" t="str">
        <f>IF(AND(A886&lt;&gt;"",'Données élèves'!V889&lt;&gt;""),'Données élèves'!V889,"")</f>
        <v/>
      </c>
      <c r="Y886" s="148" t="str">
        <f>IF(AND(A886&lt;&gt;"",'Données élèves'!W889&lt;&gt;""),'Données élèves'!W889,"")</f>
        <v/>
      </c>
      <c r="Z886" s="148" t="str">
        <f>IF(AND(A886&lt;&gt;"",'Données élèves'!X889&lt;&gt;""),'Données élèves'!X889,"")</f>
        <v/>
      </c>
    </row>
    <row r="887" spans="1:26" x14ac:dyDescent="0.2">
      <c r="A887" s="146" t="str">
        <f>IF('Données élèves'!$C890&lt;&gt;"",'Données élèves'!A890,"")</f>
        <v/>
      </c>
      <c r="B887" s="146" t="str">
        <f>IF(A887&lt;&gt;"",'Données élèves'!B890,"")</f>
        <v/>
      </c>
      <c r="C887" s="146" t="str">
        <f>IF(AND(A887&lt;&gt;"",'Données élèves'!F890&lt;&gt;""),IF(INDEX(codeclint,MATCH('Données élèves'!F890,libclint,0))&lt;&gt;"",INDEX(codeclint,MATCH('Données élèves'!F890,libclint,0)),""),"")</f>
        <v/>
      </c>
      <c r="D887" s="146" t="str">
        <f t="shared" si="39"/>
        <v/>
      </c>
      <c r="E887" s="146" t="str">
        <f>IF(A887&lt;&gt;"",IF('Données élèves'!G890&lt;&gt;"",IF('Données élèves'!AB890&lt;&gt;"",IF('Données élèves'!G890="LOC.ID",CONCATENATE("LOC.",'Données élèves'!AU$5),'Données élèves'!G890),""),""),"")</f>
        <v/>
      </c>
      <c r="F887" s="146" t="str">
        <f>IF(A887&lt;&gt;"",IF('Données élèves'!H890&lt;&gt;"",'Données élèves'!H890,""),"")</f>
        <v/>
      </c>
      <c r="G887" s="146" t="str">
        <f>IF(AND(A887&lt;&gt;"",'Données élèves'!AC890&lt;&gt;""),IF('Données élèves'!AC890=TRUE,INDEX(codesex,MATCH('Données élèves'!I890,libsex,0)),'Données élèves'!I890),"")</f>
        <v/>
      </c>
      <c r="H887" s="147" t="str">
        <f>IF(A887&lt;&gt;"",IF('Données élèves'!J890&lt;&gt;"",'Données élèves'!J890,""),"")</f>
        <v/>
      </c>
      <c r="I887" s="148" t="str">
        <f>IF(AND(A887&lt;&gt;"",'Données élèves'!AE890&lt;&gt;""),IF('Données élèves'!AE890=TRUE,INDEX(codenat,MATCH('Données élèves'!K890,libnat,0)),'Données élèves'!K890),"")</f>
        <v/>
      </c>
      <c r="J887" s="148" t="str">
        <f>IF(AND(A887&lt;&gt;"",'Données élèves'!AF890&lt;&gt;""),IF('Données élèves'!AF890=TRUE,INDEX(codelangue,MATCH('Données élèves'!L890,liblangue,0)),'Données élèves'!L890),"")</f>
        <v/>
      </c>
      <c r="K887" s="148" t="str">
        <f>IF(AND(A887&lt;&gt;"",'Données élèves'!AH890&lt;&gt;""),IF('Données élèves'!AH890=TRUE,IF(INDEX(codegem,MATCH('Données élèves'!M890,libgem,0))&lt;8000,INDEX(codegem,MATCH('Données élèves'!M890,libgem,0)),""),'Données élèves'!M890),"")</f>
        <v/>
      </c>
      <c r="L887" s="148" t="str">
        <f>IF(AND(A887&lt;&gt;"",'Données élèves'!AH890&lt;&gt;""),IF('Données élèves'!AH890=TRUE,INDEX(codegemhist,MATCH('Données élèves'!M890,libgem,0)),""),"")</f>
        <v/>
      </c>
      <c r="M887" s="148" t="str">
        <f>IF(AND(A887&lt;&gt;"",'Données élèves'!AH890&lt;&gt;""),IF('Données élèves'!AH890=TRUE,IF(INDEX(codegem,MATCH('Données élèves'!M890,libgem,0))&gt;=8000,INDEX(codegem,MATCH('Données élèves'!M890,libgem,0)),""),'Données élèves'!M890),"")</f>
        <v/>
      </c>
      <c r="N887" s="148" t="str">
        <f>IF(AND(A887&lt;&gt;"",'Données élèves'!AI890&lt;&gt;""),IF('Données élèves'!AI890=TRUE,INDEX(codeschart,MATCH('Données élèves'!N890,libschart,0)),'Données élèves'!N890),"")</f>
        <v/>
      </c>
      <c r="O887" s="148" t="str">
        <f>IF(AND(A887&lt;&gt;"",'Données élèves'!O890&lt;&gt;""),'Données élèves'!O890,"")</f>
        <v/>
      </c>
      <c r="P887" s="148" t="str">
        <f>IF(AND(A887&lt;&gt;"",'Données élèves'!AK890&lt;&gt;""),IF('Données élèves'!AK890=TRUE,INDEX(codeform,MATCH('Données élèves'!P890,libform,0)),'Données élèves'!P890),"")</f>
        <v/>
      </c>
      <c r="Q887" s="148" t="str">
        <f>IF(AND(A887&lt;&gt;"",'Données élèves'!AL890&lt;&gt;""),IF('Données élèves'!AL890=TRUE,INDEX(codespe,MATCH('Données élèves'!Q890,libspe,0)),'Données élèves'!Q890),"")</f>
        <v/>
      </c>
      <c r="R887" s="148" t="str">
        <f>IF(AND(A887&lt;&gt;"",OR('Données élèves'!AM890&lt;&gt;"",'Données élèves'!AT890=FALSE)),IF('Données élèves'!AM890=TRUE,INDEX(codemp1,MATCH('Données élèves'!R890,libmp1,0)),IF('Données élèves'!AT890=FALSE,0,'Données élèves'!R890)),"")</f>
        <v/>
      </c>
      <c r="S887" s="148" t="str">
        <f t="shared" si="40"/>
        <v/>
      </c>
      <c r="T887" s="148" t="str">
        <f t="shared" si="41"/>
        <v/>
      </c>
      <c r="U887" s="148" t="str">
        <f>IF(AND(A887&lt;&gt;"",'Données élèves'!S890&lt;&gt;""),'Données élèves'!S890,"")</f>
        <v/>
      </c>
      <c r="V887" s="148" t="str">
        <f>IF(AND(A887&lt;&gt;"",'Données élèves'!T890&lt;&gt;""),'Données élèves'!T890,"")</f>
        <v/>
      </c>
      <c r="W887" s="148" t="str">
        <f>IF(AND(A887&lt;&gt;"",'Données élèves'!U890&lt;&gt;""),'Données élèves'!U890,"")</f>
        <v/>
      </c>
      <c r="X887" s="148" t="str">
        <f>IF(AND(A887&lt;&gt;"",'Données élèves'!V890&lt;&gt;""),'Données élèves'!V890,"")</f>
        <v/>
      </c>
      <c r="Y887" s="148" t="str">
        <f>IF(AND(A887&lt;&gt;"",'Données élèves'!W890&lt;&gt;""),'Données élèves'!W890,"")</f>
        <v/>
      </c>
      <c r="Z887" s="148" t="str">
        <f>IF(AND(A887&lt;&gt;"",'Données élèves'!X890&lt;&gt;""),'Données élèves'!X890,"")</f>
        <v/>
      </c>
    </row>
    <row r="888" spans="1:26" x14ac:dyDescent="0.2">
      <c r="A888" s="146" t="str">
        <f>IF('Données élèves'!$C891&lt;&gt;"",'Données élèves'!A891,"")</f>
        <v/>
      </c>
      <c r="B888" s="146" t="str">
        <f>IF(A888&lt;&gt;"",'Données élèves'!B891,"")</f>
        <v/>
      </c>
      <c r="C888" s="146" t="str">
        <f>IF(AND(A888&lt;&gt;"",'Données élèves'!F891&lt;&gt;""),IF(INDEX(codeclint,MATCH('Données élèves'!F891,libclint,0))&lt;&gt;"",INDEX(codeclint,MATCH('Données élèves'!F891,libclint,0)),""),"")</f>
        <v/>
      </c>
      <c r="D888" s="146" t="str">
        <f t="shared" si="39"/>
        <v/>
      </c>
      <c r="E888" s="146" t="str">
        <f>IF(A888&lt;&gt;"",IF('Données élèves'!G891&lt;&gt;"",IF('Données élèves'!AB891&lt;&gt;"",IF('Données élèves'!G891="LOC.ID",CONCATENATE("LOC.",'Données élèves'!AU$5),'Données élèves'!G891),""),""),"")</f>
        <v/>
      </c>
      <c r="F888" s="146" t="str">
        <f>IF(A888&lt;&gt;"",IF('Données élèves'!H891&lt;&gt;"",'Données élèves'!H891,""),"")</f>
        <v/>
      </c>
      <c r="G888" s="146" t="str">
        <f>IF(AND(A888&lt;&gt;"",'Données élèves'!AC891&lt;&gt;""),IF('Données élèves'!AC891=TRUE,INDEX(codesex,MATCH('Données élèves'!I891,libsex,0)),'Données élèves'!I891),"")</f>
        <v/>
      </c>
      <c r="H888" s="147" t="str">
        <f>IF(A888&lt;&gt;"",IF('Données élèves'!J891&lt;&gt;"",'Données élèves'!J891,""),"")</f>
        <v/>
      </c>
      <c r="I888" s="148" t="str">
        <f>IF(AND(A888&lt;&gt;"",'Données élèves'!AE891&lt;&gt;""),IF('Données élèves'!AE891=TRUE,INDEX(codenat,MATCH('Données élèves'!K891,libnat,0)),'Données élèves'!K891),"")</f>
        <v/>
      </c>
      <c r="J888" s="148" t="str">
        <f>IF(AND(A888&lt;&gt;"",'Données élèves'!AF891&lt;&gt;""),IF('Données élèves'!AF891=TRUE,INDEX(codelangue,MATCH('Données élèves'!L891,liblangue,0)),'Données élèves'!L891),"")</f>
        <v/>
      </c>
      <c r="K888" s="148" t="str">
        <f>IF(AND(A888&lt;&gt;"",'Données élèves'!AH891&lt;&gt;""),IF('Données élèves'!AH891=TRUE,IF(INDEX(codegem,MATCH('Données élèves'!M891,libgem,0))&lt;8000,INDEX(codegem,MATCH('Données élèves'!M891,libgem,0)),""),'Données élèves'!M891),"")</f>
        <v/>
      </c>
      <c r="L888" s="148" t="str">
        <f>IF(AND(A888&lt;&gt;"",'Données élèves'!AH891&lt;&gt;""),IF('Données élèves'!AH891=TRUE,INDEX(codegemhist,MATCH('Données élèves'!M891,libgem,0)),""),"")</f>
        <v/>
      </c>
      <c r="M888" s="148" t="str">
        <f>IF(AND(A888&lt;&gt;"",'Données élèves'!AH891&lt;&gt;""),IF('Données élèves'!AH891=TRUE,IF(INDEX(codegem,MATCH('Données élèves'!M891,libgem,0))&gt;=8000,INDEX(codegem,MATCH('Données élèves'!M891,libgem,0)),""),'Données élèves'!M891),"")</f>
        <v/>
      </c>
      <c r="N888" s="148" t="str">
        <f>IF(AND(A888&lt;&gt;"",'Données élèves'!AI891&lt;&gt;""),IF('Données élèves'!AI891=TRUE,INDEX(codeschart,MATCH('Données élèves'!N891,libschart,0)),'Données élèves'!N891),"")</f>
        <v/>
      </c>
      <c r="O888" s="148" t="str">
        <f>IF(AND(A888&lt;&gt;"",'Données élèves'!O891&lt;&gt;""),'Données élèves'!O891,"")</f>
        <v/>
      </c>
      <c r="P888" s="148" t="str">
        <f>IF(AND(A888&lt;&gt;"",'Données élèves'!AK891&lt;&gt;""),IF('Données élèves'!AK891=TRUE,INDEX(codeform,MATCH('Données élèves'!P891,libform,0)),'Données élèves'!P891),"")</f>
        <v/>
      </c>
      <c r="Q888" s="148" t="str">
        <f>IF(AND(A888&lt;&gt;"",'Données élèves'!AL891&lt;&gt;""),IF('Données élèves'!AL891=TRUE,INDEX(codespe,MATCH('Données élèves'!Q891,libspe,0)),'Données élèves'!Q891),"")</f>
        <v/>
      </c>
      <c r="R888" s="148" t="str">
        <f>IF(AND(A888&lt;&gt;"",OR('Données élèves'!AM891&lt;&gt;"",'Données élèves'!AT891=FALSE)),IF('Données élèves'!AM891=TRUE,INDEX(codemp1,MATCH('Données élèves'!R891,libmp1,0)),IF('Données élèves'!AT891=FALSE,0,'Données élèves'!R891)),"")</f>
        <v/>
      </c>
      <c r="S888" s="148" t="str">
        <f t="shared" si="40"/>
        <v/>
      </c>
      <c r="T888" s="148" t="str">
        <f t="shared" si="41"/>
        <v/>
      </c>
      <c r="U888" s="148" t="str">
        <f>IF(AND(A888&lt;&gt;"",'Données élèves'!S891&lt;&gt;""),'Données élèves'!S891,"")</f>
        <v/>
      </c>
      <c r="V888" s="148" t="str">
        <f>IF(AND(A888&lt;&gt;"",'Données élèves'!T891&lt;&gt;""),'Données élèves'!T891,"")</f>
        <v/>
      </c>
      <c r="W888" s="148" t="str">
        <f>IF(AND(A888&lt;&gt;"",'Données élèves'!U891&lt;&gt;""),'Données élèves'!U891,"")</f>
        <v/>
      </c>
      <c r="X888" s="148" t="str">
        <f>IF(AND(A888&lt;&gt;"",'Données élèves'!V891&lt;&gt;""),'Données élèves'!V891,"")</f>
        <v/>
      </c>
      <c r="Y888" s="148" t="str">
        <f>IF(AND(A888&lt;&gt;"",'Données élèves'!W891&lt;&gt;""),'Données élèves'!W891,"")</f>
        <v/>
      </c>
      <c r="Z888" s="148" t="str">
        <f>IF(AND(A888&lt;&gt;"",'Données élèves'!X891&lt;&gt;""),'Données élèves'!X891,"")</f>
        <v/>
      </c>
    </row>
    <row r="889" spans="1:26" x14ac:dyDescent="0.2">
      <c r="A889" s="146" t="str">
        <f>IF('Données élèves'!$C892&lt;&gt;"",'Données élèves'!A892,"")</f>
        <v/>
      </c>
      <c r="B889" s="146" t="str">
        <f>IF(A889&lt;&gt;"",'Données élèves'!B892,"")</f>
        <v/>
      </c>
      <c r="C889" s="146" t="str">
        <f>IF(AND(A889&lt;&gt;"",'Données élèves'!F892&lt;&gt;""),IF(INDEX(codeclint,MATCH('Données élèves'!F892,libclint,0))&lt;&gt;"",INDEX(codeclint,MATCH('Données élèves'!F892,libclint,0)),""),"")</f>
        <v/>
      </c>
      <c r="D889" s="146" t="str">
        <f t="shared" si="39"/>
        <v/>
      </c>
      <c r="E889" s="146" t="str">
        <f>IF(A889&lt;&gt;"",IF('Données élèves'!G892&lt;&gt;"",IF('Données élèves'!AB892&lt;&gt;"",IF('Données élèves'!G892="LOC.ID",CONCATENATE("LOC.",'Données élèves'!AU$5),'Données élèves'!G892),""),""),"")</f>
        <v/>
      </c>
      <c r="F889" s="146" t="str">
        <f>IF(A889&lt;&gt;"",IF('Données élèves'!H892&lt;&gt;"",'Données élèves'!H892,""),"")</f>
        <v/>
      </c>
      <c r="G889" s="146" t="str">
        <f>IF(AND(A889&lt;&gt;"",'Données élèves'!AC892&lt;&gt;""),IF('Données élèves'!AC892=TRUE,INDEX(codesex,MATCH('Données élèves'!I892,libsex,0)),'Données élèves'!I892),"")</f>
        <v/>
      </c>
      <c r="H889" s="147" t="str">
        <f>IF(A889&lt;&gt;"",IF('Données élèves'!J892&lt;&gt;"",'Données élèves'!J892,""),"")</f>
        <v/>
      </c>
      <c r="I889" s="148" t="str">
        <f>IF(AND(A889&lt;&gt;"",'Données élèves'!AE892&lt;&gt;""),IF('Données élèves'!AE892=TRUE,INDEX(codenat,MATCH('Données élèves'!K892,libnat,0)),'Données élèves'!K892),"")</f>
        <v/>
      </c>
      <c r="J889" s="148" t="str">
        <f>IF(AND(A889&lt;&gt;"",'Données élèves'!AF892&lt;&gt;""),IF('Données élèves'!AF892=TRUE,INDEX(codelangue,MATCH('Données élèves'!L892,liblangue,0)),'Données élèves'!L892),"")</f>
        <v/>
      </c>
      <c r="K889" s="148" t="str">
        <f>IF(AND(A889&lt;&gt;"",'Données élèves'!AH892&lt;&gt;""),IF('Données élèves'!AH892=TRUE,IF(INDEX(codegem,MATCH('Données élèves'!M892,libgem,0))&lt;8000,INDEX(codegem,MATCH('Données élèves'!M892,libgem,0)),""),'Données élèves'!M892),"")</f>
        <v/>
      </c>
      <c r="L889" s="148" t="str">
        <f>IF(AND(A889&lt;&gt;"",'Données élèves'!AH892&lt;&gt;""),IF('Données élèves'!AH892=TRUE,INDEX(codegemhist,MATCH('Données élèves'!M892,libgem,0)),""),"")</f>
        <v/>
      </c>
      <c r="M889" s="148" t="str">
        <f>IF(AND(A889&lt;&gt;"",'Données élèves'!AH892&lt;&gt;""),IF('Données élèves'!AH892=TRUE,IF(INDEX(codegem,MATCH('Données élèves'!M892,libgem,0))&gt;=8000,INDEX(codegem,MATCH('Données élèves'!M892,libgem,0)),""),'Données élèves'!M892),"")</f>
        <v/>
      </c>
      <c r="N889" s="148" t="str">
        <f>IF(AND(A889&lt;&gt;"",'Données élèves'!AI892&lt;&gt;""),IF('Données élèves'!AI892=TRUE,INDEX(codeschart,MATCH('Données élèves'!N892,libschart,0)),'Données élèves'!N892),"")</f>
        <v/>
      </c>
      <c r="O889" s="148" t="str">
        <f>IF(AND(A889&lt;&gt;"",'Données élèves'!O892&lt;&gt;""),'Données élèves'!O892,"")</f>
        <v/>
      </c>
      <c r="P889" s="148" t="str">
        <f>IF(AND(A889&lt;&gt;"",'Données élèves'!AK892&lt;&gt;""),IF('Données élèves'!AK892=TRUE,INDEX(codeform,MATCH('Données élèves'!P892,libform,0)),'Données élèves'!P892),"")</f>
        <v/>
      </c>
      <c r="Q889" s="148" t="str">
        <f>IF(AND(A889&lt;&gt;"",'Données élèves'!AL892&lt;&gt;""),IF('Données élèves'!AL892=TRUE,INDEX(codespe,MATCH('Données élèves'!Q892,libspe,0)),'Données élèves'!Q892),"")</f>
        <v/>
      </c>
      <c r="R889" s="148" t="str">
        <f>IF(AND(A889&lt;&gt;"",OR('Données élèves'!AM892&lt;&gt;"",'Données élèves'!AT892=FALSE)),IF('Données élèves'!AM892=TRUE,INDEX(codemp1,MATCH('Données élèves'!R892,libmp1,0)),IF('Données élèves'!AT892=FALSE,0,'Données élèves'!R892)),"")</f>
        <v/>
      </c>
      <c r="S889" s="148" t="str">
        <f t="shared" si="40"/>
        <v/>
      </c>
      <c r="T889" s="148" t="str">
        <f t="shared" si="41"/>
        <v/>
      </c>
      <c r="U889" s="148" t="str">
        <f>IF(AND(A889&lt;&gt;"",'Données élèves'!S892&lt;&gt;""),'Données élèves'!S892,"")</f>
        <v/>
      </c>
      <c r="V889" s="148" t="str">
        <f>IF(AND(A889&lt;&gt;"",'Données élèves'!T892&lt;&gt;""),'Données élèves'!T892,"")</f>
        <v/>
      </c>
      <c r="W889" s="148" t="str">
        <f>IF(AND(A889&lt;&gt;"",'Données élèves'!U892&lt;&gt;""),'Données élèves'!U892,"")</f>
        <v/>
      </c>
      <c r="X889" s="148" t="str">
        <f>IF(AND(A889&lt;&gt;"",'Données élèves'!V892&lt;&gt;""),'Données élèves'!V892,"")</f>
        <v/>
      </c>
      <c r="Y889" s="148" t="str">
        <f>IF(AND(A889&lt;&gt;"",'Données élèves'!W892&lt;&gt;""),'Données élèves'!W892,"")</f>
        <v/>
      </c>
      <c r="Z889" s="148" t="str">
        <f>IF(AND(A889&lt;&gt;"",'Données élèves'!X892&lt;&gt;""),'Données élèves'!X892,"")</f>
        <v/>
      </c>
    </row>
    <row r="890" spans="1:26" x14ac:dyDescent="0.2">
      <c r="A890" s="146" t="str">
        <f>IF('Données élèves'!$C893&lt;&gt;"",'Données élèves'!A893,"")</f>
        <v/>
      </c>
      <c r="B890" s="146" t="str">
        <f>IF(A890&lt;&gt;"",'Données élèves'!B893,"")</f>
        <v/>
      </c>
      <c r="C890" s="146" t="str">
        <f>IF(AND(A890&lt;&gt;"",'Données élèves'!F893&lt;&gt;""),IF(INDEX(codeclint,MATCH('Données élèves'!F893,libclint,0))&lt;&gt;"",INDEX(codeclint,MATCH('Données élèves'!F893,libclint,0)),""),"")</f>
        <v/>
      </c>
      <c r="D890" s="146" t="str">
        <f t="shared" si="39"/>
        <v/>
      </c>
      <c r="E890" s="146" t="str">
        <f>IF(A890&lt;&gt;"",IF('Données élèves'!G893&lt;&gt;"",IF('Données élèves'!AB893&lt;&gt;"",IF('Données élèves'!G893="LOC.ID",CONCATENATE("LOC.",'Données élèves'!AU$5),'Données élèves'!G893),""),""),"")</f>
        <v/>
      </c>
      <c r="F890" s="146" t="str">
        <f>IF(A890&lt;&gt;"",IF('Données élèves'!H893&lt;&gt;"",'Données élèves'!H893,""),"")</f>
        <v/>
      </c>
      <c r="G890" s="146" t="str">
        <f>IF(AND(A890&lt;&gt;"",'Données élèves'!AC893&lt;&gt;""),IF('Données élèves'!AC893=TRUE,INDEX(codesex,MATCH('Données élèves'!I893,libsex,0)),'Données élèves'!I893),"")</f>
        <v/>
      </c>
      <c r="H890" s="147" t="str">
        <f>IF(A890&lt;&gt;"",IF('Données élèves'!J893&lt;&gt;"",'Données élèves'!J893,""),"")</f>
        <v/>
      </c>
      <c r="I890" s="148" t="str">
        <f>IF(AND(A890&lt;&gt;"",'Données élèves'!AE893&lt;&gt;""),IF('Données élèves'!AE893=TRUE,INDEX(codenat,MATCH('Données élèves'!K893,libnat,0)),'Données élèves'!K893),"")</f>
        <v/>
      </c>
      <c r="J890" s="148" t="str">
        <f>IF(AND(A890&lt;&gt;"",'Données élèves'!AF893&lt;&gt;""),IF('Données élèves'!AF893=TRUE,INDEX(codelangue,MATCH('Données élèves'!L893,liblangue,0)),'Données élèves'!L893),"")</f>
        <v/>
      </c>
      <c r="K890" s="148" t="str">
        <f>IF(AND(A890&lt;&gt;"",'Données élèves'!AH893&lt;&gt;""),IF('Données élèves'!AH893=TRUE,IF(INDEX(codegem,MATCH('Données élèves'!M893,libgem,0))&lt;8000,INDEX(codegem,MATCH('Données élèves'!M893,libgem,0)),""),'Données élèves'!M893),"")</f>
        <v/>
      </c>
      <c r="L890" s="148" t="str">
        <f>IF(AND(A890&lt;&gt;"",'Données élèves'!AH893&lt;&gt;""),IF('Données élèves'!AH893=TRUE,INDEX(codegemhist,MATCH('Données élèves'!M893,libgem,0)),""),"")</f>
        <v/>
      </c>
      <c r="M890" s="148" t="str">
        <f>IF(AND(A890&lt;&gt;"",'Données élèves'!AH893&lt;&gt;""),IF('Données élèves'!AH893=TRUE,IF(INDEX(codegem,MATCH('Données élèves'!M893,libgem,0))&gt;=8000,INDEX(codegem,MATCH('Données élèves'!M893,libgem,0)),""),'Données élèves'!M893),"")</f>
        <v/>
      </c>
      <c r="N890" s="148" t="str">
        <f>IF(AND(A890&lt;&gt;"",'Données élèves'!AI893&lt;&gt;""),IF('Données élèves'!AI893=TRUE,INDEX(codeschart,MATCH('Données élèves'!N893,libschart,0)),'Données élèves'!N893),"")</f>
        <v/>
      </c>
      <c r="O890" s="148" t="str">
        <f>IF(AND(A890&lt;&gt;"",'Données élèves'!O893&lt;&gt;""),'Données élèves'!O893,"")</f>
        <v/>
      </c>
      <c r="P890" s="148" t="str">
        <f>IF(AND(A890&lt;&gt;"",'Données élèves'!AK893&lt;&gt;""),IF('Données élèves'!AK893=TRUE,INDEX(codeform,MATCH('Données élèves'!P893,libform,0)),'Données élèves'!P893),"")</f>
        <v/>
      </c>
      <c r="Q890" s="148" t="str">
        <f>IF(AND(A890&lt;&gt;"",'Données élèves'!AL893&lt;&gt;""),IF('Données élèves'!AL893=TRUE,INDEX(codespe,MATCH('Données élèves'!Q893,libspe,0)),'Données élèves'!Q893),"")</f>
        <v/>
      </c>
      <c r="R890" s="148" t="str">
        <f>IF(AND(A890&lt;&gt;"",OR('Données élèves'!AM893&lt;&gt;"",'Données élèves'!AT893=FALSE)),IF('Données élèves'!AM893=TRUE,INDEX(codemp1,MATCH('Données élèves'!R893,libmp1,0)),IF('Données élèves'!AT893=FALSE,0,'Données élèves'!R893)),"")</f>
        <v/>
      </c>
      <c r="S890" s="148" t="str">
        <f t="shared" si="40"/>
        <v/>
      </c>
      <c r="T890" s="148" t="str">
        <f t="shared" si="41"/>
        <v/>
      </c>
      <c r="U890" s="148" t="str">
        <f>IF(AND(A890&lt;&gt;"",'Données élèves'!S893&lt;&gt;""),'Données élèves'!S893,"")</f>
        <v/>
      </c>
      <c r="V890" s="148" t="str">
        <f>IF(AND(A890&lt;&gt;"",'Données élèves'!T893&lt;&gt;""),'Données élèves'!T893,"")</f>
        <v/>
      </c>
      <c r="W890" s="148" t="str">
        <f>IF(AND(A890&lt;&gt;"",'Données élèves'!U893&lt;&gt;""),'Données élèves'!U893,"")</f>
        <v/>
      </c>
      <c r="X890" s="148" t="str">
        <f>IF(AND(A890&lt;&gt;"",'Données élèves'!V893&lt;&gt;""),'Données élèves'!V893,"")</f>
        <v/>
      </c>
      <c r="Y890" s="148" t="str">
        <f>IF(AND(A890&lt;&gt;"",'Données élèves'!W893&lt;&gt;""),'Données élèves'!W893,"")</f>
        <v/>
      </c>
      <c r="Z890" s="148" t="str">
        <f>IF(AND(A890&lt;&gt;"",'Données élèves'!X893&lt;&gt;""),'Données élèves'!X893,"")</f>
        <v/>
      </c>
    </row>
    <row r="891" spans="1:26" x14ac:dyDescent="0.2">
      <c r="A891" s="146" t="str">
        <f>IF('Données élèves'!$C894&lt;&gt;"",'Données élèves'!A894,"")</f>
        <v/>
      </c>
      <c r="B891" s="146" t="str">
        <f>IF(A891&lt;&gt;"",'Données élèves'!B894,"")</f>
        <v/>
      </c>
      <c r="C891" s="146" t="str">
        <f>IF(AND(A891&lt;&gt;"",'Données élèves'!F894&lt;&gt;""),IF(INDEX(codeclint,MATCH('Données élèves'!F894,libclint,0))&lt;&gt;"",INDEX(codeclint,MATCH('Données élèves'!F894,libclint,0)),""),"")</f>
        <v/>
      </c>
      <c r="D891" s="146" t="str">
        <f t="shared" si="39"/>
        <v/>
      </c>
      <c r="E891" s="146" t="str">
        <f>IF(A891&lt;&gt;"",IF('Données élèves'!G894&lt;&gt;"",IF('Données élèves'!AB894&lt;&gt;"",IF('Données élèves'!G894="LOC.ID",CONCATENATE("LOC.",'Données élèves'!AU$5),'Données élèves'!G894),""),""),"")</f>
        <v/>
      </c>
      <c r="F891" s="146" t="str">
        <f>IF(A891&lt;&gt;"",IF('Données élèves'!H894&lt;&gt;"",'Données élèves'!H894,""),"")</f>
        <v/>
      </c>
      <c r="G891" s="146" t="str">
        <f>IF(AND(A891&lt;&gt;"",'Données élèves'!AC894&lt;&gt;""),IF('Données élèves'!AC894=TRUE,INDEX(codesex,MATCH('Données élèves'!I894,libsex,0)),'Données élèves'!I894),"")</f>
        <v/>
      </c>
      <c r="H891" s="147" t="str">
        <f>IF(A891&lt;&gt;"",IF('Données élèves'!J894&lt;&gt;"",'Données élèves'!J894,""),"")</f>
        <v/>
      </c>
      <c r="I891" s="148" t="str">
        <f>IF(AND(A891&lt;&gt;"",'Données élèves'!AE894&lt;&gt;""),IF('Données élèves'!AE894=TRUE,INDEX(codenat,MATCH('Données élèves'!K894,libnat,0)),'Données élèves'!K894),"")</f>
        <v/>
      </c>
      <c r="J891" s="148" t="str">
        <f>IF(AND(A891&lt;&gt;"",'Données élèves'!AF894&lt;&gt;""),IF('Données élèves'!AF894=TRUE,INDEX(codelangue,MATCH('Données élèves'!L894,liblangue,0)),'Données élèves'!L894),"")</f>
        <v/>
      </c>
      <c r="K891" s="148" t="str">
        <f>IF(AND(A891&lt;&gt;"",'Données élèves'!AH894&lt;&gt;""),IF('Données élèves'!AH894=TRUE,IF(INDEX(codegem,MATCH('Données élèves'!M894,libgem,0))&lt;8000,INDEX(codegem,MATCH('Données élèves'!M894,libgem,0)),""),'Données élèves'!M894),"")</f>
        <v/>
      </c>
      <c r="L891" s="148" t="str">
        <f>IF(AND(A891&lt;&gt;"",'Données élèves'!AH894&lt;&gt;""),IF('Données élèves'!AH894=TRUE,INDEX(codegemhist,MATCH('Données élèves'!M894,libgem,0)),""),"")</f>
        <v/>
      </c>
      <c r="M891" s="148" t="str">
        <f>IF(AND(A891&lt;&gt;"",'Données élèves'!AH894&lt;&gt;""),IF('Données élèves'!AH894=TRUE,IF(INDEX(codegem,MATCH('Données élèves'!M894,libgem,0))&gt;=8000,INDEX(codegem,MATCH('Données élèves'!M894,libgem,0)),""),'Données élèves'!M894),"")</f>
        <v/>
      </c>
      <c r="N891" s="148" t="str">
        <f>IF(AND(A891&lt;&gt;"",'Données élèves'!AI894&lt;&gt;""),IF('Données élèves'!AI894=TRUE,INDEX(codeschart,MATCH('Données élèves'!N894,libschart,0)),'Données élèves'!N894),"")</f>
        <v/>
      </c>
      <c r="O891" s="148" t="str">
        <f>IF(AND(A891&lt;&gt;"",'Données élèves'!O894&lt;&gt;""),'Données élèves'!O894,"")</f>
        <v/>
      </c>
      <c r="P891" s="148" t="str">
        <f>IF(AND(A891&lt;&gt;"",'Données élèves'!AK894&lt;&gt;""),IF('Données élèves'!AK894=TRUE,INDEX(codeform,MATCH('Données élèves'!P894,libform,0)),'Données élèves'!P894),"")</f>
        <v/>
      </c>
      <c r="Q891" s="148" t="str">
        <f>IF(AND(A891&lt;&gt;"",'Données élèves'!AL894&lt;&gt;""),IF('Données élèves'!AL894=TRUE,INDEX(codespe,MATCH('Données élèves'!Q894,libspe,0)),'Données élèves'!Q894),"")</f>
        <v/>
      </c>
      <c r="R891" s="148" t="str">
        <f>IF(AND(A891&lt;&gt;"",OR('Données élèves'!AM894&lt;&gt;"",'Données élèves'!AT894=FALSE)),IF('Données élèves'!AM894=TRUE,INDEX(codemp1,MATCH('Données élèves'!R894,libmp1,0)),IF('Données élèves'!AT894=FALSE,0,'Données élèves'!R894)),"")</f>
        <v/>
      </c>
      <c r="S891" s="148" t="str">
        <f t="shared" si="40"/>
        <v/>
      </c>
      <c r="T891" s="148" t="str">
        <f t="shared" si="41"/>
        <v/>
      </c>
      <c r="U891" s="148" t="str">
        <f>IF(AND(A891&lt;&gt;"",'Données élèves'!S894&lt;&gt;""),'Données élèves'!S894,"")</f>
        <v/>
      </c>
      <c r="V891" s="148" t="str">
        <f>IF(AND(A891&lt;&gt;"",'Données élèves'!T894&lt;&gt;""),'Données élèves'!T894,"")</f>
        <v/>
      </c>
      <c r="W891" s="148" t="str">
        <f>IF(AND(A891&lt;&gt;"",'Données élèves'!U894&lt;&gt;""),'Données élèves'!U894,"")</f>
        <v/>
      </c>
      <c r="X891" s="148" t="str">
        <f>IF(AND(A891&lt;&gt;"",'Données élèves'!V894&lt;&gt;""),'Données élèves'!V894,"")</f>
        <v/>
      </c>
      <c r="Y891" s="148" t="str">
        <f>IF(AND(A891&lt;&gt;"",'Données élèves'!W894&lt;&gt;""),'Données élèves'!W894,"")</f>
        <v/>
      </c>
      <c r="Z891" s="148" t="str">
        <f>IF(AND(A891&lt;&gt;"",'Données élèves'!X894&lt;&gt;""),'Données élèves'!X894,"")</f>
        <v/>
      </c>
    </row>
    <row r="892" spans="1:26" x14ac:dyDescent="0.2">
      <c r="A892" s="146" t="str">
        <f>IF('Données élèves'!$C895&lt;&gt;"",'Données élèves'!A895,"")</f>
        <v/>
      </c>
      <c r="B892" s="146" t="str">
        <f>IF(A892&lt;&gt;"",'Données élèves'!B895,"")</f>
        <v/>
      </c>
      <c r="C892" s="146" t="str">
        <f>IF(AND(A892&lt;&gt;"",'Données élèves'!F895&lt;&gt;""),IF(INDEX(codeclint,MATCH('Données élèves'!F895,libclint,0))&lt;&gt;"",INDEX(codeclint,MATCH('Données élèves'!F895,libclint,0)),""),"")</f>
        <v/>
      </c>
      <c r="D892" s="146" t="str">
        <f t="shared" si="39"/>
        <v/>
      </c>
      <c r="E892" s="146" t="str">
        <f>IF(A892&lt;&gt;"",IF('Données élèves'!G895&lt;&gt;"",IF('Données élèves'!AB895&lt;&gt;"",IF('Données élèves'!G895="LOC.ID",CONCATENATE("LOC.",'Données élèves'!AU$5),'Données élèves'!G895),""),""),"")</f>
        <v/>
      </c>
      <c r="F892" s="146" t="str">
        <f>IF(A892&lt;&gt;"",IF('Données élèves'!H895&lt;&gt;"",'Données élèves'!H895,""),"")</f>
        <v/>
      </c>
      <c r="G892" s="146" t="str">
        <f>IF(AND(A892&lt;&gt;"",'Données élèves'!AC895&lt;&gt;""),IF('Données élèves'!AC895=TRUE,INDEX(codesex,MATCH('Données élèves'!I895,libsex,0)),'Données élèves'!I895),"")</f>
        <v/>
      </c>
      <c r="H892" s="147" t="str">
        <f>IF(A892&lt;&gt;"",IF('Données élèves'!J895&lt;&gt;"",'Données élèves'!J895,""),"")</f>
        <v/>
      </c>
      <c r="I892" s="148" t="str">
        <f>IF(AND(A892&lt;&gt;"",'Données élèves'!AE895&lt;&gt;""),IF('Données élèves'!AE895=TRUE,INDEX(codenat,MATCH('Données élèves'!K895,libnat,0)),'Données élèves'!K895),"")</f>
        <v/>
      </c>
      <c r="J892" s="148" t="str">
        <f>IF(AND(A892&lt;&gt;"",'Données élèves'!AF895&lt;&gt;""),IF('Données élèves'!AF895=TRUE,INDEX(codelangue,MATCH('Données élèves'!L895,liblangue,0)),'Données élèves'!L895),"")</f>
        <v/>
      </c>
      <c r="K892" s="148" t="str">
        <f>IF(AND(A892&lt;&gt;"",'Données élèves'!AH895&lt;&gt;""),IF('Données élèves'!AH895=TRUE,IF(INDEX(codegem,MATCH('Données élèves'!M895,libgem,0))&lt;8000,INDEX(codegem,MATCH('Données élèves'!M895,libgem,0)),""),'Données élèves'!M895),"")</f>
        <v/>
      </c>
      <c r="L892" s="148" t="str">
        <f>IF(AND(A892&lt;&gt;"",'Données élèves'!AH895&lt;&gt;""),IF('Données élèves'!AH895=TRUE,INDEX(codegemhist,MATCH('Données élèves'!M895,libgem,0)),""),"")</f>
        <v/>
      </c>
      <c r="M892" s="148" t="str">
        <f>IF(AND(A892&lt;&gt;"",'Données élèves'!AH895&lt;&gt;""),IF('Données élèves'!AH895=TRUE,IF(INDEX(codegem,MATCH('Données élèves'!M895,libgem,0))&gt;=8000,INDEX(codegem,MATCH('Données élèves'!M895,libgem,0)),""),'Données élèves'!M895),"")</f>
        <v/>
      </c>
      <c r="N892" s="148" t="str">
        <f>IF(AND(A892&lt;&gt;"",'Données élèves'!AI895&lt;&gt;""),IF('Données élèves'!AI895=TRUE,INDEX(codeschart,MATCH('Données élèves'!N895,libschart,0)),'Données élèves'!N895),"")</f>
        <v/>
      </c>
      <c r="O892" s="148" t="str">
        <f>IF(AND(A892&lt;&gt;"",'Données élèves'!O895&lt;&gt;""),'Données élèves'!O895,"")</f>
        <v/>
      </c>
      <c r="P892" s="148" t="str">
        <f>IF(AND(A892&lt;&gt;"",'Données élèves'!AK895&lt;&gt;""),IF('Données élèves'!AK895=TRUE,INDEX(codeform,MATCH('Données élèves'!P895,libform,0)),'Données élèves'!P895),"")</f>
        <v/>
      </c>
      <c r="Q892" s="148" t="str">
        <f>IF(AND(A892&lt;&gt;"",'Données élèves'!AL895&lt;&gt;""),IF('Données élèves'!AL895=TRUE,INDEX(codespe,MATCH('Données élèves'!Q895,libspe,0)),'Données élèves'!Q895),"")</f>
        <v/>
      </c>
      <c r="R892" s="148" t="str">
        <f>IF(AND(A892&lt;&gt;"",OR('Données élèves'!AM895&lt;&gt;"",'Données élèves'!AT895=FALSE)),IF('Données élèves'!AM895=TRUE,INDEX(codemp1,MATCH('Données élèves'!R895,libmp1,0)),IF('Données élèves'!AT895=FALSE,0,'Données élèves'!R895)),"")</f>
        <v/>
      </c>
      <c r="S892" s="148" t="str">
        <f t="shared" si="40"/>
        <v/>
      </c>
      <c r="T892" s="148" t="str">
        <f t="shared" si="41"/>
        <v/>
      </c>
      <c r="U892" s="148" t="str">
        <f>IF(AND(A892&lt;&gt;"",'Données élèves'!S895&lt;&gt;""),'Données élèves'!S895,"")</f>
        <v/>
      </c>
      <c r="V892" s="148" t="str">
        <f>IF(AND(A892&lt;&gt;"",'Données élèves'!T895&lt;&gt;""),'Données élèves'!T895,"")</f>
        <v/>
      </c>
      <c r="W892" s="148" t="str">
        <f>IF(AND(A892&lt;&gt;"",'Données élèves'!U895&lt;&gt;""),'Données élèves'!U895,"")</f>
        <v/>
      </c>
      <c r="X892" s="148" t="str">
        <f>IF(AND(A892&lt;&gt;"",'Données élèves'!V895&lt;&gt;""),'Données élèves'!V895,"")</f>
        <v/>
      </c>
      <c r="Y892" s="148" t="str">
        <f>IF(AND(A892&lt;&gt;"",'Données élèves'!W895&lt;&gt;""),'Données élèves'!W895,"")</f>
        <v/>
      </c>
      <c r="Z892" s="148" t="str">
        <f>IF(AND(A892&lt;&gt;"",'Données élèves'!X895&lt;&gt;""),'Données élèves'!X895,"")</f>
        <v/>
      </c>
    </row>
    <row r="893" spans="1:26" x14ac:dyDescent="0.2">
      <c r="A893" s="146" t="str">
        <f>IF('Données élèves'!$C896&lt;&gt;"",'Données élèves'!A896,"")</f>
        <v/>
      </c>
      <c r="B893" s="146" t="str">
        <f>IF(A893&lt;&gt;"",'Données élèves'!B896,"")</f>
        <v/>
      </c>
      <c r="C893" s="146" t="str">
        <f>IF(AND(A893&lt;&gt;"",'Données élèves'!F896&lt;&gt;""),IF(INDEX(codeclint,MATCH('Données élèves'!F896,libclint,0))&lt;&gt;"",INDEX(codeclint,MATCH('Données élèves'!F896,libclint,0)),""),"")</f>
        <v/>
      </c>
      <c r="D893" s="146" t="str">
        <f t="shared" si="39"/>
        <v/>
      </c>
      <c r="E893" s="146" t="str">
        <f>IF(A893&lt;&gt;"",IF('Données élèves'!G896&lt;&gt;"",IF('Données élèves'!AB896&lt;&gt;"",IF('Données élèves'!G896="LOC.ID",CONCATENATE("LOC.",'Données élèves'!AU$5),'Données élèves'!G896),""),""),"")</f>
        <v/>
      </c>
      <c r="F893" s="146" t="str">
        <f>IF(A893&lt;&gt;"",IF('Données élèves'!H896&lt;&gt;"",'Données élèves'!H896,""),"")</f>
        <v/>
      </c>
      <c r="G893" s="146" t="str">
        <f>IF(AND(A893&lt;&gt;"",'Données élèves'!AC896&lt;&gt;""),IF('Données élèves'!AC896=TRUE,INDEX(codesex,MATCH('Données élèves'!I896,libsex,0)),'Données élèves'!I896),"")</f>
        <v/>
      </c>
      <c r="H893" s="147" t="str">
        <f>IF(A893&lt;&gt;"",IF('Données élèves'!J896&lt;&gt;"",'Données élèves'!J896,""),"")</f>
        <v/>
      </c>
      <c r="I893" s="148" t="str">
        <f>IF(AND(A893&lt;&gt;"",'Données élèves'!AE896&lt;&gt;""),IF('Données élèves'!AE896=TRUE,INDEX(codenat,MATCH('Données élèves'!K896,libnat,0)),'Données élèves'!K896),"")</f>
        <v/>
      </c>
      <c r="J893" s="148" t="str">
        <f>IF(AND(A893&lt;&gt;"",'Données élèves'!AF896&lt;&gt;""),IF('Données élèves'!AF896=TRUE,INDEX(codelangue,MATCH('Données élèves'!L896,liblangue,0)),'Données élèves'!L896),"")</f>
        <v/>
      </c>
      <c r="K893" s="148" t="str">
        <f>IF(AND(A893&lt;&gt;"",'Données élèves'!AH896&lt;&gt;""),IF('Données élèves'!AH896=TRUE,IF(INDEX(codegem,MATCH('Données élèves'!M896,libgem,0))&lt;8000,INDEX(codegem,MATCH('Données élèves'!M896,libgem,0)),""),'Données élèves'!M896),"")</f>
        <v/>
      </c>
      <c r="L893" s="148" t="str">
        <f>IF(AND(A893&lt;&gt;"",'Données élèves'!AH896&lt;&gt;""),IF('Données élèves'!AH896=TRUE,INDEX(codegemhist,MATCH('Données élèves'!M896,libgem,0)),""),"")</f>
        <v/>
      </c>
      <c r="M893" s="148" t="str">
        <f>IF(AND(A893&lt;&gt;"",'Données élèves'!AH896&lt;&gt;""),IF('Données élèves'!AH896=TRUE,IF(INDEX(codegem,MATCH('Données élèves'!M896,libgem,0))&gt;=8000,INDEX(codegem,MATCH('Données élèves'!M896,libgem,0)),""),'Données élèves'!M896),"")</f>
        <v/>
      </c>
      <c r="N893" s="148" t="str">
        <f>IF(AND(A893&lt;&gt;"",'Données élèves'!AI896&lt;&gt;""),IF('Données élèves'!AI896=TRUE,INDEX(codeschart,MATCH('Données élèves'!N896,libschart,0)),'Données élèves'!N896),"")</f>
        <v/>
      </c>
      <c r="O893" s="148" t="str">
        <f>IF(AND(A893&lt;&gt;"",'Données élèves'!O896&lt;&gt;""),'Données élèves'!O896,"")</f>
        <v/>
      </c>
      <c r="P893" s="148" t="str">
        <f>IF(AND(A893&lt;&gt;"",'Données élèves'!AK896&lt;&gt;""),IF('Données élèves'!AK896=TRUE,INDEX(codeform,MATCH('Données élèves'!P896,libform,0)),'Données élèves'!P896),"")</f>
        <v/>
      </c>
      <c r="Q893" s="148" t="str">
        <f>IF(AND(A893&lt;&gt;"",'Données élèves'!AL896&lt;&gt;""),IF('Données élèves'!AL896=TRUE,INDEX(codespe,MATCH('Données élèves'!Q896,libspe,0)),'Données élèves'!Q896),"")</f>
        <v/>
      </c>
      <c r="R893" s="148" t="str">
        <f>IF(AND(A893&lt;&gt;"",OR('Données élèves'!AM896&lt;&gt;"",'Données élèves'!AT896=FALSE)),IF('Données élèves'!AM896=TRUE,INDEX(codemp1,MATCH('Données élèves'!R896,libmp1,0)),IF('Données élèves'!AT896=FALSE,0,'Données élèves'!R896)),"")</f>
        <v/>
      </c>
      <c r="S893" s="148" t="str">
        <f t="shared" si="40"/>
        <v/>
      </c>
      <c r="T893" s="148" t="str">
        <f t="shared" si="41"/>
        <v/>
      </c>
      <c r="U893" s="148" t="str">
        <f>IF(AND(A893&lt;&gt;"",'Données élèves'!S896&lt;&gt;""),'Données élèves'!S896,"")</f>
        <v/>
      </c>
      <c r="V893" s="148" t="str">
        <f>IF(AND(A893&lt;&gt;"",'Données élèves'!T896&lt;&gt;""),'Données élèves'!T896,"")</f>
        <v/>
      </c>
      <c r="W893" s="148" t="str">
        <f>IF(AND(A893&lt;&gt;"",'Données élèves'!U896&lt;&gt;""),'Données élèves'!U896,"")</f>
        <v/>
      </c>
      <c r="X893" s="148" t="str">
        <f>IF(AND(A893&lt;&gt;"",'Données élèves'!V896&lt;&gt;""),'Données élèves'!V896,"")</f>
        <v/>
      </c>
      <c r="Y893" s="148" t="str">
        <f>IF(AND(A893&lt;&gt;"",'Données élèves'!W896&lt;&gt;""),'Données élèves'!W896,"")</f>
        <v/>
      </c>
      <c r="Z893" s="148" t="str">
        <f>IF(AND(A893&lt;&gt;"",'Données élèves'!X896&lt;&gt;""),'Données élèves'!X896,"")</f>
        <v/>
      </c>
    </row>
    <row r="894" spans="1:26" x14ac:dyDescent="0.2">
      <c r="A894" s="146" t="str">
        <f>IF('Données élèves'!$C897&lt;&gt;"",'Données élèves'!A897,"")</f>
        <v/>
      </c>
      <c r="B894" s="146" t="str">
        <f>IF(A894&lt;&gt;"",'Données élèves'!B897,"")</f>
        <v/>
      </c>
      <c r="C894" s="146" t="str">
        <f>IF(AND(A894&lt;&gt;"",'Données élèves'!F897&lt;&gt;""),IF(INDEX(codeclint,MATCH('Données élèves'!F897,libclint,0))&lt;&gt;"",INDEX(codeclint,MATCH('Données élèves'!F897,libclint,0)),""),"")</f>
        <v/>
      </c>
      <c r="D894" s="146" t="str">
        <f t="shared" si="39"/>
        <v/>
      </c>
      <c r="E894" s="146" t="str">
        <f>IF(A894&lt;&gt;"",IF('Données élèves'!G897&lt;&gt;"",IF('Données élèves'!AB897&lt;&gt;"",IF('Données élèves'!G897="LOC.ID",CONCATENATE("LOC.",'Données élèves'!AU$5),'Données élèves'!G897),""),""),"")</f>
        <v/>
      </c>
      <c r="F894" s="146" t="str">
        <f>IF(A894&lt;&gt;"",IF('Données élèves'!H897&lt;&gt;"",'Données élèves'!H897,""),"")</f>
        <v/>
      </c>
      <c r="G894" s="146" t="str">
        <f>IF(AND(A894&lt;&gt;"",'Données élèves'!AC897&lt;&gt;""),IF('Données élèves'!AC897=TRUE,INDEX(codesex,MATCH('Données élèves'!I897,libsex,0)),'Données élèves'!I897),"")</f>
        <v/>
      </c>
      <c r="H894" s="147" t="str">
        <f>IF(A894&lt;&gt;"",IF('Données élèves'!J897&lt;&gt;"",'Données élèves'!J897,""),"")</f>
        <v/>
      </c>
      <c r="I894" s="148" t="str">
        <f>IF(AND(A894&lt;&gt;"",'Données élèves'!AE897&lt;&gt;""),IF('Données élèves'!AE897=TRUE,INDEX(codenat,MATCH('Données élèves'!K897,libnat,0)),'Données élèves'!K897),"")</f>
        <v/>
      </c>
      <c r="J894" s="148" t="str">
        <f>IF(AND(A894&lt;&gt;"",'Données élèves'!AF897&lt;&gt;""),IF('Données élèves'!AF897=TRUE,INDEX(codelangue,MATCH('Données élèves'!L897,liblangue,0)),'Données élèves'!L897),"")</f>
        <v/>
      </c>
      <c r="K894" s="148" t="str">
        <f>IF(AND(A894&lt;&gt;"",'Données élèves'!AH897&lt;&gt;""),IF('Données élèves'!AH897=TRUE,IF(INDEX(codegem,MATCH('Données élèves'!M897,libgem,0))&lt;8000,INDEX(codegem,MATCH('Données élèves'!M897,libgem,0)),""),'Données élèves'!M897),"")</f>
        <v/>
      </c>
      <c r="L894" s="148" t="str">
        <f>IF(AND(A894&lt;&gt;"",'Données élèves'!AH897&lt;&gt;""),IF('Données élèves'!AH897=TRUE,INDEX(codegemhist,MATCH('Données élèves'!M897,libgem,0)),""),"")</f>
        <v/>
      </c>
      <c r="M894" s="148" t="str">
        <f>IF(AND(A894&lt;&gt;"",'Données élèves'!AH897&lt;&gt;""),IF('Données élèves'!AH897=TRUE,IF(INDEX(codegem,MATCH('Données élèves'!M897,libgem,0))&gt;=8000,INDEX(codegem,MATCH('Données élèves'!M897,libgem,0)),""),'Données élèves'!M897),"")</f>
        <v/>
      </c>
      <c r="N894" s="148" t="str">
        <f>IF(AND(A894&lt;&gt;"",'Données élèves'!AI897&lt;&gt;""),IF('Données élèves'!AI897=TRUE,INDEX(codeschart,MATCH('Données élèves'!N897,libschart,0)),'Données élèves'!N897),"")</f>
        <v/>
      </c>
      <c r="O894" s="148" t="str">
        <f>IF(AND(A894&lt;&gt;"",'Données élèves'!O897&lt;&gt;""),'Données élèves'!O897,"")</f>
        <v/>
      </c>
      <c r="P894" s="148" t="str">
        <f>IF(AND(A894&lt;&gt;"",'Données élèves'!AK897&lt;&gt;""),IF('Données élèves'!AK897=TRUE,INDEX(codeform,MATCH('Données élèves'!P897,libform,0)),'Données élèves'!P897),"")</f>
        <v/>
      </c>
      <c r="Q894" s="148" t="str">
        <f>IF(AND(A894&lt;&gt;"",'Données élèves'!AL897&lt;&gt;""),IF('Données élèves'!AL897=TRUE,INDEX(codespe,MATCH('Données élèves'!Q897,libspe,0)),'Données élèves'!Q897),"")</f>
        <v/>
      </c>
      <c r="R894" s="148" t="str">
        <f>IF(AND(A894&lt;&gt;"",OR('Données élèves'!AM897&lt;&gt;"",'Données élèves'!AT897=FALSE)),IF('Données élèves'!AM897=TRUE,INDEX(codemp1,MATCH('Données élèves'!R897,libmp1,0)),IF('Données élèves'!AT897=FALSE,0,'Données élèves'!R897)),"")</f>
        <v/>
      </c>
      <c r="S894" s="148" t="str">
        <f t="shared" si="40"/>
        <v/>
      </c>
      <c r="T894" s="148" t="str">
        <f t="shared" si="41"/>
        <v/>
      </c>
      <c r="U894" s="148" t="str">
        <f>IF(AND(A894&lt;&gt;"",'Données élèves'!S897&lt;&gt;""),'Données élèves'!S897,"")</f>
        <v/>
      </c>
      <c r="V894" s="148" t="str">
        <f>IF(AND(A894&lt;&gt;"",'Données élèves'!T897&lt;&gt;""),'Données élèves'!T897,"")</f>
        <v/>
      </c>
      <c r="W894" s="148" t="str">
        <f>IF(AND(A894&lt;&gt;"",'Données élèves'!U897&lt;&gt;""),'Données élèves'!U897,"")</f>
        <v/>
      </c>
      <c r="X894" s="148" t="str">
        <f>IF(AND(A894&lt;&gt;"",'Données élèves'!V897&lt;&gt;""),'Données élèves'!V897,"")</f>
        <v/>
      </c>
      <c r="Y894" s="148" t="str">
        <f>IF(AND(A894&lt;&gt;"",'Données élèves'!W897&lt;&gt;""),'Données élèves'!W897,"")</f>
        <v/>
      </c>
      <c r="Z894" s="148" t="str">
        <f>IF(AND(A894&lt;&gt;"",'Données élèves'!X897&lt;&gt;""),'Données élèves'!X897,"")</f>
        <v/>
      </c>
    </row>
    <row r="895" spans="1:26" x14ac:dyDescent="0.2">
      <c r="A895" s="146" t="str">
        <f>IF('Données élèves'!$C898&lt;&gt;"",'Données élèves'!A898,"")</f>
        <v/>
      </c>
      <c r="B895" s="146" t="str">
        <f>IF(A895&lt;&gt;"",'Données élèves'!B898,"")</f>
        <v/>
      </c>
      <c r="C895" s="146" t="str">
        <f>IF(AND(A895&lt;&gt;"",'Données élèves'!F898&lt;&gt;""),IF(INDEX(codeclint,MATCH('Données élèves'!F898,libclint,0))&lt;&gt;"",INDEX(codeclint,MATCH('Données élèves'!F898,libclint,0)),""),"")</f>
        <v/>
      </c>
      <c r="D895" s="146" t="str">
        <f t="shared" si="39"/>
        <v/>
      </c>
      <c r="E895" s="146" t="str">
        <f>IF(A895&lt;&gt;"",IF('Données élèves'!G898&lt;&gt;"",IF('Données élèves'!AB898&lt;&gt;"",IF('Données élèves'!G898="LOC.ID",CONCATENATE("LOC.",'Données élèves'!AU$5),'Données élèves'!G898),""),""),"")</f>
        <v/>
      </c>
      <c r="F895" s="146" t="str">
        <f>IF(A895&lt;&gt;"",IF('Données élèves'!H898&lt;&gt;"",'Données élèves'!H898,""),"")</f>
        <v/>
      </c>
      <c r="G895" s="146" t="str">
        <f>IF(AND(A895&lt;&gt;"",'Données élèves'!AC898&lt;&gt;""),IF('Données élèves'!AC898=TRUE,INDEX(codesex,MATCH('Données élèves'!I898,libsex,0)),'Données élèves'!I898),"")</f>
        <v/>
      </c>
      <c r="H895" s="147" t="str">
        <f>IF(A895&lt;&gt;"",IF('Données élèves'!J898&lt;&gt;"",'Données élèves'!J898,""),"")</f>
        <v/>
      </c>
      <c r="I895" s="148" t="str">
        <f>IF(AND(A895&lt;&gt;"",'Données élèves'!AE898&lt;&gt;""),IF('Données élèves'!AE898=TRUE,INDEX(codenat,MATCH('Données élèves'!K898,libnat,0)),'Données élèves'!K898),"")</f>
        <v/>
      </c>
      <c r="J895" s="148" t="str">
        <f>IF(AND(A895&lt;&gt;"",'Données élèves'!AF898&lt;&gt;""),IF('Données élèves'!AF898=TRUE,INDEX(codelangue,MATCH('Données élèves'!L898,liblangue,0)),'Données élèves'!L898),"")</f>
        <v/>
      </c>
      <c r="K895" s="148" t="str">
        <f>IF(AND(A895&lt;&gt;"",'Données élèves'!AH898&lt;&gt;""),IF('Données élèves'!AH898=TRUE,IF(INDEX(codegem,MATCH('Données élèves'!M898,libgem,0))&lt;8000,INDEX(codegem,MATCH('Données élèves'!M898,libgem,0)),""),'Données élèves'!M898),"")</f>
        <v/>
      </c>
      <c r="L895" s="148" t="str">
        <f>IF(AND(A895&lt;&gt;"",'Données élèves'!AH898&lt;&gt;""),IF('Données élèves'!AH898=TRUE,INDEX(codegemhist,MATCH('Données élèves'!M898,libgem,0)),""),"")</f>
        <v/>
      </c>
      <c r="M895" s="148" t="str">
        <f>IF(AND(A895&lt;&gt;"",'Données élèves'!AH898&lt;&gt;""),IF('Données élèves'!AH898=TRUE,IF(INDEX(codegem,MATCH('Données élèves'!M898,libgem,0))&gt;=8000,INDEX(codegem,MATCH('Données élèves'!M898,libgem,0)),""),'Données élèves'!M898),"")</f>
        <v/>
      </c>
      <c r="N895" s="148" t="str">
        <f>IF(AND(A895&lt;&gt;"",'Données élèves'!AI898&lt;&gt;""),IF('Données élèves'!AI898=TRUE,INDEX(codeschart,MATCH('Données élèves'!N898,libschart,0)),'Données élèves'!N898),"")</f>
        <v/>
      </c>
      <c r="O895" s="148" t="str">
        <f>IF(AND(A895&lt;&gt;"",'Données élèves'!O898&lt;&gt;""),'Données élèves'!O898,"")</f>
        <v/>
      </c>
      <c r="P895" s="148" t="str">
        <f>IF(AND(A895&lt;&gt;"",'Données élèves'!AK898&lt;&gt;""),IF('Données élèves'!AK898=TRUE,INDEX(codeform,MATCH('Données élèves'!P898,libform,0)),'Données élèves'!P898),"")</f>
        <v/>
      </c>
      <c r="Q895" s="148" t="str">
        <f>IF(AND(A895&lt;&gt;"",'Données élèves'!AL898&lt;&gt;""),IF('Données élèves'!AL898=TRUE,INDEX(codespe,MATCH('Données élèves'!Q898,libspe,0)),'Données élèves'!Q898),"")</f>
        <v/>
      </c>
      <c r="R895" s="148" t="str">
        <f>IF(AND(A895&lt;&gt;"",OR('Données élèves'!AM898&lt;&gt;"",'Données élèves'!AT898=FALSE)),IF('Données élèves'!AM898=TRUE,INDEX(codemp1,MATCH('Données élèves'!R898,libmp1,0)),IF('Données élèves'!AT898=FALSE,0,'Données élèves'!R898)),"")</f>
        <v/>
      </c>
      <c r="S895" s="148" t="str">
        <f t="shared" si="40"/>
        <v/>
      </c>
      <c r="T895" s="148" t="str">
        <f t="shared" si="41"/>
        <v/>
      </c>
      <c r="U895" s="148" t="str">
        <f>IF(AND(A895&lt;&gt;"",'Données élèves'!S898&lt;&gt;""),'Données élèves'!S898,"")</f>
        <v/>
      </c>
      <c r="V895" s="148" t="str">
        <f>IF(AND(A895&lt;&gt;"",'Données élèves'!T898&lt;&gt;""),'Données élèves'!T898,"")</f>
        <v/>
      </c>
      <c r="W895" s="148" t="str">
        <f>IF(AND(A895&lt;&gt;"",'Données élèves'!U898&lt;&gt;""),'Données élèves'!U898,"")</f>
        <v/>
      </c>
      <c r="X895" s="148" t="str">
        <f>IF(AND(A895&lt;&gt;"",'Données élèves'!V898&lt;&gt;""),'Données élèves'!V898,"")</f>
        <v/>
      </c>
      <c r="Y895" s="148" t="str">
        <f>IF(AND(A895&lt;&gt;"",'Données élèves'!W898&lt;&gt;""),'Données élèves'!W898,"")</f>
        <v/>
      </c>
      <c r="Z895" s="148" t="str">
        <f>IF(AND(A895&lt;&gt;"",'Données élèves'!X898&lt;&gt;""),'Données élèves'!X898,"")</f>
        <v/>
      </c>
    </row>
    <row r="896" spans="1:26" x14ac:dyDescent="0.2">
      <c r="A896" s="146" t="str">
        <f>IF('Données élèves'!$C899&lt;&gt;"",'Données élèves'!A899,"")</f>
        <v/>
      </c>
      <c r="B896" s="146" t="str">
        <f>IF(A896&lt;&gt;"",'Données élèves'!B899,"")</f>
        <v/>
      </c>
      <c r="C896" s="146" t="str">
        <f>IF(AND(A896&lt;&gt;"",'Données élèves'!F899&lt;&gt;""),IF(INDEX(codeclint,MATCH('Données élèves'!F899,libclint,0))&lt;&gt;"",INDEX(codeclint,MATCH('Données élèves'!F899,libclint,0)),""),"")</f>
        <v/>
      </c>
      <c r="D896" s="146" t="str">
        <f t="shared" si="39"/>
        <v/>
      </c>
      <c r="E896" s="146" t="str">
        <f>IF(A896&lt;&gt;"",IF('Données élèves'!G899&lt;&gt;"",IF('Données élèves'!AB899&lt;&gt;"",IF('Données élèves'!G899="LOC.ID",CONCATENATE("LOC.",'Données élèves'!AU$5),'Données élèves'!G899),""),""),"")</f>
        <v/>
      </c>
      <c r="F896" s="146" t="str">
        <f>IF(A896&lt;&gt;"",IF('Données élèves'!H899&lt;&gt;"",'Données élèves'!H899,""),"")</f>
        <v/>
      </c>
      <c r="G896" s="146" t="str">
        <f>IF(AND(A896&lt;&gt;"",'Données élèves'!AC899&lt;&gt;""),IF('Données élèves'!AC899=TRUE,INDEX(codesex,MATCH('Données élèves'!I899,libsex,0)),'Données élèves'!I899),"")</f>
        <v/>
      </c>
      <c r="H896" s="147" t="str">
        <f>IF(A896&lt;&gt;"",IF('Données élèves'!J899&lt;&gt;"",'Données élèves'!J899,""),"")</f>
        <v/>
      </c>
      <c r="I896" s="148" t="str">
        <f>IF(AND(A896&lt;&gt;"",'Données élèves'!AE899&lt;&gt;""),IF('Données élèves'!AE899=TRUE,INDEX(codenat,MATCH('Données élèves'!K899,libnat,0)),'Données élèves'!K899),"")</f>
        <v/>
      </c>
      <c r="J896" s="148" t="str">
        <f>IF(AND(A896&lt;&gt;"",'Données élèves'!AF899&lt;&gt;""),IF('Données élèves'!AF899=TRUE,INDEX(codelangue,MATCH('Données élèves'!L899,liblangue,0)),'Données élèves'!L899),"")</f>
        <v/>
      </c>
      <c r="K896" s="148" t="str">
        <f>IF(AND(A896&lt;&gt;"",'Données élèves'!AH899&lt;&gt;""),IF('Données élèves'!AH899=TRUE,IF(INDEX(codegem,MATCH('Données élèves'!M899,libgem,0))&lt;8000,INDEX(codegem,MATCH('Données élèves'!M899,libgem,0)),""),'Données élèves'!M899),"")</f>
        <v/>
      </c>
      <c r="L896" s="148" t="str">
        <f>IF(AND(A896&lt;&gt;"",'Données élèves'!AH899&lt;&gt;""),IF('Données élèves'!AH899=TRUE,INDEX(codegemhist,MATCH('Données élèves'!M899,libgem,0)),""),"")</f>
        <v/>
      </c>
      <c r="M896" s="148" t="str">
        <f>IF(AND(A896&lt;&gt;"",'Données élèves'!AH899&lt;&gt;""),IF('Données élèves'!AH899=TRUE,IF(INDEX(codegem,MATCH('Données élèves'!M899,libgem,0))&gt;=8000,INDEX(codegem,MATCH('Données élèves'!M899,libgem,0)),""),'Données élèves'!M899),"")</f>
        <v/>
      </c>
      <c r="N896" s="148" t="str">
        <f>IF(AND(A896&lt;&gt;"",'Données élèves'!AI899&lt;&gt;""),IF('Données élèves'!AI899=TRUE,INDEX(codeschart,MATCH('Données élèves'!N899,libschart,0)),'Données élèves'!N899),"")</f>
        <v/>
      </c>
      <c r="O896" s="148" t="str">
        <f>IF(AND(A896&lt;&gt;"",'Données élèves'!O899&lt;&gt;""),'Données élèves'!O899,"")</f>
        <v/>
      </c>
      <c r="P896" s="148" t="str">
        <f>IF(AND(A896&lt;&gt;"",'Données élèves'!AK899&lt;&gt;""),IF('Données élèves'!AK899=TRUE,INDEX(codeform,MATCH('Données élèves'!P899,libform,0)),'Données élèves'!P899),"")</f>
        <v/>
      </c>
      <c r="Q896" s="148" t="str">
        <f>IF(AND(A896&lt;&gt;"",'Données élèves'!AL899&lt;&gt;""),IF('Données élèves'!AL899=TRUE,INDEX(codespe,MATCH('Données élèves'!Q899,libspe,0)),'Données élèves'!Q899),"")</f>
        <v/>
      </c>
      <c r="R896" s="148" t="str">
        <f>IF(AND(A896&lt;&gt;"",OR('Données élèves'!AM899&lt;&gt;"",'Données élèves'!AT899=FALSE)),IF('Données élèves'!AM899=TRUE,INDEX(codemp1,MATCH('Données élèves'!R899,libmp1,0)),IF('Données élèves'!AT899=FALSE,0,'Données élèves'!R899)),"")</f>
        <v/>
      </c>
      <c r="S896" s="148" t="str">
        <f t="shared" si="40"/>
        <v/>
      </c>
      <c r="T896" s="148" t="str">
        <f t="shared" si="41"/>
        <v/>
      </c>
      <c r="U896" s="148" t="str">
        <f>IF(AND(A896&lt;&gt;"",'Données élèves'!S899&lt;&gt;""),'Données élèves'!S899,"")</f>
        <v/>
      </c>
      <c r="V896" s="148" t="str">
        <f>IF(AND(A896&lt;&gt;"",'Données élèves'!T899&lt;&gt;""),'Données élèves'!T899,"")</f>
        <v/>
      </c>
      <c r="W896" s="148" t="str">
        <f>IF(AND(A896&lt;&gt;"",'Données élèves'!U899&lt;&gt;""),'Données élèves'!U899,"")</f>
        <v/>
      </c>
      <c r="X896" s="148" t="str">
        <f>IF(AND(A896&lt;&gt;"",'Données élèves'!V899&lt;&gt;""),'Données élèves'!V899,"")</f>
        <v/>
      </c>
      <c r="Y896" s="148" t="str">
        <f>IF(AND(A896&lt;&gt;"",'Données élèves'!W899&lt;&gt;""),'Données élèves'!W899,"")</f>
        <v/>
      </c>
      <c r="Z896" s="148" t="str">
        <f>IF(AND(A896&lt;&gt;"",'Données élèves'!X899&lt;&gt;""),'Données élèves'!X899,"")</f>
        <v/>
      </c>
    </row>
    <row r="897" spans="1:26" x14ac:dyDescent="0.2">
      <c r="A897" s="146" t="str">
        <f>IF('Données élèves'!$C900&lt;&gt;"",'Données élèves'!A900,"")</f>
        <v/>
      </c>
      <c r="B897" s="146" t="str">
        <f>IF(A897&lt;&gt;"",'Données élèves'!B900,"")</f>
        <v/>
      </c>
      <c r="C897" s="146" t="str">
        <f>IF(AND(A897&lt;&gt;"",'Données élèves'!F900&lt;&gt;""),IF(INDEX(codeclint,MATCH('Données élèves'!F900,libclint,0))&lt;&gt;"",INDEX(codeclint,MATCH('Données élèves'!F900,libclint,0)),""),"")</f>
        <v/>
      </c>
      <c r="D897" s="146" t="str">
        <f t="shared" si="39"/>
        <v/>
      </c>
      <c r="E897" s="146" t="str">
        <f>IF(A897&lt;&gt;"",IF('Données élèves'!G900&lt;&gt;"",IF('Données élèves'!AB900&lt;&gt;"",IF('Données élèves'!G900="LOC.ID",CONCATENATE("LOC.",'Données élèves'!AU$5),'Données élèves'!G900),""),""),"")</f>
        <v/>
      </c>
      <c r="F897" s="146" t="str">
        <f>IF(A897&lt;&gt;"",IF('Données élèves'!H900&lt;&gt;"",'Données élèves'!H900,""),"")</f>
        <v/>
      </c>
      <c r="G897" s="146" t="str">
        <f>IF(AND(A897&lt;&gt;"",'Données élèves'!AC900&lt;&gt;""),IF('Données élèves'!AC900=TRUE,INDEX(codesex,MATCH('Données élèves'!I900,libsex,0)),'Données élèves'!I900),"")</f>
        <v/>
      </c>
      <c r="H897" s="147" t="str">
        <f>IF(A897&lt;&gt;"",IF('Données élèves'!J900&lt;&gt;"",'Données élèves'!J900,""),"")</f>
        <v/>
      </c>
      <c r="I897" s="148" t="str">
        <f>IF(AND(A897&lt;&gt;"",'Données élèves'!AE900&lt;&gt;""),IF('Données élèves'!AE900=TRUE,INDEX(codenat,MATCH('Données élèves'!K900,libnat,0)),'Données élèves'!K900),"")</f>
        <v/>
      </c>
      <c r="J897" s="148" t="str">
        <f>IF(AND(A897&lt;&gt;"",'Données élèves'!AF900&lt;&gt;""),IF('Données élèves'!AF900=TRUE,INDEX(codelangue,MATCH('Données élèves'!L900,liblangue,0)),'Données élèves'!L900),"")</f>
        <v/>
      </c>
      <c r="K897" s="148" t="str">
        <f>IF(AND(A897&lt;&gt;"",'Données élèves'!AH900&lt;&gt;""),IF('Données élèves'!AH900=TRUE,IF(INDEX(codegem,MATCH('Données élèves'!M900,libgem,0))&lt;8000,INDEX(codegem,MATCH('Données élèves'!M900,libgem,0)),""),'Données élèves'!M900),"")</f>
        <v/>
      </c>
      <c r="L897" s="148" t="str">
        <f>IF(AND(A897&lt;&gt;"",'Données élèves'!AH900&lt;&gt;""),IF('Données élèves'!AH900=TRUE,INDEX(codegemhist,MATCH('Données élèves'!M900,libgem,0)),""),"")</f>
        <v/>
      </c>
      <c r="M897" s="148" t="str">
        <f>IF(AND(A897&lt;&gt;"",'Données élèves'!AH900&lt;&gt;""),IF('Données élèves'!AH900=TRUE,IF(INDEX(codegem,MATCH('Données élèves'!M900,libgem,0))&gt;=8000,INDEX(codegem,MATCH('Données élèves'!M900,libgem,0)),""),'Données élèves'!M900),"")</f>
        <v/>
      </c>
      <c r="N897" s="148" t="str">
        <f>IF(AND(A897&lt;&gt;"",'Données élèves'!AI900&lt;&gt;""),IF('Données élèves'!AI900=TRUE,INDEX(codeschart,MATCH('Données élèves'!N900,libschart,0)),'Données élèves'!N900),"")</f>
        <v/>
      </c>
      <c r="O897" s="148" t="str">
        <f>IF(AND(A897&lt;&gt;"",'Données élèves'!O900&lt;&gt;""),'Données élèves'!O900,"")</f>
        <v/>
      </c>
      <c r="P897" s="148" t="str">
        <f>IF(AND(A897&lt;&gt;"",'Données élèves'!AK900&lt;&gt;""),IF('Données élèves'!AK900=TRUE,INDEX(codeform,MATCH('Données élèves'!P900,libform,0)),'Données élèves'!P900),"")</f>
        <v/>
      </c>
      <c r="Q897" s="148" t="str">
        <f>IF(AND(A897&lt;&gt;"",'Données élèves'!AL900&lt;&gt;""),IF('Données élèves'!AL900=TRUE,INDEX(codespe,MATCH('Données élèves'!Q900,libspe,0)),'Données élèves'!Q900),"")</f>
        <v/>
      </c>
      <c r="R897" s="148" t="str">
        <f>IF(AND(A897&lt;&gt;"",OR('Données élèves'!AM900&lt;&gt;"",'Données élèves'!AT900=FALSE)),IF('Données élèves'!AM900=TRUE,INDEX(codemp1,MATCH('Données élèves'!R900,libmp1,0)),IF('Données élèves'!AT900=FALSE,0,'Données élèves'!R900)),"")</f>
        <v/>
      </c>
      <c r="S897" s="148" t="str">
        <f t="shared" si="40"/>
        <v/>
      </c>
      <c r="T897" s="148" t="str">
        <f t="shared" si="41"/>
        <v/>
      </c>
      <c r="U897" s="148" t="str">
        <f>IF(AND(A897&lt;&gt;"",'Données élèves'!S900&lt;&gt;""),'Données élèves'!S900,"")</f>
        <v/>
      </c>
      <c r="V897" s="148" t="str">
        <f>IF(AND(A897&lt;&gt;"",'Données élèves'!T900&lt;&gt;""),'Données élèves'!T900,"")</f>
        <v/>
      </c>
      <c r="W897" s="148" t="str">
        <f>IF(AND(A897&lt;&gt;"",'Données élèves'!U900&lt;&gt;""),'Données élèves'!U900,"")</f>
        <v/>
      </c>
      <c r="X897" s="148" t="str">
        <f>IF(AND(A897&lt;&gt;"",'Données élèves'!V900&lt;&gt;""),'Données élèves'!V900,"")</f>
        <v/>
      </c>
      <c r="Y897" s="148" t="str">
        <f>IF(AND(A897&lt;&gt;"",'Données élèves'!W900&lt;&gt;""),'Données élèves'!W900,"")</f>
        <v/>
      </c>
      <c r="Z897" s="148" t="str">
        <f>IF(AND(A897&lt;&gt;"",'Données élèves'!X900&lt;&gt;""),'Données élèves'!X900,"")</f>
        <v/>
      </c>
    </row>
    <row r="898" spans="1:26" x14ac:dyDescent="0.2">
      <c r="A898" s="146" t="str">
        <f>IF('Données élèves'!$C901&lt;&gt;"",'Données élèves'!A901,"")</f>
        <v/>
      </c>
      <c r="B898" s="146" t="str">
        <f>IF(A898&lt;&gt;"",'Données élèves'!B901,"")</f>
        <v/>
      </c>
      <c r="C898" s="146" t="str">
        <f>IF(AND(A898&lt;&gt;"",'Données élèves'!F901&lt;&gt;""),IF(INDEX(codeclint,MATCH('Données élèves'!F901,libclint,0))&lt;&gt;"",INDEX(codeclint,MATCH('Données élèves'!F901,libclint,0)),""),"")</f>
        <v/>
      </c>
      <c r="D898" s="146" t="str">
        <f t="shared" si="39"/>
        <v/>
      </c>
      <c r="E898" s="146" t="str">
        <f>IF(A898&lt;&gt;"",IF('Données élèves'!G901&lt;&gt;"",IF('Données élèves'!AB901&lt;&gt;"",IF('Données élèves'!G901="LOC.ID",CONCATENATE("LOC.",'Données élèves'!AU$5),'Données élèves'!G901),""),""),"")</f>
        <v/>
      </c>
      <c r="F898" s="146" t="str">
        <f>IF(A898&lt;&gt;"",IF('Données élèves'!H901&lt;&gt;"",'Données élèves'!H901,""),"")</f>
        <v/>
      </c>
      <c r="G898" s="146" t="str">
        <f>IF(AND(A898&lt;&gt;"",'Données élèves'!AC901&lt;&gt;""),IF('Données élèves'!AC901=TRUE,INDEX(codesex,MATCH('Données élèves'!I901,libsex,0)),'Données élèves'!I901),"")</f>
        <v/>
      </c>
      <c r="H898" s="147" t="str">
        <f>IF(A898&lt;&gt;"",IF('Données élèves'!J901&lt;&gt;"",'Données élèves'!J901,""),"")</f>
        <v/>
      </c>
      <c r="I898" s="148" t="str">
        <f>IF(AND(A898&lt;&gt;"",'Données élèves'!AE901&lt;&gt;""),IF('Données élèves'!AE901=TRUE,INDEX(codenat,MATCH('Données élèves'!K901,libnat,0)),'Données élèves'!K901),"")</f>
        <v/>
      </c>
      <c r="J898" s="148" t="str">
        <f>IF(AND(A898&lt;&gt;"",'Données élèves'!AF901&lt;&gt;""),IF('Données élèves'!AF901=TRUE,INDEX(codelangue,MATCH('Données élèves'!L901,liblangue,0)),'Données élèves'!L901),"")</f>
        <v/>
      </c>
      <c r="K898" s="148" t="str">
        <f>IF(AND(A898&lt;&gt;"",'Données élèves'!AH901&lt;&gt;""),IF('Données élèves'!AH901=TRUE,IF(INDEX(codegem,MATCH('Données élèves'!M901,libgem,0))&lt;8000,INDEX(codegem,MATCH('Données élèves'!M901,libgem,0)),""),'Données élèves'!M901),"")</f>
        <v/>
      </c>
      <c r="L898" s="148" t="str">
        <f>IF(AND(A898&lt;&gt;"",'Données élèves'!AH901&lt;&gt;""),IF('Données élèves'!AH901=TRUE,INDEX(codegemhist,MATCH('Données élèves'!M901,libgem,0)),""),"")</f>
        <v/>
      </c>
      <c r="M898" s="148" t="str">
        <f>IF(AND(A898&lt;&gt;"",'Données élèves'!AH901&lt;&gt;""),IF('Données élèves'!AH901=TRUE,IF(INDEX(codegem,MATCH('Données élèves'!M901,libgem,0))&gt;=8000,INDEX(codegem,MATCH('Données élèves'!M901,libgem,0)),""),'Données élèves'!M901),"")</f>
        <v/>
      </c>
      <c r="N898" s="148" t="str">
        <f>IF(AND(A898&lt;&gt;"",'Données élèves'!AI901&lt;&gt;""),IF('Données élèves'!AI901=TRUE,INDEX(codeschart,MATCH('Données élèves'!N901,libschart,0)),'Données élèves'!N901),"")</f>
        <v/>
      </c>
      <c r="O898" s="148" t="str">
        <f>IF(AND(A898&lt;&gt;"",'Données élèves'!O901&lt;&gt;""),'Données élèves'!O901,"")</f>
        <v/>
      </c>
      <c r="P898" s="148" t="str">
        <f>IF(AND(A898&lt;&gt;"",'Données élèves'!AK901&lt;&gt;""),IF('Données élèves'!AK901=TRUE,INDEX(codeform,MATCH('Données élèves'!P901,libform,0)),'Données élèves'!P901),"")</f>
        <v/>
      </c>
      <c r="Q898" s="148" t="str">
        <f>IF(AND(A898&lt;&gt;"",'Données élèves'!AL901&lt;&gt;""),IF('Données élèves'!AL901=TRUE,INDEX(codespe,MATCH('Données élèves'!Q901,libspe,0)),'Données élèves'!Q901),"")</f>
        <v/>
      </c>
      <c r="R898" s="148" t="str">
        <f>IF(AND(A898&lt;&gt;"",OR('Données élèves'!AM901&lt;&gt;"",'Données élèves'!AT901=FALSE)),IF('Données élèves'!AM901=TRUE,INDEX(codemp1,MATCH('Données élèves'!R901,libmp1,0)),IF('Données élèves'!AT901=FALSE,0,'Données élèves'!R901)),"")</f>
        <v/>
      </c>
      <c r="S898" s="148" t="str">
        <f t="shared" si="40"/>
        <v/>
      </c>
      <c r="T898" s="148" t="str">
        <f t="shared" si="41"/>
        <v/>
      </c>
      <c r="U898" s="148" t="str">
        <f>IF(AND(A898&lt;&gt;"",'Données élèves'!S901&lt;&gt;""),'Données élèves'!S901,"")</f>
        <v/>
      </c>
      <c r="V898" s="148" t="str">
        <f>IF(AND(A898&lt;&gt;"",'Données élèves'!T901&lt;&gt;""),'Données élèves'!T901,"")</f>
        <v/>
      </c>
      <c r="W898" s="148" t="str">
        <f>IF(AND(A898&lt;&gt;"",'Données élèves'!U901&lt;&gt;""),'Données élèves'!U901,"")</f>
        <v/>
      </c>
      <c r="X898" s="148" t="str">
        <f>IF(AND(A898&lt;&gt;"",'Données élèves'!V901&lt;&gt;""),'Données élèves'!V901,"")</f>
        <v/>
      </c>
      <c r="Y898" s="148" t="str">
        <f>IF(AND(A898&lt;&gt;"",'Données élèves'!W901&lt;&gt;""),'Données élèves'!W901,"")</f>
        <v/>
      </c>
      <c r="Z898" s="148" t="str">
        <f>IF(AND(A898&lt;&gt;"",'Données élèves'!X901&lt;&gt;""),'Données élèves'!X901,"")</f>
        <v/>
      </c>
    </row>
    <row r="899" spans="1:26" x14ac:dyDescent="0.2">
      <c r="A899" s="146" t="str">
        <f>IF('Données élèves'!$C902&lt;&gt;"",'Données élèves'!A902,"")</f>
        <v/>
      </c>
      <c r="B899" s="146" t="str">
        <f>IF(A899&lt;&gt;"",'Données élèves'!B902,"")</f>
        <v/>
      </c>
      <c r="C899" s="146" t="str">
        <f>IF(AND(A899&lt;&gt;"",'Données élèves'!F902&lt;&gt;""),IF(INDEX(codeclint,MATCH('Données élèves'!F902,libclint,0))&lt;&gt;"",INDEX(codeclint,MATCH('Données élèves'!F902,libclint,0)),""),"")</f>
        <v/>
      </c>
      <c r="D899" s="146" t="str">
        <f t="shared" ref="D899:D962" si="42">IF(A899&lt;&gt;"",99990000,"")</f>
        <v/>
      </c>
      <c r="E899" s="146" t="str">
        <f>IF(A899&lt;&gt;"",IF('Données élèves'!G902&lt;&gt;"",IF('Données élèves'!AB902&lt;&gt;"",IF('Données élèves'!G902="LOC.ID",CONCATENATE("LOC.",'Données élèves'!AU$5),'Données élèves'!G902),""),""),"")</f>
        <v/>
      </c>
      <c r="F899" s="146" t="str">
        <f>IF(A899&lt;&gt;"",IF('Données élèves'!H902&lt;&gt;"",'Données élèves'!H902,""),"")</f>
        <v/>
      </c>
      <c r="G899" s="146" t="str">
        <f>IF(AND(A899&lt;&gt;"",'Données élèves'!AC902&lt;&gt;""),IF('Données élèves'!AC902=TRUE,INDEX(codesex,MATCH('Données élèves'!I902,libsex,0)),'Données élèves'!I902),"")</f>
        <v/>
      </c>
      <c r="H899" s="147" t="str">
        <f>IF(A899&lt;&gt;"",IF('Données élèves'!J902&lt;&gt;"",'Données élèves'!J902,""),"")</f>
        <v/>
      </c>
      <c r="I899" s="148" t="str">
        <f>IF(AND(A899&lt;&gt;"",'Données élèves'!AE902&lt;&gt;""),IF('Données élèves'!AE902=TRUE,INDEX(codenat,MATCH('Données élèves'!K902,libnat,0)),'Données élèves'!K902),"")</f>
        <v/>
      </c>
      <c r="J899" s="148" t="str">
        <f>IF(AND(A899&lt;&gt;"",'Données élèves'!AF902&lt;&gt;""),IF('Données élèves'!AF902=TRUE,INDEX(codelangue,MATCH('Données élèves'!L902,liblangue,0)),'Données élèves'!L902),"")</f>
        <v/>
      </c>
      <c r="K899" s="148" t="str">
        <f>IF(AND(A899&lt;&gt;"",'Données élèves'!AH902&lt;&gt;""),IF('Données élèves'!AH902=TRUE,IF(INDEX(codegem,MATCH('Données élèves'!M902,libgem,0))&lt;8000,INDEX(codegem,MATCH('Données élèves'!M902,libgem,0)),""),'Données élèves'!M902),"")</f>
        <v/>
      </c>
      <c r="L899" s="148" t="str">
        <f>IF(AND(A899&lt;&gt;"",'Données élèves'!AH902&lt;&gt;""),IF('Données élèves'!AH902=TRUE,INDEX(codegemhist,MATCH('Données élèves'!M902,libgem,0)),""),"")</f>
        <v/>
      </c>
      <c r="M899" s="148" t="str">
        <f>IF(AND(A899&lt;&gt;"",'Données élèves'!AH902&lt;&gt;""),IF('Données élèves'!AH902=TRUE,IF(INDEX(codegem,MATCH('Données élèves'!M902,libgem,0))&gt;=8000,INDEX(codegem,MATCH('Données élèves'!M902,libgem,0)),""),'Données élèves'!M902),"")</f>
        <v/>
      </c>
      <c r="N899" s="148" t="str">
        <f>IF(AND(A899&lt;&gt;"",'Données élèves'!AI902&lt;&gt;""),IF('Données élèves'!AI902=TRUE,INDEX(codeschart,MATCH('Données élèves'!N902,libschart,0)),'Données élèves'!N902),"")</f>
        <v/>
      </c>
      <c r="O899" s="148" t="str">
        <f>IF(AND(A899&lt;&gt;"",'Données élèves'!O902&lt;&gt;""),'Données élèves'!O902,"")</f>
        <v/>
      </c>
      <c r="P899" s="148" t="str">
        <f>IF(AND(A899&lt;&gt;"",'Données élèves'!AK902&lt;&gt;""),IF('Données élèves'!AK902=TRUE,INDEX(codeform,MATCH('Données élèves'!P902,libform,0)),'Données élèves'!P902),"")</f>
        <v/>
      </c>
      <c r="Q899" s="148" t="str">
        <f>IF(AND(A899&lt;&gt;"",'Données élèves'!AL902&lt;&gt;""),IF('Données élèves'!AL902=TRUE,INDEX(codespe,MATCH('Données élèves'!Q902,libspe,0)),'Données élèves'!Q902),"")</f>
        <v/>
      </c>
      <c r="R899" s="148" t="str">
        <f>IF(AND(A899&lt;&gt;"",OR('Données élèves'!AM902&lt;&gt;"",'Données élèves'!AT902=FALSE)),IF('Données élèves'!AM902=TRUE,INDEX(codemp1,MATCH('Données élèves'!R902,libmp1,0)),IF('Données élèves'!AT902=FALSE,0,'Données élèves'!R902)),"")</f>
        <v/>
      </c>
      <c r="S899" s="148" t="str">
        <f t="shared" ref="S899:S962" si="43">IF(A899&lt;&gt;"",98990000,"")</f>
        <v/>
      </c>
      <c r="T899" s="148" t="str">
        <f t="shared" ref="T899:T962" si="44">IF(A899&lt;&gt;"",99,"")</f>
        <v/>
      </c>
      <c r="U899" s="148" t="str">
        <f>IF(AND(A899&lt;&gt;"",'Données élèves'!S902&lt;&gt;""),'Données élèves'!S902,"")</f>
        <v/>
      </c>
      <c r="V899" s="148" t="str">
        <f>IF(AND(A899&lt;&gt;"",'Données élèves'!T902&lt;&gt;""),'Données élèves'!T902,"")</f>
        <v/>
      </c>
      <c r="W899" s="148" t="str">
        <f>IF(AND(A899&lt;&gt;"",'Données élèves'!U902&lt;&gt;""),'Données élèves'!U902,"")</f>
        <v/>
      </c>
      <c r="X899" s="148" t="str">
        <f>IF(AND(A899&lt;&gt;"",'Données élèves'!V902&lt;&gt;""),'Données élèves'!V902,"")</f>
        <v/>
      </c>
      <c r="Y899" s="148" t="str">
        <f>IF(AND(A899&lt;&gt;"",'Données élèves'!W902&lt;&gt;""),'Données élèves'!W902,"")</f>
        <v/>
      </c>
      <c r="Z899" s="148" t="str">
        <f>IF(AND(A899&lt;&gt;"",'Données élèves'!X902&lt;&gt;""),'Données élèves'!X902,"")</f>
        <v/>
      </c>
    </row>
    <row r="900" spans="1:26" x14ac:dyDescent="0.2">
      <c r="A900" s="146" t="str">
        <f>IF('Données élèves'!$C903&lt;&gt;"",'Données élèves'!A903,"")</f>
        <v/>
      </c>
      <c r="B900" s="146" t="str">
        <f>IF(A900&lt;&gt;"",'Données élèves'!B903,"")</f>
        <v/>
      </c>
      <c r="C900" s="146" t="str">
        <f>IF(AND(A900&lt;&gt;"",'Données élèves'!F903&lt;&gt;""),IF(INDEX(codeclint,MATCH('Données élèves'!F903,libclint,0))&lt;&gt;"",INDEX(codeclint,MATCH('Données élèves'!F903,libclint,0)),""),"")</f>
        <v/>
      </c>
      <c r="D900" s="146" t="str">
        <f t="shared" si="42"/>
        <v/>
      </c>
      <c r="E900" s="146" t="str">
        <f>IF(A900&lt;&gt;"",IF('Données élèves'!G903&lt;&gt;"",IF('Données élèves'!AB903&lt;&gt;"",IF('Données élèves'!G903="LOC.ID",CONCATENATE("LOC.",'Données élèves'!AU$5),'Données élèves'!G903),""),""),"")</f>
        <v/>
      </c>
      <c r="F900" s="146" t="str">
        <f>IF(A900&lt;&gt;"",IF('Données élèves'!H903&lt;&gt;"",'Données élèves'!H903,""),"")</f>
        <v/>
      </c>
      <c r="G900" s="146" t="str">
        <f>IF(AND(A900&lt;&gt;"",'Données élèves'!AC903&lt;&gt;""),IF('Données élèves'!AC903=TRUE,INDEX(codesex,MATCH('Données élèves'!I903,libsex,0)),'Données élèves'!I903),"")</f>
        <v/>
      </c>
      <c r="H900" s="147" t="str">
        <f>IF(A900&lt;&gt;"",IF('Données élèves'!J903&lt;&gt;"",'Données élèves'!J903,""),"")</f>
        <v/>
      </c>
      <c r="I900" s="148" t="str">
        <f>IF(AND(A900&lt;&gt;"",'Données élèves'!AE903&lt;&gt;""),IF('Données élèves'!AE903=TRUE,INDEX(codenat,MATCH('Données élèves'!K903,libnat,0)),'Données élèves'!K903),"")</f>
        <v/>
      </c>
      <c r="J900" s="148" t="str">
        <f>IF(AND(A900&lt;&gt;"",'Données élèves'!AF903&lt;&gt;""),IF('Données élèves'!AF903=TRUE,INDEX(codelangue,MATCH('Données élèves'!L903,liblangue,0)),'Données élèves'!L903),"")</f>
        <v/>
      </c>
      <c r="K900" s="148" t="str">
        <f>IF(AND(A900&lt;&gt;"",'Données élèves'!AH903&lt;&gt;""),IF('Données élèves'!AH903=TRUE,IF(INDEX(codegem,MATCH('Données élèves'!M903,libgem,0))&lt;8000,INDEX(codegem,MATCH('Données élèves'!M903,libgem,0)),""),'Données élèves'!M903),"")</f>
        <v/>
      </c>
      <c r="L900" s="148" t="str">
        <f>IF(AND(A900&lt;&gt;"",'Données élèves'!AH903&lt;&gt;""),IF('Données élèves'!AH903=TRUE,INDEX(codegemhist,MATCH('Données élèves'!M903,libgem,0)),""),"")</f>
        <v/>
      </c>
      <c r="M900" s="148" t="str">
        <f>IF(AND(A900&lt;&gt;"",'Données élèves'!AH903&lt;&gt;""),IF('Données élèves'!AH903=TRUE,IF(INDEX(codegem,MATCH('Données élèves'!M903,libgem,0))&gt;=8000,INDEX(codegem,MATCH('Données élèves'!M903,libgem,0)),""),'Données élèves'!M903),"")</f>
        <v/>
      </c>
      <c r="N900" s="148" t="str">
        <f>IF(AND(A900&lt;&gt;"",'Données élèves'!AI903&lt;&gt;""),IF('Données élèves'!AI903=TRUE,INDEX(codeschart,MATCH('Données élèves'!N903,libschart,0)),'Données élèves'!N903),"")</f>
        <v/>
      </c>
      <c r="O900" s="148" t="str">
        <f>IF(AND(A900&lt;&gt;"",'Données élèves'!O903&lt;&gt;""),'Données élèves'!O903,"")</f>
        <v/>
      </c>
      <c r="P900" s="148" t="str">
        <f>IF(AND(A900&lt;&gt;"",'Données élèves'!AK903&lt;&gt;""),IF('Données élèves'!AK903=TRUE,INDEX(codeform,MATCH('Données élèves'!P903,libform,0)),'Données élèves'!P903),"")</f>
        <v/>
      </c>
      <c r="Q900" s="148" t="str">
        <f>IF(AND(A900&lt;&gt;"",'Données élèves'!AL903&lt;&gt;""),IF('Données élèves'!AL903=TRUE,INDEX(codespe,MATCH('Données élèves'!Q903,libspe,0)),'Données élèves'!Q903),"")</f>
        <v/>
      </c>
      <c r="R900" s="148" t="str">
        <f>IF(AND(A900&lt;&gt;"",OR('Données élèves'!AM903&lt;&gt;"",'Données élèves'!AT903=FALSE)),IF('Données élèves'!AM903=TRUE,INDEX(codemp1,MATCH('Données élèves'!R903,libmp1,0)),IF('Données élèves'!AT903=FALSE,0,'Données élèves'!R903)),"")</f>
        <v/>
      </c>
      <c r="S900" s="148" t="str">
        <f t="shared" si="43"/>
        <v/>
      </c>
      <c r="T900" s="148" t="str">
        <f t="shared" si="44"/>
        <v/>
      </c>
      <c r="U900" s="148" t="str">
        <f>IF(AND(A900&lt;&gt;"",'Données élèves'!S903&lt;&gt;""),'Données élèves'!S903,"")</f>
        <v/>
      </c>
      <c r="V900" s="148" t="str">
        <f>IF(AND(A900&lt;&gt;"",'Données élèves'!T903&lt;&gt;""),'Données élèves'!T903,"")</f>
        <v/>
      </c>
      <c r="W900" s="148" t="str">
        <f>IF(AND(A900&lt;&gt;"",'Données élèves'!U903&lt;&gt;""),'Données élèves'!U903,"")</f>
        <v/>
      </c>
      <c r="X900" s="148" t="str">
        <f>IF(AND(A900&lt;&gt;"",'Données élèves'!V903&lt;&gt;""),'Données élèves'!V903,"")</f>
        <v/>
      </c>
      <c r="Y900" s="148" t="str">
        <f>IF(AND(A900&lt;&gt;"",'Données élèves'!W903&lt;&gt;""),'Données élèves'!W903,"")</f>
        <v/>
      </c>
      <c r="Z900" s="148" t="str">
        <f>IF(AND(A900&lt;&gt;"",'Données élèves'!X903&lt;&gt;""),'Données élèves'!X903,"")</f>
        <v/>
      </c>
    </row>
    <row r="901" spans="1:26" x14ac:dyDescent="0.2">
      <c r="A901" s="146" t="str">
        <f>IF('Données élèves'!$C904&lt;&gt;"",'Données élèves'!A904,"")</f>
        <v/>
      </c>
      <c r="B901" s="146" t="str">
        <f>IF(A901&lt;&gt;"",'Données élèves'!B904,"")</f>
        <v/>
      </c>
      <c r="C901" s="146" t="str">
        <f>IF(AND(A901&lt;&gt;"",'Données élèves'!F904&lt;&gt;""),IF(INDEX(codeclint,MATCH('Données élèves'!F904,libclint,0))&lt;&gt;"",INDEX(codeclint,MATCH('Données élèves'!F904,libclint,0)),""),"")</f>
        <v/>
      </c>
      <c r="D901" s="146" t="str">
        <f t="shared" si="42"/>
        <v/>
      </c>
      <c r="E901" s="146" t="str">
        <f>IF(A901&lt;&gt;"",IF('Données élèves'!G904&lt;&gt;"",IF('Données élèves'!AB904&lt;&gt;"",IF('Données élèves'!G904="LOC.ID",CONCATENATE("LOC.",'Données élèves'!AU$5),'Données élèves'!G904),""),""),"")</f>
        <v/>
      </c>
      <c r="F901" s="146" t="str">
        <f>IF(A901&lt;&gt;"",IF('Données élèves'!H904&lt;&gt;"",'Données élèves'!H904,""),"")</f>
        <v/>
      </c>
      <c r="G901" s="146" t="str">
        <f>IF(AND(A901&lt;&gt;"",'Données élèves'!AC904&lt;&gt;""),IF('Données élèves'!AC904=TRUE,INDEX(codesex,MATCH('Données élèves'!I904,libsex,0)),'Données élèves'!I904),"")</f>
        <v/>
      </c>
      <c r="H901" s="147" t="str">
        <f>IF(A901&lt;&gt;"",IF('Données élèves'!J904&lt;&gt;"",'Données élèves'!J904,""),"")</f>
        <v/>
      </c>
      <c r="I901" s="148" t="str">
        <f>IF(AND(A901&lt;&gt;"",'Données élèves'!AE904&lt;&gt;""),IF('Données élèves'!AE904=TRUE,INDEX(codenat,MATCH('Données élèves'!K904,libnat,0)),'Données élèves'!K904),"")</f>
        <v/>
      </c>
      <c r="J901" s="148" t="str">
        <f>IF(AND(A901&lt;&gt;"",'Données élèves'!AF904&lt;&gt;""),IF('Données élèves'!AF904=TRUE,INDEX(codelangue,MATCH('Données élèves'!L904,liblangue,0)),'Données élèves'!L904),"")</f>
        <v/>
      </c>
      <c r="K901" s="148" t="str">
        <f>IF(AND(A901&lt;&gt;"",'Données élèves'!AH904&lt;&gt;""),IF('Données élèves'!AH904=TRUE,IF(INDEX(codegem,MATCH('Données élèves'!M904,libgem,0))&lt;8000,INDEX(codegem,MATCH('Données élèves'!M904,libgem,0)),""),'Données élèves'!M904),"")</f>
        <v/>
      </c>
      <c r="L901" s="148" t="str">
        <f>IF(AND(A901&lt;&gt;"",'Données élèves'!AH904&lt;&gt;""),IF('Données élèves'!AH904=TRUE,INDEX(codegemhist,MATCH('Données élèves'!M904,libgem,0)),""),"")</f>
        <v/>
      </c>
      <c r="M901" s="148" t="str">
        <f>IF(AND(A901&lt;&gt;"",'Données élèves'!AH904&lt;&gt;""),IF('Données élèves'!AH904=TRUE,IF(INDEX(codegem,MATCH('Données élèves'!M904,libgem,0))&gt;=8000,INDEX(codegem,MATCH('Données élèves'!M904,libgem,0)),""),'Données élèves'!M904),"")</f>
        <v/>
      </c>
      <c r="N901" s="148" t="str">
        <f>IF(AND(A901&lt;&gt;"",'Données élèves'!AI904&lt;&gt;""),IF('Données élèves'!AI904=TRUE,INDEX(codeschart,MATCH('Données élèves'!N904,libschart,0)),'Données élèves'!N904),"")</f>
        <v/>
      </c>
      <c r="O901" s="148" t="str">
        <f>IF(AND(A901&lt;&gt;"",'Données élèves'!O904&lt;&gt;""),'Données élèves'!O904,"")</f>
        <v/>
      </c>
      <c r="P901" s="148" t="str">
        <f>IF(AND(A901&lt;&gt;"",'Données élèves'!AK904&lt;&gt;""),IF('Données élèves'!AK904=TRUE,INDEX(codeform,MATCH('Données élèves'!P904,libform,0)),'Données élèves'!P904),"")</f>
        <v/>
      </c>
      <c r="Q901" s="148" t="str">
        <f>IF(AND(A901&lt;&gt;"",'Données élèves'!AL904&lt;&gt;""),IF('Données élèves'!AL904=TRUE,INDEX(codespe,MATCH('Données élèves'!Q904,libspe,0)),'Données élèves'!Q904),"")</f>
        <v/>
      </c>
      <c r="R901" s="148" t="str">
        <f>IF(AND(A901&lt;&gt;"",OR('Données élèves'!AM904&lt;&gt;"",'Données élèves'!AT904=FALSE)),IF('Données élèves'!AM904=TRUE,INDEX(codemp1,MATCH('Données élèves'!R904,libmp1,0)),IF('Données élèves'!AT904=FALSE,0,'Données élèves'!R904)),"")</f>
        <v/>
      </c>
      <c r="S901" s="148" t="str">
        <f t="shared" si="43"/>
        <v/>
      </c>
      <c r="T901" s="148" t="str">
        <f t="shared" si="44"/>
        <v/>
      </c>
      <c r="U901" s="148" t="str">
        <f>IF(AND(A901&lt;&gt;"",'Données élèves'!S904&lt;&gt;""),'Données élèves'!S904,"")</f>
        <v/>
      </c>
      <c r="V901" s="148" t="str">
        <f>IF(AND(A901&lt;&gt;"",'Données élèves'!T904&lt;&gt;""),'Données élèves'!T904,"")</f>
        <v/>
      </c>
      <c r="W901" s="148" t="str">
        <f>IF(AND(A901&lt;&gt;"",'Données élèves'!U904&lt;&gt;""),'Données élèves'!U904,"")</f>
        <v/>
      </c>
      <c r="X901" s="148" t="str">
        <f>IF(AND(A901&lt;&gt;"",'Données élèves'!V904&lt;&gt;""),'Données élèves'!V904,"")</f>
        <v/>
      </c>
      <c r="Y901" s="148" t="str">
        <f>IF(AND(A901&lt;&gt;"",'Données élèves'!W904&lt;&gt;""),'Données élèves'!W904,"")</f>
        <v/>
      </c>
      <c r="Z901" s="148" t="str">
        <f>IF(AND(A901&lt;&gt;"",'Données élèves'!X904&lt;&gt;""),'Données élèves'!X904,"")</f>
        <v/>
      </c>
    </row>
    <row r="902" spans="1:26" x14ac:dyDescent="0.2">
      <c r="A902" s="146" t="str">
        <f>IF('Données élèves'!$C905&lt;&gt;"",'Données élèves'!A905,"")</f>
        <v/>
      </c>
      <c r="B902" s="146" t="str">
        <f>IF(A902&lt;&gt;"",'Données élèves'!B905,"")</f>
        <v/>
      </c>
      <c r="C902" s="146" t="str">
        <f>IF(AND(A902&lt;&gt;"",'Données élèves'!F905&lt;&gt;""),IF(INDEX(codeclint,MATCH('Données élèves'!F905,libclint,0))&lt;&gt;"",INDEX(codeclint,MATCH('Données élèves'!F905,libclint,0)),""),"")</f>
        <v/>
      </c>
      <c r="D902" s="146" t="str">
        <f t="shared" si="42"/>
        <v/>
      </c>
      <c r="E902" s="146" t="str">
        <f>IF(A902&lt;&gt;"",IF('Données élèves'!G905&lt;&gt;"",IF('Données élèves'!AB905&lt;&gt;"",IF('Données élèves'!G905="LOC.ID",CONCATENATE("LOC.",'Données élèves'!AU$5),'Données élèves'!G905),""),""),"")</f>
        <v/>
      </c>
      <c r="F902" s="146" t="str">
        <f>IF(A902&lt;&gt;"",IF('Données élèves'!H905&lt;&gt;"",'Données élèves'!H905,""),"")</f>
        <v/>
      </c>
      <c r="G902" s="146" t="str">
        <f>IF(AND(A902&lt;&gt;"",'Données élèves'!AC905&lt;&gt;""),IF('Données élèves'!AC905=TRUE,INDEX(codesex,MATCH('Données élèves'!I905,libsex,0)),'Données élèves'!I905),"")</f>
        <v/>
      </c>
      <c r="H902" s="147" t="str">
        <f>IF(A902&lt;&gt;"",IF('Données élèves'!J905&lt;&gt;"",'Données élèves'!J905,""),"")</f>
        <v/>
      </c>
      <c r="I902" s="148" t="str">
        <f>IF(AND(A902&lt;&gt;"",'Données élèves'!AE905&lt;&gt;""),IF('Données élèves'!AE905=TRUE,INDEX(codenat,MATCH('Données élèves'!K905,libnat,0)),'Données élèves'!K905),"")</f>
        <v/>
      </c>
      <c r="J902" s="148" t="str">
        <f>IF(AND(A902&lt;&gt;"",'Données élèves'!AF905&lt;&gt;""),IF('Données élèves'!AF905=TRUE,INDEX(codelangue,MATCH('Données élèves'!L905,liblangue,0)),'Données élèves'!L905),"")</f>
        <v/>
      </c>
      <c r="K902" s="148" t="str">
        <f>IF(AND(A902&lt;&gt;"",'Données élèves'!AH905&lt;&gt;""),IF('Données élèves'!AH905=TRUE,IF(INDEX(codegem,MATCH('Données élèves'!M905,libgem,0))&lt;8000,INDEX(codegem,MATCH('Données élèves'!M905,libgem,0)),""),'Données élèves'!M905),"")</f>
        <v/>
      </c>
      <c r="L902" s="148" t="str">
        <f>IF(AND(A902&lt;&gt;"",'Données élèves'!AH905&lt;&gt;""),IF('Données élèves'!AH905=TRUE,INDEX(codegemhist,MATCH('Données élèves'!M905,libgem,0)),""),"")</f>
        <v/>
      </c>
      <c r="M902" s="148" t="str">
        <f>IF(AND(A902&lt;&gt;"",'Données élèves'!AH905&lt;&gt;""),IF('Données élèves'!AH905=TRUE,IF(INDEX(codegem,MATCH('Données élèves'!M905,libgem,0))&gt;=8000,INDEX(codegem,MATCH('Données élèves'!M905,libgem,0)),""),'Données élèves'!M905),"")</f>
        <v/>
      </c>
      <c r="N902" s="148" t="str">
        <f>IF(AND(A902&lt;&gt;"",'Données élèves'!AI905&lt;&gt;""),IF('Données élèves'!AI905=TRUE,INDEX(codeschart,MATCH('Données élèves'!N905,libschart,0)),'Données élèves'!N905),"")</f>
        <v/>
      </c>
      <c r="O902" s="148" t="str">
        <f>IF(AND(A902&lt;&gt;"",'Données élèves'!O905&lt;&gt;""),'Données élèves'!O905,"")</f>
        <v/>
      </c>
      <c r="P902" s="148" t="str">
        <f>IF(AND(A902&lt;&gt;"",'Données élèves'!AK905&lt;&gt;""),IF('Données élèves'!AK905=TRUE,INDEX(codeform,MATCH('Données élèves'!P905,libform,0)),'Données élèves'!P905),"")</f>
        <v/>
      </c>
      <c r="Q902" s="148" t="str">
        <f>IF(AND(A902&lt;&gt;"",'Données élèves'!AL905&lt;&gt;""),IF('Données élèves'!AL905=TRUE,INDEX(codespe,MATCH('Données élèves'!Q905,libspe,0)),'Données élèves'!Q905),"")</f>
        <v/>
      </c>
      <c r="R902" s="148" t="str">
        <f>IF(AND(A902&lt;&gt;"",OR('Données élèves'!AM905&lt;&gt;"",'Données élèves'!AT905=FALSE)),IF('Données élèves'!AM905=TRUE,INDEX(codemp1,MATCH('Données élèves'!R905,libmp1,0)),IF('Données élèves'!AT905=FALSE,0,'Données élèves'!R905)),"")</f>
        <v/>
      </c>
      <c r="S902" s="148" t="str">
        <f t="shared" si="43"/>
        <v/>
      </c>
      <c r="T902" s="148" t="str">
        <f t="shared" si="44"/>
        <v/>
      </c>
      <c r="U902" s="148" t="str">
        <f>IF(AND(A902&lt;&gt;"",'Données élèves'!S905&lt;&gt;""),'Données élèves'!S905,"")</f>
        <v/>
      </c>
      <c r="V902" s="148" t="str">
        <f>IF(AND(A902&lt;&gt;"",'Données élèves'!T905&lt;&gt;""),'Données élèves'!T905,"")</f>
        <v/>
      </c>
      <c r="W902" s="148" t="str">
        <f>IF(AND(A902&lt;&gt;"",'Données élèves'!U905&lt;&gt;""),'Données élèves'!U905,"")</f>
        <v/>
      </c>
      <c r="X902" s="148" t="str">
        <f>IF(AND(A902&lt;&gt;"",'Données élèves'!V905&lt;&gt;""),'Données élèves'!V905,"")</f>
        <v/>
      </c>
      <c r="Y902" s="148" t="str">
        <f>IF(AND(A902&lt;&gt;"",'Données élèves'!W905&lt;&gt;""),'Données élèves'!W905,"")</f>
        <v/>
      </c>
      <c r="Z902" s="148" t="str">
        <f>IF(AND(A902&lt;&gt;"",'Données élèves'!X905&lt;&gt;""),'Données élèves'!X905,"")</f>
        <v/>
      </c>
    </row>
    <row r="903" spans="1:26" x14ac:dyDescent="0.2">
      <c r="A903" s="146" t="str">
        <f>IF('Données élèves'!$C906&lt;&gt;"",'Données élèves'!A906,"")</f>
        <v/>
      </c>
      <c r="B903" s="146" t="str">
        <f>IF(A903&lt;&gt;"",'Données élèves'!B906,"")</f>
        <v/>
      </c>
      <c r="C903" s="146" t="str">
        <f>IF(AND(A903&lt;&gt;"",'Données élèves'!F906&lt;&gt;""),IF(INDEX(codeclint,MATCH('Données élèves'!F906,libclint,0))&lt;&gt;"",INDEX(codeclint,MATCH('Données élèves'!F906,libclint,0)),""),"")</f>
        <v/>
      </c>
      <c r="D903" s="146" t="str">
        <f t="shared" si="42"/>
        <v/>
      </c>
      <c r="E903" s="146" t="str">
        <f>IF(A903&lt;&gt;"",IF('Données élèves'!G906&lt;&gt;"",IF('Données élèves'!AB906&lt;&gt;"",IF('Données élèves'!G906="LOC.ID",CONCATENATE("LOC.",'Données élèves'!AU$5),'Données élèves'!G906),""),""),"")</f>
        <v/>
      </c>
      <c r="F903" s="146" t="str">
        <f>IF(A903&lt;&gt;"",IF('Données élèves'!H906&lt;&gt;"",'Données élèves'!H906,""),"")</f>
        <v/>
      </c>
      <c r="G903" s="146" t="str">
        <f>IF(AND(A903&lt;&gt;"",'Données élèves'!AC906&lt;&gt;""),IF('Données élèves'!AC906=TRUE,INDEX(codesex,MATCH('Données élèves'!I906,libsex,0)),'Données élèves'!I906),"")</f>
        <v/>
      </c>
      <c r="H903" s="147" t="str">
        <f>IF(A903&lt;&gt;"",IF('Données élèves'!J906&lt;&gt;"",'Données élèves'!J906,""),"")</f>
        <v/>
      </c>
      <c r="I903" s="148" t="str">
        <f>IF(AND(A903&lt;&gt;"",'Données élèves'!AE906&lt;&gt;""),IF('Données élèves'!AE906=TRUE,INDEX(codenat,MATCH('Données élèves'!K906,libnat,0)),'Données élèves'!K906),"")</f>
        <v/>
      </c>
      <c r="J903" s="148" t="str">
        <f>IF(AND(A903&lt;&gt;"",'Données élèves'!AF906&lt;&gt;""),IF('Données élèves'!AF906=TRUE,INDEX(codelangue,MATCH('Données élèves'!L906,liblangue,0)),'Données élèves'!L906),"")</f>
        <v/>
      </c>
      <c r="K903" s="148" t="str">
        <f>IF(AND(A903&lt;&gt;"",'Données élèves'!AH906&lt;&gt;""),IF('Données élèves'!AH906=TRUE,IF(INDEX(codegem,MATCH('Données élèves'!M906,libgem,0))&lt;8000,INDEX(codegem,MATCH('Données élèves'!M906,libgem,0)),""),'Données élèves'!M906),"")</f>
        <v/>
      </c>
      <c r="L903" s="148" t="str">
        <f>IF(AND(A903&lt;&gt;"",'Données élèves'!AH906&lt;&gt;""),IF('Données élèves'!AH906=TRUE,INDEX(codegemhist,MATCH('Données élèves'!M906,libgem,0)),""),"")</f>
        <v/>
      </c>
      <c r="M903" s="148" t="str">
        <f>IF(AND(A903&lt;&gt;"",'Données élèves'!AH906&lt;&gt;""),IF('Données élèves'!AH906=TRUE,IF(INDEX(codegem,MATCH('Données élèves'!M906,libgem,0))&gt;=8000,INDEX(codegem,MATCH('Données élèves'!M906,libgem,0)),""),'Données élèves'!M906),"")</f>
        <v/>
      </c>
      <c r="N903" s="148" t="str">
        <f>IF(AND(A903&lt;&gt;"",'Données élèves'!AI906&lt;&gt;""),IF('Données élèves'!AI906=TRUE,INDEX(codeschart,MATCH('Données élèves'!N906,libschart,0)),'Données élèves'!N906),"")</f>
        <v/>
      </c>
      <c r="O903" s="148" t="str">
        <f>IF(AND(A903&lt;&gt;"",'Données élèves'!O906&lt;&gt;""),'Données élèves'!O906,"")</f>
        <v/>
      </c>
      <c r="P903" s="148" t="str">
        <f>IF(AND(A903&lt;&gt;"",'Données élèves'!AK906&lt;&gt;""),IF('Données élèves'!AK906=TRUE,INDEX(codeform,MATCH('Données élèves'!P906,libform,0)),'Données élèves'!P906),"")</f>
        <v/>
      </c>
      <c r="Q903" s="148" t="str">
        <f>IF(AND(A903&lt;&gt;"",'Données élèves'!AL906&lt;&gt;""),IF('Données élèves'!AL906=TRUE,INDEX(codespe,MATCH('Données élèves'!Q906,libspe,0)),'Données élèves'!Q906),"")</f>
        <v/>
      </c>
      <c r="R903" s="148" t="str">
        <f>IF(AND(A903&lt;&gt;"",OR('Données élèves'!AM906&lt;&gt;"",'Données élèves'!AT906=FALSE)),IF('Données élèves'!AM906=TRUE,INDEX(codemp1,MATCH('Données élèves'!R906,libmp1,0)),IF('Données élèves'!AT906=FALSE,0,'Données élèves'!R906)),"")</f>
        <v/>
      </c>
      <c r="S903" s="148" t="str">
        <f t="shared" si="43"/>
        <v/>
      </c>
      <c r="T903" s="148" t="str">
        <f t="shared" si="44"/>
        <v/>
      </c>
      <c r="U903" s="148" t="str">
        <f>IF(AND(A903&lt;&gt;"",'Données élèves'!S906&lt;&gt;""),'Données élèves'!S906,"")</f>
        <v/>
      </c>
      <c r="V903" s="148" t="str">
        <f>IF(AND(A903&lt;&gt;"",'Données élèves'!T906&lt;&gt;""),'Données élèves'!T906,"")</f>
        <v/>
      </c>
      <c r="W903" s="148" t="str">
        <f>IF(AND(A903&lt;&gt;"",'Données élèves'!U906&lt;&gt;""),'Données élèves'!U906,"")</f>
        <v/>
      </c>
      <c r="X903" s="148" t="str">
        <f>IF(AND(A903&lt;&gt;"",'Données élèves'!V906&lt;&gt;""),'Données élèves'!V906,"")</f>
        <v/>
      </c>
      <c r="Y903" s="148" t="str">
        <f>IF(AND(A903&lt;&gt;"",'Données élèves'!W906&lt;&gt;""),'Données élèves'!W906,"")</f>
        <v/>
      </c>
      <c r="Z903" s="148" t="str">
        <f>IF(AND(A903&lt;&gt;"",'Données élèves'!X906&lt;&gt;""),'Données élèves'!X906,"")</f>
        <v/>
      </c>
    </row>
    <row r="904" spans="1:26" x14ac:dyDescent="0.2">
      <c r="A904" s="146" t="str">
        <f>IF('Données élèves'!$C907&lt;&gt;"",'Données élèves'!A907,"")</f>
        <v/>
      </c>
      <c r="B904" s="146" t="str">
        <f>IF(A904&lt;&gt;"",'Données élèves'!B907,"")</f>
        <v/>
      </c>
      <c r="C904" s="146" t="str">
        <f>IF(AND(A904&lt;&gt;"",'Données élèves'!F907&lt;&gt;""),IF(INDEX(codeclint,MATCH('Données élèves'!F907,libclint,0))&lt;&gt;"",INDEX(codeclint,MATCH('Données élèves'!F907,libclint,0)),""),"")</f>
        <v/>
      </c>
      <c r="D904" s="146" t="str">
        <f t="shared" si="42"/>
        <v/>
      </c>
      <c r="E904" s="146" t="str">
        <f>IF(A904&lt;&gt;"",IF('Données élèves'!G907&lt;&gt;"",IF('Données élèves'!AB907&lt;&gt;"",IF('Données élèves'!G907="LOC.ID",CONCATENATE("LOC.",'Données élèves'!AU$5),'Données élèves'!G907),""),""),"")</f>
        <v/>
      </c>
      <c r="F904" s="146" t="str">
        <f>IF(A904&lt;&gt;"",IF('Données élèves'!H907&lt;&gt;"",'Données élèves'!H907,""),"")</f>
        <v/>
      </c>
      <c r="G904" s="146" t="str">
        <f>IF(AND(A904&lt;&gt;"",'Données élèves'!AC907&lt;&gt;""),IF('Données élèves'!AC907=TRUE,INDEX(codesex,MATCH('Données élèves'!I907,libsex,0)),'Données élèves'!I907),"")</f>
        <v/>
      </c>
      <c r="H904" s="147" t="str">
        <f>IF(A904&lt;&gt;"",IF('Données élèves'!J907&lt;&gt;"",'Données élèves'!J907,""),"")</f>
        <v/>
      </c>
      <c r="I904" s="148" t="str">
        <f>IF(AND(A904&lt;&gt;"",'Données élèves'!AE907&lt;&gt;""),IF('Données élèves'!AE907=TRUE,INDEX(codenat,MATCH('Données élèves'!K907,libnat,0)),'Données élèves'!K907),"")</f>
        <v/>
      </c>
      <c r="J904" s="148" t="str">
        <f>IF(AND(A904&lt;&gt;"",'Données élèves'!AF907&lt;&gt;""),IF('Données élèves'!AF907=TRUE,INDEX(codelangue,MATCH('Données élèves'!L907,liblangue,0)),'Données élèves'!L907),"")</f>
        <v/>
      </c>
      <c r="K904" s="148" t="str">
        <f>IF(AND(A904&lt;&gt;"",'Données élèves'!AH907&lt;&gt;""),IF('Données élèves'!AH907=TRUE,IF(INDEX(codegem,MATCH('Données élèves'!M907,libgem,0))&lt;8000,INDEX(codegem,MATCH('Données élèves'!M907,libgem,0)),""),'Données élèves'!M907),"")</f>
        <v/>
      </c>
      <c r="L904" s="148" t="str">
        <f>IF(AND(A904&lt;&gt;"",'Données élèves'!AH907&lt;&gt;""),IF('Données élèves'!AH907=TRUE,INDEX(codegemhist,MATCH('Données élèves'!M907,libgem,0)),""),"")</f>
        <v/>
      </c>
      <c r="M904" s="148" t="str">
        <f>IF(AND(A904&lt;&gt;"",'Données élèves'!AH907&lt;&gt;""),IF('Données élèves'!AH907=TRUE,IF(INDEX(codegem,MATCH('Données élèves'!M907,libgem,0))&gt;=8000,INDEX(codegem,MATCH('Données élèves'!M907,libgem,0)),""),'Données élèves'!M907),"")</f>
        <v/>
      </c>
      <c r="N904" s="148" t="str">
        <f>IF(AND(A904&lt;&gt;"",'Données élèves'!AI907&lt;&gt;""),IF('Données élèves'!AI907=TRUE,INDEX(codeschart,MATCH('Données élèves'!N907,libschart,0)),'Données élèves'!N907),"")</f>
        <v/>
      </c>
      <c r="O904" s="148" t="str">
        <f>IF(AND(A904&lt;&gt;"",'Données élèves'!O907&lt;&gt;""),'Données élèves'!O907,"")</f>
        <v/>
      </c>
      <c r="P904" s="148" t="str">
        <f>IF(AND(A904&lt;&gt;"",'Données élèves'!AK907&lt;&gt;""),IF('Données élèves'!AK907=TRUE,INDEX(codeform,MATCH('Données élèves'!P907,libform,0)),'Données élèves'!P907),"")</f>
        <v/>
      </c>
      <c r="Q904" s="148" t="str">
        <f>IF(AND(A904&lt;&gt;"",'Données élèves'!AL907&lt;&gt;""),IF('Données élèves'!AL907=TRUE,INDEX(codespe,MATCH('Données élèves'!Q907,libspe,0)),'Données élèves'!Q907),"")</f>
        <v/>
      </c>
      <c r="R904" s="148" t="str">
        <f>IF(AND(A904&lt;&gt;"",OR('Données élèves'!AM907&lt;&gt;"",'Données élèves'!AT907=FALSE)),IF('Données élèves'!AM907=TRUE,INDEX(codemp1,MATCH('Données élèves'!R907,libmp1,0)),IF('Données élèves'!AT907=FALSE,0,'Données élèves'!R907)),"")</f>
        <v/>
      </c>
      <c r="S904" s="148" t="str">
        <f t="shared" si="43"/>
        <v/>
      </c>
      <c r="T904" s="148" t="str">
        <f t="shared" si="44"/>
        <v/>
      </c>
      <c r="U904" s="148" t="str">
        <f>IF(AND(A904&lt;&gt;"",'Données élèves'!S907&lt;&gt;""),'Données élèves'!S907,"")</f>
        <v/>
      </c>
      <c r="V904" s="148" t="str">
        <f>IF(AND(A904&lt;&gt;"",'Données élèves'!T907&lt;&gt;""),'Données élèves'!T907,"")</f>
        <v/>
      </c>
      <c r="W904" s="148" t="str">
        <f>IF(AND(A904&lt;&gt;"",'Données élèves'!U907&lt;&gt;""),'Données élèves'!U907,"")</f>
        <v/>
      </c>
      <c r="X904" s="148" t="str">
        <f>IF(AND(A904&lt;&gt;"",'Données élèves'!V907&lt;&gt;""),'Données élèves'!V907,"")</f>
        <v/>
      </c>
      <c r="Y904" s="148" t="str">
        <f>IF(AND(A904&lt;&gt;"",'Données élèves'!W907&lt;&gt;""),'Données élèves'!W907,"")</f>
        <v/>
      </c>
      <c r="Z904" s="148" t="str">
        <f>IF(AND(A904&lt;&gt;"",'Données élèves'!X907&lt;&gt;""),'Données élèves'!X907,"")</f>
        <v/>
      </c>
    </row>
    <row r="905" spans="1:26" x14ac:dyDescent="0.2">
      <c r="A905" s="146" t="str">
        <f>IF('Données élèves'!$C908&lt;&gt;"",'Données élèves'!A908,"")</f>
        <v/>
      </c>
      <c r="B905" s="146" t="str">
        <f>IF(A905&lt;&gt;"",'Données élèves'!B908,"")</f>
        <v/>
      </c>
      <c r="C905" s="146" t="str">
        <f>IF(AND(A905&lt;&gt;"",'Données élèves'!F908&lt;&gt;""),IF(INDEX(codeclint,MATCH('Données élèves'!F908,libclint,0))&lt;&gt;"",INDEX(codeclint,MATCH('Données élèves'!F908,libclint,0)),""),"")</f>
        <v/>
      </c>
      <c r="D905" s="146" t="str">
        <f t="shared" si="42"/>
        <v/>
      </c>
      <c r="E905" s="146" t="str">
        <f>IF(A905&lt;&gt;"",IF('Données élèves'!G908&lt;&gt;"",IF('Données élèves'!AB908&lt;&gt;"",IF('Données élèves'!G908="LOC.ID",CONCATENATE("LOC.",'Données élèves'!AU$5),'Données élèves'!G908),""),""),"")</f>
        <v/>
      </c>
      <c r="F905" s="146" t="str">
        <f>IF(A905&lt;&gt;"",IF('Données élèves'!H908&lt;&gt;"",'Données élèves'!H908,""),"")</f>
        <v/>
      </c>
      <c r="G905" s="146" t="str">
        <f>IF(AND(A905&lt;&gt;"",'Données élèves'!AC908&lt;&gt;""),IF('Données élèves'!AC908=TRUE,INDEX(codesex,MATCH('Données élèves'!I908,libsex,0)),'Données élèves'!I908),"")</f>
        <v/>
      </c>
      <c r="H905" s="147" t="str">
        <f>IF(A905&lt;&gt;"",IF('Données élèves'!J908&lt;&gt;"",'Données élèves'!J908,""),"")</f>
        <v/>
      </c>
      <c r="I905" s="148" t="str">
        <f>IF(AND(A905&lt;&gt;"",'Données élèves'!AE908&lt;&gt;""),IF('Données élèves'!AE908=TRUE,INDEX(codenat,MATCH('Données élèves'!K908,libnat,0)),'Données élèves'!K908),"")</f>
        <v/>
      </c>
      <c r="J905" s="148" t="str">
        <f>IF(AND(A905&lt;&gt;"",'Données élèves'!AF908&lt;&gt;""),IF('Données élèves'!AF908=TRUE,INDEX(codelangue,MATCH('Données élèves'!L908,liblangue,0)),'Données élèves'!L908),"")</f>
        <v/>
      </c>
      <c r="K905" s="148" t="str">
        <f>IF(AND(A905&lt;&gt;"",'Données élèves'!AH908&lt;&gt;""),IF('Données élèves'!AH908=TRUE,IF(INDEX(codegem,MATCH('Données élèves'!M908,libgem,0))&lt;8000,INDEX(codegem,MATCH('Données élèves'!M908,libgem,0)),""),'Données élèves'!M908),"")</f>
        <v/>
      </c>
      <c r="L905" s="148" t="str">
        <f>IF(AND(A905&lt;&gt;"",'Données élèves'!AH908&lt;&gt;""),IF('Données élèves'!AH908=TRUE,INDEX(codegemhist,MATCH('Données élèves'!M908,libgem,0)),""),"")</f>
        <v/>
      </c>
      <c r="M905" s="148" t="str">
        <f>IF(AND(A905&lt;&gt;"",'Données élèves'!AH908&lt;&gt;""),IF('Données élèves'!AH908=TRUE,IF(INDEX(codegem,MATCH('Données élèves'!M908,libgem,0))&gt;=8000,INDEX(codegem,MATCH('Données élèves'!M908,libgem,0)),""),'Données élèves'!M908),"")</f>
        <v/>
      </c>
      <c r="N905" s="148" t="str">
        <f>IF(AND(A905&lt;&gt;"",'Données élèves'!AI908&lt;&gt;""),IF('Données élèves'!AI908=TRUE,INDEX(codeschart,MATCH('Données élèves'!N908,libschart,0)),'Données élèves'!N908),"")</f>
        <v/>
      </c>
      <c r="O905" s="148" t="str">
        <f>IF(AND(A905&lt;&gt;"",'Données élèves'!O908&lt;&gt;""),'Données élèves'!O908,"")</f>
        <v/>
      </c>
      <c r="P905" s="148" t="str">
        <f>IF(AND(A905&lt;&gt;"",'Données élèves'!AK908&lt;&gt;""),IF('Données élèves'!AK908=TRUE,INDEX(codeform,MATCH('Données élèves'!P908,libform,0)),'Données élèves'!P908),"")</f>
        <v/>
      </c>
      <c r="Q905" s="148" t="str">
        <f>IF(AND(A905&lt;&gt;"",'Données élèves'!AL908&lt;&gt;""),IF('Données élèves'!AL908=TRUE,INDEX(codespe,MATCH('Données élèves'!Q908,libspe,0)),'Données élèves'!Q908),"")</f>
        <v/>
      </c>
      <c r="R905" s="148" t="str">
        <f>IF(AND(A905&lt;&gt;"",OR('Données élèves'!AM908&lt;&gt;"",'Données élèves'!AT908=FALSE)),IF('Données élèves'!AM908=TRUE,INDEX(codemp1,MATCH('Données élèves'!R908,libmp1,0)),IF('Données élèves'!AT908=FALSE,0,'Données élèves'!R908)),"")</f>
        <v/>
      </c>
      <c r="S905" s="148" t="str">
        <f t="shared" si="43"/>
        <v/>
      </c>
      <c r="T905" s="148" t="str">
        <f t="shared" si="44"/>
        <v/>
      </c>
      <c r="U905" s="148" t="str">
        <f>IF(AND(A905&lt;&gt;"",'Données élèves'!S908&lt;&gt;""),'Données élèves'!S908,"")</f>
        <v/>
      </c>
      <c r="V905" s="148" t="str">
        <f>IF(AND(A905&lt;&gt;"",'Données élèves'!T908&lt;&gt;""),'Données élèves'!T908,"")</f>
        <v/>
      </c>
      <c r="W905" s="148" t="str">
        <f>IF(AND(A905&lt;&gt;"",'Données élèves'!U908&lt;&gt;""),'Données élèves'!U908,"")</f>
        <v/>
      </c>
      <c r="X905" s="148" t="str">
        <f>IF(AND(A905&lt;&gt;"",'Données élèves'!V908&lt;&gt;""),'Données élèves'!V908,"")</f>
        <v/>
      </c>
      <c r="Y905" s="148" t="str">
        <f>IF(AND(A905&lt;&gt;"",'Données élèves'!W908&lt;&gt;""),'Données élèves'!W908,"")</f>
        <v/>
      </c>
      <c r="Z905" s="148" t="str">
        <f>IF(AND(A905&lt;&gt;"",'Données élèves'!X908&lt;&gt;""),'Données élèves'!X908,"")</f>
        <v/>
      </c>
    </row>
    <row r="906" spans="1:26" x14ac:dyDescent="0.2">
      <c r="A906" s="146" t="str">
        <f>IF('Données élèves'!$C909&lt;&gt;"",'Données élèves'!A909,"")</f>
        <v/>
      </c>
      <c r="B906" s="146" t="str">
        <f>IF(A906&lt;&gt;"",'Données élèves'!B909,"")</f>
        <v/>
      </c>
      <c r="C906" s="146" t="str">
        <f>IF(AND(A906&lt;&gt;"",'Données élèves'!F909&lt;&gt;""),IF(INDEX(codeclint,MATCH('Données élèves'!F909,libclint,0))&lt;&gt;"",INDEX(codeclint,MATCH('Données élèves'!F909,libclint,0)),""),"")</f>
        <v/>
      </c>
      <c r="D906" s="146" t="str">
        <f t="shared" si="42"/>
        <v/>
      </c>
      <c r="E906" s="146" t="str">
        <f>IF(A906&lt;&gt;"",IF('Données élèves'!G909&lt;&gt;"",IF('Données élèves'!AB909&lt;&gt;"",IF('Données élèves'!G909="LOC.ID",CONCATENATE("LOC.",'Données élèves'!AU$5),'Données élèves'!G909),""),""),"")</f>
        <v/>
      </c>
      <c r="F906" s="146" t="str">
        <f>IF(A906&lt;&gt;"",IF('Données élèves'!H909&lt;&gt;"",'Données élèves'!H909,""),"")</f>
        <v/>
      </c>
      <c r="G906" s="146" t="str">
        <f>IF(AND(A906&lt;&gt;"",'Données élèves'!AC909&lt;&gt;""),IF('Données élèves'!AC909=TRUE,INDEX(codesex,MATCH('Données élèves'!I909,libsex,0)),'Données élèves'!I909),"")</f>
        <v/>
      </c>
      <c r="H906" s="147" t="str">
        <f>IF(A906&lt;&gt;"",IF('Données élèves'!J909&lt;&gt;"",'Données élèves'!J909,""),"")</f>
        <v/>
      </c>
      <c r="I906" s="148" t="str">
        <f>IF(AND(A906&lt;&gt;"",'Données élèves'!AE909&lt;&gt;""),IF('Données élèves'!AE909=TRUE,INDEX(codenat,MATCH('Données élèves'!K909,libnat,0)),'Données élèves'!K909),"")</f>
        <v/>
      </c>
      <c r="J906" s="148" t="str">
        <f>IF(AND(A906&lt;&gt;"",'Données élèves'!AF909&lt;&gt;""),IF('Données élèves'!AF909=TRUE,INDEX(codelangue,MATCH('Données élèves'!L909,liblangue,0)),'Données élèves'!L909),"")</f>
        <v/>
      </c>
      <c r="K906" s="148" t="str">
        <f>IF(AND(A906&lt;&gt;"",'Données élèves'!AH909&lt;&gt;""),IF('Données élèves'!AH909=TRUE,IF(INDEX(codegem,MATCH('Données élèves'!M909,libgem,0))&lt;8000,INDEX(codegem,MATCH('Données élèves'!M909,libgem,0)),""),'Données élèves'!M909),"")</f>
        <v/>
      </c>
      <c r="L906" s="148" t="str">
        <f>IF(AND(A906&lt;&gt;"",'Données élèves'!AH909&lt;&gt;""),IF('Données élèves'!AH909=TRUE,INDEX(codegemhist,MATCH('Données élèves'!M909,libgem,0)),""),"")</f>
        <v/>
      </c>
      <c r="M906" s="148" t="str">
        <f>IF(AND(A906&lt;&gt;"",'Données élèves'!AH909&lt;&gt;""),IF('Données élèves'!AH909=TRUE,IF(INDEX(codegem,MATCH('Données élèves'!M909,libgem,0))&gt;=8000,INDEX(codegem,MATCH('Données élèves'!M909,libgem,0)),""),'Données élèves'!M909),"")</f>
        <v/>
      </c>
      <c r="N906" s="148" t="str">
        <f>IF(AND(A906&lt;&gt;"",'Données élèves'!AI909&lt;&gt;""),IF('Données élèves'!AI909=TRUE,INDEX(codeschart,MATCH('Données élèves'!N909,libschart,0)),'Données élèves'!N909),"")</f>
        <v/>
      </c>
      <c r="O906" s="148" t="str">
        <f>IF(AND(A906&lt;&gt;"",'Données élèves'!O909&lt;&gt;""),'Données élèves'!O909,"")</f>
        <v/>
      </c>
      <c r="P906" s="148" t="str">
        <f>IF(AND(A906&lt;&gt;"",'Données élèves'!AK909&lt;&gt;""),IF('Données élèves'!AK909=TRUE,INDEX(codeform,MATCH('Données élèves'!P909,libform,0)),'Données élèves'!P909),"")</f>
        <v/>
      </c>
      <c r="Q906" s="148" t="str">
        <f>IF(AND(A906&lt;&gt;"",'Données élèves'!AL909&lt;&gt;""),IF('Données élèves'!AL909=TRUE,INDEX(codespe,MATCH('Données élèves'!Q909,libspe,0)),'Données élèves'!Q909),"")</f>
        <v/>
      </c>
      <c r="R906" s="148" t="str">
        <f>IF(AND(A906&lt;&gt;"",OR('Données élèves'!AM909&lt;&gt;"",'Données élèves'!AT909=FALSE)),IF('Données élèves'!AM909=TRUE,INDEX(codemp1,MATCH('Données élèves'!R909,libmp1,0)),IF('Données élèves'!AT909=FALSE,0,'Données élèves'!R909)),"")</f>
        <v/>
      </c>
      <c r="S906" s="148" t="str">
        <f t="shared" si="43"/>
        <v/>
      </c>
      <c r="T906" s="148" t="str">
        <f t="shared" si="44"/>
        <v/>
      </c>
      <c r="U906" s="148" t="str">
        <f>IF(AND(A906&lt;&gt;"",'Données élèves'!S909&lt;&gt;""),'Données élèves'!S909,"")</f>
        <v/>
      </c>
      <c r="V906" s="148" t="str">
        <f>IF(AND(A906&lt;&gt;"",'Données élèves'!T909&lt;&gt;""),'Données élèves'!T909,"")</f>
        <v/>
      </c>
      <c r="W906" s="148" t="str">
        <f>IF(AND(A906&lt;&gt;"",'Données élèves'!U909&lt;&gt;""),'Données élèves'!U909,"")</f>
        <v/>
      </c>
      <c r="X906" s="148" t="str">
        <f>IF(AND(A906&lt;&gt;"",'Données élèves'!V909&lt;&gt;""),'Données élèves'!V909,"")</f>
        <v/>
      </c>
      <c r="Y906" s="148" t="str">
        <f>IF(AND(A906&lt;&gt;"",'Données élèves'!W909&lt;&gt;""),'Données élèves'!W909,"")</f>
        <v/>
      </c>
      <c r="Z906" s="148" t="str">
        <f>IF(AND(A906&lt;&gt;"",'Données élèves'!X909&lt;&gt;""),'Données élèves'!X909,"")</f>
        <v/>
      </c>
    </row>
    <row r="907" spans="1:26" x14ac:dyDescent="0.2">
      <c r="A907" s="146" t="str">
        <f>IF('Données élèves'!$C910&lt;&gt;"",'Données élèves'!A910,"")</f>
        <v/>
      </c>
      <c r="B907" s="146" t="str">
        <f>IF(A907&lt;&gt;"",'Données élèves'!B910,"")</f>
        <v/>
      </c>
      <c r="C907" s="146" t="str">
        <f>IF(AND(A907&lt;&gt;"",'Données élèves'!F910&lt;&gt;""),IF(INDEX(codeclint,MATCH('Données élèves'!F910,libclint,0))&lt;&gt;"",INDEX(codeclint,MATCH('Données élèves'!F910,libclint,0)),""),"")</f>
        <v/>
      </c>
      <c r="D907" s="146" t="str">
        <f t="shared" si="42"/>
        <v/>
      </c>
      <c r="E907" s="146" t="str">
        <f>IF(A907&lt;&gt;"",IF('Données élèves'!G910&lt;&gt;"",IF('Données élèves'!AB910&lt;&gt;"",IF('Données élèves'!G910="LOC.ID",CONCATENATE("LOC.",'Données élèves'!AU$5),'Données élèves'!G910),""),""),"")</f>
        <v/>
      </c>
      <c r="F907" s="146" t="str">
        <f>IF(A907&lt;&gt;"",IF('Données élèves'!H910&lt;&gt;"",'Données élèves'!H910,""),"")</f>
        <v/>
      </c>
      <c r="G907" s="146" t="str">
        <f>IF(AND(A907&lt;&gt;"",'Données élèves'!AC910&lt;&gt;""),IF('Données élèves'!AC910=TRUE,INDEX(codesex,MATCH('Données élèves'!I910,libsex,0)),'Données élèves'!I910),"")</f>
        <v/>
      </c>
      <c r="H907" s="147" t="str">
        <f>IF(A907&lt;&gt;"",IF('Données élèves'!J910&lt;&gt;"",'Données élèves'!J910,""),"")</f>
        <v/>
      </c>
      <c r="I907" s="148" t="str">
        <f>IF(AND(A907&lt;&gt;"",'Données élèves'!AE910&lt;&gt;""),IF('Données élèves'!AE910=TRUE,INDEX(codenat,MATCH('Données élèves'!K910,libnat,0)),'Données élèves'!K910),"")</f>
        <v/>
      </c>
      <c r="J907" s="148" t="str">
        <f>IF(AND(A907&lt;&gt;"",'Données élèves'!AF910&lt;&gt;""),IF('Données élèves'!AF910=TRUE,INDEX(codelangue,MATCH('Données élèves'!L910,liblangue,0)),'Données élèves'!L910),"")</f>
        <v/>
      </c>
      <c r="K907" s="148" t="str">
        <f>IF(AND(A907&lt;&gt;"",'Données élèves'!AH910&lt;&gt;""),IF('Données élèves'!AH910=TRUE,IF(INDEX(codegem,MATCH('Données élèves'!M910,libgem,0))&lt;8000,INDEX(codegem,MATCH('Données élèves'!M910,libgem,0)),""),'Données élèves'!M910),"")</f>
        <v/>
      </c>
      <c r="L907" s="148" t="str">
        <f>IF(AND(A907&lt;&gt;"",'Données élèves'!AH910&lt;&gt;""),IF('Données élèves'!AH910=TRUE,INDEX(codegemhist,MATCH('Données élèves'!M910,libgem,0)),""),"")</f>
        <v/>
      </c>
      <c r="M907" s="148" t="str">
        <f>IF(AND(A907&lt;&gt;"",'Données élèves'!AH910&lt;&gt;""),IF('Données élèves'!AH910=TRUE,IF(INDEX(codegem,MATCH('Données élèves'!M910,libgem,0))&gt;=8000,INDEX(codegem,MATCH('Données élèves'!M910,libgem,0)),""),'Données élèves'!M910),"")</f>
        <v/>
      </c>
      <c r="N907" s="148" t="str">
        <f>IF(AND(A907&lt;&gt;"",'Données élèves'!AI910&lt;&gt;""),IF('Données élèves'!AI910=TRUE,INDEX(codeschart,MATCH('Données élèves'!N910,libschart,0)),'Données élèves'!N910),"")</f>
        <v/>
      </c>
      <c r="O907" s="148" t="str">
        <f>IF(AND(A907&lt;&gt;"",'Données élèves'!O910&lt;&gt;""),'Données élèves'!O910,"")</f>
        <v/>
      </c>
      <c r="P907" s="148" t="str">
        <f>IF(AND(A907&lt;&gt;"",'Données élèves'!AK910&lt;&gt;""),IF('Données élèves'!AK910=TRUE,INDEX(codeform,MATCH('Données élèves'!P910,libform,0)),'Données élèves'!P910),"")</f>
        <v/>
      </c>
      <c r="Q907" s="148" t="str">
        <f>IF(AND(A907&lt;&gt;"",'Données élèves'!AL910&lt;&gt;""),IF('Données élèves'!AL910=TRUE,INDEX(codespe,MATCH('Données élèves'!Q910,libspe,0)),'Données élèves'!Q910),"")</f>
        <v/>
      </c>
      <c r="R907" s="148" t="str">
        <f>IF(AND(A907&lt;&gt;"",OR('Données élèves'!AM910&lt;&gt;"",'Données élèves'!AT910=FALSE)),IF('Données élèves'!AM910=TRUE,INDEX(codemp1,MATCH('Données élèves'!R910,libmp1,0)),IF('Données élèves'!AT910=FALSE,0,'Données élèves'!R910)),"")</f>
        <v/>
      </c>
      <c r="S907" s="148" t="str">
        <f t="shared" si="43"/>
        <v/>
      </c>
      <c r="T907" s="148" t="str">
        <f t="shared" si="44"/>
        <v/>
      </c>
      <c r="U907" s="148" t="str">
        <f>IF(AND(A907&lt;&gt;"",'Données élèves'!S910&lt;&gt;""),'Données élèves'!S910,"")</f>
        <v/>
      </c>
      <c r="V907" s="148" t="str">
        <f>IF(AND(A907&lt;&gt;"",'Données élèves'!T910&lt;&gt;""),'Données élèves'!T910,"")</f>
        <v/>
      </c>
      <c r="W907" s="148" t="str">
        <f>IF(AND(A907&lt;&gt;"",'Données élèves'!U910&lt;&gt;""),'Données élèves'!U910,"")</f>
        <v/>
      </c>
      <c r="X907" s="148" t="str">
        <f>IF(AND(A907&lt;&gt;"",'Données élèves'!V910&lt;&gt;""),'Données élèves'!V910,"")</f>
        <v/>
      </c>
      <c r="Y907" s="148" t="str">
        <f>IF(AND(A907&lt;&gt;"",'Données élèves'!W910&lt;&gt;""),'Données élèves'!W910,"")</f>
        <v/>
      </c>
      <c r="Z907" s="148" t="str">
        <f>IF(AND(A907&lt;&gt;"",'Données élèves'!X910&lt;&gt;""),'Données élèves'!X910,"")</f>
        <v/>
      </c>
    </row>
    <row r="908" spans="1:26" x14ac:dyDescent="0.2">
      <c r="A908" s="146" t="str">
        <f>IF('Données élèves'!$C911&lt;&gt;"",'Données élèves'!A911,"")</f>
        <v/>
      </c>
      <c r="B908" s="146" t="str">
        <f>IF(A908&lt;&gt;"",'Données élèves'!B911,"")</f>
        <v/>
      </c>
      <c r="C908" s="146" t="str">
        <f>IF(AND(A908&lt;&gt;"",'Données élèves'!F911&lt;&gt;""),IF(INDEX(codeclint,MATCH('Données élèves'!F911,libclint,0))&lt;&gt;"",INDEX(codeclint,MATCH('Données élèves'!F911,libclint,0)),""),"")</f>
        <v/>
      </c>
      <c r="D908" s="146" t="str">
        <f t="shared" si="42"/>
        <v/>
      </c>
      <c r="E908" s="146" t="str">
        <f>IF(A908&lt;&gt;"",IF('Données élèves'!G911&lt;&gt;"",IF('Données élèves'!AB911&lt;&gt;"",IF('Données élèves'!G911="LOC.ID",CONCATENATE("LOC.",'Données élèves'!AU$5),'Données élèves'!G911),""),""),"")</f>
        <v/>
      </c>
      <c r="F908" s="146" t="str">
        <f>IF(A908&lt;&gt;"",IF('Données élèves'!H911&lt;&gt;"",'Données élèves'!H911,""),"")</f>
        <v/>
      </c>
      <c r="G908" s="146" t="str">
        <f>IF(AND(A908&lt;&gt;"",'Données élèves'!AC911&lt;&gt;""),IF('Données élèves'!AC911=TRUE,INDEX(codesex,MATCH('Données élèves'!I911,libsex,0)),'Données élèves'!I911),"")</f>
        <v/>
      </c>
      <c r="H908" s="147" t="str">
        <f>IF(A908&lt;&gt;"",IF('Données élèves'!J911&lt;&gt;"",'Données élèves'!J911,""),"")</f>
        <v/>
      </c>
      <c r="I908" s="148" t="str">
        <f>IF(AND(A908&lt;&gt;"",'Données élèves'!AE911&lt;&gt;""),IF('Données élèves'!AE911=TRUE,INDEX(codenat,MATCH('Données élèves'!K911,libnat,0)),'Données élèves'!K911),"")</f>
        <v/>
      </c>
      <c r="J908" s="148" t="str">
        <f>IF(AND(A908&lt;&gt;"",'Données élèves'!AF911&lt;&gt;""),IF('Données élèves'!AF911=TRUE,INDEX(codelangue,MATCH('Données élèves'!L911,liblangue,0)),'Données élèves'!L911),"")</f>
        <v/>
      </c>
      <c r="K908" s="148" t="str">
        <f>IF(AND(A908&lt;&gt;"",'Données élèves'!AH911&lt;&gt;""),IF('Données élèves'!AH911=TRUE,IF(INDEX(codegem,MATCH('Données élèves'!M911,libgem,0))&lt;8000,INDEX(codegem,MATCH('Données élèves'!M911,libgem,0)),""),'Données élèves'!M911),"")</f>
        <v/>
      </c>
      <c r="L908" s="148" t="str">
        <f>IF(AND(A908&lt;&gt;"",'Données élèves'!AH911&lt;&gt;""),IF('Données élèves'!AH911=TRUE,INDEX(codegemhist,MATCH('Données élèves'!M911,libgem,0)),""),"")</f>
        <v/>
      </c>
      <c r="M908" s="148" t="str">
        <f>IF(AND(A908&lt;&gt;"",'Données élèves'!AH911&lt;&gt;""),IF('Données élèves'!AH911=TRUE,IF(INDEX(codegem,MATCH('Données élèves'!M911,libgem,0))&gt;=8000,INDEX(codegem,MATCH('Données élèves'!M911,libgem,0)),""),'Données élèves'!M911),"")</f>
        <v/>
      </c>
      <c r="N908" s="148" t="str">
        <f>IF(AND(A908&lt;&gt;"",'Données élèves'!AI911&lt;&gt;""),IF('Données élèves'!AI911=TRUE,INDEX(codeschart,MATCH('Données élèves'!N911,libschart,0)),'Données élèves'!N911),"")</f>
        <v/>
      </c>
      <c r="O908" s="148" t="str">
        <f>IF(AND(A908&lt;&gt;"",'Données élèves'!O911&lt;&gt;""),'Données élèves'!O911,"")</f>
        <v/>
      </c>
      <c r="P908" s="148" t="str">
        <f>IF(AND(A908&lt;&gt;"",'Données élèves'!AK911&lt;&gt;""),IF('Données élèves'!AK911=TRUE,INDEX(codeform,MATCH('Données élèves'!P911,libform,0)),'Données élèves'!P911),"")</f>
        <v/>
      </c>
      <c r="Q908" s="148" t="str">
        <f>IF(AND(A908&lt;&gt;"",'Données élèves'!AL911&lt;&gt;""),IF('Données élèves'!AL911=TRUE,INDEX(codespe,MATCH('Données élèves'!Q911,libspe,0)),'Données élèves'!Q911),"")</f>
        <v/>
      </c>
      <c r="R908" s="148" t="str">
        <f>IF(AND(A908&lt;&gt;"",OR('Données élèves'!AM911&lt;&gt;"",'Données élèves'!AT911=FALSE)),IF('Données élèves'!AM911=TRUE,INDEX(codemp1,MATCH('Données élèves'!R911,libmp1,0)),IF('Données élèves'!AT911=FALSE,0,'Données élèves'!R911)),"")</f>
        <v/>
      </c>
      <c r="S908" s="148" t="str">
        <f t="shared" si="43"/>
        <v/>
      </c>
      <c r="T908" s="148" t="str">
        <f t="shared" si="44"/>
        <v/>
      </c>
      <c r="U908" s="148" t="str">
        <f>IF(AND(A908&lt;&gt;"",'Données élèves'!S911&lt;&gt;""),'Données élèves'!S911,"")</f>
        <v/>
      </c>
      <c r="V908" s="148" t="str">
        <f>IF(AND(A908&lt;&gt;"",'Données élèves'!T911&lt;&gt;""),'Données élèves'!T911,"")</f>
        <v/>
      </c>
      <c r="W908" s="148" t="str">
        <f>IF(AND(A908&lt;&gt;"",'Données élèves'!U911&lt;&gt;""),'Données élèves'!U911,"")</f>
        <v/>
      </c>
      <c r="X908" s="148" t="str">
        <f>IF(AND(A908&lt;&gt;"",'Données élèves'!V911&lt;&gt;""),'Données élèves'!V911,"")</f>
        <v/>
      </c>
      <c r="Y908" s="148" t="str">
        <f>IF(AND(A908&lt;&gt;"",'Données élèves'!W911&lt;&gt;""),'Données élèves'!W911,"")</f>
        <v/>
      </c>
      <c r="Z908" s="148" t="str">
        <f>IF(AND(A908&lt;&gt;"",'Données élèves'!X911&lt;&gt;""),'Données élèves'!X911,"")</f>
        <v/>
      </c>
    </row>
    <row r="909" spans="1:26" x14ac:dyDescent="0.2">
      <c r="A909" s="146" t="str">
        <f>IF('Données élèves'!$C912&lt;&gt;"",'Données élèves'!A912,"")</f>
        <v/>
      </c>
      <c r="B909" s="146" t="str">
        <f>IF(A909&lt;&gt;"",'Données élèves'!B912,"")</f>
        <v/>
      </c>
      <c r="C909" s="146" t="str">
        <f>IF(AND(A909&lt;&gt;"",'Données élèves'!F912&lt;&gt;""),IF(INDEX(codeclint,MATCH('Données élèves'!F912,libclint,0))&lt;&gt;"",INDEX(codeclint,MATCH('Données élèves'!F912,libclint,0)),""),"")</f>
        <v/>
      </c>
      <c r="D909" s="146" t="str">
        <f t="shared" si="42"/>
        <v/>
      </c>
      <c r="E909" s="146" t="str">
        <f>IF(A909&lt;&gt;"",IF('Données élèves'!G912&lt;&gt;"",IF('Données élèves'!AB912&lt;&gt;"",IF('Données élèves'!G912="LOC.ID",CONCATENATE("LOC.",'Données élèves'!AU$5),'Données élèves'!G912),""),""),"")</f>
        <v/>
      </c>
      <c r="F909" s="146" t="str">
        <f>IF(A909&lt;&gt;"",IF('Données élèves'!H912&lt;&gt;"",'Données élèves'!H912,""),"")</f>
        <v/>
      </c>
      <c r="G909" s="146" t="str">
        <f>IF(AND(A909&lt;&gt;"",'Données élèves'!AC912&lt;&gt;""),IF('Données élèves'!AC912=TRUE,INDEX(codesex,MATCH('Données élèves'!I912,libsex,0)),'Données élèves'!I912),"")</f>
        <v/>
      </c>
      <c r="H909" s="147" t="str">
        <f>IF(A909&lt;&gt;"",IF('Données élèves'!J912&lt;&gt;"",'Données élèves'!J912,""),"")</f>
        <v/>
      </c>
      <c r="I909" s="148" t="str">
        <f>IF(AND(A909&lt;&gt;"",'Données élèves'!AE912&lt;&gt;""),IF('Données élèves'!AE912=TRUE,INDEX(codenat,MATCH('Données élèves'!K912,libnat,0)),'Données élèves'!K912),"")</f>
        <v/>
      </c>
      <c r="J909" s="148" t="str">
        <f>IF(AND(A909&lt;&gt;"",'Données élèves'!AF912&lt;&gt;""),IF('Données élèves'!AF912=TRUE,INDEX(codelangue,MATCH('Données élèves'!L912,liblangue,0)),'Données élèves'!L912),"")</f>
        <v/>
      </c>
      <c r="K909" s="148" t="str">
        <f>IF(AND(A909&lt;&gt;"",'Données élèves'!AH912&lt;&gt;""),IF('Données élèves'!AH912=TRUE,IF(INDEX(codegem,MATCH('Données élèves'!M912,libgem,0))&lt;8000,INDEX(codegem,MATCH('Données élèves'!M912,libgem,0)),""),'Données élèves'!M912),"")</f>
        <v/>
      </c>
      <c r="L909" s="148" t="str">
        <f>IF(AND(A909&lt;&gt;"",'Données élèves'!AH912&lt;&gt;""),IF('Données élèves'!AH912=TRUE,INDEX(codegemhist,MATCH('Données élèves'!M912,libgem,0)),""),"")</f>
        <v/>
      </c>
      <c r="M909" s="148" t="str">
        <f>IF(AND(A909&lt;&gt;"",'Données élèves'!AH912&lt;&gt;""),IF('Données élèves'!AH912=TRUE,IF(INDEX(codegem,MATCH('Données élèves'!M912,libgem,0))&gt;=8000,INDEX(codegem,MATCH('Données élèves'!M912,libgem,0)),""),'Données élèves'!M912),"")</f>
        <v/>
      </c>
      <c r="N909" s="148" t="str">
        <f>IF(AND(A909&lt;&gt;"",'Données élèves'!AI912&lt;&gt;""),IF('Données élèves'!AI912=TRUE,INDEX(codeschart,MATCH('Données élèves'!N912,libschart,0)),'Données élèves'!N912),"")</f>
        <v/>
      </c>
      <c r="O909" s="148" t="str">
        <f>IF(AND(A909&lt;&gt;"",'Données élèves'!O912&lt;&gt;""),'Données élèves'!O912,"")</f>
        <v/>
      </c>
      <c r="P909" s="148" t="str">
        <f>IF(AND(A909&lt;&gt;"",'Données élèves'!AK912&lt;&gt;""),IF('Données élèves'!AK912=TRUE,INDEX(codeform,MATCH('Données élèves'!P912,libform,0)),'Données élèves'!P912),"")</f>
        <v/>
      </c>
      <c r="Q909" s="148" t="str">
        <f>IF(AND(A909&lt;&gt;"",'Données élèves'!AL912&lt;&gt;""),IF('Données élèves'!AL912=TRUE,INDEX(codespe,MATCH('Données élèves'!Q912,libspe,0)),'Données élèves'!Q912),"")</f>
        <v/>
      </c>
      <c r="R909" s="148" t="str">
        <f>IF(AND(A909&lt;&gt;"",OR('Données élèves'!AM912&lt;&gt;"",'Données élèves'!AT912=FALSE)),IF('Données élèves'!AM912=TRUE,INDEX(codemp1,MATCH('Données élèves'!R912,libmp1,0)),IF('Données élèves'!AT912=FALSE,0,'Données élèves'!R912)),"")</f>
        <v/>
      </c>
      <c r="S909" s="148" t="str">
        <f t="shared" si="43"/>
        <v/>
      </c>
      <c r="T909" s="148" t="str">
        <f t="shared" si="44"/>
        <v/>
      </c>
      <c r="U909" s="148" t="str">
        <f>IF(AND(A909&lt;&gt;"",'Données élèves'!S912&lt;&gt;""),'Données élèves'!S912,"")</f>
        <v/>
      </c>
      <c r="V909" s="148" t="str">
        <f>IF(AND(A909&lt;&gt;"",'Données élèves'!T912&lt;&gt;""),'Données élèves'!T912,"")</f>
        <v/>
      </c>
      <c r="W909" s="148" t="str">
        <f>IF(AND(A909&lt;&gt;"",'Données élèves'!U912&lt;&gt;""),'Données élèves'!U912,"")</f>
        <v/>
      </c>
      <c r="X909" s="148" t="str">
        <f>IF(AND(A909&lt;&gt;"",'Données élèves'!V912&lt;&gt;""),'Données élèves'!V912,"")</f>
        <v/>
      </c>
      <c r="Y909" s="148" t="str">
        <f>IF(AND(A909&lt;&gt;"",'Données élèves'!W912&lt;&gt;""),'Données élèves'!W912,"")</f>
        <v/>
      </c>
      <c r="Z909" s="148" t="str">
        <f>IF(AND(A909&lt;&gt;"",'Données élèves'!X912&lt;&gt;""),'Données élèves'!X912,"")</f>
        <v/>
      </c>
    </row>
    <row r="910" spans="1:26" x14ac:dyDescent="0.2">
      <c r="A910" s="146" t="str">
        <f>IF('Données élèves'!$C913&lt;&gt;"",'Données élèves'!A913,"")</f>
        <v/>
      </c>
      <c r="B910" s="146" t="str">
        <f>IF(A910&lt;&gt;"",'Données élèves'!B913,"")</f>
        <v/>
      </c>
      <c r="C910" s="146" t="str">
        <f>IF(AND(A910&lt;&gt;"",'Données élèves'!F913&lt;&gt;""),IF(INDEX(codeclint,MATCH('Données élèves'!F913,libclint,0))&lt;&gt;"",INDEX(codeclint,MATCH('Données élèves'!F913,libclint,0)),""),"")</f>
        <v/>
      </c>
      <c r="D910" s="146" t="str">
        <f t="shared" si="42"/>
        <v/>
      </c>
      <c r="E910" s="146" t="str">
        <f>IF(A910&lt;&gt;"",IF('Données élèves'!G913&lt;&gt;"",IF('Données élèves'!AB913&lt;&gt;"",IF('Données élèves'!G913="LOC.ID",CONCATENATE("LOC.",'Données élèves'!AU$5),'Données élèves'!G913),""),""),"")</f>
        <v/>
      </c>
      <c r="F910" s="146" t="str">
        <f>IF(A910&lt;&gt;"",IF('Données élèves'!H913&lt;&gt;"",'Données élèves'!H913,""),"")</f>
        <v/>
      </c>
      <c r="G910" s="146" t="str">
        <f>IF(AND(A910&lt;&gt;"",'Données élèves'!AC913&lt;&gt;""),IF('Données élèves'!AC913=TRUE,INDEX(codesex,MATCH('Données élèves'!I913,libsex,0)),'Données élèves'!I913),"")</f>
        <v/>
      </c>
      <c r="H910" s="147" t="str">
        <f>IF(A910&lt;&gt;"",IF('Données élèves'!J913&lt;&gt;"",'Données élèves'!J913,""),"")</f>
        <v/>
      </c>
      <c r="I910" s="148" t="str">
        <f>IF(AND(A910&lt;&gt;"",'Données élèves'!AE913&lt;&gt;""),IF('Données élèves'!AE913=TRUE,INDEX(codenat,MATCH('Données élèves'!K913,libnat,0)),'Données élèves'!K913),"")</f>
        <v/>
      </c>
      <c r="J910" s="148" t="str">
        <f>IF(AND(A910&lt;&gt;"",'Données élèves'!AF913&lt;&gt;""),IF('Données élèves'!AF913=TRUE,INDEX(codelangue,MATCH('Données élèves'!L913,liblangue,0)),'Données élèves'!L913),"")</f>
        <v/>
      </c>
      <c r="K910" s="148" t="str">
        <f>IF(AND(A910&lt;&gt;"",'Données élèves'!AH913&lt;&gt;""),IF('Données élèves'!AH913=TRUE,IF(INDEX(codegem,MATCH('Données élèves'!M913,libgem,0))&lt;8000,INDEX(codegem,MATCH('Données élèves'!M913,libgem,0)),""),'Données élèves'!M913),"")</f>
        <v/>
      </c>
      <c r="L910" s="148" t="str">
        <f>IF(AND(A910&lt;&gt;"",'Données élèves'!AH913&lt;&gt;""),IF('Données élèves'!AH913=TRUE,INDEX(codegemhist,MATCH('Données élèves'!M913,libgem,0)),""),"")</f>
        <v/>
      </c>
      <c r="M910" s="148" t="str">
        <f>IF(AND(A910&lt;&gt;"",'Données élèves'!AH913&lt;&gt;""),IF('Données élèves'!AH913=TRUE,IF(INDEX(codegem,MATCH('Données élèves'!M913,libgem,0))&gt;=8000,INDEX(codegem,MATCH('Données élèves'!M913,libgem,0)),""),'Données élèves'!M913),"")</f>
        <v/>
      </c>
      <c r="N910" s="148" t="str">
        <f>IF(AND(A910&lt;&gt;"",'Données élèves'!AI913&lt;&gt;""),IF('Données élèves'!AI913=TRUE,INDEX(codeschart,MATCH('Données élèves'!N913,libschart,0)),'Données élèves'!N913),"")</f>
        <v/>
      </c>
      <c r="O910" s="148" t="str">
        <f>IF(AND(A910&lt;&gt;"",'Données élèves'!O913&lt;&gt;""),'Données élèves'!O913,"")</f>
        <v/>
      </c>
      <c r="P910" s="148" t="str">
        <f>IF(AND(A910&lt;&gt;"",'Données élèves'!AK913&lt;&gt;""),IF('Données élèves'!AK913=TRUE,INDEX(codeform,MATCH('Données élèves'!P913,libform,0)),'Données élèves'!P913),"")</f>
        <v/>
      </c>
      <c r="Q910" s="148" t="str">
        <f>IF(AND(A910&lt;&gt;"",'Données élèves'!AL913&lt;&gt;""),IF('Données élèves'!AL913=TRUE,INDEX(codespe,MATCH('Données élèves'!Q913,libspe,0)),'Données élèves'!Q913),"")</f>
        <v/>
      </c>
      <c r="R910" s="148" t="str">
        <f>IF(AND(A910&lt;&gt;"",OR('Données élèves'!AM913&lt;&gt;"",'Données élèves'!AT913=FALSE)),IF('Données élèves'!AM913=TRUE,INDEX(codemp1,MATCH('Données élèves'!R913,libmp1,0)),IF('Données élèves'!AT913=FALSE,0,'Données élèves'!R913)),"")</f>
        <v/>
      </c>
      <c r="S910" s="148" t="str">
        <f t="shared" si="43"/>
        <v/>
      </c>
      <c r="T910" s="148" t="str">
        <f t="shared" si="44"/>
        <v/>
      </c>
      <c r="U910" s="148" t="str">
        <f>IF(AND(A910&lt;&gt;"",'Données élèves'!S913&lt;&gt;""),'Données élèves'!S913,"")</f>
        <v/>
      </c>
      <c r="V910" s="148" t="str">
        <f>IF(AND(A910&lt;&gt;"",'Données élèves'!T913&lt;&gt;""),'Données élèves'!T913,"")</f>
        <v/>
      </c>
      <c r="W910" s="148" t="str">
        <f>IF(AND(A910&lt;&gt;"",'Données élèves'!U913&lt;&gt;""),'Données élèves'!U913,"")</f>
        <v/>
      </c>
      <c r="X910" s="148" t="str">
        <f>IF(AND(A910&lt;&gt;"",'Données élèves'!V913&lt;&gt;""),'Données élèves'!V913,"")</f>
        <v/>
      </c>
      <c r="Y910" s="148" t="str">
        <f>IF(AND(A910&lt;&gt;"",'Données élèves'!W913&lt;&gt;""),'Données élèves'!W913,"")</f>
        <v/>
      </c>
      <c r="Z910" s="148" t="str">
        <f>IF(AND(A910&lt;&gt;"",'Données élèves'!X913&lt;&gt;""),'Données élèves'!X913,"")</f>
        <v/>
      </c>
    </row>
    <row r="911" spans="1:26" x14ac:dyDescent="0.2">
      <c r="A911" s="146" t="str">
        <f>IF('Données élèves'!$C914&lt;&gt;"",'Données élèves'!A914,"")</f>
        <v/>
      </c>
      <c r="B911" s="146" t="str">
        <f>IF(A911&lt;&gt;"",'Données élèves'!B914,"")</f>
        <v/>
      </c>
      <c r="C911" s="146" t="str">
        <f>IF(AND(A911&lt;&gt;"",'Données élèves'!F914&lt;&gt;""),IF(INDEX(codeclint,MATCH('Données élèves'!F914,libclint,0))&lt;&gt;"",INDEX(codeclint,MATCH('Données élèves'!F914,libclint,0)),""),"")</f>
        <v/>
      </c>
      <c r="D911" s="146" t="str">
        <f t="shared" si="42"/>
        <v/>
      </c>
      <c r="E911" s="146" t="str">
        <f>IF(A911&lt;&gt;"",IF('Données élèves'!G914&lt;&gt;"",IF('Données élèves'!AB914&lt;&gt;"",IF('Données élèves'!G914="LOC.ID",CONCATENATE("LOC.",'Données élèves'!AU$5),'Données élèves'!G914),""),""),"")</f>
        <v/>
      </c>
      <c r="F911" s="146" t="str">
        <f>IF(A911&lt;&gt;"",IF('Données élèves'!H914&lt;&gt;"",'Données élèves'!H914,""),"")</f>
        <v/>
      </c>
      <c r="G911" s="146" t="str">
        <f>IF(AND(A911&lt;&gt;"",'Données élèves'!AC914&lt;&gt;""),IF('Données élèves'!AC914=TRUE,INDEX(codesex,MATCH('Données élèves'!I914,libsex,0)),'Données élèves'!I914),"")</f>
        <v/>
      </c>
      <c r="H911" s="147" t="str">
        <f>IF(A911&lt;&gt;"",IF('Données élèves'!J914&lt;&gt;"",'Données élèves'!J914,""),"")</f>
        <v/>
      </c>
      <c r="I911" s="148" t="str">
        <f>IF(AND(A911&lt;&gt;"",'Données élèves'!AE914&lt;&gt;""),IF('Données élèves'!AE914=TRUE,INDEX(codenat,MATCH('Données élèves'!K914,libnat,0)),'Données élèves'!K914),"")</f>
        <v/>
      </c>
      <c r="J911" s="148" t="str">
        <f>IF(AND(A911&lt;&gt;"",'Données élèves'!AF914&lt;&gt;""),IF('Données élèves'!AF914=TRUE,INDEX(codelangue,MATCH('Données élèves'!L914,liblangue,0)),'Données élèves'!L914),"")</f>
        <v/>
      </c>
      <c r="K911" s="148" t="str">
        <f>IF(AND(A911&lt;&gt;"",'Données élèves'!AH914&lt;&gt;""),IF('Données élèves'!AH914=TRUE,IF(INDEX(codegem,MATCH('Données élèves'!M914,libgem,0))&lt;8000,INDEX(codegem,MATCH('Données élèves'!M914,libgem,0)),""),'Données élèves'!M914),"")</f>
        <v/>
      </c>
      <c r="L911" s="148" t="str">
        <f>IF(AND(A911&lt;&gt;"",'Données élèves'!AH914&lt;&gt;""),IF('Données élèves'!AH914=TRUE,INDEX(codegemhist,MATCH('Données élèves'!M914,libgem,0)),""),"")</f>
        <v/>
      </c>
      <c r="M911" s="148" t="str">
        <f>IF(AND(A911&lt;&gt;"",'Données élèves'!AH914&lt;&gt;""),IF('Données élèves'!AH914=TRUE,IF(INDEX(codegem,MATCH('Données élèves'!M914,libgem,0))&gt;=8000,INDEX(codegem,MATCH('Données élèves'!M914,libgem,0)),""),'Données élèves'!M914),"")</f>
        <v/>
      </c>
      <c r="N911" s="148" t="str">
        <f>IF(AND(A911&lt;&gt;"",'Données élèves'!AI914&lt;&gt;""),IF('Données élèves'!AI914=TRUE,INDEX(codeschart,MATCH('Données élèves'!N914,libschart,0)),'Données élèves'!N914),"")</f>
        <v/>
      </c>
      <c r="O911" s="148" t="str">
        <f>IF(AND(A911&lt;&gt;"",'Données élèves'!O914&lt;&gt;""),'Données élèves'!O914,"")</f>
        <v/>
      </c>
      <c r="P911" s="148" t="str">
        <f>IF(AND(A911&lt;&gt;"",'Données élèves'!AK914&lt;&gt;""),IF('Données élèves'!AK914=TRUE,INDEX(codeform,MATCH('Données élèves'!P914,libform,0)),'Données élèves'!P914),"")</f>
        <v/>
      </c>
      <c r="Q911" s="148" t="str">
        <f>IF(AND(A911&lt;&gt;"",'Données élèves'!AL914&lt;&gt;""),IF('Données élèves'!AL914=TRUE,INDEX(codespe,MATCH('Données élèves'!Q914,libspe,0)),'Données élèves'!Q914),"")</f>
        <v/>
      </c>
      <c r="R911" s="148" t="str">
        <f>IF(AND(A911&lt;&gt;"",OR('Données élèves'!AM914&lt;&gt;"",'Données élèves'!AT914=FALSE)),IF('Données élèves'!AM914=TRUE,INDEX(codemp1,MATCH('Données élèves'!R914,libmp1,0)),IF('Données élèves'!AT914=FALSE,0,'Données élèves'!R914)),"")</f>
        <v/>
      </c>
      <c r="S911" s="148" t="str">
        <f t="shared" si="43"/>
        <v/>
      </c>
      <c r="T911" s="148" t="str">
        <f t="shared" si="44"/>
        <v/>
      </c>
      <c r="U911" s="148" t="str">
        <f>IF(AND(A911&lt;&gt;"",'Données élèves'!S914&lt;&gt;""),'Données élèves'!S914,"")</f>
        <v/>
      </c>
      <c r="V911" s="148" t="str">
        <f>IF(AND(A911&lt;&gt;"",'Données élèves'!T914&lt;&gt;""),'Données élèves'!T914,"")</f>
        <v/>
      </c>
      <c r="W911" s="148" t="str">
        <f>IF(AND(A911&lt;&gt;"",'Données élèves'!U914&lt;&gt;""),'Données élèves'!U914,"")</f>
        <v/>
      </c>
      <c r="X911" s="148" t="str">
        <f>IF(AND(A911&lt;&gt;"",'Données élèves'!V914&lt;&gt;""),'Données élèves'!V914,"")</f>
        <v/>
      </c>
      <c r="Y911" s="148" t="str">
        <f>IF(AND(A911&lt;&gt;"",'Données élèves'!W914&lt;&gt;""),'Données élèves'!W914,"")</f>
        <v/>
      </c>
      <c r="Z911" s="148" t="str">
        <f>IF(AND(A911&lt;&gt;"",'Données élèves'!X914&lt;&gt;""),'Données élèves'!X914,"")</f>
        <v/>
      </c>
    </row>
    <row r="912" spans="1:26" x14ac:dyDescent="0.2">
      <c r="A912" s="146" t="str">
        <f>IF('Données élèves'!$C915&lt;&gt;"",'Données élèves'!A915,"")</f>
        <v/>
      </c>
      <c r="B912" s="146" t="str">
        <f>IF(A912&lt;&gt;"",'Données élèves'!B915,"")</f>
        <v/>
      </c>
      <c r="C912" s="146" t="str">
        <f>IF(AND(A912&lt;&gt;"",'Données élèves'!F915&lt;&gt;""),IF(INDEX(codeclint,MATCH('Données élèves'!F915,libclint,0))&lt;&gt;"",INDEX(codeclint,MATCH('Données élèves'!F915,libclint,0)),""),"")</f>
        <v/>
      </c>
      <c r="D912" s="146" t="str">
        <f t="shared" si="42"/>
        <v/>
      </c>
      <c r="E912" s="146" t="str">
        <f>IF(A912&lt;&gt;"",IF('Données élèves'!G915&lt;&gt;"",IF('Données élèves'!AB915&lt;&gt;"",IF('Données élèves'!G915="LOC.ID",CONCATENATE("LOC.",'Données élèves'!AU$5),'Données élèves'!G915),""),""),"")</f>
        <v/>
      </c>
      <c r="F912" s="146" t="str">
        <f>IF(A912&lt;&gt;"",IF('Données élèves'!H915&lt;&gt;"",'Données élèves'!H915,""),"")</f>
        <v/>
      </c>
      <c r="G912" s="146" t="str">
        <f>IF(AND(A912&lt;&gt;"",'Données élèves'!AC915&lt;&gt;""),IF('Données élèves'!AC915=TRUE,INDEX(codesex,MATCH('Données élèves'!I915,libsex,0)),'Données élèves'!I915),"")</f>
        <v/>
      </c>
      <c r="H912" s="147" t="str">
        <f>IF(A912&lt;&gt;"",IF('Données élèves'!J915&lt;&gt;"",'Données élèves'!J915,""),"")</f>
        <v/>
      </c>
      <c r="I912" s="148" t="str">
        <f>IF(AND(A912&lt;&gt;"",'Données élèves'!AE915&lt;&gt;""),IF('Données élèves'!AE915=TRUE,INDEX(codenat,MATCH('Données élèves'!K915,libnat,0)),'Données élèves'!K915),"")</f>
        <v/>
      </c>
      <c r="J912" s="148" t="str">
        <f>IF(AND(A912&lt;&gt;"",'Données élèves'!AF915&lt;&gt;""),IF('Données élèves'!AF915=TRUE,INDEX(codelangue,MATCH('Données élèves'!L915,liblangue,0)),'Données élèves'!L915),"")</f>
        <v/>
      </c>
      <c r="K912" s="148" t="str">
        <f>IF(AND(A912&lt;&gt;"",'Données élèves'!AH915&lt;&gt;""),IF('Données élèves'!AH915=TRUE,IF(INDEX(codegem,MATCH('Données élèves'!M915,libgem,0))&lt;8000,INDEX(codegem,MATCH('Données élèves'!M915,libgem,0)),""),'Données élèves'!M915),"")</f>
        <v/>
      </c>
      <c r="L912" s="148" t="str">
        <f>IF(AND(A912&lt;&gt;"",'Données élèves'!AH915&lt;&gt;""),IF('Données élèves'!AH915=TRUE,INDEX(codegemhist,MATCH('Données élèves'!M915,libgem,0)),""),"")</f>
        <v/>
      </c>
      <c r="M912" s="148" t="str">
        <f>IF(AND(A912&lt;&gt;"",'Données élèves'!AH915&lt;&gt;""),IF('Données élèves'!AH915=TRUE,IF(INDEX(codegem,MATCH('Données élèves'!M915,libgem,0))&gt;=8000,INDEX(codegem,MATCH('Données élèves'!M915,libgem,0)),""),'Données élèves'!M915),"")</f>
        <v/>
      </c>
      <c r="N912" s="148" t="str">
        <f>IF(AND(A912&lt;&gt;"",'Données élèves'!AI915&lt;&gt;""),IF('Données élèves'!AI915=TRUE,INDEX(codeschart,MATCH('Données élèves'!N915,libschart,0)),'Données élèves'!N915),"")</f>
        <v/>
      </c>
      <c r="O912" s="148" t="str">
        <f>IF(AND(A912&lt;&gt;"",'Données élèves'!O915&lt;&gt;""),'Données élèves'!O915,"")</f>
        <v/>
      </c>
      <c r="P912" s="148" t="str">
        <f>IF(AND(A912&lt;&gt;"",'Données élèves'!AK915&lt;&gt;""),IF('Données élèves'!AK915=TRUE,INDEX(codeform,MATCH('Données élèves'!P915,libform,0)),'Données élèves'!P915),"")</f>
        <v/>
      </c>
      <c r="Q912" s="148" t="str">
        <f>IF(AND(A912&lt;&gt;"",'Données élèves'!AL915&lt;&gt;""),IF('Données élèves'!AL915=TRUE,INDEX(codespe,MATCH('Données élèves'!Q915,libspe,0)),'Données élèves'!Q915),"")</f>
        <v/>
      </c>
      <c r="R912" s="148" t="str">
        <f>IF(AND(A912&lt;&gt;"",OR('Données élèves'!AM915&lt;&gt;"",'Données élèves'!AT915=FALSE)),IF('Données élèves'!AM915=TRUE,INDEX(codemp1,MATCH('Données élèves'!R915,libmp1,0)),IF('Données élèves'!AT915=FALSE,0,'Données élèves'!R915)),"")</f>
        <v/>
      </c>
      <c r="S912" s="148" t="str">
        <f t="shared" si="43"/>
        <v/>
      </c>
      <c r="T912" s="148" t="str">
        <f t="shared" si="44"/>
        <v/>
      </c>
      <c r="U912" s="148" t="str">
        <f>IF(AND(A912&lt;&gt;"",'Données élèves'!S915&lt;&gt;""),'Données élèves'!S915,"")</f>
        <v/>
      </c>
      <c r="V912" s="148" t="str">
        <f>IF(AND(A912&lt;&gt;"",'Données élèves'!T915&lt;&gt;""),'Données élèves'!T915,"")</f>
        <v/>
      </c>
      <c r="W912" s="148" t="str">
        <f>IF(AND(A912&lt;&gt;"",'Données élèves'!U915&lt;&gt;""),'Données élèves'!U915,"")</f>
        <v/>
      </c>
      <c r="X912" s="148" t="str">
        <f>IF(AND(A912&lt;&gt;"",'Données élèves'!V915&lt;&gt;""),'Données élèves'!V915,"")</f>
        <v/>
      </c>
      <c r="Y912" s="148" t="str">
        <f>IF(AND(A912&lt;&gt;"",'Données élèves'!W915&lt;&gt;""),'Données élèves'!W915,"")</f>
        <v/>
      </c>
      <c r="Z912" s="148" t="str">
        <f>IF(AND(A912&lt;&gt;"",'Données élèves'!X915&lt;&gt;""),'Données élèves'!X915,"")</f>
        <v/>
      </c>
    </row>
    <row r="913" spans="1:26" x14ac:dyDescent="0.2">
      <c r="A913" s="146" t="str">
        <f>IF('Données élèves'!$C916&lt;&gt;"",'Données élèves'!A916,"")</f>
        <v/>
      </c>
      <c r="B913" s="146" t="str">
        <f>IF(A913&lt;&gt;"",'Données élèves'!B916,"")</f>
        <v/>
      </c>
      <c r="C913" s="146" t="str">
        <f>IF(AND(A913&lt;&gt;"",'Données élèves'!F916&lt;&gt;""),IF(INDEX(codeclint,MATCH('Données élèves'!F916,libclint,0))&lt;&gt;"",INDEX(codeclint,MATCH('Données élèves'!F916,libclint,0)),""),"")</f>
        <v/>
      </c>
      <c r="D913" s="146" t="str">
        <f t="shared" si="42"/>
        <v/>
      </c>
      <c r="E913" s="146" t="str">
        <f>IF(A913&lt;&gt;"",IF('Données élèves'!G916&lt;&gt;"",IF('Données élèves'!AB916&lt;&gt;"",IF('Données élèves'!G916="LOC.ID",CONCATENATE("LOC.",'Données élèves'!AU$5),'Données élèves'!G916),""),""),"")</f>
        <v/>
      </c>
      <c r="F913" s="146" t="str">
        <f>IF(A913&lt;&gt;"",IF('Données élèves'!H916&lt;&gt;"",'Données élèves'!H916,""),"")</f>
        <v/>
      </c>
      <c r="G913" s="146" t="str">
        <f>IF(AND(A913&lt;&gt;"",'Données élèves'!AC916&lt;&gt;""),IF('Données élèves'!AC916=TRUE,INDEX(codesex,MATCH('Données élèves'!I916,libsex,0)),'Données élèves'!I916),"")</f>
        <v/>
      </c>
      <c r="H913" s="147" t="str">
        <f>IF(A913&lt;&gt;"",IF('Données élèves'!J916&lt;&gt;"",'Données élèves'!J916,""),"")</f>
        <v/>
      </c>
      <c r="I913" s="148" t="str">
        <f>IF(AND(A913&lt;&gt;"",'Données élèves'!AE916&lt;&gt;""),IF('Données élèves'!AE916=TRUE,INDEX(codenat,MATCH('Données élèves'!K916,libnat,0)),'Données élèves'!K916),"")</f>
        <v/>
      </c>
      <c r="J913" s="148" t="str">
        <f>IF(AND(A913&lt;&gt;"",'Données élèves'!AF916&lt;&gt;""),IF('Données élèves'!AF916=TRUE,INDEX(codelangue,MATCH('Données élèves'!L916,liblangue,0)),'Données élèves'!L916),"")</f>
        <v/>
      </c>
      <c r="K913" s="148" t="str">
        <f>IF(AND(A913&lt;&gt;"",'Données élèves'!AH916&lt;&gt;""),IF('Données élèves'!AH916=TRUE,IF(INDEX(codegem,MATCH('Données élèves'!M916,libgem,0))&lt;8000,INDEX(codegem,MATCH('Données élèves'!M916,libgem,0)),""),'Données élèves'!M916),"")</f>
        <v/>
      </c>
      <c r="L913" s="148" t="str">
        <f>IF(AND(A913&lt;&gt;"",'Données élèves'!AH916&lt;&gt;""),IF('Données élèves'!AH916=TRUE,INDEX(codegemhist,MATCH('Données élèves'!M916,libgem,0)),""),"")</f>
        <v/>
      </c>
      <c r="M913" s="148" t="str">
        <f>IF(AND(A913&lt;&gt;"",'Données élèves'!AH916&lt;&gt;""),IF('Données élèves'!AH916=TRUE,IF(INDEX(codegem,MATCH('Données élèves'!M916,libgem,0))&gt;=8000,INDEX(codegem,MATCH('Données élèves'!M916,libgem,0)),""),'Données élèves'!M916),"")</f>
        <v/>
      </c>
      <c r="N913" s="148" t="str">
        <f>IF(AND(A913&lt;&gt;"",'Données élèves'!AI916&lt;&gt;""),IF('Données élèves'!AI916=TRUE,INDEX(codeschart,MATCH('Données élèves'!N916,libschart,0)),'Données élèves'!N916),"")</f>
        <v/>
      </c>
      <c r="O913" s="148" t="str">
        <f>IF(AND(A913&lt;&gt;"",'Données élèves'!O916&lt;&gt;""),'Données élèves'!O916,"")</f>
        <v/>
      </c>
      <c r="P913" s="148" t="str">
        <f>IF(AND(A913&lt;&gt;"",'Données élèves'!AK916&lt;&gt;""),IF('Données élèves'!AK916=TRUE,INDEX(codeform,MATCH('Données élèves'!P916,libform,0)),'Données élèves'!P916),"")</f>
        <v/>
      </c>
      <c r="Q913" s="148" t="str">
        <f>IF(AND(A913&lt;&gt;"",'Données élèves'!AL916&lt;&gt;""),IF('Données élèves'!AL916=TRUE,INDEX(codespe,MATCH('Données élèves'!Q916,libspe,0)),'Données élèves'!Q916),"")</f>
        <v/>
      </c>
      <c r="R913" s="148" t="str">
        <f>IF(AND(A913&lt;&gt;"",OR('Données élèves'!AM916&lt;&gt;"",'Données élèves'!AT916=FALSE)),IF('Données élèves'!AM916=TRUE,INDEX(codemp1,MATCH('Données élèves'!R916,libmp1,0)),IF('Données élèves'!AT916=FALSE,0,'Données élèves'!R916)),"")</f>
        <v/>
      </c>
      <c r="S913" s="148" t="str">
        <f t="shared" si="43"/>
        <v/>
      </c>
      <c r="T913" s="148" t="str">
        <f t="shared" si="44"/>
        <v/>
      </c>
      <c r="U913" s="148" t="str">
        <f>IF(AND(A913&lt;&gt;"",'Données élèves'!S916&lt;&gt;""),'Données élèves'!S916,"")</f>
        <v/>
      </c>
      <c r="V913" s="148" t="str">
        <f>IF(AND(A913&lt;&gt;"",'Données élèves'!T916&lt;&gt;""),'Données élèves'!T916,"")</f>
        <v/>
      </c>
      <c r="W913" s="148" t="str">
        <f>IF(AND(A913&lt;&gt;"",'Données élèves'!U916&lt;&gt;""),'Données élèves'!U916,"")</f>
        <v/>
      </c>
      <c r="X913" s="148" t="str">
        <f>IF(AND(A913&lt;&gt;"",'Données élèves'!V916&lt;&gt;""),'Données élèves'!V916,"")</f>
        <v/>
      </c>
      <c r="Y913" s="148" t="str">
        <f>IF(AND(A913&lt;&gt;"",'Données élèves'!W916&lt;&gt;""),'Données élèves'!W916,"")</f>
        <v/>
      </c>
      <c r="Z913" s="148" t="str">
        <f>IF(AND(A913&lt;&gt;"",'Données élèves'!X916&lt;&gt;""),'Données élèves'!X916,"")</f>
        <v/>
      </c>
    </row>
    <row r="914" spans="1:26" x14ac:dyDescent="0.2">
      <c r="A914" s="146" t="str">
        <f>IF('Données élèves'!$C917&lt;&gt;"",'Données élèves'!A917,"")</f>
        <v/>
      </c>
      <c r="B914" s="146" t="str">
        <f>IF(A914&lt;&gt;"",'Données élèves'!B917,"")</f>
        <v/>
      </c>
      <c r="C914" s="146" t="str">
        <f>IF(AND(A914&lt;&gt;"",'Données élèves'!F917&lt;&gt;""),IF(INDEX(codeclint,MATCH('Données élèves'!F917,libclint,0))&lt;&gt;"",INDEX(codeclint,MATCH('Données élèves'!F917,libclint,0)),""),"")</f>
        <v/>
      </c>
      <c r="D914" s="146" t="str">
        <f t="shared" si="42"/>
        <v/>
      </c>
      <c r="E914" s="146" t="str">
        <f>IF(A914&lt;&gt;"",IF('Données élèves'!G917&lt;&gt;"",IF('Données élèves'!AB917&lt;&gt;"",IF('Données élèves'!G917="LOC.ID",CONCATENATE("LOC.",'Données élèves'!AU$5),'Données élèves'!G917),""),""),"")</f>
        <v/>
      </c>
      <c r="F914" s="146" t="str">
        <f>IF(A914&lt;&gt;"",IF('Données élèves'!H917&lt;&gt;"",'Données élèves'!H917,""),"")</f>
        <v/>
      </c>
      <c r="G914" s="146" t="str">
        <f>IF(AND(A914&lt;&gt;"",'Données élèves'!AC917&lt;&gt;""),IF('Données élèves'!AC917=TRUE,INDEX(codesex,MATCH('Données élèves'!I917,libsex,0)),'Données élèves'!I917),"")</f>
        <v/>
      </c>
      <c r="H914" s="147" t="str">
        <f>IF(A914&lt;&gt;"",IF('Données élèves'!J917&lt;&gt;"",'Données élèves'!J917,""),"")</f>
        <v/>
      </c>
      <c r="I914" s="148" t="str">
        <f>IF(AND(A914&lt;&gt;"",'Données élèves'!AE917&lt;&gt;""),IF('Données élèves'!AE917=TRUE,INDEX(codenat,MATCH('Données élèves'!K917,libnat,0)),'Données élèves'!K917),"")</f>
        <v/>
      </c>
      <c r="J914" s="148" t="str">
        <f>IF(AND(A914&lt;&gt;"",'Données élèves'!AF917&lt;&gt;""),IF('Données élèves'!AF917=TRUE,INDEX(codelangue,MATCH('Données élèves'!L917,liblangue,0)),'Données élèves'!L917),"")</f>
        <v/>
      </c>
      <c r="K914" s="148" t="str">
        <f>IF(AND(A914&lt;&gt;"",'Données élèves'!AH917&lt;&gt;""),IF('Données élèves'!AH917=TRUE,IF(INDEX(codegem,MATCH('Données élèves'!M917,libgem,0))&lt;8000,INDEX(codegem,MATCH('Données élèves'!M917,libgem,0)),""),'Données élèves'!M917),"")</f>
        <v/>
      </c>
      <c r="L914" s="148" t="str">
        <f>IF(AND(A914&lt;&gt;"",'Données élèves'!AH917&lt;&gt;""),IF('Données élèves'!AH917=TRUE,INDEX(codegemhist,MATCH('Données élèves'!M917,libgem,0)),""),"")</f>
        <v/>
      </c>
      <c r="M914" s="148" t="str">
        <f>IF(AND(A914&lt;&gt;"",'Données élèves'!AH917&lt;&gt;""),IF('Données élèves'!AH917=TRUE,IF(INDEX(codegem,MATCH('Données élèves'!M917,libgem,0))&gt;=8000,INDEX(codegem,MATCH('Données élèves'!M917,libgem,0)),""),'Données élèves'!M917),"")</f>
        <v/>
      </c>
      <c r="N914" s="148" t="str">
        <f>IF(AND(A914&lt;&gt;"",'Données élèves'!AI917&lt;&gt;""),IF('Données élèves'!AI917=TRUE,INDEX(codeschart,MATCH('Données élèves'!N917,libschart,0)),'Données élèves'!N917),"")</f>
        <v/>
      </c>
      <c r="O914" s="148" t="str">
        <f>IF(AND(A914&lt;&gt;"",'Données élèves'!O917&lt;&gt;""),'Données élèves'!O917,"")</f>
        <v/>
      </c>
      <c r="P914" s="148" t="str">
        <f>IF(AND(A914&lt;&gt;"",'Données élèves'!AK917&lt;&gt;""),IF('Données élèves'!AK917=TRUE,INDEX(codeform,MATCH('Données élèves'!P917,libform,0)),'Données élèves'!P917),"")</f>
        <v/>
      </c>
      <c r="Q914" s="148" t="str">
        <f>IF(AND(A914&lt;&gt;"",'Données élèves'!AL917&lt;&gt;""),IF('Données élèves'!AL917=TRUE,INDEX(codespe,MATCH('Données élèves'!Q917,libspe,0)),'Données élèves'!Q917),"")</f>
        <v/>
      </c>
      <c r="R914" s="148" t="str">
        <f>IF(AND(A914&lt;&gt;"",OR('Données élèves'!AM917&lt;&gt;"",'Données élèves'!AT917=FALSE)),IF('Données élèves'!AM917=TRUE,INDEX(codemp1,MATCH('Données élèves'!R917,libmp1,0)),IF('Données élèves'!AT917=FALSE,0,'Données élèves'!R917)),"")</f>
        <v/>
      </c>
      <c r="S914" s="148" t="str">
        <f t="shared" si="43"/>
        <v/>
      </c>
      <c r="T914" s="148" t="str">
        <f t="shared" si="44"/>
        <v/>
      </c>
      <c r="U914" s="148" t="str">
        <f>IF(AND(A914&lt;&gt;"",'Données élèves'!S917&lt;&gt;""),'Données élèves'!S917,"")</f>
        <v/>
      </c>
      <c r="V914" s="148" t="str">
        <f>IF(AND(A914&lt;&gt;"",'Données élèves'!T917&lt;&gt;""),'Données élèves'!T917,"")</f>
        <v/>
      </c>
      <c r="W914" s="148" t="str">
        <f>IF(AND(A914&lt;&gt;"",'Données élèves'!U917&lt;&gt;""),'Données élèves'!U917,"")</f>
        <v/>
      </c>
      <c r="X914" s="148" t="str">
        <f>IF(AND(A914&lt;&gt;"",'Données élèves'!V917&lt;&gt;""),'Données élèves'!V917,"")</f>
        <v/>
      </c>
      <c r="Y914" s="148" t="str">
        <f>IF(AND(A914&lt;&gt;"",'Données élèves'!W917&lt;&gt;""),'Données élèves'!W917,"")</f>
        <v/>
      </c>
      <c r="Z914" s="148" t="str">
        <f>IF(AND(A914&lt;&gt;"",'Données élèves'!X917&lt;&gt;""),'Données élèves'!X917,"")</f>
        <v/>
      </c>
    </row>
    <row r="915" spans="1:26" x14ac:dyDescent="0.2">
      <c r="A915" s="146" t="str">
        <f>IF('Données élèves'!$C918&lt;&gt;"",'Données élèves'!A918,"")</f>
        <v/>
      </c>
      <c r="B915" s="146" t="str">
        <f>IF(A915&lt;&gt;"",'Données élèves'!B918,"")</f>
        <v/>
      </c>
      <c r="C915" s="146" t="str">
        <f>IF(AND(A915&lt;&gt;"",'Données élèves'!F918&lt;&gt;""),IF(INDEX(codeclint,MATCH('Données élèves'!F918,libclint,0))&lt;&gt;"",INDEX(codeclint,MATCH('Données élèves'!F918,libclint,0)),""),"")</f>
        <v/>
      </c>
      <c r="D915" s="146" t="str">
        <f t="shared" si="42"/>
        <v/>
      </c>
      <c r="E915" s="146" t="str">
        <f>IF(A915&lt;&gt;"",IF('Données élèves'!G918&lt;&gt;"",IF('Données élèves'!AB918&lt;&gt;"",IF('Données élèves'!G918="LOC.ID",CONCATENATE("LOC.",'Données élèves'!AU$5),'Données élèves'!G918),""),""),"")</f>
        <v/>
      </c>
      <c r="F915" s="146" t="str">
        <f>IF(A915&lt;&gt;"",IF('Données élèves'!H918&lt;&gt;"",'Données élèves'!H918,""),"")</f>
        <v/>
      </c>
      <c r="G915" s="146" t="str">
        <f>IF(AND(A915&lt;&gt;"",'Données élèves'!AC918&lt;&gt;""),IF('Données élèves'!AC918=TRUE,INDEX(codesex,MATCH('Données élèves'!I918,libsex,0)),'Données élèves'!I918),"")</f>
        <v/>
      </c>
      <c r="H915" s="147" t="str">
        <f>IF(A915&lt;&gt;"",IF('Données élèves'!J918&lt;&gt;"",'Données élèves'!J918,""),"")</f>
        <v/>
      </c>
      <c r="I915" s="148" t="str">
        <f>IF(AND(A915&lt;&gt;"",'Données élèves'!AE918&lt;&gt;""),IF('Données élèves'!AE918=TRUE,INDEX(codenat,MATCH('Données élèves'!K918,libnat,0)),'Données élèves'!K918),"")</f>
        <v/>
      </c>
      <c r="J915" s="148" t="str">
        <f>IF(AND(A915&lt;&gt;"",'Données élèves'!AF918&lt;&gt;""),IF('Données élèves'!AF918=TRUE,INDEX(codelangue,MATCH('Données élèves'!L918,liblangue,0)),'Données élèves'!L918),"")</f>
        <v/>
      </c>
      <c r="K915" s="148" t="str">
        <f>IF(AND(A915&lt;&gt;"",'Données élèves'!AH918&lt;&gt;""),IF('Données élèves'!AH918=TRUE,IF(INDEX(codegem,MATCH('Données élèves'!M918,libgem,0))&lt;8000,INDEX(codegem,MATCH('Données élèves'!M918,libgem,0)),""),'Données élèves'!M918),"")</f>
        <v/>
      </c>
      <c r="L915" s="148" t="str">
        <f>IF(AND(A915&lt;&gt;"",'Données élèves'!AH918&lt;&gt;""),IF('Données élèves'!AH918=TRUE,INDEX(codegemhist,MATCH('Données élèves'!M918,libgem,0)),""),"")</f>
        <v/>
      </c>
      <c r="M915" s="148" t="str">
        <f>IF(AND(A915&lt;&gt;"",'Données élèves'!AH918&lt;&gt;""),IF('Données élèves'!AH918=TRUE,IF(INDEX(codegem,MATCH('Données élèves'!M918,libgem,0))&gt;=8000,INDEX(codegem,MATCH('Données élèves'!M918,libgem,0)),""),'Données élèves'!M918),"")</f>
        <v/>
      </c>
      <c r="N915" s="148" t="str">
        <f>IF(AND(A915&lt;&gt;"",'Données élèves'!AI918&lt;&gt;""),IF('Données élèves'!AI918=TRUE,INDEX(codeschart,MATCH('Données élèves'!N918,libschart,0)),'Données élèves'!N918),"")</f>
        <v/>
      </c>
      <c r="O915" s="148" t="str">
        <f>IF(AND(A915&lt;&gt;"",'Données élèves'!O918&lt;&gt;""),'Données élèves'!O918,"")</f>
        <v/>
      </c>
      <c r="P915" s="148" t="str">
        <f>IF(AND(A915&lt;&gt;"",'Données élèves'!AK918&lt;&gt;""),IF('Données élèves'!AK918=TRUE,INDEX(codeform,MATCH('Données élèves'!P918,libform,0)),'Données élèves'!P918),"")</f>
        <v/>
      </c>
      <c r="Q915" s="148" t="str">
        <f>IF(AND(A915&lt;&gt;"",'Données élèves'!AL918&lt;&gt;""),IF('Données élèves'!AL918=TRUE,INDEX(codespe,MATCH('Données élèves'!Q918,libspe,0)),'Données élèves'!Q918),"")</f>
        <v/>
      </c>
      <c r="R915" s="148" t="str">
        <f>IF(AND(A915&lt;&gt;"",OR('Données élèves'!AM918&lt;&gt;"",'Données élèves'!AT918=FALSE)),IF('Données élèves'!AM918=TRUE,INDEX(codemp1,MATCH('Données élèves'!R918,libmp1,0)),IF('Données élèves'!AT918=FALSE,0,'Données élèves'!R918)),"")</f>
        <v/>
      </c>
      <c r="S915" s="148" t="str">
        <f t="shared" si="43"/>
        <v/>
      </c>
      <c r="T915" s="148" t="str">
        <f t="shared" si="44"/>
        <v/>
      </c>
      <c r="U915" s="148" t="str">
        <f>IF(AND(A915&lt;&gt;"",'Données élèves'!S918&lt;&gt;""),'Données élèves'!S918,"")</f>
        <v/>
      </c>
      <c r="V915" s="148" t="str">
        <f>IF(AND(A915&lt;&gt;"",'Données élèves'!T918&lt;&gt;""),'Données élèves'!T918,"")</f>
        <v/>
      </c>
      <c r="W915" s="148" t="str">
        <f>IF(AND(A915&lt;&gt;"",'Données élèves'!U918&lt;&gt;""),'Données élèves'!U918,"")</f>
        <v/>
      </c>
      <c r="X915" s="148" t="str">
        <f>IF(AND(A915&lt;&gt;"",'Données élèves'!V918&lt;&gt;""),'Données élèves'!V918,"")</f>
        <v/>
      </c>
      <c r="Y915" s="148" t="str">
        <f>IF(AND(A915&lt;&gt;"",'Données élèves'!W918&lt;&gt;""),'Données élèves'!W918,"")</f>
        <v/>
      </c>
      <c r="Z915" s="148" t="str">
        <f>IF(AND(A915&lt;&gt;"",'Données élèves'!X918&lt;&gt;""),'Données élèves'!X918,"")</f>
        <v/>
      </c>
    </row>
    <row r="916" spans="1:26" x14ac:dyDescent="0.2">
      <c r="A916" s="146" t="str">
        <f>IF('Données élèves'!$C919&lt;&gt;"",'Données élèves'!A919,"")</f>
        <v/>
      </c>
      <c r="B916" s="146" t="str">
        <f>IF(A916&lt;&gt;"",'Données élèves'!B919,"")</f>
        <v/>
      </c>
      <c r="C916" s="146" t="str">
        <f>IF(AND(A916&lt;&gt;"",'Données élèves'!F919&lt;&gt;""),IF(INDEX(codeclint,MATCH('Données élèves'!F919,libclint,0))&lt;&gt;"",INDEX(codeclint,MATCH('Données élèves'!F919,libclint,0)),""),"")</f>
        <v/>
      </c>
      <c r="D916" s="146" t="str">
        <f t="shared" si="42"/>
        <v/>
      </c>
      <c r="E916" s="146" t="str">
        <f>IF(A916&lt;&gt;"",IF('Données élèves'!G919&lt;&gt;"",IF('Données élèves'!AB919&lt;&gt;"",IF('Données élèves'!G919="LOC.ID",CONCATENATE("LOC.",'Données élèves'!AU$5),'Données élèves'!G919),""),""),"")</f>
        <v/>
      </c>
      <c r="F916" s="146" t="str">
        <f>IF(A916&lt;&gt;"",IF('Données élèves'!H919&lt;&gt;"",'Données élèves'!H919,""),"")</f>
        <v/>
      </c>
      <c r="G916" s="146" t="str">
        <f>IF(AND(A916&lt;&gt;"",'Données élèves'!AC919&lt;&gt;""),IF('Données élèves'!AC919=TRUE,INDEX(codesex,MATCH('Données élèves'!I919,libsex,0)),'Données élèves'!I919),"")</f>
        <v/>
      </c>
      <c r="H916" s="147" t="str">
        <f>IF(A916&lt;&gt;"",IF('Données élèves'!J919&lt;&gt;"",'Données élèves'!J919,""),"")</f>
        <v/>
      </c>
      <c r="I916" s="148" t="str">
        <f>IF(AND(A916&lt;&gt;"",'Données élèves'!AE919&lt;&gt;""),IF('Données élèves'!AE919=TRUE,INDEX(codenat,MATCH('Données élèves'!K919,libnat,0)),'Données élèves'!K919),"")</f>
        <v/>
      </c>
      <c r="J916" s="148" t="str">
        <f>IF(AND(A916&lt;&gt;"",'Données élèves'!AF919&lt;&gt;""),IF('Données élèves'!AF919=TRUE,INDEX(codelangue,MATCH('Données élèves'!L919,liblangue,0)),'Données élèves'!L919),"")</f>
        <v/>
      </c>
      <c r="K916" s="148" t="str">
        <f>IF(AND(A916&lt;&gt;"",'Données élèves'!AH919&lt;&gt;""),IF('Données élèves'!AH919=TRUE,IF(INDEX(codegem,MATCH('Données élèves'!M919,libgem,0))&lt;8000,INDEX(codegem,MATCH('Données élèves'!M919,libgem,0)),""),'Données élèves'!M919),"")</f>
        <v/>
      </c>
      <c r="L916" s="148" t="str">
        <f>IF(AND(A916&lt;&gt;"",'Données élèves'!AH919&lt;&gt;""),IF('Données élèves'!AH919=TRUE,INDEX(codegemhist,MATCH('Données élèves'!M919,libgem,0)),""),"")</f>
        <v/>
      </c>
      <c r="M916" s="148" t="str">
        <f>IF(AND(A916&lt;&gt;"",'Données élèves'!AH919&lt;&gt;""),IF('Données élèves'!AH919=TRUE,IF(INDEX(codegem,MATCH('Données élèves'!M919,libgem,0))&gt;=8000,INDEX(codegem,MATCH('Données élèves'!M919,libgem,0)),""),'Données élèves'!M919),"")</f>
        <v/>
      </c>
      <c r="N916" s="148" t="str">
        <f>IF(AND(A916&lt;&gt;"",'Données élèves'!AI919&lt;&gt;""),IF('Données élèves'!AI919=TRUE,INDEX(codeschart,MATCH('Données élèves'!N919,libschart,0)),'Données élèves'!N919),"")</f>
        <v/>
      </c>
      <c r="O916" s="148" t="str">
        <f>IF(AND(A916&lt;&gt;"",'Données élèves'!O919&lt;&gt;""),'Données élèves'!O919,"")</f>
        <v/>
      </c>
      <c r="P916" s="148" t="str">
        <f>IF(AND(A916&lt;&gt;"",'Données élèves'!AK919&lt;&gt;""),IF('Données élèves'!AK919=TRUE,INDEX(codeform,MATCH('Données élèves'!P919,libform,0)),'Données élèves'!P919),"")</f>
        <v/>
      </c>
      <c r="Q916" s="148" t="str">
        <f>IF(AND(A916&lt;&gt;"",'Données élèves'!AL919&lt;&gt;""),IF('Données élèves'!AL919=TRUE,INDEX(codespe,MATCH('Données élèves'!Q919,libspe,0)),'Données élèves'!Q919),"")</f>
        <v/>
      </c>
      <c r="R916" s="148" t="str">
        <f>IF(AND(A916&lt;&gt;"",OR('Données élèves'!AM919&lt;&gt;"",'Données élèves'!AT919=FALSE)),IF('Données élèves'!AM919=TRUE,INDEX(codemp1,MATCH('Données élèves'!R919,libmp1,0)),IF('Données élèves'!AT919=FALSE,0,'Données élèves'!R919)),"")</f>
        <v/>
      </c>
      <c r="S916" s="148" t="str">
        <f t="shared" si="43"/>
        <v/>
      </c>
      <c r="T916" s="148" t="str">
        <f t="shared" si="44"/>
        <v/>
      </c>
      <c r="U916" s="148" t="str">
        <f>IF(AND(A916&lt;&gt;"",'Données élèves'!S919&lt;&gt;""),'Données élèves'!S919,"")</f>
        <v/>
      </c>
      <c r="V916" s="148" t="str">
        <f>IF(AND(A916&lt;&gt;"",'Données élèves'!T919&lt;&gt;""),'Données élèves'!T919,"")</f>
        <v/>
      </c>
      <c r="W916" s="148" t="str">
        <f>IF(AND(A916&lt;&gt;"",'Données élèves'!U919&lt;&gt;""),'Données élèves'!U919,"")</f>
        <v/>
      </c>
      <c r="X916" s="148" t="str">
        <f>IF(AND(A916&lt;&gt;"",'Données élèves'!V919&lt;&gt;""),'Données élèves'!V919,"")</f>
        <v/>
      </c>
      <c r="Y916" s="148" t="str">
        <f>IF(AND(A916&lt;&gt;"",'Données élèves'!W919&lt;&gt;""),'Données élèves'!W919,"")</f>
        <v/>
      </c>
      <c r="Z916" s="148" t="str">
        <f>IF(AND(A916&lt;&gt;"",'Données élèves'!X919&lt;&gt;""),'Données élèves'!X919,"")</f>
        <v/>
      </c>
    </row>
    <row r="917" spans="1:26" x14ac:dyDescent="0.2">
      <c r="A917" s="146" t="str">
        <f>IF('Données élèves'!$C920&lt;&gt;"",'Données élèves'!A920,"")</f>
        <v/>
      </c>
      <c r="B917" s="146" t="str">
        <f>IF(A917&lt;&gt;"",'Données élèves'!B920,"")</f>
        <v/>
      </c>
      <c r="C917" s="146" t="str">
        <f>IF(AND(A917&lt;&gt;"",'Données élèves'!F920&lt;&gt;""),IF(INDEX(codeclint,MATCH('Données élèves'!F920,libclint,0))&lt;&gt;"",INDEX(codeclint,MATCH('Données élèves'!F920,libclint,0)),""),"")</f>
        <v/>
      </c>
      <c r="D917" s="146" t="str">
        <f t="shared" si="42"/>
        <v/>
      </c>
      <c r="E917" s="146" t="str">
        <f>IF(A917&lt;&gt;"",IF('Données élèves'!G920&lt;&gt;"",IF('Données élèves'!AB920&lt;&gt;"",IF('Données élèves'!G920="LOC.ID",CONCATENATE("LOC.",'Données élèves'!AU$5),'Données élèves'!G920),""),""),"")</f>
        <v/>
      </c>
      <c r="F917" s="146" t="str">
        <f>IF(A917&lt;&gt;"",IF('Données élèves'!H920&lt;&gt;"",'Données élèves'!H920,""),"")</f>
        <v/>
      </c>
      <c r="G917" s="146" t="str">
        <f>IF(AND(A917&lt;&gt;"",'Données élèves'!AC920&lt;&gt;""),IF('Données élèves'!AC920=TRUE,INDEX(codesex,MATCH('Données élèves'!I920,libsex,0)),'Données élèves'!I920),"")</f>
        <v/>
      </c>
      <c r="H917" s="147" t="str">
        <f>IF(A917&lt;&gt;"",IF('Données élèves'!J920&lt;&gt;"",'Données élèves'!J920,""),"")</f>
        <v/>
      </c>
      <c r="I917" s="148" t="str">
        <f>IF(AND(A917&lt;&gt;"",'Données élèves'!AE920&lt;&gt;""),IF('Données élèves'!AE920=TRUE,INDEX(codenat,MATCH('Données élèves'!K920,libnat,0)),'Données élèves'!K920),"")</f>
        <v/>
      </c>
      <c r="J917" s="148" t="str">
        <f>IF(AND(A917&lt;&gt;"",'Données élèves'!AF920&lt;&gt;""),IF('Données élèves'!AF920=TRUE,INDEX(codelangue,MATCH('Données élèves'!L920,liblangue,0)),'Données élèves'!L920),"")</f>
        <v/>
      </c>
      <c r="K917" s="148" t="str">
        <f>IF(AND(A917&lt;&gt;"",'Données élèves'!AH920&lt;&gt;""),IF('Données élèves'!AH920=TRUE,IF(INDEX(codegem,MATCH('Données élèves'!M920,libgem,0))&lt;8000,INDEX(codegem,MATCH('Données élèves'!M920,libgem,0)),""),'Données élèves'!M920),"")</f>
        <v/>
      </c>
      <c r="L917" s="148" t="str">
        <f>IF(AND(A917&lt;&gt;"",'Données élèves'!AH920&lt;&gt;""),IF('Données élèves'!AH920=TRUE,INDEX(codegemhist,MATCH('Données élèves'!M920,libgem,0)),""),"")</f>
        <v/>
      </c>
      <c r="M917" s="148" t="str">
        <f>IF(AND(A917&lt;&gt;"",'Données élèves'!AH920&lt;&gt;""),IF('Données élèves'!AH920=TRUE,IF(INDEX(codegem,MATCH('Données élèves'!M920,libgem,0))&gt;=8000,INDEX(codegem,MATCH('Données élèves'!M920,libgem,0)),""),'Données élèves'!M920),"")</f>
        <v/>
      </c>
      <c r="N917" s="148" t="str">
        <f>IF(AND(A917&lt;&gt;"",'Données élèves'!AI920&lt;&gt;""),IF('Données élèves'!AI920=TRUE,INDEX(codeschart,MATCH('Données élèves'!N920,libschart,0)),'Données élèves'!N920),"")</f>
        <v/>
      </c>
      <c r="O917" s="148" t="str">
        <f>IF(AND(A917&lt;&gt;"",'Données élèves'!O920&lt;&gt;""),'Données élèves'!O920,"")</f>
        <v/>
      </c>
      <c r="P917" s="148" t="str">
        <f>IF(AND(A917&lt;&gt;"",'Données élèves'!AK920&lt;&gt;""),IF('Données élèves'!AK920=TRUE,INDEX(codeform,MATCH('Données élèves'!P920,libform,0)),'Données élèves'!P920),"")</f>
        <v/>
      </c>
      <c r="Q917" s="148" t="str">
        <f>IF(AND(A917&lt;&gt;"",'Données élèves'!AL920&lt;&gt;""),IF('Données élèves'!AL920=TRUE,INDEX(codespe,MATCH('Données élèves'!Q920,libspe,0)),'Données élèves'!Q920),"")</f>
        <v/>
      </c>
      <c r="R917" s="148" t="str">
        <f>IF(AND(A917&lt;&gt;"",OR('Données élèves'!AM920&lt;&gt;"",'Données élèves'!AT920=FALSE)),IF('Données élèves'!AM920=TRUE,INDEX(codemp1,MATCH('Données élèves'!R920,libmp1,0)),IF('Données élèves'!AT920=FALSE,0,'Données élèves'!R920)),"")</f>
        <v/>
      </c>
      <c r="S917" s="148" t="str">
        <f t="shared" si="43"/>
        <v/>
      </c>
      <c r="T917" s="148" t="str">
        <f t="shared" si="44"/>
        <v/>
      </c>
      <c r="U917" s="148" t="str">
        <f>IF(AND(A917&lt;&gt;"",'Données élèves'!S920&lt;&gt;""),'Données élèves'!S920,"")</f>
        <v/>
      </c>
      <c r="V917" s="148" t="str">
        <f>IF(AND(A917&lt;&gt;"",'Données élèves'!T920&lt;&gt;""),'Données élèves'!T920,"")</f>
        <v/>
      </c>
      <c r="W917" s="148" t="str">
        <f>IF(AND(A917&lt;&gt;"",'Données élèves'!U920&lt;&gt;""),'Données élèves'!U920,"")</f>
        <v/>
      </c>
      <c r="X917" s="148" t="str">
        <f>IF(AND(A917&lt;&gt;"",'Données élèves'!V920&lt;&gt;""),'Données élèves'!V920,"")</f>
        <v/>
      </c>
      <c r="Y917" s="148" t="str">
        <f>IF(AND(A917&lt;&gt;"",'Données élèves'!W920&lt;&gt;""),'Données élèves'!W920,"")</f>
        <v/>
      </c>
      <c r="Z917" s="148" t="str">
        <f>IF(AND(A917&lt;&gt;"",'Données élèves'!X920&lt;&gt;""),'Données élèves'!X920,"")</f>
        <v/>
      </c>
    </row>
    <row r="918" spans="1:26" x14ac:dyDescent="0.2">
      <c r="A918" s="146" t="str">
        <f>IF('Données élèves'!$C921&lt;&gt;"",'Données élèves'!A921,"")</f>
        <v/>
      </c>
      <c r="B918" s="146" t="str">
        <f>IF(A918&lt;&gt;"",'Données élèves'!B921,"")</f>
        <v/>
      </c>
      <c r="C918" s="146" t="str">
        <f>IF(AND(A918&lt;&gt;"",'Données élèves'!F921&lt;&gt;""),IF(INDEX(codeclint,MATCH('Données élèves'!F921,libclint,0))&lt;&gt;"",INDEX(codeclint,MATCH('Données élèves'!F921,libclint,0)),""),"")</f>
        <v/>
      </c>
      <c r="D918" s="146" t="str">
        <f t="shared" si="42"/>
        <v/>
      </c>
      <c r="E918" s="146" t="str">
        <f>IF(A918&lt;&gt;"",IF('Données élèves'!G921&lt;&gt;"",IF('Données élèves'!AB921&lt;&gt;"",IF('Données élèves'!G921="LOC.ID",CONCATENATE("LOC.",'Données élèves'!AU$5),'Données élèves'!G921),""),""),"")</f>
        <v/>
      </c>
      <c r="F918" s="146" t="str">
        <f>IF(A918&lt;&gt;"",IF('Données élèves'!H921&lt;&gt;"",'Données élèves'!H921,""),"")</f>
        <v/>
      </c>
      <c r="G918" s="146" t="str">
        <f>IF(AND(A918&lt;&gt;"",'Données élèves'!AC921&lt;&gt;""),IF('Données élèves'!AC921=TRUE,INDEX(codesex,MATCH('Données élèves'!I921,libsex,0)),'Données élèves'!I921),"")</f>
        <v/>
      </c>
      <c r="H918" s="147" t="str">
        <f>IF(A918&lt;&gt;"",IF('Données élèves'!J921&lt;&gt;"",'Données élèves'!J921,""),"")</f>
        <v/>
      </c>
      <c r="I918" s="148" t="str">
        <f>IF(AND(A918&lt;&gt;"",'Données élèves'!AE921&lt;&gt;""),IF('Données élèves'!AE921=TRUE,INDEX(codenat,MATCH('Données élèves'!K921,libnat,0)),'Données élèves'!K921),"")</f>
        <v/>
      </c>
      <c r="J918" s="148" t="str">
        <f>IF(AND(A918&lt;&gt;"",'Données élèves'!AF921&lt;&gt;""),IF('Données élèves'!AF921=TRUE,INDEX(codelangue,MATCH('Données élèves'!L921,liblangue,0)),'Données élèves'!L921),"")</f>
        <v/>
      </c>
      <c r="K918" s="148" t="str">
        <f>IF(AND(A918&lt;&gt;"",'Données élèves'!AH921&lt;&gt;""),IF('Données élèves'!AH921=TRUE,IF(INDEX(codegem,MATCH('Données élèves'!M921,libgem,0))&lt;8000,INDEX(codegem,MATCH('Données élèves'!M921,libgem,0)),""),'Données élèves'!M921),"")</f>
        <v/>
      </c>
      <c r="L918" s="148" t="str">
        <f>IF(AND(A918&lt;&gt;"",'Données élèves'!AH921&lt;&gt;""),IF('Données élèves'!AH921=TRUE,INDEX(codegemhist,MATCH('Données élèves'!M921,libgem,0)),""),"")</f>
        <v/>
      </c>
      <c r="M918" s="148" t="str">
        <f>IF(AND(A918&lt;&gt;"",'Données élèves'!AH921&lt;&gt;""),IF('Données élèves'!AH921=TRUE,IF(INDEX(codegem,MATCH('Données élèves'!M921,libgem,0))&gt;=8000,INDEX(codegem,MATCH('Données élèves'!M921,libgem,0)),""),'Données élèves'!M921),"")</f>
        <v/>
      </c>
      <c r="N918" s="148" t="str">
        <f>IF(AND(A918&lt;&gt;"",'Données élèves'!AI921&lt;&gt;""),IF('Données élèves'!AI921=TRUE,INDEX(codeschart,MATCH('Données élèves'!N921,libschart,0)),'Données élèves'!N921),"")</f>
        <v/>
      </c>
      <c r="O918" s="148" t="str">
        <f>IF(AND(A918&lt;&gt;"",'Données élèves'!O921&lt;&gt;""),'Données élèves'!O921,"")</f>
        <v/>
      </c>
      <c r="P918" s="148" t="str">
        <f>IF(AND(A918&lt;&gt;"",'Données élèves'!AK921&lt;&gt;""),IF('Données élèves'!AK921=TRUE,INDEX(codeform,MATCH('Données élèves'!P921,libform,0)),'Données élèves'!P921),"")</f>
        <v/>
      </c>
      <c r="Q918" s="148" t="str">
        <f>IF(AND(A918&lt;&gt;"",'Données élèves'!AL921&lt;&gt;""),IF('Données élèves'!AL921=TRUE,INDEX(codespe,MATCH('Données élèves'!Q921,libspe,0)),'Données élèves'!Q921),"")</f>
        <v/>
      </c>
      <c r="R918" s="148" t="str">
        <f>IF(AND(A918&lt;&gt;"",OR('Données élèves'!AM921&lt;&gt;"",'Données élèves'!AT921=FALSE)),IF('Données élèves'!AM921=TRUE,INDEX(codemp1,MATCH('Données élèves'!R921,libmp1,0)),IF('Données élèves'!AT921=FALSE,0,'Données élèves'!R921)),"")</f>
        <v/>
      </c>
      <c r="S918" s="148" t="str">
        <f t="shared" si="43"/>
        <v/>
      </c>
      <c r="T918" s="148" t="str">
        <f t="shared" si="44"/>
        <v/>
      </c>
      <c r="U918" s="148" t="str">
        <f>IF(AND(A918&lt;&gt;"",'Données élèves'!S921&lt;&gt;""),'Données élèves'!S921,"")</f>
        <v/>
      </c>
      <c r="V918" s="148" t="str">
        <f>IF(AND(A918&lt;&gt;"",'Données élèves'!T921&lt;&gt;""),'Données élèves'!T921,"")</f>
        <v/>
      </c>
      <c r="W918" s="148" t="str">
        <f>IF(AND(A918&lt;&gt;"",'Données élèves'!U921&lt;&gt;""),'Données élèves'!U921,"")</f>
        <v/>
      </c>
      <c r="X918" s="148" t="str">
        <f>IF(AND(A918&lt;&gt;"",'Données élèves'!V921&lt;&gt;""),'Données élèves'!V921,"")</f>
        <v/>
      </c>
      <c r="Y918" s="148" t="str">
        <f>IF(AND(A918&lt;&gt;"",'Données élèves'!W921&lt;&gt;""),'Données élèves'!W921,"")</f>
        <v/>
      </c>
      <c r="Z918" s="148" t="str">
        <f>IF(AND(A918&lt;&gt;"",'Données élèves'!X921&lt;&gt;""),'Données élèves'!X921,"")</f>
        <v/>
      </c>
    </row>
    <row r="919" spans="1:26" x14ac:dyDescent="0.2">
      <c r="A919" s="146" t="str">
        <f>IF('Données élèves'!$C922&lt;&gt;"",'Données élèves'!A922,"")</f>
        <v/>
      </c>
      <c r="B919" s="146" t="str">
        <f>IF(A919&lt;&gt;"",'Données élèves'!B922,"")</f>
        <v/>
      </c>
      <c r="C919" s="146" t="str">
        <f>IF(AND(A919&lt;&gt;"",'Données élèves'!F922&lt;&gt;""),IF(INDEX(codeclint,MATCH('Données élèves'!F922,libclint,0))&lt;&gt;"",INDEX(codeclint,MATCH('Données élèves'!F922,libclint,0)),""),"")</f>
        <v/>
      </c>
      <c r="D919" s="146" t="str">
        <f t="shared" si="42"/>
        <v/>
      </c>
      <c r="E919" s="146" t="str">
        <f>IF(A919&lt;&gt;"",IF('Données élèves'!G922&lt;&gt;"",IF('Données élèves'!AB922&lt;&gt;"",IF('Données élèves'!G922="LOC.ID",CONCATENATE("LOC.",'Données élèves'!AU$5),'Données élèves'!G922),""),""),"")</f>
        <v/>
      </c>
      <c r="F919" s="146" t="str">
        <f>IF(A919&lt;&gt;"",IF('Données élèves'!H922&lt;&gt;"",'Données élèves'!H922,""),"")</f>
        <v/>
      </c>
      <c r="G919" s="146" t="str">
        <f>IF(AND(A919&lt;&gt;"",'Données élèves'!AC922&lt;&gt;""),IF('Données élèves'!AC922=TRUE,INDEX(codesex,MATCH('Données élèves'!I922,libsex,0)),'Données élèves'!I922),"")</f>
        <v/>
      </c>
      <c r="H919" s="147" t="str">
        <f>IF(A919&lt;&gt;"",IF('Données élèves'!J922&lt;&gt;"",'Données élèves'!J922,""),"")</f>
        <v/>
      </c>
      <c r="I919" s="148" t="str">
        <f>IF(AND(A919&lt;&gt;"",'Données élèves'!AE922&lt;&gt;""),IF('Données élèves'!AE922=TRUE,INDEX(codenat,MATCH('Données élèves'!K922,libnat,0)),'Données élèves'!K922),"")</f>
        <v/>
      </c>
      <c r="J919" s="148" t="str">
        <f>IF(AND(A919&lt;&gt;"",'Données élèves'!AF922&lt;&gt;""),IF('Données élèves'!AF922=TRUE,INDEX(codelangue,MATCH('Données élèves'!L922,liblangue,0)),'Données élèves'!L922),"")</f>
        <v/>
      </c>
      <c r="K919" s="148" t="str">
        <f>IF(AND(A919&lt;&gt;"",'Données élèves'!AH922&lt;&gt;""),IF('Données élèves'!AH922=TRUE,IF(INDEX(codegem,MATCH('Données élèves'!M922,libgem,0))&lt;8000,INDEX(codegem,MATCH('Données élèves'!M922,libgem,0)),""),'Données élèves'!M922),"")</f>
        <v/>
      </c>
      <c r="L919" s="148" t="str">
        <f>IF(AND(A919&lt;&gt;"",'Données élèves'!AH922&lt;&gt;""),IF('Données élèves'!AH922=TRUE,INDEX(codegemhist,MATCH('Données élèves'!M922,libgem,0)),""),"")</f>
        <v/>
      </c>
      <c r="M919" s="148" t="str">
        <f>IF(AND(A919&lt;&gt;"",'Données élèves'!AH922&lt;&gt;""),IF('Données élèves'!AH922=TRUE,IF(INDEX(codegem,MATCH('Données élèves'!M922,libgem,0))&gt;=8000,INDEX(codegem,MATCH('Données élèves'!M922,libgem,0)),""),'Données élèves'!M922),"")</f>
        <v/>
      </c>
      <c r="N919" s="148" t="str">
        <f>IF(AND(A919&lt;&gt;"",'Données élèves'!AI922&lt;&gt;""),IF('Données élèves'!AI922=TRUE,INDEX(codeschart,MATCH('Données élèves'!N922,libschart,0)),'Données élèves'!N922),"")</f>
        <v/>
      </c>
      <c r="O919" s="148" t="str">
        <f>IF(AND(A919&lt;&gt;"",'Données élèves'!O922&lt;&gt;""),'Données élèves'!O922,"")</f>
        <v/>
      </c>
      <c r="P919" s="148" t="str">
        <f>IF(AND(A919&lt;&gt;"",'Données élèves'!AK922&lt;&gt;""),IF('Données élèves'!AK922=TRUE,INDEX(codeform,MATCH('Données élèves'!P922,libform,0)),'Données élèves'!P922),"")</f>
        <v/>
      </c>
      <c r="Q919" s="148" t="str">
        <f>IF(AND(A919&lt;&gt;"",'Données élèves'!AL922&lt;&gt;""),IF('Données élèves'!AL922=TRUE,INDEX(codespe,MATCH('Données élèves'!Q922,libspe,0)),'Données élèves'!Q922),"")</f>
        <v/>
      </c>
      <c r="R919" s="148" t="str">
        <f>IF(AND(A919&lt;&gt;"",OR('Données élèves'!AM922&lt;&gt;"",'Données élèves'!AT922=FALSE)),IF('Données élèves'!AM922=TRUE,INDEX(codemp1,MATCH('Données élèves'!R922,libmp1,0)),IF('Données élèves'!AT922=FALSE,0,'Données élèves'!R922)),"")</f>
        <v/>
      </c>
      <c r="S919" s="148" t="str">
        <f t="shared" si="43"/>
        <v/>
      </c>
      <c r="T919" s="148" t="str">
        <f t="shared" si="44"/>
        <v/>
      </c>
      <c r="U919" s="148" t="str">
        <f>IF(AND(A919&lt;&gt;"",'Données élèves'!S922&lt;&gt;""),'Données élèves'!S922,"")</f>
        <v/>
      </c>
      <c r="V919" s="148" t="str">
        <f>IF(AND(A919&lt;&gt;"",'Données élèves'!T922&lt;&gt;""),'Données élèves'!T922,"")</f>
        <v/>
      </c>
      <c r="W919" s="148" t="str">
        <f>IF(AND(A919&lt;&gt;"",'Données élèves'!U922&lt;&gt;""),'Données élèves'!U922,"")</f>
        <v/>
      </c>
      <c r="X919" s="148" t="str">
        <f>IF(AND(A919&lt;&gt;"",'Données élèves'!V922&lt;&gt;""),'Données élèves'!V922,"")</f>
        <v/>
      </c>
      <c r="Y919" s="148" t="str">
        <f>IF(AND(A919&lt;&gt;"",'Données élèves'!W922&lt;&gt;""),'Données élèves'!W922,"")</f>
        <v/>
      </c>
      <c r="Z919" s="148" t="str">
        <f>IF(AND(A919&lt;&gt;"",'Données élèves'!X922&lt;&gt;""),'Données élèves'!X922,"")</f>
        <v/>
      </c>
    </row>
    <row r="920" spans="1:26" x14ac:dyDescent="0.2">
      <c r="A920" s="146" t="str">
        <f>IF('Données élèves'!$C923&lt;&gt;"",'Données élèves'!A923,"")</f>
        <v/>
      </c>
      <c r="B920" s="146" t="str">
        <f>IF(A920&lt;&gt;"",'Données élèves'!B923,"")</f>
        <v/>
      </c>
      <c r="C920" s="146" t="str">
        <f>IF(AND(A920&lt;&gt;"",'Données élèves'!F923&lt;&gt;""),IF(INDEX(codeclint,MATCH('Données élèves'!F923,libclint,0))&lt;&gt;"",INDEX(codeclint,MATCH('Données élèves'!F923,libclint,0)),""),"")</f>
        <v/>
      </c>
      <c r="D920" s="146" t="str">
        <f t="shared" si="42"/>
        <v/>
      </c>
      <c r="E920" s="146" t="str">
        <f>IF(A920&lt;&gt;"",IF('Données élèves'!G923&lt;&gt;"",IF('Données élèves'!AB923&lt;&gt;"",IF('Données élèves'!G923="LOC.ID",CONCATENATE("LOC.",'Données élèves'!AU$5),'Données élèves'!G923),""),""),"")</f>
        <v/>
      </c>
      <c r="F920" s="146" t="str">
        <f>IF(A920&lt;&gt;"",IF('Données élèves'!H923&lt;&gt;"",'Données élèves'!H923,""),"")</f>
        <v/>
      </c>
      <c r="G920" s="146" t="str">
        <f>IF(AND(A920&lt;&gt;"",'Données élèves'!AC923&lt;&gt;""),IF('Données élèves'!AC923=TRUE,INDEX(codesex,MATCH('Données élèves'!I923,libsex,0)),'Données élèves'!I923),"")</f>
        <v/>
      </c>
      <c r="H920" s="147" t="str">
        <f>IF(A920&lt;&gt;"",IF('Données élèves'!J923&lt;&gt;"",'Données élèves'!J923,""),"")</f>
        <v/>
      </c>
      <c r="I920" s="148" t="str">
        <f>IF(AND(A920&lt;&gt;"",'Données élèves'!AE923&lt;&gt;""),IF('Données élèves'!AE923=TRUE,INDEX(codenat,MATCH('Données élèves'!K923,libnat,0)),'Données élèves'!K923),"")</f>
        <v/>
      </c>
      <c r="J920" s="148" t="str">
        <f>IF(AND(A920&lt;&gt;"",'Données élèves'!AF923&lt;&gt;""),IF('Données élèves'!AF923=TRUE,INDEX(codelangue,MATCH('Données élèves'!L923,liblangue,0)),'Données élèves'!L923),"")</f>
        <v/>
      </c>
      <c r="K920" s="148" t="str">
        <f>IF(AND(A920&lt;&gt;"",'Données élèves'!AH923&lt;&gt;""),IF('Données élèves'!AH923=TRUE,IF(INDEX(codegem,MATCH('Données élèves'!M923,libgem,0))&lt;8000,INDEX(codegem,MATCH('Données élèves'!M923,libgem,0)),""),'Données élèves'!M923),"")</f>
        <v/>
      </c>
      <c r="L920" s="148" t="str">
        <f>IF(AND(A920&lt;&gt;"",'Données élèves'!AH923&lt;&gt;""),IF('Données élèves'!AH923=TRUE,INDEX(codegemhist,MATCH('Données élèves'!M923,libgem,0)),""),"")</f>
        <v/>
      </c>
      <c r="M920" s="148" t="str">
        <f>IF(AND(A920&lt;&gt;"",'Données élèves'!AH923&lt;&gt;""),IF('Données élèves'!AH923=TRUE,IF(INDEX(codegem,MATCH('Données élèves'!M923,libgem,0))&gt;=8000,INDEX(codegem,MATCH('Données élèves'!M923,libgem,0)),""),'Données élèves'!M923),"")</f>
        <v/>
      </c>
      <c r="N920" s="148" t="str">
        <f>IF(AND(A920&lt;&gt;"",'Données élèves'!AI923&lt;&gt;""),IF('Données élèves'!AI923=TRUE,INDEX(codeschart,MATCH('Données élèves'!N923,libschart,0)),'Données élèves'!N923),"")</f>
        <v/>
      </c>
      <c r="O920" s="148" t="str">
        <f>IF(AND(A920&lt;&gt;"",'Données élèves'!O923&lt;&gt;""),'Données élèves'!O923,"")</f>
        <v/>
      </c>
      <c r="P920" s="148" t="str">
        <f>IF(AND(A920&lt;&gt;"",'Données élèves'!AK923&lt;&gt;""),IF('Données élèves'!AK923=TRUE,INDEX(codeform,MATCH('Données élèves'!P923,libform,0)),'Données élèves'!P923),"")</f>
        <v/>
      </c>
      <c r="Q920" s="148" t="str">
        <f>IF(AND(A920&lt;&gt;"",'Données élèves'!AL923&lt;&gt;""),IF('Données élèves'!AL923=TRUE,INDEX(codespe,MATCH('Données élèves'!Q923,libspe,0)),'Données élèves'!Q923),"")</f>
        <v/>
      </c>
      <c r="R920" s="148" t="str">
        <f>IF(AND(A920&lt;&gt;"",OR('Données élèves'!AM923&lt;&gt;"",'Données élèves'!AT923=FALSE)),IF('Données élèves'!AM923=TRUE,INDEX(codemp1,MATCH('Données élèves'!R923,libmp1,0)),IF('Données élèves'!AT923=FALSE,0,'Données élèves'!R923)),"")</f>
        <v/>
      </c>
      <c r="S920" s="148" t="str">
        <f t="shared" si="43"/>
        <v/>
      </c>
      <c r="T920" s="148" t="str">
        <f t="shared" si="44"/>
        <v/>
      </c>
      <c r="U920" s="148" t="str">
        <f>IF(AND(A920&lt;&gt;"",'Données élèves'!S923&lt;&gt;""),'Données élèves'!S923,"")</f>
        <v/>
      </c>
      <c r="V920" s="148" t="str">
        <f>IF(AND(A920&lt;&gt;"",'Données élèves'!T923&lt;&gt;""),'Données élèves'!T923,"")</f>
        <v/>
      </c>
      <c r="W920" s="148" t="str">
        <f>IF(AND(A920&lt;&gt;"",'Données élèves'!U923&lt;&gt;""),'Données élèves'!U923,"")</f>
        <v/>
      </c>
      <c r="X920" s="148" t="str">
        <f>IF(AND(A920&lt;&gt;"",'Données élèves'!V923&lt;&gt;""),'Données élèves'!V923,"")</f>
        <v/>
      </c>
      <c r="Y920" s="148" t="str">
        <f>IF(AND(A920&lt;&gt;"",'Données élèves'!W923&lt;&gt;""),'Données élèves'!W923,"")</f>
        <v/>
      </c>
      <c r="Z920" s="148" t="str">
        <f>IF(AND(A920&lt;&gt;"",'Données élèves'!X923&lt;&gt;""),'Données élèves'!X923,"")</f>
        <v/>
      </c>
    </row>
    <row r="921" spans="1:26" x14ac:dyDescent="0.2">
      <c r="A921" s="146" t="str">
        <f>IF('Données élèves'!$C924&lt;&gt;"",'Données élèves'!A924,"")</f>
        <v/>
      </c>
      <c r="B921" s="146" t="str">
        <f>IF(A921&lt;&gt;"",'Données élèves'!B924,"")</f>
        <v/>
      </c>
      <c r="C921" s="146" t="str">
        <f>IF(AND(A921&lt;&gt;"",'Données élèves'!F924&lt;&gt;""),IF(INDEX(codeclint,MATCH('Données élèves'!F924,libclint,0))&lt;&gt;"",INDEX(codeclint,MATCH('Données élèves'!F924,libclint,0)),""),"")</f>
        <v/>
      </c>
      <c r="D921" s="146" t="str">
        <f t="shared" si="42"/>
        <v/>
      </c>
      <c r="E921" s="146" t="str">
        <f>IF(A921&lt;&gt;"",IF('Données élèves'!G924&lt;&gt;"",IF('Données élèves'!AB924&lt;&gt;"",IF('Données élèves'!G924="LOC.ID",CONCATENATE("LOC.",'Données élèves'!AU$5),'Données élèves'!G924),""),""),"")</f>
        <v/>
      </c>
      <c r="F921" s="146" t="str">
        <f>IF(A921&lt;&gt;"",IF('Données élèves'!H924&lt;&gt;"",'Données élèves'!H924,""),"")</f>
        <v/>
      </c>
      <c r="G921" s="146" t="str">
        <f>IF(AND(A921&lt;&gt;"",'Données élèves'!AC924&lt;&gt;""),IF('Données élèves'!AC924=TRUE,INDEX(codesex,MATCH('Données élèves'!I924,libsex,0)),'Données élèves'!I924),"")</f>
        <v/>
      </c>
      <c r="H921" s="147" t="str">
        <f>IF(A921&lt;&gt;"",IF('Données élèves'!J924&lt;&gt;"",'Données élèves'!J924,""),"")</f>
        <v/>
      </c>
      <c r="I921" s="148" t="str">
        <f>IF(AND(A921&lt;&gt;"",'Données élèves'!AE924&lt;&gt;""),IF('Données élèves'!AE924=TRUE,INDEX(codenat,MATCH('Données élèves'!K924,libnat,0)),'Données élèves'!K924),"")</f>
        <v/>
      </c>
      <c r="J921" s="148" t="str">
        <f>IF(AND(A921&lt;&gt;"",'Données élèves'!AF924&lt;&gt;""),IF('Données élèves'!AF924=TRUE,INDEX(codelangue,MATCH('Données élèves'!L924,liblangue,0)),'Données élèves'!L924),"")</f>
        <v/>
      </c>
      <c r="K921" s="148" t="str">
        <f>IF(AND(A921&lt;&gt;"",'Données élèves'!AH924&lt;&gt;""),IF('Données élèves'!AH924=TRUE,IF(INDEX(codegem,MATCH('Données élèves'!M924,libgem,0))&lt;8000,INDEX(codegem,MATCH('Données élèves'!M924,libgem,0)),""),'Données élèves'!M924),"")</f>
        <v/>
      </c>
      <c r="L921" s="148" t="str">
        <f>IF(AND(A921&lt;&gt;"",'Données élèves'!AH924&lt;&gt;""),IF('Données élèves'!AH924=TRUE,INDEX(codegemhist,MATCH('Données élèves'!M924,libgem,0)),""),"")</f>
        <v/>
      </c>
      <c r="M921" s="148" t="str">
        <f>IF(AND(A921&lt;&gt;"",'Données élèves'!AH924&lt;&gt;""),IF('Données élèves'!AH924=TRUE,IF(INDEX(codegem,MATCH('Données élèves'!M924,libgem,0))&gt;=8000,INDEX(codegem,MATCH('Données élèves'!M924,libgem,0)),""),'Données élèves'!M924),"")</f>
        <v/>
      </c>
      <c r="N921" s="148" t="str">
        <f>IF(AND(A921&lt;&gt;"",'Données élèves'!AI924&lt;&gt;""),IF('Données élèves'!AI924=TRUE,INDEX(codeschart,MATCH('Données élèves'!N924,libschart,0)),'Données élèves'!N924),"")</f>
        <v/>
      </c>
      <c r="O921" s="148" t="str">
        <f>IF(AND(A921&lt;&gt;"",'Données élèves'!O924&lt;&gt;""),'Données élèves'!O924,"")</f>
        <v/>
      </c>
      <c r="P921" s="148" t="str">
        <f>IF(AND(A921&lt;&gt;"",'Données élèves'!AK924&lt;&gt;""),IF('Données élèves'!AK924=TRUE,INDEX(codeform,MATCH('Données élèves'!P924,libform,0)),'Données élèves'!P924),"")</f>
        <v/>
      </c>
      <c r="Q921" s="148" t="str">
        <f>IF(AND(A921&lt;&gt;"",'Données élèves'!AL924&lt;&gt;""),IF('Données élèves'!AL924=TRUE,INDEX(codespe,MATCH('Données élèves'!Q924,libspe,0)),'Données élèves'!Q924),"")</f>
        <v/>
      </c>
      <c r="R921" s="148" t="str">
        <f>IF(AND(A921&lt;&gt;"",OR('Données élèves'!AM924&lt;&gt;"",'Données élèves'!AT924=FALSE)),IF('Données élèves'!AM924=TRUE,INDEX(codemp1,MATCH('Données élèves'!R924,libmp1,0)),IF('Données élèves'!AT924=FALSE,0,'Données élèves'!R924)),"")</f>
        <v/>
      </c>
      <c r="S921" s="148" t="str">
        <f t="shared" si="43"/>
        <v/>
      </c>
      <c r="T921" s="148" t="str">
        <f t="shared" si="44"/>
        <v/>
      </c>
      <c r="U921" s="148" t="str">
        <f>IF(AND(A921&lt;&gt;"",'Données élèves'!S924&lt;&gt;""),'Données élèves'!S924,"")</f>
        <v/>
      </c>
      <c r="V921" s="148" t="str">
        <f>IF(AND(A921&lt;&gt;"",'Données élèves'!T924&lt;&gt;""),'Données élèves'!T924,"")</f>
        <v/>
      </c>
      <c r="W921" s="148" t="str">
        <f>IF(AND(A921&lt;&gt;"",'Données élèves'!U924&lt;&gt;""),'Données élèves'!U924,"")</f>
        <v/>
      </c>
      <c r="X921" s="148" t="str">
        <f>IF(AND(A921&lt;&gt;"",'Données élèves'!V924&lt;&gt;""),'Données élèves'!V924,"")</f>
        <v/>
      </c>
      <c r="Y921" s="148" t="str">
        <f>IF(AND(A921&lt;&gt;"",'Données élèves'!W924&lt;&gt;""),'Données élèves'!W924,"")</f>
        <v/>
      </c>
      <c r="Z921" s="148" t="str">
        <f>IF(AND(A921&lt;&gt;"",'Données élèves'!X924&lt;&gt;""),'Données élèves'!X924,"")</f>
        <v/>
      </c>
    </row>
    <row r="922" spans="1:26" x14ac:dyDescent="0.2">
      <c r="A922" s="146" t="str">
        <f>IF('Données élèves'!$C925&lt;&gt;"",'Données élèves'!A925,"")</f>
        <v/>
      </c>
      <c r="B922" s="146" t="str">
        <f>IF(A922&lt;&gt;"",'Données élèves'!B925,"")</f>
        <v/>
      </c>
      <c r="C922" s="146" t="str">
        <f>IF(AND(A922&lt;&gt;"",'Données élèves'!F925&lt;&gt;""),IF(INDEX(codeclint,MATCH('Données élèves'!F925,libclint,0))&lt;&gt;"",INDEX(codeclint,MATCH('Données élèves'!F925,libclint,0)),""),"")</f>
        <v/>
      </c>
      <c r="D922" s="146" t="str">
        <f t="shared" si="42"/>
        <v/>
      </c>
      <c r="E922" s="146" t="str">
        <f>IF(A922&lt;&gt;"",IF('Données élèves'!G925&lt;&gt;"",IF('Données élèves'!AB925&lt;&gt;"",IF('Données élèves'!G925="LOC.ID",CONCATENATE("LOC.",'Données élèves'!AU$5),'Données élèves'!G925),""),""),"")</f>
        <v/>
      </c>
      <c r="F922" s="146" t="str">
        <f>IF(A922&lt;&gt;"",IF('Données élèves'!H925&lt;&gt;"",'Données élèves'!H925,""),"")</f>
        <v/>
      </c>
      <c r="G922" s="146" t="str">
        <f>IF(AND(A922&lt;&gt;"",'Données élèves'!AC925&lt;&gt;""),IF('Données élèves'!AC925=TRUE,INDEX(codesex,MATCH('Données élèves'!I925,libsex,0)),'Données élèves'!I925),"")</f>
        <v/>
      </c>
      <c r="H922" s="147" t="str">
        <f>IF(A922&lt;&gt;"",IF('Données élèves'!J925&lt;&gt;"",'Données élèves'!J925,""),"")</f>
        <v/>
      </c>
      <c r="I922" s="148" t="str">
        <f>IF(AND(A922&lt;&gt;"",'Données élèves'!AE925&lt;&gt;""),IF('Données élèves'!AE925=TRUE,INDEX(codenat,MATCH('Données élèves'!K925,libnat,0)),'Données élèves'!K925),"")</f>
        <v/>
      </c>
      <c r="J922" s="148" t="str">
        <f>IF(AND(A922&lt;&gt;"",'Données élèves'!AF925&lt;&gt;""),IF('Données élèves'!AF925=TRUE,INDEX(codelangue,MATCH('Données élèves'!L925,liblangue,0)),'Données élèves'!L925),"")</f>
        <v/>
      </c>
      <c r="K922" s="148" t="str">
        <f>IF(AND(A922&lt;&gt;"",'Données élèves'!AH925&lt;&gt;""),IF('Données élèves'!AH925=TRUE,IF(INDEX(codegem,MATCH('Données élèves'!M925,libgem,0))&lt;8000,INDEX(codegem,MATCH('Données élèves'!M925,libgem,0)),""),'Données élèves'!M925),"")</f>
        <v/>
      </c>
      <c r="L922" s="148" t="str">
        <f>IF(AND(A922&lt;&gt;"",'Données élèves'!AH925&lt;&gt;""),IF('Données élèves'!AH925=TRUE,INDEX(codegemhist,MATCH('Données élèves'!M925,libgem,0)),""),"")</f>
        <v/>
      </c>
      <c r="M922" s="148" t="str">
        <f>IF(AND(A922&lt;&gt;"",'Données élèves'!AH925&lt;&gt;""),IF('Données élèves'!AH925=TRUE,IF(INDEX(codegem,MATCH('Données élèves'!M925,libgem,0))&gt;=8000,INDEX(codegem,MATCH('Données élèves'!M925,libgem,0)),""),'Données élèves'!M925),"")</f>
        <v/>
      </c>
      <c r="N922" s="148" t="str">
        <f>IF(AND(A922&lt;&gt;"",'Données élèves'!AI925&lt;&gt;""),IF('Données élèves'!AI925=TRUE,INDEX(codeschart,MATCH('Données élèves'!N925,libschart,0)),'Données élèves'!N925),"")</f>
        <v/>
      </c>
      <c r="O922" s="148" t="str">
        <f>IF(AND(A922&lt;&gt;"",'Données élèves'!O925&lt;&gt;""),'Données élèves'!O925,"")</f>
        <v/>
      </c>
      <c r="P922" s="148" t="str">
        <f>IF(AND(A922&lt;&gt;"",'Données élèves'!AK925&lt;&gt;""),IF('Données élèves'!AK925=TRUE,INDEX(codeform,MATCH('Données élèves'!P925,libform,0)),'Données élèves'!P925),"")</f>
        <v/>
      </c>
      <c r="Q922" s="148" t="str">
        <f>IF(AND(A922&lt;&gt;"",'Données élèves'!AL925&lt;&gt;""),IF('Données élèves'!AL925=TRUE,INDEX(codespe,MATCH('Données élèves'!Q925,libspe,0)),'Données élèves'!Q925),"")</f>
        <v/>
      </c>
      <c r="R922" s="148" t="str">
        <f>IF(AND(A922&lt;&gt;"",OR('Données élèves'!AM925&lt;&gt;"",'Données élèves'!AT925=FALSE)),IF('Données élèves'!AM925=TRUE,INDEX(codemp1,MATCH('Données élèves'!R925,libmp1,0)),IF('Données élèves'!AT925=FALSE,0,'Données élèves'!R925)),"")</f>
        <v/>
      </c>
      <c r="S922" s="148" t="str">
        <f t="shared" si="43"/>
        <v/>
      </c>
      <c r="T922" s="148" t="str">
        <f t="shared" si="44"/>
        <v/>
      </c>
      <c r="U922" s="148" t="str">
        <f>IF(AND(A922&lt;&gt;"",'Données élèves'!S925&lt;&gt;""),'Données élèves'!S925,"")</f>
        <v/>
      </c>
      <c r="V922" s="148" t="str">
        <f>IF(AND(A922&lt;&gt;"",'Données élèves'!T925&lt;&gt;""),'Données élèves'!T925,"")</f>
        <v/>
      </c>
      <c r="W922" s="148" t="str">
        <f>IF(AND(A922&lt;&gt;"",'Données élèves'!U925&lt;&gt;""),'Données élèves'!U925,"")</f>
        <v/>
      </c>
      <c r="X922" s="148" t="str">
        <f>IF(AND(A922&lt;&gt;"",'Données élèves'!V925&lt;&gt;""),'Données élèves'!V925,"")</f>
        <v/>
      </c>
      <c r="Y922" s="148" t="str">
        <f>IF(AND(A922&lt;&gt;"",'Données élèves'!W925&lt;&gt;""),'Données élèves'!W925,"")</f>
        <v/>
      </c>
      <c r="Z922" s="148" t="str">
        <f>IF(AND(A922&lt;&gt;"",'Données élèves'!X925&lt;&gt;""),'Données élèves'!X925,"")</f>
        <v/>
      </c>
    </row>
    <row r="923" spans="1:26" x14ac:dyDescent="0.2">
      <c r="A923" s="146" t="str">
        <f>IF('Données élèves'!$C926&lt;&gt;"",'Données élèves'!A926,"")</f>
        <v/>
      </c>
      <c r="B923" s="146" t="str">
        <f>IF(A923&lt;&gt;"",'Données élèves'!B926,"")</f>
        <v/>
      </c>
      <c r="C923" s="146" t="str">
        <f>IF(AND(A923&lt;&gt;"",'Données élèves'!F926&lt;&gt;""),IF(INDEX(codeclint,MATCH('Données élèves'!F926,libclint,0))&lt;&gt;"",INDEX(codeclint,MATCH('Données élèves'!F926,libclint,0)),""),"")</f>
        <v/>
      </c>
      <c r="D923" s="146" t="str">
        <f t="shared" si="42"/>
        <v/>
      </c>
      <c r="E923" s="146" t="str">
        <f>IF(A923&lt;&gt;"",IF('Données élèves'!G926&lt;&gt;"",IF('Données élèves'!AB926&lt;&gt;"",IF('Données élèves'!G926="LOC.ID",CONCATENATE("LOC.",'Données élèves'!AU$5),'Données élèves'!G926),""),""),"")</f>
        <v/>
      </c>
      <c r="F923" s="146" t="str">
        <f>IF(A923&lt;&gt;"",IF('Données élèves'!H926&lt;&gt;"",'Données élèves'!H926,""),"")</f>
        <v/>
      </c>
      <c r="G923" s="146" t="str">
        <f>IF(AND(A923&lt;&gt;"",'Données élèves'!AC926&lt;&gt;""),IF('Données élèves'!AC926=TRUE,INDEX(codesex,MATCH('Données élèves'!I926,libsex,0)),'Données élèves'!I926),"")</f>
        <v/>
      </c>
      <c r="H923" s="147" t="str">
        <f>IF(A923&lt;&gt;"",IF('Données élèves'!J926&lt;&gt;"",'Données élèves'!J926,""),"")</f>
        <v/>
      </c>
      <c r="I923" s="148" t="str">
        <f>IF(AND(A923&lt;&gt;"",'Données élèves'!AE926&lt;&gt;""),IF('Données élèves'!AE926=TRUE,INDEX(codenat,MATCH('Données élèves'!K926,libnat,0)),'Données élèves'!K926),"")</f>
        <v/>
      </c>
      <c r="J923" s="148" t="str">
        <f>IF(AND(A923&lt;&gt;"",'Données élèves'!AF926&lt;&gt;""),IF('Données élèves'!AF926=TRUE,INDEX(codelangue,MATCH('Données élèves'!L926,liblangue,0)),'Données élèves'!L926),"")</f>
        <v/>
      </c>
      <c r="K923" s="148" t="str">
        <f>IF(AND(A923&lt;&gt;"",'Données élèves'!AH926&lt;&gt;""),IF('Données élèves'!AH926=TRUE,IF(INDEX(codegem,MATCH('Données élèves'!M926,libgem,0))&lt;8000,INDEX(codegem,MATCH('Données élèves'!M926,libgem,0)),""),'Données élèves'!M926),"")</f>
        <v/>
      </c>
      <c r="L923" s="148" t="str">
        <f>IF(AND(A923&lt;&gt;"",'Données élèves'!AH926&lt;&gt;""),IF('Données élèves'!AH926=TRUE,INDEX(codegemhist,MATCH('Données élèves'!M926,libgem,0)),""),"")</f>
        <v/>
      </c>
      <c r="M923" s="148" t="str">
        <f>IF(AND(A923&lt;&gt;"",'Données élèves'!AH926&lt;&gt;""),IF('Données élèves'!AH926=TRUE,IF(INDEX(codegem,MATCH('Données élèves'!M926,libgem,0))&gt;=8000,INDEX(codegem,MATCH('Données élèves'!M926,libgem,0)),""),'Données élèves'!M926),"")</f>
        <v/>
      </c>
      <c r="N923" s="148" t="str">
        <f>IF(AND(A923&lt;&gt;"",'Données élèves'!AI926&lt;&gt;""),IF('Données élèves'!AI926=TRUE,INDEX(codeschart,MATCH('Données élèves'!N926,libschart,0)),'Données élèves'!N926),"")</f>
        <v/>
      </c>
      <c r="O923" s="148" t="str">
        <f>IF(AND(A923&lt;&gt;"",'Données élèves'!O926&lt;&gt;""),'Données élèves'!O926,"")</f>
        <v/>
      </c>
      <c r="P923" s="148" t="str">
        <f>IF(AND(A923&lt;&gt;"",'Données élèves'!AK926&lt;&gt;""),IF('Données élèves'!AK926=TRUE,INDEX(codeform,MATCH('Données élèves'!P926,libform,0)),'Données élèves'!P926),"")</f>
        <v/>
      </c>
      <c r="Q923" s="148" t="str">
        <f>IF(AND(A923&lt;&gt;"",'Données élèves'!AL926&lt;&gt;""),IF('Données élèves'!AL926=TRUE,INDEX(codespe,MATCH('Données élèves'!Q926,libspe,0)),'Données élèves'!Q926),"")</f>
        <v/>
      </c>
      <c r="R923" s="148" t="str">
        <f>IF(AND(A923&lt;&gt;"",OR('Données élèves'!AM926&lt;&gt;"",'Données élèves'!AT926=FALSE)),IF('Données élèves'!AM926=TRUE,INDEX(codemp1,MATCH('Données élèves'!R926,libmp1,0)),IF('Données élèves'!AT926=FALSE,0,'Données élèves'!R926)),"")</f>
        <v/>
      </c>
      <c r="S923" s="148" t="str">
        <f t="shared" si="43"/>
        <v/>
      </c>
      <c r="T923" s="148" t="str">
        <f t="shared" si="44"/>
        <v/>
      </c>
      <c r="U923" s="148" t="str">
        <f>IF(AND(A923&lt;&gt;"",'Données élèves'!S926&lt;&gt;""),'Données élèves'!S926,"")</f>
        <v/>
      </c>
      <c r="V923" s="148" t="str">
        <f>IF(AND(A923&lt;&gt;"",'Données élèves'!T926&lt;&gt;""),'Données élèves'!T926,"")</f>
        <v/>
      </c>
      <c r="W923" s="148" t="str">
        <f>IF(AND(A923&lt;&gt;"",'Données élèves'!U926&lt;&gt;""),'Données élèves'!U926,"")</f>
        <v/>
      </c>
      <c r="X923" s="148" t="str">
        <f>IF(AND(A923&lt;&gt;"",'Données élèves'!V926&lt;&gt;""),'Données élèves'!V926,"")</f>
        <v/>
      </c>
      <c r="Y923" s="148" t="str">
        <f>IF(AND(A923&lt;&gt;"",'Données élèves'!W926&lt;&gt;""),'Données élèves'!W926,"")</f>
        <v/>
      </c>
      <c r="Z923" s="148" t="str">
        <f>IF(AND(A923&lt;&gt;"",'Données élèves'!X926&lt;&gt;""),'Données élèves'!X926,"")</f>
        <v/>
      </c>
    </row>
    <row r="924" spans="1:26" x14ac:dyDescent="0.2">
      <c r="A924" s="146" t="str">
        <f>IF('Données élèves'!$C927&lt;&gt;"",'Données élèves'!A927,"")</f>
        <v/>
      </c>
      <c r="B924" s="146" t="str">
        <f>IF(A924&lt;&gt;"",'Données élèves'!B927,"")</f>
        <v/>
      </c>
      <c r="C924" s="146" t="str">
        <f>IF(AND(A924&lt;&gt;"",'Données élèves'!F927&lt;&gt;""),IF(INDEX(codeclint,MATCH('Données élèves'!F927,libclint,0))&lt;&gt;"",INDEX(codeclint,MATCH('Données élèves'!F927,libclint,0)),""),"")</f>
        <v/>
      </c>
      <c r="D924" s="146" t="str">
        <f t="shared" si="42"/>
        <v/>
      </c>
      <c r="E924" s="146" t="str">
        <f>IF(A924&lt;&gt;"",IF('Données élèves'!G927&lt;&gt;"",IF('Données élèves'!AB927&lt;&gt;"",IF('Données élèves'!G927="LOC.ID",CONCATENATE("LOC.",'Données élèves'!AU$5),'Données élèves'!G927),""),""),"")</f>
        <v/>
      </c>
      <c r="F924" s="146" t="str">
        <f>IF(A924&lt;&gt;"",IF('Données élèves'!H927&lt;&gt;"",'Données élèves'!H927,""),"")</f>
        <v/>
      </c>
      <c r="G924" s="146" t="str">
        <f>IF(AND(A924&lt;&gt;"",'Données élèves'!AC927&lt;&gt;""),IF('Données élèves'!AC927=TRUE,INDEX(codesex,MATCH('Données élèves'!I927,libsex,0)),'Données élèves'!I927),"")</f>
        <v/>
      </c>
      <c r="H924" s="147" t="str">
        <f>IF(A924&lt;&gt;"",IF('Données élèves'!J927&lt;&gt;"",'Données élèves'!J927,""),"")</f>
        <v/>
      </c>
      <c r="I924" s="148" t="str">
        <f>IF(AND(A924&lt;&gt;"",'Données élèves'!AE927&lt;&gt;""),IF('Données élèves'!AE927=TRUE,INDEX(codenat,MATCH('Données élèves'!K927,libnat,0)),'Données élèves'!K927),"")</f>
        <v/>
      </c>
      <c r="J924" s="148" t="str">
        <f>IF(AND(A924&lt;&gt;"",'Données élèves'!AF927&lt;&gt;""),IF('Données élèves'!AF927=TRUE,INDEX(codelangue,MATCH('Données élèves'!L927,liblangue,0)),'Données élèves'!L927),"")</f>
        <v/>
      </c>
      <c r="K924" s="148" t="str">
        <f>IF(AND(A924&lt;&gt;"",'Données élèves'!AH927&lt;&gt;""),IF('Données élèves'!AH927=TRUE,IF(INDEX(codegem,MATCH('Données élèves'!M927,libgem,0))&lt;8000,INDEX(codegem,MATCH('Données élèves'!M927,libgem,0)),""),'Données élèves'!M927),"")</f>
        <v/>
      </c>
      <c r="L924" s="148" t="str">
        <f>IF(AND(A924&lt;&gt;"",'Données élèves'!AH927&lt;&gt;""),IF('Données élèves'!AH927=TRUE,INDEX(codegemhist,MATCH('Données élèves'!M927,libgem,0)),""),"")</f>
        <v/>
      </c>
      <c r="M924" s="148" t="str">
        <f>IF(AND(A924&lt;&gt;"",'Données élèves'!AH927&lt;&gt;""),IF('Données élèves'!AH927=TRUE,IF(INDEX(codegem,MATCH('Données élèves'!M927,libgem,0))&gt;=8000,INDEX(codegem,MATCH('Données élèves'!M927,libgem,0)),""),'Données élèves'!M927),"")</f>
        <v/>
      </c>
      <c r="N924" s="148" t="str">
        <f>IF(AND(A924&lt;&gt;"",'Données élèves'!AI927&lt;&gt;""),IF('Données élèves'!AI927=TRUE,INDEX(codeschart,MATCH('Données élèves'!N927,libschart,0)),'Données élèves'!N927),"")</f>
        <v/>
      </c>
      <c r="O924" s="148" t="str">
        <f>IF(AND(A924&lt;&gt;"",'Données élèves'!O927&lt;&gt;""),'Données élèves'!O927,"")</f>
        <v/>
      </c>
      <c r="P924" s="148" t="str">
        <f>IF(AND(A924&lt;&gt;"",'Données élèves'!AK927&lt;&gt;""),IF('Données élèves'!AK927=TRUE,INDEX(codeform,MATCH('Données élèves'!P927,libform,0)),'Données élèves'!P927),"")</f>
        <v/>
      </c>
      <c r="Q924" s="148" t="str">
        <f>IF(AND(A924&lt;&gt;"",'Données élèves'!AL927&lt;&gt;""),IF('Données élèves'!AL927=TRUE,INDEX(codespe,MATCH('Données élèves'!Q927,libspe,0)),'Données élèves'!Q927),"")</f>
        <v/>
      </c>
      <c r="R924" s="148" t="str">
        <f>IF(AND(A924&lt;&gt;"",OR('Données élèves'!AM927&lt;&gt;"",'Données élèves'!AT927=FALSE)),IF('Données élèves'!AM927=TRUE,INDEX(codemp1,MATCH('Données élèves'!R927,libmp1,0)),IF('Données élèves'!AT927=FALSE,0,'Données élèves'!R927)),"")</f>
        <v/>
      </c>
      <c r="S924" s="148" t="str">
        <f t="shared" si="43"/>
        <v/>
      </c>
      <c r="T924" s="148" t="str">
        <f t="shared" si="44"/>
        <v/>
      </c>
      <c r="U924" s="148" t="str">
        <f>IF(AND(A924&lt;&gt;"",'Données élèves'!S927&lt;&gt;""),'Données élèves'!S927,"")</f>
        <v/>
      </c>
      <c r="V924" s="148" t="str">
        <f>IF(AND(A924&lt;&gt;"",'Données élèves'!T927&lt;&gt;""),'Données élèves'!T927,"")</f>
        <v/>
      </c>
      <c r="W924" s="148" t="str">
        <f>IF(AND(A924&lt;&gt;"",'Données élèves'!U927&lt;&gt;""),'Données élèves'!U927,"")</f>
        <v/>
      </c>
      <c r="X924" s="148" t="str">
        <f>IF(AND(A924&lt;&gt;"",'Données élèves'!V927&lt;&gt;""),'Données élèves'!V927,"")</f>
        <v/>
      </c>
      <c r="Y924" s="148" t="str">
        <f>IF(AND(A924&lt;&gt;"",'Données élèves'!W927&lt;&gt;""),'Données élèves'!W927,"")</f>
        <v/>
      </c>
      <c r="Z924" s="148" t="str">
        <f>IF(AND(A924&lt;&gt;"",'Données élèves'!X927&lt;&gt;""),'Données élèves'!X927,"")</f>
        <v/>
      </c>
    </row>
    <row r="925" spans="1:26" x14ac:dyDescent="0.2">
      <c r="A925" s="146" t="str">
        <f>IF('Données élèves'!$C928&lt;&gt;"",'Données élèves'!A928,"")</f>
        <v/>
      </c>
      <c r="B925" s="146" t="str">
        <f>IF(A925&lt;&gt;"",'Données élèves'!B928,"")</f>
        <v/>
      </c>
      <c r="C925" s="146" t="str">
        <f>IF(AND(A925&lt;&gt;"",'Données élèves'!F928&lt;&gt;""),IF(INDEX(codeclint,MATCH('Données élèves'!F928,libclint,0))&lt;&gt;"",INDEX(codeclint,MATCH('Données élèves'!F928,libclint,0)),""),"")</f>
        <v/>
      </c>
      <c r="D925" s="146" t="str">
        <f t="shared" si="42"/>
        <v/>
      </c>
      <c r="E925" s="146" t="str">
        <f>IF(A925&lt;&gt;"",IF('Données élèves'!G928&lt;&gt;"",IF('Données élèves'!AB928&lt;&gt;"",IF('Données élèves'!G928="LOC.ID",CONCATENATE("LOC.",'Données élèves'!AU$5),'Données élèves'!G928),""),""),"")</f>
        <v/>
      </c>
      <c r="F925" s="146" t="str">
        <f>IF(A925&lt;&gt;"",IF('Données élèves'!H928&lt;&gt;"",'Données élèves'!H928,""),"")</f>
        <v/>
      </c>
      <c r="G925" s="146" t="str">
        <f>IF(AND(A925&lt;&gt;"",'Données élèves'!AC928&lt;&gt;""),IF('Données élèves'!AC928=TRUE,INDEX(codesex,MATCH('Données élèves'!I928,libsex,0)),'Données élèves'!I928),"")</f>
        <v/>
      </c>
      <c r="H925" s="147" t="str">
        <f>IF(A925&lt;&gt;"",IF('Données élèves'!J928&lt;&gt;"",'Données élèves'!J928,""),"")</f>
        <v/>
      </c>
      <c r="I925" s="148" t="str">
        <f>IF(AND(A925&lt;&gt;"",'Données élèves'!AE928&lt;&gt;""),IF('Données élèves'!AE928=TRUE,INDEX(codenat,MATCH('Données élèves'!K928,libnat,0)),'Données élèves'!K928),"")</f>
        <v/>
      </c>
      <c r="J925" s="148" t="str">
        <f>IF(AND(A925&lt;&gt;"",'Données élèves'!AF928&lt;&gt;""),IF('Données élèves'!AF928=TRUE,INDEX(codelangue,MATCH('Données élèves'!L928,liblangue,0)),'Données élèves'!L928),"")</f>
        <v/>
      </c>
      <c r="K925" s="148" t="str">
        <f>IF(AND(A925&lt;&gt;"",'Données élèves'!AH928&lt;&gt;""),IF('Données élèves'!AH928=TRUE,IF(INDEX(codegem,MATCH('Données élèves'!M928,libgem,0))&lt;8000,INDEX(codegem,MATCH('Données élèves'!M928,libgem,0)),""),'Données élèves'!M928),"")</f>
        <v/>
      </c>
      <c r="L925" s="148" t="str">
        <f>IF(AND(A925&lt;&gt;"",'Données élèves'!AH928&lt;&gt;""),IF('Données élèves'!AH928=TRUE,INDEX(codegemhist,MATCH('Données élèves'!M928,libgem,0)),""),"")</f>
        <v/>
      </c>
      <c r="M925" s="148" t="str">
        <f>IF(AND(A925&lt;&gt;"",'Données élèves'!AH928&lt;&gt;""),IF('Données élèves'!AH928=TRUE,IF(INDEX(codegem,MATCH('Données élèves'!M928,libgem,0))&gt;=8000,INDEX(codegem,MATCH('Données élèves'!M928,libgem,0)),""),'Données élèves'!M928),"")</f>
        <v/>
      </c>
      <c r="N925" s="148" t="str">
        <f>IF(AND(A925&lt;&gt;"",'Données élèves'!AI928&lt;&gt;""),IF('Données élèves'!AI928=TRUE,INDEX(codeschart,MATCH('Données élèves'!N928,libschart,0)),'Données élèves'!N928),"")</f>
        <v/>
      </c>
      <c r="O925" s="148" t="str">
        <f>IF(AND(A925&lt;&gt;"",'Données élèves'!O928&lt;&gt;""),'Données élèves'!O928,"")</f>
        <v/>
      </c>
      <c r="P925" s="148" t="str">
        <f>IF(AND(A925&lt;&gt;"",'Données élèves'!AK928&lt;&gt;""),IF('Données élèves'!AK928=TRUE,INDEX(codeform,MATCH('Données élèves'!P928,libform,0)),'Données élèves'!P928),"")</f>
        <v/>
      </c>
      <c r="Q925" s="148" t="str">
        <f>IF(AND(A925&lt;&gt;"",'Données élèves'!AL928&lt;&gt;""),IF('Données élèves'!AL928=TRUE,INDEX(codespe,MATCH('Données élèves'!Q928,libspe,0)),'Données élèves'!Q928),"")</f>
        <v/>
      </c>
      <c r="R925" s="148" t="str">
        <f>IF(AND(A925&lt;&gt;"",OR('Données élèves'!AM928&lt;&gt;"",'Données élèves'!AT928=FALSE)),IF('Données élèves'!AM928=TRUE,INDEX(codemp1,MATCH('Données élèves'!R928,libmp1,0)),IF('Données élèves'!AT928=FALSE,0,'Données élèves'!R928)),"")</f>
        <v/>
      </c>
      <c r="S925" s="148" t="str">
        <f t="shared" si="43"/>
        <v/>
      </c>
      <c r="T925" s="148" t="str">
        <f t="shared" si="44"/>
        <v/>
      </c>
      <c r="U925" s="148" t="str">
        <f>IF(AND(A925&lt;&gt;"",'Données élèves'!S928&lt;&gt;""),'Données élèves'!S928,"")</f>
        <v/>
      </c>
      <c r="V925" s="148" t="str">
        <f>IF(AND(A925&lt;&gt;"",'Données élèves'!T928&lt;&gt;""),'Données élèves'!T928,"")</f>
        <v/>
      </c>
      <c r="W925" s="148" t="str">
        <f>IF(AND(A925&lt;&gt;"",'Données élèves'!U928&lt;&gt;""),'Données élèves'!U928,"")</f>
        <v/>
      </c>
      <c r="X925" s="148" t="str">
        <f>IF(AND(A925&lt;&gt;"",'Données élèves'!V928&lt;&gt;""),'Données élèves'!V928,"")</f>
        <v/>
      </c>
      <c r="Y925" s="148" t="str">
        <f>IF(AND(A925&lt;&gt;"",'Données élèves'!W928&lt;&gt;""),'Données élèves'!W928,"")</f>
        <v/>
      </c>
      <c r="Z925" s="148" t="str">
        <f>IF(AND(A925&lt;&gt;"",'Données élèves'!X928&lt;&gt;""),'Données élèves'!X928,"")</f>
        <v/>
      </c>
    </row>
    <row r="926" spans="1:26" x14ac:dyDescent="0.2">
      <c r="A926" s="146" t="str">
        <f>IF('Données élèves'!$C929&lt;&gt;"",'Données élèves'!A929,"")</f>
        <v/>
      </c>
      <c r="B926" s="146" t="str">
        <f>IF(A926&lt;&gt;"",'Données élèves'!B929,"")</f>
        <v/>
      </c>
      <c r="C926" s="146" t="str">
        <f>IF(AND(A926&lt;&gt;"",'Données élèves'!F929&lt;&gt;""),IF(INDEX(codeclint,MATCH('Données élèves'!F929,libclint,0))&lt;&gt;"",INDEX(codeclint,MATCH('Données élèves'!F929,libclint,0)),""),"")</f>
        <v/>
      </c>
      <c r="D926" s="146" t="str">
        <f t="shared" si="42"/>
        <v/>
      </c>
      <c r="E926" s="146" t="str">
        <f>IF(A926&lt;&gt;"",IF('Données élèves'!G929&lt;&gt;"",IF('Données élèves'!AB929&lt;&gt;"",IF('Données élèves'!G929="LOC.ID",CONCATENATE("LOC.",'Données élèves'!AU$5),'Données élèves'!G929),""),""),"")</f>
        <v/>
      </c>
      <c r="F926" s="146" t="str">
        <f>IF(A926&lt;&gt;"",IF('Données élèves'!H929&lt;&gt;"",'Données élèves'!H929,""),"")</f>
        <v/>
      </c>
      <c r="G926" s="146" t="str">
        <f>IF(AND(A926&lt;&gt;"",'Données élèves'!AC929&lt;&gt;""),IF('Données élèves'!AC929=TRUE,INDEX(codesex,MATCH('Données élèves'!I929,libsex,0)),'Données élèves'!I929),"")</f>
        <v/>
      </c>
      <c r="H926" s="147" t="str">
        <f>IF(A926&lt;&gt;"",IF('Données élèves'!J929&lt;&gt;"",'Données élèves'!J929,""),"")</f>
        <v/>
      </c>
      <c r="I926" s="148" t="str">
        <f>IF(AND(A926&lt;&gt;"",'Données élèves'!AE929&lt;&gt;""),IF('Données élèves'!AE929=TRUE,INDEX(codenat,MATCH('Données élèves'!K929,libnat,0)),'Données élèves'!K929),"")</f>
        <v/>
      </c>
      <c r="J926" s="148" t="str">
        <f>IF(AND(A926&lt;&gt;"",'Données élèves'!AF929&lt;&gt;""),IF('Données élèves'!AF929=TRUE,INDEX(codelangue,MATCH('Données élèves'!L929,liblangue,0)),'Données élèves'!L929),"")</f>
        <v/>
      </c>
      <c r="K926" s="148" t="str">
        <f>IF(AND(A926&lt;&gt;"",'Données élèves'!AH929&lt;&gt;""),IF('Données élèves'!AH929=TRUE,IF(INDEX(codegem,MATCH('Données élèves'!M929,libgem,0))&lt;8000,INDEX(codegem,MATCH('Données élèves'!M929,libgem,0)),""),'Données élèves'!M929),"")</f>
        <v/>
      </c>
      <c r="L926" s="148" t="str">
        <f>IF(AND(A926&lt;&gt;"",'Données élèves'!AH929&lt;&gt;""),IF('Données élèves'!AH929=TRUE,INDEX(codegemhist,MATCH('Données élèves'!M929,libgem,0)),""),"")</f>
        <v/>
      </c>
      <c r="M926" s="148" t="str">
        <f>IF(AND(A926&lt;&gt;"",'Données élèves'!AH929&lt;&gt;""),IF('Données élèves'!AH929=TRUE,IF(INDEX(codegem,MATCH('Données élèves'!M929,libgem,0))&gt;=8000,INDEX(codegem,MATCH('Données élèves'!M929,libgem,0)),""),'Données élèves'!M929),"")</f>
        <v/>
      </c>
      <c r="N926" s="148" t="str">
        <f>IF(AND(A926&lt;&gt;"",'Données élèves'!AI929&lt;&gt;""),IF('Données élèves'!AI929=TRUE,INDEX(codeschart,MATCH('Données élèves'!N929,libschart,0)),'Données élèves'!N929),"")</f>
        <v/>
      </c>
      <c r="O926" s="148" t="str">
        <f>IF(AND(A926&lt;&gt;"",'Données élèves'!O929&lt;&gt;""),'Données élèves'!O929,"")</f>
        <v/>
      </c>
      <c r="P926" s="148" t="str">
        <f>IF(AND(A926&lt;&gt;"",'Données élèves'!AK929&lt;&gt;""),IF('Données élèves'!AK929=TRUE,INDEX(codeform,MATCH('Données élèves'!P929,libform,0)),'Données élèves'!P929),"")</f>
        <v/>
      </c>
      <c r="Q926" s="148" t="str">
        <f>IF(AND(A926&lt;&gt;"",'Données élèves'!AL929&lt;&gt;""),IF('Données élèves'!AL929=TRUE,INDEX(codespe,MATCH('Données élèves'!Q929,libspe,0)),'Données élèves'!Q929),"")</f>
        <v/>
      </c>
      <c r="R926" s="148" t="str">
        <f>IF(AND(A926&lt;&gt;"",OR('Données élèves'!AM929&lt;&gt;"",'Données élèves'!AT929=FALSE)),IF('Données élèves'!AM929=TRUE,INDEX(codemp1,MATCH('Données élèves'!R929,libmp1,0)),IF('Données élèves'!AT929=FALSE,0,'Données élèves'!R929)),"")</f>
        <v/>
      </c>
      <c r="S926" s="148" t="str">
        <f t="shared" si="43"/>
        <v/>
      </c>
      <c r="T926" s="148" t="str">
        <f t="shared" si="44"/>
        <v/>
      </c>
      <c r="U926" s="148" t="str">
        <f>IF(AND(A926&lt;&gt;"",'Données élèves'!S929&lt;&gt;""),'Données élèves'!S929,"")</f>
        <v/>
      </c>
      <c r="V926" s="148" t="str">
        <f>IF(AND(A926&lt;&gt;"",'Données élèves'!T929&lt;&gt;""),'Données élèves'!T929,"")</f>
        <v/>
      </c>
      <c r="W926" s="148" t="str">
        <f>IF(AND(A926&lt;&gt;"",'Données élèves'!U929&lt;&gt;""),'Données élèves'!U929,"")</f>
        <v/>
      </c>
      <c r="X926" s="148" t="str">
        <f>IF(AND(A926&lt;&gt;"",'Données élèves'!V929&lt;&gt;""),'Données élèves'!V929,"")</f>
        <v/>
      </c>
      <c r="Y926" s="148" t="str">
        <f>IF(AND(A926&lt;&gt;"",'Données élèves'!W929&lt;&gt;""),'Données élèves'!W929,"")</f>
        <v/>
      </c>
      <c r="Z926" s="148" t="str">
        <f>IF(AND(A926&lt;&gt;"",'Données élèves'!X929&lt;&gt;""),'Données élèves'!X929,"")</f>
        <v/>
      </c>
    </row>
    <row r="927" spans="1:26" x14ac:dyDescent="0.2">
      <c r="A927" s="146" t="str">
        <f>IF('Données élèves'!$C930&lt;&gt;"",'Données élèves'!A930,"")</f>
        <v/>
      </c>
      <c r="B927" s="146" t="str">
        <f>IF(A927&lt;&gt;"",'Données élèves'!B930,"")</f>
        <v/>
      </c>
      <c r="C927" s="146" t="str">
        <f>IF(AND(A927&lt;&gt;"",'Données élèves'!F930&lt;&gt;""),IF(INDEX(codeclint,MATCH('Données élèves'!F930,libclint,0))&lt;&gt;"",INDEX(codeclint,MATCH('Données élèves'!F930,libclint,0)),""),"")</f>
        <v/>
      </c>
      <c r="D927" s="146" t="str">
        <f t="shared" si="42"/>
        <v/>
      </c>
      <c r="E927" s="146" t="str">
        <f>IF(A927&lt;&gt;"",IF('Données élèves'!G930&lt;&gt;"",IF('Données élèves'!AB930&lt;&gt;"",IF('Données élèves'!G930="LOC.ID",CONCATENATE("LOC.",'Données élèves'!AU$5),'Données élèves'!G930),""),""),"")</f>
        <v/>
      </c>
      <c r="F927" s="146" t="str">
        <f>IF(A927&lt;&gt;"",IF('Données élèves'!H930&lt;&gt;"",'Données élèves'!H930,""),"")</f>
        <v/>
      </c>
      <c r="G927" s="146" t="str">
        <f>IF(AND(A927&lt;&gt;"",'Données élèves'!AC930&lt;&gt;""),IF('Données élèves'!AC930=TRUE,INDEX(codesex,MATCH('Données élèves'!I930,libsex,0)),'Données élèves'!I930),"")</f>
        <v/>
      </c>
      <c r="H927" s="147" t="str">
        <f>IF(A927&lt;&gt;"",IF('Données élèves'!J930&lt;&gt;"",'Données élèves'!J930,""),"")</f>
        <v/>
      </c>
      <c r="I927" s="148" t="str">
        <f>IF(AND(A927&lt;&gt;"",'Données élèves'!AE930&lt;&gt;""),IF('Données élèves'!AE930=TRUE,INDEX(codenat,MATCH('Données élèves'!K930,libnat,0)),'Données élèves'!K930),"")</f>
        <v/>
      </c>
      <c r="J927" s="148" t="str">
        <f>IF(AND(A927&lt;&gt;"",'Données élèves'!AF930&lt;&gt;""),IF('Données élèves'!AF930=TRUE,INDEX(codelangue,MATCH('Données élèves'!L930,liblangue,0)),'Données élèves'!L930),"")</f>
        <v/>
      </c>
      <c r="K927" s="148" t="str">
        <f>IF(AND(A927&lt;&gt;"",'Données élèves'!AH930&lt;&gt;""),IF('Données élèves'!AH930=TRUE,IF(INDEX(codegem,MATCH('Données élèves'!M930,libgem,0))&lt;8000,INDEX(codegem,MATCH('Données élèves'!M930,libgem,0)),""),'Données élèves'!M930),"")</f>
        <v/>
      </c>
      <c r="L927" s="148" t="str">
        <f>IF(AND(A927&lt;&gt;"",'Données élèves'!AH930&lt;&gt;""),IF('Données élèves'!AH930=TRUE,INDEX(codegemhist,MATCH('Données élèves'!M930,libgem,0)),""),"")</f>
        <v/>
      </c>
      <c r="M927" s="148" t="str">
        <f>IF(AND(A927&lt;&gt;"",'Données élèves'!AH930&lt;&gt;""),IF('Données élèves'!AH930=TRUE,IF(INDEX(codegem,MATCH('Données élèves'!M930,libgem,0))&gt;=8000,INDEX(codegem,MATCH('Données élèves'!M930,libgem,0)),""),'Données élèves'!M930),"")</f>
        <v/>
      </c>
      <c r="N927" s="148" t="str">
        <f>IF(AND(A927&lt;&gt;"",'Données élèves'!AI930&lt;&gt;""),IF('Données élèves'!AI930=TRUE,INDEX(codeschart,MATCH('Données élèves'!N930,libschart,0)),'Données élèves'!N930),"")</f>
        <v/>
      </c>
      <c r="O927" s="148" t="str">
        <f>IF(AND(A927&lt;&gt;"",'Données élèves'!O930&lt;&gt;""),'Données élèves'!O930,"")</f>
        <v/>
      </c>
      <c r="P927" s="148" t="str">
        <f>IF(AND(A927&lt;&gt;"",'Données élèves'!AK930&lt;&gt;""),IF('Données élèves'!AK930=TRUE,INDEX(codeform,MATCH('Données élèves'!P930,libform,0)),'Données élèves'!P930),"")</f>
        <v/>
      </c>
      <c r="Q927" s="148" t="str">
        <f>IF(AND(A927&lt;&gt;"",'Données élèves'!AL930&lt;&gt;""),IF('Données élèves'!AL930=TRUE,INDEX(codespe,MATCH('Données élèves'!Q930,libspe,0)),'Données élèves'!Q930),"")</f>
        <v/>
      </c>
      <c r="R927" s="148" t="str">
        <f>IF(AND(A927&lt;&gt;"",OR('Données élèves'!AM930&lt;&gt;"",'Données élèves'!AT930=FALSE)),IF('Données élèves'!AM930=TRUE,INDEX(codemp1,MATCH('Données élèves'!R930,libmp1,0)),IF('Données élèves'!AT930=FALSE,0,'Données élèves'!R930)),"")</f>
        <v/>
      </c>
      <c r="S927" s="148" t="str">
        <f t="shared" si="43"/>
        <v/>
      </c>
      <c r="T927" s="148" t="str">
        <f t="shared" si="44"/>
        <v/>
      </c>
      <c r="U927" s="148" t="str">
        <f>IF(AND(A927&lt;&gt;"",'Données élèves'!S930&lt;&gt;""),'Données élèves'!S930,"")</f>
        <v/>
      </c>
      <c r="V927" s="148" t="str">
        <f>IF(AND(A927&lt;&gt;"",'Données élèves'!T930&lt;&gt;""),'Données élèves'!T930,"")</f>
        <v/>
      </c>
      <c r="W927" s="148" t="str">
        <f>IF(AND(A927&lt;&gt;"",'Données élèves'!U930&lt;&gt;""),'Données élèves'!U930,"")</f>
        <v/>
      </c>
      <c r="X927" s="148" t="str">
        <f>IF(AND(A927&lt;&gt;"",'Données élèves'!V930&lt;&gt;""),'Données élèves'!V930,"")</f>
        <v/>
      </c>
      <c r="Y927" s="148" t="str">
        <f>IF(AND(A927&lt;&gt;"",'Données élèves'!W930&lt;&gt;""),'Données élèves'!W930,"")</f>
        <v/>
      </c>
      <c r="Z927" s="148" t="str">
        <f>IF(AND(A927&lt;&gt;"",'Données élèves'!X930&lt;&gt;""),'Données élèves'!X930,"")</f>
        <v/>
      </c>
    </row>
    <row r="928" spans="1:26" x14ac:dyDescent="0.2">
      <c r="A928" s="146" t="str">
        <f>IF('Données élèves'!$C931&lt;&gt;"",'Données élèves'!A931,"")</f>
        <v/>
      </c>
      <c r="B928" s="146" t="str">
        <f>IF(A928&lt;&gt;"",'Données élèves'!B931,"")</f>
        <v/>
      </c>
      <c r="C928" s="146" t="str">
        <f>IF(AND(A928&lt;&gt;"",'Données élèves'!F931&lt;&gt;""),IF(INDEX(codeclint,MATCH('Données élèves'!F931,libclint,0))&lt;&gt;"",INDEX(codeclint,MATCH('Données élèves'!F931,libclint,0)),""),"")</f>
        <v/>
      </c>
      <c r="D928" s="146" t="str">
        <f t="shared" si="42"/>
        <v/>
      </c>
      <c r="E928" s="146" t="str">
        <f>IF(A928&lt;&gt;"",IF('Données élèves'!G931&lt;&gt;"",IF('Données élèves'!AB931&lt;&gt;"",IF('Données élèves'!G931="LOC.ID",CONCATENATE("LOC.",'Données élèves'!AU$5),'Données élèves'!G931),""),""),"")</f>
        <v/>
      </c>
      <c r="F928" s="146" t="str">
        <f>IF(A928&lt;&gt;"",IF('Données élèves'!H931&lt;&gt;"",'Données élèves'!H931,""),"")</f>
        <v/>
      </c>
      <c r="G928" s="146" t="str">
        <f>IF(AND(A928&lt;&gt;"",'Données élèves'!AC931&lt;&gt;""),IF('Données élèves'!AC931=TRUE,INDEX(codesex,MATCH('Données élèves'!I931,libsex,0)),'Données élèves'!I931),"")</f>
        <v/>
      </c>
      <c r="H928" s="147" t="str">
        <f>IF(A928&lt;&gt;"",IF('Données élèves'!J931&lt;&gt;"",'Données élèves'!J931,""),"")</f>
        <v/>
      </c>
      <c r="I928" s="148" t="str">
        <f>IF(AND(A928&lt;&gt;"",'Données élèves'!AE931&lt;&gt;""),IF('Données élèves'!AE931=TRUE,INDEX(codenat,MATCH('Données élèves'!K931,libnat,0)),'Données élèves'!K931),"")</f>
        <v/>
      </c>
      <c r="J928" s="148" t="str">
        <f>IF(AND(A928&lt;&gt;"",'Données élèves'!AF931&lt;&gt;""),IF('Données élèves'!AF931=TRUE,INDEX(codelangue,MATCH('Données élèves'!L931,liblangue,0)),'Données élèves'!L931),"")</f>
        <v/>
      </c>
      <c r="K928" s="148" t="str">
        <f>IF(AND(A928&lt;&gt;"",'Données élèves'!AH931&lt;&gt;""),IF('Données élèves'!AH931=TRUE,IF(INDEX(codegem,MATCH('Données élèves'!M931,libgem,0))&lt;8000,INDEX(codegem,MATCH('Données élèves'!M931,libgem,0)),""),'Données élèves'!M931),"")</f>
        <v/>
      </c>
      <c r="L928" s="148" t="str">
        <f>IF(AND(A928&lt;&gt;"",'Données élèves'!AH931&lt;&gt;""),IF('Données élèves'!AH931=TRUE,INDEX(codegemhist,MATCH('Données élèves'!M931,libgem,0)),""),"")</f>
        <v/>
      </c>
      <c r="M928" s="148" t="str">
        <f>IF(AND(A928&lt;&gt;"",'Données élèves'!AH931&lt;&gt;""),IF('Données élèves'!AH931=TRUE,IF(INDEX(codegem,MATCH('Données élèves'!M931,libgem,0))&gt;=8000,INDEX(codegem,MATCH('Données élèves'!M931,libgem,0)),""),'Données élèves'!M931),"")</f>
        <v/>
      </c>
      <c r="N928" s="148" t="str">
        <f>IF(AND(A928&lt;&gt;"",'Données élèves'!AI931&lt;&gt;""),IF('Données élèves'!AI931=TRUE,INDEX(codeschart,MATCH('Données élèves'!N931,libschart,0)),'Données élèves'!N931),"")</f>
        <v/>
      </c>
      <c r="O928" s="148" t="str">
        <f>IF(AND(A928&lt;&gt;"",'Données élèves'!O931&lt;&gt;""),'Données élèves'!O931,"")</f>
        <v/>
      </c>
      <c r="P928" s="148" t="str">
        <f>IF(AND(A928&lt;&gt;"",'Données élèves'!AK931&lt;&gt;""),IF('Données élèves'!AK931=TRUE,INDEX(codeform,MATCH('Données élèves'!P931,libform,0)),'Données élèves'!P931),"")</f>
        <v/>
      </c>
      <c r="Q928" s="148" t="str">
        <f>IF(AND(A928&lt;&gt;"",'Données élèves'!AL931&lt;&gt;""),IF('Données élèves'!AL931=TRUE,INDEX(codespe,MATCH('Données élèves'!Q931,libspe,0)),'Données élèves'!Q931),"")</f>
        <v/>
      </c>
      <c r="R928" s="148" t="str">
        <f>IF(AND(A928&lt;&gt;"",OR('Données élèves'!AM931&lt;&gt;"",'Données élèves'!AT931=FALSE)),IF('Données élèves'!AM931=TRUE,INDEX(codemp1,MATCH('Données élèves'!R931,libmp1,0)),IF('Données élèves'!AT931=FALSE,0,'Données élèves'!R931)),"")</f>
        <v/>
      </c>
      <c r="S928" s="148" t="str">
        <f t="shared" si="43"/>
        <v/>
      </c>
      <c r="T928" s="148" t="str">
        <f t="shared" si="44"/>
        <v/>
      </c>
      <c r="U928" s="148" t="str">
        <f>IF(AND(A928&lt;&gt;"",'Données élèves'!S931&lt;&gt;""),'Données élèves'!S931,"")</f>
        <v/>
      </c>
      <c r="V928" s="148" t="str">
        <f>IF(AND(A928&lt;&gt;"",'Données élèves'!T931&lt;&gt;""),'Données élèves'!T931,"")</f>
        <v/>
      </c>
      <c r="W928" s="148" t="str">
        <f>IF(AND(A928&lt;&gt;"",'Données élèves'!U931&lt;&gt;""),'Données élèves'!U931,"")</f>
        <v/>
      </c>
      <c r="X928" s="148" t="str">
        <f>IF(AND(A928&lt;&gt;"",'Données élèves'!V931&lt;&gt;""),'Données élèves'!V931,"")</f>
        <v/>
      </c>
      <c r="Y928" s="148" t="str">
        <f>IF(AND(A928&lt;&gt;"",'Données élèves'!W931&lt;&gt;""),'Données élèves'!W931,"")</f>
        <v/>
      </c>
      <c r="Z928" s="148" t="str">
        <f>IF(AND(A928&lt;&gt;"",'Données élèves'!X931&lt;&gt;""),'Données élèves'!X931,"")</f>
        <v/>
      </c>
    </row>
    <row r="929" spans="1:26" x14ac:dyDescent="0.2">
      <c r="A929" s="146" t="str">
        <f>IF('Données élèves'!$C932&lt;&gt;"",'Données élèves'!A932,"")</f>
        <v/>
      </c>
      <c r="B929" s="146" t="str">
        <f>IF(A929&lt;&gt;"",'Données élèves'!B932,"")</f>
        <v/>
      </c>
      <c r="C929" s="146" t="str">
        <f>IF(AND(A929&lt;&gt;"",'Données élèves'!F932&lt;&gt;""),IF(INDEX(codeclint,MATCH('Données élèves'!F932,libclint,0))&lt;&gt;"",INDEX(codeclint,MATCH('Données élèves'!F932,libclint,0)),""),"")</f>
        <v/>
      </c>
      <c r="D929" s="146" t="str">
        <f t="shared" si="42"/>
        <v/>
      </c>
      <c r="E929" s="146" t="str">
        <f>IF(A929&lt;&gt;"",IF('Données élèves'!G932&lt;&gt;"",IF('Données élèves'!AB932&lt;&gt;"",IF('Données élèves'!G932="LOC.ID",CONCATENATE("LOC.",'Données élèves'!AU$5),'Données élèves'!G932),""),""),"")</f>
        <v/>
      </c>
      <c r="F929" s="146" t="str">
        <f>IF(A929&lt;&gt;"",IF('Données élèves'!H932&lt;&gt;"",'Données élèves'!H932,""),"")</f>
        <v/>
      </c>
      <c r="G929" s="146" t="str">
        <f>IF(AND(A929&lt;&gt;"",'Données élèves'!AC932&lt;&gt;""),IF('Données élèves'!AC932=TRUE,INDEX(codesex,MATCH('Données élèves'!I932,libsex,0)),'Données élèves'!I932),"")</f>
        <v/>
      </c>
      <c r="H929" s="147" t="str">
        <f>IF(A929&lt;&gt;"",IF('Données élèves'!J932&lt;&gt;"",'Données élèves'!J932,""),"")</f>
        <v/>
      </c>
      <c r="I929" s="148" t="str">
        <f>IF(AND(A929&lt;&gt;"",'Données élèves'!AE932&lt;&gt;""),IF('Données élèves'!AE932=TRUE,INDEX(codenat,MATCH('Données élèves'!K932,libnat,0)),'Données élèves'!K932),"")</f>
        <v/>
      </c>
      <c r="J929" s="148" t="str">
        <f>IF(AND(A929&lt;&gt;"",'Données élèves'!AF932&lt;&gt;""),IF('Données élèves'!AF932=TRUE,INDEX(codelangue,MATCH('Données élèves'!L932,liblangue,0)),'Données élèves'!L932),"")</f>
        <v/>
      </c>
      <c r="K929" s="148" t="str">
        <f>IF(AND(A929&lt;&gt;"",'Données élèves'!AH932&lt;&gt;""),IF('Données élèves'!AH932=TRUE,IF(INDEX(codegem,MATCH('Données élèves'!M932,libgem,0))&lt;8000,INDEX(codegem,MATCH('Données élèves'!M932,libgem,0)),""),'Données élèves'!M932),"")</f>
        <v/>
      </c>
      <c r="L929" s="148" t="str">
        <f>IF(AND(A929&lt;&gt;"",'Données élèves'!AH932&lt;&gt;""),IF('Données élèves'!AH932=TRUE,INDEX(codegemhist,MATCH('Données élèves'!M932,libgem,0)),""),"")</f>
        <v/>
      </c>
      <c r="M929" s="148" t="str">
        <f>IF(AND(A929&lt;&gt;"",'Données élèves'!AH932&lt;&gt;""),IF('Données élèves'!AH932=TRUE,IF(INDEX(codegem,MATCH('Données élèves'!M932,libgem,0))&gt;=8000,INDEX(codegem,MATCH('Données élèves'!M932,libgem,0)),""),'Données élèves'!M932),"")</f>
        <v/>
      </c>
      <c r="N929" s="148" t="str">
        <f>IF(AND(A929&lt;&gt;"",'Données élèves'!AI932&lt;&gt;""),IF('Données élèves'!AI932=TRUE,INDEX(codeschart,MATCH('Données élèves'!N932,libschart,0)),'Données élèves'!N932),"")</f>
        <v/>
      </c>
      <c r="O929" s="148" t="str">
        <f>IF(AND(A929&lt;&gt;"",'Données élèves'!O932&lt;&gt;""),'Données élèves'!O932,"")</f>
        <v/>
      </c>
      <c r="P929" s="148" t="str">
        <f>IF(AND(A929&lt;&gt;"",'Données élèves'!AK932&lt;&gt;""),IF('Données élèves'!AK932=TRUE,INDEX(codeform,MATCH('Données élèves'!P932,libform,0)),'Données élèves'!P932),"")</f>
        <v/>
      </c>
      <c r="Q929" s="148" t="str">
        <f>IF(AND(A929&lt;&gt;"",'Données élèves'!AL932&lt;&gt;""),IF('Données élèves'!AL932=TRUE,INDEX(codespe,MATCH('Données élèves'!Q932,libspe,0)),'Données élèves'!Q932),"")</f>
        <v/>
      </c>
      <c r="R929" s="148" t="str">
        <f>IF(AND(A929&lt;&gt;"",OR('Données élèves'!AM932&lt;&gt;"",'Données élèves'!AT932=FALSE)),IF('Données élèves'!AM932=TRUE,INDEX(codemp1,MATCH('Données élèves'!R932,libmp1,0)),IF('Données élèves'!AT932=FALSE,0,'Données élèves'!R932)),"")</f>
        <v/>
      </c>
      <c r="S929" s="148" t="str">
        <f t="shared" si="43"/>
        <v/>
      </c>
      <c r="T929" s="148" t="str">
        <f t="shared" si="44"/>
        <v/>
      </c>
      <c r="U929" s="148" t="str">
        <f>IF(AND(A929&lt;&gt;"",'Données élèves'!S932&lt;&gt;""),'Données élèves'!S932,"")</f>
        <v/>
      </c>
      <c r="V929" s="148" t="str">
        <f>IF(AND(A929&lt;&gt;"",'Données élèves'!T932&lt;&gt;""),'Données élèves'!T932,"")</f>
        <v/>
      </c>
      <c r="W929" s="148" t="str">
        <f>IF(AND(A929&lt;&gt;"",'Données élèves'!U932&lt;&gt;""),'Données élèves'!U932,"")</f>
        <v/>
      </c>
      <c r="X929" s="148" t="str">
        <f>IF(AND(A929&lt;&gt;"",'Données élèves'!V932&lt;&gt;""),'Données élèves'!V932,"")</f>
        <v/>
      </c>
      <c r="Y929" s="148" t="str">
        <f>IF(AND(A929&lt;&gt;"",'Données élèves'!W932&lt;&gt;""),'Données élèves'!W932,"")</f>
        <v/>
      </c>
      <c r="Z929" s="148" t="str">
        <f>IF(AND(A929&lt;&gt;"",'Données élèves'!X932&lt;&gt;""),'Données élèves'!X932,"")</f>
        <v/>
      </c>
    </row>
    <row r="930" spans="1:26" x14ac:dyDescent="0.2">
      <c r="A930" s="146" t="str">
        <f>IF('Données élèves'!$C933&lt;&gt;"",'Données élèves'!A933,"")</f>
        <v/>
      </c>
      <c r="B930" s="146" t="str">
        <f>IF(A930&lt;&gt;"",'Données élèves'!B933,"")</f>
        <v/>
      </c>
      <c r="C930" s="146" t="str">
        <f>IF(AND(A930&lt;&gt;"",'Données élèves'!F933&lt;&gt;""),IF(INDEX(codeclint,MATCH('Données élèves'!F933,libclint,0))&lt;&gt;"",INDEX(codeclint,MATCH('Données élèves'!F933,libclint,0)),""),"")</f>
        <v/>
      </c>
      <c r="D930" s="146" t="str">
        <f t="shared" si="42"/>
        <v/>
      </c>
      <c r="E930" s="146" t="str">
        <f>IF(A930&lt;&gt;"",IF('Données élèves'!G933&lt;&gt;"",IF('Données élèves'!AB933&lt;&gt;"",IF('Données élèves'!G933="LOC.ID",CONCATENATE("LOC.",'Données élèves'!AU$5),'Données élèves'!G933),""),""),"")</f>
        <v/>
      </c>
      <c r="F930" s="146" t="str">
        <f>IF(A930&lt;&gt;"",IF('Données élèves'!H933&lt;&gt;"",'Données élèves'!H933,""),"")</f>
        <v/>
      </c>
      <c r="G930" s="146" t="str">
        <f>IF(AND(A930&lt;&gt;"",'Données élèves'!AC933&lt;&gt;""),IF('Données élèves'!AC933=TRUE,INDEX(codesex,MATCH('Données élèves'!I933,libsex,0)),'Données élèves'!I933),"")</f>
        <v/>
      </c>
      <c r="H930" s="147" t="str">
        <f>IF(A930&lt;&gt;"",IF('Données élèves'!J933&lt;&gt;"",'Données élèves'!J933,""),"")</f>
        <v/>
      </c>
      <c r="I930" s="148" t="str">
        <f>IF(AND(A930&lt;&gt;"",'Données élèves'!AE933&lt;&gt;""),IF('Données élèves'!AE933=TRUE,INDEX(codenat,MATCH('Données élèves'!K933,libnat,0)),'Données élèves'!K933),"")</f>
        <v/>
      </c>
      <c r="J930" s="148" t="str">
        <f>IF(AND(A930&lt;&gt;"",'Données élèves'!AF933&lt;&gt;""),IF('Données élèves'!AF933=TRUE,INDEX(codelangue,MATCH('Données élèves'!L933,liblangue,0)),'Données élèves'!L933),"")</f>
        <v/>
      </c>
      <c r="K930" s="148" t="str">
        <f>IF(AND(A930&lt;&gt;"",'Données élèves'!AH933&lt;&gt;""),IF('Données élèves'!AH933=TRUE,IF(INDEX(codegem,MATCH('Données élèves'!M933,libgem,0))&lt;8000,INDEX(codegem,MATCH('Données élèves'!M933,libgem,0)),""),'Données élèves'!M933),"")</f>
        <v/>
      </c>
      <c r="L930" s="148" t="str">
        <f>IF(AND(A930&lt;&gt;"",'Données élèves'!AH933&lt;&gt;""),IF('Données élèves'!AH933=TRUE,INDEX(codegemhist,MATCH('Données élèves'!M933,libgem,0)),""),"")</f>
        <v/>
      </c>
      <c r="M930" s="148" t="str">
        <f>IF(AND(A930&lt;&gt;"",'Données élèves'!AH933&lt;&gt;""),IF('Données élèves'!AH933=TRUE,IF(INDEX(codegem,MATCH('Données élèves'!M933,libgem,0))&gt;=8000,INDEX(codegem,MATCH('Données élèves'!M933,libgem,0)),""),'Données élèves'!M933),"")</f>
        <v/>
      </c>
      <c r="N930" s="148" t="str">
        <f>IF(AND(A930&lt;&gt;"",'Données élèves'!AI933&lt;&gt;""),IF('Données élèves'!AI933=TRUE,INDEX(codeschart,MATCH('Données élèves'!N933,libschart,0)),'Données élèves'!N933),"")</f>
        <v/>
      </c>
      <c r="O930" s="148" t="str">
        <f>IF(AND(A930&lt;&gt;"",'Données élèves'!O933&lt;&gt;""),'Données élèves'!O933,"")</f>
        <v/>
      </c>
      <c r="P930" s="148" t="str">
        <f>IF(AND(A930&lt;&gt;"",'Données élèves'!AK933&lt;&gt;""),IF('Données élèves'!AK933=TRUE,INDEX(codeform,MATCH('Données élèves'!P933,libform,0)),'Données élèves'!P933),"")</f>
        <v/>
      </c>
      <c r="Q930" s="148" t="str">
        <f>IF(AND(A930&lt;&gt;"",'Données élèves'!AL933&lt;&gt;""),IF('Données élèves'!AL933=TRUE,INDEX(codespe,MATCH('Données élèves'!Q933,libspe,0)),'Données élèves'!Q933),"")</f>
        <v/>
      </c>
      <c r="R930" s="148" t="str">
        <f>IF(AND(A930&lt;&gt;"",OR('Données élèves'!AM933&lt;&gt;"",'Données élèves'!AT933=FALSE)),IF('Données élèves'!AM933=TRUE,INDEX(codemp1,MATCH('Données élèves'!R933,libmp1,0)),IF('Données élèves'!AT933=FALSE,0,'Données élèves'!R933)),"")</f>
        <v/>
      </c>
      <c r="S930" s="148" t="str">
        <f t="shared" si="43"/>
        <v/>
      </c>
      <c r="T930" s="148" t="str">
        <f t="shared" si="44"/>
        <v/>
      </c>
      <c r="U930" s="148" t="str">
        <f>IF(AND(A930&lt;&gt;"",'Données élèves'!S933&lt;&gt;""),'Données élèves'!S933,"")</f>
        <v/>
      </c>
      <c r="V930" s="148" t="str">
        <f>IF(AND(A930&lt;&gt;"",'Données élèves'!T933&lt;&gt;""),'Données élèves'!T933,"")</f>
        <v/>
      </c>
      <c r="W930" s="148" t="str">
        <f>IF(AND(A930&lt;&gt;"",'Données élèves'!U933&lt;&gt;""),'Données élèves'!U933,"")</f>
        <v/>
      </c>
      <c r="X930" s="148" t="str">
        <f>IF(AND(A930&lt;&gt;"",'Données élèves'!V933&lt;&gt;""),'Données élèves'!V933,"")</f>
        <v/>
      </c>
      <c r="Y930" s="148" t="str">
        <f>IF(AND(A930&lt;&gt;"",'Données élèves'!W933&lt;&gt;""),'Données élèves'!W933,"")</f>
        <v/>
      </c>
      <c r="Z930" s="148" t="str">
        <f>IF(AND(A930&lt;&gt;"",'Données élèves'!X933&lt;&gt;""),'Données élèves'!X933,"")</f>
        <v/>
      </c>
    </row>
    <row r="931" spans="1:26" x14ac:dyDescent="0.2">
      <c r="A931" s="146" t="str">
        <f>IF('Données élèves'!$C934&lt;&gt;"",'Données élèves'!A934,"")</f>
        <v/>
      </c>
      <c r="B931" s="146" t="str">
        <f>IF(A931&lt;&gt;"",'Données élèves'!B934,"")</f>
        <v/>
      </c>
      <c r="C931" s="146" t="str">
        <f>IF(AND(A931&lt;&gt;"",'Données élèves'!F934&lt;&gt;""),IF(INDEX(codeclint,MATCH('Données élèves'!F934,libclint,0))&lt;&gt;"",INDEX(codeclint,MATCH('Données élèves'!F934,libclint,0)),""),"")</f>
        <v/>
      </c>
      <c r="D931" s="146" t="str">
        <f t="shared" si="42"/>
        <v/>
      </c>
      <c r="E931" s="146" t="str">
        <f>IF(A931&lt;&gt;"",IF('Données élèves'!G934&lt;&gt;"",IF('Données élèves'!AB934&lt;&gt;"",IF('Données élèves'!G934="LOC.ID",CONCATENATE("LOC.",'Données élèves'!AU$5),'Données élèves'!G934),""),""),"")</f>
        <v/>
      </c>
      <c r="F931" s="146" t="str">
        <f>IF(A931&lt;&gt;"",IF('Données élèves'!H934&lt;&gt;"",'Données élèves'!H934,""),"")</f>
        <v/>
      </c>
      <c r="G931" s="146" t="str">
        <f>IF(AND(A931&lt;&gt;"",'Données élèves'!AC934&lt;&gt;""),IF('Données élèves'!AC934=TRUE,INDEX(codesex,MATCH('Données élèves'!I934,libsex,0)),'Données élèves'!I934),"")</f>
        <v/>
      </c>
      <c r="H931" s="147" t="str">
        <f>IF(A931&lt;&gt;"",IF('Données élèves'!J934&lt;&gt;"",'Données élèves'!J934,""),"")</f>
        <v/>
      </c>
      <c r="I931" s="148" t="str">
        <f>IF(AND(A931&lt;&gt;"",'Données élèves'!AE934&lt;&gt;""),IF('Données élèves'!AE934=TRUE,INDEX(codenat,MATCH('Données élèves'!K934,libnat,0)),'Données élèves'!K934),"")</f>
        <v/>
      </c>
      <c r="J931" s="148" t="str">
        <f>IF(AND(A931&lt;&gt;"",'Données élèves'!AF934&lt;&gt;""),IF('Données élèves'!AF934=TRUE,INDEX(codelangue,MATCH('Données élèves'!L934,liblangue,0)),'Données élèves'!L934),"")</f>
        <v/>
      </c>
      <c r="K931" s="148" t="str">
        <f>IF(AND(A931&lt;&gt;"",'Données élèves'!AH934&lt;&gt;""),IF('Données élèves'!AH934=TRUE,IF(INDEX(codegem,MATCH('Données élèves'!M934,libgem,0))&lt;8000,INDEX(codegem,MATCH('Données élèves'!M934,libgem,0)),""),'Données élèves'!M934),"")</f>
        <v/>
      </c>
      <c r="L931" s="148" t="str">
        <f>IF(AND(A931&lt;&gt;"",'Données élèves'!AH934&lt;&gt;""),IF('Données élèves'!AH934=TRUE,INDEX(codegemhist,MATCH('Données élèves'!M934,libgem,0)),""),"")</f>
        <v/>
      </c>
      <c r="M931" s="148" t="str">
        <f>IF(AND(A931&lt;&gt;"",'Données élèves'!AH934&lt;&gt;""),IF('Données élèves'!AH934=TRUE,IF(INDEX(codegem,MATCH('Données élèves'!M934,libgem,0))&gt;=8000,INDEX(codegem,MATCH('Données élèves'!M934,libgem,0)),""),'Données élèves'!M934),"")</f>
        <v/>
      </c>
      <c r="N931" s="148" t="str">
        <f>IF(AND(A931&lt;&gt;"",'Données élèves'!AI934&lt;&gt;""),IF('Données élèves'!AI934=TRUE,INDEX(codeschart,MATCH('Données élèves'!N934,libschart,0)),'Données élèves'!N934),"")</f>
        <v/>
      </c>
      <c r="O931" s="148" t="str">
        <f>IF(AND(A931&lt;&gt;"",'Données élèves'!O934&lt;&gt;""),'Données élèves'!O934,"")</f>
        <v/>
      </c>
      <c r="P931" s="148" t="str">
        <f>IF(AND(A931&lt;&gt;"",'Données élèves'!AK934&lt;&gt;""),IF('Données élèves'!AK934=TRUE,INDEX(codeform,MATCH('Données élèves'!P934,libform,0)),'Données élèves'!P934),"")</f>
        <v/>
      </c>
      <c r="Q931" s="148" t="str">
        <f>IF(AND(A931&lt;&gt;"",'Données élèves'!AL934&lt;&gt;""),IF('Données élèves'!AL934=TRUE,INDEX(codespe,MATCH('Données élèves'!Q934,libspe,0)),'Données élèves'!Q934),"")</f>
        <v/>
      </c>
      <c r="R931" s="148" t="str">
        <f>IF(AND(A931&lt;&gt;"",OR('Données élèves'!AM934&lt;&gt;"",'Données élèves'!AT934=FALSE)),IF('Données élèves'!AM934=TRUE,INDEX(codemp1,MATCH('Données élèves'!R934,libmp1,0)),IF('Données élèves'!AT934=FALSE,0,'Données élèves'!R934)),"")</f>
        <v/>
      </c>
      <c r="S931" s="148" t="str">
        <f t="shared" si="43"/>
        <v/>
      </c>
      <c r="T931" s="148" t="str">
        <f t="shared" si="44"/>
        <v/>
      </c>
      <c r="U931" s="148" t="str">
        <f>IF(AND(A931&lt;&gt;"",'Données élèves'!S934&lt;&gt;""),'Données élèves'!S934,"")</f>
        <v/>
      </c>
      <c r="V931" s="148" t="str">
        <f>IF(AND(A931&lt;&gt;"",'Données élèves'!T934&lt;&gt;""),'Données élèves'!T934,"")</f>
        <v/>
      </c>
      <c r="W931" s="148" t="str">
        <f>IF(AND(A931&lt;&gt;"",'Données élèves'!U934&lt;&gt;""),'Données élèves'!U934,"")</f>
        <v/>
      </c>
      <c r="X931" s="148" t="str">
        <f>IF(AND(A931&lt;&gt;"",'Données élèves'!V934&lt;&gt;""),'Données élèves'!V934,"")</f>
        <v/>
      </c>
      <c r="Y931" s="148" t="str">
        <f>IF(AND(A931&lt;&gt;"",'Données élèves'!W934&lt;&gt;""),'Données élèves'!W934,"")</f>
        <v/>
      </c>
      <c r="Z931" s="148" t="str">
        <f>IF(AND(A931&lt;&gt;"",'Données élèves'!X934&lt;&gt;""),'Données élèves'!X934,"")</f>
        <v/>
      </c>
    </row>
    <row r="932" spans="1:26" x14ac:dyDescent="0.2">
      <c r="A932" s="146" t="str">
        <f>IF('Données élèves'!$C935&lt;&gt;"",'Données élèves'!A935,"")</f>
        <v/>
      </c>
      <c r="B932" s="146" t="str">
        <f>IF(A932&lt;&gt;"",'Données élèves'!B935,"")</f>
        <v/>
      </c>
      <c r="C932" s="146" t="str">
        <f>IF(AND(A932&lt;&gt;"",'Données élèves'!F935&lt;&gt;""),IF(INDEX(codeclint,MATCH('Données élèves'!F935,libclint,0))&lt;&gt;"",INDEX(codeclint,MATCH('Données élèves'!F935,libclint,0)),""),"")</f>
        <v/>
      </c>
      <c r="D932" s="146" t="str">
        <f t="shared" si="42"/>
        <v/>
      </c>
      <c r="E932" s="146" t="str">
        <f>IF(A932&lt;&gt;"",IF('Données élèves'!G935&lt;&gt;"",IF('Données élèves'!AB935&lt;&gt;"",IF('Données élèves'!G935="LOC.ID",CONCATENATE("LOC.",'Données élèves'!AU$5),'Données élèves'!G935),""),""),"")</f>
        <v/>
      </c>
      <c r="F932" s="146" t="str">
        <f>IF(A932&lt;&gt;"",IF('Données élèves'!H935&lt;&gt;"",'Données élèves'!H935,""),"")</f>
        <v/>
      </c>
      <c r="G932" s="146" t="str">
        <f>IF(AND(A932&lt;&gt;"",'Données élèves'!AC935&lt;&gt;""),IF('Données élèves'!AC935=TRUE,INDEX(codesex,MATCH('Données élèves'!I935,libsex,0)),'Données élèves'!I935),"")</f>
        <v/>
      </c>
      <c r="H932" s="147" t="str">
        <f>IF(A932&lt;&gt;"",IF('Données élèves'!J935&lt;&gt;"",'Données élèves'!J935,""),"")</f>
        <v/>
      </c>
      <c r="I932" s="148" t="str">
        <f>IF(AND(A932&lt;&gt;"",'Données élèves'!AE935&lt;&gt;""),IF('Données élèves'!AE935=TRUE,INDEX(codenat,MATCH('Données élèves'!K935,libnat,0)),'Données élèves'!K935),"")</f>
        <v/>
      </c>
      <c r="J932" s="148" t="str">
        <f>IF(AND(A932&lt;&gt;"",'Données élèves'!AF935&lt;&gt;""),IF('Données élèves'!AF935=TRUE,INDEX(codelangue,MATCH('Données élèves'!L935,liblangue,0)),'Données élèves'!L935),"")</f>
        <v/>
      </c>
      <c r="K932" s="148" t="str">
        <f>IF(AND(A932&lt;&gt;"",'Données élèves'!AH935&lt;&gt;""),IF('Données élèves'!AH935=TRUE,IF(INDEX(codegem,MATCH('Données élèves'!M935,libgem,0))&lt;8000,INDEX(codegem,MATCH('Données élèves'!M935,libgem,0)),""),'Données élèves'!M935),"")</f>
        <v/>
      </c>
      <c r="L932" s="148" t="str">
        <f>IF(AND(A932&lt;&gt;"",'Données élèves'!AH935&lt;&gt;""),IF('Données élèves'!AH935=TRUE,INDEX(codegemhist,MATCH('Données élèves'!M935,libgem,0)),""),"")</f>
        <v/>
      </c>
      <c r="M932" s="148" t="str">
        <f>IF(AND(A932&lt;&gt;"",'Données élèves'!AH935&lt;&gt;""),IF('Données élèves'!AH935=TRUE,IF(INDEX(codegem,MATCH('Données élèves'!M935,libgem,0))&gt;=8000,INDEX(codegem,MATCH('Données élèves'!M935,libgem,0)),""),'Données élèves'!M935),"")</f>
        <v/>
      </c>
      <c r="N932" s="148" t="str">
        <f>IF(AND(A932&lt;&gt;"",'Données élèves'!AI935&lt;&gt;""),IF('Données élèves'!AI935=TRUE,INDEX(codeschart,MATCH('Données élèves'!N935,libschart,0)),'Données élèves'!N935),"")</f>
        <v/>
      </c>
      <c r="O932" s="148" t="str">
        <f>IF(AND(A932&lt;&gt;"",'Données élèves'!O935&lt;&gt;""),'Données élèves'!O935,"")</f>
        <v/>
      </c>
      <c r="P932" s="148" t="str">
        <f>IF(AND(A932&lt;&gt;"",'Données élèves'!AK935&lt;&gt;""),IF('Données élèves'!AK935=TRUE,INDEX(codeform,MATCH('Données élèves'!P935,libform,0)),'Données élèves'!P935),"")</f>
        <v/>
      </c>
      <c r="Q932" s="148" t="str">
        <f>IF(AND(A932&lt;&gt;"",'Données élèves'!AL935&lt;&gt;""),IF('Données élèves'!AL935=TRUE,INDEX(codespe,MATCH('Données élèves'!Q935,libspe,0)),'Données élèves'!Q935),"")</f>
        <v/>
      </c>
      <c r="R932" s="148" t="str">
        <f>IF(AND(A932&lt;&gt;"",OR('Données élèves'!AM935&lt;&gt;"",'Données élèves'!AT935=FALSE)),IF('Données élèves'!AM935=TRUE,INDEX(codemp1,MATCH('Données élèves'!R935,libmp1,0)),IF('Données élèves'!AT935=FALSE,0,'Données élèves'!R935)),"")</f>
        <v/>
      </c>
      <c r="S932" s="148" t="str">
        <f t="shared" si="43"/>
        <v/>
      </c>
      <c r="T932" s="148" t="str">
        <f t="shared" si="44"/>
        <v/>
      </c>
      <c r="U932" s="148" t="str">
        <f>IF(AND(A932&lt;&gt;"",'Données élèves'!S935&lt;&gt;""),'Données élèves'!S935,"")</f>
        <v/>
      </c>
      <c r="V932" s="148" t="str">
        <f>IF(AND(A932&lt;&gt;"",'Données élèves'!T935&lt;&gt;""),'Données élèves'!T935,"")</f>
        <v/>
      </c>
      <c r="W932" s="148" t="str">
        <f>IF(AND(A932&lt;&gt;"",'Données élèves'!U935&lt;&gt;""),'Données élèves'!U935,"")</f>
        <v/>
      </c>
      <c r="X932" s="148" t="str">
        <f>IF(AND(A932&lt;&gt;"",'Données élèves'!V935&lt;&gt;""),'Données élèves'!V935,"")</f>
        <v/>
      </c>
      <c r="Y932" s="148" t="str">
        <f>IF(AND(A932&lt;&gt;"",'Données élèves'!W935&lt;&gt;""),'Données élèves'!W935,"")</f>
        <v/>
      </c>
      <c r="Z932" s="148" t="str">
        <f>IF(AND(A932&lt;&gt;"",'Données élèves'!X935&lt;&gt;""),'Données élèves'!X935,"")</f>
        <v/>
      </c>
    </row>
    <row r="933" spans="1:26" x14ac:dyDescent="0.2">
      <c r="A933" s="146" t="str">
        <f>IF('Données élèves'!$C936&lt;&gt;"",'Données élèves'!A936,"")</f>
        <v/>
      </c>
      <c r="B933" s="146" t="str">
        <f>IF(A933&lt;&gt;"",'Données élèves'!B936,"")</f>
        <v/>
      </c>
      <c r="C933" s="146" t="str">
        <f>IF(AND(A933&lt;&gt;"",'Données élèves'!F936&lt;&gt;""),IF(INDEX(codeclint,MATCH('Données élèves'!F936,libclint,0))&lt;&gt;"",INDEX(codeclint,MATCH('Données élèves'!F936,libclint,0)),""),"")</f>
        <v/>
      </c>
      <c r="D933" s="146" t="str">
        <f t="shared" si="42"/>
        <v/>
      </c>
      <c r="E933" s="146" t="str">
        <f>IF(A933&lt;&gt;"",IF('Données élèves'!G936&lt;&gt;"",IF('Données élèves'!AB936&lt;&gt;"",IF('Données élèves'!G936="LOC.ID",CONCATENATE("LOC.",'Données élèves'!AU$5),'Données élèves'!G936),""),""),"")</f>
        <v/>
      </c>
      <c r="F933" s="146" t="str">
        <f>IF(A933&lt;&gt;"",IF('Données élèves'!H936&lt;&gt;"",'Données élèves'!H936,""),"")</f>
        <v/>
      </c>
      <c r="G933" s="146" t="str">
        <f>IF(AND(A933&lt;&gt;"",'Données élèves'!AC936&lt;&gt;""),IF('Données élèves'!AC936=TRUE,INDEX(codesex,MATCH('Données élèves'!I936,libsex,0)),'Données élèves'!I936),"")</f>
        <v/>
      </c>
      <c r="H933" s="147" t="str">
        <f>IF(A933&lt;&gt;"",IF('Données élèves'!J936&lt;&gt;"",'Données élèves'!J936,""),"")</f>
        <v/>
      </c>
      <c r="I933" s="148" t="str">
        <f>IF(AND(A933&lt;&gt;"",'Données élèves'!AE936&lt;&gt;""),IF('Données élèves'!AE936=TRUE,INDEX(codenat,MATCH('Données élèves'!K936,libnat,0)),'Données élèves'!K936),"")</f>
        <v/>
      </c>
      <c r="J933" s="148" t="str">
        <f>IF(AND(A933&lt;&gt;"",'Données élèves'!AF936&lt;&gt;""),IF('Données élèves'!AF936=TRUE,INDEX(codelangue,MATCH('Données élèves'!L936,liblangue,0)),'Données élèves'!L936),"")</f>
        <v/>
      </c>
      <c r="K933" s="148" t="str">
        <f>IF(AND(A933&lt;&gt;"",'Données élèves'!AH936&lt;&gt;""),IF('Données élèves'!AH936=TRUE,IF(INDEX(codegem,MATCH('Données élèves'!M936,libgem,0))&lt;8000,INDEX(codegem,MATCH('Données élèves'!M936,libgem,0)),""),'Données élèves'!M936),"")</f>
        <v/>
      </c>
      <c r="L933" s="148" t="str">
        <f>IF(AND(A933&lt;&gt;"",'Données élèves'!AH936&lt;&gt;""),IF('Données élèves'!AH936=TRUE,INDEX(codegemhist,MATCH('Données élèves'!M936,libgem,0)),""),"")</f>
        <v/>
      </c>
      <c r="M933" s="148" t="str">
        <f>IF(AND(A933&lt;&gt;"",'Données élèves'!AH936&lt;&gt;""),IF('Données élèves'!AH936=TRUE,IF(INDEX(codegem,MATCH('Données élèves'!M936,libgem,0))&gt;=8000,INDEX(codegem,MATCH('Données élèves'!M936,libgem,0)),""),'Données élèves'!M936),"")</f>
        <v/>
      </c>
      <c r="N933" s="148" t="str">
        <f>IF(AND(A933&lt;&gt;"",'Données élèves'!AI936&lt;&gt;""),IF('Données élèves'!AI936=TRUE,INDEX(codeschart,MATCH('Données élèves'!N936,libschart,0)),'Données élèves'!N936),"")</f>
        <v/>
      </c>
      <c r="O933" s="148" t="str">
        <f>IF(AND(A933&lt;&gt;"",'Données élèves'!O936&lt;&gt;""),'Données élèves'!O936,"")</f>
        <v/>
      </c>
      <c r="P933" s="148" t="str">
        <f>IF(AND(A933&lt;&gt;"",'Données élèves'!AK936&lt;&gt;""),IF('Données élèves'!AK936=TRUE,INDEX(codeform,MATCH('Données élèves'!P936,libform,0)),'Données élèves'!P936),"")</f>
        <v/>
      </c>
      <c r="Q933" s="148" t="str">
        <f>IF(AND(A933&lt;&gt;"",'Données élèves'!AL936&lt;&gt;""),IF('Données élèves'!AL936=TRUE,INDEX(codespe,MATCH('Données élèves'!Q936,libspe,0)),'Données élèves'!Q936),"")</f>
        <v/>
      </c>
      <c r="R933" s="148" t="str">
        <f>IF(AND(A933&lt;&gt;"",OR('Données élèves'!AM936&lt;&gt;"",'Données élèves'!AT936=FALSE)),IF('Données élèves'!AM936=TRUE,INDEX(codemp1,MATCH('Données élèves'!R936,libmp1,0)),IF('Données élèves'!AT936=FALSE,0,'Données élèves'!R936)),"")</f>
        <v/>
      </c>
      <c r="S933" s="148" t="str">
        <f t="shared" si="43"/>
        <v/>
      </c>
      <c r="T933" s="148" t="str">
        <f t="shared" si="44"/>
        <v/>
      </c>
      <c r="U933" s="148" t="str">
        <f>IF(AND(A933&lt;&gt;"",'Données élèves'!S936&lt;&gt;""),'Données élèves'!S936,"")</f>
        <v/>
      </c>
      <c r="V933" s="148" t="str">
        <f>IF(AND(A933&lt;&gt;"",'Données élèves'!T936&lt;&gt;""),'Données élèves'!T936,"")</f>
        <v/>
      </c>
      <c r="W933" s="148" t="str">
        <f>IF(AND(A933&lt;&gt;"",'Données élèves'!U936&lt;&gt;""),'Données élèves'!U936,"")</f>
        <v/>
      </c>
      <c r="X933" s="148" t="str">
        <f>IF(AND(A933&lt;&gt;"",'Données élèves'!V936&lt;&gt;""),'Données élèves'!V936,"")</f>
        <v/>
      </c>
      <c r="Y933" s="148" t="str">
        <f>IF(AND(A933&lt;&gt;"",'Données élèves'!W936&lt;&gt;""),'Données élèves'!W936,"")</f>
        <v/>
      </c>
      <c r="Z933" s="148" t="str">
        <f>IF(AND(A933&lt;&gt;"",'Données élèves'!X936&lt;&gt;""),'Données élèves'!X936,"")</f>
        <v/>
      </c>
    </row>
    <row r="934" spans="1:26" x14ac:dyDescent="0.2">
      <c r="A934" s="146" t="str">
        <f>IF('Données élèves'!$C937&lt;&gt;"",'Données élèves'!A937,"")</f>
        <v/>
      </c>
      <c r="B934" s="146" t="str">
        <f>IF(A934&lt;&gt;"",'Données élèves'!B937,"")</f>
        <v/>
      </c>
      <c r="C934" s="146" t="str">
        <f>IF(AND(A934&lt;&gt;"",'Données élèves'!F937&lt;&gt;""),IF(INDEX(codeclint,MATCH('Données élèves'!F937,libclint,0))&lt;&gt;"",INDEX(codeclint,MATCH('Données élèves'!F937,libclint,0)),""),"")</f>
        <v/>
      </c>
      <c r="D934" s="146" t="str">
        <f t="shared" si="42"/>
        <v/>
      </c>
      <c r="E934" s="146" t="str">
        <f>IF(A934&lt;&gt;"",IF('Données élèves'!G937&lt;&gt;"",IF('Données élèves'!AB937&lt;&gt;"",IF('Données élèves'!G937="LOC.ID",CONCATENATE("LOC.",'Données élèves'!AU$5),'Données élèves'!G937),""),""),"")</f>
        <v/>
      </c>
      <c r="F934" s="146" t="str">
        <f>IF(A934&lt;&gt;"",IF('Données élèves'!H937&lt;&gt;"",'Données élèves'!H937,""),"")</f>
        <v/>
      </c>
      <c r="G934" s="146" t="str">
        <f>IF(AND(A934&lt;&gt;"",'Données élèves'!AC937&lt;&gt;""),IF('Données élèves'!AC937=TRUE,INDEX(codesex,MATCH('Données élèves'!I937,libsex,0)),'Données élèves'!I937),"")</f>
        <v/>
      </c>
      <c r="H934" s="147" t="str">
        <f>IF(A934&lt;&gt;"",IF('Données élèves'!J937&lt;&gt;"",'Données élèves'!J937,""),"")</f>
        <v/>
      </c>
      <c r="I934" s="148" t="str">
        <f>IF(AND(A934&lt;&gt;"",'Données élèves'!AE937&lt;&gt;""),IF('Données élèves'!AE937=TRUE,INDEX(codenat,MATCH('Données élèves'!K937,libnat,0)),'Données élèves'!K937),"")</f>
        <v/>
      </c>
      <c r="J934" s="148" t="str">
        <f>IF(AND(A934&lt;&gt;"",'Données élèves'!AF937&lt;&gt;""),IF('Données élèves'!AF937=TRUE,INDEX(codelangue,MATCH('Données élèves'!L937,liblangue,0)),'Données élèves'!L937),"")</f>
        <v/>
      </c>
      <c r="K934" s="148" t="str">
        <f>IF(AND(A934&lt;&gt;"",'Données élèves'!AH937&lt;&gt;""),IF('Données élèves'!AH937=TRUE,IF(INDEX(codegem,MATCH('Données élèves'!M937,libgem,0))&lt;8000,INDEX(codegem,MATCH('Données élèves'!M937,libgem,0)),""),'Données élèves'!M937),"")</f>
        <v/>
      </c>
      <c r="L934" s="148" t="str">
        <f>IF(AND(A934&lt;&gt;"",'Données élèves'!AH937&lt;&gt;""),IF('Données élèves'!AH937=TRUE,INDEX(codegemhist,MATCH('Données élèves'!M937,libgem,0)),""),"")</f>
        <v/>
      </c>
      <c r="M934" s="148" t="str">
        <f>IF(AND(A934&lt;&gt;"",'Données élèves'!AH937&lt;&gt;""),IF('Données élèves'!AH937=TRUE,IF(INDEX(codegem,MATCH('Données élèves'!M937,libgem,0))&gt;=8000,INDEX(codegem,MATCH('Données élèves'!M937,libgem,0)),""),'Données élèves'!M937),"")</f>
        <v/>
      </c>
      <c r="N934" s="148" t="str">
        <f>IF(AND(A934&lt;&gt;"",'Données élèves'!AI937&lt;&gt;""),IF('Données élèves'!AI937=TRUE,INDEX(codeschart,MATCH('Données élèves'!N937,libschart,0)),'Données élèves'!N937),"")</f>
        <v/>
      </c>
      <c r="O934" s="148" t="str">
        <f>IF(AND(A934&lt;&gt;"",'Données élèves'!O937&lt;&gt;""),'Données élèves'!O937,"")</f>
        <v/>
      </c>
      <c r="P934" s="148" t="str">
        <f>IF(AND(A934&lt;&gt;"",'Données élèves'!AK937&lt;&gt;""),IF('Données élèves'!AK937=TRUE,INDEX(codeform,MATCH('Données élèves'!P937,libform,0)),'Données élèves'!P937),"")</f>
        <v/>
      </c>
      <c r="Q934" s="148" t="str">
        <f>IF(AND(A934&lt;&gt;"",'Données élèves'!AL937&lt;&gt;""),IF('Données élèves'!AL937=TRUE,INDEX(codespe,MATCH('Données élèves'!Q937,libspe,0)),'Données élèves'!Q937),"")</f>
        <v/>
      </c>
      <c r="R934" s="148" t="str">
        <f>IF(AND(A934&lt;&gt;"",OR('Données élèves'!AM937&lt;&gt;"",'Données élèves'!AT937=FALSE)),IF('Données élèves'!AM937=TRUE,INDEX(codemp1,MATCH('Données élèves'!R937,libmp1,0)),IF('Données élèves'!AT937=FALSE,0,'Données élèves'!R937)),"")</f>
        <v/>
      </c>
      <c r="S934" s="148" t="str">
        <f t="shared" si="43"/>
        <v/>
      </c>
      <c r="T934" s="148" t="str">
        <f t="shared" si="44"/>
        <v/>
      </c>
      <c r="U934" s="148" t="str">
        <f>IF(AND(A934&lt;&gt;"",'Données élèves'!S937&lt;&gt;""),'Données élèves'!S937,"")</f>
        <v/>
      </c>
      <c r="V934" s="148" t="str">
        <f>IF(AND(A934&lt;&gt;"",'Données élèves'!T937&lt;&gt;""),'Données élèves'!T937,"")</f>
        <v/>
      </c>
      <c r="W934" s="148" t="str">
        <f>IF(AND(A934&lt;&gt;"",'Données élèves'!U937&lt;&gt;""),'Données élèves'!U937,"")</f>
        <v/>
      </c>
      <c r="X934" s="148" t="str">
        <f>IF(AND(A934&lt;&gt;"",'Données élèves'!V937&lt;&gt;""),'Données élèves'!V937,"")</f>
        <v/>
      </c>
      <c r="Y934" s="148" t="str">
        <f>IF(AND(A934&lt;&gt;"",'Données élèves'!W937&lt;&gt;""),'Données élèves'!W937,"")</f>
        <v/>
      </c>
      <c r="Z934" s="148" t="str">
        <f>IF(AND(A934&lt;&gt;"",'Données élèves'!X937&lt;&gt;""),'Données élèves'!X937,"")</f>
        <v/>
      </c>
    </row>
    <row r="935" spans="1:26" x14ac:dyDescent="0.2">
      <c r="A935" s="146" t="str">
        <f>IF('Données élèves'!$C938&lt;&gt;"",'Données élèves'!A938,"")</f>
        <v/>
      </c>
      <c r="B935" s="146" t="str">
        <f>IF(A935&lt;&gt;"",'Données élèves'!B938,"")</f>
        <v/>
      </c>
      <c r="C935" s="146" t="str">
        <f>IF(AND(A935&lt;&gt;"",'Données élèves'!F938&lt;&gt;""),IF(INDEX(codeclint,MATCH('Données élèves'!F938,libclint,0))&lt;&gt;"",INDEX(codeclint,MATCH('Données élèves'!F938,libclint,0)),""),"")</f>
        <v/>
      </c>
      <c r="D935" s="146" t="str">
        <f t="shared" si="42"/>
        <v/>
      </c>
      <c r="E935" s="146" t="str">
        <f>IF(A935&lt;&gt;"",IF('Données élèves'!G938&lt;&gt;"",IF('Données élèves'!AB938&lt;&gt;"",IF('Données élèves'!G938="LOC.ID",CONCATENATE("LOC.",'Données élèves'!AU$5),'Données élèves'!G938),""),""),"")</f>
        <v/>
      </c>
      <c r="F935" s="146" t="str">
        <f>IF(A935&lt;&gt;"",IF('Données élèves'!H938&lt;&gt;"",'Données élèves'!H938,""),"")</f>
        <v/>
      </c>
      <c r="G935" s="146" t="str">
        <f>IF(AND(A935&lt;&gt;"",'Données élèves'!AC938&lt;&gt;""),IF('Données élèves'!AC938=TRUE,INDEX(codesex,MATCH('Données élèves'!I938,libsex,0)),'Données élèves'!I938),"")</f>
        <v/>
      </c>
      <c r="H935" s="147" t="str">
        <f>IF(A935&lt;&gt;"",IF('Données élèves'!J938&lt;&gt;"",'Données élèves'!J938,""),"")</f>
        <v/>
      </c>
      <c r="I935" s="148" t="str">
        <f>IF(AND(A935&lt;&gt;"",'Données élèves'!AE938&lt;&gt;""),IF('Données élèves'!AE938=TRUE,INDEX(codenat,MATCH('Données élèves'!K938,libnat,0)),'Données élèves'!K938),"")</f>
        <v/>
      </c>
      <c r="J935" s="148" t="str">
        <f>IF(AND(A935&lt;&gt;"",'Données élèves'!AF938&lt;&gt;""),IF('Données élèves'!AF938=TRUE,INDEX(codelangue,MATCH('Données élèves'!L938,liblangue,0)),'Données élèves'!L938),"")</f>
        <v/>
      </c>
      <c r="K935" s="148" t="str">
        <f>IF(AND(A935&lt;&gt;"",'Données élèves'!AH938&lt;&gt;""),IF('Données élèves'!AH938=TRUE,IF(INDEX(codegem,MATCH('Données élèves'!M938,libgem,0))&lt;8000,INDEX(codegem,MATCH('Données élèves'!M938,libgem,0)),""),'Données élèves'!M938),"")</f>
        <v/>
      </c>
      <c r="L935" s="148" t="str">
        <f>IF(AND(A935&lt;&gt;"",'Données élèves'!AH938&lt;&gt;""),IF('Données élèves'!AH938=TRUE,INDEX(codegemhist,MATCH('Données élèves'!M938,libgem,0)),""),"")</f>
        <v/>
      </c>
      <c r="M935" s="148" t="str">
        <f>IF(AND(A935&lt;&gt;"",'Données élèves'!AH938&lt;&gt;""),IF('Données élèves'!AH938=TRUE,IF(INDEX(codegem,MATCH('Données élèves'!M938,libgem,0))&gt;=8000,INDEX(codegem,MATCH('Données élèves'!M938,libgem,0)),""),'Données élèves'!M938),"")</f>
        <v/>
      </c>
      <c r="N935" s="148" t="str">
        <f>IF(AND(A935&lt;&gt;"",'Données élèves'!AI938&lt;&gt;""),IF('Données élèves'!AI938=TRUE,INDEX(codeschart,MATCH('Données élèves'!N938,libschart,0)),'Données élèves'!N938),"")</f>
        <v/>
      </c>
      <c r="O935" s="148" t="str">
        <f>IF(AND(A935&lt;&gt;"",'Données élèves'!O938&lt;&gt;""),'Données élèves'!O938,"")</f>
        <v/>
      </c>
      <c r="P935" s="148" t="str">
        <f>IF(AND(A935&lt;&gt;"",'Données élèves'!AK938&lt;&gt;""),IF('Données élèves'!AK938=TRUE,INDEX(codeform,MATCH('Données élèves'!P938,libform,0)),'Données élèves'!P938),"")</f>
        <v/>
      </c>
      <c r="Q935" s="148" t="str">
        <f>IF(AND(A935&lt;&gt;"",'Données élèves'!AL938&lt;&gt;""),IF('Données élèves'!AL938=TRUE,INDEX(codespe,MATCH('Données élèves'!Q938,libspe,0)),'Données élèves'!Q938),"")</f>
        <v/>
      </c>
      <c r="R935" s="148" t="str">
        <f>IF(AND(A935&lt;&gt;"",OR('Données élèves'!AM938&lt;&gt;"",'Données élèves'!AT938=FALSE)),IF('Données élèves'!AM938=TRUE,INDEX(codemp1,MATCH('Données élèves'!R938,libmp1,0)),IF('Données élèves'!AT938=FALSE,0,'Données élèves'!R938)),"")</f>
        <v/>
      </c>
      <c r="S935" s="148" t="str">
        <f t="shared" si="43"/>
        <v/>
      </c>
      <c r="T935" s="148" t="str">
        <f t="shared" si="44"/>
        <v/>
      </c>
      <c r="U935" s="148" t="str">
        <f>IF(AND(A935&lt;&gt;"",'Données élèves'!S938&lt;&gt;""),'Données élèves'!S938,"")</f>
        <v/>
      </c>
      <c r="V935" s="148" t="str">
        <f>IF(AND(A935&lt;&gt;"",'Données élèves'!T938&lt;&gt;""),'Données élèves'!T938,"")</f>
        <v/>
      </c>
      <c r="W935" s="148" t="str">
        <f>IF(AND(A935&lt;&gt;"",'Données élèves'!U938&lt;&gt;""),'Données élèves'!U938,"")</f>
        <v/>
      </c>
      <c r="X935" s="148" t="str">
        <f>IF(AND(A935&lt;&gt;"",'Données élèves'!V938&lt;&gt;""),'Données élèves'!V938,"")</f>
        <v/>
      </c>
      <c r="Y935" s="148" t="str">
        <f>IF(AND(A935&lt;&gt;"",'Données élèves'!W938&lt;&gt;""),'Données élèves'!W938,"")</f>
        <v/>
      </c>
      <c r="Z935" s="148" t="str">
        <f>IF(AND(A935&lt;&gt;"",'Données élèves'!X938&lt;&gt;""),'Données élèves'!X938,"")</f>
        <v/>
      </c>
    </row>
    <row r="936" spans="1:26" x14ac:dyDescent="0.2">
      <c r="A936" s="146" t="str">
        <f>IF('Données élèves'!$C939&lt;&gt;"",'Données élèves'!A939,"")</f>
        <v/>
      </c>
      <c r="B936" s="146" t="str">
        <f>IF(A936&lt;&gt;"",'Données élèves'!B939,"")</f>
        <v/>
      </c>
      <c r="C936" s="146" t="str">
        <f>IF(AND(A936&lt;&gt;"",'Données élèves'!F939&lt;&gt;""),IF(INDEX(codeclint,MATCH('Données élèves'!F939,libclint,0))&lt;&gt;"",INDEX(codeclint,MATCH('Données élèves'!F939,libclint,0)),""),"")</f>
        <v/>
      </c>
      <c r="D936" s="146" t="str">
        <f t="shared" si="42"/>
        <v/>
      </c>
      <c r="E936" s="146" t="str">
        <f>IF(A936&lt;&gt;"",IF('Données élèves'!G939&lt;&gt;"",IF('Données élèves'!AB939&lt;&gt;"",IF('Données élèves'!G939="LOC.ID",CONCATENATE("LOC.",'Données élèves'!AU$5),'Données élèves'!G939),""),""),"")</f>
        <v/>
      </c>
      <c r="F936" s="146" t="str">
        <f>IF(A936&lt;&gt;"",IF('Données élèves'!H939&lt;&gt;"",'Données élèves'!H939,""),"")</f>
        <v/>
      </c>
      <c r="G936" s="146" t="str">
        <f>IF(AND(A936&lt;&gt;"",'Données élèves'!AC939&lt;&gt;""),IF('Données élèves'!AC939=TRUE,INDEX(codesex,MATCH('Données élèves'!I939,libsex,0)),'Données élèves'!I939),"")</f>
        <v/>
      </c>
      <c r="H936" s="147" t="str">
        <f>IF(A936&lt;&gt;"",IF('Données élèves'!J939&lt;&gt;"",'Données élèves'!J939,""),"")</f>
        <v/>
      </c>
      <c r="I936" s="148" t="str">
        <f>IF(AND(A936&lt;&gt;"",'Données élèves'!AE939&lt;&gt;""),IF('Données élèves'!AE939=TRUE,INDEX(codenat,MATCH('Données élèves'!K939,libnat,0)),'Données élèves'!K939),"")</f>
        <v/>
      </c>
      <c r="J936" s="148" t="str">
        <f>IF(AND(A936&lt;&gt;"",'Données élèves'!AF939&lt;&gt;""),IF('Données élèves'!AF939=TRUE,INDEX(codelangue,MATCH('Données élèves'!L939,liblangue,0)),'Données élèves'!L939),"")</f>
        <v/>
      </c>
      <c r="K936" s="148" t="str">
        <f>IF(AND(A936&lt;&gt;"",'Données élèves'!AH939&lt;&gt;""),IF('Données élèves'!AH939=TRUE,IF(INDEX(codegem,MATCH('Données élèves'!M939,libgem,0))&lt;8000,INDEX(codegem,MATCH('Données élèves'!M939,libgem,0)),""),'Données élèves'!M939),"")</f>
        <v/>
      </c>
      <c r="L936" s="148" t="str">
        <f>IF(AND(A936&lt;&gt;"",'Données élèves'!AH939&lt;&gt;""),IF('Données élèves'!AH939=TRUE,INDEX(codegemhist,MATCH('Données élèves'!M939,libgem,0)),""),"")</f>
        <v/>
      </c>
      <c r="M936" s="148" t="str">
        <f>IF(AND(A936&lt;&gt;"",'Données élèves'!AH939&lt;&gt;""),IF('Données élèves'!AH939=TRUE,IF(INDEX(codegem,MATCH('Données élèves'!M939,libgem,0))&gt;=8000,INDEX(codegem,MATCH('Données élèves'!M939,libgem,0)),""),'Données élèves'!M939),"")</f>
        <v/>
      </c>
      <c r="N936" s="148" t="str">
        <f>IF(AND(A936&lt;&gt;"",'Données élèves'!AI939&lt;&gt;""),IF('Données élèves'!AI939=TRUE,INDEX(codeschart,MATCH('Données élèves'!N939,libschart,0)),'Données élèves'!N939),"")</f>
        <v/>
      </c>
      <c r="O936" s="148" t="str">
        <f>IF(AND(A936&lt;&gt;"",'Données élèves'!O939&lt;&gt;""),'Données élèves'!O939,"")</f>
        <v/>
      </c>
      <c r="P936" s="148" t="str">
        <f>IF(AND(A936&lt;&gt;"",'Données élèves'!AK939&lt;&gt;""),IF('Données élèves'!AK939=TRUE,INDEX(codeform,MATCH('Données élèves'!P939,libform,0)),'Données élèves'!P939),"")</f>
        <v/>
      </c>
      <c r="Q936" s="148" t="str">
        <f>IF(AND(A936&lt;&gt;"",'Données élèves'!AL939&lt;&gt;""),IF('Données élèves'!AL939=TRUE,INDEX(codespe,MATCH('Données élèves'!Q939,libspe,0)),'Données élèves'!Q939),"")</f>
        <v/>
      </c>
      <c r="R936" s="148" t="str">
        <f>IF(AND(A936&lt;&gt;"",OR('Données élèves'!AM939&lt;&gt;"",'Données élèves'!AT939=FALSE)),IF('Données élèves'!AM939=TRUE,INDEX(codemp1,MATCH('Données élèves'!R939,libmp1,0)),IF('Données élèves'!AT939=FALSE,0,'Données élèves'!R939)),"")</f>
        <v/>
      </c>
      <c r="S936" s="148" t="str">
        <f t="shared" si="43"/>
        <v/>
      </c>
      <c r="T936" s="148" t="str">
        <f t="shared" si="44"/>
        <v/>
      </c>
      <c r="U936" s="148" t="str">
        <f>IF(AND(A936&lt;&gt;"",'Données élèves'!S939&lt;&gt;""),'Données élèves'!S939,"")</f>
        <v/>
      </c>
      <c r="V936" s="148" t="str">
        <f>IF(AND(A936&lt;&gt;"",'Données élèves'!T939&lt;&gt;""),'Données élèves'!T939,"")</f>
        <v/>
      </c>
      <c r="W936" s="148" t="str">
        <f>IF(AND(A936&lt;&gt;"",'Données élèves'!U939&lt;&gt;""),'Données élèves'!U939,"")</f>
        <v/>
      </c>
      <c r="X936" s="148" t="str">
        <f>IF(AND(A936&lt;&gt;"",'Données élèves'!V939&lt;&gt;""),'Données élèves'!V939,"")</f>
        <v/>
      </c>
      <c r="Y936" s="148" t="str">
        <f>IF(AND(A936&lt;&gt;"",'Données élèves'!W939&lt;&gt;""),'Données élèves'!W939,"")</f>
        <v/>
      </c>
      <c r="Z936" s="148" t="str">
        <f>IF(AND(A936&lt;&gt;"",'Données élèves'!X939&lt;&gt;""),'Données élèves'!X939,"")</f>
        <v/>
      </c>
    </row>
    <row r="937" spans="1:26" x14ac:dyDescent="0.2">
      <c r="A937" s="146" t="str">
        <f>IF('Données élèves'!$C940&lt;&gt;"",'Données élèves'!A940,"")</f>
        <v/>
      </c>
      <c r="B937" s="146" t="str">
        <f>IF(A937&lt;&gt;"",'Données élèves'!B940,"")</f>
        <v/>
      </c>
      <c r="C937" s="146" t="str">
        <f>IF(AND(A937&lt;&gt;"",'Données élèves'!F940&lt;&gt;""),IF(INDEX(codeclint,MATCH('Données élèves'!F940,libclint,0))&lt;&gt;"",INDEX(codeclint,MATCH('Données élèves'!F940,libclint,0)),""),"")</f>
        <v/>
      </c>
      <c r="D937" s="146" t="str">
        <f t="shared" si="42"/>
        <v/>
      </c>
      <c r="E937" s="146" t="str">
        <f>IF(A937&lt;&gt;"",IF('Données élèves'!G940&lt;&gt;"",IF('Données élèves'!AB940&lt;&gt;"",IF('Données élèves'!G940="LOC.ID",CONCATENATE("LOC.",'Données élèves'!AU$5),'Données élèves'!G940),""),""),"")</f>
        <v/>
      </c>
      <c r="F937" s="146" t="str">
        <f>IF(A937&lt;&gt;"",IF('Données élèves'!H940&lt;&gt;"",'Données élèves'!H940,""),"")</f>
        <v/>
      </c>
      <c r="G937" s="146" t="str">
        <f>IF(AND(A937&lt;&gt;"",'Données élèves'!AC940&lt;&gt;""),IF('Données élèves'!AC940=TRUE,INDEX(codesex,MATCH('Données élèves'!I940,libsex,0)),'Données élèves'!I940),"")</f>
        <v/>
      </c>
      <c r="H937" s="147" t="str">
        <f>IF(A937&lt;&gt;"",IF('Données élèves'!J940&lt;&gt;"",'Données élèves'!J940,""),"")</f>
        <v/>
      </c>
      <c r="I937" s="148" t="str">
        <f>IF(AND(A937&lt;&gt;"",'Données élèves'!AE940&lt;&gt;""),IF('Données élèves'!AE940=TRUE,INDEX(codenat,MATCH('Données élèves'!K940,libnat,0)),'Données élèves'!K940),"")</f>
        <v/>
      </c>
      <c r="J937" s="148" t="str">
        <f>IF(AND(A937&lt;&gt;"",'Données élèves'!AF940&lt;&gt;""),IF('Données élèves'!AF940=TRUE,INDEX(codelangue,MATCH('Données élèves'!L940,liblangue,0)),'Données élèves'!L940),"")</f>
        <v/>
      </c>
      <c r="K937" s="148" t="str">
        <f>IF(AND(A937&lt;&gt;"",'Données élèves'!AH940&lt;&gt;""),IF('Données élèves'!AH940=TRUE,IF(INDEX(codegem,MATCH('Données élèves'!M940,libgem,0))&lt;8000,INDEX(codegem,MATCH('Données élèves'!M940,libgem,0)),""),'Données élèves'!M940),"")</f>
        <v/>
      </c>
      <c r="L937" s="148" t="str">
        <f>IF(AND(A937&lt;&gt;"",'Données élèves'!AH940&lt;&gt;""),IF('Données élèves'!AH940=TRUE,INDEX(codegemhist,MATCH('Données élèves'!M940,libgem,0)),""),"")</f>
        <v/>
      </c>
      <c r="M937" s="148" t="str">
        <f>IF(AND(A937&lt;&gt;"",'Données élèves'!AH940&lt;&gt;""),IF('Données élèves'!AH940=TRUE,IF(INDEX(codegem,MATCH('Données élèves'!M940,libgem,0))&gt;=8000,INDEX(codegem,MATCH('Données élèves'!M940,libgem,0)),""),'Données élèves'!M940),"")</f>
        <v/>
      </c>
      <c r="N937" s="148" t="str">
        <f>IF(AND(A937&lt;&gt;"",'Données élèves'!AI940&lt;&gt;""),IF('Données élèves'!AI940=TRUE,INDEX(codeschart,MATCH('Données élèves'!N940,libschart,0)),'Données élèves'!N940),"")</f>
        <v/>
      </c>
      <c r="O937" s="148" t="str">
        <f>IF(AND(A937&lt;&gt;"",'Données élèves'!O940&lt;&gt;""),'Données élèves'!O940,"")</f>
        <v/>
      </c>
      <c r="P937" s="148" t="str">
        <f>IF(AND(A937&lt;&gt;"",'Données élèves'!AK940&lt;&gt;""),IF('Données élèves'!AK940=TRUE,INDEX(codeform,MATCH('Données élèves'!P940,libform,0)),'Données élèves'!P940),"")</f>
        <v/>
      </c>
      <c r="Q937" s="148" t="str">
        <f>IF(AND(A937&lt;&gt;"",'Données élèves'!AL940&lt;&gt;""),IF('Données élèves'!AL940=TRUE,INDEX(codespe,MATCH('Données élèves'!Q940,libspe,0)),'Données élèves'!Q940),"")</f>
        <v/>
      </c>
      <c r="R937" s="148" t="str">
        <f>IF(AND(A937&lt;&gt;"",OR('Données élèves'!AM940&lt;&gt;"",'Données élèves'!AT940=FALSE)),IF('Données élèves'!AM940=TRUE,INDEX(codemp1,MATCH('Données élèves'!R940,libmp1,0)),IF('Données élèves'!AT940=FALSE,0,'Données élèves'!R940)),"")</f>
        <v/>
      </c>
      <c r="S937" s="148" t="str">
        <f t="shared" si="43"/>
        <v/>
      </c>
      <c r="T937" s="148" t="str">
        <f t="shared" si="44"/>
        <v/>
      </c>
      <c r="U937" s="148" t="str">
        <f>IF(AND(A937&lt;&gt;"",'Données élèves'!S940&lt;&gt;""),'Données élèves'!S940,"")</f>
        <v/>
      </c>
      <c r="V937" s="148" t="str">
        <f>IF(AND(A937&lt;&gt;"",'Données élèves'!T940&lt;&gt;""),'Données élèves'!T940,"")</f>
        <v/>
      </c>
      <c r="W937" s="148" t="str">
        <f>IF(AND(A937&lt;&gt;"",'Données élèves'!U940&lt;&gt;""),'Données élèves'!U940,"")</f>
        <v/>
      </c>
      <c r="X937" s="148" t="str">
        <f>IF(AND(A937&lt;&gt;"",'Données élèves'!V940&lt;&gt;""),'Données élèves'!V940,"")</f>
        <v/>
      </c>
      <c r="Y937" s="148" t="str">
        <f>IF(AND(A937&lt;&gt;"",'Données élèves'!W940&lt;&gt;""),'Données élèves'!W940,"")</f>
        <v/>
      </c>
      <c r="Z937" s="148" t="str">
        <f>IF(AND(A937&lt;&gt;"",'Données élèves'!X940&lt;&gt;""),'Données élèves'!X940,"")</f>
        <v/>
      </c>
    </row>
    <row r="938" spans="1:26" x14ac:dyDescent="0.2">
      <c r="A938" s="146" t="str">
        <f>IF('Données élèves'!$C941&lt;&gt;"",'Données élèves'!A941,"")</f>
        <v/>
      </c>
      <c r="B938" s="146" t="str">
        <f>IF(A938&lt;&gt;"",'Données élèves'!B941,"")</f>
        <v/>
      </c>
      <c r="C938" s="146" t="str">
        <f>IF(AND(A938&lt;&gt;"",'Données élèves'!F941&lt;&gt;""),IF(INDEX(codeclint,MATCH('Données élèves'!F941,libclint,0))&lt;&gt;"",INDEX(codeclint,MATCH('Données élèves'!F941,libclint,0)),""),"")</f>
        <v/>
      </c>
      <c r="D938" s="146" t="str">
        <f t="shared" si="42"/>
        <v/>
      </c>
      <c r="E938" s="146" t="str">
        <f>IF(A938&lt;&gt;"",IF('Données élèves'!G941&lt;&gt;"",IF('Données élèves'!AB941&lt;&gt;"",IF('Données élèves'!G941="LOC.ID",CONCATENATE("LOC.",'Données élèves'!AU$5),'Données élèves'!G941),""),""),"")</f>
        <v/>
      </c>
      <c r="F938" s="146" t="str">
        <f>IF(A938&lt;&gt;"",IF('Données élèves'!H941&lt;&gt;"",'Données élèves'!H941,""),"")</f>
        <v/>
      </c>
      <c r="G938" s="146" t="str">
        <f>IF(AND(A938&lt;&gt;"",'Données élèves'!AC941&lt;&gt;""),IF('Données élèves'!AC941=TRUE,INDEX(codesex,MATCH('Données élèves'!I941,libsex,0)),'Données élèves'!I941),"")</f>
        <v/>
      </c>
      <c r="H938" s="147" t="str">
        <f>IF(A938&lt;&gt;"",IF('Données élèves'!J941&lt;&gt;"",'Données élèves'!J941,""),"")</f>
        <v/>
      </c>
      <c r="I938" s="148" t="str">
        <f>IF(AND(A938&lt;&gt;"",'Données élèves'!AE941&lt;&gt;""),IF('Données élèves'!AE941=TRUE,INDEX(codenat,MATCH('Données élèves'!K941,libnat,0)),'Données élèves'!K941),"")</f>
        <v/>
      </c>
      <c r="J938" s="148" t="str">
        <f>IF(AND(A938&lt;&gt;"",'Données élèves'!AF941&lt;&gt;""),IF('Données élèves'!AF941=TRUE,INDEX(codelangue,MATCH('Données élèves'!L941,liblangue,0)),'Données élèves'!L941),"")</f>
        <v/>
      </c>
      <c r="K938" s="148" t="str">
        <f>IF(AND(A938&lt;&gt;"",'Données élèves'!AH941&lt;&gt;""),IF('Données élèves'!AH941=TRUE,IF(INDEX(codegem,MATCH('Données élèves'!M941,libgem,0))&lt;8000,INDEX(codegem,MATCH('Données élèves'!M941,libgem,0)),""),'Données élèves'!M941),"")</f>
        <v/>
      </c>
      <c r="L938" s="148" t="str">
        <f>IF(AND(A938&lt;&gt;"",'Données élèves'!AH941&lt;&gt;""),IF('Données élèves'!AH941=TRUE,INDEX(codegemhist,MATCH('Données élèves'!M941,libgem,0)),""),"")</f>
        <v/>
      </c>
      <c r="M938" s="148" t="str">
        <f>IF(AND(A938&lt;&gt;"",'Données élèves'!AH941&lt;&gt;""),IF('Données élèves'!AH941=TRUE,IF(INDEX(codegem,MATCH('Données élèves'!M941,libgem,0))&gt;=8000,INDEX(codegem,MATCH('Données élèves'!M941,libgem,0)),""),'Données élèves'!M941),"")</f>
        <v/>
      </c>
      <c r="N938" s="148" t="str">
        <f>IF(AND(A938&lt;&gt;"",'Données élèves'!AI941&lt;&gt;""),IF('Données élèves'!AI941=TRUE,INDEX(codeschart,MATCH('Données élèves'!N941,libschart,0)),'Données élèves'!N941),"")</f>
        <v/>
      </c>
      <c r="O938" s="148" t="str">
        <f>IF(AND(A938&lt;&gt;"",'Données élèves'!O941&lt;&gt;""),'Données élèves'!O941,"")</f>
        <v/>
      </c>
      <c r="P938" s="148" t="str">
        <f>IF(AND(A938&lt;&gt;"",'Données élèves'!AK941&lt;&gt;""),IF('Données élèves'!AK941=TRUE,INDEX(codeform,MATCH('Données élèves'!P941,libform,0)),'Données élèves'!P941),"")</f>
        <v/>
      </c>
      <c r="Q938" s="148" t="str">
        <f>IF(AND(A938&lt;&gt;"",'Données élèves'!AL941&lt;&gt;""),IF('Données élèves'!AL941=TRUE,INDEX(codespe,MATCH('Données élèves'!Q941,libspe,0)),'Données élèves'!Q941),"")</f>
        <v/>
      </c>
      <c r="R938" s="148" t="str">
        <f>IF(AND(A938&lt;&gt;"",OR('Données élèves'!AM941&lt;&gt;"",'Données élèves'!AT941=FALSE)),IF('Données élèves'!AM941=TRUE,INDEX(codemp1,MATCH('Données élèves'!R941,libmp1,0)),IF('Données élèves'!AT941=FALSE,0,'Données élèves'!R941)),"")</f>
        <v/>
      </c>
      <c r="S938" s="148" t="str">
        <f t="shared" si="43"/>
        <v/>
      </c>
      <c r="T938" s="148" t="str">
        <f t="shared" si="44"/>
        <v/>
      </c>
      <c r="U938" s="148" t="str">
        <f>IF(AND(A938&lt;&gt;"",'Données élèves'!S941&lt;&gt;""),'Données élèves'!S941,"")</f>
        <v/>
      </c>
      <c r="V938" s="148" t="str">
        <f>IF(AND(A938&lt;&gt;"",'Données élèves'!T941&lt;&gt;""),'Données élèves'!T941,"")</f>
        <v/>
      </c>
      <c r="W938" s="148" t="str">
        <f>IF(AND(A938&lt;&gt;"",'Données élèves'!U941&lt;&gt;""),'Données élèves'!U941,"")</f>
        <v/>
      </c>
      <c r="X938" s="148" t="str">
        <f>IF(AND(A938&lt;&gt;"",'Données élèves'!V941&lt;&gt;""),'Données élèves'!V941,"")</f>
        <v/>
      </c>
      <c r="Y938" s="148" t="str">
        <f>IF(AND(A938&lt;&gt;"",'Données élèves'!W941&lt;&gt;""),'Données élèves'!W941,"")</f>
        <v/>
      </c>
      <c r="Z938" s="148" t="str">
        <f>IF(AND(A938&lt;&gt;"",'Données élèves'!X941&lt;&gt;""),'Données élèves'!X941,"")</f>
        <v/>
      </c>
    </row>
    <row r="939" spans="1:26" x14ac:dyDescent="0.2">
      <c r="A939" s="146" t="str">
        <f>IF('Données élèves'!$C942&lt;&gt;"",'Données élèves'!A942,"")</f>
        <v/>
      </c>
      <c r="B939" s="146" t="str">
        <f>IF(A939&lt;&gt;"",'Données élèves'!B942,"")</f>
        <v/>
      </c>
      <c r="C939" s="146" t="str">
        <f>IF(AND(A939&lt;&gt;"",'Données élèves'!F942&lt;&gt;""),IF(INDEX(codeclint,MATCH('Données élèves'!F942,libclint,0))&lt;&gt;"",INDEX(codeclint,MATCH('Données élèves'!F942,libclint,0)),""),"")</f>
        <v/>
      </c>
      <c r="D939" s="146" t="str">
        <f t="shared" si="42"/>
        <v/>
      </c>
      <c r="E939" s="146" t="str">
        <f>IF(A939&lt;&gt;"",IF('Données élèves'!G942&lt;&gt;"",IF('Données élèves'!AB942&lt;&gt;"",IF('Données élèves'!G942="LOC.ID",CONCATENATE("LOC.",'Données élèves'!AU$5),'Données élèves'!G942),""),""),"")</f>
        <v/>
      </c>
      <c r="F939" s="146" t="str">
        <f>IF(A939&lt;&gt;"",IF('Données élèves'!H942&lt;&gt;"",'Données élèves'!H942,""),"")</f>
        <v/>
      </c>
      <c r="G939" s="146" t="str">
        <f>IF(AND(A939&lt;&gt;"",'Données élèves'!AC942&lt;&gt;""),IF('Données élèves'!AC942=TRUE,INDEX(codesex,MATCH('Données élèves'!I942,libsex,0)),'Données élèves'!I942),"")</f>
        <v/>
      </c>
      <c r="H939" s="147" t="str">
        <f>IF(A939&lt;&gt;"",IF('Données élèves'!J942&lt;&gt;"",'Données élèves'!J942,""),"")</f>
        <v/>
      </c>
      <c r="I939" s="148" t="str">
        <f>IF(AND(A939&lt;&gt;"",'Données élèves'!AE942&lt;&gt;""),IF('Données élèves'!AE942=TRUE,INDEX(codenat,MATCH('Données élèves'!K942,libnat,0)),'Données élèves'!K942),"")</f>
        <v/>
      </c>
      <c r="J939" s="148" t="str">
        <f>IF(AND(A939&lt;&gt;"",'Données élèves'!AF942&lt;&gt;""),IF('Données élèves'!AF942=TRUE,INDEX(codelangue,MATCH('Données élèves'!L942,liblangue,0)),'Données élèves'!L942),"")</f>
        <v/>
      </c>
      <c r="K939" s="148" t="str">
        <f>IF(AND(A939&lt;&gt;"",'Données élèves'!AH942&lt;&gt;""),IF('Données élèves'!AH942=TRUE,IF(INDEX(codegem,MATCH('Données élèves'!M942,libgem,0))&lt;8000,INDEX(codegem,MATCH('Données élèves'!M942,libgem,0)),""),'Données élèves'!M942),"")</f>
        <v/>
      </c>
      <c r="L939" s="148" t="str">
        <f>IF(AND(A939&lt;&gt;"",'Données élèves'!AH942&lt;&gt;""),IF('Données élèves'!AH942=TRUE,INDEX(codegemhist,MATCH('Données élèves'!M942,libgem,0)),""),"")</f>
        <v/>
      </c>
      <c r="M939" s="148" t="str">
        <f>IF(AND(A939&lt;&gt;"",'Données élèves'!AH942&lt;&gt;""),IF('Données élèves'!AH942=TRUE,IF(INDEX(codegem,MATCH('Données élèves'!M942,libgem,0))&gt;=8000,INDEX(codegem,MATCH('Données élèves'!M942,libgem,0)),""),'Données élèves'!M942),"")</f>
        <v/>
      </c>
      <c r="N939" s="148" t="str">
        <f>IF(AND(A939&lt;&gt;"",'Données élèves'!AI942&lt;&gt;""),IF('Données élèves'!AI942=TRUE,INDEX(codeschart,MATCH('Données élèves'!N942,libschart,0)),'Données élèves'!N942),"")</f>
        <v/>
      </c>
      <c r="O939" s="148" t="str">
        <f>IF(AND(A939&lt;&gt;"",'Données élèves'!O942&lt;&gt;""),'Données élèves'!O942,"")</f>
        <v/>
      </c>
      <c r="P939" s="148" t="str">
        <f>IF(AND(A939&lt;&gt;"",'Données élèves'!AK942&lt;&gt;""),IF('Données élèves'!AK942=TRUE,INDEX(codeform,MATCH('Données élèves'!P942,libform,0)),'Données élèves'!P942),"")</f>
        <v/>
      </c>
      <c r="Q939" s="148" t="str">
        <f>IF(AND(A939&lt;&gt;"",'Données élèves'!AL942&lt;&gt;""),IF('Données élèves'!AL942=TRUE,INDEX(codespe,MATCH('Données élèves'!Q942,libspe,0)),'Données élèves'!Q942),"")</f>
        <v/>
      </c>
      <c r="R939" s="148" t="str">
        <f>IF(AND(A939&lt;&gt;"",OR('Données élèves'!AM942&lt;&gt;"",'Données élèves'!AT942=FALSE)),IF('Données élèves'!AM942=TRUE,INDEX(codemp1,MATCH('Données élèves'!R942,libmp1,0)),IF('Données élèves'!AT942=FALSE,0,'Données élèves'!R942)),"")</f>
        <v/>
      </c>
      <c r="S939" s="148" t="str">
        <f t="shared" si="43"/>
        <v/>
      </c>
      <c r="T939" s="148" t="str">
        <f t="shared" si="44"/>
        <v/>
      </c>
      <c r="U939" s="148" t="str">
        <f>IF(AND(A939&lt;&gt;"",'Données élèves'!S942&lt;&gt;""),'Données élèves'!S942,"")</f>
        <v/>
      </c>
      <c r="V939" s="148" t="str">
        <f>IF(AND(A939&lt;&gt;"",'Données élèves'!T942&lt;&gt;""),'Données élèves'!T942,"")</f>
        <v/>
      </c>
      <c r="W939" s="148" t="str">
        <f>IF(AND(A939&lt;&gt;"",'Données élèves'!U942&lt;&gt;""),'Données élèves'!U942,"")</f>
        <v/>
      </c>
      <c r="X939" s="148" t="str">
        <f>IF(AND(A939&lt;&gt;"",'Données élèves'!V942&lt;&gt;""),'Données élèves'!V942,"")</f>
        <v/>
      </c>
      <c r="Y939" s="148" t="str">
        <f>IF(AND(A939&lt;&gt;"",'Données élèves'!W942&lt;&gt;""),'Données élèves'!W942,"")</f>
        <v/>
      </c>
      <c r="Z939" s="148" t="str">
        <f>IF(AND(A939&lt;&gt;"",'Données élèves'!X942&lt;&gt;""),'Données élèves'!X942,"")</f>
        <v/>
      </c>
    </row>
    <row r="940" spans="1:26" x14ac:dyDescent="0.2">
      <c r="A940" s="146" t="str">
        <f>IF('Données élèves'!$C943&lt;&gt;"",'Données élèves'!A943,"")</f>
        <v/>
      </c>
      <c r="B940" s="146" t="str">
        <f>IF(A940&lt;&gt;"",'Données élèves'!B943,"")</f>
        <v/>
      </c>
      <c r="C940" s="146" t="str">
        <f>IF(AND(A940&lt;&gt;"",'Données élèves'!F943&lt;&gt;""),IF(INDEX(codeclint,MATCH('Données élèves'!F943,libclint,0))&lt;&gt;"",INDEX(codeclint,MATCH('Données élèves'!F943,libclint,0)),""),"")</f>
        <v/>
      </c>
      <c r="D940" s="146" t="str">
        <f t="shared" si="42"/>
        <v/>
      </c>
      <c r="E940" s="146" t="str">
        <f>IF(A940&lt;&gt;"",IF('Données élèves'!G943&lt;&gt;"",IF('Données élèves'!AB943&lt;&gt;"",IF('Données élèves'!G943="LOC.ID",CONCATENATE("LOC.",'Données élèves'!AU$5),'Données élèves'!G943),""),""),"")</f>
        <v/>
      </c>
      <c r="F940" s="146" t="str">
        <f>IF(A940&lt;&gt;"",IF('Données élèves'!H943&lt;&gt;"",'Données élèves'!H943,""),"")</f>
        <v/>
      </c>
      <c r="G940" s="146" t="str">
        <f>IF(AND(A940&lt;&gt;"",'Données élèves'!AC943&lt;&gt;""),IF('Données élèves'!AC943=TRUE,INDEX(codesex,MATCH('Données élèves'!I943,libsex,0)),'Données élèves'!I943),"")</f>
        <v/>
      </c>
      <c r="H940" s="147" t="str">
        <f>IF(A940&lt;&gt;"",IF('Données élèves'!J943&lt;&gt;"",'Données élèves'!J943,""),"")</f>
        <v/>
      </c>
      <c r="I940" s="148" t="str">
        <f>IF(AND(A940&lt;&gt;"",'Données élèves'!AE943&lt;&gt;""),IF('Données élèves'!AE943=TRUE,INDEX(codenat,MATCH('Données élèves'!K943,libnat,0)),'Données élèves'!K943),"")</f>
        <v/>
      </c>
      <c r="J940" s="148" t="str">
        <f>IF(AND(A940&lt;&gt;"",'Données élèves'!AF943&lt;&gt;""),IF('Données élèves'!AF943=TRUE,INDEX(codelangue,MATCH('Données élèves'!L943,liblangue,0)),'Données élèves'!L943),"")</f>
        <v/>
      </c>
      <c r="K940" s="148" t="str">
        <f>IF(AND(A940&lt;&gt;"",'Données élèves'!AH943&lt;&gt;""),IF('Données élèves'!AH943=TRUE,IF(INDEX(codegem,MATCH('Données élèves'!M943,libgem,0))&lt;8000,INDEX(codegem,MATCH('Données élèves'!M943,libgem,0)),""),'Données élèves'!M943),"")</f>
        <v/>
      </c>
      <c r="L940" s="148" t="str">
        <f>IF(AND(A940&lt;&gt;"",'Données élèves'!AH943&lt;&gt;""),IF('Données élèves'!AH943=TRUE,INDEX(codegemhist,MATCH('Données élèves'!M943,libgem,0)),""),"")</f>
        <v/>
      </c>
      <c r="M940" s="148" t="str">
        <f>IF(AND(A940&lt;&gt;"",'Données élèves'!AH943&lt;&gt;""),IF('Données élèves'!AH943=TRUE,IF(INDEX(codegem,MATCH('Données élèves'!M943,libgem,0))&gt;=8000,INDEX(codegem,MATCH('Données élèves'!M943,libgem,0)),""),'Données élèves'!M943),"")</f>
        <v/>
      </c>
      <c r="N940" s="148" t="str">
        <f>IF(AND(A940&lt;&gt;"",'Données élèves'!AI943&lt;&gt;""),IF('Données élèves'!AI943=TRUE,INDEX(codeschart,MATCH('Données élèves'!N943,libschart,0)),'Données élèves'!N943),"")</f>
        <v/>
      </c>
      <c r="O940" s="148" t="str">
        <f>IF(AND(A940&lt;&gt;"",'Données élèves'!O943&lt;&gt;""),'Données élèves'!O943,"")</f>
        <v/>
      </c>
      <c r="P940" s="148" t="str">
        <f>IF(AND(A940&lt;&gt;"",'Données élèves'!AK943&lt;&gt;""),IF('Données élèves'!AK943=TRUE,INDEX(codeform,MATCH('Données élèves'!P943,libform,0)),'Données élèves'!P943),"")</f>
        <v/>
      </c>
      <c r="Q940" s="148" t="str">
        <f>IF(AND(A940&lt;&gt;"",'Données élèves'!AL943&lt;&gt;""),IF('Données élèves'!AL943=TRUE,INDEX(codespe,MATCH('Données élèves'!Q943,libspe,0)),'Données élèves'!Q943),"")</f>
        <v/>
      </c>
      <c r="R940" s="148" t="str">
        <f>IF(AND(A940&lt;&gt;"",OR('Données élèves'!AM943&lt;&gt;"",'Données élèves'!AT943=FALSE)),IF('Données élèves'!AM943=TRUE,INDEX(codemp1,MATCH('Données élèves'!R943,libmp1,0)),IF('Données élèves'!AT943=FALSE,0,'Données élèves'!R943)),"")</f>
        <v/>
      </c>
      <c r="S940" s="148" t="str">
        <f t="shared" si="43"/>
        <v/>
      </c>
      <c r="T940" s="148" t="str">
        <f t="shared" si="44"/>
        <v/>
      </c>
      <c r="U940" s="148" t="str">
        <f>IF(AND(A940&lt;&gt;"",'Données élèves'!S943&lt;&gt;""),'Données élèves'!S943,"")</f>
        <v/>
      </c>
      <c r="V940" s="148" t="str">
        <f>IF(AND(A940&lt;&gt;"",'Données élèves'!T943&lt;&gt;""),'Données élèves'!T943,"")</f>
        <v/>
      </c>
      <c r="W940" s="148" t="str">
        <f>IF(AND(A940&lt;&gt;"",'Données élèves'!U943&lt;&gt;""),'Données élèves'!U943,"")</f>
        <v/>
      </c>
      <c r="X940" s="148" t="str">
        <f>IF(AND(A940&lt;&gt;"",'Données élèves'!V943&lt;&gt;""),'Données élèves'!V943,"")</f>
        <v/>
      </c>
      <c r="Y940" s="148" t="str">
        <f>IF(AND(A940&lt;&gt;"",'Données élèves'!W943&lt;&gt;""),'Données élèves'!W943,"")</f>
        <v/>
      </c>
      <c r="Z940" s="148" t="str">
        <f>IF(AND(A940&lt;&gt;"",'Données élèves'!X943&lt;&gt;""),'Données élèves'!X943,"")</f>
        <v/>
      </c>
    </row>
    <row r="941" spans="1:26" x14ac:dyDescent="0.2">
      <c r="A941" s="146" t="str">
        <f>IF('Données élèves'!$C944&lt;&gt;"",'Données élèves'!A944,"")</f>
        <v/>
      </c>
      <c r="B941" s="146" t="str">
        <f>IF(A941&lt;&gt;"",'Données élèves'!B944,"")</f>
        <v/>
      </c>
      <c r="C941" s="146" t="str">
        <f>IF(AND(A941&lt;&gt;"",'Données élèves'!F944&lt;&gt;""),IF(INDEX(codeclint,MATCH('Données élèves'!F944,libclint,0))&lt;&gt;"",INDEX(codeclint,MATCH('Données élèves'!F944,libclint,0)),""),"")</f>
        <v/>
      </c>
      <c r="D941" s="146" t="str">
        <f t="shared" si="42"/>
        <v/>
      </c>
      <c r="E941" s="146" t="str">
        <f>IF(A941&lt;&gt;"",IF('Données élèves'!G944&lt;&gt;"",IF('Données élèves'!AB944&lt;&gt;"",IF('Données élèves'!G944="LOC.ID",CONCATENATE("LOC.",'Données élèves'!AU$5),'Données élèves'!G944),""),""),"")</f>
        <v/>
      </c>
      <c r="F941" s="146" t="str">
        <f>IF(A941&lt;&gt;"",IF('Données élèves'!H944&lt;&gt;"",'Données élèves'!H944,""),"")</f>
        <v/>
      </c>
      <c r="G941" s="146" t="str">
        <f>IF(AND(A941&lt;&gt;"",'Données élèves'!AC944&lt;&gt;""),IF('Données élèves'!AC944=TRUE,INDEX(codesex,MATCH('Données élèves'!I944,libsex,0)),'Données élèves'!I944),"")</f>
        <v/>
      </c>
      <c r="H941" s="147" t="str">
        <f>IF(A941&lt;&gt;"",IF('Données élèves'!J944&lt;&gt;"",'Données élèves'!J944,""),"")</f>
        <v/>
      </c>
      <c r="I941" s="148" t="str">
        <f>IF(AND(A941&lt;&gt;"",'Données élèves'!AE944&lt;&gt;""),IF('Données élèves'!AE944=TRUE,INDEX(codenat,MATCH('Données élèves'!K944,libnat,0)),'Données élèves'!K944),"")</f>
        <v/>
      </c>
      <c r="J941" s="148" t="str">
        <f>IF(AND(A941&lt;&gt;"",'Données élèves'!AF944&lt;&gt;""),IF('Données élèves'!AF944=TRUE,INDEX(codelangue,MATCH('Données élèves'!L944,liblangue,0)),'Données élèves'!L944),"")</f>
        <v/>
      </c>
      <c r="K941" s="148" t="str">
        <f>IF(AND(A941&lt;&gt;"",'Données élèves'!AH944&lt;&gt;""),IF('Données élèves'!AH944=TRUE,IF(INDEX(codegem,MATCH('Données élèves'!M944,libgem,0))&lt;8000,INDEX(codegem,MATCH('Données élèves'!M944,libgem,0)),""),'Données élèves'!M944),"")</f>
        <v/>
      </c>
      <c r="L941" s="148" t="str">
        <f>IF(AND(A941&lt;&gt;"",'Données élèves'!AH944&lt;&gt;""),IF('Données élèves'!AH944=TRUE,INDEX(codegemhist,MATCH('Données élèves'!M944,libgem,0)),""),"")</f>
        <v/>
      </c>
      <c r="M941" s="148" t="str">
        <f>IF(AND(A941&lt;&gt;"",'Données élèves'!AH944&lt;&gt;""),IF('Données élèves'!AH944=TRUE,IF(INDEX(codegem,MATCH('Données élèves'!M944,libgem,0))&gt;=8000,INDEX(codegem,MATCH('Données élèves'!M944,libgem,0)),""),'Données élèves'!M944),"")</f>
        <v/>
      </c>
      <c r="N941" s="148" t="str">
        <f>IF(AND(A941&lt;&gt;"",'Données élèves'!AI944&lt;&gt;""),IF('Données élèves'!AI944=TRUE,INDEX(codeschart,MATCH('Données élèves'!N944,libschart,0)),'Données élèves'!N944),"")</f>
        <v/>
      </c>
      <c r="O941" s="148" t="str">
        <f>IF(AND(A941&lt;&gt;"",'Données élèves'!O944&lt;&gt;""),'Données élèves'!O944,"")</f>
        <v/>
      </c>
      <c r="P941" s="148" t="str">
        <f>IF(AND(A941&lt;&gt;"",'Données élèves'!AK944&lt;&gt;""),IF('Données élèves'!AK944=TRUE,INDEX(codeform,MATCH('Données élèves'!P944,libform,0)),'Données élèves'!P944),"")</f>
        <v/>
      </c>
      <c r="Q941" s="148" t="str">
        <f>IF(AND(A941&lt;&gt;"",'Données élèves'!AL944&lt;&gt;""),IF('Données élèves'!AL944=TRUE,INDEX(codespe,MATCH('Données élèves'!Q944,libspe,0)),'Données élèves'!Q944),"")</f>
        <v/>
      </c>
      <c r="R941" s="148" t="str">
        <f>IF(AND(A941&lt;&gt;"",OR('Données élèves'!AM944&lt;&gt;"",'Données élèves'!AT944=FALSE)),IF('Données élèves'!AM944=TRUE,INDEX(codemp1,MATCH('Données élèves'!R944,libmp1,0)),IF('Données élèves'!AT944=FALSE,0,'Données élèves'!R944)),"")</f>
        <v/>
      </c>
      <c r="S941" s="148" t="str">
        <f t="shared" si="43"/>
        <v/>
      </c>
      <c r="T941" s="148" t="str">
        <f t="shared" si="44"/>
        <v/>
      </c>
      <c r="U941" s="148" t="str">
        <f>IF(AND(A941&lt;&gt;"",'Données élèves'!S944&lt;&gt;""),'Données élèves'!S944,"")</f>
        <v/>
      </c>
      <c r="V941" s="148" t="str">
        <f>IF(AND(A941&lt;&gt;"",'Données élèves'!T944&lt;&gt;""),'Données élèves'!T944,"")</f>
        <v/>
      </c>
      <c r="W941" s="148" t="str">
        <f>IF(AND(A941&lt;&gt;"",'Données élèves'!U944&lt;&gt;""),'Données élèves'!U944,"")</f>
        <v/>
      </c>
      <c r="X941" s="148" t="str">
        <f>IF(AND(A941&lt;&gt;"",'Données élèves'!V944&lt;&gt;""),'Données élèves'!V944,"")</f>
        <v/>
      </c>
      <c r="Y941" s="148" t="str">
        <f>IF(AND(A941&lt;&gt;"",'Données élèves'!W944&lt;&gt;""),'Données élèves'!W944,"")</f>
        <v/>
      </c>
      <c r="Z941" s="148" t="str">
        <f>IF(AND(A941&lt;&gt;"",'Données élèves'!X944&lt;&gt;""),'Données élèves'!X944,"")</f>
        <v/>
      </c>
    </row>
    <row r="942" spans="1:26" x14ac:dyDescent="0.2">
      <c r="A942" s="146" t="str">
        <f>IF('Données élèves'!$C945&lt;&gt;"",'Données élèves'!A945,"")</f>
        <v/>
      </c>
      <c r="B942" s="146" t="str">
        <f>IF(A942&lt;&gt;"",'Données élèves'!B945,"")</f>
        <v/>
      </c>
      <c r="C942" s="146" t="str">
        <f>IF(AND(A942&lt;&gt;"",'Données élèves'!F945&lt;&gt;""),IF(INDEX(codeclint,MATCH('Données élèves'!F945,libclint,0))&lt;&gt;"",INDEX(codeclint,MATCH('Données élèves'!F945,libclint,0)),""),"")</f>
        <v/>
      </c>
      <c r="D942" s="146" t="str">
        <f t="shared" si="42"/>
        <v/>
      </c>
      <c r="E942" s="146" t="str">
        <f>IF(A942&lt;&gt;"",IF('Données élèves'!G945&lt;&gt;"",IF('Données élèves'!AB945&lt;&gt;"",IF('Données élèves'!G945="LOC.ID",CONCATENATE("LOC.",'Données élèves'!AU$5),'Données élèves'!G945),""),""),"")</f>
        <v/>
      </c>
      <c r="F942" s="146" t="str">
        <f>IF(A942&lt;&gt;"",IF('Données élèves'!H945&lt;&gt;"",'Données élèves'!H945,""),"")</f>
        <v/>
      </c>
      <c r="G942" s="146" t="str">
        <f>IF(AND(A942&lt;&gt;"",'Données élèves'!AC945&lt;&gt;""),IF('Données élèves'!AC945=TRUE,INDEX(codesex,MATCH('Données élèves'!I945,libsex,0)),'Données élèves'!I945),"")</f>
        <v/>
      </c>
      <c r="H942" s="147" t="str">
        <f>IF(A942&lt;&gt;"",IF('Données élèves'!J945&lt;&gt;"",'Données élèves'!J945,""),"")</f>
        <v/>
      </c>
      <c r="I942" s="148" t="str">
        <f>IF(AND(A942&lt;&gt;"",'Données élèves'!AE945&lt;&gt;""),IF('Données élèves'!AE945=TRUE,INDEX(codenat,MATCH('Données élèves'!K945,libnat,0)),'Données élèves'!K945),"")</f>
        <v/>
      </c>
      <c r="J942" s="148" t="str">
        <f>IF(AND(A942&lt;&gt;"",'Données élèves'!AF945&lt;&gt;""),IF('Données élèves'!AF945=TRUE,INDEX(codelangue,MATCH('Données élèves'!L945,liblangue,0)),'Données élèves'!L945),"")</f>
        <v/>
      </c>
      <c r="K942" s="148" t="str">
        <f>IF(AND(A942&lt;&gt;"",'Données élèves'!AH945&lt;&gt;""),IF('Données élèves'!AH945=TRUE,IF(INDEX(codegem,MATCH('Données élèves'!M945,libgem,0))&lt;8000,INDEX(codegem,MATCH('Données élèves'!M945,libgem,0)),""),'Données élèves'!M945),"")</f>
        <v/>
      </c>
      <c r="L942" s="148" t="str">
        <f>IF(AND(A942&lt;&gt;"",'Données élèves'!AH945&lt;&gt;""),IF('Données élèves'!AH945=TRUE,INDEX(codegemhist,MATCH('Données élèves'!M945,libgem,0)),""),"")</f>
        <v/>
      </c>
      <c r="M942" s="148" t="str">
        <f>IF(AND(A942&lt;&gt;"",'Données élèves'!AH945&lt;&gt;""),IF('Données élèves'!AH945=TRUE,IF(INDEX(codegem,MATCH('Données élèves'!M945,libgem,0))&gt;=8000,INDEX(codegem,MATCH('Données élèves'!M945,libgem,0)),""),'Données élèves'!M945),"")</f>
        <v/>
      </c>
      <c r="N942" s="148" t="str">
        <f>IF(AND(A942&lt;&gt;"",'Données élèves'!AI945&lt;&gt;""),IF('Données élèves'!AI945=TRUE,INDEX(codeschart,MATCH('Données élèves'!N945,libschart,0)),'Données élèves'!N945),"")</f>
        <v/>
      </c>
      <c r="O942" s="148" t="str">
        <f>IF(AND(A942&lt;&gt;"",'Données élèves'!O945&lt;&gt;""),'Données élèves'!O945,"")</f>
        <v/>
      </c>
      <c r="P942" s="148" t="str">
        <f>IF(AND(A942&lt;&gt;"",'Données élèves'!AK945&lt;&gt;""),IF('Données élèves'!AK945=TRUE,INDEX(codeform,MATCH('Données élèves'!P945,libform,0)),'Données élèves'!P945),"")</f>
        <v/>
      </c>
      <c r="Q942" s="148" t="str">
        <f>IF(AND(A942&lt;&gt;"",'Données élèves'!AL945&lt;&gt;""),IF('Données élèves'!AL945=TRUE,INDEX(codespe,MATCH('Données élèves'!Q945,libspe,0)),'Données élèves'!Q945),"")</f>
        <v/>
      </c>
      <c r="R942" s="148" t="str">
        <f>IF(AND(A942&lt;&gt;"",OR('Données élèves'!AM945&lt;&gt;"",'Données élèves'!AT945=FALSE)),IF('Données élèves'!AM945=TRUE,INDEX(codemp1,MATCH('Données élèves'!R945,libmp1,0)),IF('Données élèves'!AT945=FALSE,0,'Données élèves'!R945)),"")</f>
        <v/>
      </c>
      <c r="S942" s="148" t="str">
        <f t="shared" si="43"/>
        <v/>
      </c>
      <c r="T942" s="148" t="str">
        <f t="shared" si="44"/>
        <v/>
      </c>
      <c r="U942" s="148" t="str">
        <f>IF(AND(A942&lt;&gt;"",'Données élèves'!S945&lt;&gt;""),'Données élèves'!S945,"")</f>
        <v/>
      </c>
      <c r="V942" s="148" t="str">
        <f>IF(AND(A942&lt;&gt;"",'Données élèves'!T945&lt;&gt;""),'Données élèves'!T945,"")</f>
        <v/>
      </c>
      <c r="W942" s="148" t="str">
        <f>IF(AND(A942&lt;&gt;"",'Données élèves'!U945&lt;&gt;""),'Données élèves'!U945,"")</f>
        <v/>
      </c>
      <c r="X942" s="148" t="str">
        <f>IF(AND(A942&lt;&gt;"",'Données élèves'!V945&lt;&gt;""),'Données élèves'!V945,"")</f>
        <v/>
      </c>
      <c r="Y942" s="148" t="str">
        <f>IF(AND(A942&lt;&gt;"",'Données élèves'!W945&lt;&gt;""),'Données élèves'!W945,"")</f>
        <v/>
      </c>
      <c r="Z942" s="148" t="str">
        <f>IF(AND(A942&lt;&gt;"",'Données élèves'!X945&lt;&gt;""),'Données élèves'!X945,"")</f>
        <v/>
      </c>
    </row>
    <row r="943" spans="1:26" x14ac:dyDescent="0.2">
      <c r="A943" s="146" t="str">
        <f>IF('Données élèves'!$C946&lt;&gt;"",'Données élèves'!A946,"")</f>
        <v/>
      </c>
      <c r="B943" s="146" t="str">
        <f>IF(A943&lt;&gt;"",'Données élèves'!B946,"")</f>
        <v/>
      </c>
      <c r="C943" s="146" t="str">
        <f>IF(AND(A943&lt;&gt;"",'Données élèves'!F946&lt;&gt;""),IF(INDEX(codeclint,MATCH('Données élèves'!F946,libclint,0))&lt;&gt;"",INDEX(codeclint,MATCH('Données élèves'!F946,libclint,0)),""),"")</f>
        <v/>
      </c>
      <c r="D943" s="146" t="str">
        <f t="shared" si="42"/>
        <v/>
      </c>
      <c r="E943" s="146" t="str">
        <f>IF(A943&lt;&gt;"",IF('Données élèves'!G946&lt;&gt;"",IF('Données élèves'!AB946&lt;&gt;"",IF('Données élèves'!G946="LOC.ID",CONCATENATE("LOC.",'Données élèves'!AU$5),'Données élèves'!G946),""),""),"")</f>
        <v/>
      </c>
      <c r="F943" s="146" t="str">
        <f>IF(A943&lt;&gt;"",IF('Données élèves'!H946&lt;&gt;"",'Données élèves'!H946,""),"")</f>
        <v/>
      </c>
      <c r="G943" s="146" t="str">
        <f>IF(AND(A943&lt;&gt;"",'Données élèves'!AC946&lt;&gt;""),IF('Données élèves'!AC946=TRUE,INDEX(codesex,MATCH('Données élèves'!I946,libsex,0)),'Données élèves'!I946),"")</f>
        <v/>
      </c>
      <c r="H943" s="147" t="str">
        <f>IF(A943&lt;&gt;"",IF('Données élèves'!J946&lt;&gt;"",'Données élèves'!J946,""),"")</f>
        <v/>
      </c>
      <c r="I943" s="148" t="str">
        <f>IF(AND(A943&lt;&gt;"",'Données élèves'!AE946&lt;&gt;""),IF('Données élèves'!AE946=TRUE,INDEX(codenat,MATCH('Données élèves'!K946,libnat,0)),'Données élèves'!K946),"")</f>
        <v/>
      </c>
      <c r="J943" s="148" t="str">
        <f>IF(AND(A943&lt;&gt;"",'Données élèves'!AF946&lt;&gt;""),IF('Données élèves'!AF946=TRUE,INDEX(codelangue,MATCH('Données élèves'!L946,liblangue,0)),'Données élèves'!L946),"")</f>
        <v/>
      </c>
      <c r="K943" s="148" t="str">
        <f>IF(AND(A943&lt;&gt;"",'Données élèves'!AH946&lt;&gt;""),IF('Données élèves'!AH946=TRUE,IF(INDEX(codegem,MATCH('Données élèves'!M946,libgem,0))&lt;8000,INDEX(codegem,MATCH('Données élèves'!M946,libgem,0)),""),'Données élèves'!M946),"")</f>
        <v/>
      </c>
      <c r="L943" s="148" t="str">
        <f>IF(AND(A943&lt;&gt;"",'Données élèves'!AH946&lt;&gt;""),IF('Données élèves'!AH946=TRUE,INDEX(codegemhist,MATCH('Données élèves'!M946,libgem,0)),""),"")</f>
        <v/>
      </c>
      <c r="M943" s="148" t="str">
        <f>IF(AND(A943&lt;&gt;"",'Données élèves'!AH946&lt;&gt;""),IF('Données élèves'!AH946=TRUE,IF(INDEX(codegem,MATCH('Données élèves'!M946,libgem,0))&gt;=8000,INDEX(codegem,MATCH('Données élèves'!M946,libgem,0)),""),'Données élèves'!M946),"")</f>
        <v/>
      </c>
      <c r="N943" s="148" t="str">
        <f>IF(AND(A943&lt;&gt;"",'Données élèves'!AI946&lt;&gt;""),IF('Données élèves'!AI946=TRUE,INDEX(codeschart,MATCH('Données élèves'!N946,libschart,0)),'Données élèves'!N946),"")</f>
        <v/>
      </c>
      <c r="O943" s="148" t="str">
        <f>IF(AND(A943&lt;&gt;"",'Données élèves'!O946&lt;&gt;""),'Données élèves'!O946,"")</f>
        <v/>
      </c>
      <c r="P943" s="148" t="str">
        <f>IF(AND(A943&lt;&gt;"",'Données élèves'!AK946&lt;&gt;""),IF('Données élèves'!AK946=TRUE,INDEX(codeform,MATCH('Données élèves'!P946,libform,0)),'Données élèves'!P946),"")</f>
        <v/>
      </c>
      <c r="Q943" s="148" t="str">
        <f>IF(AND(A943&lt;&gt;"",'Données élèves'!AL946&lt;&gt;""),IF('Données élèves'!AL946=TRUE,INDEX(codespe,MATCH('Données élèves'!Q946,libspe,0)),'Données élèves'!Q946),"")</f>
        <v/>
      </c>
      <c r="R943" s="148" t="str">
        <f>IF(AND(A943&lt;&gt;"",OR('Données élèves'!AM946&lt;&gt;"",'Données élèves'!AT946=FALSE)),IF('Données élèves'!AM946=TRUE,INDEX(codemp1,MATCH('Données élèves'!R946,libmp1,0)),IF('Données élèves'!AT946=FALSE,0,'Données élèves'!R946)),"")</f>
        <v/>
      </c>
      <c r="S943" s="148" t="str">
        <f t="shared" si="43"/>
        <v/>
      </c>
      <c r="T943" s="148" t="str">
        <f t="shared" si="44"/>
        <v/>
      </c>
      <c r="U943" s="148" t="str">
        <f>IF(AND(A943&lt;&gt;"",'Données élèves'!S946&lt;&gt;""),'Données élèves'!S946,"")</f>
        <v/>
      </c>
      <c r="V943" s="148" t="str">
        <f>IF(AND(A943&lt;&gt;"",'Données élèves'!T946&lt;&gt;""),'Données élèves'!T946,"")</f>
        <v/>
      </c>
      <c r="W943" s="148" t="str">
        <f>IF(AND(A943&lt;&gt;"",'Données élèves'!U946&lt;&gt;""),'Données élèves'!U946,"")</f>
        <v/>
      </c>
      <c r="X943" s="148" t="str">
        <f>IF(AND(A943&lt;&gt;"",'Données élèves'!V946&lt;&gt;""),'Données élèves'!V946,"")</f>
        <v/>
      </c>
      <c r="Y943" s="148" t="str">
        <f>IF(AND(A943&lt;&gt;"",'Données élèves'!W946&lt;&gt;""),'Données élèves'!W946,"")</f>
        <v/>
      </c>
      <c r="Z943" s="148" t="str">
        <f>IF(AND(A943&lt;&gt;"",'Données élèves'!X946&lt;&gt;""),'Données élèves'!X946,"")</f>
        <v/>
      </c>
    </row>
    <row r="944" spans="1:26" x14ac:dyDescent="0.2">
      <c r="A944" s="146" t="str">
        <f>IF('Données élèves'!$C947&lt;&gt;"",'Données élèves'!A947,"")</f>
        <v/>
      </c>
      <c r="B944" s="146" t="str">
        <f>IF(A944&lt;&gt;"",'Données élèves'!B947,"")</f>
        <v/>
      </c>
      <c r="C944" s="146" t="str">
        <f>IF(AND(A944&lt;&gt;"",'Données élèves'!F947&lt;&gt;""),IF(INDEX(codeclint,MATCH('Données élèves'!F947,libclint,0))&lt;&gt;"",INDEX(codeclint,MATCH('Données élèves'!F947,libclint,0)),""),"")</f>
        <v/>
      </c>
      <c r="D944" s="146" t="str">
        <f t="shared" si="42"/>
        <v/>
      </c>
      <c r="E944" s="146" t="str">
        <f>IF(A944&lt;&gt;"",IF('Données élèves'!G947&lt;&gt;"",IF('Données élèves'!AB947&lt;&gt;"",IF('Données élèves'!G947="LOC.ID",CONCATENATE("LOC.",'Données élèves'!AU$5),'Données élèves'!G947),""),""),"")</f>
        <v/>
      </c>
      <c r="F944" s="146" t="str">
        <f>IF(A944&lt;&gt;"",IF('Données élèves'!H947&lt;&gt;"",'Données élèves'!H947,""),"")</f>
        <v/>
      </c>
      <c r="G944" s="146" t="str">
        <f>IF(AND(A944&lt;&gt;"",'Données élèves'!AC947&lt;&gt;""),IF('Données élèves'!AC947=TRUE,INDEX(codesex,MATCH('Données élèves'!I947,libsex,0)),'Données élèves'!I947),"")</f>
        <v/>
      </c>
      <c r="H944" s="147" t="str">
        <f>IF(A944&lt;&gt;"",IF('Données élèves'!J947&lt;&gt;"",'Données élèves'!J947,""),"")</f>
        <v/>
      </c>
      <c r="I944" s="148" t="str">
        <f>IF(AND(A944&lt;&gt;"",'Données élèves'!AE947&lt;&gt;""),IF('Données élèves'!AE947=TRUE,INDEX(codenat,MATCH('Données élèves'!K947,libnat,0)),'Données élèves'!K947),"")</f>
        <v/>
      </c>
      <c r="J944" s="148" t="str">
        <f>IF(AND(A944&lt;&gt;"",'Données élèves'!AF947&lt;&gt;""),IF('Données élèves'!AF947=TRUE,INDEX(codelangue,MATCH('Données élèves'!L947,liblangue,0)),'Données élèves'!L947),"")</f>
        <v/>
      </c>
      <c r="K944" s="148" t="str">
        <f>IF(AND(A944&lt;&gt;"",'Données élèves'!AH947&lt;&gt;""),IF('Données élèves'!AH947=TRUE,IF(INDEX(codegem,MATCH('Données élèves'!M947,libgem,0))&lt;8000,INDEX(codegem,MATCH('Données élèves'!M947,libgem,0)),""),'Données élèves'!M947),"")</f>
        <v/>
      </c>
      <c r="L944" s="148" t="str">
        <f>IF(AND(A944&lt;&gt;"",'Données élèves'!AH947&lt;&gt;""),IF('Données élèves'!AH947=TRUE,INDEX(codegemhist,MATCH('Données élèves'!M947,libgem,0)),""),"")</f>
        <v/>
      </c>
      <c r="M944" s="148" t="str">
        <f>IF(AND(A944&lt;&gt;"",'Données élèves'!AH947&lt;&gt;""),IF('Données élèves'!AH947=TRUE,IF(INDEX(codegem,MATCH('Données élèves'!M947,libgem,0))&gt;=8000,INDEX(codegem,MATCH('Données élèves'!M947,libgem,0)),""),'Données élèves'!M947),"")</f>
        <v/>
      </c>
      <c r="N944" s="148" t="str">
        <f>IF(AND(A944&lt;&gt;"",'Données élèves'!AI947&lt;&gt;""),IF('Données élèves'!AI947=TRUE,INDEX(codeschart,MATCH('Données élèves'!N947,libschart,0)),'Données élèves'!N947),"")</f>
        <v/>
      </c>
      <c r="O944" s="148" t="str">
        <f>IF(AND(A944&lt;&gt;"",'Données élèves'!O947&lt;&gt;""),'Données élèves'!O947,"")</f>
        <v/>
      </c>
      <c r="P944" s="148" t="str">
        <f>IF(AND(A944&lt;&gt;"",'Données élèves'!AK947&lt;&gt;""),IF('Données élèves'!AK947=TRUE,INDEX(codeform,MATCH('Données élèves'!P947,libform,0)),'Données élèves'!P947),"")</f>
        <v/>
      </c>
      <c r="Q944" s="148" t="str">
        <f>IF(AND(A944&lt;&gt;"",'Données élèves'!AL947&lt;&gt;""),IF('Données élèves'!AL947=TRUE,INDEX(codespe,MATCH('Données élèves'!Q947,libspe,0)),'Données élèves'!Q947),"")</f>
        <v/>
      </c>
      <c r="R944" s="148" t="str">
        <f>IF(AND(A944&lt;&gt;"",OR('Données élèves'!AM947&lt;&gt;"",'Données élèves'!AT947=FALSE)),IF('Données élèves'!AM947=TRUE,INDEX(codemp1,MATCH('Données élèves'!R947,libmp1,0)),IF('Données élèves'!AT947=FALSE,0,'Données élèves'!R947)),"")</f>
        <v/>
      </c>
      <c r="S944" s="148" t="str">
        <f t="shared" si="43"/>
        <v/>
      </c>
      <c r="T944" s="148" t="str">
        <f t="shared" si="44"/>
        <v/>
      </c>
      <c r="U944" s="148" t="str">
        <f>IF(AND(A944&lt;&gt;"",'Données élèves'!S947&lt;&gt;""),'Données élèves'!S947,"")</f>
        <v/>
      </c>
      <c r="V944" s="148" t="str">
        <f>IF(AND(A944&lt;&gt;"",'Données élèves'!T947&lt;&gt;""),'Données élèves'!T947,"")</f>
        <v/>
      </c>
      <c r="W944" s="148" t="str">
        <f>IF(AND(A944&lt;&gt;"",'Données élèves'!U947&lt;&gt;""),'Données élèves'!U947,"")</f>
        <v/>
      </c>
      <c r="X944" s="148" t="str">
        <f>IF(AND(A944&lt;&gt;"",'Données élèves'!V947&lt;&gt;""),'Données élèves'!V947,"")</f>
        <v/>
      </c>
      <c r="Y944" s="148" t="str">
        <f>IF(AND(A944&lt;&gt;"",'Données élèves'!W947&lt;&gt;""),'Données élèves'!W947,"")</f>
        <v/>
      </c>
      <c r="Z944" s="148" t="str">
        <f>IF(AND(A944&lt;&gt;"",'Données élèves'!X947&lt;&gt;""),'Données élèves'!X947,"")</f>
        <v/>
      </c>
    </row>
    <row r="945" spans="1:26" x14ac:dyDescent="0.2">
      <c r="A945" s="146" t="str">
        <f>IF('Données élèves'!$C948&lt;&gt;"",'Données élèves'!A948,"")</f>
        <v/>
      </c>
      <c r="B945" s="146" t="str">
        <f>IF(A945&lt;&gt;"",'Données élèves'!B948,"")</f>
        <v/>
      </c>
      <c r="C945" s="146" t="str">
        <f>IF(AND(A945&lt;&gt;"",'Données élèves'!F948&lt;&gt;""),IF(INDEX(codeclint,MATCH('Données élèves'!F948,libclint,0))&lt;&gt;"",INDEX(codeclint,MATCH('Données élèves'!F948,libclint,0)),""),"")</f>
        <v/>
      </c>
      <c r="D945" s="146" t="str">
        <f t="shared" si="42"/>
        <v/>
      </c>
      <c r="E945" s="146" t="str">
        <f>IF(A945&lt;&gt;"",IF('Données élèves'!G948&lt;&gt;"",IF('Données élèves'!AB948&lt;&gt;"",IF('Données élèves'!G948="LOC.ID",CONCATENATE("LOC.",'Données élèves'!AU$5),'Données élèves'!G948),""),""),"")</f>
        <v/>
      </c>
      <c r="F945" s="146" t="str">
        <f>IF(A945&lt;&gt;"",IF('Données élèves'!H948&lt;&gt;"",'Données élèves'!H948,""),"")</f>
        <v/>
      </c>
      <c r="G945" s="146" t="str">
        <f>IF(AND(A945&lt;&gt;"",'Données élèves'!AC948&lt;&gt;""),IF('Données élèves'!AC948=TRUE,INDEX(codesex,MATCH('Données élèves'!I948,libsex,0)),'Données élèves'!I948),"")</f>
        <v/>
      </c>
      <c r="H945" s="147" t="str">
        <f>IF(A945&lt;&gt;"",IF('Données élèves'!J948&lt;&gt;"",'Données élèves'!J948,""),"")</f>
        <v/>
      </c>
      <c r="I945" s="148" t="str">
        <f>IF(AND(A945&lt;&gt;"",'Données élèves'!AE948&lt;&gt;""),IF('Données élèves'!AE948=TRUE,INDEX(codenat,MATCH('Données élèves'!K948,libnat,0)),'Données élèves'!K948),"")</f>
        <v/>
      </c>
      <c r="J945" s="148" t="str">
        <f>IF(AND(A945&lt;&gt;"",'Données élèves'!AF948&lt;&gt;""),IF('Données élèves'!AF948=TRUE,INDEX(codelangue,MATCH('Données élèves'!L948,liblangue,0)),'Données élèves'!L948),"")</f>
        <v/>
      </c>
      <c r="K945" s="148" t="str">
        <f>IF(AND(A945&lt;&gt;"",'Données élèves'!AH948&lt;&gt;""),IF('Données élèves'!AH948=TRUE,IF(INDEX(codegem,MATCH('Données élèves'!M948,libgem,0))&lt;8000,INDEX(codegem,MATCH('Données élèves'!M948,libgem,0)),""),'Données élèves'!M948),"")</f>
        <v/>
      </c>
      <c r="L945" s="148" t="str">
        <f>IF(AND(A945&lt;&gt;"",'Données élèves'!AH948&lt;&gt;""),IF('Données élèves'!AH948=TRUE,INDEX(codegemhist,MATCH('Données élèves'!M948,libgem,0)),""),"")</f>
        <v/>
      </c>
      <c r="M945" s="148" t="str">
        <f>IF(AND(A945&lt;&gt;"",'Données élèves'!AH948&lt;&gt;""),IF('Données élèves'!AH948=TRUE,IF(INDEX(codegem,MATCH('Données élèves'!M948,libgem,0))&gt;=8000,INDEX(codegem,MATCH('Données élèves'!M948,libgem,0)),""),'Données élèves'!M948),"")</f>
        <v/>
      </c>
      <c r="N945" s="148" t="str">
        <f>IF(AND(A945&lt;&gt;"",'Données élèves'!AI948&lt;&gt;""),IF('Données élèves'!AI948=TRUE,INDEX(codeschart,MATCH('Données élèves'!N948,libschart,0)),'Données élèves'!N948),"")</f>
        <v/>
      </c>
      <c r="O945" s="148" t="str">
        <f>IF(AND(A945&lt;&gt;"",'Données élèves'!O948&lt;&gt;""),'Données élèves'!O948,"")</f>
        <v/>
      </c>
      <c r="P945" s="148" t="str">
        <f>IF(AND(A945&lt;&gt;"",'Données élèves'!AK948&lt;&gt;""),IF('Données élèves'!AK948=TRUE,INDEX(codeform,MATCH('Données élèves'!P948,libform,0)),'Données élèves'!P948),"")</f>
        <v/>
      </c>
      <c r="Q945" s="148" t="str">
        <f>IF(AND(A945&lt;&gt;"",'Données élèves'!AL948&lt;&gt;""),IF('Données élèves'!AL948=TRUE,INDEX(codespe,MATCH('Données élèves'!Q948,libspe,0)),'Données élèves'!Q948),"")</f>
        <v/>
      </c>
      <c r="R945" s="148" t="str">
        <f>IF(AND(A945&lt;&gt;"",OR('Données élèves'!AM948&lt;&gt;"",'Données élèves'!AT948=FALSE)),IF('Données élèves'!AM948=TRUE,INDEX(codemp1,MATCH('Données élèves'!R948,libmp1,0)),IF('Données élèves'!AT948=FALSE,0,'Données élèves'!R948)),"")</f>
        <v/>
      </c>
      <c r="S945" s="148" t="str">
        <f t="shared" si="43"/>
        <v/>
      </c>
      <c r="T945" s="148" t="str">
        <f t="shared" si="44"/>
        <v/>
      </c>
      <c r="U945" s="148" t="str">
        <f>IF(AND(A945&lt;&gt;"",'Données élèves'!S948&lt;&gt;""),'Données élèves'!S948,"")</f>
        <v/>
      </c>
      <c r="V945" s="148" t="str">
        <f>IF(AND(A945&lt;&gt;"",'Données élèves'!T948&lt;&gt;""),'Données élèves'!T948,"")</f>
        <v/>
      </c>
      <c r="W945" s="148" t="str">
        <f>IF(AND(A945&lt;&gt;"",'Données élèves'!U948&lt;&gt;""),'Données élèves'!U948,"")</f>
        <v/>
      </c>
      <c r="X945" s="148" t="str">
        <f>IF(AND(A945&lt;&gt;"",'Données élèves'!V948&lt;&gt;""),'Données élèves'!V948,"")</f>
        <v/>
      </c>
      <c r="Y945" s="148" t="str">
        <f>IF(AND(A945&lt;&gt;"",'Données élèves'!W948&lt;&gt;""),'Données élèves'!W948,"")</f>
        <v/>
      </c>
      <c r="Z945" s="148" t="str">
        <f>IF(AND(A945&lt;&gt;"",'Données élèves'!X948&lt;&gt;""),'Données élèves'!X948,"")</f>
        <v/>
      </c>
    </row>
    <row r="946" spans="1:26" x14ac:dyDescent="0.2">
      <c r="A946" s="146" t="str">
        <f>IF('Données élèves'!$C949&lt;&gt;"",'Données élèves'!A949,"")</f>
        <v/>
      </c>
      <c r="B946" s="146" t="str">
        <f>IF(A946&lt;&gt;"",'Données élèves'!B949,"")</f>
        <v/>
      </c>
      <c r="C946" s="146" t="str">
        <f>IF(AND(A946&lt;&gt;"",'Données élèves'!F949&lt;&gt;""),IF(INDEX(codeclint,MATCH('Données élèves'!F949,libclint,0))&lt;&gt;"",INDEX(codeclint,MATCH('Données élèves'!F949,libclint,0)),""),"")</f>
        <v/>
      </c>
      <c r="D946" s="146" t="str">
        <f t="shared" si="42"/>
        <v/>
      </c>
      <c r="E946" s="146" t="str">
        <f>IF(A946&lt;&gt;"",IF('Données élèves'!G949&lt;&gt;"",IF('Données élèves'!AB949&lt;&gt;"",IF('Données élèves'!G949="LOC.ID",CONCATENATE("LOC.",'Données élèves'!AU$5),'Données élèves'!G949),""),""),"")</f>
        <v/>
      </c>
      <c r="F946" s="146" t="str">
        <f>IF(A946&lt;&gt;"",IF('Données élèves'!H949&lt;&gt;"",'Données élèves'!H949,""),"")</f>
        <v/>
      </c>
      <c r="G946" s="146" t="str">
        <f>IF(AND(A946&lt;&gt;"",'Données élèves'!AC949&lt;&gt;""),IF('Données élèves'!AC949=TRUE,INDEX(codesex,MATCH('Données élèves'!I949,libsex,0)),'Données élèves'!I949),"")</f>
        <v/>
      </c>
      <c r="H946" s="147" t="str">
        <f>IF(A946&lt;&gt;"",IF('Données élèves'!J949&lt;&gt;"",'Données élèves'!J949,""),"")</f>
        <v/>
      </c>
      <c r="I946" s="148" t="str">
        <f>IF(AND(A946&lt;&gt;"",'Données élèves'!AE949&lt;&gt;""),IF('Données élèves'!AE949=TRUE,INDEX(codenat,MATCH('Données élèves'!K949,libnat,0)),'Données élèves'!K949),"")</f>
        <v/>
      </c>
      <c r="J946" s="148" t="str">
        <f>IF(AND(A946&lt;&gt;"",'Données élèves'!AF949&lt;&gt;""),IF('Données élèves'!AF949=TRUE,INDEX(codelangue,MATCH('Données élèves'!L949,liblangue,0)),'Données élèves'!L949),"")</f>
        <v/>
      </c>
      <c r="K946" s="148" t="str">
        <f>IF(AND(A946&lt;&gt;"",'Données élèves'!AH949&lt;&gt;""),IF('Données élèves'!AH949=TRUE,IF(INDEX(codegem,MATCH('Données élèves'!M949,libgem,0))&lt;8000,INDEX(codegem,MATCH('Données élèves'!M949,libgem,0)),""),'Données élèves'!M949),"")</f>
        <v/>
      </c>
      <c r="L946" s="148" t="str">
        <f>IF(AND(A946&lt;&gt;"",'Données élèves'!AH949&lt;&gt;""),IF('Données élèves'!AH949=TRUE,INDEX(codegemhist,MATCH('Données élèves'!M949,libgem,0)),""),"")</f>
        <v/>
      </c>
      <c r="M946" s="148" t="str">
        <f>IF(AND(A946&lt;&gt;"",'Données élèves'!AH949&lt;&gt;""),IF('Données élèves'!AH949=TRUE,IF(INDEX(codegem,MATCH('Données élèves'!M949,libgem,0))&gt;=8000,INDEX(codegem,MATCH('Données élèves'!M949,libgem,0)),""),'Données élèves'!M949),"")</f>
        <v/>
      </c>
      <c r="N946" s="148" t="str">
        <f>IF(AND(A946&lt;&gt;"",'Données élèves'!AI949&lt;&gt;""),IF('Données élèves'!AI949=TRUE,INDEX(codeschart,MATCH('Données élèves'!N949,libschart,0)),'Données élèves'!N949),"")</f>
        <v/>
      </c>
      <c r="O946" s="148" t="str">
        <f>IF(AND(A946&lt;&gt;"",'Données élèves'!O949&lt;&gt;""),'Données élèves'!O949,"")</f>
        <v/>
      </c>
      <c r="P946" s="148" t="str">
        <f>IF(AND(A946&lt;&gt;"",'Données élèves'!AK949&lt;&gt;""),IF('Données élèves'!AK949=TRUE,INDEX(codeform,MATCH('Données élèves'!P949,libform,0)),'Données élèves'!P949),"")</f>
        <v/>
      </c>
      <c r="Q946" s="148" t="str">
        <f>IF(AND(A946&lt;&gt;"",'Données élèves'!AL949&lt;&gt;""),IF('Données élèves'!AL949=TRUE,INDEX(codespe,MATCH('Données élèves'!Q949,libspe,0)),'Données élèves'!Q949),"")</f>
        <v/>
      </c>
      <c r="R946" s="148" t="str">
        <f>IF(AND(A946&lt;&gt;"",OR('Données élèves'!AM949&lt;&gt;"",'Données élèves'!AT949=FALSE)),IF('Données élèves'!AM949=TRUE,INDEX(codemp1,MATCH('Données élèves'!R949,libmp1,0)),IF('Données élèves'!AT949=FALSE,0,'Données élèves'!R949)),"")</f>
        <v/>
      </c>
      <c r="S946" s="148" t="str">
        <f t="shared" si="43"/>
        <v/>
      </c>
      <c r="T946" s="148" t="str">
        <f t="shared" si="44"/>
        <v/>
      </c>
      <c r="U946" s="148" t="str">
        <f>IF(AND(A946&lt;&gt;"",'Données élèves'!S949&lt;&gt;""),'Données élèves'!S949,"")</f>
        <v/>
      </c>
      <c r="V946" s="148" t="str">
        <f>IF(AND(A946&lt;&gt;"",'Données élèves'!T949&lt;&gt;""),'Données élèves'!T949,"")</f>
        <v/>
      </c>
      <c r="W946" s="148" t="str">
        <f>IF(AND(A946&lt;&gt;"",'Données élèves'!U949&lt;&gt;""),'Données élèves'!U949,"")</f>
        <v/>
      </c>
      <c r="X946" s="148" t="str">
        <f>IF(AND(A946&lt;&gt;"",'Données élèves'!V949&lt;&gt;""),'Données élèves'!V949,"")</f>
        <v/>
      </c>
      <c r="Y946" s="148" t="str">
        <f>IF(AND(A946&lt;&gt;"",'Données élèves'!W949&lt;&gt;""),'Données élèves'!W949,"")</f>
        <v/>
      </c>
      <c r="Z946" s="148" t="str">
        <f>IF(AND(A946&lt;&gt;"",'Données élèves'!X949&lt;&gt;""),'Données élèves'!X949,"")</f>
        <v/>
      </c>
    </row>
    <row r="947" spans="1:26" x14ac:dyDescent="0.2">
      <c r="A947" s="146" t="str">
        <f>IF('Données élèves'!$C950&lt;&gt;"",'Données élèves'!A950,"")</f>
        <v/>
      </c>
      <c r="B947" s="146" t="str">
        <f>IF(A947&lt;&gt;"",'Données élèves'!B950,"")</f>
        <v/>
      </c>
      <c r="C947" s="146" t="str">
        <f>IF(AND(A947&lt;&gt;"",'Données élèves'!F950&lt;&gt;""),IF(INDEX(codeclint,MATCH('Données élèves'!F950,libclint,0))&lt;&gt;"",INDEX(codeclint,MATCH('Données élèves'!F950,libclint,0)),""),"")</f>
        <v/>
      </c>
      <c r="D947" s="146" t="str">
        <f t="shared" si="42"/>
        <v/>
      </c>
      <c r="E947" s="146" t="str">
        <f>IF(A947&lt;&gt;"",IF('Données élèves'!G950&lt;&gt;"",IF('Données élèves'!AB950&lt;&gt;"",IF('Données élèves'!G950="LOC.ID",CONCATENATE("LOC.",'Données élèves'!AU$5),'Données élèves'!G950),""),""),"")</f>
        <v/>
      </c>
      <c r="F947" s="146" t="str">
        <f>IF(A947&lt;&gt;"",IF('Données élèves'!H950&lt;&gt;"",'Données élèves'!H950,""),"")</f>
        <v/>
      </c>
      <c r="G947" s="146" t="str">
        <f>IF(AND(A947&lt;&gt;"",'Données élèves'!AC950&lt;&gt;""),IF('Données élèves'!AC950=TRUE,INDEX(codesex,MATCH('Données élèves'!I950,libsex,0)),'Données élèves'!I950),"")</f>
        <v/>
      </c>
      <c r="H947" s="147" t="str">
        <f>IF(A947&lt;&gt;"",IF('Données élèves'!J950&lt;&gt;"",'Données élèves'!J950,""),"")</f>
        <v/>
      </c>
      <c r="I947" s="148" t="str">
        <f>IF(AND(A947&lt;&gt;"",'Données élèves'!AE950&lt;&gt;""),IF('Données élèves'!AE950=TRUE,INDEX(codenat,MATCH('Données élèves'!K950,libnat,0)),'Données élèves'!K950),"")</f>
        <v/>
      </c>
      <c r="J947" s="148" t="str">
        <f>IF(AND(A947&lt;&gt;"",'Données élèves'!AF950&lt;&gt;""),IF('Données élèves'!AF950=TRUE,INDEX(codelangue,MATCH('Données élèves'!L950,liblangue,0)),'Données élèves'!L950),"")</f>
        <v/>
      </c>
      <c r="K947" s="148" t="str">
        <f>IF(AND(A947&lt;&gt;"",'Données élèves'!AH950&lt;&gt;""),IF('Données élèves'!AH950=TRUE,IF(INDEX(codegem,MATCH('Données élèves'!M950,libgem,0))&lt;8000,INDEX(codegem,MATCH('Données élèves'!M950,libgem,0)),""),'Données élèves'!M950),"")</f>
        <v/>
      </c>
      <c r="L947" s="148" t="str">
        <f>IF(AND(A947&lt;&gt;"",'Données élèves'!AH950&lt;&gt;""),IF('Données élèves'!AH950=TRUE,INDEX(codegemhist,MATCH('Données élèves'!M950,libgem,0)),""),"")</f>
        <v/>
      </c>
      <c r="M947" s="148" t="str">
        <f>IF(AND(A947&lt;&gt;"",'Données élèves'!AH950&lt;&gt;""),IF('Données élèves'!AH950=TRUE,IF(INDEX(codegem,MATCH('Données élèves'!M950,libgem,0))&gt;=8000,INDEX(codegem,MATCH('Données élèves'!M950,libgem,0)),""),'Données élèves'!M950),"")</f>
        <v/>
      </c>
      <c r="N947" s="148" t="str">
        <f>IF(AND(A947&lt;&gt;"",'Données élèves'!AI950&lt;&gt;""),IF('Données élèves'!AI950=TRUE,INDEX(codeschart,MATCH('Données élèves'!N950,libschart,0)),'Données élèves'!N950),"")</f>
        <v/>
      </c>
      <c r="O947" s="148" t="str">
        <f>IF(AND(A947&lt;&gt;"",'Données élèves'!O950&lt;&gt;""),'Données élèves'!O950,"")</f>
        <v/>
      </c>
      <c r="P947" s="148" t="str">
        <f>IF(AND(A947&lt;&gt;"",'Données élèves'!AK950&lt;&gt;""),IF('Données élèves'!AK950=TRUE,INDEX(codeform,MATCH('Données élèves'!P950,libform,0)),'Données élèves'!P950),"")</f>
        <v/>
      </c>
      <c r="Q947" s="148" t="str">
        <f>IF(AND(A947&lt;&gt;"",'Données élèves'!AL950&lt;&gt;""),IF('Données élèves'!AL950=TRUE,INDEX(codespe,MATCH('Données élèves'!Q950,libspe,0)),'Données élèves'!Q950),"")</f>
        <v/>
      </c>
      <c r="R947" s="148" t="str">
        <f>IF(AND(A947&lt;&gt;"",OR('Données élèves'!AM950&lt;&gt;"",'Données élèves'!AT950=FALSE)),IF('Données élèves'!AM950=TRUE,INDEX(codemp1,MATCH('Données élèves'!R950,libmp1,0)),IF('Données élèves'!AT950=FALSE,0,'Données élèves'!R950)),"")</f>
        <v/>
      </c>
      <c r="S947" s="148" t="str">
        <f t="shared" si="43"/>
        <v/>
      </c>
      <c r="T947" s="148" t="str">
        <f t="shared" si="44"/>
        <v/>
      </c>
      <c r="U947" s="148" t="str">
        <f>IF(AND(A947&lt;&gt;"",'Données élèves'!S950&lt;&gt;""),'Données élèves'!S950,"")</f>
        <v/>
      </c>
      <c r="V947" s="148" t="str">
        <f>IF(AND(A947&lt;&gt;"",'Données élèves'!T950&lt;&gt;""),'Données élèves'!T950,"")</f>
        <v/>
      </c>
      <c r="W947" s="148" t="str">
        <f>IF(AND(A947&lt;&gt;"",'Données élèves'!U950&lt;&gt;""),'Données élèves'!U950,"")</f>
        <v/>
      </c>
      <c r="X947" s="148" t="str">
        <f>IF(AND(A947&lt;&gt;"",'Données élèves'!V950&lt;&gt;""),'Données élèves'!V950,"")</f>
        <v/>
      </c>
      <c r="Y947" s="148" t="str">
        <f>IF(AND(A947&lt;&gt;"",'Données élèves'!W950&lt;&gt;""),'Données élèves'!W950,"")</f>
        <v/>
      </c>
      <c r="Z947" s="148" t="str">
        <f>IF(AND(A947&lt;&gt;"",'Données élèves'!X950&lt;&gt;""),'Données élèves'!X950,"")</f>
        <v/>
      </c>
    </row>
    <row r="948" spans="1:26" x14ac:dyDescent="0.2">
      <c r="A948" s="146" t="str">
        <f>IF('Données élèves'!$C951&lt;&gt;"",'Données élèves'!A951,"")</f>
        <v/>
      </c>
      <c r="B948" s="146" t="str">
        <f>IF(A948&lt;&gt;"",'Données élèves'!B951,"")</f>
        <v/>
      </c>
      <c r="C948" s="146" t="str">
        <f>IF(AND(A948&lt;&gt;"",'Données élèves'!F951&lt;&gt;""),IF(INDEX(codeclint,MATCH('Données élèves'!F951,libclint,0))&lt;&gt;"",INDEX(codeclint,MATCH('Données élèves'!F951,libclint,0)),""),"")</f>
        <v/>
      </c>
      <c r="D948" s="146" t="str">
        <f t="shared" si="42"/>
        <v/>
      </c>
      <c r="E948" s="146" t="str">
        <f>IF(A948&lt;&gt;"",IF('Données élèves'!G951&lt;&gt;"",IF('Données élèves'!AB951&lt;&gt;"",IF('Données élèves'!G951="LOC.ID",CONCATENATE("LOC.",'Données élèves'!AU$5),'Données élèves'!G951),""),""),"")</f>
        <v/>
      </c>
      <c r="F948" s="146" t="str">
        <f>IF(A948&lt;&gt;"",IF('Données élèves'!H951&lt;&gt;"",'Données élèves'!H951,""),"")</f>
        <v/>
      </c>
      <c r="G948" s="146" t="str">
        <f>IF(AND(A948&lt;&gt;"",'Données élèves'!AC951&lt;&gt;""),IF('Données élèves'!AC951=TRUE,INDEX(codesex,MATCH('Données élèves'!I951,libsex,0)),'Données élèves'!I951),"")</f>
        <v/>
      </c>
      <c r="H948" s="147" t="str">
        <f>IF(A948&lt;&gt;"",IF('Données élèves'!J951&lt;&gt;"",'Données élèves'!J951,""),"")</f>
        <v/>
      </c>
      <c r="I948" s="148" t="str">
        <f>IF(AND(A948&lt;&gt;"",'Données élèves'!AE951&lt;&gt;""),IF('Données élèves'!AE951=TRUE,INDEX(codenat,MATCH('Données élèves'!K951,libnat,0)),'Données élèves'!K951),"")</f>
        <v/>
      </c>
      <c r="J948" s="148" t="str">
        <f>IF(AND(A948&lt;&gt;"",'Données élèves'!AF951&lt;&gt;""),IF('Données élèves'!AF951=TRUE,INDEX(codelangue,MATCH('Données élèves'!L951,liblangue,0)),'Données élèves'!L951),"")</f>
        <v/>
      </c>
      <c r="K948" s="148" t="str">
        <f>IF(AND(A948&lt;&gt;"",'Données élèves'!AH951&lt;&gt;""),IF('Données élèves'!AH951=TRUE,IF(INDEX(codegem,MATCH('Données élèves'!M951,libgem,0))&lt;8000,INDEX(codegem,MATCH('Données élèves'!M951,libgem,0)),""),'Données élèves'!M951),"")</f>
        <v/>
      </c>
      <c r="L948" s="148" t="str">
        <f>IF(AND(A948&lt;&gt;"",'Données élèves'!AH951&lt;&gt;""),IF('Données élèves'!AH951=TRUE,INDEX(codegemhist,MATCH('Données élèves'!M951,libgem,0)),""),"")</f>
        <v/>
      </c>
      <c r="M948" s="148" t="str">
        <f>IF(AND(A948&lt;&gt;"",'Données élèves'!AH951&lt;&gt;""),IF('Données élèves'!AH951=TRUE,IF(INDEX(codegem,MATCH('Données élèves'!M951,libgem,0))&gt;=8000,INDEX(codegem,MATCH('Données élèves'!M951,libgem,0)),""),'Données élèves'!M951),"")</f>
        <v/>
      </c>
      <c r="N948" s="148" t="str">
        <f>IF(AND(A948&lt;&gt;"",'Données élèves'!AI951&lt;&gt;""),IF('Données élèves'!AI951=TRUE,INDEX(codeschart,MATCH('Données élèves'!N951,libschart,0)),'Données élèves'!N951),"")</f>
        <v/>
      </c>
      <c r="O948" s="148" t="str">
        <f>IF(AND(A948&lt;&gt;"",'Données élèves'!O951&lt;&gt;""),'Données élèves'!O951,"")</f>
        <v/>
      </c>
      <c r="P948" s="148" t="str">
        <f>IF(AND(A948&lt;&gt;"",'Données élèves'!AK951&lt;&gt;""),IF('Données élèves'!AK951=TRUE,INDEX(codeform,MATCH('Données élèves'!P951,libform,0)),'Données élèves'!P951),"")</f>
        <v/>
      </c>
      <c r="Q948" s="148" t="str">
        <f>IF(AND(A948&lt;&gt;"",'Données élèves'!AL951&lt;&gt;""),IF('Données élèves'!AL951=TRUE,INDEX(codespe,MATCH('Données élèves'!Q951,libspe,0)),'Données élèves'!Q951),"")</f>
        <v/>
      </c>
      <c r="R948" s="148" t="str">
        <f>IF(AND(A948&lt;&gt;"",OR('Données élèves'!AM951&lt;&gt;"",'Données élèves'!AT951=FALSE)),IF('Données élèves'!AM951=TRUE,INDEX(codemp1,MATCH('Données élèves'!R951,libmp1,0)),IF('Données élèves'!AT951=FALSE,0,'Données élèves'!R951)),"")</f>
        <v/>
      </c>
      <c r="S948" s="148" t="str">
        <f t="shared" si="43"/>
        <v/>
      </c>
      <c r="T948" s="148" t="str">
        <f t="shared" si="44"/>
        <v/>
      </c>
      <c r="U948" s="148" t="str">
        <f>IF(AND(A948&lt;&gt;"",'Données élèves'!S951&lt;&gt;""),'Données élèves'!S951,"")</f>
        <v/>
      </c>
      <c r="V948" s="148" t="str">
        <f>IF(AND(A948&lt;&gt;"",'Données élèves'!T951&lt;&gt;""),'Données élèves'!T951,"")</f>
        <v/>
      </c>
      <c r="W948" s="148" t="str">
        <f>IF(AND(A948&lt;&gt;"",'Données élèves'!U951&lt;&gt;""),'Données élèves'!U951,"")</f>
        <v/>
      </c>
      <c r="X948" s="148" t="str">
        <f>IF(AND(A948&lt;&gt;"",'Données élèves'!V951&lt;&gt;""),'Données élèves'!V951,"")</f>
        <v/>
      </c>
      <c r="Y948" s="148" t="str">
        <f>IF(AND(A948&lt;&gt;"",'Données élèves'!W951&lt;&gt;""),'Données élèves'!W951,"")</f>
        <v/>
      </c>
      <c r="Z948" s="148" t="str">
        <f>IF(AND(A948&lt;&gt;"",'Données élèves'!X951&lt;&gt;""),'Données élèves'!X951,"")</f>
        <v/>
      </c>
    </row>
    <row r="949" spans="1:26" x14ac:dyDescent="0.2">
      <c r="A949" s="146" t="str">
        <f>IF('Données élèves'!$C952&lt;&gt;"",'Données élèves'!A952,"")</f>
        <v/>
      </c>
      <c r="B949" s="146" t="str">
        <f>IF(A949&lt;&gt;"",'Données élèves'!B952,"")</f>
        <v/>
      </c>
      <c r="C949" s="146" t="str">
        <f>IF(AND(A949&lt;&gt;"",'Données élèves'!F952&lt;&gt;""),IF(INDEX(codeclint,MATCH('Données élèves'!F952,libclint,0))&lt;&gt;"",INDEX(codeclint,MATCH('Données élèves'!F952,libclint,0)),""),"")</f>
        <v/>
      </c>
      <c r="D949" s="146" t="str">
        <f t="shared" si="42"/>
        <v/>
      </c>
      <c r="E949" s="146" t="str">
        <f>IF(A949&lt;&gt;"",IF('Données élèves'!G952&lt;&gt;"",IF('Données élèves'!AB952&lt;&gt;"",IF('Données élèves'!G952="LOC.ID",CONCATENATE("LOC.",'Données élèves'!AU$5),'Données élèves'!G952),""),""),"")</f>
        <v/>
      </c>
      <c r="F949" s="146" t="str">
        <f>IF(A949&lt;&gt;"",IF('Données élèves'!H952&lt;&gt;"",'Données élèves'!H952,""),"")</f>
        <v/>
      </c>
      <c r="G949" s="146" t="str">
        <f>IF(AND(A949&lt;&gt;"",'Données élèves'!AC952&lt;&gt;""),IF('Données élèves'!AC952=TRUE,INDEX(codesex,MATCH('Données élèves'!I952,libsex,0)),'Données élèves'!I952),"")</f>
        <v/>
      </c>
      <c r="H949" s="147" t="str">
        <f>IF(A949&lt;&gt;"",IF('Données élèves'!J952&lt;&gt;"",'Données élèves'!J952,""),"")</f>
        <v/>
      </c>
      <c r="I949" s="148" t="str">
        <f>IF(AND(A949&lt;&gt;"",'Données élèves'!AE952&lt;&gt;""),IF('Données élèves'!AE952=TRUE,INDEX(codenat,MATCH('Données élèves'!K952,libnat,0)),'Données élèves'!K952),"")</f>
        <v/>
      </c>
      <c r="J949" s="148" t="str">
        <f>IF(AND(A949&lt;&gt;"",'Données élèves'!AF952&lt;&gt;""),IF('Données élèves'!AF952=TRUE,INDEX(codelangue,MATCH('Données élèves'!L952,liblangue,0)),'Données élèves'!L952),"")</f>
        <v/>
      </c>
      <c r="K949" s="148" t="str">
        <f>IF(AND(A949&lt;&gt;"",'Données élèves'!AH952&lt;&gt;""),IF('Données élèves'!AH952=TRUE,IF(INDEX(codegem,MATCH('Données élèves'!M952,libgem,0))&lt;8000,INDEX(codegem,MATCH('Données élèves'!M952,libgem,0)),""),'Données élèves'!M952),"")</f>
        <v/>
      </c>
      <c r="L949" s="148" t="str">
        <f>IF(AND(A949&lt;&gt;"",'Données élèves'!AH952&lt;&gt;""),IF('Données élèves'!AH952=TRUE,INDEX(codegemhist,MATCH('Données élèves'!M952,libgem,0)),""),"")</f>
        <v/>
      </c>
      <c r="M949" s="148" t="str">
        <f>IF(AND(A949&lt;&gt;"",'Données élèves'!AH952&lt;&gt;""),IF('Données élèves'!AH952=TRUE,IF(INDEX(codegem,MATCH('Données élèves'!M952,libgem,0))&gt;=8000,INDEX(codegem,MATCH('Données élèves'!M952,libgem,0)),""),'Données élèves'!M952),"")</f>
        <v/>
      </c>
      <c r="N949" s="148" t="str">
        <f>IF(AND(A949&lt;&gt;"",'Données élèves'!AI952&lt;&gt;""),IF('Données élèves'!AI952=TRUE,INDEX(codeschart,MATCH('Données élèves'!N952,libschart,0)),'Données élèves'!N952),"")</f>
        <v/>
      </c>
      <c r="O949" s="148" t="str">
        <f>IF(AND(A949&lt;&gt;"",'Données élèves'!O952&lt;&gt;""),'Données élèves'!O952,"")</f>
        <v/>
      </c>
      <c r="P949" s="148" t="str">
        <f>IF(AND(A949&lt;&gt;"",'Données élèves'!AK952&lt;&gt;""),IF('Données élèves'!AK952=TRUE,INDEX(codeform,MATCH('Données élèves'!P952,libform,0)),'Données élèves'!P952),"")</f>
        <v/>
      </c>
      <c r="Q949" s="148" t="str">
        <f>IF(AND(A949&lt;&gt;"",'Données élèves'!AL952&lt;&gt;""),IF('Données élèves'!AL952=TRUE,INDEX(codespe,MATCH('Données élèves'!Q952,libspe,0)),'Données élèves'!Q952),"")</f>
        <v/>
      </c>
      <c r="R949" s="148" t="str">
        <f>IF(AND(A949&lt;&gt;"",OR('Données élèves'!AM952&lt;&gt;"",'Données élèves'!AT952=FALSE)),IF('Données élèves'!AM952=TRUE,INDEX(codemp1,MATCH('Données élèves'!R952,libmp1,0)),IF('Données élèves'!AT952=FALSE,0,'Données élèves'!R952)),"")</f>
        <v/>
      </c>
      <c r="S949" s="148" t="str">
        <f t="shared" si="43"/>
        <v/>
      </c>
      <c r="T949" s="148" t="str">
        <f t="shared" si="44"/>
        <v/>
      </c>
      <c r="U949" s="148" t="str">
        <f>IF(AND(A949&lt;&gt;"",'Données élèves'!S952&lt;&gt;""),'Données élèves'!S952,"")</f>
        <v/>
      </c>
      <c r="V949" s="148" t="str">
        <f>IF(AND(A949&lt;&gt;"",'Données élèves'!T952&lt;&gt;""),'Données élèves'!T952,"")</f>
        <v/>
      </c>
      <c r="W949" s="148" t="str">
        <f>IF(AND(A949&lt;&gt;"",'Données élèves'!U952&lt;&gt;""),'Données élèves'!U952,"")</f>
        <v/>
      </c>
      <c r="X949" s="148" t="str">
        <f>IF(AND(A949&lt;&gt;"",'Données élèves'!V952&lt;&gt;""),'Données élèves'!V952,"")</f>
        <v/>
      </c>
      <c r="Y949" s="148" t="str">
        <f>IF(AND(A949&lt;&gt;"",'Données élèves'!W952&lt;&gt;""),'Données élèves'!W952,"")</f>
        <v/>
      </c>
      <c r="Z949" s="148" t="str">
        <f>IF(AND(A949&lt;&gt;"",'Données élèves'!X952&lt;&gt;""),'Données élèves'!X952,"")</f>
        <v/>
      </c>
    </row>
    <row r="950" spans="1:26" x14ac:dyDescent="0.2">
      <c r="A950" s="146" t="str">
        <f>IF('Données élèves'!$C953&lt;&gt;"",'Données élèves'!A953,"")</f>
        <v/>
      </c>
      <c r="B950" s="146" t="str">
        <f>IF(A950&lt;&gt;"",'Données élèves'!B953,"")</f>
        <v/>
      </c>
      <c r="C950" s="146" t="str">
        <f>IF(AND(A950&lt;&gt;"",'Données élèves'!F953&lt;&gt;""),IF(INDEX(codeclint,MATCH('Données élèves'!F953,libclint,0))&lt;&gt;"",INDEX(codeclint,MATCH('Données élèves'!F953,libclint,0)),""),"")</f>
        <v/>
      </c>
      <c r="D950" s="146" t="str">
        <f t="shared" si="42"/>
        <v/>
      </c>
      <c r="E950" s="146" t="str">
        <f>IF(A950&lt;&gt;"",IF('Données élèves'!G953&lt;&gt;"",IF('Données élèves'!AB953&lt;&gt;"",IF('Données élèves'!G953="LOC.ID",CONCATENATE("LOC.",'Données élèves'!AU$5),'Données élèves'!G953),""),""),"")</f>
        <v/>
      </c>
      <c r="F950" s="146" t="str">
        <f>IF(A950&lt;&gt;"",IF('Données élèves'!H953&lt;&gt;"",'Données élèves'!H953,""),"")</f>
        <v/>
      </c>
      <c r="G950" s="146" t="str">
        <f>IF(AND(A950&lt;&gt;"",'Données élèves'!AC953&lt;&gt;""),IF('Données élèves'!AC953=TRUE,INDEX(codesex,MATCH('Données élèves'!I953,libsex,0)),'Données élèves'!I953),"")</f>
        <v/>
      </c>
      <c r="H950" s="147" t="str">
        <f>IF(A950&lt;&gt;"",IF('Données élèves'!J953&lt;&gt;"",'Données élèves'!J953,""),"")</f>
        <v/>
      </c>
      <c r="I950" s="148" t="str">
        <f>IF(AND(A950&lt;&gt;"",'Données élèves'!AE953&lt;&gt;""),IF('Données élèves'!AE953=TRUE,INDEX(codenat,MATCH('Données élèves'!K953,libnat,0)),'Données élèves'!K953),"")</f>
        <v/>
      </c>
      <c r="J950" s="148" t="str">
        <f>IF(AND(A950&lt;&gt;"",'Données élèves'!AF953&lt;&gt;""),IF('Données élèves'!AF953=TRUE,INDEX(codelangue,MATCH('Données élèves'!L953,liblangue,0)),'Données élèves'!L953),"")</f>
        <v/>
      </c>
      <c r="K950" s="148" t="str">
        <f>IF(AND(A950&lt;&gt;"",'Données élèves'!AH953&lt;&gt;""),IF('Données élèves'!AH953=TRUE,IF(INDEX(codegem,MATCH('Données élèves'!M953,libgem,0))&lt;8000,INDEX(codegem,MATCH('Données élèves'!M953,libgem,0)),""),'Données élèves'!M953),"")</f>
        <v/>
      </c>
      <c r="L950" s="148" t="str">
        <f>IF(AND(A950&lt;&gt;"",'Données élèves'!AH953&lt;&gt;""),IF('Données élèves'!AH953=TRUE,INDEX(codegemhist,MATCH('Données élèves'!M953,libgem,0)),""),"")</f>
        <v/>
      </c>
      <c r="M950" s="148" t="str">
        <f>IF(AND(A950&lt;&gt;"",'Données élèves'!AH953&lt;&gt;""),IF('Données élèves'!AH953=TRUE,IF(INDEX(codegem,MATCH('Données élèves'!M953,libgem,0))&gt;=8000,INDEX(codegem,MATCH('Données élèves'!M953,libgem,0)),""),'Données élèves'!M953),"")</f>
        <v/>
      </c>
      <c r="N950" s="148" t="str">
        <f>IF(AND(A950&lt;&gt;"",'Données élèves'!AI953&lt;&gt;""),IF('Données élèves'!AI953=TRUE,INDEX(codeschart,MATCH('Données élèves'!N953,libschart,0)),'Données élèves'!N953),"")</f>
        <v/>
      </c>
      <c r="O950" s="148" t="str">
        <f>IF(AND(A950&lt;&gt;"",'Données élèves'!O953&lt;&gt;""),'Données élèves'!O953,"")</f>
        <v/>
      </c>
      <c r="P950" s="148" t="str">
        <f>IF(AND(A950&lt;&gt;"",'Données élèves'!AK953&lt;&gt;""),IF('Données élèves'!AK953=TRUE,INDEX(codeform,MATCH('Données élèves'!P953,libform,0)),'Données élèves'!P953),"")</f>
        <v/>
      </c>
      <c r="Q950" s="148" t="str">
        <f>IF(AND(A950&lt;&gt;"",'Données élèves'!AL953&lt;&gt;""),IF('Données élèves'!AL953=TRUE,INDEX(codespe,MATCH('Données élèves'!Q953,libspe,0)),'Données élèves'!Q953),"")</f>
        <v/>
      </c>
      <c r="R950" s="148" t="str">
        <f>IF(AND(A950&lt;&gt;"",OR('Données élèves'!AM953&lt;&gt;"",'Données élèves'!AT953=FALSE)),IF('Données élèves'!AM953=TRUE,INDEX(codemp1,MATCH('Données élèves'!R953,libmp1,0)),IF('Données élèves'!AT953=FALSE,0,'Données élèves'!R953)),"")</f>
        <v/>
      </c>
      <c r="S950" s="148" t="str">
        <f t="shared" si="43"/>
        <v/>
      </c>
      <c r="T950" s="148" t="str">
        <f t="shared" si="44"/>
        <v/>
      </c>
      <c r="U950" s="148" t="str">
        <f>IF(AND(A950&lt;&gt;"",'Données élèves'!S953&lt;&gt;""),'Données élèves'!S953,"")</f>
        <v/>
      </c>
      <c r="V950" s="148" t="str">
        <f>IF(AND(A950&lt;&gt;"",'Données élèves'!T953&lt;&gt;""),'Données élèves'!T953,"")</f>
        <v/>
      </c>
      <c r="W950" s="148" t="str">
        <f>IF(AND(A950&lt;&gt;"",'Données élèves'!U953&lt;&gt;""),'Données élèves'!U953,"")</f>
        <v/>
      </c>
      <c r="X950" s="148" t="str">
        <f>IF(AND(A950&lt;&gt;"",'Données élèves'!V953&lt;&gt;""),'Données élèves'!V953,"")</f>
        <v/>
      </c>
      <c r="Y950" s="148" t="str">
        <f>IF(AND(A950&lt;&gt;"",'Données élèves'!W953&lt;&gt;""),'Données élèves'!W953,"")</f>
        <v/>
      </c>
      <c r="Z950" s="148" t="str">
        <f>IF(AND(A950&lt;&gt;"",'Données élèves'!X953&lt;&gt;""),'Données élèves'!X953,"")</f>
        <v/>
      </c>
    </row>
    <row r="951" spans="1:26" x14ac:dyDescent="0.2">
      <c r="A951" s="146" t="str">
        <f>IF('Données élèves'!$C954&lt;&gt;"",'Données élèves'!A954,"")</f>
        <v/>
      </c>
      <c r="B951" s="146" t="str">
        <f>IF(A951&lt;&gt;"",'Données élèves'!B954,"")</f>
        <v/>
      </c>
      <c r="C951" s="146" t="str">
        <f>IF(AND(A951&lt;&gt;"",'Données élèves'!F954&lt;&gt;""),IF(INDEX(codeclint,MATCH('Données élèves'!F954,libclint,0))&lt;&gt;"",INDEX(codeclint,MATCH('Données élèves'!F954,libclint,0)),""),"")</f>
        <v/>
      </c>
      <c r="D951" s="146" t="str">
        <f t="shared" si="42"/>
        <v/>
      </c>
      <c r="E951" s="146" t="str">
        <f>IF(A951&lt;&gt;"",IF('Données élèves'!G954&lt;&gt;"",IF('Données élèves'!AB954&lt;&gt;"",IF('Données élèves'!G954="LOC.ID",CONCATENATE("LOC.",'Données élèves'!AU$5),'Données élèves'!G954),""),""),"")</f>
        <v/>
      </c>
      <c r="F951" s="146" t="str">
        <f>IF(A951&lt;&gt;"",IF('Données élèves'!H954&lt;&gt;"",'Données élèves'!H954,""),"")</f>
        <v/>
      </c>
      <c r="G951" s="146" t="str">
        <f>IF(AND(A951&lt;&gt;"",'Données élèves'!AC954&lt;&gt;""),IF('Données élèves'!AC954=TRUE,INDEX(codesex,MATCH('Données élèves'!I954,libsex,0)),'Données élèves'!I954),"")</f>
        <v/>
      </c>
      <c r="H951" s="147" t="str">
        <f>IF(A951&lt;&gt;"",IF('Données élèves'!J954&lt;&gt;"",'Données élèves'!J954,""),"")</f>
        <v/>
      </c>
      <c r="I951" s="148" t="str">
        <f>IF(AND(A951&lt;&gt;"",'Données élèves'!AE954&lt;&gt;""),IF('Données élèves'!AE954=TRUE,INDEX(codenat,MATCH('Données élèves'!K954,libnat,0)),'Données élèves'!K954),"")</f>
        <v/>
      </c>
      <c r="J951" s="148" t="str">
        <f>IF(AND(A951&lt;&gt;"",'Données élèves'!AF954&lt;&gt;""),IF('Données élèves'!AF954=TRUE,INDEX(codelangue,MATCH('Données élèves'!L954,liblangue,0)),'Données élèves'!L954),"")</f>
        <v/>
      </c>
      <c r="K951" s="148" t="str">
        <f>IF(AND(A951&lt;&gt;"",'Données élèves'!AH954&lt;&gt;""),IF('Données élèves'!AH954=TRUE,IF(INDEX(codegem,MATCH('Données élèves'!M954,libgem,0))&lt;8000,INDEX(codegem,MATCH('Données élèves'!M954,libgem,0)),""),'Données élèves'!M954),"")</f>
        <v/>
      </c>
      <c r="L951" s="148" t="str">
        <f>IF(AND(A951&lt;&gt;"",'Données élèves'!AH954&lt;&gt;""),IF('Données élèves'!AH954=TRUE,INDEX(codegemhist,MATCH('Données élèves'!M954,libgem,0)),""),"")</f>
        <v/>
      </c>
      <c r="M951" s="148" t="str">
        <f>IF(AND(A951&lt;&gt;"",'Données élèves'!AH954&lt;&gt;""),IF('Données élèves'!AH954=TRUE,IF(INDEX(codegem,MATCH('Données élèves'!M954,libgem,0))&gt;=8000,INDEX(codegem,MATCH('Données élèves'!M954,libgem,0)),""),'Données élèves'!M954),"")</f>
        <v/>
      </c>
      <c r="N951" s="148" t="str">
        <f>IF(AND(A951&lt;&gt;"",'Données élèves'!AI954&lt;&gt;""),IF('Données élèves'!AI954=TRUE,INDEX(codeschart,MATCH('Données élèves'!N954,libschart,0)),'Données élèves'!N954),"")</f>
        <v/>
      </c>
      <c r="O951" s="148" t="str">
        <f>IF(AND(A951&lt;&gt;"",'Données élèves'!O954&lt;&gt;""),'Données élèves'!O954,"")</f>
        <v/>
      </c>
      <c r="P951" s="148" t="str">
        <f>IF(AND(A951&lt;&gt;"",'Données élèves'!AK954&lt;&gt;""),IF('Données élèves'!AK954=TRUE,INDEX(codeform,MATCH('Données élèves'!P954,libform,0)),'Données élèves'!P954),"")</f>
        <v/>
      </c>
      <c r="Q951" s="148" t="str">
        <f>IF(AND(A951&lt;&gt;"",'Données élèves'!AL954&lt;&gt;""),IF('Données élèves'!AL954=TRUE,INDEX(codespe,MATCH('Données élèves'!Q954,libspe,0)),'Données élèves'!Q954),"")</f>
        <v/>
      </c>
      <c r="R951" s="148" t="str">
        <f>IF(AND(A951&lt;&gt;"",OR('Données élèves'!AM954&lt;&gt;"",'Données élèves'!AT954=FALSE)),IF('Données élèves'!AM954=TRUE,INDEX(codemp1,MATCH('Données élèves'!R954,libmp1,0)),IF('Données élèves'!AT954=FALSE,0,'Données élèves'!R954)),"")</f>
        <v/>
      </c>
      <c r="S951" s="148" t="str">
        <f t="shared" si="43"/>
        <v/>
      </c>
      <c r="T951" s="148" t="str">
        <f t="shared" si="44"/>
        <v/>
      </c>
      <c r="U951" s="148" t="str">
        <f>IF(AND(A951&lt;&gt;"",'Données élèves'!S954&lt;&gt;""),'Données élèves'!S954,"")</f>
        <v/>
      </c>
      <c r="V951" s="148" t="str">
        <f>IF(AND(A951&lt;&gt;"",'Données élèves'!T954&lt;&gt;""),'Données élèves'!T954,"")</f>
        <v/>
      </c>
      <c r="W951" s="148" t="str">
        <f>IF(AND(A951&lt;&gt;"",'Données élèves'!U954&lt;&gt;""),'Données élèves'!U954,"")</f>
        <v/>
      </c>
      <c r="X951" s="148" t="str">
        <f>IF(AND(A951&lt;&gt;"",'Données élèves'!V954&lt;&gt;""),'Données élèves'!V954,"")</f>
        <v/>
      </c>
      <c r="Y951" s="148" t="str">
        <f>IF(AND(A951&lt;&gt;"",'Données élèves'!W954&lt;&gt;""),'Données élèves'!W954,"")</f>
        <v/>
      </c>
      <c r="Z951" s="148" t="str">
        <f>IF(AND(A951&lt;&gt;"",'Données élèves'!X954&lt;&gt;""),'Données élèves'!X954,"")</f>
        <v/>
      </c>
    </row>
    <row r="952" spans="1:26" x14ac:dyDescent="0.2">
      <c r="A952" s="146" t="str">
        <f>IF('Données élèves'!$C955&lt;&gt;"",'Données élèves'!A955,"")</f>
        <v/>
      </c>
      <c r="B952" s="146" t="str">
        <f>IF(A952&lt;&gt;"",'Données élèves'!B955,"")</f>
        <v/>
      </c>
      <c r="C952" s="146" t="str">
        <f>IF(AND(A952&lt;&gt;"",'Données élèves'!F955&lt;&gt;""),IF(INDEX(codeclint,MATCH('Données élèves'!F955,libclint,0))&lt;&gt;"",INDEX(codeclint,MATCH('Données élèves'!F955,libclint,0)),""),"")</f>
        <v/>
      </c>
      <c r="D952" s="146" t="str">
        <f t="shared" si="42"/>
        <v/>
      </c>
      <c r="E952" s="146" t="str">
        <f>IF(A952&lt;&gt;"",IF('Données élèves'!G955&lt;&gt;"",IF('Données élèves'!AB955&lt;&gt;"",IF('Données élèves'!G955="LOC.ID",CONCATENATE("LOC.",'Données élèves'!AU$5),'Données élèves'!G955),""),""),"")</f>
        <v/>
      </c>
      <c r="F952" s="146" t="str">
        <f>IF(A952&lt;&gt;"",IF('Données élèves'!H955&lt;&gt;"",'Données élèves'!H955,""),"")</f>
        <v/>
      </c>
      <c r="G952" s="146" t="str">
        <f>IF(AND(A952&lt;&gt;"",'Données élèves'!AC955&lt;&gt;""),IF('Données élèves'!AC955=TRUE,INDEX(codesex,MATCH('Données élèves'!I955,libsex,0)),'Données élèves'!I955),"")</f>
        <v/>
      </c>
      <c r="H952" s="147" t="str">
        <f>IF(A952&lt;&gt;"",IF('Données élèves'!J955&lt;&gt;"",'Données élèves'!J955,""),"")</f>
        <v/>
      </c>
      <c r="I952" s="148" t="str">
        <f>IF(AND(A952&lt;&gt;"",'Données élèves'!AE955&lt;&gt;""),IF('Données élèves'!AE955=TRUE,INDEX(codenat,MATCH('Données élèves'!K955,libnat,0)),'Données élèves'!K955),"")</f>
        <v/>
      </c>
      <c r="J952" s="148" t="str">
        <f>IF(AND(A952&lt;&gt;"",'Données élèves'!AF955&lt;&gt;""),IF('Données élèves'!AF955=TRUE,INDEX(codelangue,MATCH('Données élèves'!L955,liblangue,0)),'Données élèves'!L955),"")</f>
        <v/>
      </c>
      <c r="K952" s="148" t="str">
        <f>IF(AND(A952&lt;&gt;"",'Données élèves'!AH955&lt;&gt;""),IF('Données élèves'!AH955=TRUE,IF(INDEX(codegem,MATCH('Données élèves'!M955,libgem,0))&lt;8000,INDEX(codegem,MATCH('Données élèves'!M955,libgem,0)),""),'Données élèves'!M955),"")</f>
        <v/>
      </c>
      <c r="L952" s="148" t="str">
        <f>IF(AND(A952&lt;&gt;"",'Données élèves'!AH955&lt;&gt;""),IF('Données élèves'!AH955=TRUE,INDEX(codegemhist,MATCH('Données élèves'!M955,libgem,0)),""),"")</f>
        <v/>
      </c>
      <c r="M952" s="148" t="str">
        <f>IF(AND(A952&lt;&gt;"",'Données élèves'!AH955&lt;&gt;""),IF('Données élèves'!AH955=TRUE,IF(INDEX(codegem,MATCH('Données élèves'!M955,libgem,0))&gt;=8000,INDEX(codegem,MATCH('Données élèves'!M955,libgem,0)),""),'Données élèves'!M955),"")</f>
        <v/>
      </c>
      <c r="N952" s="148" t="str">
        <f>IF(AND(A952&lt;&gt;"",'Données élèves'!AI955&lt;&gt;""),IF('Données élèves'!AI955=TRUE,INDEX(codeschart,MATCH('Données élèves'!N955,libschart,0)),'Données élèves'!N955),"")</f>
        <v/>
      </c>
      <c r="O952" s="148" t="str">
        <f>IF(AND(A952&lt;&gt;"",'Données élèves'!O955&lt;&gt;""),'Données élèves'!O955,"")</f>
        <v/>
      </c>
      <c r="P952" s="148" t="str">
        <f>IF(AND(A952&lt;&gt;"",'Données élèves'!AK955&lt;&gt;""),IF('Données élèves'!AK955=TRUE,INDEX(codeform,MATCH('Données élèves'!P955,libform,0)),'Données élèves'!P955),"")</f>
        <v/>
      </c>
      <c r="Q952" s="148" t="str">
        <f>IF(AND(A952&lt;&gt;"",'Données élèves'!AL955&lt;&gt;""),IF('Données élèves'!AL955=TRUE,INDEX(codespe,MATCH('Données élèves'!Q955,libspe,0)),'Données élèves'!Q955),"")</f>
        <v/>
      </c>
      <c r="R952" s="148" t="str">
        <f>IF(AND(A952&lt;&gt;"",OR('Données élèves'!AM955&lt;&gt;"",'Données élèves'!AT955=FALSE)),IF('Données élèves'!AM955=TRUE,INDEX(codemp1,MATCH('Données élèves'!R955,libmp1,0)),IF('Données élèves'!AT955=FALSE,0,'Données élèves'!R955)),"")</f>
        <v/>
      </c>
      <c r="S952" s="148" t="str">
        <f t="shared" si="43"/>
        <v/>
      </c>
      <c r="T952" s="148" t="str">
        <f t="shared" si="44"/>
        <v/>
      </c>
      <c r="U952" s="148" t="str">
        <f>IF(AND(A952&lt;&gt;"",'Données élèves'!S955&lt;&gt;""),'Données élèves'!S955,"")</f>
        <v/>
      </c>
      <c r="V952" s="148" t="str">
        <f>IF(AND(A952&lt;&gt;"",'Données élèves'!T955&lt;&gt;""),'Données élèves'!T955,"")</f>
        <v/>
      </c>
      <c r="W952" s="148" t="str">
        <f>IF(AND(A952&lt;&gt;"",'Données élèves'!U955&lt;&gt;""),'Données élèves'!U955,"")</f>
        <v/>
      </c>
      <c r="X952" s="148" t="str">
        <f>IF(AND(A952&lt;&gt;"",'Données élèves'!V955&lt;&gt;""),'Données élèves'!V955,"")</f>
        <v/>
      </c>
      <c r="Y952" s="148" t="str">
        <f>IF(AND(A952&lt;&gt;"",'Données élèves'!W955&lt;&gt;""),'Données élèves'!W955,"")</f>
        <v/>
      </c>
      <c r="Z952" s="148" t="str">
        <f>IF(AND(A952&lt;&gt;"",'Données élèves'!X955&lt;&gt;""),'Données élèves'!X955,"")</f>
        <v/>
      </c>
    </row>
    <row r="953" spans="1:26" x14ac:dyDescent="0.2">
      <c r="A953" s="146" t="str">
        <f>IF('Données élèves'!$C956&lt;&gt;"",'Données élèves'!A956,"")</f>
        <v/>
      </c>
      <c r="B953" s="146" t="str">
        <f>IF(A953&lt;&gt;"",'Données élèves'!B956,"")</f>
        <v/>
      </c>
      <c r="C953" s="146" t="str">
        <f>IF(AND(A953&lt;&gt;"",'Données élèves'!F956&lt;&gt;""),IF(INDEX(codeclint,MATCH('Données élèves'!F956,libclint,0))&lt;&gt;"",INDEX(codeclint,MATCH('Données élèves'!F956,libclint,0)),""),"")</f>
        <v/>
      </c>
      <c r="D953" s="146" t="str">
        <f t="shared" si="42"/>
        <v/>
      </c>
      <c r="E953" s="146" t="str">
        <f>IF(A953&lt;&gt;"",IF('Données élèves'!G956&lt;&gt;"",IF('Données élèves'!AB956&lt;&gt;"",IF('Données élèves'!G956="LOC.ID",CONCATENATE("LOC.",'Données élèves'!AU$5),'Données élèves'!G956),""),""),"")</f>
        <v/>
      </c>
      <c r="F953" s="146" t="str">
        <f>IF(A953&lt;&gt;"",IF('Données élèves'!H956&lt;&gt;"",'Données élèves'!H956,""),"")</f>
        <v/>
      </c>
      <c r="G953" s="146" t="str">
        <f>IF(AND(A953&lt;&gt;"",'Données élèves'!AC956&lt;&gt;""),IF('Données élèves'!AC956=TRUE,INDEX(codesex,MATCH('Données élèves'!I956,libsex,0)),'Données élèves'!I956),"")</f>
        <v/>
      </c>
      <c r="H953" s="147" t="str">
        <f>IF(A953&lt;&gt;"",IF('Données élèves'!J956&lt;&gt;"",'Données élèves'!J956,""),"")</f>
        <v/>
      </c>
      <c r="I953" s="148" t="str">
        <f>IF(AND(A953&lt;&gt;"",'Données élèves'!AE956&lt;&gt;""),IF('Données élèves'!AE956=TRUE,INDEX(codenat,MATCH('Données élèves'!K956,libnat,0)),'Données élèves'!K956),"")</f>
        <v/>
      </c>
      <c r="J953" s="148" t="str">
        <f>IF(AND(A953&lt;&gt;"",'Données élèves'!AF956&lt;&gt;""),IF('Données élèves'!AF956=TRUE,INDEX(codelangue,MATCH('Données élèves'!L956,liblangue,0)),'Données élèves'!L956),"")</f>
        <v/>
      </c>
      <c r="K953" s="148" t="str">
        <f>IF(AND(A953&lt;&gt;"",'Données élèves'!AH956&lt;&gt;""),IF('Données élèves'!AH956=TRUE,IF(INDEX(codegem,MATCH('Données élèves'!M956,libgem,0))&lt;8000,INDEX(codegem,MATCH('Données élèves'!M956,libgem,0)),""),'Données élèves'!M956),"")</f>
        <v/>
      </c>
      <c r="L953" s="148" t="str">
        <f>IF(AND(A953&lt;&gt;"",'Données élèves'!AH956&lt;&gt;""),IF('Données élèves'!AH956=TRUE,INDEX(codegemhist,MATCH('Données élèves'!M956,libgem,0)),""),"")</f>
        <v/>
      </c>
      <c r="M953" s="148" t="str">
        <f>IF(AND(A953&lt;&gt;"",'Données élèves'!AH956&lt;&gt;""),IF('Données élèves'!AH956=TRUE,IF(INDEX(codegem,MATCH('Données élèves'!M956,libgem,0))&gt;=8000,INDEX(codegem,MATCH('Données élèves'!M956,libgem,0)),""),'Données élèves'!M956),"")</f>
        <v/>
      </c>
      <c r="N953" s="148" t="str">
        <f>IF(AND(A953&lt;&gt;"",'Données élèves'!AI956&lt;&gt;""),IF('Données élèves'!AI956=TRUE,INDEX(codeschart,MATCH('Données élèves'!N956,libschart,0)),'Données élèves'!N956),"")</f>
        <v/>
      </c>
      <c r="O953" s="148" t="str">
        <f>IF(AND(A953&lt;&gt;"",'Données élèves'!O956&lt;&gt;""),'Données élèves'!O956,"")</f>
        <v/>
      </c>
      <c r="P953" s="148" t="str">
        <f>IF(AND(A953&lt;&gt;"",'Données élèves'!AK956&lt;&gt;""),IF('Données élèves'!AK956=TRUE,INDEX(codeform,MATCH('Données élèves'!P956,libform,0)),'Données élèves'!P956),"")</f>
        <v/>
      </c>
      <c r="Q953" s="148" t="str">
        <f>IF(AND(A953&lt;&gt;"",'Données élèves'!AL956&lt;&gt;""),IF('Données élèves'!AL956=TRUE,INDEX(codespe,MATCH('Données élèves'!Q956,libspe,0)),'Données élèves'!Q956),"")</f>
        <v/>
      </c>
      <c r="R953" s="148" t="str">
        <f>IF(AND(A953&lt;&gt;"",OR('Données élèves'!AM956&lt;&gt;"",'Données élèves'!AT956=FALSE)),IF('Données élèves'!AM956=TRUE,INDEX(codemp1,MATCH('Données élèves'!R956,libmp1,0)),IF('Données élèves'!AT956=FALSE,0,'Données élèves'!R956)),"")</f>
        <v/>
      </c>
      <c r="S953" s="148" t="str">
        <f t="shared" si="43"/>
        <v/>
      </c>
      <c r="T953" s="148" t="str">
        <f t="shared" si="44"/>
        <v/>
      </c>
      <c r="U953" s="148" t="str">
        <f>IF(AND(A953&lt;&gt;"",'Données élèves'!S956&lt;&gt;""),'Données élèves'!S956,"")</f>
        <v/>
      </c>
      <c r="V953" s="148" t="str">
        <f>IF(AND(A953&lt;&gt;"",'Données élèves'!T956&lt;&gt;""),'Données élèves'!T956,"")</f>
        <v/>
      </c>
      <c r="W953" s="148" t="str">
        <f>IF(AND(A953&lt;&gt;"",'Données élèves'!U956&lt;&gt;""),'Données élèves'!U956,"")</f>
        <v/>
      </c>
      <c r="X953" s="148" t="str">
        <f>IF(AND(A953&lt;&gt;"",'Données élèves'!V956&lt;&gt;""),'Données élèves'!V956,"")</f>
        <v/>
      </c>
      <c r="Y953" s="148" t="str">
        <f>IF(AND(A953&lt;&gt;"",'Données élèves'!W956&lt;&gt;""),'Données élèves'!W956,"")</f>
        <v/>
      </c>
      <c r="Z953" s="148" t="str">
        <f>IF(AND(A953&lt;&gt;"",'Données élèves'!X956&lt;&gt;""),'Données élèves'!X956,"")</f>
        <v/>
      </c>
    </row>
    <row r="954" spans="1:26" x14ac:dyDescent="0.2">
      <c r="A954" s="146" t="str">
        <f>IF('Données élèves'!$C957&lt;&gt;"",'Données élèves'!A957,"")</f>
        <v/>
      </c>
      <c r="B954" s="146" t="str">
        <f>IF(A954&lt;&gt;"",'Données élèves'!B957,"")</f>
        <v/>
      </c>
      <c r="C954" s="146" t="str">
        <f>IF(AND(A954&lt;&gt;"",'Données élèves'!F957&lt;&gt;""),IF(INDEX(codeclint,MATCH('Données élèves'!F957,libclint,0))&lt;&gt;"",INDEX(codeclint,MATCH('Données élèves'!F957,libclint,0)),""),"")</f>
        <v/>
      </c>
      <c r="D954" s="146" t="str">
        <f t="shared" si="42"/>
        <v/>
      </c>
      <c r="E954" s="146" t="str">
        <f>IF(A954&lt;&gt;"",IF('Données élèves'!G957&lt;&gt;"",IF('Données élèves'!AB957&lt;&gt;"",IF('Données élèves'!G957="LOC.ID",CONCATENATE("LOC.",'Données élèves'!AU$5),'Données élèves'!G957),""),""),"")</f>
        <v/>
      </c>
      <c r="F954" s="146" t="str">
        <f>IF(A954&lt;&gt;"",IF('Données élèves'!H957&lt;&gt;"",'Données élèves'!H957,""),"")</f>
        <v/>
      </c>
      <c r="G954" s="146" t="str">
        <f>IF(AND(A954&lt;&gt;"",'Données élèves'!AC957&lt;&gt;""),IF('Données élèves'!AC957=TRUE,INDEX(codesex,MATCH('Données élèves'!I957,libsex,0)),'Données élèves'!I957),"")</f>
        <v/>
      </c>
      <c r="H954" s="147" t="str">
        <f>IF(A954&lt;&gt;"",IF('Données élèves'!J957&lt;&gt;"",'Données élèves'!J957,""),"")</f>
        <v/>
      </c>
      <c r="I954" s="148" t="str">
        <f>IF(AND(A954&lt;&gt;"",'Données élèves'!AE957&lt;&gt;""),IF('Données élèves'!AE957=TRUE,INDEX(codenat,MATCH('Données élèves'!K957,libnat,0)),'Données élèves'!K957),"")</f>
        <v/>
      </c>
      <c r="J954" s="148" t="str">
        <f>IF(AND(A954&lt;&gt;"",'Données élèves'!AF957&lt;&gt;""),IF('Données élèves'!AF957=TRUE,INDEX(codelangue,MATCH('Données élèves'!L957,liblangue,0)),'Données élèves'!L957),"")</f>
        <v/>
      </c>
      <c r="K954" s="148" t="str">
        <f>IF(AND(A954&lt;&gt;"",'Données élèves'!AH957&lt;&gt;""),IF('Données élèves'!AH957=TRUE,IF(INDEX(codegem,MATCH('Données élèves'!M957,libgem,0))&lt;8000,INDEX(codegem,MATCH('Données élèves'!M957,libgem,0)),""),'Données élèves'!M957),"")</f>
        <v/>
      </c>
      <c r="L954" s="148" t="str">
        <f>IF(AND(A954&lt;&gt;"",'Données élèves'!AH957&lt;&gt;""),IF('Données élèves'!AH957=TRUE,INDEX(codegemhist,MATCH('Données élèves'!M957,libgem,0)),""),"")</f>
        <v/>
      </c>
      <c r="M954" s="148" t="str">
        <f>IF(AND(A954&lt;&gt;"",'Données élèves'!AH957&lt;&gt;""),IF('Données élèves'!AH957=TRUE,IF(INDEX(codegem,MATCH('Données élèves'!M957,libgem,0))&gt;=8000,INDEX(codegem,MATCH('Données élèves'!M957,libgem,0)),""),'Données élèves'!M957),"")</f>
        <v/>
      </c>
      <c r="N954" s="148" t="str">
        <f>IF(AND(A954&lt;&gt;"",'Données élèves'!AI957&lt;&gt;""),IF('Données élèves'!AI957=TRUE,INDEX(codeschart,MATCH('Données élèves'!N957,libschart,0)),'Données élèves'!N957),"")</f>
        <v/>
      </c>
      <c r="O954" s="148" t="str">
        <f>IF(AND(A954&lt;&gt;"",'Données élèves'!O957&lt;&gt;""),'Données élèves'!O957,"")</f>
        <v/>
      </c>
      <c r="P954" s="148" t="str">
        <f>IF(AND(A954&lt;&gt;"",'Données élèves'!AK957&lt;&gt;""),IF('Données élèves'!AK957=TRUE,INDEX(codeform,MATCH('Données élèves'!P957,libform,0)),'Données élèves'!P957),"")</f>
        <v/>
      </c>
      <c r="Q954" s="148" t="str">
        <f>IF(AND(A954&lt;&gt;"",'Données élèves'!AL957&lt;&gt;""),IF('Données élèves'!AL957=TRUE,INDEX(codespe,MATCH('Données élèves'!Q957,libspe,0)),'Données élèves'!Q957),"")</f>
        <v/>
      </c>
      <c r="R954" s="148" t="str">
        <f>IF(AND(A954&lt;&gt;"",OR('Données élèves'!AM957&lt;&gt;"",'Données élèves'!AT957=FALSE)),IF('Données élèves'!AM957=TRUE,INDEX(codemp1,MATCH('Données élèves'!R957,libmp1,0)),IF('Données élèves'!AT957=FALSE,0,'Données élèves'!R957)),"")</f>
        <v/>
      </c>
      <c r="S954" s="148" t="str">
        <f t="shared" si="43"/>
        <v/>
      </c>
      <c r="T954" s="148" t="str">
        <f t="shared" si="44"/>
        <v/>
      </c>
      <c r="U954" s="148" t="str">
        <f>IF(AND(A954&lt;&gt;"",'Données élèves'!S957&lt;&gt;""),'Données élèves'!S957,"")</f>
        <v/>
      </c>
      <c r="V954" s="148" t="str">
        <f>IF(AND(A954&lt;&gt;"",'Données élèves'!T957&lt;&gt;""),'Données élèves'!T957,"")</f>
        <v/>
      </c>
      <c r="W954" s="148" t="str">
        <f>IF(AND(A954&lt;&gt;"",'Données élèves'!U957&lt;&gt;""),'Données élèves'!U957,"")</f>
        <v/>
      </c>
      <c r="X954" s="148" t="str">
        <f>IF(AND(A954&lt;&gt;"",'Données élèves'!V957&lt;&gt;""),'Données élèves'!V957,"")</f>
        <v/>
      </c>
      <c r="Y954" s="148" t="str">
        <f>IF(AND(A954&lt;&gt;"",'Données élèves'!W957&lt;&gt;""),'Données élèves'!W957,"")</f>
        <v/>
      </c>
      <c r="Z954" s="148" t="str">
        <f>IF(AND(A954&lt;&gt;"",'Données élèves'!X957&lt;&gt;""),'Données élèves'!X957,"")</f>
        <v/>
      </c>
    </row>
    <row r="955" spans="1:26" x14ac:dyDescent="0.2">
      <c r="A955" s="146" t="str">
        <f>IF('Données élèves'!$C958&lt;&gt;"",'Données élèves'!A958,"")</f>
        <v/>
      </c>
      <c r="B955" s="146" t="str">
        <f>IF(A955&lt;&gt;"",'Données élèves'!B958,"")</f>
        <v/>
      </c>
      <c r="C955" s="146" t="str">
        <f>IF(AND(A955&lt;&gt;"",'Données élèves'!F958&lt;&gt;""),IF(INDEX(codeclint,MATCH('Données élèves'!F958,libclint,0))&lt;&gt;"",INDEX(codeclint,MATCH('Données élèves'!F958,libclint,0)),""),"")</f>
        <v/>
      </c>
      <c r="D955" s="146" t="str">
        <f t="shared" si="42"/>
        <v/>
      </c>
      <c r="E955" s="146" t="str">
        <f>IF(A955&lt;&gt;"",IF('Données élèves'!G958&lt;&gt;"",IF('Données élèves'!AB958&lt;&gt;"",IF('Données élèves'!G958="LOC.ID",CONCATENATE("LOC.",'Données élèves'!AU$5),'Données élèves'!G958),""),""),"")</f>
        <v/>
      </c>
      <c r="F955" s="146" t="str">
        <f>IF(A955&lt;&gt;"",IF('Données élèves'!H958&lt;&gt;"",'Données élèves'!H958,""),"")</f>
        <v/>
      </c>
      <c r="G955" s="146" t="str">
        <f>IF(AND(A955&lt;&gt;"",'Données élèves'!AC958&lt;&gt;""),IF('Données élèves'!AC958=TRUE,INDEX(codesex,MATCH('Données élèves'!I958,libsex,0)),'Données élèves'!I958),"")</f>
        <v/>
      </c>
      <c r="H955" s="147" t="str">
        <f>IF(A955&lt;&gt;"",IF('Données élèves'!J958&lt;&gt;"",'Données élèves'!J958,""),"")</f>
        <v/>
      </c>
      <c r="I955" s="148" t="str">
        <f>IF(AND(A955&lt;&gt;"",'Données élèves'!AE958&lt;&gt;""),IF('Données élèves'!AE958=TRUE,INDEX(codenat,MATCH('Données élèves'!K958,libnat,0)),'Données élèves'!K958),"")</f>
        <v/>
      </c>
      <c r="J955" s="148" t="str">
        <f>IF(AND(A955&lt;&gt;"",'Données élèves'!AF958&lt;&gt;""),IF('Données élèves'!AF958=TRUE,INDEX(codelangue,MATCH('Données élèves'!L958,liblangue,0)),'Données élèves'!L958),"")</f>
        <v/>
      </c>
      <c r="K955" s="148" t="str">
        <f>IF(AND(A955&lt;&gt;"",'Données élèves'!AH958&lt;&gt;""),IF('Données élèves'!AH958=TRUE,IF(INDEX(codegem,MATCH('Données élèves'!M958,libgem,0))&lt;8000,INDEX(codegem,MATCH('Données élèves'!M958,libgem,0)),""),'Données élèves'!M958),"")</f>
        <v/>
      </c>
      <c r="L955" s="148" t="str">
        <f>IF(AND(A955&lt;&gt;"",'Données élèves'!AH958&lt;&gt;""),IF('Données élèves'!AH958=TRUE,INDEX(codegemhist,MATCH('Données élèves'!M958,libgem,0)),""),"")</f>
        <v/>
      </c>
      <c r="M955" s="148" t="str">
        <f>IF(AND(A955&lt;&gt;"",'Données élèves'!AH958&lt;&gt;""),IF('Données élèves'!AH958=TRUE,IF(INDEX(codegem,MATCH('Données élèves'!M958,libgem,0))&gt;=8000,INDEX(codegem,MATCH('Données élèves'!M958,libgem,0)),""),'Données élèves'!M958),"")</f>
        <v/>
      </c>
      <c r="N955" s="148" t="str">
        <f>IF(AND(A955&lt;&gt;"",'Données élèves'!AI958&lt;&gt;""),IF('Données élèves'!AI958=TRUE,INDEX(codeschart,MATCH('Données élèves'!N958,libschart,0)),'Données élèves'!N958),"")</f>
        <v/>
      </c>
      <c r="O955" s="148" t="str">
        <f>IF(AND(A955&lt;&gt;"",'Données élèves'!O958&lt;&gt;""),'Données élèves'!O958,"")</f>
        <v/>
      </c>
      <c r="P955" s="148" t="str">
        <f>IF(AND(A955&lt;&gt;"",'Données élèves'!AK958&lt;&gt;""),IF('Données élèves'!AK958=TRUE,INDEX(codeform,MATCH('Données élèves'!P958,libform,0)),'Données élèves'!P958),"")</f>
        <v/>
      </c>
      <c r="Q955" s="148" t="str">
        <f>IF(AND(A955&lt;&gt;"",'Données élèves'!AL958&lt;&gt;""),IF('Données élèves'!AL958=TRUE,INDEX(codespe,MATCH('Données élèves'!Q958,libspe,0)),'Données élèves'!Q958),"")</f>
        <v/>
      </c>
      <c r="R955" s="148" t="str">
        <f>IF(AND(A955&lt;&gt;"",OR('Données élèves'!AM958&lt;&gt;"",'Données élèves'!AT958=FALSE)),IF('Données élèves'!AM958=TRUE,INDEX(codemp1,MATCH('Données élèves'!R958,libmp1,0)),IF('Données élèves'!AT958=FALSE,0,'Données élèves'!R958)),"")</f>
        <v/>
      </c>
      <c r="S955" s="148" t="str">
        <f t="shared" si="43"/>
        <v/>
      </c>
      <c r="T955" s="148" t="str">
        <f t="shared" si="44"/>
        <v/>
      </c>
      <c r="U955" s="148" t="str">
        <f>IF(AND(A955&lt;&gt;"",'Données élèves'!S958&lt;&gt;""),'Données élèves'!S958,"")</f>
        <v/>
      </c>
      <c r="V955" s="148" t="str">
        <f>IF(AND(A955&lt;&gt;"",'Données élèves'!T958&lt;&gt;""),'Données élèves'!T958,"")</f>
        <v/>
      </c>
      <c r="W955" s="148" t="str">
        <f>IF(AND(A955&lt;&gt;"",'Données élèves'!U958&lt;&gt;""),'Données élèves'!U958,"")</f>
        <v/>
      </c>
      <c r="X955" s="148" t="str">
        <f>IF(AND(A955&lt;&gt;"",'Données élèves'!V958&lt;&gt;""),'Données élèves'!V958,"")</f>
        <v/>
      </c>
      <c r="Y955" s="148" t="str">
        <f>IF(AND(A955&lt;&gt;"",'Données élèves'!W958&lt;&gt;""),'Données élèves'!W958,"")</f>
        <v/>
      </c>
      <c r="Z955" s="148" t="str">
        <f>IF(AND(A955&lt;&gt;"",'Données élèves'!X958&lt;&gt;""),'Données élèves'!X958,"")</f>
        <v/>
      </c>
    </row>
    <row r="956" spans="1:26" x14ac:dyDescent="0.2">
      <c r="A956" s="146" t="str">
        <f>IF('Données élèves'!$C959&lt;&gt;"",'Données élèves'!A959,"")</f>
        <v/>
      </c>
      <c r="B956" s="146" t="str">
        <f>IF(A956&lt;&gt;"",'Données élèves'!B959,"")</f>
        <v/>
      </c>
      <c r="C956" s="146" t="str">
        <f>IF(AND(A956&lt;&gt;"",'Données élèves'!F959&lt;&gt;""),IF(INDEX(codeclint,MATCH('Données élèves'!F959,libclint,0))&lt;&gt;"",INDEX(codeclint,MATCH('Données élèves'!F959,libclint,0)),""),"")</f>
        <v/>
      </c>
      <c r="D956" s="146" t="str">
        <f t="shared" si="42"/>
        <v/>
      </c>
      <c r="E956" s="146" t="str">
        <f>IF(A956&lt;&gt;"",IF('Données élèves'!G959&lt;&gt;"",IF('Données élèves'!AB959&lt;&gt;"",IF('Données élèves'!G959="LOC.ID",CONCATENATE("LOC.",'Données élèves'!AU$5),'Données élèves'!G959),""),""),"")</f>
        <v/>
      </c>
      <c r="F956" s="146" t="str">
        <f>IF(A956&lt;&gt;"",IF('Données élèves'!H959&lt;&gt;"",'Données élèves'!H959,""),"")</f>
        <v/>
      </c>
      <c r="G956" s="146" t="str">
        <f>IF(AND(A956&lt;&gt;"",'Données élèves'!AC959&lt;&gt;""),IF('Données élèves'!AC959=TRUE,INDEX(codesex,MATCH('Données élèves'!I959,libsex,0)),'Données élèves'!I959),"")</f>
        <v/>
      </c>
      <c r="H956" s="147" t="str">
        <f>IF(A956&lt;&gt;"",IF('Données élèves'!J959&lt;&gt;"",'Données élèves'!J959,""),"")</f>
        <v/>
      </c>
      <c r="I956" s="148" t="str">
        <f>IF(AND(A956&lt;&gt;"",'Données élèves'!AE959&lt;&gt;""),IF('Données élèves'!AE959=TRUE,INDEX(codenat,MATCH('Données élèves'!K959,libnat,0)),'Données élèves'!K959),"")</f>
        <v/>
      </c>
      <c r="J956" s="148" t="str">
        <f>IF(AND(A956&lt;&gt;"",'Données élèves'!AF959&lt;&gt;""),IF('Données élèves'!AF959=TRUE,INDEX(codelangue,MATCH('Données élèves'!L959,liblangue,0)),'Données élèves'!L959),"")</f>
        <v/>
      </c>
      <c r="K956" s="148" t="str">
        <f>IF(AND(A956&lt;&gt;"",'Données élèves'!AH959&lt;&gt;""),IF('Données élèves'!AH959=TRUE,IF(INDEX(codegem,MATCH('Données élèves'!M959,libgem,0))&lt;8000,INDEX(codegem,MATCH('Données élèves'!M959,libgem,0)),""),'Données élèves'!M959),"")</f>
        <v/>
      </c>
      <c r="L956" s="148" t="str">
        <f>IF(AND(A956&lt;&gt;"",'Données élèves'!AH959&lt;&gt;""),IF('Données élèves'!AH959=TRUE,INDEX(codegemhist,MATCH('Données élèves'!M959,libgem,0)),""),"")</f>
        <v/>
      </c>
      <c r="M956" s="148" t="str">
        <f>IF(AND(A956&lt;&gt;"",'Données élèves'!AH959&lt;&gt;""),IF('Données élèves'!AH959=TRUE,IF(INDEX(codegem,MATCH('Données élèves'!M959,libgem,0))&gt;=8000,INDEX(codegem,MATCH('Données élèves'!M959,libgem,0)),""),'Données élèves'!M959),"")</f>
        <v/>
      </c>
      <c r="N956" s="148" t="str">
        <f>IF(AND(A956&lt;&gt;"",'Données élèves'!AI959&lt;&gt;""),IF('Données élèves'!AI959=TRUE,INDEX(codeschart,MATCH('Données élèves'!N959,libschart,0)),'Données élèves'!N959),"")</f>
        <v/>
      </c>
      <c r="O956" s="148" t="str">
        <f>IF(AND(A956&lt;&gt;"",'Données élèves'!O959&lt;&gt;""),'Données élèves'!O959,"")</f>
        <v/>
      </c>
      <c r="P956" s="148" t="str">
        <f>IF(AND(A956&lt;&gt;"",'Données élèves'!AK959&lt;&gt;""),IF('Données élèves'!AK959=TRUE,INDEX(codeform,MATCH('Données élèves'!P959,libform,0)),'Données élèves'!P959),"")</f>
        <v/>
      </c>
      <c r="Q956" s="148" t="str">
        <f>IF(AND(A956&lt;&gt;"",'Données élèves'!AL959&lt;&gt;""),IF('Données élèves'!AL959=TRUE,INDEX(codespe,MATCH('Données élèves'!Q959,libspe,0)),'Données élèves'!Q959),"")</f>
        <v/>
      </c>
      <c r="R956" s="148" t="str">
        <f>IF(AND(A956&lt;&gt;"",OR('Données élèves'!AM959&lt;&gt;"",'Données élèves'!AT959=FALSE)),IF('Données élèves'!AM959=TRUE,INDEX(codemp1,MATCH('Données élèves'!R959,libmp1,0)),IF('Données élèves'!AT959=FALSE,0,'Données élèves'!R959)),"")</f>
        <v/>
      </c>
      <c r="S956" s="148" t="str">
        <f t="shared" si="43"/>
        <v/>
      </c>
      <c r="T956" s="148" t="str">
        <f t="shared" si="44"/>
        <v/>
      </c>
      <c r="U956" s="148" t="str">
        <f>IF(AND(A956&lt;&gt;"",'Données élèves'!S959&lt;&gt;""),'Données élèves'!S959,"")</f>
        <v/>
      </c>
      <c r="V956" s="148" t="str">
        <f>IF(AND(A956&lt;&gt;"",'Données élèves'!T959&lt;&gt;""),'Données élèves'!T959,"")</f>
        <v/>
      </c>
      <c r="W956" s="148" t="str">
        <f>IF(AND(A956&lt;&gt;"",'Données élèves'!U959&lt;&gt;""),'Données élèves'!U959,"")</f>
        <v/>
      </c>
      <c r="X956" s="148" t="str">
        <f>IF(AND(A956&lt;&gt;"",'Données élèves'!V959&lt;&gt;""),'Données élèves'!V959,"")</f>
        <v/>
      </c>
      <c r="Y956" s="148" t="str">
        <f>IF(AND(A956&lt;&gt;"",'Données élèves'!W959&lt;&gt;""),'Données élèves'!W959,"")</f>
        <v/>
      </c>
      <c r="Z956" s="148" t="str">
        <f>IF(AND(A956&lt;&gt;"",'Données élèves'!X959&lt;&gt;""),'Données élèves'!X959,"")</f>
        <v/>
      </c>
    </row>
    <row r="957" spans="1:26" x14ac:dyDescent="0.2">
      <c r="A957" s="146" t="str">
        <f>IF('Données élèves'!$C960&lt;&gt;"",'Données élèves'!A960,"")</f>
        <v/>
      </c>
      <c r="B957" s="146" t="str">
        <f>IF(A957&lt;&gt;"",'Données élèves'!B960,"")</f>
        <v/>
      </c>
      <c r="C957" s="146" t="str">
        <f>IF(AND(A957&lt;&gt;"",'Données élèves'!F960&lt;&gt;""),IF(INDEX(codeclint,MATCH('Données élèves'!F960,libclint,0))&lt;&gt;"",INDEX(codeclint,MATCH('Données élèves'!F960,libclint,0)),""),"")</f>
        <v/>
      </c>
      <c r="D957" s="146" t="str">
        <f t="shared" si="42"/>
        <v/>
      </c>
      <c r="E957" s="146" t="str">
        <f>IF(A957&lt;&gt;"",IF('Données élèves'!G960&lt;&gt;"",IF('Données élèves'!AB960&lt;&gt;"",IF('Données élèves'!G960="LOC.ID",CONCATENATE("LOC.",'Données élèves'!AU$5),'Données élèves'!G960),""),""),"")</f>
        <v/>
      </c>
      <c r="F957" s="146" t="str">
        <f>IF(A957&lt;&gt;"",IF('Données élèves'!H960&lt;&gt;"",'Données élèves'!H960,""),"")</f>
        <v/>
      </c>
      <c r="G957" s="146" t="str">
        <f>IF(AND(A957&lt;&gt;"",'Données élèves'!AC960&lt;&gt;""),IF('Données élèves'!AC960=TRUE,INDEX(codesex,MATCH('Données élèves'!I960,libsex,0)),'Données élèves'!I960),"")</f>
        <v/>
      </c>
      <c r="H957" s="147" t="str">
        <f>IF(A957&lt;&gt;"",IF('Données élèves'!J960&lt;&gt;"",'Données élèves'!J960,""),"")</f>
        <v/>
      </c>
      <c r="I957" s="148" t="str">
        <f>IF(AND(A957&lt;&gt;"",'Données élèves'!AE960&lt;&gt;""),IF('Données élèves'!AE960=TRUE,INDEX(codenat,MATCH('Données élèves'!K960,libnat,0)),'Données élèves'!K960),"")</f>
        <v/>
      </c>
      <c r="J957" s="148" t="str">
        <f>IF(AND(A957&lt;&gt;"",'Données élèves'!AF960&lt;&gt;""),IF('Données élèves'!AF960=TRUE,INDEX(codelangue,MATCH('Données élèves'!L960,liblangue,0)),'Données élèves'!L960),"")</f>
        <v/>
      </c>
      <c r="K957" s="148" t="str">
        <f>IF(AND(A957&lt;&gt;"",'Données élèves'!AH960&lt;&gt;""),IF('Données élèves'!AH960=TRUE,IF(INDEX(codegem,MATCH('Données élèves'!M960,libgem,0))&lt;8000,INDEX(codegem,MATCH('Données élèves'!M960,libgem,0)),""),'Données élèves'!M960),"")</f>
        <v/>
      </c>
      <c r="L957" s="148" t="str">
        <f>IF(AND(A957&lt;&gt;"",'Données élèves'!AH960&lt;&gt;""),IF('Données élèves'!AH960=TRUE,INDEX(codegemhist,MATCH('Données élèves'!M960,libgem,0)),""),"")</f>
        <v/>
      </c>
      <c r="M957" s="148" t="str">
        <f>IF(AND(A957&lt;&gt;"",'Données élèves'!AH960&lt;&gt;""),IF('Données élèves'!AH960=TRUE,IF(INDEX(codegem,MATCH('Données élèves'!M960,libgem,0))&gt;=8000,INDEX(codegem,MATCH('Données élèves'!M960,libgem,0)),""),'Données élèves'!M960),"")</f>
        <v/>
      </c>
      <c r="N957" s="148" t="str">
        <f>IF(AND(A957&lt;&gt;"",'Données élèves'!AI960&lt;&gt;""),IF('Données élèves'!AI960=TRUE,INDEX(codeschart,MATCH('Données élèves'!N960,libschart,0)),'Données élèves'!N960),"")</f>
        <v/>
      </c>
      <c r="O957" s="148" t="str">
        <f>IF(AND(A957&lt;&gt;"",'Données élèves'!O960&lt;&gt;""),'Données élèves'!O960,"")</f>
        <v/>
      </c>
      <c r="P957" s="148" t="str">
        <f>IF(AND(A957&lt;&gt;"",'Données élèves'!AK960&lt;&gt;""),IF('Données élèves'!AK960=TRUE,INDEX(codeform,MATCH('Données élèves'!P960,libform,0)),'Données élèves'!P960),"")</f>
        <v/>
      </c>
      <c r="Q957" s="148" t="str">
        <f>IF(AND(A957&lt;&gt;"",'Données élèves'!AL960&lt;&gt;""),IF('Données élèves'!AL960=TRUE,INDEX(codespe,MATCH('Données élèves'!Q960,libspe,0)),'Données élèves'!Q960),"")</f>
        <v/>
      </c>
      <c r="R957" s="148" t="str">
        <f>IF(AND(A957&lt;&gt;"",OR('Données élèves'!AM960&lt;&gt;"",'Données élèves'!AT960=FALSE)),IF('Données élèves'!AM960=TRUE,INDEX(codemp1,MATCH('Données élèves'!R960,libmp1,0)),IF('Données élèves'!AT960=FALSE,0,'Données élèves'!R960)),"")</f>
        <v/>
      </c>
      <c r="S957" s="148" t="str">
        <f t="shared" si="43"/>
        <v/>
      </c>
      <c r="T957" s="148" t="str">
        <f t="shared" si="44"/>
        <v/>
      </c>
      <c r="U957" s="148" t="str">
        <f>IF(AND(A957&lt;&gt;"",'Données élèves'!S960&lt;&gt;""),'Données élèves'!S960,"")</f>
        <v/>
      </c>
      <c r="V957" s="148" t="str">
        <f>IF(AND(A957&lt;&gt;"",'Données élèves'!T960&lt;&gt;""),'Données élèves'!T960,"")</f>
        <v/>
      </c>
      <c r="W957" s="148" t="str">
        <f>IF(AND(A957&lt;&gt;"",'Données élèves'!U960&lt;&gt;""),'Données élèves'!U960,"")</f>
        <v/>
      </c>
      <c r="X957" s="148" t="str">
        <f>IF(AND(A957&lt;&gt;"",'Données élèves'!V960&lt;&gt;""),'Données élèves'!V960,"")</f>
        <v/>
      </c>
      <c r="Y957" s="148" t="str">
        <f>IF(AND(A957&lt;&gt;"",'Données élèves'!W960&lt;&gt;""),'Données élèves'!W960,"")</f>
        <v/>
      </c>
      <c r="Z957" s="148" t="str">
        <f>IF(AND(A957&lt;&gt;"",'Données élèves'!X960&lt;&gt;""),'Données élèves'!X960,"")</f>
        <v/>
      </c>
    </row>
    <row r="958" spans="1:26" x14ac:dyDescent="0.2">
      <c r="A958" s="146" t="str">
        <f>IF('Données élèves'!$C961&lt;&gt;"",'Données élèves'!A961,"")</f>
        <v/>
      </c>
      <c r="B958" s="146" t="str">
        <f>IF(A958&lt;&gt;"",'Données élèves'!B961,"")</f>
        <v/>
      </c>
      <c r="C958" s="146" t="str">
        <f>IF(AND(A958&lt;&gt;"",'Données élèves'!F961&lt;&gt;""),IF(INDEX(codeclint,MATCH('Données élèves'!F961,libclint,0))&lt;&gt;"",INDEX(codeclint,MATCH('Données élèves'!F961,libclint,0)),""),"")</f>
        <v/>
      </c>
      <c r="D958" s="146" t="str">
        <f t="shared" si="42"/>
        <v/>
      </c>
      <c r="E958" s="146" t="str">
        <f>IF(A958&lt;&gt;"",IF('Données élèves'!G961&lt;&gt;"",IF('Données élèves'!AB961&lt;&gt;"",IF('Données élèves'!G961="LOC.ID",CONCATENATE("LOC.",'Données élèves'!AU$5),'Données élèves'!G961),""),""),"")</f>
        <v/>
      </c>
      <c r="F958" s="146" t="str">
        <f>IF(A958&lt;&gt;"",IF('Données élèves'!H961&lt;&gt;"",'Données élèves'!H961,""),"")</f>
        <v/>
      </c>
      <c r="G958" s="146" t="str">
        <f>IF(AND(A958&lt;&gt;"",'Données élèves'!AC961&lt;&gt;""),IF('Données élèves'!AC961=TRUE,INDEX(codesex,MATCH('Données élèves'!I961,libsex,0)),'Données élèves'!I961),"")</f>
        <v/>
      </c>
      <c r="H958" s="147" t="str">
        <f>IF(A958&lt;&gt;"",IF('Données élèves'!J961&lt;&gt;"",'Données élèves'!J961,""),"")</f>
        <v/>
      </c>
      <c r="I958" s="148" t="str">
        <f>IF(AND(A958&lt;&gt;"",'Données élèves'!AE961&lt;&gt;""),IF('Données élèves'!AE961=TRUE,INDEX(codenat,MATCH('Données élèves'!K961,libnat,0)),'Données élèves'!K961),"")</f>
        <v/>
      </c>
      <c r="J958" s="148" t="str">
        <f>IF(AND(A958&lt;&gt;"",'Données élèves'!AF961&lt;&gt;""),IF('Données élèves'!AF961=TRUE,INDEX(codelangue,MATCH('Données élèves'!L961,liblangue,0)),'Données élèves'!L961),"")</f>
        <v/>
      </c>
      <c r="K958" s="148" t="str">
        <f>IF(AND(A958&lt;&gt;"",'Données élèves'!AH961&lt;&gt;""),IF('Données élèves'!AH961=TRUE,IF(INDEX(codegem,MATCH('Données élèves'!M961,libgem,0))&lt;8000,INDEX(codegem,MATCH('Données élèves'!M961,libgem,0)),""),'Données élèves'!M961),"")</f>
        <v/>
      </c>
      <c r="L958" s="148" t="str">
        <f>IF(AND(A958&lt;&gt;"",'Données élèves'!AH961&lt;&gt;""),IF('Données élèves'!AH961=TRUE,INDEX(codegemhist,MATCH('Données élèves'!M961,libgem,0)),""),"")</f>
        <v/>
      </c>
      <c r="M958" s="148" t="str">
        <f>IF(AND(A958&lt;&gt;"",'Données élèves'!AH961&lt;&gt;""),IF('Données élèves'!AH961=TRUE,IF(INDEX(codegem,MATCH('Données élèves'!M961,libgem,0))&gt;=8000,INDEX(codegem,MATCH('Données élèves'!M961,libgem,0)),""),'Données élèves'!M961),"")</f>
        <v/>
      </c>
      <c r="N958" s="148" t="str">
        <f>IF(AND(A958&lt;&gt;"",'Données élèves'!AI961&lt;&gt;""),IF('Données élèves'!AI961=TRUE,INDEX(codeschart,MATCH('Données élèves'!N961,libschart,0)),'Données élèves'!N961),"")</f>
        <v/>
      </c>
      <c r="O958" s="148" t="str">
        <f>IF(AND(A958&lt;&gt;"",'Données élèves'!O961&lt;&gt;""),'Données élèves'!O961,"")</f>
        <v/>
      </c>
      <c r="P958" s="148" t="str">
        <f>IF(AND(A958&lt;&gt;"",'Données élèves'!AK961&lt;&gt;""),IF('Données élèves'!AK961=TRUE,INDEX(codeform,MATCH('Données élèves'!P961,libform,0)),'Données élèves'!P961),"")</f>
        <v/>
      </c>
      <c r="Q958" s="148" t="str">
        <f>IF(AND(A958&lt;&gt;"",'Données élèves'!AL961&lt;&gt;""),IF('Données élèves'!AL961=TRUE,INDEX(codespe,MATCH('Données élèves'!Q961,libspe,0)),'Données élèves'!Q961),"")</f>
        <v/>
      </c>
      <c r="R958" s="148" t="str">
        <f>IF(AND(A958&lt;&gt;"",OR('Données élèves'!AM961&lt;&gt;"",'Données élèves'!AT961=FALSE)),IF('Données élèves'!AM961=TRUE,INDEX(codemp1,MATCH('Données élèves'!R961,libmp1,0)),IF('Données élèves'!AT961=FALSE,0,'Données élèves'!R961)),"")</f>
        <v/>
      </c>
      <c r="S958" s="148" t="str">
        <f t="shared" si="43"/>
        <v/>
      </c>
      <c r="T958" s="148" t="str">
        <f t="shared" si="44"/>
        <v/>
      </c>
      <c r="U958" s="148" t="str">
        <f>IF(AND(A958&lt;&gt;"",'Données élèves'!S961&lt;&gt;""),'Données élèves'!S961,"")</f>
        <v/>
      </c>
      <c r="V958" s="148" t="str">
        <f>IF(AND(A958&lt;&gt;"",'Données élèves'!T961&lt;&gt;""),'Données élèves'!T961,"")</f>
        <v/>
      </c>
      <c r="W958" s="148" t="str">
        <f>IF(AND(A958&lt;&gt;"",'Données élèves'!U961&lt;&gt;""),'Données élèves'!U961,"")</f>
        <v/>
      </c>
      <c r="X958" s="148" t="str">
        <f>IF(AND(A958&lt;&gt;"",'Données élèves'!V961&lt;&gt;""),'Données élèves'!V961,"")</f>
        <v/>
      </c>
      <c r="Y958" s="148" t="str">
        <f>IF(AND(A958&lt;&gt;"",'Données élèves'!W961&lt;&gt;""),'Données élèves'!W961,"")</f>
        <v/>
      </c>
      <c r="Z958" s="148" t="str">
        <f>IF(AND(A958&lt;&gt;"",'Données élèves'!X961&lt;&gt;""),'Données élèves'!X961,"")</f>
        <v/>
      </c>
    </row>
    <row r="959" spans="1:26" x14ac:dyDescent="0.2">
      <c r="A959" s="146" t="str">
        <f>IF('Données élèves'!$C962&lt;&gt;"",'Données élèves'!A962,"")</f>
        <v/>
      </c>
      <c r="B959" s="146" t="str">
        <f>IF(A959&lt;&gt;"",'Données élèves'!B962,"")</f>
        <v/>
      </c>
      <c r="C959" s="146" t="str">
        <f>IF(AND(A959&lt;&gt;"",'Données élèves'!F962&lt;&gt;""),IF(INDEX(codeclint,MATCH('Données élèves'!F962,libclint,0))&lt;&gt;"",INDEX(codeclint,MATCH('Données élèves'!F962,libclint,0)),""),"")</f>
        <v/>
      </c>
      <c r="D959" s="146" t="str">
        <f t="shared" si="42"/>
        <v/>
      </c>
      <c r="E959" s="146" t="str">
        <f>IF(A959&lt;&gt;"",IF('Données élèves'!G962&lt;&gt;"",IF('Données élèves'!AB962&lt;&gt;"",IF('Données élèves'!G962="LOC.ID",CONCATENATE("LOC.",'Données élèves'!AU$5),'Données élèves'!G962),""),""),"")</f>
        <v/>
      </c>
      <c r="F959" s="146" t="str">
        <f>IF(A959&lt;&gt;"",IF('Données élèves'!H962&lt;&gt;"",'Données élèves'!H962,""),"")</f>
        <v/>
      </c>
      <c r="G959" s="146" t="str">
        <f>IF(AND(A959&lt;&gt;"",'Données élèves'!AC962&lt;&gt;""),IF('Données élèves'!AC962=TRUE,INDEX(codesex,MATCH('Données élèves'!I962,libsex,0)),'Données élèves'!I962),"")</f>
        <v/>
      </c>
      <c r="H959" s="147" t="str">
        <f>IF(A959&lt;&gt;"",IF('Données élèves'!J962&lt;&gt;"",'Données élèves'!J962,""),"")</f>
        <v/>
      </c>
      <c r="I959" s="148" t="str">
        <f>IF(AND(A959&lt;&gt;"",'Données élèves'!AE962&lt;&gt;""),IF('Données élèves'!AE962=TRUE,INDEX(codenat,MATCH('Données élèves'!K962,libnat,0)),'Données élèves'!K962),"")</f>
        <v/>
      </c>
      <c r="J959" s="148" t="str">
        <f>IF(AND(A959&lt;&gt;"",'Données élèves'!AF962&lt;&gt;""),IF('Données élèves'!AF962=TRUE,INDEX(codelangue,MATCH('Données élèves'!L962,liblangue,0)),'Données élèves'!L962),"")</f>
        <v/>
      </c>
      <c r="K959" s="148" t="str">
        <f>IF(AND(A959&lt;&gt;"",'Données élèves'!AH962&lt;&gt;""),IF('Données élèves'!AH962=TRUE,IF(INDEX(codegem,MATCH('Données élèves'!M962,libgem,0))&lt;8000,INDEX(codegem,MATCH('Données élèves'!M962,libgem,0)),""),'Données élèves'!M962),"")</f>
        <v/>
      </c>
      <c r="L959" s="148" t="str">
        <f>IF(AND(A959&lt;&gt;"",'Données élèves'!AH962&lt;&gt;""),IF('Données élèves'!AH962=TRUE,INDEX(codegemhist,MATCH('Données élèves'!M962,libgem,0)),""),"")</f>
        <v/>
      </c>
      <c r="M959" s="148" t="str">
        <f>IF(AND(A959&lt;&gt;"",'Données élèves'!AH962&lt;&gt;""),IF('Données élèves'!AH962=TRUE,IF(INDEX(codegem,MATCH('Données élèves'!M962,libgem,0))&gt;=8000,INDEX(codegem,MATCH('Données élèves'!M962,libgem,0)),""),'Données élèves'!M962),"")</f>
        <v/>
      </c>
      <c r="N959" s="148" t="str">
        <f>IF(AND(A959&lt;&gt;"",'Données élèves'!AI962&lt;&gt;""),IF('Données élèves'!AI962=TRUE,INDEX(codeschart,MATCH('Données élèves'!N962,libschart,0)),'Données élèves'!N962),"")</f>
        <v/>
      </c>
      <c r="O959" s="148" t="str">
        <f>IF(AND(A959&lt;&gt;"",'Données élèves'!O962&lt;&gt;""),'Données élèves'!O962,"")</f>
        <v/>
      </c>
      <c r="P959" s="148" t="str">
        <f>IF(AND(A959&lt;&gt;"",'Données élèves'!AK962&lt;&gt;""),IF('Données élèves'!AK962=TRUE,INDEX(codeform,MATCH('Données élèves'!P962,libform,0)),'Données élèves'!P962),"")</f>
        <v/>
      </c>
      <c r="Q959" s="148" t="str">
        <f>IF(AND(A959&lt;&gt;"",'Données élèves'!AL962&lt;&gt;""),IF('Données élèves'!AL962=TRUE,INDEX(codespe,MATCH('Données élèves'!Q962,libspe,0)),'Données élèves'!Q962),"")</f>
        <v/>
      </c>
      <c r="R959" s="148" t="str">
        <f>IF(AND(A959&lt;&gt;"",OR('Données élèves'!AM962&lt;&gt;"",'Données élèves'!AT962=FALSE)),IF('Données élèves'!AM962=TRUE,INDEX(codemp1,MATCH('Données élèves'!R962,libmp1,0)),IF('Données élèves'!AT962=FALSE,0,'Données élèves'!R962)),"")</f>
        <v/>
      </c>
      <c r="S959" s="148" t="str">
        <f t="shared" si="43"/>
        <v/>
      </c>
      <c r="T959" s="148" t="str">
        <f t="shared" si="44"/>
        <v/>
      </c>
      <c r="U959" s="148" t="str">
        <f>IF(AND(A959&lt;&gt;"",'Données élèves'!S962&lt;&gt;""),'Données élèves'!S962,"")</f>
        <v/>
      </c>
      <c r="V959" s="148" t="str">
        <f>IF(AND(A959&lt;&gt;"",'Données élèves'!T962&lt;&gt;""),'Données élèves'!T962,"")</f>
        <v/>
      </c>
      <c r="W959" s="148" t="str">
        <f>IF(AND(A959&lt;&gt;"",'Données élèves'!U962&lt;&gt;""),'Données élèves'!U962,"")</f>
        <v/>
      </c>
      <c r="X959" s="148" t="str">
        <f>IF(AND(A959&lt;&gt;"",'Données élèves'!V962&lt;&gt;""),'Données élèves'!V962,"")</f>
        <v/>
      </c>
      <c r="Y959" s="148" t="str">
        <f>IF(AND(A959&lt;&gt;"",'Données élèves'!W962&lt;&gt;""),'Données élèves'!W962,"")</f>
        <v/>
      </c>
      <c r="Z959" s="148" t="str">
        <f>IF(AND(A959&lt;&gt;"",'Données élèves'!X962&lt;&gt;""),'Données élèves'!X962,"")</f>
        <v/>
      </c>
    </row>
    <row r="960" spans="1:26" x14ac:dyDescent="0.2">
      <c r="A960" s="146" t="str">
        <f>IF('Données élèves'!$C963&lt;&gt;"",'Données élèves'!A963,"")</f>
        <v/>
      </c>
      <c r="B960" s="146" t="str">
        <f>IF(A960&lt;&gt;"",'Données élèves'!B963,"")</f>
        <v/>
      </c>
      <c r="C960" s="146" t="str">
        <f>IF(AND(A960&lt;&gt;"",'Données élèves'!F963&lt;&gt;""),IF(INDEX(codeclint,MATCH('Données élèves'!F963,libclint,0))&lt;&gt;"",INDEX(codeclint,MATCH('Données élèves'!F963,libclint,0)),""),"")</f>
        <v/>
      </c>
      <c r="D960" s="146" t="str">
        <f t="shared" si="42"/>
        <v/>
      </c>
      <c r="E960" s="146" t="str">
        <f>IF(A960&lt;&gt;"",IF('Données élèves'!G963&lt;&gt;"",IF('Données élèves'!AB963&lt;&gt;"",IF('Données élèves'!G963="LOC.ID",CONCATENATE("LOC.",'Données élèves'!AU$5),'Données élèves'!G963),""),""),"")</f>
        <v/>
      </c>
      <c r="F960" s="146" t="str">
        <f>IF(A960&lt;&gt;"",IF('Données élèves'!H963&lt;&gt;"",'Données élèves'!H963,""),"")</f>
        <v/>
      </c>
      <c r="G960" s="146" t="str">
        <f>IF(AND(A960&lt;&gt;"",'Données élèves'!AC963&lt;&gt;""),IF('Données élèves'!AC963=TRUE,INDEX(codesex,MATCH('Données élèves'!I963,libsex,0)),'Données élèves'!I963),"")</f>
        <v/>
      </c>
      <c r="H960" s="147" t="str">
        <f>IF(A960&lt;&gt;"",IF('Données élèves'!J963&lt;&gt;"",'Données élèves'!J963,""),"")</f>
        <v/>
      </c>
      <c r="I960" s="148" t="str">
        <f>IF(AND(A960&lt;&gt;"",'Données élèves'!AE963&lt;&gt;""),IF('Données élèves'!AE963=TRUE,INDEX(codenat,MATCH('Données élèves'!K963,libnat,0)),'Données élèves'!K963),"")</f>
        <v/>
      </c>
      <c r="J960" s="148" t="str">
        <f>IF(AND(A960&lt;&gt;"",'Données élèves'!AF963&lt;&gt;""),IF('Données élèves'!AF963=TRUE,INDEX(codelangue,MATCH('Données élèves'!L963,liblangue,0)),'Données élèves'!L963),"")</f>
        <v/>
      </c>
      <c r="K960" s="148" t="str">
        <f>IF(AND(A960&lt;&gt;"",'Données élèves'!AH963&lt;&gt;""),IF('Données élèves'!AH963=TRUE,IF(INDEX(codegem,MATCH('Données élèves'!M963,libgem,0))&lt;8000,INDEX(codegem,MATCH('Données élèves'!M963,libgem,0)),""),'Données élèves'!M963),"")</f>
        <v/>
      </c>
      <c r="L960" s="148" t="str">
        <f>IF(AND(A960&lt;&gt;"",'Données élèves'!AH963&lt;&gt;""),IF('Données élèves'!AH963=TRUE,INDEX(codegemhist,MATCH('Données élèves'!M963,libgem,0)),""),"")</f>
        <v/>
      </c>
      <c r="M960" s="148" t="str">
        <f>IF(AND(A960&lt;&gt;"",'Données élèves'!AH963&lt;&gt;""),IF('Données élèves'!AH963=TRUE,IF(INDEX(codegem,MATCH('Données élèves'!M963,libgem,0))&gt;=8000,INDEX(codegem,MATCH('Données élèves'!M963,libgem,0)),""),'Données élèves'!M963),"")</f>
        <v/>
      </c>
      <c r="N960" s="148" t="str">
        <f>IF(AND(A960&lt;&gt;"",'Données élèves'!AI963&lt;&gt;""),IF('Données élèves'!AI963=TRUE,INDEX(codeschart,MATCH('Données élèves'!N963,libschart,0)),'Données élèves'!N963),"")</f>
        <v/>
      </c>
      <c r="O960" s="148" t="str">
        <f>IF(AND(A960&lt;&gt;"",'Données élèves'!O963&lt;&gt;""),'Données élèves'!O963,"")</f>
        <v/>
      </c>
      <c r="P960" s="148" t="str">
        <f>IF(AND(A960&lt;&gt;"",'Données élèves'!AK963&lt;&gt;""),IF('Données élèves'!AK963=TRUE,INDEX(codeform,MATCH('Données élèves'!P963,libform,0)),'Données élèves'!P963),"")</f>
        <v/>
      </c>
      <c r="Q960" s="148" t="str">
        <f>IF(AND(A960&lt;&gt;"",'Données élèves'!AL963&lt;&gt;""),IF('Données élèves'!AL963=TRUE,INDEX(codespe,MATCH('Données élèves'!Q963,libspe,0)),'Données élèves'!Q963),"")</f>
        <v/>
      </c>
      <c r="R960" s="148" t="str">
        <f>IF(AND(A960&lt;&gt;"",OR('Données élèves'!AM963&lt;&gt;"",'Données élèves'!AT963=FALSE)),IF('Données élèves'!AM963=TRUE,INDEX(codemp1,MATCH('Données élèves'!R963,libmp1,0)),IF('Données élèves'!AT963=FALSE,0,'Données élèves'!R963)),"")</f>
        <v/>
      </c>
      <c r="S960" s="148" t="str">
        <f t="shared" si="43"/>
        <v/>
      </c>
      <c r="T960" s="148" t="str">
        <f t="shared" si="44"/>
        <v/>
      </c>
      <c r="U960" s="148" t="str">
        <f>IF(AND(A960&lt;&gt;"",'Données élèves'!S963&lt;&gt;""),'Données élèves'!S963,"")</f>
        <v/>
      </c>
      <c r="V960" s="148" t="str">
        <f>IF(AND(A960&lt;&gt;"",'Données élèves'!T963&lt;&gt;""),'Données élèves'!T963,"")</f>
        <v/>
      </c>
      <c r="W960" s="148" t="str">
        <f>IF(AND(A960&lt;&gt;"",'Données élèves'!U963&lt;&gt;""),'Données élèves'!U963,"")</f>
        <v/>
      </c>
      <c r="X960" s="148" t="str">
        <f>IF(AND(A960&lt;&gt;"",'Données élèves'!V963&lt;&gt;""),'Données élèves'!V963,"")</f>
        <v/>
      </c>
      <c r="Y960" s="148" t="str">
        <f>IF(AND(A960&lt;&gt;"",'Données élèves'!W963&lt;&gt;""),'Données élèves'!W963,"")</f>
        <v/>
      </c>
      <c r="Z960" s="148" t="str">
        <f>IF(AND(A960&lt;&gt;"",'Données élèves'!X963&lt;&gt;""),'Données élèves'!X963,"")</f>
        <v/>
      </c>
    </row>
    <row r="961" spans="1:26" x14ac:dyDescent="0.2">
      <c r="A961" s="146" t="str">
        <f>IF('Données élèves'!$C964&lt;&gt;"",'Données élèves'!A964,"")</f>
        <v/>
      </c>
      <c r="B961" s="146" t="str">
        <f>IF(A961&lt;&gt;"",'Données élèves'!B964,"")</f>
        <v/>
      </c>
      <c r="C961" s="146" t="str">
        <f>IF(AND(A961&lt;&gt;"",'Données élèves'!F964&lt;&gt;""),IF(INDEX(codeclint,MATCH('Données élèves'!F964,libclint,0))&lt;&gt;"",INDEX(codeclint,MATCH('Données élèves'!F964,libclint,0)),""),"")</f>
        <v/>
      </c>
      <c r="D961" s="146" t="str">
        <f t="shared" si="42"/>
        <v/>
      </c>
      <c r="E961" s="146" t="str">
        <f>IF(A961&lt;&gt;"",IF('Données élèves'!G964&lt;&gt;"",IF('Données élèves'!AB964&lt;&gt;"",IF('Données élèves'!G964="LOC.ID",CONCATENATE("LOC.",'Données élèves'!AU$5),'Données élèves'!G964),""),""),"")</f>
        <v/>
      </c>
      <c r="F961" s="146" t="str">
        <f>IF(A961&lt;&gt;"",IF('Données élèves'!H964&lt;&gt;"",'Données élèves'!H964,""),"")</f>
        <v/>
      </c>
      <c r="G961" s="146" t="str">
        <f>IF(AND(A961&lt;&gt;"",'Données élèves'!AC964&lt;&gt;""),IF('Données élèves'!AC964=TRUE,INDEX(codesex,MATCH('Données élèves'!I964,libsex,0)),'Données élèves'!I964),"")</f>
        <v/>
      </c>
      <c r="H961" s="147" t="str">
        <f>IF(A961&lt;&gt;"",IF('Données élèves'!J964&lt;&gt;"",'Données élèves'!J964,""),"")</f>
        <v/>
      </c>
      <c r="I961" s="148" t="str">
        <f>IF(AND(A961&lt;&gt;"",'Données élèves'!AE964&lt;&gt;""),IF('Données élèves'!AE964=TRUE,INDEX(codenat,MATCH('Données élèves'!K964,libnat,0)),'Données élèves'!K964),"")</f>
        <v/>
      </c>
      <c r="J961" s="148" t="str">
        <f>IF(AND(A961&lt;&gt;"",'Données élèves'!AF964&lt;&gt;""),IF('Données élèves'!AF964=TRUE,INDEX(codelangue,MATCH('Données élèves'!L964,liblangue,0)),'Données élèves'!L964),"")</f>
        <v/>
      </c>
      <c r="K961" s="148" t="str">
        <f>IF(AND(A961&lt;&gt;"",'Données élèves'!AH964&lt;&gt;""),IF('Données élèves'!AH964=TRUE,IF(INDEX(codegem,MATCH('Données élèves'!M964,libgem,0))&lt;8000,INDEX(codegem,MATCH('Données élèves'!M964,libgem,0)),""),'Données élèves'!M964),"")</f>
        <v/>
      </c>
      <c r="L961" s="148" t="str">
        <f>IF(AND(A961&lt;&gt;"",'Données élèves'!AH964&lt;&gt;""),IF('Données élèves'!AH964=TRUE,INDEX(codegemhist,MATCH('Données élèves'!M964,libgem,0)),""),"")</f>
        <v/>
      </c>
      <c r="M961" s="148" t="str">
        <f>IF(AND(A961&lt;&gt;"",'Données élèves'!AH964&lt;&gt;""),IF('Données élèves'!AH964=TRUE,IF(INDEX(codegem,MATCH('Données élèves'!M964,libgem,0))&gt;=8000,INDEX(codegem,MATCH('Données élèves'!M964,libgem,0)),""),'Données élèves'!M964),"")</f>
        <v/>
      </c>
      <c r="N961" s="148" t="str">
        <f>IF(AND(A961&lt;&gt;"",'Données élèves'!AI964&lt;&gt;""),IF('Données élèves'!AI964=TRUE,INDEX(codeschart,MATCH('Données élèves'!N964,libschart,0)),'Données élèves'!N964),"")</f>
        <v/>
      </c>
      <c r="O961" s="148" t="str">
        <f>IF(AND(A961&lt;&gt;"",'Données élèves'!O964&lt;&gt;""),'Données élèves'!O964,"")</f>
        <v/>
      </c>
      <c r="P961" s="148" t="str">
        <f>IF(AND(A961&lt;&gt;"",'Données élèves'!AK964&lt;&gt;""),IF('Données élèves'!AK964=TRUE,INDEX(codeform,MATCH('Données élèves'!P964,libform,0)),'Données élèves'!P964),"")</f>
        <v/>
      </c>
      <c r="Q961" s="148" t="str">
        <f>IF(AND(A961&lt;&gt;"",'Données élèves'!AL964&lt;&gt;""),IF('Données élèves'!AL964=TRUE,INDEX(codespe,MATCH('Données élèves'!Q964,libspe,0)),'Données élèves'!Q964),"")</f>
        <v/>
      </c>
      <c r="R961" s="148" t="str">
        <f>IF(AND(A961&lt;&gt;"",OR('Données élèves'!AM964&lt;&gt;"",'Données élèves'!AT964=FALSE)),IF('Données élèves'!AM964=TRUE,INDEX(codemp1,MATCH('Données élèves'!R964,libmp1,0)),IF('Données élèves'!AT964=FALSE,0,'Données élèves'!R964)),"")</f>
        <v/>
      </c>
      <c r="S961" s="148" t="str">
        <f t="shared" si="43"/>
        <v/>
      </c>
      <c r="T961" s="148" t="str">
        <f t="shared" si="44"/>
        <v/>
      </c>
      <c r="U961" s="148" t="str">
        <f>IF(AND(A961&lt;&gt;"",'Données élèves'!S964&lt;&gt;""),'Données élèves'!S964,"")</f>
        <v/>
      </c>
      <c r="V961" s="148" t="str">
        <f>IF(AND(A961&lt;&gt;"",'Données élèves'!T964&lt;&gt;""),'Données élèves'!T964,"")</f>
        <v/>
      </c>
      <c r="W961" s="148" t="str">
        <f>IF(AND(A961&lt;&gt;"",'Données élèves'!U964&lt;&gt;""),'Données élèves'!U964,"")</f>
        <v/>
      </c>
      <c r="X961" s="148" t="str">
        <f>IF(AND(A961&lt;&gt;"",'Données élèves'!V964&lt;&gt;""),'Données élèves'!V964,"")</f>
        <v/>
      </c>
      <c r="Y961" s="148" t="str">
        <f>IF(AND(A961&lt;&gt;"",'Données élèves'!W964&lt;&gt;""),'Données élèves'!W964,"")</f>
        <v/>
      </c>
      <c r="Z961" s="148" t="str">
        <f>IF(AND(A961&lt;&gt;"",'Données élèves'!X964&lt;&gt;""),'Données élèves'!X964,"")</f>
        <v/>
      </c>
    </row>
    <row r="962" spans="1:26" x14ac:dyDescent="0.2">
      <c r="A962" s="146" t="str">
        <f>IF('Données élèves'!$C965&lt;&gt;"",'Données élèves'!A965,"")</f>
        <v/>
      </c>
      <c r="B962" s="146" t="str">
        <f>IF(A962&lt;&gt;"",'Données élèves'!B965,"")</f>
        <v/>
      </c>
      <c r="C962" s="146" t="str">
        <f>IF(AND(A962&lt;&gt;"",'Données élèves'!F965&lt;&gt;""),IF(INDEX(codeclint,MATCH('Données élèves'!F965,libclint,0))&lt;&gt;"",INDEX(codeclint,MATCH('Données élèves'!F965,libclint,0)),""),"")</f>
        <v/>
      </c>
      <c r="D962" s="146" t="str">
        <f t="shared" si="42"/>
        <v/>
      </c>
      <c r="E962" s="146" t="str">
        <f>IF(A962&lt;&gt;"",IF('Données élèves'!G965&lt;&gt;"",IF('Données élèves'!AB965&lt;&gt;"",IF('Données élèves'!G965="LOC.ID",CONCATENATE("LOC.",'Données élèves'!AU$5),'Données élèves'!G965),""),""),"")</f>
        <v/>
      </c>
      <c r="F962" s="146" t="str">
        <f>IF(A962&lt;&gt;"",IF('Données élèves'!H965&lt;&gt;"",'Données élèves'!H965,""),"")</f>
        <v/>
      </c>
      <c r="G962" s="146" t="str">
        <f>IF(AND(A962&lt;&gt;"",'Données élèves'!AC965&lt;&gt;""),IF('Données élèves'!AC965=TRUE,INDEX(codesex,MATCH('Données élèves'!I965,libsex,0)),'Données élèves'!I965),"")</f>
        <v/>
      </c>
      <c r="H962" s="147" t="str">
        <f>IF(A962&lt;&gt;"",IF('Données élèves'!J965&lt;&gt;"",'Données élèves'!J965,""),"")</f>
        <v/>
      </c>
      <c r="I962" s="148" t="str">
        <f>IF(AND(A962&lt;&gt;"",'Données élèves'!AE965&lt;&gt;""),IF('Données élèves'!AE965=TRUE,INDEX(codenat,MATCH('Données élèves'!K965,libnat,0)),'Données élèves'!K965),"")</f>
        <v/>
      </c>
      <c r="J962" s="148" t="str">
        <f>IF(AND(A962&lt;&gt;"",'Données élèves'!AF965&lt;&gt;""),IF('Données élèves'!AF965=TRUE,INDEX(codelangue,MATCH('Données élèves'!L965,liblangue,0)),'Données élèves'!L965),"")</f>
        <v/>
      </c>
      <c r="K962" s="148" t="str">
        <f>IF(AND(A962&lt;&gt;"",'Données élèves'!AH965&lt;&gt;""),IF('Données élèves'!AH965=TRUE,IF(INDEX(codegem,MATCH('Données élèves'!M965,libgem,0))&lt;8000,INDEX(codegem,MATCH('Données élèves'!M965,libgem,0)),""),'Données élèves'!M965),"")</f>
        <v/>
      </c>
      <c r="L962" s="148" t="str">
        <f>IF(AND(A962&lt;&gt;"",'Données élèves'!AH965&lt;&gt;""),IF('Données élèves'!AH965=TRUE,INDEX(codegemhist,MATCH('Données élèves'!M965,libgem,0)),""),"")</f>
        <v/>
      </c>
      <c r="M962" s="148" t="str">
        <f>IF(AND(A962&lt;&gt;"",'Données élèves'!AH965&lt;&gt;""),IF('Données élèves'!AH965=TRUE,IF(INDEX(codegem,MATCH('Données élèves'!M965,libgem,0))&gt;=8000,INDEX(codegem,MATCH('Données élèves'!M965,libgem,0)),""),'Données élèves'!M965),"")</f>
        <v/>
      </c>
      <c r="N962" s="148" t="str">
        <f>IF(AND(A962&lt;&gt;"",'Données élèves'!AI965&lt;&gt;""),IF('Données élèves'!AI965=TRUE,INDEX(codeschart,MATCH('Données élèves'!N965,libschart,0)),'Données élèves'!N965),"")</f>
        <v/>
      </c>
      <c r="O962" s="148" t="str">
        <f>IF(AND(A962&lt;&gt;"",'Données élèves'!O965&lt;&gt;""),'Données élèves'!O965,"")</f>
        <v/>
      </c>
      <c r="P962" s="148" t="str">
        <f>IF(AND(A962&lt;&gt;"",'Données élèves'!AK965&lt;&gt;""),IF('Données élèves'!AK965=TRUE,INDEX(codeform,MATCH('Données élèves'!P965,libform,0)),'Données élèves'!P965),"")</f>
        <v/>
      </c>
      <c r="Q962" s="148" t="str">
        <f>IF(AND(A962&lt;&gt;"",'Données élèves'!AL965&lt;&gt;""),IF('Données élèves'!AL965=TRUE,INDEX(codespe,MATCH('Données élèves'!Q965,libspe,0)),'Données élèves'!Q965),"")</f>
        <v/>
      </c>
      <c r="R962" s="148" t="str">
        <f>IF(AND(A962&lt;&gt;"",OR('Données élèves'!AM965&lt;&gt;"",'Données élèves'!AT965=FALSE)),IF('Données élèves'!AM965=TRUE,INDEX(codemp1,MATCH('Données élèves'!R965,libmp1,0)),IF('Données élèves'!AT965=FALSE,0,'Données élèves'!R965)),"")</f>
        <v/>
      </c>
      <c r="S962" s="148" t="str">
        <f t="shared" si="43"/>
        <v/>
      </c>
      <c r="T962" s="148" t="str">
        <f t="shared" si="44"/>
        <v/>
      </c>
      <c r="U962" s="148" t="str">
        <f>IF(AND(A962&lt;&gt;"",'Données élèves'!S965&lt;&gt;""),'Données élèves'!S965,"")</f>
        <v/>
      </c>
      <c r="V962" s="148" t="str">
        <f>IF(AND(A962&lt;&gt;"",'Données élèves'!T965&lt;&gt;""),'Données élèves'!T965,"")</f>
        <v/>
      </c>
      <c r="W962" s="148" t="str">
        <f>IF(AND(A962&lt;&gt;"",'Données élèves'!U965&lt;&gt;""),'Données élèves'!U965,"")</f>
        <v/>
      </c>
      <c r="X962" s="148" t="str">
        <f>IF(AND(A962&lt;&gt;"",'Données élèves'!V965&lt;&gt;""),'Données élèves'!V965,"")</f>
        <v/>
      </c>
      <c r="Y962" s="148" t="str">
        <f>IF(AND(A962&lt;&gt;"",'Données élèves'!W965&lt;&gt;""),'Données élèves'!W965,"")</f>
        <v/>
      </c>
      <c r="Z962" s="148" t="str">
        <f>IF(AND(A962&lt;&gt;"",'Données élèves'!X965&lt;&gt;""),'Données élèves'!X965,"")</f>
        <v/>
      </c>
    </row>
    <row r="963" spans="1:26" x14ac:dyDescent="0.2">
      <c r="A963" s="146" t="str">
        <f>IF('Données élèves'!$C966&lt;&gt;"",'Données élèves'!A966,"")</f>
        <v/>
      </c>
      <c r="B963" s="146" t="str">
        <f>IF(A963&lt;&gt;"",'Données élèves'!B966,"")</f>
        <v/>
      </c>
      <c r="C963" s="146" t="str">
        <f>IF(AND(A963&lt;&gt;"",'Données élèves'!F966&lt;&gt;""),IF(INDEX(codeclint,MATCH('Données élèves'!F966,libclint,0))&lt;&gt;"",INDEX(codeclint,MATCH('Données élèves'!F966,libclint,0)),""),"")</f>
        <v/>
      </c>
      <c r="D963" s="146" t="str">
        <f t="shared" ref="D963:D1001" si="45">IF(A963&lt;&gt;"",99990000,"")</f>
        <v/>
      </c>
      <c r="E963" s="146" t="str">
        <f>IF(A963&lt;&gt;"",IF('Données élèves'!G966&lt;&gt;"",IF('Données élèves'!AB966&lt;&gt;"",IF('Données élèves'!G966="LOC.ID",CONCATENATE("LOC.",'Données élèves'!AU$5),'Données élèves'!G966),""),""),"")</f>
        <v/>
      </c>
      <c r="F963" s="146" t="str">
        <f>IF(A963&lt;&gt;"",IF('Données élèves'!H966&lt;&gt;"",'Données élèves'!H966,""),"")</f>
        <v/>
      </c>
      <c r="G963" s="146" t="str">
        <f>IF(AND(A963&lt;&gt;"",'Données élèves'!AC966&lt;&gt;""),IF('Données élèves'!AC966=TRUE,INDEX(codesex,MATCH('Données élèves'!I966,libsex,0)),'Données élèves'!I966),"")</f>
        <v/>
      </c>
      <c r="H963" s="147" t="str">
        <f>IF(A963&lt;&gt;"",IF('Données élèves'!J966&lt;&gt;"",'Données élèves'!J966,""),"")</f>
        <v/>
      </c>
      <c r="I963" s="148" t="str">
        <f>IF(AND(A963&lt;&gt;"",'Données élèves'!AE966&lt;&gt;""),IF('Données élèves'!AE966=TRUE,INDEX(codenat,MATCH('Données élèves'!K966,libnat,0)),'Données élèves'!K966),"")</f>
        <v/>
      </c>
      <c r="J963" s="148" t="str">
        <f>IF(AND(A963&lt;&gt;"",'Données élèves'!AF966&lt;&gt;""),IF('Données élèves'!AF966=TRUE,INDEX(codelangue,MATCH('Données élèves'!L966,liblangue,0)),'Données élèves'!L966),"")</f>
        <v/>
      </c>
      <c r="K963" s="148" t="str">
        <f>IF(AND(A963&lt;&gt;"",'Données élèves'!AH966&lt;&gt;""),IF('Données élèves'!AH966=TRUE,IF(INDEX(codegem,MATCH('Données élèves'!M966,libgem,0))&lt;8000,INDEX(codegem,MATCH('Données élèves'!M966,libgem,0)),""),'Données élèves'!M966),"")</f>
        <v/>
      </c>
      <c r="L963" s="148" t="str">
        <f>IF(AND(A963&lt;&gt;"",'Données élèves'!AH966&lt;&gt;""),IF('Données élèves'!AH966=TRUE,INDEX(codegemhist,MATCH('Données élèves'!M966,libgem,0)),""),"")</f>
        <v/>
      </c>
      <c r="M963" s="148" t="str">
        <f>IF(AND(A963&lt;&gt;"",'Données élèves'!AH966&lt;&gt;""),IF('Données élèves'!AH966=TRUE,IF(INDEX(codegem,MATCH('Données élèves'!M966,libgem,0))&gt;=8000,INDEX(codegem,MATCH('Données élèves'!M966,libgem,0)),""),'Données élèves'!M966),"")</f>
        <v/>
      </c>
      <c r="N963" s="148" t="str">
        <f>IF(AND(A963&lt;&gt;"",'Données élèves'!AI966&lt;&gt;""),IF('Données élèves'!AI966=TRUE,INDEX(codeschart,MATCH('Données élèves'!N966,libschart,0)),'Données élèves'!N966),"")</f>
        <v/>
      </c>
      <c r="O963" s="148" t="str">
        <f>IF(AND(A963&lt;&gt;"",'Données élèves'!O966&lt;&gt;""),'Données élèves'!O966,"")</f>
        <v/>
      </c>
      <c r="P963" s="148" t="str">
        <f>IF(AND(A963&lt;&gt;"",'Données élèves'!AK966&lt;&gt;""),IF('Données élèves'!AK966=TRUE,INDEX(codeform,MATCH('Données élèves'!P966,libform,0)),'Données élèves'!P966),"")</f>
        <v/>
      </c>
      <c r="Q963" s="148" t="str">
        <f>IF(AND(A963&lt;&gt;"",'Données élèves'!AL966&lt;&gt;""),IF('Données élèves'!AL966=TRUE,INDEX(codespe,MATCH('Données élèves'!Q966,libspe,0)),'Données élèves'!Q966),"")</f>
        <v/>
      </c>
      <c r="R963" s="148" t="str">
        <f>IF(AND(A963&lt;&gt;"",OR('Données élèves'!AM966&lt;&gt;"",'Données élèves'!AT966=FALSE)),IF('Données élèves'!AM966=TRUE,INDEX(codemp1,MATCH('Données élèves'!R966,libmp1,0)),IF('Données élèves'!AT966=FALSE,0,'Données élèves'!R966)),"")</f>
        <v/>
      </c>
      <c r="S963" s="148" t="str">
        <f t="shared" ref="S963:S1001" si="46">IF(A963&lt;&gt;"",98990000,"")</f>
        <v/>
      </c>
      <c r="T963" s="148" t="str">
        <f t="shared" ref="T963:T1001" si="47">IF(A963&lt;&gt;"",99,"")</f>
        <v/>
      </c>
      <c r="U963" s="148" t="str">
        <f>IF(AND(A963&lt;&gt;"",'Données élèves'!S966&lt;&gt;""),'Données élèves'!S966,"")</f>
        <v/>
      </c>
      <c r="V963" s="148" t="str">
        <f>IF(AND(A963&lt;&gt;"",'Données élèves'!T966&lt;&gt;""),'Données élèves'!T966,"")</f>
        <v/>
      </c>
      <c r="W963" s="148" t="str">
        <f>IF(AND(A963&lt;&gt;"",'Données élèves'!U966&lt;&gt;""),'Données élèves'!U966,"")</f>
        <v/>
      </c>
      <c r="X963" s="148" t="str">
        <f>IF(AND(A963&lt;&gt;"",'Données élèves'!V966&lt;&gt;""),'Données élèves'!V966,"")</f>
        <v/>
      </c>
      <c r="Y963" s="148" t="str">
        <f>IF(AND(A963&lt;&gt;"",'Données élèves'!W966&lt;&gt;""),'Données élèves'!W966,"")</f>
        <v/>
      </c>
      <c r="Z963" s="148" t="str">
        <f>IF(AND(A963&lt;&gt;"",'Données élèves'!X966&lt;&gt;""),'Données élèves'!X966,"")</f>
        <v/>
      </c>
    </row>
    <row r="964" spans="1:26" x14ac:dyDescent="0.2">
      <c r="A964" s="146" t="str">
        <f>IF('Données élèves'!$C967&lt;&gt;"",'Données élèves'!A967,"")</f>
        <v/>
      </c>
      <c r="B964" s="146" t="str">
        <f>IF(A964&lt;&gt;"",'Données élèves'!B967,"")</f>
        <v/>
      </c>
      <c r="C964" s="146" t="str">
        <f>IF(AND(A964&lt;&gt;"",'Données élèves'!F967&lt;&gt;""),IF(INDEX(codeclint,MATCH('Données élèves'!F967,libclint,0))&lt;&gt;"",INDEX(codeclint,MATCH('Données élèves'!F967,libclint,0)),""),"")</f>
        <v/>
      </c>
      <c r="D964" s="146" t="str">
        <f t="shared" si="45"/>
        <v/>
      </c>
      <c r="E964" s="146" t="str">
        <f>IF(A964&lt;&gt;"",IF('Données élèves'!G967&lt;&gt;"",IF('Données élèves'!AB967&lt;&gt;"",IF('Données élèves'!G967="LOC.ID",CONCATENATE("LOC.",'Données élèves'!AU$5),'Données élèves'!G967),""),""),"")</f>
        <v/>
      </c>
      <c r="F964" s="146" t="str">
        <f>IF(A964&lt;&gt;"",IF('Données élèves'!H967&lt;&gt;"",'Données élèves'!H967,""),"")</f>
        <v/>
      </c>
      <c r="G964" s="146" t="str">
        <f>IF(AND(A964&lt;&gt;"",'Données élèves'!AC967&lt;&gt;""),IF('Données élèves'!AC967=TRUE,INDEX(codesex,MATCH('Données élèves'!I967,libsex,0)),'Données élèves'!I967),"")</f>
        <v/>
      </c>
      <c r="H964" s="147" t="str">
        <f>IF(A964&lt;&gt;"",IF('Données élèves'!J967&lt;&gt;"",'Données élèves'!J967,""),"")</f>
        <v/>
      </c>
      <c r="I964" s="148" t="str">
        <f>IF(AND(A964&lt;&gt;"",'Données élèves'!AE967&lt;&gt;""),IF('Données élèves'!AE967=TRUE,INDEX(codenat,MATCH('Données élèves'!K967,libnat,0)),'Données élèves'!K967),"")</f>
        <v/>
      </c>
      <c r="J964" s="148" t="str">
        <f>IF(AND(A964&lt;&gt;"",'Données élèves'!AF967&lt;&gt;""),IF('Données élèves'!AF967=TRUE,INDEX(codelangue,MATCH('Données élèves'!L967,liblangue,0)),'Données élèves'!L967),"")</f>
        <v/>
      </c>
      <c r="K964" s="148" t="str">
        <f>IF(AND(A964&lt;&gt;"",'Données élèves'!AH967&lt;&gt;""),IF('Données élèves'!AH967=TRUE,IF(INDEX(codegem,MATCH('Données élèves'!M967,libgem,0))&lt;8000,INDEX(codegem,MATCH('Données élèves'!M967,libgem,0)),""),'Données élèves'!M967),"")</f>
        <v/>
      </c>
      <c r="L964" s="148" t="str">
        <f>IF(AND(A964&lt;&gt;"",'Données élèves'!AH967&lt;&gt;""),IF('Données élèves'!AH967=TRUE,INDEX(codegemhist,MATCH('Données élèves'!M967,libgem,0)),""),"")</f>
        <v/>
      </c>
      <c r="M964" s="148" t="str">
        <f>IF(AND(A964&lt;&gt;"",'Données élèves'!AH967&lt;&gt;""),IF('Données élèves'!AH967=TRUE,IF(INDEX(codegem,MATCH('Données élèves'!M967,libgem,0))&gt;=8000,INDEX(codegem,MATCH('Données élèves'!M967,libgem,0)),""),'Données élèves'!M967),"")</f>
        <v/>
      </c>
      <c r="N964" s="148" t="str">
        <f>IF(AND(A964&lt;&gt;"",'Données élèves'!AI967&lt;&gt;""),IF('Données élèves'!AI967=TRUE,INDEX(codeschart,MATCH('Données élèves'!N967,libschart,0)),'Données élèves'!N967),"")</f>
        <v/>
      </c>
      <c r="O964" s="148" t="str">
        <f>IF(AND(A964&lt;&gt;"",'Données élèves'!O967&lt;&gt;""),'Données élèves'!O967,"")</f>
        <v/>
      </c>
      <c r="P964" s="148" t="str">
        <f>IF(AND(A964&lt;&gt;"",'Données élèves'!AK967&lt;&gt;""),IF('Données élèves'!AK967=TRUE,INDEX(codeform,MATCH('Données élèves'!P967,libform,0)),'Données élèves'!P967),"")</f>
        <v/>
      </c>
      <c r="Q964" s="148" t="str">
        <f>IF(AND(A964&lt;&gt;"",'Données élèves'!AL967&lt;&gt;""),IF('Données élèves'!AL967=TRUE,INDEX(codespe,MATCH('Données élèves'!Q967,libspe,0)),'Données élèves'!Q967),"")</f>
        <v/>
      </c>
      <c r="R964" s="148" t="str">
        <f>IF(AND(A964&lt;&gt;"",OR('Données élèves'!AM967&lt;&gt;"",'Données élèves'!AT967=FALSE)),IF('Données élèves'!AM967=TRUE,INDEX(codemp1,MATCH('Données élèves'!R967,libmp1,0)),IF('Données élèves'!AT967=FALSE,0,'Données élèves'!R967)),"")</f>
        <v/>
      </c>
      <c r="S964" s="148" t="str">
        <f t="shared" si="46"/>
        <v/>
      </c>
      <c r="T964" s="148" t="str">
        <f t="shared" si="47"/>
        <v/>
      </c>
      <c r="U964" s="148" t="str">
        <f>IF(AND(A964&lt;&gt;"",'Données élèves'!S967&lt;&gt;""),'Données élèves'!S967,"")</f>
        <v/>
      </c>
      <c r="V964" s="148" t="str">
        <f>IF(AND(A964&lt;&gt;"",'Données élèves'!T967&lt;&gt;""),'Données élèves'!T967,"")</f>
        <v/>
      </c>
      <c r="W964" s="148" t="str">
        <f>IF(AND(A964&lt;&gt;"",'Données élèves'!U967&lt;&gt;""),'Données élèves'!U967,"")</f>
        <v/>
      </c>
      <c r="X964" s="148" t="str">
        <f>IF(AND(A964&lt;&gt;"",'Données élèves'!V967&lt;&gt;""),'Données élèves'!V967,"")</f>
        <v/>
      </c>
      <c r="Y964" s="148" t="str">
        <f>IF(AND(A964&lt;&gt;"",'Données élèves'!W967&lt;&gt;""),'Données élèves'!W967,"")</f>
        <v/>
      </c>
      <c r="Z964" s="148" t="str">
        <f>IF(AND(A964&lt;&gt;"",'Données élèves'!X967&lt;&gt;""),'Données élèves'!X967,"")</f>
        <v/>
      </c>
    </row>
    <row r="965" spans="1:26" x14ac:dyDescent="0.2">
      <c r="A965" s="146" t="str">
        <f>IF('Données élèves'!$C968&lt;&gt;"",'Données élèves'!A968,"")</f>
        <v/>
      </c>
      <c r="B965" s="146" t="str">
        <f>IF(A965&lt;&gt;"",'Données élèves'!B968,"")</f>
        <v/>
      </c>
      <c r="C965" s="146" t="str">
        <f>IF(AND(A965&lt;&gt;"",'Données élèves'!F968&lt;&gt;""),IF(INDEX(codeclint,MATCH('Données élèves'!F968,libclint,0))&lt;&gt;"",INDEX(codeclint,MATCH('Données élèves'!F968,libclint,0)),""),"")</f>
        <v/>
      </c>
      <c r="D965" s="146" t="str">
        <f t="shared" si="45"/>
        <v/>
      </c>
      <c r="E965" s="146" t="str">
        <f>IF(A965&lt;&gt;"",IF('Données élèves'!G968&lt;&gt;"",IF('Données élèves'!AB968&lt;&gt;"",IF('Données élèves'!G968="LOC.ID",CONCATENATE("LOC.",'Données élèves'!AU$5),'Données élèves'!G968),""),""),"")</f>
        <v/>
      </c>
      <c r="F965" s="146" t="str">
        <f>IF(A965&lt;&gt;"",IF('Données élèves'!H968&lt;&gt;"",'Données élèves'!H968,""),"")</f>
        <v/>
      </c>
      <c r="G965" s="146" t="str">
        <f>IF(AND(A965&lt;&gt;"",'Données élèves'!AC968&lt;&gt;""),IF('Données élèves'!AC968=TRUE,INDEX(codesex,MATCH('Données élèves'!I968,libsex,0)),'Données élèves'!I968),"")</f>
        <v/>
      </c>
      <c r="H965" s="147" t="str">
        <f>IF(A965&lt;&gt;"",IF('Données élèves'!J968&lt;&gt;"",'Données élèves'!J968,""),"")</f>
        <v/>
      </c>
      <c r="I965" s="148" t="str">
        <f>IF(AND(A965&lt;&gt;"",'Données élèves'!AE968&lt;&gt;""),IF('Données élèves'!AE968=TRUE,INDEX(codenat,MATCH('Données élèves'!K968,libnat,0)),'Données élèves'!K968),"")</f>
        <v/>
      </c>
      <c r="J965" s="148" t="str">
        <f>IF(AND(A965&lt;&gt;"",'Données élèves'!AF968&lt;&gt;""),IF('Données élèves'!AF968=TRUE,INDEX(codelangue,MATCH('Données élèves'!L968,liblangue,0)),'Données élèves'!L968),"")</f>
        <v/>
      </c>
      <c r="K965" s="148" t="str">
        <f>IF(AND(A965&lt;&gt;"",'Données élèves'!AH968&lt;&gt;""),IF('Données élèves'!AH968=TRUE,IF(INDEX(codegem,MATCH('Données élèves'!M968,libgem,0))&lt;8000,INDEX(codegem,MATCH('Données élèves'!M968,libgem,0)),""),'Données élèves'!M968),"")</f>
        <v/>
      </c>
      <c r="L965" s="148" t="str">
        <f>IF(AND(A965&lt;&gt;"",'Données élèves'!AH968&lt;&gt;""),IF('Données élèves'!AH968=TRUE,INDEX(codegemhist,MATCH('Données élèves'!M968,libgem,0)),""),"")</f>
        <v/>
      </c>
      <c r="M965" s="148" t="str">
        <f>IF(AND(A965&lt;&gt;"",'Données élèves'!AH968&lt;&gt;""),IF('Données élèves'!AH968=TRUE,IF(INDEX(codegem,MATCH('Données élèves'!M968,libgem,0))&gt;=8000,INDEX(codegem,MATCH('Données élèves'!M968,libgem,0)),""),'Données élèves'!M968),"")</f>
        <v/>
      </c>
      <c r="N965" s="148" t="str">
        <f>IF(AND(A965&lt;&gt;"",'Données élèves'!AI968&lt;&gt;""),IF('Données élèves'!AI968=TRUE,INDEX(codeschart,MATCH('Données élèves'!N968,libschart,0)),'Données élèves'!N968),"")</f>
        <v/>
      </c>
      <c r="O965" s="148" t="str">
        <f>IF(AND(A965&lt;&gt;"",'Données élèves'!O968&lt;&gt;""),'Données élèves'!O968,"")</f>
        <v/>
      </c>
      <c r="P965" s="148" t="str">
        <f>IF(AND(A965&lt;&gt;"",'Données élèves'!AK968&lt;&gt;""),IF('Données élèves'!AK968=TRUE,INDEX(codeform,MATCH('Données élèves'!P968,libform,0)),'Données élèves'!P968),"")</f>
        <v/>
      </c>
      <c r="Q965" s="148" t="str">
        <f>IF(AND(A965&lt;&gt;"",'Données élèves'!AL968&lt;&gt;""),IF('Données élèves'!AL968=TRUE,INDEX(codespe,MATCH('Données élèves'!Q968,libspe,0)),'Données élèves'!Q968),"")</f>
        <v/>
      </c>
      <c r="R965" s="148" t="str">
        <f>IF(AND(A965&lt;&gt;"",OR('Données élèves'!AM968&lt;&gt;"",'Données élèves'!AT968=FALSE)),IF('Données élèves'!AM968=TRUE,INDEX(codemp1,MATCH('Données élèves'!R968,libmp1,0)),IF('Données élèves'!AT968=FALSE,0,'Données élèves'!R968)),"")</f>
        <v/>
      </c>
      <c r="S965" s="148" t="str">
        <f t="shared" si="46"/>
        <v/>
      </c>
      <c r="T965" s="148" t="str">
        <f t="shared" si="47"/>
        <v/>
      </c>
      <c r="U965" s="148" t="str">
        <f>IF(AND(A965&lt;&gt;"",'Données élèves'!S968&lt;&gt;""),'Données élèves'!S968,"")</f>
        <v/>
      </c>
      <c r="V965" s="148" t="str">
        <f>IF(AND(A965&lt;&gt;"",'Données élèves'!T968&lt;&gt;""),'Données élèves'!T968,"")</f>
        <v/>
      </c>
      <c r="W965" s="148" t="str">
        <f>IF(AND(A965&lt;&gt;"",'Données élèves'!U968&lt;&gt;""),'Données élèves'!U968,"")</f>
        <v/>
      </c>
      <c r="X965" s="148" t="str">
        <f>IF(AND(A965&lt;&gt;"",'Données élèves'!V968&lt;&gt;""),'Données élèves'!V968,"")</f>
        <v/>
      </c>
      <c r="Y965" s="148" t="str">
        <f>IF(AND(A965&lt;&gt;"",'Données élèves'!W968&lt;&gt;""),'Données élèves'!W968,"")</f>
        <v/>
      </c>
      <c r="Z965" s="148" t="str">
        <f>IF(AND(A965&lt;&gt;"",'Données élèves'!X968&lt;&gt;""),'Données élèves'!X968,"")</f>
        <v/>
      </c>
    </row>
    <row r="966" spans="1:26" x14ac:dyDescent="0.2">
      <c r="A966" s="146" t="str">
        <f>IF('Données élèves'!$C969&lt;&gt;"",'Données élèves'!A969,"")</f>
        <v/>
      </c>
      <c r="B966" s="146" t="str">
        <f>IF(A966&lt;&gt;"",'Données élèves'!B969,"")</f>
        <v/>
      </c>
      <c r="C966" s="146" t="str">
        <f>IF(AND(A966&lt;&gt;"",'Données élèves'!F969&lt;&gt;""),IF(INDEX(codeclint,MATCH('Données élèves'!F969,libclint,0))&lt;&gt;"",INDEX(codeclint,MATCH('Données élèves'!F969,libclint,0)),""),"")</f>
        <v/>
      </c>
      <c r="D966" s="146" t="str">
        <f t="shared" si="45"/>
        <v/>
      </c>
      <c r="E966" s="146" t="str">
        <f>IF(A966&lt;&gt;"",IF('Données élèves'!G969&lt;&gt;"",IF('Données élèves'!AB969&lt;&gt;"",IF('Données élèves'!G969="LOC.ID",CONCATENATE("LOC.",'Données élèves'!AU$5),'Données élèves'!G969),""),""),"")</f>
        <v/>
      </c>
      <c r="F966" s="146" t="str">
        <f>IF(A966&lt;&gt;"",IF('Données élèves'!H969&lt;&gt;"",'Données élèves'!H969,""),"")</f>
        <v/>
      </c>
      <c r="G966" s="146" t="str">
        <f>IF(AND(A966&lt;&gt;"",'Données élèves'!AC969&lt;&gt;""),IF('Données élèves'!AC969=TRUE,INDEX(codesex,MATCH('Données élèves'!I969,libsex,0)),'Données élèves'!I969),"")</f>
        <v/>
      </c>
      <c r="H966" s="147" t="str">
        <f>IF(A966&lt;&gt;"",IF('Données élèves'!J969&lt;&gt;"",'Données élèves'!J969,""),"")</f>
        <v/>
      </c>
      <c r="I966" s="148" t="str">
        <f>IF(AND(A966&lt;&gt;"",'Données élèves'!AE969&lt;&gt;""),IF('Données élèves'!AE969=TRUE,INDEX(codenat,MATCH('Données élèves'!K969,libnat,0)),'Données élèves'!K969),"")</f>
        <v/>
      </c>
      <c r="J966" s="148" t="str">
        <f>IF(AND(A966&lt;&gt;"",'Données élèves'!AF969&lt;&gt;""),IF('Données élèves'!AF969=TRUE,INDEX(codelangue,MATCH('Données élèves'!L969,liblangue,0)),'Données élèves'!L969),"")</f>
        <v/>
      </c>
      <c r="K966" s="148" t="str">
        <f>IF(AND(A966&lt;&gt;"",'Données élèves'!AH969&lt;&gt;""),IF('Données élèves'!AH969=TRUE,IF(INDEX(codegem,MATCH('Données élèves'!M969,libgem,0))&lt;8000,INDEX(codegem,MATCH('Données élèves'!M969,libgem,0)),""),'Données élèves'!M969),"")</f>
        <v/>
      </c>
      <c r="L966" s="148" t="str">
        <f>IF(AND(A966&lt;&gt;"",'Données élèves'!AH969&lt;&gt;""),IF('Données élèves'!AH969=TRUE,INDEX(codegemhist,MATCH('Données élèves'!M969,libgem,0)),""),"")</f>
        <v/>
      </c>
      <c r="M966" s="148" t="str">
        <f>IF(AND(A966&lt;&gt;"",'Données élèves'!AH969&lt;&gt;""),IF('Données élèves'!AH969=TRUE,IF(INDEX(codegem,MATCH('Données élèves'!M969,libgem,0))&gt;=8000,INDEX(codegem,MATCH('Données élèves'!M969,libgem,0)),""),'Données élèves'!M969),"")</f>
        <v/>
      </c>
      <c r="N966" s="148" t="str">
        <f>IF(AND(A966&lt;&gt;"",'Données élèves'!AI969&lt;&gt;""),IF('Données élèves'!AI969=TRUE,INDEX(codeschart,MATCH('Données élèves'!N969,libschart,0)),'Données élèves'!N969),"")</f>
        <v/>
      </c>
      <c r="O966" s="148" t="str">
        <f>IF(AND(A966&lt;&gt;"",'Données élèves'!O969&lt;&gt;""),'Données élèves'!O969,"")</f>
        <v/>
      </c>
      <c r="P966" s="148" t="str">
        <f>IF(AND(A966&lt;&gt;"",'Données élèves'!AK969&lt;&gt;""),IF('Données élèves'!AK969=TRUE,INDEX(codeform,MATCH('Données élèves'!P969,libform,0)),'Données élèves'!P969),"")</f>
        <v/>
      </c>
      <c r="Q966" s="148" t="str">
        <f>IF(AND(A966&lt;&gt;"",'Données élèves'!AL969&lt;&gt;""),IF('Données élèves'!AL969=TRUE,INDEX(codespe,MATCH('Données élèves'!Q969,libspe,0)),'Données élèves'!Q969),"")</f>
        <v/>
      </c>
      <c r="R966" s="148" t="str">
        <f>IF(AND(A966&lt;&gt;"",OR('Données élèves'!AM969&lt;&gt;"",'Données élèves'!AT969=FALSE)),IF('Données élèves'!AM969=TRUE,INDEX(codemp1,MATCH('Données élèves'!R969,libmp1,0)),IF('Données élèves'!AT969=FALSE,0,'Données élèves'!R969)),"")</f>
        <v/>
      </c>
      <c r="S966" s="148" t="str">
        <f t="shared" si="46"/>
        <v/>
      </c>
      <c r="T966" s="148" t="str">
        <f t="shared" si="47"/>
        <v/>
      </c>
      <c r="U966" s="148" t="str">
        <f>IF(AND(A966&lt;&gt;"",'Données élèves'!S969&lt;&gt;""),'Données élèves'!S969,"")</f>
        <v/>
      </c>
      <c r="V966" s="148" t="str">
        <f>IF(AND(A966&lt;&gt;"",'Données élèves'!T969&lt;&gt;""),'Données élèves'!T969,"")</f>
        <v/>
      </c>
      <c r="W966" s="148" t="str">
        <f>IF(AND(A966&lt;&gt;"",'Données élèves'!U969&lt;&gt;""),'Données élèves'!U969,"")</f>
        <v/>
      </c>
      <c r="X966" s="148" t="str">
        <f>IF(AND(A966&lt;&gt;"",'Données élèves'!V969&lt;&gt;""),'Données élèves'!V969,"")</f>
        <v/>
      </c>
      <c r="Y966" s="148" t="str">
        <f>IF(AND(A966&lt;&gt;"",'Données élèves'!W969&lt;&gt;""),'Données élèves'!W969,"")</f>
        <v/>
      </c>
      <c r="Z966" s="148" t="str">
        <f>IF(AND(A966&lt;&gt;"",'Données élèves'!X969&lt;&gt;""),'Données élèves'!X969,"")</f>
        <v/>
      </c>
    </row>
    <row r="967" spans="1:26" x14ac:dyDescent="0.2">
      <c r="A967" s="146" t="str">
        <f>IF('Données élèves'!$C970&lt;&gt;"",'Données élèves'!A970,"")</f>
        <v/>
      </c>
      <c r="B967" s="146" t="str">
        <f>IF(A967&lt;&gt;"",'Données élèves'!B970,"")</f>
        <v/>
      </c>
      <c r="C967" s="146" t="str">
        <f>IF(AND(A967&lt;&gt;"",'Données élèves'!F970&lt;&gt;""),IF(INDEX(codeclint,MATCH('Données élèves'!F970,libclint,0))&lt;&gt;"",INDEX(codeclint,MATCH('Données élèves'!F970,libclint,0)),""),"")</f>
        <v/>
      </c>
      <c r="D967" s="146" t="str">
        <f t="shared" si="45"/>
        <v/>
      </c>
      <c r="E967" s="146" t="str">
        <f>IF(A967&lt;&gt;"",IF('Données élèves'!G970&lt;&gt;"",IF('Données élèves'!AB970&lt;&gt;"",IF('Données élèves'!G970="LOC.ID",CONCATENATE("LOC.",'Données élèves'!AU$5),'Données élèves'!G970),""),""),"")</f>
        <v/>
      </c>
      <c r="F967" s="146" t="str">
        <f>IF(A967&lt;&gt;"",IF('Données élèves'!H970&lt;&gt;"",'Données élèves'!H970,""),"")</f>
        <v/>
      </c>
      <c r="G967" s="146" t="str">
        <f>IF(AND(A967&lt;&gt;"",'Données élèves'!AC970&lt;&gt;""),IF('Données élèves'!AC970=TRUE,INDEX(codesex,MATCH('Données élèves'!I970,libsex,0)),'Données élèves'!I970),"")</f>
        <v/>
      </c>
      <c r="H967" s="147" t="str">
        <f>IF(A967&lt;&gt;"",IF('Données élèves'!J970&lt;&gt;"",'Données élèves'!J970,""),"")</f>
        <v/>
      </c>
      <c r="I967" s="148" t="str">
        <f>IF(AND(A967&lt;&gt;"",'Données élèves'!AE970&lt;&gt;""),IF('Données élèves'!AE970=TRUE,INDEX(codenat,MATCH('Données élèves'!K970,libnat,0)),'Données élèves'!K970),"")</f>
        <v/>
      </c>
      <c r="J967" s="148" t="str">
        <f>IF(AND(A967&lt;&gt;"",'Données élèves'!AF970&lt;&gt;""),IF('Données élèves'!AF970=TRUE,INDEX(codelangue,MATCH('Données élèves'!L970,liblangue,0)),'Données élèves'!L970),"")</f>
        <v/>
      </c>
      <c r="K967" s="148" t="str">
        <f>IF(AND(A967&lt;&gt;"",'Données élèves'!AH970&lt;&gt;""),IF('Données élèves'!AH970=TRUE,IF(INDEX(codegem,MATCH('Données élèves'!M970,libgem,0))&lt;8000,INDEX(codegem,MATCH('Données élèves'!M970,libgem,0)),""),'Données élèves'!M970),"")</f>
        <v/>
      </c>
      <c r="L967" s="148" t="str">
        <f>IF(AND(A967&lt;&gt;"",'Données élèves'!AH970&lt;&gt;""),IF('Données élèves'!AH970=TRUE,INDEX(codegemhist,MATCH('Données élèves'!M970,libgem,0)),""),"")</f>
        <v/>
      </c>
      <c r="M967" s="148" t="str">
        <f>IF(AND(A967&lt;&gt;"",'Données élèves'!AH970&lt;&gt;""),IF('Données élèves'!AH970=TRUE,IF(INDEX(codegem,MATCH('Données élèves'!M970,libgem,0))&gt;=8000,INDEX(codegem,MATCH('Données élèves'!M970,libgem,0)),""),'Données élèves'!M970),"")</f>
        <v/>
      </c>
      <c r="N967" s="148" t="str">
        <f>IF(AND(A967&lt;&gt;"",'Données élèves'!AI970&lt;&gt;""),IF('Données élèves'!AI970=TRUE,INDEX(codeschart,MATCH('Données élèves'!N970,libschart,0)),'Données élèves'!N970),"")</f>
        <v/>
      </c>
      <c r="O967" s="148" t="str">
        <f>IF(AND(A967&lt;&gt;"",'Données élèves'!O970&lt;&gt;""),'Données élèves'!O970,"")</f>
        <v/>
      </c>
      <c r="P967" s="148" t="str">
        <f>IF(AND(A967&lt;&gt;"",'Données élèves'!AK970&lt;&gt;""),IF('Données élèves'!AK970=TRUE,INDEX(codeform,MATCH('Données élèves'!P970,libform,0)),'Données élèves'!P970),"")</f>
        <v/>
      </c>
      <c r="Q967" s="148" t="str">
        <f>IF(AND(A967&lt;&gt;"",'Données élèves'!AL970&lt;&gt;""),IF('Données élèves'!AL970=TRUE,INDEX(codespe,MATCH('Données élèves'!Q970,libspe,0)),'Données élèves'!Q970),"")</f>
        <v/>
      </c>
      <c r="R967" s="148" t="str">
        <f>IF(AND(A967&lt;&gt;"",OR('Données élèves'!AM970&lt;&gt;"",'Données élèves'!AT970=FALSE)),IF('Données élèves'!AM970=TRUE,INDEX(codemp1,MATCH('Données élèves'!R970,libmp1,0)),IF('Données élèves'!AT970=FALSE,0,'Données élèves'!R970)),"")</f>
        <v/>
      </c>
      <c r="S967" s="148" t="str">
        <f t="shared" si="46"/>
        <v/>
      </c>
      <c r="T967" s="148" t="str">
        <f t="shared" si="47"/>
        <v/>
      </c>
      <c r="U967" s="148" t="str">
        <f>IF(AND(A967&lt;&gt;"",'Données élèves'!S970&lt;&gt;""),'Données élèves'!S970,"")</f>
        <v/>
      </c>
      <c r="V967" s="148" t="str">
        <f>IF(AND(A967&lt;&gt;"",'Données élèves'!T970&lt;&gt;""),'Données élèves'!T970,"")</f>
        <v/>
      </c>
      <c r="W967" s="148" t="str">
        <f>IF(AND(A967&lt;&gt;"",'Données élèves'!U970&lt;&gt;""),'Données élèves'!U970,"")</f>
        <v/>
      </c>
      <c r="X967" s="148" t="str">
        <f>IF(AND(A967&lt;&gt;"",'Données élèves'!V970&lt;&gt;""),'Données élèves'!V970,"")</f>
        <v/>
      </c>
      <c r="Y967" s="148" t="str">
        <f>IF(AND(A967&lt;&gt;"",'Données élèves'!W970&lt;&gt;""),'Données élèves'!W970,"")</f>
        <v/>
      </c>
      <c r="Z967" s="148" t="str">
        <f>IF(AND(A967&lt;&gt;"",'Données élèves'!X970&lt;&gt;""),'Données élèves'!X970,"")</f>
        <v/>
      </c>
    </row>
    <row r="968" spans="1:26" x14ac:dyDescent="0.2">
      <c r="A968" s="146" t="str">
        <f>IF('Données élèves'!$C971&lt;&gt;"",'Données élèves'!A971,"")</f>
        <v/>
      </c>
      <c r="B968" s="146" t="str">
        <f>IF(A968&lt;&gt;"",'Données élèves'!B971,"")</f>
        <v/>
      </c>
      <c r="C968" s="146" t="str">
        <f>IF(AND(A968&lt;&gt;"",'Données élèves'!F971&lt;&gt;""),IF(INDEX(codeclint,MATCH('Données élèves'!F971,libclint,0))&lt;&gt;"",INDEX(codeclint,MATCH('Données élèves'!F971,libclint,0)),""),"")</f>
        <v/>
      </c>
      <c r="D968" s="146" t="str">
        <f t="shared" si="45"/>
        <v/>
      </c>
      <c r="E968" s="146" t="str">
        <f>IF(A968&lt;&gt;"",IF('Données élèves'!G971&lt;&gt;"",IF('Données élèves'!AB971&lt;&gt;"",IF('Données élèves'!G971="LOC.ID",CONCATENATE("LOC.",'Données élèves'!AU$5),'Données élèves'!G971),""),""),"")</f>
        <v/>
      </c>
      <c r="F968" s="146" t="str">
        <f>IF(A968&lt;&gt;"",IF('Données élèves'!H971&lt;&gt;"",'Données élèves'!H971,""),"")</f>
        <v/>
      </c>
      <c r="G968" s="146" t="str">
        <f>IF(AND(A968&lt;&gt;"",'Données élèves'!AC971&lt;&gt;""),IF('Données élèves'!AC971=TRUE,INDEX(codesex,MATCH('Données élèves'!I971,libsex,0)),'Données élèves'!I971),"")</f>
        <v/>
      </c>
      <c r="H968" s="147" t="str">
        <f>IF(A968&lt;&gt;"",IF('Données élèves'!J971&lt;&gt;"",'Données élèves'!J971,""),"")</f>
        <v/>
      </c>
      <c r="I968" s="148" t="str">
        <f>IF(AND(A968&lt;&gt;"",'Données élèves'!AE971&lt;&gt;""),IF('Données élèves'!AE971=TRUE,INDEX(codenat,MATCH('Données élèves'!K971,libnat,0)),'Données élèves'!K971),"")</f>
        <v/>
      </c>
      <c r="J968" s="148" t="str">
        <f>IF(AND(A968&lt;&gt;"",'Données élèves'!AF971&lt;&gt;""),IF('Données élèves'!AF971=TRUE,INDEX(codelangue,MATCH('Données élèves'!L971,liblangue,0)),'Données élèves'!L971),"")</f>
        <v/>
      </c>
      <c r="K968" s="148" t="str">
        <f>IF(AND(A968&lt;&gt;"",'Données élèves'!AH971&lt;&gt;""),IF('Données élèves'!AH971=TRUE,IF(INDEX(codegem,MATCH('Données élèves'!M971,libgem,0))&lt;8000,INDEX(codegem,MATCH('Données élèves'!M971,libgem,0)),""),'Données élèves'!M971),"")</f>
        <v/>
      </c>
      <c r="L968" s="148" t="str">
        <f>IF(AND(A968&lt;&gt;"",'Données élèves'!AH971&lt;&gt;""),IF('Données élèves'!AH971=TRUE,INDEX(codegemhist,MATCH('Données élèves'!M971,libgem,0)),""),"")</f>
        <v/>
      </c>
      <c r="M968" s="148" t="str">
        <f>IF(AND(A968&lt;&gt;"",'Données élèves'!AH971&lt;&gt;""),IF('Données élèves'!AH971=TRUE,IF(INDEX(codegem,MATCH('Données élèves'!M971,libgem,0))&gt;=8000,INDEX(codegem,MATCH('Données élèves'!M971,libgem,0)),""),'Données élèves'!M971),"")</f>
        <v/>
      </c>
      <c r="N968" s="148" t="str">
        <f>IF(AND(A968&lt;&gt;"",'Données élèves'!AI971&lt;&gt;""),IF('Données élèves'!AI971=TRUE,INDEX(codeschart,MATCH('Données élèves'!N971,libschart,0)),'Données élèves'!N971),"")</f>
        <v/>
      </c>
      <c r="O968" s="148" t="str">
        <f>IF(AND(A968&lt;&gt;"",'Données élèves'!O971&lt;&gt;""),'Données élèves'!O971,"")</f>
        <v/>
      </c>
      <c r="P968" s="148" t="str">
        <f>IF(AND(A968&lt;&gt;"",'Données élèves'!AK971&lt;&gt;""),IF('Données élèves'!AK971=TRUE,INDEX(codeform,MATCH('Données élèves'!P971,libform,0)),'Données élèves'!P971),"")</f>
        <v/>
      </c>
      <c r="Q968" s="148" t="str">
        <f>IF(AND(A968&lt;&gt;"",'Données élèves'!AL971&lt;&gt;""),IF('Données élèves'!AL971=TRUE,INDEX(codespe,MATCH('Données élèves'!Q971,libspe,0)),'Données élèves'!Q971),"")</f>
        <v/>
      </c>
      <c r="R968" s="148" t="str">
        <f>IF(AND(A968&lt;&gt;"",OR('Données élèves'!AM971&lt;&gt;"",'Données élèves'!AT971=FALSE)),IF('Données élèves'!AM971=TRUE,INDEX(codemp1,MATCH('Données élèves'!R971,libmp1,0)),IF('Données élèves'!AT971=FALSE,0,'Données élèves'!R971)),"")</f>
        <v/>
      </c>
      <c r="S968" s="148" t="str">
        <f t="shared" si="46"/>
        <v/>
      </c>
      <c r="T968" s="148" t="str">
        <f t="shared" si="47"/>
        <v/>
      </c>
      <c r="U968" s="148" t="str">
        <f>IF(AND(A968&lt;&gt;"",'Données élèves'!S971&lt;&gt;""),'Données élèves'!S971,"")</f>
        <v/>
      </c>
      <c r="V968" s="148" t="str">
        <f>IF(AND(A968&lt;&gt;"",'Données élèves'!T971&lt;&gt;""),'Données élèves'!T971,"")</f>
        <v/>
      </c>
      <c r="W968" s="148" t="str">
        <f>IF(AND(A968&lt;&gt;"",'Données élèves'!U971&lt;&gt;""),'Données élèves'!U971,"")</f>
        <v/>
      </c>
      <c r="X968" s="148" t="str">
        <f>IF(AND(A968&lt;&gt;"",'Données élèves'!V971&lt;&gt;""),'Données élèves'!V971,"")</f>
        <v/>
      </c>
      <c r="Y968" s="148" t="str">
        <f>IF(AND(A968&lt;&gt;"",'Données élèves'!W971&lt;&gt;""),'Données élèves'!W971,"")</f>
        <v/>
      </c>
      <c r="Z968" s="148" t="str">
        <f>IF(AND(A968&lt;&gt;"",'Données élèves'!X971&lt;&gt;""),'Données élèves'!X971,"")</f>
        <v/>
      </c>
    </row>
    <row r="969" spans="1:26" x14ac:dyDescent="0.2">
      <c r="A969" s="146" t="str">
        <f>IF('Données élèves'!$C972&lt;&gt;"",'Données élèves'!A972,"")</f>
        <v/>
      </c>
      <c r="B969" s="146" t="str">
        <f>IF(A969&lt;&gt;"",'Données élèves'!B972,"")</f>
        <v/>
      </c>
      <c r="C969" s="146" t="str">
        <f>IF(AND(A969&lt;&gt;"",'Données élèves'!F972&lt;&gt;""),IF(INDEX(codeclint,MATCH('Données élèves'!F972,libclint,0))&lt;&gt;"",INDEX(codeclint,MATCH('Données élèves'!F972,libclint,0)),""),"")</f>
        <v/>
      </c>
      <c r="D969" s="146" t="str">
        <f t="shared" si="45"/>
        <v/>
      </c>
      <c r="E969" s="146" t="str">
        <f>IF(A969&lt;&gt;"",IF('Données élèves'!G972&lt;&gt;"",IF('Données élèves'!AB972&lt;&gt;"",IF('Données élèves'!G972="LOC.ID",CONCATENATE("LOC.",'Données élèves'!AU$5),'Données élèves'!G972),""),""),"")</f>
        <v/>
      </c>
      <c r="F969" s="146" t="str">
        <f>IF(A969&lt;&gt;"",IF('Données élèves'!H972&lt;&gt;"",'Données élèves'!H972,""),"")</f>
        <v/>
      </c>
      <c r="G969" s="146" t="str">
        <f>IF(AND(A969&lt;&gt;"",'Données élèves'!AC972&lt;&gt;""),IF('Données élèves'!AC972=TRUE,INDEX(codesex,MATCH('Données élèves'!I972,libsex,0)),'Données élèves'!I972),"")</f>
        <v/>
      </c>
      <c r="H969" s="147" t="str">
        <f>IF(A969&lt;&gt;"",IF('Données élèves'!J972&lt;&gt;"",'Données élèves'!J972,""),"")</f>
        <v/>
      </c>
      <c r="I969" s="148" t="str">
        <f>IF(AND(A969&lt;&gt;"",'Données élèves'!AE972&lt;&gt;""),IF('Données élèves'!AE972=TRUE,INDEX(codenat,MATCH('Données élèves'!K972,libnat,0)),'Données élèves'!K972),"")</f>
        <v/>
      </c>
      <c r="J969" s="148" t="str">
        <f>IF(AND(A969&lt;&gt;"",'Données élèves'!AF972&lt;&gt;""),IF('Données élèves'!AF972=TRUE,INDEX(codelangue,MATCH('Données élèves'!L972,liblangue,0)),'Données élèves'!L972),"")</f>
        <v/>
      </c>
      <c r="K969" s="148" t="str">
        <f>IF(AND(A969&lt;&gt;"",'Données élèves'!AH972&lt;&gt;""),IF('Données élèves'!AH972=TRUE,IF(INDEX(codegem,MATCH('Données élèves'!M972,libgem,0))&lt;8000,INDEX(codegem,MATCH('Données élèves'!M972,libgem,0)),""),'Données élèves'!M972),"")</f>
        <v/>
      </c>
      <c r="L969" s="148" t="str">
        <f>IF(AND(A969&lt;&gt;"",'Données élèves'!AH972&lt;&gt;""),IF('Données élèves'!AH972=TRUE,INDEX(codegemhist,MATCH('Données élèves'!M972,libgem,0)),""),"")</f>
        <v/>
      </c>
      <c r="M969" s="148" t="str">
        <f>IF(AND(A969&lt;&gt;"",'Données élèves'!AH972&lt;&gt;""),IF('Données élèves'!AH972=TRUE,IF(INDEX(codegem,MATCH('Données élèves'!M972,libgem,0))&gt;=8000,INDEX(codegem,MATCH('Données élèves'!M972,libgem,0)),""),'Données élèves'!M972),"")</f>
        <v/>
      </c>
      <c r="N969" s="148" t="str">
        <f>IF(AND(A969&lt;&gt;"",'Données élèves'!AI972&lt;&gt;""),IF('Données élèves'!AI972=TRUE,INDEX(codeschart,MATCH('Données élèves'!N972,libschart,0)),'Données élèves'!N972),"")</f>
        <v/>
      </c>
      <c r="O969" s="148" t="str">
        <f>IF(AND(A969&lt;&gt;"",'Données élèves'!O972&lt;&gt;""),'Données élèves'!O972,"")</f>
        <v/>
      </c>
      <c r="P969" s="148" t="str">
        <f>IF(AND(A969&lt;&gt;"",'Données élèves'!AK972&lt;&gt;""),IF('Données élèves'!AK972=TRUE,INDEX(codeform,MATCH('Données élèves'!P972,libform,0)),'Données élèves'!P972),"")</f>
        <v/>
      </c>
      <c r="Q969" s="148" t="str">
        <f>IF(AND(A969&lt;&gt;"",'Données élèves'!AL972&lt;&gt;""),IF('Données élèves'!AL972=TRUE,INDEX(codespe,MATCH('Données élèves'!Q972,libspe,0)),'Données élèves'!Q972),"")</f>
        <v/>
      </c>
      <c r="R969" s="148" t="str">
        <f>IF(AND(A969&lt;&gt;"",OR('Données élèves'!AM972&lt;&gt;"",'Données élèves'!AT972=FALSE)),IF('Données élèves'!AM972=TRUE,INDEX(codemp1,MATCH('Données élèves'!R972,libmp1,0)),IF('Données élèves'!AT972=FALSE,0,'Données élèves'!R972)),"")</f>
        <v/>
      </c>
      <c r="S969" s="148" t="str">
        <f t="shared" si="46"/>
        <v/>
      </c>
      <c r="T969" s="148" t="str">
        <f t="shared" si="47"/>
        <v/>
      </c>
      <c r="U969" s="148" t="str">
        <f>IF(AND(A969&lt;&gt;"",'Données élèves'!S972&lt;&gt;""),'Données élèves'!S972,"")</f>
        <v/>
      </c>
      <c r="V969" s="148" t="str">
        <f>IF(AND(A969&lt;&gt;"",'Données élèves'!T972&lt;&gt;""),'Données élèves'!T972,"")</f>
        <v/>
      </c>
      <c r="W969" s="148" t="str">
        <f>IF(AND(A969&lt;&gt;"",'Données élèves'!U972&lt;&gt;""),'Données élèves'!U972,"")</f>
        <v/>
      </c>
      <c r="X969" s="148" t="str">
        <f>IF(AND(A969&lt;&gt;"",'Données élèves'!V972&lt;&gt;""),'Données élèves'!V972,"")</f>
        <v/>
      </c>
      <c r="Y969" s="148" t="str">
        <f>IF(AND(A969&lt;&gt;"",'Données élèves'!W972&lt;&gt;""),'Données élèves'!W972,"")</f>
        <v/>
      </c>
      <c r="Z969" s="148" t="str">
        <f>IF(AND(A969&lt;&gt;"",'Données élèves'!X972&lt;&gt;""),'Données élèves'!X972,"")</f>
        <v/>
      </c>
    </row>
    <row r="970" spans="1:26" x14ac:dyDescent="0.2">
      <c r="A970" s="146" t="str">
        <f>IF('Données élèves'!$C973&lt;&gt;"",'Données élèves'!A973,"")</f>
        <v/>
      </c>
      <c r="B970" s="146" t="str">
        <f>IF(A970&lt;&gt;"",'Données élèves'!B973,"")</f>
        <v/>
      </c>
      <c r="C970" s="146" t="str">
        <f>IF(AND(A970&lt;&gt;"",'Données élèves'!F973&lt;&gt;""),IF(INDEX(codeclint,MATCH('Données élèves'!F973,libclint,0))&lt;&gt;"",INDEX(codeclint,MATCH('Données élèves'!F973,libclint,0)),""),"")</f>
        <v/>
      </c>
      <c r="D970" s="146" t="str">
        <f t="shared" si="45"/>
        <v/>
      </c>
      <c r="E970" s="146" t="str">
        <f>IF(A970&lt;&gt;"",IF('Données élèves'!G973&lt;&gt;"",IF('Données élèves'!AB973&lt;&gt;"",IF('Données élèves'!G973="LOC.ID",CONCATENATE("LOC.",'Données élèves'!AU$5),'Données élèves'!G973),""),""),"")</f>
        <v/>
      </c>
      <c r="F970" s="146" t="str">
        <f>IF(A970&lt;&gt;"",IF('Données élèves'!H973&lt;&gt;"",'Données élèves'!H973,""),"")</f>
        <v/>
      </c>
      <c r="G970" s="146" t="str">
        <f>IF(AND(A970&lt;&gt;"",'Données élèves'!AC973&lt;&gt;""),IF('Données élèves'!AC973=TRUE,INDEX(codesex,MATCH('Données élèves'!I973,libsex,0)),'Données élèves'!I973),"")</f>
        <v/>
      </c>
      <c r="H970" s="147" t="str">
        <f>IF(A970&lt;&gt;"",IF('Données élèves'!J973&lt;&gt;"",'Données élèves'!J973,""),"")</f>
        <v/>
      </c>
      <c r="I970" s="148" t="str">
        <f>IF(AND(A970&lt;&gt;"",'Données élèves'!AE973&lt;&gt;""),IF('Données élèves'!AE973=TRUE,INDEX(codenat,MATCH('Données élèves'!K973,libnat,0)),'Données élèves'!K973),"")</f>
        <v/>
      </c>
      <c r="J970" s="148" t="str">
        <f>IF(AND(A970&lt;&gt;"",'Données élèves'!AF973&lt;&gt;""),IF('Données élèves'!AF973=TRUE,INDEX(codelangue,MATCH('Données élèves'!L973,liblangue,0)),'Données élèves'!L973),"")</f>
        <v/>
      </c>
      <c r="K970" s="148" t="str">
        <f>IF(AND(A970&lt;&gt;"",'Données élèves'!AH973&lt;&gt;""),IF('Données élèves'!AH973=TRUE,IF(INDEX(codegem,MATCH('Données élèves'!M973,libgem,0))&lt;8000,INDEX(codegem,MATCH('Données élèves'!M973,libgem,0)),""),'Données élèves'!M973),"")</f>
        <v/>
      </c>
      <c r="L970" s="148" t="str">
        <f>IF(AND(A970&lt;&gt;"",'Données élèves'!AH973&lt;&gt;""),IF('Données élèves'!AH973=TRUE,INDEX(codegemhist,MATCH('Données élèves'!M973,libgem,0)),""),"")</f>
        <v/>
      </c>
      <c r="M970" s="148" t="str">
        <f>IF(AND(A970&lt;&gt;"",'Données élèves'!AH973&lt;&gt;""),IF('Données élèves'!AH973=TRUE,IF(INDEX(codegem,MATCH('Données élèves'!M973,libgem,0))&gt;=8000,INDEX(codegem,MATCH('Données élèves'!M973,libgem,0)),""),'Données élèves'!M973),"")</f>
        <v/>
      </c>
      <c r="N970" s="148" t="str">
        <f>IF(AND(A970&lt;&gt;"",'Données élèves'!AI973&lt;&gt;""),IF('Données élèves'!AI973=TRUE,INDEX(codeschart,MATCH('Données élèves'!N973,libschart,0)),'Données élèves'!N973),"")</f>
        <v/>
      </c>
      <c r="O970" s="148" t="str">
        <f>IF(AND(A970&lt;&gt;"",'Données élèves'!O973&lt;&gt;""),'Données élèves'!O973,"")</f>
        <v/>
      </c>
      <c r="P970" s="148" t="str">
        <f>IF(AND(A970&lt;&gt;"",'Données élèves'!AK973&lt;&gt;""),IF('Données élèves'!AK973=TRUE,INDEX(codeform,MATCH('Données élèves'!P973,libform,0)),'Données élèves'!P973),"")</f>
        <v/>
      </c>
      <c r="Q970" s="148" t="str">
        <f>IF(AND(A970&lt;&gt;"",'Données élèves'!AL973&lt;&gt;""),IF('Données élèves'!AL973=TRUE,INDEX(codespe,MATCH('Données élèves'!Q973,libspe,0)),'Données élèves'!Q973),"")</f>
        <v/>
      </c>
      <c r="R970" s="148" t="str">
        <f>IF(AND(A970&lt;&gt;"",OR('Données élèves'!AM973&lt;&gt;"",'Données élèves'!AT973=FALSE)),IF('Données élèves'!AM973=TRUE,INDEX(codemp1,MATCH('Données élèves'!R973,libmp1,0)),IF('Données élèves'!AT973=FALSE,0,'Données élèves'!R973)),"")</f>
        <v/>
      </c>
      <c r="S970" s="148" t="str">
        <f t="shared" si="46"/>
        <v/>
      </c>
      <c r="T970" s="148" t="str">
        <f t="shared" si="47"/>
        <v/>
      </c>
      <c r="U970" s="148" t="str">
        <f>IF(AND(A970&lt;&gt;"",'Données élèves'!S973&lt;&gt;""),'Données élèves'!S973,"")</f>
        <v/>
      </c>
      <c r="V970" s="148" t="str">
        <f>IF(AND(A970&lt;&gt;"",'Données élèves'!T973&lt;&gt;""),'Données élèves'!T973,"")</f>
        <v/>
      </c>
      <c r="W970" s="148" t="str">
        <f>IF(AND(A970&lt;&gt;"",'Données élèves'!U973&lt;&gt;""),'Données élèves'!U973,"")</f>
        <v/>
      </c>
      <c r="X970" s="148" t="str">
        <f>IF(AND(A970&lt;&gt;"",'Données élèves'!V973&lt;&gt;""),'Données élèves'!V973,"")</f>
        <v/>
      </c>
      <c r="Y970" s="148" t="str">
        <f>IF(AND(A970&lt;&gt;"",'Données élèves'!W973&lt;&gt;""),'Données élèves'!W973,"")</f>
        <v/>
      </c>
      <c r="Z970" s="148" t="str">
        <f>IF(AND(A970&lt;&gt;"",'Données élèves'!X973&lt;&gt;""),'Données élèves'!X973,"")</f>
        <v/>
      </c>
    </row>
    <row r="971" spans="1:26" x14ac:dyDescent="0.2">
      <c r="A971" s="146" t="str">
        <f>IF('Données élèves'!$C974&lt;&gt;"",'Données élèves'!A974,"")</f>
        <v/>
      </c>
      <c r="B971" s="146" t="str">
        <f>IF(A971&lt;&gt;"",'Données élèves'!B974,"")</f>
        <v/>
      </c>
      <c r="C971" s="146" t="str">
        <f>IF(AND(A971&lt;&gt;"",'Données élèves'!F974&lt;&gt;""),IF(INDEX(codeclint,MATCH('Données élèves'!F974,libclint,0))&lt;&gt;"",INDEX(codeclint,MATCH('Données élèves'!F974,libclint,0)),""),"")</f>
        <v/>
      </c>
      <c r="D971" s="146" t="str">
        <f t="shared" si="45"/>
        <v/>
      </c>
      <c r="E971" s="146" t="str">
        <f>IF(A971&lt;&gt;"",IF('Données élèves'!G974&lt;&gt;"",IF('Données élèves'!AB974&lt;&gt;"",IF('Données élèves'!G974="LOC.ID",CONCATENATE("LOC.",'Données élèves'!AU$5),'Données élèves'!G974),""),""),"")</f>
        <v/>
      </c>
      <c r="F971" s="146" t="str">
        <f>IF(A971&lt;&gt;"",IF('Données élèves'!H974&lt;&gt;"",'Données élèves'!H974,""),"")</f>
        <v/>
      </c>
      <c r="G971" s="146" t="str">
        <f>IF(AND(A971&lt;&gt;"",'Données élèves'!AC974&lt;&gt;""),IF('Données élèves'!AC974=TRUE,INDEX(codesex,MATCH('Données élèves'!I974,libsex,0)),'Données élèves'!I974),"")</f>
        <v/>
      </c>
      <c r="H971" s="147" t="str">
        <f>IF(A971&lt;&gt;"",IF('Données élèves'!J974&lt;&gt;"",'Données élèves'!J974,""),"")</f>
        <v/>
      </c>
      <c r="I971" s="148" t="str">
        <f>IF(AND(A971&lt;&gt;"",'Données élèves'!AE974&lt;&gt;""),IF('Données élèves'!AE974=TRUE,INDEX(codenat,MATCH('Données élèves'!K974,libnat,0)),'Données élèves'!K974),"")</f>
        <v/>
      </c>
      <c r="J971" s="148" t="str">
        <f>IF(AND(A971&lt;&gt;"",'Données élèves'!AF974&lt;&gt;""),IF('Données élèves'!AF974=TRUE,INDEX(codelangue,MATCH('Données élèves'!L974,liblangue,0)),'Données élèves'!L974),"")</f>
        <v/>
      </c>
      <c r="K971" s="148" t="str">
        <f>IF(AND(A971&lt;&gt;"",'Données élèves'!AH974&lt;&gt;""),IF('Données élèves'!AH974=TRUE,IF(INDEX(codegem,MATCH('Données élèves'!M974,libgem,0))&lt;8000,INDEX(codegem,MATCH('Données élèves'!M974,libgem,0)),""),'Données élèves'!M974),"")</f>
        <v/>
      </c>
      <c r="L971" s="148" t="str">
        <f>IF(AND(A971&lt;&gt;"",'Données élèves'!AH974&lt;&gt;""),IF('Données élèves'!AH974=TRUE,INDEX(codegemhist,MATCH('Données élèves'!M974,libgem,0)),""),"")</f>
        <v/>
      </c>
      <c r="M971" s="148" t="str">
        <f>IF(AND(A971&lt;&gt;"",'Données élèves'!AH974&lt;&gt;""),IF('Données élèves'!AH974=TRUE,IF(INDEX(codegem,MATCH('Données élèves'!M974,libgem,0))&gt;=8000,INDEX(codegem,MATCH('Données élèves'!M974,libgem,0)),""),'Données élèves'!M974),"")</f>
        <v/>
      </c>
      <c r="N971" s="148" t="str">
        <f>IF(AND(A971&lt;&gt;"",'Données élèves'!AI974&lt;&gt;""),IF('Données élèves'!AI974=TRUE,INDEX(codeschart,MATCH('Données élèves'!N974,libschart,0)),'Données élèves'!N974),"")</f>
        <v/>
      </c>
      <c r="O971" s="148" t="str">
        <f>IF(AND(A971&lt;&gt;"",'Données élèves'!O974&lt;&gt;""),'Données élèves'!O974,"")</f>
        <v/>
      </c>
      <c r="P971" s="148" t="str">
        <f>IF(AND(A971&lt;&gt;"",'Données élèves'!AK974&lt;&gt;""),IF('Données élèves'!AK974=TRUE,INDEX(codeform,MATCH('Données élèves'!P974,libform,0)),'Données élèves'!P974),"")</f>
        <v/>
      </c>
      <c r="Q971" s="148" t="str">
        <f>IF(AND(A971&lt;&gt;"",'Données élèves'!AL974&lt;&gt;""),IF('Données élèves'!AL974=TRUE,INDEX(codespe,MATCH('Données élèves'!Q974,libspe,0)),'Données élèves'!Q974),"")</f>
        <v/>
      </c>
      <c r="R971" s="148" t="str">
        <f>IF(AND(A971&lt;&gt;"",OR('Données élèves'!AM974&lt;&gt;"",'Données élèves'!AT974=FALSE)),IF('Données élèves'!AM974=TRUE,INDEX(codemp1,MATCH('Données élèves'!R974,libmp1,0)),IF('Données élèves'!AT974=FALSE,0,'Données élèves'!R974)),"")</f>
        <v/>
      </c>
      <c r="S971" s="148" t="str">
        <f t="shared" si="46"/>
        <v/>
      </c>
      <c r="T971" s="148" t="str">
        <f t="shared" si="47"/>
        <v/>
      </c>
      <c r="U971" s="148" t="str">
        <f>IF(AND(A971&lt;&gt;"",'Données élèves'!S974&lt;&gt;""),'Données élèves'!S974,"")</f>
        <v/>
      </c>
      <c r="V971" s="148" t="str">
        <f>IF(AND(A971&lt;&gt;"",'Données élèves'!T974&lt;&gt;""),'Données élèves'!T974,"")</f>
        <v/>
      </c>
      <c r="W971" s="148" t="str">
        <f>IF(AND(A971&lt;&gt;"",'Données élèves'!U974&lt;&gt;""),'Données élèves'!U974,"")</f>
        <v/>
      </c>
      <c r="X971" s="148" t="str">
        <f>IF(AND(A971&lt;&gt;"",'Données élèves'!V974&lt;&gt;""),'Données élèves'!V974,"")</f>
        <v/>
      </c>
      <c r="Y971" s="148" t="str">
        <f>IF(AND(A971&lt;&gt;"",'Données élèves'!W974&lt;&gt;""),'Données élèves'!W974,"")</f>
        <v/>
      </c>
      <c r="Z971" s="148" t="str">
        <f>IF(AND(A971&lt;&gt;"",'Données élèves'!X974&lt;&gt;""),'Données élèves'!X974,"")</f>
        <v/>
      </c>
    </row>
    <row r="972" spans="1:26" x14ac:dyDescent="0.2">
      <c r="A972" s="146" t="str">
        <f>IF('Données élèves'!$C975&lt;&gt;"",'Données élèves'!A975,"")</f>
        <v/>
      </c>
      <c r="B972" s="146" t="str">
        <f>IF(A972&lt;&gt;"",'Données élèves'!B975,"")</f>
        <v/>
      </c>
      <c r="C972" s="146" t="str">
        <f>IF(AND(A972&lt;&gt;"",'Données élèves'!F975&lt;&gt;""),IF(INDEX(codeclint,MATCH('Données élèves'!F975,libclint,0))&lt;&gt;"",INDEX(codeclint,MATCH('Données élèves'!F975,libclint,0)),""),"")</f>
        <v/>
      </c>
      <c r="D972" s="146" t="str">
        <f t="shared" si="45"/>
        <v/>
      </c>
      <c r="E972" s="146" t="str">
        <f>IF(A972&lt;&gt;"",IF('Données élèves'!G975&lt;&gt;"",IF('Données élèves'!AB975&lt;&gt;"",IF('Données élèves'!G975="LOC.ID",CONCATENATE("LOC.",'Données élèves'!AU$5),'Données élèves'!G975),""),""),"")</f>
        <v/>
      </c>
      <c r="F972" s="146" t="str">
        <f>IF(A972&lt;&gt;"",IF('Données élèves'!H975&lt;&gt;"",'Données élèves'!H975,""),"")</f>
        <v/>
      </c>
      <c r="G972" s="146" t="str">
        <f>IF(AND(A972&lt;&gt;"",'Données élèves'!AC975&lt;&gt;""),IF('Données élèves'!AC975=TRUE,INDEX(codesex,MATCH('Données élèves'!I975,libsex,0)),'Données élèves'!I975),"")</f>
        <v/>
      </c>
      <c r="H972" s="147" t="str">
        <f>IF(A972&lt;&gt;"",IF('Données élèves'!J975&lt;&gt;"",'Données élèves'!J975,""),"")</f>
        <v/>
      </c>
      <c r="I972" s="148" t="str">
        <f>IF(AND(A972&lt;&gt;"",'Données élèves'!AE975&lt;&gt;""),IF('Données élèves'!AE975=TRUE,INDEX(codenat,MATCH('Données élèves'!K975,libnat,0)),'Données élèves'!K975),"")</f>
        <v/>
      </c>
      <c r="J972" s="148" t="str">
        <f>IF(AND(A972&lt;&gt;"",'Données élèves'!AF975&lt;&gt;""),IF('Données élèves'!AF975=TRUE,INDEX(codelangue,MATCH('Données élèves'!L975,liblangue,0)),'Données élèves'!L975),"")</f>
        <v/>
      </c>
      <c r="K972" s="148" t="str">
        <f>IF(AND(A972&lt;&gt;"",'Données élèves'!AH975&lt;&gt;""),IF('Données élèves'!AH975=TRUE,IF(INDEX(codegem,MATCH('Données élèves'!M975,libgem,0))&lt;8000,INDEX(codegem,MATCH('Données élèves'!M975,libgem,0)),""),'Données élèves'!M975),"")</f>
        <v/>
      </c>
      <c r="L972" s="148" t="str">
        <f>IF(AND(A972&lt;&gt;"",'Données élèves'!AH975&lt;&gt;""),IF('Données élèves'!AH975=TRUE,INDEX(codegemhist,MATCH('Données élèves'!M975,libgem,0)),""),"")</f>
        <v/>
      </c>
      <c r="M972" s="148" t="str">
        <f>IF(AND(A972&lt;&gt;"",'Données élèves'!AH975&lt;&gt;""),IF('Données élèves'!AH975=TRUE,IF(INDEX(codegem,MATCH('Données élèves'!M975,libgem,0))&gt;=8000,INDEX(codegem,MATCH('Données élèves'!M975,libgem,0)),""),'Données élèves'!M975),"")</f>
        <v/>
      </c>
      <c r="N972" s="148" t="str">
        <f>IF(AND(A972&lt;&gt;"",'Données élèves'!AI975&lt;&gt;""),IF('Données élèves'!AI975=TRUE,INDEX(codeschart,MATCH('Données élèves'!N975,libschart,0)),'Données élèves'!N975),"")</f>
        <v/>
      </c>
      <c r="O972" s="148" t="str">
        <f>IF(AND(A972&lt;&gt;"",'Données élèves'!O975&lt;&gt;""),'Données élèves'!O975,"")</f>
        <v/>
      </c>
      <c r="P972" s="148" t="str">
        <f>IF(AND(A972&lt;&gt;"",'Données élèves'!AK975&lt;&gt;""),IF('Données élèves'!AK975=TRUE,INDEX(codeform,MATCH('Données élèves'!P975,libform,0)),'Données élèves'!P975),"")</f>
        <v/>
      </c>
      <c r="Q972" s="148" t="str">
        <f>IF(AND(A972&lt;&gt;"",'Données élèves'!AL975&lt;&gt;""),IF('Données élèves'!AL975=TRUE,INDEX(codespe,MATCH('Données élèves'!Q975,libspe,0)),'Données élèves'!Q975),"")</f>
        <v/>
      </c>
      <c r="R972" s="148" t="str">
        <f>IF(AND(A972&lt;&gt;"",OR('Données élèves'!AM975&lt;&gt;"",'Données élèves'!AT975=FALSE)),IF('Données élèves'!AM975=TRUE,INDEX(codemp1,MATCH('Données élèves'!R975,libmp1,0)),IF('Données élèves'!AT975=FALSE,0,'Données élèves'!R975)),"")</f>
        <v/>
      </c>
      <c r="S972" s="148" t="str">
        <f t="shared" si="46"/>
        <v/>
      </c>
      <c r="T972" s="148" t="str">
        <f t="shared" si="47"/>
        <v/>
      </c>
      <c r="U972" s="148" t="str">
        <f>IF(AND(A972&lt;&gt;"",'Données élèves'!S975&lt;&gt;""),'Données élèves'!S975,"")</f>
        <v/>
      </c>
      <c r="V972" s="148" t="str">
        <f>IF(AND(A972&lt;&gt;"",'Données élèves'!T975&lt;&gt;""),'Données élèves'!T975,"")</f>
        <v/>
      </c>
      <c r="W972" s="148" t="str">
        <f>IF(AND(A972&lt;&gt;"",'Données élèves'!U975&lt;&gt;""),'Données élèves'!U975,"")</f>
        <v/>
      </c>
      <c r="X972" s="148" t="str">
        <f>IF(AND(A972&lt;&gt;"",'Données élèves'!V975&lt;&gt;""),'Données élèves'!V975,"")</f>
        <v/>
      </c>
      <c r="Y972" s="148" t="str">
        <f>IF(AND(A972&lt;&gt;"",'Données élèves'!W975&lt;&gt;""),'Données élèves'!W975,"")</f>
        <v/>
      </c>
      <c r="Z972" s="148" t="str">
        <f>IF(AND(A972&lt;&gt;"",'Données élèves'!X975&lt;&gt;""),'Données élèves'!X975,"")</f>
        <v/>
      </c>
    </row>
    <row r="973" spans="1:26" x14ac:dyDescent="0.2">
      <c r="A973" s="146" t="str">
        <f>IF('Données élèves'!$C976&lt;&gt;"",'Données élèves'!A976,"")</f>
        <v/>
      </c>
      <c r="B973" s="146" t="str">
        <f>IF(A973&lt;&gt;"",'Données élèves'!B976,"")</f>
        <v/>
      </c>
      <c r="C973" s="146" t="str">
        <f>IF(AND(A973&lt;&gt;"",'Données élèves'!F976&lt;&gt;""),IF(INDEX(codeclint,MATCH('Données élèves'!F976,libclint,0))&lt;&gt;"",INDEX(codeclint,MATCH('Données élèves'!F976,libclint,0)),""),"")</f>
        <v/>
      </c>
      <c r="D973" s="146" t="str">
        <f t="shared" si="45"/>
        <v/>
      </c>
      <c r="E973" s="146" t="str">
        <f>IF(A973&lt;&gt;"",IF('Données élèves'!G976&lt;&gt;"",IF('Données élèves'!AB976&lt;&gt;"",IF('Données élèves'!G976="LOC.ID",CONCATENATE("LOC.",'Données élèves'!AU$5),'Données élèves'!G976),""),""),"")</f>
        <v/>
      </c>
      <c r="F973" s="146" t="str">
        <f>IF(A973&lt;&gt;"",IF('Données élèves'!H976&lt;&gt;"",'Données élèves'!H976,""),"")</f>
        <v/>
      </c>
      <c r="G973" s="146" t="str">
        <f>IF(AND(A973&lt;&gt;"",'Données élèves'!AC976&lt;&gt;""),IF('Données élèves'!AC976=TRUE,INDEX(codesex,MATCH('Données élèves'!I976,libsex,0)),'Données élèves'!I976),"")</f>
        <v/>
      </c>
      <c r="H973" s="147" t="str">
        <f>IF(A973&lt;&gt;"",IF('Données élèves'!J976&lt;&gt;"",'Données élèves'!J976,""),"")</f>
        <v/>
      </c>
      <c r="I973" s="148" t="str">
        <f>IF(AND(A973&lt;&gt;"",'Données élèves'!AE976&lt;&gt;""),IF('Données élèves'!AE976=TRUE,INDEX(codenat,MATCH('Données élèves'!K976,libnat,0)),'Données élèves'!K976),"")</f>
        <v/>
      </c>
      <c r="J973" s="148" t="str">
        <f>IF(AND(A973&lt;&gt;"",'Données élèves'!AF976&lt;&gt;""),IF('Données élèves'!AF976=TRUE,INDEX(codelangue,MATCH('Données élèves'!L976,liblangue,0)),'Données élèves'!L976),"")</f>
        <v/>
      </c>
      <c r="K973" s="148" t="str">
        <f>IF(AND(A973&lt;&gt;"",'Données élèves'!AH976&lt;&gt;""),IF('Données élèves'!AH976=TRUE,IF(INDEX(codegem,MATCH('Données élèves'!M976,libgem,0))&lt;8000,INDEX(codegem,MATCH('Données élèves'!M976,libgem,0)),""),'Données élèves'!M976),"")</f>
        <v/>
      </c>
      <c r="L973" s="148" t="str">
        <f>IF(AND(A973&lt;&gt;"",'Données élèves'!AH976&lt;&gt;""),IF('Données élèves'!AH976=TRUE,INDEX(codegemhist,MATCH('Données élèves'!M976,libgem,0)),""),"")</f>
        <v/>
      </c>
      <c r="M973" s="148" t="str">
        <f>IF(AND(A973&lt;&gt;"",'Données élèves'!AH976&lt;&gt;""),IF('Données élèves'!AH976=TRUE,IF(INDEX(codegem,MATCH('Données élèves'!M976,libgem,0))&gt;=8000,INDEX(codegem,MATCH('Données élèves'!M976,libgem,0)),""),'Données élèves'!M976),"")</f>
        <v/>
      </c>
      <c r="N973" s="148" t="str">
        <f>IF(AND(A973&lt;&gt;"",'Données élèves'!AI976&lt;&gt;""),IF('Données élèves'!AI976=TRUE,INDEX(codeschart,MATCH('Données élèves'!N976,libschart,0)),'Données élèves'!N976),"")</f>
        <v/>
      </c>
      <c r="O973" s="148" t="str">
        <f>IF(AND(A973&lt;&gt;"",'Données élèves'!O976&lt;&gt;""),'Données élèves'!O976,"")</f>
        <v/>
      </c>
      <c r="P973" s="148" t="str">
        <f>IF(AND(A973&lt;&gt;"",'Données élèves'!AK976&lt;&gt;""),IF('Données élèves'!AK976=TRUE,INDEX(codeform,MATCH('Données élèves'!P976,libform,0)),'Données élèves'!P976),"")</f>
        <v/>
      </c>
      <c r="Q973" s="148" t="str">
        <f>IF(AND(A973&lt;&gt;"",'Données élèves'!AL976&lt;&gt;""),IF('Données élèves'!AL976=TRUE,INDEX(codespe,MATCH('Données élèves'!Q976,libspe,0)),'Données élèves'!Q976),"")</f>
        <v/>
      </c>
      <c r="R973" s="148" t="str">
        <f>IF(AND(A973&lt;&gt;"",OR('Données élèves'!AM976&lt;&gt;"",'Données élèves'!AT976=FALSE)),IF('Données élèves'!AM976=TRUE,INDEX(codemp1,MATCH('Données élèves'!R976,libmp1,0)),IF('Données élèves'!AT976=FALSE,0,'Données élèves'!R976)),"")</f>
        <v/>
      </c>
      <c r="S973" s="148" t="str">
        <f t="shared" si="46"/>
        <v/>
      </c>
      <c r="T973" s="148" t="str">
        <f t="shared" si="47"/>
        <v/>
      </c>
      <c r="U973" s="148" t="str">
        <f>IF(AND(A973&lt;&gt;"",'Données élèves'!S976&lt;&gt;""),'Données élèves'!S976,"")</f>
        <v/>
      </c>
      <c r="V973" s="148" t="str">
        <f>IF(AND(A973&lt;&gt;"",'Données élèves'!T976&lt;&gt;""),'Données élèves'!T976,"")</f>
        <v/>
      </c>
      <c r="W973" s="148" t="str">
        <f>IF(AND(A973&lt;&gt;"",'Données élèves'!U976&lt;&gt;""),'Données élèves'!U976,"")</f>
        <v/>
      </c>
      <c r="X973" s="148" t="str">
        <f>IF(AND(A973&lt;&gt;"",'Données élèves'!V976&lt;&gt;""),'Données élèves'!V976,"")</f>
        <v/>
      </c>
      <c r="Y973" s="148" t="str">
        <f>IF(AND(A973&lt;&gt;"",'Données élèves'!W976&lt;&gt;""),'Données élèves'!W976,"")</f>
        <v/>
      </c>
      <c r="Z973" s="148" t="str">
        <f>IF(AND(A973&lt;&gt;"",'Données élèves'!X976&lt;&gt;""),'Données élèves'!X976,"")</f>
        <v/>
      </c>
    </row>
    <row r="974" spans="1:26" x14ac:dyDescent="0.2">
      <c r="A974" s="146" t="str">
        <f>IF('Données élèves'!$C977&lt;&gt;"",'Données élèves'!A977,"")</f>
        <v/>
      </c>
      <c r="B974" s="146" t="str">
        <f>IF(A974&lt;&gt;"",'Données élèves'!B977,"")</f>
        <v/>
      </c>
      <c r="C974" s="146" t="str">
        <f>IF(AND(A974&lt;&gt;"",'Données élèves'!F977&lt;&gt;""),IF(INDEX(codeclint,MATCH('Données élèves'!F977,libclint,0))&lt;&gt;"",INDEX(codeclint,MATCH('Données élèves'!F977,libclint,0)),""),"")</f>
        <v/>
      </c>
      <c r="D974" s="146" t="str">
        <f t="shared" si="45"/>
        <v/>
      </c>
      <c r="E974" s="146" t="str">
        <f>IF(A974&lt;&gt;"",IF('Données élèves'!G977&lt;&gt;"",IF('Données élèves'!AB977&lt;&gt;"",IF('Données élèves'!G977="LOC.ID",CONCATENATE("LOC.",'Données élèves'!AU$5),'Données élèves'!G977),""),""),"")</f>
        <v/>
      </c>
      <c r="F974" s="146" t="str">
        <f>IF(A974&lt;&gt;"",IF('Données élèves'!H977&lt;&gt;"",'Données élèves'!H977,""),"")</f>
        <v/>
      </c>
      <c r="G974" s="146" t="str">
        <f>IF(AND(A974&lt;&gt;"",'Données élèves'!AC977&lt;&gt;""),IF('Données élèves'!AC977=TRUE,INDEX(codesex,MATCH('Données élèves'!I977,libsex,0)),'Données élèves'!I977),"")</f>
        <v/>
      </c>
      <c r="H974" s="147" t="str">
        <f>IF(A974&lt;&gt;"",IF('Données élèves'!J977&lt;&gt;"",'Données élèves'!J977,""),"")</f>
        <v/>
      </c>
      <c r="I974" s="148" t="str">
        <f>IF(AND(A974&lt;&gt;"",'Données élèves'!AE977&lt;&gt;""),IF('Données élèves'!AE977=TRUE,INDEX(codenat,MATCH('Données élèves'!K977,libnat,0)),'Données élèves'!K977),"")</f>
        <v/>
      </c>
      <c r="J974" s="148" t="str">
        <f>IF(AND(A974&lt;&gt;"",'Données élèves'!AF977&lt;&gt;""),IF('Données élèves'!AF977=TRUE,INDEX(codelangue,MATCH('Données élèves'!L977,liblangue,0)),'Données élèves'!L977),"")</f>
        <v/>
      </c>
      <c r="K974" s="148" t="str">
        <f>IF(AND(A974&lt;&gt;"",'Données élèves'!AH977&lt;&gt;""),IF('Données élèves'!AH977=TRUE,IF(INDEX(codegem,MATCH('Données élèves'!M977,libgem,0))&lt;8000,INDEX(codegem,MATCH('Données élèves'!M977,libgem,0)),""),'Données élèves'!M977),"")</f>
        <v/>
      </c>
      <c r="L974" s="148" t="str">
        <f>IF(AND(A974&lt;&gt;"",'Données élèves'!AH977&lt;&gt;""),IF('Données élèves'!AH977=TRUE,INDEX(codegemhist,MATCH('Données élèves'!M977,libgem,0)),""),"")</f>
        <v/>
      </c>
      <c r="M974" s="148" t="str">
        <f>IF(AND(A974&lt;&gt;"",'Données élèves'!AH977&lt;&gt;""),IF('Données élèves'!AH977=TRUE,IF(INDEX(codegem,MATCH('Données élèves'!M977,libgem,0))&gt;=8000,INDEX(codegem,MATCH('Données élèves'!M977,libgem,0)),""),'Données élèves'!M977),"")</f>
        <v/>
      </c>
      <c r="N974" s="148" t="str">
        <f>IF(AND(A974&lt;&gt;"",'Données élèves'!AI977&lt;&gt;""),IF('Données élèves'!AI977=TRUE,INDEX(codeschart,MATCH('Données élèves'!N977,libschart,0)),'Données élèves'!N977),"")</f>
        <v/>
      </c>
      <c r="O974" s="148" t="str">
        <f>IF(AND(A974&lt;&gt;"",'Données élèves'!O977&lt;&gt;""),'Données élèves'!O977,"")</f>
        <v/>
      </c>
      <c r="P974" s="148" t="str">
        <f>IF(AND(A974&lt;&gt;"",'Données élèves'!AK977&lt;&gt;""),IF('Données élèves'!AK977=TRUE,INDEX(codeform,MATCH('Données élèves'!P977,libform,0)),'Données élèves'!P977),"")</f>
        <v/>
      </c>
      <c r="Q974" s="148" t="str">
        <f>IF(AND(A974&lt;&gt;"",'Données élèves'!AL977&lt;&gt;""),IF('Données élèves'!AL977=TRUE,INDEX(codespe,MATCH('Données élèves'!Q977,libspe,0)),'Données élèves'!Q977),"")</f>
        <v/>
      </c>
      <c r="R974" s="148" t="str">
        <f>IF(AND(A974&lt;&gt;"",OR('Données élèves'!AM977&lt;&gt;"",'Données élèves'!AT977=FALSE)),IF('Données élèves'!AM977=TRUE,INDEX(codemp1,MATCH('Données élèves'!R977,libmp1,0)),IF('Données élèves'!AT977=FALSE,0,'Données élèves'!R977)),"")</f>
        <v/>
      </c>
      <c r="S974" s="148" t="str">
        <f t="shared" si="46"/>
        <v/>
      </c>
      <c r="T974" s="148" t="str">
        <f t="shared" si="47"/>
        <v/>
      </c>
      <c r="U974" s="148" t="str">
        <f>IF(AND(A974&lt;&gt;"",'Données élèves'!S977&lt;&gt;""),'Données élèves'!S977,"")</f>
        <v/>
      </c>
      <c r="V974" s="148" t="str">
        <f>IF(AND(A974&lt;&gt;"",'Données élèves'!T977&lt;&gt;""),'Données élèves'!T977,"")</f>
        <v/>
      </c>
      <c r="W974" s="148" t="str">
        <f>IF(AND(A974&lt;&gt;"",'Données élèves'!U977&lt;&gt;""),'Données élèves'!U977,"")</f>
        <v/>
      </c>
      <c r="X974" s="148" t="str">
        <f>IF(AND(A974&lt;&gt;"",'Données élèves'!V977&lt;&gt;""),'Données élèves'!V977,"")</f>
        <v/>
      </c>
      <c r="Y974" s="148" t="str">
        <f>IF(AND(A974&lt;&gt;"",'Données élèves'!W977&lt;&gt;""),'Données élèves'!W977,"")</f>
        <v/>
      </c>
      <c r="Z974" s="148" t="str">
        <f>IF(AND(A974&lt;&gt;"",'Données élèves'!X977&lt;&gt;""),'Données élèves'!X977,"")</f>
        <v/>
      </c>
    </row>
    <row r="975" spans="1:26" x14ac:dyDescent="0.2">
      <c r="A975" s="146" t="str">
        <f>IF('Données élèves'!$C978&lt;&gt;"",'Données élèves'!A978,"")</f>
        <v/>
      </c>
      <c r="B975" s="146" t="str">
        <f>IF(A975&lt;&gt;"",'Données élèves'!B978,"")</f>
        <v/>
      </c>
      <c r="C975" s="146" t="str">
        <f>IF(AND(A975&lt;&gt;"",'Données élèves'!F978&lt;&gt;""),IF(INDEX(codeclint,MATCH('Données élèves'!F978,libclint,0))&lt;&gt;"",INDEX(codeclint,MATCH('Données élèves'!F978,libclint,0)),""),"")</f>
        <v/>
      </c>
      <c r="D975" s="146" t="str">
        <f t="shared" si="45"/>
        <v/>
      </c>
      <c r="E975" s="146" t="str">
        <f>IF(A975&lt;&gt;"",IF('Données élèves'!G978&lt;&gt;"",IF('Données élèves'!AB978&lt;&gt;"",IF('Données élèves'!G978="LOC.ID",CONCATENATE("LOC.",'Données élèves'!AU$5),'Données élèves'!G978),""),""),"")</f>
        <v/>
      </c>
      <c r="F975" s="146" t="str">
        <f>IF(A975&lt;&gt;"",IF('Données élèves'!H978&lt;&gt;"",'Données élèves'!H978,""),"")</f>
        <v/>
      </c>
      <c r="G975" s="146" t="str">
        <f>IF(AND(A975&lt;&gt;"",'Données élèves'!AC978&lt;&gt;""),IF('Données élèves'!AC978=TRUE,INDEX(codesex,MATCH('Données élèves'!I978,libsex,0)),'Données élèves'!I978),"")</f>
        <v/>
      </c>
      <c r="H975" s="147" t="str">
        <f>IF(A975&lt;&gt;"",IF('Données élèves'!J978&lt;&gt;"",'Données élèves'!J978,""),"")</f>
        <v/>
      </c>
      <c r="I975" s="148" t="str">
        <f>IF(AND(A975&lt;&gt;"",'Données élèves'!AE978&lt;&gt;""),IF('Données élèves'!AE978=TRUE,INDEX(codenat,MATCH('Données élèves'!K978,libnat,0)),'Données élèves'!K978),"")</f>
        <v/>
      </c>
      <c r="J975" s="148" t="str">
        <f>IF(AND(A975&lt;&gt;"",'Données élèves'!AF978&lt;&gt;""),IF('Données élèves'!AF978=TRUE,INDEX(codelangue,MATCH('Données élèves'!L978,liblangue,0)),'Données élèves'!L978),"")</f>
        <v/>
      </c>
      <c r="K975" s="148" t="str">
        <f>IF(AND(A975&lt;&gt;"",'Données élèves'!AH978&lt;&gt;""),IF('Données élèves'!AH978=TRUE,IF(INDEX(codegem,MATCH('Données élèves'!M978,libgem,0))&lt;8000,INDEX(codegem,MATCH('Données élèves'!M978,libgem,0)),""),'Données élèves'!M978),"")</f>
        <v/>
      </c>
      <c r="L975" s="148" t="str">
        <f>IF(AND(A975&lt;&gt;"",'Données élèves'!AH978&lt;&gt;""),IF('Données élèves'!AH978=TRUE,INDEX(codegemhist,MATCH('Données élèves'!M978,libgem,0)),""),"")</f>
        <v/>
      </c>
      <c r="M975" s="148" t="str">
        <f>IF(AND(A975&lt;&gt;"",'Données élèves'!AH978&lt;&gt;""),IF('Données élèves'!AH978=TRUE,IF(INDEX(codegem,MATCH('Données élèves'!M978,libgem,0))&gt;=8000,INDEX(codegem,MATCH('Données élèves'!M978,libgem,0)),""),'Données élèves'!M978),"")</f>
        <v/>
      </c>
      <c r="N975" s="148" t="str">
        <f>IF(AND(A975&lt;&gt;"",'Données élèves'!AI978&lt;&gt;""),IF('Données élèves'!AI978=TRUE,INDEX(codeschart,MATCH('Données élèves'!N978,libschart,0)),'Données élèves'!N978),"")</f>
        <v/>
      </c>
      <c r="O975" s="148" t="str">
        <f>IF(AND(A975&lt;&gt;"",'Données élèves'!O978&lt;&gt;""),'Données élèves'!O978,"")</f>
        <v/>
      </c>
      <c r="P975" s="148" t="str">
        <f>IF(AND(A975&lt;&gt;"",'Données élèves'!AK978&lt;&gt;""),IF('Données élèves'!AK978=TRUE,INDEX(codeform,MATCH('Données élèves'!P978,libform,0)),'Données élèves'!P978),"")</f>
        <v/>
      </c>
      <c r="Q975" s="148" t="str">
        <f>IF(AND(A975&lt;&gt;"",'Données élèves'!AL978&lt;&gt;""),IF('Données élèves'!AL978=TRUE,INDEX(codespe,MATCH('Données élèves'!Q978,libspe,0)),'Données élèves'!Q978),"")</f>
        <v/>
      </c>
      <c r="R975" s="148" t="str">
        <f>IF(AND(A975&lt;&gt;"",OR('Données élèves'!AM978&lt;&gt;"",'Données élèves'!AT978=FALSE)),IF('Données élèves'!AM978=TRUE,INDEX(codemp1,MATCH('Données élèves'!R978,libmp1,0)),IF('Données élèves'!AT978=FALSE,0,'Données élèves'!R978)),"")</f>
        <v/>
      </c>
      <c r="S975" s="148" t="str">
        <f t="shared" si="46"/>
        <v/>
      </c>
      <c r="T975" s="148" t="str">
        <f t="shared" si="47"/>
        <v/>
      </c>
      <c r="U975" s="148" t="str">
        <f>IF(AND(A975&lt;&gt;"",'Données élèves'!S978&lt;&gt;""),'Données élèves'!S978,"")</f>
        <v/>
      </c>
      <c r="V975" s="148" t="str">
        <f>IF(AND(A975&lt;&gt;"",'Données élèves'!T978&lt;&gt;""),'Données élèves'!T978,"")</f>
        <v/>
      </c>
      <c r="W975" s="148" t="str">
        <f>IF(AND(A975&lt;&gt;"",'Données élèves'!U978&lt;&gt;""),'Données élèves'!U978,"")</f>
        <v/>
      </c>
      <c r="X975" s="148" t="str">
        <f>IF(AND(A975&lt;&gt;"",'Données élèves'!V978&lt;&gt;""),'Données élèves'!V978,"")</f>
        <v/>
      </c>
      <c r="Y975" s="148" t="str">
        <f>IF(AND(A975&lt;&gt;"",'Données élèves'!W978&lt;&gt;""),'Données élèves'!W978,"")</f>
        <v/>
      </c>
      <c r="Z975" s="148" t="str">
        <f>IF(AND(A975&lt;&gt;"",'Données élèves'!X978&lt;&gt;""),'Données élèves'!X978,"")</f>
        <v/>
      </c>
    </row>
    <row r="976" spans="1:26" x14ac:dyDescent="0.2">
      <c r="A976" s="146" t="str">
        <f>IF('Données élèves'!$C979&lt;&gt;"",'Données élèves'!A979,"")</f>
        <v/>
      </c>
      <c r="B976" s="146" t="str">
        <f>IF(A976&lt;&gt;"",'Données élèves'!B979,"")</f>
        <v/>
      </c>
      <c r="C976" s="146" t="str">
        <f>IF(AND(A976&lt;&gt;"",'Données élèves'!F979&lt;&gt;""),IF(INDEX(codeclint,MATCH('Données élèves'!F979,libclint,0))&lt;&gt;"",INDEX(codeclint,MATCH('Données élèves'!F979,libclint,0)),""),"")</f>
        <v/>
      </c>
      <c r="D976" s="146" t="str">
        <f t="shared" si="45"/>
        <v/>
      </c>
      <c r="E976" s="146" t="str">
        <f>IF(A976&lt;&gt;"",IF('Données élèves'!G979&lt;&gt;"",IF('Données élèves'!AB979&lt;&gt;"",IF('Données élèves'!G979="LOC.ID",CONCATENATE("LOC.",'Données élèves'!AU$5),'Données élèves'!G979),""),""),"")</f>
        <v/>
      </c>
      <c r="F976" s="146" t="str">
        <f>IF(A976&lt;&gt;"",IF('Données élèves'!H979&lt;&gt;"",'Données élèves'!H979,""),"")</f>
        <v/>
      </c>
      <c r="G976" s="146" t="str">
        <f>IF(AND(A976&lt;&gt;"",'Données élèves'!AC979&lt;&gt;""),IF('Données élèves'!AC979=TRUE,INDEX(codesex,MATCH('Données élèves'!I979,libsex,0)),'Données élèves'!I979),"")</f>
        <v/>
      </c>
      <c r="H976" s="147" t="str">
        <f>IF(A976&lt;&gt;"",IF('Données élèves'!J979&lt;&gt;"",'Données élèves'!J979,""),"")</f>
        <v/>
      </c>
      <c r="I976" s="148" t="str">
        <f>IF(AND(A976&lt;&gt;"",'Données élèves'!AE979&lt;&gt;""),IF('Données élèves'!AE979=TRUE,INDEX(codenat,MATCH('Données élèves'!K979,libnat,0)),'Données élèves'!K979),"")</f>
        <v/>
      </c>
      <c r="J976" s="148" t="str">
        <f>IF(AND(A976&lt;&gt;"",'Données élèves'!AF979&lt;&gt;""),IF('Données élèves'!AF979=TRUE,INDEX(codelangue,MATCH('Données élèves'!L979,liblangue,0)),'Données élèves'!L979),"")</f>
        <v/>
      </c>
      <c r="K976" s="148" t="str">
        <f>IF(AND(A976&lt;&gt;"",'Données élèves'!AH979&lt;&gt;""),IF('Données élèves'!AH979=TRUE,IF(INDEX(codegem,MATCH('Données élèves'!M979,libgem,0))&lt;8000,INDEX(codegem,MATCH('Données élèves'!M979,libgem,0)),""),'Données élèves'!M979),"")</f>
        <v/>
      </c>
      <c r="L976" s="148" t="str">
        <f>IF(AND(A976&lt;&gt;"",'Données élèves'!AH979&lt;&gt;""),IF('Données élèves'!AH979=TRUE,INDEX(codegemhist,MATCH('Données élèves'!M979,libgem,0)),""),"")</f>
        <v/>
      </c>
      <c r="M976" s="148" t="str">
        <f>IF(AND(A976&lt;&gt;"",'Données élèves'!AH979&lt;&gt;""),IF('Données élèves'!AH979=TRUE,IF(INDEX(codegem,MATCH('Données élèves'!M979,libgem,0))&gt;=8000,INDEX(codegem,MATCH('Données élèves'!M979,libgem,0)),""),'Données élèves'!M979),"")</f>
        <v/>
      </c>
      <c r="N976" s="148" t="str">
        <f>IF(AND(A976&lt;&gt;"",'Données élèves'!AI979&lt;&gt;""),IF('Données élèves'!AI979=TRUE,INDEX(codeschart,MATCH('Données élèves'!N979,libschart,0)),'Données élèves'!N979),"")</f>
        <v/>
      </c>
      <c r="O976" s="148" t="str">
        <f>IF(AND(A976&lt;&gt;"",'Données élèves'!O979&lt;&gt;""),'Données élèves'!O979,"")</f>
        <v/>
      </c>
      <c r="P976" s="148" t="str">
        <f>IF(AND(A976&lt;&gt;"",'Données élèves'!AK979&lt;&gt;""),IF('Données élèves'!AK979=TRUE,INDEX(codeform,MATCH('Données élèves'!P979,libform,0)),'Données élèves'!P979),"")</f>
        <v/>
      </c>
      <c r="Q976" s="148" t="str">
        <f>IF(AND(A976&lt;&gt;"",'Données élèves'!AL979&lt;&gt;""),IF('Données élèves'!AL979=TRUE,INDEX(codespe,MATCH('Données élèves'!Q979,libspe,0)),'Données élèves'!Q979),"")</f>
        <v/>
      </c>
      <c r="R976" s="148" t="str">
        <f>IF(AND(A976&lt;&gt;"",OR('Données élèves'!AM979&lt;&gt;"",'Données élèves'!AT979=FALSE)),IF('Données élèves'!AM979=TRUE,INDEX(codemp1,MATCH('Données élèves'!R979,libmp1,0)),IF('Données élèves'!AT979=FALSE,0,'Données élèves'!R979)),"")</f>
        <v/>
      </c>
      <c r="S976" s="148" t="str">
        <f t="shared" si="46"/>
        <v/>
      </c>
      <c r="T976" s="148" t="str">
        <f t="shared" si="47"/>
        <v/>
      </c>
      <c r="U976" s="148" t="str">
        <f>IF(AND(A976&lt;&gt;"",'Données élèves'!S979&lt;&gt;""),'Données élèves'!S979,"")</f>
        <v/>
      </c>
      <c r="V976" s="148" t="str">
        <f>IF(AND(A976&lt;&gt;"",'Données élèves'!T979&lt;&gt;""),'Données élèves'!T979,"")</f>
        <v/>
      </c>
      <c r="W976" s="148" t="str">
        <f>IF(AND(A976&lt;&gt;"",'Données élèves'!U979&lt;&gt;""),'Données élèves'!U979,"")</f>
        <v/>
      </c>
      <c r="X976" s="148" t="str">
        <f>IF(AND(A976&lt;&gt;"",'Données élèves'!V979&lt;&gt;""),'Données élèves'!V979,"")</f>
        <v/>
      </c>
      <c r="Y976" s="148" t="str">
        <f>IF(AND(A976&lt;&gt;"",'Données élèves'!W979&lt;&gt;""),'Données élèves'!W979,"")</f>
        <v/>
      </c>
      <c r="Z976" s="148" t="str">
        <f>IF(AND(A976&lt;&gt;"",'Données élèves'!X979&lt;&gt;""),'Données élèves'!X979,"")</f>
        <v/>
      </c>
    </row>
    <row r="977" spans="1:26" x14ac:dyDescent="0.2">
      <c r="A977" s="146" t="str">
        <f>IF('Données élèves'!$C980&lt;&gt;"",'Données élèves'!A980,"")</f>
        <v/>
      </c>
      <c r="B977" s="146" t="str">
        <f>IF(A977&lt;&gt;"",'Données élèves'!B980,"")</f>
        <v/>
      </c>
      <c r="C977" s="146" t="str">
        <f>IF(AND(A977&lt;&gt;"",'Données élèves'!F980&lt;&gt;""),IF(INDEX(codeclint,MATCH('Données élèves'!F980,libclint,0))&lt;&gt;"",INDEX(codeclint,MATCH('Données élèves'!F980,libclint,0)),""),"")</f>
        <v/>
      </c>
      <c r="D977" s="146" t="str">
        <f t="shared" si="45"/>
        <v/>
      </c>
      <c r="E977" s="146" t="str">
        <f>IF(A977&lt;&gt;"",IF('Données élèves'!G980&lt;&gt;"",IF('Données élèves'!AB980&lt;&gt;"",IF('Données élèves'!G980="LOC.ID",CONCATENATE("LOC.",'Données élèves'!AU$5),'Données élèves'!G980),""),""),"")</f>
        <v/>
      </c>
      <c r="F977" s="146" t="str">
        <f>IF(A977&lt;&gt;"",IF('Données élèves'!H980&lt;&gt;"",'Données élèves'!H980,""),"")</f>
        <v/>
      </c>
      <c r="G977" s="146" t="str">
        <f>IF(AND(A977&lt;&gt;"",'Données élèves'!AC980&lt;&gt;""),IF('Données élèves'!AC980=TRUE,INDEX(codesex,MATCH('Données élèves'!I980,libsex,0)),'Données élèves'!I980),"")</f>
        <v/>
      </c>
      <c r="H977" s="147" t="str">
        <f>IF(A977&lt;&gt;"",IF('Données élèves'!J980&lt;&gt;"",'Données élèves'!J980,""),"")</f>
        <v/>
      </c>
      <c r="I977" s="148" t="str">
        <f>IF(AND(A977&lt;&gt;"",'Données élèves'!AE980&lt;&gt;""),IF('Données élèves'!AE980=TRUE,INDEX(codenat,MATCH('Données élèves'!K980,libnat,0)),'Données élèves'!K980),"")</f>
        <v/>
      </c>
      <c r="J977" s="148" t="str">
        <f>IF(AND(A977&lt;&gt;"",'Données élèves'!AF980&lt;&gt;""),IF('Données élèves'!AF980=TRUE,INDEX(codelangue,MATCH('Données élèves'!L980,liblangue,0)),'Données élèves'!L980),"")</f>
        <v/>
      </c>
      <c r="K977" s="148" t="str">
        <f>IF(AND(A977&lt;&gt;"",'Données élèves'!AH980&lt;&gt;""),IF('Données élèves'!AH980=TRUE,IF(INDEX(codegem,MATCH('Données élèves'!M980,libgem,0))&lt;8000,INDEX(codegem,MATCH('Données élèves'!M980,libgem,0)),""),'Données élèves'!M980),"")</f>
        <v/>
      </c>
      <c r="L977" s="148" t="str">
        <f>IF(AND(A977&lt;&gt;"",'Données élèves'!AH980&lt;&gt;""),IF('Données élèves'!AH980=TRUE,INDEX(codegemhist,MATCH('Données élèves'!M980,libgem,0)),""),"")</f>
        <v/>
      </c>
      <c r="M977" s="148" t="str">
        <f>IF(AND(A977&lt;&gt;"",'Données élèves'!AH980&lt;&gt;""),IF('Données élèves'!AH980=TRUE,IF(INDEX(codegem,MATCH('Données élèves'!M980,libgem,0))&gt;=8000,INDEX(codegem,MATCH('Données élèves'!M980,libgem,0)),""),'Données élèves'!M980),"")</f>
        <v/>
      </c>
      <c r="N977" s="148" t="str">
        <f>IF(AND(A977&lt;&gt;"",'Données élèves'!AI980&lt;&gt;""),IF('Données élèves'!AI980=TRUE,INDEX(codeschart,MATCH('Données élèves'!N980,libschart,0)),'Données élèves'!N980),"")</f>
        <v/>
      </c>
      <c r="O977" s="148" t="str">
        <f>IF(AND(A977&lt;&gt;"",'Données élèves'!O980&lt;&gt;""),'Données élèves'!O980,"")</f>
        <v/>
      </c>
      <c r="P977" s="148" t="str">
        <f>IF(AND(A977&lt;&gt;"",'Données élèves'!AK980&lt;&gt;""),IF('Données élèves'!AK980=TRUE,INDEX(codeform,MATCH('Données élèves'!P980,libform,0)),'Données élèves'!P980),"")</f>
        <v/>
      </c>
      <c r="Q977" s="148" t="str">
        <f>IF(AND(A977&lt;&gt;"",'Données élèves'!AL980&lt;&gt;""),IF('Données élèves'!AL980=TRUE,INDEX(codespe,MATCH('Données élèves'!Q980,libspe,0)),'Données élèves'!Q980),"")</f>
        <v/>
      </c>
      <c r="R977" s="148" t="str">
        <f>IF(AND(A977&lt;&gt;"",OR('Données élèves'!AM980&lt;&gt;"",'Données élèves'!AT980=FALSE)),IF('Données élèves'!AM980=TRUE,INDEX(codemp1,MATCH('Données élèves'!R980,libmp1,0)),IF('Données élèves'!AT980=FALSE,0,'Données élèves'!R980)),"")</f>
        <v/>
      </c>
      <c r="S977" s="148" t="str">
        <f t="shared" si="46"/>
        <v/>
      </c>
      <c r="T977" s="148" t="str">
        <f t="shared" si="47"/>
        <v/>
      </c>
      <c r="U977" s="148" t="str">
        <f>IF(AND(A977&lt;&gt;"",'Données élèves'!S980&lt;&gt;""),'Données élèves'!S980,"")</f>
        <v/>
      </c>
      <c r="V977" s="148" t="str">
        <f>IF(AND(A977&lt;&gt;"",'Données élèves'!T980&lt;&gt;""),'Données élèves'!T980,"")</f>
        <v/>
      </c>
      <c r="W977" s="148" t="str">
        <f>IF(AND(A977&lt;&gt;"",'Données élèves'!U980&lt;&gt;""),'Données élèves'!U980,"")</f>
        <v/>
      </c>
      <c r="X977" s="148" t="str">
        <f>IF(AND(A977&lt;&gt;"",'Données élèves'!V980&lt;&gt;""),'Données élèves'!V980,"")</f>
        <v/>
      </c>
      <c r="Y977" s="148" t="str">
        <f>IF(AND(A977&lt;&gt;"",'Données élèves'!W980&lt;&gt;""),'Données élèves'!W980,"")</f>
        <v/>
      </c>
      <c r="Z977" s="148" t="str">
        <f>IF(AND(A977&lt;&gt;"",'Données élèves'!X980&lt;&gt;""),'Données élèves'!X980,"")</f>
        <v/>
      </c>
    </row>
    <row r="978" spans="1:26" x14ac:dyDescent="0.2">
      <c r="A978" s="146" t="str">
        <f>IF('Données élèves'!$C981&lt;&gt;"",'Données élèves'!A981,"")</f>
        <v/>
      </c>
      <c r="B978" s="146" t="str">
        <f>IF(A978&lt;&gt;"",'Données élèves'!B981,"")</f>
        <v/>
      </c>
      <c r="C978" s="146" t="str">
        <f>IF(AND(A978&lt;&gt;"",'Données élèves'!F981&lt;&gt;""),IF(INDEX(codeclint,MATCH('Données élèves'!F981,libclint,0))&lt;&gt;"",INDEX(codeclint,MATCH('Données élèves'!F981,libclint,0)),""),"")</f>
        <v/>
      </c>
      <c r="D978" s="146" t="str">
        <f t="shared" si="45"/>
        <v/>
      </c>
      <c r="E978" s="146" t="str">
        <f>IF(A978&lt;&gt;"",IF('Données élèves'!G981&lt;&gt;"",IF('Données élèves'!AB981&lt;&gt;"",IF('Données élèves'!G981="LOC.ID",CONCATENATE("LOC.",'Données élèves'!AU$5),'Données élèves'!G981),""),""),"")</f>
        <v/>
      </c>
      <c r="F978" s="146" t="str">
        <f>IF(A978&lt;&gt;"",IF('Données élèves'!H981&lt;&gt;"",'Données élèves'!H981,""),"")</f>
        <v/>
      </c>
      <c r="G978" s="146" t="str">
        <f>IF(AND(A978&lt;&gt;"",'Données élèves'!AC981&lt;&gt;""),IF('Données élèves'!AC981=TRUE,INDEX(codesex,MATCH('Données élèves'!I981,libsex,0)),'Données élèves'!I981),"")</f>
        <v/>
      </c>
      <c r="H978" s="147" t="str">
        <f>IF(A978&lt;&gt;"",IF('Données élèves'!J981&lt;&gt;"",'Données élèves'!J981,""),"")</f>
        <v/>
      </c>
      <c r="I978" s="148" t="str">
        <f>IF(AND(A978&lt;&gt;"",'Données élèves'!AE981&lt;&gt;""),IF('Données élèves'!AE981=TRUE,INDEX(codenat,MATCH('Données élèves'!K981,libnat,0)),'Données élèves'!K981),"")</f>
        <v/>
      </c>
      <c r="J978" s="148" t="str">
        <f>IF(AND(A978&lt;&gt;"",'Données élèves'!AF981&lt;&gt;""),IF('Données élèves'!AF981=TRUE,INDEX(codelangue,MATCH('Données élèves'!L981,liblangue,0)),'Données élèves'!L981),"")</f>
        <v/>
      </c>
      <c r="K978" s="148" t="str">
        <f>IF(AND(A978&lt;&gt;"",'Données élèves'!AH981&lt;&gt;""),IF('Données élèves'!AH981=TRUE,IF(INDEX(codegem,MATCH('Données élèves'!M981,libgem,0))&lt;8000,INDEX(codegem,MATCH('Données élèves'!M981,libgem,0)),""),'Données élèves'!M981),"")</f>
        <v/>
      </c>
      <c r="L978" s="148" t="str">
        <f>IF(AND(A978&lt;&gt;"",'Données élèves'!AH981&lt;&gt;""),IF('Données élèves'!AH981=TRUE,INDEX(codegemhist,MATCH('Données élèves'!M981,libgem,0)),""),"")</f>
        <v/>
      </c>
      <c r="M978" s="148" t="str">
        <f>IF(AND(A978&lt;&gt;"",'Données élèves'!AH981&lt;&gt;""),IF('Données élèves'!AH981=TRUE,IF(INDEX(codegem,MATCH('Données élèves'!M981,libgem,0))&gt;=8000,INDEX(codegem,MATCH('Données élèves'!M981,libgem,0)),""),'Données élèves'!M981),"")</f>
        <v/>
      </c>
      <c r="N978" s="148" t="str">
        <f>IF(AND(A978&lt;&gt;"",'Données élèves'!AI981&lt;&gt;""),IF('Données élèves'!AI981=TRUE,INDEX(codeschart,MATCH('Données élèves'!N981,libschart,0)),'Données élèves'!N981),"")</f>
        <v/>
      </c>
      <c r="O978" s="148" t="str">
        <f>IF(AND(A978&lt;&gt;"",'Données élèves'!O981&lt;&gt;""),'Données élèves'!O981,"")</f>
        <v/>
      </c>
      <c r="P978" s="148" t="str">
        <f>IF(AND(A978&lt;&gt;"",'Données élèves'!AK981&lt;&gt;""),IF('Données élèves'!AK981=TRUE,INDEX(codeform,MATCH('Données élèves'!P981,libform,0)),'Données élèves'!P981),"")</f>
        <v/>
      </c>
      <c r="Q978" s="148" t="str">
        <f>IF(AND(A978&lt;&gt;"",'Données élèves'!AL981&lt;&gt;""),IF('Données élèves'!AL981=TRUE,INDEX(codespe,MATCH('Données élèves'!Q981,libspe,0)),'Données élèves'!Q981),"")</f>
        <v/>
      </c>
      <c r="R978" s="148" t="str">
        <f>IF(AND(A978&lt;&gt;"",OR('Données élèves'!AM981&lt;&gt;"",'Données élèves'!AT981=FALSE)),IF('Données élèves'!AM981=TRUE,INDEX(codemp1,MATCH('Données élèves'!R981,libmp1,0)),IF('Données élèves'!AT981=FALSE,0,'Données élèves'!R981)),"")</f>
        <v/>
      </c>
      <c r="S978" s="148" t="str">
        <f t="shared" si="46"/>
        <v/>
      </c>
      <c r="T978" s="148" t="str">
        <f t="shared" si="47"/>
        <v/>
      </c>
      <c r="U978" s="148" t="str">
        <f>IF(AND(A978&lt;&gt;"",'Données élèves'!S981&lt;&gt;""),'Données élèves'!S981,"")</f>
        <v/>
      </c>
      <c r="V978" s="148" t="str">
        <f>IF(AND(A978&lt;&gt;"",'Données élèves'!T981&lt;&gt;""),'Données élèves'!T981,"")</f>
        <v/>
      </c>
      <c r="W978" s="148" t="str">
        <f>IF(AND(A978&lt;&gt;"",'Données élèves'!U981&lt;&gt;""),'Données élèves'!U981,"")</f>
        <v/>
      </c>
      <c r="X978" s="148" t="str">
        <f>IF(AND(A978&lt;&gt;"",'Données élèves'!V981&lt;&gt;""),'Données élèves'!V981,"")</f>
        <v/>
      </c>
      <c r="Y978" s="148" t="str">
        <f>IF(AND(A978&lt;&gt;"",'Données élèves'!W981&lt;&gt;""),'Données élèves'!W981,"")</f>
        <v/>
      </c>
      <c r="Z978" s="148" t="str">
        <f>IF(AND(A978&lt;&gt;"",'Données élèves'!X981&lt;&gt;""),'Données élèves'!X981,"")</f>
        <v/>
      </c>
    </row>
    <row r="979" spans="1:26" x14ac:dyDescent="0.2">
      <c r="A979" s="146" t="str">
        <f>IF('Données élèves'!$C982&lt;&gt;"",'Données élèves'!A982,"")</f>
        <v/>
      </c>
      <c r="B979" s="146" t="str">
        <f>IF(A979&lt;&gt;"",'Données élèves'!B982,"")</f>
        <v/>
      </c>
      <c r="C979" s="146" t="str">
        <f>IF(AND(A979&lt;&gt;"",'Données élèves'!F982&lt;&gt;""),IF(INDEX(codeclint,MATCH('Données élèves'!F982,libclint,0))&lt;&gt;"",INDEX(codeclint,MATCH('Données élèves'!F982,libclint,0)),""),"")</f>
        <v/>
      </c>
      <c r="D979" s="146" t="str">
        <f t="shared" si="45"/>
        <v/>
      </c>
      <c r="E979" s="146" t="str">
        <f>IF(A979&lt;&gt;"",IF('Données élèves'!G982&lt;&gt;"",IF('Données élèves'!AB982&lt;&gt;"",IF('Données élèves'!G982="LOC.ID",CONCATENATE("LOC.",'Données élèves'!AU$5),'Données élèves'!G982),""),""),"")</f>
        <v/>
      </c>
      <c r="F979" s="146" t="str">
        <f>IF(A979&lt;&gt;"",IF('Données élèves'!H982&lt;&gt;"",'Données élèves'!H982,""),"")</f>
        <v/>
      </c>
      <c r="G979" s="146" t="str">
        <f>IF(AND(A979&lt;&gt;"",'Données élèves'!AC982&lt;&gt;""),IF('Données élèves'!AC982=TRUE,INDEX(codesex,MATCH('Données élèves'!I982,libsex,0)),'Données élèves'!I982),"")</f>
        <v/>
      </c>
      <c r="H979" s="147" t="str">
        <f>IF(A979&lt;&gt;"",IF('Données élèves'!J982&lt;&gt;"",'Données élèves'!J982,""),"")</f>
        <v/>
      </c>
      <c r="I979" s="148" t="str">
        <f>IF(AND(A979&lt;&gt;"",'Données élèves'!AE982&lt;&gt;""),IF('Données élèves'!AE982=TRUE,INDEX(codenat,MATCH('Données élèves'!K982,libnat,0)),'Données élèves'!K982),"")</f>
        <v/>
      </c>
      <c r="J979" s="148" t="str">
        <f>IF(AND(A979&lt;&gt;"",'Données élèves'!AF982&lt;&gt;""),IF('Données élèves'!AF982=TRUE,INDEX(codelangue,MATCH('Données élèves'!L982,liblangue,0)),'Données élèves'!L982),"")</f>
        <v/>
      </c>
      <c r="K979" s="148" t="str">
        <f>IF(AND(A979&lt;&gt;"",'Données élèves'!AH982&lt;&gt;""),IF('Données élèves'!AH982=TRUE,IF(INDEX(codegem,MATCH('Données élèves'!M982,libgem,0))&lt;8000,INDEX(codegem,MATCH('Données élèves'!M982,libgem,0)),""),'Données élèves'!M982),"")</f>
        <v/>
      </c>
      <c r="L979" s="148" t="str">
        <f>IF(AND(A979&lt;&gt;"",'Données élèves'!AH982&lt;&gt;""),IF('Données élèves'!AH982=TRUE,INDEX(codegemhist,MATCH('Données élèves'!M982,libgem,0)),""),"")</f>
        <v/>
      </c>
      <c r="M979" s="148" t="str">
        <f>IF(AND(A979&lt;&gt;"",'Données élèves'!AH982&lt;&gt;""),IF('Données élèves'!AH982=TRUE,IF(INDEX(codegem,MATCH('Données élèves'!M982,libgem,0))&gt;=8000,INDEX(codegem,MATCH('Données élèves'!M982,libgem,0)),""),'Données élèves'!M982),"")</f>
        <v/>
      </c>
      <c r="N979" s="148" t="str">
        <f>IF(AND(A979&lt;&gt;"",'Données élèves'!AI982&lt;&gt;""),IF('Données élèves'!AI982=TRUE,INDEX(codeschart,MATCH('Données élèves'!N982,libschart,0)),'Données élèves'!N982),"")</f>
        <v/>
      </c>
      <c r="O979" s="148" t="str">
        <f>IF(AND(A979&lt;&gt;"",'Données élèves'!O982&lt;&gt;""),'Données élèves'!O982,"")</f>
        <v/>
      </c>
      <c r="P979" s="148" t="str">
        <f>IF(AND(A979&lt;&gt;"",'Données élèves'!AK982&lt;&gt;""),IF('Données élèves'!AK982=TRUE,INDEX(codeform,MATCH('Données élèves'!P982,libform,0)),'Données élèves'!P982),"")</f>
        <v/>
      </c>
      <c r="Q979" s="148" t="str">
        <f>IF(AND(A979&lt;&gt;"",'Données élèves'!AL982&lt;&gt;""),IF('Données élèves'!AL982=TRUE,INDEX(codespe,MATCH('Données élèves'!Q982,libspe,0)),'Données élèves'!Q982),"")</f>
        <v/>
      </c>
      <c r="R979" s="148" t="str">
        <f>IF(AND(A979&lt;&gt;"",OR('Données élèves'!AM982&lt;&gt;"",'Données élèves'!AT982=FALSE)),IF('Données élèves'!AM982=TRUE,INDEX(codemp1,MATCH('Données élèves'!R982,libmp1,0)),IF('Données élèves'!AT982=FALSE,0,'Données élèves'!R982)),"")</f>
        <v/>
      </c>
      <c r="S979" s="148" t="str">
        <f t="shared" si="46"/>
        <v/>
      </c>
      <c r="T979" s="148" t="str">
        <f t="shared" si="47"/>
        <v/>
      </c>
      <c r="U979" s="148" t="str">
        <f>IF(AND(A979&lt;&gt;"",'Données élèves'!S982&lt;&gt;""),'Données élèves'!S982,"")</f>
        <v/>
      </c>
      <c r="V979" s="148" t="str">
        <f>IF(AND(A979&lt;&gt;"",'Données élèves'!T982&lt;&gt;""),'Données élèves'!T982,"")</f>
        <v/>
      </c>
      <c r="W979" s="148" t="str">
        <f>IF(AND(A979&lt;&gt;"",'Données élèves'!U982&lt;&gt;""),'Données élèves'!U982,"")</f>
        <v/>
      </c>
      <c r="X979" s="148" t="str">
        <f>IF(AND(A979&lt;&gt;"",'Données élèves'!V982&lt;&gt;""),'Données élèves'!V982,"")</f>
        <v/>
      </c>
      <c r="Y979" s="148" t="str">
        <f>IF(AND(A979&lt;&gt;"",'Données élèves'!W982&lt;&gt;""),'Données élèves'!W982,"")</f>
        <v/>
      </c>
      <c r="Z979" s="148" t="str">
        <f>IF(AND(A979&lt;&gt;"",'Données élèves'!X982&lt;&gt;""),'Données élèves'!X982,"")</f>
        <v/>
      </c>
    </row>
    <row r="980" spans="1:26" x14ac:dyDescent="0.2">
      <c r="A980" s="146" t="str">
        <f>IF('Données élèves'!$C983&lt;&gt;"",'Données élèves'!A983,"")</f>
        <v/>
      </c>
      <c r="B980" s="146" t="str">
        <f>IF(A980&lt;&gt;"",'Données élèves'!B983,"")</f>
        <v/>
      </c>
      <c r="C980" s="146" t="str">
        <f>IF(AND(A980&lt;&gt;"",'Données élèves'!F983&lt;&gt;""),IF(INDEX(codeclint,MATCH('Données élèves'!F983,libclint,0))&lt;&gt;"",INDEX(codeclint,MATCH('Données élèves'!F983,libclint,0)),""),"")</f>
        <v/>
      </c>
      <c r="D980" s="146" t="str">
        <f t="shared" si="45"/>
        <v/>
      </c>
      <c r="E980" s="146" t="str">
        <f>IF(A980&lt;&gt;"",IF('Données élèves'!G983&lt;&gt;"",IF('Données élèves'!AB983&lt;&gt;"",IF('Données élèves'!G983="LOC.ID",CONCATENATE("LOC.",'Données élèves'!AU$5),'Données élèves'!G983),""),""),"")</f>
        <v/>
      </c>
      <c r="F980" s="146" t="str">
        <f>IF(A980&lt;&gt;"",IF('Données élèves'!H983&lt;&gt;"",'Données élèves'!H983,""),"")</f>
        <v/>
      </c>
      <c r="G980" s="146" t="str">
        <f>IF(AND(A980&lt;&gt;"",'Données élèves'!AC983&lt;&gt;""),IF('Données élèves'!AC983=TRUE,INDEX(codesex,MATCH('Données élèves'!I983,libsex,0)),'Données élèves'!I983),"")</f>
        <v/>
      </c>
      <c r="H980" s="147" t="str">
        <f>IF(A980&lt;&gt;"",IF('Données élèves'!J983&lt;&gt;"",'Données élèves'!J983,""),"")</f>
        <v/>
      </c>
      <c r="I980" s="148" t="str">
        <f>IF(AND(A980&lt;&gt;"",'Données élèves'!AE983&lt;&gt;""),IF('Données élèves'!AE983=TRUE,INDEX(codenat,MATCH('Données élèves'!K983,libnat,0)),'Données élèves'!K983),"")</f>
        <v/>
      </c>
      <c r="J980" s="148" t="str">
        <f>IF(AND(A980&lt;&gt;"",'Données élèves'!AF983&lt;&gt;""),IF('Données élèves'!AF983=TRUE,INDEX(codelangue,MATCH('Données élèves'!L983,liblangue,0)),'Données élèves'!L983),"")</f>
        <v/>
      </c>
      <c r="K980" s="148" t="str">
        <f>IF(AND(A980&lt;&gt;"",'Données élèves'!AH983&lt;&gt;""),IF('Données élèves'!AH983=TRUE,IF(INDEX(codegem,MATCH('Données élèves'!M983,libgem,0))&lt;8000,INDEX(codegem,MATCH('Données élèves'!M983,libgem,0)),""),'Données élèves'!M983),"")</f>
        <v/>
      </c>
      <c r="L980" s="148" t="str">
        <f>IF(AND(A980&lt;&gt;"",'Données élèves'!AH983&lt;&gt;""),IF('Données élèves'!AH983=TRUE,INDEX(codegemhist,MATCH('Données élèves'!M983,libgem,0)),""),"")</f>
        <v/>
      </c>
      <c r="M980" s="148" t="str">
        <f>IF(AND(A980&lt;&gt;"",'Données élèves'!AH983&lt;&gt;""),IF('Données élèves'!AH983=TRUE,IF(INDEX(codegem,MATCH('Données élèves'!M983,libgem,0))&gt;=8000,INDEX(codegem,MATCH('Données élèves'!M983,libgem,0)),""),'Données élèves'!M983),"")</f>
        <v/>
      </c>
      <c r="N980" s="148" t="str">
        <f>IF(AND(A980&lt;&gt;"",'Données élèves'!AI983&lt;&gt;""),IF('Données élèves'!AI983=TRUE,INDEX(codeschart,MATCH('Données élèves'!N983,libschart,0)),'Données élèves'!N983),"")</f>
        <v/>
      </c>
      <c r="O980" s="148" t="str">
        <f>IF(AND(A980&lt;&gt;"",'Données élèves'!O983&lt;&gt;""),'Données élèves'!O983,"")</f>
        <v/>
      </c>
      <c r="P980" s="148" t="str">
        <f>IF(AND(A980&lt;&gt;"",'Données élèves'!AK983&lt;&gt;""),IF('Données élèves'!AK983=TRUE,INDEX(codeform,MATCH('Données élèves'!P983,libform,0)),'Données élèves'!P983),"")</f>
        <v/>
      </c>
      <c r="Q980" s="148" t="str">
        <f>IF(AND(A980&lt;&gt;"",'Données élèves'!AL983&lt;&gt;""),IF('Données élèves'!AL983=TRUE,INDEX(codespe,MATCH('Données élèves'!Q983,libspe,0)),'Données élèves'!Q983),"")</f>
        <v/>
      </c>
      <c r="R980" s="148" t="str">
        <f>IF(AND(A980&lt;&gt;"",OR('Données élèves'!AM983&lt;&gt;"",'Données élèves'!AT983=FALSE)),IF('Données élèves'!AM983=TRUE,INDEX(codemp1,MATCH('Données élèves'!R983,libmp1,0)),IF('Données élèves'!AT983=FALSE,0,'Données élèves'!R983)),"")</f>
        <v/>
      </c>
      <c r="S980" s="148" t="str">
        <f t="shared" si="46"/>
        <v/>
      </c>
      <c r="T980" s="148" t="str">
        <f t="shared" si="47"/>
        <v/>
      </c>
      <c r="U980" s="148" t="str">
        <f>IF(AND(A980&lt;&gt;"",'Données élèves'!S983&lt;&gt;""),'Données élèves'!S983,"")</f>
        <v/>
      </c>
      <c r="V980" s="148" t="str">
        <f>IF(AND(A980&lt;&gt;"",'Données élèves'!T983&lt;&gt;""),'Données élèves'!T983,"")</f>
        <v/>
      </c>
      <c r="W980" s="148" t="str">
        <f>IF(AND(A980&lt;&gt;"",'Données élèves'!U983&lt;&gt;""),'Données élèves'!U983,"")</f>
        <v/>
      </c>
      <c r="X980" s="148" t="str">
        <f>IF(AND(A980&lt;&gt;"",'Données élèves'!V983&lt;&gt;""),'Données élèves'!V983,"")</f>
        <v/>
      </c>
      <c r="Y980" s="148" t="str">
        <f>IF(AND(A980&lt;&gt;"",'Données élèves'!W983&lt;&gt;""),'Données élèves'!W983,"")</f>
        <v/>
      </c>
      <c r="Z980" s="148" t="str">
        <f>IF(AND(A980&lt;&gt;"",'Données élèves'!X983&lt;&gt;""),'Données élèves'!X983,"")</f>
        <v/>
      </c>
    </row>
    <row r="981" spans="1:26" x14ac:dyDescent="0.2">
      <c r="A981" s="146" t="str">
        <f>IF('Données élèves'!$C984&lt;&gt;"",'Données élèves'!A984,"")</f>
        <v/>
      </c>
      <c r="B981" s="146" t="str">
        <f>IF(A981&lt;&gt;"",'Données élèves'!B984,"")</f>
        <v/>
      </c>
      <c r="C981" s="146" t="str">
        <f>IF(AND(A981&lt;&gt;"",'Données élèves'!F984&lt;&gt;""),IF(INDEX(codeclint,MATCH('Données élèves'!F984,libclint,0))&lt;&gt;"",INDEX(codeclint,MATCH('Données élèves'!F984,libclint,0)),""),"")</f>
        <v/>
      </c>
      <c r="D981" s="146" t="str">
        <f t="shared" si="45"/>
        <v/>
      </c>
      <c r="E981" s="146" t="str">
        <f>IF(A981&lt;&gt;"",IF('Données élèves'!G984&lt;&gt;"",IF('Données élèves'!AB984&lt;&gt;"",IF('Données élèves'!G984="LOC.ID",CONCATENATE("LOC.",'Données élèves'!AU$5),'Données élèves'!G984),""),""),"")</f>
        <v/>
      </c>
      <c r="F981" s="146" t="str">
        <f>IF(A981&lt;&gt;"",IF('Données élèves'!H984&lt;&gt;"",'Données élèves'!H984,""),"")</f>
        <v/>
      </c>
      <c r="G981" s="146" t="str">
        <f>IF(AND(A981&lt;&gt;"",'Données élèves'!AC984&lt;&gt;""),IF('Données élèves'!AC984=TRUE,INDEX(codesex,MATCH('Données élèves'!I984,libsex,0)),'Données élèves'!I984),"")</f>
        <v/>
      </c>
      <c r="H981" s="147" t="str">
        <f>IF(A981&lt;&gt;"",IF('Données élèves'!J984&lt;&gt;"",'Données élèves'!J984,""),"")</f>
        <v/>
      </c>
      <c r="I981" s="148" t="str">
        <f>IF(AND(A981&lt;&gt;"",'Données élèves'!AE984&lt;&gt;""),IF('Données élèves'!AE984=TRUE,INDEX(codenat,MATCH('Données élèves'!K984,libnat,0)),'Données élèves'!K984),"")</f>
        <v/>
      </c>
      <c r="J981" s="148" t="str">
        <f>IF(AND(A981&lt;&gt;"",'Données élèves'!AF984&lt;&gt;""),IF('Données élèves'!AF984=TRUE,INDEX(codelangue,MATCH('Données élèves'!L984,liblangue,0)),'Données élèves'!L984),"")</f>
        <v/>
      </c>
      <c r="K981" s="148" t="str">
        <f>IF(AND(A981&lt;&gt;"",'Données élèves'!AH984&lt;&gt;""),IF('Données élèves'!AH984=TRUE,IF(INDEX(codegem,MATCH('Données élèves'!M984,libgem,0))&lt;8000,INDEX(codegem,MATCH('Données élèves'!M984,libgem,0)),""),'Données élèves'!M984),"")</f>
        <v/>
      </c>
      <c r="L981" s="148" t="str">
        <f>IF(AND(A981&lt;&gt;"",'Données élèves'!AH984&lt;&gt;""),IF('Données élèves'!AH984=TRUE,INDEX(codegemhist,MATCH('Données élèves'!M984,libgem,0)),""),"")</f>
        <v/>
      </c>
      <c r="M981" s="148" t="str">
        <f>IF(AND(A981&lt;&gt;"",'Données élèves'!AH984&lt;&gt;""),IF('Données élèves'!AH984=TRUE,IF(INDEX(codegem,MATCH('Données élèves'!M984,libgem,0))&gt;=8000,INDEX(codegem,MATCH('Données élèves'!M984,libgem,0)),""),'Données élèves'!M984),"")</f>
        <v/>
      </c>
      <c r="N981" s="148" t="str">
        <f>IF(AND(A981&lt;&gt;"",'Données élèves'!AI984&lt;&gt;""),IF('Données élèves'!AI984=TRUE,INDEX(codeschart,MATCH('Données élèves'!N984,libschart,0)),'Données élèves'!N984),"")</f>
        <v/>
      </c>
      <c r="O981" s="148" t="str">
        <f>IF(AND(A981&lt;&gt;"",'Données élèves'!O984&lt;&gt;""),'Données élèves'!O984,"")</f>
        <v/>
      </c>
      <c r="P981" s="148" t="str">
        <f>IF(AND(A981&lt;&gt;"",'Données élèves'!AK984&lt;&gt;""),IF('Données élèves'!AK984=TRUE,INDEX(codeform,MATCH('Données élèves'!P984,libform,0)),'Données élèves'!P984),"")</f>
        <v/>
      </c>
      <c r="Q981" s="148" t="str">
        <f>IF(AND(A981&lt;&gt;"",'Données élèves'!AL984&lt;&gt;""),IF('Données élèves'!AL984=TRUE,INDEX(codespe,MATCH('Données élèves'!Q984,libspe,0)),'Données élèves'!Q984),"")</f>
        <v/>
      </c>
      <c r="R981" s="148" t="str">
        <f>IF(AND(A981&lt;&gt;"",OR('Données élèves'!AM984&lt;&gt;"",'Données élèves'!AT984=FALSE)),IF('Données élèves'!AM984=TRUE,INDEX(codemp1,MATCH('Données élèves'!R984,libmp1,0)),IF('Données élèves'!AT984=FALSE,0,'Données élèves'!R984)),"")</f>
        <v/>
      </c>
      <c r="S981" s="148" t="str">
        <f t="shared" si="46"/>
        <v/>
      </c>
      <c r="T981" s="148" t="str">
        <f t="shared" si="47"/>
        <v/>
      </c>
      <c r="U981" s="148" t="str">
        <f>IF(AND(A981&lt;&gt;"",'Données élèves'!S984&lt;&gt;""),'Données élèves'!S984,"")</f>
        <v/>
      </c>
      <c r="V981" s="148" t="str">
        <f>IF(AND(A981&lt;&gt;"",'Données élèves'!T984&lt;&gt;""),'Données élèves'!T984,"")</f>
        <v/>
      </c>
      <c r="W981" s="148" t="str">
        <f>IF(AND(A981&lt;&gt;"",'Données élèves'!U984&lt;&gt;""),'Données élèves'!U984,"")</f>
        <v/>
      </c>
      <c r="X981" s="148" t="str">
        <f>IF(AND(A981&lt;&gt;"",'Données élèves'!V984&lt;&gt;""),'Données élèves'!V984,"")</f>
        <v/>
      </c>
      <c r="Y981" s="148" t="str">
        <f>IF(AND(A981&lt;&gt;"",'Données élèves'!W984&lt;&gt;""),'Données élèves'!W984,"")</f>
        <v/>
      </c>
      <c r="Z981" s="148" t="str">
        <f>IF(AND(A981&lt;&gt;"",'Données élèves'!X984&lt;&gt;""),'Données élèves'!X984,"")</f>
        <v/>
      </c>
    </row>
    <row r="982" spans="1:26" x14ac:dyDescent="0.2">
      <c r="A982" s="146" t="str">
        <f>IF('Données élèves'!$C985&lt;&gt;"",'Données élèves'!A985,"")</f>
        <v/>
      </c>
      <c r="B982" s="146" t="str">
        <f>IF(A982&lt;&gt;"",'Données élèves'!B985,"")</f>
        <v/>
      </c>
      <c r="C982" s="146" t="str">
        <f>IF(AND(A982&lt;&gt;"",'Données élèves'!F985&lt;&gt;""),IF(INDEX(codeclint,MATCH('Données élèves'!F985,libclint,0))&lt;&gt;"",INDEX(codeclint,MATCH('Données élèves'!F985,libclint,0)),""),"")</f>
        <v/>
      </c>
      <c r="D982" s="146" t="str">
        <f t="shared" si="45"/>
        <v/>
      </c>
      <c r="E982" s="146" t="str">
        <f>IF(A982&lt;&gt;"",IF('Données élèves'!G985&lt;&gt;"",IF('Données élèves'!AB985&lt;&gt;"",IF('Données élèves'!G985="LOC.ID",CONCATENATE("LOC.",'Données élèves'!AU$5),'Données élèves'!G985),""),""),"")</f>
        <v/>
      </c>
      <c r="F982" s="146" t="str">
        <f>IF(A982&lt;&gt;"",IF('Données élèves'!H985&lt;&gt;"",'Données élèves'!H985,""),"")</f>
        <v/>
      </c>
      <c r="G982" s="146" t="str">
        <f>IF(AND(A982&lt;&gt;"",'Données élèves'!AC985&lt;&gt;""),IF('Données élèves'!AC985=TRUE,INDEX(codesex,MATCH('Données élèves'!I985,libsex,0)),'Données élèves'!I985),"")</f>
        <v/>
      </c>
      <c r="H982" s="147" t="str">
        <f>IF(A982&lt;&gt;"",IF('Données élèves'!J985&lt;&gt;"",'Données élèves'!J985,""),"")</f>
        <v/>
      </c>
      <c r="I982" s="148" t="str">
        <f>IF(AND(A982&lt;&gt;"",'Données élèves'!AE985&lt;&gt;""),IF('Données élèves'!AE985=TRUE,INDEX(codenat,MATCH('Données élèves'!K985,libnat,0)),'Données élèves'!K985),"")</f>
        <v/>
      </c>
      <c r="J982" s="148" t="str">
        <f>IF(AND(A982&lt;&gt;"",'Données élèves'!AF985&lt;&gt;""),IF('Données élèves'!AF985=TRUE,INDEX(codelangue,MATCH('Données élèves'!L985,liblangue,0)),'Données élèves'!L985),"")</f>
        <v/>
      </c>
      <c r="K982" s="148" t="str">
        <f>IF(AND(A982&lt;&gt;"",'Données élèves'!AH985&lt;&gt;""),IF('Données élèves'!AH985=TRUE,IF(INDEX(codegem,MATCH('Données élèves'!M985,libgem,0))&lt;8000,INDEX(codegem,MATCH('Données élèves'!M985,libgem,0)),""),'Données élèves'!M985),"")</f>
        <v/>
      </c>
      <c r="L982" s="148" t="str">
        <f>IF(AND(A982&lt;&gt;"",'Données élèves'!AH985&lt;&gt;""),IF('Données élèves'!AH985=TRUE,INDEX(codegemhist,MATCH('Données élèves'!M985,libgem,0)),""),"")</f>
        <v/>
      </c>
      <c r="M982" s="148" t="str">
        <f>IF(AND(A982&lt;&gt;"",'Données élèves'!AH985&lt;&gt;""),IF('Données élèves'!AH985=TRUE,IF(INDEX(codegem,MATCH('Données élèves'!M985,libgem,0))&gt;=8000,INDEX(codegem,MATCH('Données élèves'!M985,libgem,0)),""),'Données élèves'!M985),"")</f>
        <v/>
      </c>
      <c r="N982" s="148" t="str">
        <f>IF(AND(A982&lt;&gt;"",'Données élèves'!AI985&lt;&gt;""),IF('Données élèves'!AI985=TRUE,INDEX(codeschart,MATCH('Données élèves'!N985,libschart,0)),'Données élèves'!N985),"")</f>
        <v/>
      </c>
      <c r="O982" s="148" t="str">
        <f>IF(AND(A982&lt;&gt;"",'Données élèves'!O985&lt;&gt;""),'Données élèves'!O985,"")</f>
        <v/>
      </c>
      <c r="P982" s="148" t="str">
        <f>IF(AND(A982&lt;&gt;"",'Données élèves'!AK985&lt;&gt;""),IF('Données élèves'!AK985=TRUE,INDEX(codeform,MATCH('Données élèves'!P985,libform,0)),'Données élèves'!P985),"")</f>
        <v/>
      </c>
      <c r="Q982" s="148" t="str">
        <f>IF(AND(A982&lt;&gt;"",'Données élèves'!AL985&lt;&gt;""),IF('Données élèves'!AL985=TRUE,INDEX(codespe,MATCH('Données élèves'!Q985,libspe,0)),'Données élèves'!Q985),"")</f>
        <v/>
      </c>
      <c r="R982" s="148" t="str">
        <f>IF(AND(A982&lt;&gt;"",OR('Données élèves'!AM985&lt;&gt;"",'Données élèves'!AT985=FALSE)),IF('Données élèves'!AM985=TRUE,INDEX(codemp1,MATCH('Données élèves'!R985,libmp1,0)),IF('Données élèves'!AT985=FALSE,0,'Données élèves'!R985)),"")</f>
        <v/>
      </c>
      <c r="S982" s="148" t="str">
        <f t="shared" si="46"/>
        <v/>
      </c>
      <c r="T982" s="148" t="str">
        <f t="shared" si="47"/>
        <v/>
      </c>
      <c r="U982" s="148" t="str">
        <f>IF(AND(A982&lt;&gt;"",'Données élèves'!S985&lt;&gt;""),'Données élèves'!S985,"")</f>
        <v/>
      </c>
      <c r="V982" s="148" t="str">
        <f>IF(AND(A982&lt;&gt;"",'Données élèves'!T985&lt;&gt;""),'Données élèves'!T985,"")</f>
        <v/>
      </c>
      <c r="W982" s="148" t="str">
        <f>IF(AND(A982&lt;&gt;"",'Données élèves'!U985&lt;&gt;""),'Données élèves'!U985,"")</f>
        <v/>
      </c>
      <c r="X982" s="148" t="str">
        <f>IF(AND(A982&lt;&gt;"",'Données élèves'!V985&lt;&gt;""),'Données élèves'!V985,"")</f>
        <v/>
      </c>
      <c r="Y982" s="148" t="str">
        <f>IF(AND(A982&lt;&gt;"",'Données élèves'!W985&lt;&gt;""),'Données élèves'!W985,"")</f>
        <v/>
      </c>
      <c r="Z982" s="148" t="str">
        <f>IF(AND(A982&lt;&gt;"",'Données élèves'!X985&lt;&gt;""),'Données élèves'!X985,"")</f>
        <v/>
      </c>
    </row>
    <row r="983" spans="1:26" x14ac:dyDescent="0.2">
      <c r="A983" s="146" t="str">
        <f>IF('Données élèves'!$C986&lt;&gt;"",'Données élèves'!A986,"")</f>
        <v/>
      </c>
      <c r="B983" s="146" t="str">
        <f>IF(A983&lt;&gt;"",'Données élèves'!B986,"")</f>
        <v/>
      </c>
      <c r="C983" s="146" t="str">
        <f>IF(AND(A983&lt;&gt;"",'Données élèves'!F986&lt;&gt;""),IF(INDEX(codeclint,MATCH('Données élèves'!F986,libclint,0))&lt;&gt;"",INDEX(codeclint,MATCH('Données élèves'!F986,libclint,0)),""),"")</f>
        <v/>
      </c>
      <c r="D983" s="146" t="str">
        <f t="shared" si="45"/>
        <v/>
      </c>
      <c r="E983" s="146" t="str">
        <f>IF(A983&lt;&gt;"",IF('Données élèves'!G986&lt;&gt;"",IF('Données élèves'!AB986&lt;&gt;"",IF('Données élèves'!G986="LOC.ID",CONCATENATE("LOC.",'Données élèves'!AU$5),'Données élèves'!G986),""),""),"")</f>
        <v/>
      </c>
      <c r="F983" s="146" t="str">
        <f>IF(A983&lt;&gt;"",IF('Données élèves'!H986&lt;&gt;"",'Données élèves'!H986,""),"")</f>
        <v/>
      </c>
      <c r="G983" s="146" t="str">
        <f>IF(AND(A983&lt;&gt;"",'Données élèves'!AC986&lt;&gt;""),IF('Données élèves'!AC986=TRUE,INDEX(codesex,MATCH('Données élèves'!I986,libsex,0)),'Données élèves'!I986),"")</f>
        <v/>
      </c>
      <c r="H983" s="147" t="str">
        <f>IF(A983&lt;&gt;"",IF('Données élèves'!J986&lt;&gt;"",'Données élèves'!J986,""),"")</f>
        <v/>
      </c>
      <c r="I983" s="148" t="str">
        <f>IF(AND(A983&lt;&gt;"",'Données élèves'!AE986&lt;&gt;""),IF('Données élèves'!AE986=TRUE,INDEX(codenat,MATCH('Données élèves'!K986,libnat,0)),'Données élèves'!K986),"")</f>
        <v/>
      </c>
      <c r="J983" s="148" t="str">
        <f>IF(AND(A983&lt;&gt;"",'Données élèves'!AF986&lt;&gt;""),IF('Données élèves'!AF986=TRUE,INDEX(codelangue,MATCH('Données élèves'!L986,liblangue,0)),'Données élèves'!L986),"")</f>
        <v/>
      </c>
      <c r="K983" s="148" t="str">
        <f>IF(AND(A983&lt;&gt;"",'Données élèves'!AH986&lt;&gt;""),IF('Données élèves'!AH986=TRUE,IF(INDEX(codegem,MATCH('Données élèves'!M986,libgem,0))&lt;8000,INDEX(codegem,MATCH('Données élèves'!M986,libgem,0)),""),'Données élèves'!M986),"")</f>
        <v/>
      </c>
      <c r="L983" s="148" t="str">
        <f>IF(AND(A983&lt;&gt;"",'Données élèves'!AH986&lt;&gt;""),IF('Données élèves'!AH986=TRUE,INDEX(codegemhist,MATCH('Données élèves'!M986,libgem,0)),""),"")</f>
        <v/>
      </c>
      <c r="M983" s="148" t="str">
        <f>IF(AND(A983&lt;&gt;"",'Données élèves'!AH986&lt;&gt;""),IF('Données élèves'!AH986=TRUE,IF(INDEX(codegem,MATCH('Données élèves'!M986,libgem,0))&gt;=8000,INDEX(codegem,MATCH('Données élèves'!M986,libgem,0)),""),'Données élèves'!M986),"")</f>
        <v/>
      </c>
      <c r="N983" s="148" t="str">
        <f>IF(AND(A983&lt;&gt;"",'Données élèves'!AI986&lt;&gt;""),IF('Données élèves'!AI986=TRUE,INDEX(codeschart,MATCH('Données élèves'!N986,libschart,0)),'Données élèves'!N986),"")</f>
        <v/>
      </c>
      <c r="O983" s="148" t="str">
        <f>IF(AND(A983&lt;&gt;"",'Données élèves'!O986&lt;&gt;""),'Données élèves'!O986,"")</f>
        <v/>
      </c>
      <c r="P983" s="148" t="str">
        <f>IF(AND(A983&lt;&gt;"",'Données élèves'!AK986&lt;&gt;""),IF('Données élèves'!AK986=TRUE,INDEX(codeform,MATCH('Données élèves'!P986,libform,0)),'Données élèves'!P986),"")</f>
        <v/>
      </c>
      <c r="Q983" s="148" t="str">
        <f>IF(AND(A983&lt;&gt;"",'Données élèves'!AL986&lt;&gt;""),IF('Données élèves'!AL986=TRUE,INDEX(codespe,MATCH('Données élèves'!Q986,libspe,0)),'Données élèves'!Q986),"")</f>
        <v/>
      </c>
      <c r="R983" s="148" t="str">
        <f>IF(AND(A983&lt;&gt;"",OR('Données élèves'!AM986&lt;&gt;"",'Données élèves'!AT986=FALSE)),IF('Données élèves'!AM986=TRUE,INDEX(codemp1,MATCH('Données élèves'!R986,libmp1,0)),IF('Données élèves'!AT986=FALSE,0,'Données élèves'!R986)),"")</f>
        <v/>
      </c>
      <c r="S983" s="148" t="str">
        <f t="shared" si="46"/>
        <v/>
      </c>
      <c r="T983" s="148" t="str">
        <f t="shared" si="47"/>
        <v/>
      </c>
      <c r="U983" s="148" t="str">
        <f>IF(AND(A983&lt;&gt;"",'Données élèves'!S986&lt;&gt;""),'Données élèves'!S986,"")</f>
        <v/>
      </c>
      <c r="V983" s="148" t="str">
        <f>IF(AND(A983&lt;&gt;"",'Données élèves'!T986&lt;&gt;""),'Données élèves'!T986,"")</f>
        <v/>
      </c>
      <c r="W983" s="148" t="str">
        <f>IF(AND(A983&lt;&gt;"",'Données élèves'!U986&lt;&gt;""),'Données élèves'!U986,"")</f>
        <v/>
      </c>
      <c r="X983" s="148" t="str">
        <f>IF(AND(A983&lt;&gt;"",'Données élèves'!V986&lt;&gt;""),'Données élèves'!V986,"")</f>
        <v/>
      </c>
      <c r="Y983" s="148" t="str">
        <f>IF(AND(A983&lt;&gt;"",'Données élèves'!W986&lt;&gt;""),'Données élèves'!W986,"")</f>
        <v/>
      </c>
      <c r="Z983" s="148" t="str">
        <f>IF(AND(A983&lt;&gt;"",'Données élèves'!X986&lt;&gt;""),'Données élèves'!X986,"")</f>
        <v/>
      </c>
    </row>
    <row r="984" spans="1:26" x14ac:dyDescent="0.2">
      <c r="A984" s="146" t="str">
        <f>IF('Données élèves'!$C987&lt;&gt;"",'Données élèves'!A987,"")</f>
        <v/>
      </c>
      <c r="B984" s="146" t="str">
        <f>IF(A984&lt;&gt;"",'Données élèves'!B987,"")</f>
        <v/>
      </c>
      <c r="C984" s="146" t="str">
        <f>IF(AND(A984&lt;&gt;"",'Données élèves'!F987&lt;&gt;""),IF(INDEX(codeclint,MATCH('Données élèves'!F987,libclint,0))&lt;&gt;"",INDEX(codeclint,MATCH('Données élèves'!F987,libclint,0)),""),"")</f>
        <v/>
      </c>
      <c r="D984" s="146" t="str">
        <f t="shared" si="45"/>
        <v/>
      </c>
      <c r="E984" s="146" t="str">
        <f>IF(A984&lt;&gt;"",IF('Données élèves'!G987&lt;&gt;"",IF('Données élèves'!AB987&lt;&gt;"",IF('Données élèves'!G987="LOC.ID",CONCATENATE("LOC.",'Données élèves'!AU$5),'Données élèves'!G987),""),""),"")</f>
        <v/>
      </c>
      <c r="F984" s="146" t="str">
        <f>IF(A984&lt;&gt;"",IF('Données élèves'!H987&lt;&gt;"",'Données élèves'!H987,""),"")</f>
        <v/>
      </c>
      <c r="G984" s="146" t="str">
        <f>IF(AND(A984&lt;&gt;"",'Données élèves'!AC987&lt;&gt;""),IF('Données élèves'!AC987=TRUE,INDEX(codesex,MATCH('Données élèves'!I987,libsex,0)),'Données élèves'!I987),"")</f>
        <v/>
      </c>
      <c r="H984" s="147" t="str">
        <f>IF(A984&lt;&gt;"",IF('Données élèves'!J987&lt;&gt;"",'Données élèves'!J987,""),"")</f>
        <v/>
      </c>
      <c r="I984" s="148" t="str">
        <f>IF(AND(A984&lt;&gt;"",'Données élèves'!AE987&lt;&gt;""),IF('Données élèves'!AE987=TRUE,INDEX(codenat,MATCH('Données élèves'!K987,libnat,0)),'Données élèves'!K987),"")</f>
        <v/>
      </c>
      <c r="J984" s="148" t="str">
        <f>IF(AND(A984&lt;&gt;"",'Données élèves'!AF987&lt;&gt;""),IF('Données élèves'!AF987=TRUE,INDEX(codelangue,MATCH('Données élèves'!L987,liblangue,0)),'Données élèves'!L987),"")</f>
        <v/>
      </c>
      <c r="K984" s="148" t="str">
        <f>IF(AND(A984&lt;&gt;"",'Données élèves'!AH987&lt;&gt;""),IF('Données élèves'!AH987=TRUE,IF(INDEX(codegem,MATCH('Données élèves'!M987,libgem,0))&lt;8000,INDEX(codegem,MATCH('Données élèves'!M987,libgem,0)),""),'Données élèves'!M987),"")</f>
        <v/>
      </c>
      <c r="L984" s="148" t="str">
        <f>IF(AND(A984&lt;&gt;"",'Données élèves'!AH987&lt;&gt;""),IF('Données élèves'!AH987=TRUE,INDEX(codegemhist,MATCH('Données élèves'!M987,libgem,0)),""),"")</f>
        <v/>
      </c>
      <c r="M984" s="148" t="str">
        <f>IF(AND(A984&lt;&gt;"",'Données élèves'!AH987&lt;&gt;""),IF('Données élèves'!AH987=TRUE,IF(INDEX(codegem,MATCH('Données élèves'!M987,libgem,0))&gt;=8000,INDEX(codegem,MATCH('Données élèves'!M987,libgem,0)),""),'Données élèves'!M987),"")</f>
        <v/>
      </c>
      <c r="N984" s="148" t="str">
        <f>IF(AND(A984&lt;&gt;"",'Données élèves'!AI987&lt;&gt;""),IF('Données élèves'!AI987=TRUE,INDEX(codeschart,MATCH('Données élèves'!N987,libschart,0)),'Données élèves'!N987),"")</f>
        <v/>
      </c>
      <c r="O984" s="148" t="str">
        <f>IF(AND(A984&lt;&gt;"",'Données élèves'!O987&lt;&gt;""),'Données élèves'!O987,"")</f>
        <v/>
      </c>
      <c r="P984" s="148" t="str">
        <f>IF(AND(A984&lt;&gt;"",'Données élèves'!AK987&lt;&gt;""),IF('Données élèves'!AK987=TRUE,INDEX(codeform,MATCH('Données élèves'!P987,libform,0)),'Données élèves'!P987),"")</f>
        <v/>
      </c>
      <c r="Q984" s="148" t="str">
        <f>IF(AND(A984&lt;&gt;"",'Données élèves'!AL987&lt;&gt;""),IF('Données élèves'!AL987=TRUE,INDEX(codespe,MATCH('Données élèves'!Q987,libspe,0)),'Données élèves'!Q987),"")</f>
        <v/>
      </c>
      <c r="R984" s="148" t="str">
        <f>IF(AND(A984&lt;&gt;"",OR('Données élèves'!AM987&lt;&gt;"",'Données élèves'!AT987=FALSE)),IF('Données élèves'!AM987=TRUE,INDEX(codemp1,MATCH('Données élèves'!R987,libmp1,0)),IF('Données élèves'!AT987=FALSE,0,'Données élèves'!R987)),"")</f>
        <v/>
      </c>
      <c r="S984" s="148" t="str">
        <f t="shared" si="46"/>
        <v/>
      </c>
      <c r="T984" s="148" t="str">
        <f t="shared" si="47"/>
        <v/>
      </c>
      <c r="U984" s="148" t="str">
        <f>IF(AND(A984&lt;&gt;"",'Données élèves'!S987&lt;&gt;""),'Données élèves'!S987,"")</f>
        <v/>
      </c>
      <c r="V984" s="148" t="str">
        <f>IF(AND(A984&lt;&gt;"",'Données élèves'!T987&lt;&gt;""),'Données élèves'!T987,"")</f>
        <v/>
      </c>
      <c r="W984" s="148" t="str">
        <f>IF(AND(A984&lt;&gt;"",'Données élèves'!U987&lt;&gt;""),'Données élèves'!U987,"")</f>
        <v/>
      </c>
      <c r="X984" s="148" t="str">
        <f>IF(AND(A984&lt;&gt;"",'Données élèves'!V987&lt;&gt;""),'Données élèves'!V987,"")</f>
        <v/>
      </c>
      <c r="Y984" s="148" t="str">
        <f>IF(AND(A984&lt;&gt;"",'Données élèves'!W987&lt;&gt;""),'Données élèves'!W987,"")</f>
        <v/>
      </c>
      <c r="Z984" s="148" t="str">
        <f>IF(AND(A984&lt;&gt;"",'Données élèves'!X987&lt;&gt;""),'Données élèves'!X987,"")</f>
        <v/>
      </c>
    </row>
    <row r="985" spans="1:26" x14ac:dyDescent="0.2">
      <c r="A985" s="146" t="str">
        <f>IF('Données élèves'!$C988&lt;&gt;"",'Données élèves'!A988,"")</f>
        <v/>
      </c>
      <c r="B985" s="146" t="str">
        <f>IF(A985&lt;&gt;"",'Données élèves'!B988,"")</f>
        <v/>
      </c>
      <c r="C985" s="146" t="str">
        <f>IF(AND(A985&lt;&gt;"",'Données élèves'!F988&lt;&gt;""),IF(INDEX(codeclint,MATCH('Données élèves'!F988,libclint,0))&lt;&gt;"",INDEX(codeclint,MATCH('Données élèves'!F988,libclint,0)),""),"")</f>
        <v/>
      </c>
      <c r="D985" s="146" t="str">
        <f t="shared" si="45"/>
        <v/>
      </c>
      <c r="E985" s="146" t="str">
        <f>IF(A985&lt;&gt;"",IF('Données élèves'!G988&lt;&gt;"",IF('Données élèves'!AB988&lt;&gt;"",IF('Données élèves'!G988="LOC.ID",CONCATENATE("LOC.",'Données élèves'!AU$5),'Données élèves'!G988),""),""),"")</f>
        <v/>
      </c>
      <c r="F985" s="146" t="str">
        <f>IF(A985&lt;&gt;"",IF('Données élèves'!H988&lt;&gt;"",'Données élèves'!H988,""),"")</f>
        <v/>
      </c>
      <c r="G985" s="146" t="str">
        <f>IF(AND(A985&lt;&gt;"",'Données élèves'!AC988&lt;&gt;""),IF('Données élèves'!AC988=TRUE,INDEX(codesex,MATCH('Données élèves'!I988,libsex,0)),'Données élèves'!I988),"")</f>
        <v/>
      </c>
      <c r="H985" s="147" t="str">
        <f>IF(A985&lt;&gt;"",IF('Données élèves'!J988&lt;&gt;"",'Données élèves'!J988,""),"")</f>
        <v/>
      </c>
      <c r="I985" s="148" t="str">
        <f>IF(AND(A985&lt;&gt;"",'Données élèves'!AE988&lt;&gt;""),IF('Données élèves'!AE988=TRUE,INDEX(codenat,MATCH('Données élèves'!K988,libnat,0)),'Données élèves'!K988),"")</f>
        <v/>
      </c>
      <c r="J985" s="148" t="str">
        <f>IF(AND(A985&lt;&gt;"",'Données élèves'!AF988&lt;&gt;""),IF('Données élèves'!AF988=TRUE,INDEX(codelangue,MATCH('Données élèves'!L988,liblangue,0)),'Données élèves'!L988),"")</f>
        <v/>
      </c>
      <c r="K985" s="148" t="str">
        <f>IF(AND(A985&lt;&gt;"",'Données élèves'!AH988&lt;&gt;""),IF('Données élèves'!AH988=TRUE,IF(INDEX(codegem,MATCH('Données élèves'!M988,libgem,0))&lt;8000,INDEX(codegem,MATCH('Données élèves'!M988,libgem,0)),""),'Données élèves'!M988),"")</f>
        <v/>
      </c>
      <c r="L985" s="148" t="str">
        <f>IF(AND(A985&lt;&gt;"",'Données élèves'!AH988&lt;&gt;""),IF('Données élèves'!AH988=TRUE,INDEX(codegemhist,MATCH('Données élèves'!M988,libgem,0)),""),"")</f>
        <v/>
      </c>
      <c r="M985" s="148" t="str">
        <f>IF(AND(A985&lt;&gt;"",'Données élèves'!AH988&lt;&gt;""),IF('Données élèves'!AH988=TRUE,IF(INDEX(codegem,MATCH('Données élèves'!M988,libgem,0))&gt;=8000,INDEX(codegem,MATCH('Données élèves'!M988,libgem,0)),""),'Données élèves'!M988),"")</f>
        <v/>
      </c>
      <c r="N985" s="148" t="str">
        <f>IF(AND(A985&lt;&gt;"",'Données élèves'!AI988&lt;&gt;""),IF('Données élèves'!AI988=TRUE,INDEX(codeschart,MATCH('Données élèves'!N988,libschart,0)),'Données élèves'!N988),"")</f>
        <v/>
      </c>
      <c r="O985" s="148" t="str">
        <f>IF(AND(A985&lt;&gt;"",'Données élèves'!O988&lt;&gt;""),'Données élèves'!O988,"")</f>
        <v/>
      </c>
      <c r="P985" s="148" t="str">
        <f>IF(AND(A985&lt;&gt;"",'Données élèves'!AK988&lt;&gt;""),IF('Données élèves'!AK988=TRUE,INDEX(codeform,MATCH('Données élèves'!P988,libform,0)),'Données élèves'!P988),"")</f>
        <v/>
      </c>
      <c r="Q985" s="148" t="str">
        <f>IF(AND(A985&lt;&gt;"",'Données élèves'!AL988&lt;&gt;""),IF('Données élèves'!AL988=TRUE,INDEX(codespe,MATCH('Données élèves'!Q988,libspe,0)),'Données élèves'!Q988),"")</f>
        <v/>
      </c>
      <c r="R985" s="148" t="str">
        <f>IF(AND(A985&lt;&gt;"",OR('Données élèves'!AM988&lt;&gt;"",'Données élèves'!AT988=FALSE)),IF('Données élèves'!AM988=TRUE,INDEX(codemp1,MATCH('Données élèves'!R988,libmp1,0)),IF('Données élèves'!AT988=FALSE,0,'Données élèves'!R988)),"")</f>
        <v/>
      </c>
      <c r="S985" s="148" t="str">
        <f t="shared" si="46"/>
        <v/>
      </c>
      <c r="T985" s="148" t="str">
        <f t="shared" si="47"/>
        <v/>
      </c>
      <c r="U985" s="148" t="str">
        <f>IF(AND(A985&lt;&gt;"",'Données élèves'!S988&lt;&gt;""),'Données élèves'!S988,"")</f>
        <v/>
      </c>
      <c r="V985" s="148" t="str">
        <f>IF(AND(A985&lt;&gt;"",'Données élèves'!T988&lt;&gt;""),'Données élèves'!T988,"")</f>
        <v/>
      </c>
      <c r="W985" s="148" t="str">
        <f>IF(AND(A985&lt;&gt;"",'Données élèves'!U988&lt;&gt;""),'Données élèves'!U988,"")</f>
        <v/>
      </c>
      <c r="X985" s="148" t="str">
        <f>IF(AND(A985&lt;&gt;"",'Données élèves'!V988&lt;&gt;""),'Données élèves'!V988,"")</f>
        <v/>
      </c>
      <c r="Y985" s="148" t="str">
        <f>IF(AND(A985&lt;&gt;"",'Données élèves'!W988&lt;&gt;""),'Données élèves'!W988,"")</f>
        <v/>
      </c>
      <c r="Z985" s="148" t="str">
        <f>IF(AND(A985&lt;&gt;"",'Données élèves'!X988&lt;&gt;""),'Données élèves'!X988,"")</f>
        <v/>
      </c>
    </row>
    <row r="986" spans="1:26" x14ac:dyDescent="0.2">
      <c r="A986" s="146" t="str">
        <f>IF('Données élèves'!$C989&lt;&gt;"",'Données élèves'!A989,"")</f>
        <v/>
      </c>
      <c r="B986" s="146" t="str">
        <f>IF(A986&lt;&gt;"",'Données élèves'!B989,"")</f>
        <v/>
      </c>
      <c r="C986" s="146" t="str">
        <f>IF(AND(A986&lt;&gt;"",'Données élèves'!F989&lt;&gt;""),IF(INDEX(codeclint,MATCH('Données élèves'!F989,libclint,0))&lt;&gt;"",INDEX(codeclint,MATCH('Données élèves'!F989,libclint,0)),""),"")</f>
        <v/>
      </c>
      <c r="D986" s="146" t="str">
        <f t="shared" si="45"/>
        <v/>
      </c>
      <c r="E986" s="146" t="str">
        <f>IF(A986&lt;&gt;"",IF('Données élèves'!G989&lt;&gt;"",IF('Données élèves'!AB989&lt;&gt;"",IF('Données élèves'!G989="LOC.ID",CONCATENATE("LOC.",'Données élèves'!AU$5),'Données élèves'!G989),""),""),"")</f>
        <v/>
      </c>
      <c r="F986" s="146" t="str">
        <f>IF(A986&lt;&gt;"",IF('Données élèves'!H989&lt;&gt;"",'Données élèves'!H989,""),"")</f>
        <v/>
      </c>
      <c r="G986" s="146" t="str">
        <f>IF(AND(A986&lt;&gt;"",'Données élèves'!AC989&lt;&gt;""),IF('Données élèves'!AC989=TRUE,INDEX(codesex,MATCH('Données élèves'!I989,libsex,0)),'Données élèves'!I989),"")</f>
        <v/>
      </c>
      <c r="H986" s="147" t="str">
        <f>IF(A986&lt;&gt;"",IF('Données élèves'!J989&lt;&gt;"",'Données élèves'!J989,""),"")</f>
        <v/>
      </c>
      <c r="I986" s="148" t="str">
        <f>IF(AND(A986&lt;&gt;"",'Données élèves'!AE989&lt;&gt;""),IF('Données élèves'!AE989=TRUE,INDEX(codenat,MATCH('Données élèves'!K989,libnat,0)),'Données élèves'!K989),"")</f>
        <v/>
      </c>
      <c r="J986" s="148" t="str">
        <f>IF(AND(A986&lt;&gt;"",'Données élèves'!AF989&lt;&gt;""),IF('Données élèves'!AF989=TRUE,INDEX(codelangue,MATCH('Données élèves'!L989,liblangue,0)),'Données élèves'!L989),"")</f>
        <v/>
      </c>
      <c r="K986" s="148" t="str">
        <f>IF(AND(A986&lt;&gt;"",'Données élèves'!AH989&lt;&gt;""),IF('Données élèves'!AH989=TRUE,IF(INDEX(codegem,MATCH('Données élèves'!M989,libgem,0))&lt;8000,INDEX(codegem,MATCH('Données élèves'!M989,libgem,0)),""),'Données élèves'!M989),"")</f>
        <v/>
      </c>
      <c r="L986" s="148" t="str">
        <f>IF(AND(A986&lt;&gt;"",'Données élèves'!AH989&lt;&gt;""),IF('Données élèves'!AH989=TRUE,INDEX(codegemhist,MATCH('Données élèves'!M989,libgem,0)),""),"")</f>
        <v/>
      </c>
      <c r="M986" s="148" t="str">
        <f>IF(AND(A986&lt;&gt;"",'Données élèves'!AH989&lt;&gt;""),IF('Données élèves'!AH989=TRUE,IF(INDEX(codegem,MATCH('Données élèves'!M989,libgem,0))&gt;=8000,INDEX(codegem,MATCH('Données élèves'!M989,libgem,0)),""),'Données élèves'!M989),"")</f>
        <v/>
      </c>
      <c r="N986" s="148" t="str">
        <f>IF(AND(A986&lt;&gt;"",'Données élèves'!AI989&lt;&gt;""),IF('Données élèves'!AI989=TRUE,INDEX(codeschart,MATCH('Données élèves'!N989,libschart,0)),'Données élèves'!N989),"")</f>
        <v/>
      </c>
      <c r="O986" s="148" t="str">
        <f>IF(AND(A986&lt;&gt;"",'Données élèves'!O989&lt;&gt;""),'Données élèves'!O989,"")</f>
        <v/>
      </c>
      <c r="P986" s="148" t="str">
        <f>IF(AND(A986&lt;&gt;"",'Données élèves'!AK989&lt;&gt;""),IF('Données élèves'!AK989=TRUE,INDEX(codeform,MATCH('Données élèves'!P989,libform,0)),'Données élèves'!P989),"")</f>
        <v/>
      </c>
      <c r="Q986" s="148" t="str">
        <f>IF(AND(A986&lt;&gt;"",'Données élèves'!AL989&lt;&gt;""),IF('Données élèves'!AL989=TRUE,INDEX(codespe,MATCH('Données élèves'!Q989,libspe,0)),'Données élèves'!Q989),"")</f>
        <v/>
      </c>
      <c r="R986" s="148" t="str">
        <f>IF(AND(A986&lt;&gt;"",OR('Données élèves'!AM989&lt;&gt;"",'Données élèves'!AT989=FALSE)),IF('Données élèves'!AM989=TRUE,INDEX(codemp1,MATCH('Données élèves'!R989,libmp1,0)),IF('Données élèves'!AT989=FALSE,0,'Données élèves'!R989)),"")</f>
        <v/>
      </c>
      <c r="S986" s="148" t="str">
        <f t="shared" si="46"/>
        <v/>
      </c>
      <c r="T986" s="148" t="str">
        <f t="shared" si="47"/>
        <v/>
      </c>
      <c r="U986" s="148" t="str">
        <f>IF(AND(A986&lt;&gt;"",'Données élèves'!S989&lt;&gt;""),'Données élèves'!S989,"")</f>
        <v/>
      </c>
      <c r="V986" s="148" t="str">
        <f>IF(AND(A986&lt;&gt;"",'Données élèves'!T989&lt;&gt;""),'Données élèves'!T989,"")</f>
        <v/>
      </c>
      <c r="W986" s="148" t="str">
        <f>IF(AND(A986&lt;&gt;"",'Données élèves'!U989&lt;&gt;""),'Données élèves'!U989,"")</f>
        <v/>
      </c>
      <c r="X986" s="148" t="str">
        <f>IF(AND(A986&lt;&gt;"",'Données élèves'!V989&lt;&gt;""),'Données élèves'!V989,"")</f>
        <v/>
      </c>
      <c r="Y986" s="148" t="str">
        <f>IF(AND(A986&lt;&gt;"",'Données élèves'!W989&lt;&gt;""),'Données élèves'!W989,"")</f>
        <v/>
      </c>
      <c r="Z986" s="148" t="str">
        <f>IF(AND(A986&lt;&gt;"",'Données élèves'!X989&lt;&gt;""),'Données élèves'!X989,"")</f>
        <v/>
      </c>
    </row>
    <row r="987" spans="1:26" x14ac:dyDescent="0.2">
      <c r="A987" s="146" t="str">
        <f>IF('Données élèves'!$C990&lt;&gt;"",'Données élèves'!A990,"")</f>
        <v/>
      </c>
      <c r="B987" s="146" t="str">
        <f>IF(A987&lt;&gt;"",'Données élèves'!B990,"")</f>
        <v/>
      </c>
      <c r="C987" s="146" t="str">
        <f>IF(AND(A987&lt;&gt;"",'Données élèves'!F990&lt;&gt;""),IF(INDEX(codeclint,MATCH('Données élèves'!F990,libclint,0))&lt;&gt;"",INDEX(codeclint,MATCH('Données élèves'!F990,libclint,0)),""),"")</f>
        <v/>
      </c>
      <c r="D987" s="146" t="str">
        <f t="shared" si="45"/>
        <v/>
      </c>
      <c r="E987" s="146" t="str">
        <f>IF(A987&lt;&gt;"",IF('Données élèves'!G990&lt;&gt;"",IF('Données élèves'!AB990&lt;&gt;"",IF('Données élèves'!G990="LOC.ID",CONCATENATE("LOC.",'Données élèves'!AU$5),'Données élèves'!G990),""),""),"")</f>
        <v/>
      </c>
      <c r="F987" s="146" t="str">
        <f>IF(A987&lt;&gt;"",IF('Données élèves'!H990&lt;&gt;"",'Données élèves'!H990,""),"")</f>
        <v/>
      </c>
      <c r="G987" s="146" t="str">
        <f>IF(AND(A987&lt;&gt;"",'Données élèves'!AC990&lt;&gt;""),IF('Données élèves'!AC990=TRUE,INDEX(codesex,MATCH('Données élèves'!I990,libsex,0)),'Données élèves'!I990),"")</f>
        <v/>
      </c>
      <c r="H987" s="147" t="str">
        <f>IF(A987&lt;&gt;"",IF('Données élèves'!J990&lt;&gt;"",'Données élèves'!J990,""),"")</f>
        <v/>
      </c>
      <c r="I987" s="148" t="str">
        <f>IF(AND(A987&lt;&gt;"",'Données élèves'!AE990&lt;&gt;""),IF('Données élèves'!AE990=TRUE,INDEX(codenat,MATCH('Données élèves'!K990,libnat,0)),'Données élèves'!K990),"")</f>
        <v/>
      </c>
      <c r="J987" s="148" t="str">
        <f>IF(AND(A987&lt;&gt;"",'Données élèves'!AF990&lt;&gt;""),IF('Données élèves'!AF990=TRUE,INDEX(codelangue,MATCH('Données élèves'!L990,liblangue,0)),'Données élèves'!L990),"")</f>
        <v/>
      </c>
      <c r="K987" s="148" t="str">
        <f>IF(AND(A987&lt;&gt;"",'Données élèves'!AH990&lt;&gt;""),IF('Données élèves'!AH990=TRUE,IF(INDEX(codegem,MATCH('Données élèves'!M990,libgem,0))&lt;8000,INDEX(codegem,MATCH('Données élèves'!M990,libgem,0)),""),'Données élèves'!M990),"")</f>
        <v/>
      </c>
      <c r="L987" s="148" t="str">
        <f>IF(AND(A987&lt;&gt;"",'Données élèves'!AH990&lt;&gt;""),IF('Données élèves'!AH990=TRUE,INDEX(codegemhist,MATCH('Données élèves'!M990,libgem,0)),""),"")</f>
        <v/>
      </c>
      <c r="M987" s="148" t="str">
        <f>IF(AND(A987&lt;&gt;"",'Données élèves'!AH990&lt;&gt;""),IF('Données élèves'!AH990=TRUE,IF(INDEX(codegem,MATCH('Données élèves'!M990,libgem,0))&gt;=8000,INDEX(codegem,MATCH('Données élèves'!M990,libgem,0)),""),'Données élèves'!M990),"")</f>
        <v/>
      </c>
      <c r="N987" s="148" t="str">
        <f>IF(AND(A987&lt;&gt;"",'Données élèves'!AI990&lt;&gt;""),IF('Données élèves'!AI990=TRUE,INDEX(codeschart,MATCH('Données élèves'!N990,libschart,0)),'Données élèves'!N990),"")</f>
        <v/>
      </c>
      <c r="O987" s="148" t="str">
        <f>IF(AND(A987&lt;&gt;"",'Données élèves'!O990&lt;&gt;""),'Données élèves'!O990,"")</f>
        <v/>
      </c>
      <c r="P987" s="148" t="str">
        <f>IF(AND(A987&lt;&gt;"",'Données élèves'!AK990&lt;&gt;""),IF('Données élèves'!AK990=TRUE,INDEX(codeform,MATCH('Données élèves'!P990,libform,0)),'Données élèves'!P990),"")</f>
        <v/>
      </c>
      <c r="Q987" s="148" t="str">
        <f>IF(AND(A987&lt;&gt;"",'Données élèves'!AL990&lt;&gt;""),IF('Données élèves'!AL990=TRUE,INDEX(codespe,MATCH('Données élèves'!Q990,libspe,0)),'Données élèves'!Q990),"")</f>
        <v/>
      </c>
      <c r="R987" s="148" t="str">
        <f>IF(AND(A987&lt;&gt;"",OR('Données élèves'!AM990&lt;&gt;"",'Données élèves'!AT990=FALSE)),IF('Données élèves'!AM990=TRUE,INDEX(codemp1,MATCH('Données élèves'!R990,libmp1,0)),IF('Données élèves'!AT990=FALSE,0,'Données élèves'!R990)),"")</f>
        <v/>
      </c>
      <c r="S987" s="148" t="str">
        <f t="shared" si="46"/>
        <v/>
      </c>
      <c r="T987" s="148" t="str">
        <f t="shared" si="47"/>
        <v/>
      </c>
      <c r="U987" s="148" t="str">
        <f>IF(AND(A987&lt;&gt;"",'Données élèves'!S990&lt;&gt;""),'Données élèves'!S990,"")</f>
        <v/>
      </c>
      <c r="V987" s="148" t="str">
        <f>IF(AND(A987&lt;&gt;"",'Données élèves'!T990&lt;&gt;""),'Données élèves'!T990,"")</f>
        <v/>
      </c>
      <c r="W987" s="148" t="str">
        <f>IF(AND(A987&lt;&gt;"",'Données élèves'!U990&lt;&gt;""),'Données élèves'!U990,"")</f>
        <v/>
      </c>
      <c r="X987" s="148" t="str">
        <f>IF(AND(A987&lt;&gt;"",'Données élèves'!V990&lt;&gt;""),'Données élèves'!V990,"")</f>
        <v/>
      </c>
      <c r="Y987" s="148" t="str">
        <f>IF(AND(A987&lt;&gt;"",'Données élèves'!W990&lt;&gt;""),'Données élèves'!W990,"")</f>
        <v/>
      </c>
      <c r="Z987" s="148" t="str">
        <f>IF(AND(A987&lt;&gt;"",'Données élèves'!X990&lt;&gt;""),'Données élèves'!X990,"")</f>
        <v/>
      </c>
    </row>
    <row r="988" spans="1:26" x14ac:dyDescent="0.2">
      <c r="A988" s="146" t="str">
        <f>IF('Données élèves'!$C991&lt;&gt;"",'Données élèves'!A991,"")</f>
        <v/>
      </c>
      <c r="B988" s="146" t="str">
        <f>IF(A988&lt;&gt;"",'Données élèves'!B991,"")</f>
        <v/>
      </c>
      <c r="C988" s="146" t="str">
        <f>IF(AND(A988&lt;&gt;"",'Données élèves'!F991&lt;&gt;""),IF(INDEX(codeclint,MATCH('Données élèves'!F991,libclint,0))&lt;&gt;"",INDEX(codeclint,MATCH('Données élèves'!F991,libclint,0)),""),"")</f>
        <v/>
      </c>
      <c r="D988" s="146" t="str">
        <f t="shared" si="45"/>
        <v/>
      </c>
      <c r="E988" s="146" t="str">
        <f>IF(A988&lt;&gt;"",IF('Données élèves'!G991&lt;&gt;"",IF('Données élèves'!AB991&lt;&gt;"",IF('Données élèves'!G991="LOC.ID",CONCATENATE("LOC.",'Données élèves'!AU$5),'Données élèves'!G991),""),""),"")</f>
        <v/>
      </c>
      <c r="F988" s="146" t="str">
        <f>IF(A988&lt;&gt;"",IF('Données élèves'!H991&lt;&gt;"",'Données élèves'!H991,""),"")</f>
        <v/>
      </c>
      <c r="G988" s="146" t="str">
        <f>IF(AND(A988&lt;&gt;"",'Données élèves'!AC991&lt;&gt;""),IF('Données élèves'!AC991=TRUE,INDEX(codesex,MATCH('Données élèves'!I991,libsex,0)),'Données élèves'!I991),"")</f>
        <v/>
      </c>
      <c r="H988" s="147" t="str">
        <f>IF(A988&lt;&gt;"",IF('Données élèves'!J991&lt;&gt;"",'Données élèves'!J991,""),"")</f>
        <v/>
      </c>
      <c r="I988" s="148" t="str">
        <f>IF(AND(A988&lt;&gt;"",'Données élèves'!AE991&lt;&gt;""),IF('Données élèves'!AE991=TRUE,INDEX(codenat,MATCH('Données élèves'!K991,libnat,0)),'Données élèves'!K991),"")</f>
        <v/>
      </c>
      <c r="J988" s="148" t="str">
        <f>IF(AND(A988&lt;&gt;"",'Données élèves'!AF991&lt;&gt;""),IF('Données élèves'!AF991=TRUE,INDEX(codelangue,MATCH('Données élèves'!L991,liblangue,0)),'Données élèves'!L991),"")</f>
        <v/>
      </c>
      <c r="K988" s="148" t="str">
        <f>IF(AND(A988&lt;&gt;"",'Données élèves'!AH991&lt;&gt;""),IF('Données élèves'!AH991=TRUE,IF(INDEX(codegem,MATCH('Données élèves'!M991,libgem,0))&lt;8000,INDEX(codegem,MATCH('Données élèves'!M991,libgem,0)),""),'Données élèves'!M991),"")</f>
        <v/>
      </c>
      <c r="L988" s="148" t="str">
        <f>IF(AND(A988&lt;&gt;"",'Données élèves'!AH991&lt;&gt;""),IF('Données élèves'!AH991=TRUE,INDEX(codegemhist,MATCH('Données élèves'!M991,libgem,0)),""),"")</f>
        <v/>
      </c>
      <c r="M988" s="148" t="str">
        <f>IF(AND(A988&lt;&gt;"",'Données élèves'!AH991&lt;&gt;""),IF('Données élèves'!AH991=TRUE,IF(INDEX(codegem,MATCH('Données élèves'!M991,libgem,0))&gt;=8000,INDEX(codegem,MATCH('Données élèves'!M991,libgem,0)),""),'Données élèves'!M991),"")</f>
        <v/>
      </c>
      <c r="N988" s="148" t="str">
        <f>IF(AND(A988&lt;&gt;"",'Données élèves'!AI991&lt;&gt;""),IF('Données élèves'!AI991=TRUE,INDEX(codeschart,MATCH('Données élèves'!N991,libschart,0)),'Données élèves'!N991),"")</f>
        <v/>
      </c>
      <c r="O988" s="148" t="str">
        <f>IF(AND(A988&lt;&gt;"",'Données élèves'!O991&lt;&gt;""),'Données élèves'!O991,"")</f>
        <v/>
      </c>
      <c r="P988" s="148" t="str">
        <f>IF(AND(A988&lt;&gt;"",'Données élèves'!AK991&lt;&gt;""),IF('Données élèves'!AK991=TRUE,INDEX(codeform,MATCH('Données élèves'!P991,libform,0)),'Données élèves'!P991),"")</f>
        <v/>
      </c>
      <c r="Q988" s="148" t="str">
        <f>IF(AND(A988&lt;&gt;"",'Données élèves'!AL991&lt;&gt;""),IF('Données élèves'!AL991=TRUE,INDEX(codespe,MATCH('Données élèves'!Q991,libspe,0)),'Données élèves'!Q991),"")</f>
        <v/>
      </c>
      <c r="R988" s="148" t="str">
        <f>IF(AND(A988&lt;&gt;"",OR('Données élèves'!AM991&lt;&gt;"",'Données élèves'!AT991=FALSE)),IF('Données élèves'!AM991=TRUE,INDEX(codemp1,MATCH('Données élèves'!R991,libmp1,0)),IF('Données élèves'!AT991=FALSE,0,'Données élèves'!R991)),"")</f>
        <v/>
      </c>
      <c r="S988" s="148" t="str">
        <f t="shared" si="46"/>
        <v/>
      </c>
      <c r="T988" s="148" t="str">
        <f t="shared" si="47"/>
        <v/>
      </c>
      <c r="U988" s="148" t="str">
        <f>IF(AND(A988&lt;&gt;"",'Données élèves'!S991&lt;&gt;""),'Données élèves'!S991,"")</f>
        <v/>
      </c>
      <c r="V988" s="148" t="str">
        <f>IF(AND(A988&lt;&gt;"",'Données élèves'!T991&lt;&gt;""),'Données élèves'!T991,"")</f>
        <v/>
      </c>
      <c r="W988" s="148" t="str">
        <f>IF(AND(A988&lt;&gt;"",'Données élèves'!U991&lt;&gt;""),'Données élèves'!U991,"")</f>
        <v/>
      </c>
      <c r="X988" s="148" t="str">
        <f>IF(AND(A988&lt;&gt;"",'Données élèves'!V991&lt;&gt;""),'Données élèves'!V991,"")</f>
        <v/>
      </c>
      <c r="Y988" s="148" t="str">
        <f>IF(AND(A988&lt;&gt;"",'Données élèves'!W991&lt;&gt;""),'Données élèves'!W991,"")</f>
        <v/>
      </c>
      <c r="Z988" s="148" t="str">
        <f>IF(AND(A988&lt;&gt;"",'Données élèves'!X991&lt;&gt;""),'Données élèves'!X991,"")</f>
        <v/>
      </c>
    </row>
    <row r="989" spans="1:26" x14ac:dyDescent="0.2">
      <c r="A989" s="146" t="str">
        <f>IF('Données élèves'!$C992&lt;&gt;"",'Données élèves'!A992,"")</f>
        <v/>
      </c>
      <c r="B989" s="146" t="str">
        <f>IF(A989&lt;&gt;"",'Données élèves'!B992,"")</f>
        <v/>
      </c>
      <c r="C989" s="146" t="str">
        <f>IF(AND(A989&lt;&gt;"",'Données élèves'!F992&lt;&gt;""),IF(INDEX(codeclint,MATCH('Données élèves'!F992,libclint,0))&lt;&gt;"",INDEX(codeclint,MATCH('Données élèves'!F992,libclint,0)),""),"")</f>
        <v/>
      </c>
      <c r="D989" s="146" t="str">
        <f t="shared" si="45"/>
        <v/>
      </c>
      <c r="E989" s="146" t="str">
        <f>IF(A989&lt;&gt;"",IF('Données élèves'!G992&lt;&gt;"",IF('Données élèves'!AB992&lt;&gt;"",IF('Données élèves'!G992="LOC.ID",CONCATENATE("LOC.",'Données élèves'!AU$5),'Données élèves'!G992),""),""),"")</f>
        <v/>
      </c>
      <c r="F989" s="146" t="str">
        <f>IF(A989&lt;&gt;"",IF('Données élèves'!H992&lt;&gt;"",'Données élèves'!H992,""),"")</f>
        <v/>
      </c>
      <c r="G989" s="146" t="str">
        <f>IF(AND(A989&lt;&gt;"",'Données élèves'!AC992&lt;&gt;""),IF('Données élèves'!AC992=TRUE,INDEX(codesex,MATCH('Données élèves'!I992,libsex,0)),'Données élèves'!I992),"")</f>
        <v/>
      </c>
      <c r="H989" s="147" t="str">
        <f>IF(A989&lt;&gt;"",IF('Données élèves'!J992&lt;&gt;"",'Données élèves'!J992,""),"")</f>
        <v/>
      </c>
      <c r="I989" s="148" t="str">
        <f>IF(AND(A989&lt;&gt;"",'Données élèves'!AE992&lt;&gt;""),IF('Données élèves'!AE992=TRUE,INDEX(codenat,MATCH('Données élèves'!K992,libnat,0)),'Données élèves'!K992),"")</f>
        <v/>
      </c>
      <c r="J989" s="148" t="str">
        <f>IF(AND(A989&lt;&gt;"",'Données élèves'!AF992&lt;&gt;""),IF('Données élèves'!AF992=TRUE,INDEX(codelangue,MATCH('Données élèves'!L992,liblangue,0)),'Données élèves'!L992),"")</f>
        <v/>
      </c>
      <c r="K989" s="148" t="str">
        <f>IF(AND(A989&lt;&gt;"",'Données élèves'!AH992&lt;&gt;""),IF('Données élèves'!AH992=TRUE,IF(INDEX(codegem,MATCH('Données élèves'!M992,libgem,0))&lt;8000,INDEX(codegem,MATCH('Données élèves'!M992,libgem,0)),""),'Données élèves'!M992),"")</f>
        <v/>
      </c>
      <c r="L989" s="148" t="str">
        <f>IF(AND(A989&lt;&gt;"",'Données élèves'!AH992&lt;&gt;""),IF('Données élèves'!AH992=TRUE,INDEX(codegemhist,MATCH('Données élèves'!M992,libgem,0)),""),"")</f>
        <v/>
      </c>
      <c r="M989" s="148" t="str">
        <f>IF(AND(A989&lt;&gt;"",'Données élèves'!AH992&lt;&gt;""),IF('Données élèves'!AH992=TRUE,IF(INDEX(codegem,MATCH('Données élèves'!M992,libgem,0))&gt;=8000,INDEX(codegem,MATCH('Données élèves'!M992,libgem,0)),""),'Données élèves'!M992),"")</f>
        <v/>
      </c>
      <c r="N989" s="148" t="str">
        <f>IF(AND(A989&lt;&gt;"",'Données élèves'!AI992&lt;&gt;""),IF('Données élèves'!AI992=TRUE,INDEX(codeschart,MATCH('Données élèves'!N992,libschart,0)),'Données élèves'!N992),"")</f>
        <v/>
      </c>
      <c r="O989" s="148" t="str">
        <f>IF(AND(A989&lt;&gt;"",'Données élèves'!O992&lt;&gt;""),'Données élèves'!O992,"")</f>
        <v/>
      </c>
      <c r="P989" s="148" t="str">
        <f>IF(AND(A989&lt;&gt;"",'Données élèves'!AK992&lt;&gt;""),IF('Données élèves'!AK992=TRUE,INDEX(codeform,MATCH('Données élèves'!P992,libform,0)),'Données élèves'!P992),"")</f>
        <v/>
      </c>
      <c r="Q989" s="148" t="str">
        <f>IF(AND(A989&lt;&gt;"",'Données élèves'!AL992&lt;&gt;""),IF('Données élèves'!AL992=TRUE,INDEX(codespe,MATCH('Données élèves'!Q992,libspe,0)),'Données élèves'!Q992),"")</f>
        <v/>
      </c>
      <c r="R989" s="148" t="str">
        <f>IF(AND(A989&lt;&gt;"",OR('Données élèves'!AM992&lt;&gt;"",'Données élèves'!AT992=FALSE)),IF('Données élèves'!AM992=TRUE,INDEX(codemp1,MATCH('Données élèves'!R992,libmp1,0)),IF('Données élèves'!AT992=FALSE,0,'Données élèves'!R992)),"")</f>
        <v/>
      </c>
      <c r="S989" s="148" t="str">
        <f t="shared" si="46"/>
        <v/>
      </c>
      <c r="T989" s="148" t="str">
        <f t="shared" si="47"/>
        <v/>
      </c>
      <c r="U989" s="148" t="str">
        <f>IF(AND(A989&lt;&gt;"",'Données élèves'!S992&lt;&gt;""),'Données élèves'!S992,"")</f>
        <v/>
      </c>
      <c r="V989" s="148" t="str">
        <f>IF(AND(A989&lt;&gt;"",'Données élèves'!T992&lt;&gt;""),'Données élèves'!T992,"")</f>
        <v/>
      </c>
      <c r="W989" s="148" t="str">
        <f>IF(AND(A989&lt;&gt;"",'Données élèves'!U992&lt;&gt;""),'Données élèves'!U992,"")</f>
        <v/>
      </c>
      <c r="X989" s="148" t="str">
        <f>IF(AND(A989&lt;&gt;"",'Données élèves'!V992&lt;&gt;""),'Données élèves'!V992,"")</f>
        <v/>
      </c>
      <c r="Y989" s="148" t="str">
        <f>IF(AND(A989&lt;&gt;"",'Données élèves'!W992&lt;&gt;""),'Données élèves'!W992,"")</f>
        <v/>
      </c>
      <c r="Z989" s="148" t="str">
        <f>IF(AND(A989&lt;&gt;"",'Données élèves'!X992&lt;&gt;""),'Données élèves'!X992,"")</f>
        <v/>
      </c>
    </row>
    <row r="990" spans="1:26" x14ac:dyDescent="0.2">
      <c r="A990" s="146" t="str">
        <f>IF('Données élèves'!$C993&lt;&gt;"",'Données élèves'!A993,"")</f>
        <v/>
      </c>
      <c r="B990" s="146" t="str">
        <f>IF(A990&lt;&gt;"",'Données élèves'!B993,"")</f>
        <v/>
      </c>
      <c r="C990" s="146" t="str">
        <f>IF(AND(A990&lt;&gt;"",'Données élèves'!F993&lt;&gt;""),IF(INDEX(codeclint,MATCH('Données élèves'!F993,libclint,0))&lt;&gt;"",INDEX(codeclint,MATCH('Données élèves'!F993,libclint,0)),""),"")</f>
        <v/>
      </c>
      <c r="D990" s="146" t="str">
        <f t="shared" si="45"/>
        <v/>
      </c>
      <c r="E990" s="146" t="str">
        <f>IF(A990&lt;&gt;"",IF('Données élèves'!G993&lt;&gt;"",IF('Données élèves'!AB993&lt;&gt;"",IF('Données élèves'!G993="LOC.ID",CONCATENATE("LOC.",'Données élèves'!AU$5),'Données élèves'!G993),""),""),"")</f>
        <v/>
      </c>
      <c r="F990" s="146" t="str">
        <f>IF(A990&lt;&gt;"",IF('Données élèves'!H993&lt;&gt;"",'Données élèves'!H993,""),"")</f>
        <v/>
      </c>
      <c r="G990" s="146" t="str">
        <f>IF(AND(A990&lt;&gt;"",'Données élèves'!AC993&lt;&gt;""),IF('Données élèves'!AC993=TRUE,INDEX(codesex,MATCH('Données élèves'!I993,libsex,0)),'Données élèves'!I993),"")</f>
        <v/>
      </c>
      <c r="H990" s="147" t="str">
        <f>IF(A990&lt;&gt;"",IF('Données élèves'!J993&lt;&gt;"",'Données élèves'!J993,""),"")</f>
        <v/>
      </c>
      <c r="I990" s="148" t="str">
        <f>IF(AND(A990&lt;&gt;"",'Données élèves'!AE993&lt;&gt;""),IF('Données élèves'!AE993=TRUE,INDEX(codenat,MATCH('Données élèves'!K993,libnat,0)),'Données élèves'!K993),"")</f>
        <v/>
      </c>
      <c r="J990" s="148" t="str">
        <f>IF(AND(A990&lt;&gt;"",'Données élèves'!AF993&lt;&gt;""),IF('Données élèves'!AF993=TRUE,INDEX(codelangue,MATCH('Données élèves'!L993,liblangue,0)),'Données élèves'!L993),"")</f>
        <v/>
      </c>
      <c r="K990" s="148" t="str">
        <f>IF(AND(A990&lt;&gt;"",'Données élèves'!AH993&lt;&gt;""),IF('Données élèves'!AH993=TRUE,IF(INDEX(codegem,MATCH('Données élèves'!M993,libgem,0))&lt;8000,INDEX(codegem,MATCH('Données élèves'!M993,libgem,0)),""),'Données élèves'!M993),"")</f>
        <v/>
      </c>
      <c r="L990" s="148" t="str">
        <f>IF(AND(A990&lt;&gt;"",'Données élèves'!AH993&lt;&gt;""),IF('Données élèves'!AH993=TRUE,INDEX(codegemhist,MATCH('Données élèves'!M993,libgem,0)),""),"")</f>
        <v/>
      </c>
      <c r="M990" s="148" t="str">
        <f>IF(AND(A990&lt;&gt;"",'Données élèves'!AH993&lt;&gt;""),IF('Données élèves'!AH993=TRUE,IF(INDEX(codegem,MATCH('Données élèves'!M993,libgem,0))&gt;=8000,INDEX(codegem,MATCH('Données élèves'!M993,libgem,0)),""),'Données élèves'!M993),"")</f>
        <v/>
      </c>
      <c r="N990" s="148" t="str">
        <f>IF(AND(A990&lt;&gt;"",'Données élèves'!AI993&lt;&gt;""),IF('Données élèves'!AI993=TRUE,INDEX(codeschart,MATCH('Données élèves'!N993,libschart,0)),'Données élèves'!N993),"")</f>
        <v/>
      </c>
      <c r="O990" s="148" t="str">
        <f>IF(AND(A990&lt;&gt;"",'Données élèves'!O993&lt;&gt;""),'Données élèves'!O993,"")</f>
        <v/>
      </c>
      <c r="P990" s="148" t="str">
        <f>IF(AND(A990&lt;&gt;"",'Données élèves'!AK993&lt;&gt;""),IF('Données élèves'!AK993=TRUE,INDEX(codeform,MATCH('Données élèves'!P993,libform,0)),'Données élèves'!P993),"")</f>
        <v/>
      </c>
      <c r="Q990" s="148" t="str">
        <f>IF(AND(A990&lt;&gt;"",'Données élèves'!AL993&lt;&gt;""),IF('Données élèves'!AL993=TRUE,INDEX(codespe,MATCH('Données élèves'!Q993,libspe,0)),'Données élèves'!Q993),"")</f>
        <v/>
      </c>
      <c r="R990" s="148" t="str">
        <f>IF(AND(A990&lt;&gt;"",OR('Données élèves'!AM993&lt;&gt;"",'Données élèves'!AT993=FALSE)),IF('Données élèves'!AM993=TRUE,INDEX(codemp1,MATCH('Données élèves'!R993,libmp1,0)),IF('Données élèves'!AT993=FALSE,0,'Données élèves'!R993)),"")</f>
        <v/>
      </c>
      <c r="S990" s="148" t="str">
        <f t="shared" si="46"/>
        <v/>
      </c>
      <c r="T990" s="148" t="str">
        <f t="shared" si="47"/>
        <v/>
      </c>
      <c r="U990" s="148" t="str">
        <f>IF(AND(A990&lt;&gt;"",'Données élèves'!S993&lt;&gt;""),'Données élèves'!S993,"")</f>
        <v/>
      </c>
      <c r="V990" s="148" t="str">
        <f>IF(AND(A990&lt;&gt;"",'Données élèves'!T993&lt;&gt;""),'Données élèves'!T993,"")</f>
        <v/>
      </c>
      <c r="W990" s="148" t="str">
        <f>IF(AND(A990&lt;&gt;"",'Données élèves'!U993&lt;&gt;""),'Données élèves'!U993,"")</f>
        <v/>
      </c>
      <c r="X990" s="148" t="str">
        <f>IF(AND(A990&lt;&gt;"",'Données élèves'!V993&lt;&gt;""),'Données élèves'!V993,"")</f>
        <v/>
      </c>
      <c r="Y990" s="148" t="str">
        <f>IF(AND(A990&lt;&gt;"",'Données élèves'!W993&lt;&gt;""),'Données élèves'!W993,"")</f>
        <v/>
      </c>
      <c r="Z990" s="148" t="str">
        <f>IF(AND(A990&lt;&gt;"",'Données élèves'!X993&lt;&gt;""),'Données élèves'!X993,"")</f>
        <v/>
      </c>
    </row>
    <row r="991" spans="1:26" x14ac:dyDescent="0.2">
      <c r="A991" s="146" t="str">
        <f>IF('Données élèves'!$C994&lt;&gt;"",'Données élèves'!A994,"")</f>
        <v/>
      </c>
      <c r="B991" s="146" t="str">
        <f>IF(A991&lt;&gt;"",'Données élèves'!B994,"")</f>
        <v/>
      </c>
      <c r="C991" s="146" t="str">
        <f>IF(AND(A991&lt;&gt;"",'Données élèves'!F994&lt;&gt;""),IF(INDEX(codeclint,MATCH('Données élèves'!F994,libclint,0))&lt;&gt;"",INDEX(codeclint,MATCH('Données élèves'!F994,libclint,0)),""),"")</f>
        <v/>
      </c>
      <c r="D991" s="146" t="str">
        <f t="shared" si="45"/>
        <v/>
      </c>
      <c r="E991" s="146" t="str">
        <f>IF(A991&lt;&gt;"",IF('Données élèves'!G994&lt;&gt;"",IF('Données élèves'!AB994&lt;&gt;"",IF('Données élèves'!G994="LOC.ID",CONCATENATE("LOC.",'Données élèves'!AU$5),'Données élèves'!G994),""),""),"")</f>
        <v/>
      </c>
      <c r="F991" s="146" t="str">
        <f>IF(A991&lt;&gt;"",IF('Données élèves'!H994&lt;&gt;"",'Données élèves'!H994,""),"")</f>
        <v/>
      </c>
      <c r="G991" s="146" t="str">
        <f>IF(AND(A991&lt;&gt;"",'Données élèves'!AC994&lt;&gt;""),IF('Données élèves'!AC994=TRUE,INDEX(codesex,MATCH('Données élèves'!I994,libsex,0)),'Données élèves'!I994),"")</f>
        <v/>
      </c>
      <c r="H991" s="147" t="str">
        <f>IF(A991&lt;&gt;"",IF('Données élèves'!J994&lt;&gt;"",'Données élèves'!J994,""),"")</f>
        <v/>
      </c>
      <c r="I991" s="148" t="str">
        <f>IF(AND(A991&lt;&gt;"",'Données élèves'!AE994&lt;&gt;""),IF('Données élèves'!AE994=TRUE,INDEX(codenat,MATCH('Données élèves'!K994,libnat,0)),'Données élèves'!K994),"")</f>
        <v/>
      </c>
      <c r="J991" s="148" t="str">
        <f>IF(AND(A991&lt;&gt;"",'Données élèves'!AF994&lt;&gt;""),IF('Données élèves'!AF994=TRUE,INDEX(codelangue,MATCH('Données élèves'!L994,liblangue,0)),'Données élèves'!L994),"")</f>
        <v/>
      </c>
      <c r="K991" s="148" t="str">
        <f>IF(AND(A991&lt;&gt;"",'Données élèves'!AH994&lt;&gt;""),IF('Données élèves'!AH994=TRUE,IF(INDEX(codegem,MATCH('Données élèves'!M994,libgem,0))&lt;8000,INDEX(codegem,MATCH('Données élèves'!M994,libgem,0)),""),'Données élèves'!M994),"")</f>
        <v/>
      </c>
      <c r="L991" s="148" t="str">
        <f>IF(AND(A991&lt;&gt;"",'Données élèves'!AH994&lt;&gt;""),IF('Données élèves'!AH994=TRUE,INDEX(codegemhist,MATCH('Données élèves'!M994,libgem,0)),""),"")</f>
        <v/>
      </c>
      <c r="M991" s="148" t="str">
        <f>IF(AND(A991&lt;&gt;"",'Données élèves'!AH994&lt;&gt;""),IF('Données élèves'!AH994=TRUE,IF(INDEX(codegem,MATCH('Données élèves'!M994,libgem,0))&gt;=8000,INDEX(codegem,MATCH('Données élèves'!M994,libgem,0)),""),'Données élèves'!M994),"")</f>
        <v/>
      </c>
      <c r="N991" s="148" t="str">
        <f>IF(AND(A991&lt;&gt;"",'Données élèves'!AI994&lt;&gt;""),IF('Données élèves'!AI994=TRUE,INDEX(codeschart,MATCH('Données élèves'!N994,libschart,0)),'Données élèves'!N994),"")</f>
        <v/>
      </c>
      <c r="O991" s="148" t="str">
        <f>IF(AND(A991&lt;&gt;"",'Données élèves'!O994&lt;&gt;""),'Données élèves'!O994,"")</f>
        <v/>
      </c>
      <c r="P991" s="148" t="str">
        <f>IF(AND(A991&lt;&gt;"",'Données élèves'!AK994&lt;&gt;""),IF('Données élèves'!AK994=TRUE,INDEX(codeform,MATCH('Données élèves'!P994,libform,0)),'Données élèves'!P994),"")</f>
        <v/>
      </c>
      <c r="Q991" s="148" t="str">
        <f>IF(AND(A991&lt;&gt;"",'Données élèves'!AL994&lt;&gt;""),IF('Données élèves'!AL994=TRUE,INDEX(codespe,MATCH('Données élèves'!Q994,libspe,0)),'Données élèves'!Q994),"")</f>
        <v/>
      </c>
      <c r="R991" s="148" t="str">
        <f>IF(AND(A991&lt;&gt;"",OR('Données élèves'!AM994&lt;&gt;"",'Données élèves'!AT994=FALSE)),IF('Données élèves'!AM994=TRUE,INDEX(codemp1,MATCH('Données élèves'!R994,libmp1,0)),IF('Données élèves'!AT994=FALSE,0,'Données élèves'!R994)),"")</f>
        <v/>
      </c>
      <c r="S991" s="148" t="str">
        <f t="shared" si="46"/>
        <v/>
      </c>
      <c r="T991" s="148" t="str">
        <f t="shared" si="47"/>
        <v/>
      </c>
      <c r="U991" s="148" t="str">
        <f>IF(AND(A991&lt;&gt;"",'Données élèves'!S994&lt;&gt;""),'Données élèves'!S994,"")</f>
        <v/>
      </c>
      <c r="V991" s="148" t="str">
        <f>IF(AND(A991&lt;&gt;"",'Données élèves'!T994&lt;&gt;""),'Données élèves'!T994,"")</f>
        <v/>
      </c>
      <c r="W991" s="148" t="str">
        <f>IF(AND(A991&lt;&gt;"",'Données élèves'!U994&lt;&gt;""),'Données élèves'!U994,"")</f>
        <v/>
      </c>
      <c r="X991" s="148" t="str">
        <f>IF(AND(A991&lt;&gt;"",'Données élèves'!V994&lt;&gt;""),'Données élèves'!V994,"")</f>
        <v/>
      </c>
      <c r="Y991" s="148" t="str">
        <f>IF(AND(A991&lt;&gt;"",'Données élèves'!W994&lt;&gt;""),'Données élèves'!W994,"")</f>
        <v/>
      </c>
      <c r="Z991" s="148" t="str">
        <f>IF(AND(A991&lt;&gt;"",'Données élèves'!X994&lt;&gt;""),'Données élèves'!X994,"")</f>
        <v/>
      </c>
    </row>
    <row r="992" spans="1:26" x14ac:dyDescent="0.2">
      <c r="A992" s="146" t="str">
        <f>IF('Données élèves'!$C995&lt;&gt;"",'Données élèves'!A995,"")</f>
        <v/>
      </c>
      <c r="B992" s="146" t="str">
        <f>IF(A992&lt;&gt;"",'Données élèves'!B995,"")</f>
        <v/>
      </c>
      <c r="C992" s="146" t="str">
        <f>IF(AND(A992&lt;&gt;"",'Données élèves'!F995&lt;&gt;""),IF(INDEX(codeclint,MATCH('Données élèves'!F995,libclint,0))&lt;&gt;"",INDEX(codeclint,MATCH('Données élèves'!F995,libclint,0)),""),"")</f>
        <v/>
      </c>
      <c r="D992" s="146" t="str">
        <f t="shared" si="45"/>
        <v/>
      </c>
      <c r="E992" s="146" t="str">
        <f>IF(A992&lt;&gt;"",IF('Données élèves'!G995&lt;&gt;"",IF('Données élèves'!AB995&lt;&gt;"",IF('Données élèves'!G995="LOC.ID",CONCATENATE("LOC.",'Données élèves'!AU$5),'Données élèves'!G995),""),""),"")</f>
        <v/>
      </c>
      <c r="F992" s="146" t="str">
        <f>IF(A992&lt;&gt;"",IF('Données élèves'!H995&lt;&gt;"",'Données élèves'!H995,""),"")</f>
        <v/>
      </c>
      <c r="G992" s="146" t="str">
        <f>IF(AND(A992&lt;&gt;"",'Données élèves'!AC995&lt;&gt;""),IF('Données élèves'!AC995=TRUE,INDEX(codesex,MATCH('Données élèves'!I995,libsex,0)),'Données élèves'!I995),"")</f>
        <v/>
      </c>
      <c r="H992" s="147" t="str">
        <f>IF(A992&lt;&gt;"",IF('Données élèves'!J995&lt;&gt;"",'Données élèves'!J995,""),"")</f>
        <v/>
      </c>
      <c r="I992" s="148" t="str">
        <f>IF(AND(A992&lt;&gt;"",'Données élèves'!AE995&lt;&gt;""),IF('Données élèves'!AE995=TRUE,INDEX(codenat,MATCH('Données élèves'!K995,libnat,0)),'Données élèves'!K995),"")</f>
        <v/>
      </c>
      <c r="J992" s="148" t="str">
        <f>IF(AND(A992&lt;&gt;"",'Données élèves'!AF995&lt;&gt;""),IF('Données élèves'!AF995=TRUE,INDEX(codelangue,MATCH('Données élèves'!L995,liblangue,0)),'Données élèves'!L995),"")</f>
        <v/>
      </c>
      <c r="K992" s="148" t="str">
        <f>IF(AND(A992&lt;&gt;"",'Données élèves'!AH995&lt;&gt;""),IF('Données élèves'!AH995=TRUE,IF(INDEX(codegem,MATCH('Données élèves'!M995,libgem,0))&lt;8000,INDEX(codegem,MATCH('Données élèves'!M995,libgem,0)),""),'Données élèves'!M995),"")</f>
        <v/>
      </c>
      <c r="L992" s="148" t="str">
        <f>IF(AND(A992&lt;&gt;"",'Données élèves'!AH995&lt;&gt;""),IF('Données élèves'!AH995=TRUE,INDEX(codegemhist,MATCH('Données élèves'!M995,libgem,0)),""),"")</f>
        <v/>
      </c>
      <c r="M992" s="148" t="str">
        <f>IF(AND(A992&lt;&gt;"",'Données élèves'!AH995&lt;&gt;""),IF('Données élèves'!AH995=TRUE,IF(INDEX(codegem,MATCH('Données élèves'!M995,libgem,0))&gt;=8000,INDEX(codegem,MATCH('Données élèves'!M995,libgem,0)),""),'Données élèves'!M995),"")</f>
        <v/>
      </c>
      <c r="N992" s="148" t="str">
        <f>IF(AND(A992&lt;&gt;"",'Données élèves'!AI995&lt;&gt;""),IF('Données élèves'!AI995=TRUE,INDEX(codeschart,MATCH('Données élèves'!N995,libschart,0)),'Données élèves'!N995),"")</f>
        <v/>
      </c>
      <c r="O992" s="148" t="str">
        <f>IF(AND(A992&lt;&gt;"",'Données élèves'!O995&lt;&gt;""),'Données élèves'!O995,"")</f>
        <v/>
      </c>
      <c r="P992" s="148" t="str">
        <f>IF(AND(A992&lt;&gt;"",'Données élèves'!AK995&lt;&gt;""),IF('Données élèves'!AK995=TRUE,INDEX(codeform,MATCH('Données élèves'!P995,libform,0)),'Données élèves'!P995),"")</f>
        <v/>
      </c>
      <c r="Q992" s="148" t="str">
        <f>IF(AND(A992&lt;&gt;"",'Données élèves'!AL995&lt;&gt;""),IF('Données élèves'!AL995=TRUE,INDEX(codespe,MATCH('Données élèves'!Q995,libspe,0)),'Données élèves'!Q995),"")</f>
        <v/>
      </c>
      <c r="R992" s="148" t="str">
        <f>IF(AND(A992&lt;&gt;"",OR('Données élèves'!AM995&lt;&gt;"",'Données élèves'!AT995=FALSE)),IF('Données élèves'!AM995=TRUE,INDEX(codemp1,MATCH('Données élèves'!R995,libmp1,0)),IF('Données élèves'!AT995=FALSE,0,'Données élèves'!R995)),"")</f>
        <v/>
      </c>
      <c r="S992" s="148" t="str">
        <f t="shared" si="46"/>
        <v/>
      </c>
      <c r="T992" s="148" t="str">
        <f t="shared" si="47"/>
        <v/>
      </c>
      <c r="U992" s="148" t="str">
        <f>IF(AND(A992&lt;&gt;"",'Données élèves'!S995&lt;&gt;""),'Données élèves'!S995,"")</f>
        <v/>
      </c>
      <c r="V992" s="148" t="str">
        <f>IF(AND(A992&lt;&gt;"",'Données élèves'!T995&lt;&gt;""),'Données élèves'!T995,"")</f>
        <v/>
      </c>
      <c r="W992" s="148" t="str">
        <f>IF(AND(A992&lt;&gt;"",'Données élèves'!U995&lt;&gt;""),'Données élèves'!U995,"")</f>
        <v/>
      </c>
      <c r="X992" s="148" t="str">
        <f>IF(AND(A992&lt;&gt;"",'Données élèves'!V995&lt;&gt;""),'Données élèves'!V995,"")</f>
        <v/>
      </c>
      <c r="Y992" s="148" t="str">
        <f>IF(AND(A992&lt;&gt;"",'Données élèves'!W995&lt;&gt;""),'Données élèves'!W995,"")</f>
        <v/>
      </c>
      <c r="Z992" s="148" t="str">
        <f>IF(AND(A992&lt;&gt;"",'Données élèves'!X995&lt;&gt;""),'Données élèves'!X995,"")</f>
        <v/>
      </c>
    </row>
    <row r="993" spans="1:26" x14ac:dyDescent="0.2">
      <c r="A993" s="146" t="str">
        <f>IF('Données élèves'!$C996&lt;&gt;"",'Données élèves'!A996,"")</f>
        <v/>
      </c>
      <c r="B993" s="146" t="str">
        <f>IF(A993&lt;&gt;"",'Données élèves'!B996,"")</f>
        <v/>
      </c>
      <c r="C993" s="146" t="str">
        <f>IF(AND(A993&lt;&gt;"",'Données élèves'!F996&lt;&gt;""),IF(INDEX(codeclint,MATCH('Données élèves'!F996,libclint,0))&lt;&gt;"",INDEX(codeclint,MATCH('Données élèves'!F996,libclint,0)),""),"")</f>
        <v/>
      </c>
      <c r="D993" s="146" t="str">
        <f t="shared" si="45"/>
        <v/>
      </c>
      <c r="E993" s="146" t="str">
        <f>IF(A993&lt;&gt;"",IF('Données élèves'!G996&lt;&gt;"",IF('Données élèves'!AB996&lt;&gt;"",IF('Données élèves'!G996="LOC.ID",CONCATENATE("LOC.",'Données élèves'!AU$5),'Données élèves'!G996),""),""),"")</f>
        <v/>
      </c>
      <c r="F993" s="146" t="str">
        <f>IF(A993&lt;&gt;"",IF('Données élèves'!H996&lt;&gt;"",'Données élèves'!H996,""),"")</f>
        <v/>
      </c>
      <c r="G993" s="146" t="str">
        <f>IF(AND(A993&lt;&gt;"",'Données élèves'!AC996&lt;&gt;""),IF('Données élèves'!AC996=TRUE,INDEX(codesex,MATCH('Données élèves'!I996,libsex,0)),'Données élèves'!I996),"")</f>
        <v/>
      </c>
      <c r="H993" s="147" t="str">
        <f>IF(A993&lt;&gt;"",IF('Données élèves'!J996&lt;&gt;"",'Données élèves'!J996,""),"")</f>
        <v/>
      </c>
      <c r="I993" s="148" t="str">
        <f>IF(AND(A993&lt;&gt;"",'Données élèves'!AE996&lt;&gt;""),IF('Données élèves'!AE996=TRUE,INDEX(codenat,MATCH('Données élèves'!K996,libnat,0)),'Données élèves'!K996),"")</f>
        <v/>
      </c>
      <c r="J993" s="148" t="str">
        <f>IF(AND(A993&lt;&gt;"",'Données élèves'!AF996&lt;&gt;""),IF('Données élèves'!AF996=TRUE,INDEX(codelangue,MATCH('Données élèves'!L996,liblangue,0)),'Données élèves'!L996),"")</f>
        <v/>
      </c>
      <c r="K993" s="148" t="str">
        <f>IF(AND(A993&lt;&gt;"",'Données élèves'!AH996&lt;&gt;""),IF('Données élèves'!AH996=TRUE,IF(INDEX(codegem,MATCH('Données élèves'!M996,libgem,0))&lt;8000,INDEX(codegem,MATCH('Données élèves'!M996,libgem,0)),""),'Données élèves'!M996),"")</f>
        <v/>
      </c>
      <c r="L993" s="148" t="str">
        <f>IF(AND(A993&lt;&gt;"",'Données élèves'!AH996&lt;&gt;""),IF('Données élèves'!AH996=TRUE,INDEX(codegemhist,MATCH('Données élèves'!M996,libgem,0)),""),"")</f>
        <v/>
      </c>
      <c r="M993" s="148" t="str">
        <f>IF(AND(A993&lt;&gt;"",'Données élèves'!AH996&lt;&gt;""),IF('Données élèves'!AH996=TRUE,IF(INDEX(codegem,MATCH('Données élèves'!M996,libgem,0))&gt;=8000,INDEX(codegem,MATCH('Données élèves'!M996,libgem,0)),""),'Données élèves'!M996),"")</f>
        <v/>
      </c>
      <c r="N993" s="148" t="str">
        <f>IF(AND(A993&lt;&gt;"",'Données élèves'!AI996&lt;&gt;""),IF('Données élèves'!AI996=TRUE,INDEX(codeschart,MATCH('Données élèves'!N996,libschart,0)),'Données élèves'!N996),"")</f>
        <v/>
      </c>
      <c r="O993" s="148" t="str">
        <f>IF(AND(A993&lt;&gt;"",'Données élèves'!O996&lt;&gt;""),'Données élèves'!O996,"")</f>
        <v/>
      </c>
      <c r="P993" s="148" t="str">
        <f>IF(AND(A993&lt;&gt;"",'Données élèves'!AK996&lt;&gt;""),IF('Données élèves'!AK996=TRUE,INDEX(codeform,MATCH('Données élèves'!P996,libform,0)),'Données élèves'!P996),"")</f>
        <v/>
      </c>
      <c r="Q993" s="148" t="str">
        <f>IF(AND(A993&lt;&gt;"",'Données élèves'!AL996&lt;&gt;""),IF('Données élèves'!AL996=TRUE,INDEX(codespe,MATCH('Données élèves'!Q996,libspe,0)),'Données élèves'!Q996),"")</f>
        <v/>
      </c>
      <c r="R993" s="148" t="str">
        <f>IF(AND(A993&lt;&gt;"",OR('Données élèves'!AM996&lt;&gt;"",'Données élèves'!AT996=FALSE)),IF('Données élèves'!AM996=TRUE,INDEX(codemp1,MATCH('Données élèves'!R996,libmp1,0)),IF('Données élèves'!AT996=FALSE,0,'Données élèves'!R996)),"")</f>
        <v/>
      </c>
      <c r="S993" s="148" t="str">
        <f t="shared" si="46"/>
        <v/>
      </c>
      <c r="T993" s="148" t="str">
        <f t="shared" si="47"/>
        <v/>
      </c>
      <c r="U993" s="148" t="str">
        <f>IF(AND(A993&lt;&gt;"",'Données élèves'!S996&lt;&gt;""),'Données élèves'!S996,"")</f>
        <v/>
      </c>
      <c r="V993" s="148" t="str">
        <f>IF(AND(A993&lt;&gt;"",'Données élèves'!T996&lt;&gt;""),'Données élèves'!T996,"")</f>
        <v/>
      </c>
      <c r="W993" s="148" t="str">
        <f>IF(AND(A993&lt;&gt;"",'Données élèves'!U996&lt;&gt;""),'Données élèves'!U996,"")</f>
        <v/>
      </c>
      <c r="X993" s="148" t="str">
        <f>IF(AND(A993&lt;&gt;"",'Données élèves'!V996&lt;&gt;""),'Données élèves'!V996,"")</f>
        <v/>
      </c>
      <c r="Y993" s="148" t="str">
        <f>IF(AND(A993&lt;&gt;"",'Données élèves'!W996&lt;&gt;""),'Données élèves'!W996,"")</f>
        <v/>
      </c>
      <c r="Z993" s="148" t="str">
        <f>IF(AND(A993&lt;&gt;"",'Données élèves'!X996&lt;&gt;""),'Données élèves'!X996,"")</f>
        <v/>
      </c>
    </row>
    <row r="994" spans="1:26" x14ac:dyDescent="0.2">
      <c r="A994" s="146" t="str">
        <f>IF('Données élèves'!$C997&lt;&gt;"",'Données élèves'!A997,"")</f>
        <v/>
      </c>
      <c r="B994" s="146" t="str">
        <f>IF(A994&lt;&gt;"",'Données élèves'!B997,"")</f>
        <v/>
      </c>
      <c r="C994" s="146" t="str">
        <f>IF(AND(A994&lt;&gt;"",'Données élèves'!F997&lt;&gt;""),IF(INDEX(codeclint,MATCH('Données élèves'!F997,libclint,0))&lt;&gt;"",INDEX(codeclint,MATCH('Données élèves'!F997,libclint,0)),""),"")</f>
        <v/>
      </c>
      <c r="D994" s="146" t="str">
        <f t="shared" si="45"/>
        <v/>
      </c>
      <c r="E994" s="146" t="str">
        <f>IF(A994&lt;&gt;"",IF('Données élèves'!G997&lt;&gt;"",IF('Données élèves'!AB997&lt;&gt;"",IF('Données élèves'!G997="LOC.ID",CONCATENATE("LOC.",'Données élèves'!AU$5),'Données élèves'!G997),""),""),"")</f>
        <v/>
      </c>
      <c r="F994" s="146" t="str">
        <f>IF(A994&lt;&gt;"",IF('Données élèves'!H997&lt;&gt;"",'Données élèves'!H997,""),"")</f>
        <v/>
      </c>
      <c r="G994" s="146" t="str">
        <f>IF(AND(A994&lt;&gt;"",'Données élèves'!AC997&lt;&gt;""),IF('Données élèves'!AC997=TRUE,INDEX(codesex,MATCH('Données élèves'!I997,libsex,0)),'Données élèves'!I997),"")</f>
        <v/>
      </c>
      <c r="H994" s="147" t="str">
        <f>IF(A994&lt;&gt;"",IF('Données élèves'!J997&lt;&gt;"",'Données élèves'!J997,""),"")</f>
        <v/>
      </c>
      <c r="I994" s="148" t="str">
        <f>IF(AND(A994&lt;&gt;"",'Données élèves'!AE997&lt;&gt;""),IF('Données élèves'!AE997=TRUE,INDEX(codenat,MATCH('Données élèves'!K997,libnat,0)),'Données élèves'!K997),"")</f>
        <v/>
      </c>
      <c r="J994" s="148" t="str">
        <f>IF(AND(A994&lt;&gt;"",'Données élèves'!AF997&lt;&gt;""),IF('Données élèves'!AF997=TRUE,INDEX(codelangue,MATCH('Données élèves'!L997,liblangue,0)),'Données élèves'!L997),"")</f>
        <v/>
      </c>
      <c r="K994" s="148" t="str">
        <f>IF(AND(A994&lt;&gt;"",'Données élèves'!AH997&lt;&gt;""),IF('Données élèves'!AH997=TRUE,IF(INDEX(codegem,MATCH('Données élèves'!M997,libgem,0))&lt;8000,INDEX(codegem,MATCH('Données élèves'!M997,libgem,0)),""),'Données élèves'!M997),"")</f>
        <v/>
      </c>
      <c r="L994" s="148" t="str">
        <f>IF(AND(A994&lt;&gt;"",'Données élèves'!AH997&lt;&gt;""),IF('Données élèves'!AH997=TRUE,INDEX(codegemhist,MATCH('Données élèves'!M997,libgem,0)),""),"")</f>
        <v/>
      </c>
      <c r="M994" s="148" t="str">
        <f>IF(AND(A994&lt;&gt;"",'Données élèves'!AH997&lt;&gt;""),IF('Données élèves'!AH997=TRUE,IF(INDEX(codegem,MATCH('Données élèves'!M997,libgem,0))&gt;=8000,INDEX(codegem,MATCH('Données élèves'!M997,libgem,0)),""),'Données élèves'!M997),"")</f>
        <v/>
      </c>
      <c r="N994" s="148" t="str">
        <f>IF(AND(A994&lt;&gt;"",'Données élèves'!AI997&lt;&gt;""),IF('Données élèves'!AI997=TRUE,INDEX(codeschart,MATCH('Données élèves'!N997,libschart,0)),'Données élèves'!N997),"")</f>
        <v/>
      </c>
      <c r="O994" s="148" t="str">
        <f>IF(AND(A994&lt;&gt;"",'Données élèves'!O997&lt;&gt;""),'Données élèves'!O997,"")</f>
        <v/>
      </c>
      <c r="P994" s="148" t="str">
        <f>IF(AND(A994&lt;&gt;"",'Données élèves'!AK997&lt;&gt;""),IF('Données élèves'!AK997=TRUE,INDEX(codeform,MATCH('Données élèves'!P997,libform,0)),'Données élèves'!P997),"")</f>
        <v/>
      </c>
      <c r="Q994" s="148" t="str">
        <f>IF(AND(A994&lt;&gt;"",'Données élèves'!AL997&lt;&gt;""),IF('Données élèves'!AL997=TRUE,INDEX(codespe,MATCH('Données élèves'!Q997,libspe,0)),'Données élèves'!Q997),"")</f>
        <v/>
      </c>
      <c r="R994" s="148" t="str">
        <f>IF(AND(A994&lt;&gt;"",OR('Données élèves'!AM997&lt;&gt;"",'Données élèves'!AT997=FALSE)),IF('Données élèves'!AM997=TRUE,INDEX(codemp1,MATCH('Données élèves'!R997,libmp1,0)),IF('Données élèves'!AT997=FALSE,0,'Données élèves'!R997)),"")</f>
        <v/>
      </c>
      <c r="S994" s="148" t="str">
        <f t="shared" si="46"/>
        <v/>
      </c>
      <c r="T994" s="148" t="str">
        <f t="shared" si="47"/>
        <v/>
      </c>
      <c r="U994" s="148" t="str">
        <f>IF(AND(A994&lt;&gt;"",'Données élèves'!S997&lt;&gt;""),'Données élèves'!S997,"")</f>
        <v/>
      </c>
      <c r="V994" s="148" t="str">
        <f>IF(AND(A994&lt;&gt;"",'Données élèves'!T997&lt;&gt;""),'Données élèves'!T997,"")</f>
        <v/>
      </c>
      <c r="W994" s="148" t="str">
        <f>IF(AND(A994&lt;&gt;"",'Données élèves'!U997&lt;&gt;""),'Données élèves'!U997,"")</f>
        <v/>
      </c>
      <c r="X994" s="148" t="str">
        <f>IF(AND(A994&lt;&gt;"",'Données élèves'!V997&lt;&gt;""),'Données élèves'!V997,"")</f>
        <v/>
      </c>
      <c r="Y994" s="148" t="str">
        <f>IF(AND(A994&lt;&gt;"",'Données élèves'!W997&lt;&gt;""),'Données élèves'!W997,"")</f>
        <v/>
      </c>
      <c r="Z994" s="148" t="str">
        <f>IF(AND(A994&lt;&gt;"",'Données élèves'!X997&lt;&gt;""),'Données élèves'!X997,"")</f>
        <v/>
      </c>
    </row>
    <row r="995" spans="1:26" x14ac:dyDescent="0.2">
      <c r="A995" s="146" t="str">
        <f>IF('Données élèves'!$C998&lt;&gt;"",'Données élèves'!A998,"")</f>
        <v/>
      </c>
      <c r="B995" s="146" t="str">
        <f>IF(A995&lt;&gt;"",'Données élèves'!B998,"")</f>
        <v/>
      </c>
      <c r="C995" s="146" t="str">
        <f>IF(AND(A995&lt;&gt;"",'Données élèves'!F998&lt;&gt;""),IF(INDEX(codeclint,MATCH('Données élèves'!F998,libclint,0))&lt;&gt;"",INDEX(codeclint,MATCH('Données élèves'!F998,libclint,0)),""),"")</f>
        <v/>
      </c>
      <c r="D995" s="146" t="str">
        <f t="shared" si="45"/>
        <v/>
      </c>
      <c r="E995" s="146" t="str">
        <f>IF(A995&lt;&gt;"",IF('Données élèves'!G998&lt;&gt;"",IF('Données élèves'!AB998&lt;&gt;"",IF('Données élèves'!G998="LOC.ID",CONCATENATE("LOC.",'Données élèves'!AU$5),'Données élèves'!G998),""),""),"")</f>
        <v/>
      </c>
      <c r="F995" s="146" t="str">
        <f>IF(A995&lt;&gt;"",IF('Données élèves'!H998&lt;&gt;"",'Données élèves'!H998,""),"")</f>
        <v/>
      </c>
      <c r="G995" s="146" t="str">
        <f>IF(AND(A995&lt;&gt;"",'Données élèves'!AC998&lt;&gt;""),IF('Données élèves'!AC998=TRUE,INDEX(codesex,MATCH('Données élèves'!I998,libsex,0)),'Données élèves'!I998),"")</f>
        <v/>
      </c>
      <c r="H995" s="147" t="str">
        <f>IF(A995&lt;&gt;"",IF('Données élèves'!J998&lt;&gt;"",'Données élèves'!J998,""),"")</f>
        <v/>
      </c>
      <c r="I995" s="148" t="str">
        <f>IF(AND(A995&lt;&gt;"",'Données élèves'!AE998&lt;&gt;""),IF('Données élèves'!AE998=TRUE,INDEX(codenat,MATCH('Données élèves'!K998,libnat,0)),'Données élèves'!K998),"")</f>
        <v/>
      </c>
      <c r="J995" s="148" t="str">
        <f>IF(AND(A995&lt;&gt;"",'Données élèves'!AF998&lt;&gt;""),IF('Données élèves'!AF998=TRUE,INDEX(codelangue,MATCH('Données élèves'!L998,liblangue,0)),'Données élèves'!L998),"")</f>
        <v/>
      </c>
      <c r="K995" s="148" t="str">
        <f>IF(AND(A995&lt;&gt;"",'Données élèves'!AH998&lt;&gt;""),IF('Données élèves'!AH998=TRUE,IF(INDEX(codegem,MATCH('Données élèves'!M998,libgem,0))&lt;8000,INDEX(codegem,MATCH('Données élèves'!M998,libgem,0)),""),'Données élèves'!M998),"")</f>
        <v/>
      </c>
      <c r="L995" s="148" t="str">
        <f>IF(AND(A995&lt;&gt;"",'Données élèves'!AH998&lt;&gt;""),IF('Données élèves'!AH998=TRUE,INDEX(codegemhist,MATCH('Données élèves'!M998,libgem,0)),""),"")</f>
        <v/>
      </c>
      <c r="M995" s="148" t="str">
        <f>IF(AND(A995&lt;&gt;"",'Données élèves'!AH998&lt;&gt;""),IF('Données élèves'!AH998=TRUE,IF(INDEX(codegem,MATCH('Données élèves'!M998,libgem,0))&gt;=8000,INDEX(codegem,MATCH('Données élèves'!M998,libgem,0)),""),'Données élèves'!M998),"")</f>
        <v/>
      </c>
      <c r="N995" s="148" t="str">
        <f>IF(AND(A995&lt;&gt;"",'Données élèves'!AI998&lt;&gt;""),IF('Données élèves'!AI998=TRUE,INDEX(codeschart,MATCH('Données élèves'!N998,libschart,0)),'Données élèves'!N998),"")</f>
        <v/>
      </c>
      <c r="O995" s="148" t="str">
        <f>IF(AND(A995&lt;&gt;"",'Données élèves'!O998&lt;&gt;""),'Données élèves'!O998,"")</f>
        <v/>
      </c>
      <c r="P995" s="148" t="str">
        <f>IF(AND(A995&lt;&gt;"",'Données élèves'!AK998&lt;&gt;""),IF('Données élèves'!AK998=TRUE,INDEX(codeform,MATCH('Données élèves'!P998,libform,0)),'Données élèves'!P998),"")</f>
        <v/>
      </c>
      <c r="Q995" s="148" t="str">
        <f>IF(AND(A995&lt;&gt;"",'Données élèves'!AL998&lt;&gt;""),IF('Données élèves'!AL998=TRUE,INDEX(codespe,MATCH('Données élèves'!Q998,libspe,0)),'Données élèves'!Q998),"")</f>
        <v/>
      </c>
      <c r="R995" s="148" t="str">
        <f>IF(AND(A995&lt;&gt;"",OR('Données élèves'!AM998&lt;&gt;"",'Données élèves'!AT998=FALSE)),IF('Données élèves'!AM998=TRUE,INDEX(codemp1,MATCH('Données élèves'!R998,libmp1,0)),IF('Données élèves'!AT998=FALSE,0,'Données élèves'!R998)),"")</f>
        <v/>
      </c>
      <c r="S995" s="148" t="str">
        <f t="shared" si="46"/>
        <v/>
      </c>
      <c r="T995" s="148" t="str">
        <f t="shared" si="47"/>
        <v/>
      </c>
      <c r="U995" s="148" t="str">
        <f>IF(AND(A995&lt;&gt;"",'Données élèves'!S998&lt;&gt;""),'Données élèves'!S998,"")</f>
        <v/>
      </c>
      <c r="V995" s="148" t="str">
        <f>IF(AND(A995&lt;&gt;"",'Données élèves'!T998&lt;&gt;""),'Données élèves'!T998,"")</f>
        <v/>
      </c>
      <c r="W995" s="148" t="str">
        <f>IF(AND(A995&lt;&gt;"",'Données élèves'!U998&lt;&gt;""),'Données élèves'!U998,"")</f>
        <v/>
      </c>
      <c r="X995" s="148" t="str">
        <f>IF(AND(A995&lt;&gt;"",'Données élèves'!V998&lt;&gt;""),'Données élèves'!V998,"")</f>
        <v/>
      </c>
      <c r="Y995" s="148" t="str">
        <f>IF(AND(A995&lt;&gt;"",'Données élèves'!W998&lt;&gt;""),'Données élèves'!W998,"")</f>
        <v/>
      </c>
      <c r="Z995" s="148" t="str">
        <f>IF(AND(A995&lt;&gt;"",'Données élèves'!X998&lt;&gt;""),'Données élèves'!X998,"")</f>
        <v/>
      </c>
    </row>
    <row r="996" spans="1:26" x14ac:dyDescent="0.2">
      <c r="A996" s="146" t="str">
        <f>IF('Données élèves'!$C999&lt;&gt;"",'Données élèves'!A999,"")</f>
        <v/>
      </c>
      <c r="B996" s="146" t="str">
        <f>IF(A996&lt;&gt;"",'Données élèves'!B999,"")</f>
        <v/>
      </c>
      <c r="C996" s="146" t="str">
        <f>IF(AND(A996&lt;&gt;"",'Données élèves'!F999&lt;&gt;""),IF(INDEX(codeclint,MATCH('Données élèves'!F999,libclint,0))&lt;&gt;"",INDEX(codeclint,MATCH('Données élèves'!F999,libclint,0)),""),"")</f>
        <v/>
      </c>
      <c r="D996" s="146" t="str">
        <f t="shared" si="45"/>
        <v/>
      </c>
      <c r="E996" s="146" t="str">
        <f>IF(A996&lt;&gt;"",IF('Données élèves'!G999&lt;&gt;"",IF('Données élèves'!AB999&lt;&gt;"",IF('Données élèves'!G999="LOC.ID",CONCATENATE("LOC.",'Données élèves'!AU$5),'Données élèves'!G999),""),""),"")</f>
        <v/>
      </c>
      <c r="F996" s="146" t="str">
        <f>IF(A996&lt;&gt;"",IF('Données élèves'!H999&lt;&gt;"",'Données élèves'!H999,""),"")</f>
        <v/>
      </c>
      <c r="G996" s="146" t="str">
        <f>IF(AND(A996&lt;&gt;"",'Données élèves'!AC999&lt;&gt;""),IF('Données élèves'!AC999=TRUE,INDEX(codesex,MATCH('Données élèves'!I999,libsex,0)),'Données élèves'!I999),"")</f>
        <v/>
      </c>
      <c r="H996" s="147" t="str">
        <f>IF(A996&lt;&gt;"",IF('Données élèves'!J999&lt;&gt;"",'Données élèves'!J999,""),"")</f>
        <v/>
      </c>
      <c r="I996" s="148" t="str">
        <f>IF(AND(A996&lt;&gt;"",'Données élèves'!AE999&lt;&gt;""),IF('Données élèves'!AE999=TRUE,INDEX(codenat,MATCH('Données élèves'!K999,libnat,0)),'Données élèves'!K999),"")</f>
        <v/>
      </c>
      <c r="J996" s="148" t="str">
        <f>IF(AND(A996&lt;&gt;"",'Données élèves'!AF999&lt;&gt;""),IF('Données élèves'!AF999=TRUE,INDEX(codelangue,MATCH('Données élèves'!L999,liblangue,0)),'Données élèves'!L999),"")</f>
        <v/>
      </c>
      <c r="K996" s="148" t="str">
        <f>IF(AND(A996&lt;&gt;"",'Données élèves'!AH999&lt;&gt;""),IF('Données élèves'!AH999=TRUE,IF(INDEX(codegem,MATCH('Données élèves'!M999,libgem,0))&lt;8000,INDEX(codegem,MATCH('Données élèves'!M999,libgem,0)),""),'Données élèves'!M999),"")</f>
        <v/>
      </c>
      <c r="L996" s="148" t="str">
        <f>IF(AND(A996&lt;&gt;"",'Données élèves'!AH999&lt;&gt;""),IF('Données élèves'!AH999=TRUE,INDEX(codegemhist,MATCH('Données élèves'!M999,libgem,0)),""),"")</f>
        <v/>
      </c>
      <c r="M996" s="148" t="str">
        <f>IF(AND(A996&lt;&gt;"",'Données élèves'!AH999&lt;&gt;""),IF('Données élèves'!AH999=TRUE,IF(INDEX(codegem,MATCH('Données élèves'!M999,libgem,0))&gt;=8000,INDEX(codegem,MATCH('Données élèves'!M999,libgem,0)),""),'Données élèves'!M999),"")</f>
        <v/>
      </c>
      <c r="N996" s="148" t="str">
        <f>IF(AND(A996&lt;&gt;"",'Données élèves'!AI999&lt;&gt;""),IF('Données élèves'!AI999=TRUE,INDEX(codeschart,MATCH('Données élèves'!N999,libschart,0)),'Données élèves'!N999),"")</f>
        <v/>
      </c>
      <c r="O996" s="148" t="str">
        <f>IF(AND(A996&lt;&gt;"",'Données élèves'!O999&lt;&gt;""),'Données élèves'!O999,"")</f>
        <v/>
      </c>
      <c r="P996" s="148" t="str">
        <f>IF(AND(A996&lt;&gt;"",'Données élèves'!AK999&lt;&gt;""),IF('Données élèves'!AK999=TRUE,INDEX(codeform,MATCH('Données élèves'!P999,libform,0)),'Données élèves'!P999),"")</f>
        <v/>
      </c>
      <c r="Q996" s="148" t="str">
        <f>IF(AND(A996&lt;&gt;"",'Données élèves'!AL999&lt;&gt;""),IF('Données élèves'!AL999=TRUE,INDEX(codespe,MATCH('Données élèves'!Q999,libspe,0)),'Données élèves'!Q999),"")</f>
        <v/>
      </c>
      <c r="R996" s="148" t="str">
        <f>IF(AND(A996&lt;&gt;"",OR('Données élèves'!AM999&lt;&gt;"",'Données élèves'!AT999=FALSE)),IF('Données élèves'!AM999=TRUE,INDEX(codemp1,MATCH('Données élèves'!R999,libmp1,0)),IF('Données élèves'!AT999=FALSE,0,'Données élèves'!R999)),"")</f>
        <v/>
      </c>
      <c r="S996" s="148" t="str">
        <f t="shared" si="46"/>
        <v/>
      </c>
      <c r="T996" s="148" t="str">
        <f t="shared" si="47"/>
        <v/>
      </c>
      <c r="U996" s="148" t="str">
        <f>IF(AND(A996&lt;&gt;"",'Données élèves'!S999&lt;&gt;""),'Données élèves'!S999,"")</f>
        <v/>
      </c>
      <c r="V996" s="148" t="str">
        <f>IF(AND(A996&lt;&gt;"",'Données élèves'!T999&lt;&gt;""),'Données élèves'!T999,"")</f>
        <v/>
      </c>
      <c r="W996" s="148" t="str">
        <f>IF(AND(A996&lt;&gt;"",'Données élèves'!U999&lt;&gt;""),'Données élèves'!U999,"")</f>
        <v/>
      </c>
      <c r="X996" s="148" t="str">
        <f>IF(AND(A996&lt;&gt;"",'Données élèves'!V999&lt;&gt;""),'Données élèves'!V999,"")</f>
        <v/>
      </c>
      <c r="Y996" s="148" t="str">
        <f>IF(AND(A996&lt;&gt;"",'Données élèves'!W999&lt;&gt;""),'Données élèves'!W999,"")</f>
        <v/>
      </c>
      <c r="Z996" s="148" t="str">
        <f>IF(AND(A996&lt;&gt;"",'Données élèves'!X999&lt;&gt;""),'Données élèves'!X999,"")</f>
        <v/>
      </c>
    </row>
    <row r="997" spans="1:26" x14ac:dyDescent="0.2">
      <c r="A997" s="146" t="str">
        <f>IF('Données élèves'!$C1000&lt;&gt;"",'Données élèves'!A1000,"")</f>
        <v/>
      </c>
      <c r="B997" s="146" t="str">
        <f>IF(A997&lt;&gt;"",'Données élèves'!B1000,"")</f>
        <v/>
      </c>
      <c r="C997" s="146" t="str">
        <f>IF(AND(A997&lt;&gt;"",'Données élèves'!F1000&lt;&gt;""),IF(INDEX(codeclint,MATCH('Données élèves'!F1000,libclint,0))&lt;&gt;"",INDEX(codeclint,MATCH('Données élèves'!F1000,libclint,0)),""),"")</f>
        <v/>
      </c>
      <c r="D997" s="146" t="str">
        <f t="shared" si="45"/>
        <v/>
      </c>
      <c r="E997" s="146" t="str">
        <f>IF(A997&lt;&gt;"",IF('Données élèves'!G1000&lt;&gt;"",IF('Données élèves'!AB1000&lt;&gt;"",IF('Données élèves'!G1000="LOC.ID",CONCATENATE("LOC.",'Données élèves'!AU$5),'Données élèves'!G1000),""),""),"")</f>
        <v/>
      </c>
      <c r="F997" s="146" t="str">
        <f>IF(A997&lt;&gt;"",IF('Données élèves'!H1000&lt;&gt;"",'Données élèves'!H1000,""),"")</f>
        <v/>
      </c>
      <c r="G997" s="146" t="str">
        <f>IF(AND(A997&lt;&gt;"",'Données élèves'!AC1000&lt;&gt;""),IF('Données élèves'!AC1000=TRUE,INDEX(codesex,MATCH('Données élèves'!I1000,libsex,0)),'Données élèves'!I1000),"")</f>
        <v/>
      </c>
      <c r="H997" s="147" t="str">
        <f>IF(A997&lt;&gt;"",IF('Données élèves'!J1000&lt;&gt;"",'Données élèves'!J1000,""),"")</f>
        <v/>
      </c>
      <c r="I997" s="148" t="str">
        <f>IF(AND(A997&lt;&gt;"",'Données élèves'!AE1000&lt;&gt;""),IF('Données élèves'!AE1000=TRUE,INDEX(codenat,MATCH('Données élèves'!K1000,libnat,0)),'Données élèves'!K1000),"")</f>
        <v/>
      </c>
      <c r="J997" s="148" t="str">
        <f>IF(AND(A997&lt;&gt;"",'Données élèves'!AF1000&lt;&gt;""),IF('Données élèves'!AF1000=TRUE,INDEX(codelangue,MATCH('Données élèves'!L1000,liblangue,0)),'Données élèves'!L1000),"")</f>
        <v/>
      </c>
      <c r="K997" s="148" t="str">
        <f>IF(AND(A997&lt;&gt;"",'Données élèves'!AH1000&lt;&gt;""),IF('Données élèves'!AH1000=TRUE,IF(INDEX(codegem,MATCH('Données élèves'!M1000,libgem,0))&lt;8000,INDEX(codegem,MATCH('Données élèves'!M1000,libgem,0)),""),'Données élèves'!M1000),"")</f>
        <v/>
      </c>
      <c r="L997" s="148" t="str">
        <f>IF(AND(A997&lt;&gt;"",'Données élèves'!AH1000&lt;&gt;""),IF('Données élèves'!AH1000=TRUE,INDEX(codegemhist,MATCH('Données élèves'!M1000,libgem,0)),""),"")</f>
        <v/>
      </c>
      <c r="M997" s="148" t="str">
        <f>IF(AND(A997&lt;&gt;"",'Données élèves'!AH1000&lt;&gt;""),IF('Données élèves'!AH1000=TRUE,IF(INDEX(codegem,MATCH('Données élèves'!M1000,libgem,0))&gt;=8000,INDEX(codegem,MATCH('Données élèves'!M1000,libgem,0)),""),'Données élèves'!M1000),"")</f>
        <v/>
      </c>
      <c r="N997" s="148" t="str">
        <f>IF(AND(A997&lt;&gt;"",'Données élèves'!AI1000&lt;&gt;""),IF('Données élèves'!AI1000=TRUE,INDEX(codeschart,MATCH('Données élèves'!N1000,libschart,0)),'Données élèves'!N1000),"")</f>
        <v/>
      </c>
      <c r="O997" s="148" t="str">
        <f>IF(AND(A997&lt;&gt;"",'Données élèves'!O1000&lt;&gt;""),'Données élèves'!O1000,"")</f>
        <v/>
      </c>
      <c r="P997" s="148" t="str">
        <f>IF(AND(A997&lt;&gt;"",'Données élèves'!AK1000&lt;&gt;""),IF('Données élèves'!AK1000=TRUE,INDEX(codeform,MATCH('Données élèves'!P1000,libform,0)),'Données élèves'!P1000),"")</f>
        <v/>
      </c>
      <c r="Q997" s="148" t="str">
        <f>IF(AND(A997&lt;&gt;"",'Données élèves'!AL1000&lt;&gt;""),IF('Données élèves'!AL1000=TRUE,INDEX(codespe,MATCH('Données élèves'!Q1000,libspe,0)),'Données élèves'!Q1000),"")</f>
        <v/>
      </c>
      <c r="R997" s="148" t="str">
        <f>IF(AND(A997&lt;&gt;"",OR('Données élèves'!AM1000&lt;&gt;"",'Données élèves'!AT1000=FALSE)),IF('Données élèves'!AM1000=TRUE,INDEX(codemp1,MATCH('Données élèves'!R1000,libmp1,0)),IF('Données élèves'!AT1000=FALSE,0,'Données élèves'!R1000)),"")</f>
        <v/>
      </c>
      <c r="S997" s="148" t="str">
        <f t="shared" si="46"/>
        <v/>
      </c>
      <c r="T997" s="148" t="str">
        <f t="shared" si="47"/>
        <v/>
      </c>
      <c r="U997" s="148" t="str">
        <f>IF(AND(A997&lt;&gt;"",'Données élèves'!S1000&lt;&gt;""),'Données élèves'!S1000,"")</f>
        <v/>
      </c>
      <c r="V997" s="148" t="str">
        <f>IF(AND(A997&lt;&gt;"",'Données élèves'!T1000&lt;&gt;""),'Données élèves'!T1000,"")</f>
        <v/>
      </c>
      <c r="W997" s="148" t="str">
        <f>IF(AND(A997&lt;&gt;"",'Données élèves'!U1000&lt;&gt;""),'Données élèves'!U1000,"")</f>
        <v/>
      </c>
      <c r="X997" s="148" t="str">
        <f>IF(AND(A997&lt;&gt;"",'Données élèves'!V1000&lt;&gt;""),'Données élèves'!V1000,"")</f>
        <v/>
      </c>
      <c r="Y997" s="148" t="str">
        <f>IF(AND(A997&lt;&gt;"",'Données élèves'!W1000&lt;&gt;""),'Données élèves'!W1000,"")</f>
        <v/>
      </c>
      <c r="Z997" s="148" t="str">
        <f>IF(AND(A997&lt;&gt;"",'Données élèves'!X1000&lt;&gt;""),'Données élèves'!X1000,"")</f>
        <v/>
      </c>
    </row>
    <row r="998" spans="1:26" x14ac:dyDescent="0.2">
      <c r="A998" s="146" t="str">
        <f>IF('Données élèves'!$C1001&lt;&gt;"",'Données élèves'!A1001,"")</f>
        <v/>
      </c>
      <c r="B998" s="146" t="str">
        <f>IF(A998&lt;&gt;"",'Données élèves'!B1001,"")</f>
        <v/>
      </c>
      <c r="C998" s="146" t="str">
        <f>IF(AND(A998&lt;&gt;"",'Données élèves'!F1001&lt;&gt;""),IF(INDEX(codeclint,MATCH('Données élèves'!F1001,libclint,0))&lt;&gt;"",INDEX(codeclint,MATCH('Données élèves'!F1001,libclint,0)),""),"")</f>
        <v/>
      </c>
      <c r="D998" s="146" t="str">
        <f t="shared" si="45"/>
        <v/>
      </c>
      <c r="E998" s="146" t="str">
        <f>IF(A998&lt;&gt;"",IF('Données élèves'!G1001&lt;&gt;"",IF('Données élèves'!AB1001&lt;&gt;"",IF('Données élèves'!G1001="LOC.ID",CONCATENATE("LOC.",'Données élèves'!AU$5),'Données élèves'!G1001),""),""),"")</f>
        <v/>
      </c>
      <c r="F998" s="146" t="str">
        <f>IF(A998&lt;&gt;"",IF('Données élèves'!H1001&lt;&gt;"",'Données élèves'!H1001,""),"")</f>
        <v/>
      </c>
      <c r="G998" s="146" t="str">
        <f>IF(AND(A998&lt;&gt;"",'Données élèves'!AC1001&lt;&gt;""),IF('Données élèves'!AC1001=TRUE,INDEX(codesex,MATCH('Données élèves'!I1001,libsex,0)),'Données élèves'!I1001),"")</f>
        <v/>
      </c>
      <c r="H998" s="147" t="str">
        <f>IF(A998&lt;&gt;"",IF('Données élèves'!J1001&lt;&gt;"",'Données élèves'!J1001,""),"")</f>
        <v/>
      </c>
      <c r="I998" s="148" t="str">
        <f>IF(AND(A998&lt;&gt;"",'Données élèves'!AE1001&lt;&gt;""),IF('Données élèves'!AE1001=TRUE,INDEX(codenat,MATCH('Données élèves'!K1001,libnat,0)),'Données élèves'!K1001),"")</f>
        <v/>
      </c>
      <c r="J998" s="148" t="str">
        <f>IF(AND(A998&lt;&gt;"",'Données élèves'!AF1001&lt;&gt;""),IF('Données élèves'!AF1001=TRUE,INDEX(codelangue,MATCH('Données élèves'!L1001,liblangue,0)),'Données élèves'!L1001),"")</f>
        <v/>
      </c>
      <c r="K998" s="148" t="str">
        <f>IF(AND(A998&lt;&gt;"",'Données élèves'!AH1001&lt;&gt;""),IF('Données élèves'!AH1001=TRUE,IF(INDEX(codegem,MATCH('Données élèves'!M1001,libgem,0))&lt;8000,INDEX(codegem,MATCH('Données élèves'!M1001,libgem,0)),""),'Données élèves'!M1001),"")</f>
        <v/>
      </c>
      <c r="L998" s="148" t="str">
        <f>IF(AND(A998&lt;&gt;"",'Données élèves'!AH1001&lt;&gt;""),IF('Données élèves'!AH1001=TRUE,INDEX(codegemhist,MATCH('Données élèves'!M1001,libgem,0)),""),"")</f>
        <v/>
      </c>
      <c r="M998" s="148" t="str">
        <f>IF(AND(A998&lt;&gt;"",'Données élèves'!AH1001&lt;&gt;""),IF('Données élèves'!AH1001=TRUE,IF(INDEX(codegem,MATCH('Données élèves'!M1001,libgem,0))&gt;=8000,INDEX(codegem,MATCH('Données élèves'!M1001,libgem,0)),""),'Données élèves'!M1001),"")</f>
        <v/>
      </c>
      <c r="N998" s="148" t="str">
        <f>IF(AND(A998&lt;&gt;"",'Données élèves'!AI1001&lt;&gt;""),IF('Données élèves'!AI1001=TRUE,INDEX(codeschart,MATCH('Données élèves'!N1001,libschart,0)),'Données élèves'!N1001),"")</f>
        <v/>
      </c>
      <c r="O998" s="148" t="str">
        <f>IF(AND(A998&lt;&gt;"",'Données élèves'!O1001&lt;&gt;""),'Données élèves'!O1001,"")</f>
        <v/>
      </c>
      <c r="P998" s="148" t="str">
        <f>IF(AND(A998&lt;&gt;"",'Données élèves'!AK1001&lt;&gt;""),IF('Données élèves'!AK1001=TRUE,INDEX(codeform,MATCH('Données élèves'!P1001,libform,0)),'Données élèves'!P1001),"")</f>
        <v/>
      </c>
      <c r="Q998" s="148" t="str">
        <f>IF(AND(A998&lt;&gt;"",'Données élèves'!AL1001&lt;&gt;""),IF('Données élèves'!AL1001=TRUE,INDEX(codespe,MATCH('Données élèves'!Q1001,libspe,0)),'Données élèves'!Q1001),"")</f>
        <v/>
      </c>
      <c r="R998" s="148" t="str">
        <f>IF(AND(A998&lt;&gt;"",OR('Données élèves'!AM1001&lt;&gt;"",'Données élèves'!AT1001=FALSE)),IF('Données élèves'!AM1001=TRUE,INDEX(codemp1,MATCH('Données élèves'!R1001,libmp1,0)),IF('Données élèves'!AT1001=FALSE,0,'Données élèves'!R1001)),"")</f>
        <v/>
      </c>
      <c r="S998" s="148" t="str">
        <f t="shared" si="46"/>
        <v/>
      </c>
      <c r="T998" s="148" t="str">
        <f t="shared" si="47"/>
        <v/>
      </c>
      <c r="U998" s="148" t="str">
        <f>IF(AND(A998&lt;&gt;"",'Données élèves'!S1001&lt;&gt;""),'Données élèves'!S1001,"")</f>
        <v/>
      </c>
      <c r="V998" s="148" t="str">
        <f>IF(AND(A998&lt;&gt;"",'Données élèves'!T1001&lt;&gt;""),'Données élèves'!T1001,"")</f>
        <v/>
      </c>
      <c r="W998" s="148" t="str">
        <f>IF(AND(A998&lt;&gt;"",'Données élèves'!U1001&lt;&gt;""),'Données élèves'!U1001,"")</f>
        <v/>
      </c>
      <c r="X998" s="148" t="str">
        <f>IF(AND(A998&lt;&gt;"",'Données élèves'!V1001&lt;&gt;""),'Données élèves'!V1001,"")</f>
        <v/>
      </c>
      <c r="Y998" s="148" t="str">
        <f>IF(AND(A998&lt;&gt;"",'Données élèves'!W1001&lt;&gt;""),'Données élèves'!W1001,"")</f>
        <v/>
      </c>
      <c r="Z998" s="148" t="str">
        <f>IF(AND(A998&lt;&gt;"",'Données élèves'!X1001&lt;&gt;""),'Données élèves'!X1001,"")</f>
        <v/>
      </c>
    </row>
    <row r="999" spans="1:26" x14ac:dyDescent="0.2">
      <c r="A999" s="146" t="str">
        <f>IF('Données élèves'!$C1002&lt;&gt;"",'Données élèves'!A1002,"")</f>
        <v/>
      </c>
      <c r="B999" s="146" t="str">
        <f>IF(A999&lt;&gt;"",'Données élèves'!B1002,"")</f>
        <v/>
      </c>
      <c r="C999" s="146" t="str">
        <f>IF(AND(A999&lt;&gt;"",'Données élèves'!F1002&lt;&gt;""),IF(INDEX(codeclint,MATCH('Données élèves'!F1002,libclint,0))&lt;&gt;"",INDEX(codeclint,MATCH('Données élèves'!F1002,libclint,0)),""),"")</f>
        <v/>
      </c>
      <c r="D999" s="146" t="str">
        <f t="shared" si="45"/>
        <v/>
      </c>
      <c r="E999" s="146" t="str">
        <f>IF(A999&lt;&gt;"",IF('Données élèves'!G1002&lt;&gt;"",IF('Données élèves'!AB1002&lt;&gt;"",IF('Données élèves'!G1002="LOC.ID",CONCATENATE("LOC.",'Données élèves'!AU$5),'Données élèves'!G1002),""),""),"")</f>
        <v/>
      </c>
      <c r="F999" s="146" t="str">
        <f>IF(A999&lt;&gt;"",IF('Données élèves'!H1002&lt;&gt;"",'Données élèves'!H1002,""),"")</f>
        <v/>
      </c>
      <c r="G999" s="146" t="str">
        <f>IF(AND(A999&lt;&gt;"",'Données élèves'!AC1002&lt;&gt;""),IF('Données élèves'!AC1002=TRUE,INDEX(codesex,MATCH('Données élèves'!I1002,libsex,0)),'Données élèves'!I1002),"")</f>
        <v/>
      </c>
      <c r="H999" s="147" t="str">
        <f>IF(A999&lt;&gt;"",IF('Données élèves'!J1002&lt;&gt;"",'Données élèves'!J1002,""),"")</f>
        <v/>
      </c>
      <c r="I999" s="148" t="str">
        <f>IF(AND(A999&lt;&gt;"",'Données élèves'!AE1002&lt;&gt;""),IF('Données élèves'!AE1002=TRUE,INDEX(codenat,MATCH('Données élèves'!K1002,libnat,0)),'Données élèves'!K1002),"")</f>
        <v/>
      </c>
      <c r="J999" s="148" t="str">
        <f>IF(AND(A999&lt;&gt;"",'Données élèves'!AF1002&lt;&gt;""),IF('Données élèves'!AF1002=TRUE,INDEX(codelangue,MATCH('Données élèves'!L1002,liblangue,0)),'Données élèves'!L1002),"")</f>
        <v/>
      </c>
      <c r="K999" s="148" t="str">
        <f>IF(AND(A999&lt;&gt;"",'Données élèves'!AH1002&lt;&gt;""),IF('Données élèves'!AH1002=TRUE,IF(INDEX(codegem,MATCH('Données élèves'!M1002,libgem,0))&lt;8000,INDEX(codegem,MATCH('Données élèves'!M1002,libgem,0)),""),'Données élèves'!M1002),"")</f>
        <v/>
      </c>
      <c r="L999" s="148" t="str">
        <f>IF(AND(A999&lt;&gt;"",'Données élèves'!AH1002&lt;&gt;""),IF('Données élèves'!AH1002=TRUE,INDEX(codegemhist,MATCH('Données élèves'!M1002,libgem,0)),""),"")</f>
        <v/>
      </c>
      <c r="M999" s="148" t="str">
        <f>IF(AND(A999&lt;&gt;"",'Données élèves'!AH1002&lt;&gt;""),IF('Données élèves'!AH1002=TRUE,IF(INDEX(codegem,MATCH('Données élèves'!M1002,libgem,0))&gt;=8000,INDEX(codegem,MATCH('Données élèves'!M1002,libgem,0)),""),'Données élèves'!M1002),"")</f>
        <v/>
      </c>
      <c r="N999" s="148" t="str">
        <f>IF(AND(A999&lt;&gt;"",'Données élèves'!AI1002&lt;&gt;""),IF('Données élèves'!AI1002=TRUE,INDEX(codeschart,MATCH('Données élèves'!N1002,libschart,0)),'Données élèves'!N1002),"")</f>
        <v/>
      </c>
      <c r="O999" s="148" t="str">
        <f>IF(AND(A999&lt;&gt;"",'Données élèves'!O1002&lt;&gt;""),'Données élèves'!O1002,"")</f>
        <v/>
      </c>
      <c r="P999" s="148" t="str">
        <f>IF(AND(A999&lt;&gt;"",'Données élèves'!AK1002&lt;&gt;""),IF('Données élèves'!AK1002=TRUE,INDEX(codeform,MATCH('Données élèves'!P1002,libform,0)),'Données élèves'!P1002),"")</f>
        <v/>
      </c>
      <c r="Q999" s="148" t="str">
        <f>IF(AND(A999&lt;&gt;"",'Données élèves'!AL1002&lt;&gt;""),IF('Données élèves'!AL1002=TRUE,INDEX(codespe,MATCH('Données élèves'!Q1002,libspe,0)),'Données élèves'!Q1002),"")</f>
        <v/>
      </c>
      <c r="R999" s="148" t="str">
        <f>IF(AND(A999&lt;&gt;"",OR('Données élèves'!AM1002&lt;&gt;"",'Données élèves'!AT1002=FALSE)),IF('Données élèves'!AM1002=TRUE,INDEX(codemp1,MATCH('Données élèves'!R1002,libmp1,0)),IF('Données élèves'!AT1002=FALSE,0,'Données élèves'!R1002)),"")</f>
        <v/>
      </c>
      <c r="S999" s="148" t="str">
        <f t="shared" si="46"/>
        <v/>
      </c>
      <c r="T999" s="148" t="str">
        <f t="shared" si="47"/>
        <v/>
      </c>
      <c r="U999" s="148" t="str">
        <f>IF(AND(A999&lt;&gt;"",'Données élèves'!S1002&lt;&gt;""),'Données élèves'!S1002,"")</f>
        <v/>
      </c>
      <c r="V999" s="148" t="str">
        <f>IF(AND(A999&lt;&gt;"",'Données élèves'!T1002&lt;&gt;""),'Données élèves'!T1002,"")</f>
        <v/>
      </c>
      <c r="W999" s="148" t="str">
        <f>IF(AND(A999&lt;&gt;"",'Données élèves'!U1002&lt;&gt;""),'Données élèves'!U1002,"")</f>
        <v/>
      </c>
      <c r="X999" s="148" t="str">
        <f>IF(AND(A999&lt;&gt;"",'Données élèves'!V1002&lt;&gt;""),'Données élèves'!V1002,"")</f>
        <v/>
      </c>
      <c r="Y999" s="148" t="str">
        <f>IF(AND(A999&lt;&gt;"",'Données élèves'!W1002&lt;&gt;""),'Données élèves'!W1002,"")</f>
        <v/>
      </c>
      <c r="Z999" s="148" t="str">
        <f>IF(AND(A999&lt;&gt;"",'Données élèves'!X1002&lt;&gt;""),'Données élèves'!X1002,"")</f>
        <v/>
      </c>
    </row>
    <row r="1000" spans="1:26" x14ac:dyDescent="0.2">
      <c r="A1000" s="146" t="str">
        <f>IF('Données élèves'!$C1003&lt;&gt;"",'Données élèves'!A1003,"")</f>
        <v/>
      </c>
      <c r="B1000" s="146" t="str">
        <f>IF(A1000&lt;&gt;"",'Données élèves'!B1003,"")</f>
        <v/>
      </c>
      <c r="C1000" s="146" t="str">
        <f>IF(AND(A1000&lt;&gt;"",'Données élèves'!F1003&lt;&gt;""),IF(INDEX(codeclint,MATCH('Données élèves'!F1003,libclint,0))&lt;&gt;"",INDEX(codeclint,MATCH('Données élèves'!F1003,libclint,0)),""),"")</f>
        <v/>
      </c>
      <c r="D1000" s="146" t="str">
        <f t="shared" si="45"/>
        <v/>
      </c>
      <c r="E1000" s="146" t="str">
        <f>IF(A1000&lt;&gt;"",IF('Données élèves'!G1003&lt;&gt;"",IF('Données élèves'!AB1003&lt;&gt;"",IF('Données élèves'!G1003="LOC.ID",CONCATENATE("LOC.",'Données élèves'!AU$5),'Données élèves'!G1003),""),""),"")</f>
        <v/>
      </c>
      <c r="F1000" s="146" t="str">
        <f>IF(A1000&lt;&gt;"",IF('Données élèves'!H1003&lt;&gt;"",'Données élèves'!H1003,""),"")</f>
        <v/>
      </c>
      <c r="G1000" s="146" t="str">
        <f>IF(AND(A1000&lt;&gt;"",'Données élèves'!AC1003&lt;&gt;""),IF('Données élèves'!AC1003=TRUE,INDEX(codesex,MATCH('Données élèves'!I1003,libsex,0)),'Données élèves'!I1003),"")</f>
        <v/>
      </c>
      <c r="H1000" s="147" t="str">
        <f>IF(A1000&lt;&gt;"",IF('Données élèves'!J1003&lt;&gt;"",'Données élèves'!J1003,""),"")</f>
        <v/>
      </c>
      <c r="I1000" s="148" t="str">
        <f>IF(AND(A1000&lt;&gt;"",'Données élèves'!AE1003&lt;&gt;""),IF('Données élèves'!AE1003=TRUE,INDEX(codenat,MATCH('Données élèves'!K1003,libnat,0)),'Données élèves'!K1003),"")</f>
        <v/>
      </c>
      <c r="J1000" s="148" t="str">
        <f>IF(AND(A1000&lt;&gt;"",'Données élèves'!AF1003&lt;&gt;""),IF('Données élèves'!AF1003=TRUE,INDEX(codelangue,MATCH('Données élèves'!L1003,liblangue,0)),'Données élèves'!L1003),"")</f>
        <v/>
      </c>
      <c r="K1000" s="148" t="str">
        <f>IF(AND(A1000&lt;&gt;"",'Données élèves'!AH1003&lt;&gt;""),IF('Données élèves'!AH1003=TRUE,IF(INDEX(codegem,MATCH('Données élèves'!M1003,libgem,0))&lt;8000,INDEX(codegem,MATCH('Données élèves'!M1003,libgem,0)),""),'Données élèves'!M1003),"")</f>
        <v/>
      </c>
      <c r="L1000" s="148" t="str">
        <f>IF(AND(A1000&lt;&gt;"",'Données élèves'!AH1003&lt;&gt;""),IF('Données élèves'!AH1003=TRUE,INDEX(codegemhist,MATCH('Données élèves'!M1003,libgem,0)),""),"")</f>
        <v/>
      </c>
      <c r="M1000" s="148" t="str">
        <f>IF(AND(A1000&lt;&gt;"",'Données élèves'!AH1003&lt;&gt;""),IF('Données élèves'!AH1003=TRUE,IF(INDEX(codegem,MATCH('Données élèves'!M1003,libgem,0))&gt;=8000,INDEX(codegem,MATCH('Données élèves'!M1003,libgem,0)),""),'Données élèves'!M1003),"")</f>
        <v/>
      </c>
      <c r="N1000" s="148" t="str">
        <f>IF(AND(A1000&lt;&gt;"",'Données élèves'!AI1003&lt;&gt;""),IF('Données élèves'!AI1003=TRUE,INDEX(codeschart,MATCH('Données élèves'!N1003,libschart,0)),'Données élèves'!N1003),"")</f>
        <v/>
      </c>
      <c r="O1000" s="148" t="str">
        <f>IF(AND(A1000&lt;&gt;"",'Données élèves'!O1003&lt;&gt;""),'Données élèves'!O1003,"")</f>
        <v/>
      </c>
      <c r="P1000" s="148" t="str">
        <f>IF(AND(A1000&lt;&gt;"",'Données élèves'!AK1003&lt;&gt;""),IF('Données élèves'!AK1003=TRUE,INDEX(codeform,MATCH('Données élèves'!P1003,libform,0)),'Données élèves'!P1003),"")</f>
        <v/>
      </c>
      <c r="Q1000" s="148" t="str">
        <f>IF(AND(A1000&lt;&gt;"",'Données élèves'!AL1003&lt;&gt;""),IF('Données élèves'!AL1003=TRUE,INDEX(codespe,MATCH('Données élèves'!Q1003,libspe,0)),'Données élèves'!Q1003),"")</f>
        <v/>
      </c>
      <c r="R1000" s="148" t="str">
        <f>IF(AND(A1000&lt;&gt;"",OR('Données élèves'!AM1003&lt;&gt;"",'Données élèves'!AT1003=FALSE)),IF('Données élèves'!AM1003=TRUE,INDEX(codemp1,MATCH('Données élèves'!R1003,libmp1,0)),IF('Données élèves'!AT1003=FALSE,0,'Données élèves'!R1003)),"")</f>
        <v/>
      </c>
      <c r="S1000" s="148" t="str">
        <f t="shared" si="46"/>
        <v/>
      </c>
      <c r="T1000" s="148" t="str">
        <f t="shared" si="47"/>
        <v/>
      </c>
      <c r="U1000" s="148" t="str">
        <f>IF(AND(A1000&lt;&gt;"",'Données élèves'!S1003&lt;&gt;""),'Données élèves'!S1003,"")</f>
        <v/>
      </c>
      <c r="V1000" s="148" t="str">
        <f>IF(AND(A1000&lt;&gt;"",'Données élèves'!T1003&lt;&gt;""),'Données élèves'!T1003,"")</f>
        <v/>
      </c>
      <c r="W1000" s="148" t="str">
        <f>IF(AND(A1000&lt;&gt;"",'Données élèves'!U1003&lt;&gt;""),'Données élèves'!U1003,"")</f>
        <v/>
      </c>
      <c r="X1000" s="148" t="str">
        <f>IF(AND(A1000&lt;&gt;"",'Données élèves'!V1003&lt;&gt;""),'Données élèves'!V1003,"")</f>
        <v/>
      </c>
      <c r="Y1000" s="148" t="str">
        <f>IF(AND(A1000&lt;&gt;"",'Données élèves'!W1003&lt;&gt;""),'Données élèves'!W1003,"")</f>
        <v/>
      </c>
      <c r="Z1000" s="148" t="str">
        <f>IF(AND(A1000&lt;&gt;"",'Données élèves'!X1003&lt;&gt;""),'Données élèves'!X1003,"")</f>
        <v/>
      </c>
    </row>
    <row r="1001" spans="1:26" x14ac:dyDescent="0.2">
      <c r="A1001" s="146" t="str">
        <f>IF('Données élèves'!$C1004&lt;&gt;"",'Données élèves'!A1004,"")</f>
        <v/>
      </c>
      <c r="B1001" s="146" t="str">
        <f>IF(A1001&lt;&gt;"",'Données élèves'!B1004,"")</f>
        <v/>
      </c>
      <c r="C1001" s="146" t="str">
        <f>IF(AND(A1001&lt;&gt;"",'Données élèves'!F1004&lt;&gt;""),IF(INDEX(codeclint,MATCH('Données élèves'!F1004,libclint,0))&lt;&gt;"",INDEX(codeclint,MATCH('Données élèves'!F1004,libclint,0)),""),"")</f>
        <v/>
      </c>
      <c r="D1001" s="146" t="str">
        <f t="shared" si="45"/>
        <v/>
      </c>
      <c r="E1001" s="146" t="str">
        <f>IF(A1001&lt;&gt;"",IF('Données élèves'!G1004&lt;&gt;"",IF('Données élèves'!AB1004&lt;&gt;"",IF('Données élèves'!G1004="LOC.ID",CONCATENATE("LOC.",'Données élèves'!AU$5),'Données élèves'!G1004),""),""),"")</f>
        <v/>
      </c>
      <c r="F1001" s="146" t="str">
        <f>IF(A1001&lt;&gt;"",IF('Données élèves'!H1004&lt;&gt;"",'Données élèves'!H1004,""),"")</f>
        <v/>
      </c>
      <c r="G1001" s="146" t="str">
        <f>IF(AND(A1001&lt;&gt;"",'Données élèves'!AC1004&lt;&gt;""),IF('Données élèves'!AC1004=TRUE,INDEX(codesex,MATCH('Données élèves'!I1004,libsex,0)),'Données élèves'!I1004),"")</f>
        <v/>
      </c>
      <c r="H1001" s="147" t="str">
        <f>IF(A1001&lt;&gt;"",IF('Données élèves'!J1004&lt;&gt;"",'Données élèves'!J1004,""),"")</f>
        <v/>
      </c>
      <c r="I1001" s="148" t="str">
        <f>IF(AND(A1001&lt;&gt;"",'Données élèves'!AE1004&lt;&gt;""),IF('Données élèves'!AE1004=TRUE,INDEX(codenat,MATCH('Données élèves'!K1004,libnat,0)),'Données élèves'!K1004),"")</f>
        <v/>
      </c>
      <c r="J1001" s="148" t="str">
        <f>IF(AND(A1001&lt;&gt;"",'Données élèves'!AF1004&lt;&gt;""),IF('Données élèves'!AF1004=TRUE,INDEX(codelangue,MATCH('Données élèves'!L1004,liblangue,0)),'Données élèves'!L1004),"")</f>
        <v/>
      </c>
      <c r="K1001" s="148" t="str">
        <f>IF(AND(A1001&lt;&gt;"",'Données élèves'!AH1004&lt;&gt;""),IF('Données élèves'!AH1004=TRUE,IF(INDEX(codegem,MATCH('Données élèves'!M1004,libgem,0))&lt;8000,INDEX(codegem,MATCH('Données élèves'!M1004,libgem,0)),""),'Données élèves'!M1004),"")</f>
        <v/>
      </c>
      <c r="L1001" s="148" t="str">
        <f>IF(AND(A1001&lt;&gt;"",'Données élèves'!AH1004&lt;&gt;""),IF('Données élèves'!AH1004=TRUE,INDEX(codegemhist,MATCH('Données élèves'!M1004,libgem,0)),""),"")</f>
        <v/>
      </c>
      <c r="M1001" s="148" t="str">
        <f>IF(AND(A1001&lt;&gt;"",'Données élèves'!AH1004&lt;&gt;""),IF('Données élèves'!AH1004=TRUE,IF(INDEX(codegem,MATCH('Données élèves'!M1004,libgem,0))&gt;=8000,INDEX(codegem,MATCH('Données élèves'!M1004,libgem,0)),""),'Données élèves'!M1004),"")</f>
        <v/>
      </c>
      <c r="N1001" s="148" t="str">
        <f>IF(AND(A1001&lt;&gt;"",'Données élèves'!AI1004&lt;&gt;""),IF('Données élèves'!AI1004=TRUE,INDEX(codeschart,MATCH('Données élèves'!N1004,libschart,0)),'Données élèves'!N1004),"")</f>
        <v/>
      </c>
      <c r="O1001" s="148" t="str">
        <f>IF(AND(A1001&lt;&gt;"",'Données élèves'!O1004&lt;&gt;""),'Données élèves'!O1004,"")</f>
        <v/>
      </c>
      <c r="P1001" s="148" t="str">
        <f>IF(AND(A1001&lt;&gt;"",'Données élèves'!AK1004&lt;&gt;""),IF('Données élèves'!AK1004=TRUE,INDEX(codeform,MATCH('Données élèves'!P1004,libform,0)),'Données élèves'!P1004),"")</f>
        <v/>
      </c>
      <c r="Q1001" s="148" t="str">
        <f>IF(AND(A1001&lt;&gt;"",'Données élèves'!AL1004&lt;&gt;""),IF('Données élèves'!AL1004=TRUE,INDEX(codespe,MATCH('Données élèves'!Q1004,libspe,0)),'Données élèves'!Q1004),"")</f>
        <v/>
      </c>
      <c r="R1001" s="148" t="str">
        <f>IF(AND(A1001&lt;&gt;"",OR('Données élèves'!AM1004&lt;&gt;"",'Données élèves'!AT1004=FALSE)),IF('Données élèves'!AM1004=TRUE,INDEX(codemp1,MATCH('Données élèves'!R1004,libmp1,0)),IF('Données élèves'!AT1004=FALSE,0,'Données élèves'!R1004)),"")</f>
        <v/>
      </c>
      <c r="S1001" s="148" t="str">
        <f t="shared" si="46"/>
        <v/>
      </c>
      <c r="T1001" s="148" t="str">
        <f t="shared" si="47"/>
        <v/>
      </c>
      <c r="U1001" s="148" t="str">
        <f>IF(AND(A1001&lt;&gt;"",'Données élèves'!S1004&lt;&gt;""),'Données élèves'!S1004,"")</f>
        <v/>
      </c>
      <c r="V1001" s="148" t="str">
        <f>IF(AND(A1001&lt;&gt;"",'Données élèves'!T1004&lt;&gt;""),'Données élèves'!T1004,"")</f>
        <v/>
      </c>
      <c r="W1001" s="148" t="str">
        <f>IF(AND(A1001&lt;&gt;"",'Données élèves'!U1004&lt;&gt;""),'Données élèves'!U1004,"")</f>
        <v/>
      </c>
      <c r="X1001" s="148" t="str">
        <f>IF(AND(A1001&lt;&gt;"",'Données élèves'!V1004&lt;&gt;""),'Données élèves'!V1004,"")</f>
        <v/>
      </c>
      <c r="Y1001" s="148" t="str">
        <f>IF(AND(A1001&lt;&gt;"",'Données élèves'!W1004&lt;&gt;""),'Données élèves'!W1004,"")</f>
        <v/>
      </c>
      <c r="Z1001" s="148" t="str">
        <f>IF(AND(A1001&lt;&gt;"",'Données élèves'!X1004&lt;&gt;""),'Données élèves'!X1004,"")</f>
        <v/>
      </c>
    </row>
  </sheetData>
  <sheetProtection sheet="1"/>
  <phoneticPr fontId="16"/>
  <conditionalFormatting sqref="H1 H1002:H65536">
    <cfRule type="cellIs" dxfId="2"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indexed="42"/>
  </sheetPr>
  <dimension ref="A1:C507"/>
  <sheetViews>
    <sheetView showGridLines="0" showRowColHeaders="0" workbookViewId="0">
      <pane ySplit="3" topLeftCell="A4" activePane="bottomLeft" state="frozen"/>
      <selection activeCell="G39" sqref="G39"/>
      <selection pane="bottomLeft" activeCell="A2" sqref="A2"/>
    </sheetView>
  </sheetViews>
  <sheetFormatPr baseColWidth="10" defaultRowHeight="12.75" x14ac:dyDescent="0.2"/>
  <cols>
    <col min="1" max="1" width="6.140625" style="75" customWidth="1"/>
    <col min="2" max="2" width="18.7109375" style="75" customWidth="1"/>
    <col min="3" max="3" width="5" style="75" customWidth="1"/>
    <col min="4" max="16384" width="11.42578125" style="75"/>
  </cols>
  <sheetData>
    <row r="1" spans="1:3" s="74" customFormat="1" x14ac:dyDescent="0.2">
      <c r="A1" s="74" t="s">
        <v>3414</v>
      </c>
    </row>
    <row r="2" spans="1:3" s="74" customFormat="1" x14ac:dyDescent="0.2"/>
    <row r="3" spans="1:3" s="74" customFormat="1" ht="13.5" thickBot="1" x14ac:dyDescent="0.25">
      <c r="A3" s="162" t="s">
        <v>2755</v>
      </c>
      <c r="B3" s="163" t="s">
        <v>3429</v>
      </c>
      <c r="C3" s="219"/>
    </row>
    <row r="4" spans="1:3" x14ac:dyDescent="0.2">
      <c r="A4" s="164">
        <f>IF(ISBLANK(Nomen.complète!A4),"-",Nomen.complète!A4)</f>
        <v>1</v>
      </c>
      <c r="B4" s="218" t="str">
        <f>IF(ISBLANK(Nomen.complète!B4),"-",Nomen.complète!B4)</f>
        <v>Zürich</v>
      </c>
      <c r="C4" s="165" t="str">
        <f>IF(ISBLANK(Nomen.complète!C4),"-",Nomen.complète!C4)</f>
        <v>ZH</v>
      </c>
    </row>
    <row r="5" spans="1:3" x14ac:dyDescent="0.2">
      <c r="A5" s="164">
        <f>IF(ISBLANK(Nomen.complète!A5),"-",Nomen.complète!A5)</f>
        <v>2</v>
      </c>
      <c r="B5" s="218" t="str">
        <f>IF(ISBLANK(Nomen.complète!B5),"-",Nomen.complète!B5)</f>
        <v>Berne</v>
      </c>
      <c r="C5" s="165" t="str">
        <f>IF(ISBLANK(Nomen.complète!C5),"-",Nomen.complète!C5)</f>
        <v>BE</v>
      </c>
    </row>
    <row r="6" spans="1:3" x14ac:dyDescent="0.2">
      <c r="A6" s="164">
        <f>IF(ISBLANK(Nomen.complète!A6),"-",Nomen.complète!A6)</f>
        <v>3</v>
      </c>
      <c r="B6" s="218" t="str">
        <f>IF(ISBLANK(Nomen.complète!B6),"-",Nomen.complète!B6)</f>
        <v>Lucerne</v>
      </c>
      <c r="C6" s="165" t="str">
        <f>IF(ISBLANK(Nomen.complète!C6),"-",Nomen.complète!C6)</f>
        <v>LU</v>
      </c>
    </row>
    <row r="7" spans="1:3" x14ac:dyDescent="0.2">
      <c r="A7" s="164">
        <f>IF(ISBLANK(Nomen.complète!A7),"-",Nomen.complète!A7)</f>
        <v>4</v>
      </c>
      <c r="B7" s="218" t="str">
        <f>IF(ISBLANK(Nomen.complète!B7),"-",Nomen.complète!B7)</f>
        <v>Uri</v>
      </c>
      <c r="C7" s="165" t="str">
        <f>IF(ISBLANK(Nomen.complète!C7),"-",Nomen.complète!C7)</f>
        <v>UR</v>
      </c>
    </row>
    <row r="8" spans="1:3" x14ac:dyDescent="0.2">
      <c r="A8" s="164">
        <f>IF(ISBLANK(Nomen.complète!A8),"-",Nomen.complète!A8)</f>
        <v>5</v>
      </c>
      <c r="B8" s="218" t="str">
        <f>IF(ISBLANK(Nomen.complète!B8),"-",Nomen.complète!B8)</f>
        <v>Schwytz</v>
      </c>
      <c r="C8" s="165" t="str">
        <f>IF(ISBLANK(Nomen.complète!C8),"-",Nomen.complète!C8)</f>
        <v>SZ</v>
      </c>
    </row>
    <row r="9" spans="1:3" x14ac:dyDescent="0.2">
      <c r="A9" s="164">
        <f>IF(ISBLANK(Nomen.complète!A9),"-",Nomen.complète!A9)</f>
        <v>6</v>
      </c>
      <c r="B9" s="218" t="str">
        <f>IF(ISBLANK(Nomen.complète!B9),"-",Nomen.complète!B9)</f>
        <v>Obwald</v>
      </c>
      <c r="C9" s="165" t="str">
        <f>IF(ISBLANK(Nomen.complète!C9),"-",Nomen.complète!C9)</f>
        <v>OW</v>
      </c>
    </row>
    <row r="10" spans="1:3" x14ac:dyDescent="0.2">
      <c r="A10" s="164">
        <f>IF(ISBLANK(Nomen.complète!A10),"-",Nomen.complète!A10)</f>
        <v>7</v>
      </c>
      <c r="B10" s="218" t="str">
        <f>IF(ISBLANK(Nomen.complète!B10),"-",Nomen.complète!B10)</f>
        <v>Nidwald</v>
      </c>
      <c r="C10" s="165" t="str">
        <f>IF(ISBLANK(Nomen.complète!C10),"-",Nomen.complète!C10)</f>
        <v>NW</v>
      </c>
    </row>
    <row r="11" spans="1:3" x14ac:dyDescent="0.2">
      <c r="A11" s="164">
        <f>IF(ISBLANK(Nomen.complète!A11),"-",Nomen.complète!A11)</f>
        <v>8</v>
      </c>
      <c r="B11" s="218" t="str">
        <f>IF(ISBLANK(Nomen.complète!B11),"-",Nomen.complète!B11)</f>
        <v>Glaris</v>
      </c>
      <c r="C11" s="165" t="str">
        <f>IF(ISBLANK(Nomen.complète!C11),"-",Nomen.complète!C11)</f>
        <v>GL</v>
      </c>
    </row>
    <row r="12" spans="1:3" x14ac:dyDescent="0.2">
      <c r="A12" s="164">
        <f>IF(ISBLANK(Nomen.complète!A12),"-",Nomen.complète!A12)</f>
        <v>9</v>
      </c>
      <c r="B12" s="218" t="str">
        <f>IF(ISBLANK(Nomen.complète!B12),"-",Nomen.complète!B12)</f>
        <v>Zoug</v>
      </c>
      <c r="C12" s="165" t="str">
        <f>IF(ISBLANK(Nomen.complète!C12),"-",Nomen.complète!C12)</f>
        <v>ZG</v>
      </c>
    </row>
    <row r="13" spans="1:3" x14ac:dyDescent="0.2">
      <c r="A13" s="164">
        <f>IF(ISBLANK(Nomen.complète!A13),"-",Nomen.complète!A13)</f>
        <v>10</v>
      </c>
      <c r="B13" s="218" t="str">
        <f>IF(ISBLANK(Nomen.complète!B13),"-",Nomen.complète!B13)</f>
        <v>Fribourg</v>
      </c>
      <c r="C13" s="165" t="str">
        <f>IF(ISBLANK(Nomen.complète!C13),"-",Nomen.complète!C13)</f>
        <v>FR</v>
      </c>
    </row>
    <row r="14" spans="1:3" x14ac:dyDescent="0.2">
      <c r="A14" s="164">
        <f>IF(ISBLANK(Nomen.complète!A14),"-",Nomen.complète!A14)</f>
        <v>11</v>
      </c>
      <c r="B14" s="218" t="str">
        <f>IF(ISBLANK(Nomen.complète!B14),"-",Nomen.complète!B14)</f>
        <v>Soleure</v>
      </c>
      <c r="C14" s="165" t="str">
        <f>IF(ISBLANK(Nomen.complète!C14),"-",Nomen.complète!C14)</f>
        <v>SO</v>
      </c>
    </row>
    <row r="15" spans="1:3" x14ac:dyDescent="0.2">
      <c r="A15" s="164">
        <f>IF(ISBLANK(Nomen.complète!A15),"-",Nomen.complète!A15)</f>
        <v>12</v>
      </c>
      <c r="B15" s="218" t="str">
        <f>IF(ISBLANK(Nomen.complète!B15),"-",Nomen.complète!B15)</f>
        <v>Bâle-Ville</v>
      </c>
      <c r="C15" s="165" t="str">
        <f>IF(ISBLANK(Nomen.complète!C15),"-",Nomen.complète!C15)</f>
        <v>BS</v>
      </c>
    </row>
    <row r="16" spans="1:3" x14ac:dyDescent="0.2">
      <c r="A16" s="164">
        <f>IF(ISBLANK(Nomen.complète!A16),"-",Nomen.complète!A16)</f>
        <v>13</v>
      </c>
      <c r="B16" s="218" t="str">
        <f>IF(ISBLANK(Nomen.complète!B16),"-",Nomen.complète!B16)</f>
        <v>Bâle-Campagne</v>
      </c>
      <c r="C16" s="165" t="str">
        <f>IF(ISBLANK(Nomen.complète!C16),"-",Nomen.complète!C16)</f>
        <v>BL</v>
      </c>
    </row>
    <row r="17" spans="1:3" x14ac:dyDescent="0.2">
      <c r="A17" s="164">
        <f>IF(ISBLANK(Nomen.complète!A17),"-",Nomen.complète!A17)</f>
        <v>14</v>
      </c>
      <c r="B17" s="218" t="str">
        <f>IF(ISBLANK(Nomen.complète!B17),"-",Nomen.complète!B17)</f>
        <v>Schaffhouse</v>
      </c>
      <c r="C17" s="165" t="str">
        <f>IF(ISBLANK(Nomen.complète!C17),"-",Nomen.complète!C17)</f>
        <v>SH</v>
      </c>
    </row>
    <row r="18" spans="1:3" x14ac:dyDescent="0.2">
      <c r="A18" s="164">
        <f>IF(ISBLANK(Nomen.complète!A18),"-",Nomen.complète!A18)</f>
        <v>15</v>
      </c>
      <c r="B18" s="218" t="str">
        <f>IF(ISBLANK(Nomen.complète!B18),"-",Nomen.complète!B18)</f>
        <v>Appenzell Rh.-Ext.</v>
      </c>
      <c r="C18" s="165" t="str">
        <f>IF(ISBLANK(Nomen.complète!C18),"-",Nomen.complète!C18)</f>
        <v>AR</v>
      </c>
    </row>
    <row r="19" spans="1:3" x14ac:dyDescent="0.2">
      <c r="A19" s="164">
        <f>IF(ISBLANK(Nomen.complète!A19),"-",Nomen.complète!A19)</f>
        <v>16</v>
      </c>
      <c r="B19" s="218" t="str">
        <f>IF(ISBLANK(Nomen.complète!B19),"-",Nomen.complète!B19)</f>
        <v>Appenzell Rh.-Int.</v>
      </c>
      <c r="C19" s="165" t="str">
        <f>IF(ISBLANK(Nomen.complète!C19),"-",Nomen.complète!C19)</f>
        <v>AI</v>
      </c>
    </row>
    <row r="20" spans="1:3" x14ac:dyDescent="0.2">
      <c r="A20" s="164">
        <f>IF(ISBLANK(Nomen.complète!A20),"-",Nomen.complète!A20)</f>
        <v>17</v>
      </c>
      <c r="B20" s="218" t="str">
        <f>IF(ISBLANK(Nomen.complète!B20),"-",Nomen.complète!B20)</f>
        <v>Saint-Gall</v>
      </c>
      <c r="C20" s="165" t="str">
        <f>IF(ISBLANK(Nomen.complète!C20),"-",Nomen.complète!C20)</f>
        <v>SG</v>
      </c>
    </row>
    <row r="21" spans="1:3" x14ac:dyDescent="0.2">
      <c r="A21" s="164">
        <f>IF(ISBLANK(Nomen.complète!A21),"-",Nomen.complète!A21)</f>
        <v>18</v>
      </c>
      <c r="B21" s="218" t="str">
        <f>IF(ISBLANK(Nomen.complète!B21),"-",Nomen.complète!B21)</f>
        <v>Grisons</v>
      </c>
      <c r="C21" s="165" t="str">
        <f>IF(ISBLANK(Nomen.complète!C21),"-",Nomen.complète!C21)</f>
        <v>GR</v>
      </c>
    </row>
    <row r="22" spans="1:3" x14ac:dyDescent="0.2">
      <c r="A22" s="164">
        <f>IF(ISBLANK(Nomen.complète!A22),"-",Nomen.complète!A22)</f>
        <v>19</v>
      </c>
      <c r="B22" s="218" t="str">
        <f>IF(ISBLANK(Nomen.complète!B22),"-",Nomen.complète!B22)</f>
        <v>Argovie</v>
      </c>
      <c r="C22" s="165" t="str">
        <f>IF(ISBLANK(Nomen.complète!C22),"-",Nomen.complète!C22)</f>
        <v>AG</v>
      </c>
    </row>
    <row r="23" spans="1:3" x14ac:dyDescent="0.2">
      <c r="A23" s="164">
        <f>IF(ISBLANK(Nomen.complète!A23),"-",Nomen.complète!A23)</f>
        <v>20</v>
      </c>
      <c r="B23" s="218" t="str">
        <f>IF(ISBLANK(Nomen.complète!B23),"-",Nomen.complète!B23)</f>
        <v>Thurgovie</v>
      </c>
      <c r="C23" s="165" t="str">
        <f>IF(ISBLANK(Nomen.complète!C23),"-",Nomen.complète!C23)</f>
        <v>TG</v>
      </c>
    </row>
    <row r="24" spans="1:3" x14ac:dyDescent="0.2">
      <c r="A24" s="164">
        <f>IF(ISBLANK(Nomen.complète!A24),"-",Nomen.complète!A24)</f>
        <v>21</v>
      </c>
      <c r="B24" s="218" t="str">
        <f>IF(ISBLANK(Nomen.complète!B24),"-",Nomen.complète!B24)</f>
        <v>Tessin</v>
      </c>
      <c r="C24" s="165" t="str">
        <f>IF(ISBLANK(Nomen.complète!C24),"-",Nomen.complète!C24)</f>
        <v>TI</v>
      </c>
    </row>
    <row r="25" spans="1:3" x14ac:dyDescent="0.2">
      <c r="A25" s="164">
        <f>IF(ISBLANK(Nomen.complète!A25),"-",Nomen.complète!A25)</f>
        <v>22</v>
      </c>
      <c r="B25" s="218" t="str">
        <f>IF(ISBLANK(Nomen.complète!B25),"-",Nomen.complète!B25)</f>
        <v>Vaud</v>
      </c>
      <c r="C25" s="165" t="str">
        <f>IF(ISBLANK(Nomen.complète!C25),"-",Nomen.complète!C25)</f>
        <v>VD</v>
      </c>
    </row>
    <row r="26" spans="1:3" x14ac:dyDescent="0.2">
      <c r="A26" s="164">
        <f>IF(ISBLANK(Nomen.complète!A26),"-",Nomen.complète!A26)</f>
        <v>23</v>
      </c>
      <c r="B26" s="218" t="str">
        <f>IF(ISBLANK(Nomen.complète!B26),"-",Nomen.complète!B26)</f>
        <v>Valais</v>
      </c>
      <c r="C26" s="165" t="str">
        <f>IF(ISBLANK(Nomen.complète!C26),"-",Nomen.complète!C26)</f>
        <v>VS</v>
      </c>
    </row>
    <row r="27" spans="1:3" x14ac:dyDescent="0.2">
      <c r="A27" s="164">
        <f>IF(ISBLANK(Nomen.complète!A27),"-",Nomen.complète!A27)</f>
        <v>24</v>
      </c>
      <c r="B27" s="218" t="str">
        <f>IF(ISBLANK(Nomen.complète!B27),"-",Nomen.complète!B27)</f>
        <v>Neuchâtel</v>
      </c>
      <c r="C27" s="165" t="str">
        <f>IF(ISBLANK(Nomen.complète!C27),"-",Nomen.complète!C27)</f>
        <v>NE</v>
      </c>
    </row>
    <row r="28" spans="1:3" x14ac:dyDescent="0.2">
      <c r="A28" s="164">
        <f>IF(ISBLANK(Nomen.complète!A28),"-",Nomen.complète!A28)</f>
        <v>25</v>
      </c>
      <c r="B28" s="218" t="str">
        <f>IF(ISBLANK(Nomen.complète!B28),"-",Nomen.complète!B28)</f>
        <v>Genève</v>
      </c>
      <c r="C28" s="165" t="str">
        <f>IF(ISBLANK(Nomen.complète!C28),"-",Nomen.complète!C28)</f>
        <v>GE</v>
      </c>
    </row>
    <row r="29" spans="1:3" x14ac:dyDescent="0.2">
      <c r="A29" s="164">
        <f>IF(ISBLANK(Nomen.complète!A29),"-",Nomen.complète!A29)</f>
        <v>26</v>
      </c>
      <c r="B29" s="218" t="str">
        <f>IF(ISBLANK(Nomen.complète!B29),"-",Nomen.complète!B29)</f>
        <v>Jura</v>
      </c>
      <c r="C29" s="165" t="str">
        <f>IF(ISBLANK(Nomen.complète!C29),"-",Nomen.complète!C29)</f>
        <v>JU</v>
      </c>
    </row>
    <row r="30" spans="1:3" x14ac:dyDescent="0.2">
      <c r="A30" s="164">
        <f>IF(ISBLANK(Nomen.complète!A30),"-",Nomen.complète!A30)</f>
        <v>27</v>
      </c>
      <c r="B30" s="218" t="str">
        <f>IF(ISBLANK(Nomen.complète!B30),"-",Nomen.complète!B30)</f>
        <v>Liechstenstein</v>
      </c>
      <c r="C30" s="165" t="str">
        <f>IF(ISBLANK(Nomen.complète!C30),"-",Nomen.complète!C30)</f>
        <v>L</v>
      </c>
    </row>
    <row r="31" spans="1:3" x14ac:dyDescent="0.2">
      <c r="A31" s="164" t="str">
        <f>IF(ISBLANK(Nomen.complète!A31),"-",Nomen.complète!A31)</f>
        <v>-</v>
      </c>
      <c r="B31" s="218" t="str">
        <f>IF(ISBLANK(Nomen.complète!B31),"-",Nomen.complète!B31)</f>
        <v>-</v>
      </c>
      <c r="C31" s="165" t="str">
        <f>IF(ISBLANK(Nomen.complète!C31),"-",Nomen.complète!C31)</f>
        <v>-</v>
      </c>
    </row>
    <row r="32" spans="1:3" x14ac:dyDescent="0.2">
      <c r="A32" s="164" t="str">
        <f>IF(ISBLANK(Nomen.complète!A32),"-",Nomen.complète!A32)</f>
        <v>-</v>
      </c>
      <c r="B32" s="218" t="str">
        <f>IF(ISBLANK(Nomen.complète!B32),"-",Nomen.complète!B32)</f>
        <v>-</v>
      </c>
      <c r="C32" s="165" t="str">
        <f>IF(ISBLANK(Nomen.complète!C32),"-",Nomen.complète!C32)</f>
        <v>-</v>
      </c>
    </row>
    <row r="488" spans="1:1" x14ac:dyDescent="0.2">
      <c r="A488" s="75" t="str">
        <f>IF(ISBLANK('TEns suppl.'!B4),"zz",'TEns suppl.'!B4)</f>
        <v>zz</v>
      </c>
    </row>
    <row r="489" spans="1:1" x14ac:dyDescent="0.2">
      <c r="A489" s="75" t="str">
        <f>IF(ISBLANK('TEns suppl.'!B5),"zz",'TEns suppl.'!B5)</f>
        <v>zz</v>
      </c>
    </row>
    <row r="490" spans="1:1" x14ac:dyDescent="0.2">
      <c r="A490" s="75" t="str">
        <f>IF(ISBLANK('TEns suppl.'!B6),"zz",'TEns suppl.'!B6)</f>
        <v>zz</v>
      </c>
    </row>
    <row r="491" spans="1:1" x14ac:dyDescent="0.2">
      <c r="A491" s="75" t="str">
        <f>IF(ISBLANK('TEns suppl.'!B7),"zz",'TEns suppl.'!B7)</f>
        <v>zz</v>
      </c>
    </row>
    <row r="492" spans="1:1" x14ac:dyDescent="0.2">
      <c r="A492" s="75" t="str">
        <f>IF(ISBLANK('TEns suppl.'!B8),"zz",'TEns suppl.'!B8)</f>
        <v>zz</v>
      </c>
    </row>
    <row r="493" spans="1:1" x14ac:dyDescent="0.2">
      <c r="A493" s="75" t="str">
        <f>IF(ISBLANK('TEns suppl.'!B9),"zz",'TEns suppl.'!B9)</f>
        <v>zz</v>
      </c>
    </row>
    <row r="494" spans="1:1" x14ac:dyDescent="0.2">
      <c r="A494" s="75" t="str">
        <f>IF(ISBLANK('TEns suppl.'!B10),"zz",'TEns suppl.'!B10)</f>
        <v>zz</v>
      </c>
    </row>
    <row r="495" spans="1:1" x14ac:dyDescent="0.2">
      <c r="A495" s="75" t="str">
        <f>IF(ISBLANK('TEns suppl.'!B11),"zz",'TEns suppl.'!B11)</f>
        <v>zz</v>
      </c>
    </row>
    <row r="496" spans="1:1" x14ac:dyDescent="0.2">
      <c r="A496" s="75" t="str">
        <f>IF(ISBLANK('TEns suppl.'!B12),"zz",'TEns suppl.'!B12)</f>
        <v>zz</v>
      </c>
    </row>
    <row r="497" spans="1:1" x14ac:dyDescent="0.2">
      <c r="A497" s="75" t="str">
        <f>IF(ISBLANK('TEns suppl.'!B13),"zz",'TEns suppl.'!B13)</f>
        <v>zz</v>
      </c>
    </row>
    <row r="498" spans="1:1" x14ac:dyDescent="0.2">
      <c r="A498" s="75" t="str">
        <f>IF(ISBLANK('TEns suppl.'!B14),"zz",'TEns suppl.'!B14)</f>
        <v>zz</v>
      </c>
    </row>
    <row r="499" spans="1:1" x14ac:dyDescent="0.2">
      <c r="A499" s="75" t="str">
        <f>IF(ISBLANK('TEns suppl.'!B15),"zz",'TEns suppl.'!B15)</f>
        <v>zz</v>
      </c>
    </row>
    <row r="500" spans="1:1" x14ac:dyDescent="0.2">
      <c r="A500" s="75" t="str">
        <f>IF(ISBLANK('TEns suppl.'!B16),"zz",'TEns suppl.'!B16)</f>
        <v>zz</v>
      </c>
    </row>
    <row r="501" spans="1:1" x14ac:dyDescent="0.2">
      <c r="A501" s="75" t="str">
        <f>IF(ISBLANK('TEns suppl.'!B17),"zz",'TEns suppl.'!B17)</f>
        <v>zz</v>
      </c>
    </row>
    <row r="502" spans="1:1" x14ac:dyDescent="0.2">
      <c r="A502" s="75" t="str">
        <f>IF(ISBLANK('TEns suppl.'!B18),"zz",'TEns suppl.'!B18)</f>
        <v>zz</v>
      </c>
    </row>
    <row r="503" spans="1:1" x14ac:dyDescent="0.2">
      <c r="A503" s="75" t="str">
        <f>IF(ISBLANK('TEns suppl.'!B19),"zz",'TEns suppl.'!B19)</f>
        <v>zz</v>
      </c>
    </row>
    <row r="504" spans="1:1" x14ac:dyDescent="0.2">
      <c r="A504" s="75" t="str">
        <f>IF(ISBLANK('TEns suppl.'!B20),"zz",'TEns suppl.'!B20)</f>
        <v>zz</v>
      </c>
    </row>
    <row r="505" spans="1:1" x14ac:dyDescent="0.2">
      <c r="A505" s="75" t="str">
        <f>IF(ISBLANK('TEns suppl.'!B21),"zz",'TEns suppl.'!B21)</f>
        <v>zz</v>
      </c>
    </row>
    <row r="506" spans="1:1" x14ac:dyDescent="0.2">
      <c r="A506" s="75" t="str">
        <f>IF(ISBLANK('TEns suppl.'!B22),"zz",'TEns suppl.'!B22)</f>
        <v>zz</v>
      </c>
    </row>
    <row r="507" spans="1:1" x14ac:dyDescent="0.2">
      <c r="A507" s="75" t="str">
        <f>IF(ISBLANK('TEns suppl.'!B23),"zz",'TEns suppl.'!B23)</f>
        <v>zz</v>
      </c>
    </row>
  </sheetData>
  <sheetProtection sheet="1" objects="1" scenarios="1"/>
  <phoneticPr fontId="16" type="noConversion"/>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indexed="42"/>
  </sheetPr>
  <dimension ref="A1:D970"/>
  <sheetViews>
    <sheetView showGridLines="0" showRowColHeaders="0" workbookViewId="0">
      <pane ySplit="3" topLeftCell="A4" activePane="bottomLeft" state="frozenSplit"/>
      <selection activeCell="G39" sqref="G39"/>
      <selection pane="bottomLeft" activeCell="A2" sqref="A2"/>
    </sheetView>
  </sheetViews>
  <sheetFormatPr baseColWidth="10" defaultRowHeight="12.75" x14ac:dyDescent="0.2"/>
  <cols>
    <col min="1" max="1" width="9.7109375" style="75" customWidth="1"/>
    <col min="2" max="2" width="12.7109375" style="76" customWidth="1"/>
    <col min="3" max="3" width="65.7109375" style="75" customWidth="1"/>
    <col min="4" max="4" width="101.85546875" style="75" hidden="1" customWidth="1"/>
    <col min="5" max="16384" width="11.42578125" style="75"/>
  </cols>
  <sheetData>
    <row r="1" spans="1:4" s="74" customFormat="1" x14ac:dyDescent="0.2">
      <c r="A1" s="56" t="s">
        <v>3415</v>
      </c>
      <c r="B1" s="72"/>
      <c r="C1" s="56"/>
    </row>
    <row r="2" spans="1:4" s="74" customFormat="1" x14ac:dyDescent="0.2">
      <c r="A2" s="56"/>
      <c r="B2" s="72"/>
      <c r="C2" s="56"/>
      <c r="D2" s="56"/>
    </row>
    <row r="3" spans="1:4" s="74" customFormat="1" ht="13.5" thickBot="1" x14ac:dyDescent="0.25">
      <c r="A3" s="166" t="s">
        <v>1179</v>
      </c>
      <c r="B3" s="167" t="s">
        <v>2755</v>
      </c>
      <c r="C3" s="168" t="s">
        <v>1178</v>
      </c>
      <c r="D3" s="67" t="s">
        <v>2222</v>
      </c>
    </row>
    <row r="4" spans="1:4" x14ac:dyDescent="0.2">
      <c r="A4" s="169" t="str">
        <f>IF(ISBLANK(Nomen.complète!D4),"-",Nomen.complète!D4)</f>
        <v>CH.BUR</v>
      </c>
      <c r="B4" s="170">
        <f>IF(ISBLANK(Nomen.complète!E4),"-",Nomen.complète!E4)</f>
        <v>51255647</v>
      </c>
      <c r="C4" s="165" t="str">
        <f>IF(ISBLANK(Nomen.complète!F4),"-",Nomen.complète!F4)</f>
        <v>Académie Ecole de coiffure Lausanne SA</v>
      </c>
      <c r="D4" s="75" t="str">
        <f>IF(B4="-",B4,C4&amp; " (" &amp;B4&amp;")")</f>
        <v>Académie Ecole de coiffure Lausanne SA (51255647)</v>
      </c>
    </row>
    <row r="5" spans="1:4" x14ac:dyDescent="0.2">
      <c r="A5" s="169" t="str">
        <f>IF(ISBLANK(Nomen.complète!D5),"-",Nomen.complète!D5)</f>
        <v>CH.BUR</v>
      </c>
      <c r="B5" s="170">
        <f>IF(ISBLANK(Nomen.complète!E5),"-",Nomen.complète!E5)</f>
        <v>40810810</v>
      </c>
      <c r="C5" s="165" t="str">
        <f>IF(ISBLANK(Nomen.complète!F5),"-",Nomen.complète!F5)</f>
        <v>AIGLON COLLEGE Boarding International School</v>
      </c>
      <c r="D5" s="75" t="str">
        <f t="shared" ref="D5:D68" si="0">IF(B5="-",B5,C5&amp; " (" &amp;B5&amp;")")</f>
        <v>AIGLON COLLEGE Boarding International School (40810810)</v>
      </c>
    </row>
    <row r="6" spans="1:4" x14ac:dyDescent="0.2">
      <c r="A6" s="169" t="str">
        <f>IF(ISBLANK(Nomen.complète!D6),"-",Nomen.complète!D6)</f>
        <v>CH.BUR</v>
      </c>
      <c r="B6" s="170">
        <f>IF(ISBLANK(Nomen.complète!E6),"-",Nomen.complète!E6)</f>
        <v>73159847</v>
      </c>
      <c r="C6" s="165" t="str">
        <f>IF(ISBLANK(Nomen.complète!F6),"-",Nomen.complète!F6)</f>
        <v>AKAD Ecole Supérieure en Banque et Finance SA</v>
      </c>
      <c r="D6" s="75" t="str">
        <f t="shared" si="0"/>
        <v>AKAD Ecole Supérieure en Banque et Finance SA (73159847)</v>
      </c>
    </row>
    <row r="7" spans="1:4" x14ac:dyDescent="0.2">
      <c r="A7" s="169" t="str">
        <f>IF(ISBLANK(Nomen.complète!D7),"-",Nomen.complète!D7)</f>
        <v>CH.BUR</v>
      </c>
      <c r="B7" s="170">
        <f>IF(ISBLANK(Nomen.complète!E7),"-",Nomen.complète!E7)</f>
        <v>86571785</v>
      </c>
      <c r="C7" s="165" t="str">
        <f>IF(ISBLANK(Nomen.complète!F7),"-",Nomen.complète!F7)</f>
        <v>Anhugar</v>
      </c>
      <c r="D7" s="75" t="str">
        <f t="shared" si="0"/>
        <v>Anhugar (86571785)</v>
      </c>
    </row>
    <row r="8" spans="1:4" x14ac:dyDescent="0.2">
      <c r="A8" s="169" t="str">
        <f>IF(ISBLANK(Nomen.complète!D8),"-",Nomen.complète!D8)</f>
        <v>CH.BUR</v>
      </c>
      <c r="B8" s="170">
        <f>IF(ISBLANK(Nomen.complète!E8),"-",Nomen.complète!E8)</f>
        <v>61864017</v>
      </c>
      <c r="C8" s="165" t="str">
        <f>IF(ISBLANK(Nomen.complète!F8),"-",Nomen.complète!F8)</f>
        <v>ARPIH Centre romand de formation sociale et de perfectionnement</v>
      </c>
      <c r="D8" s="75" t="str">
        <f t="shared" si="0"/>
        <v>ARPIH Centre romand de formation sociale et de perfectionnement (61864017)</v>
      </c>
    </row>
    <row r="9" spans="1:4" x14ac:dyDescent="0.2">
      <c r="A9" s="169" t="str">
        <f>IF(ISBLANK(Nomen.complète!D9),"-",Nomen.complète!D9)</f>
        <v>CH.BUR</v>
      </c>
      <c r="B9" s="170">
        <f>IF(ISBLANK(Nomen.complète!E9),"-",Nomen.complète!E9)</f>
        <v>10041395</v>
      </c>
      <c r="C9" s="165" t="str">
        <f>IF(ISBLANK(Nomen.complète!F9),"-",Nomen.complète!F9)</f>
        <v>Association Chrysalide</v>
      </c>
      <c r="D9" s="75" t="str">
        <f t="shared" si="0"/>
        <v>Association Chrysalide (10041395)</v>
      </c>
    </row>
    <row r="10" spans="1:4" x14ac:dyDescent="0.2">
      <c r="A10" s="169" t="str">
        <f>IF(ISBLANK(Nomen.complète!D10),"-",Nomen.complète!D10)</f>
        <v>CH.BUR</v>
      </c>
      <c r="B10" s="170">
        <f>IF(ISBLANK(Nomen.complète!E10),"-",Nomen.complète!E10)</f>
        <v>40746432</v>
      </c>
      <c r="C10" s="165" t="str">
        <f>IF(ISBLANK(Nomen.complète!F10),"-",Nomen.complète!F10)</f>
        <v>Association de l'Ecole des Jordils - Lausanne</v>
      </c>
      <c r="D10" s="75" t="str">
        <f t="shared" si="0"/>
        <v>Association de l'Ecole des Jordils - Lausanne (40746432)</v>
      </c>
    </row>
    <row r="11" spans="1:4" x14ac:dyDescent="0.2">
      <c r="A11" s="169" t="str">
        <f>IF(ISBLANK(Nomen.complète!D11),"-",Nomen.complète!D11)</f>
        <v>CH.BUR</v>
      </c>
      <c r="B11" s="170">
        <f>IF(ISBLANK(Nomen.complète!E11),"-",Nomen.complète!E11)</f>
        <v>72276948</v>
      </c>
      <c r="C11" s="165" t="str">
        <f>IF(ISBLANK(Nomen.complète!F11),"-",Nomen.complète!F11)</f>
        <v>Association Ecole AQUARELLE</v>
      </c>
      <c r="D11" s="75" t="str">
        <f t="shared" si="0"/>
        <v>Association Ecole AQUARELLE (72276948)</v>
      </c>
    </row>
    <row r="12" spans="1:4" x14ac:dyDescent="0.2">
      <c r="A12" s="169" t="str">
        <f>IF(ISBLANK(Nomen.complète!D12),"-",Nomen.complète!D12)</f>
        <v>CH.BUR</v>
      </c>
      <c r="B12" s="170">
        <f>IF(ISBLANK(Nomen.complète!E12),"-",Nomen.complète!E12)</f>
        <v>52786187</v>
      </c>
      <c r="C12" s="165" t="str">
        <f>IF(ISBLANK(Nomen.complète!F12),"-",Nomen.complète!F12)</f>
        <v>Association Gan Chlomo - Ecole juive enfantine et primaire</v>
      </c>
      <c r="D12" s="75" t="str">
        <f t="shared" si="0"/>
        <v>Association Gan Chlomo - Ecole juive enfantine et primaire (52786187)</v>
      </c>
    </row>
    <row r="13" spans="1:4" x14ac:dyDescent="0.2">
      <c r="A13" s="169" t="str">
        <f>IF(ISBLANK(Nomen.complète!D13),"-",Nomen.complète!D13)</f>
        <v>CH.BUR</v>
      </c>
      <c r="B13" s="170">
        <f>IF(ISBLANK(Nomen.complète!E13),"-",Nomen.complète!E13)</f>
        <v>40047299</v>
      </c>
      <c r="C13" s="165" t="str">
        <f>IF(ISBLANK(Nomen.complète!F13),"-",Nomen.complète!F13)</f>
        <v>Association La Branche - Savigny</v>
      </c>
      <c r="D13" s="75" t="str">
        <f t="shared" si="0"/>
        <v>Association La Branche - Savigny (40047299)</v>
      </c>
    </row>
    <row r="14" spans="1:4" x14ac:dyDescent="0.2">
      <c r="A14" s="169" t="str">
        <f>IF(ISBLANK(Nomen.complète!D14),"-",Nomen.complète!D14)</f>
        <v>CH.BUR</v>
      </c>
      <c r="B14" s="170">
        <f>IF(ISBLANK(Nomen.complète!E14),"-",Nomen.complète!E14)</f>
        <v>40670066</v>
      </c>
      <c r="C14" s="165" t="str">
        <f>IF(ISBLANK(Nomen.complète!F14),"-",Nomen.complète!F14)</f>
        <v>Association le Châtelard, centre médico-pédagogique CMP - Lausanne</v>
      </c>
      <c r="D14" s="75" t="str">
        <f t="shared" si="0"/>
        <v>Association le Châtelard, centre médico-pédagogique CMP - Lausanne (40670066)</v>
      </c>
    </row>
    <row r="15" spans="1:4" x14ac:dyDescent="0.2">
      <c r="A15" s="169" t="str">
        <f>IF(ISBLANK(Nomen.complète!D15),"-",Nomen.complète!D15)</f>
        <v>CH.BUR</v>
      </c>
      <c r="B15" s="170">
        <f>IF(ISBLANK(Nomen.complète!E15),"-",Nomen.complète!E15)</f>
        <v>40762722</v>
      </c>
      <c r="C15" s="165" t="str">
        <f>IF(ISBLANK(Nomen.complète!F15),"-",Nomen.complète!F15)</f>
        <v>Association Le Foyer, EEAA Ecole pour enfants atteints d'autisme - Lausanne</v>
      </c>
      <c r="D15" s="75" t="str">
        <f t="shared" si="0"/>
        <v>Association Le Foyer, EEAA Ecole pour enfants atteints d'autisme - Lausanne (40762722)</v>
      </c>
    </row>
    <row r="16" spans="1:4" x14ac:dyDescent="0.2">
      <c r="A16" s="169" t="str">
        <f>IF(ISBLANK(Nomen.complète!D16),"-",Nomen.complète!D16)</f>
        <v>CH.BUR</v>
      </c>
      <c r="B16" s="170">
        <f>IF(ISBLANK(Nomen.complète!E16),"-",Nomen.complète!E16)</f>
        <v>86803986</v>
      </c>
      <c r="C16" s="165" t="str">
        <f>IF(ISBLANK(Nomen.complète!F16),"-",Nomen.complète!F16)</f>
        <v>Association PERFORM</v>
      </c>
      <c r="D16" s="75" t="str">
        <f t="shared" si="0"/>
        <v>Association PERFORM (86803986)</v>
      </c>
    </row>
    <row r="17" spans="1:4" x14ac:dyDescent="0.2">
      <c r="A17" s="169" t="str">
        <f>IF(ISBLANK(Nomen.complète!D17),"-",Nomen.complète!D17)</f>
        <v>CH.BUR</v>
      </c>
      <c r="B17" s="170">
        <f>IF(ISBLANK(Nomen.complète!E17),"-",Nomen.complète!E17)</f>
        <v>93454422</v>
      </c>
      <c r="C17" s="165" t="str">
        <f>IF(ISBLANK(Nomen.complète!F17),"-",Nomen.complète!F17)</f>
        <v>Association Point Nature</v>
      </c>
      <c r="D17" s="75" t="str">
        <f t="shared" si="0"/>
        <v>Association Point Nature (93454422)</v>
      </c>
    </row>
    <row r="18" spans="1:4" x14ac:dyDescent="0.2">
      <c r="A18" s="169" t="str">
        <f>IF(ISBLANK(Nomen.complète!D18),"-",Nomen.complète!D18)</f>
        <v>CH.BUR</v>
      </c>
      <c r="B18" s="170">
        <f>IF(ISBLANK(Nomen.complète!E18),"-",Nomen.complète!E18)</f>
        <v>53329191</v>
      </c>
      <c r="C18" s="165" t="str">
        <f>IF(ISBLANK(Nomen.complète!F18),"-",Nomen.complète!F18)</f>
        <v>Centre de formation esg</v>
      </c>
      <c r="D18" s="75" t="str">
        <f t="shared" si="0"/>
        <v>Centre de formation esg (53329191)</v>
      </c>
    </row>
    <row r="19" spans="1:4" x14ac:dyDescent="0.2">
      <c r="A19" s="169" t="str">
        <f>IF(ISBLANK(Nomen.complète!D19),"-",Nomen.complète!D19)</f>
        <v>CH.BUR</v>
      </c>
      <c r="B19" s="170">
        <f>IF(ISBLANK(Nomen.complète!E19),"-",Nomen.complète!E19)</f>
        <v>62622045</v>
      </c>
      <c r="C19" s="165" t="str">
        <f>IF(ISBLANK(Nomen.complète!F19),"-",Nomen.complète!F19)</f>
        <v>Centre d'enseignement spécialisé l'Ombelle - Nyon</v>
      </c>
      <c r="D19" s="75" t="str">
        <f t="shared" si="0"/>
        <v>Centre d'enseignement spécialisé l'Ombelle - Nyon (62622045)</v>
      </c>
    </row>
    <row r="20" spans="1:4" x14ac:dyDescent="0.2">
      <c r="A20" s="169" t="str">
        <f>IF(ISBLANK(Nomen.complète!D20),"-",Nomen.complète!D20)</f>
        <v>CH.BUR</v>
      </c>
      <c r="B20" s="170">
        <f>IF(ISBLANK(Nomen.complète!E20),"-",Nomen.complète!E20)</f>
        <v>14830046</v>
      </c>
      <c r="C20" s="165" t="str">
        <f>IF(ISBLANK(Nomen.complète!F20),"-",Nomen.complète!F20)</f>
        <v>Centre les Explorateurs</v>
      </c>
      <c r="D20" s="75" t="str">
        <f t="shared" si="0"/>
        <v>Centre les Explorateurs (14830046)</v>
      </c>
    </row>
    <row r="21" spans="1:4" x14ac:dyDescent="0.2">
      <c r="A21" s="169" t="str">
        <f>IF(ISBLANK(Nomen.complète!D21),"-",Nomen.complète!D21)</f>
        <v>CH.BUR</v>
      </c>
      <c r="B21" s="170">
        <f>IF(ISBLANK(Nomen.complète!E21),"-",Nomen.complète!E21)</f>
        <v>60866416</v>
      </c>
      <c r="C21" s="165" t="str">
        <f>IF(ISBLANK(Nomen.complète!F21),"-",Nomen.complète!F21)</f>
        <v>Centre pédagogique pour handicapés de la vue - Lausanne</v>
      </c>
      <c r="D21" s="75" t="str">
        <f t="shared" si="0"/>
        <v>Centre pédagogique pour handicapés de la vue - Lausanne (60866416)</v>
      </c>
    </row>
    <row r="22" spans="1:4" x14ac:dyDescent="0.2">
      <c r="A22" s="169" t="str">
        <f>IF(ISBLANK(Nomen.complète!D22),"-",Nomen.complète!D22)</f>
        <v>CH.BUR</v>
      </c>
      <c r="B22" s="170">
        <f>IF(ISBLANK(Nomen.complète!E22),"-",Nomen.complète!E22)</f>
        <v>67374242</v>
      </c>
      <c r="C22" s="165" t="str">
        <f>IF(ISBLANK(Nomen.complète!F22),"-",Nomen.complète!F22)</f>
        <v>Centre romand de formation des journalistes</v>
      </c>
      <c r="D22" s="75" t="str">
        <f t="shared" si="0"/>
        <v>Centre romand de formation des journalistes (67374242)</v>
      </c>
    </row>
    <row r="23" spans="1:4" x14ac:dyDescent="0.2">
      <c r="A23" s="169" t="str">
        <f>IF(ISBLANK(Nomen.complète!D23),"-",Nomen.complète!D23)</f>
        <v>CH.BUR</v>
      </c>
      <c r="B23" s="170">
        <f>IF(ISBLANK(Nomen.complète!E23),"-",Nomen.complète!E23)</f>
        <v>66430225</v>
      </c>
      <c r="C23" s="165" t="str">
        <f>IF(ISBLANK(Nomen.complète!F23),"-",Nomen.complète!F23)</f>
        <v>Centre thérapeutique de Jour pour Enfants du Bugnon - CTJE</v>
      </c>
      <c r="D23" s="75" t="str">
        <f t="shared" si="0"/>
        <v>Centre thérapeutique de Jour pour Enfants du Bugnon - CTJE (66430225)</v>
      </c>
    </row>
    <row r="24" spans="1:4" x14ac:dyDescent="0.2">
      <c r="A24" s="169" t="str">
        <f>IF(ISBLANK(Nomen.complète!D24),"-",Nomen.complète!D24)</f>
        <v>CH.BUR</v>
      </c>
      <c r="B24" s="170">
        <f>IF(ISBLANK(Nomen.complète!E24),"-",Nomen.complète!E24)</f>
        <v>69779525</v>
      </c>
      <c r="C24" s="165" t="str">
        <f>IF(ISBLANK(Nomen.complète!F24),"-",Nomen.complète!F24)</f>
        <v>CLUB ALPHA</v>
      </c>
      <c r="D24" s="75" t="str">
        <f t="shared" si="0"/>
        <v>CLUB ALPHA (69779525)</v>
      </c>
    </row>
    <row r="25" spans="1:4" x14ac:dyDescent="0.2">
      <c r="A25" s="169" t="str">
        <f>IF(ISBLANK(Nomen.complète!D25),"-",Nomen.complète!D25)</f>
        <v>CH.BUR</v>
      </c>
      <c r="B25" s="170">
        <f>IF(ISBLANK(Nomen.complète!E25),"-",Nomen.complète!E25)</f>
        <v>52216361</v>
      </c>
      <c r="C25" s="165" t="str">
        <f>IF(ISBLANK(Nomen.complète!F25),"-",Nomen.complète!F25)</f>
        <v>Collège Alpin International Beau Soleil</v>
      </c>
      <c r="D25" s="75" t="str">
        <f t="shared" si="0"/>
        <v>Collège Alpin International Beau Soleil (52216361)</v>
      </c>
    </row>
    <row r="26" spans="1:4" x14ac:dyDescent="0.2">
      <c r="A26" s="169" t="str">
        <f>IF(ISBLANK(Nomen.complète!D26),"-",Nomen.complète!D26)</f>
        <v>CH.BUR</v>
      </c>
      <c r="B26" s="170">
        <f>IF(ISBLANK(Nomen.complète!E26),"-",Nomen.complète!E26)</f>
        <v>50112660</v>
      </c>
      <c r="C26" s="165" t="str">
        <f>IF(ISBLANK(Nomen.complète!F26),"-",Nomen.complète!F26)</f>
        <v>Collège Champittet SA Pully</v>
      </c>
      <c r="D26" s="75" t="str">
        <f t="shared" si="0"/>
        <v>Collège Champittet SA Pully (50112660)</v>
      </c>
    </row>
    <row r="27" spans="1:4" x14ac:dyDescent="0.2">
      <c r="A27" s="169" t="str">
        <f>IF(ISBLANK(Nomen.complète!D27),"-",Nomen.complète!D27)</f>
        <v>CH.BUR</v>
      </c>
      <c r="B27" s="170">
        <f>IF(ISBLANK(Nomen.complète!E27),"-",Nomen.complète!E27)</f>
        <v>69239091</v>
      </c>
      <c r="C27" s="165" t="str">
        <f>IF(ISBLANK(Nomen.complète!F27),"-",Nomen.complète!F27)</f>
        <v>Collège Champittet SA, Nyon</v>
      </c>
      <c r="D27" s="75" t="str">
        <f t="shared" si="0"/>
        <v>Collège Champittet SA, Nyon (69239091)</v>
      </c>
    </row>
    <row r="28" spans="1:4" x14ac:dyDescent="0.2">
      <c r="A28" s="169" t="str">
        <f>IF(ISBLANK(Nomen.complète!D28),"-",Nomen.complète!D28)</f>
        <v>CH.BUR</v>
      </c>
      <c r="B28" s="170">
        <f>IF(ISBLANK(Nomen.complète!E28),"-",Nomen.complète!E28)</f>
        <v>40748361</v>
      </c>
      <c r="C28" s="165" t="str">
        <f>IF(ISBLANK(Nomen.complète!F28),"-",Nomen.complète!F28)</f>
        <v>Collège Pierre-Viret</v>
      </c>
      <c r="D28" s="75" t="str">
        <f t="shared" si="0"/>
        <v>Collège Pierre-Viret (40748361)</v>
      </c>
    </row>
    <row r="29" spans="1:4" x14ac:dyDescent="0.2">
      <c r="A29" s="169" t="str">
        <f>IF(ISBLANK(Nomen.complète!D29),"-",Nomen.complète!D29)</f>
        <v>CH.BUR</v>
      </c>
      <c r="B29" s="170">
        <f>IF(ISBLANK(Nomen.complète!E29),"-",Nomen.complète!E29)</f>
        <v>63379910</v>
      </c>
      <c r="C29" s="165" t="str">
        <f>IF(ISBLANK(Nomen.complète!F29),"-",Nomen.complète!F29)</f>
        <v>Cursus Formation</v>
      </c>
      <c r="D29" s="75" t="str">
        <f t="shared" si="0"/>
        <v>Cursus Formation (63379910)</v>
      </c>
    </row>
    <row r="30" spans="1:4" x14ac:dyDescent="0.2">
      <c r="A30" s="169" t="str">
        <f>IF(ISBLANK(Nomen.complète!D30),"-",Nomen.complète!D30)</f>
        <v>CH.BUR</v>
      </c>
      <c r="B30" s="170">
        <f>IF(ISBLANK(Nomen.complète!E30),"-",Nomen.complète!E30)</f>
        <v>88370905</v>
      </c>
      <c r="C30" s="165" t="str">
        <f>IF(ISBLANK(Nomen.complète!F30),"-",Nomen.complète!F30)</f>
        <v>Deux milles feuilles</v>
      </c>
      <c r="D30" s="75" t="str">
        <f t="shared" si="0"/>
        <v>Deux milles feuilles (88370905)</v>
      </c>
    </row>
    <row r="31" spans="1:4" x14ac:dyDescent="0.2">
      <c r="A31" s="169" t="str">
        <f>IF(ISBLANK(Nomen.complète!D31),"-",Nomen.complète!D31)</f>
        <v>CH.BUR</v>
      </c>
      <c r="B31" s="170">
        <f>IF(ISBLANK(Nomen.complète!E31),"-",Nomen.complète!E31)</f>
        <v>53943100</v>
      </c>
      <c r="C31" s="165" t="str">
        <f>IF(ISBLANK(Nomen.complète!F31),"-",Nomen.complète!F31)</f>
        <v>Ecole ALPHALIF</v>
      </c>
      <c r="D31" s="75" t="str">
        <f t="shared" si="0"/>
        <v>Ecole ALPHALIF (53943100)</v>
      </c>
    </row>
    <row r="32" spans="1:4" x14ac:dyDescent="0.2">
      <c r="A32" s="169" t="str">
        <f>IF(ISBLANK(Nomen.complète!D32),"-",Nomen.complète!D32)</f>
        <v>CH.BUR</v>
      </c>
      <c r="B32" s="170">
        <f>IF(ISBLANK(Nomen.complète!E32),"-",Nomen.complète!E32)</f>
        <v>40811730</v>
      </c>
      <c r="C32" s="165" t="str">
        <f>IF(ISBLANK(Nomen.complète!F32),"-",Nomen.complète!F32)</f>
        <v>Ecole Alpine Internationale PRE-FLEURI</v>
      </c>
      <c r="D32" s="75" t="str">
        <f t="shared" si="0"/>
        <v>Ecole Alpine Internationale PRE-FLEURI (40811730)</v>
      </c>
    </row>
    <row r="33" spans="1:4" x14ac:dyDescent="0.2">
      <c r="A33" s="169" t="str">
        <f>IF(ISBLANK(Nomen.complète!D33),"-",Nomen.complète!D33)</f>
        <v>CH.BUR</v>
      </c>
      <c r="B33" s="170">
        <f>IF(ISBLANK(Nomen.complète!E33),"-",Nomen.complète!E33)</f>
        <v>40709797</v>
      </c>
      <c r="C33" s="165" t="str">
        <f>IF(ISBLANK(Nomen.complète!F33),"-",Nomen.complète!F33)</f>
        <v>Ecole Athena</v>
      </c>
      <c r="D33" s="75" t="str">
        <f t="shared" si="0"/>
        <v>Ecole Athena (40709797)</v>
      </c>
    </row>
    <row r="34" spans="1:4" x14ac:dyDescent="0.2">
      <c r="A34" s="169" t="str">
        <f>IF(ISBLANK(Nomen.complète!D34),"-",Nomen.complète!D34)</f>
        <v>CH.BUR</v>
      </c>
      <c r="B34" s="170">
        <f>IF(ISBLANK(Nomen.complète!E34),"-",Nomen.complète!E34)</f>
        <v>15471102</v>
      </c>
      <c r="C34" s="165" t="str">
        <f>IF(ISBLANK(Nomen.complète!F34),"-",Nomen.complète!F34)</f>
        <v>Ecole Athica</v>
      </c>
      <c r="D34" s="75" t="str">
        <f t="shared" si="0"/>
        <v>Ecole Athica (15471102)</v>
      </c>
    </row>
    <row r="35" spans="1:4" x14ac:dyDescent="0.2">
      <c r="A35" s="169" t="str">
        <f>IF(ISBLANK(Nomen.complète!D35),"-",Nomen.complète!D35)</f>
        <v>CH.BUR</v>
      </c>
      <c r="B35" s="170">
        <f>IF(ISBLANK(Nomen.complète!E35),"-",Nomen.complète!E35)</f>
        <v>71430894</v>
      </c>
      <c r="C35" s="165" t="str">
        <f>IF(ISBLANK(Nomen.complète!F35),"-",Nomen.complète!F35)</f>
        <v>Ecole bilingue de Suisse Romande</v>
      </c>
      <c r="D35" s="75" t="str">
        <f t="shared" si="0"/>
        <v>Ecole bilingue de Suisse Romande (71430894)</v>
      </c>
    </row>
    <row r="36" spans="1:4" x14ac:dyDescent="0.2">
      <c r="A36" s="169" t="str">
        <f>IF(ISBLANK(Nomen.complète!D36),"-",Nomen.complète!D36)</f>
        <v>CH.BUR</v>
      </c>
      <c r="B36" s="170">
        <f>IF(ISBLANK(Nomen.complète!E36),"-",Nomen.complète!E36)</f>
        <v>52786449</v>
      </c>
      <c r="C36" s="165" t="str">
        <f>IF(ISBLANK(Nomen.complète!F36),"-",Nomen.complète!F36)</f>
        <v>Ecole Blanc Léman</v>
      </c>
      <c r="D36" s="75" t="str">
        <f t="shared" si="0"/>
        <v>Ecole Blanc Léman (52786449)</v>
      </c>
    </row>
    <row r="37" spans="1:4" x14ac:dyDescent="0.2">
      <c r="A37" s="169" t="str">
        <f>IF(ISBLANK(Nomen.complète!D37),"-",Nomen.complète!D37)</f>
        <v>CH.BUR</v>
      </c>
      <c r="B37" s="170">
        <f>IF(ISBLANK(Nomen.complète!E37),"-",Nomen.complète!E37)</f>
        <v>50002686</v>
      </c>
      <c r="C37" s="165" t="str">
        <f>IF(ISBLANK(Nomen.complète!F37),"-",Nomen.complète!F37)</f>
        <v>Ecole Blancpain SA</v>
      </c>
      <c r="D37" s="75" t="str">
        <f t="shared" si="0"/>
        <v>Ecole Blancpain SA (50002686)</v>
      </c>
    </row>
    <row r="38" spans="1:4" x14ac:dyDescent="0.2">
      <c r="A38" s="169" t="str">
        <f>IF(ISBLANK(Nomen.complète!D38),"-",Nomen.complète!D38)</f>
        <v>CH.BUR</v>
      </c>
      <c r="B38" s="170">
        <f>IF(ISBLANK(Nomen.complète!E38),"-",Nomen.complète!E38)</f>
        <v>40670684</v>
      </c>
      <c r="C38" s="165" t="str">
        <f>IF(ISBLANK(Nomen.complète!F38),"-",Nomen.complète!F38)</f>
        <v>Ecole Brillantmont</v>
      </c>
      <c r="D38" s="75" t="str">
        <f t="shared" si="0"/>
        <v>Ecole Brillantmont (40670684)</v>
      </c>
    </row>
    <row r="39" spans="1:4" x14ac:dyDescent="0.2">
      <c r="A39" s="169" t="str">
        <f>IF(ISBLANK(Nomen.complète!D39),"-",Nomen.complète!D39)</f>
        <v>CH.BUR</v>
      </c>
      <c r="B39" s="170">
        <f>IF(ISBLANK(Nomen.complète!E39),"-",Nomen.complète!E39)</f>
        <v>40687557</v>
      </c>
      <c r="C39" s="165" t="str">
        <f>IF(ISBLANK(Nomen.complète!F39),"-",Nomen.complète!F39)</f>
        <v>Ecole catholique</v>
      </c>
      <c r="D39" s="75" t="str">
        <f t="shared" si="0"/>
        <v>Ecole catholique (40687557)</v>
      </c>
    </row>
    <row r="40" spans="1:4" x14ac:dyDescent="0.2">
      <c r="A40" s="169" t="str">
        <f>IF(ISBLANK(Nomen.complète!D40),"-",Nomen.complète!D40)</f>
        <v>CH.BUR</v>
      </c>
      <c r="B40" s="170">
        <f>IF(ISBLANK(Nomen.complète!E40),"-",Nomen.complète!E40)</f>
        <v>62032982</v>
      </c>
      <c r="C40" s="165" t="str">
        <f>IF(ISBLANK(Nomen.complète!F40),"-",Nomen.complète!F40)</f>
        <v>Ecole catholique du Valentin (ECV)</v>
      </c>
      <c r="D40" s="75" t="str">
        <f t="shared" si="0"/>
        <v>Ecole catholique du Valentin (ECV) (62032982)</v>
      </c>
    </row>
    <row r="41" spans="1:4" x14ac:dyDescent="0.2">
      <c r="A41" s="169" t="str">
        <f>IF(ISBLANK(Nomen.complète!D41),"-",Nomen.complète!D41)</f>
        <v>CH.BUR</v>
      </c>
      <c r="B41" s="170">
        <f>IF(ISBLANK(Nomen.complète!E41),"-",Nomen.complète!E41)</f>
        <v>40080254</v>
      </c>
      <c r="C41" s="165" t="str">
        <f>IF(ISBLANK(Nomen.complète!F41),"-",Nomen.complète!F41)</f>
        <v>Ecole Chantemerle</v>
      </c>
      <c r="D41" s="75" t="str">
        <f t="shared" si="0"/>
        <v>Ecole Chantemerle (40080254)</v>
      </c>
    </row>
    <row r="42" spans="1:4" x14ac:dyDescent="0.2">
      <c r="A42" s="169" t="str">
        <f>IF(ISBLANK(Nomen.complète!D42),"-",Nomen.complète!D42)</f>
        <v>CH.BUR</v>
      </c>
      <c r="B42" s="170">
        <f>IF(ISBLANK(Nomen.complète!E42),"-",Nomen.complète!E42)</f>
        <v>72084750</v>
      </c>
      <c r="C42" s="165" t="str">
        <f>IF(ISBLANK(Nomen.complète!F42),"-",Nomen.complète!F42)</f>
        <v>Ecole d'arts visuels Têtard</v>
      </c>
      <c r="D42" s="75" t="str">
        <f t="shared" si="0"/>
        <v>Ecole d'arts visuels Têtard (72084750)</v>
      </c>
    </row>
    <row r="43" spans="1:4" x14ac:dyDescent="0.2">
      <c r="A43" s="169" t="str">
        <f>IF(ISBLANK(Nomen.complète!D43),"-",Nomen.complète!D43)</f>
        <v>CH.BUR</v>
      </c>
      <c r="B43" s="170">
        <f>IF(ISBLANK(Nomen.complète!E43),"-",Nomen.complète!E43)</f>
        <v>71061825</v>
      </c>
      <c r="C43" s="165" t="str">
        <f>IF(ISBLANK(Nomen.complète!F43),"-",Nomen.complète!F43)</f>
        <v>Ecole de la Cressire</v>
      </c>
      <c r="D43" s="75" t="str">
        <f t="shared" si="0"/>
        <v>Ecole de la Cressire (71061825)</v>
      </c>
    </row>
    <row r="44" spans="1:4" x14ac:dyDescent="0.2">
      <c r="A44" s="169" t="str">
        <f>IF(ISBLANK(Nomen.complète!D44),"-",Nomen.complète!D44)</f>
        <v>CH.BUR</v>
      </c>
      <c r="B44" s="170">
        <f>IF(ISBLANK(Nomen.complète!E44),"-",Nomen.complète!E44)</f>
        <v>64789694</v>
      </c>
      <c r="C44" s="165" t="str">
        <f>IF(ISBLANK(Nomen.complète!F44),"-",Nomen.complète!F44)</f>
        <v>Ecole de la Garanderie</v>
      </c>
      <c r="D44" s="75" t="str">
        <f t="shared" si="0"/>
        <v>Ecole de la Garanderie (64789694)</v>
      </c>
    </row>
    <row r="45" spans="1:4" x14ac:dyDescent="0.2">
      <c r="A45" s="169" t="str">
        <f>IF(ISBLANK(Nomen.complète!D45),"-",Nomen.complète!D45)</f>
        <v>CH.BUR</v>
      </c>
      <c r="B45" s="170">
        <f>IF(ISBLANK(Nomen.complète!E45),"-",Nomen.complète!E45)</f>
        <v>51532971</v>
      </c>
      <c r="C45" s="165" t="str">
        <f>IF(ISBLANK(Nomen.complète!F45),"-",Nomen.complète!F45)</f>
        <v>Ecole de Mémise - Lutry</v>
      </c>
      <c r="D45" s="75" t="str">
        <f t="shared" si="0"/>
        <v>Ecole de Mémise - Lutry (51532971)</v>
      </c>
    </row>
    <row r="46" spans="1:4" x14ac:dyDescent="0.2">
      <c r="A46" s="169" t="str">
        <f>IF(ISBLANK(Nomen.complète!D46),"-",Nomen.complète!D46)</f>
        <v>CH.BUR</v>
      </c>
      <c r="B46" s="170">
        <f>IF(ISBLANK(Nomen.complète!E46),"-",Nomen.complète!E46)</f>
        <v>46884606</v>
      </c>
      <c r="C46" s="165" t="str">
        <f>IF(ISBLANK(Nomen.complète!F46),"-",Nomen.complète!F46)</f>
        <v>Ecole de soins et santé communautaire - Site de Vevey</v>
      </c>
      <c r="D46" s="75" t="str">
        <f t="shared" si="0"/>
        <v>Ecole de soins et santé communautaire - Site de Vevey (46884606)</v>
      </c>
    </row>
    <row r="47" spans="1:4" x14ac:dyDescent="0.2">
      <c r="A47" s="169" t="str">
        <f>IF(ISBLANK(Nomen.complète!D47),"-",Nomen.complète!D47)</f>
        <v>CH.BUR</v>
      </c>
      <c r="B47" s="170">
        <f>IF(ISBLANK(Nomen.complète!E47),"-",Nomen.complète!E47)</f>
        <v>68327935</v>
      </c>
      <c r="C47" s="165" t="str">
        <f>IF(ISBLANK(Nomen.complète!F47),"-",Nomen.complète!F47)</f>
        <v>Ecole des ARCHES</v>
      </c>
      <c r="D47" s="75" t="str">
        <f t="shared" si="0"/>
        <v>Ecole des ARCHES (68327935)</v>
      </c>
    </row>
    <row r="48" spans="1:4" x14ac:dyDescent="0.2">
      <c r="A48" s="169" t="str">
        <f>IF(ISBLANK(Nomen.complète!D48),"-",Nomen.complète!D48)</f>
        <v>CH.BUR</v>
      </c>
      <c r="B48" s="170">
        <f>IF(ISBLANK(Nomen.complète!E48),"-",Nomen.complète!E48)</f>
        <v>71831918</v>
      </c>
      <c r="C48" s="165" t="str">
        <f>IF(ISBLANK(Nomen.complète!F48),"-",Nomen.complète!F48)</f>
        <v>Ecole du Flon</v>
      </c>
      <c r="D48" s="75" t="str">
        <f t="shared" si="0"/>
        <v>Ecole du Flon (71831918)</v>
      </c>
    </row>
    <row r="49" spans="1:4" x14ac:dyDescent="0.2">
      <c r="A49" s="169" t="str">
        <f>IF(ISBLANK(Nomen.complète!D49),"-",Nomen.complète!D49)</f>
        <v>CH.BUR</v>
      </c>
      <c r="B49" s="170">
        <f>IF(ISBLANK(Nomen.complète!E49),"-",Nomen.complète!E49)</f>
        <v>96171776</v>
      </c>
      <c r="C49" s="165" t="str">
        <f>IF(ISBLANK(Nomen.complète!F49),"-",Nomen.complète!F49)</f>
        <v>Ecole du Mont-Pèlerin</v>
      </c>
      <c r="D49" s="75" t="str">
        <f t="shared" si="0"/>
        <v>Ecole du Mont-Pèlerin (96171776)</v>
      </c>
    </row>
    <row r="50" spans="1:4" x14ac:dyDescent="0.2">
      <c r="A50" s="169" t="str">
        <f>IF(ISBLANK(Nomen.complète!D50),"-",Nomen.complète!D50)</f>
        <v>CH.BUR</v>
      </c>
      <c r="B50" s="170">
        <f>IF(ISBLANK(Nomen.complète!E50),"-",Nomen.complète!E50)</f>
        <v>75105839</v>
      </c>
      <c r="C50" s="165" t="str">
        <f>IF(ISBLANK(Nomen.complète!F50),"-",Nomen.complète!F50)</f>
        <v>Ecole du POTIER</v>
      </c>
      <c r="D50" s="75" t="str">
        <f t="shared" si="0"/>
        <v>Ecole du POTIER (75105839)</v>
      </c>
    </row>
    <row r="51" spans="1:4" x14ac:dyDescent="0.2">
      <c r="A51" s="169" t="str">
        <f>IF(ISBLANK(Nomen.complète!D51),"-",Nomen.complète!D51)</f>
        <v>CH.BUR</v>
      </c>
      <c r="B51" s="170">
        <f>IF(ISBLANK(Nomen.complète!E51),"-",Nomen.complète!E51)</f>
        <v>87169610</v>
      </c>
      <c r="C51" s="165" t="str">
        <f>IF(ISBLANK(Nomen.complète!F51),"-",Nomen.complète!F51)</f>
        <v>Ecole Edenpark</v>
      </c>
      <c r="D51" s="75" t="str">
        <f t="shared" si="0"/>
        <v>Ecole Edenpark (87169610)</v>
      </c>
    </row>
    <row r="52" spans="1:4" x14ac:dyDescent="0.2">
      <c r="A52" s="169" t="str">
        <f>IF(ISBLANK(Nomen.complète!D52),"-",Nomen.complète!D52)</f>
        <v>CH.BUR</v>
      </c>
      <c r="B52" s="170">
        <f>IF(ISBLANK(Nomen.complète!E52),"-",Nomen.complète!E52)</f>
        <v>14951970</v>
      </c>
      <c r="C52" s="165" t="str">
        <f>IF(ISBLANK(Nomen.complète!F52),"-",Nomen.complète!F52)</f>
        <v>Ecole Educaterre Chablais</v>
      </c>
      <c r="D52" s="75" t="str">
        <f t="shared" si="0"/>
        <v>Ecole Educaterre Chablais (14951970)</v>
      </c>
    </row>
    <row r="53" spans="1:4" x14ac:dyDescent="0.2">
      <c r="A53" s="169" t="str">
        <f>IF(ISBLANK(Nomen.complète!D53),"-",Nomen.complète!D53)</f>
        <v>CH.BUR</v>
      </c>
      <c r="B53" s="170">
        <f>IF(ISBLANK(Nomen.complète!E53),"-",Nomen.complète!E53)</f>
        <v>79375024</v>
      </c>
      <c r="C53" s="165" t="str">
        <f>IF(ISBLANK(Nomen.complète!F53),"-",Nomen.complète!F53)</f>
        <v>Ecole Germaine de Staël</v>
      </c>
      <c r="D53" s="75" t="str">
        <f t="shared" si="0"/>
        <v>Ecole Germaine de Staël (79375024)</v>
      </c>
    </row>
    <row r="54" spans="1:4" x14ac:dyDescent="0.2">
      <c r="A54" s="169" t="str">
        <f>IF(ISBLANK(Nomen.complète!D54),"-",Nomen.complète!D54)</f>
        <v>CH.BUR</v>
      </c>
      <c r="B54" s="170">
        <f>IF(ISBLANK(Nomen.complète!E54),"-",Nomen.complète!E54)</f>
        <v>40810407</v>
      </c>
      <c r="C54" s="165" t="str">
        <f>IF(ISBLANK(Nomen.complète!F54),"-",Nomen.complète!F54)</f>
        <v>Ecole internationale billingue La Garenne</v>
      </c>
      <c r="D54" s="75" t="str">
        <f t="shared" si="0"/>
        <v>Ecole internationale billingue La Garenne (40810407)</v>
      </c>
    </row>
    <row r="55" spans="1:4" x14ac:dyDescent="0.2">
      <c r="A55" s="169" t="str">
        <f>IF(ISBLANK(Nomen.complète!D55),"-",Nomen.complète!D55)</f>
        <v>CH.BUR</v>
      </c>
      <c r="B55" s="170">
        <f>IF(ISBLANK(Nomen.complète!E55),"-",Nomen.complète!E55)</f>
        <v>50401000</v>
      </c>
      <c r="C55" s="165" t="str">
        <f>IF(ISBLANK(Nomen.complète!F55),"-",Nomen.complète!F55)</f>
        <v>Ecole internationale de Genève - campus La Châtaigneraie</v>
      </c>
      <c r="D55" s="75" t="str">
        <f t="shared" si="0"/>
        <v>Ecole internationale de Genève - campus La Châtaigneraie (50401000)</v>
      </c>
    </row>
    <row r="56" spans="1:4" x14ac:dyDescent="0.2">
      <c r="A56" s="169" t="str">
        <f>IF(ISBLANK(Nomen.complète!D56),"-",Nomen.complète!D56)</f>
        <v>CH.BUR</v>
      </c>
      <c r="B56" s="170">
        <f>IF(ISBLANK(Nomen.complète!E56),"-",Nomen.complète!E56)</f>
        <v>40711665</v>
      </c>
      <c r="C56" s="165" t="str">
        <f>IF(ISBLANK(Nomen.complète!F56),"-",Nomen.complète!F56)</f>
        <v>Ecole Jeuncomm</v>
      </c>
      <c r="D56" s="75" t="str">
        <f t="shared" si="0"/>
        <v>Ecole Jeuncomm (40711665)</v>
      </c>
    </row>
    <row r="57" spans="1:4" x14ac:dyDescent="0.2">
      <c r="A57" s="169" t="str">
        <f>IF(ISBLANK(Nomen.complète!D57),"-",Nomen.complète!D57)</f>
        <v>CH.BUR</v>
      </c>
      <c r="B57" s="170">
        <f>IF(ISBLANK(Nomen.complète!E57),"-",Nomen.complète!E57)</f>
        <v>89126426</v>
      </c>
      <c r="C57" s="165" t="str">
        <f>IF(ISBLANK(Nomen.complète!F57),"-",Nomen.complète!F57)</f>
        <v>Ecole Jules Verne</v>
      </c>
      <c r="D57" s="75" t="str">
        <f t="shared" si="0"/>
        <v>Ecole Jules Verne (89126426)</v>
      </c>
    </row>
    <row r="58" spans="1:4" x14ac:dyDescent="0.2">
      <c r="A58" s="169" t="str">
        <f>IF(ISBLANK(Nomen.complète!D58),"-",Nomen.complète!D58)</f>
        <v>CH.BUR</v>
      </c>
      <c r="B58" s="170">
        <f>IF(ISBLANK(Nomen.complète!E58),"-",Nomen.complète!E58)</f>
        <v>78352125</v>
      </c>
      <c r="C58" s="165" t="str">
        <f>IF(ISBLANK(Nomen.complète!F58),"-",Nomen.complète!F58)</f>
        <v>Ecole L'Amandier</v>
      </c>
      <c r="D58" s="75" t="str">
        <f t="shared" si="0"/>
        <v>Ecole L'Amandier (78352125)</v>
      </c>
    </row>
    <row r="59" spans="1:4" x14ac:dyDescent="0.2">
      <c r="A59" s="169" t="str">
        <f>IF(ISBLANK(Nomen.complète!D59),"-",Nomen.complète!D59)</f>
        <v>CH.BUR</v>
      </c>
      <c r="B59" s="170">
        <f>IF(ISBLANK(Nomen.complète!E59),"-",Nomen.complète!E59)</f>
        <v>40747635</v>
      </c>
      <c r="C59" s="165" t="str">
        <f>IF(ISBLANK(Nomen.complète!F59),"-",Nomen.complète!F59)</f>
        <v>Ecole LEMANIA</v>
      </c>
      <c r="D59" s="75" t="str">
        <f t="shared" si="0"/>
        <v>Ecole LEMANIA (40747635)</v>
      </c>
    </row>
    <row r="60" spans="1:4" x14ac:dyDescent="0.2">
      <c r="A60" s="169" t="str">
        <f>IF(ISBLANK(Nomen.complète!D60),"-",Nomen.complète!D60)</f>
        <v>CH.BUR</v>
      </c>
      <c r="B60" s="170">
        <f>IF(ISBLANK(Nomen.complète!E60),"-",Nomen.complète!E60)</f>
        <v>87307341</v>
      </c>
      <c r="C60" s="165" t="str">
        <f>IF(ISBLANK(Nomen.complète!F60),"-",Nomen.complète!F60)</f>
        <v>Ecole Little Green House Gland</v>
      </c>
      <c r="D60" s="75" t="str">
        <f t="shared" si="0"/>
        <v>Ecole Little Green House Gland (87307341)</v>
      </c>
    </row>
    <row r="61" spans="1:4" x14ac:dyDescent="0.2">
      <c r="A61" s="169" t="str">
        <f>IF(ISBLANK(Nomen.complète!D61),"-",Nomen.complète!D61)</f>
        <v>CH.BUR</v>
      </c>
      <c r="B61" s="170">
        <f>IF(ISBLANK(Nomen.complète!E61),"-",Nomen.complète!E61)</f>
        <v>87307320</v>
      </c>
      <c r="C61" s="165" t="str">
        <f>IF(ISBLANK(Nomen.complète!F61),"-",Nomen.complète!F61)</f>
        <v>Ecole Little Green House Morges</v>
      </c>
      <c r="D61" s="75" t="str">
        <f t="shared" si="0"/>
        <v>Ecole Little Green House Morges (87307320)</v>
      </c>
    </row>
    <row r="62" spans="1:4" x14ac:dyDescent="0.2">
      <c r="A62" s="169" t="str">
        <f>IF(ISBLANK(Nomen.complète!D62),"-",Nomen.complète!D62)</f>
        <v>CH.BUR</v>
      </c>
      <c r="B62" s="170">
        <f>IF(ISBLANK(Nomen.complète!E62),"-",Nomen.complète!E62)</f>
        <v>61739610</v>
      </c>
      <c r="C62" s="165" t="str">
        <f>IF(ISBLANK(Nomen.complète!F62),"-",Nomen.complète!F62)</f>
        <v>Ecole MEDICA</v>
      </c>
      <c r="D62" s="75" t="str">
        <f t="shared" si="0"/>
        <v>Ecole MEDICA (61739610)</v>
      </c>
    </row>
    <row r="63" spans="1:4" x14ac:dyDescent="0.2">
      <c r="A63" s="169" t="str">
        <f>IF(ISBLANK(Nomen.complète!D63),"-",Nomen.complète!D63)</f>
        <v>CH.BUR</v>
      </c>
      <c r="B63" s="170">
        <f>IF(ISBLANK(Nomen.complète!E63),"-",Nomen.complète!E63)</f>
        <v>40742836</v>
      </c>
      <c r="C63" s="165" t="str">
        <f>IF(ISBLANK(Nomen.complète!F63),"-",Nomen.complète!F63)</f>
        <v>Ecole MINERVA</v>
      </c>
      <c r="D63" s="75" t="str">
        <f t="shared" si="0"/>
        <v>Ecole MINERVA (40742836)</v>
      </c>
    </row>
    <row r="64" spans="1:4" x14ac:dyDescent="0.2">
      <c r="A64" s="169" t="str">
        <f>IF(ISBLANK(Nomen.complète!D64),"-",Nomen.complète!D64)</f>
        <v>CH.BUR</v>
      </c>
      <c r="B64" s="170">
        <f>IF(ISBLANK(Nomen.complète!E64),"-",Nomen.complète!E64)</f>
        <v>13471356</v>
      </c>
      <c r="C64" s="165" t="str">
        <f>IF(ISBLANK(Nomen.complète!F64),"-",Nomen.complète!F64)</f>
        <v>Ecole Montessori l'Etincelle</v>
      </c>
      <c r="D64" s="75" t="str">
        <f t="shared" si="0"/>
        <v>Ecole Montessori l'Etincelle (13471356)</v>
      </c>
    </row>
    <row r="65" spans="1:4" x14ac:dyDescent="0.2">
      <c r="A65" s="169" t="str">
        <f>IF(ISBLANK(Nomen.complète!D65),"-",Nomen.complète!D65)</f>
        <v>CH.BUR</v>
      </c>
      <c r="B65" s="170">
        <f>IF(ISBLANK(Nomen.complète!E65),"-",Nomen.complète!E65)</f>
        <v>67571733</v>
      </c>
      <c r="C65" s="165" t="str">
        <f>IF(ISBLANK(Nomen.complète!F65),"-",Nomen.complète!F65)</f>
        <v>Ecole MONTESSORI Vevey</v>
      </c>
      <c r="D65" s="75" t="str">
        <f t="shared" si="0"/>
        <v>Ecole MONTESSORI Vevey (67571733)</v>
      </c>
    </row>
    <row r="66" spans="1:4" x14ac:dyDescent="0.2">
      <c r="A66" s="169" t="str">
        <f>IF(ISBLANK(Nomen.complète!D66),"-",Nomen.complète!D66)</f>
        <v>CH.BUR</v>
      </c>
      <c r="B66" s="170">
        <f>IF(ISBLANK(Nomen.complète!E66),"-",Nomen.complète!E66)</f>
        <v>63823301</v>
      </c>
      <c r="C66" s="165" t="str">
        <f>IF(ISBLANK(Nomen.complète!F66),"-",Nomen.complète!F66)</f>
        <v>Ecole Moser Nyon</v>
      </c>
      <c r="D66" s="75" t="str">
        <f t="shared" si="0"/>
        <v>Ecole Moser Nyon (63823301)</v>
      </c>
    </row>
    <row r="67" spans="1:4" x14ac:dyDescent="0.2">
      <c r="A67" s="169" t="str">
        <f>IF(ISBLANK(Nomen.complète!D67),"-",Nomen.complète!D67)</f>
        <v>CH.BUR</v>
      </c>
      <c r="B67" s="170">
        <f>IF(ISBLANK(Nomen.complète!E67),"-",Nomen.complète!E67)</f>
        <v>41294530</v>
      </c>
      <c r="C67" s="165" t="str">
        <f>IF(ISBLANK(Nomen.complète!F67),"-",Nomen.complète!F67)</f>
        <v>Ecole PANORAMA</v>
      </c>
      <c r="D67" s="75" t="str">
        <f t="shared" si="0"/>
        <v>Ecole PANORAMA (41294530)</v>
      </c>
    </row>
    <row r="68" spans="1:4" x14ac:dyDescent="0.2">
      <c r="A68" s="169" t="str">
        <f>IF(ISBLANK(Nomen.complète!D68),"-",Nomen.complète!D68)</f>
        <v>CH.BUR</v>
      </c>
      <c r="B68" s="170">
        <f>IF(ISBLANK(Nomen.complète!E68),"-",Nomen.complète!E68)</f>
        <v>40492479</v>
      </c>
      <c r="C68" s="165" t="str">
        <f>IF(ISBLANK(Nomen.complète!F68),"-",Nomen.complète!F68)</f>
        <v>Ecole Pestalozzi - Echichens</v>
      </c>
      <c r="D68" s="75" t="str">
        <f t="shared" si="0"/>
        <v>Ecole Pestalozzi - Echichens (40492479)</v>
      </c>
    </row>
    <row r="69" spans="1:4" x14ac:dyDescent="0.2">
      <c r="A69" s="169" t="str">
        <f>IF(ISBLANK(Nomen.complète!D69),"-",Nomen.complète!D69)</f>
        <v>CH.BUR</v>
      </c>
      <c r="B69" s="170">
        <f>IF(ISBLANK(Nomen.complète!E69),"-",Nomen.complète!E69)</f>
        <v>65130232</v>
      </c>
      <c r="C69" s="165" t="str">
        <f>IF(ISBLANK(Nomen.complète!F69),"-",Nomen.complète!F69)</f>
        <v>Ecole PrEP</v>
      </c>
      <c r="D69" s="75" t="str">
        <f t="shared" ref="D69:D132" si="1">IF(B69="-",B69,C69&amp; " (" &amp;B69&amp;")")</f>
        <v>Ecole PrEP (65130232)</v>
      </c>
    </row>
    <row r="70" spans="1:4" x14ac:dyDescent="0.2">
      <c r="A70" s="169" t="str">
        <f>IF(ISBLANK(Nomen.complète!D70),"-",Nomen.complète!D70)</f>
        <v>CH.BUR</v>
      </c>
      <c r="B70" s="170">
        <f>IF(ISBLANK(Nomen.complète!E70),"-",Nomen.complète!E70)</f>
        <v>66582901</v>
      </c>
      <c r="C70" s="165" t="str">
        <f>IF(ISBLANK(Nomen.complète!F70),"-",Nomen.complète!F70)</f>
        <v>Ecole privée "La Bergerie"</v>
      </c>
      <c r="D70" s="75" t="str">
        <f t="shared" si="1"/>
        <v>Ecole privée "La Bergerie" (66582901)</v>
      </c>
    </row>
    <row r="71" spans="1:4" x14ac:dyDescent="0.2">
      <c r="A71" s="169" t="str">
        <f>IF(ISBLANK(Nomen.complète!D71),"-",Nomen.complète!D71)</f>
        <v>CH.BUR</v>
      </c>
      <c r="B71" s="170">
        <f>IF(ISBLANK(Nomen.complète!E71),"-",Nomen.complète!E71)</f>
        <v>55065012</v>
      </c>
      <c r="C71" s="165" t="str">
        <f>IF(ISBLANK(Nomen.complète!F71),"-",Nomen.complète!F71)</f>
        <v>Ecole professionnelle et spécialisée de la CONSTRUCTION</v>
      </c>
      <c r="D71" s="75" t="str">
        <f t="shared" si="1"/>
        <v>Ecole professionnelle et spécialisée de la CONSTRUCTION (55065012)</v>
      </c>
    </row>
    <row r="72" spans="1:4" x14ac:dyDescent="0.2">
      <c r="A72" s="169" t="str">
        <f>IF(ISBLANK(Nomen.complète!D72),"-",Nomen.complète!D72)</f>
        <v>CH.BUR</v>
      </c>
      <c r="B72" s="170">
        <f>IF(ISBLANK(Nomen.complète!E72),"-",Nomen.complète!E72)</f>
        <v>40074444</v>
      </c>
      <c r="C72" s="165" t="str">
        <f>IF(ISBLANK(Nomen.complète!F72),"-",Nomen.complète!F72)</f>
        <v>Ecole Protestante d'Altitude de Saint-Cergue (EPA) (livré par GE)</v>
      </c>
      <c r="D72" s="75" t="str">
        <f t="shared" si="1"/>
        <v>Ecole Protestante d'Altitude de Saint-Cergue (EPA) (livré par GE) (40074444)</v>
      </c>
    </row>
    <row r="73" spans="1:4" x14ac:dyDescent="0.2">
      <c r="A73" s="169" t="str">
        <f>IF(ISBLANK(Nomen.complète!D73),"-",Nomen.complète!D73)</f>
        <v>CH.BUR</v>
      </c>
      <c r="B73" s="170">
        <f>IF(ISBLANK(Nomen.complète!E73),"-",Nomen.complète!E73)</f>
        <v>99570791</v>
      </c>
      <c r="C73" s="165" t="str">
        <f>IF(ISBLANK(Nomen.complète!F73),"-",Nomen.complète!F73)</f>
        <v>Ecole Riviera School</v>
      </c>
      <c r="D73" s="75" t="str">
        <f t="shared" si="1"/>
        <v>Ecole Riviera School (99570791)</v>
      </c>
    </row>
    <row r="74" spans="1:4" x14ac:dyDescent="0.2">
      <c r="A74" s="169" t="str">
        <f>IF(ISBLANK(Nomen.complète!D74),"-",Nomen.complète!D74)</f>
        <v>CH.BUR</v>
      </c>
      <c r="B74" s="170">
        <f>IF(ISBLANK(Nomen.complète!E74),"-",Nomen.complète!E74)</f>
        <v>40738007</v>
      </c>
      <c r="C74" s="165" t="str">
        <f>IF(ISBLANK(Nomen.complète!F74),"-",Nomen.complète!F74)</f>
        <v>Ecole Roche</v>
      </c>
      <c r="D74" s="75" t="str">
        <f t="shared" si="1"/>
        <v>Ecole Roche (40738007)</v>
      </c>
    </row>
    <row r="75" spans="1:4" x14ac:dyDescent="0.2">
      <c r="A75" s="169" t="str">
        <f>IF(ISBLANK(Nomen.complète!D75),"-",Nomen.complète!D75)</f>
        <v>CH.BUR</v>
      </c>
      <c r="B75" s="170">
        <f>IF(ISBLANK(Nomen.complète!E75),"-",Nomen.complète!E75)</f>
        <v>53447114</v>
      </c>
      <c r="C75" s="165" t="str">
        <f>IF(ISBLANK(Nomen.complète!F75),"-",Nomen.complète!F75)</f>
        <v>Ecole Rudolf STEINER - Lausanne</v>
      </c>
      <c r="D75" s="75" t="str">
        <f t="shared" si="1"/>
        <v>Ecole Rudolf STEINER - Lausanne (53447114)</v>
      </c>
    </row>
    <row r="76" spans="1:4" x14ac:dyDescent="0.2">
      <c r="A76" s="169" t="str">
        <f>IF(ISBLANK(Nomen.complète!D76),"-",Nomen.complète!D76)</f>
        <v>CH.BUR</v>
      </c>
      <c r="B76" s="170">
        <f>IF(ISBLANK(Nomen.complète!E76),"-",Nomen.complète!E76)</f>
        <v>61518527</v>
      </c>
      <c r="C76" s="165" t="str">
        <f>IF(ISBLANK(Nomen.complète!F76),"-",Nomen.complète!F76)</f>
        <v>Ecole Rudolf STEINER d'Yverdon</v>
      </c>
      <c r="D76" s="75" t="str">
        <f t="shared" si="1"/>
        <v>Ecole Rudolf STEINER d'Yverdon (61518527)</v>
      </c>
    </row>
    <row r="77" spans="1:4" x14ac:dyDescent="0.2">
      <c r="A77" s="169" t="str">
        <f>IF(ISBLANK(Nomen.complète!D77),"-",Nomen.complète!D77)</f>
        <v>CH.BUR</v>
      </c>
      <c r="B77" s="170">
        <f>IF(ISBLANK(Nomen.complète!E77),"-",Nomen.complète!E77)</f>
        <v>77865737</v>
      </c>
      <c r="C77" s="165" t="str">
        <f>IF(ISBLANK(Nomen.complète!F77),"-",Nomen.complète!F77)</f>
        <v>Ecole Saint-Exupéry</v>
      </c>
      <c r="D77" s="75" t="str">
        <f t="shared" si="1"/>
        <v>Ecole Saint-Exupéry (77865737)</v>
      </c>
    </row>
    <row r="78" spans="1:4" x14ac:dyDescent="0.2">
      <c r="A78" s="169" t="str">
        <f>IF(ISBLANK(Nomen.complète!D78),"-",Nomen.complète!D78)</f>
        <v>CH.BUR</v>
      </c>
      <c r="B78" s="170">
        <f>IF(ISBLANK(Nomen.complète!E78),"-",Nomen.complète!E78)</f>
        <v>71939851</v>
      </c>
      <c r="C78" s="165" t="str">
        <f>IF(ISBLANK(Nomen.complète!F78),"-",Nomen.complète!F78)</f>
        <v>Ecole Sofia</v>
      </c>
      <c r="D78" s="75" t="str">
        <f t="shared" si="1"/>
        <v>Ecole Sofia (71939851)</v>
      </c>
    </row>
    <row r="79" spans="1:4" x14ac:dyDescent="0.2">
      <c r="A79" s="169" t="str">
        <f>IF(ISBLANK(Nomen.complète!D79),"-",Nomen.complète!D79)</f>
        <v>CH.BUR</v>
      </c>
      <c r="B79" s="170">
        <f>IF(ISBLANK(Nomen.complète!E79),"-",Nomen.complète!E79)</f>
        <v>61293323</v>
      </c>
      <c r="C79" s="165" t="str">
        <f>IF(ISBLANK(Nomen.complète!F79),"-",Nomen.complète!F79)</f>
        <v>Ecole supérieure de soins ambulanciers</v>
      </c>
      <c r="D79" s="75" t="str">
        <f t="shared" si="1"/>
        <v>Ecole supérieure de soins ambulanciers (61293323)</v>
      </c>
    </row>
    <row r="80" spans="1:4" x14ac:dyDescent="0.2">
      <c r="A80" s="169" t="str">
        <f>IF(ISBLANK(Nomen.complète!D80),"-",Nomen.complète!D80)</f>
        <v>CH.BUR</v>
      </c>
      <c r="B80" s="170">
        <f>IF(ISBLANK(Nomen.complète!E80),"-",Nomen.complète!E80)</f>
        <v>52209034</v>
      </c>
      <c r="C80" s="165" t="str">
        <f>IF(ISBLANK(Nomen.complète!F80),"-",Nomen.complète!F80)</f>
        <v>Ecole supérieure d'orthoptique de Lausanne</v>
      </c>
      <c r="D80" s="75" t="str">
        <f t="shared" si="1"/>
        <v>Ecole supérieure d'orthoptique de Lausanne (52209034)</v>
      </c>
    </row>
    <row r="81" spans="1:4" x14ac:dyDescent="0.2">
      <c r="A81" s="169" t="str">
        <f>IF(ISBLANK(Nomen.complète!D81),"-",Nomen.complète!D81)</f>
        <v>CH.BUR</v>
      </c>
      <c r="B81" s="170">
        <f>IF(ISBLANK(Nomen.complète!E81),"-",Nomen.complète!E81)</f>
        <v>45872384</v>
      </c>
      <c r="C81" s="165" t="str">
        <f>IF(ISBLANK(Nomen.complète!F81),"-",Nomen.complète!F81)</f>
        <v>Ecole Vinet</v>
      </c>
      <c r="D81" s="75" t="str">
        <f t="shared" si="1"/>
        <v>Ecole Vinet (45872384)</v>
      </c>
    </row>
    <row r="82" spans="1:4" x14ac:dyDescent="0.2">
      <c r="A82" s="169" t="str">
        <f>IF(ISBLANK(Nomen.complète!D82),"-",Nomen.complète!D82)</f>
        <v>CH.BUR</v>
      </c>
      <c r="B82" s="170">
        <f>IF(ISBLANK(Nomen.complète!E82),"-",Nomen.complète!E82)</f>
        <v>68668666</v>
      </c>
      <c r="C82" s="165" t="str">
        <f>IF(ISBLANK(Nomen.complète!F82),"-",Nomen.complète!F82)</f>
        <v>Ecole Vio Malherbe SA</v>
      </c>
      <c r="D82" s="75" t="str">
        <f t="shared" si="1"/>
        <v>Ecole Vio Malherbe SA (68668666)</v>
      </c>
    </row>
    <row r="83" spans="1:4" x14ac:dyDescent="0.2">
      <c r="A83" s="169" t="str">
        <f>IF(ISBLANK(Nomen.complète!D83),"-",Nomen.complète!D83)</f>
        <v>CH.BUR</v>
      </c>
      <c r="B83" s="170">
        <f>IF(ISBLANK(Nomen.complète!E83),"-",Nomen.complète!E83)</f>
        <v>94056935</v>
      </c>
      <c r="C83" s="165" t="str">
        <f>IF(ISBLANK(Nomen.complète!F83),"-",Nomen.complète!F83)</f>
        <v>Ecsellis</v>
      </c>
      <c r="D83" s="75" t="str">
        <f t="shared" si="1"/>
        <v>Ecsellis (94056935)</v>
      </c>
    </row>
    <row r="84" spans="1:4" x14ac:dyDescent="0.2">
      <c r="A84" s="169" t="str">
        <f>IF(ISBLANK(Nomen.complète!D84),"-",Nomen.complète!D84)</f>
        <v>CH.BUR</v>
      </c>
      <c r="B84" s="170">
        <f>IF(ISBLANK(Nomen.complète!E84),"-",Nomen.complète!E84)</f>
        <v>51303489</v>
      </c>
      <c r="C84" s="165" t="str">
        <f>IF(ISBLANK(Nomen.complète!F84),"-",Nomen.complète!F84)</f>
        <v>ENSR Ecole Nouvelle de la Suisse romande</v>
      </c>
      <c r="D84" s="75" t="str">
        <f t="shared" si="1"/>
        <v>ENSR Ecole Nouvelle de la Suisse romande (51303489)</v>
      </c>
    </row>
    <row r="85" spans="1:4" x14ac:dyDescent="0.2">
      <c r="A85" s="169" t="str">
        <f>IF(ISBLANK(Nomen.complète!D85),"-",Nomen.complète!D85)</f>
        <v>CH.BUR</v>
      </c>
      <c r="B85" s="170">
        <f>IF(ISBLANK(Nomen.complète!E85),"-",Nomen.complète!E85)</f>
        <v>40669647</v>
      </c>
      <c r="C85" s="165" t="str">
        <f>IF(ISBLANK(Nomen.complète!F85),"-",Nomen.complète!F85)</f>
        <v>Esede Ecole supérieure en éducation de l'enfance</v>
      </c>
      <c r="D85" s="75" t="str">
        <f t="shared" si="1"/>
        <v>Esede Ecole supérieure en éducation de l'enfance (40669647)</v>
      </c>
    </row>
    <row r="86" spans="1:4" x14ac:dyDescent="0.2">
      <c r="A86" s="169" t="str">
        <f>IF(ISBLANK(Nomen.complète!D86),"-",Nomen.complète!D86)</f>
        <v>CH.BUR</v>
      </c>
      <c r="B86" s="170">
        <f>IF(ISBLANK(Nomen.complète!E86),"-",Nomen.complète!E86)</f>
        <v>70637369</v>
      </c>
      <c r="C86" s="165" t="str">
        <f>IF(ISBLANK(Nomen.complète!F86),"-",Nomen.complète!F86)</f>
        <v>ESSIL</v>
      </c>
      <c r="D86" s="75" t="str">
        <f t="shared" si="1"/>
        <v>ESSIL (70637369)</v>
      </c>
    </row>
    <row r="87" spans="1:4" x14ac:dyDescent="0.2">
      <c r="A87" s="169" t="str">
        <f>IF(ISBLANK(Nomen.complète!D87),"-",Nomen.complète!D87)</f>
        <v>CH.BUR</v>
      </c>
      <c r="B87" s="170">
        <f>IF(ISBLANK(Nomen.complète!E87),"-",Nomen.complète!E87)</f>
        <v>51353888</v>
      </c>
      <c r="C87" s="165" t="str">
        <f>IF(ISBLANK(Nomen.complète!F87),"-",Nomen.complète!F87)</f>
        <v>Fondation de la Monneresse - Aigle</v>
      </c>
      <c r="D87" s="75" t="str">
        <f t="shared" si="1"/>
        <v>Fondation de la Monneresse - Aigle (51353888)</v>
      </c>
    </row>
    <row r="88" spans="1:4" x14ac:dyDescent="0.2">
      <c r="A88" s="169" t="str">
        <f>IF(ISBLANK(Nomen.complète!D88),"-",Nomen.complète!D88)</f>
        <v>CH.BUR</v>
      </c>
      <c r="B88" s="170">
        <f>IF(ISBLANK(Nomen.complète!E88),"-",Nomen.complète!E88)</f>
        <v>63909765</v>
      </c>
      <c r="C88" s="165" t="str">
        <f>IF(ISBLANK(Nomen.complète!F88),"-",Nomen.complète!F88)</f>
        <v>Fondation de Nant, Centre psychothérapeutique de jour Chamoyron</v>
      </c>
      <c r="D88" s="75" t="str">
        <f t="shared" si="1"/>
        <v>Fondation de Nant, Centre psychothérapeutique de jour Chamoyron (63909765)</v>
      </c>
    </row>
    <row r="89" spans="1:4" x14ac:dyDescent="0.2">
      <c r="A89" s="169" t="str">
        <f>IF(ISBLANK(Nomen.complète!D89),"-",Nomen.complète!D89)</f>
        <v>CH.BUR</v>
      </c>
      <c r="B89" s="170">
        <f>IF(ISBLANK(Nomen.complète!E89),"-",Nomen.complète!E89)</f>
        <v>11867534</v>
      </c>
      <c r="C89" s="165" t="str">
        <f>IF(ISBLANK(Nomen.complète!F89),"-",Nomen.complète!F89)</f>
        <v>Fondation de Verdeil, Centre de formation Transition Ecole Métier Est - Vevey</v>
      </c>
      <c r="D89" s="75" t="str">
        <f t="shared" si="1"/>
        <v>Fondation de Verdeil, Centre de formation Transition Ecole Métier Est - Vevey (11867534)</v>
      </c>
    </row>
    <row r="90" spans="1:4" x14ac:dyDescent="0.2">
      <c r="A90" s="169" t="str">
        <f>IF(ISBLANK(Nomen.complète!D90),"-",Nomen.complète!D90)</f>
        <v>CH.BUR</v>
      </c>
      <c r="B90" s="170">
        <f>IF(ISBLANK(Nomen.complète!E90),"-",Nomen.complète!E90)</f>
        <v>11867623</v>
      </c>
      <c r="C90" s="165" t="str">
        <f>IF(ISBLANK(Nomen.complète!F90),"-",Nomen.complète!F90)</f>
        <v>Fondation de Verdeil, Centre de formation Transition Ecole Métier Lausanne - Renens</v>
      </c>
      <c r="D90" s="75" t="str">
        <f t="shared" si="1"/>
        <v>Fondation de Verdeil, Centre de formation Transition Ecole Métier Lausanne - Renens (11867623)</v>
      </c>
    </row>
    <row r="91" spans="1:4" x14ac:dyDescent="0.2">
      <c r="A91" s="169" t="str">
        <f>IF(ISBLANK(Nomen.complète!D91),"-",Nomen.complète!D91)</f>
        <v>CH.BUR</v>
      </c>
      <c r="B91" s="170">
        <f>IF(ISBLANK(Nomen.complète!E91),"-",Nomen.complète!E91)</f>
        <v>40770189</v>
      </c>
      <c r="C91" s="165" t="str">
        <f>IF(ISBLANK(Nomen.complète!F91),"-",Nomen.complète!F91)</f>
        <v>Fondation de Verdeil, CF TEM - Lausanne</v>
      </c>
      <c r="D91" s="75" t="str">
        <f t="shared" si="1"/>
        <v>Fondation de Verdeil, CF TEM - Lausanne (40770189)</v>
      </c>
    </row>
    <row r="92" spans="1:4" x14ac:dyDescent="0.2">
      <c r="A92" s="169" t="str">
        <f>IF(ISBLANK(Nomen.complète!D92),"-",Nomen.complète!D92)</f>
        <v>CH.BUR</v>
      </c>
      <c r="B92" s="170">
        <f>IF(ISBLANK(Nomen.complète!E92),"-",Nomen.complète!E92)</f>
        <v>50610612</v>
      </c>
      <c r="C92" s="165" t="str">
        <f>IF(ISBLANK(Nomen.complète!F92),"-",Nomen.complète!F92)</f>
        <v>Fondation de Verdeil, CF TEM Broye</v>
      </c>
      <c r="D92" s="75" t="str">
        <f t="shared" si="1"/>
        <v>Fondation de Verdeil, CF TEM Broye (50610612)</v>
      </c>
    </row>
    <row r="93" spans="1:4" x14ac:dyDescent="0.2">
      <c r="A93" s="169" t="str">
        <f>IF(ISBLANK(Nomen.complète!D93),"-",Nomen.complète!D93)</f>
        <v>CH.BUR</v>
      </c>
      <c r="B93" s="170">
        <f>IF(ISBLANK(Nomen.complète!E93),"-",Nomen.complète!E93)</f>
        <v>69474860</v>
      </c>
      <c r="C93" s="165" t="str">
        <f>IF(ISBLANK(Nomen.complète!F93),"-",Nomen.complète!F93)</f>
        <v>Fondation de Verdeil, CF TEM Est</v>
      </c>
      <c r="D93" s="75" t="str">
        <f t="shared" si="1"/>
        <v>Fondation de Verdeil, CF TEM Est (69474860)</v>
      </c>
    </row>
    <row r="94" spans="1:4" x14ac:dyDescent="0.2">
      <c r="A94" s="169" t="str">
        <f>IF(ISBLANK(Nomen.complète!D94),"-",Nomen.complète!D94)</f>
        <v>CH.BUR</v>
      </c>
      <c r="B94" s="170">
        <f>IF(ISBLANK(Nomen.complète!E94),"-",Nomen.complète!E94)</f>
        <v>65015436</v>
      </c>
      <c r="C94" s="165" t="str">
        <f>IF(ISBLANK(Nomen.complète!F94),"-",Nomen.complète!F94)</f>
        <v>Fondation de Verdeil, CF TEM Nord</v>
      </c>
      <c r="D94" s="75" t="str">
        <f t="shared" si="1"/>
        <v>Fondation de Verdeil, CF TEM Nord (65015436)</v>
      </c>
    </row>
    <row r="95" spans="1:4" x14ac:dyDescent="0.2">
      <c r="A95" s="169" t="str">
        <f>IF(ISBLANK(Nomen.complète!D95),"-",Nomen.complète!D95)</f>
        <v>CH.BUR</v>
      </c>
      <c r="B95" s="170">
        <f>IF(ISBLANK(Nomen.complète!E95),"-",Nomen.complète!E95)</f>
        <v>50126569</v>
      </c>
      <c r="C95" s="165" t="str">
        <f>IF(ISBLANK(Nomen.complète!F95),"-",Nomen.complète!F95)</f>
        <v>Fondation de Verdeil, Ecole d'Arcangier - Vevey</v>
      </c>
      <c r="D95" s="75" t="str">
        <f t="shared" si="1"/>
        <v>Fondation de Verdeil, Ecole d'Arcangier - Vevey (50126569)</v>
      </c>
    </row>
    <row r="96" spans="1:4" x14ac:dyDescent="0.2">
      <c r="A96" s="169" t="str">
        <f>IF(ISBLANK(Nomen.complète!D96),"-",Nomen.complète!D96)</f>
        <v>CH.BUR</v>
      </c>
      <c r="B96" s="170">
        <f>IF(ISBLANK(Nomen.complète!E96),"-",Nomen.complète!E96)</f>
        <v>50126527</v>
      </c>
      <c r="C96" s="165" t="str">
        <f>IF(ISBLANK(Nomen.complète!F96),"-",Nomen.complète!F96)</f>
        <v>Fondation de Verdeil, Ecole de Rovéréaz - Lausanne</v>
      </c>
      <c r="D96" s="75" t="str">
        <f t="shared" si="1"/>
        <v>Fondation de Verdeil, Ecole de Rovéréaz - Lausanne (50126527)</v>
      </c>
    </row>
    <row r="97" spans="1:4" x14ac:dyDescent="0.2">
      <c r="A97" s="169" t="str">
        <f>IF(ISBLANK(Nomen.complète!D97),"-",Nomen.complète!D97)</f>
        <v>CH.BUR</v>
      </c>
      <c r="B97" s="170">
        <f>IF(ISBLANK(Nomen.complète!E97),"-",Nomen.complète!E97)</f>
        <v>66636876</v>
      </c>
      <c r="C97" s="165" t="str">
        <f>IF(ISBLANK(Nomen.complète!F97),"-",Nomen.complète!F97)</f>
        <v>Fondation de Verdeil, Ecole de Verdeil 11 - Lausanne</v>
      </c>
      <c r="D97" s="75" t="str">
        <f t="shared" si="1"/>
        <v>Fondation de Verdeil, Ecole de Verdeil 11 - Lausanne (66636876)</v>
      </c>
    </row>
    <row r="98" spans="1:4" x14ac:dyDescent="0.2">
      <c r="A98" s="169" t="str">
        <f>IF(ISBLANK(Nomen.complète!D98),"-",Nomen.complète!D98)</f>
        <v>CH.BUR</v>
      </c>
      <c r="B98" s="170">
        <f>IF(ISBLANK(Nomen.complète!E98),"-",Nomen.complète!E98)</f>
        <v>50126574</v>
      </c>
      <c r="C98" s="165" t="str">
        <f>IF(ISBLANK(Nomen.complète!F98),"-",Nomen.complète!F98)</f>
        <v>Fondation de Verdeil, Ecole des Philosophes - Yverdon</v>
      </c>
      <c r="D98" s="75" t="str">
        <f t="shared" si="1"/>
        <v>Fondation de Verdeil, Ecole des Philosophes - Yverdon (50126574)</v>
      </c>
    </row>
    <row r="99" spans="1:4" x14ac:dyDescent="0.2">
      <c r="A99" s="169" t="str">
        <f>IF(ISBLANK(Nomen.complète!D99),"-",Nomen.complète!D99)</f>
        <v>CH.BUR</v>
      </c>
      <c r="B99" s="170">
        <f>IF(ISBLANK(Nomen.complète!E99),"-",Nomen.complète!E99)</f>
        <v>50126506</v>
      </c>
      <c r="C99" s="165" t="str">
        <f>IF(ISBLANK(Nomen.complète!F99),"-",Nomen.complète!F99)</f>
        <v>Fondation de Verdeil, Ecole du Chablais - Aigle</v>
      </c>
      <c r="D99" s="75" t="str">
        <f t="shared" si="1"/>
        <v>Fondation de Verdeil, Ecole du Chablais - Aigle (50126506)</v>
      </c>
    </row>
    <row r="100" spans="1:4" x14ac:dyDescent="0.2">
      <c r="A100" s="169" t="str">
        <f>IF(ISBLANK(Nomen.complète!D100),"-",Nomen.complète!D100)</f>
        <v>CH.BUR</v>
      </c>
      <c r="B100" s="170">
        <f>IF(ISBLANK(Nomen.complète!E100),"-",Nomen.complète!E100)</f>
        <v>72252402</v>
      </c>
      <c r="C100" s="165" t="str">
        <f>IF(ISBLANK(Nomen.complète!F100),"-",Nomen.complète!F100)</f>
        <v>Fondation de Verdeil, Ecole du Chablais, Chapelle - Aigle</v>
      </c>
      <c r="D100" s="75" t="str">
        <f t="shared" si="1"/>
        <v>Fondation de Verdeil, Ecole du Chablais, Chapelle - Aigle (72252402)</v>
      </c>
    </row>
    <row r="101" spans="1:4" x14ac:dyDescent="0.2">
      <c r="A101" s="169" t="str">
        <f>IF(ISBLANK(Nomen.complète!D101),"-",Nomen.complète!D101)</f>
        <v>CH.BUR</v>
      </c>
      <c r="B101" s="170">
        <f>IF(ISBLANK(Nomen.complète!E101),"-",Nomen.complète!E101)</f>
        <v>69474970</v>
      </c>
      <c r="C101" s="165" t="str">
        <f>IF(ISBLANK(Nomen.complète!F101),"-",Nomen.complète!F101)</f>
        <v>Fondation de Verdeil, Ecole En Guillermaux - Payerne</v>
      </c>
      <c r="D101" s="75" t="str">
        <f t="shared" si="1"/>
        <v>Fondation de Verdeil, Ecole En Guillermaux - Payerne (69474970)</v>
      </c>
    </row>
    <row r="102" spans="1:4" x14ac:dyDescent="0.2">
      <c r="A102" s="169" t="str">
        <f>IF(ISBLANK(Nomen.complète!D102),"-",Nomen.complète!D102)</f>
        <v>CH.BUR</v>
      </c>
      <c r="B102" s="170">
        <f>IF(ISBLANK(Nomen.complète!E102),"-",Nomen.complète!E102)</f>
        <v>52314162</v>
      </c>
      <c r="C102" s="165" t="str">
        <f>IF(ISBLANK(Nomen.complète!F102),"-",Nomen.complète!F102)</f>
        <v>Fondation de Vernand, Ecole de Bussigny - Bussigny</v>
      </c>
      <c r="D102" s="75" t="str">
        <f t="shared" si="1"/>
        <v>Fondation de Vernand, Ecole de Bussigny - Bussigny (52314162)</v>
      </c>
    </row>
    <row r="103" spans="1:4" x14ac:dyDescent="0.2">
      <c r="A103" s="169" t="str">
        <f>IF(ISBLANK(Nomen.complète!D103),"-",Nomen.complète!D103)</f>
        <v>CH.BUR</v>
      </c>
      <c r="B103" s="170">
        <f>IF(ISBLANK(Nomen.complète!E103),"-",Nomen.complète!E103)</f>
        <v>66379663</v>
      </c>
      <c r="C103" s="165" t="str">
        <f>IF(ISBLANK(Nomen.complète!F103),"-",Nomen.complète!F103)</f>
        <v>Fondation de Vernand, Ecole de Chavannes - Chavannes</v>
      </c>
      <c r="D103" s="75" t="str">
        <f t="shared" si="1"/>
        <v>Fondation de Vernand, Ecole de Chavannes - Chavannes (66379663)</v>
      </c>
    </row>
    <row r="104" spans="1:4" x14ac:dyDescent="0.2">
      <c r="A104" s="169" t="str">
        <f>IF(ISBLANK(Nomen.complète!D104),"-",Nomen.complète!D104)</f>
        <v>CH.BUR</v>
      </c>
      <c r="B104" s="170">
        <f>IF(ISBLANK(Nomen.complète!E104),"-",Nomen.complète!E104)</f>
        <v>52313881</v>
      </c>
      <c r="C104" s="165" t="str">
        <f>IF(ISBLANK(Nomen.complète!F104),"-",Nomen.complète!F104)</f>
        <v>Fondation de Vernand, Ecole de Cortot 10 - Nyon</v>
      </c>
      <c r="D104" s="75" t="str">
        <f t="shared" si="1"/>
        <v>Fondation de Vernand, Ecole de Cortot 10 - Nyon (52313881)</v>
      </c>
    </row>
    <row r="105" spans="1:4" x14ac:dyDescent="0.2">
      <c r="A105" s="169" t="str">
        <f>IF(ISBLANK(Nomen.complète!D105),"-",Nomen.complète!D105)</f>
        <v>CH.BUR</v>
      </c>
      <c r="B105" s="170">
        <f>IF(ISBLANK(Nomen.complète!E105),"-",Nomen.complète!E105)</f>
        <v>11867864</v>
      </c>
      <c r="C105" s="165" t="str">
        <f>IF(ISBLANK(Nomen.complète!F105),"-",Nomen.complète!F105)</f>
        <v>Fondation de Vernand, Ecole de Cortot, Cossy - Nyon</v>
      </c>
      <c r="D105" s="75" t="str">
        <f t="shared" si="1"/>
        <v>Fondation de Vernand, Ecole de Cortot, Cossy - Nyon (11867864)</v>
      </c>
    </row>
    <row r="106" spans="1:4" x14ac:dyDescent="0.2">
      <c r="A106" s="169" t="str">
        <f>IF(ISBLANK(Nomen.complète!D106),"-",Nomen.complète!D106)</f>
        <v>CH.BUR</v>
      </c>
      <c r="B106" s="170">
        <f>IF(ISBLANK(Nomen.complète!E106),"-",Nomen.complète!E106)</f>
        <v>11867712</v>
      </c>
      <c r="C106" s="165" t="str">
        <f>IF(ISBLANK(Nomen.complète!F106),"-",Nomen.complète!F106)</f>
        <v>Fondation de Vernand, Ecole de Cortot, Marens - Nyon</v>
      </c>
      <c r="D106" s="75" t="str">
        <f t="shared" si="1"/>
        <v>Fondation de Vernand, Ecole de Cortot, Marens - Nyon (11867712)</v>
      </c>
    </row>
    <row r="107" spans="1:4" x14ac:dyDescent="0.2">
      <c r="A107" s="169" t="str">
        <f>IF(ISBLANK(Nomen.complète!D107),"-",Nomen.complète!D107)</f>
        <v>CH.BUR</v>
      </c>
      <c r="B107" s="170">
        <f>IF(ISBLANK(Nomen.complète!E107),"-",Nomen.complète!E107)</f>
        <v>50079867</v>
      </c>
      <c r="C107" s="165" t="str">
        <f>IF(ISBLANK(Nomen.complète!F107),"-",Nomen.complète!F107)</f>
        <v>Fondation de Vernand, Ecole de la Fleur-de-Lys - Ecublens</v>
      </c>
      <c r="D107" s="75" t="str">
        <f t="shared" si="1"/>
        <v>Fondation de Vernand, Ecole de la Fleur-de-Lys - Ecublens (50079867)</v>
      </c>
    </row>
    <row r="108" spans="1:4" x14ac:dyDescent="0.2">
      <c r="A108" s="169" t="str">
        <f>IF(ISBLANK(Nomen.complète!D108),"-",Nomen.complète!D108)</f>
        <v>CH.BUR</v>
      </c>
      <c r="B108" s="170">
        <f>IF(ISBLANK(Nomen.complète!E108),"-",Nomen.complète!E108)</f>
        <v>15648794</v>
      </c>
      <c r="C108" s="165" t="str">
        <f>IF(ISBLANK(Nomen.complète!F108),"-",Nomen.complète!F108)</f>
        <v>Fondation de Vernand, Ecole de la Venoge, Collège des Chavannes</v>
      </c>
      <c r="D108" s="75" t="str">
        <f t="shared" si="1"/>
        <v>Fondation de Vernand, Ecole de la Venoge, Collège des Chavannes (15648794)</v>
      </c>
    </row>
    <row r="109" spans="1:4" x14ac:dyDescent="0.2">
      <c r="A109" s="169" t="str">
        <f>IF(ISBLANK(Nomen.complète!D109),"-",Nomen.complète!D109)</f>
        <v>CH.BUR</v>
      </c>
      <c r="B109" s="170">
        <f>IF(ISBLANK(Nomen.complète!E109),"-",Nomen.complète!E109)</f>
        <v>66379710</v>
      </c>
      <c r="C109" s="165" t="str">
        <f>IF(ISBLANK(Nomen.complète!F109),"-",Nomen.complète!F109)</f>
        <v>Fondation de Vernand, Ecole de la Venoge, La Forge - Cossonay</v>
      </c>
      <c r="D109" s="75" t="str">
        <f t="shared" si="1"/>
        <v>Fondation de Vernand, Ecole de la Venoge, La Forge - Cossonay (66379710)</v>
      </c>
    </row>
    <row r="110" spans="1:4" x14ac:dyDescent="0.2">
      <c r="A110" s="169" t="str">
        <f>IF(ISBLANK(Nomen.complète!D110),"-",Nomen.complète!D110)</f>
        <v>CH.BUR</v>
      </c>
      <c r="B110" s="170">
        <f>IF(ISBLANK(Nomen.complète!E110),"-",Nomen.complète!E110)</f>
        <v>52314199</v>
      </c>
      <c r="C110" s="165" t="str">
        <f>IF(ISBLANK(Nomen.complète!F110),"-",Nomen.complète!F110)</f>
        <v>Fondation de Vernand, Ecole de la Venoge, Les Condémines - Cossonay</v>
      </c>
      <c r="D110" s="75" t="str">
        <f t="shared" si="1"/>
        <v>Fondation de Vernand, Ecole de la Venoge, Les Condémines - Cossonay (52314199)</v>
      </c>
    </row>
    <row r="111" spans="1:4" x14ac:dyDescent="0.2">
      <c r="A111" s="169" t="str">
        <f>IF(ISBLANK(Nomen.complète!D111),"-",Nomen.complète!D111)</f>
        <v>CH.BUR</v>
      </c>
      <c r="B111" s="170">
        <f>IF(ISBLANK(Nomen.complète!E111),"-",Nomen.complète!E111)</f>
        <v>66379658</v>
      </c>
      <c r="C111" s="165" t="str">
        <f>IF(ISBLANK(Nomen.complète!F111),"-",Nomen.complète!F111)</f>
        <v>Fondation de Vernand, Ecole de la Venoge, Petit Dézaley - Morges</v>
      </c>
      <c r="D111" s="75" t="str">
        <f t="shared" si="1"/>
        <v>Fondation de Vernand, Ecole de la Venoge, Petit Dézaley - Morges (66379658)</v>
      </c>
    </row>
    <row r="112" spans="1:4" x14ac:dyDescent="0.2">
      <c r="A112" s="169" t="str">
        <f>IF(ISBLANK(Nomen.complète!D112),"-",Nomen.complète!D112)</f>
        <v>CH.BUR</v>
      </c>
      <c r="B112" s="170">
        <f>IF(ISBLANK(Nomen.complète!E112),"-",Nomen.complète!E112)</f>
        <v>40669605</v>
      </c>
      <c r="C112" s="165" t="str">
        <f>IF(ISBLANK(Nomen.complète!F112),"-",Nomen.complète!F112)</f>
        <v>Fondation Dr. Combe, La Cassagne - Lausanne</v>
      </c>
      <c r="D112" s="75" t="str">
        <f t="shared" si="1"/>
        <v>Fondation Dr. Combe, La Cassagne - Lausanne (40669605)</v>
      </c>
    </row>
    <row r="113" spans="1:4" x14ac:dyDescent="0.2">
      <c r="A113" s="169" t="str">
        <f>IF(ISBLANK(Nomen.complète!D113),"-",Nomen.complète!D113)</f>
        <v>CH.BUR</v>
      </c>
      <c r="B113" s="170">
        <f>IF(ISBLANK(Nomen.complète!E113),"-",Nomen.complète!E113)</f>
        <v>46342620</v>
      </c>
      <c r="C113" s="165" t="str">
        <f>IF(ISBLANK(Nomen.complète!F113),"-",Nomen.complète!F113)</f>
        <v>Fondation Entre-Lacs, Florère - Le Lieu</v>
      </c>
      <c r="D113" s="75" t="str">
        <f t="shared" si="1"/>
        <v>Fondation Entre-Lacs, Florère - Le Lieu (46342620)</v>
      </c>
    </row>
    <row r="114" spans="1:4" x14ac:dyDescent="0.2">
      <c r="A114" s="169" t="str">
        <f>IF(ISBLANK(Nomen.complète!D114),"-",Nomen.complète!D114)</f>
        <v>CH.BUR</v>
      </c>
      <c r="B114" s="170">
        <f>IF(ISBLANK(Nomen.complète!E114),"-",Nomen.complète!E114)</f>
        <v>40625587</v>
      </c>
      <c r="C114" s="165" t="str">
        <f>IF(ISBLANK(Nomen.complète!F114),"-",Nomen.complète!F114)</f>
        <v>Fondation Entre-Lacs, Maison-Rouge - Yverdon</v>
      </c>
      <c r="D114" s="75" t="str">
        <f t="shared" si="1"/>
        <v>Fondation Entre-Lacs, Maison-Rouge - Yverdon (40625587)</v>
      </c>
    </row>
    <row r="115" spans="1:4" x14ac:dyDescent="0.2">
      <c r="A115" s="169" t="str">
        <f>IF(ISBLANK(Nomen.complète!D115),"-",Nomen.complète!D115)</f>
        <v>CH.BUR</v>
      </c>
      <c r="B115" s="170">
        <f>IF(ISBLANK(Nomen.complète!E115),"-",Nomen.complète!E115)</f>
        <v>67844291</v>
      </c>
      <c r="C115" s="165" t="str">
        <f>IF(ISBLANK(Nomen.complète!F115),"-",Nomen.complète!F115)</f>
        <v>Fondation Entre-Lacs, Yverdon</v>
      </c>
      <c r="D115" s="75" t="str">
        <f t="shared" si="1"/>
        <v>Fondation Entre-Lacs, Yverdon (67844291)</v>
      </c>
    </row>
    <row r="116" spans="1:4" x14ac:dyDescent="0.2">
      <c r="A116" s="169" t="str">
        <f>IF(ISBLANK(Nomen.complète!D116),"-",Nomen.complète!D116)</f>
        <v>CH.BUR</v>
      </c>
      <c r="B116" s="170">
        <f>IF(ISBLANK(Nomen.complète!E116),"-",Nomen.complète!E116)</f>
        <v>66420688</v>
      </c>
      <c r="C116" s="165" t="str">
        <f>IF(ISBLANK(Nomen.complète!F116),"-",Nomen.complète!F116)</f>
        <v>Fondation Eynard-Eynard - Lausanne</v>
      </c>
      <c r="D116" s="75" t="str">
        <f t="shared" si="1"/>
        <v>Fondation Eynard-Eynard - Lausanne (66420688)</v>
      </c>
    </row>
    <row r="117" spans="1:4" x14ac:dyDescent="0.2">
      <c r="A117" s="169" t="str">
        <f>IF(ISBLANK(Nomen.complète!D117),"-",Nomen.complète!D117)</f>
        <v>CH.BUR</v>
      </c>
      <c r="B117" s="170">
        <f>IF(ISBLANK(Nomen.complète!E117),"-",Nomen.complète!E117)</f>
        <v>40744105</v>
      </c>
      <c r="C117" s="165" t="str">
        <f>IF(ISBLANK(Nomen.complète!F117),"-",Nomen.complète!F117)</f>
        <v>Fondation Eynard-Eynard, Vennes - Lausanne</v>
      </c>
      <c r="D117" s="75" t="str">
        <f t="shared" si="1"/>
        <v>Fondation Eynard-Eynard, Vennes - Lausanne (40744105)</v>
      </c>
    </row>
    <row r="118" spans="1:4" x14ac:dyDescent="0.2">
      <c r="A118" s="169" t="str">
        <f>IF(ISBLANK(Nomen.complète!D118),"-",Nomen.complète!D118)</f>
        <v>CH.BUR</v>
      </c>
      <c r="B118" s="170">
        <f>IF(ISBLANK(Nomen.complète!E118),"-",Nomen.complète!E118)</f>
        <v>11866970</v>
      </c>
      <c r="C118" s="165" t="str">
        <f>IF(ISBLANK(Nomen.complète!F118),"-",Nomen.complète!F118)</f>
        <v>Fondation Institution de Lavigny, Centre de préformation La Passerelle - Morges</v>
      </c>
      <c r="D118" s="75" t="str">
        <f t="shared" si="1"/>
        <v>Fondation Institution de Lavigny, Centre de préformation La Passerelle - Morges (11866970)</v>
      </c>
    </row>
    <row r="119" spans="1:4" x14ac:dyDescent="0.2">
      <c r="A119" s="169" t="str">
        <f>IF(ISBLANK(Nomen.complète!D119),"-",Nomen.complète!D119)</f>
        <v>CH.BUR</v>
      </c>
      <c r="B119" s="170">
        <f>IF(ISBLANK(Nomen.complète!E119),"-",Nomen.complète!E119)</f>
        <v>11867047</v>
      </c>
      <c r="C119" s="165" t="str">
        <f>IF(ISBLANK(Nomen.complète!F119),"-",Nomen.complète!F119)</f>
        <v>Fondation Institution de Lavigny, Centre de préformation La Passerelle - Rolle</v>
      </c>
      <c r="D119" s="75" t="str">
        <f t="shared" si="1"/>
        <v>Fondation Institution de Lavigny, Centre de préformation La Passerelle - Rolle (11867047)</v>
      </c>
    </row>
    <row r="120" spans="1:4" x14ac:dyDescent="0.2">
      <c r="A120" s="169" t="str">
        <f>IF(ISBLANK(Nomen.complète!D120),"-",Nomen.complète!D120)</f>
        <v>CH.BUR</v>
      </c>
      <c r="B120" s="170">
        <f>IF(ISBLANK(Nomen.complète!E120),"-",Nomen.complète!E120)</f>
        <v>66402139</v>
      </c>
      <c r="C120" s="165" t="str">
        <f>IF(ISBLANK(Nomen.complète!F120),"-",Nomen.complète!F120)</f>
        <v>Fondation L'Ombelle - Aubonne</v>
      </c>
      <c r="D120" s="75" t="str">
        <f t="shared" si="1"/>
        <v>Fondation L'Ombelle - Aubonne (66402139)</v>
      </c>
    </row>
    <row r="121" spans="1:4" x14ac:dyDescent="0.2">
      <c r="A121" s="169" t="str">
        <f>IF(ISBLANK(Nomen.complète!D121),"-",Nomen.complète!D121)</f>
        <v>CH.BUR</v>
      </c>
      <c r="B121" s="170">
        <f>IF(ISBLANK(Nomen.complète!E121),"-",Nomen.complète!E121)</f>
        <v>66402102</v>
      </c>
      <c r="C121" s="165" t="str">
        <f>IF(ISBLANK(Nomen.complète!F121),"-",Nomen.complète!F121)</f>
        <v>Fondation L'Ombelle - Commugny</v>
      </c>
      <c r="D121" s="75" t="str">
        <f t="shared" si="1"/>
        <v>Fondation L'Ombelle - Commugny (66402102)</v>
      </c>
    </row>
    <row r="122" spans="1:4" x14ac:dyDescent="0.2">
      <c r="A122" s="169" t="str">
        <f>IF(ISBLANK(Nomen.complète!D122),"-",Nomen.complète!D122)</f>
        <v>CH.BUR</v>
      </c>
      <c r="B122" s="170">
        <f>IF(ISBLANK(Nomen.complète!E122),"-",Nomen.complète!E122)</f>
        <v>54477047</v>
      </c>
      <c r="C122" s="165" t="str">
        <f>IF(ISBLANK(Nomen.complète!F122),"-",Nomen.complète!F122)</f>
        <v>Fondation Mérine - Ecole du Château de Carrouge - Moudon</v>
      </c>
      <c r="D122" s="75" t="str">
        <f t="shared" si="1"/>
        <v>Fondation Mérine - Ecole du Château de Carrouge - Moudon (54477047)</v>
      </c>
    </row>
    <row r="123" spans="1:4" x14ac:dyDescent="0.2">
      <c r="A123" s="169" t="str">
        <f>IF(ISBLANK(Nomen.complète!D123),"-",Nomen.complète!D123)</f>
        <v>CH.BUR</v>
      </c>
      <c r="B123" s="170">
        <f>IF(ISBLANK(Nomen.complète!E123),"-",Nomen.complète!E123)</f>
        <v>40609936</v>
      </c>
      <c r="C123" s="165" t="str">
        <f>IF(ISBLANK(Nomen.complète!F123),"-",Nomen.complète!F123)</f>
        <v>Fondation Perceval - St-Prex</v>
      </c>
      <c r="D123" s="75" t="str">
        <f t="shared" si="1"/>
        <v>Fondation Perceval - St-Prex (40609936)</v>
      </c>
    </row>
    <row r="124" spans="1:4" x14ac:dyDescent="0.2">
      <c r="A124" s="169" t="str">
        <f>IF(ISBLANK(Nomen.complète!D124),"-",Nomen.complète!D124)</f>
        <v>CH.BUR</v>
      </c>
      <c r="B124" s="170">
        <f>IF(ISBLANK(Nomen.complète!E124),"-",Nomen.complète!E124)</f>
        <v>63607148</v>
      </c>
      <c r="C124" s="165" t="str">
        <f>IF(ISBLANK(Nomen.complète!F124),"-",Nomen.complète!F124)</f>
        <v>Fondation Renée Delafontaine - La Violette, Le Mont-sur-Lausanne</v>
      </c>
      <c r="D124" s="75" t="str">
        <f t="shared" si="1"/>
        <v>Fondation Renée Delafontaine - La Violette, Le Mont-sur-Lausanne (63607148)</v>
      </c>
    </row>
    <row r="125" spans="1:4" x14ac:dyDescent="0.2">
      <c r="A125" s="169" t="str">
        <f>IF(ISBLANK(Nomen.complète!D125),"-",Nomen.complète!D125)</f>
        <v>CH.BUR</v>
      </c>
      <c r="B125" s="170">
        <f>IF(ISBLANK(Nomen.complète!E125),"-",Nomen.complète!E125)</f>
        <v>50092758</v>
      </c>
      <c r="C125" s="165" t="str">
        <f>IF(ISBLANK(Nomen.complète!F125),"-",Nomen.complète!F125)</f>
        <v>Fondation Renée Delafontaine - Les Semailles, Le Mont-sur-Lausanne</v>
      </c>
      <c r="D125" s="75" t="str">
        <f t="shared" si="1"/>
        <v>Fondation Renée Delafontaine - Les Semailles, Le Mont-sur-Lausanne (50092758)</v>
      </c>
    </row>
    <row r="126" spans="1:4" x14ac:dyDescent="0.2">
      <c r="A126" s="169" t="str">
        <f>IF(ISBLANK(Nomen.complète!D126),"-",Nomen.complète!D126)</f>
        <v>CH.BUR</v>
      </c>
      <c r="B126" s="170">
        <f>IF(ISBLANK(Nomen.complète!E126),"-",Nomen.complète!E126)</f>
        <v>16532400</v>
      </c>
      <c r="C126" s="165" t="str">
        <f>IF(ISBLANK(Nomen.complète!F126),"-",Nomen.complète!F126)</f>
        <v>Great Hope Montessori Sàrl</v>
      </c>
      <c r="D126" s="75" t="str">
        <f t="shared" si="1"/>
        <v>Great Hope Montessori Sàrl (16532400)</v>
      </c>
    </row>
    <row r="127" spans="1:4" x14ac:dyDescent="0.2">
      <c r="A127" s="169" t="str">
        <f>IF(ISBLANK(Nomen.complète!D127),"-",Nomen.complète!D127)</f>
        <v>CH.BUR</v>
      </c>
      <c r="B127" s="170">
        <f>IF(ISBLANK(Nomen.complète!E127),"-",Nomen.complète!E127)</f>
        <v>65619235</v>
      </c>
      <c r="C127" s="165" t="str">
        <f>IF(ISBLANK(Nomen.complète!F127),"-",Nomen.complète!F127)</f>
        <v>Gymnase du Soir</v>
      </c>
      <c r="D127" s="75" t="str">
        <f t="shared" si="1"/>
        <v>Gymnase du Soir (65619235)</v>
      </c>
    </row>
    <row r="128" spans="1:4" x14ac:dyDescent="0.2">
      <c r="A128" s="169" t="str">
        <f>IF(ISBLANK(Nomen.complète!D128),"-",Nomen.complète!D128)</f>
        <v>CH.BUR</v>
      </c>
      <c r="B128" s="170">
        <f>IF(ISBLANK(Nomen.complète!E128),"-",Nomen.complète!E128)</f>
        <v>64132605</v>
      </c>
      <c r="C128" s="165" t="str">
        <f>IF(ISBLANK(Nomen.complète!F128),"-",Nomen.complète!F128)</f>
        <v>Haut-Lac Ecole internationale (Enfantine + primaire)</v>
      </c>
      <c r="D128" s="75" t="str">
        <f t="shared" si="1"/>
        <v>Haut-Lac Ecole internationale (Enfantine + primaire) (64132605)</v>
      </c>
    </row>
    <row r="129" spans="1:4" x14ac:dyDescent="0.2">
      <c r="A129" s="169" t="str">
        <f>IF(ISBLANK(Nomen.complète!D129),"-",Nomen.complète!D129)</f>
        <v>CH.BUR</v>
      </c>
      <c r="B129" s="170">
        <f>IF(ISBLANK(Nomen.complète!E129),"-",Nomen.complète!E129)</f>
        <v>67871117</v>
      </c>
      <c r="C129" s="165" t="str">
        <f>IF(ISBLANK(Nomen.complète!F129),"-",Nomen.complète!F129)</f>
        <v>Haut-Lac Ecole internationale (Secondaire)</v>
      </c>
      <c r="D129" s="75" t="str">
        <f t="shared" si="1"/>
        <v>Haut-Lac Ecole internationale (Secondaire) (67871117)</v>
      </c>
    </row>
    <row r="130" spans="1:4" x14ac:dyDescent="0.2">
      <c r="A130" s="169" t="str">
        <f>IF(ISBLANK(Nomen.complète!D130),"-",Nomen.complète!D130)</f>
        <v>CH.BUR</v>
      </c>
      <c r="B130" s="170">
        <f>IF(ISBLANK(Nomen.complète!E130),"-",Nomen.complète!E130)</f>
        <v>61538235</v>
      </c>
      <c r="C130" s="165" t="str">
        <f>IF(ISBLANK(Nomen.complète!F130),"-",Nomen.complète!F130)</f>
        <v>Home-Chez-Nous, Le Mont-sur-Lausanne</v>
      </c>
      <c r="D130" s="75" t="str">
        <f t="shared" si="1"/>
        <v>Home-Chez-Nous, Le Mont-sur-Lausanne (61538235)</v>
      </c>
    </row>
    <row r="131" spans="1:4" x14ac:dyDescent="0.2">
      <c r="A131" s="169" t="str">
        <f>IF(ISBLANK(Nomen.complète!D131),"-",Nomen.complète!D131)</f>
        <v>CH.BUR</v>
      </c>
      <c r="B131" s="170">
        <f>IF(ISBLANK(Nomen.complète!E131),"-",Nomen.complète!E131)</f>
        <v>52077417</v>
      </c>
      <c r="C131" s="165" t="str">
        <f>IF(ISBLANK(Nomen.complète!F131),"-",Nomen.complète!F131)</f>
        <v>Hôpital de l'Enfance, Centre psychothérapeutique - Lausanne</v>
      </c>
      <c r="D131" s="75" t="str">
        <f t="shared" si="1"/>
        <v>Hôpital de l'Enfance, Centre psychothérapeutique - Lausanne (52077417)</v>
      </c>
    </row>
    <row r="132" spans="1:4" x14ac:dyDescent="0.2">
      <c r="A132" s="169" t="str">
        <f>IF(ISBLANK(Nomen.complète!D132),"-",Nomen.complète!D132)</f>
        <v>CH.BUR</v>
      </c>
      <c r="B132" s="170">
        <f>IF(ISBLANK(Nomen.complète!E132),"-",Nomen.complète!E132)</f>
        <v>82577032</v>
      </c>
      <c r="C132" s="165" t="str">
        <f>IF(ISBLANK(Nomen.complète!F132),"-",Nomen.complète!F132)</f>
        <v>Institut LE ROSEY</v>
      </c>
      <c r="D132" s="75" t="str">
        <f t="shared" si="1"/>
        <v>Institut LE ROSEY (82577032)</v>
      </c>
    </row>
    <row r="133" spans="1:4" x14ac:dyDescent="0.2">
      <c r="A133" s="169" t="str">
        <f>IF(ISBLANK(Nomen.complète!D133),"-",Nomen.complète!D133)</f>
        <v>CH.BUR</v>
      </c>
      <c r="B133" s="170">
        <f>IF(ISBLANK(Nomen.complète!E133),"-",Nomen.complète!E133)</f>
        <v>40081352</v>
      </c>
      <c r="C133" s="165" t="str">
        <f>IF(ISBLANK(Nomen.complète!F133),"-",Nomen.complète!F133)</f>
        <v>Institut Monte Rosa</v>
      </c>
      <c r="D133" s="75" t="str">
        <f t="shared" ref="D133:D196" si="2">IF(B133="-",B133,C133&amp; " (" &amp;B133&amp;")")</f>
        <v>Institut Monte Rosa (40081352)</v>
      </c>
    </row>
    <row r="134" spans="1:4" x14ac:dyDescent="0.2">
      <c r="A134" s="169" t="str">
        <f>IF(ISBLANK(Nomen.complète!D134),"-",Nomen.complète!D134)</f>
        <v>CH.BUR</v>
      </c>
      <c r="B134" s="170">
        <f>IF(ISBLANK(Nomen.complète!E134),"-",Nomen.complète!E134)</f>
        <v>70266465</v>
      </c>
      <c r="C134" s="165" t="str">
        <f>IF(ISBLANK(Nomen.complète!F134),"-",Nomen.complète!F134)</f>
        <v>Institut Mont-Olivet - La Côte</v>
      </c>
      <c r="D134" s="75" t="str">
        <f t="shared" si="2"/>
        <v>Institut Mont-Olivet - La Côte (70266465)</v>
      </c>
    </row>
    <row r="135" spans="1:4" x14ac:dyDescent="0.2">
      <c r="A135" s="169" t="str">
        <f>IF(ISBLANK(Nomen.complète!D135),"-",Nomen.complète!D135)</f>
        <v>CH.BUR</v>
      </c>
      <c r="B135" s="170">
        <f>IF(ISBLANK(Nomen.complète!E135),"-",Nomen.complète!E135)</f>
        <v>60483040</v>
      </c>
      <c r="C135" s="165" t="str">
        <f>IF(ISBLANK(Nomen.complète!F135),"-",Nomen.complète!F135)</f>
        <v>Institut suisse d'enseignement de gestion ISEIG</v>
      </c>
      <c r="D135" s="75" t="str">
        <f t="shared" si="2"/>
        <v>Institut suisse d'enseignement de gestion ISEIG (60483040)</v>
      </c>
    </row>
    <row r="136" spans="1:4" x14ac:dyDescent="0.2">
      <c r="A136" s="169" t="str">
        <f>IF(ISBLANK(Nomen.complète!D136),"-",Nomen.complète!D136)</f>
        <v>CH.BUR</v>
      </c>
      <c r="B136" s="170">
        <f>IF(ISBLANK(Nomen.complète!E136),"-",Nomen.complète!E136)</f>
        <v>40040450</v>
      </c>
      <c r="C136" s="165" t="str">
        <f>IF(ISBLANK(Nomen.complète!F136),"-",Nomen.complète!F136)</f>
        <v>Internat pédagogique et thérapeutique - Serix - Palézieux</v>
      </c>
      <c r="D136" s="75" t="str">
        <f t="shared" si="2"/>
        <v>Internat pédagogique et thérapeutique - Serix - Palézieux (40040450)</v>
      </c>
    </row>
    <row r="137" spans="1:4" x14ac:dyDescent="0.2">
      <c r="A137" s="169" t="str">
        <f>IF(ISBLANK(Nomen.complète!D137),"-",Nomen.complète!D137)</f>
        <v>CH.BUR</v>
      </c>
      <c r="B137" s="170">
        <f>IF(ISBLANK(Nomen.complète!E137),"-",Nomen.complète!E137)</f>
        <v>40024291</v>
      </c>
      <c r="C137" s="165" t="str">
        <f>IF(ISBLANK(Nomen.complète!F137),"-",Nomen.complète!F137)</f>
        <v>International School of Lausanne</v>
      </c>
      <c r="D137" s="75" t="str">
        <f t="shared" si="2"/>
        <v>International School of Lausanne (40024291)</v>
      </c>
    </row>
    <row r="138" spans="1:4" x14ac:dyDescent="0.2">
      <c r="A138" s="169" t="str">
        <f>IF(ISBLANK(Nomen.complète!D138),"-",Nomen.complète!D138)</f>
        <v>CH.BUR</v>
      </c>
      <c r="B138" s="170">
        <f>IF(ISBLANK(Nomen.complète!E138),"-",Nomen.complète!E138)</f>
        <v>40762455</v>
      </c>
      <c r="C138" s="165" t="str">
        <f>IF(ISBLANK(Nomen.complète!F138),"-",Nomen.complète!F138)</f>
        <v>ISM Institut Sainte-Marcelline</v>
      </c>
      <c r="D138" s="75" t="str">
        <f t="shared" si="2"/>
        <v>ISM Institut Sainte-Marcelline (40762455)</v>
      </c>
    </row>
    <row r="139" spans="1:4" x14ac:dyDescent="0.2">
      <c r="A139" s="169" t="str">
        <f>IF(ISBLANK(Nomen.complète!D139),"-",Nomen.complète!D139)</f>
        <v>CH.BUR</v>
      </c>
      <c r="B139" s="170">
        <f>IF(ISBLANK(Nomen.complète!E139),"-",Nomen.complète!E139)</f>
        <v>78557594</v>
      </c>
      <c r="C139" s="165" t="str">
        <f>IF(ISBLANK(Nomen.complète!F139),"-",Nomen.complète!F139)</f>
        <v>IST Ecole supérieure de tourisme</v>
      </c>
      <c r="D139" s="75" t="str">
        <f t="shared" si="2"/>
        <v>IST Ecole supérieure de tourisme (78557594)</v>
      </c>
    </row>
    <row r="140" spans="1:4" x14ac:dyDescent="0.2">
      <c r="A140" s="169" t="str">
        <f>IF(ISBLANK(Nomen.complète!D140),"-",Nomen.complète!D140)</f>
        <v>CH.BUR</v>
      </c>
      <c r="B140" s="170">
        <f>IF(ISBLANK(Nomen.complète!E140),"-",Nomen.complète!E140)</f>
        <v>11009382</v>
      </c>
      <c r="C140" s="165" t="str">
        <f>IF(ISBLANK(Nomen.complète!F140),"-",Nomen.complète!F140)</f>
        <v>Jeunes Pousses</v>
      </c>
      <c r="D140" s="75" t="str">
        <f t="shared" si="2"/>
        <v>Jeunes Pousses (11009382)</v>
      </c>
    </row>
    <row r="141" spans="1:4" x14ac:dyDescent="0.2">
      <c r="A141" s="169" t="str">
        <f>IF(ISBLANK(Nomen.complète!D141),"-",Nomen.complète!D141)</f>
        <v>CH.BUR</v>
      </c>
      <c r="B141" s="170">
        <f>IF(ISBLANK(Nomen.complète!E141),"-",Nomen.complète!E141)</f>
        <v>62507500</v>
      </c>
      <c r="C141" s="165" t="str">
        <f>IF(ISBLANK(Nomen.complète!F141),"-",Nomen.complète!F141)</f>
        <v>Kalaidos Banking + Finance School SA</v>
      </c>
      <c r="D141" s="75" t="str">
        <f t="shared" si="2"/>
        <v>Kalaidos Banking + Finance School SA (62507500)</v>
      </c>
    </row>
    <row r="142" spans="1:4" x14ac:dyDescent="0.2">
      <c r="A142" s="169" t="str">
        <f>IF(ISBLANK(Nomen.complète!D142),"-",Nomen.complète!D142)</f>
        <v>CH.BUR</v>
      </c>
      <c r="B142" s="170">
        <f>IF(ISBLANK(Nomen.complète!E142),"-",Nomen.complète!E142)</f>
        <v>63513500</v>
      </c>
      <c r="C142" s="165" t="str">
        <f>IF(ISBLANK(Nomen.complète!F142),"-",Nomen.complète!F142)</f>
        <v>KLAS SA Kumon Leysin Academy of Switzerland</v>
      </c>
      <c r="D142" s="75" t="str">
        <f t="shared" si="2"/>
        <v>KLAS SA Kumon Leysin Academy of Switzerland (63513500)</v>
      </c>
    </row>
    <row r="143" spans="1:4" x14ac:dyDescent="0.2">
      <c r="A143" s="169" t="str">
        <f>IF(ISBLANK(Nomen.complète!D143),"-",Nomen.complète!D143)</f>
        <v>CH.BUR</v>
      </c>
      <c r="B143" s="170">
        <f>IF(ISBLANK(Nomen.complète!E143),"-",Nomen.complète!E143)</f>
        <v>72455104</v>
      </c>
      <c r="C143" s="165" t="str">
        <f>IF(ISBLANK(Nomen.complète!F143),"-",Nomen.complète!F143)</f>
        <v>La Côte International School SA</v>
      </c>
      <c r="D143" s="75" t="str">
        <f t="shared" si="2"/>
        <v>La Côte International School SA (72455104)</v>
      </c>
    </row>
    <row r="144" spans="1:4" x14ac:dyDescent="0.2">
      <c r="A144" s="169" t="str">
        <f>IF(ISBLANK(Nomen.complète!D144),"-",Nomen.complète!D144)</f>
        <v>CH.BUR</v>
      </c>
      <c r="B144" s="170">
        <f>IF(ISBLANK(Nomen.complète!E144),"-",Nomen.complète!E144)</f>
        <v>96385464</v>
      </c>
      <c r="C144" s="165" t="str">
        <f>IF(ISBLANK(Nomen.complète!F144),"-",Nomen.complète!F144)</f>
        <v>La Découverte</v>
      </c>
      <c r="D144" s="75" t="str">
        <f t="shared" si="2"/>
        <v>La Découverte (96385464)</v>
      </c>
    </row>
    <row r="145" spans="1:4" x14ac:dyDescent="0.2">
      <c r="A145" s="169" t="str">
        <f>IF(ISBLANK(Nomen.complète!D145),"-",Nomen.complète!D145)</f>
        <v>CH.BUR</v>
      </c>
      <c r="B145" s="170">
        <f>IF(ISBLANK(Nomen.complète!E145),"-",Nomen.complète!E145)</f>
        <v>67371676</v>
      </c>
      <c r="C145" s="165" t="str">
        <f>IF(ISBLANK(Nomen.complète!F145),"-",Nomen.complète!F145)</f>
        <v>La Manufacture - Haute école des arts de la scène</v>
      </c>
      <c r="D145" s="75" t="str">
        <f t="shared" si="2"/>
        <v>La Manufacture - Haute école des arts de la scène (67371676)</v>
      </c>
    </row>
    <row r="146" spans="1:4" x14ac:dyDescent="0.2">
      <c r="A146" s="169" t="str">
        <f>IF(ISBLANK(Nomen.complète!D146),"-",Nomen.complète!D146)</f>
        <v>CH.BUR</v>
      </c>
      <c r="B146" s="170">
        <f>IF(ISBLANK(Nomen.complète!E146),"-",Nomen.complète!E146)</f>
        <v>15055426</v>
      </c>
      <c r="C146" s="165" t="str">
        <f>IF(ISBLANK(Nomen.complète!F146),"-",Nomen.complète!F146)</f>
        <v>La RIA, Rire, Inventer, Apprendre</v>
      </c>
      <c r="D146" s="75" t="str">
        <f t="shared" si="2"/>
        <v>La RIA, Rire, Inventer, Apprendre (15055426)</v>
      </c>
    </row>
    <row r="147" spans="1:4" x14ac:dyDescent="0.2">
      <c r="A147" s="169" t="str">
        <f>IF(ISBLANK(Nomen.complète!D147),"-",Nomen.complète!D147)</f>
        <v>CH.BUR</v>
      </c>
      <c r="B147" s="170">
        <f>IF(ISBLANK(Nomen.complète!E147),"-",Nomen.complète!E147)</f>
        <v>13471309</v>
      </c>
      <c r="C147" s="165" t="str">
        <f>IF(ISBLANK(Nomen.complète!F147),"-",Nomen.complète!F147)</f>
        <v>La Tourmaline, Corsier</v>
      </c>
      <c r="D147" s="75" t="str">
        <f t="shared" si="2"/>
        <v>La Tourmaline, Corsier (13471309)</v>
      </c>
    </row>
    <row r="148" spans="1:4" x14ac:dyDescent="0.2">
      <c r="A148" s="169" t="str">
        <f>IF(ISBLANK(Nomen.complète!D148),"-",Nomen.complète!D148)</f>
        <v>CH.BUR</v>
      </c>
      <c r="B148" s="170">
        <f>IF(ISBLANK(Nomen.complète!E148),"-",Nomen.complète!E148)</f>
        <v>13471335</v>
      </c>
      <c r="C148" s="165" t="str">
        <f>IF(ISBLANK(Nomen.complète!F148),"-",Nomen.complète!F148)</f>
        <v>L'Aventurine</v>
      </c>
      <c r="D148" s="75" t="str">
        <f t="shared" si="2"/>
        <v>L'Aventurine (13471335)</v>
      </c>
    </row>
    <row r="149" spans="1:4" x14ac:dyDescent="0.2">
      <c r="A149" s="169" t="str">
        <f>IF(ISBLANK(Nomen.complète!D149),"-",Nomen.complète!D149)</f>
        <v>CH.BUR</v>
      </c>
      <c r="B149" s="170">
        <f>IF(ISBLANK(Nomen.complète!E149),"-",Nomen.complète!E149)</f>
        <v>52186623</v>
      </c>
      <c r="C149" s="165" t="str">
        <f>IF(ISBLANK(Nomen.complète!F149),"-",Nomen.complète!F149)</f>
        <v>Lavigny, Ecole La Passerelle - Lavigny</v>
      </c>
      <c r="D149" s="75" t="str">
        <f t="shared" si="2"/>
        <v>Lavigny, Ecole La Passerelle - Lavigny (52186623)</v>
      </c>
    </row>
    <row r="150" spans="1:4" x14ac:dyDescent="0.2">
      <c r="A150" s="169" t="str">
        <f>IF(ISBLANK(Nomen.complète!D150),"-",Nomen.complète!D150)</f>
        <v>CH.BUR</v>
      </c>
      <c r="B150" s="170">
        <f>IF(ISBLANK(Nomen.complète!E150),"-",Nomen.complète!E150)</f>
        <v>62273260</v>
      </c>
      <c r="C150" s="165" t="str">
        <f>IF(ISBLANK(Nomen.complète!F150),"-",Nomen.complète!F150)</f>
        <v>LE CHÂTELARD</v>
      </c>
      <c r="D150" s="75" t="str">
        <f t="shared" si="2"/>
        <v>LE CHÂTELARD (62273260)</v>
      </c>
    </row>
    <row r="151" spans="1:4" x14ac:dyDescent="0.2">
      <c r="A151" s="169" t="str">
        <f>IF(ISBLANK(Nomen.complète!D151),"-",Nomen.complète!D151)</f>
        <v>CH.BUR</v>
      </c>
      <c r="B151" s="170">
        <f>IF(ISBLANK(Nomen.complète!E151),"-",Nomen.complète!E151)</f>
        <v>83673995</v>
      </c>
      <c r="C151" s="165" t="str">
        <f>IF(ISBLANK(Nomen.complète!F151),"-",Nomen.complète!F151)</f>
        <v>L'Ecoline</v>
      </c>
      <c r="D151" s="75" t="str">
        <f t="shared" si="2"/>
        <v>L'Ecoline (83673995)</v>
      </c>
    </row>
    <row r="152" spans="1:4" x14ac:dyDescent="0.2">
      <c r="A152" s="169" t="str">
        <f>IF(ISBLANK(Nomen.complète!D152),"-",Nomen.complète!D152)</f>
        <v>CH.BUR</v>
      </c>
      <c r="B152" s="170">
        <f>IF(ISBLANK(Nomen.complète!E152),"-",Nomen.complète!E152)</f>
        <v>42508016</v>
      </c>
      <c r="C152" s="165" t="str">
        <f>IF(ISBLANK(Nomen.complète!F152),"-",Nomen.complète!F152)</f>
        <v>L'Espérance, Ecole Auguste Buchet - Etoy</v>
      </c>
      <c r="D152" s="75" t="str">
        <f t="shared" si="2"/>
        <v>L'Espérance, Ecole Auguste Buchet - Etoy (42508016)</v>
      </c>
    </row>
    <row r="153" spans="1:4" x14ac:dyDescent="0.2">
      <c r="A153" s="169" t="str">
        <f>IF(ISBLANK(Nomen.complète!D153),"-",Nomen.complète!D153)</f>
        <v>CH.BUR</v>
      </c>
      <c r="B153" s="170">
        <f>IF(ISBLANK(Nomen.complète!E153),"-",Nomen.complète!E153)</f>
        <v>40688388</v>
      </c>
      <c r="C153" s="165" t="str">
        <f>IF(ISBLANK(Nomen.complète!F153),"-",Nomen.complète!F153)</f>
        <v>Leysin American School in Switzerland (LAS)</v>
      </c>
      <c r="D153" s="75" t="str">
        <f t="shared" si="2"/>
        <v>Leysin American School in Switzerland (LAS) (40688388)</v>
      </c>
    </row>
    <row r="154" spans="1:4" x14ac:dyDescent="0.2">
      <c r="A154" s="169" t="str">
        <f>IF(ISBLANK(Nomen.complète!D154),"-",Nomen.complète!D154)</f>
        <v>CH.BUR</v>
      </c>
      <c r="B154" s="170">
        <f>IF(ISBLANK(Nomen.complète!E154),"-",Nomen.complète!E154)</f>
        <v>63993552</v>
      </c>
      <c r="C154" s="165" t="str">
        <f>IF(ISBLANK(Nomen.complète!F154),"-",Nomen.complète!F154)</f>
        <v>Liceo V. Pareto, Lausanne</v>
      </c>
      <c r="D154" s="75" t="str">
        <f t="shared" si="2"/>
        <v>Liceo V. Pareto, Lausanne (63993552)</v>
      </c>
    </row>
    <row r="155" spans="1:4" x14ac:dyDescent="0.2">
      <c r="A155" s="169" t="str">
        <f>IF(ISBLANK(Nomen.complète!D155),"-",Nomen.complète!D155)</f>
        <v>CH.BUR</v>
      </c>
      <c r="B155" s="170">
        <f>IF(ISBLANK(Nomen.complète!E155),"-",Nomen.complète!E155)</f>
        <v>81955801</v>
      </c>
      <c r="C155" s="165" t="str">
        <f>IF(ISBLANK(Nomen.complète!F155),"-",Nomen.complète!F155)</f>
        <v>Liceo V. Pareto, Mies</v>
      </c>
      <c r="D155" s="75" t="str">
        <f t="shared" si="2"/>
        <v>Liceo V. Pareto, Mies (81955801)</v>
      </c>
    </row>
    <row r="156" spans="1:4" x14ac:dyDescent="0.2">
      <c r="A156" s="169" t="str">
        <f>IF(ISBLANK(Nomen.complète!D156),"-",Nomen.complète!D156)</f>
        <v>CH.BUR</v>
      </c>
      <c r="B156" s="170">
        <f>IF(ISBLANK(Nomen.complète!E156),"-",Nomen.complète!E156)</f>
        <v>79350538</v>
      </c>
      <c r="C156" s="165" t="str">
        <f>IF(ISBLANK(Nomen.complète!F156),"-",Nomen.complète!F156)</f>
        <v>L'Idylle Montessori</v>
      </c>
      <c r="D156" s="75" t="str">
        <f t="shared" si="2"/>
        <v>L'Idylle Montessori (79350538)</v>
      </c>
    </row>
    <row r="157" spans="1:4" x14ac:dyDescent="0.2">
      <c r="A157" s="169" t="str">
        <f>IF(ISBLANK(Nomen.complète!D157),"-",Nomen.complète!D157)</f>
        <v>CH.BUR</v>
      </c>
      <c r="B157" s="170">
        <f>IF(ISBLANK(Nomen.complète!E157),"-",Nomen.complète!E157)</f>
        <v>14842790</v>
      </c>
      <c r="C157" s="165" t="str">
        <f>IF(ISBLANK(Nomen.complète!F157),"-",Nomen.complète!F157)</f>
        <v>Life School Riviera</v>
      </c>
      <c r="D157" s="75" t="str">
        <f t="shared" si="2"/>
        <v>Life School Riviera (14842790)</v>
      </c>
    </row>
    <row r="158" spans="1:4" x14ac:dyDescent="0.2">
      <c r="A158" s="169" t="str">
        <f>IF(ISBLANK(Nomen.complète!D158),"-",Nomen.complète!D158)</f>
        <v>CH.BUR</v>
      </c>
      <c r="B158" s="170">
        <f>IF(ISBLANK(Nomen.complète!E158),"-",Nomen.complète!E158)</f>
        <v>90713654</v>
      </c>
      <c r="C158" s="165" t="str">
        <f>IF(ISBLANK(Nomen.complète!F158),"-",Nomen.complète!F158)</f>
        <v>Malvern College</v>
      </c>
      <c r="D158" s="75" t="str">
        <f t="shared" si="2"/>
        <v>Malvern College (90713654)</v>
      </c>
    </row>
    <row r="159" spans="1:4" x14ac:dyDescent="0.2">
      <c r="A159" s="169" t="str">
        <f>IF(ISBLANK(Nomen.complète!D159),"-",Nomen.complète!D159)</f>
        <v>CH.BUR</v>
      </c>
      <c r="B159" s="170">
        <f>IF(ISBLANK(Nomen.complète!E159),"-",Nomen.complète!E159)</f>
        <v>11524099</v>
      </c>
      <c r="C159" s="165" t="str">
        <f>IF(ISBLANK(Nomen.complète!F159),"-",Nomen.complète!F159)</f>
        <v>Montessori Le Valentin</v>
      </c>
      <c r="D159" s="75" t="str">
        <f t="shared" si="2"/>
        <v>Montessori Le Valentin (11524099)</v>
      </c>
    </row>
    <row r="160" spans="1:4" x14ac:dyDescent="0.2">
      <c r="A160" s="169" t="str">
        <f>IF(ISBLANK(Nomen.complète!D160),"-",Nomen.complète!D160)</f>
        <v>CH.BUR</v>
      </c>
      <c r="B160" s="170">
        <f>IF(ISBLANK(Nomen.complète!E160),"-",Nomen.complète!E160)</f>
        <v>77576590</v>
      </c>
      <c r="C160" s="165" t="str">
        <f>IF(ISBLANK(Nomen.complète!F160),"-",Nomen.complète!F160)</f>
        <v>Montessori Seeds of Knowledge</v>
      </c>
      <c r="D160" s="75" t="str">
        <f t="shared" si="2"/>
        <v>Montessori Seeds of Knowledge (77576590)</v>
      </c>
    </row>
    <row r="161" spans="1:4" x14ac:dyDescent="0.2">
      <c r="A161" s="169" t="str">
        <f>IF(ISBLANK(Nomen.complète!D161),"-",Nomen.complète!D161)</f>
        <v>CH.BUR</v>
      </c>
      <c r="B161" s="170">
        <f>IF(ISBLANK(Nomen.complète!E161),"-",Nomen.complète!E161)</f>
        <v>91814274</v>
      </c>
      <c r="C161" s="165" t="str">
        <f>IF(ISBLANK(Nomen.complète!F161),"-",Nomen.complète!F161)</f>
        <v>Notre Dame des Champs</v>
      </c>
      <c r="D161" s="75" t="str">
        <f t="shared" si="2"/>
        <v>Notre Dame des Champs (91814274)</v>
      </c>
    </row>
    <row r="162" spans="1:4" x14ac:dyDescent="0.2">
      <c r="A162" s="169" t="str">
        <f>IF(ISBLANK(Nomen.complète!D162),"-",Nomen.complète!D162)</f>
        <v>CH.BUR</v>
      </c>
      <c r="B162" s="170">
        <f>IF(ISBLANK(Nomen.complète!E162),"-",Nomen.complète!E162)</f>
        <v>99336361</v>
      </c>
      <c r="C162" s="165" t="str">
        <f>IF(ISBLANK(Nomen.complète!F162),"-",Nomen.complète!F162)</f>
        <v>Polykids</v>
      </c>
      <c r="D162" s="75" t="str">
        <f t="shared" si="2"/>
        <v>Polykids (99336361)</v>
      </c>
    </row>
    <row r="163" spans="1:4" x14ac:dyDescent="0.2">
      <c r="A163" s="169" t="str">
        <f>IF(ISBLANK(Nomen.complète!D163),"-",Nomen.complète!D163)</f>
        <v>CH.BUR</v>
      </c>
      <c r="B163" s="170">
        <f>IF(ISBLANK(Nomen.complète!E163),"-",Nomen.complète!E163)</f>
        <v>40569634</v>
      </c>
      <c r="C163" s="165" t="str">
        <f>IF(ISBLANK(Nomen.complète!F163),"-",Nomen.complète!F163)</f>
        <v>Pré-de-Vert, Rolle</v>
      </c>
      <c r="D163" s="75" t="str">
        <f t="shared" si="2"/>
        <v>Pré-de-Vert, Rolle (40569634)</v>
      </c>
    </row>
    <row r="164" spans="1:4" x14ac:dyDescent="0.2">
      <c r="A164" s="169" t="str">
        <f>IF(ISBLANK(Nomen.complète!D164),"-",Nomen.complète!D164)</f>
        <v>CH.BUR</v>
      </c>
      <c r="B164" s="170">
        <f>IF(ISBLANK(Nomen.complète!E164),"-",Nomen.complète!E164)</f>
        <v>78427461</v>
      </c>
      <c r="C164" s="165" t="str">
        <f>IF(ISBLANK(Nomen.complète!F164),"-",Nomen.complète!F164)</f>
        <v>Romandie Formation</v>
      </c>
      <c r="D164" s="75" t="str">
        <f t="shared" si="2"/>
        <v>Romandie Formation (78427461)</v>
      </c>
    </row>
    <row r="165" spans="1:4" x14ac:dyDescent="0.2">
      <c r="A165" s="169" t="str">
        <f>IF(ISBLANK(Nomen.complète!D165),"-",Nomen.complète!D165)</f>
        <v>CH.BUR</v>
      </c>
      <c r="B165" s="170">
        <f>IF(ISBLANK(Nomen.complète!E165),"-",Nomen.complète!E165)</f>
        <v>40089346</v>
      </c>
      <c r="C165" s="165" t="str">
        <f>IF(ISBLANK(Nomen.complète!F165),"-",Nomen.complète!F165)</f>
        <v>St-George's International School</v>
      </c>
      <c r="D165" s="75" t="str">
        <f t="shared" si="2"/>
        <v>St-George's International School (40089346)</v>
      </c>
    </row>
    <row r="166" spans="1:4" x14ac:dyDescent="0.2">
      <c r="A166" s="169" t="str">
        <f>IF(ISBLANK(Nomen.complète!D166),"-",Nomen.complète!D166)</f>
        <v>CH.BUR</v>
      </c>
      <c r="B166" s="170">
        <f>IF(ISBLANK(Nomen.complète!E166),"-",Nomen.complète!E166)</f>
        <v>70633605</v>
      </c>
      <c r="C166" s="165" t="str">
        <f>IF(ISBLANK(Nomen.complète!F166),"-",Nomen.complète!F166)</f>
        <v>St-George's International School</v>
      </c>
      <c r="D166" s="75" t="str">
        <f t="shared" si="2"/>
        <v>St-George's International School (70633605)</v>
      </c>
    </row>
    <row r="167" spans="1:4" x14ac:dyDescent="0.2">
      <c r="A167" s="169" t="str">
        <f>IF(ISBLANK(Nomen.complète!D167),"-",Nomen.complète!D167)</f>
        <v>CH.BUR</v>
      </c>
      <c r="B167" s="170">
        <f>IF(ISBLANK(Nomen.complète!E167),"-",Nomen.complète!E167)</f>
        <v>65721818</v>
      </c>
      <c r="C167" s="165" t="str">
        <f>IF(ISBLANK(Nomen.complète!F167),"-",Nomen.complète!F167)</f>
        <v>Surval Montreux SA</v>
      </c>
      <c r="D167" s="75" t="str">
        <f t="shared" si="2"/>
        <v>Surval Montreux SA (65721818)</v>
      </c>
    </row>
    <row r="168" spans="1:4" x14ac:dyDescent="0.2">
      <c r="A168" s="169" t="str">
        <f>IF(ISBLANK(Nomen.complète!D168),"-",Nomen.complète!D168)</f>
        <v>CH.BUR</v>
      </c>
      <c r="B168" s="170">
        <f>IF(ISBLANK(Nomen.complète!E168),"-",Nomen.complète!E168)</f>
        <v>96171797</v>
      </c>
      <c r="C168" s="165" t="str">
        <f>IF(ISBLANK(Nomen.complète!F168),"-",Nomen.complète!F168)</f>
        <v>The Secret of Childhood</v>
      </c>
      <c r="D168" s="75" t="str">
        <f t="shared" si="2"/>
        <v>The Secret of Childhood (96171797)</v>
      </c>
    </row>
    <row r="169" spans="1:4" x14ac:dyDescent="0.2">
      <c r="A169" s="169" t="str">
        <f>IF(ISBLANK(Nomen.complète!D169),"-",Nomen.complète!D169)</f>
        <v>CH.BUR</v>
      </c>
      <c r="B169" s="170">
        <f>IF(ISBLANK(Nomen.complète!E169),"-",Nomen.complète!E169)</f>
        <v>91888370</v>
      </c>
      <c r="C169" s="165" t="str">
        <f>IF(ISBLANK(Nomen.complète!F169),"-",Nomen.complète!F169)</f>
        <v>USPI Formation</v>
      </c>
      <c r="D169" s="75" t="str">
        <f t="shared" si="2"/>
        <v>USPI Formation (91888370)</v>
      </c>
    </row>
    <row r="170" spans="1:4" x14ac:dyDescent="0.2">
      <c r="A170" s="169" t="str">
        <f>IF(ISBLANK(Nomen.complète!D170),"-",Nomen.complète!D170)</f>
        <v>CH.BUR</v>
      </c>
      <c r="B170" s="170">
        <f>IF(ISBLANK(Nomen.complète!E170),"-",Nomen.complète!E170)</f>
        <v>86960672</v>
      </c>
      <c r="C170" s="165" t="str">
        <f>IF(ISBLANK(Nomen.complète!F170),"-",Nomen.complète!F170)</f>
        <v>Vivalys</v>
      </c>
      <c r="D170" s="75" t="str">
        <f t="shared" si="2"/>
        <v>Vivalys (86960672)</v>
      </c>
    </row>
    <row r="171" spans="1:4" x14ac:dyDescent="0.2">
      <c r="A171" s="169" t="str">
        <f>IF(ISBLANK(Nomen.complète!D171),"-",Nomen.complète!D171)</f>
        <v>-</v>
      </c>
      <c r="B171" s="170" t="str">
        <f>IF(ISBLANK(Nomen.complète!E171),"-",Nomen.complète!E171)</f>
        <v>-</v>
      </c>
      <c r="C171" s="165" t="str">
        <f>IF(ISBLANK(Nomen.complète!F171),"-",Nomen.complète!F171)</f>
        <v>-</v>
      </c>
      <c r="D171" s="75" t="str">
        <f t="shared" si="2"/>
        <v>-</v>
      </c>
    </row>
    <row r="172" spans="1:4" x14ac:dyDescent="0.2">
      <c r="A172" s="169" t="str">
        <f>IF(ISBLANK(Nomen.complète!D172),"-",Nomen.complète!D172)</f>
        <v>-</v>
      </c>
      <c r="B172" s="170" t="str">
        <f>IF(ISBLANK(Nomen.complète!E172),"-",Nomen.complète!E172)</f>
        <v>-</v>
      </c>
      <c r="C172" s="165" t="str">
        <f>IF(ISBLANK(Nomen.complète!F172),"-",Nomen.complète!F172)</f>
        <v>-</v>
      </c>
      <c r="D172" s="75" t="str">
        <f t="shared" si="2"/>
        <v>-</v>
      </c>
    </row>
    <row r="173" spans="1:4" x14ac:dyDescent="0.2">
      <c r="A173" s="169" t="str">
        <f>IF(ISBLANK(Nomen.complète!D173),"-",Nomen.complète!D173)</f>
        <v>-</v>
      </c>
      <c r="B173" s="170" t="str">
        <f>IF(ISBLANK(Nomen.complète!E173),"-",Nomen.complète!E173)</f>
        <v>-</v>
      </c>
      <c r="C173" s="165" t="str">
        <f>IF(ISBLANK(Nomen.complète!F173),"-",Nomen.complète!F173)</f>
        <v>-</v>
      </c>
      <c r="D173" s="75" t="str">
        <f t="shared" si="2"/>
        <v>-</v>
      </c>
    </row>
    <row r="174" spans="1:4" x14ac:dyDescent="0.2">
      <c r="A174" s="169" t="str">
        <f>IF(ISBLANK(Nomen.complète!D174),"-",Nomen.complète!D174)</f>
        <v>-</v>
      </c>
      <c r="B174" s="170" t="str">
        <f>IF(ISBLANK(Nomen.complète!E174),"-",Nomen.complète!E174)</f>
        <v>-</v>
      </c>
      <c r="C174" s="165" t="str">
        <f>IF(ISBLANK(Nomen.complète!F174),"-",Nomen.complète!F174)</f>
        <v>-</v>
      </c>
      <c r="D174" s="75" t="str">
        <f t="shared" si="2"/>
        <v>-</v>
      </c>
    </row>
    <row r="175" spans="1:4" x14ac:dyDescent="0.2">
      <c r="A175" s="169" t="str">
        <f>IF(ISBLANK(Nomen.complète!D175),"-",Nomen.complète!D175)</f>
        <v>-</v>
      </c>
      <c r="B175" s="170" t="str">
        <f>IF(ISBLANK(Nomen.complète!E175),"-",Nomen.complète!E175)</f>
        <v>-</v>
      </c>
      <c r="C175" s="165" t="str">
        <f>IF(ISBLANK(Nomen.complète!F175),"-",Nomen.complète!F175)</f>
        <v>-</v>
      </c>
      <c r="D175" s="75" t="str">
        <f t="shared" si="2"/>
        <v>-</v>
      </c>
    </row>
    <row r="176" spans="1:4" x14ac:dyDescent="0.2">
      <c r="A176" s="169" t="str">
        <f>IF(ISBLANK(Nomen.complète!D176),"-",Nomen.complète!D176)</f>
        <v>-</v>
      </c>
      <c r="B176" s="170" t="str">
        <f>IF(ISBLANK(Nomen.complète!E176),"-",Nomen.complète!E176)</f>
        <v>-</v>
      </c>
      <c r="C176" s="165" t="str">
        <f>IF(ISBLANK(Nomen.complète!F176),"-",Nomen.complète!F176)</f>
        <v>-</v>
      </c>
      <c r="D176" s="75" t="str">
        <f t="shared" si="2"/>
        <v>-</v>
      </c>
    </row>
    <row r="177" spans="1:4" x14ac:dyDescent="0.2">
      <c r="A177" s="169" t="str">
        <f>IF(ISBLANK(Nomen.complète!D177),"-",Nomen.complète!D177)</f>
        <v>-</v>
      </c>
      <c r="B177" s="170" t="str">
        <f>IF(ISBLANK(Nomen.complète!E177),"-",Nomen.complète!E177)</f>
        <v>-</v>
      </c>
      <c r="C177" s="165" t="str">
        <f>IF(ISBLANK(Nomen.complète!F177),"-",Nomen.complète!F177)</f>
        <v>-</v>
      </c>
      <c r="D177" s="75" t="str">
        <f t="shared" si="2"/>
        <v>-</v>
      </c>
    </row>
    <row r="178" spans="1:4" x14ac:dyDescent="0.2">
      <c r="A178" s="169" t="str">
        <f>IF(ISBLANK(Nomen.complète!D178),"-",Nomen.complète!D178)</f>
        <v>-</v>
      </c>
      <c r="B178" s="170" t="str">
        <f>IF(ISBLANK(Nomen.complète!E178),"-",Nomen.complète!E178)</f>
        <v>-</v>
      </c>
      <c r="C178" s="165" t="str">
        <f>IF(ISBLANK(Nomen.complète!F178),"-",Nomen.complète!F178)</f>
        <v>-</v>
      </c>
      <c r="D178" s="75" t="str">
        <f t="shared" si="2"/>
        <v>-</v>
      </c>
    </row>
    <row r="179" spans="1:4" x14ac:dyDescent="0.2">
      <c r="A179" s="169" t="str">
        <f>IF(ISBLANK(Nomen.complète!D179),"-",Nomen.complète!D179)</f>
        <v>-</v>
      </c>
      <c r="B179" s="170" t="str">
        <f>IF(ISBLANK(Nomen.complète!E179),"-",Nomen.complète!E179)</f>
        <v>-</v>
      </c>
      <c r="C179" s="165" t="str">
        <f>IF(ISBLANK(Nomen.complète!F179),"-",Nomen.complète!F179)</f>
        <v>-</v>
      </c>
      <c r="D179" s="75" t="str">
        <f t="shared" si="2"/>
        <v>-</v>
      </c>
    </row>
    <row r="180" spans="1:4" x14ac:dyDescent="0.2">
      <c r="A180" s="169" t="str">
        <f>IF(ISBLANK(Nomen.complète!D180),"-",Nomen.complète!D180)</f>
        <v>-</v>
      </c>
      <c r="B180" s="170" t="str">
        <f>IF(ISBLANK(Nomen.complète!E180),"-",Nomen.complète!E180)</f>
        <v>-</v>
      </c>
      <c r="C180" s="165" t="str">
        <f>IF(ISBLANK(Nomen.complète!F180),"-",Nomen.complète!F180)</f>
        <v>-</v>
      </c>
      <c r="D180" s="75" t="str">
        <f t="shared" si="2"/>
        <v>-</v>
      </c>
    </row>
    <row r="181" spans="1:4" x14ac:dyDescent="0.2">
      <c r="A181" s="169" t="str">
        <f>IF(ISBLANK(Nomen.complète!D181),"-",Nomen.complète!D181)</f>
        <v>-</v>
      </c>
      <c r="B181" s="170" t="str">
        <f>IF(ISBLANK(Nomen.complète!E181),"-",Nomen.complète!E181)</f>
        <v>-</v>
      </c>
      <c r="C181" s="165" t="str">
        <f>IF(ISBLANK(Nomen.complète!F181),"-",Nomen.complète!F181)</f>
        <v>-</v>
      </c>
      <c r="D181" s="75" t="str">
        <f t="shared" si="2"/>
        <v>-</v>
      </c>
    </row>
    <row r="182" spans="1:4" x14ac:dyDescent="0.2">
      <c r="A182" s="169" t="str">
        <f>IF(ISBLANK(Nomen.complète!D182),"-",Nomen.complète!D182)</f>
        <v>-</v>
      </c>
      <c r="B182" s="170" t="str">
        <f>IF(ISBLANK(Nomen.complète!E182),"-",Nomen.complète!E182)</f>
        <v>-</v>
      </c>
      <c r="C182" s="165" t="str">
        <f>IF(ISBLANK(Nomen.complète!F182),"-",Nomen.complète!F182)</f>
        <v>-</v>
      </c>
      <c r="D182" s="75" t="str">
        <f t="shared" si="2"/>
        <v>-</v>
      </c>
    </row>
    <row r="183" spans="1:4" x14ac:dyDescent="0.2">
      <c r="A183" s="169" t="str">
        <f>IF(ISBLANK(Nomen.complète!D183),"-",Nomen.complète!D183)</f>
        <v>-</v>
      </c>
      <c r="B183" s="170" t="str">
        <f>IF(ISBLANK(Nomen.complète!E183),"-",Nomen.complète!E183)</f>
        <v>-</v>
      </c>
      <c r="C183" s="165" t="str">
        <f>IF(ISBLANK(Nomen.complète!F183),"-",Nomen.complète!F183)</f>
        <v>-</v>
      </c>
      <c r="D183" s="75" t="str">
        <f t="shared" si="2"/>
        <v>-</v>
      </c>
    </row>
    <row r="184" spans="1:4" x14ac:dyDescent="0.2">
      <c r="A184" s="169" t="str">
        <f>IF(ISBLANK(Nomen.complète!D184),"-",Nomen.complète!D184)</f>
        <v>-</v>
      </c>
      <c r="B184" s="170" t="str">
        <f>IF(ISBLANK(Nomen.complète!E184),"-",Nomen.complète!E184)</f>
        <v>-</v>
      </c>
      <c r="C184" s="165" t="str">
        <f>IF(ISBLANK(Nomen.complète!F184),"-",Nomen.complète!F184)</f>
        <v>-</v>
      </c>
      <c r="D184" s="75" t="str">
        <f t="shared" si="2"/>
        <v>-</v>
      </c>
    </row>
    <row r="185" spans="1:4" x14ac:dyDescent="0.2">
      <c r="A185" s="169" t="str">
        <f>IF(ISBLANK(Nomen.complète!D185),"-",Nomen.complète!D185)</f>
        <v>-</v>
      </c>
      <c r="B185" s="170" t="str">
        <f>IF(ISBLANK(Nomen.complète!E185),"-",Nomen.complète!E185)</f>
        <v>-</v>
      </c>
      <c r="C185" s="165" t="str">
        <f>IF(ISBLANK(Nomen.complète!F185),"-",Nomen.complète!F185)</f>
        <v>-</v>
      </c>
      <c r="D185" s="75" t="str">
        <f t="shared" si="2"/>
        <v>-</v>
      </c>
    </row>
    <row r="186" spans="1:4" x14ac:dyDescent="0.2">
      <c r="A186" s="169" t="str">
        <f>IF(ISBLANK(Nomen.complète!D186),"-",Nomen.complète!D186)</f>
        <v>-</v>
      </c>
      <c r="B186" s="170" t="str">
        <f>IF(ISBLANK(Nomen.complète!E186),"-",Nomen.complète!E186)</f>
        <v>-</v>
      </c>
      <c r="C186" s="165" t="str">
        <f>IF(ISBLANK(Nomen.complète!F186),"-",Nomen.complète!F186)</f>
        <v>-</v>
      </c>
      <c r="D186" s="75" t="str">
        <f t="shared" si="2"/>
        <v>-</v>
      </c>
    </row>
    <row r="187" spans="1:4" x14ac:dyDescent="0.2">
      <c r="A187" s="169" t="str">
        <f>IF(ISBLANK(Nomen.complète!D187),"-",Nomen.complète!D187)</f>
        <v>-</v>
      </c>
      <c r="B187" s="170" t="str">
        <f>IF(ISBLANK(Nomen.complète!E187),"-",Nomen.complète!E187)</f>
        <v>-</v>
      </c>
      <c r="C187" s="165" t="str">
        <f>IF(ISBLANK(Nomen.complète!F187),"-",Nomen.complète!F187)</f>
        <v>-</v>
      </c>
      <c r="D187" s="75" t="str">
        <f t="shared" si="2"/>
        <v>-</v>
      </c>
    </row>
    <row r="188" spans="1:4" x14ac:dyDescent="0.2">
      <c r="A188" s="169" t="str">
        <f>IF(ISBLANK(Nomen.complète!D188),"-",Nomen.complète!D188)</f>
        <v>-</v>
      </c>
      <c r="B188" s="170" t="str">
        <f>IF(ISBLANK(Nomen.complète!E188),"-",Nomen.complète!E188)</f>
        <v>-</v>
      </c>
      <c r="C188" s="165" t="str">
        <f>IF(ISBLANK(Nomen.complète!F188),"-",Nomen.complète!F188)</f>
        <v>-</v>
      </c>
      <c r="D188" s="75" t="str">
        <f t="shared" si="2"/>
        <v>-</v>
      </c>
    </row>
    <row r="189" spans="1:4" x14ac:dyDescent="0.2">
      <c r="A189" s="169" t="str">
        <f>IF(ISBLANK(Nomen.complète!D189),"-",Nomen.complète!D189)</f>
        <v>-</v>
      </c>
      <c r="B189" s="170" t="str">
        <f>IF(ISBLANK(Nomen.complète!E189),"-",Nomen.complète!E189)</f>
        <v>-</v>
      </c>
      <c r="C189" s="165" t="str">
        <f>IF(ISBLANK(Nomen.complète!F189),"-",Nomen.complète!F189)</f>
        <v>-</v>
      </c>
      <c r="D189" s="75" t="str">
        <f t="shared" si="2"/>
        <v>-</v>
      </c>
    </row>
    <row r="190" spans="1:4" x14ac:dyDescent="0.2">
      <c r="A190" s="169" t="str">
        <f>IF(ISBLANK(Nomen.complète!D190),"-",Nomen.complète!D190)</f>
        <v>-</v>
      </c>
      <c r="B190" s="170" t="str">
        <f>IF(ISBLANK(Nomen.complète!E190),"-",Nomen.complète!E190)</f>
        <v>-</v>
      </c>
      <c r="C190" s="165" t="str">
        <f>IF(ISBLANK(Nomen.complète!F190),"-",Nomen.complète!F190)</f>
        <v>-</v>
      </c>
      <c r="D190" s="75" t="str">
        <f t="shared" si="2"/>
        <v>-</v>
      </c>
    </row>
    <row r="191" spans="1:4" x14ac:dyDescent="0.2">
      <c r="A191" s="169" t="str">
        <f>IF(ISBLANK(Nomen.complète!D191),"-",Nomen.complète!D191)</f>
        <v>-</v>
      </c>
      <c r="B191" s="170" t="str">
        <f>IF(ISBLANK(Nomen.complète!E191),"-",Nomen.complète!E191)</f>
        <v>-</v>
      </c>
      <c r="C191" s="165" t="str">
        <f>IF(ISBLANK(Nomen.complète!F191),"-",Nomen.complète!F191)</f>
        <v>-</v>
      </c>
      <c r="D191" s="75" t="str">
        <f t="shared" si="2"/>
        <v>-</v>
      </c>
    </row>
    <row r="192" spans="1:4" x14ac:dyDescent="0.2">
      <c r="A192" s="169" t="str">
        <f>IF(ISBLANK(Nomen.complète!D192),"-",Nomen.complète!D192)</f>
        <v>-</v>
      </c>
      <c r="B192" s="170" t="str">
        <f>IF(ISBLANK(Nomen.complète!E192),"-",Nomen.complète!E192)</f>
        <v>-</v>
      </c>
      <c r="C192" s="165" t="str">
        <f>IF(ISBLANK(Nomen.complète!F192),"-",Nomen.complète!F192)</f>
        <v>-</v>
      </c>
      <c r="D192" s="75" t="str">
        <f t="shared" si="2"/>
        <v>-</v>
      </c>
    </row>
    <row r="193" spans="1:4" x14ac:dyDescent="0.2">
      <c r="A193" s="169" t="str">
        <f>IF(ISBLANK(Nomen.complète!D193),"-",Nomen.complète!D193)</f>
        <v>-</v>
      </c>
      <c r="B193" s="170" t="str">
        <f>IF(ISBLANK(Nomen.complète!E193),"-",Nomen.complète!E193)</f>
        <v>-</v>
      </c>
      <c r="C193" s="165" t="str">
        <f>IF(ISBLANK(Nomen.complète!F193),"-",Nomen.complète!F193)</f>
        <v>-</v>
      </c>
      <c r="D193" s="75" t="str">
        <f t="shared" si="2"/>
        <v>-</v>
      </c>
    </row>
    <row r="194" spans="1:4" x14ac:dyDescent="0.2">
      <c r="A194" s="169" t="str">
        <f>IF(ISBLANK(Nomen.complète!D194),"-",Nomen.complète!D194)</f>
        <v>-</v>
      </c>
      <c r="B194" s="170" t="str">
        <f>IF(ISBLANK(Nomen.complète!E194),"-",Nomen.complète!E194)</f>
        <v>-</v>
      </c>
      <c r="C194" s="165" t="str">
        <f>IF(ISBLANK(Nomen.complète!F194),"-",Nomen.complète!F194)</f>
        <v>-</v>
      </c>
      <c r="D194" s="75" t="str">
        <f t="shared" si="2"/>
        <v>-</v>
      </c>
    </row>
    <row r="195" spans="1:4" x14ac:dyDescent="0.2">
      <c r="A195" s="169" t="str">
        <f>IF(ISBLANK(Nomen.complète!D195),"-",Nomen.complète!D195)</f>
        <v>-</v>
      </c>
      <c r="B195" s="170" t="str">
        <f>IF(ISBLANK(Nomen.complète!E195),"-",Nomen.complète!E195)</f>
        <v>-</v>
      </c>
      <c r="C195" s="165" t="str">
        <f>IF(ISBLANK(Nomen.complète!F195),"-",Nomen.complète!F195)</f>
        <v>-</v>
      </c>
      <c r="D195" s="75" t="str">
        <f t="shared" si="2"/>
        <v>-</v>
      </c>
    </row>
    <row r="196" spans="1:4" x14ac:dyDescent="0.2">
      <c r="A196" s="169" t="str">
        <f>IF(ISBLANK(Nomen.complète!D196),"-",Nomen.complète!D196)</f>
        <v>-</v>
      </c>
      <c r="B196" s="170" t="str">
        <f>IF(ISBLANK(Nomen.complète!E196),"-",Nomen.complète!E196)</f>
        <v>-</v>
      </c>
      <c r="C196" s="165" t="str">
        <f>IF(ISBLANK(Nomen.complète!F196),"-",Nomen.complète!F196)</f>
        <v>-</v>
      </c>
      <c r="D196" s="75" t="str">
        <f t="shared" si="2"/>
        <v>-</v>
      </c>
    </row>
    <row r="197" spans="1:4" x14ac:dyDescent="0.2">
      <c r="A197" s="169" t="str">
        <f>IF(ISBLANK(Nomen.complète!D197),"-",Nomen.complète!D197)</f>
        <v>-</v>
      </c>
      <c r="B197" s="170" t="str">
        <f>IF(ISBLANK(Nomen.complète!E197),"-",Nomen.complète!E197)</f>
        <v>-</v>
      </c>
      <c r="C197" s="165" t="str">
        <f>IF(ISBLANK(Nomen.complète!F197),"-",Nomen.complète!F197)</f>
        <v>-</v>
      </c>
      <c r="D197" s="75" t="str">
        <f t="shared" ref="D197:D260" si="3">IF(B197="-",B197,C197&amp; " (" &amp;B197&amp;")")</f>
        <v>-</v>
      </c>
    </row>
    <row r="198" spans="1:4" x14ac:dyDescent="0.2">
      <c r="A198" s="169" t="str">
        <f>IF(ISBLANK(Nomen.complète!D198),"-",Nomen.complète!D198)</f>
        <v>-</v>
      </c>
      <c r="B198" s="170" t="str">
        <f>IF(ISBLANK(Nomen.complète!E198),"-",Nomen.complète!E198)</f>
        <v>-</v>
      </c>
      <c r="C198" s="165" t="str">
        <f>IF(ISBLANK(Nomen.complète!F198),"-",Nomen.complète!F198)</f>
        <v>-</v>
      </c>
      <c r="D198" s="75" t="str">
        <f t="shared" si="3"/>
        <v>-</v>
      </c>
    </row>
    <row r="199" spans="1:4" x14ac:dyDescent="0.2">
      <c r="A199" s="169" t="str">
        <f>IF(ISBLANK(Nomen.complète!D199),"-",Nomen.complète!D199)</f>
        <v>-</v>
      </c>
      <c r="B199" s="170" t="str">
        <f>IF(ISBLANK(Nomen.complète!E199),"-",Nomen.complète!E199)</f>
        <v>-</v>
      </c>
      <c r="C199" s="165" t="str">
        <f>IF(ISBLANK(Nomen.complète!F199),"-",Nomen.complète!F199)</f>
        <v>-</v>
      </c>
      <c r="D199" s="75" t="str">
        <f t="shared" si="3"/>
        <v>-</v>
      </c>
    </row>
    <row r="200" spans="1:4" x14ac:dyDescent="0.2">
      <c r="A200" s="169" t="str">
        <f>IF(ISBLANK(Nomen.complète!D200),"-",Nomen.complète!D200)</f>
        <v>-</v>
      </c>
      <c r="B200" s="170" t="str">
        <f>IF(ISBLANK(Nomen.complète!E200),"-",Nomen.complète!E200)</f>
        <v>-</v>
      </c>
      <c r="C200" s="165" t="str">
        <f>IF(ISBLANK(Nomen.complète!F200),"-",Nomen.complète!F200)</f>
        <v>-</v>
      </c>
      <c r="D200" s="75" t="str">
        <f t="shared" si="3"/>
        <v>-</v>
      </c>
    </row>
    <row r="201" spans="1:4" x14ac:dyDescent="0.2">
      <c r="A201" s="169" t="str">
        <f>IF(ISBLANK(Nomen.complète!D201),"-",Nomen.complète!D201)</f>
        <v>-</v>
      </c>
      <c r="B201" s="170" t="str">
        <f>IF(ISBLANK(Nomen.complète!E201),"-",Nomen.complète!E201)</f>
        <v>-</v>
      </c>
      <c r="C201" s="165" t="str">
        <f>IF(ISBLANK(Nomen.complète!F201),"-",Nomen.complète!F201)</f>
        <v>-</v>
      </c>
      <c r="D201" s="75" t="str">
        <f t="shared" si="3"/>
        <v>-</v>
      </c>
    </row>
    <row r="202" spans="1:4" x14ac:dyDescent="0.2">
      <c r="A202" s="169" t="str">
        <f>IF(ISBLANK(Nomen.complète!D202),"-",Nomen.complète!D202)</f>
        <v>-</v>
      </c>
      <c r="B202" s="170" t="str">
        <f>IF(ISBLANK(Nomen.complète!E202),"-",Nomen.complète!E202)</f>
        <v>-</v>
      </c>
      <c r="C202" s="165" t="str">
        <f>IF(ISBLANK(Nomen.complète!F202),"-",Nomen.complète!F202)</f>
        <v>-</v>
      </c>
      <c r="D202" s="75" t="str">
        <f t="shared" si="3"/>
        <v>-</v>
      </c>
    </row>
    <row r="203" spans="1:4" x14ac:dyDescent="0.2">
      <c r="A203" s="169" t="str">
        <f>IF(ISBLANK(Nomen.complète!D203),"-",Nomen.complète!D203)</f>
        <v>-</v>
      </c>
      <c r="B203" s="170" t="str">
        <f>IF(ISBLANK(Nomen.complète!E203),"-",Nomen.complète!E203)</f>
        <v>-</v>
      </c>
      <c r="C203" s="165" t="str">
        <f>IF(ISBLANK(Nomen.complète!F203),"-",Nomen.complète!F203)</f>
        <v>-</v>
      </c>
      <c r="D203" s="75" t="str">
        <f t="shared" si="3"/>
        <v>-</v>
      </c>
    </row>
    <row r="204" spans="1:4" x14ac:dyDescent="0.2">
      <c r="A204" s="169" t="str">
        <f>IF(ISBLANK(Nomen.complète!D204),"-",Nomen.complète!D204)</f>
        <v>-</v>
      </c>
      <c r="B204" s="170" t="str">
        <f>IF(ISBLANK(Nomen.complète!E204),"-",Nomen.complète!E204)</f>
        <v>-</v>
      </c>
      <c r="C204" s="165" t="str">
        <f>IF(ISBLANK(Nomen.complète!F204),"-",Nomen.complète!F204)</f>
        <v>-</v>
      </c>
      <c r="D204" s="75" t="str">
        <f t="shared" si="3"/>
        <v>-</v>
      </c>
    </row>
    <row r="205" spans="1:4" x14ac:dyDescent="0.2">
      <c r="A205" s="169" t="str">
        <f>IF(ISBLANK(Nomen.complète!D205),"-",Nomen.complète!D205)</f>
        <v>-</v>
      </c>
      <c r="B205" s="170" t="str">
        <f>IF(ISBLANK(Nomen.complète!E205),"-",Nomen.complète!E205)</f>
        <v>-</v>
      </c>
      <c r="C205" s="165" t="str">
        <f>IF(ISBLANK(Nomen.complète!F205),"-",Nomen.complète!F205)</f>
        <v>-</v>
      </c>
      <c r="D205" s="75" t="str">
        <f t="shared" si="3"/>
        <v>-</v>
      </c>
    </row>
    <row r="206" spans="1:4" x14ac:dyDescent="0.2">
      <c r="A206" s="169" t="str">
        <f>IF(ISBLANK(Nomen.complète!D206),"-",Nomen.complète!D206)</f>
        <v>-</v>
      </c>
      <c r="B206" s="170" t="str">
        <f>IF(ISBLANK(Nomen.complète!E206),"-",Nomen.complète!E206)</f>
        <v>-</v>
      </c>
      <c r="C206" s="165" t="str">
        <f>IF(ISBLANK(Nomen.complète!F206),"-",Nomen.complète!F206)</f>
        <v>-</v>
      </c>
      <c r="D206" s="75" t="str">
        <f t="shared" si="3"/>
        <v>-</v>
      </c>
    </row>
    <row r="207" spans="1:4" x14ac:dyDescent="0.2">
      <c r="A207" s="169" t="str">
        <f>IF(ISBLANK(Nomen.complète!D207),"-",Nomen.complète!D207)</f>
        <v>-</v>
      </c>
      <c r="B207" s="170" t="str">
        <f>IF(ISBLANK(Nomen.complète!E207),"-",Nomen.complète!E207)</f>
        <v>-</v>
      </c>
      <c r="C207" s="165" t="str">
        <f>IF(ISBLANK(Nomen.complète!F207),"-",Nomen.complète!F207)</f>
        <v>-</v>
      </c>
      <c r="D207" s="75" t="str">
        <f t="shared" si="3"/>
        <v>-</v>
      </c>
    </row>
    <row r="208" spans="1:4" x14ac:dyDescent="0.2">
      <c r="A208" s="169" t="str">
        <f>IF(ISBLANK(Nomen.complète!D208),"-",Nomen.complète!D208)</f>
        <v>-</v>
      </c>
      <c r="B208" s="170" t="str">
        <f>IF(ISBLANK(Nomen.complète!E208),"-",Nomen.complète!E208)</f>
        <v>-</v>
      </c>
      <c r="C208" s="165" t="str">
        <f>IF(ISBLANK(Nomen.complète!F208),"-",Nomen.complète!F208)</f>
        <v>-</v>
      </c>
      <c r="D208" s="75" t="str">
        <f t="shared" si="3"/>
        <v>-</v>
      </c>
    </row>
    <row r="209" spans="1:4" x14ac:dyDescent="0.2">
      <c r="A209" s="169" t="str">
        <f>IF(ISBLANK(Nomen.complète!D209),"-",Nomen.complète!D209)</f>
        <v>-</v>
      </c>
      <c r="B209" s="170" t="str">
        <f>IF(ISBLANK(Nomen.complète!E209),"-",Nomen.complète!E209)</f>
        <v>-</v>
      </c>
      <c r="C209" s="165" t="str">
        <f>IF(ISBLANK(Nomen.complète!F209),"-",Nomen.complète!F209)</f>
        <v>-</v>
      </c>
      <c r="D209" s="75" t="str">
        <f t="shared" si="3"/>
        <v>-</v>
      </c>
    </row>
    <row r="210" spans="1:4" x14ac:dyDescent="0.2">
      <c r="A210" s="169" t="str">
        <f>IF(ISBLANK(Nomen.complète!D210),"-",Nomen.complète!D210)</f>
        <v>-</v>
      </c>
      <c r="B210" s="170" t="str">
        <f>IF(ISBLANK(Nomen.complète!E210),"-",Nomen.complète!E210)</f>
        <v>-</v>
      </c>
      <c r="C210" s="165" t="str">
        <f>IF(ISBLANK(Nomen.complète!F210),"-",Nomen.complète!F210)</f>
        <v>-</v>
      </c>
      <c r="D210" s="75" t="str">
        <f t="shared" si="3"/>
        <v>-</v>
      </c>
    </row>
    <row r="211" spans="1:4" x14ac:dyDescent="0.2">
      <c r="A211" s="169" t="str">
        <f>IF(ISBLANK(Nomen.complète!D211),"-",Nomen.complète!D211)</f>
        <v>-</v>
      </c>
      <c r="B211" s="170" t="str">
        <f>IF(ISBLANK(Nomen.complète!E211),"-",Nomen.complète!E211)</f>
        <v>-</v>
      </c>
      <c r="C211" s="165" t="str">
        <f>IF(ISBLANK(Nomen.complète!F211),"-",Nomen.complète!F211)</f>
        <v>-</v>
      </c>
      <c r="D211" s="75" t="str">
        <f t="shared" si="3"/>
        <v>-</v>
      </c>
    </row>
    <row r="212" spans="1:4" x14ac:dyDescent="0.2">
      <c r="A212" s="169" t="str">
        <f>IF(ISBLANK(Nomen.complète!D212),"-",Nomen.complète!D212)</f>
        <v>-</v>
      </c>
      <c r="B212" s="170" t="str">
        <f>IF(ISBLANK(Nomen.complète!E212),"-",Nomen.complète!E212)</f>
        <v>-</v>
      </c>
      <c r="C212" s="165" t="str">
        <f>IF(ISBLANK(Nomen.complète!F212),"-",Nomen.complète!F212)</f>
        <v>-</v>
      </c>
      <c r="D212" s="75" t="str">
        <f t="shared" si="3"/>
        <v>-</v>
      </c>
    </row>
    <row r="213" spans="1:4" x14ac:dyDescent="0.2">
      <c r="A213" s="169" t="str">
        <f>IF(ISBLANK(Nomen.complète!D213),"-",Nomen.complète!D213)</f>
        <v>-</v>
      </c>
      <c r="B213" s="170" t="str">
        <f>IF(ISBLANK(Nomen.complète!E213),"-",Nomen.complète!E213)</f>
        <v>-</v>
      </c>
      <c r="C213" s="165" t="str">
        <f>IF(ISBLANK(Nomen.complète!F213),"-",Nomen.complète!F213)</f>
        <v>-</v>
      </c>
      <c r="D213" s="75" t="str">
        <f t="shared" si="3"/>
        <v>-</v>
      </c>
    </row>
    <row r="214" spans="1:4" x14ac:dyDescent="0.2">
      <c r="A214" s="169" t="str">
        <f>IF(ISBLANK(Nomen.complète!D214),"-",Nomen.complète!D214)</f>
        <v>-</v>
      </c>
      <c r="B214" s="170" t="str">
        <f>IF(ISBLANK(Nomen.complète!E214),"-",Nomen.complète!E214)</f>
        <v>-</v>
      </c>
      <c r="C214" s="165" t="str">
        <f>IF(ISBLANK(Nomen.complète!F214),"-",Nomen.complète!F214)</f>
        <v>-</v>
      </c>
      <c r="D214" s="75" t="str">
        <f t="shared" si="3"/>
        <v>-</v>
      </c>
    </row>
    <row r="215" spans="1:4" x14ac:dyDescent="0.2">
      <c r="A215" s="169" t="str">
        <f>IF(ISBLANK(Nomen.complète!D215),"-",Nomen.complète!D215)</f>
        <v>-</v>
      </c>
      <c r="B215" s="170" t="str">
        <f>IF(ISBLANK(Nomen.complète!E215),"-",Nomen.complète!E215)</f>
        <v>-</v>
      </c>
      <c r="C215" s="165" t="str">
        <f>IF(ISBLANK(Nomen.complète!F215),"-",Nomen.complète!F215)</f>
        <v>-</v>
      </c>
      <c r="D215" s="75" t="str">
        <f t="shared" si="3"/>
        <v>-</v>
      </c>
    </row>
    <row r="216" spans="1:4" x14ac:dyDescent="0.2">
      <c r="A216" s="169" t="str">
        <f>IF(ISBLANK(Nomen.complète!D216),"-",Nomen.complète!D216)</f>
        <v>-</v>
      </c>
      <c r="B216" s="170" t="str">
        <f>IF(ISBLANK(Nomen.complète!E216),"-",Nomen.complète!E216)</f>
        <v>-</v>
      </c>
      <c r="C216" s="165" t="str">
        <f>IF(ISBLANK(Nomen.complète!F216),"-",Nomen.complète!F216)</f>
        <v>-</v>
      </c>
      <c r="D216" s="75" t="str">
        <f t="shared" si="3"/>
        <v>-</v>
      </c>
    </row>
    <row r="217" spans="1:4" x14ac:dyDescent="0.2">
      <c r="A217" s="169" t="str">
        <f>IF(ISBLANK(Nomen.complète!D217),"-",Nomen.complète!D217)</f>
        <v>-</v>
      </c>
      <c r="B217" s="170" t="str">
        <f>IF(ISBLANK(Nomen.complète!E217),"-",Nomen.complète!E217)</f>
        <v>-</v>
      </c>
      <c r="C217" s="165" t="str">
        <f>IF(ISBLANK(Nomen.complète!F217),"-",Nomen.complète!F217)</f>
        <v>-</v>
      </c>
      <c r="D217" s="75" t="str">
        <f t="shared" si="3"/>
        <v>-</v>
      </c>
    </row>
    <row r="218" spans="1:4" x14ac:dyDescent="0.2">
      <c r="A218" s="169" t="str">
        <f>IF(ISBLANK(Nomen.complète!D218),"-",Nomen.complète!D218)</f>
        <v>-</v>
      </c>
      <c r="B218" s="170" t="str">
        <f>IF(ISBLANK(Nomen.complète!E218),"-",Nomen.complète!E218)</f>
        <v>-</v>
      </c>
      <c r="C218" s="165" t="str">
        <f>IF(ISBLANK(Nomen.complète!F218),"-",Nomen.complète!F218)</f>
        <v>-</v>
      </c>
      <c r="D218" s="75" t="str">
        <f t="shared" si="3"/>
        <v>-</v>
      </c>
    </row>
    <row r="219" spans="1:4" x14ac:dyDescent="0.2">
      <c r="A219" s="169" t="str">
        <f>IF(ISBLANK(Nomen.complète!D219),"-",Nomen.complète!D219)</f>
        <v>-</v>
      </c>
      <c r="B219" s="170" t="str">
        <f>IF(ISBLANK(Nomen.complète!E219),"-",Nomen.complète!E219)</f>
        <v>-</v>
      </c>
      <c r="C219" s="165" t="str">
        <f>IF(ISBLANK(Nomen.complète!F219),"-",Nomen.complète!F219)</f>
        <v>-</v>
      </c>
      <c r="D219" s="75" t="str">
        <f t="shared" si="3"/>
        <v>-</v>
      </c>
    </row>
    <row r="220" spans="1:4" x14ac:dyDescent="0.2">
      <c r="A220" s="169" t="str">
        <f>IF(ISBLANK(Nomen.complète!D220),"-",Nomen.complète!D220)</f>
        <v>-</v>
      </c>
      <c r="B220" s="170" t="str">
        <f>IF(ISBLANK(Nomen.complète!E220),"-",Nomen.complète!E220)</f>
        <v>-</v>
      </c>
      <c r="C220" s="165" t="str">
        <f>IF(ISBLANK(Nomen.complète!F220),"-",Nomen.complète!F220)</f>
        <v>-</v>
      </c>
      <c r="D220" s="75" t="str">
        <f t="shared" si="3"/>
        <v>-</v>
      </c>
    </row>
    <row r="221" spans="1:4" x14ac:dyDescent="0.2">
      <c r="A221" s="169" t="str">
        <f>IF(ISBLANK(Nomen.complète!D221),"-",Nomen.complète!D221)</f>
        <v>-</v>
      </c>
      <c r="B221" s="170" t="str">
        <f>IF(ISBLANK(Nomen.complète!E221),"-",Nomen.complète!E221)</f>
        <v>-</v>
      </c>
      <c r="C221" s="165" t="str">
        <f>IF(ISBLANK(Nomen.complète!F221),"-",Nomen.complète!F221)</f>
        <v>-</v>
      </c>
      <c r="D221" s="75" t="str">
        <f t="shared" si="3"/>
        <v>-</v>
      </c>
    </row>
    <row r="222" spans="1:4" x14ac:dyDescent="0.2">
      <c r="A222" s="169" t="str">
        <f>IF(ISBLANK(Nomen.complète!D222),"-",Nomen.complète!D222)</f>
        <v>-</v>
      </c>
      <c r="B222" s="170" t="str">
        <f>IF(ISBLANK(Nomen.complète!E222),"-",Nomen.complète!E222)</f>
        <v>-</v>
      </c>
      <c r="C222" s="165" t="str">
        <f>IF(ISBLANK(Nomen.complète!F222),"-",Nomen.complète!F222)</f>
        <v>-</v>
      </c>
      <c r="D222" s="75" t="str">
        <f t="shared" si="3"/>
        <v>-</v>
      </c>
    </row>
    <row r="223" spans="1:4" x14ac:dyDescent="0.2">
      <c r="A223" s="169" t="str">
        <f>IF(ISBLANK(Nomen.complète!D223),"-",Nomen.complète!D223)</f>
        <v>-</v>
      </c>
      <c r="B223" s="170" t="str">
        <f>IF(ISBLANK(Nomen.complète!E223),"-",Nomen.complète!E223)</f>
        <v>-</v>
      </c>
      <c r="C223" s="165" t="str">
        <f>IF(ISBLANK(Nomen.complète!F223),"-",Nomen.complète!F223)</f>
        <v>-</v>
      </c>
      <c r="D223" s="75" t="str">
        <f t="shared" si="3"/>
        <v>-</v>
      </c>
    </row>
    <row r="224" spans="1:4" x14ac:dyDescent="0.2">
      <c r="A224" s="169" t="str">
        <f>IF(ISBLANK(Nomen.complète!D224),"-",Nomen.complète!D224)</f>
        <v>-</v>
      </c>
      <c r="B224" s="170" t="str">
        <f>IF(ISBLANK(Nomen.complète!E224),"-",Nomen.complète!E224)</f>
        <v>-</v>
      </c>
      <c r="C224" s="165" t="str">
        <f>IF(ISBLANK(Nomen.complète!F224),"-",Nomen.complète!F224)</f>
        <v>-</v>
      </c>
      <c r="D224" s="75" t="str">
        <f t="shared" si="3"/>
        <v>-</v>
      </c>
    </row>
    <row r="225" spans="1:4" x14ac:dyDescent="0.2">
      <c r="A225" s="169" t="str">
        <f>IF(ISBLANK(Nomen.complète!D225),"-",Nomen.complète!D225)</f>
        <v>-</v>
      </c>
      <c r="B225" s="170" t="str">
        <f>IF(ISBLANK(Nomen.complète!E225),"-",Nomen.complète!E225)</f>
        <v>-</v>
      </c>
      <c r="C225" s="165" t="str">
        <f>IF(ISBLANK(Nomen.complète!F225),"-",Nomen.complète!F225)</f>
        <v>-</v>
      </c>
      <c r="D225" s="75" t="str">
        <f t="shared" si="3"/>
        <v>-</v>
      </c>
    </row>
    <row r="226" spans="1:4" x14ac:dyDescent="0.2">
      <c r="A226" s="169" t="str">
        <f>IF(ISBLANK(Nomen.complète!D226),"-",Nomen.complète!D226)</f>
        <v>-</v>
      </c>
      <c r="B226" s="170" t="str">
        <f>IF(ISBLANK(Nomen.complète!E226),"-",Nomen.complète!E226)</f>
        <v>-</v>
      </c>
      <c r="C226" s="165" t="str">
        <f>IF(ISBLANK(Nomen.complète!F226),"-",Nomen.complète!F226)</f>
        <v>-</v>
      </c>
      <c r="D226" s="75" t="str">
        <f t="shared" si="3"/>
        <v>-</v>
      </c>
    </row>
    <row r="227" spans="1:4" x14ac:dyDescent="0.2">
      <c r="A227" s="169" t="str">
        <f>IF(ISBLANK(Nomen.complète!D227),"-",Nomen.complète!D227)</f>
        <v>-</v>
      </c>
      <c r="B227" s="170" t="str">
        <f>IF(ISBLANK(Nomen.complète!E227),"-",Nomen.complète!E227)</f>
        <v>-</v>
      </c>
      <c r="C227" s="165" t="str">
        <f>IF(ISBLANK(Nomen.complète!F227),"-",Nomen.complète!F227)</f>
        <v>-</v>
      </c>
      <c r="D227" s="75" t="str">
        <f t="shared" si="3"/>
        <v>-</v>
      </c>
    </row>
    <row r="228" spans="1:4" x14ac:dyDescent="0.2">
      <c r="A228" s="169" t="str">
        <f>IF(ISBLANK(Nomen.complète!D228),"-",Nomen.complète!D228)</f>
        <v>-</v>
      </c>
      <c r="B228" s="170" t="str">
        <f>IF(ISBLANK(Nomen.complète!E228),"-",Nomen.complète!E228)</f>
        <v>-</v>
      </c>
      <c r="C228" s="165" t="str">
        <f>IF(ISBLANK(Nomen.complète!F228),"-",Nomen.complète!F228)</f>
        <v>-</v>
      </c>
      <c r="D228" s="75" t="str">
        <f t="shared" si="3"/>
        <v>-</v>
      </c>
    </row>
    <row r="229" spans="1:4" x14ac:dyDescent="0.2">
      <c r="A229" s="169" t="str">
        <f>IF(ISBLANK(Nomen.complète!D229),"-",Nomen.complète!D229)</f>
        <v>-</v>
      </c>
      <c r="B229" s="170" t="str">
        <f>IF(ISBLANK(Nomen.complète!E229),"-",Nomen.complète!E229)</f>
        <v>-</v>
      </c>
      <c r="C229" s="165" t="str">
        <f>IF(ISBLANK(Nomen.complète!F229),"-",Nomen.complète!F229)</f>
        <v>-</v>
      </c>
      <c r="D229" s="75" t="str">
        <f t="shared" si="3"/>
        <v>-</v>
      </c>
    </row>
    <row r="230" spans="1:4" x14ac:dyDescent="0.2">
      <c r="A230" s="169" t="str">
        <f>IF(ISBLANK(Nomen.complète!D230),"-",Nomen.complète!D230)</f>
        <v>-</v>
      </c>
      <c r="B230" s="170" t="str">
        <f>IF(ISBLANK(Nomen.complète!E230),"-",Nomen.complète!E230)</f>
        <v>-</v>
      </c>
      <c r="C230" s="165" t="str">
        <f>IF(ISBLANK(Nomen.complète!F230),"-",Nomen.complète!F230)</f>
        <v>-</v>
      </c>
      <c r="D230" s="75" t="str">
        <f t="shared" si="3"/>
        <v>-</v>
      </c>
    </row>
    <row r="231" spans="1:4" x14ac:dyDescent="0.2">
      <c r="A231" s="169" t="str">
        <f>IF(ISBLANK(Nomen.complète!D231),"-",Nomen.complète!D231)</f>
        <v>-</v>
      </c>
      <c r="B231" s="170" t="str">
        <f>IF(ISBLANK(Nomen.complète!E231),"-",Nomen.complète!E231)</f>
        <v>-</v>
      </c>
      <c r="C231" s="165" t="str">
        <f>IF(ISBLANK(Nomen.complète!F231),"-",Nomen.complète!F231)</f>
        <v>-</v>
      </c>
      <c r="D231" s="75" t="str">
        <f t="shared" si="3"/>
        <v>-</v>
      </c>
    </row>
    <row r="232" spans="1:4" x14ac:dyDescent="0.2">
      <c r="A232" s="169" t="str">
        <f>IF(ISBLANK(Nomen.complète!D232),"-",Nomen.complète!D232)</f>
        <v>-</v>
      </c>
      <c r="B232" s="170" t="str">
        <f>IF(ISBLANK(Nomen.complète!E232),"-",Nomen.complète!E232)</f>
        <v>-</v>
      </c>
      <c r="C232" s="165" t="str">
        <f>IF(ISBLANK(Nomen.complète!F232),"-",Nomen.complète!F232)</f>
        <v>-</v>
      </c>
      <c r="D232" s="75" t="str">
        <f t="shared" si="3"/>
        <v>-</v>
      </c>
    </row>
    <row r="233" spans="1:4" x14ac:dyDescent="0.2">
      <c r="A233" s="169" t="str">
        <f>IF(ISBLANK(Nomen.complète!D233),"-",Nomen.complète!D233)</f>
        <v>-</v>
      </c>
      <c r="B233" s="170" t="str">
        <f>IF(ISBLANK(Nomen.complète!E233),"-",Nomen.complète!E233)</f>
        <v>-</v>
      </c>
      <c r="C233" s="165" t="str">
        <f>IF(ISBLANK(Nomen.complète!F233),"-",Nomen.complète!F233)</f>
        <v>-</v>
      </c>
      <c r="D233" s="75" t="str">
        <f t="shared" si="3"/>
        <v>-</v>
      </c>
    </row>
    <row r="234" spans="1:4" x14ac:dyDescent="0.2">
      <c r="A234" s="169" t="str">
        <f>IF(ISBLANK(Nomen.complète!D234),"-",Nomen.complète!D234)</f>
        <v>-</v>
      </c>
      <c r="B234" s="170" t="str">
        <f>IF(ISBLANK(Nomen.complète!E234),"-",Nomen.complète!E234)</f>
        <v>-</v>
      </c>
      <c r="C234" s="165" t="str">
        <f>IF(ISBLANK(Nomen.complète!F234),"-",Nomen.complète!F234)</f>
        <v>-</v>
      </c>
      <c r="D234" s="75" t="str">
        <f t="shared" si="3"/>
        <v>-</v>
      </c>
    </row>
    <row r="235" spans="1:4" x14ac:dyDescent="0.2">
      <c r="A235" s="169" t="str">
        <f>IF(ISBLANK(Nomen.complète!D235),"-",Nomen.complète!D235)</f>
        <v>-</v>
      </c>
      <c r="B235" s="170" t="str">
        <f>IF(ISBLANK(Nomen.complète!E235),"-",Nomen.complète!E235)</f>
        <v>-</v>
      </c>
      <c r="C235" s="165" t="str">
        <f>IF(ISBLANK(Nomen.complète!F235),"-",Nomen.complète!F235)</f>
        <v>-</v>
      </c>
      <c r="D235" s="75" t="str">
        <f t="shared" si="3"/>
        <v>-</v>
      </c>
    </row>
    <row r="236" spans="1:4" x14ac:dyDescent="0.2">
      <c r="A236" s="169" t="str">
        <f>IF(ISBLANK(Nomen.complète!D236),"-",Nomen.complète!D236)</f>
        <v>-</v>
      </c>
      <c r="B236" s="170" t="str">
        <f>IF(ISBLANK(Nomen.complète!E236),"-",Nomen.complète!E236)</f>
        <v>-</v>
      </c>
      <c r="C236" s="165" t="str">
        <f>IF(ISBLANK(Nomen.complète!F236),"-",Nomen.complète!F236)</f>
        <v>-</v>
      </c>
      <c r="D236" s="75" t="str">
        <f t="shared" si="3"/>
        <v>-</v>
      </c>
    </row>
    <row r="237" spans="1:4" x14ac:dyDescent="0.2">
      <c r="A237" s="169" t="str">
        <f>IF(ISBLANK(Nomen.complète!D237),"-",Nomen.complète!D237)</f>
        <v>-</v>
      </c>
      <c r="B237" s="170" t="str">
        <f>IF(ISBLANK(Nomen.complète!E237),"-",Nomen.complète!E237)</f>
        <v>-</v>
      </c>
      <c r="C237" s="165" t="str">
        <f>IF(ISBLANK(Nomen.complète!F237),"-",Nomen.complète!F237)</f>
        <v>-</v>
      </c>
      <c r="D237" s="75" t="str">
        <f t="shared" si="3"/>
        <v>-</v>
      </c>
    </row>
    <row r="238" spans="1:4" x14ac:dyDescent="0.2">
      <c r="A238" s="169" t="str">
        <f>IF(ISBLANK(Nomen.complète!D238),"-",Nomen.complète!D238)</f>
        <v>-</v>
      </c>
      <c r="B238" s="170" t="str">
        <f>IF(ISBLANK(Nomen.complète!E238),"-",Nomen.complète!E238)</f>
        <v>-</v>
      </c>
      <c r="C238" s="165" t="str">
        <f>IF(ISBLANK(Nomen.complète!F238),"-",Nomen.complète!F238)</f>
        <v>-</v>
      </c>
      <c r="D238" s="75" t="str">
        <f t="shared" si="3"/>
        <v>-</v>
      </c>
    </row>
    <row r="239" spans="1:4" x14ac:dyDescent="0.2">
      <c r="A239" s="169" t="str">
        <f>IF(ISBLANK(Nomen.complète!D239),"-",Nomen.complète!D239)</f>
        <v>-</v>
      </c>
      <c r="B239" s="170" t="str">
        <f>IF(ISBLANK(Nomen.complète!E239),"-",Nomen.complète!E239)</f>
        <v>-</v>
      </c>
      <c r="C239" s="165" t="str">
        <f>IF(ISBLANK(Nomen.complète!F239),"-",Nomen.complète!F239)</f>
        <v>-</v>
      </c>
      <c r="D239" s="75" t="str">
        <f t="shared" si="3"/>
        <v>-</v>
      </c>
    </row>
    <row r="240" spans="1:4" x14ac:dyDescent="0.2">
      <c r="A240" s="169" t="str">
        <f>IF(ISBLANK(Nomen.complète!D240),"-",Nomen.complète!D240)</f>
        <v>-</v>
      </c>
      <c r="B240" s="170" t="str">
        <f>IF(ISBLANK(Nomen.complète!E240),"-",Nomen.complète!E240)</f>
        <v>-</v>
      </c>
      <c r="C240" s="165" t="str">
        <f>IF(ISBLANK(Nomen.complète!F240),"-",Nomen.complète!F240)</f>
        <v>-</v>
      </c>
      <c r="D240" s="75" t="str">
        <f t="shared" si="3"/>
        <v>-</v>
      </c>
    </row>
    <row r="241" spans="1:4" x14ac:dyDescent="0.2">
      <c r="A241" s="169" t="str">
        <f>IF(ISBLANK(Nomen.complète!D241),"-",Nomen.complète!D241)</f>
        <v>-</v>
      </c>
      <c r="B241" s="170" t="str">
        <f>IF(ISBLANK(Nomen.complète!E241),"-",Nomen.complète!E241)</f>
        <v>-</v>
      </c>
      <c r="C241" s="165" t="str">
        <f>IF(ISBLANK(Nomen.complète!F241),"-",Nomen.complète!F241)</f>
        <v>-</v>
      </c>
      <c r="D241" s="75" t="str">
        <f t="shared" si="3"/>
        <v>-</v>
      </c>
    </row>
    <row r="242" spans="1:4" x14ac:dyDescent="0.2">
      <c r="A242" s="169" t="str">
        <f>IF(ISBLANK(Nomen.complète!D242),"-",Nomen.complète!D242)</f>
        <v>-</v>
      </c>
      <c r="B242" s="170" t="str">
        <f>IF(ISBLANK(Nomen.complète!E242),"-",Nomen.complète!E242)</f>
        <v>-</v>
      </c>
      <c r="C242" s="165" t="str">
        <f>IF(ISBLANK(Nomen.complète!F242),"-",Nomen.complète!F242)</f>
        <v>-</v>
      </c>
      <c r="D242" s="75" t="str">
        <f t="shared" si="3"/>
        <v>-</v>
      </c>
    </row>
    <row r="243" spans="1:4" x14ac:dyDescent="0.2">
      <c r="A243" s="169" t="str">
        <f>IF(ISBLANK(Nomen.complète!D243),"-",Nomen.complète!D243)</f>
        <v>-</v>
      </c>
      <c r="B243" s="170" t="str">
        <f>IF(ISBLANK(Nomen.complète!E243),"-",Nomen.complète!E243)</f>
        <v>-</v>
      </c>
      <c r="C243" s="165" t="str">
        <f>IF(ISBLANK(Nomen.complète!F243),"-",Nomen.complète!F243)</f>
        <v>-</v>
      </c>
      <c r="D243" s="75" t="str">
        <f t="shared" si="3"/>
        <v>-</v>
      </c>
    </row>
    <row r="244" spans="1:4" x14ac:dyDescent="0.2">
      <c r="A244" s="169" t="str">
        <f>IF(ISBLANK(Nomen.complète!D244),"-",Nomen.complète!D244)</f>
        <v>-</v>
      </c>
      <c r="B244" s="170" t="str">
        <f>IF(ISBLANK(Nomen.complète!E244),"-",Nomen.complète!E244)</f>
        <v>-</v>
      </c>
      <c r="C244" s="165" t="str">
        <f>IF(ISBLANK(Nomen.complète!F244),"-",Nomen.complète!F244)</f>
        <v>-</v>
      </c>
      <c r="D244" s="75" t="str">
        <f t="shared" si="3"/>
        <v>-</v>
      </c>
    </row>
    <row r="245" spans="1:4" x14ac:dyDescent="0.2">
      <c r="A245" s="169" t="str">
        <f>IF(ISBLANK(Nomen.complète!D245),"-",Nomen.complète!D245)</f>
        <v>-</v>
      </c>
      <c r="B245" s="170" t="str">
        <f>IF(ISBLANK(Nomen.complète!E245),"-",Nomen.complète!E245)</f>
        <v>-</v>
      </c>
      <c r="C245" s="165" t="str">
        <f>IF(ISBLANK(Nomen.complète!F245),"-",Nomen.complète!F245)</f>
        <v>-</v>
      </c>
      <c r="D245" s="75" t="str">
        <f t="shared" si="3"/>
        <v>-</v>
      </c>
    </row>
    <row r="246" spans="1:4" x14ac:dyDescent="0.2">
      <c r="A246" s="169" t="str">
        <f>IF(ISBLANK(Nomen.complète!D246),"-",Nomen.complète!D246)</f>
        <v>-</v>
      </c>
      <c r="B246" s="170" t="str">
        <f>IF(ISBLANK(Nomen.complète!E246),"-",Nomen.complète!E246)</f>
        <v>-</v>
      </c>
      <c r="C246" s="165" t="str">
        <f>IF(ISBLANK(Nomen.complète!F246),"-",Nomen.complète!F246)</f>
        <v>-</v>
      </c>
      <c r="D246" s="75" t="str">
        <f t="shared" si="3"/>
        <v>-</v>
      </c>
    </row>
    <row r="247" spans="1:4" x14ac:dyDescent="0.2">
      <c r="A247" s="169" t="str">
        <f>IF(ISBLANK(Nomen.complète!D247),"-",Nomen.complète!D247)</f>
        <v>-</v>
      </c>
      <c r="B247" s="170" t="str">
        <f>IF(ISBLANK(Nomen.complète!E247),"-",Nomen.complète!E247)</f>
        <v>-</v>
      </c>
      <c r="C247" s="165" t="str">
        <f>IF(ISBLANK(Nomen.complète!F247),"-",Nomen.complète!F247)</f>
        <v>-</v>
      </c>
      <c r="D247" s="75" t="str">
        <f t="shared" si="3"/>
        <v>-</v>
      </c>
    </row>
    <row r="248" spans="1:4" x14ac:dyDescent="0.2">
      <c r="A248" s="169" t="str">
        <f>IF(ISBLANK(Nomen.complète!D248),"-",Nomen.complète!D248)</f>
        <v>-</v>
      </c>
      <c r="B248" s="170" t="str">
        <f>IF(ISBLANK(Nomen.complète!E248),"-",Nomen.complète!E248)</f>
        <v>-</v>
      </c>
      <c r="C248" s="165" t="str">
        <f>IF(ISBLANK(Nomen.complète!F248),"-",Nomen.complète!F248)</f>
        <v>-</v>
      </c>
      <c r="D248" s="75" t="str">
        <f t="shared" si="3"/>
        <v>-</v>
      </c>
    </row>
    <row r="249" spans="1:4" x14ac:dyDescent="0.2">
      <c r="A249" s="169" t="str">
        <f>IF(ISBLANK(Nomen.complète!D249),"-",Nomen.complète!D249)</f>
        <v>-</v>
      </c>
      <c r="B249" s="170" t="str">
        <f>IF(ISBLANK(Nomen.complète!E249),"-",Nomen.complète!E249)</f>
        <v>-</v>
      </c>
      <c r="C249" s="165" t="str">
        <f>IF(ISBLANK(Nomen.complète!F249),"-",Nomen.complète!F249)</f>
        <v>-</v>
      </c>
      <c r="D249" s="75" t="str">
        <f t="shared" si="3"/>
        <v>-</v>
      </c>
    </row>
    <row r="250" spans="1:4" x14ac:dyDescent="0.2">
      <c r="A250" s="169" t="str">
        <f>IF(ISBLANK(Nomen.complète!D250),"-",Nomen.complète!D250)</f>
        <v>-</v>
      </c>
      <c r="B250" s="170" t="str">
        <f>IF(ISBLANK(Nomen.complète!E250),"-",Nomen.complète!E250)</f>
        <v>-</v>
      </c>
      <c r="C250" s="165" t="str">
        <f>IF(ISBLANK(Nomen.complète!F250),"-",Nomen.complète!F250)</f>
        <v>-</v>
      </c>
      <c r="D250" s="75" t="str">
        <f t="shared" si="3"/>
        <v>-</v>
      </c>
    </row>
    <row r="251" spans="1:4" x14ac:dyDescent="0.2">
      <c r="A251" s="169" t="str">
        <f>IF(ISBLANK(Nomen.complète!D251),"-",Nomen.complète!D251)</f>
        <v>-</v>
      </c>
      <c r="B251" s="170" t="str">
        <f>IF(ISBLANK(Nomen.complète!E251),"-",Nomen.complète!E251)</f>
        <v>-</v>
      </c>
      <c r="C251" s="165" t="str">
        <f>IF(ISBLANK(Nomen.complète!F251),"-",Nomen.complète!F251)</f>
        <v>-</v>
      </c>
      <c r="D251" s="75" t="str">
        <f t="shared" si="3"/>
        <v>-</v>
      </c>
    </row>
    <row r="252" spans="1:4" x14ac:dyDescent="0.2">
      <c r="A252" s="169" t="str">
        <f>IF(ISBLANK(Nomen.complète!D252),"-",Nomen.complète!D252)</f>
        <v>-</v>
      </c>
      <c r="B252" s="170" t="str">
        <f>IF(ISBLANK(Nomen.complète!E252),"-",Nomen.complète!E252)</f>
        <v>-</v>
      </c>
      <c r="C252" s="165" t="str">
        <f>IF(ISBLANK(Nomen.complète!F252),"-",Nomen.complète!F252)</f>
        <v>-</v>
      </c>
      <c r="D252" s="75" t="str">
        <f t="shared" si="3"/>
        <v>-</v>
      </c>
    </row>
    <row r="253" spans="1:4" x14ac:dyDescent="0.2">
      <c r="A253" s="169" t="str">
        <f>IF(ISBLANK(Nomen.complète!D253),"-",Nomen.complète!D253)</f>
        <v>-</v>
      </c>
      <c r="B253" s="170" t="str">
        <f>IF(ISBLANK(Nomen.complète!E253),"-",Nomen.complète!E253)</f>
        <v>-</v>
      </c>
      <c r="C253" s="165" t="str">
        <f>IF(ISBLANK(Nomen.complète!F253),"-",Nomen.complète!F253)</f>
        <v>-</v>
      </c>
      <c r="D253" s="75" t="str">
        <f t="shared" si="3"/>
        <v>-</v>
      </c>
    </row>
    <row r="254" spans="1:4" x14ac:dyDescent="0.2">
      <c r="A254" s="169" t="str">
        <f>IF(ISBLANK(Nomen.complète!D254),"-",Nomen.complète!D254)</f>
        <v>-</v>
      </c>
      <c r="B254" s="170" t="str">
        <f>IF(ISBLANK(Nomen.complète!E254),"-",Nomen.complète!E254)</f>
        <v>-</v>
      </c>
      <c r="C254" s="165" t="str">
        <f>IF(ISBLANK(Nomen.complète!F254),"-",Nomen.complète!F254)</f>
        <v>-</v>
      </c>
      <c r="D254" s="75" t="str">
        <f t="shared" si="3"/>
        <v>-</v>
      </c>
    </row>
    <row r="255" spans="1:4" x14ac:dyDescent="0.2">
      <c r="A255" s="169" t="str">
        <f>IF(ISBLANK(Nomen.complète!D255),"-",Nomen.complète!D255)</f>
        <v>-</v>
      </c>
      <c r="B255" s="170" t="str">
        <f>IF(ISBLANK(Nomen.complète!E255),"-",Nomen.complète!E255)</f>
        <v>-</v>
      </c>
      <c r="C255" s="165" t="str">
        <f>IF(ISBLANK(Nomen.complète!F255),"-",Nomen.complète!F255)</f>
        <v>-</v>
      </c>
      <c r="D255" s="75" t="str">
        <f t="shared" si="3"/>
        <v>-</v>
      </c>
    </row>
    <row r="256" spans="1:4" x14ac:dyDescent="0.2">
      <c r="A256" s="169" t="str">
        <f>IF(ISBLANK(Nomen.complète!D256),"-",Nomen.complète!D256)</f>
        <v>-</v>
      </c>
      <c r="B256" s="170" t="str">
        <f>IF(ISBLANK(Nomen.complète!E256),"-",Nomen.complète!E256)</f>
        <v>-</v>
      </c>
      <c r="C256" s="165" t="str">
        <f>IF(ISBLANK(Nomen.complète!F256),"-",Nomen.complète!F256)</f>
        <v>-</v>
      </c>
      <c r="D256" s="75" t="str">
        <f t="shared" si="3"/>
        <v>-</v>
      </c>
    </row>
    <row r="257" spans="1:4" x14ac:dyDescent="0.2">
      <c r="A257" s="169" t="str">
        <f>IF(ISBLANK(Nomen.complète!D257),"-",Nomen.complète!D257)</f>
        <v>-</v>
      </c>
      <c r="B257" s="170" t="str">
        <f>IF(ISBLANK(Nomen.complète!E257),"-",Nomen.complète!E257)</f>
        <v>-</v>
      </c>
      <c r="C257" s="165" t="str">
        <f>IF(ISBLANK(Nomen.complète!F257),"-",Nomen.complète!F257)</f>
        <v>-</v>
      </c>
      <c r="D257" s="75" t="str">
        <f t="shared" si="3"/>
        <v>-</v>
      </c>
    </row>
    <row r="258" spans="1:4" x14ac:dyDescent="0.2">
      <c r="A258" s="169" t="str">
        <f>IF(ISBLANK(Nomen.complète!D258),"-",Nomen.complète!D258)</f>
        <v>-</v>
      </c>
      <c r="B258" s="170" t="str">
        <f>IF(ISBLANK(Nomen.complète!E258),"-",Nomen.complète!E258)</f>
        <v>-</v>
      </c>
      <c r="C258" s="165" t="str">
        <f>IF(ISBLANK(Nomen.complète!F258),"-",Nomen.complète!F258)</f>
        <v>-</v>
      </c>
      <c r="D258" s="75" t="str">
        <f t="shared" si="3"/>
        <v>-</v>
      </c>
    </row>
    <row r="259" spans="1:4" x14ac:dyDescent="0.2">
      <c r="A259" s="169" t="str">
        <f>IF(ISBLANK(Nomen.complète!D259),"-",Nomen.complète!D259)</f>
        <v>-</v>
      </c>
      <c r="B259" s="170" t="str">
        <f>IF(ISBLANK(Nomen.complète!E259),"-",Nomen.complète!E259)</f>
        <v>-</v>
      </c>
      <c r="C259" s="165" t="str">
        <f>IF(ISBLANK(Nomen.complète!F259),"-",Nomen.complète!F259)</f>
        <v>-</v>
      </c>
      <c r="D259" s="75" t="str">
        <f t="shared" si="3"/>
        <v>-</v>
      </c>
    </row>
    <row r="260" spans="1:4" x14ac:dyDescent="0.2">
      <c r="A260" s="169" t="str">
        <f>IF(ISBLANK(Nomen.complète!D260),"-",Nomen.complète!D260)</f>
        <v>-</v>
      </c>
      <c r="B260" s="170" t="str">
        <f>IF(ISBLANK(Nomen.complète!E260),"-",Nomen.complète!E260)</f>
        <v>-</v>
      </c>
      <c r="C260" s="165" t="str">
        <f>IF(ISBLANK(Nomen.complète!F260),"-",Nomen.complète!F260)</f>
        <v>-</v>
      </c>
      <c r="D260" s="75" t="str">
        <f t="shared" si="3"/>
        <v>-</v>
      </c>
    </row>
    <row r="261" spans="1:4" x14ac:dyDescent="0.2">
      <c r="A261" s="169" t="str">
        <f>IF(ISBLANK(Nomen.complète!D261),"-",Nomen.complète!D261)</f>
        <v>-</v>
      </c>
      <c r="B261" s="170" t="str">
        <f>IF(ISBLANK(Nomen.complète!E261),"-",Nomen.complète!E261)</f>
        <v>-</v>
      </c>
      <c r="C261" s="165" t="str">
        <f>IF(ISBLANK(Nomen.complète!F261),"-",Nomen.complète!F261)</f>
        <v>-</v>
      </c>
      <c r="D261" s="75" t="str">
        <f t="shared" ref="D261:D324" si="4">IF(B261="-",B261,C261&amp; " (" &amp;B261&amp;")")</f>
        <v>-</v>
      </c>
    </row>
    <row r="262" spans="1:4" x14ac:dyDescent="0.2">
      <c r="A262" s="169" t="str">
        <f>IF(ISBLANK(Nomen.complète!D262),"-",Nomen.complète!D262)</f>
        <v>-</v>
      </c>
      <c r="B262" s="170" t="str">
        <f>IF(ISBLANK(Nomen.complète!E262),"-",Nomen.complète!E262)</f>
        <v>-</v>
      </c>
      <c r="C262" s="165" t="str">
        <f>IF(ISBLANK(Nomen.complète!F262),"-",Nomen.complète!F262)</f>
        <v>-</v>
      </c>
      <c r="D262" s="75" t="str">
        <f t="shared" si="4"/>
        <v>-</v>
      </c>
    </row>
    <row r="263" spans="1:4" x14ac:dyDescent="0.2">
      <c r="A263" s="169" t="str">
        <f>IF(ISBLANK(Nomen.complète!D263),"-",Nomen.complète!D263)</f>
        <v>-</v>
      </c>
      <c r="B263" s="170" t="str">
        <f>IF(ISBLANK(Nomen.complète!E263),"-",Nomen.complète!E263)</f>
        <v>-</v>
      </c>
      <c r="C263" s="165" t="str">
        <f>IF(ISBLANK(Nomen.complète!F263),"-",Nomen.complète!F263)</f>
        <v>-</v>
      </c>
      <c r="D263" s="75" t="str">
        <f t="shared" si="4"/>
        <v>-</v>
      </c>
    </row>
    <row r="264" spans="1:4" x14ac:dyDescent="0.2">
      <c r="A264" s="169" t="str">
        <f>IF(ISBLANK(Nomen.complète!D264),"-",Nomen.complète!D264)</f>
        <v>-</v>
      </c>
      <c r="B264" s="170" t="str">
        <f>IF(ISBLANK(Nomen.complète!E264),"-",Nomen.complète!E264)</f>
        <v>-</v>
      </c>
      <c r="C264" s="165" t="str">
        <f>IF(ISBLANK(Nomen.complète!F264),"-",Nomen.complète!F264)</f>
        <v>-</v>
      </c>
      <c r="D264" s="75" t="str">
        <f t="shared" si="4"/>
        <v>-</v>
      </c>
    </row>
    <row r="265" spans="1:4" x14ac:dyDescent="0.2">
      <c r="A265" s="169" t="str">
        <f>IF(ISBLANK(Nomen.complète!D265),"-",Nomen.complète!D265)</f>
        <v>-</v>
      </c>
      <c r="B265" s="170" t="str">
        <f>IF(ISBLANK(Nomen.complète!E265),"-",Nomen.complète!E265)</f>
        <v>-</v>
      </c>
      <c r="C265" s="165" t="str">
        <f>IF(ISBLANK(Nomen.complète!F265),"-",Nomen.complète!F265)</f>
        <v>-</v>
      </c>
      <c r="D265" s="75" t="str">
        <f t="shared" si="4"/>
        <v>-</v>
      </c>
    </row>
    <row r="266" spans="1:4" x14ac:dyDescent="0.2">
      <c r="A266" s="169" t="str">
        <f>IF(ISBLANK(Nomen.complète!D266),"-",Nomen.complète!D266)</f>
        <v>-</v>
      </c>
      <c r="B266" s="170" t="str">
        <f>IF(ISBLANK(Nomen.complète!E266),"-",Nomen.complète!E266)</f>
        <v>-</v>
      </c>
      <c r="C266" s="165" t="str">
        <f>IF(ISBLANK(Nomen.complète!F266),"-",Nomen.complète!F266)</f>
        <v>-</v>
      </c>
      <c r="D266" s="75" t="str">
        <f t="shared" si="4"/>
        <v>-</v>
      </c>
    </row>
    <row r="267" spans="1:4" x14ac:dyDescent="0.2">
      <c r="A267" s="169" t="str">
        <f>IF(ISBLANK(Nomen.complète!D267),"-",Nomen.complète!D267)</f>
        <v>-</v>
      </c>
      <c r="B267" s="170" t="str">
        <f>IF(ISBLANK(Nomen.complète!E267),"-",Nomen.complète!E267)</f>
        <v>-</v>
      </c>
      <c r="C267" s="165" t="str">
        <f>IF(ISBLANK(Nomen.complète!F267),"-",Nomen.complète!F267)</f>
        <v>-</v>
      </c>
      <c r="D267" s="75" t="str">
        <f t="shared" si="4"/>
        <v>-</v>
      </c>
    </row>
    <row r="268" spans="1:4" x14ac:dyDescent="0.2">
      <c r="A268" s="169" t="str">
        <f>IF(ISBLANK(Nomen.complète!D268),"-",Nomen.complète!D268)</f>
        <v>-</v>
      </c>
      <c r="B268" s="170" t="str">
        <f>IF(ISBLANK(Nomen.complète!E268),"-",Nomen.complète!E268)</f>
        <v>-</v>
      </c>
      <c r="C268" s="165" t="str">
        <f>IF(ISBLANK(Nomen.complète!F268),"-",Nomen.complète!F268)</f>
        <v>-</v>
      </c>
      <c r="D268" s="75" t="str">
        <f t="shared" si="4"/>
        <v>-</v>
      </c>
    </row>
    <row r="269" spans="1:4" x14ac:dyDescent="0.2">
      <c r="A269" s="169" t="str">
        <f>IF(ISBLANK(Nomen.complète!D269),"-",Nomen.complète!D269)</f>
        <v>-</v>
      </c>
      <c r="B269" s="170" t="str">
        <f>IF(ISBLANK(Nomen.complète!E269),"-",Nomen.complète!E269)</f>
        <v>-</v>
      </c>
      <c r="C269" s="165" t="str">
        <f>IF(ISBLANK(Nomen.complète!F269),"-",Nomen.complète!F269)</f>
        <v>-</v>
      </c>
      <c r="D269" s="75" t="str">
        <f t="shared" si="4"/>
        <v>-</v>
      </c>
    </row>
    <row r="270" spans="1:4" x14ac:dyDescent="0.2">
      <c r="A270" s="169" t="str">
        <f>IF(ISBLANK(Nomen.complète!D270),"-",Nomen.complète!D270)</f>
        <v>-</v>
      </c>
      <c r="B270" s="170" t="str">
        <f>IF(ISBLANK(Nomen.complète!E270),"-",Nomen.complète!E270)</f>
        <v>-</v>
      </c>
      <c r="C270" s="165" t="str">
        <f>IF(ISBLANK(Nomen.complète!F270),"-",Nomen.complète!F270)</f>
        <v>-</v>
      </c>
      <c r="D270" s="75" t="str">
        <f t="shared" si="4"/>
        <v>-</v>
      </c>
    </row>
    <row r="271" spans="1:4" x14ac:dyDescent="0.2">
      <c r="A271" s="169" t="str">
        <f>IF(ISBLANK(Nomen.complète!D271),"-",Nomen.complète!D271)</f>
        <v>-</v>
      </c>
      <c r="B271" s="170" t="str">
        <f>IF(ISBLANK(Nomen.complète!E271),"-",Nomen.complète!E271)</f>
        <v>-</v>
      </c>
      <c r="C271" s="165" t="str">
        <f>IF(ISBLANK(Nomen.complète!F271),"-",Nomen.complète!F271)</f>
        <v>-</v>
      </c>
      <c r="D271" s="75" t="str">
        <f t="shared" si="4"/>
        <v>-</v>
      </c>
    </row>
    <row r="272" spans="1:4" x14ac:dyDescent="0.2">
      <c r="A272" s="169" t="str">
        <f>IF(ISBLANK(Nomen.complète!D272),"-",Nomen.complète!D272)</f>
        <v>-</v>
      </c>
      <c r="B272" s="170" t="str">
        <f>IF(ISBLANK(Nomen.complète!E272),"-",Nomen.complète!E272)</f>
        <v>-</v>
      </c>
      <c r="C272" s="165" t="str">
        <f>IF(ISBLANK(Nomen.complète!F272),"-",Nomen.complète!F272)</f>
        <v>-</v>
      </c>
      <c r="D272" s="75" t="str">
        <f t="shared" si="4"/>
        <v>-</v>
      </c>
    </row>
    <row r="273" spans="1:4" x14ac:dyDescent="0.2">
      <c r="A273" s="169" t="str">
        <f>IF(ISBLANK(Nomen.complète!D273),"-",Nomen.complète!D273)</f>
        <v>-</v>
      </c>
      <c r="B273" s="170" t="str">
        <f>IF(ISBLANK(Nomen.complète!E273),"-",Nomen.complète!E273)</f>
        <v>-</v>
      </c>
      <c r="C273" s="165" t="str">
        <f>IF(ISBLANK(Nomen.complète!F273),"-",Nomen.complète!F273)</f>
        <v>-</v>
      </c>
      <c r="D273" s="75" t="str">
        <f t="shared" si="4"/>
        <v>-</v>
      </c>
    </row>
    <row r="274" spans="1:4" x14ac:dyDescent="0.2">
      <c r="A274" s="169" t="str">
        <f>IF(ISBLANK(Nomen.complète!D274),"-",Nomen.complète!D274)</f>
        <v>-</v>
      </c>
      <c r="B274" s="170" t="str">
        <f>IF(ISBLANK(Nomen.complète!E274),"-",Nomen.complète!E274)</f>
        <v>-</v>
      </c>
      <c r="C274" s="165" t="str">
        <f>IF(ISBLANK(Nomen.complète!F274),"-",Nomen.complète!F274)</f>
        <v>-</v>
      </c>
      <c r="D274" s="75" t="str">
        <f t="shared" si="4"/>
        <v>-</v>
      </c>
    </row>
    <row r="275" spans="1:4" x14ac:dyDescent="0.2">
      <c r="A275" s="169" t="str">
        <f>IF(ISBLANK(Nomen.complète!D275),"-",Nomen.complète!D275)</f>
        <v>-</v>
      </c>
      <c r="B275" s="170" t="str">
        <f>IF(ISBLANK(Nomen.complète!E275),"-",Nomen.complète!E275)</f>
        <v>-</v>
      </c>
      <c r="C275" s="165" t="str">
        <f>IF(ISBLANK(Nomen.complète!F275),"-",Nomen.complète!F275)</f>
        <v>-</v>
      </c>
      <c r="D275" s="75" t="str">
        <f t="shared" si="4"/>
        <v>-</v>
      </c>
    </row>
    <row r="276" spans="1:4" x14ac:dyDescent="0.2">
      <c r="A276" s="169" t="str">
        <f>IF(ISBLANK(Nomen.complète!D276),"-",Nomen.complète!D276)</f>
        <v>-</v>
      </c>
      <c r="B276" s="170" t="str">
        <f>IF(ISBLANK(Nomen.complète!E276),"-",Nomen.complète!E276)</f>
        <v>-</v>
      </c>
      <c r="C276" s="165" t="str">
        <f>IF(ISBLANK(Nomen.complète!F276),"-",Nomen.complète!F276)</f>
        <v>-</v>
      </c>
      <c r="D276" s="75" t="str">
        <f t="shared" si="4"/>
        <v>-</v>
      </c>
    </row>
    <row r="277" spans="1:4" x14ac:dyDescent="0.2">
      <c r="A277" s="169" t="str">
        <f>IF(ISBLANK(Nomen.complète!D277),"-",Nomen.complète!D277)</f>
        <v>-</v>
      </c>
      <c r="B277" s="170" t="str">
        <f>IF(ISBLANK(Nomen.complète!E277),"-",Nomen.complète!E277)</f>
        <v>-</v>
      </c>
      <c r="C277" s="165" t="str">
        <f>IF(ISBLANK(Nomen.complète!F277),"-",Nomen.complète!F277)</f>
        <v>-</v>
      </c>
      <c r="D277" s="75" t="str">
        <f t="shared" si="4"/>
        <v>-</v>
      </c>
    </row>
    <row r="278" spans="1:4" x14ac:dyDescent="0.2">
      <c r="A278" s="169" t="str">
        <f>IF(ISBLANK(Nomen.complète!D278),"-",Nomen.complète!D278)</f>
        <v>-</v>
      </c>
      <c r="B278" s="170" t="str">
        <f>IF(ISBLANK(Nomen.complète!E278),"-",Nomen.complète!E278)</f>
        <v>-</v>
      </c>
      <c r="C278" s="165" t="str">
        <f>IF(ISBLANK(Nomen.complète!F278),"-",Nomen.complète!F278)</f>
        <v>-</v>
      </c>
      <c r="D278" s="75" t="str">
        <f t="shared" si="4"/>
        <v>-</v>
      </c>
    </row>
    <row r="279" spans="1:4" x14ac:dyDescent="0.2">
      <c r="A279" s="169" t="str">
        <f>IF(ISBLANK(Nomen.complète!D279),"-",Nomen.complète!D279)</f>
        <v>-</v>
      </c>
      <c r="B279" s="170" t="str">
        <f>IF(ISBLANK(Nomen.complète!E279),"-",Nomen.complète!E279)</f>
        <v>-</v>
      </c>
      <c r="C279" s="165" t="str">
        <f>IF(ISBLANK(Nomen.complète!F279),"-",Nomen.complète!F279)</f>
        <v>-</v>
      </c>
      <c r="D279" s="75" t="str">
        <f t="shared" si="4"/>
        <v>-</v>
      </c>
    </row>
    <row r="280" spans="1:4" x14ac:dyDescent="0.2">
      <c r="A280" s="169" t="str">
        <f>IF(ISBLANK(Nomen.complète!D280),"-",Nomen.complète!D280)</f>
        <v>-</v>
      </c>
      <c r="B280" s="170" t="str">
        <f>IF(ISBLANK(Nomen.complète!E280),"-",Nomen.complète!E280)</f>
        <v>-</v>
      </c>
      <c r="C280" s="165" t="str">
        <f>IF(ISBLANK(Nomen.complète!F280),"-",Nomen.complète!F280)</f>
        <v>-</v>
      </c>
      <c r="D280" s="75" t="str">
        <f t="shared" si="4"/>
        <v>-</v>
      </c>
    </row>
    <row r="281" spans="1:4" x14ac:dyDescent="0.2">
      <c r="A281" s="169" t="str">
        <f>IF(ISBLANK(Nomen.complète!D281),"-",Nomen.complète!D281)</f>
        <v>-</v>
      </c>
      <c r="B281" s="170" t="str">
        <f>IF(ISBLANK(Nomen.complète!E281),"-",Nomen.complète!E281)</f>
        <v>-</v>
      </c>
      <c r="C281" s="165" t="str">
        <f>IF(ISBLANK(Nomen.complète!F281),"-",Nomen.complète!F281)</f>
        <v>-</v>
      </c>
      <c r="D281" s="75" t="str">
        <f t="shared" si="4"/>
        <v>-</v>
      </c>
    </row>
    <row r="282" spans="1:4" x14ac:dyDescent="0.2">
      <c r="A282" s="169" t="str">
        <f>IF(ISBLANK(Nomen.complète!D282),"-",Nomen.complète!D282)</f>
        <v>-</v>
      </c>
      <c r="B282" s="170" t="str">
        <f>IF(ISBLANK(Nomen.complète!E282),"-",Nomen.complète!E282)</f>
        <v>-</v>
      </c>
      <c r="C282" s="165" t="str">
        <f>IF(ISBLANK(Nomen.complète!F282),"-",Nomen.complète!F282)</f>
        <v>-</v>
      </c>
      <c r="D282" s="75" t="str">
        <f t="shared" si="4"/>
        <v>-</v>
      </c>
    </row>
    <row r="283" spans="1:4" x14ac:dyDescent="0.2">
      <c r="A283" s="169" t="str">
        <f>IF(ISBLANK(Nomen.complète!D283),"-",Nomen.complète!D283)</f>
        <v>-</v>
      </c>
      <c r="B283" s="170" t="str">
        <f>IF(ISBLANK(Nomen.complète!E283),"-",Nomen.complète!E283)</f>
        <v>-</v>
      </c>
      <c r="C283" s="165" t="str">
        <f>IF(ISBLANK(Nomen.complète!F283),"-",Nomen.complète!F283)</f>
        <v>-</v>
      </c>
      <c r="D283" s="75" t="str">
        <f t="shared" si="4"/>
        <v>-</v>
      </c>
    </row>
    <row r="284" spans="1:4" x14ac:dyDescent="0.2">
      <c r="A284" s="169" t="str">
        <f>IF(ISBLANK(Nomen.complète!D284),"-",Nomen.complète!D284)</f>
        <v>-</v>
      </c>
      <c r="B284" s="170" t="str">
        <f>IF(ISBLANK(Nomen.complète!E284),"-",Nomen.complète!E284)</f>
        <v>-</v>
      </c>
      <c r="C284" s="165" t="str">
        <f>IF(ISBLANK(Nomen.complète!F284),"-",Nomen.complète!F284)</f>
        <v>-</v>
      </c>
      <c r="D284" s="75" t="str">
        <f t="shared" si="4"/>
        <v>-</v>
      </c>
    </row>
    <row r="285" spans="1:4" x14ac:dyDescent="0.2">
      <c r="A285" s="169" t="str">
        <f>IF(ISBLANK(Nomen.complète!D285),"-",Nomen.complète!D285)</f>
        <v>-</v>
      </c>
      <c r="B285" s="170" t="str">
        <f>IF(ISBLANK(Nomen.complète!E285),"-",Nomen.complète!E285)</f>
        <v>-</v>
      </c>
      <c r="C285" s="165" t="str">
        <f>IF(ISBLANK(Nomen.complète!F285),"-",Nomen.complète!F285)</f>
        <v>-</v>
      </c>
      <c r="D285" s="75" t="str">
        <f t="shared" si="4"/>
        <v>-</v>
      </c>
    </row>
    <row r="286" spans="1:4" x14ac:dyDescent="0.2">
      <c r="A286" s="169" t="str">
        <f>IF(ISBLANK(Nomen.complète!D286),"-",Nomen.complète!D286)</f>
        <v>-</v>
      </c>
      <c r="B286" s="170" t="str">
        <f>IF(ISBLANK(Nomen.complète!E286),"-",Nomen.complète!E286)</f>
        <v>-</v>
      </c>
      <c r="C286" s="165" t="str">
        <f>IF(ISBLANK(Nomen.complète!F286),"-",Nomen.complète!F286)</f>
        <v>-</v>
      </c>
      <c r="D286" s="75" t="str">
        <f t="shared" si="4"/>
        <v>-</v>
      </c>
    </row>
    <row r="287" spans="1:4" x14ac:dyDescent="0.2">
      <c r="A287" s="169" t="str">
        <f>IF(ISBLANK(Nomen.complète!D287),"-",Nomen.complète!D287)</f>
        <v>-</v>
      </c>
      <c r="B287" s="170" t="str">
        <f>IF(ISBLANK(Nomen.complète!E287),"-",Nomen.complète!E287)</f>
        <v>-</v>
      </c>
      <c r="C287" s="165" t="str">
        <f>IF(ISBLANK(Nomen.complète!F287),"-",Nomen.complète!F287)</f>
        <v>-</v>
      </c>
      <c r="D287" s="75" t="str">
        <f t="shared" si="4"/>
        <v>-</v>
      </c>
    </row>
    <row r="288" spans="1:4" x14ac:dyDescent="0.2">
      <c r="A288" s="169" t="str">
        <f>IF(ISBLANK(Nomen.complète!D288),"-",Nomen.complète!D288)</f>
        <v>-</v>
      </c>
      <c r="B288" s="170" t="str">
        <f>IF(ISBLANK(Nomen.complète!E288),"-",Nomen.complète!E288)</f>
        <v>-</v>
      </c>
      <c r="C288" s="165" t="str">
        <f>IF(ISBLANK(Nomen.complète!F288),"-",Nomen.complète!F288)</f>
        <v>-</v>
      </c>
      <c r="D288" s="75" t="str">
        <f t="shared" si="4"/>
        <v>-</v>
      </c>
    </row>
    <row r="289" spans="1:4" x14ac:dyDescent="0.2">
      <c r="A289" s="169" t="str">
        <f>IF(ISBLANK(Nomen.complète!D289),"-",Nomen.complète!D289)</f>
        <v>-</v>
      </c>
      <c r="B289" s="170" t="str">
        <f>IF(ISBLANK(Nomen.complète!E289),"-",Nomen.complète!E289)</f>
        <v>-</v>
      </c>
      <c r="C289" s="165" t="str">
        <f>IF(ISBLANK(Nomen.complète!F289),"-",Nomen.complète!F289)</f>
        <v>-</v>
      </c>
      <c r="D289" s="75" t="str">
        <f t="shared" si="4"/>
        <v>-</v>
      </c>
    </row>
    <row r="290" spans="1:4" x14ac:dyDescent="0.2">
      <c r="A290" s="169" t="str">
        <f>IF(ISBLANK(Nomen.complète!D290),"-",Nomen.complète!D290)</f>
        <v>-</v>
      </c>
      <c r="B290" s="170" t="str">
        <f>IF(ISBLANK(Nomen.complète!E290),"-",Nomen.complète!E290)</f>
        <v>-</v>
      </c>
      <c r="C290" s="165" t="str">
        <f>IF(ISBLANK(Nomen.complète!F290),"-",Nomen.complète!F290)</f>
        <v>-</v>
      </c>
      <c r="D290" s="75" t="str">
        <f t="shared" si="4"/>
        <v>-</v>
      </c>
    </row>
    <row r="291" spans="1:4" x14ac:dyDescent="0.2">
      <c r="A291" s="169" t="str">
        <f>IF(ISBLANK(Nomen.complète!D291),"-",Nomen.complète!D291)</f>
        <v>-</v>
      </c>
      <c r="B291" s="170" t="str">
        <f>IF(ISBLANK(Nomen.complète!E291),"-",Nomen.complète!E291)</f>
        <v>-</v>
      </c>
      <c r="C291" s="165" t="str">
        <f>IF(ISBLANK(Nomen.complète!F291),"-",Nomen.complète!F291)</f>
        <v>-</v>
      </c>
      <c r="D291" s="75" t="str">
        <f t="shared" si="4"/>
        <v>-</v>
      </c>
    </row>
    <row r="292" spans="1:4" x14ac:dyDescent="0.2">
      <c r="A292" s="169" t="str">
        <f>IF(ISBLANK(Nomen.complète!D292),"-",Nomen.complète!D292)</f>
        <v>-</v>
      </c>
      <c r="B292" s="170" t="str">
        <f>IF(ISBLANK(Nomen.complète!E292),"-",Nomen.complète!E292)</f>
        <v>-</v>
      </c>
      <c r="C292" s="165" t="str">
        <f>IF(ISBLANK(Nomen.complète!F292),"-",Nomen.complète!F292)</f>
        <v>-</v>
      </c>
      <c r="D292" s="75" t="str">
        <f t="shared" si="4"/>
        <v>-</v>
      </c>
    </row>
    <row r="293" spans="1:4" x14ac:dyDescent="0.2">
      <c r="A293" s="169" t="str">
        <f>IF(ISBLANK(Nomen.complète!D293),"-",Nomen.complète!D293)</f>
        <v>-</v>
      </c>
      <c r="B293" s="170" t="str">
        <f>IF(ISBLANK(Nomen.complète!E293),"-",Nomen.complète!E293)</f>
        <v>-</v>
      </c>
      <c r="C293" s="165" t="str">
        <f>IF(ISBLANK(Nomen.complète!F293),"-",Nomen.complète!F293)</f>
        <v>-</v>
      </c>
      <c r="D293" s="75" t="str">
        <f t="shared" si="4"/>
        <v>-</v>
      </c>
    </row>
    <row r="294" spans="1:4" x14ac:dyDescent="0.2">
      <c r="A294" s="169" t="str">
        <f>IF(ISBLANK(Nomen.complète!D294),"-",Nomen.complète!D294)</f>
        <v>-</v>
      </c>
      <c r="B294" s="170" t="str">
        <f>IF(ISBLANK(Nomen.complète!E294),"-",Nomen.complète!E294)</f>
        <v>-</v>
      </c>
      <c r="C294" s="165" t="str">
        <f>IF(ISBLANK(Nomen.complète!F294),"-",Nomen.complète!F294)</f>
        <v>-</v>
      </c>
      <c r="D294" s="75" t="str">
        <f t="shared" si="4"/>
        <v>-</v>
      </c>
    </row>
    <row r="295" spans="1:4" x14ac:dyDescent="0.2">
      <c r="A295" s="169" t="str">
        <f>IF(ISBLANK(Nomen.complète!D295),"-",Nomen.complète!D295)</f>
        <v>-</v>
      </c>
      <c r="B295" s="170" t="str">
        <f>IF(ISBLANK(Nomen.complète!E295),"-",Nomen.complète!E295)</f>
        <v>-</v>
      </c>
      <c r="C295" s="165" t="str">
        <f>IF(ISBLANK(Nomen.complète!F295),"-",Nomen.complète!F295)</f>
        <v>-</v>
      </c>
      <c r="D295" s="75" t="str">
        <f t="shared" si="4"/>
        <v>-</v>
      </c>
    </row>
    <row r="296" spans="1:4" x14ac:dyDescent="0.2">
      <c r="A296" s="169" t="str">
        <f>IF(ISBLANK(Nomen.complète!D296),"-",Nomen.complète!D296)</f>
        <v>-</v>
      </c>
      <c r="B296" s="170" t="str">
        <f>IF(ISBLANK(Nomen.complète!E296),"-",Nomen.complète!E296)</f>
        <v>-</v>
      </c>
      <c r="C296" s="165" t="str">
        <f>IF(ISBLANK(Nomen.complète!F296),"-",Nomen.complète!F296)</f>
        <v>-</v>
      </c>
      <c r="D296" s="75" t="str">
        <f t="shared" si="4"/>
        <v>-</v>
      </c>
    </row>
    <row r="297" spans="1:4" x14ac:dyDescent="0.2">
      <c r="A297" s="169" t="str">
        <f>IF(ISBLANK(Nomen.complète!D297),"-",Nomen.complète!D297)</f>
        <v>-</v>
      </c>
      <c r="B297" s="170" t="str">
        <f>IF(ISBLANK(Nomen.complète!E297),"-",Nomen.complète!E297)</f>
        <v>-</v>
      </c>
      <c r="C297" s="165" t="str">
        <f>IF(ISBLANK(Nomen.complète!F297),"-",Nomen.complète!F297)</f>
        <v>-</v>
      </c>
      <c r="D297" s="75" t="str">
        <f t="shared" si="4"/>
        <v>-</v>
      </c>
    </row>
    <row r="298" spans="1:4" x14ac:dyDescent="0.2">
      <c r="A298" s="169" t="str">
        <f>IF(ISBLANK(Nomen.complète!D298),"-",Nomen.complète!D298)</f>
        <v>-</v>
      </c>
      <c r="B298" s="170" t="str">
        <f>IF(ISBLANK(Nomen.complète!E298),"-",Nomen.complète!E298)</f>
        <v>-</v>
      </c>
      <c r="C298" s="165" t="str">
        <f>IF(ISBLANK(Nomen.complète!F298),"-",Nomen.complète!F298)</f>
        <v>-</v>
      </c>
      <c r="D298" s="75" t="str">
        <f t="shared" si="4"/>
        <v>-</v>
      </c>
    </row>
    <row r="299" spans="1:4" x14ac:dyDescent="0.2">
      <c r="A299" s="169" t="str">
        <f>IF(ISBLANK(Nomen.complète!D299),"-",Nomen.complète!D299)</f>
        <v>-</v>
      </c>
      <c r="B299" s="170" t="str">
        <f>IF(ISBLANK(Nomen.complète!E299),"-",Nomen.complète!E299)</f>
        <v>-</v>
      </c>
      <c r="C299" s="165" t="str">
        <f>IF(ISBLANK(Nomen.complète!F299),"-",Nomen.complète!F299)</f>
        <v>-</v>
      </c>
      <c r="D299" s="75" t="str">
        <f t="shared" si="4"/>
        <v>-</v>
      </c>
    </row>
    <row r="300" spans="1:4" x14ac:dyDescent="0.2">
      <c r="A300" s="169" t="str">
        <f>IF(ISBLANK(Nomen.complète!D300),"-",Nomen.complète!D300)</f>
        <v>-</v>
      </c>
      <c r="B300" s="170" t="str">
        <f>IF(ISBLANK(Nomen.complète!E300),"-",Nomen.complète!E300)</f>
        <v>-</v>
      </c>
      <c r="C300" s="165" t="str">
        <f>IF(ISBLANK(Nomen.complète!F300),"-",Nomen.complète!F300)</f>
        <v>-</v>
      </c>
      <c r="D300" s="75" t="str">
        <f t="shared" si="4"/>
        <v>-</v>
      </c>
    </row>
    <row r="301" spans="1:4" x14ac:dyDescent="0.2">
      <c r="A301" s="169" t="str">
        <f>IF(ISBLANK(Nomen.complète!D301),"-",Nomen.complète!D301)</f>
        <v>-</v>
      </c>
      <c r="B301" s="170" t="str">
        <f>IF(ISBLANK(Nomen.complète!E301),"-",Nomen.complète!E301)</f>
        <v>-</v>
      </c>
      <c r="C301" s="165" t="str">
        <f>IF(ISBLANK(Nomen.complète!F301),"-",Nomen.complète!F301)</f>
        <v>-</v>
      </c>
      <c r="D301" s="75" t="str">
        <f t="shared" si="4"/>
        <v>-</v>
      </c>
    </row>
    <row r="302" spans="1:4" x14ac:dyDescent="0.2">
      <c r="A302" s="169" t="str">
        <f>IF(ISBLANK(Nomen.complète!D302),"-",Nomen.complète!D302)</f>
        <v>-</v>
      </c>
      <c r="B302" s="170" t="str">
        <f>IF(ISBLANK(Nomen.complète!E302),"-",Nomen.complète!E302)</f>
        <v>-</v>
      </c>
      <c r="C302" s="165" t="str">
        <f>IF(ISBLANK(Nomen.complète!F302),"-",Nomen.complète!F302)</f>
        <v>-</v>
      </c>
      <c r="D302" s="75" t="str">
        <f t="shared" si="4"/>
        <v>-</v>
      </c>
    </row>
    <row r="303" spans="1:4" x14ac:dyDescent="0.2">
      <c r="A303" s="169" t="str">
        <f>IF(ISBLANK(Nomen.complète!D303),"-",Nomen.complète!D303)</f>
        <v>-</v>
      </c>
      <c r="B303" s="170" t="str">
        <f>IF(ISBLANK(Nomen.complète!E303),"-",Nomen.complète!E303)</f>
        <v>-</v>
      </c>
      <c r="C303" s="165" t="str">
        <f>IF(ISBLANK(Nomen.complète!F303),"-",Nomen.complète!F303)</f>
        <v>-</v>
      </c>
      <c r="D303" s="75" t="str">
        <f t="shared" si="4"/>
        <v>-</v>
      </c>
    </row>
    <row r="304" spans="1:4" x14ac:dyDescent="0.2">
      <c r="A304" s="169" t="str">
        <f>IF(ISBLANK(Nomen.complète!D304),"-",Nomen.complète!D304)</f>
        <v>-</v>
      </c>
      <c r="B304" s="170" t="str">
        <f>IF(ISBLANK(Nomen.complète!E304),"-",Nomen.complète!E304)</f>
        <v>-</v>
      </c>
      <c r="C304" s="165" t="str">
        <f>IF(ISBLANK(Nomen.complète!F304),"-",Nomen.complète!F304)</f>
        <v>-</v>
      </c>
      <c r="D304" s="75" t="str">
        <f t="shared" si="4"/>
        <v>-</v>
      </c>
    </row>
    <row r="305" spans="1:4" x14ac:dyDescent="0.2">
      <c r="A305" s="169" t="str">
        <f>IF(ISBLANK(Nomen.complète!D305),"-",Nomen.complète!D305)</f>
        <v>-</v>
      </c>
      <c r="B305" s="170" t="str">
        <f>IF(ISBLANK(Nomen.complète!E305),"-",Nomen.complète!E305)</f>
        <v>-</v>
      </c>
      <c r="C305" s="165" t="str">
        <f>IF(ISBLANK(Nomen.complète!F305),"-",Nomen.complète!F305)</f>
        <v>-</v>
      </c>
      <c r="D305" s="75" t="str">
        <f t="shared" si="4"/>
        <v>-</v>
      </c>
    </row>
    <row r="306" spans="1:4" x14ac:dyDescent="0.2">
      <c r="A306" s="169" t="str">
        <f>IF(ISBLANK(Nomen.complète!D306),"-",Nomen.complète!D306)</f>
        <v>-</v>
      </c>
      <c r="B306" s="170" t="str">
        <f>IF(ISBLANK(Nomen.complète!E306),"-",Nomen.complète!E306)</f>
        <v>-</v>
      </c>
      <c r="C306" s="165" t="str">
        <f>IF(ISBLANK(Nomen.complète!F306),"-",Nomen.complète!F306)</f>
        <v>-</v>
      </c>
      <c r="D306" s="75" t="str">
        <f t="shared" si="4"/>
        <v>-</v>
      </c>
    </row>
    <row r="307" spans="1:4" x14ac:dyDescent="0.2">
      <c r="A307" s="169" t="str">
        <f>IF(ISBLANK(Nomen.complète!D307),"-",Nomen.complète!D307)</f>
        <v>-</v>
      </c>
      <c r="B307" s="170" t="str">
        <f>IF(ISBLANK(Nomen.complète!E307),"-",Nomen.complète!E307)</f>
        <v>-</v>
      </c>
      <c r="C307" s="165" t="str">
        <f>IF(ISBLANK(Nomen.complète!F307),"-",Nomen.complète!F307)</f>
        <v>-</v>
      </c>
      <c r="D307" s="75" t="str">
        <f t="shared" si="4"/>
        <v>-</v>
      </c>
    </row>
    <row r="308" spans="1:4" x14ac:dyDescent="0.2">
      <c r="A308" s="169" t="str">
        <f>IF(ISBLANK(Nomen.complète!D308),"-",Nomen.complète!D308)</f>
        <v>-</v>
      </c>
      <c r="B308" s="170" t="str">
        <f>IF(ISBLANK(Nomen.complète!E308),"-",Nomen.complète!E308)</f>
        <v>-</v>
      </c>
      <c r="C308" s="165" t="str">
        <f>IF(ISBLANK(Nomen.complète!F308),"-",Nomen.complète!F308)</f>
        <v>-</v>
      </c>
      <c r="D308" s="75" t="str">
        <f t="shared" si="4"/>
        <v>-</v>
      </c>
    </row>
    <row r="309" spans="1:4" x14ac:dyDescent="0.2">
      <c r="A309" s="169" t="str">
        <f>IF(ISBLANK(Nomen.complète!D309),"-",Nomen.complète!D309)</f>
        <v>-</v>
      </c>
      <c r="B309" s="170" t="str">
        <f>IF(ISBLANK(Nomen.complète!E309),"-",Nomen.complète!E309)</f>
        <v>-</v>
      </c>
      <c r="C309" s="165" t="str">
        <f>IF(ISBLANK(Nomen.complète!F309),"-",Nomen.complète!F309)</f>
        <v>-</v>
      </c>
      <c r="D309" s="75" t="str">
        <f t="shared" si="4"/>
        <v>-</v>
      </c>
    </row>
    <row r="310" spans="1:4" x14ac:dyDescent="0.2">
      <c r="A310" s="169" t="str">
        <f>IF(ISBLANK(Nomen.complète!D310),"-",Nomen.complète!D310)</f>
        <v>-</v>
      </c>
      <c r="B310" s="170" t="str">
        <f>IF(ISBLANK(Nomen.complète!E310),"-",Nomen.complète!E310)</f>
        <v>-</v>
      </c>
      <c r="C310" s="165" t="str">
        <f>IF(ISBLANK(Nomen.complète!F310),"-",Nomen.complète!F310)</f>
        <v>-</v>
      </c>
      <c r="D310" s="75" t="str">
        <f t="shared" si="4"/>
        <v>-</v>
      </c>
    </row>
    <row r="311" spans="1:4" x14ac:dyDescent="0.2">
      <c r="A311" s="169" t="str">
        <f>IF(ISBLANK(Nomen.complète!D311),"-",Nomen.complète!D311)</f>
        <v>-</v>
      </c>
      <c r="B311" s="170" t="str">
        <f>IF(ISBLANK(Nomen.complète!E311),"-",Nomen.complète!E311)</f>
        <v>-</v>
      </c>
      <c r="C311" s="165" t="str">
        <f>IF(ISBLANK(Nomen.complète!F311),"-",Nomen.complète!F311)</f>
        <v>-</v>
      </c>
      <c r="D311" s="75" t="str">
        <f t="shared" si="4"/>
        <v>-</v>
      </c>
    </row>
    <row r="312" spans="1:4" x14ac:dyDescent="0.2">
      <c r="A312" s="169" t="str">
        <f>IF(ISBLANK(Nomen.complète!D312),"-",Nomen.complète!D312)</f>
        <v>-</v>
      </c>
      <c r="B312" s="170" t="str">
        <f>IF(ISBLANK(Nomen.complète!E312),"-",Nomen.complète!E312)</f>
        <v>-</v>
      </c>
      <c r="C312" s="165" t="str">
        <f>IF(ISBLANK(Nomen.complète!F312),"-",Nomen.complète!F312)</f>
        <v>-</v>
      </c>
      <c r="D312" s="75" t="str">
        <f t="shared" si="4"/>
        <v>-</v>
      </c>
    </row>
    <row r="313" spans="1:4" x14ac:dyDescent="0.2">
      <c r="A313" s="169" t="str">
        <f>IF(ISBLANK(Nomen.complète!D313),"-",Nomen.complète!D313)</f>
        <v>-</v>
      </c>
      <c r="B313" s="170" t="str">
        <f>IF(ISBLANK(Nomen.complète!E313),"-",Nomen.complète!E313)</f>
        <v>-</v>
      </c>
      <c r="C313" s="165" t="str">
        <f>IF(ISBLANK(Nomen.complète!F313),"-",Nomen.complète!F313)</f>
        <v>-</v>
      </c>
      <c r="D313" s="75" t="str">
        <f t="shared" si="4"/>
        <v>-</v>
      </c>
    </row>
    <row r="314" spans="1:4" x14ac:dyDescent="0.2">
      <c r="A314" s="169" t="str">
        <f>IF(ISBLANK(Nomen.complète!D314),"-",Nomen.complète!D314)</f>
        <v>-</v>
      </c>
      <c r="B314" s="170" t="str">
        <f>IF(ISBLANK(Nomen.complète!E314),"-",Nomen.complète!E314)</f>
        <v>-</v>
      </c>
      <c r="C314" s="165" t="str">
        <f>IF(ISBLANK(Nomen.complète!F314),"-",Nomen.complète!F314)</f>
        <v>-</v>
      </c>
      <c r="D314" s="75" t="str">
        <f t="shared" si="4"/>
        <v>-</v>
      </c>
    </row>
    <row r="315" spans="1:4" x14ac:dyDescent="0.2">
      <c r="A315" s="169" t="str">
        <f>IF(ISBLANK(Nomen.complète!D315),"-",Nomen.complète!D315)</f>
        <v>-</v>
      </c>
      <c r="B315" s="170" t="str">
        <f>IF(ISBLANK(Nomen.complète!E315),"-",Nomen.complète!E315)</f>
        <v>-</v>
      </c>
      <c r="C315" s="165" t="str">
        <f>IF(ISBLANK(Nomen.complète!F315),"-",Nomen.complète!F315)</f>
        <v>-</v>
      </c>
      <c r="D315" s="75" t="str">
        <f t="shared" si="4"/>
        <v>-</v>
      </c>
    </row>
    <row r="316" spans="1:4" x14ac:dyDescent="0.2">
      <c r="A316" s="169" t="str">
        <f>IF(ISBLANK(Nomen.complète!D316),"-",Nomen.complète!D316)</f>
        <v>-</v>
      </c>
      <c r="B316" s="170" t="str">
        <f>IF(ISBLANK(Nomen.complète!E316),"-",Nomen.complète!E316)</f>
        <v>-</v>
      </c>
      <c r="C316" s="165" t="str">
        <f>IF(ISBLANK(Nomen.complète!F316),"-",Nomen.complète!F316)</f>
        <v>-</v>
      </c>
      <c r="D316" s="75" t="str">
        <f t="shared" si="4"/>
        <v>-</v>
      </c>
    </row>
    <row r="317" spans="1:4" x14ac:dyDescent="0.2">
      <c r="A317" s="169" t="str">
        <f>IF(ISBLANK(Nomen.complète!D317),"-",Nomen.complète!D317)</f>
        <v>-</v>
      </c>
      <c r="B317" s="170" t="str">
        <f>IF(ISBLANK(Nomen.complète!E317),"-",Nomen.complète!E317)</f>
        <v>-</v>
      </c>
      <c r="C317" s="165" t="str">
        <f>IF(ISBLANK(Nomen.complète!F317),"-",Nomen.complète!F317)</f>
        <v>-</v>
      </c>
      <c r="D317" s="75" t="str">
        <f t="shared" si="4"/>
        <v>-</v>
      </c>
    </row>
    <row r="318" spans="1:4" x14ac:dyDescent="0.2">
      <c r="A318" s="169" t="str">
        <f>IF(ISBLANK(Nomen.complète!D318),"-",Nomen.complète!D318)</f>
        <v>-</v>
      </c>
      <c r="B318" s="170" t="str">
        <f>IF(ISBLANK(Nomen.complète!E318),"-",Nomen.complète!E318)</f>
        <v>-</v>
      </c>
      <c r="C318" s="165" t="str">
        <f>IF(ISBLANK(Nomen.complète!F318),"-",Nomen.complète!F318)</f>
        <v>-</v>
      </c>
      <c r="D318" s="75" t="str">
        <f t="shared" si="4"/>
        <v>-</v>
      </c>
    </row>
    <row r="319" spans="1:4" x14ac:dyDescent="0.2">
      <c r="A319" s="169" t="str">
        <f>IF(ISBLANK(Nomen.complète!D319),"-",Nomen.complète!D319)</f>
        <v>-</v>
      </c>
      <c r="B319" s="170" t="str">
        <f>IF(ISBLANK(Nomen.complète!E319),"-",Nomen.complète!E319)</f>
        <v>-</v>
      </c>
      <c r="C319" s="165" t="str">
        <f>IF(ISBLANK(Nomen.complète!F319),"-",Nomen.complète!F319)</f>
        <v>-</v>
      </c>
      <c r="D319" s="75" t="str">
        <f t="shared" si="4"/>
        <v>-</v>
      </c>
    </row>
    <row r="320" spans="1:4" x14ac:dyDescent="0.2">
      <c r="A320" s="169" t="str">
        <f>IF(ISBLANK(Nomen.complète!D320),"-",Nomen.complète!D320)</f>
        <v>-</v>
      </c>
      <c r="B320" s="170" t="str">
        <f>IF(ISBLANK(Nomen.complète!E320),"-",Nomen.complète!E320)</f>
        <v>-</v>
      </c>
      <c r="C320" s="165" t="str">
        <f>IF(ISBLANK(Nomen.complète!F320),"-",Nomen.complète!F320)</f>
        <v>-</v>
      </c>
      <c r="D320" s="75" t="str">
        <f t="shared" si="4"/>
        <v>-</v>
      </c>
    </row>
    <row r="321" spans="1:4" x14ac:dyDescent="0.2">
      <c r="A321" s="169" t="str">
        <f>IF(ISBLANK(Nomen.complète!D321),"-",Nomen.complète!D321)</f>
        <v>-</v>
      </c>
      <c r="B321" s="170" t="str">
        <f>IF(ISBLANK(Nomen.complète!E321),"-",Nomen.complète!E321)</f>
        <v>-</v>
      </c>
      <c r="C321" s="165" t="str">
        <f>IF(ISBLANK(Nomen.complète!F321),"-",Nomen.complète!F321)</f>
        <v>-</v>
      </c>
      <c r="D321" s="75" t="str">
        <f t="shared" si="4"/>
        <v>-</v>
      </c>
    </row>
    <row r="322" spans="1:4" x14ac:dyDescent="0.2">
      <c r="A322" s="169" t="str">
        <f>IF(ISBLANK(Nomen.complète!D322),"-",Nomen.complète!D322)</f>
        <v>-</v>
      </c>
      <c r="B322" s="170" t="str">
        <f>IF(ISBLANK(Nomen.complète!E322),"-",Nomen.complète!E322)</f>
        <v>-</v>
      </c>
      <c r="C322" s="165" t="str">
        <f>IF(ISBLANK(Nomen.complète!F322),"-",Nomen.complète!F322)</f>
        <v>-</v>
      </c>
      <c r="D322" s="75" t="str">
        <f t="shared" si="4"/>
        <v>-</v>
      </c>
    </row>
    <row r="323" spans="1:4" x14ac:dyDescent="0.2">
      <c r="A323" s="169" t="str">
        <f>IF(ISBLANK(Nomen.complète!D323),"-",Nomen.complète!D323)</f>
        <v>-</v>
      </c>
      <c r="B323" s="170" t="str">
        <f>IF(ISBLANK(Nomen.complète!E323),"-",Nomen.complète!E323)</f>
        <v>-</v>
      </c>
      <c r="C323" s="165" t="str">
        <f>IF(ISBLANK(Nomen.complète!F323),"-",Nomen.complète!F323)</f>
        <v>-</v>
      </c>
      <c r="D323" s="75" t="str">
        <f t="shared" si="4"/>
        <v>-</v>
      </c>
    </row>
    <row r="324" spans="1:4" x14ac:dyDescent="0.2">
      <c r="A324" s="169" t="str">
        <f>IF(ISBLANK(Nomen.complète!D324),"-",Nomen.complète!D324)</f>
        <v>-</v>
      </c>
      <c r="B324" s="170" t="str">
        <f>IF(ISBLANK(Nomen.complète!E324),"-",Nomen.complète!E324)</f>
        <v>-</v>
      </c>
      <c r="C324" s="165" t="str">
        <f>IF(ISBLANK(Nomen.complète!F324),"-",Nomen.complète!F324)</f>
        <v>-</v>
      </c>
      <c r="D324" s="75" t="str">
        <f t="shared" si="4"/>
        <v>-</v>
      </c>
    </row>
    <row r="325" spans="1:4" x14ac:dyDescent="0.2">
      <c r="A325" s="169" t="str">
        <f>IF(ISBLANK(Nomen.complète!D325),"-",Nomen.complète!D325)</f>
        <v>-</v>
      </c>
      <c r="B325" s="170" t="str">
        <f>IF(ISBLANK(Nomen.complète!E325),"-",Nomen.complète!E325)</f>
        <v>-</v>
      </c>
      <c r="C325" s="165" t="str">
        <f>IF(ISBLANK(Nomen.complète!F325),"-",Nomen.complète!F325)</f>
        <v>-</v>
      </c>
      <c r="D325" s="75" t="str">
        <f t="shared" ref="D325:D388" si="5">IF(B325="-",B325,C325&amp; " (" &amp;B325&amp;")")</f>
        <v>-</v>
      </c>
    </row>
    <row r="326" spans="1:4" x14ac:dyDescent="0.2">
      <c r="A326" s="169" t="str">
        <f>IF(ISBLANK(Nomen.complète!D326),"-",Nomen.complète!D326)</f>
        <v>-</v>
      </c>
      <c r="B326" s="170" t="str">
        <f>IF(ISBLANK(Nomen.complète!E326),"-",Nomen.complète!E326)</f>
        <v>-</v>
      </c>
      <c r="C326" s="165" t="str">
        <f>IF(ISBLANK(Nomen.complète!F326),"-",Nomen.complète!F326)</f>
        <v>-</v>
      </c>
      <c r="D326" s="75" t="str">
        <f t="shared" si="5"/>
        <v>-</v>
      </c>
    </row>
    <row r="327" spans="1:4" x14ac:dyDescent="0.2">
      <c r="A327" s="169" t="str">
        <f>IF(ISBLANK(Nomen.complète!D327),"-",Nomen.complète!D327)</f>
        <v>-</v>
      </c>
      <c r="B327" s="170" t="str">
        <f>IF(ISBLANK(Nomen.complète!E327),"-",Nomen.complète!E327)</f>
        <v>-</v>
      </c>
      <c r="C327" s="165" t="str">
        <f>IF(ISBLANK(Nomen.complète!F327),"-",Nomen.complète!F327)</f>
        <v>-</v>
      </c>
      <c r="D327" s="75" t="str">
        <f t="shared" si="5"/>
        <v>-</v>
      </c>
    </row>
    <row r="328" spans="1:4" x14ac:dyDescent="0.2">
      <c r="A328" s="169" t="str">
        <f>IF(ISBLANK(Nomen.complète!D328),"-",Nomen.complète!D328)</f>
        <v>-</v>
      </c>
      <c r="B328" s="170" t="str">
        <f>IF(ISBLANK(Nomen.complète!E328),"-",Nomen.complète!E328)</f>
        <v>-</v>
      </c>
      <c r="C328" s="165" t="str">
        <f>IF(ISBLANK(Nomen.complète!F328),"-",Nomen.complète!F328)</f>
        <v>-</v>
      </c>
      <c r="D328" s="75" t="str">
        <f t="shared" si="5"/>
        <v>-</v>
      </c>
    </row>
    <row r="329" spans="1:4" x14ac:dyDescent="0.2">
      <c r="A329" s="169" t="str">
        <f>IF(ISBLANK(Nomen.complète!D329),"-",Nomen.complète!D329)</f>
        <v>-</v>
      </c>
      <c r="B329" s="170" t="str">
        <f>IF(ISBLANK(Nomen.complète!E329),"-",Nomen.complète!E329)</f>
        <v>-</v>
      </c>
      <c r="C329" s="165" t="str">
        <f>IF(ISBLANK(Nomen.complète!F329),"-",Nomen.complète!F329)</f>
        <v>-</v>
      </c>
      <c r="D329" s="75" t="str">
        <f t="shared" si="5"/>
        <v>-</v>
      </c>
    </row>
    <row r="330" spans="1:4" x14ac:dyDescent="0.2">
      <c r="A330" s="169" t="str">
        <f>IF(ISBLANK(Nomen.complète!D330),"-",Nomen.complète!D330)</f>
        <v>-</v>
      </c>
      <c r="B330" s="170" t="str">
        <f>IF(ISBLANK(Nomen.complète!E330),"-",Nomen.complète!E330)</f>
        <v>-</v>
      </c>
      <c r="C330" s="165" t="str">
        <f>IF(ISBLANK(Nomen.complète!F330),"-",Nomen.complète!F330)</f>
        <v>-</v>
      </c>
      <c r="D330" s="75" t="str">
        <f t="shared" si="5"/>
        <v>-</v>
      </c>
    </row>
    <row r="331" spans="1:4" x14ac:dyDescent="0.2">
      <c r="A331" s="169" t="str">
        <f>IF(ISBLANK(Nomen.complète!D331),"-",Nomen.complète!D331)</f>
        <v>-</v>
      </c>
      <c r="B331" s="170" t="str">
        <f>IF(ISBLANK(Nomen.complète!E331),"-",Nomen.complète!E331)</f>
        <v>-</v>
      </c>
      <c r="C331" s="165" t="str">
        <f>IF(ISBLANK(Nomen.complète!F331),"-",Nomen.complète!F331)</f>
        <v>-</v>
      </c>
      <c r="D331" s="75" t="str">
        <f t="shared" si="5"/>
        <v>-</v>
      </c>
    </row>
    <row r="332" spans="1:4" x14ac:dyDescent="0.2">
      <c r="A332" s="169" t="str">
        <f>IF(ISBLANK(Nomen.complète!D332),"-",Nomen.complète!D332)</f>
        <v>-</v>
      </c>
      <c r="B332" s="170" t="str">
        <f>IF(ISBLANK(Nomen.complète!E332),"-",Nomen.complète!E332)</f>
        <v>-</v>
      </c>
      <c r="C332" s="165" t="str">
        <f>IF(ISBLANK(Nomen.complète!F332),"-",Nomen.complète!F332)</f>
        <v>-</v>
      </c>
      <c r="D332" s="75" t="str">
        <f t="shared" si="5"/>
        <v>-</v>
      </c>
    </row>
    <row r="333" spans="1:4" x14ac:dyDescent="0.2">
      <c r="A333" s="169" t="str">
        <f>IF(ISBLANK(Nomen.complète!D333),"-",Nomen.complète!D333)</f>
        <v>-</v>
      </c>
      <c r="B333" s="170" t="str">
        <f>IF(ISBLANK(Nomen.complète!E333),"-",Nomen.complète!E333)</f>
        <v>-</v>
      </c>
      <c r="C333" s="165" t="str">
        <f>IF(ISBLANK(Nomen.complète!F333),"-",Nomen.complète!F333)</f>
        <v>-</v>
      </c>
      <c r="D333" s="75" t="str">
        <f t="shared" si="5"/>
        <v>-</v>
      </c>
    </row>
    <row r="334" spans="1:4" x14ac:dyDescent="0.2">
      <c r="A334" s="169" t="str">
        <f>IF(ISBLANK(Nomen.complète!D334),"-",Nomen.complète!D334)</f>
        <v>-</v>
      </c>
      <c r="B334" s="170" t="str">
        <f>IF(ISBLANK(Nomen.complète!E334),"-",Nomen.complète!E334)</f>
        <v>-</v>
      </c>
      <c r="C334" s="165" t="str">
        <f>IF(ISBLANK(Nomen.complète!F334),"-",Nomen.complète!F334)</f>
        <v>-</v>
      </c>
      <c r="D334" s="75" t="str">
        <f t="shared" si="5"/>
        <v>-</v>
      </c>
    </row>
    <row r="335" spans="1:4" x14ac:dyDescent="0.2">
      <c r="A335" s="169" t="str">
        <f>IF(ISBLANK(Nomen.complète!D335),"-",Nomen.complète!D335)</f>
        <v>-</v>
      </c>
      <c r="B335" s="170" t="str">
        <f>IF(ISBLANK(Nomen.complète!E335),"-",Nomen.complète!E335)</f>
        <v>-</v>
      </c>
      <c r="C335" s="165" t="str">
        <f>IF(ISBLANK(Nomen.complète!F335),"-",Nomen.complète!F335)</f>
        <v>-</v>
      </c>
      <c r="D335" s="75" t="str">
        <f t="shared" si="5"/>
        <v>-</v>
      </c>
    </row>
    <row r="336" spans="1:4" x14ac:dyDescent="0.2">
      <c r="A336" s="169" t="str">
        <f>IF(ISBLANK(Nomen.complète!D336),"-",Nomen.complète!D336)</f>
        <v>-</v>
      </c>
      <c r="B336" s="170" t="str">
        <f>IF(ISBLANK(Nomen.complète!E336),"-",Nomen.complète!E336)</f>
        <v>-</v>
      </c>
      <c r="C336" s="165" t="str">
        <f>IF(ISBLANK(Nomen.complète!F336),"-",Nomen.complète!F336)</f>
        <v>-</v>
      </c>
      <c r="D336" s="75" t="str">
        <f t="shared" si="5"/>
        <v>-</v>
      </c>
    </row>
    <row r="337" spans="1:4" x14ac:dyDescent="0.2">
      <c r="A337" s="169" t="str">
        <f>IF(ISBLANK(Nomen.complète!D337),"-",Nomen.complète!D337)</f>
        <v>-</v>
      </c>
      <c r="B337" s="170" t="str">
        <f>IF(ISBLANK(Nomen.complète!E337),"-",Nomen.complète!E337)</f>
        <v>-</v>
      </c>
      <c r="C337" s="165" t="str">
        <f>IF(ISBLANK(Nomen.complète!F337),"-",Nomen.complète!F337)</f>
        <v>-</v>
      </c>
      <c r="D337" s="75" t="str">
        <f t="shared" si="5"/>
        <v>-</v>
      </c>
    </row>
    <row r="338" spans="1:4" x14ac:dyDescent="0.2">
      <c r="A338" s="169" t="str">
        <f>IF(ISBLANK(Nomen.complète!D338),"-",Nomen.complète!D338)</f>
        <v>-</v>
      </c>
      <c r="B338" s="170" t="str">
        <f>IF(ISBLANK(Nomen.complète!E338),"-",Nomen.complète!E338)</f>
        <v>-</v>
      </c>
      <c r="C338" s="165" t="str">
        <f>IF(ISBLANK(Nomen.complète!F338),"-",Nomen.complète!F338)</f>
        <v>-</v>
      </c>
      <c r="D338" s="75" t="str">
        <f t="shared" si="5"/>
        <v>-</v>
      </c>
    </row>
    <row r="339" spans="1:4" x14ac:dyDescent="0.2">
      <c r="A339" s="169" t="str">
        <f>IF(ISBLANK(Nomen.complète!D339),"-",Nomen.complète!D339)</f>
        <v>-</v>
      </c>
      <c r="B339" s="170" t="str">
        <f>IF(ISBLANK(Nomen.complète!E339),"-",Nomen.complète!E339)</f>
        <v>-</v>
      </c>
      <c r="C339" s="165" t="str">
        <f>IF(ISBLANK(Nomen.complète!F339),"-",Nomen.complète!F339)</f>
        <v>-</v>
      </c>
      <c r="D339" s="75" t="str">
        <f t="shared" si="5"/>
        <v>-</v>
      </c>
    </row>
    <row r="340" spans="1:4" x14ac:dyDescent="0.2">
      <c r="A340" s="169" t="str">
        <f>IF(ISBLANK(Nomen.complète!D340),"-",Nomen.complète!D340)</f>
        <v>-</v>
      </c>
      <c r="B340" s="170" t="str">
        <f>IF(ISBLANK(Nomen.complète!E340),"-",Nomen.complète!E340)</f>
        <v>-</v>
      </c>
      <c r="C340" s="165" t="str">
        <f>IF(ISBLANK(Nomen.complète!F340),"-",Nomen.complète!F340)</f>
        <v>-</v>
      </c>
      <c r="D340" s="75" t="str">
        <f t="shared" si="5"/>
        <v>-</v>
      </c>
    </row>
    <row r="341" spans="1:4" x14ac:dyDescent="0.2">
      <c r="A341" s="169" t="str">
        <f>IF(ISBLANK(Nomen.complète!D341),"-",Nomen.complète!D341)</f>
        <v>-</v>
      </c>
      <c r="B341" s="170" t="str">
        <f>IF(ISBLANK(Nomen.complète!E341),"-",Nomen.complète!E341)</f>
        <v>-</v>
      </c>
      <c r="C341" s="165" t="str">
        <f>IF(ISBLANK(Nomen.complète!F341),"-",Nomen.complète!F341)</f>
        <v>-</v>
      </c>
      <c r="D341" s="75" t="str">
        <f t="shared" si="5"/>
        <v>-</v>
      </c>
    </row>
    <row r="342" spans="1:4" x14ac:dyDescent="0.2">
      <c r="A342" s="169" t="str">
        <f>IF(ISBLANK(Nomen.complète!D342),"-",Nomen.complète!D342)</f>
        <v>-</v>
      </c>
      <c r="B342" s="170" t="str">
        <f>IF(ISBLANK(Nomen.complète!E342),"-",Nomen.complète!E342)</f>
        <v>-</v>
      </c>
      <c r="C342" s="165" t="str">
        <f>IF(ISBLANK(Nomen.complète!F342),"-",Nomen.complète!F342)</f>
        <v>-</v>
      </c>
      <c r="D342" s="75" t="str">
        <f t="shared" si="5"/>
        <v>-</v>
      </c>
    </row>
    <row r="343" spans="1:4" x14ac:dyDescent="0.2">
      <c r="A343" s="169" t="str">
        <f>IF(ISBLANK(Nomen.complète!D343),"-",Nomen.complète!D343)</f>
        <v>-</v>
      </c>
      <c r="B343" s="170" t="str">
        <f>IF(ISBLANK(Nomen.complète!E343),"-",Nomen.complète!E343)</f>
        <v>-</v>
      </c>
      <c r="C343" s="165" t="str">
        <f>IF(ISBLANK(Nomen.complète!F343),"-",Nomen.complète!F343)</f>
        <v>-</v>
      </c>
      <c r="D343" s="75" t="str">
        <f t="shared" si="5"/>
        <v>-</v>
      </c>
    </row>
    <row r="344" spans="1:4" x14ac:dyDescent="0.2">
      <c r="A344" s="169" t="str">
        <f>IF(ISBLANK(Nomen.complète!D344),"-",Nomen.complète!D344)</f>
        <v>-</v>
      </c>
      <c r="B344" s="170" t="str">
        <f>IF(ISBLANK(Nomen.complète!E344),"-",Nomen.complète!E344)</f>
        <v>-</v>
      </c>
      <c r="C344" s="165" t="str">
        <f>IF(ISBLANK(Nomen.complète!F344),"-",Nomen.complète!F344)</f>
        <v>-</v>
      </c>
      <c r="D344" s="75" t="str">
        <f t="shared" si="5"/>
        <v>-</v>
      </c>
    </row>
    <row r="345" spans="1:4" x14ac:dyDescent="0.2">
      <c r="A345" s="169" t="str">
        <f>IF(ISBLANK(Nomen.complète!D345),"-",Nomen.complète!D345)</f>
        <v>-</v>
      </c>
      <c r="B345" s="170" t="str">
        <f>IF(ISBLANK(Nomen.complète!E345),"-",Nomen.complète!E345)</f>
        <v>-</v>
      </c>
      <c r="C345" s="165" t="str">
        <f>IF(ISBLANK(Nomen.complète!F345),"-",Nomen.complète!F345)</f>
        <v>-</v>
      </c>
      <c r="D345" s="75" t="str">
        <f t="shared" si="5"/>
        <v>-</v>
      </c>
    </row>
    <row r="346" spans="1:4" x14ac:dyDescent="0.2">
      <c r="A346" s="169" t="str">
        <f>IF(ISBLANK(Nomen.complète!D346),"-",Nomen.complète!D346)</f>
        <v>-</v>
      </c>
      <c r="B346" s="170" t="str">
        <f>IF(ISBLANK(Nomen.complète!E346),"-",Nomen.complète!E346)</f>
        <v>-</v>
      </c>
      <c r="C346" s="165" t="str">
        <f>IF(ISBLANK(Nomen.complète!F346),"-",Nomen.complète!F346)</f>
        <v>-</v>
      </c>
      <c r="D346" s="75" t="str">
        <f t="shared" si="5"/>
        <v>-</v>
      </c>
    </row>
    <row r="347" spans="1:4" x14ac:dyDescent="0.2">
      <c r="A347" s="169" t="str">
        <f>IF(ISBLANK(Nomen.complète!D347),"-",Nomen.complète!D347)</f>
        <v>-</v>
      </c>
      <c r="B347" s="170" t="str">
        <f>IF(ISBLANK(Nomen.complète!E347),"-",Nomen.complète!E347)</f>
        <v>-</v>
      </c>
      <c r="C347" s="165" t="str">
        <f>IF(ISBLANK(Nomen.complète!F347),"-",Nomen.complète!F347)</f>
        <v>-</v>
      </c>
      <c r="D347" s="75" t="str">
        <f t="shared" si="5"/>
        <v>-</v>
      </c>
    </row>
    <row r="348" spans="1:4" x14ac:dyDescent="0.2">
      <c r="A348" s="169" t="str">
        <f>IF(ISBLANK(Nomen.complète!D348),"-",Nomen.complète!D348)</f>
        <v>-</v>
      </c>
      <c r="B348" s="170" t="str">
        <f>IF(ISBLANK(Nomen.complète!E348),"-",Nomen.complète!E348)</f>
        <v>-</v>
      </c>
      <c r="C348" s="165" t="str">
        <f>IF(ISBLANK(Nomen.complète!F348),"-",Nomen.complète!F348)</f>
        <v>-</v>
      </c>
      <c r="D348" s="75" t="str">
        <f t="shared" si="5"/>
        <v>-</v>
      </c>
    </row>
    <row r="349" spans="1:4" x14ac:dyDescent="0.2">
      <c r="A349" s="169" t="str">
        <f>IF(ISBLANK(Nomen.complète!D349),"-",Nomen.complète!D349)</f>
        <v>-</v>
      </c>
      <c r="B349" s="170" t="str">
        <f>IF(ISBLANK(Nomen.complète!E349),"-",Nomen.complète!E349)</f>
        <v>-</v>
      </c>
      <c r="C349" s="165" t="str">
        <f>IF(ISBLANK(Nomen.complète!F349),"-",Nomen.complète!F349)</f>
        <v>-</v>
      </c>
      <c r="D349" s="75" t="str">
        <f t="shared" si="5"/>
        <v>-</v>
      </c>
    </row>
    <row r="350" spans="1:4" x14ac:dyDescent="0.2">
      <c r="A350" s="169" t="str">
        <f>IF(ISBLANK(Nomen.complète!D350),"-",Nomen.complète!D350)</f>
        <v>-</v>
      </c>
      <c r="B350" s="170" t="str">
        <f>IF(ISBLANK(Nomen.complète!E350),"-",Nomen.complète!E350)</f>
        <v>-</v>
      </c>
      <c r="C350" s="165" t="str">
        <f>IF(ISBLANK(Nomen.complète!F350),"-",Nomen.complète!F350)</f>
        <v>-</v>
      </c>
      <c r="D350" s="75" t="str">
        <f t="shared" si="5"/>
        <v>-</v>
      </c>
    </row>
    <row r="351" spans="1:4" x14ac:dyDescent="0.2">
      <c r="A351" s="169" t="str">
        <f>IF(ISBLANK(Nomen.complète!D351),"-",Nomen.complète!D351)</f>
        <v>-</v>
      </c>
      <c r="B351" s="170" t="str">
        <f>IF(ISBLANK(Nomen.complète!E351),"-",Nomen.complète!E351)</f>
        <v>-</v>
      </c>
      <c r="C351" s="165" t="str">
        <f>IF(ISBLANK(Nomen.complète!F351),"-",Nomen.complète!F351)</f>
        <v>-</v>
      </c>
      <c r="D351" s="75" t="str">
        <f t="shared" si="5"/>
        <v>-</v>
      </c>
    </row>
    <row r="352" spans="1:4" x14ac:dyDescent="0.2">
      <c r="A352" s="169" t="str">
        <f>IF(ISBLANK(Nomen.complète!D352),"-",Nomen.complète!D352)</f>
        <v>-</v>
      </c>
      <c r="B352" s="170" t="str">
        <f>IF(ISBLANK(Nomen.complète!E352),"-",Nomen.complète!E352)</f>
        <v>-</v>
      </c>
      <c r="C352" s="165" t="str">
        <f>IF(ISBLANK(Nomen.complète!F352),"-",Nomen.complète!F352)</f>
        <v>-</v>
      </c>
      <c r="D352" s="75" t="str">
        <f t="shared" si="5"/>
        <v>-</v>
      </c>
    </row>
    <row r="353" spans="1:4" x14ac:dyDescent="0.2">
      <c r="A353" s="169" t="str">
        <f>IF(ISBLANK(Nomen.complète!D353),"-",Nomen.complète!D353)</f>
        <v>-</v>
      </c>
      <c r="B353" s="170" t="str">
        <f>IF(ISBLANK(Nomen.complète!E353),"-",Nomen.complète!E353)</f>
        <v>-</v>
      </c>
      <c r="C353" s="165" t="str">
        <f>IF(ISBLANK(Nomen.complète!F353),"-",Nomen.complète!F353)</f>
        <v>-</v>
      </c>
      <c r="D353" s="75" t="str">
        <f t="shared" si="5"/>
        <v>-</v>
      </c>
    </row>
    <row r="354" spans="1:4" x14ac:dyDescent="0.2">
      <c r="A354" s="169" t="str">
        <f>IF(ISBLANK(Nomen.complète!D354),"-",Nomen.complète!D354)</f>
        <v>-</v>
      </c>
      <c r="B354" s="170" t="str">
        <f>IF(ISBLANK(Nomen.complète!E354),"-",Nomen.complète!E354)</f>
        <v>-</v>
      </c>
      <c r="C354" s="165" t="str">
        <f>IF(ISBLANK(Nomen.complète!F354),"-",Nomen.complète!F354)</f>
        <v>-</v>
      </c>
      <c r="D354" s="75" t="str">
        <f t="shared" si="5"/>
        <v>-</v>
      </c>
    </row>
    <row r="355" spans="1:4" x14ac:dyDescent="0.2">
      <c r="A355" s="169" t="str">
        <f>IF(ISBLANK(Nomen.complète!D355),"-",Nomen.complète!D355)</f>
        <v>-</v>
      </c>
      <c r="B355" s="170" t="str">
        <f>IF(ISBLANK(Nomen.complète!E355),"-",Nomen.complète!E355)</f>
        <v>-</v>
      </c>
      <c r="C355" s="165" t="str">
        <f>IF(ISBLANK(Nomen.complète!F355),"-",Nomen.complète!F355)</f>
        <v>-</v>
      </c>
      <c r="D355" s="75" t="str">
        <f t="shared" si="5"/>
        <v>-</v>
      </c>
    </row>
    <row r="356" spans="1:4" x14ac:dyDescent="0.2">
      <c r="A356" s="169" t="str">
        <f>IF(ISBLANK(Nomen.complète!D356),"-",Nomen.complète!D356)</f>
        <v>-</v>
      </c>
      <c r="B356" s="170" t="str">
        <f>IF(ISBLANK(Nomen.complète!E356),"-",Nomen.complète!E356)</f>
        <v>-</v>
      </c>
      <c r="C356" s="165" t="str">
        <f>IF(ISBLANK(Nomen.complète!F356),"-",Nomen.complète!F356)</f>
        <v>-</v>
      </c>
      <c r="D356" s="75" t="str">
        <f t="shared" si="5"/>
        <v>-</v>
      </c>
    </row>
    <row r="357" spans="1:4" x14ac:dyDescent="0.2">
      <c r="A357" s="169" t="str">
        <f>IF(ISBLANK(Nomen.complète!D357),"-",Nomen.complète!D357)</f>
        <v>-</v>
      </c>
      <c r="B357" s="170" t="str">
        <f>IF(ISBLANK(Nomen.complète!E357),"-",Nomen.complète!E357)</f>
        <v>-</v>
      </c>
      <c r="C357" s="165" t="str">
        <f>IF(ISBLANK(Nomen.complète!F357),"-",Nomen.complète!F357)</f>
        <v>-</v>
      </c>
      <c r="D357" s="75" t="str">
        <f t="shared" si="5"/>
        <v>-</v>
      </c>
    </row>
    <row r="358" spans="1:4" x14ac:dyDescent="0.2">
      <c r="A358" s="169" t="str">
        <f>IF(ISBLANK(Nomen.complète!D358),"-",Nomen.complète!D358)</f>
        <v>-</v>
      </c>
      <c r="B358" s="170" t="str">
        <f>IF(ISBLANK(Nomen.complète!E358),"-",Nomen.complète!E358)</f>
        <v>-</v>
      </c>
      <c r="C358" s="165" t="str">
        <f>IF(ISBLANK(Nomen.complète!F358),"-",Nomen.complète!F358)</f>
        <v>-</v>
      </c>
      <c r="D358" s="75" t="str">
        <f t="shared" si="5"/>
        <v>-</v>
      </c>
    </row>
    <row r="359" spans="1:4" x14ac:dyDescent="0.2">
      <c r="A359" s="169" t="str">
        <f>IF(ISBLANK(Nomen.complète!D359),"-",Nomen.complète!D359)</f>
        <v>-</v>
      </c>
      <c r="B359" s="170" t="str">
        <f>IF(ISBLANK(Nomen.complète!E359),"-",Nomen.complète!E359)</f>
        <v>-</v>
      </c>
      <c r="C359" s="165" t="str">
        <f>IF(ISBLANK(Nomen.complète!F359),"-",Nomen.complète!F359)</f>
        <v>-</v>
      </c>
      <c r="D359" s="75" t="str">
        <f t="shared" si="5"/>
        <v>-</v>
      </c>
    </row>
    <row r="360" spans="1:4" x14ac:dyDescent="0.2">
      <c r="A360" s="169" t="str">
        <f>IF(ISBLANK(Nomen.complète!D360),"-",Nomen.complète!D360)</f>
        <v>-</v>
      </c>
      <c r="B360" s="170" t="str">
        <f>IF(ISBLANK(Nomen.complète!E360),"-",Nomen.complète!E360)</f>
        <v>-</v>
      </c>
      <c r="C360" s="165" t="str">
        <f>IF(ISBLANK(Nomen.complète!F360),"-",Nomen.complète!F360)</f>
        <v>-</v>
      </c>
      <c r="D360" s="75" t="str">
        <f t="shared" si="5"/>
        <v>-</v>
      </c>
    </row>
    <row r="361" spans="1:4" x14ac:dyDescent="0.2">
      <c r="A361" s="169" t="str">
        <f>IF(ISBLANK(Nomen.complète!D361),"-",Nomen.complète!D361)</f>
        <v>-</v>
      </c>
      <c r="B361" s="170" t="str">
        <f>IF(ISBLANK(Nomen.complète!E361),"-",Nomen.complète!E361)</f>
        <v>-</v>
      </c>
      <c r="C361" s="165" t="str">
        <f>IF(ISBLANK(Nomen.complète!F361),"-",Nomen.complète!F361)</f>
        <v>-</v>
      </c>
      <c r="D361" s="75" t="str">
        <f t="shared" si="5"/>
        <v>-</v>
      </c>
    </row>
    <row r="362" spans="1:4" x14ac:dyDescent="0.2">
      <c r="A362" s="169" t="str">
        <f>IF(ISBLANK(Nomen.complète!D362),"-",Nomen.complète!D362)</f>
        <v>-</v>
      </c>
      <c r="B362" s="170" t="str">
        <f>IF(ISBLANK(Nomen.complète!E362),"-",Nomen.complète!E362)</f>
        <v>-</v>
      </c>
      <c r="C362" s="165" t="str">
        <f>IF(ISBLANK(Nomen.complète!F362),"-",Nomen.complète!F362)</f>
        <v>-</v>
      </c>
      <c r="D362" s="75" t="str">
        <f t="shared" si="5"/>
        <v>-</v>
      </c>
    </row>
    <row r="363" spans="1:4" x14ac:dyDescent="0.2">
      <c r="A363" s="169" t="str">
        <f>IF(ISBLANK(Nomen.complète!D363),"-",Nomen.complète!D363)</f>
        <v>-</v>
      </c>
      <c r="B363" s="170" t="str">
        <f>IF(ISBLANK(Nomen.complète!E363),"-",Nomen.complète!E363)</f>
        <v>-</v>
      </c>
      <c r="C363" s="165" t="str">
        <f>IF(ISBLANK(Nomen.complète!F363),"-",Nomen.complète!F363)</f>
        <v>-</v>
      </c>
      <c r="D363" s="75" t="str">
        <f t="shared" si="5"/>
        <v>-</v>
      </c>
    </row>
    <row r="364" spans="1:4" x14ac:dyDescent="0.2">
      <c r="A364" s="169" t="str">
        <f>IF(ISBLANK(Nomen.complète!D364),"-",Nomen.complète!D364)</f>
        <v>-</v>
      </c>
      <c r="B364" s="170" t="str">
        <f>IF(ISBLANK(Nomen.complète!E364),"-",Nomen.complète!E364)</f>
        <v>-</v>
      </c>
      <c r="C364" s="165" t="str">
        <f>IF(ISBLANK(Nomen.complète!F364),"-",Nomen.complète!F364)</f>
        <v>-</v>
      </c>
      <c r="D364" s="75" t="str">
        <f t="shared" si="5"/>
        <v>-</v>
      </c>
    </row>
    <row r="365" spans="1:4" x14ac:dyDescent="0.2">
      <c r="A365" s="169" t="str">
        <f>IF(ISBLANK(Nomen.complète!D365),"-",Nomen.complète!D365)</f>
        <v>-</v>
      </c>
      <c r="B365" s="170" t="str">
        <f>IF(ISBLANK(Nomen.complète!E365),"-",Nomen.complète!E365)</f>
        <v>-</v>
      </c>
      <c r="C365" s="165" t="str">
        <f>IF(ISBLANK(Nomen.complète!F365),"-",Nomen.complète!F365)</f>
        <v>-</v>
      </c>
      <c r="D365" s="75" t="str">
        <f t="shared" si="5"/>
        <v>-</v>
      </c>
    </row>
    <row r="366" spans="1:4" x14ac:dyDescent="0.2">
      <c r="A366" s="169" t="str">
        <f>IF(ISBLANK(Nomen.complète!D366),"-",Nomen.complète!D366)</f>
        <v>-</v>
      </c>
      <c r="B366" s="170" t="str">
        <f>IF(ISBLANK(Nomen.complète!E366),"-",Nomen.complète!E366)</f>
        <v>-</v>
      </c>
      <c r="C366" s="165" t="str">
        <f>IF(ISBLANK(Nomen.complète!F366),"-",Nomen.complète!F366)</f>
        <v>-</v>
      </c>
      <c r="D366" s="75" t="str">
        <f t="shared" si="5"/>
        <v>-</v>
      </c>
    </row>
    <row r="367" spans="1:4" x14ac:dyDescent="0.2">
      <c r="A367" s="169" t="str">
        <f>IF(ISBLANK(Nomen.complète!D367),"-",Nomen.complète!D367)</f>
        <v>-</v>
      </c>
      <c r="B367" s="170" t="str">
        <f>IF(ISBLANK(Nomen.complète!E367),"-",Nomen.complète!E367)</f>
        <v>-</v>
      </c>
      <c r="C367" s="165" t="str">
        <f>IF(ISBLANK(Nomen.complète!F367),"-",Nomen.complète!F367)</f>
        <v>-</v>
      </c>
      <c r="D367" s="75" t="str">
        <f t="shared" si="5"/>
        <v>-</v>
      </c>
    </row>
    <row r="368" spans="1:4" x14ac:dyDescent="0.2">
      <c r="A368" s="169" t="str">
        <f>IF(ISBLANK(Nomen.complète!D368),"-",Nomen.complète!D368)</f>
        <v>-</v>
      </c>
      <c r="B368" s="170" t="str">
        <f>IF(ISBLANK(Nomen.complète!E368),"-",Nomen.complète!E368)</f>
        <v>-</v>
      </c>
      <c r="C368" s="165" t="str">
        <f>IF(ISBLANK(Nomen.complète!F368),"-",Nomen.complète!F368)</f>
        <v>-</v>
      </c>
      <c r="D368" s="75" t="str">
        <f t="shared" si="5"/>
        <v>-</v>
      </c>
    </row>
    <row r="369" spans="1:4" x14ac:dyDescent="0.2">
      <c r="A369" s="169" t="str">
        <f>IF(ISBLANK(Nomen.complète!D369),"-",Nomen.complète!D369)</f>
        <v>-</v>
      </c>
      <c r="B369" s="170" t="str">
        <f>IF(ISBLANK(Nomen.complète!E369),"-",Nomen.complète!E369)</f>
        <v>-</v>
      </c>
      <c r="C369" s="165" t="str">
        <f>IF(ISBLANK(Nomen.complète!F369),"-",Nomen.complète!F369)</f>
        <v>-</v>
      </c>
      <c r="D369" s="75" t="str">
        <f t="shared" si="5"/>
        <v>-</v>
      </c>
    </row>
    <row r="370" spans="1:4" x14ac:dyDescent="0.2">
      <c r="A370" s="169" t="str">
        <f>IF(ISBLANK(Nomen.complète!D370),"-",Nomen.complète!D370)</f>
        <v>-</v>
      </c>
      <c r="B370" s="170" t="str">
        <f>IF(ISBLANK(Nomen.complète!E370),"-",Nomen.complète!E370)</f>
        <v>-</v>
      </c>
      <c r="C370" s="165" t="str">
        <f>IF(ISBLANK(Nomen.complète!F370),"-",Nomen.complète!F370)</f>
        <v>-</v>
      </c>
      <c r="D370" s="75" t="str">
        <f t="shared" si="5"/>
        <v>-</v>
      </c>
    </row>
    <row r="371" spans="1:4" x14ac:dyDescent="0.2">
      <c r="A371" s="169" t="str">
        <f>IF(ISBLANK(Nomen.complète!D371),"-",Nomen.complète!D371)</f>
        <v>-</v>
      </c>
      <c r="B371" s="170" t="str">
        <f>IF(ISBLANK(Nomen.complète!E371),"-",Nomen.complète!E371)</f>
        <v>-</v>
      </c>
      <c r="C371" s="165" t="str">
        <f>IF(ISBLANK(Nomen.complète!F371),"-",Nomen.complète!F371)</f>
        <v>-</v>
      </c>
      <c r="D371" s="75" t="str">
        <f t="shared" si="5"/>
        <v>-</v>
      </c>
    </row>
    <row r="372" spans="1:4" x14ac:dyDescent="0.2">
      <c r="A372" s="169" t="str">
        <f>IF(ISBLANK(Nomen.complète!D372),"-",Nomen.complète!D372)</f>
        <v>-</v>
      </c>
      <c r="B372" s="170" t="str">
        <f>IF(ISBLANK(Nomen.complète!E372),"-",Nomen.complète!E372)</f>
        <v>-</v>
      </c>
      <c r="C372" s="165" t="str">
        <f>IF(ISBLANK(Nomen.complète!F372),"-",Nomen.complète!F372)</f>
        <v>-</v>
      </c>
      <c r="D372" s="75" t="str">
        <f t="shared" si="5"/>
        <v>-</v>
      </c>
    </row>
    <row r="373" spans="1:4" x14ac:dyDescent="0.2">
      <c r="A373" s="169" t="str">
        <f>IF(ISBLANK(Nomen.complète!D373),"-",Nomen.complète!D373)</f>
        <v>-</v>
      </c>
      <c r="B373" s="170" t="str">
        <f>IF(ISBLANK(Nomen.complète!E373),"-",Nomen.complète!E373)</f>
        <v>-</v>
      </c>
      <c r="C373" s="165" t="str">
        <f>IF(ISBLANK(Nomen.complète!F373),"-",Nomen.complète!F373)</f>
        <v>-</v>
      </c>
      <c r="D373" s="75" t="str">
        <f t="shared" si="5"/>
        <v>-</v>
      </c>
    </row>
    <row r="374" spans="1:4" x14ac:dyDescent="0.2">
      <c r="A374" s="169" t="str">
        <f>IF(ISBLANK(Nomen.complète!D374),"-",Nomen.complète!D374)</f>
        <v>-</v>
      </c>
      <c r="B374" s="170" t="str">
        <f>IF(ISBLANK(Nomen.complète!E374),"-",Nomen.complète!E374)</f>
        <v>-</v>
      </c>
      <c r="C374" s="165" t="str">
        <f>IF(ISBLANK(Nomen.complète!F374),"-",Nomen.complète!F374)</f>
        <v>-</v>
      </c>
      <c r="D374" s="75" t="str">
        <f t="shared" si="5"/>
        <v>-</v>
      </c>
    </row>
    <row r="375" spans="1:4" x14ac:dyDescent="0.2">
      <c r="A375" s="169" t="str">
        <f>IF(ISBLANK(Nomen.complète!D375),"-",Nomen.complète!D375)</f>
        <v>-</v>
      </c>
      <c r="B375" s="170" t="str">
        <f>IF(ISBLANK(Nomen.complète!E375),"-",Nomen.complète!E375)</f>
        <v>-</v>
      </c>
      <c r="C375" s="165" t="str">
        <f>IF(ISBLANK(Nomen.complète!F375),"-",Nomen.complète!F375)</f>
        <v>-</v>
      </c>
      <c r="D375" s="75" t="str">
        <f t="shared" si="5"/>
        <v>-</v>
      </c>
    </row>
    <row r="376" spans="1:4" x14ac:dyDescent="0.2">
      <c r="A376" s="169" t="str">
        <f>IF(ISBLANK(Nomen.complète!D376),"-",Nomen.complète!D376)</f>
        <v>-</v>
      </c>
      <c r="B376" s="170" t="str">
        <f>IF(ISBLANK(Nomen.complète!E376),"-",Nomen.complète!E376)</f>
        <v>-</v>
      </c>
      <c r="C376" s="165" t="str">
        <f>IF(ISBLANK(Nomen.complète!F376),"-",Nomen.complète!F376)</f>
        <v>-</v>
      </c>
      <c r="D376" s="75" t="str">
        <f t="shared" si="5"/>
        <v>-</v>
      </c>
    </row>
    <row r="377" spans="1:4" x14ac:dyDescent="0.2">
      <c r="A377" s="169" t="str">
        <f>IF(ISBLANK(Nomen.complète!D377),"-",Nomen.complète!D377)</f>
        <v>-</v>
      </c>
      <c r="B377" s="170" t="str">
        <f>IF(ISBLANK(Nomen.complète!E377),"-",Nomen.complète!E377)</f>
        <v>-</v>
      </c>
      <c r="C377" s="165" t="str">
        <f>IF(ISBLANK(Nomen.complète!F377),"-",Nomen.complète!F377)</f>
        <v>-</v>
      </c>
      <c r="D377" s="75" t="str">
        <f t="shared" si="5"/>
        <v>-</v>
      </c>
    </row>
    <row r="378" spans="1:4" x14ac:dyDescent="0.2">
      <c r="A378" s="169" t="str">
        <f>IF(ISBLANK(Nomen.complète!D378),"-",Nomen.complète!D378)</f>
        <v>-</v>
      </c>
      <c r="B378" s="170" t="str">
        <f>IF(ISBLANK(Nomen.complète!E378),"-",Nomen.complète!E378)</f>
        <v>-</v>
      </c>
      <c r="C378" s="165" t="str">
        <f>IF(ISBLANK(Nomen.complète!F378),"-",Nomen.complète!F378)</f>
        <v>-</v>
      </c>
      <c r="D378" s="75" t="str">
        <f t="shared" si="5"/>
        <v>-</v>
      </c>
    </row>
    <row r="379" spans="1:4" x14ac:dyDescent="0.2">
      <c r="A379" s="169" t="str">
        <f>IF(ISBLANK(Nomen.complète!D379),"-",Nomen.complète!D379)</f>
        <v>-</v>
      </c>
      <c r="B379" s="170" t="str">
        <f>IF(ISBLANK(Nomen.complète!E379),"-",Nomen.complète!E379)</f>
        <v>-</v>
      </c>
      <c r="C379" s="165" t="str">
        <f>IF(ISBLANK(Nomen.complète!F379),"-",Nomen.complète!F379)</f>
        <v>-</v>
      </c>
      <c r="D379" s="75" t="str">
        <f t="shared" si="5"/>
        <v>-</v>
      </c>
    </row>
    <row r="380" spans="1:4" x14ac:dyDescent="0.2">
      <c r="A380" s="169" t="str">
        <f>IF(ISBLANK(Nomen.complète!D380),"-",Nomen.complète!D380)</f>
        <v>-</v>
      </c>
      <c r="B380" s="170" t="str">
        <f>IF(ISBLANK(Nomen.complète!E380),"-",Nomen.complète!E380)</f>
        <v>-</v>
      </c>
      <c r="C380" s="165" t="str">
        <f>IF(ISBLANK(Nomen.complète!F380),"-",Nomen.complète!F380)</f>
        <v>-</v>
      </c>
      <c r="D380" s="75" t="str">
        <f t="shared" si="5"/>
        <v>-</v>
      </c>
    </row>
    <row r="381" spans="1:4" x14ac:dyDescent="0.2">
      <c r="A381" s="169" t="str">
        <f>IF(ISBLANK(Nomen.complète!D381),"-",Nomen.complète!D381)</f>
        <v>-</v>
      </c>
      <c r="B381" s="170" t="str">
        <f>IF(ISBLANK(Nomen.complète!E381),"-",Nomen.complète!E381)</f>
        <v>-</v>
      </c>
      <c r="C381" s="165" t="str">
        <f>IF(ISBLANK(Nomen.complète!F381),"-",Nomen.complète!F381)</f>
        <v>-</v>
      </c>
      <c r="D381" s="75" t="str">
        <f t="shared" si="5"/>
        <v>-</v>
      </c>
    </row>
    <row r="382" spans="1:4" x14ac:dyDescent="0.2">
      <c r="A382" s="169" t="str">
        <f>IF(ISBLANK(Nomen.complète!D382),"-",Nomen.complète!D382)</f>
        <v>-</v>
      </c>
      <c r="B382" s="170" t="str">
        <f>IF(ISBLANK(Nomen.complète!E382),"-",Nomen.complète!E382)</f>
        <v>-</v>
      </c>
      <c r="C382" s="165" t="str">
        <f>IF(ISBLANK(Nomen.complète!F382),"-",Nomen.complète!F382)</f>
        <v>-</v>
      </c>
      <c r="D382" s="75" t="str">
        <f t="shared" si="5"/>
        <v>-</v>
      </c>
    </row>
    <row r="383" spans="1:4" x14ac:dyDescent="0.2">
      <c r="A383" s="169" t="str">
        <f>IF(ISBLANK(Nomen.complète!D383),"-",Nomen.complète!D383)</f>
        <v>-</v>
      </c>
      <c r="B383" s="170" t="str">
        <f>IF(ISBLANK(Nomen.complète!E383),"-",Nomen.complète!E383)</f>
        <v>-</v>
      </c>
      <c r="C383" s="165" t="str">
        <f>IF(ISBLANK(Nomen.complète!F383),"-",Nomen.complète!F383)</f>
        <v>-</v>
      </c>
      <c r="D383" s="75" t="str">
        <f t="shared" si="5"/>
        <v>-</v>
      </c>
    </row>
    <row r="384" spans="1:4" x14ac:dyDescent="0.2">
      <c r="A384" s="169" t="str">
        <f>IF(ISBLANK(Nomen.complète!D384),"-",Nomen.complète!D384)</f>
        <v>-</v>
      </c>
      <c r="B384" s="170" t="str">
        <f>IF(ISBLANK(Nomen.complète!E384),"-",Nomen.complète!E384)</f>
        <v>-</v>
      </c>
      <c r="C384" s="165" t="str">
        <f>IF(ISBLANK(Nomen.complète!F384),"-",Nomen.complète!F384)</f>
        <v>-</v>
      </c>
      <c r="D384" s="75" t="str">
        <f t="shared" si="5"/>
        <v>-</v>
      </c>
    </row>
    <row r="385" spans="1:4" x14ac:dyDescent="0.2">
      <c r="A385" s="169" t="str">
        <f>IF(ISBLANK(Nomen.complète!D385),"-",Nomen.complète!D385)</f>
        <v>-</v>
      </c>
      <c r="B385" s="170" t="str">
        <f>IF(ISBLANK(Nomen.complète!E385),"-",Nomen.complète!E385)</f>
        <v>-</v>
      </c>
      <c r="C385" s="165" t="str">
        <f>IF(ISBLANK(Nomen.complète!F385),"-",Nomen.complète!F385)</f>
        <v>-</v>
      </c>
      <c r="D385" s="75" t="str">
        <f t="shared" si="5"/>
        <v>-</v>
      </c>
    </row>
    <row r="386" spans="1:4" x14ac:dyDescent="0.2">
      <c r="A386" s="169" t="str">
        <f>IF(ISBLANK(Nomen.complète!D386),"-",Nomen.complète!D386)</f>
        <v>-</v>
      </c>
      <c r="B386" s="170" t="str">
        <f>IF(ISBLANK(Nomen.complète!E386),"-",Nomen.complète!E386)</f>
        <v>-</v>
      </c>
      <c r="C386" s="165" t="str">
        <f>IF(ISBLANK(Nomen.complète!F386),"-",Nomen.complète!F386)</f>
        <v>-</v>
      </c>
      <c r="D386" s="75" t="str">
        <f t="shared" si="5"/>
        <v>-</v>
      </c>
    </row>
    <row r="387" spans="1:4" x14ac:dyDescent="0.2">
      <c r="A387" s="169" t="str">
        <f>IF(ISBLANK(Nomen.complète!D387),"-",Nomen.complète!D387)</f>
        <v>-</v>
      </c>
      <c r="B387" s="170" t="str">
        <f>IF(ISBLANK(Nomen.complète!E387),"-",Nomen.complète!E387)</f>
        <v>-</v>
      </c>
      <c r="C387" s="165" t="str">
        <f>IF(ISBLANK(Nomen.complète!F387),"-",Nomen.complète!F387)</f>
        <v>-</v>
      </c>
      <c r="D387" s="75" t="str">
        <f t="shared" si="5"/>
        <v>-</v>
      </c>
    </row>
    <row r="388" spans="1:4" x14ac:dyDescent="0.2">
      <c r="A388" s="169" t="str">
        <f>IF(ISBLANK(Nomen.complète!D388),"-",Nomen.complète!D388)</f>
        <v>-</v>
      </c>
      <c r="B388" s="170" t="str">
        <f>IF(ISBLANK(Nomen.complète!E388),"-",Nomen.complète!E388)</f>
        <v>-</v>
      </c>
      <c r="C388" s="165" t="str">
        <f>IF(ISBLANK(Nomen.complète!F388),"-",Nomen.complète!F388)</f>
        <v>-</v>
      </c>
      <c r="D388" s="75" t="str">
        <f t="shared" si="5"/>
        <v>-</v>
      </c>
    </row>
    <row r="389" spans="1:4" x14ac:dyDescent="0.2">
      <c r="A389" s="169" t="str">
        <f>IF(ISBLANK(Nomen.complète!D389),"-",Nomen.complète!D389)</f>
        <v>-</v>
      </c>
      <c r="B389" s="170" t="str">
        <f>IF(ISBLANK(Nomen.complète!E389),"-",Nomen.complète!E389)</f>
        <v>-</v>
      </c>
      <c r="C389" s="165" t="str">
        <f>IF(ISBLANK(Nomen.complète!F389),"-",Nomen.complète!F389)</f>
        <v>-</v>
      </c>
      <c r="D389" s="75" t="str">
        <f t="shared" ref="D389:D452" si="6">IF(B389="-",B389,C389&amp; " (" &amp;B389&amp;")")</f>
        <v>-</v>
      </c>
    </row>
    <row r="390" spans="1:4" x14ac:dyDescent="0.2">
      <c r="A390" s="169" t="str">
        <f>IF(ISBLANK(Nomen.complète!D390),"-",Nomen.complète!D390)</f>
        <v>-</v>
      </c>
      <c r="B390" s="170" t="str">
        <f>IF(ISBLANK(Nomen.complète!E390),"-",Nomen.complète!E390)</f>
        <v>-</v>
      </c>
      <c r="C390" s="165" t="str">
        <f>IF(ISBLANK(Nomen.complète!F390),"-",Nomen.complète!F390)</f>
        <v>-</v>
      </c>
      <c r="D390" s="75" t="str">
        <f t="shared" si="6"/>
        <v>-</v>
      </c>
    </row>
    <row r="391" spans="1:4" x14ac:dyDescent="0.2">
      <c r="A391" s="169" t="str">
        <f>IF(ISBLANK(Nomen.complète!D391),"-",Nomen.complète!D391)</f>
        <v>-</v>
      </c>
      <c r="B391" s="170" t="str">
        <f>IF(ISBLANK(Nomen.complète!E391),"-",Nomen.complète!E391)</f>
        <v>-</v>
      </c>
      <c r="C391" s="165" t="str">
        <f>IF(ISBLANK(Nomen.complète!F391),"-",Nomen.complète!F391)</f>
        <v>-</v>
      </c>
      <c r="D391" s="75" t="str">
        <f t="shared" si="6"/>
        <v>-</v>
      </c>
    </row>
    <row r="392" spans="1:4" x14ac:dyDescent="0.2">
      <c r="A392" s="169" t="str">
        <f>IF(ISBLANK(Nomen.complète!D392),"-",Nomen.complète!D392)</f>
        <v>-</v>
      </c>
      <c r="B392" s="170" t="str">
        <f>IF(ISBLANK(Nomen.complète!E392),"-",Nomen.complète!E392)</f>
        <v>-</v>
      </c>
      <c r="C392" s="165" t="str">
        <f>IF(ISBLANK(Nomen.complète!F392),"-",Nomen.complète!F392)</f>
        <v>-</v>
      </c>
      <c r="D392" s="75" t="str">
        <f t="shared" si="6"/>
        <v>-</v>
      </c>
    </row>
    <row r="393" spans="1:4" x14ac:dyDescent="0.2">
      <c r="A393" s="169" t="str">
        <f>IF(ISBLANK(Nomen.complète!D393),"-",Nomen.complète!D393)</f>
        <v>-</v>
      </c>
      <c r="B393" s="170" t="str">
        <f>IF(ISBLANK(Nomen.complète!E393),"-",Nomen.complète!E393)</f>
        <v>-</v>
      </c>
      <c r="C393" s="165" t="str">
        <f>IF(ISBLANK(Nomen.complète!F393),"-",Nomen.complète!F393)</f>
        <v>-</v>
      </c>
      <c r="D393" s="75" t="str">
        <f t="shared" si="6"/>
        <v>-</v>
      </c>
    </row>
    <row r="394" spans="1:4" x14ac:dyDescent="0.2">
      <c r="A394" s="169" t="str">
        <f>IF(ISBLANK(Nomen.complète!D394),"-",Nomen.complète!D394)</f>
        <v>-</v>
      </c>
      <c r="B394" s="170" t="str">
        <f>IF(ISBLANK(Nomen.complète!E394),"-",Nomen.complète!E394)</f>
        <v>-</v>
      </c>
      <c r="C394" s="165" t="str">
        <f>IF(ISBLANK(Nomen.complète!F394),"-",Nomen.complète!F394)</f>
        <v>-</v>
      </c>
      <c r="D394" s="75" t="str">
        <f t="shared" si="6"/>
        <v>-</v>
      </c>
    </row>
    <row r="395" spans="1:4" x14ac:dyDescent="0.2">
      <c r="A395" s="169" t="str">
        <f>IF(ISBLANK(Nomen.complète!D395),"-",Nomen.complète!D395)</f>
        <v>-</v>
      </c>
      <c r="B395" s="170" t="str">
        <f>IF(ISBLANK(Nomen.complète!E395),"-",Nomen.complète!E395)</f>
        <v>-</v>
      </c>
      <c r="C395" s="165" t="str">
        <f>IF(ISBLANK(Nomen.complète!F395),"-",Nomen.complète!F395)</f>
        <v>-</v>
      </c>
      <c r="D395" s="75" t="str">
        <f t="shared" si="6"/>
        <v>-</v>
      </c>
    </row>
    <row r="396" spans="1:4" x14ac:dyDescent="0.2">
      <c r="A396" s="169" t="str">
        <f>IF(ISBLANK(Nomen.complète!D396),"-",Nomen.complète!D396)</f>
        <v>-</v>
      </c>
      <c r="B396" s="170" t="str">
        <f>IF(ISBLANK(Nomen.complète!E396),"-",Nomen.complète!E396)</f>
        <v>-</v>
      </c>
      <c r="C396" s="165" t="str">
        <f>IF(ISBLANK(Nomen.complète!F396),"-",Nomen.complète!F396)</f>
        <v>-</v>
      </c>
      <c r="D396" s="75" t="str">
        <f t="shared" si="6"/>
        <v>-</v>
      </c>
    </row>
    <row r="397" spans="1:4" x14ac:dyDescent="0.2">
      <c r="A397" s="169" t="str">
        <f>IF(ISBLANK(Nomen.complète!D397),"-",Nomen.complète!D397)</f>
        <v>-</v>
      </c>
      <c r="B397" s="170" t="str">
        <f>IF(ISBLANK(Nomen.complète!E397),"-",Nomen.complète!E397)</f>
        <v>-</v>
      </c>
      <c r="C397" s="165" t="str">
        <f>IF(ISBLANK(Nomen.complète!F397),"-",Nomen.complète!F397)</f>
        <v>-</v>
      </c>
      <c r="D397" s="75" t="str">
        <f t="shared" si="6"/>
        <v>-</v>
      </c>
    </row>
    <row r="398" spans="1:4" x14ac:dyDescent="0.2">
      <c r="A398" s="169" t="str">
        <f>IF(ISBLANK(Nomen.complète!D398),"-",Nomen.complète!D398)</f>
        <v>-</v>
      </c>
      <c r="B398" s="170" t="str">
        <f>IF(ISBLANK(Nomen.complète!E398),"-",Nomen.complète!E398)</f>
        <v>-</v>
      </c>
      <c r="C398" s="165" t="str">
        <f>IF(ISBLANK(Nomen.complète!F398),"-",Nomen.complète!F398)</f>
        <v>-</v>
      </c>
      <c r="D398" s="75" t="str">
        <f t="shared" si="6"/>
        <v>-</v>
      </c>
    </row>
    <row r="399" spans="1:4" x14ac:dyDescent="0.2">
      <c r="A399" s="169" t="str">
        <f>IF(ISBLANK(Nomen.complète!D399),"-",Nomen.complète!D399)</f>
        <v>-</v>
      </c>
      <c r="B399" s="170" t="str">
        <f>IF(ISBLANK(Nomen.complète!E399),"-",Nomen.complète!E399)</f>
        <v>-</v>
      </c>
      <c r="C399" s="165" t="str">
        <f>IF(ISBLANK(Nomen.complète!F399),"-",Nomen.complète!F399)</f>
        <v>-</v>
      </c>
      <c r="D399" s="75" t="str">
        <f t="shared" si="6"/>
        <v>-</v>
      </c>
    </row>
    <row r="400" spans="1:4" x14ac:dyDescent="0.2">
      <c r="A400" s="169" t="str">
        <f>IF(ISBLANK(Nomen.complète!D400),"-",Nomen.complète!D400)</f>
        <v>-</v>
      </c>
      <c r="B400" s="170" t="str">
        <f>IF(ISBLANK(Nomen.complète!E400),"-",Nomen.complète!E400)</f>
        <v>-</v>
      </c>
      <c r="C400" s="165" t="str">
        <f>IF(ISBLANK(Nomen.complète!F400),"-",Nomen.complète!F400)</f>
        <v>-</v>
      </c>
      <c r="D400" s="75" t="str">
        <f t="shared" si="6"/>
        <v>-</v>
      </c>
    </row>
    <row r="401" spans="1:4" x14ac:dyDescent="0.2">
      <c r="A401" s="169" t="str">
        <f>IF(ISBLANK(Nomen.complète!D401),"-",Nomen.complète!D401)</f>
        <v>-</v>
      </c>
      <c r="B401" s="170" t="str">
        <f>IF(ISBLANK(Nomen.complète!E401),"-",Nomen.complète!E401)</f>
        <v>-</v>
      </c>
      <c r="C401" s="165" t="str">
        <f>IF(ISBLANK(Nomen.complète!F401),"-",Nomen.complète!F401)</f>
        <v>-</v>
      </c>
      <c r="D401" s="75" t="str">
        <f t="shared" si="6"/>
        <v>-</v>
      </c>
    </row>
    <row r="402" spans="1:4" x14ac:dyDescent="0.2">
      <c r="A402" s="169" t="str">
        <f>IF(ISBLANK(Nomen.complète!D402),"-",Nomen.complète!D402)</f>
        <v>-</v>
      </c>
      <c r="B402" s="170" t="str">
        <f>IF(ISBLANK(Nomen.complète!E402),"-",Nomen.complète!E402)</f>
        <v>-</v>
      </c>
      <c r="C402" s="165" t="str">
        <f>IF(ISBLANK(Nomen.complète!F402),"-",Nomen.complète!F402)</f>
        <v>-</v>
      </c>
      <c r="D402" s="75" t="str">
        <f t="shared" si="6"/>
        <v>-</v>
      </c>
    </row>
    <row r="403" spans="1:4" x14ac:dyDescent="0.2">
      <c r="A403" s="169" t="str">
        <f>IF(ISBLANK(Nomen.complète!D403),"-",Nomen.complète!D403)</f>
        <v>-</v>
      </c>
      <c r="B403" s="170" t="str">
        <f>IF(ISBLANK(Nomen.complète!E403),"-",Nomen.complète!E403)</f>
        <v>-</v>
      </c>
      <c r="C403" s="165" t="str">
        <f>IF(ISBLANK(Nomen.complète!F403),"-",Nomen.complète!F403)</f>
        <v>-</v>
      </c>
      <c r="D403" s="75" t="str">
        <f t="shared" si="6"/>
        <v>-</v>
      </c>
    </row>
    <row r="404" spans="1:4" x14ac:dyDescent="0.2">
      <c r="A404" s="169" t="str">
        <f>IF(ISBLANK(Nomen.complète!D404),"-",Nomen.complète!D404)</f>
        <v>-</v>
      </c>
      <c r="B404" s="170" t="str">
        <f>IF(ISBLANK(Nomen.complète!E404),"-",Nomen.complète!E404)</f>
        <v>-</v>
      </c>
      <c r="C404" s="165" t="str">
        <f>IF(ISBLANK(Nomen.complète!F404),"-",Nomen.complète!F404)</f>
        <v>-</v>
      </c>
      <c r="D404" s="75" t="str">
        <f t="shared" si="6"/>
        <v>-</v>
      </c>
    </row>
    <row r="405" spans="1:4" x14ac:dyDescent="0.2">
      <c r="A405" s="169" t="str">
        <f>IF(ISBLANK(Nomen.complète!D405),"-",Nomen.complète!D405)</f>
        <v>-</v>
      </c>
      <c r="B405" s="170" t="str">
        <f>IF(ISBLANK(Nomen.complète!E405),"-",Nomen.complète!E405)</f>
        <v>-</v>
      </c>
      <c r="C405" s="165" t="str">
        <f>IF(ISBLANK(Nomen.complète!F405),"-",Nomen.complète!F405)</f>
        <v>-</v>
      </c>
      <c r="D405" s="75" t="str">
        <f t="shared" si="6"/>
        <v>-</v>
      </c>
    </row>
    <row r="406" spans="1:4" x14ac:dyDescent="0.2">
      <c r="A406" s="169" t="str">
        <f>IF(ISBLANK(Nomen.complète!D406),"-",Nomen.complète!D406)</f>
        <v>-</v>
      </c>
      <c r="B406" s="170" t="str">
        <f>IF(ISBLANK(Nomen.complète!E406),"-",Nomen.complète!E406)</f>
        <v>-</v>
      </c>
      <c r="C406" s="165" t="str">
        <f>IF(ISBLANK(Nomen.complète!F406),"-",Nomen.complète!F406)</f>
        <v>-</v>
      </c>
      <c r="D406" s="75" t="str">
        <f t="shared" si="6"/>
        <v>-</v>
      </c>
    </row>
    <row r="407" spans="1:4" x14ac:dyDescent="0.2">
      <c r="A407" s="169" t="str">
        <f>IF(ISBLANK(Nomen.complète!D407),"-",Nomen.complète!D407)</f>
        <v>-</v>
      </c>
      <c r="B407" s="170" t="str">
        <f>IF(ISBLANK(Nomen.complète!E407),"-",Nomen.complète!E407)</f>
        <v>-</v>
      </c>
      <c r="C407" s="165" t="str">
        <f>IF(ISBLANK(Nomen.complète!F407),"-",Nomen.complète!F407)</f>
        <v>-</v>
      </c>
      <c r="D407" s="75" t="str">
        <f t="shared" si="6"/>
        <v>-</v>
      </c>
    </row>
    <row r="408" spans="1:4" x14ac:dyDescent="0.2">
      <c r="A408" s="169" t="str">
        <f>IF(ISBLANK(Nomen.complète!D408),"-",Nomen.complète!D408)</f>
        <v>-</v>
      </c>
      <c r="B408" s="170" t="str">
        <f>IF(ISBLANK(Nomen.complète!E408),"-",Nomen.complète!E408)</f>
        <v>-</v>
      </c>
      <c r="C408" s="165" t="str">
        <f>IF(ISBLANK(Nomen.complète!F408),"-",Nomen.complète!F408)</f>
        <v>-</v>
      </c>
      <c r="D408" s="75" t="str">
        <f t="shared" si="6"/>
        <v>-</v>
      </c>
    </row>
    <row r="409" spans="1:4" x14ac:dyDescent="0.2">
      <c r="A409" s="169" t="str">
        <f>IF(ISBLANK(Nomen.complète!D409),"-",Nomen.complète!D409)</f>
        <v>-</v>
      </c>
      <c r="B409" s="170" t="str">
        <f>IF(ISBLANK(Nomen.complète!E409),"-",Nomen.complète!E409)</f>
        <v>-</v>
      </c>
      <c r="C409" s="165" t="str">
        <f>IF(ISBLANK(Nomen.complète!F409),"-",Nomen.complète!F409)</f>
        <v>-</v>
      </c>
      <c r="D409" s="75" t="str">
        <f t="shared" si="6"/>
        <v>-</v>
      </c>
    </row>
    <row r="410" spans="1:4" x14ac:dyDescent="0.2">
      <c r="A410" s="169" t="str">
        <f>IF(ISBLANK(Nomen.complète!D410),"-",Nomen.complète!D410)</f>
        <v>-</v>
      </c>
      <c r="B410" s="170" t="str">
        <f>IF(ISBLANK(Nomen.complète!E410),"-",Nomen.complète!E410)</f>
        <v>-</v>
      </c>
      <c r="C410" s="165" t="str">
        <f>IF(ISBLANK(Nomen.complète!F410),"-",Nomen.complète!F410)</f>
        <v>-</v>
      </c>
      <c r="D410" s="75" t="str">
        <f t="shared" si="6"/>
        <v>-</v>
      </c>
    </row>
    <row r="411" spans="1:4" x14ac:dyDescent="0.2">
      <c r="A411" s="169" t="str">
        <f>IF(ISBLANK(Nomen.complète!D411),"-",Nomen.complète!D411)</f>
        <v>-</v>
      </c>
      <c r="B411" s="170" t="str">
        <f>IF(ISBLANK(Nomen.complète!E411),"-",Nomen.complète!E411)</f>
        <v>-</v>
      </c>
      <c r="C411" s="165" t="str">
        <f>IF(ISBLANK(Nomen.complète!F411),"-",Nomen.complète!F411)</f>
        <v>-</v>
      </c>
      <c r="D411" s="75" t="str">
        <f t="shared" si="6"/>
        <v>-</v>
      </c>
    </row>
    <row r="412" spans="1:4" x14ac:dyDescent="0.2">
      <c r="A412" s="169" t="str">
        <f>IF(ISBLANK(Nomen.complète!D412),"-",Nomen.complète!D412)</f>
        <v>-</v>
      </c>
      <c r="B412" s="170" t="str">
        <f>IF(ISBLANK(Nomen.complète!E412),"-",Nomen.complète!E412)</f>
        <v>-</v>
      </c>
      <c r="C412" s="165" t="str">
        <f>IF(ISBLANK(Nomen.complète!F412),"-",Nomen.complète!F412)</f>
        <v>-</v>
      </c>
      <c r="D412" s="75" t="str">
        <f t="shared" si="6"/>
        <v>-</v>
      </c>
    </row>
    <row r="413" spans="1:4" x14ac:dyDescent="0.2">
      <c r="A413" s="169" t="str">
        <f>IF(ISBLANK(Nomen.complète!D413),"-",Nomen.complète!D413)</f>
        <v>-</v>
      </c>
      <c r="B413" s="170" t="str">
        <f>IF(ISBLANK(Nomen.complète!E413),"-",Nomen.complète!E413)</f>
        <v>-</v>
      </c>
      <c r="C413" s="165" t="str">
        <f>IF(ISBLANK(Nomen.complète!F413),"-",Nomen.complète!F413)</f>
        <v>-</v>
      </c>
      <c r="D413" s="75" t="str">
        <f t="shared" si="6"/>
        <v>-</v>
      </c>
    </row>
    <row r="414" spans="1:4" x14ac:dyDescent="0.2">
      <c r="A414" s="169" t="str">
        <f>IF(ISBLANK(Nomen.complète!D414),"-",Nomen.complète!D414)</f>
        <v>-</v>
      </c>
      <c r="B414" s="170" t="str">
        <f>IF(ISBLANK(Nomen.complète!E414),"-",Nomen.complète!E414)</f>
        <v>-</v>
      </c>
      <c r="C414" s="165" t="str">
        <f>IF(ISBLANK(Nomen.complète!F414),"-",Nomen.complète!F414)</f>
        <v>-</v>
      </c>
      <c r="D414" s="75" t="str">
        <f t="shared" si="6"/>
        <v>-</v>
      </c>
    </row>
    <row r="415" spans="1:4" x14ac:dyDescent="0.2">
      <c r="A415" s="169" t="str">
        <f>IF(ISBLANK(Nomen.complète!D415),"-",Nomen.complète!D415)</f>
        <v>-</v>
      </c>
      <c r="B415" s="170" t="str">
        <f>IF(ISBLANK(Nomen.complète!E415),"-",Nomen.complète!E415)</f>
        <v>-</v>
      </c>
      <c r="C415" s="165" t="str">
        <f>IF(ISBLANK(Nomen.complète!F415),"-",Nomen.complète!F415)</f>
        <v>-</v>
      </c>
      <c r="D415" s="75" t="str">
        <f t="shared" si="6"/>
        <v>-</v>
      </c>
    </row>
    <row r="416" spans="1:4" x14ac:dyDescent="0.2">
      <c r="A416" s="169" t="str">
        <f>IF(ISBLANK(Nomen.complète!D416),"-",Nomen.complète!D416)</f>
        <v>-</v>
      </c>
      <c r="B416" s="170" t="str">
        <f>IF(ISBLANK(Nomen.complète!E416),"-",Nomen.complète!E416)</f>
        <v>-</v>
      </c>
      <c r="C416" s="165" t="str">
        <f>IF(ISBLANK(Nomen.complète!F416),"-",Nomen.complète!F416)</f>
        <v>-</v>
      </c>
      <c r="D416" s="75" t="str">
        <f t="shared" si="6"/>
        <v>-</v>
      </c>
    </row>
    <row r="417" spans="1:4" x14ac:dyDescent="0.2">
      <c r="A417" s="169" t="str">
        <f>IF(ISBLANK(Nomen.complète!D417),"-",Nomen.complète!D417)</f>
        <v>-</v>
      </c>
      <c r="B417" s="170" t="str">
        <f>IF(ISBLANK(Nomen.complète!E417),"-",Nomen.complète!E417)</f>
        <v>-</v>
      </c>
      <c r="C417" s="165" t="str">
        <f>IF(ISBLANK(Nomen.complète!F417),"-",Nomen.complète!F417)</f>
        <v>-</v>
      </c>
      <c r="D417" s="75" t="str">
        <f t="shared" si="6"/>
        <v>-</v>
      </c>
    </row>
    <row r="418" spans="1:4" x14ac:dyDescent="0.2">
      <c r="A418" s="169" t="str">
        <f>IF(ISBLANK(Nomen.complète!D418),"-",Nomen.complète!D418)</f>
        <v>-</v>
      </c>
      <c r="B418" s="170" t="str">
        <f>IF(ISBLANK(Nomen.complète!E418),"-",Nomen.complète!E418)</f>
        <v>-</v>
      </c>
      <c r="C418" s="165" t="str">
        <f>IF(ISBLANK(Nomen.complète!F418),"-",Nomen.complète!F418)</f>
        <v>-</v>
      </c>
      <c r="D418" s="75" t="str">
        <f t="shared" si="6"/>
        <v>-</v>
      </c>
    </row>
    <row r="419" spans="1:4" x14ac:dyDescent="0.2">
      <c r="A419" s="169" t="str">
        <f>IF(ISBLANK(Nomen.complète!D419),"-",Nomen.complète!D419)</f>
        <v>-</v>
      </c>
      <c r="B419" s="170" t="str">
        <f>IF(ISBLANK(Nomen.complète!E419),"-",Nomen.complète!E419)</f>
        <v>-</v>
      </c>
      <c r="C419" s="165" t="str">
        <f>IF(ISBLANK(Nomen.complète!F419),"-",Nomen.complète!F419)</f>
        <v>-</v>
      </c>
      <c r="D419" s="75" t="str">
        <f t="shared" si="6"/>
        <v>-</v>
      </c>
    </row>
    <row r="420" spans="1:4" x14ac:dyDescent="0.2">
      <c r="A420" s="169" t="str">
        <f>IF(ISBLANK(Nomen.complète!D420),"-",Nomen.complète!D420)</f>
        <v>-</v>
      </c>
      <c r="B420" s="170" t="str">
        <f>IF(ISBLANK(Nomen.complète!E420),"-",Nomen.complète!E420)</f>
        <v>-</v>
      </c>
      <c r="C420" s="165" t="str">
        <f>IF(ISBLANK(Nomen.complète!F420),"-",Nomen.complète!F420)</f>
        <v>-</v>
      </c>
      <c r="D420" s="75" t="str">
        <f t="shared" si="6"/>
        <v>-</v>
      </c>
    </row>
    <row r="421" spans="1:4" x14ac:dyDescent="0.2">
      <c r="A421" s="169" t="str">
        <f>IF(ISBLANK(Nomen.complète!D421),"-",Nomen.complète!D421)</f>
        <v>-</v>
      </c>
      <c r="B421" s="170" t="str">
        <f>IF(ISBLANK(Nomen.complète!E421),"-",Nomen.complète!E421)</f>
        <v>-</v>
      </c>
      <c r="C421" s="165" t="str">
        <f>IF(ISBLANK(Nomen.complète!F421),"-",Nomen.complète!F421)</f>
        <v>-</v>
      </c>
      <c r="D421" s="75" t="str">
        <f t="shared" si="6"/>
        <v>-</v>
      </c>
    </row>
    <row r="422" spans="1:4" x14ac:dyDescent="0.2">
      <c r="A422" s="169" t="str">
        <f>IF(ISBLANK(Nomen.complète!D422),"-",Nomen.complète!D422)</f>
        <v>-</v>
      </c>
      <c r="B422" s="170" t="str">
        <f>IF(ISBLANK(Nomen.complète!E422),"-",Nomen.complète!E422)</f>
        <v>-</v>
      </c>
      <c r="C422" s="165" t="str">
        <f>IF(ISBLANK(Nomen.complète!F422),"-",Nomen.complète!F422)</f>
        <v>-</v>
      </c>
      <c r="D422" s="75" t="str">
        <f t="shared" si="6"/>
        <v>-</v>
      </c>
    </row>
    <row r="423" spans="1:4" x14ac:dyDescent="0.2">
      <c r="A423" s="169" t="str">
        <f>IF(ISBLANK(Nomen.complète!D423),"-",Nomen.complète!D423)</f>
        <v>-</v>
      </c>
      <c r="B423" s="170" t="str">
        <f>IF(ISBLANK(Nomen.complète!E423),"-",Nomen.complète!E423)</f>
        <v>-</v>
      </c>
      <c r="C423" s="165" t="str">
        <f>IF(ISBLANK(Nomen.complète!F423),"-",Nomen.complète!F423)</f>
        <v>-</v>
      </c>
      <c r="D423" s="75" t="str">
        <f t="shared" si="6"/>
        <v>-</v>
      </c>
    </row>
    <row r="424" spans="1:4" x14ac:dyDescent="0.2">
      <c r="A424" s="169" t="str">
        <f>IF(ISBLANK(Nomen.complète!D424),"-",Nomen.complète!D424)</f>
        <v>-</v>
      </c>
      <c r="B424" s="170" t="str">
        <f>IF(ISBLANK(Nomen.complète!E424),"-",Nomen.complète!E424)</f>
        <v>-</v>
      </c>
      <c r="C424" s="165" t="str">
        <f>IF(ISBLANK(Nomen.complète!F424),"-",Nomen.complète!F424)</f>
        <v>-</v>
      </c>
      <c r="D424" s="75" t="str">
        <f t="shared" si="6"/>
        <v>-</v>
      </c>
    </row>
    <row r="425" spans="1:4" x14ac:dyDescent="0.2">
      <c r="A425" s="169" t="str">
        <f>IF(ISBLANK(Nomen.complète!D425),"-",Nomen.complète!D425)</f>
        <v>-</v>
      </c>
      <c r="B425" s="170" t="str">
        <f>IF(ISBLANK(Nomen.complète!E425),"-",Nomen.complète!E425)</f>
        <v>-</v>
      </c>
      <c r="C425" s="165" t="str">
        <f>IF(ISBLANK(Nomen.complète!F425),"-",Nomen.complète!F425)</f>
        <v>-</v>
      </c>
      <c r="D425" s="75" t="str">
        <f t="shared" si="6"/>
        <v>-</v>
      </c>
    </row>
    <row r="426" spans="1:4" x14ac:dyDescent="0.2">
      <c r="A426" s="169" t="str">
        <f>IF(ISBLANK(Nomen.complète!D426),"-",Nomen.complète!D426)</f>
        <v>-</v>
      </c>
      <c r="B426" s="170" t="str">
        <f>IF(ISBLANK(Nomen.complète!E426),"-",Nomen.complète!E426)</f>
        <v>-</v>
      </c>
      <c r="C426" s="165" t="str">
        <f>IF(ISBLANK(Nomen.complète!F426),"-",Nomen.complète!F426)</f>
        <v>-</v>
      </c>
      <c r="D426" s="75" t="str">
        <f t="shared" si="6"/>
        <v>-</v>
      </c>
    </row>
    <row r="427" spans="1:4" x14ac:dyDescent="0.2">
      <c r="A427" s="169" t="str">
        <f>IF(ISBLANK(Nomen.complète!D427),"-",Nomen.complète!D427)</f>
        <v>-</v>
      </c>
      <c r="B427" s="170" t="str">
        <f>IF(ISBLANK(Nomen.complète!E427),"-",Nomen.complète!E427)</f>
        <v>-</v>
      </c>
      <c r="C427" s="165" t="str">
        <f>IF(ISBLANK(Nomen.complète!F427),"-",Nomen.complète!F427)</f>
        <v>-</v>
      </c>
      <c r="D427" s="75" t="str">
        <f t="shared" si="6"/>
        <v>-</v>
      </c>
    </row>
    <row r="428" spans="1:4" x14ac:dyDescent="0.2">
      <c r="A428" s="169" t="str">
        <f>IF(ISBLANK(Nomen.complète!D428),"-",Nomen.complète!D428)</f>
        <v>-</v>
      </c>
      <c r="B428" s="170" t="str">
        <f>IF(ISBLANK(Nomen.complète!E428),"-",Nomen.complète!E428)</f>
        <v>-</v>
      </c>
      <c r="C428" s="165" t="str">
        <f>IF(ISBLANK(Nomen.complète!F428),"-",Nomen.complète!F428)</f>
        <v>-</v>
      </c>
      <c r="D428" s="75" t="str">
        <f t="shared" si="6"/>
        <v>-</v>
      </c>
    </row>
    <row r="429" spans="1:4" x14ac:dyDescent="0.2">
      <c r="A429" s="169" t="str">
        <f>IF(ISBLANK(Nomen.complète!D429),"-",Nomen.complète!D429)</f>
        <v>-</v>
      </c>
      <c r="B429" s="170" t="str">
        <f>IF(ISBLANK(Nomen.complète!E429),"-",Nomen.complète!E429)</f>
        <v>-</v>
      </c>
      <c r="C429" s="165" t="str">
        <f>IF(ISBLANK(Nomen.complète!F429),"-",Nomen.complète!F429)</f>
        <v>-</v>
      </c>
      <c r="D429" s="75" t="str">
        <f t="shared" si="6"/>
        <v>-</v>
      </c>
    </row>
    <row r="430" spans="1:4" x14ac:dyDescent="0.2">
      <c r="A430" s="169" t="str">
        <f>IF(ISBLANK(Nomen.complète!D430),"-",Nomen.complète!D430)</f>
        <v>-</v>
      </c>
      <c r="B430" s="170" t="str">
        <f>IF(ISBLANK(Nomen.complète!E430),"-",Nomen.complète!E430)</f>
        <v>-</v>
      </c>
      <c r="C430" s="165" t="str">
        <f>IF(ISBLANK(Nomen.complète!F430),"-",Nomen.complète!F430)</f>
        <v>-</v>
      </c>
      <c r="D430" s="75" t="str">
        <f t="shared" si="6"/>
        <v>-</v>
      </c>
    </row>
    <row r="431" spans="1:4" x14ac:dyDescent="0.2">
      <c r="A431" s="169" t="str">
        <f>IF(ISBLANK(Nomen.complète!D431),"-",Nomen.complète!D431)</f>
        <v>-</v>
      </c>
      <c r="B431" s="170" t="str">
        <f>IF(ISBLANK(Nomen.complète!E431),"-",Nomen.complète!E431)</f>
        <v>-</v>
      </c>
      <c r="C431" s="165" t="str">
        <f>IF(ISBLANK(Nomen.complète!F431),"-",Nomen.complète!F431)</f>
        <v>-</v>
      </c>
      <c r="D431" s="75" t="str">
        <f t="shared" si="6"/>
        <v>-</v>
      </c>
    </row>
    <row r="432" spans="1:4" x14ac:dyDescent="0.2">
      <c r="A432" s="169" t="str">
        <f>IF(ISBLANK(Nomen.complète!D432),"-",Nomen.complète!D432)</f>
        <v>-</v>
      </c>
      <c r="B432" s="170" t="str">
        <f>IF(ISBLANK(Nomen.complète!E432),"-",Nomen.complète!E432)</f>
        <v>-</v>
      </c>
      <c r="C432" s="165" t="str">
        <f>IF(ISBLANK(Nomen.complète!F432),"-",Nomen.complète!F432)</f>
        <v>-</v>
      </c>
      <c r="D432" s="75" t="str">
        <f t="shared" si="6"/>
        <v>-</v>
      </c>
    </row>
    <row r="433" spans="1:4" x14ac:dyDescent="0.2">
      <c r="A433" s="169" t="str">
        <f>IF(ISBLANK(Nomen.complète!D433),"-",Nomen.complète!D433)</f>
        <v>-</v>
      </c>
      <c r="B433" s="170" t="str">
        <f>IF(ISBLANK(Nomen.complète!E433),"-",Nomen.complète!E433)</f>
        <v>-</v>
      </c>
      <c r="C433" s="165" t="str">
        <f>IF(ISBLANK(Nomen.complète!F433),"-",Nomen.complète!F433)</f>
        <v>-</v>
      </c>
      <c r="D433" s="75" t="str">
        <f t="shared" si="6"/>
        <v>-</v>
      </c>
    </row>
    <row r="434" spans="1:4" x14ac:dyDescent="0.2">
      <c r="A434" s="169" t="str">
        <f>IF(ISBLANK(Nomen.complète!D434),"-",Nomen.complète!D434)</f>
        <v>-</v>
      </c>
      <c r="B434" s="170" t="str">
        <f>IF(ISBLANK(Nomen.complète!E434),"-",Nomen.complète!E434)</f>
        <v>-</v>
      </c>
      <c r="C434" s="165" t="str">
        <f>IF(ISBLANK(Nomen.complète!F434),"-",Nomen.complète!F434)</f>
        <v>-</v>
      </c>
      <c r="D434" s="75" t="str">
        <f t="shared" si="6"/>
        <v>-</v>
      </c>
    </row>
    <row r="435" spans="1:4" x14ac:dyDescent="0.2">
      <c r="A435" s="169" t="str">
        <f>IF(ISBLANK(Nomen.complète!D435),"-",Nomen.complète!D435)</f>
        <v>-</v>
      </c>
      <c r="B435" s="170" t="str">
        <f>IF(ISBLANK(Nomen.complète!E435),"-",Nomen.complète!E435)</f>
        <v>-</v>
      </c>
      <c r="C435" s="165" t="str">
        <f>IF(ISBLANK(Nomen.complète!F435),"-",Nomen.complète!F435)</f>
        <v>-</v>
      </c>
      <c r="D435" s="75" t="str">
        <f t="shared" si="6"/>
        <v>-</v>
      </c>
    </row>
    <row r="436" spans="1:4" x14ac:dyDescent="0.2">
      <c r="A436" s="169" t="str">
        <f>IF(ISBLANK(Nomen.complète!D436),"-",Nomen.complète!D436)</f>
        <v>-</v>
      </c>
      <c r="B436" s="170" t="str">
        <f>IF(ISBLANK(Nomen.complète!E436),"-",Nomen.complète!E436)</f>
        <v>-</v>
      </c>
      <c r="C436" s="165" t="str">
        <f>IF(ISBLANK(Nomen.complète!F436),"-",Nomen.complète!F436)</f>
        <v>-</v>
      </c>
      <c r="D436" s="75" t="str">
        <f t="shared" si="6"/>
        <v>-</v>
      </c>
    </row>
    <row r="437" spans="1:4" x14ac:dyDescent="0.2">
      <c r="A437" s="169" t="str">
        <f>IF(ISBLANK(Nomen.complète!D437),"-",Nomen.complète!D437)</f>
        <v>-</v>
      </c>
      <c r="B437" s="170" t="str">
        <f>IF(ISBLANK(Nomen.complète!E437),"-",Nomen.complète!E437)</f>
        <v>-</v>
      </c>
      <c r="C437" s="165" t="str">
        <f>IF(ISBLANK(Nomen.complète!F437),"-",Nomen.complète!F437)</f>
        <v>-</v>
      </c>
      <c r="D437" s="75" t="str">
        <f t="shared" si="6"/>
        <v>-</v>
      </c>
    </row>
    <row r="438" spans="1:4" x14ac:dyDescent="0.2">
      <c r="A438" s="169" t="str">
        <f>IF(ISBLANK(Nomen.complète!D438),"-",Nomen.complète!D438)</f>
        <v>-</v>
      </c>
      <c r="B438" s="170" t="str">
        <f>IF(ISBLANK(Nomen.complète!E438),"-",Nomen.complète!E438)</f>
        <v>-</v>
      </c>
      <c r="C438" s="165" t="str">
        <f>IF(ISBLANK(Nomen.complète!F438),"-",Nomen.complète!F438)</f>
        <v>-</v>
      </c>
      <c r="D438" s="75" t="str">
        <f t="shared" si="6"/>
        <v>-</v>
      </c>
    </row>
    <row r="439" spans="1:4" x14ac:dyDescent="0.2">
      <c r="A439" s="169" t="str">
        <f>IF(ISBLANK(Nomen.complète!D439),"-",Nomen.complète!D439)</f>
        <v>-</v>
      </c>
      <c r="B439" s="170" t="str">
        <f>IF(ISBLANK(Nomen.complète!E439),"-",Nomen.complète!E439)</f>
        <v>-</v>
      </c>
      <c r="C439" s="165" t="str">
        <f>IF(ISBLANK(Nomen.complète!F439),"-",Nomen.complète!F439)</f>
        <v>-</v>
      </c>
      <c r="D439" s="75" t="str">
        <f t="shared" si="6"/>
        <v>-</v>
      </c>
    </row>
    <row r="440" spans="1:4" x14ac:dyDescent="0.2">
      <c r="A440" s="169" t="str">
        <f>IF(ISBLANK(Nomen.complète!D440),"-",Nomen.complète!D440)</f>
        <v>-</v>
      </c>
      <c r="B440" s="170" t="str">
        <f>IF(ISBLANK(Nomen.complète!E440),"-",Nomen.complète!E440)</f>
        <v>-</v>
      </c>
      <c r="C440" s="165" t="str">
        <f>IF(ISBLANK(Nomen.complète!F440),"-",Nomen.complète!F440)</f>
        <v>-</v>
      </c>
      <c r="D440" s="75" t="str">
        <f t="shared" si="6"/>
        <v>-</v>
      </c>
    </row>
    <row r="441" spans="1:4" x14ac:dyDescent="0.2">
      <c r="A441" s="169" t="str">
        <f>IF(ISBLANK(Nomen.complète!D441),"-",Nomen.complète!D441)</f>
        <v>-</v>
      </c>
      <c r="B441" s="170" t="str">
        <f>IF(ISBLANK(Nomen.complète!E441),"-",Nomen.complète!E441)</f>
        <v>-</v>
      </c>
      <c r="C441" s="165" t="str">
        <f>IF(ISBLANK(Nomen.complète!F441),"-",Nomen.complète!F441)</f>
        <v>-</v>
      </c>
      <c r="D441" s="75" t="str">
        <f t="shared" si="6"/>
        <v>-</v>
      </c>
    </row>
    <row r="442" spans="1:4" x14ac:dyDescent="0.2">
      <c r="A442" s="169" t="str">
        <f>IF(ISBLANK(Nomen.complète!D442),"-",Nomen.complète!D442)</f>
        <v>-</v>
      </c>
      <c r="B442" s="170" t="str">
        <f>IF(ISBLANK(Nomen.complète!E442),"-",Nomen.complète!E442)</f>
        <v>-</v>
      </c>
      <c r="C442" s="165" t="str">
        <f>IF(ISBLANK(Nomen.complète!F442),"-",Nomen.complète!F442)</f>
        <v>-</v>
      </c>
      <c r="D442" s="75" t="str">
        <f t="shared" si="6"/>
        <v>-</v>
      </c>
    </row>
    <row r="443" spans="1:4" x14ac:dyDescent="0.2">
      <c r="A443" s="169" t="str">
        <f>IF(ISBLANK(Nomen.complète!D443),"-",Nomen.complète!D443)</f>
        <v>-</v>
      </c>
      <c r="B443" s="170" t="str">
        <f>IF(ISBLANK(Nomen.complète!E443),"-",Nomen.complète!E443)</f>
        <v>-</v>
      </c>
      <c r="C443" s="165" t="str">
        <f>IF(ISBLANK(Nomen.complète!F443),"-",Nomen.complète!F443)</f>
        <v>-</v>
      </c>
      <c r="D443" s="75" t="str">
        <f t="shared" si="6"/>
        <v>-</v>
      </c>
    </row>
    <row r="444" spans="1:4" x14ac:dyDescent="0.2">
      <c r="A444" s="169" t="str">
        <f>IF(ISBLANK(Nomen.complète!D444),"-",Nomen.complète!D444)</f>
        <v>-</v>
      </c>
      <c r="B444" s="170" t="str">
        <f>IF(ISBLANK(Nomen.complète!E444),"-",Nomen.complète!E444)</f>
        <v>-</v>
      </c>
      <c r="C444" s="165" t="str">
        <f>IF(ISBLANK(Nomen.complète!F444),"-",Nomen.complète!F444)</f>
        <v>-</v>
      </c>
      <c r="D444" s="75" t="str">
        <f t="shared" si="6"/>
        <v>-</v>
      </c>
    </row>
    <row r="445" spans="1:4" x14ac:dyDescent="0.2">
      <c r="A445" s="169" t="str">
        <f>IF(ISBLANK(Nomen.complète!D445),"-",Nomen.complète!D445)</f>
        <v>-</v>
      </c>
      <c r="B445" s="170" t="str">
        <f>IF(ISBLANK(Nomen.complète!E445),"-",Nomen.complète!E445)</f>
        <v>-</v>
      </c>
      <c r="C445" s="165" t="str">
        <f>IF(ISBLANK(Nomen.complète!F445),"-",Nomen.complète!F445)</f>
        <v>-</v>
      </c>
      <c r="D445" s="75" t="str">
        <f t="shared" si="6"/>
        <v>-</v>
      </c>
    </row>
    <row r="446" spans="1:4" x14ac:dyDescent="0.2">
      <c r="A446" s="169" t="str">
        <f>IF(ISBLANK(Nomen.complète!D446),"-",Nomen.complète!D446)</f>
        <v>-</v>
      </c>
      <c r="B446" s="170" t="str">
        <f>IF(ISBLANK(Nomen.complète!E446),"-",Nomen.complète!E446)</f>
        <v>-</v>
      </c>
      <c r="C446" s="165" t="str">
        <f>IF(ISBLANK(Nomen.complète!F446),"-",Nomen.complète!F446)</f>
        <v>-</v>
      </c>
      <c r="D446" s="75" t="str">
        <f t="shared" si="6"/>
        <v>-</v>
      </c>
    </row>
    <row r="447" spans="1:4" x14ac:dyDescent="0.2">
      <c r="A447" s="169" t="str">
        <f>IF(ISBLANK(Nomen.complète!D447),"-",Nomen.complète!D447)</f>
        <v>-</v>
      </c>
      <c r="B447" s="170" t="str">
        <f>IF(ISBLANK(Nomen.complète!E447),"-",Nomen.complète!E447)</f>
        <v>-</v>
      </c>
      <c r="C447" s="165" t="str">
        <f>IF(ISBLANK(Nomen.complète!F447),"-",Nomen.complète!F447)</f>
        <v>-</v>
      </c>
      <c r="D447" s="75" t="str">
        <f t="shared" si="6"/>
        <v>-</v>
      </c>
    </row>
    <row r="448" spans="1:4" x14ac:dyDescent="0.2">
      <c r="A448" s="169" t="str">
        <f>IF(ISBLANK(Nomen.complète!D448),"-",Nomen.complète!D448)</f>
        <v>-</v>
      </c>
      <c r="B448" s="170" t="str">
        <f>IF(ISBLANK(Nomen.complète!E448),"-",Nomen.complète!E448)</f>
        <v>-</v>
      </c>
      <c r="C448" s="165" t="str">
        <f>IF(ISBLANK(Nomen.complète!F448),"-",Nomen.complète!F448)</f>
        <v>-</v>
      </c>
      <c r="D448" s="75" t="str">
        <f t="shared" si="6"/>
        <v>-</v>
      </c>
    </row>
    <row r="449" spans="1:4" x14ac:dyDescent="0.2">
      <c r="A449" s="169" t="str">
        <f>IF(ISBLANK(Nomen.complète!D449),"-",Nomen.complète!D449)</f>
        <v>-</v>
      </c>
      <c r="B449" s="170" t="str">
        <f>IF(ISBLANK(Nomen.complète!E449),"-",Nomen.complète!E449)</f>
        <v>-</v>
      </c>
      <c r="C449" s="165" t="str">
        <f>IF(ISBLANK(Nomen.complète!F449),"-",Nomen.complète!F449)</f>
        <v>-</v>
      </c>
      <c r="D449" s="75" t="str">
        <f t="shared" si="6"/>
        <v>-</v>
      </c>
    </row>
    <row r="450" spans="1:4" x14ac:dyDescent="0.2">
      <c r="A450" s="169" t="str">
        <f>IF(ISBLANK(Nomen.complète!D450),"-",Nomen.complète!D450)</f>
        <v>-</v>
      </c>
      <c r="B450" s="170" t="str">
        <f>IF(ISBLANK(Nomen.complète!E450),"-",Nomen.complète!E450)</f>
        <v>-</v>
      </c>
      <c r="C450" s="165" t="str">
        <f>IF(ISBLANK(Nomen.complète!F450),"-",Nomen.complète!F450)</f>
        <v>-</v>
      </c>
      <c r="D450" s="75" t="str">
        <f t="shared" si="6"/>
        <v>-</v>
      </c>
    </row>
    <row r="451" spans="1:4" x14ac:dyDescent="0.2">
      <c r="A451" s="169" t="str">
        <f>IF(ISBLANK(Nomen.complète!D451),"-",Nomen.complète!D451)</f>
        <v>-</v>
      </c>
      <c r="B451" s="170" t="str">
        <f>IF(ISBLANK(Nomen.complète!E451),"-",Nomen.complète!E451)</f>
        <v>-</v>
      </c>
      <c r="C451" s="165" t="str">
        <f>IF(ISBLANK(Nomen.complète!F451),"-",Nomen.complète!F451)</f>
        <v>-</v>
      </c>
      <c r="D451" s="75" t="str">
        <f t="shared" si="6"/>
        <v>-</v>
      </c>
    </row>
    <row r="452" spans="1:4" x14ac:dyDescent="0.2">
      <c r="A452" s="169" t="str">
        <f>IF(ISBLANK(Nomen.complète!D452),"-",Nomen.complète!D452)</f>
        <v>-</v>
      </c>
      <c r="B452" s="170" t="str">
        <f>IF(ISBLANK(Nomen.complète!E452),"-",Nomen.complète!E452)</f>
        <v>-</v>
      </c>
      <c r="C452" s="165" t="str">
        <f>IF(ISBLANK(Nomen.complète!F452),"-",Nomen.complète!F452)</f>
        <v>-</v>
      </c>
      <c r="D452" s="75" t="str">
        <f t="shared" si="6"/>
        <v>-</v>
      </c>
    </row>
    <row r="453" spans="1:4" x14ac:dyDescent="0.2">
      <c r="A453" s="169" t="str">
        <f>IF(ISBLANK(Nomen.complète!D453),"-",Nomen.complète!D453)</f>
        <v>-</v>
      </c>
      <c r="B453" s="170" t="str">
        <f>IF(ISBLANK(Nomen.complète!E453),"-",Nomen.complète!E453)</f>
        <v>-</v>
      </c>
      <c r="C453" s="165" t="str">
        <f>IF(ISBLANK(Nomen.complète!F453),"-",Nomen.complète!F453)</f>
        <v>-</v>
      </c>
      <c r="D453" s="75" t="str">
        <f t="shared" ref="D453:D516" si="7">IF(B453="-",B453,C453&amp; " (" &amp;B453&amp;")")</f>
        <v>-</v>
      </c>
    </row>
    <row r="454" spans="1:4" x14ac:dyDescent="0.2">
      <c r="A454" s="169" t="str">
        <f>IF(ISBLANK(Nomen.complète!D454),"-",Nomen.complète!D454)</f>
        <v>-</v>
      </c>
      <c r="B454" s="170" t="str">
        <f>IF(ISBLANK(Nomen.complète!E454),"-",Nomen.complète!E454)</f>
        <v>-</v>
      </c>
      <c r="C454" s="165" t="str">
        <f>IF(ISBLANK(Nomen.complète!F454),"-",Nomen.complète!F454)</f>
        <v>-</v>
      </c>
      <c r="D454" s="75" t="str">
        <f t="shared" si="7"/>
        <v>-</v>
      </c>
    </row>
    <row r="455" spans="1:4" x14ac:dyDescent="0.2">
      <c r="A455" s="169" t="str">
        <f>IF(ISBLANK(Nomen.complète!D455),"-",Nomen.complète!D455)</f>
        <v>-</v>
      </c>
      <c r="B455" s="170" t="str">
        <f>IF(ISBLANK(Nomen.complète!E455),"-",Nomen.complète!E455)</f>
        <v>-</v>
      </c>
      <c r="C455" s="165" t="str">
        <f>IF(ISBLANK(Nomen.complète!F455),"-",Nomen.complète!F455)</f>
        <v>-</v>
      </c>
      <c r="D455" s="75" t="str">
        <f t="shared" si="7"/>
        <v>-</v>
      </c>
    </row>
    <row r="456" spans="1:4" x14ac:dyDescent="0.2">
      <c r="A456" s="169" t="str">
        <f>IF(ISBLANK(Nomen.complète!D456),"-",Nomen.complète!D456)</f>
        <v>-</v>
      </c>
      <c r="B456" s="170" t="str">
        <f>IF(ISBLANK(Nomen.complète!E456),"-",Nomen.complète!E456)</f>
        <v>-</v>
      </c>
      <c r="C456" s="165" t="str">
        <f>IF(ISBLANK(Nomen.complète!F456),"-",Nomen.complète!F456)</f>
        <v>-</v>
      </c>
      <c r="D456" s="75" t="str">
        <f t="shared" si="7"/>
        <v>-</v>
      </c>
    </row>
    <row r="457" spans="1:4" x14ac:dyDescent="0.2">
      <c r="A457" s="169" t="str">
        <f>IF(ISBLANK(Nomen.complète!D457),"-",Nomen.complète!D457)</f>
        <v>-</v>
      </c>
      <c r="B457" s="170" t="str">
        <f>IF(ISBLANK(Nomen.complète!E457),"-",Nomen.complète!E457)</f>
        <v>-</v>
      </c>
      <c r="C457" s="165" t="str">
        <f>IF(ISBLANK(Nomen.complète!F457),"-",Nomen.complète!F457)</f>
        <v>-</v>
      </c>
      <c r="D457" s="75" t="str">
        <f t="shared" si="7"/>
        <v>-</v>
      </c>
    </row>
    <row r="458" spans="1:4" x14ac:dyDescent="0.2">
      <c r="A458" s="169" t="str">
        <f>IF(ISBLANK(Nomen.complète!D458),"-",Nomen.complète!D458)</f>
        <v>-</v>
      </c>
      <c r="B458" s="170" t="str">
        <f>IF(ISBLANK(Nomen.complète!E458),"-",Nomen.complète!E458)</f>
        <v>-</v>
      </c>
      <c r="C458" s="165" t="str">
        <f>IF(ISBLANK(Nomen.complète!F458),"-",Nomen.complète!F458)</f>
        <v>-</v>
      </c>
      <c r="D458" s="75" t="str">
        <f t="shared" si="7"/>
        <v>-</v>
      </c>
    </row>
    <row r="459" spans="1:4" x14ac:dyDescent="0.2">
      <c r="A459" s="169" t="str">
        <f>IF(ISBLANK(Nomen.complète!D459),"-",Nomen.complète!D459)</f>
        <v>-</v>
      </c>
      <c r="B459" s="170" t="str">
        <f>IF(ISBLANK(Nomen.complète!E459),"-",Nomen.complète!E459)</f>
        <v>-</v>
      </c>
      <c r="C459" s="165" t="str">
        <f>IF(ISBLANK(Nomen.complète!F459),"-",Nomen.complète!F459)</f>
        <v>-</v>
      </c>
      <c r="D459" s="75" t="str">
        <f t="shared" si="7"/>
        <v>-</v>
      </c>
    </row>
    <row r="460" spans="1:4" x14ac:dyDescent="0.2">
      <c r="A460" s="169" t="str">
        <f>IF(ISBLANK(Nomen.complète!D460),"-",Nomen.complète!D460)</f>
        <v>-</v>
      </c>
      <c r="B460" s="170" t="str">
        <f>IF(ISBLANK(Nomen.complète!E460),"-",Nomen.complète!E460)</f>
        <v>-</v>
      </c>
      <c r="C460" s="165" t="str">
        <f>IF(ISBLANK(Nomen.complète!F460),"-",Nomen.complète!F460)</f>
        <v>-</v>
      </c>
      <c r="D460" s="75" t="str">
        <f t="shared" si="7"/>
        <v>-</v>
      </c>
    </row>
    <row r="461" spans="1:4" x14ac:dyDescent="0.2">
      <c r="A461" s="169" t="str">
        <f>IF(ISBLANK(Nomen.complète!D461),"-",Nomen.complète!D461)</f>
        <v>-</v>
      </c>
      <c r="B461" s="170" t="str">
        <f>IF(ISBLANK(Nomen.complète!E461),"-",Nomen.complète!E461)</f>
        <v>-</v>
      </c>
      <c r="C461" s="165" t="str">
        <f>IF(ISBLANK(Nomen.complète!F461),"-",Nomen.complète!F461)</f>
        <v>-</v>
      </c>
      <c r="D461" s="75" t="str">
        <f t="shared" si="7"/>
        <v>-</v>
      </c>
    </row>
    <row r="462" spans="1:4" x14ac:dyDescent="0.2">
      <c r="A462" s="169" t="str">
        <f>IF(ISBLANK(Nomen.complète!D462),"-",Nomen.complète!D462)</f>
        <v>-</v>
      </c>
      <c r="B462" s="170" t="str">
        <f>IF(ISBLANK(Nomen.complète!E462),"-",Nomen.complète!E462)</f>
        <v>-</v>
      </c>
      <c r="C462" s="165" t="str">
        <f>IF(ISBLANK(Nomen.complète!F462),"-",Nomen.complète!F462)</f>
        <v>-</v>
      </c>
      <c r="D462" s="75" t="str">
        <f t="shared" si="7"/>
        <v>-</v>
      </c>
    </row>
    <row r="463" spans="1:4" x14ac:dyDescent="0.2">
      <c r="A463" s="169" t="str">
        <f>IF(ISBLANK(Nomen.complète!D463),"-",Nomen.complète!D463)</f>
        <v>-</v>
      </c>
      <c r="B463" s="170" t="str">
        <f>IF(ISBLANK(Nomen.complète!E463),"-",Nomen.complète!E463)</f>
        <v>-</v>
      </c>
      <c r="C463" s="165" t="str">
        <f>IF(ISBLANK(Nomen.complète!F463),"-",Nomen.complète!F463)</f>
        <v>-</v>
      </c>
      <c r="D463" s="75" t="str">
        <f t="shared" si="7"/>
        <v>-</v>
      </c>
    </row>
    <row r="464" spans="1:4" x14ac:dyDescent="0.2">
      <c r="A464" s="169" t="str">
        <f>IF(ISBLANK(Nomen.complète!D464),"-",Nomen.complète!D464)</f>
        <v>-</v>
      </c>
      <c r="B464" s="170" t="str">
        <f>IF(ISBLANK(Nomen.complète!E464),"-",Nomen.complète!E464)</f>
        <v>-</v>
      </c>
      <c r="C464" s="165" t="str">
        <f>IF(ISBLANK(Nomen.complète!F464),"-",Nomen.complète!F464)</f>
        <v>-</v>
      </c>
      <c r="D464" s="75" t="str">
        <f t="shared" si="7"/>
        <v>-</v>
      </c>
    </row>
    <row r="465" spans="1:4" x14ac:dyDescent="0.2">
      <c r="A465" s="169" t="str">
        <f>IF(ISBLANK(Nomen.complète!D465),"-",Nomen.complète!D465)</f>
        <v>-</v>
      </c>
      <c r="B465" s="170" t="str">
        <f>IF(ISBLANK(Nomen.complète!E465),"-",Nomen.complète!E465)</f>
        <v>-</v>
      </c>
      <c r="C465" s="165" t="str">
        <f>IF(ISBLANK(Nomen.complète!F465),"-",Nomen.complète!F465)</f>
        <v>-</v>
      </c>
      <c r="D465" s="75" t="str">
        <f t="shared" si="7"/>
        <v>-</v>
      </c>
    </row>
    <row r="466" spans="1:4" x14ac:dyDescent="0.2">
      <c r="A466" s="169" t="str">
        <f>IF(ISBLANK(Nomen.complète!D466),"-",Nomen.complète!D466)</f>
        <v>-</v>
      </c>
      <c r="B466" s="170" t="str">
        <f>IF(ISBLANK(Nomen.complète!E466),"-",Nomen.complète!E466)</f>
        <v>-</v>
      </c>
      <c r="C466" s="165" t="str">
        <f>IF(ISBLANK(Nomen.complète!F466),"-",Nomen.complète!F466)</f>
        <v>-</v>
      </c>
      <c r="D466" s="75" t="str">
        <f t="shared" si="7"/>
        <v>-</v>
      </c>
    </row>
    <row r="467" spans="1:4" x14ac:dyDescent="0.2">
      <c r="A467" s="169" t="str">
        <f>IF(ISBLANK(Nomen.complète!D467),"-",Nomen.complète!D467)</f>
        <v>-</v>
      </c>
      <c r="B467" s="170" t="str">
        <f>IF(ISBLANK(Nomen.complète!E467),"-",Nomen.complète!E467)</f>
        <v>-</v>
      </c>
      <c r="C467" s="165" t="str">
        <f>IF(ISBLANK(Nomen.complète!F467),"-",Nomen.complète!F467)</f>
        <v>-</v>
      </c>
      <c r="D467" s="75" t="str">
        <f t="shared" si="7"/>
        <v>-</v>
      </c>
    </row>
    <row r="468" spans="1:4" x14ac:dyDescent="0.2">
      <c r="A468" s="169" t="str">
        <f>IF(ISBLANK(Nomen.complète!D468),"-",Nomen.complète!D468)</f>
        <v>-</v>
      </c>
      <c r="B468" s="170" t="str">
        <f>IF(ISBLANK(Nomen.complète!E468),"-",Nomen.complète!E468)</f>
        <v>-</v>
      </c>
      <c r="C468" s="165" t="str">
        <f>IF(ISBLANK(Nomen.complète!F468),"-",Nomen.complète!F468)</f>
        <v>-</v>
      </c>
      <c r="D468" s="75" t="str">
        <f t="shared" si="7"/>
        <v>-</v>
      </c>
    </row>
    <row r="469" spans="1:4" x14ac:dyDescent="0.2">
      <c r="A469" s="169" t="str">
        <f>IF(ISBLANK(Nomen.complète!D469),"-",Nomen.complète!D469)</f>
        <v>-</v>
      </c>
      <c r="B469" s="170" t="str">
        <f>IF(ISBLANK(Nomen.complète!E469),"-",Nomen.complète!E469)</f>
        <v>-</v>
      </c>
      <c r="C469" s="165" t="str">
        <f>IF(ISBLANK(Nomen.complète!F469),"-",Nomen.complète!F469)</f>
        <v>-</v>
      </c>
      <c r="D469" s="75" t="str">
        <f t="shared" si="7"/>
        <v>-</v>
      </c>
    </row>
    <row r="470" spans="1:4" x14ac:dyDescent="0.2">
      <c r="A470" s="169" t="str">
        <f>IF(ISBLANK(Nomen.complète!D470),"-",Nomen.complète!D470)</f>
        <v>-</v>
      </c>
      <c r="B470" s="170" t="str">
        <f>IF(ISBLANK(Nomen.complète!E470),"-",Nomen.complète!E470)</f>
        <v>-</v>
      </c>
      <c r="C470" s="165" t="str">
        <f>IF(ISBLANK(Nomen.complète!F470),"-",Nomen.complète!F470)</f>
        <v>-</v>
      </c>
      <c r="D470" s="75" t="str">
        <f t="shared" si="7"/>
        <v>-</v>
      </c>
    </row>
    <row r="471" spans="1:4" x14ac:dyDescent="0.2">
      <c r="A471" s="169" t="str">
        <f>IF(ISBLANK(Nomen.complète!D471),"-",Nomen.complète!D471)</f>
        <v>-</v>
      </c>
      <c r="B471" s="170" t="str">
        <f>IF(ISBLANK(Nomen.complète!E471),"-",Nomen.complète!E471)</f>
        <v>-</v>
      </c>
      <c r="C471" s="165" t="str">
        <f>IF(ISBLANK(Nomen.complète!F471),"-",Nomen.complète!F471)</f>
        <v>-</v>
      </c>
      <c r="D471" s="75" t="str">
        <f t="shared" si="7"/>
        <v>-</v>
      </c>
    </row>
    <row r="472" spans="1:4" x14ac:dyDescent="0.2">
      <c r="A472" s="169" t="str">
        <f>IF(ISBLANK(Nomen.complète!D472),"-",Nomen.complète!D472)</f>
        <v>-</v>
      </c>
      <c r="B472" s="170" t="str">
        <f>IF(ISBLANK(Nomen.complète!E472),"-",Nomen.complète!E472)</f>
        <v>-</v>
      </c>
      <c r="C472" s="165" t="str">
        <f>IF(ISBLANK(Nomen.complète!F472),"-",Nomen.complète!F472)</f>
        <v>-</v>
      </c>
      <c r="D472" s="75" t="str">
        <f t="shared" si="7"/>
        <v>-</v>
      </c>
    </row>
    <row r="473" spans="1:4" x14ac:dyDescent="0.2">
      <c r="A473" s="169" t="str">
        <f>IF(ISBLANK(Nomen.complète!D473),"-",Nomen.complète!D473)</f>
        <v>-</v>
      </c>
      <c r="B473" s="170" t="str">
        <f>IF(ISBLANK(Nomen.complète!E473),"-",Nomen.complète!E473)</f>
        <v>-</v>
      </c>
      <c r="C473" s="165" t="str">
        <f>IF(ISBLANK(Nomen.complète!F473),"-",Nomen.complète!F473)</f>
        <v>-</v>
      </c>
      <c r="D473" s="75" t="str">
        <f t="shared" si="7"/>
        <v>-</v>
      </c>
    </row>
    <row r="474" spans="1:4" x14ac:dyDescent="0.2">
      <c r="A474" s="169" t="str">
        <f>IF(ISBLANK(Nomen.complète!D474),"-",Nomen.complète!D474)</f>
        <v>-</v>
      </c>
      <c r="B474" s="170" t="str">
        <f>IF(ISBLANK(Nomen.complète!E474),"-",Nomen.complète!E474)</f>
        <v>-</v>
      </c>
      <c r="C474" s="165" t="str">
        <f>IF(ISBLANK(Nomen.complète!F474),"-",Nomen.complète!F474)</f>
        <v>-</v>
      </c>
      <c r="D474" s="75" t="str">
        <f t="shared" si="7"/>
        <v>-</v>
      </c>
    </row>
    <row r="475" spans="1:4" x14ac:dyDescent="0.2">
      <c r="A475" s="169" t="str">
        <f>IF(ISBLANK(Nomen.complète!D475),"-",Nomen.complète!D475)</f>
        <v>-</v>
      </c>
      <c r="B475" s="170" t="str">
        <f>IF(ISBLANK(Nomen.complète!E475),"-",Nomen.complète!E475)</f>
        <v>-</v>
      </c>
      <c r="C475" s="165" t="str">
        <f>IF(ISBLANK(Nomen.complète!F475),"-",Nomen.complète!F475)</f>
        <v>-</v>
      </c>
      <c r="D475" s="75" t="str">
        <f t="shared" si="7"/>
        <v>-</v>
      </c>
    </row>
    <row r="476" spans="1:4" x14ac:dyDescent="0.2">
      <c r="A476" s="169" t="str">
        <f>IF(ISBLANK(Nomen.complète!D476),"-",Nomen.complète!D476)</f>
        <v>-</v>
      </c>
      <c r="B476" s="170" t="str">
        <f>IF(ISBLANK(Nomen.complète!E476),"-",Nomen.complète!E476)</f>
        <v>-</v>
      </c>
      <c r="C476" s="165" t="str">
        <f>IF(ISBLANK(Nomen.complète!F476),"-",Nomen.complète!F476)</f>
        <v>-</v>
      </c>
      <c r="D476" s="75" t="str">
        <f t="shared" si="7"/>
        <v>-</v>
      </c>
    </row>
    <row r="477" spans="1:4" x14ac:dyDescent="0.2">
      <c r="A477" s="169" t="str">
        <f>IF(ISBLANK(Nomen.complète!D477),"-",Nomen.complète!D477)</f>
        <v>-</v>
      </c>
      <c r="B477" s="170" t="str">
        <f>IF(ISBLANK(Nomen.complète!E477),"-",Nomen.complète!E477)</f>
        <v>-</v>
      </c>
      <c r="C477" s="165" t="str">
        <f>IF(ISBLANK(Nomen.complète!F477),"-",Nomen.complète!F477)</f>
        <v>-</v>
      </c>
      <c r="D477" s="75" t="str">
        <f t="shared" si="7"/>
        <v>-</v>
      </c>
    </row>
    <row r="478" spans="1:4" x14ac:dyDescent="0.2">
      <c r="A478" s="169" t="str">
        <f>IF(ISBLANK(Nomen.complète!D478),"-",Nomen.complète!D478)</f>
        <v>-</v>
      </c>
      <c r="B478" s="170" t="str">
        <f>IF(ISBLANK(Nomen.complète!E478),"-",Nomen.complète!E478)</f>
        <v>-</v>
      </c>
      <c r="C478" s="165" t="str">
        <f>IF(ISBLANK(Nomen.complète!F478),"-",Nomen.complète!F478)</f>
        <v>-</v>
      </c>
      <c r="D478" s="75" t="str">
        <f t="shared" si="7"/>
        <v>-</v>
      </c>
    </row>
    <row r="479" spans="1:4" x14ac:dyDescent="0.2">
      <c r="A479" s="169" t="str">
        <f>IF(ISBLANK(Nomen.complète!D479),"-",Nomen.complète!D479)</f>
        <v>-</v>
      </c>
      <c r="B479" s="170" t="str">
        <f>IF(ISBLANK(Nomen.complète!E479),"-",Nomen.complète!E479)</f>
        <v>-</v>
      </c>
      <c r="C479" s="165" t="str">
        <f>IF(ISBLANK(Nomen.complète!F479),"-",Nomen.complète!F479)</f>
        <v>-</v>
      </c>
      <c r="D479" s="75" t="str">
        <f t="shared" si="7"/>
        <v>-</v>
      </c>
    </row>
    <row r="480" spans="1:4" x14ac:dyDescent="0.2">
      <c r="A480" s="169" t="str">
        <f>IF(ISBLANK(Nomen.complète!D480),"-",Nomen.complète!D480)</f>
        <v>-</v>
      </c>
      <c r="B480" s="170" t="str">
        <f>IF(ISBLANK(Nomen.complète!E480),"-",Nomen.complète!E480)</f>
        <v>-</v>
      </c>
      <c r="C480" s="165" t="str">
        <f>IF(ISBLANK(Nomen.complète!F480),"-",Nomen.complète!F480)</f>
        <v>-</v>
      </c>
      <c r="D480" s="75" t="str">
        <f t="shared" si="7"/>
        <v>-</v>
      </c>
    </row>
    <row r="481" spans="1:4" x14ac:dyDescent="0.2">
      <c r="A481" s="169" t="str">
        <f>IF(ISBLANK(Nomen.complète!D481),"-",Nomen.complète!D481)</f>
        <v>-</v>
      </c>
      <c r="B481" s="170" t="str">
        <f>IF(ISBLANK(Nomen.complète!E481),"-",Nomen.complète!E481)</f>
        <v>-</v>
      </c>
      <c r="C481" s="165" t="str">
        <f>IF(ISBLANK(Nomen.complète!F481),"-",Nomen.complète!F481)</f>
        <v>-</v>
      </c>
      <c r="D481" s="75" t="str">
        <f t="shared" si="7"/>
        <v>-</v>
      </c>
    </row>
    <row r="482" spans="1:4" x14ac:dyDescent="0.2">
      <c r="A482" s="169" t="str">
        <f>IF(ISBLANK(Nomen.complète!D482),"-",Nomen.complète!D482)</f>
        <v>-</v>
      </c>
      <c r="B482" s="170" t="str">
        <f>IF(ISBLANK(Nomen.complète!E482),"-",Nomen.complète!E482)</f>
        <v>-</v>
      </c>
      <c r="C482" s="165" t="str">
        <f>IF(ISBLANK(Nomen.complète!F482),"-",Nomen.complète!F482)</f>
        <v>-</v>
      </c>
      <c r="D482" s="75" t="str">
        <f t="shared" si="7"/>
        <v>-</v>
      </c>
    </row>
    <row r="483" spans="1:4" x14ac:dyDescent="0.2">
      <c r="A483" s="169" t="str">
        <f>IF(ISBLANK(Nomen.complète!D483),"-",Nomen.complète!D483)</f>
        <v>-</v>
      </c>
      <c r="B483" s="170" t="str">
        <f>IF(ISBLANK(Nomen.complète!E483),"-",Nomen.complète!E483)</f>
        <v>-</v>
      </c>
      <c r="C483" s="165" t="str">
        <f>IF(ISBLANK(Nomen.complète!F483),"-",Nomen.complète!F483)</f>
        <v>-</v>
      </c>
      <c r="D483" s="75" t="str">
        <f t="shared" si="7"/>
        <v>-</v>
      </c>
    </row>
    <row r="484" spans="1:4" x14ac:dyDescent="0.2">
      <c r="A484" s="169" t="str">
        <f>IF(ISBLANK(Nomen.complète!D484),"-",Nomen.complète!D484)</f>
        <v>-</v>
      </c>
      <c r="B484" s="170" t="str">
        <f>IF(ISBLANK(Nomen.complète!E484),"-",Nomen.complète!E484)</f>
        <v>-</v>
      </c>
      <c r="C484" s="165" t="str">
        <f>IF(ISBLANK(Nomen.complète!F484),"-",Nomen.complète!F484)</f>
        <v>-</v>
      </c>
      <c r="D484" s="75" t="str">
        <f t="shared" si="7"/>
        <v>-</v>
      </c>
    </row>
    <row r="485" spans="1:4" x14ac:dyDescent="0.2">
      <c r="A485" s="169" t="str">
        <f>IF(ISBLANK(Nomen.complète!D485),"-",Nomen.complète!D485)</f>
        <v>-</v>
      </c>
      <c r="B485" s="170" t="str">
        <f>IF(ISBLANK(Nomen.complète!E485),"-",Nomen.complète!E485)</f>
        <v>-</v>
      </c>
      <c r="C485" s="165" t="str">
        <f>IF(ISBLANK(Nomen.complète!F485),"-",Nomen.complète!F485)</f>
        <v>-</v>
      </c>
      <c r="D485" s="75" t="str">
        <f t="shared" si="7"/>
        <v>-</v>
      </c>
    </row>
    <row r="486" spans="1:4" x14ac:dyDescent="0.2">
      <c r="A486" s="169" t="str">
        <f>IF(ISBLANK(Nomen.complète!D486),"-",Nomen.complète!D486)</f>
        <v>-</v>
      </c>
      <c r="B486" s="170" t="str">
        <f>IF(ISBLANK(Nomen.complète!E486),"-",Nomen.complète!E486)</f>
        <v>-</v>
      </c>
      <c r="C486" s="165" t="str">
        <f>IF(ISBLANK(Nomen.complète!F486),"-",Nomen.complète!F486)</f>
        <v>-</v>
      </c>
      <c r="D486" s="75" t="str">
        <f t="shared" si="7"/>
        <v>-</v>
      </c>
    </row>
    <row r="487" spans="1:4" x14ac:dyDescent="0.2">
      <c r="A487" s="169" t="str">
        <f>IF(ISBLANK(Nomen.complète!D487),"-",Nomen.complète!D487)</f>
        <v>-</v>
      </c>
      <c r="B487" s="170" t="str">
        <f>IF(ISBLANK(Nomen.complète!E487),"-",Nomen.complète!E487)</f>
        <v>-</v>
      </c>
      <c r="C487" s="165" t="str">
        <f>IF(ISBLANK(Nomen.complète!F487),"-",Nomen.complète!F487)</f>
        <v>-</v>
      </c>
      <c r="D487" s="75" t="str">
        <f t="shared" si="7"/>
        <v>-</v>
      </c>
    </row>
    <row r="488" spans="1:4" x14ac:dyDescent="0.2">
      <c r="A488" s="169" t="str">
        <f>IF(ISBLANK(Nomen.complète!D488),"-",Nomen.complète!D488)</f>
        <v>-</v>
      </c>
      <c r="B488" s="170" t="str">
        <f>IF(ISBLANK(Nomen.complète!E488),"-",Nomen.complète!E488)</f>
        <v>-</v>
      </c>
      <c r="C488" s="165" t="str">
        <f>IF(ISBLANK(Nomen.complète!F488),"-",Nomen.complète!F488)</f>
        <v>-</v>
      </c>
      <c r="D488" s="75" t="str">
        <f t="shared" si="7"/>
        <v>-</v>
      </c>
    </row>
    <row r="489" spans="1:4" x14ac:dyDescent="0.2">
      <c r="A489" s="169" t="str">
        <f>IF(ISBLANK(Nomen.complète!D489),"-",Nomen.complète!D489)</f>
        <v>-</v>
      </c>
      <c r="B489" s="170" t="str">
        <f>IF(ISBLANK(Nomen.complète!E489),"-",Nomen.complète!E489)</f>
        <v>-</v>
      </c>
      <c r="C489" s="165" t="str">
        <f>IF(ISBLANK(Nomen.complète!F489),"-",Nomen.complète!F489)</f>
        <v>-</v>
      </c>
      <c r="D489" s="75" t="str">
        <f t="shared" si="7"/>
        <v>-</v>
      </c>
    </row>
    <row r="490" spans="1:4" x14ac:dyDescent="0.2">
      <c r="A490" s="169" t="str">
        <f>IF(ISBLANK(Nomen.complète!D490),"-",Nomen.complète!D490)</f>
        <v>-</v>
      </c>
      <c r="B490" s="170" t="str">
        <f>IF(ISBLANK(Nomen.complète!E490),"-",Nomen.complète!E490)</f>
        <v>-</v>
      </c>
      <c r="C490" s="165" t="str">
        <f>IF(ISBLANK(Nomen.complète!F490),"-",Nomen.complète!F490)</f>
        <v>-</v>
      </c>
      <c r="D490" s="75" t="str">
        <f t="shared" si="7"/>
        <v>-</v>
      </c>
    </row>
    <row r="491" spans="1:4" x14ac:dyDescent="0.2">
      <c r="A491" s="169" t="str">
        <f>IF(ISBLANK(Nomen.complète!D491),"-",Nomen.complète!D491)</f>
        <v>-</v>
      </c>
      <c r="B491" s="170" t="str">
        <f>IF(ISBLANK(Nomen.complète!E491),"-",Nomen.complète!E491)</f>
        <v>-</v>
      </c>
      <c r="C491" s="165" t="str">
        <f>IF(ISBLANK(Nomen.complète!F491),"-",Nomen.complète!F491)</f>
        <v>-</v>
      </c>
      <c r="D491" s="75" t="str">
        <f t="shared" si="7"/>
        <v>-</v>
      </c>
    </row>
    <row r="492" spans="1:4" x14ac:dyDescent="0.2">
      <c r="A492" s="169" t="str">
        <f>IF(ISBLANK(Nomen.complète!D492),"-",Nomen.complète!D492)</f>
        <v>-</v>
      </c>
      <c r="B492" s="170" t="str">
        <f>IF(ISBLANK(Nomen.complète!E492),"-",Nomen.complète!E492)</f>
        <v>-</v>
      </c>
      <c r="C492" s="165" t="str">
        <f>IF(ISBLANK(Nomen.complète!F492),"-",Nomen.complète!F492)</f>
        <v>-</v>
      </c>
      <c r="D492" s="75" t="str">
        <f t="shared" si="7"/>
        <v>-</v>
      </c>
    </row>
    <row r="493" spans="1:4" x14ac:dyDescent="0.2">
      <c r="A493" s="169" t="str">
        <f>IF(ISBLANK(Nomen.complète!D493),"-",Nomen.complète!D493)</f>
        <v>-</v>
      </c>
      <c r="B493" s="170" t="str">
        <f>IF(ISBLANK(Nomen.complète!E493),"-",Nomen.complète!E493)</f>
        <v>-</v>
      </c>
      <c r="C493" s="165" t="str">
        <f>IF(ISBLANK(Nomen.complète!F493),"-",Nomen.complète!F493)</f>
        <v>-</v>
      </c>
      <c r="D493" s="75" t="str">
        <f t="shared" si="7"/>
        <v>-</v>
      </c>
    </row>
    <row r="494" spans="1:4" x14ac:dyDescent="0.2">
      <c r="A494" s="169" t="str">
        <f>IF(ISBLANK(Nomen.complète!D494),"-",Nomen.complète!D494)</f>
        <v>-</v>
      </c>
      <c r="B494" s="170" t="str">
        <f>IF(ISBLANK(Nomen.complète!E494),"-",Nomen.complète!E494)</f>
        <v>-</v>
      </c>
      <c r="C494" s="165" t="str">
        <f>IF(ISBLANK(Nomen.complète!F494),"-",Nomen.complète!F494)</f>
        <v>-</v>
      </c>
      <c r="D494" s="75" t="str">
        <f t="shared" si="7"/>
        <v>-</v>
      </c>
    </row>
    <row r="495" spans="1:4" x14ac:dyDescent="0.2">
      <c r="A495" s="169" t="str">
        <f>IF(ISBLANK(Nomen.complète!D495),"-",Nomen.complète!D495)</f>
        <v>-</v>
      </c>
      <c r="B495" s="170" t="str">
        <f>IF(ISBLANK(Nomen.complète!E495),"-",Nomen.complète!E495)</f>
        <v>-</v>
      </c>
      <c r="C495" s="165" t="str">
        <f>IF(ISBLANK(Nomen.complète!F495),"-",Nomen.complète!F495)</f>
        <v>-</v>
      </c>
      <c r="D495" s="75" t="str">
        <f t="shared" si="7"/>
        <v>-</v>
      </c>
    </row>
    <row r="496" spans="1:4" x14ac:dyDescent="0.2">
      <c r="A496" s="169" t="str">
        <f>IF(ISBLANK(Nomen.complète!D496),"-",Nomen.complète!D496)</f>
        <v>-</v>
      </c>
      <c r="B496" s="170" t="str">
        <f>IF(ISBLANK(Nomen.complète!E496),"-",Nomen.complète!E496)</f>
        <v>-</v>
      </c>
      <c r="C496" s="165" t="str">
        <f>IF(ISBLANK(Nomen.complète!F496),"-",Nomen.complète!F496)</f>
        <v>-</v>
      </c>
      <c r="D496" s="75" t="str">
        <f t="shared" si="7"/>
        <v>-</v>
      </c>
    </row>
    <row r="497" spans="1:4" x14ac:dyDescent="0.2">
      <c r="A497" s="169" t="str">
        <f>IF(ISBLANK(Nomen.complète!D497),"-",Nomen.complète!D497)</f>
        <v>-</v>
      </c>
      <c r="B497" s="170" t="str">
        <f>IF(ISBLANK(Nomen.complète!E497),"-",Nomen.complète!E497)</f>
        <v>-</v>
      </c>
      <c r="C497" s="165" t="str">
        <f>IF(ISBLANK(Nomen.complète!F497),"-",Nomen.complète!F497)</f>
        <v>-</v>
      </c>
      <c r="D497" s="75" t="str">
        <f t="shared" si="7"/>
        <v>-</v>
      </c>
    </row>
    <row r="498" spans="1:4" x14ac:dyDescent="0.2">
      <c r="A498" s="169" t="str">
        <f>IF(ISBLANK(Nomen.complète!D498),"-",Nomen.complète!D498)</f>
        <v>-</v>
      </c>
      <c r="B498" s="170" t="str">
        <f>IF(ISBLANK(Nomen.complète!E498),"-",Nomen.complète!E498)</f>
        <v>-</v>
      </c>
      <c r="C498" s="165" t="str">
        <f>IF(ISBLANK(Nomen.complète!F498),"-",Nomen.complète!F498)</f>
        <v>-</v>
      </c>
      <c r="D498" s="75" t="str">
        <f t="shared" si="7"/>
        <v>-</v>
      </c>
    </row>
    <row r="499" spans="1:4" x14ac:dyDescent="0.2">
      <c r="A499" s="169" t="str">
        <f>IF(ISBLANK(Nomen.complète!D499),"-",Nomen.complète!D499)</f>
        <v>-</v>
      </c>
      <c r="B499" s="170" t="str">
        <f>IF(ISBLANK(Nomen.complète!E499),"-",Nomen.complète!E499)</f>
        <v>-</v>
      </c>
      <c r="C499" s="165" t="str">
        <f>IF(ISBLANK(Nomen.complète!F499),"-",Nomen.complète!F499)</f>
        <v>-</v>
      </c>
      <c r="D499" s="75" t="str">
        <f t="shared" si="7"/>
        <v>-</v>
      </c>
    </row>
    <row r="500" spans="1:4" x14ac:dyDescent="0.2">
      <c r="A500" s="169" t="str">
        <f>IF(ISBLANK(Nomen.complète!D500),"-",Nomen.complète!D500)</f>
        <v>-</v>
      </c>
      <c r="B500" s="170" t="str">
        <f>IF(ISBLANK(Nomen.complète!E500),"-",Nomen.complète!E500)</f>
        <v>-</v>
      </c>
      <c r="C500" s="165" t="str">
        <f>IF(ISBLANK(Nomen.complète!F500),"-",Nomen.complète!F500)</f>
        <v>-</v>
      </c>
      <c r="D500" s="75" t="str">
        <f t="shared" si="7"/>
        <v>-</v>
      </c>
    </row>
    <row r="501" spans="1:4" x14ac:dyDescent="0.2">
      <c r="A501" s="169" t="str">
        <f>IF(ISBLANK(Nomen.complète!D501),"-",Nomen.complète!D501)</f>
        <v>-</v>
      </c>
      <c r="B501" s="170" t="str">
        <f>IF(ISBLANK(Nomen.complète!E501),"-",Nomen.complète!E501)</f>
        <v>-</v>
      </c>
      <c r="C501" s="165" t="str">
        <f>IF(ISBLANK(Nomen.complète!F501),"-",Nomen.complète!F501)</f>
        <v>-</v>
      </c>
      <c r="D501" s="75" t="str">
        <f t="shared" si="7"/>
        <v>-</v>
      </c>
    </row>
    <row r="502" spans="1:4" x14ac:dyDescent="0.2">
      <c r="A502" s="169" t="str">
        <f>IF(ISBLANK(Nomen.complète!D502),"-",Nomen.complète!D502)</f>
        <v>-</v>
      </c>
      <c r="B502" s="170" t="str">
        <f>IF(ISBLANK(Nomen.complète!E502),"-",Nomen.complète!E502)</f>
        <v>-</v>
      </c>
      <c r="C502" s="165" t="str">
        <f>IF(ISBLANK(Nomen.complète!F502),"-",Nomen.complète!F502)</f>
        <v>-</v>
      </c>
      <c r="D502" s="75" t="str">
        <f t="shared" si="7"/>
        <v>-</v>
      </c>
    </row>
    <row r="503" spans="1:4" x14ac:dyDescent="0.2">
      <c r="A503" s="169" t="str">
        <f>IF(ISBLANK(Nomen.complète!D503),"-",Nomen.complète!D503)</f>
        <v>-</v>
      </c>
      <c r="B503" s="170" t="str">
        <f>IF(ISBLANK(Nomen.complète!E503),"-",Nomen.complète!E503)</f>
        <v>-</v>
      </c>
      <c r="C503" s="165" t="str">
        <f>IF(ISBLANK(Nomen.complète!F503),"-",Nomen.complète!F503)</f>
        <v>-</v>
      </c>
      <c r="D503" s="75" t="str">
        <f t="shared" si="7"/>
        <v>-</v>
      </c>
    </row>
    <row r="504" spans="1:4" x14ac:dyDescent="0.2">
      <c r="A504" s="169" t="str">
        <f>IF(ISBLANK(Nomen.complète!D504),"-",Nomen.complète!D504)</f>
        <v>-</v>
      </c>
      <c r="B504" s="170" t="str">
        <f>IF(ISBLANK(Nomen.complète!E504),"-",Nomen.complète!E504)</f>
        <v>-</v>
      </c>
      <c r="C504" s="165" t="str">
        <f>IF(ISBLANK(Nomen.complète!F504),"-",Nomen.complète!F504)</f>
        <v>-</v>
      </c>
      <c r="D504" s="75" t="str">
        <f t="shared" si="7"/>
        <v>-</v>
      </c>
    </row>
    <row r="505" spans="1:4" x14ac:dyDescent="0.2">
      <c r="A505" s="169" t="str">
        <f>IF(ISBLANK(Nomen.complète!D505),"-",Nomen.complète!D505)</f>
        <v>-</v>
      </c>
      <c r="B505" s="170" t="str">
        <f>IF(ISBLANK(Nomen.complète!E505),"-",Nomen.complète!E505)</f>
        <v>-</v>
      </c>
      <c r="C505" s="165" t="str">
        <f>IF(ISBLANK(Nomen.complète!F505),"-",Nomen.complète!F505)</f>
        <v>-</v>
      </c>
      <c r="D505" s="75" t="str">
        <f t="shared" si="7"/>
        <v>-</v>
      </c>
    </row>
    <row r="506" spans="1:4" x14ac:dyDescent="0.2">
      <c r="A506" s="169" t="str">
        <f>IF(ISBLANK(Nomen.complète!D506),"-",Nomen.complète!D506)</f>
        <v>-</v>
      </c>
      <c r="B506" s="170" t="str">
        <f>IF(ISBLANK(Nomen.complète!E506),"-",Nomen.complète!E506)</f>
        <v>-</v>
      </c>
      <c r="C506" s="165" t="str">
        <f>IF(ISBLANK(Nomen.complète!F506),"-",Nomen.complète!F506)</f>
        <v>-</v>
      </c>
      <c r="D506" s="75" t="str">
        <f t="shared" si="7"/>
        <v>-</v>
      </c>
    </row>
    <row r="507" spans="1:4" x14ac:dyDescent="0.2">
      <c r="A507" s="169" t="str">
        <f>IF(ISBLANK(Nomen.complète!D507),"-",Nomen.complète!D507)</f>
        <v>-</v>
      </c>
      <c r="B507" s="170" t="str">
        <f>IF(ISBLANK(Nomen.complète!E507),"-",Nomen.complète!E507)</f>
        <v>-</v>
      </c>
      <c r="C507" s="165" t="str">
        <f>IF(ISBLANK(Nomen.complète!F507),"-",Nomen.complète!F507)</f>
        <v>-</v>
      </c>
      <c r="D507" s="75" t="str">
        <f t="shared" si="7"/>
        <v>-</v>
      </c>
    </row>
    <row r="508" spans="1:4" x14ac:dyDescent="0.2">
      <c r="A508" s="169" t="str">
        <f>IF(ISBLANK(Nomen.complète!D508),"-",Nomen.complète!D508)</f>
        <v>-</v>
      </c>
      <c r="B508" s="170" t="str">
        <f>IF(ISBLANK(Nomen.complète!E508),"-",Nomen.complète!E508)</f>
        <v>-</v>
      </c>
      <c r="C508" s="165" t="str">
        <f>IF(ISBLANK(Nomen.complète!F508),"-",Nomen.complète!F508)</f>
        <v>-</v>
      </c>
      <c r="D508" s="75" t="str">
        <f t="shared" si="7"/>
        <v>-</v>
      </c>
    </row>
    <row r="509" spans="1:4" x14ac:dyDescent="0.2">
      <c r="A509" s="169" t="str">
        <f>IF(ISBLANK(Nomen.complète!D509),"-",Nomen.complète!D509)</f>
        <v>-</v>
      </c>
      <c r="B509" s="170" t="str">
        <f>IF(ISBLANK(Nomen.complète!E509),"-",Nomen.complète!E509)</f>
        <v>-</v>
      </c>
      <c r="C509" s="165" t="str">
        <f>IF(ISBLANK(Nomen.complète!F509),"-",Nomen.complète!F509)</f>
        <v>-</v>
      </c>
      <c r="D509" s="75" t="str">
        <f t="shared" si="7"/>
        <v>-</v>
      </c>
    </row>
    <row r="510" spans="1:4" x14ac:dyDescent="0.2">
      <c r="A510" s="169" t="str">
        <f>IF(ISBLANK(Nomen.complète!D510),"-",Nomen.complète!D510)</f>
        <v>-</v>
      </c>
      <c r="B510" s="170" t="str">
        <f>IF(ISBLANK(Nomen.complète!E510),"-",Nomen.complète!E510)</f>
        <v>-</v>
      </c>
      <c r="C510" s="165" t="str">
        <f>IF(ISBLANK(Nomen.complète!F510),"-",Nomen.complète!F510)</f>
        <v>-</v>
      </c>
      <c r="D510" s="75" t="str">
        <f t="shared" si="7"/>
        <v>-</v>
      </c>
    </row>
    <row r="511" spans="1:4" x14ac:dyDescent="0.2">
      <c r="A511" s="169" t="str">
        <f>IF(ISBLANK(Nomen.complète!D511),"-",Nomen.complète!D511)</f>
        <v>-</v>
      </c>
      <c r="B511" s="170" t="str">
        <f>IF(ISBLANK(Nomen.complète!E511),"-",Nomen.complète!E511)</f>
        <v>-</v>
      </c>
      <c r="C511" s="165" t="str">
        <f>IF(ISBLANK(Nomen.complète!F511),"-",Nomen.complète!F511)</f>
        <v>-</v>
      </c>
      <c r="D511" s="75" t="str">
        <f t="shared" si="7"/>
        <v>-</v>
      </c>
    </row>
    <row r="512" spans="1:4" x14ac:dyDescent="0.2">
      <c r="A512" s="169" t="str">
        <f>IF(ISBLANK(Nomen.complète!D512),"-",Nomen.complète!D512)</f>
        <v>-</v>
      </c>
      <c r="B512" s="170" t="str">
        <f>IF(ISBLANK(Nomen.complète!E512),"-",Nomen.complète!E512)</f>
        <v>-</v>
      </c>
      <c r="C512" s="165" t="str">
        <f>IF(ISBLANK(Nomen.complète!F512),"-",Nomen.complète!F512)</f>
        <v>-</v>
      </c>
      <c r="D512" s="75" t="str">
        <f t="shared" si="7"/>
        <v>-</v>
      </c>
    </row>
    <row r="513" spans="1:4" x14ac:dyDescent="0.2">
      <c r="A513" s="169" t="str">
        <f>IF(ISBLANK(Nomen.complète!D513),"-",Nomen.complète!D513)</f>
        <v>-</v>
      </c>
      <c r="B513" s="170" t="str">
        <f>IF(ISBLANK(Nomen.complète!E513),"-",Nomen.complète!E513)</f>
        <v>-</v>
      </c>
      <c r="C513" s="165" t="str">
        <f>IF(ISBLANK(Nomen.complète!F513),"-",Nomen.complète!F513)</f>
        <v>-</v>
      </c>
      <c r="D513" s="75" t="str">
        <f t="shared" si="7"/>
        <v>-</v>
      </c>
    </row>
    <row r="514" spans="1:4" x14ac:dyDescent="0.2">
      <c r="A514" s="169" t="str">
        <f>IF(ISBLANK(Nomen.complète!D514),"-",Nomen.complète!D514)</f>
        <v>-</v>
      </c>
      <c r="B514" s="170" t="str">
        <f>IF(ISBLANK(Nomen.complète!E514),"-",Nomen.complète!E514)</f>
        <v>-</v>
      </c>
      <c r="C514" s="165" t="str">
        <f>IF(ISBLANK(Nomen.complète!F514),"-",Nomen.complète!F514)</f>
        <v>-</v>
      </c>
      <c r="D514" s="75" t="str">
        <f t="shared" si="7"/>
        <v>-</v>
      </c>
    </row>
    <row r="515" spans="1:4" x14ac:dyDescent="0.2">
      <c r="A515" s="169" t="str">
        <f>IF(ISBLANK(Nomen.complète!D515),"-",Nomen.complète!D515)</f>
        <v>-</v>
      </c>
      <c r="B515" s="170" t="str">
        <f>IF(ISBLANK(Nomen.complète!E515),"-",Nomen.complète!E515)</f>
        <v>-</v>
      </c>
      <c r="C515" s="165" t="str">
        <f>IF(ISBLANK(Nomen.complète!F515),"-",Nomen.complète!F515)</f>
        <v>-</v>
      </c>
      <c r="D515" s="75" t="str">
        <f t="shared" si="7"/>
        <v>-</v>
      </c>
    </row>
    <row r="516" spans="1:4" x14ac:dyDescent="0.2">
      <c r="A516" s="169" t="str">
        <f>IF(ISBLANK(Nomen.complète!D516),"-",Nomen.complète!D516)</f>
        <v>-</v>
      </c>
      <c r="B516" s="170" t="str">
        <f>IF(ISBLANK(Nomen.complète!E516),"-",Nomen.complète!E516)</f>
        <v>-</v>
      </c>
      <c r="C516" s="165" t="str">
        <f>IF(ISBLANK(Nomen.complète!F516),"-",Nomen.complète!F516)</f>
        <v>-</v>
      </c>
      <c r="D516" s="75" t="str">
        <f t="shared" si="7"/>
        <v>-</v>
      </c>
    </row>
    <row r="517" spans="1:4" x14ac:dyDescent="0.2">
      <c r="A517" s="169" t="str">
        <f>IF(ISBLANK(Nomen.complète!D517),"-",Nomen.complète!D517)</f>
        <v>-</v>
      </c>
      <c r="B517" s="170" t="str">
        <f>IF(ISBLANK(Nomen.complète!E517),"-",Nomen.complète!E517)</f>
        <v>-</v>
      </c>
      <c r="C517" s="165" t="str">
        <f>IF(ISBLANK(Nomen.complète!F517),"-",Nomen.complète!F517)</f>
        <v>-</v>
      </c>
      <c r="D517" s="75" t="str">
        <f t="shared" ref="D517:D580" si="8">IF(B517="-",B517,C517&amp; " (" &amp;B517&amp;")")</f>
        <v>-</v>
      </c>
    </row>
    <row r="518" spans="1:4" x14ac:dyDescent="0.2">
      <c r="A518" s="169" t="str">
        <f>IF(ISBLANK(Nomen.complète!D518),"-",Nomen.complète!D518)</f>
        <v>-</v>
      </c>
      <c r="B518" s="170" t="str">
        <f>IF(ISBLANK(Nomen.complète!E518),"-",Nomen.complète!E518)</f>
        <v>-</v>
      </c>
      <c r="C518" s="165" t="str">
        <f>IF(ISBLANK(Nomen.complète!F518),"-",Nomen.complète!F518)</f>
        <v>-</v>
      </c>
      <c r="D518" s="75" t="str">
        <f t="shared" si="8"/>
        <v>-</v>
      </c>
    </row>
    <row r="519" spans="1:4" x14ac:dyDescent="0.2">
      <c r="A519" s="169" t="str">
        <f>IF(ISBLANK(Nomen.complète!D519),"-",Nomen.complète!D519)</f>
        <v>-</v>
      </c>
      <c r="B519" s="170" t="str">
        <f>IF(ISBLANK(Nomen.complète!E519),"-",Nomen.complète!E519)</f>
        <v>-</v>
      </c>
      <c r="C519" s="165" t="str">
        <f>IF(ISBLANK(Nomen.complète!F519),"-",Nomen.complète!F519)</f>
        <v>-</v>
      </c>
      <c r="D519" s="75" t="str">
        <f t="shared" si="8"/>
        <v>-</v>
      </c>
    </row>
    <row r="520" spans="1:4" x14ac:dyDescent="0.2">
      <c r="A520" s="169" t="str">
        <f>IF(ISBLANK(Nomen.complète!D520),"-",Nomen.complète!D520)</f>
        <v>-</v>
      </c>
      <c r="B520" s="170" t="str">
        <f>IF(ISBLANK(Nomen.complète!E520),"-",Nomen.complète!E520)</f>
        <v>-</v>
      </c>
      <c r="C520" s="165" t="str">
        <f>IF(ISBLANK(Nomen.complète!F520),"-",Nomen.complète!F520)</f>
        <v>-</v>
      </c>
      <c r="D520" s="75" t="str">
        <f t="shared" si="8"/>
        <v>-</v>
      </c>
    </row>
    <row r="521" spans="1:4" x14ac:dyDescent="0.2">
      <c r="A521" s="169" t="str">
        <f>IF(ISBLANK(Nomen.complète!D521),"-",Nomen.complète!D521)</f>
        <v>-</v>
      </c>
      <c r="B521" s="170" t="str">
        <f>IF(ISBLANK(Nomen.complète!E521),"-",Nomen.complète!E521)</f>
        <v>-</v>
      </c>
      <c r="C521" s="165" t="str">
        <f>IF(ISBLANK(Nomen.complète!F521),"-",Nomen.complète!F521)</f>
        <v>-</v>
      </c>
      <c r="D521" s="75" t="str">
        <f t="shared" si="8"/>
        <v>-</v>
      </c>
    </row>
    <row r="522" spans="1:4" x14ac:dyDescent="0.2">
      <c r="A522" s="169" t="str">
        <f>IF(ISBLANK(Nomen.complète!D522),"-",Nomen.complète!D522)</f>
        <v>-</v>
      </c>
      <c r="B522" s="170" t="str">
        <f>IF(ISBLANK(Nomen.complète!E522),"-",Nomen.complète!E522)</f>
        <v>-</v>
      </c>
      <c r="C522" s="165" t="str">
        <f>IF(ISBLANK(Nomen.complète!F522),"-",Nomen.complète!F522)</f>
        <v>-</v>
      </c>
      <c r="D522" s="75" t="str">
        <f t="shared" si="8"/>
        <v>-</v>
      </c>
    </row>
    <row r="523" spans="1:4" x14ac:dyDescent="0.2">
      <c r="A523" s="169" t="str">
        <f>IF(ISBLANK(Nomen.complète!D523),"-",Nomen.complète!D523)</f>
        <v>-</v>
      </c>
      <c r="B523" s="170" t="str">
        <f>IF(ISBLANK(Nomen.complète!E523),"-",Nomen.complète!E523)</f>
        <v>-</v>
      </c>
      <c r="C523" s="165" t="str">
        <f>IF(ISBLANK(Nomen.complète!F523),"-",Nomen.complète!F523)</f>
        <v>-</v>
      </c>
      <c r="D523" s="75" t="str">
        <f t="shared" si="8"/>
        <v>-</v>
      </c>
    </row>
    <row r="524" spans="1:4" x14ac:dyDescent="0.2">
      <c r="A524" s="169" t="str">
        <f>IF(ISBLANK(Nomen.complète!D524),"-",Nomen.complète!D524)</f>
        <v>-</v>
      </c>
      <c r="B524" s="170" t="str">
        <f>IF(ISBLANK(Nomen.complète!E524),"-",Nomen.complète!E524)</f>
        <v>-</v>
      </c>
      <c r="C524" s="165" t="str">
        <f>IF(ISBLANK(Nomen.complète!F524),"-",Nomen.complète!F524)</f>
        <v>-</v>
      </c>
      <c r="D524" s="75" t="str">
        <f t="shared" si="8"/>
        <v>-</v>
      </c>
    </row>
    <row r="525" spans="1:4" x14ac:dyDescent="0.2">
      <c r="A525" s="169" t="str">
        <f>IF(ISBLANK(Nomen.complète!D525),"-",Nomen.complète!D525)</f>
        <v>-</v>
      </c>
      <c r="B525" s="170" t="str">
        <f>IF(ISBLANK(Nomen.complète!E525),"-",Nomen.complète!E525)</f>
        <v>-</v>
      </c>
      <c r="C525" s="165" t="str">
        <f>IF(ISBLANK(Nomen.complète!F525),"-",Nomen.complète!F525)</f>
        <v>-</v>
      </c>
      <c r="D525" s="75" t="str">
        <f t="shared" si="8"/>
        <v>-</v>
      </c>
    </row>
    <row r="526" spans="1:4" x14ac:dyDescent="0.2">
      <c r="A526" s="169" t="str">
        <f>IF(ISBLANK(Nomen.complète!D526),"-",Nomen.complète!D526)</f>
        <v>-</v>
      </c>
      <c r="B526" s="170" t="str">
        <f>IF(ISBLANK(Nomen.complète!E526),"-",Nomen.complète!E526)</f>
        <v>-</v>
      </c>
      <c r="C526" s="165" t="str">
        <f>IF(ISBLANK(Nomen.complète!F526),"-",Nomen.complète!F526)</f>
        <v>-</v>
      </c>
      <c r="D526" s="75" t="str">
        <f t="shared" si="8"/>
        <v>-</v>
      </c>
    </row>
    <row r="527" spans="1:4" x14ac:dyDescent="0.2">
      <c r="A527" s="169" t="str">
        <f>IF(ISBLANK(Nomen.complète!D527),"-",Nomen.complète!D527)</f>
        <v>-</v>
      </c>
      <c r="B527" s="170" t="str">
        <f>IF(ISBLANK(Nomen.complète!E527),"-",Nomen.complète!E527)</f>
        <v>-</v>
      </c>
      <c r="C527" s="165" t="str">
        <f>IF(ISBLANK(Nomen.complète!F527),"-",Nomen.complète!F527)</f>
        <v>-</v>
      </c>
      <c r="D527" s="75" t="str">
        <f t="shared" si="8"/>
        <v>-</v>
      </c>
    </row>
    <row r="528" spans="1:4" x14ac:dyDescent="0.2">
      <c r="A528" s="169" t="str">
        <f>IF(ISBLANK(Nomen.complète!D528),"-",Nomen.complète!D528)</f>
        <v>-</v>
      </c>
      <c r="B528" s="170" t="str">
        <f>IF(ISBLANK(Nomen.complète!E528),"-",Nomen.complète!E528)</f>
        <v>-</v>
      </c>
      <c r="C528" s="165" t="str">
        <f>IF(ISBLANK(Nomen.complète!F528),"-",Nomen.complète!F528)</f>
        <v>-</v>
      </c>
      <c r="D528" s="75" t="str">
        <f t="shared" si="8"/>
        <v>-</v>
      </c>
    </row>
    <row r="529" spans="1:4" x14ac:dyDescent="0.2">
      <c r="A529" s="169" t="str">
        <f>IF(ISBLANK(Nomen.complète!D529),"-",Nomen.complète!D529)</f>
        <v>-</v>
      </c>
      <c r="B529" s="170" t="str">
        <f>IF(ISBLANK(Nomen.complète!E529),"-",Nomen.complète!E529)</f>
        <v>-</v>
      </c>
      <c r="C529" s="165" t="str">
        <f>IF(ISBLANK(Nomen.complète!F529),"-",Nomen.complète!F529)</f>
        <v>-</v>
      </c>
      <c r="D529" s="75" t="str">
        <f t="shared" si="8"/>
        <v>-</v>
      </c>
    </row>
    <row r="530" spans="1:4" x14ac:dyDescent="0.2">
      <c r="A530" s="169" t="str">
        <f>IF(ISBLANK(Nomen.complète!D530),"-",Nomen.complète!D530)</f>
        <v>-</v>
      </c>
      <c r="B530" s="170" t="str">
        <f>IF(ISBLANK(Nomen.complète!E530),"-",Nomen.complète!E530)</f>
        <v>-</v>
      </c>
      <c r="C530" s="165" t="str">
        <f>IF(ISBLANK(Nomen.complète!F530),"-",Nomen.complète!F530)</f>
        <v>-</v>
      </c>
      <c r="D530" s="75" t="str">
        <f t="shared" si="8"/>
        <v>-</v>
      </c>
    </row>
    <row r="531" spans="1:4" x14ac:dyDescent="0.2">
      <c r="A531" s="169" t="str">
        <f>IF(ISBLANK(Nomen.complète!D531),"-",Nomen.complète!D531)</f>
        <v>-</v>
      </c>
      <c r="B531" s="170" t="str">
        <f>IF(ISBLANK(Nomen.complète!E531),"-",Nomen.complète!E531)</f>
        <v>-</v>
      </c>
      <c r="C531" s="165" t="str">
        <f>IF(ISBLANK(Nomen.complète!F531),"-",Nomen.complète!F531)</f>
        <v>-</v>
      </c>
      <c r="D531" s="75" t="str">
        <f t="shared" si="8"/>
        <v>-</v>
      </c>
    </row>
    <row r="532" spans="1:4" x14ac:dyDescent="0.2">
      <c r="A532" s="169" t="str">
        <f>IF(ISBLANK(Nomen.complète!D532),"-",Nomen.complète!D532)</f>
        <v>-</v>
      </c>
      <c r="B532" s="170" t="str">
        <f>IF(ISBLANK(Nomen.complète!E532),"-",Nomen.complète!E532)</f>
        <v>-</v>
      </c>
      <c r="C532" s="165" t="str">
        <f>IF(ISBLANK(Nomen.complète!F532),"-",Nomen.complète!F532)</f>
        <v>-</v>
      </c>
      <c r="D532" s="75" t="str">
        <f t="shared" si="8"/>
        <v>-</v>
      </c>
    </row>
    <row r="533" spans="1:4" x14ac:dyDescent="0.2">
      <c r="A533" s="169" t="str">
        <f>IF(ISBLANK(Nomen.complète!D533),"-",Nomen.complète!D533)</f>
        <v>-</v>
      </c>
      <c r="B533" s="170" t="str">
        <f>IF(ISBLANK(Nomen.complète!E533),"-",Nomen.complète!E533)</f>
        <v>-</v>
      </c>
      <c r="C533" s="165" t="str">
        <f>IF(ISBLANK(Nomen.complète!F533),"-",Nomen.complète!F533)</f>
        <v>-</v>
      </c>
      <c r="D533" s="75" t="str">
        <f t="shared" si="8"/>
        <v>-</v>
      </c>
    </row>
    <row r="534" spans="1:4" x14ac:dyDescent="0.2">
      <c r="A534" s="169" t="str">
        <f>IF(ISBLANK(Nomen.complète!D534),"-",Nomen.complète!D534)</f>
        <v>-</v>
      </c>
      <c r="B534" s="170" t="str">
        <f>IF(ISBLANK(Nomen.complète!E534),"-",Nomen.complète!E534)</f>
        <v>-</v>
      </c>
      <c r="C534" s="165" t="str">
        <f>IF(ISBLANK(Nomen.complète!F534),"-",Nomen.complète!F534)</f>
        <v>-</v>
      </c>
      <c r="D534" s="75" t="str">
        <f t="shared" si="8"/>
        <v>-</v>
      </c>
    </row>
    <row r="535" spans="1:4" x14ac:dyDescent="0.2">
      <c r="A535" s="169" t="str">
        <f>IF(ISBLANK(Nomen.complète!D535),"-",Nomen.complète!D535)</f>
        <v>-</v>
      </c>
      <c r="B535" s="170" t="str">
        <f>IF(ISBLANK(Nomen.complète!E535),"-",Nomen.complète!E535)</f>
        <v>-</v>
      </c>
      <c r="C535" s="165" t="str">
        <f>IF(ISBLANK(Nomen.complète!F535),"-",Nomen.complète!F535)</f>
        <v>-</v>
      </c>
      <c r="D535" s="75" t="str">
        <f t="shared" si="8"/>
        <v>-</v>
      </c>
    </row>
    <row r="536" spans="1:4" x14ac:dyDescent="0.2">
      <c r="A536" s="169" t="str">
        <f>IF(ISBLANK(Nomen.complète!D536),"-",Nomen.complète!D536)</f>
        <v>-</v>
      </c>
      <c r="B536" s="170" t="str">
        <f>IF(ISBLANK(Nomen.complète!E536),"-",Nomen.complète!E536)</f>
        <v>-</v>
      </c>
      <c r="C536" s="165" t="str">
        <f>IF(ISBLANK(Nomen.complète!F536),"-",Nomen.complète!F536)</f>
        <v>-</v>
      </c>
      <c r="D536" s="75" t="str">
        <f t="shared" si="8"/>
        <v>-</v>
      </c>
    </row>
    <row r="537" spans="1:4" x14ac:dyDescent="0.2">
      <c r="A537" s="169" t="str">
        <f>IF(ISBLANK(Nomen.complète!D537),"-",Nomen.complète!D537)</f>
        <v>-</v>
      </c>
      <c r="B537" s="170" t="str">
        <f>IF(ISBLANK(Nomen.complète!E537),"-",Nomen.complète!E537)</f>
        <v>-</v>
      </c>
      <c r="C537" s="165" t="str">
        <f>IF(ISBLANK(Nomen.complète!F537),"-",Nomen.complète!F537)</f>
        <v>-</v>
      </c>
      <c r="D537" s="75" t="str">
        <f t="shared" si="8"/>
        <v>-</v>
      </c>
    </row>
    <row r="538" spans="1:4" x14ac:dyDescent="0.2">
      <c r="A538" s="169" t="str">
        <f>IF(ISBLANK(Nomen.complète!D538),"-",Nomen.complète!D538)</f>
        <v>-</v>
      </c>
      <c r="B538" s="170" t="str">
        <f>IF(ISBLANK(Nomen.complète!E538),"-",Nomen.complète!E538)</f>
        <v>-</v>
      </c>
      <c r="C538" s="165" t="str">
        <f>IF(ISBLANK(Nomen.complète!F538),"-",Nomen.complète!F538)</f>
        <v>-</v>
      </c>
      <c r="D538" s="75" t="str">
        <f t="shared" si="8"/>
        <v>-</v>
      </c>
    </row>
    <row r="539" spans="1:4" x14ac:dyDescent="0.2">
      <c r="A539" s="169" t="str">
        <f>IF(ISBLANK(Nomen.complète!D539),"-",Nomen.complète!D539)</f>
        <v>-</v>
      </c>
      <c r="B539" s="170" t="str">
        <f>IF(ISBLANK(Nomen.complète!E539),"-",Nomen.complète!E539)</f>
        <v>-</v>
      </c>
      <c r="C539" s="165" t="str">
        <f>IF(ISBLANK(Nomen.complète!F539),"-",Nomen.complète!F539)</f>
        <v>-</v>
      </c>
      <c r="D539" s="75" t="str">
        <f t="shared" si="8"/>
        <v>-</v>
      </c>
    </row>
    <row r="540" spans="1:4" x14ac:dyDescent="0.2">
      <c r="A540" s="169" t="str">
        <f>IF(ISBLANK(Nomen.complète!D540),"-",Nomen.complète!D540)</f>
        <v>-</v>
      </c>
      <c r="B540" s="170" t="str">
        <f>IF(ISBLANK(Nomen.complète!E540),"-",Nomen.complète!E540)</f>
        <v>-</v>
      </c>
      <c r="C540" s="165" t="str">
        <f>IF(ISBLANK(Nomen.complète!F540),"-",Nomen.complète!F540)</f>
        <v>-</v>
      </c>
      <c r="D540" s="75" t="str">
        <f t="shared" si="8"/>
        <v>-</v>
      </c>
    </row>
    <row r="541" spans="1:4" x14ac:dyDescent="0.2">
      <c r="A541" s="169" t="str">
        <f>IF(ISBLANK(Nomen.complète!D541),"-",Nomen.complète!D541)</f>
        <v>-</v>
      </c>
      <c r="B541" s="170" t="str">
        <f>IF(ISBLANK(Nomen.complète!E541),"-",Nomen.complète!E541)</f>
        <v>-</v>
      </c>
      <c r="C541" s="165" t="str">
        <f>IF(ISBLANK(Nomen.complète!F541),"-",Nomen.complète!F541)</f>
        <v>-</v>
      </c>
      <c r="D541" s="75" t="str">
        <f t="shared" si="8"/>
        <v>-</v>
      </c>
    </row>
    <row r="542" spans="1:4" x14ac:dyDescent="0.2">
      <c r="A542" s="169" t="str">
        <f>IF(ISBLANK(Nomen.complète!D542),"-",Nomen.complète!D542)</f>
        <v>-</v>
      </c>
      <c r="B542" s="170" t="str">
        <f>IF(ISBLANK(Nomen.complète!E542),"-",Nomen.complète!E542)</f>
        <v>-</v>
      </c>
      <c r="C542" s="165" t="str">
        <f>IF(ISBLANK(Nomen.complète!F542),"-",Nomen.complète!F542)</f>
        <v>-</v>
      </c>
      <c r="D542" s="75" t="str">
        <f t="shared" si="8"/>
        <v>-</v>
      </c>
    </row>
    <row r="543" spans="1:4" x14ac:dyDescent="0.2">
      <c r="A543" s="169" t="str">
        <f>IF(ISBLANK(Nomen.complète!D543),"-",Nomen.complète!D543)</f>
        <v>-</v>
      </c>
      <c r="B543" s="170" t="str">
        <f>IF(ISBLANK(Nomen.complète!E543),"-",Nomen.complète!E543)</f>
        <v>-</v>
      </c>
      <c r="C543" s="165" t="str">
        <f>IF(ISBLANK(Nomen.complète!F543),"-",Nomen.complète!F543)</f>
        <v>-</v>
      </c>
      <c r="D543" s="75" t="str">
        <f t="shared" si="8"/>
        <v>-</v>
      </c>
    </row>
    <row r="544" spans="1:4" x14ac:dyDescent="0.2">
      <c r="A544" s="169" t="str">
        <f>IF(ISBLANK(Nomen.complète!D544),"-",Nomen.complète!D544)</f>
        <v>-</v>
      </c>
      <c r="B544" s="170" t="str">
        <f>IF(ISBLANK(Nomen.complète!E544),"-",Nomen.complète!E544)</f>
        <v>-</v>
      </c>
      <c r="C544" s="165" t="str">
        <f>IF(ISBLANK(Nomen.complète!F544),"-",Nomen.complète!F544)</f>
        <v>-</v>
      </c>
      <c r="D544" s="75" t="str">
        <f t="shared" si="8"/>
        <v>-</v>
      </c>
    </row>
    <row r="545" spans="1:4" x14ac:dyDescent="0.2">
      <c r="A545" s="169" t="str">
        <f>IF(ISBLANK(Nomen.complète!D545),"-",Nomen.complète!D545)</f>
        <v>-</v>
      </c>
      <c r="B545" s="170" t="str">
        <f>IF(ISBLANK(Nomen.complète!E545),"-",Nomen.complète!E545)</f>
        <v>-</v>
      </c>
      <c r="C545" s="165" t="str">
        <f>IF(ISBLANK(Nomen.complète!F545),"-",Nomen.complète!F545)</f>
        <v>-</v>
      </c>
      <c r="D545" s="75" t="str">
        <f t="shared" si="8"/>
        <v>-</v>
      </c>
    </row>
    <row r="546" spans="1:4" x14ac:dyDescent="0.2">
      <c r="A546" s="169" t="str">
        <f>IF(ISBLANK(Nomen.complète!D546),"-",Nomen.complète!D546)</f>
        <v>-</v>
      </c>
      <c r="B546" s="170" t="str">
        <f>IF(ISBLANK(Nomen.complète!E546),"-",Nomen.complète!E546)</f>
        <v>-</v>
      </c>
      <c r="C546" s="165" t="str">
        <f>IF(ISBLANK(Nomen.complète!F546),"-",Nomen.complète!F546)</f>
        <v>-</v>
      </c>
      <c r="D546" s="75" t="str">
        <f t="shared" si="8"/>
        <v>-</v>
      </c>
    </row>
    <row r="547" spans="1:4" x14ac:dyDescent="0.2">
      <c r="A547" s="169" t="str">
        <f>IF(ISBLANK(Nomen.complète!D547),"-",Nomen.complète!D547)</f>
        <v>-</v>
      </c>
      <c r="B547" s="170" t="str">
        <f>IF(ISBLANK(Nomen.complète!E547),"-",Nomen.complète!E547)</f>
        <v>-</v>
      </c>
      <c r="C547" s="165" t="str">
        <f>IF(ISBLANK(Nomen.complète!F547),"-",Nomen.complète!F547)</f>
        <v>-</v>
      </c>
      <c r="D547" s="75" t="str">
        <f t="shared" si="8"/>
        <v>-</v>
      </c>
    </row>
    <row r="548" spans="1:4" x14ac:dyDescent="0.2">
      <c r="A548" s="169" t="str">
        <f>IF(ISBLANK(Nomen.complète!D548),"-",Nomen.complète!D548)</f>
        <v>-</v>
      </c>
      <c r="B548" s="170" t="str">
        <f>IF(ISBLANK(Nomen.complète!E548),"-",Nomen.complète!E548)</f>
        <v>-</v>
      </c>
      <c r="C548" s="165" t="str">
        <f>IF(ISBLANK(Nomen.complète!F548),"-",Nomen.complète!F548)</f>
        <v>-</v>
      </c>
      <c r="D548" s="75" t="str">
        <f t="shared" si="8"/>
        <v>-</v>
      </c>
    </row>
    <row r="549" spans="1:4" x14ac:dyDescent="0.2">
      <c r="A549" s="169" t="str">
        <f>IF(ISBLANK(Nomen.complète!D549),"-",Nomen.complète!D549)</f>
        <v>-</v>
      </c>
      <c r="B549" s="170" t="str">
        <f>IF(ISBLANK(Nomen.complète!E549),"-",Nomen.complète!E549)</f>
        <v>-</v>
      </c>
      <c r="C549" s="165" t="str">
        <f>IF(ISBLANK(Nomen.complète!F549),"-",Nomen.complète!F549)</f>
        <v>-</v>
      </c>
      <c r="D549" s="75" t="str">
        <f t="shared" si="8"/>
        <v>-</v>
      </c>
    </row>
    <row r="550" spans="1:4" x14ac:dyDescent="0.2">
      <c r="A550" s="169" t="str">
        <f>IF(ISBLANK(Nomen.complète!D550),"-",Nomen.complète!D550)</f>
        <v>-</v>
      </c>
      <c r="B550" s="170" t="str">
        <f>IF(ISBLANK(Nomen.complète!E550),"-",Nomen.complète!E550)</f>
        <v>-</v>
      </c>
      <c r="C550" s="165" t="str">
        <f>IF(ISBLANK(Nomen.complète!F550),"-",Nomen.complète!F550)</f>
        <v>-</v>
      </c>
      <c r="D550" s="75" t="str">
        <f t="shared" si="8"/>
        <v>-</v>
      </c>
    </row>
    <row r="551" spans="1:4" x14ac:dyDescent="0.2">
      <c r="A551" s="169" t="str">
        <f>IF(ISBLANK(Nomen.complète!D551),"-",Nomen.complète!D551)</f>
        <v>-</v>
      </c>
      <c r="B551" s="170" t="str">
        <f>IF(ISBLANK(Nomen.complète!E551),"-",Nomen.complète!E551)</f>
        <v>-</v>
      </c>
      <c r="C551" s="165" t="str">
        <f>IF(ISBLANK(Nomen.complète!F551),"-",Nomen.complète!F551)</f>
        <v>-</v>
      </c>
      <c r="D551" s="75" t="str">
        <f t="shared" si="8"/>
        <v>-</v>
      </c>
    </row>
    <row r="552" spans="1:4" x14ac:dyDescent="0.2">
      <c r="A552" s="169" t="str">
        <f>IF(ISBLANK(Nomen.complète!D552),"-",Nomen.complète!D552)</f>
        <v>-</v>
      </c>
      <c r="B552" s="170" t="str">
        <f>IF(ISBLANK(Nomen.complète!E552),"-",Nomen.complète!E552)</f>
        <v>-</v>
      </c>
      <c r="C552" s="165" t="str">
        <f>IF(ISBLANK(Nomen.complète!F552),"-",Nomen.complète!F552)</f>
        <v>-</v>
      </c>
      <c r="D552" s="75" t="str">
        <f t="shared" si="8"/>
        <v>-</v>
      </c>
    </row>
    <row r="553" spans="1:4" x14ac:dyDescent="0.2">
      <c r="A553" s="169" t="str">
        <f>IF(ISBLANK(Nomen.complète!D553),"-",Nomen.complète!D553)</f>
        <v>-</v>
      </c>
      <c r="B553" s="170" t="str">
        <f>IF(ISBLANK(Nomen.complète!E553),"-",Nomen.complète!E553)</f>
        <v>-</v>
      </c>
      <c r="C553" s="165" t="str">
        <f>IF(ISBLANK(Nomen.complète!F553),"-",Nomen.complète!F553)</f>
        <v>-</v>
      </c>
      <c r="D553" s="75" t="str">
        <f t="shared" si="8"/>
        <v>-</v>
      </c>
    </row>
    <row r="554" spans="1:4" x14ac:dyDescent="0.2">
      <c r="A554" s="169" t="str">
        <f>IF(ISBLANK(Nomen.complète!D554),"-",Nomen.complète!D554)</f>
        <v>-</v>
      </c>
      <c r="B554" s="170" t="str">
        <f>IF(ISBLANK(Nomen.complète!E554),"-",Nomen.complète!E554)</f>
        <v>-</v>
      </c>
      <c r="C554" s="165" t="str">
        <f>IF(ISBLANK(Nomen.complète!F554),"-",Nomen.complète!F554)</f>
        <v>-</v>
      </c>
      <c r="D554" s="75" t="str">
        <f t="shared" si="8"/>
        <v>-</v>
      </c>
    </row>
    <row r="555" spans="1:4" x14ac:dyDescent="0.2">
      <c r="A555" s="169" t="str">
        <f>IF(ISBLANK(Nomen.complète!D555),"-",Nomen.complète!D555)</f>
        <v>-</v>
      </c>
      <c r="B555" s="170" t="str">
        <f>IF(ISBLANK(Nomen.complète!E555),"-",Nomen.complète!E555)</f>
        <v>-</v>
      </c>
      <c r="C555" s="165" t="str">
        <f>IF(ISBLANK(Nomen.complète!F555),"-",Nomen.complète!F555)</f>
        <v>-</v>
      </c>
      <c r="D555" s="75" t="str">
        <f t="shared" si="8"/>
        <v>-</v>
      </c>
    </row>
    <row r="556" spans="1:4" x14ac:dyDescent="0.2">
      <c r="A556" s="169" t="str">
        <f>IF(ISBLANK(Nomen.complète!D556),"-",Nomen.complète!D556)</f>
        <v>-</v>
      </c>
      <c r="B556" s="170" t="str">
        <f>IF(ISBLANK(Nomen.complète!E556),"-",Nomen.complète!E556)</f>
        <v>-</v>
      </c>
      <c r="C556" s="165" t="str">
        <f>IF(ISBLANK(Nomen.complète!F556),"-",Nomen.complète!F556)</f>
        <v>-</v>
      </c>
      <c r="D556" s="75" t="str">
        <f t="shared" si="8"/>
        <v>-</v>
      </c>
    </row>
    <row r="557" spans="1:4" x14ac:dyDescent="0.2">
      <c r="A557" s="169" t="str">
        <f>IF(ISBLANK(Nomen.complète!D557),"-",Nomen.complète!D557)</f>
        <v>-</v>
      </c>
      <c r="B557" s="170" t="str">
        <f>IF(ISBLANK(Nomen.complète!E557),"-",Nomen.complète!E557)</f>
        <v>-</v>
      </c>
      <c r="C557" s="165" t="str">
        <f>IF(ISBLANK(Nomen.complète!F557),"-",Nomen.complète!F557)</f>
        <v>-</v>
      </c>
      <c r="D557" s="75" t="str">
        <f t="shared" si="8"/>
        <v>-</v>
      </c>
    </row>
    <row r="558" spans="1:4" x14ac:dyDescent="0.2">
      <c r="A558" s="169" t="str">
        <f>IF(ISBLANK(Nomen.complète!D558),"-",Nomen.complète!D558)</f>
        <v>-</v>
      </c>
      <c r="B558" s="170" t="str">
        <f>IF(ISBLANK(Nomen.complète!E558),"-",Nomen.complète!E558)</f>
        <v>-</v>
      </c>
      <c r="C558" s="165" t="str">
        <f>IF(ISBLANK(Nomen.complète!F558),"-",Nomen.complète!F558)</f>
        <v>-</v>
      </c>
      <c r="D558" s="75" t="str">
        <f t="shared" si="8"/>
        <v>-</v>
      </c>
    </row>
    <row r="559" spans="1:4" x14ac:dyDescent="0.2">
      <c r="A559" s="169" t="str">
        <f>IF(ISBLANK(Nomen.complète!D559),"-",Nomen.complète!D559)</f>
        <v>-</v>
      </c>
      <c r="B559" s="170" t="str">
        <f>IF(ISBLANK(Nomen.complète!E559),"-",Nomen.complète!E559)</f>
        <v>-</v>
      </c>
      <c r="C559" s="165" t="str">
        <f>IF(ISBLANK(Nomen.complète!F559),"-",Nomen.complète!F559)</f>
        <v>-</v>
      </c>
      <c r="D559" s="75" t="str">
        <f t="shared" si="8"/>
        <v>-</v>
      </c>
    </row>
    <row r="560" spans="1:4" x14ac:dyDescent="0.2">
      <c r="A560" s="169" t="str">
        <f>IF(ISBLANK(Nomen.complète!D560),"-",Nomen.complète!D560)</f>
        <v>-</v>
      </c>
      <c r="B560" s="170" t="str">
        <f>IF(ISBLANK(Nomen.complète!E560),"-",Nomen.complète!E560)</f>
        <v>-</v>
      </c>
      <c r="C560" s="165" t="str">
        <f>IF(ISBLANK(Nomen.complète!F560),"-",Nomen.complète!F560)</f>
        <v>-</v>
      </c>
      <c r="D560" s="75" t="str">
        <f t="shared" si="8"/>
        <v>-</v>
      </c>
    </row>
    <row r="561" spans="1:4" x14ac:dyDescent="0.2">
      <c r="A561" s="169" t="str">
        <f>IF(ISBLANK(Nomen.complète!D561),"-",Nomen.complète!D561)</f>
        <v>-</v>
      </c>
      <c r="B561" s="170" t="str">
        <f>IF(ISBLANK(Nomen.complète!E561),"-",Nomen.complète!E561)</f>
        <v>-</v>
      </c>
      <c r="C561" s="165" t="str">
        <f>IF(ISBLANK(Nomen.complète!F561),"-",Nomen.complète!F561)</f>
        <v>-</v>
      </c>
      <c r="D561" s="75" t="str">
        <f t="shared" si="8"/>
        <v>-</v>
      </c>
    </row>
    <row r="562" spans="1:4" x14ac:dyDescent="0.2">
      <c r="A562" s="169" t="str">
        <f>IF(ISBLANK(Nomen.complète!D562),"-",Nomen.complète!D562)</f>
        <v>-</v>
      </c>
      <c r="B562" s="170" t="str">
        <f>IF(ISBLANK(Nomen.complète!E562),"-",Nomen.complète!E562)</f>
        <v>-</v>
      </c>
      <c r="C562" s="165" t="str">
        <f>IF(ISBLANK(Nomen.complète!F562),"-",Nomen.complète!F562)</f>
        <v>-</v>
      </c>
      <c r="D562" s="75" t="str">
        <f t="shared" si="8"/>
        <v>-</v>
      </c>
    </row>
    <row r="563" spans="1:4" x14ac:dyDescent="0.2">
      <c r="A563" s="169" t="str">
        <f>IF(ISBLANK(Nomen.complète!D563),"-",Nomen.complète!D563)</f>
        <v>-</v>
      </c>
      <c r="B563" s="170" t="str">
        <f>IF(ISBLANK(Nomen.complète!E563),"-",Nomen.complète!E563)</f>
        <v>-</v>
      </c>
      <c r="C563" s="165" t="str">
        <f>IF(ISBLANK(Nomen.complète!F563),"-",Nomen.complète!F563)</f>
        <v>-</v>
      </c>
      <c r="D563" s="75" t="str">
        <f t="shared" si="8"/>
        <v>-</v>
      </c>
    </row>
    <row r="564" spans="1:4" x14ac:dyDescent="0.2">
      <c r="A564" s="169" t="str">
        <f>IF(ISBLANK(Nomen.complète!D564),"-",Nomen.complète!D564)</f>
        <v>-</v>
      </c>
      <c r="B564" s="170" t="str">
        <f>IF(ISBLANK(Nomen.complète!E564),"-",Nomen.complète!E564)</f>
        <v>-</v>
      </c>
      <c r="C564" s="165" t="str">
        <f>IF(ISBLANK(Nomen.complète!F564),"-",Nomen.complète!F564)</f>
        <v>-</v>
      </c>
      <c r="D564" s="75" t="str">
        <f t="shared" si="8"/>
        <v>-</v>
      </c>
    </row>
    <row r="565" spans="1:4" x14ac:dyDescent="0.2">
      <c r="A565" s="169" t="str">
        <f>IF(ISBLANK(Nomen.complète!D565),"-",Nomen.complète!D565)</f>
        <v>-</v>
      </c>
      <c r="B565" s="170" t="str">
        <f>IF(ISBLANK(Nomen.complète!E565),"-",Nomen.complète!E565)</f>
        <v>-</v>
      </c>
      <c r="C565" s="165" t="str">
        <f>IF(ISBLANK(Nomen.complète!F565),"-",Nomen.complète!F565)</f>
        <v>-</v>
      </c>
      <c r="D565" s="75" t="str">
        <f t="shared" si="8"/>
        <v>-</v>
      </c>
    </row>
    <row r="566" spans="1:4" x14ac:dyDescent="0.2">
      <c r="A566" s="169" t="str">
        <f>IF(ISBLANK(Nomen.complète!D566),"-",Nomen.complète!D566)</f>
        <v>-</v>
      </c>
      <c r="B566" s="170" t="str">
        <f>IF(ISBLANK(Nomen.complète!E566),"-",Nomen.complète!E566)</f>
        <v>-</v>
      </c>
      <c r="C566" s="165" t="str">
        <f>IF(ISBLANK(Nomen.complète!F566),"-",Nomen.complète!F566)</f>
        <v>-</v>
      </c>
      <c r="D566" s="75" t="str">
        <f t="shared" si="8"/>
        <v>-</v>
      </c>
    </row>
    <row r="567" spans="1:4" x14ac:dyDescent="0.2">
      <c r="A567" s="169" t="str">
        <f>IF(ISBLANK(Nomen.complète!D567),"-",Nomen.complète!D567)</f>
        <v>-</v>
      </c>
      <c r="B567" s="170" t="str">
        <f>IF(ISBLANK(Nomen.complète!E567),"-",Nomen.complète!E567)</f>
        <v>-</v>
      </c>
      <c r="C567" s="165" t="str">
        <f>IF(ISBLANK(Nomen.complète!F567),"-",Nomen.complète!F567)</f>
        <v>-</v>
      </c>
      <c r="D567" s="75" t="str">
        <f t="shared" si="8"/>
        <v>-</v>
      </c>
    </row>
    <row r="568" spans="1:4" x14ac:dyDescent="0.2">
      <c r="A568" s="169" t="str">
        <f>IF(ISBLANK(Nomen.complète!D568),"-",Nomen.complète!D568)</f>
        <v>-</v>
      </c>
      <c r="B568" s="170" t="str">
        <f>IF(ISBLANK(Nomen.complète!E568),"-",Nomen.complète!E568)</f>
        <v>-</v>
      </c>
      <c r="C568" s="165" t="str">
        <f>IF(ISBLANK(Nomen.complète!F568),"-",Nomen.complète!F568)</f>
        <v>-</v>
      </c>
      <c r="D568" s="75" t="str">
        <f t="shared" si="8"/>
        <v>-</v>
      </c>
    </row>
    <row r="569" spans="1:4" x14ac:dyDescent="0.2">
      <c r="A569" s="169" t="str">
        <f>IF(ISBLANK(Nomen.complète!D569),"-",Nomen.complète!D569)</f>
        <v>-</v>
      </c>
      <c r="B569" s="170" t="str">
        <f>IF(ISBLANK(Nomen.complète!E569),"-",Nomen.complète!E569)</f>
        <v>-</v>
      </c>
      <c r="C569" s="165" t="str">
        <f>IF(ISBLANK(Nomen.complète!F569),"-",Nomen.complète!F569)</f>
        <v>-</v>
      </c>
      <c r="D569" s="75" t="str">
        <f t="shared" si="8"/>
        <v>-</v>
      </c>
    </row>
    <row r="570" spans="1:4" x14ac:dyDescent="0.2">
      <c r="A570" s="169" t="str">
        <f>IF(ISBLANK(Nomen.complète!D570),"-",Nomen.complète!D570)</f>
        <v>-</v>
      </c>
      <c r="B570" s="170" t="str">
        <f>IF(ISBLANK(Nomen.complète!E570),"-",Nomen.complète!E570)</f>
        <v>-</v>
      </c>
      <c r="C570" s="165" t="str">
        <f>IF(ISBLANK(Nomen.complète!F570),"-",Nomen.complète!F570)</f>
        <v>-</v>
      </c>
      <c r="D570" s="75" t="str">
        <f t="shared" si="8"/>
        <v>-</v>
      </c>
    </row>
    <row r="571" spans="1:4" x14ac:dyDescent="0.2">
      <c r="A571" s="169" t="str">
        <f>IF(ISBLANK(Nomen.complète!D571),"-",Nomen.complète!D571)</f>
        <v>-</v>
      </c>
      <c r="B571" s="170" t="str">
        <f>IF(ISBLANK(Nomen.complète!E571),"-",Nomen.complète!E571)</f>
        <v>-</v>
      </c>
      <c r="C571" s="165" t="str">
        <f>IF(ISBLANK(Nomen.complète!F571),"-",Nomen.complète!F571)</f>
        <v>-</v>
      </c>
      <c r="D571" s="75" t="str">
        <f t="shared" si="8"/>
        <v>-</v>
      </c>
    </row>
    <row r="572" spans="1:4" x14ac:dyDescent="0.2">
      <c r="A572" s="169" t="str">
        <f>IF(ISBLANK(Nomen.complète!D572),"-",Nomen.complète!D572)</f>
        <v>-</v>
      </c>
      <c r="B572" s="170" t="str">
        <f>IF(ISBLANK(Nomen.complète!E572),"-",Nomen.complète!E572)</f>
        <v>-</v>
      </c>
      <c r="C572" s="165" t="str">
        <f>IF(ISBLANK(Nomen.complète!F572),"-",Nomen.complète!F572)</f>
        <v>-</v>
      </c>
      <c r="D572" s="75" t="str">
        <f t="shared" si="8"/>
        <v>-</v>
      </c>
    </row>
    <row r="573" spans="1:4" x14ac:dyDescent="0.2">
      <c r="A573" s="169" t="str">
        <f>IF(ISBLANK(Nomen.complète!D573),"-",Nomen.complète!D573)</f>
        <v>-</v>
      </c>
      <c r="B573" s="170" t="str">
        <f>IF(ISBLANK(Nomen.complète!E573),"-",Nomen.complète!E573)</f>
        <v>-</v>
      </c>
      <c r="C573" s="165" t="str">
        <f>IF(ISBLANK(Nomen.complète!F573),"-",Nomen.complète!F573)</f>
        <v>-</v>
      </c>
      <c r="D573" s="75" t="str">
        <f t="shared" si="8"/>
        <v>-</v>
      </c>
    </row>
    <row r="574" spans="1:4" x14ac:dyDescent="0.2">
      <c r="A574" s="169" t="str">
        <f>IF(ISBLANK(Nomen.complète!D574),"-",Nomen.complète!D574)</f>
        <v>-</v>
      </c>
      <c r="B574" s="170" t="str">
        <f>IF(ISBLANK(Nomen.complète!E574),"-",Nomen.complète!E574)</f>
        <v>-</v>
      </c>
      <c r="C574" s="165" t="str">
        <f>IF(ISBLANK(Nomen.complète!F574),"-",Nomen.complète!F574)</f>
        <v>-</v>
      </c>
      <c r="D574" s="75" t="str">
        <f t="shared" si="8"/>
        <v>-</v>
      </c>
    </row>
    <row r="575" spans="1:4" x14ac:dyDescent="0.2">
      <c r="A575" s="169" t="str">
        <f>IF(ISBLANK(Nomen.complète!D575),"-",Nomen.complète!D575)</f>
        <v>-</v>
      </c>
      <c r="B575" s="170" t="str">
        <f>IF(ISBLANK(Nomen.complète!E575),"-",Nomen.complète!E575)</f>
        <v>-</v>
      </c>
      <c r="C575" s="165" t="str">
        <f>IF(ISBLANK(Nomen.complète!F575),"-",Nomen.complète!F575)</f>
        <v>-</v>
      </c>
      <c r="D575" s="75" t="str">
        <f t="shared" si="8"/>
        <v>-</v>
      </c>
    </row>
    <row r="576" spans="1:4" x14ac:dyDescent="0.2">
      <c r="A576" s="169" t="str">
        <f>IF(ISBLANK(Nomen.complète!D576),"-",Nomen.complète!D576)</f>
        <v>-</v>
      </c>
      <c r="B576" s="170" t="str">
        <f>IF(ISBLANK(Nomen.complète!E576),"-",Nomen.complète!E576)</f>
        <v>-</v>
      </c>
      <c r="C576" s="165" t="str">
        <f>IF(ISBLANK(Nomen.complète!F576),"-",Nomen.complète!F576)</f>
        <v>-</v>
      </c>
      <c r="D576" s="75" t="str">
        <f t="shared" si="8"/>
        <v>-</v>
      </c>
    </row>
    <row r="577" spans="1:4" x14ac:dyDescent="0.2">
      <c r="A577" s="169" t="str">
        <f>IF(ISBLANK(Nomen.complète!D577),"-",Nomen.complète!D577)</f>
        <v>-</v>
      </c>
      <c r="B577" s="170" t="str">
        <f>IF(ISBLANK(Nomen.complète!E577),"-",Nomen.complète!E577)</f>
        <v>-</v>
      </c>
      <c r="C577" s="165" t="str">
        <f>IF(ISBLANK(Nomen.complète!F577),"-",Nomen.complète!F577)</f>
        <v>-</v>
      </c>
      <c r="D577" s="75" t="str">
        <f t="shared" si="8"/>
        <v>-</v>
      </c>
    </row>
    <row r="578" spans="1:4" x14ac:dyDescent="0.2">
      <c r="A578" s="169" t="str">
        <f>IF(ISBLANK(Nomen.complète!D578),"-",Nomen.complète!D578)</f>
        <v>-</v>
      </c>
      <c r="B578" s="170" t="str">
        <f>IF(ISBLANK(Nomen.complète!E578),"-",Nomen.complète!E578)</f>
        <v>-</v>
      </c>
      <c r="C578" s="165" t="str">
        <f>IF(ISBLANK(Nomen.complète!F578),"-",Nomen.complète!F578)</f>
        <v>-</v>
      </c>
      <c r="D578" s="75" t="str">
        <f t="shared" si="8"/>
        <v>-</v>
      </c>
    </row>
    <row r="579" spans="1:4" x14ac:dyDescent="0.2">
      <c r="A579" s="169" t="str">
        <f>IF(ISBLANK(Nomen.complète!D579),"-",Nomen.complète!D579)</f>
        <v>-</v>
      </c>
      <c r="B579" s="170" t="str">
        <f>IF(ISBLANK(Nomen.complète!E579),"-",Nomen.complète!E579)</f>
        <v>-</v>
      </c>
      <c r="C579" s="165" t="str">
        <f>IF(ISBLANK(Nomen.complète!F579),"-",Nomen.complète!F579)</f>
        <v>-</v>
      </c>
      <c r="D579" s="75" t="str">
        <f t="shared" si="8"/>
        <v>-</v>
      </c>
    </row>
    <row r="580" spans="1:4" x14ac:dyDescent="0.2">
      <c r="A580" s="169" t="str">
        <f>IF(ISBLANK(Nomen.complète!D580),"-",Nomen.complète!D580)</f>
        <v>-</v>
      </c>
      <c r="B580" s="170" t="str">
        <f>IF(ISBLANK(Nomen.complète!E580),"-",Nomen.complète!E580)</f>
        <v>-</v>
      </c>
      <c r="C580" s="165" t="str">
        <f>IF(ISBLANK(Nomen.complète!F580),"-",Nomen.complète!F580)</f>
        <v>-</v>
      </c>
      <c r="D580" s="75" t="str">
        <f t="shared" si="8"/>
        <v>-</v>
      </c>
    </row>
    <row r="581" spans="1:4" x14ac:dyDescent="0.2">
      <c r="A581" s="169" t="str">
        <f>IF(ISBLANK(Nomen.complète!D581),"-",Nomen.complète!D581)</f>
        <v>-</v>
      </c>
      <c r="B581" s="170" t="str">
        <f>IF(ISBLANK(Nomen.complète!E581),"-",Nomen.complète!E581)</f>
        <v>-</v>
      </c>
      <c r="C581" s="165" t="str">
        <f>IF(ISBLANK(Nomen.complète!F581),"-",Nomen.complète!F581)</f>
        <v>-</v>
      </c>
      <c r="D581" s="75" t="str">
        <f t="shared" ref="D581:D644" si="9">IF(B581="-",B581,C581&amp; " (" &amp;B581&amp;")")</f>
        <v>-</v>
      </c>
    </row>
    <row r="582" spans="1:4" x14ac:dyDescent="0.2">
      <c r="A582" s="169" t="str">
        <f>IF(ISBLANK(Nomen.complète!D582),"-",Nomen.complète!D582)</f>
        <v>-</v>
      </c>
      <c r="B582" s="170" t="str">
        <f>IF(ISBLANK(Nomen.complète!E582),"-",Nomen.complète!E582)</f>
        <v>-</v>
      </c>
      <c r="C582" s="165" t="str">
        <f>IF(ISBLANK(Nomen.complète!F582),"-",Nomen.complète!F582)</f>
        <v>-</v>
      </c>
      <c r="D582" s="75" t="str">
        <f t="shared" si="9"/>
        <v>-</v>
      </c>
    </row>
    <row r="583" spans="1:4" x14ac:dyDescent="0.2">
      <c r="A583" s="169" t="str">
        <f>IF(ISBLANK(Nomen.complète!D583),"-",Nomen.complète!D583)</f>
        <v>-</v>
      </c>
      <c r="B583" s="170" t="str">
        <f>IF(ISBLANK(Nomen.complète!E583),"-",Nomen.complète!E583)</f>
        <v>-</v>
      </c>
      <c r="C583" s="165" t="str">
        <f>IF(ISBLANK(Nomen.complète!F583),"-",Nomen.complète!F583)</f>
        <v>-</v>
      </c>
      <c r="D583" s="75" t="str">
        <f t="shared" si="9"/>
        <v>-</v>
      </c>
    </row>
    <row r="584" spans="1:4" x14ac:dyDescent="0.2">
      <c r="A584" s="169" t="str">
        <f>IF(ISBLANK(Nomen.complète!D584),"-",Nomen.complète!D584)</f>
        <v>-</v>
      </c>
      <c r="B584" s="170" t="str">
        <f>IF(ISBLANK(Nomen.complète!E584),"-",Nomen.complète!E584)</f>
        <v>-</v>
      </c>
      <c r="C584" s="165" t="str">
        <f>IF(ISBLANK(Nomen.complète!F584),"-",Nomen.complète!F584)</f>
        <v>-</v>
      </c>
      <c r="D584" s="75" t="str">
        <f t="shared" si="9"/>
        <v>-</v>
      </c>
    </row>
    <row r="585" spans="1:4" x14ac:dyDescent="0.2">
      <c r="A585" s="169" t="str">
        <f>IF(ISBLANK(Nomen.complète!D585),"-",Nomen.complète!D585)</f>
        <v>-</v>
      </c>
      <c r="B585" s="170" t="str">
        <f>IF(ISBLANK(Nomen.complète!E585),"-",Nomen.complète!E585)</f>
        <v>-</v>
      </c>
      <c r="C585" s="165" t="str">
        <f>IF(ISBLANK(Nomen.complète!F585),"-",Nomen.complète!F585)</f>
        <v>-</v>
      </c>
      <c r="D585" s="75" t="str">
        <f t="shared" si="9"/>
        <v>-</v>
      </c>
    </row>
    <row r="586" spans="1:4" x14ac:dyDescent="0.2">
      <c r="A586" s="169" t="str">
        <f>IF(ISBLANK(Nomen.complète!D586),"-",Nomen.complète!D586)</f>
        <v>-</v>
      </c>
      <c r="B586" s="170" t="str">
        <f>IF(ISBLANK(Nomen.complète!E586),"-",Nomen.complète!E586)</f>
        <v>-</v>
      </c>
      <c r="C586" s="165" t="str">
        <f>IF(ISBLANK(Nomen.complète!F586),"-",Nomen.complète!F586)</f>
        <v>-</v>
      </c>
      <c r="D586" s="75" t="str">
        <f t="shared" si="9"/>
        <v>-</v>
      </c>
    </row>
    <row r="587" spans="1:4" x14ac:dyDescent="0.2">
      <c r="A587" s="169" t="str">
        <f>IF(ISBLANK(Nomen.complète!D587),"-",Nomen.complète!D587)</f>
        <v>-</v>
      </c>
      <c r="B587" s="170" t="str">
        <f>IF(ISBLANK(Nomen.complète!E587),"-",Nomen.complète!E587)</f>
        <v>-</v>
      </c>
      <c r="C587" s="165" t="str">
        <f>IF(ISBLANK(Nomen.complète!F587),"-",Nomen.complète!F587)</f>
        <v>-</v>
      </c>
      <c r="D587" s="75" t="str">
        <f t="shared" si="9"/>
        <v>-</v>
      </c>
    </row>
    <row r="588" spans="1:4" x14ac:dyDescent="0.2">
      <c r="A588" s="169" t="str">
        <f>IF(ISBLANK(Nomen.complète!D588),"-",Nomen.complète!D588)</f>
        <v>-</v>
      </c>
      <c r="B588" s="170" t="str">
        <f>IF(ISBLANK(Nomen.complète!E588),"-",Nomen.complète!E588)</f>
        <v>-</v>
      </c>
      <c r="C588" s="165" t="str">
        <f>IF(ISBLANK(Nomen.complète!F588),"-",Nomen.complète!F588)</f>
        <v>-</v>
      </c>
      <c r="D588" s="75" t="str">
        <f t="shared" si="9"/>
        <v>-</v>
      </c>
    </row>
    <row r="589" spans="1:4" x14ac:dyDescent="0.2">
      <c r="A589" s="169" t="str">
        <f>IF(ISBLANK(Nomen.complète!D589),"-",Nomen.complète!D589)</f>
        <v>-</v>
      </c>
      <c r="B589" s="170" t="str">
        <f>IF(ISBLANK(Nomen.complète!E589),"-",Nomen.complète!E589)</f>
        <v>-</v>
      </c>
      <c r="C589" s="165" t="str">
        <f>IF(ISBLANK(Nomen.complète!F589),"-",Nomen.complète!F589)</f>
        <v>-</v>
      </c>
      <c r="D589" s="75" t="str">
        <f t="shared" si="9"/>
        <v>-</v>
      </c>
    </row>
    <row r="590" spans="1:4" x14ac:dyDescent="0.2">
      <c r="A590" s="169" t="str">
        <f>IF(ISBLANK(Nomen.complète!D590),"-",Nomen.complète!D590)</f>
        <v>-</v>
      </c>
      <c r="B590" s="170" t="str">
        <f>IF(ISBLANK(Nomen.complète!E590),"-",Nomen.complète!E590)</f>
        <v>-</v>
      </c>
      <c r="C590" s="165" t="str">
        <f>IF(ISBLANK(Nomen.complète!F590),"-",Nomen.complète!F590)</f>
        <v>-</v>
      </c>
      <c r="D590" s="75" t="str">
        <f t="shared" si="9"/>
        <v>-</v>
      </c>
    </row>
    <row r="591" spans="1:4" x14ac:dyDescent="0.2">
      <c r="A591" s="169" t="str">
        <f>IF(ISBLANK(Nomen.complète!D591),"-",Nomen.complète!D591)</f>
        <v>-</v>
      </c>
      <c r="B591" s="170" t="str">
        <f>IF(ISBLANK(Nomen.complète!E591),"-",Nomen.complète!E591)</f>
        <v>-</v>
      </c>
      <c r="C591" s="165" t="str">
        <f>IF(ISBLANK(Nomen.complète!F591),"-",Nomen.complète!F591)</f>
        <v>-</v>
      </c>
      <c r="D591" s="75" t="str">
        <f t="shared" si="9"/>
        <v>-</v>
      </c>
    </row>
    <row r="592" spans="1:4" x14ac:dyDescent="0.2">
      <c r="A592" s="169" t="str">
        <f>IF(ISBLANK(Nomen.complète!D592),"-",Nomen.complète!D592)</f>
        <v>-</v>
      </c>
      <c r="B592" s="170" t="str">
        <f>IF(ISBLANK(Nomen.complète!E592),"-",Nomen.complète!E592)</f>
        <v>-</v>
      </c>
      <c r="C592" s="165" t="str">
        <f>IF(ISBLANK(Nomen.complète!F592),"-",Nomen.complète!F592)</f>
        <v>-</v>
      </c>
      <c r="D592" s="75" t="str">
        <f t="shared" si="9"/>
        <v>-</v>
      </c>
    </row>
    <row r="593" spans="1:4" x14ac:dyDescent="0.2">
      <c r="A593" s="169" t="str">
        <f>IF(ISBLANK(Nomen.complète!D593),"-",Nomen.complète!D593)</f>
        <v>-</v>
      </c>
      <c r="B593" s="170" t="str">
        <f>IF(ISBLANK(Nomen.complète!E593),"-",Nomen.complète!E593)</f>
        <v>-</v>
      </c>
      <c r="C593" s="165" t="str">
        <f>IF(ISBLANK(Nomen.complète!F593),"-",Nomen.complète!F593)</f>
        <v>-</v>
      </c>
      <c r="D593" s="75" t="str">
        <f t="shared" si="9"/>
        <v>-</v>
      </c>
    </row>
    <row r="594" spans="1:4" x14ac:dyDescent="0.2">
      <c r="A594" s="169" t="str">
        <f>IF(ISBLANK(Nomen.complète!D594),"-",Nomen.complète!D594)</f>
        <v>-</v>
      </c>
      <c r="B594" s="170" t="str">
        <f>IF(ISBLANK(Nomen.complète!E594),"-",Nomen.complète!E594)</f>
        <v>-</v>
      </c>
      <c r="C594" s="165" t="str">
        <f>IF(ISBLANK(Nomen.complète!F594),"-",Nomen.complète!F594)</f>
        <v>-</v>
      </c>
      <c r="D594" s="75" t="str">
        <f t="shared" si="9"/>
        <v>-</v>
      </c>
    </row>
    <row r="595" spans="1:4" x14ac:dyDescent="0.2">
      <c r="A595" s="169" t="str">
        <f>IF(ISBLANK(Nomen.complète!D595),"-",Nomen.complète!D595)</f>
        <v>-</v>
      </c>
      <c r="B595" s="170" t="str">
        <f>IF(ISBLANK(Nomen.complète!E595),"-",Nomen.complète!E595)</f>
        <v>-</v>
      </c>
      <c r="C595" s="165" t="str">
        <f>IF(ISBLANK(Nomen.complète!F595),"-",Nomen.complète!F595)</f>
        <v>-</v>
      </c>
      <c r="D595" s="75" t="str">
        <f t="shared" si="9"/>
        <v>-</v>
      </c>
    </row>
    <row r="596" spans="1:4" x14ac:dyDescent="0.2">
      <c r="A596" s="169" t="str">
        <f>IF(ISBLANK(Nomen.complète!D596),"-",Nomen.complète!D596)</f>
        <v>-</v>
      </c>
      <c r="B596" s="170" t="str">
        <f>IF(ISBLANK(Nomen.complète!E596),"-",Nomen.complète!E596)</f>
        <v>-</v>
      </c>
      <c r="C596" s="165" t="str">
        <f>IF(ISBLANK(Nomen.complète!F596),"-",Nomen.complète!F596)</f>
        <v>-</v>
      </c>
      <c r="D596" s="75" t="str">
        <f t="shared" si="9"/>
        <v>-</v>
      </c>
    </row>
    <row r="597" spans="1:4" x14ac:dyDescent="0.2">
      <c r="A597" s="169" t="str">
        <f>IF(ISBLANK(Nomen.complète!D597),"-",Nomen.complète!D597)</f>
        <v>-</v>
      </c>
      <c r="B597" s="170" t="str">
        <f>IF(ISBLANK(Nomen.complète!E597),"-",Nomen.complète!E597)</f>
        <v>-</v>
      </c>
      <c r="C597" s="165" t="str">
        <f>IF(ISBLANK(Nomen.complète!F597),"-",Nomen.complète!F597)</f>
        <v>-</v>
      </c>
      <c r="D597" s="75" t="str">
        <f t="shared" si="9"/>
        <v>-</v>
      </c>
    </row>
    <row r="598" spans="1:4" x14ac:dyDescent="0.2">
      <c r="A598" s="169" t="str">
        <f>IF(ISBLANK(Nomen.complète!D598),"-",Nomen.complète!D598)</f>
        <v>-</v>
      </c>
      <c r="B598" s="170" t="str">
        <f>IF(ISBLANK(Nomen.complète!E598),"-",Nomen.complète!E598)</f>
        <v>-</v>
      </c>
      <c r="C598" s="165" t="str">
        <f>IF(ISBLANK(Nomen.complète!F598),"-",Nomen.complète!F598)</f>
        <v>-</v>
      </c>
      <c r="D598" s="75" t="str">
        <f t="shared" si="9"/>
        <v>-</v>
      </c>
    </row>
    <row r="599" spans="1:4" x14ac:dyDescent="0.2">
      <c r="A599" s="169" t="str">
        <f>IF(ISBLANK(Nomen.complète!D599),"-",Nomen.complète!D599)</f>
        <v>-</v>
      </c>
      <c r="B599" s="170" t="str">
        <f>IF(ISBLANK(Nomen.complète!E599),"-",Nomen.complète!E599)</f>
        <v>-</v>
      </c>
      <c r="C599" s="165" t="str">
        <f>IF(ISBLANK(Nomen.complète!F599),"-",Nomen.complète!F599)</f>
        <v>-</v>
      </c>
      <c r="D599" s="75" t="str">
        <f t="shared" si="9"/>
        <v>-</v>
      </c>
    </row>
    <row r="600" spans="1:4" x14ac:dyDescent="0.2">
      <c r="A600" s="169" t="str">
        <f>IF(ISBLANK(Nomen.complète!D600),"-",Nomen.complète!D600)</f>
        <v>-</v>
      </c>
      <c r="B600" s="170" t="str">
        <f>IF(ISBLANK(Nomen.complète!E600),"-",Nomen.complète!E600)</f>
        <v>-</v>
      </c>
      <c r="C600" s="165" t="str">
        <f>IF(ISBLANK(Nomen.complète!F600),"-",Nomen.complète!F600)</f>
        <v>-</v>
      </c>
      <c r="D600" s="75" t="str">
        <f t="shared" si="9"/>
        <v>-</v>
      </c>
    </row>
    <row r="601" spans="1:4" x14ac:dyDescent="0.2">
      <c r="A601" s="169" t="str">
        <f>IF(ISBLANK(Nomen.complète!D601),"-",Nomen.complète!D601)</f>
        <v>-</v>
      </c>
      <c r="B601" s="170" t="str">
        <f>IF(ISBLANK(Nomen.complète!E601),"-",Nomen.complète!E601)</f>
        <v>-</v>
      </c>
      <c r="C601" s="165" t="str">
        <f>IF(ISBLANK(Nomen.complète!F601),"-",Nomen.complète!F601)</f>
        <v>-</v>
      </c>
      <c r="D601" s="75" t="str">
        <f t="shared" si="9"/>
        <v>-</v>
      </c>
    </row>
    <row r="602" spans="1:4" x14ac:dyDescent="0.2">
      <c r="A602" s="169" t="str">
        <f>IF(ISBLANK(Nomen.complète!D602),"-",Nomen.complète!D602)</f>
        <v>-</v>
      </c>
      <c r="B602" s="170" t="str">
        <f>IF(ISBLANK(Nomen.complète!E602),"-",Nomen.complète!E602)</f>
        <v>-</v>
      </c>
      <c r="C602" s="165" t="str">
        <f>IF(ISBLANK(Nomen.complète!F602),"-",Nomen.complète!F602)</f>
        <v>-</v>
      </c>
      <c r="D602" s="75" t="str">
        <f t="shared" si="9"/>
        <v>-</v>
      </c>
    </row>
    <row r="603" spans="1:4" x14ac:dyDescent="0.2">
      <c r="A603" s="169" t="str">
        <f>IF(ISBLANK(Nomen.complète!D603),"-",Nomen.complète!D603)</f>
        <v>-</v>
      </c>
      <c r="B603" s="170" t="str">
        <f>IF(ISBLANK(Nomen.complète!E603),"-",Nomen.complète!E603)</f>
        <v>-</v>
      </c>
      <c r="C603" s="165" t="str">
        <f>IF(ISBLANK(Nomen.complète!F603),"-",Nomen.complète!F603)</f>
        <v>-</v>
      </c>
      <c r="D603" s="75" t="str">
        <f t="shared" si="9"/>
        <v>-</v>
      </c>
    </row>
    <row r="604" spans="1:4" x14ac:dyDescent="0.2">
      <c r="A604" s="169" t="str">
        <f>IF(ISBLANK(Nomen.complète!D604),"-",Nomen.complète!D604)</f>
        <v>-</v>
      </c>
      <c r="B604" s="170" t="str">
        <f>IF(ISBLANK(Nomen.complète!E604),"-",Nomen.complète!E604)</f>
        <v>-</v>
      </c>
      <c r="C604" s="165" t="str">
        <f>IF(ISBLANK(Nomen.complète!F604),"-",Nomen.complète!F604)</f>
        <v>-</v>
      </c>
      <c r="D604" s="75" t="str">
        <f t="shared" si="9"/>
        <v>-</v>
      </c>
    </row>
    <row r="605" spans="1:4" x14ac:dyDescent="0.2">
      <c r="A605" s="169" t="str">
        <f>IF(ISBLANK(Nomen.complète!D605),"-",Nomen.complète!D605)</f>
        <v>-</v>
      </c>
      <c r="B605" s="170" t="str">
        <f>IF(ISBLANK(Nomen.complète!E605),"-",Nomen.complète!E605)</f>
        <v>-</v>
      </c>
      <c r="C605" s="165" t="str">
        <f>IF(ISBLANK(Nomen.complète!F605),"-",Nomen.complète!F605)</f>
        <v>-</v>
      </c>
      <c r="D605" s="75" t="str">
        <f t="shared" si="9"/>
        <v>-</v>
      </c>
    </row>
    <row r="606" spans="1:4" x14ac:dyDescent="0.2">
      <c r="A606" s="169" t="str">
        <f>IF(ISBLANK(Nomen.complète!D606),"-",Nomen.complète!D606)</f>
        <v>-</v>
      </c>
      <c r="B606" s="170" t="str">
        <f>IF(ISBLANK(Nomen.complète!E606),"-",Nomen.complète!E606)</f>
        <v>-</v>
      </c>
      <c r="C606" s="165" t="str">
        <f>IF(ISBLANK(Nomen.complète!F606),"-",Nomen.complète!F606)</f>
        <v>-</v>
      </c>
      <c r="D606" s="75" t="str">
        <f t="shared" si="9"/>
        <v>-</v>
      </c>
    </row>
    <row r="607" spans="1:4" x14ac:dyDescent="0.2">
      <c r="A607" s="169" t="str">
        <f>IF(ISBLANK(Nomen.complète!D607),"-",Nomen.complète!D607)</f>
        <v>-</v>
      </c>
      <c r="B607" s="170" t="str">
        <f>IF(ISBLANK(Nomen.complète!E607),"-",Nomen.complète!E607)</f>
        <v>-</v>
      </c>
      <c r="C607" s="165" t="str">
        <f>IF(ISBLANK(Nomen.complète!F607),"-",Nomen.complète!F607)</f>
        <v>-</v>
      </c>
      <c r="D607" s="75" t="str">
        <f t="shared" si="9"/>
        <v>-</v>
      </c>
    </row>
    <row r="608" spans="1:4" x14ac:dyDescent="0.2">
      <c r="A608" s="169" t="str">
        <f>IF(ISBLANK(Nomen.complète!D608),"-",Nomen.complète!D608)</f>
        <v>-</v>
      </c>
      <c r="B608" s="170" t="str">
        <f>IF(ISBLANK(Nomen.complète!E608),"-",Nomen.complète!E608)</f>
        <v>-</v>
      </c>
      <c r="C608" s="165" t="str">
        <f>IF(ISBLANK(Nomen.complète!F608),"-",Nomen.complète!F608)</f>
        <v>-</v>
      </c>
      <c r="D608" s="75" t="str">
        <f t="shared" si="9"/>
        <v>-</v>
      </c>
    </row>
    <row r="609" spans="1:4" x14ac:dyDescent="0.2">
      <c r="A609" s="169" t="str">
        <f>IF(ISBLANK(Nomen.complète!D609),"-",Nomen.complète!D609)</f>
        <v>-</v>
      </c>
      <c r="B609" s="170" t="str">
        <f>IF(ISBLANK(Nomen.complète!E609),"-",Nomen.complète!E609)</f>
        <v>-</v>
      </c>
      <c r="C609" s="165" t="str">
        <f>IF(ISBLANK(Nomen.complète!F609),"-",Nomen.complète!F609)</f>
        <v>-</v>
      </c>
      <c r="D609" s="75" t="str">
        <f t="shared" si="9"/>
        <v>-</v>
      </c>
    </row>
    <row r="610" spans="1:4" x14ac:dyDescent="0.2">
      <c r="A610" s="169" t="str">
        <f>IF(ISBLANK(Nomen.complète!D610),"-",Nomen.complète!D610)</f>
        <v>-</v>
      </c>
      <c r="B610" s="170" t="str">
        <f>IF(ISBLANK(Nomen.complète!E610),"-",Nomen.complète!E610)</f>
        <v>-</v>
      </c>
      <c r="C610" s="165" t="str">
        <f>IF(ISBLANK(Nomen.complète!F610),"-",Nomen.complète!F610)</f>
        <v>-</v>
      </c>
      <c r="D610" s="75" t="str">
        <f t="shared" si="9"/>
        <v>-</v>
      </c>
    </row>
    <row r="611" spans="1:4" x14ac:dyDescent="0.2">
      <c r="A611" s="169" t="str">
        <f>IF(ISBLANK(Nomen.complète!D611),"-",Nomen.complète!D611)</f>
        <v>-</v>
      </c>
      <c r="B611" s="170" t="str">
        <f>IF(ISBLANK(Nomen.complète!E611),"-",Nomen.complète!E611)</f>
        <v>-</v>
      </c>
      <c r="C611" s="165" t="str">
        <f>IF(ISBLANK(Nomen.complète!F611),"-",Nomen.complète!F611)</f>
        <v>-</v>
      </c>
      <c r="D611" s="75" t="str">
        <f t="shared" si="9"/>
        <v>-</v>
      </c>
    </row>
    <row r="612" spans="1:4" x14ac:dyDescent="0.2">
      <c r="A612" s="169" t="str">
        <f>IF(ISBLANK(Nomen.complète!D612),"-",Nomen.complète!D612)</f>
        <v>-</v>
      </c>
      <c r="B612" s="170" t="str">
        <f>IF(ISBLANK(Nomen.complète!E612),"-",Nomen.complète!E612)</f>
        <v>-</v>
      </c>
      <c r="C612" s="165" t="str">
        <f>IF(ISBLANK(Nomen.complète!F612),"-",Nomen.complète!F612)</f>
        <v>-</v>
      </c>
      <c r="D612" s="75" t="str">
        <f t="shared" si="9"/>
        <v>-</v>
      </c>
    </row>
    <row r="613" spans="1:4" x14ac:dyDescent="0.2">
      <c r="A613" s="169" t="str">
        <f>IF(ISBLANK(Nomen.complète!D613),"-",Nomen.complète!D613)</f>
        <v>-</v>
      </c>
      <c r="B613" s="170" t="str">
        <f>IF(ISBLANK(Nomen.complète!E613),"-",Nomen.complète!E613)</f>
        <v>-</v>
      </c>
      <c r="C613" s="165" t="str">
        <f>IF(ISBLANK(Nomen.complète!F613),"-",Nomen.complète!F613)</f>
        <v>-</v>
      </c>
      <c r="D613" s="75" t="str">
        <f t="shared" si="9"/>
        <v>-</v>
      </c>
    </row>
    <row r="614" spans="1:4" x14ac:dyDescent="0.2">
      <c r="A614" s="169" t="str">
        <f>IF(ISBLANK(Nomen.complète!D614),"-",Nomen.complète!D614)</f>
        <v>-</v>
      </c>
      <c r="B614" s="170" t="str">
        <f>IF(ISBLANK(Nomen.complète!E614),"-",Nomen.complète!E614)</f>
        <v>-</v>
      </c>
      <c r="C614" s="165" t="str">
        <f>IF(ISBLANK(Nomen.complète!F614),"-",Nomen.complète!F614)</f>
        <v>-</v>
      </c>
      <c r="D614" s="75" t="str">
        <f t="shared" si="9"/>
        <v>-</v>
      </c>
    </row>
    <row r="615" spans="1:4" x14ac:dyDescent="0.2">
      <c r="A615" s="169" t="str">
        <f>IF(ISBLANK(Nomen.complète!D615),"-",Nomen.complète!D615)</f>
        <v>-</v>
      </c>
      <c r="B615" s="170" t="str">
        <f>IF(ISBLANK(Nomen.complète!E615),"-",Nomen.complète!E615)</f>
        <v>-</v>
      </c>
      <c r="C615" s="165" t="str">
        <f>IF(ISBLANK(Nomen.complète!F615),"-",Nomen.complète!F615)</f>
        <v>-</v>
      </c>
      <c r="D615" s="75" t="str">
        <f t="shared" si="9"/>
        <v>-</v>
      </c>
    </row>
    <row r="616" spans="1:4" x14ac:dyDescent="0.2">
      <c r="A616" s="169" t="str">
        <f>IF(ISBLANK(Nomen.complète!D616),"-",Nomen.complète!D616)</f>
        <v>-</v>
      </c>
      <c r="B616" s="170" t="str">
        <f>IF(ISBLANK(Nomen.complète!E616),"-",Nomen.complète!E616)</f>
        <v>-</v>
      </c>
      <c r="C616" s="165" t="str">
        <f>IF(ISBLANK(Nomen.complète!F616),"-",Nomen.complète!F616)</f>
        <v>-</v>
      </c>
      <c r="D616" s="75" t="str">
        <f t="shared" si="9"/>
        <v>-</v>
      </c>
    </row>
    <row r="617" spans="1:4" x14ac:dyDescent="0.2">
      <c r="A617" s="169" t="str">
        <f>IF(ISBLANK(Nomen.complète!D617),"-",Nomen.complète!D617)</f>
        <v>-</v>
      </c>
      <c r="B617" s="170" t="str">
        <f>IF(ISBLANK(Nomen.complète!E617),"-",Nomen.complète!E617)</f>
        <v>-</v>
      </c>
      <c r="C617" s="165" t="str">
        <f>IF(ISBLANK(Nomen.complète!F617),"-",Nomen.complète!F617)</f>
        <v>-</v>
      </c>
      <c r="D617" s="75" t="str">
        <f t="shared" si="9"/>
        <v>-</v>
      </c>
    </row>
    <row r="618" spans="1:4" x14ac:dyDescent="0.2">
      <c r="A618" s="169" t="str">
        <f>IF(ISBLANK(Nomen.complète!D618),"-",Nomen.complète!D618)</f>
        <v>-</v>
      </c>
      <c r="B618" s="170" t="str">
        <f>IF(ISBLANK(Nomen.complète!E618),"-",Nomen.complète!E618)</f>
        <v>-</v>
      </c>
      <c r="C618" s="165" t="str">
        <f>IF(ISBLANK(Nomen.complète!F618),"-",Nomen.complète!F618)</f>
        <v>-</v>
      </c>
      <c r="D618" s="75" t="str">
        <f t="shared" si="9"/>
        <v>-</v>
      </c>
    </row>
    <row r="619" spans="1:4" x14ac:dyDescent="0.2">
      <c r="A619" s="169" t="str">
        <f>IF(ISBLANK(Nomen.complète!D619),"-",Nomen.complète!D619)</f>
        <v>-</v>
      </c>
      <c r="B619" s="170" t="str">
        <f>IF(ISBLANK(Nomen.complète!E619),"-",Nomen.complète!E619)</f>
        <v>-</v>
      </c>
      <c r="C619" s="165" t="str">
        <f>IF(ISBLANK(Nomen.complète!F619),"-",Nomen.complète!F619)</f>
        <v>-</v>
      </c>
      <c r="D619" s="75" t="str">
        <f t="shared" si="9"/>
        <v>-</v>
      </c>
    </row>
    <row r="620" spans="1:4" x14ac:dyDescent="0.2">
      <c r="A620" s="169" t="str">
        <f>IF(ISBLANK(Nomen.complète!D620),"-",Nomen.complète!D620)</f>
        <v>-</v>
      </c>
      <c r="B620" s="170" t="str">
        <f>IF(ISBLANK(Nomen.complète!E620),"-",Nomen.complète!E620)</f>
        <v>-</v>
      </c>
      <c r="C620" s="165" t="str">
        <f>IF(ISBLANK(Nomen.complète!F620),"-",Nomen.complète!F620)</f>
        <v>-</v>
      </c>
      <c r="D620" s="75" t="str">
        <f t="shared" si="9"/>
        <v>-</v>
      </c>
    </row>
    <row r="621" spans="1:4" x14ac:dyDescent="0.2">
      <c r="A621" s="169" t="str">
        <f>IF(ISBLANK(Nomen.complète!D621),"-",Nomen.complète!D621)</f>
        <v>-</v>
      </c>
      <c r="B621" s="170" t="str">
        <f>IF(ISBLANK(Nomen.complète!E621),"-",Nomen.complète!E621)</f>
        <v>-</v>
      </c>
      <c r="C621" s="165" t="str">
        <f>IF(ISBLANK(Nomen.complète!F621),"-",Nomen.complète!F621)</f>
        <v>-</v>
      </c>
      <c r="D621" s="75" t="str">
        <f t="shared" si="9"/>
        <v>-</v>
      </c>
    </row>
    <row r="622" spans="1:4" x14ac:dyDescent="0.2">
      <c r="A622" s="169" t="str">
        <f>IF(ISBLANK(Nomen.complète!D622),"-",Nomen.complète!D622)</f>
        <v>-</v>
      </c>
      <c r="B622" s="170" t="str">
        <f>IF(ISBLANK(Nomen.complète!E622),"-",Nomen.complète!E622)</f>
        <v>-</v>
      </c>
      <c r="C622" s="165" t="str">
        <f>IF(ISBLANK(Nomen.complète!F622),"-",Nomen.complète!F622)</f>
        <v>-</v>
      </c>
      <c r="D622" s="75" t="str">
        <f t="shared" si="9"/>
        <v>-</v>
      </c>
    </row>
    <row r="623" spans="1:4" x14ac:dyDescent="0.2">
      <c r="A623" s="169" t="str">
        <f>IF(ISBLANK(Nomen.complète!D623),"-",Nomen.complète!D623)</f>
        <v>-</v>
      </c>
      <c r="B623" s="170" t="str">
        <f>IF(ISBLANK(Nomen.complète!E623),"-",Nomen.complète!E623)</f>
        <v>-</v>
      </c>
      <c r="C623" s="165" t="str">
        <f>IF(ISBLANK(Nomen.complète!F623),"-",Nomen.complète!F623)</f>
        <v>-</v>
      </c>
      <c r="D623" s="75" t="str">
        <f t="shared" si="9"/>
        <v>-</v>
      </c>
    </row>
    <row r="624" spans="1:4" x14ac:dyDescent="0.2">
      <c r="A624" s="169" t="str">
        <f>IF(ISBLANK(Nomen.complète!D624),"-",Nomen.complète!D624)</f>
        <v>-</v>
      </c>
      <c r="B624" s="170" t="str">
        <f>IF(ISBLANK(Nomen.complète!E624),"-",Nomen.complète!E624)</f>
        <v>-</v>
      </c>
      <c r="C624" s="165" t="str">
        <f>IF(ISBLANK(Nomen.complète!F624),"-",Nomen.complète!F624)</f>
        <v>-</v>
      </c>
      <c r="D624" s="75" t="str">
        <f t="shared" si="9"/>
        <v>-</v>
      </c>
    </row>
    <row r="625" spans="1:4" x14ac:dyDescent="0.2">
      <c r="A625" s="169" t="str">
        <f>IF(ISBLANK(Nomen.complète!D625),"-",Nomen.complète!D625)</f>
        <v>-</v>
      </c>
      <c r="B625" s="170" t="str">
        <f>IF(ISBLANK(Nomen.complète!E625),"-",Nomen.complète!E625)</f>
        <v>-</v>
      </c>
      <c r="C625" s="165" t="str">
        <f>IF(ISBLANK(Nomen.complète!F625),"-",Nomen.complète!F625)</f>
        <v>-</v>
      </c>
      <c r="D625" s="75" t="str">
        <f t="shared" si="9"/>
        <v>-</v>
      </c>
    </row>
    <row r="626" spans="1:4" x14ac:dyDescent="0.2">
      <c r="A626" s="169" t="str">
        <f>IF(ISBLANK(Nomen.complète!D626),"-",Nomen.complète!D626)</f>
        <v>-</v>
      </c>
      <c r="B626" s="170" t="str">
        <f>IF(ISBLANK(Nomen.complète!E626),"-",Nomen.complète!E626)</f>
        <v>-</v>
      </c>
      <c r="C626" s="165" t="str">
        <f>IF(ISBLANK(Nomen.complète!F626),"-",Nomen.complète!F626)</f>
        <v>-</v>
      </c>
      <c r="D626" s="75" t="str">
        <f t="shared" si="9"/>
        <v>-</v>
      </c>
    </row>
    <row r="627" spans="1:4" x14ac:dyDescent="0.2">
      <c r="A627" s="169" t="str">
        <f>IF(ISBLANK(Nomen.complète!D627),"-",Nomen.complète!D627)</f>
        <v>-</v>
      </c>
      <c r="B627" s="170" t="str">
        <f>IF(ISBLANK(Nomen.complète!E627),"-",Nomen.complète!E627)</f>
        <v>-</v>
      </c>
      <c r="C627" s="165" t="str">
        <f>IF(ISBLANK(Nomen.complète!F627),"-",Nomen.complète!F627)</f>
        <v>-</v>
      </c>
      <c r="D627" s="75" t="str">
        <f t="shared" si="9"/>
        <v>-</v>
      </c>
    </row>
    <row r="628" spans="1:4" x14ac:dyDescent="0.2">
      <c r="A628" s="169" t="str">
        <f>IF(ISBLANK(Nomen.complète!D628),"-",Nomen.complète!D628)</f>
        <v>-</v>
      </c>
      <c r="B628" s="170" t="str">
        <f>IF(ISBLANK(Nomen.complète!E628),"-",Nomen.complète!E628)</f>
        <v>-</v>
      </c>
      <c r="C628" s="165" t="str">
        <f>IF(ISBLANK(Nomen.complète!F628),"-",Nomen.complète!F628)</f>
        <v>-</v>
      </c>
      <c r="D628" s="75" t="str">
        <f t="shared" si="9"/>
        <v>-</v>
      </c>
    </row>
    <row r="629" spans="1:4" x14ac:dyDescent="0.2">
      <c r="A629" s="169" t="str">
        <f>IF(ISBLANK(Nomen.complète!D629),"-",Nomen.complète!D629)</f>
        <v>-</v>
      </c>
      <c r="B629" s="170" t="str">
        <f>IF(ISBLANK(Nomen.complète!E629),"-",Nomen.complète!E629)</f>
        <v>-</v>
      </c>
      <c r="C629" s="165" t="str">
        <f>IF(ISBLANK(Nomen.complète!F629),"-",Nomen.complète!F629)</f>
        <v>-</v>
      </c>
      <c r="D629" s="75" t="str">
        <f t="shared" si="9"/>
        <v>-</v>
      </c>
    </row>
    <row r="630" spans="1:4" x14ac:dyDescent="0.2">
      <c r="A630" s="169" t="str">
        <f>IF(ISBLANK(Nomen.complète!D630),"-",Nomen.complète!D630)</f>
        <v>-</v>
      </c>
      <c r="B630" s="170" t="str">
        <f>IF(ISBLANK(Nomen.complète!E630),"-",Nomen.complète!E630)</f>
        <v>-</v>
      </c>
      <c r="C630" s="165" t="str">
        <f>IF(ISBLANK(Nomen.complète!F630),"-",Nomen.complète!F630)</f>
        <v>-</v>
      </c>
      <c r="D630" s="75" t="str">
        <f t="shared" si="9"/>
        <v>-</v>
      </c>
    </row>
    <row r="631" spans="1:4" x14ac:dyDescent="0.2">
      <c r="A631" s="169" t="str">
        <f>IF(ISBLANK(Nomen.complète!D631),"-",Nomen.complète!D631)</f>
        <v>-</v>
      </c>
      <c r="B631" s="170" t="str">
        <f>IF(ISBLANK(Nomen.complète!E631),"-",Nomen.complète!E631)</f>
        <v>-</v>
      </c>
      <c r="C631" s="165" t="str">
        <f>IF(ISBLANK(Nomen.complète!F631),"-",Nomen.complète!F631)</f>
        <v>-</v>
      </c>
      <c r="D631" s="75" t="str">
        <f t="shared" si="9"/>
        <v>-</v>
      </c>
    </row>
    <row r="632" spans="1:4" x14ac:dyDescent="0.2">
      <c r="A632" s="169" t="str">
        <f>IF(ISBLANK(Nomen.complète!D632),"-",Nomen.complète!D632)</f>
        <v>-</v>
      </c>
      <c r="B632" s="170" t="str">
        <f>IF(ISBLANK(Nomen.complète!E632),"-",Nomen.complète!E632)</f>
        <v>-</v>
      </c>
      <c r="C632" s="165" t="str">
        <f>IF(ISBLANK(Nomen.complète!F632),"-",Nomen.complète!F632)</f>
        <v>-</v>
      </c>
      <c r="D632" s="75" t="str">
        <f t="shared" si="9"/>
        <v>-</v>
      </c>
    </row>
    <row r="633" spans="1:4" x14ac:dyDescent="0.2">
      <c r="A633" s="169" t="str">
        <f>IF(ISBLANK(Nomen.complète!D633),"-",Nomen.complète!D633)</f>
        <v>-</v>
      </c>
      <c r="B633" s="170" t="str">
        <f>IF(ISBLANK(Nomen.complète!E633),"-",Nomen.complète!E633)</f>
        <v>-</v>
      </c>
      <c r="C633" s="165" t="str">
        <f>IF(ISBLANK(Nomen.complète!F633),"-",Nomen.complète!F633)</f>
        <v>-</v>
      </c>
      <c r="D633" s="75" t="str">
        <f t="shared" si="9"/>
        <v>-</v>
      </c>
    </row>
    <row r="634" spans="1:4" x14ac:dyDescent="0.2">
      <c r="A634" s="169" t="str">
        <f>IF(ISBLANK(Nomen.complète!D634),"-",Nomen.complète!D634)</f>
        <v>-</v>
      </c>
      <c r="B634" s="170" t="str">
        <f>IF(ISBLANK(Nomen.complète!E634),"-",Nomen.complète!E634)</f>
        <v>-</v>
      </c>
      <c r="C634" s="165" t="str">
        <f>IF(ISBLANK(Nomen.complète!F634),"-",Nomen.complète!F634)</f>
        <v>-</v>
      </c>
      <c r="D634" s="75" t="str">
        <f t="shared" si="9"/>
        <v>-</v>
      </c>
    </row>
    <row r="635" spans="1:4" x14ac:dyDescent="0.2">
      <c r="A635" s="169" t="str">
        <f>IF(ISBLANK(Nomen.complète!D635),"-",Nomen.complète!D635)</f>
        <v>-</v>
      </c>
      <c r="B635" s="170" t="str">
        <f>IF(ISBLANK(Nomen.complète!E635),"-",Nomen.complète!E635)</f>
        <v>-</v>
      </c>
      <c r="C635" s="165" t="str">
        <f>IF(ISBLANK(Nomen.complète!F635),"-",Nomen.complète!F635)</f>
        <v>-</v>
      </c>
      <c r="D635" s="75" t="str">
        <f t="shared" si="9"/>
        <v>-</v>
      </c>
    </row>
    <row r="636" spans="1:4" x14ac:dyDescent="0.2">
      <c r="A636" s="169" t="str">
        <f>IF(ISBLANK(Nomen.complète!D636),"-",Nomen.complète!D636)</f>
        <v>-</v>
      </c>
      <c r="B636" s="170" t="str">
        <f>IF(ISBLANK(Nomen.complète!E636),"-",Nomen.complète!E636)</f>
        <v>-</v>
      </c>
      <c r="C636" s="165" t="str">
        <f>IF(ISBLANK(Nomen.complète!F636),"-",Nomen.complète!F636)</f>
        <v>-</v>
      </c>
      <c r="D636" s="75" t="str">
        <f t="shared" si="9"/>
        <v>-</v>
      </c>
    </row>
    <row r="637" spans="1:4" x14ac:dyDescent="0.2">
      <c r="A637" s="169" t="str">
        <f>IF(ISBLANK(Nomen.complète!D637),"-",Nomen.complète!D637)</f>
        <v>-</v>
      </c>
      <c r="B637" s="170" t="str">
        <f>IF(ISBLANK(Nomen.complète!E637),"-",Nomen.complète!E637)</f>
        <v>-</v>
      </c>
      <c r="C637" s="165" t="str">
        <f>IF(ISBLANK(Nomen.complète!F637),"-",Nomen.complète!F637)</f>
        <v>-</v>
      </c>
      <c r="D637" s="75" t="str">
        <f t="shared" si="9"/>
        <v>-</v>
      </c>
    </row>
    <row r="638" spans="1:4" x14ac:dyDescent="0.2">
      <c r="A638" s="169" t="str">
        <f>IF(ISBLANK(Nomen.complète!D638),"-",Nomen.complète!D638)</f>
        <v>-</v>
      </c>
      <c r="B638" s="170" t="str">
        <f>IF(ISBLANK(Nomen.complète!E638),"-",Nomen.complète!E638)</f>
        <v>-</v>
      </c>
      <c r="C638" s="165" t="str">
        <f>IF(ISBLANK(Nomen.complète!F638),"-",Nomen.complète!F638)</f>
        <v>-</v>
      </c>
      <c r="D638" s="75" t="str">
        <f t="shared" si="9"/>
        <v>-</v>
      </c>
    </row>
    <row r="639" spans="1:4" x14ac:dyDescent="0.2">
      <c r="A639" s="169" t="str">
        <f>IF(ISBLANK(Nomen.complète!D639),"-",Nomen.complète!D639)</f>
        <v>-</v>
      </c>
      <c r="B639" s="170" t="str">
        <f>IF(ISBLANK(Nomen.complète!E639),"-",Nomen.complète!E639)</f>
        <v>-</v>
      </c>
      <c r="C639" s="165" t="str">
        <f>IF(ISBLANK(Nomen.complète!F639),"-",Nomen.complète!F639)</f>
        <v>-</v>
      </c>
      <c r="D639" s="75" t="str">
        <f t="shared" si="9"/>
        <v>-</v>
      </c>
    </row>
    <row r="640" spans="1:4" x14ac:dyDescent="0.2">
      <c r="A640" s="169" t="str">
        <f>IF(ISBLANK(Nomen.complète!D640),"-",Nomen.complète!D640)</f>
        <v>-</v>
      </c>
      <c r="B640" s="170" t="str">
        <f>IF(ISBLANK(Nomen.complète!E640),"-",Nomen.complète!E640)</f>
        <v>-</v>
      </c>
      <c r="C640" s="165" t="str">
        <f>IF(ISBLANK(Nomen.complète!F640),"-",Nomen.complète!F640)</f>
        <v>-</v>
      </c>
      <c r="D640" s="75" t="str">
        <f t="shared" si="9"/>
        <v>-</v>
      </c>
    </row>
    <row r="641" spans="1:4" x14ac:dyDescent="0.2">
      <c r="A641" s="169" t="str">
        <f>IF(ISBLANK(Nomen.complète!D641),"-",Nomen.complète!D641)</f>
        <v>-</v>
      </c>
      <c r="B641" s="170" t="str">
        <f>IF(ISBLANK(Nomen.complète!E641),"-",Nomen.complète!E641)</f>
        <v>-</v>
      </c>
      <c r="C641" s="165" t="str">
        <f>IF(ISBLANK(Nomen.complète!F641),"-",Nomen.complète!F641)</f>
        <v>-</v>
      </c>
      <c r="D641" s="75" t="str">
        <f t="shared" si="9"/>
        <v>-</v>
      </c>
    </row>
    <row r="642" spans="1:4" x14ac:dyDescent="0.2">
      <c r="A642" s="169" t="str">
        <f>IF(ISBLANK(Nomen.complète!D642),"-",Nomen.complète!D642)</f>
        <v>-</v>
      </c>
      <c r="B642" s="170" t="str">
        <f>IF(ISBLANK(Nomen.complète!E642),"-",Nomen.complète!E642)</f>
        <v>-</v>
      </c>
      <c r="C642" s="165" t="str">
        <f>IF(ISBLANK(Nomen.complète!F642),"-",Nomen.complète!F642)</f>
        <v>-</v>
      </c>
      <c r="D642" s="75" t="str">
        <f t="shared" si="9"/>
        <v>-</v>
      </c>
    </row>
    <row r="643" spans="1:4" x14ac:dyDescent="0.2">
      <c r="A643" s="169" t="str">
        <f>IF(ISBLANK(Nomen.complète!D643),"-",Nomen.complète!D643)</f>
        <v>-</v>
      </c>
      <c r="B643" s="170" t="str">
        <f>IF(ISBLANK(Nomen.complète!E643),"-",Nomen.complète!E643)</f>
        <v>-</v>
      </c>
      <c r="C643" s="165" t="str">
        <f>IF(ISBLANK(Nomen.complète!F643),"-",Nomen.complète!F643)</f>
        <v>-</v>
      </c>
      <c r="D643" s="75" t="str">
        <f t="shared" si="9"/>
        <v>-</v>
      </c>
    </row>
    <row r="644" spans="1:4" x14ac:dyDescent="0.2">
      <c r="A644" s="169" t="str">
        <f>IF(ISBLANK(Nomen.complète!D644),"-",Nomen.complète!D644)</f>
        <v>-</v>
      </c>
      <c r="B644" s="170" t="str">
        <f>IF(ISBLANK(Nomen.complète!E644),"-",Nomen.complète!E644)</f>
        <v>-</v>
      </c>
      <c r="C644" s="165" t="str">
        <f>IF(ISBLANK(Nomen.complète!F644),"-",Nomen.complète!F644)</f>
        <v>-</v>
      </c>
      <c r="D644" s="75" t="str">
        <f t="shared" si="9"/>
        <v>-</v>
      </c>
    </row>
    <row r="645" spans="1:4" x14ac:dyDescent="0.2">
      <c r="A645" s="169" t="str">
        <f>IF(ISBLANK(Nomen.complète!D645),"-",Nomen.complète!D645)</f>
        <v>-</v>
      </c>
      <c r="B645" s="170" t="str">
        <f>IF(ISBLANK(Nomen.complète!E645),"-",Nomen.complète!E645)</f>
        <v>-</v>
      </c>
      <c r="C645" s="165" t="str">
        <f>IF(ISBLANK(Nomen.complète!F645),"-",Nomen.complète!F645)</f>
        <v>-</v>
      </c>
      <c r="D645" s="75" t="str">
        <f t="shared" ref="D645:D708" si="10">IF(B645="-",B645,C645&amp; " (" &amp;B645&amp;")")</f>
        <v>-</v>
      </c>
    </row>
    <row r="646" spans="1:4" x14ac:dyDescent="0.2">
      <c r="A646" s="169" t="str">
        <f>IF(ISBLANK(Nomen.complète!D646),"-",Nomen.complète!D646)</f>
        <v>-</v>
      </c>
      <c r="B646" s="170" t="str">
        <f>IF(ISBLANK(Nomen.complète!E646),"-",Nomen.complète!E646)</f>
        <v>-</v>
      </c>
      <c r="C646" s="165" t="str">
        <f>IF(ISBLANK(Nomen.complète!F646),"-",Nomen.complète!F646)</f>
        <v>-</v>
      </c>
      <c r="D646" s="75" t="str">
        <f t="shared" si="10"/>
        <v>-</v>
      </c>
    </row>
    <row r="647" spans="1:4" x14ac:dyDescent="0.2">
      <c r="A647" s="169" t="str">
        <f>IF(ISBLANK(Nomen.complète!D647),"-",Nomen.complète!D647)</f>
        <v>-</v>
      </c>
      <c r="B647" s="170" t="str">
        <f>IF(ISBLANK(Nomen.complète!E647),"-",Nomen.complète!E647)</f>
        <v>-</v>
      </c>
      <c r="C647" s="165" t="str">
        <f>IF(ISBLANK(Nomen.complète!F647),"-",Nomen.complète!F647)</f>
        <v>-</v>
      </c>
      <c r="D647" s="75" t="str">
        <f t="shared" si="10"/>
        <v>-</v>
      </c>
    </row>
    <row r="648" spans="1:4" x14ac:dyDescent="0.2">
      <c r="A648" s="169" t="str">
        <f>IF(ISBLANK(Nomen.complète!D648),"-",Nomen.complète!D648)</f>
        <v>-</v>
      </c>
      <c r="B648" s="170" t="str">
        <f>IF(ISBLANK(Nomen.complète!E648),"-",Nomen.complète!E648)</f>
        <v>-</v>
      </c>
      <c r="C648" s="165" t="str">
        <f>IF(ISBLANK(Nomen.complète!F648),"-",Nomen.complète!F648)</f>
        <v>-</v>
      </c>
      <c r="D648" s="75" t="str">
        <f t="shared" si="10"/>
        <v>-</v>
      </c>
    </row>
    <row r="649" spans="1:4" x14ac:dyDescent="0.2">
      <c r="A649" s="169" t="str">
        <f>IF(ISBLANK(Nomen.complète!D649),"-",Nomen.complète!D649)</f>
        <v>-</v>
      </c>
      <c r="B649" s="170" t="str">
        <f>IF(ISBLANK(Nomen.complète!E649),"-",Nomen.complète!E649)</f>
        <v>-</v>
      </c>
      <c r="C649" s="165" t="str">
        <f>IF(ISBLANK(Nomen.complète!F649),"-",Nomen.complète!F649)</f>
        <v>-</v>
      </c>
      <c r="D649" s="75" t="str">
        <f t="shared" si="10"/>
        <v>-</v>
      </c>
    </row>
    <row r="650" spans="1:4" x14ac:dyDescent="0.2">
      <c r="A650" s="169" t="str">
        <f>IF(ISBLANK(Nomen.complète!D650),"-",Nomen.complète!D650)</f>
        <v>-</v>
      </c>
      <c r="B650" s="170" t="str">
        <f>IF(ISBLANK(Nomen.complète!E650),"-",Nomen.complète!E650)</f>
        <v>-</v>
      </c>
      <c r="C650" s="165" t="str">
        <f>IF(ISBLANK(Nomen.complète!F650),"-",Nomen.complète!F650)</f>
        <v>-</v>
      </c>
      <c r="D650" s="75" t="str">
        <f t="shared" si="10"/>
        <v>-</v>
      </c>
    </row>
    <row r="651" spans="1:4" x14ac:dyDescent="0.2">
      <c r="A651" s="169" t="str">
        <f>IF(ISBLANK(Nomen.complète!D651),"-",Nomen.complète!D651)</f>
        <v>-</v>
      </c>
      <c r="B651" s="170" t="str">
        <f>IF(ISBLANK(Nomen.complète!E651),"-",Nomen.complète!E651)</f>
        <v>-</v>
      </c>
      <c r="C651" s="165" t="str">
        <f>IF(ISBLANK(Nomen.complète!F651),"-",Nomen.complète!F651)</f>
        <v>-</v>
      </c>
      <c r="D651" s="75" t="str">
        <f t="shared" si="10"/>
        <v>-</v>
      </c>
    </row>
    <row r="652" spans="1:4" x14ac:dyDescent="0.2">
      <c r="A652" s="169" t="str">
        <f>IF(ISBLANK(Nomen.complète!D652),"-",Nomen.complète!D652)</f>
        <v>-</v>
      </c>
      <c r="B652" s="170" t="str">
        <f>IF(ISBLANK(Nomen.complète!E652),"-",Nomen.complète!E652)</f>
        <v>-</v>
      </c>
      <c r="C652" s="165" t="str">
        <f>IF(ISBLANK(Nomen.complète!F652),"-",Nomen.complète!F652)</f>
        <v>-</v>
      </c>
      <c r="D652" s="75" t="str">
        <f t="shared" si="10"/>
        <v>-</v>
      </c>
    </row>
    <row r="653" spans="1:4" x14ac:dyDescent="0.2">
      <c r="A653" s="169" t="str">
        <f>IF(ISBLANK(Nomen.complète!D653),"-",Nomen.complète!D653)</f>
        <v>-</v>
      </c>
      <c r="B653" s="170" t="str">
        <f>IF(ISBLANK(Nomen.complète!E653),"-",Nomen.complète!E653)</f>
        <v>-</v>
      </c>
      <c r="C653" s="165" t="str">
        <f>IF(ISBLANK(Nomen.complète!F653),"-",Nomen.complète!F653)</f>
        <v>-</v>
      </c>
      <c r="D653" s="75" t="str">
        <f t="shared" si="10"/>
        <v>-</v>
      </c>
    </row>
    <row r="654" spans="1:4" x14ac:dyDescent="0.2">
      <c r="A654" s="169" t="str">
        <f>IF(ISBLANK(Nomen.complète!D654),"-",Nomen.complète!D654)</f>
        <v>-</v>
      </c>
      <c r="B654" s="170" t="str">
        <f>IF(ISBLANK(Nomen.complète!E654),"-",Nomen.complète!E654)</f>
        <v>-</v>
      </c>
      <c r="C654" s="165" t="str">
        <f>IF(ISBLANK(Nomen.complète!F654),"-",Nomen.complète!F654)</f>
        <v>-</v>
      </c>
      <c r="D654" s="75" t="str">
        <f t="shared" si="10"/>
        <v>-</v>
      </c>
    </row>
    <row r="655" spans="1:4" x14ac:dyDescent="0.2">
      <c r="A655" s="169" t="str">
        <f>IF(ISBLANK(Nomen.complète!D655),"-",Nomen.complète!D655)</f>
        <v>-</v>
      </c>
      <c r="B655" s="170" t="str">
        <f>IF(ISBLANK(Nomen.complète!E655),"-",Nomen.complète!E655)</f>
        <v>-</v>
      </c>
      <c r="C655" s="165" t="str">
        <f>IF(ISBLANK(Nomen.complète!F655),"-",Nomen.complète!F655)</f>
        <v>-</v>
      </c>
      <c r="D655" s="75" t="str">
        <f t="shared" si="10"/>
        <v>-</v>
      </c>
    </row>
    <row r="656" spans="1:4" x14ac:dyDescent="0.2">
      <c r="A656" s="169" t="str">
        <f>IF(ISBLANK(Nomen.complète!D656),"-",Nomen.complète!D656)</f>
        <v>-</v>
      </c>
      <c r="B656" s="170" t="str">
        <f>IF(ISBLANK(Nomen.complète!E656),"-",Nomen.complète!E656)</f>
        <v>-</v>
      </c>
      <c r="C656" s="165" t="str">
        <f>IF(ISBLANK(Nomen.complète!F656),"-",Nomen.complète!F656)</f>
        <v>-</v>
      </c>
      <c r="D656" s="75" t="str">
        <f t="shared" si="10"/>
        <v>-</v>
      </c>
    </row>
    <row r="657" spans="1:4" x14ac:dyDescent="0.2">
      <c r="A657" s="169" t="str">
        <f>IF(ISBLANK(Nomen.complète!D657),"-",Nomen.complète!D657)</f>
        <v>-</v>
      </c>
      <c r="B657" s="170" t="str">
        <f>IF(ISBLANK(Nomen.complète!E657),"-",Nomen.complète!E657)</f>
        <v>-</v>
      </c>
      <c r="C657" s="165" t="str">
        <f>IF(ISBLANK(Nomen.complète!F657),"-",Nomen.complète!F657)</f>
        <v>-</v>
      </c>
      <c r="D657" s="75" t="str">
        <f t="shared" si="10"/>
        <v>-</v>
      </c>
    </row>
    <row r="658" spans="1:4" x14ac:dyDescent="0.2">
      <c r="A658" s="169" t="str">
        <f>IF(ISBLANK(Nomen.complète!D658),"-",Nomen.complète!D658)</f>
        <v>-</v>
      </c>
      <c r="B658" s="170" t="str">
        <f>IF(ISBLANK(Nomen.complète!E658),"-",Nomen.complète!E658)</f>
        <v>-</v>
      </c>
      <c r="C658" s="165" t="str">
        <f>IF(ISBLANK(Nomen.complète!F658),"-",Nomen.complète!F658)</f>
        <v>-</v>
      </c>
      <c r="D658" s="75" t="str">
        <f t="shared" si="10"/>
        <v>-</v>
      </c>
    </row>
    <row r="659" spans="1:4" x14ac:dyDescent="0.2">
      <c r="A659" s="169" t="str">
        <f>IF(ISBLANK(Nomen.complète!D659),"-",Nomen.complète!D659)</f>
        <v>-</v>
      </c>
      <c r="B659" s="170" t="str">
        <f>IF(ISBLANK(Nomen.complète!E659),"-",Nomen.complète!E659)</f>
        <v>-</v>
      </c>
      <c r="C659" s="165" t="str">
        <f>IF(ISBLANK(Nomen.complète!F659),"-",Nomen.complète!F659)</f>
        <v>-</v>
      </c>
      <c r="D659" s="75" t="str">
        <f t="shared" si="10"/>
        <v>-</v>
      </c>
    </row>
    <row r="660" spans="1:4" x14ac:dyDescent="0.2">
      <c r="A660" s="169" t="str">
        <f>IF(ISBLANK(Nomen.complète!D660),"-",Nomen.complète!D660)</f>
        <v>-</v>
      </c>
      <c r="B660" s="170" t="str">
        <f>IF(ISBLANK(Nomen.complète!E660),"-",Nomen.complète!E660)</f>
        <v>-</v>
      </c>
      <c r="C660" s="165" t="str">
        <f>IF(ISBLANK(Nomen.complète!F660),"-",Nomen.complète!F660)</f>
        <v>-</v>
      </c>
      <c r="D660" s="75" t="str">
        <f t="shared" si="10"/>
        <v>-</v>
      </c>
    </row>
    <row r="661" spans="1:4" x14ac:dyDescent="0.2">
      <c r="A661" s="169" t="str">
        <f>IF(ISBLANK(Nomen.complète!D661),"-",Nomen.complète!D661)</f>
        <v>-</v>
      </c>
      <c r="B661" s="170" t="str">
        <f>IF(ISBLANK(Nomen.complète!E661),"-",Nomen.complète!E661)</f>
        <v>-</v>
      </c>
      <c r="C661" s="165" t="str">
        <f>IF(ISBLANK(Nomen.complète!F661),"-",Nomen.complète!F661)</f>
        <v>-</v>
      </c>
      <c r="D661" s="75" t="str">
        <f t="shared" si="10"/>
        <v>-</v>
      </c>
    </row>
    <row r="662" spans="1:4" x14ac:dyDescent="0.2">
      <c r="A662" s="169" t="str">
        <f>IF(ISBLANK(Nomen.complète!D662),"-",Nomen.complète!D662)</f>
        <v>-</v>
      </c>
      <c r="B662" s="170" t="str">
        <f>IF(ISBLANK(Nomen.complète!E662),"-",Nomen.complète!E662)</f>
        <v>-</v>
      </c>
      <c r="C662" s="165" t="str">
        <f>IF(ISBLANK(Nomen.complète!F662),"-",Nomen.complète!F662)</f>
        <v>-</v>
      </c>
      <c r="D662" s="75" t="str">
        <f t="shared" si="10"/>
        <v>-</v>
      </c>
    </row>
    <row r="663" spans="1:4" x14ac:dyDescent="0.2">
      <c r="A663" s="169" t="str">
        <f>IF(ISBLANK(Nomen.complète!D663),"-",Nomen.complète!D663)</f>
        <v>-</v>
      </c>
      <c r="B663" s="170" t="str">
        <f>IF(ISBLANK(Nomen.complète!E663),"-",Nomen.complète!E663)</f>
        <v>-</v>
      </c>
      <c r="C663" s="165" t="str">
        <f>IF(ISBLANK(Nomen.complète!F663),"-",Nomen.complète!F663)</f>
        <v>-</v>
      </c>
      <c r="D663" s="75" t="str">
        <f t="shared" si="10"/>
        <v>-</v>
      </c>
    </row>
    <row r="664" spans="1:4" x14ac:dyDescent="0.2">
      <c r="A664" s="169" t="str">
        <f>IF(ISBLANK(Nomen.complète!D664),"-",Nomen.complète!D664)</f>
        <v>-</v>
      </c>
      <c r="B664" s="170" t="str">
        <f>IF(ISBLANK(Nomen.complète!E664),"-",Nomen.complète!E664)</f>
        <v>-</v>
      </c>
      <c r="C664" s="165" t="str">
        <f>IF(ISBLANK(Nomen.complète!F664),"-",Nomen.complète!F664)</f>
        <v>-</v>
      </c>
      <c r="D664" s="75" t="str">
        <f t="shared" si="10"/>
        <v>-</v>
      </c>
    </row>
    <row r="665" spans="1:4" x14ac:dyDescent="0.2">
      <c r="A665" s="169" t="str">
        <f>IF(ISBLANK(Nomen.complète!D665),"-",Nomen.complète!D665)</f>
        <v>-</v>
      </c>
      <c r="B665" s="170" t="str">
        <f>IF(ISBLANK(Nomen.complète!E665),"-",Nomen.complète!E665)</f>
        <v>-</v>
      </c>
      <c r="C665" s="165" t="str">
        <f>IF(ISBLANK(Nomen.complète!F665),"-",Nomen.complète!F665)</f>
        <v>-</v>
      </c>
      <c r="D665" s="75" t="str">
        <f t="shared" si="10"/>
        <v>-</v>
      </c>
    </row>
    <row r="666" spans="1:4" x14ac:dyDescent="0.2">
      <c r="A666" s="169" t="str">
        <f>IF(ISBLANK(Nomen.complète!D666),"-",Nomen.complète!D666)</f>
        <v>-</v>
      </c>
      <c r="B666" s="170" t="str">
        <f>IF(ISBLANK(Nomen.complète!E666),"-",Nomen.complète!E666)</f>
        <v>-</v>
      </c>
      <c r="C666" s="165" t="str">
        <f>IF(ISBLANK(Nomen.complète!F666),"-",Nomen.complète!F666)</f>
        <v>-</v>
      </c>
      <c r="D666" s="75" t="str">
        <f t="shared" si="10"/>
        <v>-</v>
      </c>
    </row>
    <row r="667" spans="1:4" x14ac:dyDescent="0.2">
      <c r="A667" s="169" t="str">
        <f>IF(ISBLANK(Nomen.complète!D667),"-",Nomen.complète!D667)</f>
        <v>-</v>
      </c>
      <c r="B667" s="170" t="str">
        <f>IF(ISBLANK(Nomen.complète!E667),"-",Nomen.complète!E667)</f>
        <v>-</v>
      </c>
      <c r="C667" s="165" t="str">
        <f>IF(ISBLANK(Nomen.complète!F667),"-",Nomen.complète!F667)</f>
        <v>-</v>
      </c>
      <c r="D667" s="75" t="str">
        <f t="shared" si="10"/>
        <v>-</v>
      </c>
    </row>
    <row r="668" spans="1:4" x14ac:dyDescent="0.2">
      <c r="A668" s="169" t="str">
        <f>IF(ISBLANK(Nomen.complète!D668),"-",Nomen.complète!D668)</f>
        <v>-</v>
      </c>
      <c r="B668" s="170" t="str">
        <f>IF(ISBLANK(Nomen.complète!E668),"-",Nomen.complète!E668)</f>
        <v>-</v>
      </c>
      <c r="C668" s="165" t="str">
        <f>IF(ISBLANK(Nomen.complète!F668),"-",Nomen.complète!F668)</f>
        <v>-</v>
      </c>
      <c r="D668" s="75" t="str">
        <f t="shared" si="10"/>
        <v>-</v>
      </c>
    </row>
    <row r="669" spans="1:4" x14ac:dyDescent="0.2">
      <c r="A669" s="169" t="str">
        <f>IF(ISBLANK(Nomen.complète!D669),"-",Nomen.complète!D669)</f>
        <v>-</v>
      </c>
      <c r="B669" s="170" t="str">
        <f>IF(ISBLANK(Nomen.complète!E669),"-",Nomen.complète!E669)</f>
        <v>-</v>
      </c>
      <c r="C669" s="165" t="str">
        <f>IF(ISBLANK(Nomen.complète!F669),"-",Nomen.complète!F669)</f>
        <v>-</v>
      </c>
      <c r="D669" s="75" t="str">
        <f t="shared" si="10"/>
        <v>-</v>
      </c>
    </row>
    <row r="670" spans="1:4" x14ac:dyDescent="0.2">
      <c r="A670" s="169" t="str">
        <f>IF(ISBLANK(Nomen.complète!D670),"-",Nomen.complète!D670)</f>
        <v>-</v>
      </c>
      <c r="B670" s="170" t="str">
        <f>IF(ISBLANK(Nomen.complète!E670),"-",Nomen.complète!E670)</f>
        <v>-</v>
      </c>
      <c r="C670" s="165" t="str">
        <f>IF(ISBLANK(Nomen.complète!F670),"-",Nomen.complète!F670)</f>
        <v>-</v>
      </c>
      <c r="D670" s="75" t="str">
        <f t="shared" si="10"/>
        <v>-</v>
      </c>
    </row>
    <row r="671" spans="1:4" x14ac:dyDescent="0.2">
      <c r="A671" s="169" t="str">
        <f>IF(ISBLANK(Nomen.complète!D671),"-",Nomen.complète!D671)</f>
        <v>-</v>
      </c>
      <c r="B671" s="170" t="str">
        <f>IF(ISBLANK(Nomen.complète!E671),"-",Nomen.complète!E671)</f>
        <v>-</v>
      </c>
      <c r="C671" s="165" t="str">
        <f>IF(ISBLANK(Nomen.complète!F671),"-",Nomen.complète!F671)</f>
        <v>-</v>
      </c>
      <c r="D671" s="75" t="str">
        <f t="shared" si="10"/>
        <v>-</v>
      </c>
    </row>
    <row r="672" spans="1:4" x14ac:dyDescent="0.2">
      <c r="A672" s="169" t="str">
        <f>IF(ISBLANK(Nomen.complète!D672),"-",Nomen.complète!D672)</f>
        <v>-</v>
      </c>
      <c r="B672" s="170" t="str">
        <f>IF(ISBLANK(Nomen.complète!E672),"-",Nomen.complète!E672)</f>
        <v>-</v>
      </c>
      <c r="C672" s="165" t="str">
        <f>IF(ISBLANK(Nomen.complète!F672),"-",Nomen.complète!F672)</f>
        <v>-</v>
      </c>
      <c r="D672" s="75" t="str">
        <f t="shared" si="10"/>
        <v>-</v>
      </c>
    </row>
    <row r="673" spans="1:4" x14ac:dyDescent="0.2">
      <c r="A673" s="169" t="str">
        <f>IF(ISBLANK(Nomen.complète!D673),"-",Nomen.complète!D673)</f>
        <v>-</v>
      </c>
      <c r="B673" s="170" t="str">
        <f>IF(ISBLANK(Nomen.complète!E673),"-",Nomen.complète!E673)</f>
        <v>-</v>
      </c>
      <c r="C673" s="165" t="str">
        <f>IF(ISBLANK(Nomen.complète!F673),"-",Nomen.complète!F673)</f>
        <v>-</v>
      </c>
      <c r="D673" s="75" t="str">
        <f t="shared" si="10"/>
        <v>-</v>
      </c>
    </row>
    <row r="674" spans="1:4" x14ac:dyDescent="0.2">
      <c r="A674" s="169" t="str">
        <f>IF(ISBLANK(Nomen.complète!D674),"-",Nomen.complète!D674)</f>
        <v>-</v>
      </c>
      <c r="B674" s="170" t="str">
        <f>IF(ISBLANK(Nomen.complète!E674),"-",Nomen.complète!E674)</f>
        <v>-</v>
      </c>
      <c r="C674" s="165" t="str">
        <f>IF(ISBLANK(Nomen.complète!F674),"-",Nomen.complète!F674)</f>
        <v>-</v>
      </c>
      <c r="D674" s="75" t="str">
        <f t="shared" si="10"/>
        <v>-</v>
      </c>
    </row>
    <row r="675" spans="1:4" x14ac:dyDescent="0.2">
      <c r="A675" s="169" t="str">
        <f>IF(ISBLANK(Nomen.complète!D675),"-",Nomen.complète!D675)</f>
        <v>-</v>
      </c>
      <c r="B675" s="170" t="str">
        <f>IF(ISBLANK(Nomen.complète!E675),"-",Nomen.complète!E675)</f>
        <v>-</v>
      </c>
      <c r="C675" s="165" t="str">
        <f>IF(ISBLANK(Nomen.complète!F675),"-",Nomen.complète!F675)</f>
        <v>-</v>
      </c>
      <c r="D675" s="75" t="str">
        <f t="shared" si="10"/>
        <v>-</v>
      </c>
    </row>
    <row r="676" spans="1:4" x14ac:dyDescent="0.2">
      <c r="A676" s="169" t="str">
        <f>IF(ISBLANK(Nomen.complète!D676),"-",Nomen.complète!D676)</f>
        <v>-</v>
      </c>
      <c r="B676" s="170" t="str">
        <f>IF(ISBLANK(Nomen.complète!E676),"-",Nomen.complète!E676)</f>
        <v>-</v>
      </c>
      <c r="C676" s="165" t="str">
        <f>IF(ISBLANK(Nomen.complète!F676),"-",Nomen.complète!F676)</f>
        <v>-</v>
      </c>
      <c r="D676" s="75" t="str">
        <f t="shared" si="10"/>
        <v>-</v>
      </c>
    </row>
    <row r="677" spans="1:4" x14ac:dyDescent="0.2">
      <c r="A677" s="169" t="str">
        <f>IF(ISBLANK(Nomen.complète!D677),"-",Nomen.complète!D677)</f>
        <v>-</v>
      </c>
      <c r="B677" s="170" t="str">
        <f>IF(ISBLANK(Nomen.complète!E677),"-",Nomen.complète!E677)</f>
        <v>-</v>
      </c>
      <c r="C677" s="165" t="str">
        <f>IF(ISBLANK(Nomen.complète!F677),"-",Nomen.complète!F677)</f>
        <v>-</v>
      </c>
      <c r="D677" s="75" t="str">
        <f t="shared" si="10"/>
        <v>-</v>
      </c>
    </row>
    <row r="678" spans="1:4" x14ac:dyDescent="0.2">
      <c r="A678" s="169" t="str">
        <f>IF(ISBLANK(Nomen.complète!D678),"-",Nomen.complète!D678)</f>
        <v>-</v>
      </c>
      <c r="B678" s="170" t="str">
        <f>IF(ISBLANK(Nomen.complète!E678),"-",Nomen.complète!E678)</f>
        <v>-</v>
      </c>
      <c r="C678" s="165" t="str">
        <f>IF(ISBLANK(Nomen.complète!F678),"-",Nomen.complète!F678)</f>
        <v>-</v>
      </c>
      <c r="D678" s="75" t="str">
        <f t="shared" si="10"/>
        <v>-</v>
      </c>
    </row>
    <row r="679" spans="1:4" x14ac:dyDescent="0.2">
      <c r="A679" s="169" t="str">
        <f>IF(ISBLANK(Nomen.complète!D679),"-",Nomen.complète!D679)</f>
        <v>-</v>
      </c>
      <c r="B679" s="170" t="str">
        <f>IF(ISBLANK(Nomen.complète!E679),"-",Nomen.complète!E679)</f>
        <v>-</v>
      </c>
      <c r="C679" s="165" t="str">
        <f>IF(ISBLANK(Nomen.complète!F679),"-",Nomen.complète!F679)</f>
        <v>-</v>
      </c>
      <c r="D679" s="75" t="str">
        <f t="shared" si="10"/>
        <v>-</v>
      </c>
    </row>
    <row r="680" spans="1:4" x14ac:dyDescent="0.2">
      <c r="A680" s="169" t="str">
        <f>IF(ISBLANK(Nomen.complète!D680),"-",Nomen.complète!D680)</f>
        <v>-</v>
      </c>
      <c r="B680" s="170" t="str">
        <f>IF(ISBLANK(Nomen.complète!E680),"-",Nomen.complète!E680)</f>
        <v>-</v>
      </c>
      <c r="C680" s="165" t="str">
        <f>IF(ISBLANK(Nomen.complète!F680),"-",Nomen.complète!F680)</f>
        <v>-</v>
      </c>
      <c r="D680" s="75" t="str">
        <f t="shared" si="10"/>
        <v>-</v>
      </c>
    </row>
    <row r="681" spans="1:4" x14ac:dyDescent="0.2">
      <c r="A681" s="169" t="str">
        <f>IF(ISBLANK(Nomen.complète!D681),"-",Nomen.complète!D681)</f>
        <v>-</v>
      </c>
      <c r="B681" s="170" t="str">
        <f>IF(ISBLANK(Nomen.complète!E681),"-",Nomen.complète!E681)</f>
        <v>-</v>
      </c>
      <c r="C681" s="165" t="str">
        <f>IF(ISBLANK(Nomen.complète!F681),"-",Nomen.complète!F681)</f>
        <v>-</v>
      </c>
      <c r="D681" s="75" t="str">
        <f t="shared" si="10"/>
        <v>-</v>
      </c>
    </row>
    <row r="682" spans="1:4" x14ac:dyDescent="0.2">
      <c r="A682" s="169" t="str">
        <f>IF(ISBLANK(Nomen.complète!D682),"-",Nomen.complète!D682)</f>
        <v>-</v>
      </c>
      <c r="B682" s="170" t="str">
        <f>IF(ISBLANK(Nomen.complète!E682),"-",Nomen.complète!E682)</f>
        <v>-</v>
      </c>
      <c r="C682" s="165" t="str">
        <f>IF(ISBLANK(Nomen.complète!F682),"-",Nomen.complète!F682)</f>
        <v>-</v>
      </c>
      <c r="D682" s="75" t="str">
        <f t="shared" si="10"/>
        <v>-</v>
      </c>
    </row>
    <row r="683" spans="1:4" x14ac:dyDescent="0.2">
      <c r="A683" s="169" t="str">
        <f>IF(ISBLANK(Nomen.complète!D683),"-",Nomen.complète!D683)</f>
        <v>-</v>
      </c>
      <c r="B683" s="170" t="str">
        <f>IF(ISBLANK(Nomen.complète!E683),"-",Nomen.complète!E683)</f>
        <v>-</v>
      </c>
      <c r="C683" s="165" t="str">
        <f>IF(ISBLANK(Nomen.complète!F683),"-",Nomen.complète!F683)</f>
        <v>-</v>
      </c>
      <c r="D683" s="75" t="str">
        <f t="shared" si="10"/>
        <v>-</v>
      </c>
    </row>
    <row r="684" spans="1:4" x14ac:dyDescent="0.2">
      <c r="A684" s="169" t="str">
        <f>IF(ISBLANK(Nomen.complète!D684),"-",Nomen.complète!D684)</f>
        <v>-</v>
      </c>
      <c r="B684" s="170" t="str">
        <f>IF(ISBLANK(Nomen.complète!E684),"-",Nomen.complète!E684)</f>
        <v>-</v>
      </c>
      <c r="C684" s="165" t="str">
        <f>IF(ISBLANK(Nomen.complète!F684),"-",Nomen.complète!F684)</f>
        <v>-</v>
      </c>
      <c r="D684" s="75" t="str">
        <f t="shared" si="10"/>
        <v>-</v>
      </c>
    </row>
    <row r="685" spans="1:4" x14ac:dyDescent="0.2">
      <c r="A685" s="169" t="str">
        <f>IF(ISBLANK(Nomen.complète!D685),"-",Nomen.complète!D685)</f>
        <v>-</v>
      </c>
      <c r="B685" s="170" t="str">
        <f>IF(ISBLANK(Nomen.complète!E685),"-",Nomen.complète!E685)</f>
        <v>-</v>
      </c>
      <c r="C685" s="165" t="str">
        <f>IF(ISBLANK(Nomen.complète!F685),"-",Nomen.complète!F685)</f>
        <v>-</v>
      </c>
      <c r="D685" s="75" t="str">
        <f t="shared" si="10"/>
        <v>-</v>
      </c>
    </row>
    <row r="686" spans="1:4" x14ac:dyDescent="0.2">
      <c r="A686" s="169" t="str">
        <f>IF(ISBLANK(Nomen.complète!D686),"-",Nomen.complète!D686)</f>
        <v>-</v>
      </c>
      <c r="B686" s="170" t="str">
        <f>IF(ISBLANK(Nomen.complète!E686),"-",Nomen.complète!E686)</f>
        <v>-</v>
      </c>
      <c r="C686" s="165" t="str">
        <f>IF(ISBLANK(Nomen.complète!F686),"-",Nomen.complète!F686)</f>
        <v>-</v>
      </c>
      <c r="D686" s="75" t="str">
        <f t="shared" si="10"/>
        <v>-</v>
      </c>
    </row>
    <row r="687" spans="1:4" x14ac:dyDescent="0.2">
      <c r="A687" s="169" t="str">
        <f>IF(ISBLANK(Nomen.complète!D687),"-",Nomen.complète!D687)</f>
        <v>-</v>
      </c>
      <c r="B687" s="170" t="str">
        <f>IF(ISBLANK(Nomen.complète!E687),"-",Nomen.complète!E687)</f>
        <v>-</v>
      </c>
      <c r="C687" s="165" t="str">
        <f>IF(ISBLANK(Nomen.complète!F687),"-",Nomen.complète!F687)</f>
        <v>-</v>
      </c>
      <c r="D687" s="75" t="str">
        <f t="shared" si="10"/>
        <v>-</v>
      </c>
    </row>
    <row r="688" spans="1:4" x14ac:dyDescent="0.2">
      <c r="A688" s="169" t="str">
        <f>IF(ISBLANK(Nomen.complète!D688),"-",Nomen.complète!D688)</f>
        <v>-</v>
      </c>
      <c r="B688" s="170" t="str">
        <f>IF(ISBLANK(Nomen.complète!E688),"-",Nomen.complète!E688)</f>
        <v>-</v>
      </c>
      <c r="C688" s="165" t="str">
        <f>IF(ISBLANK(Nomen.complète!F688),"-",Nomen.complète!F688)</f>
        <v>-</v>
      </c>
      <c r="D688" s="75" t="str">
        <f t="shared" si="10"/>
        <v>-</v>
      </c>
    </row>
    <row r="689" spans="1:4" x14ac:dyDescent="0.2">
      <c r="A689" s="169" t="str">
        <f>IF(ISBLANK(Nomen.complète!D689),"-",Nomen.complète!D689)</f>
        <v>-</v>
      </c>
      <c r="B689" s="170" t="str">
        <f>IF(ISBLANK(Nomen.complète!E689),"-",Nomen.complète!E689)</f>
        <v>-</v>
      </c>
      <c r="C689" s="165" t="str">
        <f>IF(ISBLANK(Nomen.complète!F689),"-",Nomen.complète!F689)</f>
        <v>-</v>
      </c>
      <c r="D689" s="75" t="str">
        <f t="shared" si="10"/>
        <v>-</v>
      </c>
    </row>
    <row r="690" spans="1:4" x14ac:dyDescent="0.2">
      <c r="A690" s="169" t="str">
        <f>IF(ISBLANK(Nomen.complète!D690),"-",Nomen.complète!D690)</f>
        <v>-</v>
      </c>
      <c r="B690" s="170" t="str">
        <f>IF(ISBLANK(Nomen.complète!E690),"-",Nomen.complète!E690)</f>
        <v>-</v>
      </c>
      <c r="C690" s="165" t="str">
        <f>IF(ISBLANK(Nomen.complète!F690),"-",Nomen.complète!F690)</f>
        <v>-</v>
      </c>
      <c r="D690" s="75" t="str">
        <f t="shared" si="10"/>
        <v>-</v>
      </c>
    </row>
    <row r="691" spans="1:4" x14ac:dyDescent="0.2">
      <c r="A691" s="169" t="str">
        <f>IF(ISBLANK(Nomen.complète!D691),"-",Nomen.complète!D691)</f>
        <v>-</v>
      </c>
      <c r="B691" s="170" t="str">
        <f>IF(ISBLANK(Nomen.complète!E691),"-",Nomen.complète!E691)</f>
        <v>-</v>
      </c>
      <c r="C691" s="165" t="str">
        <f>IF(ISBLANK(Nomen.complète!F691),"-",Nomen.complète!F691)</f>
        <v>-</v>
      </c>
      <c r="D691" s="75" t="str">
        <f t="shared" si="10"/>
        <v>-</v>
      </c>
    </row>
    <row r="692" spans="1:4" x14ac:dyDescent="0.2">
      <c r="A692" s="169" t="str">
        <f>IF(ISBLANK(Nomen.complète!D692),"-",Nomen.complète!D692)</f>
        <v>-</v>
      </c>
      <c r="B692" s="170" t="str">
        <f>IF(ISBLANK(Nomen.complète!E692),"-",Nomen.complète!E692)</f>
        <v>-</v>
      </c>
      <c r="C692" s="165" t="str">
        <f>IF(ISBLANK(Nomen.complète!F692),"-",Nomen.complète!F692)</f>
        <v>-</v>
      </c>
      <c r="D692" s="75" t="str">
        <f t="shared" si="10"/>
        <v>-</v>
      </c>
    </row>
    <row r="693" spans="1:4" x14ac:dyDescent="0.2">
      <c r="A693" s="169" t="str">
        <f>IF(ISBLANK(Nomen.complète!D693),"-",Nomen.complète!D693)</f>
        <v>-</v>
      </c>
      <c r="B693" s="170" t="str">
        <f>IF(ISBLANK(Nomen.complète!E693),"-",Nomen.complète!E693)</f>
        <v>-</v>
      </c>
      <c r="C693" s="165" t="str">
        <f>IF(ISBLANK(Nomen.complète!F693),"-",Nomen.complète!F693)</f>
        <v>-</v>
      </c>
      <c r="D693" s="75" t="str">
        <f t="shared" si="10"/>
        <v>-</v>
      </c>
    </row>
    <row r="694" spans="1:4" x14ac:dyDescent="0.2">
      <c r="A694" s="169" t="str">
        <f>IF(ISBLANK(Nomen.complète!D694),"-",Nomen.complète!D694)</f>
        <v>-</v>
      </c>
      <c r="B694" s="170" t="str">
        <f>IF(ISBLANK(Nomen.complète!E694),"-",Nomen.complète!E694)</f>
        <v>-</v>
      </c>
      <c r="C694" s="165" t="str">
        <f>IF(ISBLANK(Nomen.complète!F694),"-",Nomen.complète!F694)</f>
        <v>-</v>
      </c>
      <c r="D694" s="75" t="str">
        <f t="shared" si="10"/>
        <v>-</v>
      </c>
    </row>
    <row r="695" spans="1:4" x14ac:dyDescent="0.2">
      <c r="A695" s="169" t="str">
        <f>IF(ISBLANK(Nomen.complète!D695),"-",Nomen.complète!D695)</f>
        <v>-</v>
      </c>
      <c r="B695" s="170" t="str">
        <f>IF(ISBLANK(Nomen.complète!E695),"-",Nomen.complète!E695)</f>
        <v>-</v>
      </c>
      <c r="C695" s="165" t="str">
        <f>IF(ISBLANK(Nomen.complète!F695),"-",Nomen.complète!F695)</f>
        <v>-</v>
      </c>
      <c r="D695" s="75" t="str">
        <f t="shared" si="10"/>
        <v>-</v>
      </c>
    </row>
    <row r="696" spans="1:4" x14ac:dyDescent="0.2">
      <c r="A696" s="169" t="str">
        <f>IF(ISBLANK(Nomen.complète!D696),"-",Nomen.complète!D696)</f>
        <v>-</v>
      </c>
      <c r="B696" s="170" t="str">
        <f>IF(ISBLANK(Nomen.complète!E696),"-",Nomen.complète!E696)</f>
        <v>-</v>
      </c>
      <c r="C696" s="165" t="str">
        <f>IF(ISBLANK(Nomen.complète!F696),"-",Nomen.complète!F696)</f>
        <v>-</v>
      </c>
      <c r="D696" s="75" t="str">
        <f t="shared" si="10"/>
        <v>-</v>
      </c>
    </row>
    <row r="697" spans="1:4" x14ac:dyDescent="0.2">
      <c r="A697" s="169" t="str">
        <f>IF(ISBLANK(Nomen.complète!D697),"-",Nomen.complète!D697)</f>
        <v>-</v>
      </c>
      <c r="B697" s="170" t="str">
        <f>IF(ISBLANK(Nomen.complète!E697),"-",Nomen.complète!E697)</f>
        <v>-</v>
      </c>
      <c r="C697" s="165" t="str">
        <f>IF(ISBLANK(Nomen.complète!F697),"-",Nomen.complète!F697)</f>
        <v>-</v>
      </c>
      <c r="D697" s="75" t="str">
        <f t="shared" si="10"/>
        <v>-</v>
      </c>
    </row>
    <row r="698" spans="1:4" x14ac:dyDescent="0.2">
      <c r="A698" s="169" t="str">
        <f>IF(ISBLANK(Nomen.complète!D698),"-",Nomen.complète!D698)</f>
        <v>-</v>
      </c>
      <c r="B698" s="170" t="str">
        <f>IF(ISBLANK(Nomen.complète!E698),"-",Nomen.complète!E698)</f>
        <v>-</v>
      </c>
      <c r="C698" s="165" t="str">
        <f>IF(ISBLANK(Nomen.complète!F698),"-",Nomen.complète!F698)</f>
        <v>-</v>
      </c>
      <c r="D698" s="75" t="str">
        <f t="shared" si="10"/>
        <v>-</v>
      </c>
    </row>
    <row r="699" spans="1:4" x14ac:dyDescent="0.2">
      <c r="A699" s="169" t="str">
        <f>IF(ISBLANK(Nomen.complète!D699),"-",Nomen.complète!D699)</f>
        <v>-</v>
      </c>
      <c r="B699" s="170" t="str">
        <f>IF(ISBLANK(Nomen.complète!E699),"-",Nomen.complète!E699)</f>
        <v>-</v>
      </c>
      <c r="C699" s="165" t="str">
        <f>IF(ISBLANK(Nomen.complète!F699),"-",Nomen.complète!F699)</f>
        <v>-</v>
      </c>
      <c r="D699" s="75" t="str">
        <f t="shared" si="10"/>
        <v>-</v>
      </c>
    </row>
    <row r="700" spans="1:4" x14ac:dyDescent="0.2">
      <c r="A700" s="169" t="str">
        <f>IF(ISBLANK(Nomen.complète!D700),"-",Nomen.complète!D700)</f>
        <v>-</v>
      </c>
      <c r="B700" s="170" t="str">
        <f>IF(ISBLANK(Nomen.complète!E700),"-",Nomen.complète!E700)</f>
        <v>-</v>
      </c>
      <c r="C700" s="165" t="str">
        <f>IF(ISBLANK(Nomen.complète!F700),"-",Nomen.complète!F700)</f>
        <v>-</v>
      </c>
      <c r="D700" s="75" t="str">
        <f t="shared" si="10"/>
        <v>-</v>
      </c>
    </row>
    <row r="701" spans="1:4" x14ac:dyDescent="0.2">
      <c r="A701" s="169" t="str">
        <f>IF(ISBLANK(Nomen.complète!D701),"-",Nomen.complète!D701)</f>
        <v>-</v>
      </c>
      <c r="B701" s="170" t="str">
        <f>IF(ISBLANK(Nomen.complète!E701),"-",Nomen.complète!E701)</f>
        <v>-</v>
      </c>
      <c r="C701" s="165" t="str">
        <f>IF(ISBLANK(Nomen.complète!F701),"-",Nomen.complète!F701)</f>
        <v>-</v>
      </c>
      <c r="D701" s="75" t="str">
        <f t="shared" si="10"/>
        <v>-</v>
      </c>
    </row>
    <row r="702" spans="1:4" x14ac:dyDescent="0.2">
      <c r="A702" s="169" t="str">
        <f>IF(ISBLANK(Nomen.complète!D702),"-",Nomen.complète!D702)</f>
        <v>-</v>
      </c>
      <c r="B702" s="170" t="str">
        <f>IF(ISBLANK(Nomen.complète!E702),"-",Nomen.complète!E702)</f>
        <v>-</v>
      </c>
      <c r="C702" s="165" t="str">
        <f>IF(ISBLANK(Nomen.complète!F702),"-",Nomen.complète!F702)</f>
        <v>-</v>
      </c>
      <c r="D702" s="75" t="str">
        <f t="shared" si="10"/>
        <v>-</v>
      </c>
    </row>
    <row r="703" spans="1:4" x14ac:dyDescent="0.2">
      <c r="A703" s="169" t="str">
        <f>IF(ISBLANK(Nomen.complète!D703),"-",Nomen.complète!D703)</f>
        <v>-</v>
      </c>
      <c r="B703" s="170" t="str">
        <f>IF(ISBLANK(Nomen.complète!E703),"-",Nomen.complète!E703)</f>
        <v>-</v>
      </c>
      <c r="C703" s="165" t="str">
        <f>IF(ISBLANK(Nomen.complète!F703),"-",Nomen.complète!F703)</f>
        <v>-</v>
      </c>
      <c r="D703" s="75" t="str">
        <f t="shared" si="10"/>
        <v>-</v>
      </c>
    </row>
    <row r="704" spans="1:4" x14ac:dyDescent="0.2">
      <c r="A704" s="169" t="str">
        <f>IF(ISBLANK(Nomen.complète!D704),"-",Nomen.complète!D704)</f>
        <v>-</v>
      </c>
      <c r="B704" s="170" t="str">
        <f>IF(ISBLANK(Nomen.complète!E704),"-",Nomen.complète!E704)</f>
        <v>-</v>
      </c>
      <c r="C704" s="165" t="str">
        <f>IF(ISBLANK(Nomen.complète!F704),"-",Nomen.complète!F704)</f>
        <v>-</v>
      </c>
      <c r="D704" s="75" t="str">
        <f t="shared" si="10"/>
        <v>-</v>
      </c>
    </row>
    <row r="705" spans="1:4" x14ac:dyDescent="0.2">
      <c r="A705" s="169" t="str">
        <f>IF(ISBLANK(Nomen.complète!D705),"-",Nomen.complète!D705)</f>
        <v>-</v>
      </c>
      <c r="B705" s="170" t="str">
        <f>IF(ISBLANK(Nomen.complète!E705),"-",Nomen.complète!E705)</f>
        <v>-</v>
      </c>
      <c r="C705" s="165" t="str">
        <f>IF(ISBLANK(Nomen.complète!F705),"-",Nomen.complète!F705)</f>
        <v>-</v>
      </c>
      <c r="D705" s="75" t="str">
        <f t="shared" si="10"/>
        <v>-</v>
      </c>
    </row>
    <row r="706" spans="1:4" x14ac:dyDescent="0.2">
      <c r="A706" s="169" t="str">
        <f>IF(ISBLANK(Nomen.complète!D706),"-",Nomen.complète!D706)</f>
        <v>-</v>
      </c>
      <c r="B706" s="170" t="str">
        <f>IF(ISBLANK(Nomen.complète!E706),"-",Nomen.complète!E706)</f>
        <v>-</v>
      </c>
      <c r="C706" s="165" t="str">
        <f>IF(ISBLANK(Nomen.complète!F706),"-",Nomen.complète!F706)</f>
        <v>-</v>
      </c>
      <c r="D706" s="75" t="str">
        <f t="shared" si="10"/>
        <v>-</v>
      </c>
    </row>
    <row r="707" spans="1:4" x14ac:dyDescent="0.2">
      <c r="A707" s="169" t="str">
        <f>IF(ISBLANK(Nomen.complète!D707),"-",Nomen.complète!D707)</f>
        <v>-</v>
      </c>
      <c r="B707" s="170" t="str">
        <f>IF(ISBLANK(Nomen.complète!E707),"-",Nomen.complète!E707)</f>
        <v>-</v>
      </c>
      <c r="C707" s="165" t="str">
        <f>IF(ISBLANK(Nomen.complète!F707),"-",Nomen.complète!F707)</f>
        <v>-</v>
      </c>
      <c r="D707" s="75" t="str">
        <f t="shared" si="10"/>
        <v>-</v>
      </c>
    </row>
    <row r="708" spans="1:4" x14ac:dyDescent="0.2">
      <c r="A708" s="169" t="str">
        <f>IF(ISBLANK(Nomen.complète!D708),"-",Nomen.complète!D708)</f>
        <v>-</v>
      </c>
      <c r="B708" s="170" t="str">
        <f>IF(ISBLANK(Nomen.complète!E708),"-",Nomen.complète!E708)</f>
        <v>-</v>
      </c>
      <c r="C708" s="165" t="str">
        <f>IF(ISBLANK(Nomen.complète!F708),"-",Nomen.complète!F708)</f>
        <v>-</v>
      </c>
      <c r="D708" s="75" t="str">
        <f t="shared" si="10"/>
        <v>-</v>
      </c>
    </row>
    <row r="709" spans="1:4" x14ac:dyDescent="0.2">
      <c r="A709" s="169" t="str">
        <f>IF(ISBLANK(Nomen.complète!D709),"-",Nomen.complète!D709)</f>
        <v>-</v>
      </c>
      <c r="B709" s="170" t="str">
        <f>IF(ISBLANK(Nomen.complète!E709),"-",Nomen.complète!E709)</f>
        <v>-</v>
      </c>
      <c r="C709" s="165" t="str">
        <f>IF(ISBLANK(Nomen.complète!F709),"-",Nomen.complète!F709)</f>
        <v>-</v>
      </c>
      <c r="D709" s="75" t="str">
        <f t="shared" ref="D709:D772" si="11">IF(B709="-",B709,C709&amp; " (" &amp;B709&amp;")")</f>
        <v>-</v>
      </c>
    </row>
    <row r="710" spans="1:4" x14ac:dyDescent="0.2">
      <c r="A710" s="169" t="str">
        <f>IF(ISBLANK(Nomen.complète!D710),"-",Nomen.complète!D710)</f>
        <v>-</v>
      </c>
      <c r="B710" s="170" t="str">
        <f>IF(ISBLANK(Nomen.complète!E710),"-",Nomen.complète!E710)</f>
        <v>-</v>
      </c>
      <c r="C710" s="165" t="str">
        <f>IF(ISBLANK(Nomen.complète!F710),"-",Nomen.complète!F710)</f>
        <v>-</v>
      </c>
      <c r="D710" s="75" t="str">
        <f t="shared" si="11"/>
        <v>-</v>
      </c>
    </row>
    <row r="711" spans="1:4" x14ac:dyDescent="0.2">
      <c r="A711" s="169" t="str">
        <f>IF(ISBLANK(Nomen.complète!D711),"-",Nomen.complète!D711)</f>
        <v>-</v>
      </c>
      <c r="B711" s="170" t="str">
        <f>IF(ISBLANK(Nomen.complète!E711),"-",Nomen.complète!E711)</f>
        <v>-</v>
      </c>
      <c r="C711" s="165" t="str">
        <f>IF(ISBLANK(Nomen.complète!F711),"-",Nomen.complète!F711)</f>
        <v>-</v>
      </c>
      <c r="D711" s="75" t="str">
        <f t="shared" si="11"/>
        <v>-</v>
      </c>
    </row>
    <row r="712" spans="1:4" x14ac:dyDescent="0.2">
      <c r="A712" s="169" t="str">
        <f>IF(ISBLANK(Nomen.complète!D712),"-",Nomen.complète!D712)</f>
        <v>-</v>
      </c>
      <c r="B712" s="170" t="str">
        <f>IF(ISBLANK(Nomen.complète!E712),"-",Nomen.complète!E712)</f>
        <v>-</v>
      </c>
      <c r="C712" s="165" t="str">
        <f>IF(ISBLANK(Nomen.complète!F712),"-",Nomen.complète!F712)</f>
        <v>-</v>
      </c>
      <c r="D712" s="75" t="str">
        <f t="shared" si="11"/>
        <v>-</v>
      </c>
    </row>
    <row r="713" spans="1:4" x14ac:dyDescent="0.2">
      <c r="A713" s="169" t="str">
        <f>IF(ISBLANK(Nomen.complète!D713),"-",Nomen.complète!D713)</f>
        <v>-</v>
      </c>
      <c r="B713" s="170" t="str">
        <f>IF(ISBLANK(Nomen.complète!E713),"-",Nomen.complète!E713)</f>
        <v>-</v>
      </c>
      <c r="C713" s="165" t="str">
        <f>IF(ISBLANK(Nomen.complète!F713),"-",Nomen.complète!F713)</f>
        <v>-</v>
      </c>
      <c r="D713" s="75" t="str">
        <f t="shared" si="11"/>
        <v>-</v>
      </c>
    </row>
    <row r="714" spans="1:4" x14ac:dyDescent="0.2">
      <c r="A714" s="169" t="str">
        <f>IF(ISBLANK(Nomen.complète!D714),"-",Nomen.complète!D714)</f>
        <v>-</v>
      </c>
      <c r="B714" s="170" t="str">
        <f>IF(ISBLANK(Nomen.complète!E714),"-",Nomen.complète!E714)</f>
        <v>-</v>
      </c>
      <c r="C714" s="165" t="str">
        <f>IF(ISBLANK(Nomen.complète!F714),"-",Nomen.complète!F714)</f>
        <v>-</v>
      </c>
      <c r="D714" s="75" t="str">
        <f t="shared" si="11"/>
        <v>-</v>
      </c>
    </row>
    <row r="715" spans="1:4" x14ac:dyDescent="0.2">
      <c r="A715" s="169" t="str">
        <f>IF(ISBLANK(Nomen.complète!D715),"-",Nomen.complète!D715)</f>
        <v>-</v>
      </c>
      <c r="B715" s="170" t="str">
        <f>IF(ISBLANK(Nomen.complète!E715),"-",Nomen.complète!E715)</f>
        <v>-</v>
      </c>
      <c r="C715" s="165" t="str">
        <f>IF(ISBLANK(Nomen.complète!F715),"-",Nomen.complète!F715)</f>
        <v>-</v>
      </c>
      <c r="D715" s="75" t="str">
        <f t="shared" si="11"/>
        <v>-</v>
      </c>
    </row>
    <row r="716" spans="1:4" x14ac:dyDescent="0.2">
      <c r="A716" s="169" t="str">
        <f>IF(ISBLANK(Nomen.complète!D716),"-",Nomen.complète!D716)</f>
        <v>-</v>
      </c>
      <c r="B716" s="170" t="str">
        <f>IF(ISBLANK(Nomen.complète!E716),"-",Nomen.complète!E716)</f>
        <v>-</v>
      </c>
      <c r="C716" s="165" t="str">
        <f>IF(ISBLANK(Nomen.complète!F716),"-",Nomen.complète!F716)</f>
        <v>-</v>
      </c>
      <c r="D716" s="75" t="str">
        <f t="shared" si="11"/>
        <v>-</v>
      </c>
    </row>
    <row r="717" spans="1:4" x14ac:dyDescent="0.2">
      <c r="A717" s="169" t="str">
        <f>IF(ISBLANK(Nomen.complète!D717),"-",Nomen.complète!D717)</f>
        <v>-</v>
      </c>
      <c r="B717" s="170" t="str">
        <f>IF(ISBLANK(Nomen.complète!E717),"-",Nomen.complète!E717)</f>
        <v>-</v>
      </c>
      <c r="C717" s="165" t="str">
        <f>IF(ISBLANK(Nomen.complète!F717),"-",Nomen.complète!F717)</f>
        <v>-</v>
      </c>
      <c r="D717" s="75" t="str">
        <f t="shared" si="11"/>
        <v>-</v>
      </c>
    </row>
    <row r="718" spans="1:4" x14ac:dyDescent="0.2">
      <c r="A718" s="169" t="str">
        <f>IF(ISBLANK(Nomen.complète!D718),"-",Nomen.complète!D718)</f>
        <v>-</v>
      </c>
      <c r="B718" s="170" t="str">
        <f>IF(ISBLANK(Nomen.complète!E718),"-",Nomen.complète!E718)</f>
        <v>-</v>
      </c>
      <c r="C718" s="165" t="str">
        <f>IF(ISBLANK(Nomen.complète!F718),"-",Nomen.complète!F718)</f>
        <v>-</v>
      </c>
      <c r="D718" s="75" t="str">
        <f t="shared" si="11"/>
        <v>-</v>
      </c>
    </row>
    <row r="719" spans="1:4" x14ac:dyDescent="0.2">
      <c r="A719" s="169" t="str">
        <f>IF(ISBLANK(Nomen.complète!D719),"-",Nomen.complète!D719)</f>
        <v>-</v>
      </c>
      <c r="B719" s="170" t="str">
        <f>IF(ISBLANK(Nomen.complète!E719),"-",Nomen.complète!E719)</f>
        <v>-</v>
      </c>
      <c r="C719" s="165" t="str">
        <f>IF(ISBLANK(Nomen.complète!F719),"-",Nomen.complète!F719)</f>
        <v>-</v>
      </c>
      <c r="D719" s="75" t="str">
        <f t="shared" si="11"/>
        <v>-</v>
      </c>
    </row>
    <row r="720" spans="1:4" x14ac:dyDescent="0.2">
      <c r="A720" s="169" t="str">
        <f>IF(ISBLANK(Nomen.complète!D720),"-",Nomen.complète!D720)</f>
        <v>-</v>
      </c>
      <c r="B720" s="170" t="str">
        <f>IF(ISBLANK(Nomen.complète!E720),"-",Nomen.complète!E720)</f>
        <v>-</v>
      </c>
      <c r="C720" s="165" t="str">
        <f>IF(ISBLANK(Nomen.complète!F720),"-",Nomen.complète!F720)</f>
        <v>-</v>
      </c>
      <c r="D720" s="75" t="str">
        <f t="shared" si="11"/>
        <v>-</v>
      </c>
    </row>
    <row r="721" spans="1:4" x14ac:dyDescent="0.2">
      <c r="A721" s="169" t="str">
        <f>IF(ISBLANK(Nomen.complète!D721),"-",Nomen.complète!D721)</f>
        <v>-</v>
      </c>
      <c r="B721" s="170" t="str">
        <f>IF(ISBLANK(Nomen.complète!E721),"-",Nomen.complète!E721)</f>
        <v>-</v>
      </c>
      <c r="C721" s="165" t="str">
        <f>IF(ISBLANK(Nomen.complète!F721),"-",Nomen.complète!F721)</f>
        <v>-</v>
      </c>
      <c r="D721" s="75" t="str">
        <f t="shared" si="11"/>
        <v>-</v>
      </c>
    </row>
    <row r="722" spans="1:4" x14ac:dyDescent="0.2">
      <c r="A722" s="169" t="str">
        <f>IF(ISBLANK(Nomen.complète!D722),"-",Nomen.complète!D722)</f>
        <v>-</v>
      </c>
      <c r="B722" s="170" t="str">
        <f>IF(ISBLANK(Nomen.complète!E722),"-",Nomen.complète!E722)</f>
        <v>-</v>
      </c>
      <c r="C722" s="165" t="str">
        <f>IF(ISBLANK(Nomen.complète!F722),"-",Nomen.complète!F722)</f>
        <v>-</v>
      </c>
      <c r="D722" s="75" t="str">
        <f t="shared" si="11"/>
        <v>-</v>
      </c>
    </row>
    <row r="723" spans="1:4" x14ac:dyDescent="0.2">
      <c r="A723" s="169" t="str">
        <f>IF(ISBLANK(Nomen.complète!D723),"-",Nomen.complète!D723)</f>
        <v>-</v>
      </c>
      <c r="B723" s="170" t="str">
        <f>IF(ISBLANK(Nomen.complète!E723),"-",Nomen.complète!E723)</f>
        <v>-</v>
      </c>
      <c r="C723" s="165" t="str">
        <f>IF(ISBLANK(Nomen.complète!F723),"-",Nomen.complète!F723)</f>
        <v>-</v>
      </c>
      <c r="D723" s="75" t="str">
        <f t="shared" si="11"/>
        <v>-</v>
      </c>
    </row>
    <row r="724" spans="1:4" x14ac:dyDescent="0.2">
      <c r="A724" s="169" t="str">
        <f>IF(ISBLANK(Nomen.complète!D724),"-",Nomen.complète!D724)</f>
        <v>-</v>
      </c>
      <c r="B724" s="170" t="str">
        <f>IF(ISBLANK(Nomen.complète!E724),"-",Nomen.complète!E724)</f>
        <v>-</v>
      </c>
      <c r="C724" s="165" t="str">
        <f>IF(ISBLANK(Nomen.complète!F724),"-",Nomen.complète!F724)</f>
        <v>-</v>
      </c>
      <c r="D724" s="75" t="str">
        <f t="shared" si="11"/>
        <v>-</v>
      </c>
    </row>
    <row r="725" spans="1:4" x14ac:dyDescent="0.2">
      <c r="A725" s="169" t="str">
        <f>IF(ISBLANK(Nomen.complète!D725),"-",Nomen.complète!D725)</f>
        <v>-</v>
      </c>
      <c r="B725" s="170" t="str">
        <f>IF(ISBLANK(Nomen.complète!E725),"-",Nomen.complète!E725)</f>
        <v>-</v>
      </c>
      <c r="C725" s="165" t="str">
        <f>IF(ISBLANK(Nomen.complète!F725),"-",Nomen.complète!F725)</f>
        <v>-</v>
      </c>
      <c r="D725" s="75" t="str">
        <f t="shared" si="11"/>
        <v>-</v>
      </c>
    </row>
    <row r="726" spans="1:4" x14ac:dyDescent="0.2">
      <c r="A726" s="169" t="str">
        <f>IF(ISBLANK(Nomen.complète!D726),"-",Nomen.complète!D726)</f>
        <v>-</v>
      </c>
      <c r="B726" s="170" t="str">
        <f>IF(ISBLANK(Nomen.complète!E726),"-",Nomen.complète!E726)</f>
        <v>-</v>
      </c>
      <c r="C726" s="165" t="str">
        <f>IF(ISBLANK(Nomen.complète!F726),"-",Nomen.complète!F726)</f>
        <v>-</v>
      </c>
      <c r="D726" s="75" t="str">
        <f t="shared" si="11"/>
        <v>-</v>
      </c>
    </row>
    <row r="727" spans="1:4" x14ac:dyDescent="0.2">
      <c r="A727" s="169" t="str">
        <f>IF(ISBLANK(Nomen.complète!D727),"-",Nomen.complète!D727)</f>
        <v>-</v>
      </c>
      <c r="B727" s="170" t="str">
        <f>IF(ISBLANK(Nomen.complète!E727),"-",Nomen.complète!E727)</f>
        <v>-</v>
      </c>
      <c r="C727" s="165" t="str">
        <f>IF(ISBLANK(Nomen.complète!F727),"-",Nomen.complète!F727)</f>
        <v>-</v>
      </c>
      <c r="D727" s="75" t="str">
        <f t="shared" si="11"/>
        <v>-</v>
      </c>
    </row>
    <row r="728" spans="1:4" x14ac:dyDescent="0.2">
      <c r="A728" s="169" t="str">
        <f>IF(ISBLANK(Nomen.complète!D728),"-",Nomen.complète!D728)</f>
        <v>-</v>
      </c>
      <c r="B728" s="170" t="str">
        <f>IF(ISBLANK(Nomen.complète!E728),"-",Nomen.complète!E728)</f>
        <v>-</v>
      </c>
      <c r="C728" s="165" t="str">
        <f>IF(ISBLANK(Nomen.complète!F728),"-",Nomen.complète!F728)</f>
        <v>-</v>
      </c>
      <c r="D728" s="75" t="str">
        <f t="shared" si="11"/>
        <v>-</v>
      </c>
    </row>
    <row r="729" spans="1:4" x14ac:dyDescent="0.2">
      <c r="A729" s="169" t="str">
        <f>IF(ISBLANK(Nomen.complète!D729),"-",Nomen.complète!D729)</f>
        <v>-</v>
      </c>
      <c r="B729" s="170" t="str">
        <f>IF(ISBLANK(Nomen.complète!E729),"-",Nomen.complète!E729)</f>
        <v>-</v>
      </c>
      <c r="C729" s="165" t="str">
        <f>IF(ISBLANK(Nomen.complète!F729),"-",Nomen.complète!F729)</f>
        <v>-</v>
      </c>
      <c r="D729" s="75" t="str">
        <f t="shared" si="11"/>
        <v>-</v>
      </c>
    </row>
    <row r="730" spans="1:4" x14ac:dyDescent="0.2">
      <c r="A730" s="169" t="str">
        <f>IF(ISBLANK(Nomen.complète!D730),"-",Nomen.complète!D730)</f>
        <v>-</v>
      </c>
      <c r="B730" s="170" t="str">
        <f>IF(ISBLANK(Nomen.complète!E730),"-",Nomen.complète!E730)</f>
        <v>-</v>
      </c>
      <c r="C730" s="165" t="str">
        <f>IF(ISBLANK(Nomen.complète!F730),"-",Nomen.complète!F730)</f>
        <v>-</v>
      </c>
      <c r="D730" s="75" t="str">
        <f t="shared" si="11"/>
        <v>-</v>
      </c>
    </row>
    <row r="731" spans="1:4" x14ac:dyDescent="0.2">
      <c r="A731" s="169" t="str">
        <f>IF(ISBLANK(Nomen.complète!D731),"-",Nomen.complète!D731)</f>
        <v>-</v>
      </c>
      <c r="B731" s="170" t="str">
        <f>IF(ISBLANK(Nomen.complète!E731),"-",Nomen.complète!E731)</f>
        <v>-</v>
      </c>
      <c r="C731" s="165" t="str">
        <f>IF(ISBLANK(Nomen.complète!F731),"-",Nomen.complète!F731)</f>
        <v>-</v>
      </c>
      <c r="D731" s="75" t="str">
        <f t="shared" si="11"/>
        <v>-</v>
      </c>
    </row>
    <row r="732" spans="1:4" x14ac:dyDescent="0.2">
      <c r="A732" s="169" t="str">
        <f>IF(ISBLANK(Nomen.complète!D732),"-",Nomen.complète!D732)</f>
        <v>-</v>
      </c>
      <c r="B732" s="170" t="str">
        <f>IF(ISBLANK(Nomen.complète!E732),"-",Nomen.complète!E732)</f>
        <v>-</v>
      </c>
      <c r="C732" s="165" t="str">
        <f>IF(ISBLANK(Nomen.complète!F732),"-",Nomen.complète!F732)</f>
        <v>-</v>
      </c>
      <c r="D732" s="75" t="str">
        <f t="shared" si="11"/>
        <v>-</v>
      </c>
    </row>
    <row r="733" spans="1:4" x14ac:dyDescent="0.2">
      <c r="A733" s="169" t="str">
        <f>IF(ISBLANK(Nomen.complète!D733),"-",Nomen.complète!D733)</f>
        <v>-</v>
      </c>
      <c r="B733" s="170" t="str">
        <f>IF(ISBLANK(Nomen.complète!E733),"-",Nomen.complète!E733)</f>
        <v>-</v>
      </c>
      <c r="C733" s="165" t="str">
        <f>IF(ISBLANK(Nomen.complète!F733),"-",Nomen.complète!F733)</f>
        <v>-</v>
      </c>
      <c r="D733" s="75" t="str">
        <f t="shared" si="11"/>
        <v>-</v>
      </c>
    </row>
    <row r="734" spans="1:4" x14ac:dyDescent="0.2">
      <c r="A734" s="169" t="str">
        <f>IF(ISBLANK(Nomen.complète!D734),"-",Nomen.complète!D734)</f>
        <v>-</v>
      </c>
      <c r="B734" s="170" t="str">
        <f>IF(ISBLANK(Nomen.complète!E734),"-",Nomen.complète!E734)</f>
        <v>-</v>
      </c>
      <c r="C734" s="165" t="str">
        <f>IF(ISBLANK(Nomen.complète!F734),"-",Nomen.complète!F734)</f>
        <v>-</v>
      </c>
      <c r="D734" s="75" t="str">
        <f t="shared" si="11"/>
        <v>-</v>
      </c>
    </row>
    <row r="735" spans="1:4" x14ac:dyDescent="0.2">
      <c r="A735" s="169" t="str">
        <f>IF(ISBLANK(Nomen.complète!D735),"-",Nomen.complète!D735)</f>
        <v>-</v>
      </c>
      <c r="B735" s="170" t="str">
        <f>IF(ISBLANK(Nomen.complète!E735),"-",Nomen.complète!E735)</f>
        <v>-</v>
      </c>
      <c r="C735" s="165" t="str">
        <f>IF(ISBLANK(Nomen.complète!F735),"-",Nomen.complète!F735)</f>
        <v>-</v>
      </c>
      <c r="D735" s="75" t="str">
        <f t="shared" si="11"/>
        <v>-</v>
      </c>
    </row>
    <row r="736" spans="1:4" x14ac:dyDescent="0.2">
      <c r="A736" s="169" t="str">
        <f>IF(ISBLANK(Nomen.complète!D736),"-",Nomen.complète!D736)</f>
        <v>-</v>
      </c>
      <c r="B736" s="170" t="str">
        <f>IF(ISBLANK(Nomen.complète!E736),"-",Nomen.complète!E736)</f>
        <v>-</v>
      </c>
      <c r="C736" s="165" t="str">
        <f>IF(ISBLANK(Nomen.complète!F736),"-",Nomen.complète!F736)</f>
        <v>-</v>
      </c>
      <c r="D736" s="75" t="str">
        <f t="shared" si="11"/>
        <v>-</v>
      </c>
    </row>
    <row r="737" spans="1:4" x14ac:dyDescent="0.2">
      <c r="A737" s="169" t="str">
        <f>IF(ISBLANK(Nomen.complète!D737),"-",Nomen.complète!D737)</f>
        <v>-</v>
      </c>
      <c r="B737" s="170" t="str">
        <f>IF(ISBLANK(Nomen.complète!E737),"-",Nomen.complète!E737)</f>
        <v>-</v>
      </c>
      <c r="C737" s="165" t="str">
        <f>IF(ISBLANK(Nomen.complète!F737),"-",Nomen.complète!F737)</f>
        <v>-</v>
      </c>
      <c r="D737" s="75" t="str">
        <f t="shared" si="11"/>
        <v>-</v>
      </c>
    </row>
    <row r="738" spans="1:4" x14ac:dyDescent="0.2">
      <c r="A738" s="169" t="str">
        <f>IF(ISBLANK(Nomen.complète!D738),"-",Nomen.complète!D738)</f>
        <v>-</v>
      </c>
      <c r="B738" s="170" t="str">
        <f>IF(ISBLANK(Nomen.complète!E738),"-",Nomen.complète!E738)</f>
        <v>-</v>
      </c>
      <c r="C738" s="165" t="str">
        <f>IF(ISBLANK(Nomen.complète!F738),"-",Nomen.complète!F738)</f>
        <v>-</v>
      </c>
      <c r="D738" s="75" t="str">
        <f t="shared" si="11"/>
        <v>-</v>
      </c>
    </row>
    <row r="739" spans="1:4" x14ac:dyDescent="0.2">
      <c r="A739" s="169" t="str">
        <f>IF(ISBLANK(Nomen.complète!D739),"-",Nomen.complète!D739)</f>
        <v>-</v>
      </c>
      <c r="B739" s="170" t="str">
        <f>IF(ISBLANK(Nomen.complète!E739),"-",Nomen.complète!E739)</f>
        <v>-</v>
      </c>
      <c r="C739" s="165" t="str">
        <f>IF(ISBLANK(Nomen.complète!F739),"-",Nomen.complète!F739)</f>
        <v>-</v>
      </c>
      <c r="D739" s="75" t="str">
        <f t="shared" si="11"/>
        <v>-</v>
      </c>
    </row>
    <row r="740" spans="1:4" x14ac:dyDescent="0.2">
      <c r="A740" s="169" t="str">
        <f>IF(ISBLANK(Nomen.complète!D740),"-",Nomen.complète!D740)</f>
        <v>-</v>
      </c>
      <c r="B740" s="170" t="str">
        <f>IF(ISBLANK(Nomen.complète!E740),"-",Nomen.complète!E740)</f>
        <v>-</v>
      </c>
      <c r="C740" s="165" t="str">
        <f>IF(ISBLANK(Nomen.complète!F740),"-",Nomen.complète!F740)</f>
        <v>-</v>
      </c>
      <c r="D740" s="75" t="str">
        <f t="shared" si="11"/>
        <v>-</v>
      </c>
    </row>
    <row r="741" spans="1:4" x14ac:dyDescent="0.2">
      <c r="A741" s="169" t="str">
        <f>IF(ISBLANK(Nomen.complète!D741),"-",Nomen.complète!D741)</f>
        <v>-</v>
      </c>
      <c r="B741" s="170" t="str">
        <f>IF(ISBLANK(Nomen.complète!E741),"-",Nomen.complète!E741)</f>
        <v>-</v>
      </c>
      <c r="C741" s="165" t="str">
        <f>IF(ISBLANK(Nomen.complète!F741),"-",Nomen.complète!F741)</f>
        <v>-</v>
      </c>
      <c r="D741" s="75" t="str">
        <f t="shared" si="11"/>
        <v>-</v>
      </c>
    </row>
    <row r="742" spans="1:4" x14ac:dyDescent="0.2">
      <c r="A742" s="169" t="str">
        <f>IF(ISBLANK(Nomen.complète!D742),"-",Nomen.complète!D742)</f>
        <v>-</v>
      </c>
      <c r="B742" s="170" t="str">
        <f>IF(ISBLANK(Nomen.complète!E742),"-",Nomen.complète!E742)</f>
        <v>-</v>
      </c>
      <c r="C742" s="165" t="str">
        <f>IF(ISBLANK(Nomen.complète!F742),"-",Nomen.complète!F742)</f>
        <v>-</v>
      </c>
      <c r="D742" s="75" t="str">
        <f t="shared" si="11"/>
        <v>-</v>
      </c>
    </row>
    <row r="743" spans="1:4" x14ac:dyDescent="0.2">
      <c r="A743" s="169" t="str">
        <f>IF(ISBLANK(Nomen.complète!D743),"-",Nomen.complète!D743)</f>
        <v>-</v>
      </c>
      <c r="B743" s="170" t="str">
        <f>IF(ISBLANK(Nomen.complète!E743),"-",Nomen.complète!E743)</f>
        <v>-</v>
      </c>
      <c r="C743" s="165" t="str">
        <f>IF(ISBLANK(Nomen.complète!F743),"-",Nomen.complète!F743)</f>
        <v>-</v>
      </c>
      <c r="D743" s="75" t="str">
        <f t="shared" si="11"/>
        <v>-</v>
      </c>
    </row>
    <row r="744" spans="1:4" x14ac:dyDescent="0.2">
      <c r="A744" s="169" t="str">
        <f>IF(ISBLANK(Nomen.complète!D744),"-",Nomen.complète!D744)</f>
        <v>-</v>
      </c>
      <c r="B744" s="170" t="str">
        <f>IF(ISBLANK(Nomen.complète!E744),"-",Nomen.complète!E744)</f>
        <v>-</v>
      </c>
      <c r="C744" s="165" t="str">
        <f>IF(ISBLANK(Nomen.complète!F744),"-",Nomen.complète!F744)</f>
        <v>-</v>
      </c>
      <c r="D744" s="75" t="str">
        <f t="shared" si="11"/>
        <v>-</v>
      </c>
    </row>
    <row r="745" spans="1:4" x14ac:dyDescent="0.2">
      <c r="A745" s="169" t="str">
        <f>IF(ISBLANK(Nomen.complète!D745),"-",Nomen.complète!D745)</f>
        <v>-</v>
      </c>
      <c r="B745" s="170" t="str">
        <f>IF(ISBLANK(Nomen.complète!E745),"-",Nomen.complète!E745)</f>
        <v>-</v>
      </c>
      <c r="C745" s="165" t="str">
        <f>IF(ISBLANK(Nomen.complète!F745),"-",Nomen.complète!F745)</f>
        <v>-</v>
      </c>
      <c r="D745" s="75" t="str">
        <f t="shared" si="11"/>
        <v>-</v>
      </c>
    </row>
    <row r="746" spans="1:4" x14ac:dyDescent="0.2">
      <c r="A746" s="169" t="str">
        <f>IF(ISBLANK(Nomen.complète!D746),"-",Nomen.complète!D746)</f>
        <v>-</v>
      </c>
      <c r="B746" s="170" t="str">
        <f>IF(ISBLANK(Nomen.complète!E746),"-",Nomen.complète!E746)</f>
        <v>-</v>
      </c>
      <c r="C746" s="165" t="str">
        <f>IF(ISBLANK(Nomen.complète!F746),"-",Nomen.complète!F746)</f>
        <v>-</v>
      </c>
      <c r="D746" s="75" t="str">
        <f t="shared" si="11"/>
        <v>-</v>
      </c>
    </row>
    <row r="747" spans="1:4" x14ac:dyDescent="0.2">
      <c r="A747" s="169" t="str">
        <f>IF(ISBLANK(Nomen.complète!D747),"-",Nomen.complète!D747)</f>
        <v>-</v>
      </c>
      <c r="B747" s="170" t="str">
        <f>IF(ISBLANK(Nomen.complète!E747),"-",Nomen.complète!E747)</f>
        <v>-</v>
      </c>
      <c r="C747" s="165" t="str">
        <f>IF(ISBLANK(Nomen.complète!F747),"-",Nomen.complète!F747)</f>
        <v>-</v>
      </c>
      <c r="D747" s="75" t="str">
        <f t="shared" si="11"/>
        <v>-</v>
      </c>
    </row>
    <row r="748" spans="1:4" x14ac:dyDescent="0.2">
      <c r="A748" s="169" t="str">
        <f>IF(ISBLANK(Nomen.complète!D748),"-",Nomen.complète!D748)</f>
        <v>-</v>
      </c>
      <c r="B748" s="170" t="str">
        <f>IF(ISBLANK(Nomen.complète!E748),"-",Nomen.complète!E748)</f>
        <v>-</v>
      </c>
      <c r="C748" s="165" t="str">
        <f>IF(ISBLANK(Nomen.complète!F748),"-",Nomen.complète!F748)</f>
        <v>-</v>
      </c>
      <c r="D748" s="75" t="str">
        <f t="shared" si="11"/>
        <v>-</v>
      </c>
    </row>
    <row r="749" spans="1:4" x14ac:dyDescent="0.2">
      <c r="A749" s="169" t="str">
        <f>IF(ISBLANK(Nomen.complète!D749),"-",Nomen.complète!D749)</f>
        <v>-</v>
      </c>
      <c r="B749" s="170" t="str">
        <f>IF(ISBLANK(Nomen.complète!E749),"-",Nomen.complète!E749)</f>
        <v>-</v>
      </c>
      <c r="C749" s="165" t="str">
        <f>IF(ISBLANK(Nomen.complète!F749),"-",Nomen.complète!F749)</f>
        <v>-</v>
      </c>
      <c r="D749" s="75" t="str">
        <f t="shared" si="11"/>
        <v>-</v>
      </c>
    </row>
    <row r="750" spans="1:4" x14ac:dyDescent="0.2">
      <c r="A750" s="169" t="str">
        <f>IF(ISBLANK(Nomen.complète!D750),"-",Nomen.complète!D750)</f>
        <v>-</v>
      </c>
      <c r="B750" s="170" t="str">
        <f>IF(ISBLANK(Nomen.complète!E750),"-",Nomen.complète!E750)</f>
        <v>-</v>
      </c>
      <c r="C750" s="165" t="str">
        <f>IF(ISBLANK(Nomen.complète!F750),"-",Nomen.complète!F750)</f>
        <v>-</v>
      </c>
      <c r="D750" s="75" t="str">
        <f t="shared" si="11"/>
        <v>-</v>
      </c>
    </row>
    <row r="751" spans="1:4" x14ac:dyDescent="0.2">
      <c r="A751" s="169" t="str">
        <f>IF(ISBLANK(Nomen.complète!D751),"-",Nomen.complète!D751)</f>
        <v>-</v>
      </c>
      <c r="B751" s="170" t="str">
        <f>IF(ISBLANK(Nomen.complète!E751),"-",Nomen.complète!E751)</f>
        <v>-</v>
      </c>
      <c r="C751" s="165" t="str">
        <f>IF(ISBLANK(Nomen.complète!F751),"-",Nomen.complète!F751)</f>
        <v>-</v>
      </c>
      <c r="D751" s="75" t="str">
        <f t="shared" si="11"/>
        <v>-</v>
      </c>
    </row>
    <row r="752" spans="1:4" x14ac:dyDescent="0.2">
      <c r="A752" s="169" t="str">
        <f>IF(ISBLANK(Nomen.complète!D752),"-",Nomen.complète!D752)</f>
        <v>-</v>
      </c>
      <c r="B752" s="170" t="str">
        <f>IF(ISBLANK(Nomen.complète!E752),"-",Nomen.complète!E752)</f>
        <v>-</v>
      </c>
      <c r="C752" s="165" t="str">
        <f>IF(ISBLANK(Nomen.complète!F752),"-",Nomen.complète!F752)</f>
        <v>-</v>
      </c>
      <c r="D752" s="75" t="str">
        <f t="shared" si="11"/>
        <v>-</v>
      </c>
    </row>
    <row r="753" spans="1:4" x14ac:dyDescent="0.2">
      <c r="A753" s="169" t="str">
        <f>IF(ISBLANK(Nomen.complète!D753),"-",Nomen.complète!D753)</f>
        <v>-</v>
      </c>
      <c r="B753" s="170" t="str">
        <f>IF(ISBLANK(Nomen.complète!E753),"-",Nomen.complète!E753)</f>
        <v>-</v>
      </c>
      <c r="C753" s="165" t="str">
        <f>IF(ISBLANK(Nomen.complète!F753),"-",Nomen.complète!F753)</f>
        <v>-</v>
      </c>
      <c r="D753" s="75" t="str">
        <f t="shared" si="11"/>
        <v>-</v>
      </c>
    </row>
    <row r="754" spans="1:4" x14ac:dyDescent="0.2">
      <c r="A754" s="169" t="str">
        <f>IF(ISBLANK(Nomen.complète!D754),"-",Nomen.complète!D754)</f>
        <v>-</v>
      </c>
      <c r="B754" s="170" t="str">
        <f>IF(ISBLANK(Nomen.complète!E754),"-",Nomen.complète!E754)</f>
        <v>-</v>
      </c>
      <c r="C754" s="165" t="str">
        <f>IF(ISBLANK(Nomen.complète!F754),"-",Nomen.complète!F754)</f>
        <v>-</v>
      </c>
      <c r="D754" s="75" t="str">
        <f t="shared" si="11"/>
        <v>-</v>
      </c>
    </row>
    <row r="755" spans="1:4" x14ac:dyDescent="0.2">
      <c r="A755" s="169" t="str">
        <f>IF(ISBLANK(Nomen.complète!D755),"-",Nomen.complète!D755)</f>
        <v>-</v>
      </c>
      <c r="B755" s="170" t="str">
        <f>IF(ISBLANK(Nomen.complète!E755),"-",Nomen.complète!E755)</f>
        <v>-</v>
      </c>
      <c r="C755" s="165" t="str">
        <f>IF(ISBLANK(Nomen.complète!F755),"-",Nomen.complète!F755)</f>
        <v>-</v>
      </c>
      <c r="D755" s="75" t="str">
        <f t="shared" si="11"/>
        <v>-</v>
      </c>
    </row>
    <row r="756" spans="1:4" x14ac:dyDescent="0.2">
      <c r="A756" s="169" t="str">
        <f>IF(ISBLANK(Nomen.complète!D756),"-",Nomen.complète!D756)</f>
        <v>-</v>
      </c>
      <c r="B756" s="170" t="str">
        <f>IF(ISBLANK(Nomen.complète!E756),"-",Nomen.complète!E756)</f>
        <v>-</v>
      </c>
      <c r="C756" s="165" t="str">
        <f>IF(ISBLANK(Nomen.complète!F756),"-",Nomen.complète!F756)</f>
        <v>-</v>
      </c>
      <c r="D756" s="75" t="str">
        <f t="shared" si="11"/>
        <v>-</v>
      </c>
    </row>
    <row r="757" spans="1:4" x14ac:dyDescent="0.2">
      <c r="A757" s="169" t="str">
        <f>IF(ISBLANK(Nomen.complète!D757),"-",Nomen.complète!D757)</f>
        <v>-</v>
      </c>
      <c r="B757" s="170" t="str">
        <f>IF(ISBLANK(Nomen.complète!E757),"-",Nomen.complète!E757)</f>
        <v>-</v>
      </c>
      <c r="C757" s="165" t="str">
        <f>IF(ISBLANK(Nomen.complète!F757),"-",Nomen.complète!F757)</f>
        <v>-</v>
      </c>
      <c r="D757" s="75" t="str">
        <f t="shared" si="11"/>
        <v>-</v>
      </c>
    </row>
    <row r="758" spans="1:4" x14ac:dyDescent="0.2">
      <c r="A758" s="169" t="str">
        <f>IF(ISBLANK(Nomen.complète!D758),"-",Nomen.complète!D758)</f>
        <v>-</v>
      </c>
      <c r="B758" s="170" t="str">
        <f>IF(ISBLANK(Nomen.complète!E758),"-",Nomen.complète!E758)</f>
        <v>-</v>
      </c>
      <c r="C758" s="165" t="str">
        <f>IF(ISBLANK(Nomen.complète!F758),"-",Nomen.complète!F758)</f>
        <v>-</v>
      </c>
      <c r="D758" s="75" t="str">
        <f t="shared" si="11"/>
        <v>-</v>
      </c>
    </row>
    <row r="759" spans="1:4" x14ac:dyDescent="0.2">
      <c r="A759" s="169" t="str">
        <f>IF(ISBLANK(Nomen.complète!D759),"-",Nomen.complète!D759)</f>
        <v>-</v>
      </c>
      <c r="B759" s="170" t="str">
        <f>IF(ISBLANK(Nomen.complète!E759),"-",Nomen.complète!E759)</f>
        <v>-</v>
      </c>
      <c r="C759" s="165" t="str">
        <f>IF(ISBLANK(Nomen.complète!F759),"-",Nomen.complète!F759)</f>
        <v>-</v>
      </c>
      <c r="D759" s="75" t="str">
        <f t="shared" si="11"/>
        <v>-</v>
      </c>
    </row>
    <row r="760" spans="1:4" x14ac:dyDescent="0.2">
      <c r="A760" s="169" t="str">
        <f>IF(ISBLANK(Nomen.complète!D760),"-",Nomen.complète!D760)</f>
        <v>-</v>
      </c>
      <c r="B760" s="170" t="str">
        <f>IF(ISBLANK(Nomen.complète!E760),"-",Nomen.complète!E760)</f>
        <v>-</v>
      </c>
      <c r="C760" s="165" t="str">
        <f>IF(ISBLANK(Nomen.complète!F760),"-",Nomen.complète!F760)</f>
        <v>-</v>
      </c>
      <c r="D760" s="75" t="str">
        <f t="shared" si="11"/>
        <v>-</v>
      </c>
    </row>
    <row r="761" spans="1:4" x14ac:dyDescent="0.2">
      <c r="A761" s="169" t="str">
        <f>IF(ISBLANK(Nomen.complète!D761),"-",Nomen.complète!D761)</f>
        <v>-</v>
      </c>
      <c r="B761" s="170" t="str">
        <f>IF(ISBLANK(Nomen.complète!E761),"-",Nomen.complète!E761)</f>
        <v>-</v>
      </c>
      <c r="C761" s="165" t="str">
        <f>IF(ISBLANK(Nomen.complète!F761),"-",Nomen.complète!F761)</f>
        <v>-</v>
      </c>
      <c r="D761" s="75" t="str">
        <f t="shared" si="11"/>
        <v>-</v>
      </c>
    </row>
    <row r="762" spans="1:4" x14ac:dyDescent="0.2">
      <c r="A762" s="169" t="str">
        <f>IF(ISBLANK(Nomen.complète!D762),"-",Nomen.complète!D762)</f>
        <v>-</v>
      </c>
      <c r="B762" s="170" t="str">
        <f>IF(ISBLANK(Nomen.complète!E762),"-",Nomen.complète!E762)</f>
        <v>-</v>
      </c>
      <c r="C762" s="165" t="str">
        <f>IF(ISBLANK(Nomen.complète!F762),"-",Nomen.complète!F762)</f>
        <v>-</v>
      </c>
      <c r="D762" s="75" t="str">
        <f t="shared" si="11"/>
        <v>-</v>
      </c>
    </row>
    <row r="763" spans="1:4" x14ac:dyDescent="0.2">
      <c r="A763" s="169" t="str">
        <f>IF(ISBLANK(Nomen.complète!D763),"-",Nomen.complète!D763)</f>
        <v>-</v>
      </c>
      <c r="B763" s="170" t="str">
        <f>IF(ISBLANK(Nomen.complète!E763),"-",Nomen.complète!E763)</f>
        <v>-</v>
      </c>
      <c r="C763" s="165" t="str">
        <f>IF(ISBLANK(Nomen.complète!F763),"-",Nomen.complète!F763)</f>
        <v>-</v>
      </c>
      <c r="D763" s="75" t="str">
        <f t="shared" si="11"/>
        <v>-</v>
      </c>
    </row>
    <row r="764" spans="1:4" x14ac:dyDescent="0.2">
      <c r="A764" s="169" t="str">
        <f>IF(ISBLANK(Nomen.complète!D764),"-",Nomen.complète!D764)</f>
        <v>-</v>
      </c>
      <c r="B764" s="170" t="str">
        <f>IF(ISBLANK(Nomen.complète!E764),"-",Nomen.complète!E764)</f>
        <v>-</v>
      </c>
      <c r="C764" s="165" t="str">
        <f>IF(ISBLANK(Nomen.complète!F764),"-",Nomen.complète!F764)</f>
        <v>-</v>
      </c>
      <c r="D764" s="75" t="str">
        <f t="shared" si="11"/>
        <v>-</v>
      </c>
    </row>
    <row r="765" spans="1:4" x14ac:dyDescent="0.2">
      <c r="A765" s="169" t="str">
        <f>IF(ISBLANK(Nomen.complète!D765),"-",Nomen.complète!D765)</f>
        <v>-</v>
      </c>
      <c r="B765" s="170" t="str">
        <f>IF(ISBLANK(Nomen.complète!E765),"-",Nomen.complète!E765)</f>
        <v>-</v>
      </c>
      <c r="C765" s="165" t="str">
        <f>IF(ISBLANK(Nomen.complète!F765),"-",Nomen.complète!F765)</f>
        <v>-</v>
      </c>
      <c r="D765" s="75" t="str">
        <f t="shared" si="11"/>
        <v>-</v>
      </c>
    </row>
    <row r="766" spans="1:4" x14ac:dyDescent="0.2">
      <c r="A766" s="169" t="str">
        <f>IF(ISBLANK(Nomen.complète!D766),"-",Nomen.complète!D766)</f>
        <v>-</v>
      </c>
      <c r="B766" s="170" t="str">
        <f>IF(ISBLANK(Nomen.complète!E766),"-",Nomen.complète!E766)</f>
        <v>-</v>
      </c>
      <c r="C766" s="165" t="str">
        <f>IF(ISBLANK(Nomen.complète!F766),"-",Nomen.complète!F766)</f>
        <v>-</v>
      </c>
      <c r="D766" s="75" t="str">
        <f t="shared" si="11"/>
        <v>-</v>
      </c>
    </row>
    <row r="767" spans="1:4" x14ac:dyDescent="0.2">
      <c r="A767" s="169" t="str">
        <f>IF(ISBLANK(Nomen.complète!D767),"-",Nomen.complète!D767)</f>
        <v>-</v>
      </c>
      <c r="B767" s="170" t="str">
        <f>IF(ISBLANK(Nomen.complète!E767),"-",Nomen.complète!E767)</f>
        <v>-</v>
      </c>
      <c r="C767" s="165" t="str">
        <f>IF(ISBLANK(Nomen.complète!F767),"-",Nomen.complète!F767)</f>
        <v>-</v>
      </c>
      <c r="D767" s="75" t="str">
        <f t="shared" si="11"/>
        <v>-</v>
      </c>
    </row>
    <row r="768" spans="1:4" x14ac:dyDescent="0.2">
      <c r="A768" s="169" t="str">
        <f>IF(ISBLANK(Nomen.complète!D768),"-",Nomen.complète!D768)</f>
        <v>-</v>
      </c>
      <c r="B768" s="170" t="str">
        <f>IF(ISBLANK(Nomen.complète!E768),"-",Nomen.complète!E768)</f>
        <v>-</v>
      </c>
      <c r="C768" s="165" t="str">
        <f>IF(ISBLANK(Nomen.complète!F768),"-",Nomen.complète!F768)</f>
        <v>-</v>
      </c>
      <c r="D768" s="75" t="str">
        <f t="shared" si="11"/>
        <v>-</v>
      </c>
    </row>
    <row r="769" spans="1:4" x14ac:dyDescent="0.2">
      <c r="A769" s="169" t="str">
        <f>IF(ISBLANK(Nomen.complète!D769),"-",Nomen.complète!D769)</f>
        <v>-</v>
      </c>
      <c r="B769" s="170" t="str">
        <f>IF(ISBLANK(Nomen.complète!E769),"-",Nomen.complète!E769)</f>
        <v>-</v>
      </c>
      <c r="C769" s="165" t="str">
        <f>IF(ISBLANK(Nomen.complète!F769),"-",Nomen.complète!F769)</f>
        <v>-</v>
      </c>
      <c r="D769" s="75" t="str">
        <f t="shared" si="11"/>
        <v>-</v>
      </c>
    </row>
    <row r="770" spans="1:4" x14ac:dyDescent="0.2">
      <c r="A770" s="169" t="str">
        <f>IF(ISBLANK(Nomen.complète!D770),"-",Nomen.complète!D770)</f>
        <v>-</v>
      </c>
      <c r="B770" s="170" t="str">
        <f>IF(ISBLANK(Nomen.complète!E770),"-",Nomen.complète!E770)</f>
        <v>-</v>
      </c>
      <c r="C770" s="165" t="str">
        <f>IF(ISBLANK(Nomen.complète!F770),"-",Nomen.complète!F770)</f>
        <v>-</v>
      </c>
      <c r="D770" s="75" t="str">
        <f t="shared" si="11"/>
        <v>-</v>
      </c>
    </row>
    <row r="771" spans="1:4" x14ac:dyDescent="0.2">
      <c r="A771" s="169" t="str">
        <f>IF(ISBLANK(Nomen.complète!D771),"-",Nomen.complète!D771)</f>
        <v>-</v>
      </c>
      <c r="B771" s="170" t="str">
        <f>IF(ISBLANK(Nomen.complète!E771),"-",Nomen.complète!E771)</f>
        <v>-</v>
      </c>
      <c r="C771" s="165" t="str">
        <f>IF(ISBLANK(Nomen.complète!F771),"-",Nomen.complète!F771)</f>
        <v>-</v>
      </c>
      <c r="D771" s="75" t="str">
        <f t="shared" si="11"/>
        <v>-</v>
      </c>
    </row>
    <row r="772" spans="1:4" x14ac:dyDescent="0.2">
      <c r="A772" s="169" t="str">
        <f>IF(ISBLANK(Nomen.complète!D772),"-",Nomen.complète!D772)</f>
        <v>-</v>
      </c>
      <c r="B772" s="170" t="str">
        <f>IF(ISBLANK(Nomen.complète!E772),"-",Nomen.complète!E772)</f>
        <v>-</v>
      </c>
      <c r="C772" s="165" t="str">
        <f>IF(ISBLANK(Nomen.complète!F772),"-",Nomen.complète!F772)</f>
        <v>-</v>
      </c>
      <c r="D772" s="75" t="str">
        <f t="shared" si="11"/>
        <v>-</v>
      </c>
    </row>
    <row r="773" spans="1:4" x14ac:dyDescent="0.2">
      <c r="A773" s="169" t="str">
        <f>IF(ISBLANK(Nomen.complète!D773),"-",Nomen.complète!D773)</f>
        <v>-</v>
      </c>
      <c r="B773" s="170" t="str">
        <f>IF(ISBLANK(Nomen.complète!E773),"-",Nomen.complète!E773)</f>
        <v>-</v>
      </c>
      <c r="C773" s="165" t="str">
        <f>IF(ISBLANK(Nomen.complète!F773),"-",Nomen.complète!F773)</f>
        <v>-</v>
      </c>
      <c r="D773" s="75" t="str">
        <f t="shared" ref="D773:D836" si="12">IF(B773="-",B773,C773&amp; " (" &amp;B773&amp;")")</f>
        <v>-</v>
      </c>
    </row>
    <row r="774" spans="1:4" x14ac:dyDescent="0.2">
      <c r="A774" s="169" t="str">
        <f>IF(ISBLANK(Nomen.complète!D774),"-",Nomen.complète!D774)</f>
        <v>-</v>
      </c>
      <c r="B774" s="170" t="str">
        <f>IF(ISBLANK(Nomen.complète!E774),"-",Nomen.complète!E774)</f>
        <v>-</v>
      </c>
      <c r="C774" s="165" t="str">
        <f>IF(ISBLANK(Nomen.complète!F774),"-",Nomen.complète!F774)</f>
        <v>-</v>
      </c>
      <c r="D774" s="75" t="str">
        <f t="shared" si="12"/>
        <v>-</v>
      </c>
    </row>
    <row r="775" spans="1:4" x14ac:dyDescent="0.2">
      <c r="A775" s="169" t="str">
        <f>IF(ISBLANK(Nomen.complète!D775),"-",Nomen.complète!D775)</f>
        <v>-</v>
      </c>
      <c r="B775" s="170" t="str">
        <f>IF(ISBLANK(Nomen.complète!E775),"-",Nomen.complète!E775)</f>
        <v>-</v>
      </c>
      <c r="C775" s="165" t="str">
        <f>IF(ISBLANK(Nomen.complète!F775),"-",Nomen.complète!F775)</f>
        <v>-</v>
      </c>
      <c r="D775" s="75" t="str">
        <f t="shared" si="12"/>
        <v>-</v>
      </c>
    </row>
    <row r="776" spans="1:4" x14ac:dyDescent="0.2">
      <c r="A776" s="169" t="str">
        <f>IF(ISBLANK(Nomen.complète!D776),"-",Nomen.complète!D776)</f>
        <v>-</v>
      </c>
      <c r="B776" s="170" t="str">
        <f>IF(ISBLANK(Nomen.complète!E776),"-",Nomen.complète!E776)</f>
        <v>-</v>
      </c>
      <c r="C776" s="165" t="str">
        <f>IF(ISBLANK(Nomen.complète!F776),"-",Nomen.complète!F776)</f>
        <v>-</v>
      </c>
      <c r="D776" s="75" t="str">
        <f t="shared" si="12"/>
        <v>-</v>
      </c>
    </row>
    <row r="777" spans="1:4" x14ac:dyDescent="0.2">
      <c r="A777" s="169" t="str">
        <f>IF(ISBLANK(Nomen.complète!D777),"-",Nomen.complète!D777)</f>
        <v>-</v>
      </c>
      <c r="B777" s="170" t="str">
        <f>IF(ISBLANK(Nomen.complète!E777),"-",Nomen.complète!E777)</f>
        <v>-</v>
      </c>
      <c r="C777" s="165" t="str">
        <f>IF(ISBLANK(Nomen.complète!F777),"-",Nomen.complète!F777)</f>
        <v>-</v>
      </c>
      <c r="D777" s="75" t="str">
        <f t="shared" si="12"/>
        <v>-</v>
      </c>
    </row>
    <row r="778" spans="1:4" x14ac:dyDescent="0.2">
      <c r="A778" s="169" t="str">
        <f>IF(ISBLANK(Nomen.complète!D778),"-",Nomen.complète!D778)</f>
        <v>-</v>
      </c>
      <c r="B778" s="170" t="str">
        <f>IF(ISBLANK(Nomen.complète!E778),"-",Nomen.complète!E778)</f>
        <v>-</v>
      </c>
      <c r="C778" s="165" t="str">
        <f>IF(ISBLANK(Nomen.complète!F778),"-",Nomen.complète!F778)</f>
        <v>-</v>
      </c>
      <c r="D778" s="75" t="str">
        <f t="shared" si="12"/>
        <v>-</v>
      </c>
    </row>
    <row r="779" spans="1:4" x14ac:dyDescent="0.2">
      <c r="A779" s="169" t="str">
        <f>IF(ISBLANK(Nomen.complète!D779),"-",Nomen.complète!D779)</f>
        <v>-</v>
      </c>
      <c r="B779" s="170" t="str">
        <f>IF(ISBLANK(Nomen.complète!E779),"-",Nomen.complète!E779)</f>
        <v>-</v>
      </c>
      <c r="C779" s="165" t="str">
        <f>IF(ISBLANK(Nomen.complète!F779),"-",Nomen.complète!F779)</f>
        <v>-</v>
      </c>
      <c r="D779" s="75" t="str">
        <f t="shared" si="12"/>
        <v>-</v>
      </c>
    </row>
    <row r="780" spans="1:4" x14ac:dyDescent="0.2">
      <c r="A780" s="169" t="str">
        <f>IF(ISBLANK(Nomen.complète!D780),"-",Nomen.complète!D780)</f>
        <v>-</v>
      </c>
      <c r="B780" s="170" t="str">
        <f>IF(ISBLANK(Nomen.complète!E780),"-",Nomen.complète!E780)</f>
        <v>-</v>
      </c>
      <c r="C780" s="165" t="str">
        <f>IF(ISBLANK(Nomen.complète!F780),"-",Nomen.complète!F780)</f>
        <v>-</v>
      </c>
      <c r="D780" s="75" t="str">
        <f t="shared" si="12"/>
        <v>-</v>
      </c>
    </row>
    <row r="781" spans="1:4" x14ac:dyDescent="0.2">
      <c r="A781" s="169" t="str">
        <f>IF(ISBLANK(Nomen.complète!D781),"-",Nomen.complète!D781)</f>
        <v>-</v>
      </c>
      <c r="B781" s="170" t="str">
        <f>IF(ISBLANK(Nomen.complète!E781),"-",Nomen.complète!E781)</f>
        <v>-</v>
      </c>
      <c r="C781" s="165" t="str">
        <f>IF(ISBLANK(Nomen.complète!F781),"-",Nomen.complète!F781)</f>
        <v>-</v>
      </c>
      <c r="D781" s="75" t="str">
        <f t="shared" si="12"/>
        <v>-</v>
      </c>
    </row>
    <row r="782" spans="1:4" x14ac:dyDescent="0.2">
      <c r="A782" s="169" t="str">
        <f>IF(ISBLANK(Nomen.complète!D782),"-",Nomen.complète!D782)</f>
        <v>-</v>
      </c>
      <c r="B782" s="170" t="str">
        <f>IF(ISBLANK(Nomen.complète!E782),"-",Nomen.complète!E782)</f>
        <v>-</v>
      </c>
      <c r="C782" s="165" t="str">
        <f>IF(ISBLANK(Nomen.complète!F782),"-",Nomen.complète!F782)</f>
        <v>-</v>
      </c>
      <c r="D782" s="75" t="str">
        <f t="shared" si="12"/>
        <v>-</v>
      </c>
    </row>
    <row r="783" spans="1:4" x14ac:dyDescent="0.2">
      <c r="A783" s="169" t="str">
        <f>IF(ISBLANK(Nomen.complète!D783),"-",Nomen.complète!D783)</f>
        <v>-</v>
      </c>
      <c r="B783" s="170" t="str">
        <f>IF(ISBLANK(Nomen.complète!E783),"-",Nomen.complète!E783)</f>
        <v>-</v>
      </c>
      <c r="C783" s="165" t="str">
        <f>IF(ISBLANK(Nomen.complète!F783),"-",Nomen.complète!F783)</f>
        <v>-</v>
      </c>
      <c r="D783" s="75" t="str">
        <f t="shared" si="12"/>
        <v>-</v>
      </c>
    </row>
    <row r="784" spans="1:4" x14ac:dyDescent="0.2">
      <c r="A784" s="169" t="str">
        <f>IF(ISBLANK(Nomen.complète!D784),"-",Nomen.complète!D784)</f>
        <v>-</v>
      </c>
      <c r="B784" s="170" t="str">
        <f>IF(ISBLANK(Nomen.complète!E784),"-",Nomen.complète!E784)</f>
        <v>-</v>
      </c>
      <c r="C784" s="165" t="str">
        <f>IF(ISBLANK(Nomen.complète!F784),"-",Nomen.complète!F784)</f>
        <v>-</v>
      </c>
      <c r="D784" s="75" t="str">
        <f t="shared" si="12"/>
        <v>-</v>
      </c>
    </row>
    <row r="785" spans="1:4" x14ac:dyDescent="0.2">
      <c r="A785" s="169" t="str">
        <f>IF(ISBLANK(Nomen.complète!D785),"-",Nomen.complète!D785)</f>
        <v>-</v>
      </c>
      <c r="B785" s="170" t="str">
        <f>IF(ISBLANK(Nomen.complète!E785),"-",Nomen.complète!E785)</f>
        <v>-</v>
      </c>
      <c r="C785" s="165" t="str">
        <f>IF(ISBLANK(Nomen.complète!F785),"-",Nomen.complète!F785)</f>
        <v>-</v>
      </c>
      <c r="D785" s="75" t="str">
        <f t="shared" si="12"/>
        <v>-</v>
      </c>
    </row>
    <row r="786" spans="1:4" x14ac:dyDescent="0.2">
      <c r="A786" s="169" t="str">
        <f>IF(ISBLANK(Nomen.complète!D786),"-",Nomen.complète!D786)</f>
        <v>-</v>
      </c>
      <c r="B786" s="170" t="str">
        <f>IF(ISBLANK(Nomen.complète!E786),"-",Nomen.complète!E786)</f>
        <v>-</v>
      </c>
      <c r="C786" s="165" t="str">
        <f>IF(ISBLANK(Nomen.complète!F786),"-",Nomen.complète!F786)</f>
        <v>-</v>
      </c>
      <c r="D786" s="75" t="str">
        <f t="shared" si="12"/>
        <v>-</v>
      </c>
    </row>
    <row r="787" spans="1:4" x14ac:dyDescent="0.2">
      <c r="A787" s="169" t="str">
        <f>IF(ISBLANK(Nomen.complète!D787),"-",Nomen.complète!D787)</f>
        <v>-</v>
      </c>
      <c r="B787" s="170" t="str">
        <f>IF(ISBLANK(Nomen.complète!E787),"-",Nomen.complète!E787)</f>
        <v>-</v>
      </c>
      <c r="C787" s="165" t="str">
        <f>IF(ISBLANK(Nomen.complète!F787),"-",Nomen.complète!F787)</f>
        <v>-</v>
      </c>
      <c r="D787" s="75" t="str">
        <f t="shared" si="12"/>
        <v>-</v>
      </c>
    </row>
    <row r="788" spans="1:4" x14ac:dyDescent="0.2">
      <c r="A788" s="169" t="str">
        <f>IF(ISBLANK(Nomen.complète!D788),"-",Nomen.complète!D788)</f>
        <v>-</v>
      </c>
      <c r="B788" s="170" t="str">
        <f>IF(ISBLANK(Nomen.complète!E788),"-",Nomen.complète!E788)</f>
        <v>-</v>
      </c>
      <c r="C788" s="165" t="str">
        <f>IF(ISBLANK(Nomen.complète!F788),"-",Nomen.complète!F788)</f>
        <v>-</v>
      </c>
      <c r="D788" s="75" t="str">
        <f t="shared" si="12"/>
        <v>-</v>
      </c>
    </row>
    <row r="789" spans="1:4" x14ac:dyDescent="0.2">
      <c r="A789" s="169" t="str">
        <f>IF(ISBLANK(Nomen.complète!D789),"-",Nomen.complète!D789)</f>
        <v>-</v>
      </c>
      <c r="B789" s="170" t="str">
        <f>IF(ISBLANK(Nomen.complète!E789),"-",Nomen.complète!E789)</f>
        <v>-</v>
      </c>
      <c r="C789" s="165" t="str">
        <f>IF(ISBLANK(Nomen.complète!F789),"-",Nomen.complète!F789)</f>
        <v>-</v>
      </c>
      <c r="D789" s="75" t="str">
        <f t="shared" si="12"/>
        <v>-</v>
      </c>
    </row>
    <row r="790" spans="1:4" x14ac:dyDescent="0.2">
      <c r="A790" s="169" t="str">
        <f>IF(ISBLANK(Nomen.complète!D790),"-",Nomen.complète!D790)</f>
        <v>-</v>
      </c>
      <c r="B790" s="170" t="str">
        <f>IF(ISBLANK(Nomen.complète!E790),"-",Nomen.complète!E790)</f>
        <v>-</v>
      </c>
      <c r="C790" s="165" t="str">
        <f>IF(ISBLANK(Nomen.complète!F790),"-",Nomen.complète!F790)</f>
        <v>-</v>
      </c>
      <c r="D790" s="75" t="str">
        <f t="shared" si="12"/>
        <v>-</v>
      </c>
    </row>
    <row r="791" spans="1:4" x14ac:dyDescent="0.2">
      <c r="A791" s="169" t="str">
        <f>IF(ISBLANK(Nomen.complète!D791),"-",Nomen.complète!D791)</f>
        <v>-</v>
      </c>
      <c r="B791" s="170" t="str">
        <f>IF(ISBLANK(Nomen.complète!E791),"-",Nomen.complète!E791)</f>
        <v>-</v>
      </c>
      <c r="C791" s="165" t="str">
        <f>IF(ISBLANK(Nomen.complète!F791),"-",Nomen.complète!F791)</f>
        <v>-</v>
      </c>
      <c r="D791" s="75" t="str">
        <f t="shared" si="12"/>
        <v>-</v>
      </c>
    </row>
    <row r="792" spans="1:4" x14ac:dyDescent="0.2">
      <c r="A792" s="169" t="str">
        <f>IF(ISBLANK(Nomen.complète!D792),"-",Nomen.complète!D792)</f>
        <v>-</v>
      </c>
      <c r="B792" s="170" t="str">
        <f>IF(ISBLANK(Nomen.complète!E792),"-",Nomen.complète!E792)</f>
        <v>-</v>
      </c>
      <c r="C792" s="165" t="str">
        <f>IF(ISBLANK(Nomen.complète!F792),"-",Nomen.complète!F792)</f>
        <v>-</v>
      </c>
      <c r="D792" s="75" t="str">
        <f t="shared" si="12"/>
        <v>-</v>
      </c>
    </row>
    <row r="793" spans="1:4" x14ac:dyDescent="0.2">
      <c r="A793" s="169" t="str">
        <f>IF(ISBLANK(Nomen.complète!D793),"-",Nomen.complète!D793)</f>
        <v>-</v>
      </c>
      <c r="B793" s="170" t="str">
        <f>IF(ISBLANK(Nomen.complète!E793),"-",Nomen.complète!E793)</f>
        <v>-</v>
      </c>
      <c r="C793" s="165" t="str">
        <f>IF(ISBLANK(Nomen.complète!F793),"-",Nomen.complète!F793)</f>
        <v>-</v>
      </c>
      <c r="D793" s="75" t="str">
        <f t="shared" si="12"/>
        <v>-</v>
      </c>
    </row>
    <row r="794" spans="1:4" x14ac:dyDescent="0.2">
      <c r="A794" s="169" t="str">
        <f>IF(ISBLANK(Nomen.complète!D794),"-",Nomen.complète!D794)</f>
        <v>-</v>
      </c>
      <c r="B794" s="170" t="str">
        <f>IF(ISBLANK(Nomen.complète!E794),"-",Nomen.complète!E794)</f>
        <v>-</v>
      </c>
      <c r="C794" s="165" t="str">
        <f>IF(ISBLANK(Nomen.complète!F794),"-",Nomen.complète!F794)</f>
        <v>-</v>
      </c>
      <c r="D794" s="75" t="str">
        <f t="shared" si="12"/>
        <v>-</v>
      </c>
    </row>
    <row r="795" spans="1:4" x14ac:dyDescent="0.2">
      <c r="A795" s="169" t="str">
        <f>IF(ISBLANK(Nomen.complète!D795),"-",Nomen.complète!D795)</f>
        <v>-</v>
      </c>
      <c r="B795" s="170" t="str">
        <f>IF(ISBLANK(Nomen.complète!E795),"-",Nomen.complète!E795)</f>
        <v>-</v>
      </c>
      <c r="C795" s="165" t="str">
        <f>IF(ISBLANK(Nomen.complète!F795),"-",Nomen.complète!F795)</f>
        <v>-</v>
      </c>
      <c r="D795" s="75" t="str">
        <f t="shared" si="12"/>
        <v>-</v>
      </c>
    </row>
    <row r="796" spans="1:4" x14ac:dyDescent="0.2">
      <c r="A796" s="169" t="str">
        <f>IF(ISBLANK(Nomen.complète!D796),"-",Nomen.complète!D796)</f>
        <v>-</v>
      </c>
      <c r="B796" s="170" t="str">
        <f>IF(ISBLANK(Nomen.complète!E796),"-",Nomen.complète!E796)</f>
        <v>-</v>
      </c>
      <c r="C796" s="165" t="str">
        <f>IF(ISBLANK(Nomen.complète!F796),"-",Nomen.complète!F796)</f>
        <v>-</v>
      </c>
      <c r="D796" s="75" t="str">
        <f t="shared" si="12"/>
        <v>-</v>
      </c>
    </row>
    <row r="797" spans="1:4" x14ac:dyDescent="0.2">
      <c r="A797" s="169" t="str">
        <f>IF(ISBLANK(Nomen.complète!D797),"-",Nomen.complète!D797)</f>
        <v>-</v>
      </c>
      <c r="B797" s="170" t="str">
        <f>IF(ISBLANK(Nomen.complète!E797),"-",Nomen.complète!E797)</f>
        <v>-</v>
      </c>
      <c r="C797" s="165" t="str">
        <f>IF(ISBLANK(Nomen.complète!F797),"-",Nomen.complète!F797)</f>
        <v>-</v>
      </c>
      <c r="D797" s="75" t="str">
        <f t="shared" si="12"/>
        <v>-</v>
      </c>
    </row>
    <row r="798" spans="1:4" x14ac:dyDescent="0.2">
      <c r="A798" s="169" t="str">
        <f>IF(ISBLANK(Nomen.complète!D798),"-",Nomen.complète!D798)</f>
        <v>-</v>
      </c>
      <c r="B798" s="170" t="str">
        <f>IF(ISBLANK(Nomen.complète!E798),"-",Nomen.complète!E798)</f>
        <v>-</v>
      </c>
      <c r="C798" s="165" t="str">
        <f>IF(ISBLANK(Nomen.complète!F798),"-",Nomen.complète!F798)</f>
        <v>-</v>
      </c>
      <c r="D798" s="75" t="str">
        <f t="shared" si="12"/>
        <v>-</v>
      </c>
    </row>
    <row r="799" spans="1:4" x14ac:dyDescent="0.2">
      <c r="A799" s="169" t="str">
        <f>IF(ISBLANK(Nomen.complète!D799),"-",Nomen.complète!D799)</f>
        <v>-</v>
      </c>
      <c r="B799" s="170" t="str">
        <f>IF(ISBLANK(Nomen.complète!E799),"-",Nomen.complète!E799)</f>
        <v>-</v>
      </c>
      <c r="C799" s="165" t="str">
        <f>IF(ISBLANK(Nomen.complète!F799),"-",Nomen.complète!F799)</f>
        <v>-</v>
      </c>
      <c r="D799" s="75" t="str">
        <f t="shared" si="12"/>
        <v>-</v>
      </c>
    </row>
    <row r="800" spans="1:4" x14ac:dyDescent="0.2">
      <c r="A800" s="169" t="str">
        <f>IF(ISBLANK(Nomen.complète!D800),"-",Nomen.complète!D800)</f>
        <v>-</v>
      </c>
      <c r="B800" s="170" t="str">
        <f>IF(ISBLANK(Nomen.complète!E800),"-",Nomen.complète!E800)</f>
        <v>-</v>
      </c>
      <c r="C800" s="165" t="str">
        <f>IF(ISBLANK(Nomen.complète!F800),"-",Nomen.complète!F800)</f>
        <v>-</v>
      </c>
      <c r="D800" s="75" t="str">
        <f t="shared" si="12"/>
        <v>-</v>
      </c>
    </row>
    <row r="801" spans="1:4" x14ac:dyDescent="0.2">
      <c r="A801" s="169" t="str">
        <f>IF(ISBLANK(Nomen.complète!D801),"-",Nomen.complète!D801)</f>
        <v>-</v>
      </c>
      <c r="B801" s="170" t="str">
        <f>IF(ISBLANK(Nomen.complète!E801),"-",Nomen.complète!E801)</f>
        <v>-</v>
      </c>
      <c r="C801" s="165" t="str">
        <f>IF(ISBLANK(Nomen.complète!F801),"-",Nomen.complète!F801)</f>
        <v>-</v>
      </c>
      <c r="D801" s="75" t="str">
        <f t="shared" si="12"/>
        <v>-</v>
      </c>
    </row>
    <row r="802" spans="1:4" x14ac:dyDescent="0.2">
      <c r="A802" s="169" t="str">
        <f>IF(ISBLANK(Nomen.complète!D802),"-",Nomen.complète!D802)</f>
        <v>-</v>
      </c>
      <c r="B802" s="170" t="str">
        <f>IF(ISBLANK(Nomen.complète!E802),"-",Nomen.complète!E802)</f>
        <v>-</v>
      </c>
      <c r="C802" s="165" t="str">
        <f>IF(ISBLANK(Nomen.complète!F802),"-",Nomen.complète!F802)</f>
        <v>-</v>
      </c>
      <c r="D802" s="75" t="str">
        <f t="shared" si="12"/>
        <v>-</v>
      </c>
    </row>
    <row r="803" spans="1:4" x14ac:dyDescent="0.2">
      <c r="A803" s="169" t="str">
        <f>IF(ISBLANK(Nomen.complète!D803),"-",Nomen.complète!D803)</f>
        <v>-</v>
      </c>
      <c r="B803" s="170" t="str">
        <f>IF(ISBLANK(Nomen.complète!E803),"-",Nomen.complète!E803)</f>
        <v>-</v>
      </c>
      <c r="C803" s="165" t="str">
        <f>IF(ISBLANK(Nomen.complète!F803),"-",Nomen.complète!F803)</f>
        <v>-</v>
      </c>
      <c r="D803" s="75" t="str">
        <f t="shared" si="12"/>
        <v>-</v>
      </c>
    </row>
    <row r="804" spans="1:4" x14ac:dyDescent="0.2">
      <c r="A804" s="169" t="str">
        <f>IF(ISBLANK(Nomen.complète!D804),"-",Nomen.complète!D804)</f>
        <v>-</v>
      </c>
      <c r="B804" s="170" t="str">
        <f>IF(ISBLANK(Nomen.complète!E804),"-",Nomen.complète!E804)</f>
        <v>-</v>
      </c>
      <c r="C804" s="165" t="str">
        <f>IF(ISBLANK(Nomen.complète!F804),"-",Nomen.complète!F804)</f>
        <v>-</v>
      </c>
      <c r="D804" s="75" t="str">
        <f t="shared" si="12"/>
        <v>-</v>
      </c>
    </row>
    <row r="805" spans="1:4" x14ac:dyDescent="0.2">
      <c r="A805" s="169" t="str">
        <f>IF(ISBLANK(Nomen.complète!D805),"-",Nomen.complète!D805)</f>
        <v>-</v>
      </c>
      <c r="B805" s="170" t="str">
        <f>IF(ISBLANK(Nomen.complète!E805),"-",Nomen.complète!E805)</f>
        <v>-</v>
      </c>
      <c r="C805" s="165" t="str">
        <f>IF(ISBLANK(Nomen.complète!F805),"-",Nomen.complète!F805)</f>
        <v>-</v>
      </c>
      <c r="D805" s="75" t="str">
        <f t="shared" si="12"/>
        <v>-</v>
      </c>
    </row>
    <row r="806" spans="1:4" x14ac:dyDescent="0.2">
      <c r="A806" s="169" t="str">
        <f>IF(ISBLANK(Nomen.complète!D806),"-",Nomen.complète!D806)</f>
        <v>-</v>
      </c>
      <c r="B806" s="170" t="str">
        <f>IF(ISBLANK(Nomen.complète!E806),"-",Nomen.complète!E806)</f>
        <v>-</v>
      </c>
      <c r="C806" s="165" t="str">
        <f>IF(ISBLANK(Nomen.complète!F806),"-",Nomen.complète!F806)</f>
        <v>-</v>
      </c>
      <c r="D806" s="75" t="str">
        <f t="shared" si="12"/>
        <v>-</v>
      </c>
    </row>
    <row r="807" spans="1:4" x14ac:dyDescent="0.2">
      <c r="A807" s="169" t="str">
        <f>IF(ISBLANK(Nomen.complète!D807),"-",Nomen.complète!D807)</f>
        <v>-</v>
      </c>
      <c r="B807" s="170" t="str">
        <f>IF(ISBLANK(Nomen.complète!E807),"-",Nomen.complète!E807)</f>
        <v>-</v>
      </c>
      <c r="C807" s="165" t="str">
        <f>IF(ISBLANK(Nomen.complète!F807),"-",Nomen.complète!F807)</f>
        <v>-</v>
      </c>
      <c r="D807" s="75" t="str">
        <f t="shared" si="12"/>
        <v>-</v>
      </c>
    </row>
    <row r="808" spans="1:4" x14ac:dyDescent="0.2">
      <c r="A808" s="169" t="str">
        <f>IF(ISBLANK(Nomen.complète!D808),"-",Nomen.complète!D808)</f>
        <v>-</v>
      </c>
      <c r="B808" s="170" t="str">
        <f>IF(ISBLANK(Nomen.complète!E808),"-",Nomen.complète!E808)</f>
        <v>-</v>
      </c>
      <c r="C808" s="165" t="str">
        <f>IF(ISBLANK(Nomen.complète!F808),"-",Nomen.complète!F808)</f>
        <v>-</v>
      </c>
      <c r="D808" s="75" t="str">
        <f t="shared" si="12"/>
        <v>-</v>
      </c>
    </row>
    <row r="809" spans="1:4" x14ac:dyDescent="0.2">
      <c r="A809" s="169" t="str">
        <f>IF(ISBLANK(Nomen.complète!D809),"-",Nomen.complète!D809)</f>
        <v>-</v>
      </c>
      <c r="B809" s="170" t="str">
        <f>IF(ISBLANK(Nomen.complète!E809),"-",Nomen.complète!E809)</f>
        <v>-</v>
      </c>
      <c r="C809" s="165" t="str">
        <f>IF(ISBLANK(Nomen.complète!F809),"-",Nomen.complète!F809)</f>
        <v>-</v>
      </c>
      <c r="D809" s="75" t="str">
        <f t="shared" si="12"/>
        <v>-</v>
      </c>
    </row>
    <row r="810" spans="1:4" x14ac:dyDescent="0.2">
      <c r="A810" s="169" t="str">
        <f>IF(ISBLANK(Nomen.complète!D810),"-",Nomen.complète!D810)</f>
        <v>-</v>
      </c>
      <c r="B810" s="170" t="str">
        <f>IF(ISBLANK(Nomen.complète!E810),"-",Nomen.complète!E810)</f>
        <v>-</v>
      </c>
      <c r="C810" s="165" t="str">
        <f>IF(ISBLANK(Nomen.complète!F810),"-",Nomen.complète!F810)</f>
        <v>-</v>
      </c>
      <c r="D810" s="75" t="str">
        <f t="shared" si="12"/>
        <v>-</v>
      </c>
    </row>
    <row r="811" spans="1:4" x14ac:dyDescent="0.2">
      <c r="A811" s="169" t="str">
        <f>IF(ISBLANK(Nomen.complète!D811),"-",Nomen.complète!D811)</f>
        <v>-</v>
      </c>
      <c r="B811" s="170" t="str">
        <f>IF(ISBLANK(Nomen.complète!E811),"-",Nomen.complète!E811)</f>
        <v>-</v>
      </c>
      <c r="C811" s="165" t="str">
        <f>IF(ISBLANK(Nomen.complète!F811),"-",Nomen.complète!F811)</f>
        <v>-</v>
      </c>
      <c r="D811" s="75" t="str">
        <f t="shared" si="12"/>
        <v>-</v>
      </c>
    </row>
    <row r="812" spans="1:4" x14ac:dyDescent="0.2">
      <c r="A812" s="169" t="str">
        <f>IF(ISBLANK(Nomen.complète!D812),"-",Nomen.complète!D812)</f>
        <v>-</v>
      </c>
      <c r="B812" s="170" t="str">
        <f>IF(ISBLANK(Nomen.complète!E812),"-",Nomen.complète!E812)</f>
        <v>-</v>
      </c>
      <c r="C812" s="165" t="str">
        <f>IF(ISBLANK(Nomen.complète!F812),"-",Nomen.complète!F812)</f>
        <v>-</v>
      </c>
      <c r="D812" s="75" t="str">
        <f t="shared" si="12"/>
        <v>-</v>
      </c>
    </row>
    <row r="813" spans="1:4" x14ac:dyDescent="0.2">
      <c r="A813" s="169" t="str">
        <f>IF(ISBLANK(Nomen.complète!D813),"-",Nomen.complète!D813)</f>
        <v>-</v>
      </c>
      <c r="B813" s="170" t="str">
        <f>IF(ISBLANK(Nomen.complète!E813),"-",Nomen.complète!E813)</f>
        <v>-</v>
      </c>
      <c r="C813" s="165" t="str">
        <f>IF(ISBLANK(Nomen.complète!F813),"-",Nomen.complète!F813)</f>
        <v>-</v>
      </c>
      <c r="D813" s="75" t="str">
        <f t="shared" si="12"/>
        <v>-</v>
      </c>
    </row>
    <row r="814" spans="1:4" x14ac:dyDescent="0.2">
      <c r="A814" s="169" t="str">
        <f>IF(ISBLANK(Nomen.complète!D814),"-",Nomen.complète!D814)</f>
        <v>-</v>
      </c>
      <c r="B814" s="170" t="str">
        <f>IF(ISBLANK(Nomen.complète!E814),"-",Nomen.complète!E814)</f>
        <v>-</v>
      </c>
      <c r="C814" s="165" t="str">
        <f>IF(ISBLANK(Nomen.complète!F814),"-",Nomen.complète!F814)</f>
        <v>-</v>
      </c>
      <c r="D814" s="75" t="str">
        <f t="shared" si="12"/>
        <v>-</v>
      </c>
    </row>
    <row r="815" spans="1:4" x14ac:dyDescent="0.2">
      <c r="A815" s="169" t="str">
        <f>IF(ISBLANK(Nomen.complète!D815),"-",Nomen.complète!D815)</f>
        <v>-</v>
      </c>
      <c r="B815" s="170" t="str">
        <f>IF(ISBLANK(Nomen.complète!E815),"-",Nomen.complète!E815)</f>
        <v>-</v>
      </c>
      <c r="C815" s="165" t="str">
        <f>IF(ISBLANK(Nomen.complète!F815),"-",Nomen.complète!F815)</f>
        <v>-</v>
      </c>
      <c r="D815" s="75" t="str">
        <f t="shared" si="12"/>
        <v>-</v>
      </c>
    </row>
    <row r="816" spans="1:4" x14ac:dyDescent="0.2">
      <c r="A816" s="169" t="str">
        <f>IF(ISBLANK(Nomen.complète!D816),"-",Nomen.complète!D816)</f>
        <v>-</v>
      </c>
      <c r="B816" s="170" t="str">
        <f>IF(ISBLANK(Nomen.complète!E816),"-",Nomen.complète!E816)</f>
        <v>-</v>
      </c>
      <c r="C816" s="165" t="str">
        <f>IF(ISBLANK(Nomen.complète!F816),"-",Nomen.complète!F816)</f>
        <v>-</v>
      </c>
      <c r="D816" s="75" t="str">
        <f t="shared" si="12"/>
        <v>-</v>
      </c>
    </row>
    <row r="817" spans="1:4" x14ac:dyDescent="0.2">
      <c r="A817" s="169" t="str">
        <f>IF(ISBLANK(Nomen.complète!D817),"-",Nomen.complète!D817)</f>
        <v>-</v>
      </c>
      <c r="B817" s="170" t="str">
        <f>IF(ISBLANK(Nomen.complète!E817),"-",Nomen.complète!E817)</f>
        <v>-</v>
      </c>
      <c r="C817" s="165" t="str">
        <f>IF(ISBLANK(Nomen.complète!F817),"-",Nomen.complète!F817)</f>
        <v>-</v>
      </c>
      <c r="D817" s="75" t="str">
        <f t="shared" si="12"/>
        <v>-</v>
      </c>
    </row>
    <row r="818" spans="1:4" x14ac:dyDescent="0.2">
      <c r="A818" s="169" t="str">
        <f>IF(ISBLANK(Nomen.complète!D818),"-",Nomen.complète!D818)</f>
        <v>-</v>
      </c>
      <c r="B818" s="170" t="str">
        <f>IF(ISBLANK(Nomen.complète!E818),"-",Nomen.complète!E818)</f>
        <v>-</v>
      </c>
      <c r="C818" s="165" t="str">
        <f>IF(ISBLANK(Nomen.complète!F818),"-",Nomen.complète!F818)</f>
        <v>-</v>
      </c>
      <c r="D818" s="75" t="str">
        <f t="shared" si="12"/>
        <v>-</v>
      </c>
    </row>
    <row r="819" spans="1:4" x14ac:dyDescent="0.2">
      <c r="A819" s="169" t="str">
        <f>IF(ISBLANK(Nomen.complète!D819),"-",Nomen.complète!D819)</f>
        <v>-</v>
      </c>
      <c r="B819" s="170" t="str">
        <f>IF(ISBLANK(Nomen.complète!E819),"-",Nomen.complète!E819)</f>
        <v>-</v>
      </c>
      <c r="C819" s="165" t="str">
        <f>IF(ISBLANK(Nomen.complète!F819),"-",Nomen.complète!F819)</f>
        <v>-</v>
      </c>
      <c r="D819" s="75" t="str">
        <f t="shared" si="12"/>
        <v>-</v>
      </c>
    </row>
    <row r="820" spans="1:4" x14ac:dyDescent="0.2">
      <c r="A820" s="169" t="str">
        <f>IF(ISBLANK(Nomen.complète!D820),"-",Nomen.complète!D820)</f>
        <v>-</v>
      </c>
      <c r="B820" s="170" t="str">
        <f>IF(ISBLANK(Nomen.complète!E820),"-",Nomen.complète!E820)</f>
        <v>-</v>
      </c>
      <c r="C820" s="165" t="str">
        <f>IF(ISBLANK(Nomen.complète!F820),"-",Nomen.complète!F820)</f>
        <v>-</v>
      </c>
      <c r="D820" s="75" t="str">
        <f t="shared" si="12"/>
        <v>-</v>
      </c>
    </row>
    <row r="821" spans="1:4" x14ac:dyDescent="0.2">
      <c r="A821" s="169" t="str">
        <f>IF(ISBLANK(Nomen.complète!D821),"-",Nomen.complète!D821)</f>
        <v>-</v>
      </c>
      <c r="B821" s="170" t="str">
        <f>IF(ISBLANK(Nomen.complète!E821),"-",Nomen.complète!E821)</f>
        <v>-</v>
      </c>
      <c r="C821" s="165" t="str">
        <f>IF(ISBLANK(Nomen.complète!F821),"-",Nomen.complète!F821)</f>
        <v>-</v>
      </c>
      <c r="D821" s="75" t="str">
        <f t="shared" si="12"/>
        <v>-</v>
      </c>
    </row>
    <row r="822" spans="1:4" x14ac:dyDescent="0.2">
      <c r="A822" s="169" t="str">
        <f>IF(ISBLANK(Nomen.complète!D822),"-",Nomen.complète!D822)</f>
        <v>-</v>
      </c>
      <c r="B822" s="170" t="str">
        <f>IF(ISBLANK(Nomen.complète!E822),"-",Nomen.complète!E822)</f>
        <v>-</v>
      </c>
      <c r="C822" s="165" t="str">
        <f>IF(ISBLANK(Nomen.complète!F822),"-",Nomen.complète!F822)</f>
        <v>-</v>
      </c>
      <c r="D822" s="75" t="str">
        <f t="shared" si="12"/>
        <v>-</v>
      </c>
    </row>
    <row r="823" spans="1:4" x14ac:dyDescent="0.2">
      <c r="A823" s="169" t="str">
        <f>IF(ISBLANK(Nomen.complète!D823),"-",Nomen.complète!D823)</f>
        <v>-</v>
      </c>
      <c r="B823" s="170" t="str">
        <f>IF(ISBLANK(Nomen.complète!E823),"-",Nomen.complète!E823)</f>
        <v>-</v>
      </c>
      <c r="C823" s="165" t="str">
        <f>IF(ISBLANK(Nomen.complète!F823),"-",Nomen.complète!F823)</f>
        <v>-</v>
      </c>
      <c r="D823" s="75" t="str">
        <f t="shared" si="12"/>
        <v>-</v>
      </c>
    </row>
    <row r="824" spans="1:4" x14ac:dyDescent="0.2">
      <c r="A824" s="169" t="str">
        <f>IF(ISBLANK(Nomen.complète!D824),"-",Nomen.complète!D824)</f>
        <v>-</v>
      </c>
      <c r="B824" s="170" t="str">
        <f>IF(ISBLANK(Nomen.complète!E824),"-",Nomen.complète!E824)</f>
        <v>-</v>
      </c>
      <c r="C824" s="165" t="str">
        <f>IF(ISBLANK(Nomen.complète!F824),"-",Nomen.complète!F824)</f>
        <v>-</v>
      </c>
      <c r="D824" s="75" t="str">
        <f t="shared" si="12"/>
        <v>-</v>
      </c>
    </row>
    <row r="825" spans="1:4" x14ac:dyDescent="0.2">
      <c r="A825" s="169" t="str">
        <f>IF(ISBLANK(Nomen.complète!D825),"-",Nomen.complète!D825)</f>
        <v>-</v>
      </c>
      <c r="B825" s="170" t="str">
        <f>IF(ISBLANK(Nomen.complète!E825),"-",Nomen.complète!E825)</f>
        <v>-</v>
      </c>
      <c r="C825" s="165" t="str">
        <f>IF(ISBLANK(Nomen.complète!F825),"-",Nomen.complète!F825)</f>
        <v>-</v>
      </c>
      <c r="D825" s="75" t="str">
        <f t="shared" si="12"/>
        <v>-</v>
      </c>
    </row>
    <row r="826" spans="1:4" x14ac:dyDescent="0.2">
      <c r="A826" s="169" t="str">
        <f>IF(ISBLANK(Nomen.complète!D826),"-",Nomen.complète!D826)</f>
        <v>-</v>
      </c>
      <c r="B826" s="170" t="str">
        <f>IF(ISBLANK(Nomen.complète!E826),"-",Nomen.complète!E826)</f>
        <v>-</v>
      </c>
      <c r="C826" s="165" t="str">
        <f>IF(ISBLANK(Nomen.complète!F826),"-",Nomen.complète!F826)</f>
        <v>-</v>
      </c>
      <c r="D826" s="75" t="str">
        <f t="shared" si="12"/>
        <v>-</v>
      </c>
    </row>
    <row r="827" spans="1:4" x14ac:dyDescent="0.2">
      <c r="A827" s="169" t="str">
        <f>IF(ISBLANK(Nomen.complète!D827),"-",Nomen.complète!D827)</f>
        <v>-</v>
      </c>
      <c r="B827" s="170" t="str">
        <f>IF(ISBLANK(Nomen.complète!E827),"-",Nomen.complète!E827)</f>
        <v>-</v>
      </c>
      <c r="C827" s="165" t="str">
        <f>IF(ISBLANK(Nomen.complète!F827),"-",Nomen.complète!F827)</f>
        <v>-</v>
      </c>
      <c r="D827" s="75" t="str">
        <f t="shared" si="12"/>
        <v>-</v>
      </c>
    </row>
    <row r="828" spans="1:4" x14ac:dyDescent="0.2">
      <c r="A828" s="169" t="str">
        <f>IF(ISBLANK(Nomen.complète!D828),"-",Nomen.complète!D828)</f>
        <v>-</v>
      </c>
      <c r="B828" s="170" t="str">
        <f>IF(ISBLANK(Nomen.complète!E828),"-",Nomen.complète!E828)</f>
        <v>-</v>
      </c>
      <c r="C828" s="165" t="str">
        <f>IF(ISBLANK(Nomen.complète!F828),"-",Nomen.complète!F828)</f>
        <v>-</v>
      </c>
      <c r="D828" s="75" t="str">
        <f t="shared" si="12"/>
        <v>-</v>
      </c>
    </row>
    <row r="829" spans="1:4" x14ac:dyDescent="0.2">
      <c r="A829" s="169" t="str">
        <f>IF(ISBLANK(Nomen.complète!D829),"-",Nomen.complète!D829)</f>
        <v>-</v>
      </c>
      <c r="B829" s="170" t="str">
        <f>IF(ISBLANK(Nomen.complète!E829),"-",Nomen.complète!E829)</f>
        <v>-</v>
      </c>
      <c r="C829" s="165" t="str">
        <f>IF(ISBLANK(Nomen.complète!F829),"-",Nomen.complète!F829)</f>
        <v>-</v>
      </c>
      <c r="D829" s="75" t="str">
        <f t="shared" si="12"/>
        <v>-</v>
      </c>
    </row>
    <row r="830" spans="1:4" x14ac:dyDescent="0.2">
      <c r="A830" s="169" t="str">
        <f>IF(ISBLANK(Nomen.complète!D830),"-",Nomen.complète!D830)</f>
        <v>-</v>
      </c>
      <c r="B830" s="170" t="str">
        <f>IF(ISBLANK(Nomen.complète!E830),"-",Nomen.complète!E830)</f>
        <v>-</v>
      </c>
      <c r="C830" s="165" t="str">
        <f>IF(ISBLANK(Nomen.complète!F830),"-",Nomen.complète!F830)</f>
        <v>-</v>
      </c>
      <c r="D830" s="75" t="str">
        <f t="shared" si="12"/>
        <v>-</v>
      </c>
    </row>
    <row r="831" spans="1:4" x14ac:dyDescent="0.2">
      <c r="A831" s="169" t="str">
        <f>IF(ISBLANK(Nomen.complète!D831),"-",Nomen.complète!D831)</f>
        <v>-</v>
      </c>
      <c r="B831" s="170" t="str">
        <f>IF(ISBLANK(Nomen.complète!E831),"-",Nomen.complète!E831)</f>
        <v>-</v>
      </c>
      <c r="C831" s="165" t="str">
        <f>IF(ISBLANK(Nomen.complète!F831),"-",Nomen.complète!F831)</f>
        <v>-</v>
      </c>
      <c r="D831" s="75" t="str">
        <f t="shared" si="12"/>
        <v>-</v>
      </c>
    </row>
    <row r="832" spans="1:4" x14ac:dyDescent="0.2">
      <c r="A832" s="169" t="str">
        <f>IF(ISBLANK(Nomen.complète!D832),"-",Nomen.complète!D832)</f>
        <v>-</v>
      </c>
      <c r="B832" s="170" t="str">
        <f>IF(ISBLANK(Nomen.complète!E832),"-",Nomen.complète!E832)</f>
        <v>-</v>
      </c>
      <c r="C832" s="165" t="str">
        <f>IF(ISBLANK(Nomen.complète!F832),"-",Nomen.complète!F832)</f>
        <v>-</v>
      </c>
      <c r="D832" s="75" t="str">
        <f t="shared" si="12"/>
        <v>-</v>
      </c>
    </row>
    <row r="833" spans="1:4" x14ac:dyDescent="0.2">
      <c r="A833" s="169" t="str">
        <f>IF(ISBLANK(Nomen.complète!D833),"-",Nomen.complète!D833)</f>
        <v>-</v>
      </c>
      <c r="B833" s="170" t="str">
        <f>IF(ISBLANK(Nomen.complète!E833),"-",Nomen.complète!E833)</f>
        <v>-</v>
      </c>
      <c r="C833" s="165" t="str">
        <f>IF(ISBLANK(Nomen.complète!F833),"-",Nomen.complète!F833)</f>
        <v>-</v>
      </c>
      <c r="D833" s="75" t="str">
        <f t="shared" si="12"/>
        <v>-</v>
      </c>
    </row>
    <row r="834" spans="1:4" x14ac:dyDescent="0.2">
      <c r="A834" s="169" t="str">
        <f>IF(ISBLANK(Nomen.complète!D834),"-",Nomen.complète!D834)</f>
        <v>-</v>
      </c>
      <c r="B834" s="170" t="str">
        <f>IF(ISBLANK(Nomen.complète!E834),"-",Nomen.complète!E834)</f>
        <v>-</v>
      </c>
      <c r="C834" s="165" t="str">
        <f>IF(ISBLANK(Nomen.complète!F834),"-",Nomen.complète!F834)</f>
        <v>-</v>
      </c>
      <c r="D834" s="75" t="str">
        <f t="shared" si="12"/>
        <v>-</v>
      </c>
    </row>
    <row r="835" spans="1:4" x14ac:dyDescent="0.2">
      <c r="A835" s="169" t="str">
        <f>IF(ISBLANK(Nomen.complète!D835),"-",Nomen.complète!D835)</f>
        <v>-</v>
      </c>
      <c r="B835" s="170" t="str">
        <f>IF(ISBLANK(Nomen.complète!E835),"-",Nomen.complète!E835)</f>
        <v>-</v>
      </c>
      <c r="C835" s="165" t="str">
        <f>IF(ISBLANK(Nomen.complète!F835),"-",Nomen.complète!F835)</f>
        <v>-</v>
      </c>
      <c r="D835" s="75" t="str">
        <f t="shared" si="12"/>
        <v>-</v>
      </c>
    </row>
    <row r="836" spans="1:4" x14ac:dyDescent="0.2">
      <c r="A836" s="169" t="str">
        <f>IF(ISBLANK(Nomen.complète!D836),"-",Nomen.complète!D836)</f>
        <v>-</v>
      </c>
      <c r="B836" s="170" t="str">
        <f>IF(ISBLANK(Nomen.complète!E836),"-",Nomen.complète!E836)</f>
        <v>-</v>
      </c>
      <c r="C836" s="165" t="str">
        <f>IF(ISBLANK(Nomen.complète!F836),"-",Nomen.complète!F836)</f>
        <v>-</v>
      </c>
      <c r="D836" s="75" t="str">
        <f t="shared" si="12"/>
        <v>-</v>
      </c>
    </row>
    <row r="837" spans="1:4" x14ac:dyDescent="0.2">
      <c r="A837" s="169" t="str">
        <f>IF(ISBLANK(Nomen.complète!D837),"-",Nomen.complète!D837)</f>
        <v>-</v>
      </c>
      <c r="B837" s="170" t="str">
        <f>IF(ISBLANK(Nomen.complète!E837),"-",Nomen.complète!E837)</f>
        <v>-</v>
      </c>
      <c r="C837" s="165" t="str">
        <f>IF(ISBLANK(Nomen.complète!F837),"-",Nomen.complète!F837)</f>
        <v>-</v>
      </c>
      <c r="D837" s="75" t="str">
        <f t="shared" ref="D837:D900" si="13">IF(B837="-",B837,C837&amp; " (" &amp;B837&amp;")")</f>
        <v>-</v>
      </c>
    </row>
    <row r="838" spans="1:4" x14ac:dyDescent="0.2">
      <c r="A838" s="169" t="str">
        <f>IF(ISBLANK(Nomen.complète!D838),"-",Nomen.complète!D838)</f>
        <v>-</v>
      </c>
      <c r="B838" s="170" t="str">
        <f>IF(ISBLANK(Nomen.complète!E838),"-",Nomen.complète!E838)</f>
        <v>-</v>
      </c>
      <c r="C838" s="165" t="str">
        <f>IF(ISBLANK(Nomen.complète!F838),"-",Nomen.complète!F838)</f>
        <v>-</v>
      </c>
      <c r="D838" s="75" t="str">
        <f t="shared" si="13"/>
        <v>-</v>
      </c>
    </row>
    <row r="839" spans="1:4" x14ac:dyDescent="0.2">
      <c r="A839" s="169" t="str">
        <f>IF(ISBLANK(Nomen.complète!D839),"-",Nomen.complète!D839)</f>
        <v>-</v>
      </c>
      <c r="B839" s="170" t="str">
        <f>IF(ISBLANK(Nomen.complète!E839),"-",Nomen.complète!E839)</f>
        <v>-</v>
      </c>
      <c r="C839" s="165" t="str">
        <f>IF(ISBLANK(Nomen.complète!F839),"-",Nomen.complète!F839)</f>
        <v>-</v>
      </c>
      <c r="D839" s="75" t="str">
        <f t="shared" si="13"/>
        <v>-</v>
      </c>
    </row>
    <row r="840" spans="1:4" x14ac:dyDescent="0.2">
      <c r="A840" s="169" t="str">
        <f>IF(ISBLANK(Nomen.complète!D840),"-",Nomen.complète!D840)</f>
        <v>-</v>
      </c>
      <c r="B840" s="170" t="str">
        <f>IF(ISBLANK(Nomen.complète!E840),"-",Nomen.complète!E840)</f>
        <v>-</v>
      </c>
      <c r="C840" s="165" t="str">
        <f>IF(ISBLANK(Nomen.complète!F840),"-",Nomen.complète!F840)</f>
        <v>-</v>
      </c>
      <c r="D840" s="75" t="str">
        <f t="shared" si="13"/>
        <v>-</v>
      </c>
    </row>
    <row r="841" spans="1:4" x14ac:dyDescent="0.2">
      <c r="A841" s="169" t="str">
        <f>IF(ISBLANK(Nomen.complète!D841),"-",Nomen.complète!D841)</f>
        <v>-</v>
      </c>
      <c r="B841" s="170" t="str">
        <f>IF(ISBLANK(Nomen.complète!E841),"-",Nomen.complète!E841)</f>
        <v>-</v>
      </c>
      <c r="C841" s="165" t="str">
        <f>IF(ISBLANK(Nomen.complète!F841),"-",Nomen.complète!F841)</f>
        <v>-</v>
      </c>
      <c r="D841" s="75" t="str">
        <f t="shared" si="13"/>
        <v>-</v>
      </c>
    </row>
    <row r="842" spans="1:4" x14ac:dyDescent="0.2">
      <c r="A842" s="169" t="str">
        <f>IF(ISBLANK(Nomen.complète!D842),"-",Nomen.complète!D842)</f>
        <v>-</v>
      </c>
      <c r="B842" s="170" t="str">
        <f>IF(ISBLANK(Nomen.complète!E842),"-",Nomen.complète!E842)</f>
        <v>-</v>
      </c>
      <c r="C842" s="165" t="str">
        <f>IF(ISBLANK(Nomen.complète!F842),"-",Nomen.complète!F842)</f>
        <v>-</v>
      </c>
      <c r="D842" s="75" t="str">
        <f t="shared" si="13"/>
        <v>-</v>
      </c>
    </row>
    <row r="843" spans="1:4" x14ac:dyDescent="0.2">
      <c r="A843" s="169" t="str">
        <f>IF(ISBLANK(Nomen.complète!D843),"-",Nomen.complète!D843)</f>
        <v>-</v>
      </c>
      <c r="B843" s="170" t="str">
        <f>IF(ISBLANK(Nomen.complète!E843),"-",Nomen.complète!E843)</f>
        <v>-</v>
      </c>
      <c r="C843" s="165" t="str">
        <f>IF(ISBLANK(Nomen.complète!F843),"-",Nomen.complète!F843)</f>
        <v>-</v>
      </c>
      <c r="D843" s="75" t="str">
        <f t="shared" si="13"/>
        <v>-</v>
      </c>
    </row>
    <row r="844" spans="1:4" x14ac:dyDescent="0.2">
      <c r="A844" s="169" t="str">
        <f>IF(ISBLANK(Nomen.complète!D844),"-",Nomen.complète!D844)</f>
        <v>-</v>
      </c>
      <c r="B844" s="170" t="str">
        <f>IF(ISBLANK(Nomen.complète!E844),"-",Nomen.complète!E844)</f>
        <v>-</v>
      </c>
      <c r="C844" s="165" t="str">
        <f>IF(ISBLANK(Nomen.complète!F844),"-",Nomen.complète!F844)</f>
        <v>-</v>
      </c>
      <c r="D844" s="75" t="str">
        <f t="shared" si="13"/>
        <v>-</v>
      </c>
    </row>
    <row r="845" spans="1:4" x14ac:dyDescent="0.2">
      <c r="A845" s="169" t="str">
        <f>IF(ISBLANK(Nomen.complète!D845),"-",Nomen.complète!D845)</f>
        <v>-</v>
      </c>
      <c r="B845" s="170" t="str">
        <f>IF(ISBLANK(Nomen.complète!E845),"-",Nomen.complète!E845)</f>
        <v>-</v>
      </c>
      <c r="C845" s="165" t="str">
        <f>IF(ISBLANK(Nomen.complète!F845),"-",Nomen.complète!F845)</f>
        <v>-</v>
      </c>
      <c r="D845" s="75" t="str">
        <f t="shared" si="13"/>
        <v>-</v>
      </c>
    </row>
    <row r="846" spans="1:4" x14ac:dyDescent="0.2">
      <c r="A846" s="169" t="str">
        <f>IF(ISBLANK(Nomen.complète!D846),"-",Nomen.complète!D846)</f>
        <v>-</v>
      </c>
      <c r="B846" s="170" t="str">
        <f>IF(ISBLANK(Nomen.complète!E846),"-",Nomen.complète!E846)</f>
        <v>-</v>
      </c>
      <c r="C846" s="165" t="str">
        <f>IF(ISBLANK(Nomen.complète!F846),"-",Nomen.complète!F846)</f>
        <v>-</v>
      </c>
      <c r="D846" s="75" t="str">
        <f t="shared" si="13"/>
        <v>-</v>
      </c>
    </row>
    <row r="847" spans="1:4" x14ac:dyDescent="0.2">
      <c r="A847" s="169" t="str">
        <f>IF(ISBLANK(Nomen.complète!D847),"-",Nomen.complète!D847)</f>
        <v>-</v>
      </c>
      <c r="B847" s="170" t="str">
        <f>IF(ISBLANK(Nomen.complète!E847),"-",Nomen.complète!E847)</f>
        <v>-</v>
      </c>
      <c r="C847" s="165" t="str">
        <f>IF(ISBLANK(Nomen.complète!F847),"-",Nomen.complète!F847)</f>
        <v>-</v>
      </c>
      <c r="D847" s="75" t="str">
        <f t="shared" si="13"/>
        <v>-</v>
      </c>
    </row>
    <row r="848" spans="1:4" x14ac:dyDescent="0.2">
      <c r="A848" s="169" t="str">
        <f>IF(ISBLANK(Nomen.complète!D848),"-",Nomen.complète!D848)</f>
        <v>-</v>
      </c>
      <c r="B848" s="170" t="str">
        <f>IF(ISBLANK(Nomen.complète!E848),"-",Nomen.complète!E848)</f>
        <v>-</v>
      </c>
      <c r="C848" s="165" t="str">
        <f>IF(ISBLANK(Nomen.complète!F848),"-",Nomen.complète!F848)</f>
        <v>-</v>
      </c>
      <c r="D848" s="75" t="str">
        <f t="shared" si="13"/>
        <v>-</v>
      </c>
    </row>
    <row r="849" spans="1:4" x14ac:dyDescent="0.2">
      <c r="A849" s="169" t="str">
        <f>IF(ISBLANK(Nomen.complète!D849),"-",Nomen.complète!D849)</f>
        <v>-</v>
      </c>
      <c r="B849" s="170" t="str">
        <f>IF(ISBLANK(Nomen.complète!E849),"-",Nomen.complète!E849)</f>
        <v>-</v>
      </c>
      <c r="C849" s="165" t="str">
        <f>IF(ISBLANK(Nomen.complète!F849),"-",Nomen.complète!F849)</f>
        <v>-</v>
      </c>
      <c r="D849" s="75" t="str">
        <f t="shared" si="13"/>
        <v>-</v>
      </c>
    </row>
    <row r="850" spans="1:4" x14ac:dyDescent="0.2">
      <c r="A850" s="169" t="str">
        <f>IF(ISBLANK(Nomen.complète!D850),"-",Nomen.complète!D850)</f>
        <v>-</v>
      </c>
      <c r="B850" s="170" t="str">
        <f>IF(ISBLANK(Nomen.complète!E850),"-",Nomen.complète!E850)</f>
        <v>-</v>
      </c>
      <c r="C850" s="165" t="str">
        <f>IF(ISBLANK(Nomen.complète!F850),"-",Nomen.complète!F850)</f>
        <v>-</v>
      </c>
      <c r="D850" s="75" t="str">
        <f t="shared" si="13"/>
        <v>-</v>
      </c>
    </row>
    <row r="851" spans="1:4" x14ac:dyDescent="0.2">
      <c r="A851" s="169" t="str">
        <f>IF(ISBLANK(Nomen.complète!D851),"-",Nomen.complète!D851)</f>
        <v>-</v>
      </c>
      <c r="B851" s="170" t="str">
        <f>IF(ISBLANK(Nomen.complète!E851),"-",Nomen.complète!E851)</f>
        <v>-</v>
      </c>
      <c r="C851" s="165" t="str">
        <f>IF(ISBLANK(Nomen.complète!F851),"-",Nomen.complète!F851)</f>
        <v>-</v>
      </c>
      <c r="D851" s="75" t="str">
        <f t="shared" si="13"/>
        <v>-</v>
      </c>
    </row>
    <row r="852" spans="1:4" x14ac:dyDescent="0.2">
      <c r="A852" s="169" t="str">
        <f>IF(ISBLANK(Nomen.complète!D852),"-",Nomen.complète!D852)</f>
        <v>-</v>
      </c>
      <c r="B852" s="170" t="str">
        <f>IF(ISBLANK(Nomen.complète!E852),"-",Nomen.complète!E852)</f>
        <v>-</v>
      </c>
      <c r="C852" s="165" t="str">
        <f>IF(ISBLANK(Nomen.complète!F852),"-",Nomen.complète!F852)</f>
        <v>-</v>
      </c>
      <c r="D852" s="75" t="str">
        <f t="shared" si="13"/>
        <v>-</v>
      </c>
    </row>
    <row r="853" spans="1:4" x14ac:dyDescent="0.2">
      <c r="A853" s="169" t="str">
        <f>IF(ISBLANK(Nomen.complète!D853),"-",Nomen.complète!D853)</f>
        <v>-</v>
      </c>
      <c r="B853" s="170" t="str">
        <f>IF(ISBLANK(Nomen.complète!E853),"-",Nomen.complète!E853)</f>
        <v>-</v>
      </c>
      <c r="C853" s="165" t="str">
        <f>IF(ISBLANK(Nomen.complète!F853),"-",Nomen.complète!F853)</f>
        <v>-</v>
      </c>
      <c r="D853" s="75" t="str">
        <f t="shared" si="13"/>
        <v>-</v>
      </c>
    </row>
    <row r="854" spans="1:4" x14ac:dyDescent="0.2">
      <c r="A854" s="169" t="str">
        <f>IF(ISBLANK(Nomen.complète!D854),"-",Nomen.complète!D854)</f>
        <v>-</v>
      </c>
      <c r="B854" s="170" t="str">
        <f>IF(ISBLANK(Nomen.complète!E854),"-",Nomen.complète!E854)</f>
        <v>-</v>
      </c>
      <c r="C854" s="165" t="str">
        <f>IF(ISBLANK(Nomen.complète!F854),"-",Nomen.complète!F854)</f>
        <v>-</v>
      </c>
      <c r="D854" s="75" t="str">
        <f t="shared" si="13"/>
        <v>-</v>
      </c>
    </row>
    <row r="855" spans="1:4" x14ac:dyDescent="0.2">
      <c r="A855" s="169" t="str">
        <f>IF(ISBLANK(Nomen.complète!D855),"-",Nomen.complète!D855)</f>
        <v>-</v>
      </c>
      <c r="B855" s="170" t="str">
        <f>IF(ISBLANK(Nomen.complète!E855),"-",Nomen.complète!E855)</f>
        <v>-</v>
      </c>
      <c r="C855" s="165" t="str">
        <f>IF(ISBLANK(Nomen.complète!F855),"-",Nomen.complète!F855)</f>
        <v>-</v>
      </c>
      <c r="D855" s="75" t="str">
        <f t="shared" si="13"/>
        <v>-</v>
      </c>
    </row>
    <row r="856" spans="1:4" x14ac:dyDescent="0.2">
      <c r="A856" s="169" t="str">
        <f>IF(ISBLANK(Nomen.complète!D856),"-",Nomen.complète!D856)</f>
        <v>-</v>
      </c>
      <c r="B856" s="170" t="str">
        <f>IF(ISBLANK(Nomen.complète!E856),"-",Nomen.complète!E856)</f>
        <v>-</v>
      </c>
      <c r="C856" s="165" t="str">
        <f>IF(ISBLANK(Nomen.complète!F856),"-",Nomen.complète!F856)</f>
        <v>-</v>
      </c>
      <c r="D856" s="75" t="str">
        <f t="shared" si="13"/>
        <v>-</v>
      </c>
    </row>
    <row r="857" spans="1:4" x14ac:dyDescent="0.2">
      <c r="A857" s="169" t="str">
        <f>IF(ISBLANK(Nomen.complète!D857),"-",Nomen.complète!D857)</f>
        <v>-</v>
      </c>
      <c r="B857" s="170" t="str">
        <f>IF(ISBLANK(Nomen.complète!E857),"-",Nomen.complète!E857)</f>
        <v>-</v>
      </c>
      <c r="C857" s="165" t="str">
        <f>IF(ISBLANK(Nomen.complète!F857),"-",Nomen.complète!F857)</f>
        <v>-</v>
      </c>
      <c r="D857" s="75" t="str">
        <f t="shared" si="13"/>
        <v>-</v>
      </c>
    </row>
    <row r="858" spans="1:4" x14ac:dyDescent="0.2">
      <c r="A858" s="169" t="str">
        <f>IF(ISBLANK(Nomen.complète!D858),"-",Nomen.complète!D858)</f>
        <v>-</v>
      </c>
      <c r="B858" s="170" t="str">
        <f>IF(ISBLANK(Nomen.complète!E858),"-",Nomen.complète!E858)</f>
        <v>-</v>
      </c>
      <c r="C858" s="165" t="str">
        <f>IF(ISBLANK(Nomen.complète!F858),"-",Nomen.complète!F858)</f>
        <v>-</v>
      </c>
      <c r="D858" s="75" t="str">
        <f t="shared" si="13"/>
        <v>-</v>
      </c>
    </row>
    <row r="859" spans="1:4" x14ac:dyDescent="0.2">
      <c r="A859" s="169" t="str">
        <f>IF(ISBLANK(Nomen.complète!D859),"-",Nomen.complète!D859)</f>
        <v>-</v>
      </c>
      <c r="B859" s="170" t="str">
        <f>IF(ISBLANK(Nomen.complète!E859),"-",Nomen.complète!E859)</f>
        <v>-</v>
      </c>
      <c r="C859" s="165" t="str">
        <f>IF(ISBLANK(Nomen.complète!F859),"-",Nomen.complète!F859)</f>
        <v>-</v>
      </c>
      <c r="D859" s="75" t="str">
        <f t="shared" si="13"/>
        <v>-</v>
      </c>
    </row>
    <row r="860" spans="1:4" x14ac:dyDescent="0.2">
      <c r="A860" s="169" t="str">
        <f>IF(ISBLANK(Nomen.complète!D860),"-",Nomen.complète!D860)</f>
        <v>-</v>
      </c>
      <c r="B860" s="170" t="str">
        <f>IF(ISBLANK(Nomen.complète!E860),"-",Nomen.complète!E860)</f>
        <v>-</v>
      </c>
      <c r="C860" s="165" t="str">
        <f>IF(ISBLANK(Nomen.complète!F860),"-",Nomen.complète!F860)</f>
        <v>-</v>
      </c>
      <c r="D860" s="75" t="str">
        <f t="shared" si="13"/>
        <v>-</v>
      </c>
    </row>
    <row r="861" spans="1:4" x14ac:dyDescent="0.2">
      <c r="A861" s="169" t="str">
        <f>IF(ISBLANK(Nomen.complète!D861),"-",Nomen.complète!D861)</f>
        <v>-</v>
      </c>
      <c r="B861" s="170" t="str">
        <f>IF(ISBLANK(Nomen.complète!E861),"-",Nomen.complète!E861)</f>
        <v>-</v>
      </c>
      <c r="C861" s="165" t="str">
        <f>IF(ISBLANK(Nomen.complète!F861),"-",Nomen.complète!F861)</f>
        <v>-</v>
      </c>
      <c r="D861" s="75" t="str">
        <f t="shared" si="13"/>
        <v>-</v>
      </c>
    </row>
    <row r="862" spans="1:4" x14ac:dyDescent="0.2">
      <c r="A862" s="169" t="str">
        <f>IF(ISBLANK(Nomen.complète!D862),"-",Nomen.complète!D862)</f>
        <v>-</v>
      </c>
      <c r="B862" s="170" t="str">
        <f>IF(ISBLANK(Nomen.complète!E862),"-",Nomen.complète!E862)</f>
        <v>-</v>
      </c>
      <c r="C862" s="165" t="str">
        <f>IF(ISBLANK(Nomen.complète!F862),"-",Nomen.complète!F862)</f>
        <v>-</v>
      </c>
      <c r="D862" s="75" t="str">
        <f t="shared" si="13"/>
        <v>-</v>
      </c>
    </row>
    <row r="863" spans="1:4" x14ac:dyDescent="0.2">
      <c r="A863" s="169" t="str">
        <f>IF(ISBLANK(Nomen.complète!D863),"-",Nomen.complète!D863)</f>
        <v>-</v>
      </c>
      <c r="B863" s="170" t="str">
        <f>IF(ISBLANK(Nomen.complète!E863),"-",Nomen.complète!E863)</f>
        <v>-</v>
      </c>
      <c r="C863" s="165" t="str">
        <f>IF(ISBLANK(Nomen.complète!F863),"-",Nomen.complète!F863)</f>
        <v>-</v>
      </c>
      <c r="D863" s="75" t="str">
        <f t="shared" si="13"/>
        <v>-</v>
      </c>
    </row>
    <row r="864" spans="1:4" x14ac:dyDescent="0.2">
      <c r="A864" s="169" t="str">
        <f>IF(ISBLANK(Nomen.complète!D864),"-",Nomen.complète!D864)</f>
        <v>-</v>
      </c>
      <c r="B864" s="170" t="str">
        <f>IF(ISBLANK(Nomen.complète!E864),"-",Nomen.complète!E864)</f>
        <v>-</v>
      </c>
      <c r="C864" s="165" t="str">
        <f>IF(ISBLANK(Nomen.complète!F864),"-",Nomen.complète!F864)</f>
        <v>-</v>
      </c>
      <c r="D864" s="75" t="str">
        <f t="shared" si="13"/>
        <v>-</v>
      </c>
    </row>
    <row r="865" spans="1:4" x14ac:dyDescent="0.2">
      <c r="A865" s="169" t="str">
        <f>IF(ISBLANK(Nomen.complète!D865),"-",Nomen.complète!D865)</f>
        <v>-</v>
      </c>
      <c r="B865" s="170" t="str">
        <f>IF(ISBLANK(Nomen.complète!E865),"-",Nomen.complète!E865)</f>
        <v>-</v>
      </c>
      <c r="C865" s="165" t="str">
        <f>IF(ISBLANK(Nomen.complète!F865),"-",Nomen.complète!F865)</f>
        <v>-</v>
      </c>
      <c r="D865" s="75" t="str">
        <f t="shared" si="13"/>
        <v>-</v>
      </c>
    </row>
    <row r="866" spans="1:4" x14ac:dyDescent="0.2">
      <c r="A866" s="169" t="str">
        <f>IF(ISBLANK(Nomen.complète!D866),"-",Nomen.complète!D866)</f>
        <v>-</v>
      </c>
      <c r="B866" s="170" t="str">
        <f>IF(ISBLANK(Nomen.complète!E866),"-",Nomen.complète!E866)</f>
        <v>-</v>
      </c>
      <c r="C866" s="165" t="str">
        <f>IF(ISBLANK(Nomen.complète!F866),"-",Nomen.complète!F866)</f>
        <v>-</v>
      </c>
      <c r="D866" s="75" t="str">
        <f t="shared" si="13"/>
        <v>-</v>
      </c>
    </row>
    <row r="867" spans="1:4" x14ac:dyDescent="0.2">
      <c r="A867" s="169" t="str">
        <f>IF(ISBLANK(Nomen.complète!D867),"-",Nomen.complète!D867)</f>
        <v>-</v>
      </c>
      <c r="B867" s="170" t="str">
        <f>IF(ISBLANK(Nomen.complète!E867),"-",Nomen.complète!E867)</f>
        <v>-</v>
      </c>
      <c r="C867" s="165" t="str">
        <f>IF(ISBLANK(Nomen.complète!F867),"-",Nomen.complète!F867)</f>
        <v>-</v>
      </c>
      <c r="D867" s="75" t="str">
        <f t="shared" si="13"/>
        <v>-</v>
      </c>
    </row>
    <row r="868" spans="1:4" x14ac:dyDescent="0.2">
      <c r="A868" s="169" t="str">
        <f>IF(ISBLANK(Nomen.complète!D868),"-",Nomen.complète!D868)</f>
        <v>-</v>
      </c>
      <c r="B868" s="170" t="str">
        <f>IF(ISBLANK(Nomen.complète!E868),"-",Nomen.complète!E868)</f>
        <v>-</v>
      </c>
      <c r="C868" s="165" t="str">
        <f>IF(ISBLANK(Nomen.complète!F868),"-",Nomen.complète!F868)</f>
        <v>-</v>
      </c>
      <c r="D868" s="75" t="str">
        <f t="shared" si="13"/>
        <v>-</v>
      </c>
    </row>
    <row r="869" spans="1:4" x14ac:dyDescent="0.2">
      <c r="A869" s="169" t="str">
        <f>IF(ISBLANK(Nomen.complète!D869),"-",Nomen.complète!D869)</f>
        <v>-</v>
      </c>
      <c r="B869" s="170" t="str">
        <f>IF(ISBLANK(Nomen.complète!E869),"-",Nomen.complète!E869)</f>
        <v>-</v>
      </c>
      <c r="C869" s="165" t="str">
        <f>IF(ISBLANK(Nomen.complète!F869),"-",Nomen.complète!F869)</f>
        <v>-</v>
      </c>
      <c r="D869" s="75" t="str">
        <f t="shared" si="13"/>
        <v>-</v>
      </c>
    </row>
    <row r="870" spans="1:4" x14ac:dyDescent="0.2">
      <c r="A870" s="169" t="str">
        <f>IF(ISBLANK(Nomen.complète!D870),"-",Nomen.complète!D870)</f>
        <v>-</v>
      </c>
      <c r="B870" s="170" t="str">
        <f>IF(ISBLANK(Nomen.complète!E870),"-",Nomen.complète!E870)</f>
        <v>-</v>
      </c>
      <c r="C870" s="165" t="str">
        <f>IF(ISBLANK(Nomen.complète!F870),"-",Nomen.complète!F870)</f>
        <v>-</v>
      </c>
      <c r="D870" s="75" t="str">
        <f t="shared" si="13"/>
        <v>-</v>
      </c>
    </row>
    <row r="871" spans="1:4" x14ac:dyDescent="0.2">
      <c r="A871" s="169" t="str">
        <f>IF(ISBLANK(Nomen.complète!D871),"-",Nomen.complète!D871)</f>
        <v>-</v>
      </c>
      <c r="B871" s="170" t="str">
        <f>IF(ISBLANK(Nomen.complète!E871),"-",Nomen.complète!E871)</f>
        <v>-</v>
      </c>
      <c r="C871" s="165" t="str">
        <f>IF(ISBLANK(Nomen.complète!F871),"-",Nomen.complète!F871)</f>
        <v>-</v>
      </c>
      <c r="D871" s="75" t="str">
        <f t="shared" si="13"/>
        <v>-</v>
      </c>
    </row>
    <row r="872" spans="1:4" x14ac:dyDescent="0.2">
      <c r="A872" s="169" t="str">
        <f>IF(ISBLANK(Nomen.complète!D872),"-",Nomen.complète!D872)</f>
        <v>-</v>
      </c>
      <c r="B872" s="170" t="str">
        <f>IF(ISBLANK(Nomen.complète!E872),"-",Nomen.complète!E872)</f>
        <v>-</v>
      </c>
      <c r="C872" s="165" t="str">
        <f>IF(ISBLANK(Nomen.complète!F872),"-",Nomen.complète!F872)</f>
        <v>-</v>
      </c>
      <c r="D872" s="75" t="str">
        <f t="shared" si="13"/>
        <v>-</v>
      </c>
    </row>
    <row r="873" spans="1:4" x14ac:dyDescent="0.2">
      <c r="A873" s="169" t="str">
        <f>IF(ISBLANK(Nomen.complète!D873),"-",Nomen.complète!D873)</f>
        <v>-</v>
      </c>
      <c r="B873" s="170" t="str">
        <f>IF(ISBLANK(Nomen.complète!E873),"-",Nomen.complète!E873)</f>
        <v>-</v>
      </c>
      <c r="C873" s="165" t="str">
        <f>IF(ISBLANK(Nomen.complète!F873),"-",Nomen.complète!F873)</f>
        <v>-</v>
      </c>
      <c r="D873" s="75" t="str">
        <f t="shared" si="13"/>
        <v>-</v>
      </c>
    </row>
    <row r="874" spans="1:4" x14ac:dyDescent="0.2">
      <c r="A874" s="169" t="str">
        <f>IF(ISBLANK(Nomen.complète!D874),"-",Nomen.complète!D874)</f>
        <v>-</v>
      </c>
      <c r="B874" s="170" t="str">
        <f>IF(ISBLANK(Nomen.complète!E874),"-",Nomen.complète!E874)</f>
        <v>-</v>
      </c>
      <c r="C874" s="165" t="str">
        <f>IF(ISBLANK(Nomen.complète!F874),"-",Nomen.complète!F874)</f>
        <v>-</v>
      </c>
      <c r="D874" s="75" t="str">
        <f t="shared" si="13"/>
        <v>-</v>
      </c>
    </row>
    <row r="875" spans="1:4" x14ac:dyDescent="0.2">
      <c r="A875" s="169" t="str">
        <f>IF(ISBLANK(Nomen.complète!D875),"-",Nomen.complète!D875)</f>
        <v>-</v>
      </c>
      <c r="B875" s="170" t="str">
        <f>IF(ISBLANK(Nomen.complète!E875),"-",Nomen.complète!E875)</f>
        <v>-</v>
      </c>
      <c r="C875" s="165" t="str">
        <f>IF(ISBLANK(Nomen.complète!F875),"-",Nomen.complète!F875)</f>
        <v>-</v>
      </c>
      <c r="D875" s="75" t="str">
        <f t="shared" si="13"/>
        <v>-</v>
      </c>
    </row>
    <row r="876" spans="1:4" x14ac:dyDescent="0.2">
      <c r="A876" s="169" t="str">
        <f>IF(ISBLANK(Nomen.complète!D876),"-",Nomen.complète!D876)</f>
        <v>-</v>
      </c>
      <c r="B876" s="170" t="str">
        <f>IF(ISBLANK(Nomen.complète!E876),"-",Nomen.complète!E876)</f>
        <v>-</v>
      </c>
      <c r="C876" s="165" t="str">
        <f>IF(ISBLANK(Nomen.complète!F876),"-",Nomen.complète!F876)</f>
        <v>-</v>
      </c>
      <c r="D876" s="75" t="str">
        <f t="shared" si="13"/>
        <v>-</v>
      </c>
    </row>
    <row r="877" spans="1:4" x14ac:dyDescent="0.2">
      <c r="A877" s="169" t="str">
        <f>IF(ISBLANK(Nomen.complète!D877),"-",Nomen.complète!D877)</f>
        <v>-</v>
      </c>
      <c r="B877" s="170" t="str">
        <f>IF(ISBLANK(Nomen.complète!E877),"-",Nomen.complète!E877)</f>
        <v>-</v>
      </c>
      <c r="C877" s="165" t="str">
        <f>IF(ISBLANK(Nomen.complète!F877),"-",Nomen.complète!F877)</f>
        <v>-</v>
      </c>
      <c r="D877" s="75" t="str">
        <f t="shared" si="13"/>
        <v>-</v>
      </c>
    </row>
    <row r="878" spans="1:4" x14ac:dyDescent="0.2">
      <c r="A878" s="169" t="str">
        <f>IF(ISBLANK(Nomen.complète!D878),"-",Nomen.complète!D878)</f>
        <v>-</v>
      </c>
      <c r="B878" s="170" t="str">
        <f>IF(ISBLANK(Nomen.complète!E878),"-",Nomen.complète!E878)</f>
        <v>-</v>
      </c>
      <c r="C878" s="165" t="str">
        <f>IF(ISBLANK(Nomen.complète!F878),"-",Nomen.complète!F878)</f>
        <v>-</v>
      </c>
      <c r="D878" s="75" t="str">
        <f t="shared" si="13"/>
        <v>-</v>
      </c>
    </row>
    <row r="879" spans="1:4" x14ac:dyDescent="0.2">
      <c r="A879" s="169" t="str">
        <f>IF(ISBLANK(Nomen.complète!D879),"-",Nomen.complète!D879)</f>
        <v>-</v>
      </c>
      <c r="B879" s="170" t="str">
        <f>IF(ISBLANK(Nomen.complète!E879),"-",Nomen.complète!E879)</f>
        <v>-</v>
      </c>
      <c r="C879" s="165" t="str">
        <f>IF(ISBLANK(Nomen.complète!F879),"-",Nomen.complète!F879)</f>
        <v>-</v>
      </c>
      <c r="D879" s="75" t="str">
        <f t="shared" si="13"/>
        <v>-</v>
      </c>
    </row>
    <row r="880" spans="1:4" x14ac:dyDescent="0.2">
      <c r="A880" s="169" t="str">
        <f>IF(ISBLANK(Nomen.complète!D880),"-",Nomen.complète!D880)</f>
        <v>-</v>
      </c>
      <c r="B880" s="170" t="str">
        <f>IF(ISBLANK(Nomen.complète!E880),"-",Nomen.complète!E880)</f>
        <v>-</v>
      </c>
      <c r="C880" s="165" t="str">
        <f>IF(ISBLANK(Nomen.complète!F880),"-",Nomen.complète!F880)</f>
        <v>-</v>
      </c>
      <c r="D880" s="75" t="str">
        <f t="shared" si="13"/>
        <v>-</v>
      </c>
    </row>
    <row r="881" spans="1:4" x14ac:dyDescent="0.2">
      <c r="A881" s="169" t="str">
        <f>IF(ISBLANK(Nomen.complète!D881),"-",Nomen.complète!D881)</f>
        <v>-</v>
      </c>
      <c r="B881" s="170" t="str">
        <f>IF(ISBLANK(Nomen.complète!E881),"-",Nomen.complète!E881)</f>
        <v>-</v>
      </c>
      <c r="C881" s="165" t="str">
        <f>IF(ISBLANK(Nomen.complète!F881),"-",Nomen.complète!F881)</f>
        <v>-</v>
      </c>
      <c r="D881" s="75" t="str">
        <f t="shared" si="13"/>
        <v>-</v>
      </c>
    </row>
    <row r="882" spans="1:4" x14ac:dyDescent="0.2">
      <c r="A882" s="169" t="str">
        <f>IF(ISBLANK(Nomen.complète!D882),"-",Nomen.complète!D882)</f>
        <v>-</v>
      </c>
      <c r="B882" s="170" t="str">
        <f>IF(ISBLANK(Nomen.complète!E882),"-",Nomen.complète!E882)</f>
        <v>-</v>
      </c>
      <c r="C882" s="165" t="str">
        <f>IF(ISBLANK(Nomen.complète!F882),"-",Nomen.complète!F882)</f>
        <v>-</v>
      </c>
      <c r="D882" s="75" t="str">
        <f t="shared" si="13"/>
        <v>-</v>
      </c>
    </row>
    <row r="883" spans="1:4" x14ac:dyDescent="0.2">
      <c r="A883" s="169" t="str">
        <f>IF(ISBLANK(Nomen.complète!D883),"-",Nomen.complète!D883)</f>
        <v>-</v>
      </c>
      <c r="B883" s="170" t="str">
        <f>IF(ISBLANK(Nomen.complète!E883),"-",Nomen.complète!E883)</f>
        <v>-</v>
      </c>
      <c r="C883" s="165" t="str">
        <f>IF(ISBLANK(Nomen.complète!F883),"-",Nomen.complète!F883)</f>
        <v>-</v>
      </c>
      <c r="D883" s="75" t="str">
        <f t="shared" si="13"/>
        <v>-</v>
      </c>
    </row>
    <row r="884" spans="1:4" x14ac:dyDescent="0.2">
      <c r="A884" s="169" t="str">
        <f>IF(ISBLANK(Nomen.complète!D884),"-",Nomen.complète!D884)</f>
        <v>-</v>
      </c>
      <c r="B884" s="170" t="str">
        <f>IF(ISBLANK(Nomen.complète!E884),"-",Nomen.complète!E884)</f>
        <v>-</v>
      </c>
      <c r="C884" s="165" t="str">
        <f>IF(ISBLANK(Nomen.complète!F884),"-",Nomen.complète!F884)</f>
        <v>-</v>
      </c>
      <c r="D884" s="75" t="str">
        <f t="shared" si="13"/>
        <v>-</v>
      </c>
    </row>
    <row r="885" spans="1:4" x14ac:dyDescent="0.2">
      <c r="A885" s="169" t="str">
        <f>IF(ISBLANK(Nomen.complète!D885),"-",Nomen.complète!D885)</f>
        <v>-</v>
      </c>
      <c r="B885" s="170" t="str">
        <f>IF(ISBLANK(Nomen.complète!E885),"-",Nomen.complète!E885)</f>
        <v>-</v>
      </c>
      <c r="C885" s="165" t="str">
        <f>IF(ISBLANK(Nomen.complète!F885),"-",Nomen.complète!F885)</f>
        <v>-</v>
      </c>
      <c r="D885" s="75" t="str">
        <f t="shared" si="13"/>
        <v>-</v>
      </c>
    </row>
    <row r="886" spans="1:4" x14ac:dyDescent="0.2">
      <c r="A886" s="169" t="str">
        <f>IF(ISBLANK(Nomen.complète!D886),"-",Nomen.complète!D886)</f>
        <v>-</v>
      </c>
      <c r="B886" s="170" t="str">
        <f>IF(ISBLANK(Nomen.complète!E886),"-",Nomen.complète!E886)</f>
        <v>-</v>
      </c>
      <c r="C886" s="165" t="str">
        <f>IF(ISBLANK(Nomen.complète!F886),"-",Nomen.complète!F886)</f>
        <v>-</v>
      </c>
      <c r="D886" s="75" t="str">
        <f t="shared" si="13"/>
        <v>-</v>
      </c>
    </row>
    <row r="887" spans="1:4" x14ac:dyDescent="0.2">
      <c r="A887" s="169" t="str">
        <f>IF(ISBLANK(Nomen.complète!D887),"-",Nomen.complète!D887)</f>
        <v>-</v>
      </c>
      <c r="B887" s="170" t="str">
        <f>IF(ISBLANK(Nomen.complète!E887),"-",Nomen.complète!E887)</f>
        <v>-</v>
      </c>
      <c r="C887" s="165" t="str">
        <f>IF(ISBLANK(Nomen.complète!F887),"-",Nomen.complète!F887)</f>
        <v>-</v>
      </c>
      <c r="D887" s="75" t="str">
        <f t="shared" si="13"/>
        <v>-</v>
      </c>
    </row>
    <row r="888" spans="1:4" x14ac:dyDescent="0.2">
      <c r="A888" s="169" t="str">
        <f>IF(ISBLANK(Nomen.complète!D888),"-",Nomen.complète!D888)</f>
        <v>-</v>
      </c>
      <c r="B888" s="170" t="str">
        <f>IF(ISBLANK(Nomen.complète!E888),"-",Nomen.complète!E888)</f>
        <v>-</v>
      </c>
      <c r="C888" s="165" t="str">
        <f>IF(ISBLANK(Nomen.complète!F888),"-",Nomen.complète!F888)</f>
        <v>-</v>
      </c>
      <c r="D888" s="75" t="str">
        <f t="shared" si="13"/>
        <v>-</v>
      </c>
    </row>
    <row r="889" spans="1:4" x14ac:dyDescent="0.2">
      <c r="A889" s="169" t="str">
        <f>IF(ISBLANK(Nomen.complète!D889),"-",Nomen.complète!D889)</f>
        <v>-</v>
      </c>
      <c r="B889" s="170" t="str">
        <f>IF(ISBLANK(Nomen.complète!E889),"-",Nomen.complète!E889)</f>
        <v>-</v>
      </c>
      <c r="C889" s="165" t="str">
        <f>IF(ISBLANK(Nomen.complète!F889),"-",Nomen.complète!F889)</f>
        <v>-</v>
      </c>
      <c r="D889" s="75" t="str">
        <f t="shared" si="13"/>
        <v>-</v>
      </c>
    </row>
    <row r="890" spans="1:4" x14ac:dyDescent="0.2">
      <c r="A890" s="169" t="str">
        <f>IF(ISBLANK(Nomen.complète!D890),"-",Nomen.complète!D890)</f>
        <v>-</v>
      </c>
      <c r="B890" s="170" t="str">
        <f>IF(ISBLANK(Nomen.complète!E890),"-",Nomen.complète!E890)</f>
        <v>-</v>
      </c>
      <c r="C890" s="165" t="str">
        <f>IF(ISBLANK(Nomen.complète!F890),"-",Nomen.complète!F890)</f>
        <v>-</v>
      </c>
      <c r="D890" s="75" t="str">
        <f t="shared" si="13"/>
        <v>-</v>
      </c>
    </row>
    <row r="891" spans="1:4" x14ac:dyDescent="0.2">
      <c r="A891" s="169" t="str">
        <f>IF(ISBLANK(Nomen.complète!D891),"-",Nomen.complète!D891)</f>
        <v>-</v>
      </c>
      <c r="B891" s="170" t="str">
        <f>IF(ISBLANK(Nomen.complète!E891),"-",Nomen.complète!E891)</f>
        <v>-</v>
      </c>
      <c r="C891" s="165" t="str">
        <f>IF(ISBLANK(Nomen.complète!F891),"-",Nomen.complète!F891)</f>
        <v>-</v>
      </c>
      <c r="D891" s="75" t="str">
        <f t="shared" si="13"/>
        <v>-</v>
      </c>
    </row>
    <row r="892" spans="1:4" x14ac:dyDescent="0.2">
      <c r="A892" s="169" t="str">
        <f>IF(ISBLANK(Nomen.complète!D892),"-",Nomen.complète!D892)</f>
        <v>-</v>
      </c>
      <c r="B892" s="170" t="str">
        <f>IF(ISBLANK(Nomen.complète!E892),"-",Nomen.complète!E892)</f>
        <v>-</v>
      </c>
      <c r="C892" s="165" t="str">
        <f>IF(ISBLANK(Nomen.complète!F892),"-",Nomen.complète!F892)</f>
        <v>-</v>
      </c>
      <c r="D892" s="75" t="str">
        <f t="shared" si="13"/>
        <v>-</v>
      </c>
    </row>
    <row r="893" spans="1:4" x14ac:dyDescent="0.2">
      <c r="A893" s="169" t="str">
        <f>IF(ISBLANK(Nomen.complète!D893),"-",Nomen.complète!D893)</f>
        <v>-</v>
      </c>
      <c r="B893" s="170" t="str">
        <f>IF(ISBLANK(Nomen.complète!E893),"-",Nomen.complète!E893)</f>
        <v>-</v>
      </c>
      <c r="C893" s="165" t="str">
        <f>IF(ISBLANK(Nomen.complète!F893),"-",Nomen.complète!F893)</f>
        <v>-</v>
      </c>
      <c r="D893" s="75" t="str">
        <f t="shared" si="13"/>
        <v>-</v>
      </c>
    </row>
    <row r="894" spans="1:4" x14ac:dyDescent="0.2">
      <c r="A894" s="169" t="str">
        <f>IF(ISBLANK(Nomen.complète!D894),"-",Nomen.complète!D894)</f>
        <v>-</v>
      </c>
      <c r="B894" s="170" t="str">
        <f>IF(ISBLANK(Nomen.complète!E894),"-",Nomen.complète!E894)</f>
        <v>-</v>
      </c>
      <c r="C894" s="165" t="str">
        <f>IF(ISBLANK(Nomen.complète!F894),"-",Nomen.complète!F894)</f>
        <v>-</v>
      </c>
      <c r="D894" s="75" t="str">
        <f t="shared" si="13"/>
        <v>-</v>
      </c>
    </row>
    <row r="895" spans="1:4" x14ac:dyDescent="0.2">
      <c r="A895" s="169" t="str">
        <f>IF(ISBLANK(Nomen.complète!D895),"-",Nomen.complète!D895)</f>
        <v>-</v>
      </c>
      <c r="B895" s="170" t="str">
        <f>IF(ISBLANK(Nomen.complète!E895),"-",Nomen.complète!E895)</f>
        <v>-</v>
      </c>
      <c r="C895" s="165" t="str">
        <f>IF(ISBLANK(Nomen.complète!F895),"-",Nomen.complète!F895)</f>
        <v>-</v>
      </c>
      <c r="D895" s="75" t="str">
        <f t="shared" si="13"/>
        <v>-</v>
      </c>
    </row>
    <row r="896" spans="1:4" x14ac:dyDescent="0.2">
      <c r="A896" s="169" t="str">
        <f>IF(ISBLANK(Nomen.complète!D896),"-",Nomen.complète!D896)</f>
        <v>-</v>
      </c>
      <c r="B896" s="170" t="str">
        <f>IF(ISBLANK(Nomen.complète!E896),"-",Nomen.complète!E896)</f>
        <v>-</v>
      </c>
      <c r="C896" s="165" t="str">
        <f>IF(ISBLANK(Nomen.complète!F896),"-",Nomen.complète!F896)</f>
        <v>-</v>
      </c>
      <c r="D896" s="75" t="str">
        <f t="shared" si="13"/>
        <v>-</v>
      </c>
    </row>
    <row r="897" spans="1:4" x14ac:dyDescent="0.2">
      <c r="A897" s="169" t="str">
        <f>IF(ISBLANK(Nomen.complète!D897),"-",Nomen.complète!D897)</f>
        <v>-</v>
      </c>
      <c r="B897" s="170" t="str">
        <f>IF(ISBLANK(Nomen.complète!E897),"-",Nomen.complète!E897)</f>
        <v>-</v>
      </c>
      <c r="C897" s="165" t="str">
        <f>IF(ISBLANK(Nomen.complète!F897),"-",Nomen.complète!F897)</f>
        <v>-</v>
      </c>
      <c r="D897" s="75" t="str">
        <f t="shared" si="13"/>
        <v>-</v>
      </c>
    </row>
    <row r="898" spans="1:4" x14ac:dyDescent="0.2">
      <c r="A898" s="169" t="str">
        <f>IF(ISBLANK(Nomen.complète!D898),"-",Nomen.complète!D898)</f>
        <v>-</v>
      </c>
      <c r="B898" s="170" t="str">
        <f>IF(ISBLANK(Nomen.complète!E898),"-",Nomen.complète!E898)</f>
        <v>-</v>
      </c>
      <c r="C898" s="165" t="str">
        <f>IF(ISBLANK(Nomen.complète!F898),"-",Nomen.complète!F898)</f>
        <v>-</v>
      </c>
      <c r="D898" s="75" t="str">
        <f t="shared" si="13"/>
        <v>-</v>
      </c>
    </row>
    <row r="899" spans="1:4" x14ac:dyDescent="0.2">
      <c r="A899" s="169" t="str">
        <f>IF(ISBLANK(Nomen.complète!D899),"-",Nomen.complète!D899)</f>
        <v>-</v>
      </c>
      <c r="B899" s="170" t="str">
        <f>IF(ISBLANK(Nomen.complète!E899),"-",Nomen.complète!E899)</f>
        <v>-</v>
      </c>
      <c r="C899" s="165" t="str">
        <f>IF(ISBLANK(Nomen.complète!F899),"-",Nomen.complète!F899)</f>
        <v>-</v>
      </c>
      <c r="D899" s="75" t="str">
        <f t="shared" si="13"/>
        <v>-</v>
      </c>
    </row>
    <row r="900" spans="1:4" x14ac:dyDescent="0.2">
      <c r="A900" s="169" t="str">
        <f>IF(ISBLANK(Nomen.complète!D900),"-",Nomen.complète!D900)</f>
        <v>-</v>
      </c>
      <c r="B900" s="170" t="str">
        <f>IF(ISBLANK(Nomen.complète!E900),"-",Nomen.complète!E900)</f>
        <v>-</v>
      </c>
      <c r="C900" s="165" t="str">
        <f>IF(ISBLANK(Nomen.complète!F900),"-",Nomen.complète!F900)</f>
        <v>-</v>
      </c>
      <c r="D900" s="75" t="str">
        <f t="shared" si="13"/>
        <v>-</v>
      </c>
    </row>
    <row r="901" spans="1:4" x14ac:dyDescent="0.2">
      <c r="A901" s="169" t="str">
        <f>IF(ISBLANK(Nomen.complète!D901),"-",Nomen.complète!D901)</f>
        <v>-</v>
      </c>
      <c r="B901" s="170" t="str">
        <f>IF(ISBLANK(Nomen.complète!E901),"-",Nomen.complète!E901)</f>
        <v>-</v>
      </c>
      <c r="C901" s="165" t="str">
        <f>IF(ISBLANK(Nomen.complète!F901),"-",Nomen.complète!F901)</f>
        <v>-</v>
      </c>
      <c r="D901" s="75" t="str">
        <f t="shared" ref="D901:D964" si="14">IF(B901="-",B901,C901&amp; " (" &amp;B901&amp;")")</f>
        <v>-</v>
      </c>
    </row>
    <row r="902" spans="1:4" x14ac:dyDescent="0.2">
      <c r="A902" s="169" t="str">
        <f>IF(ISBLANK(Nomen.complète!D902),"-",Nomen.complète!D902)</f>
        <v>-</v>
      </c>
      <c r="B902" s="170" t="str">
        <f>IF(ISBLANK(Nomen.complète!E902),"-",Nomen.complète!E902)</f>
        <v>-</v>
      </c>
      <c r="C902" s="165" t="str">
        <f>IF(ISBLANK(Nomen.complète!F902),"-",Nomen.complète!F902)</f>
        <v>-</v>
      </c>
      <c r="D902" s="75" t="str">
        <f t="shared" si="14"/>
        <v>-</v>
      </c>
    </row>
    <row r="903" spans="1:4" x14ac:dyDescent="0.2">
      <c r="A903" s="169" t="str">
        <f>IF(ISBLANK(Nomen.complète!D903),"-",Nomen.complète!D903)</f>
        <v>-</v>
      </c>
      <c r="B903" s="170" t="str">
        <f>IF(ISBLANK(Nomen.complète!E903),"-",Nomen.complète!E903)</f>
        <v>-</v>
      </c>
      <c r="C903" s="165" t="str">
        <f>IF(ISBLANK(Nomen.complète!F903),"-",Nomen.complète!F903)</f>
        <v>-</v>
      </c>
      <c r="D903" s="75" t="str">
        <f t="shared" si="14"/>
        <v>-</v>
      </c>
    </row>
    <row r="904" spans="1:4" x14ac:dyDescent="0.2">
      <c r="A904" s="169" t="str">
        <f>IF(ISBLANK(Nomen.complète!D904),"-",Nomen.complète!D904)</f>
        <v>-</v>
      </c>
      <c r="B904" s="170" t="str">
        <f>IF(ISBLANK(Nomen.complète!E904),"-",Nomen.complète!E904)</f>
        <v>-</v>
      </c>
      <c r="C904" s="165" t="str">
        <f>IF(ISBLANK(Nomen.complète!F904),"-",Nomen.complète!F904)</f>
        <v>-</v>
      </c>
      <c r="D904" s="75" t="str">
        <f t="shared" si="14"/>
        <v>-</v>
      </c>
    </row>
    <row r="905" spans="1:4" x14ac:dyDescent="0.2">
      <c r="A905" s="169" t="str">
        <f>IF(ISBLANK(Nomen.complète!D905),"-",Nomen.complète!D905)</f>
        <v>-</v>
      </c>
      <c r="B905" s="170" t="str">
        <f>IF(ISBLANK(Nomen.complète!E905),"-",Nomen.complète!E905)</f>
        <v>-</v>
      </c>
      <c r="C905" s="165" t="str">
        <f>IF(ISBLANK(Nomen.complète!F905),"-",Nomen.complète!F905)</f>
        <v>-</v>
      </c>
      <c r="D905" s="75" t="str">
        <f t="shared" si="14"/>
        <v>-</v>
      </c>
    </row>
    <row r="906" spans="1:4" x14ac:dyDescent="0.2">
      <c r="A906" s="169" t="str">
        <f>IF(ISBLANK(Nomen.complète!D906),"-",Nomen.complète!D906)</f>
        <v>-</v>
      </c>
      <c r="B906" s="170" t="str">
        <f>IF(ISBLANK(Nomen.complète!E906),"-",Nomen.complète!E906)</f>
        <v>-</v>
      </c>
      <c r="C906" s="165" t="str">
        <f>IF(ISBLANK(Nomen.complète!F906),"-",Nomen.complète!F906)</f>
        <v>-</v>
      </c>
      <c r="D906" s="75" t="str">
        <f t="shared" si="14"/>
        <v>-</v>
      </c>
    </row>
    <row r="907" spans="1:4" x14ac:dyDescent="0.2">
      <c r="A907" s="169" t="str">
        <f>IF(ISBLANK(Nomen.complète!D907),"-",Nomen.complète!D907)</f>
        <v>-</v>
      </c>
      <c r="B907" s="170" t="str">
        <f>IF(ISBLANK(Nomen.complète!E907),"-",Nomen.complète!E907)</f>
        <v>-</v>
      </c>
      <c r="C907" s="165" t="str">
        <f>IF(ISBLANK(Nomen.complète!F907),"-",Nomen.complète!F907)</f>
        <v>-</v>
      </c>
      <c r="D907" s="75" t="str">
        <f t="shared" si="14"/>
        <v>-</v>
      </c>
    </row>
    <row r="908" spans="1:4" x14ac:dyDescent="0.2">
      <c r="A908" s="169" t="str">
        <f>IF(ISBLANK(Nomen.complète!D908),"-",Nomen.complète!D908)</f>
        <v>-</v>
      </c>
      <c r="B908" s="170" t="str">
        <f>IF(ISBLANK(Nomen.complète!E908),"-",Nomen.complète!E908)</f>
        <v>-</v>
      </c>
      <c r="C908" s="165" t="str">
        <f>IF(ISBLANK(Nomen.complète!F908),"-",Nomen.complète!F908)</f>
        <v>-</v>
      </c>
      <c r="D908" s="75" t="str">
        <f t="shared" si="14"/>
        <v>-</v>
      </c>
    </row>
    <row r="909" spans="1:4" x14ac:dyDescent="0.2">
      <c r="A909" s="169" t="str">
        <f>IF(ISBLANK(Nomen.complète!D909),"-",Nomen.complète!D909)</f>
        <v>-</v>
      </c>
      <c r="B909" s="170" t="str">
        <f>IF(ISBLANK(Nomen.complète!E909),"-",Nomen.complète!E909)</f>
        <v>-</v>
      </c>
      <c r="C909" s="165" t="str">
        <f>IF(ISBLANK(Nomen.complète!F909),"-",Nomen.complète!F909)</f>
        <v>-</v>
      </c>
      <c r="D909" s="75" t="str">
        <f t="shared" si="14"/>
        <v>-</v>
      </c>
    </row>
    <row r="910" spans="1:4" x14ac:dyDescent="0.2">
      <c r="A910" s="169" t="str">
        <f>IF(ISBLANK(Nomen.complète!D910),"-",Nomen.complète!D910)</f>
        <v>-</v>
      </c>
      <c r="B910" s="170" t="str">
        <f>IF(ISBLANK(Nomen.complète!E910),"-",Nomen.complète!E910)</f>
        <v>-</v>
      </c>
      <c r="C910" s="165" t="str">
        <f>IF(ISBLANK(Nomen.complète!F910),"-",Nomen.complète!F910)</f>
        <v>-</v>
      </c>
      <c r="D910" s="75" t="str">
        <f t="shared" si="14"/>
        <v>-</v>
      </c>
    </row>
    <row r="911" spans="1:4" x14ac:dyDescent="0.2">
      <c r="A911" s="169" t="str">
        <f>IF(ISBLANK(Nomen.complète!D911),"-",Nomen.complète!D911)</f>
        <v>-</v>
      </c>
      <c r="B911" s="170" t="str">
        <f>IF(ISBLANK(Nomen.complète!E911),"-",Nomen.complète!E911)</f>
        <v>-</v>
      </c>
      <c r="C911" s="165" t="str">
        <f>IF(ISBLANK(Nomen.complète!F911),"-",Nomen.complète!F911)</f>
        <v>-</v>
      </c>
      <c r="D911" s="75" t="str">
        <f t="shared" si="14"/>
        <v>-</v>
      </c>
    </row>
    <row r="912" spans="1:4" x14ac:dyDescent="0.2">
      <c r="A912" s="169" t="str">
        <f>IF(ISBLANK(Nomen.complète!D912),"-",Nomen.complète!D912)</f>
        <v>-</v>
      </c>
      <c r="B912" s="170" t="str">
        <f>IF(ISBLANK(Nomen.complète!E912),"-",Nomen.complète!E912)</f>
        <v>-</v>
      </c>
      <c r="C912" s="165" t="str">
        <f>IF(ISBLANK(Nomen.complète!F912),"-",Nomen.complète!F912)</f>
        <v>-</v>
      </c>
      <c r="D912" s="75" t="str">
        <f t="shared" si="14"/>
        <v>-</v>
      </c>
    </row>
    <row r="913" spans="1:4" x14ac:dyDescent="0.2">
      <c r="A913" s="169" t="str">
        <f>IF(ISBLANK(Nomen.complète!D913),"-",Nomen.complète!D913)</f>
        <v>-</v>
      </c>
      <c r="B913" s="170" t="str">
        <f>IF(ISBLANK(Nomen.complète!E913),"-",Nomen.complète!E913)</f>
        <v>-</v>
      </c>
      <c r="C913" s="165" t="str">
        <f>IF(ISBLANK(Nomen.complète!F913),"-",Nomen.complète!F913)</f>
        <v>-</v>
      </c>
      <c r="D913" s="75" t="str">
        <f t="shared" si="14"/>
        <v>-</v>
      </c>
    </row>
    <row r="914" spans="1:4" x14ac:dyDescent="0.2">
      <c r="A914" s="169" t="str">
        <f>IF(ISBLANK(Nomen.complète!D914),"-",Nomen.complète!D914)</f>
        <v>-</v>
      </c>
      <c r="B914" s="170" t="str">
        <f>IF(ISBLANK(Nomen.complète!E914),"-",Nomen.complète!E914)</f>
        <v>-</v>
      </c>
      <c r="C914" s="165" t="str">
        <f>IF(ISBLANK(Nomen.complète!F914),"-",Nomen.complète!F914)</f>
        <v>-</v>
      </c>
      <c r="D914" s="75" t="str">
        <f t="shared" si="14"/>
        <v>-</v>
      </c>
    </row>
    <row r="915" spans="1:4" x14ac:dyDescent="0.2">
      <c r="A915" s="169" t="str">
        <f>IF(ISBLANK(Nomen.complète!D915),"-",Nomen.complète!D915)</f>
        <v>-</v>
      </c>
      <c r="B915" s="170" t="str">
        <f>IF(ISBLANK(Nomen.complète!E915),"-",Nomen.complète!E915)</f>
        <v>-</v>
      </c>
      <c r="C915" s="165" t="str">
        <f>IF(ISBLANK(Nomen.complète!F915),"-",Nomen.complète!F915)</f>
        <v>-</v>
      </c>
      <c r="D915" s="75" t="str">
        <f t="shared" si="14"/>
        <v>-</v>
      </c>
    </row>
    <row r="916" spans="1:4" x14ac:dyDescent="0.2">
      <c r="A916" s="169" t="str">
        <f>IF(ISBLANK(Nomen.complète!D916),"-",Nomen.complète!D916)</f>
        <v>-</v>
      </c>
      <c r="B916" s="170" t="str">
        <f>IF(ISBLANK(Nomen.complète!E916),"-",Nomen.complète!E916)</f>
        <v>-</v>
      </c>
      <c r="C916" s="165" t="str">
        <f>IF(ISBLANK(Nomen.complète!F916),"-",Nomen.complète!F916)</f>
        <v>-</v>
      </c>
      <c r="D916" s="75" t="str">
        <f t="shared" si="14"/>
        <v>-</v>
      </c>
    </row>
    <row r="917" spans="1:4" x14ac:dyDescent="0.2">
      <c r="A917" s="169" t="str">
        <f>IF(ISBLANK(Nomen.complète!D917),"-",Nomen.complète!D917)</f>
        <v>-</v>
      </c>
      <c r="B917" s="170" t="str">
        <f>IF(ISBLANK(Nomen.complète!E917),"-",Nomen.complète!E917)</f>
        <v>-</v>
      </c>
      <c r="C917" s="165" t="str">
        <f>IF(ISBLANK(Nomen.complète!F917),"-",Nomen.complète!F917)</f>
        <v>-</v>
      </c>
      <c r="D917" s="75" t="str">
        <f t="shared" si="14"/>
        <v>-</v>
      </c>
    </row>
    <row r="918" spans="1:4" x14ac:dyDescent="0.2">
      <c r="A918" s="169" t="str">
        <f>IF(ISBLANK(Nomen.complète!D918),"-",Nomen.complète!D918)</f>
        <v>-</v>
      </c>
      <c r="B918" s="170" t="str">
        <f>IF(ISBLANK(Nomen.complète!E918),"-",Nomen.complète!E918)</f>
        <v>-</v>
      </c>
      <c r="C918" s="165" t="str">
        <f>IF(ISBLANK(Nomen.complète!F918),"-",Nomen.complète!F918)</f>
        <v>-</v>
      </c>
      <c r="D918" s="75" t="str">
        <f t="shared" si="14"/>
        <v>-</v>
      </c>
    </row>
    <row r="919" spans="1:4" x14ac:dyDescent="0.2">
      <c r="A919" s="169" t="str">
        <f>IF(ISBLANK(Nomen.complète!D919),"-",Nomen.complète!D919)</f>
        <v>-</v>
      </c>
      <c r="B919" s="170" t="str">
        <f>IF(ISBLANK(Nomen.complète!E919),"-",Nomen.complète!E919)</f>
        <v>-</v>
      </c>
      <c r="C919" s="165" t="str">
        <f>IF(ISBLANK(Nomen.complète!F919),"-",Nomen.complète!F919)</f>
        <v>-</v>
      </c>
      <c r="D919" s="75" t="str">
        <f t="shared" si="14"/>
        <v>-</v>
      </c>
    </row>
    <row r="920" spans="1:4" x14ac:dyDescent="0.2">
      <c r="A920" s="169" t="str">
        <f>IF(ISBLANK(Nomen.complète!D920),"-",Nomen.complète!D920)</f>
        <v>-</v>
      </c>
      <c r="B920" s="170" t="str">
        <f>IF(ISBLANK(Nomen.complète!E920),"-",Nomen.complète!E920)</f>
        <v>-</v>
      </c>
      <c r="C920" s="165" t="str">
        <f>IF(ISBLANK(Nomen.complète!F920),"-",Nomen.complète!F920)</f>
        <v>-</v>
      </c>
      <c r="D920" s="75" t="str">
        <f t="shared" si="14"/>
        <v>-</v>
      </c>
    </row>
    <row r="921" spans="1:4" x14ac:dyDescent="0.2">
      <c r="A921" s="169" t="str">
        <f>IF(ISBLANK(Nomen.complète!D921),"-",Nomen.complète!D921)</f>
        <v>-</v>
      </c>
      <c r="B921" s="170" t="str">
        <f>IF(ISBLANK(Nomen.complète!E921),"-",Nomen.complète!E921)</f>
        <v>-</v>
      </c>
      <c r="C921" s="165" t="str">
        <f>IF(ISBLANK(Nomen.complète!F921),"-",Nomen.complète!F921)</f>
        <v>-</v>
      </c>
      <c r="D921" s="75" t="str">
        <f t="shared" si="14"/>
        <v>-</v>
      </c>
    </row>
    <row r="922" spans="1:4" x14ac:dyDescent="0.2">
      <c r="A922" s="169" t="str">
        <f>IF(ISBLANK(Nomen.complète!D922),"-",Nomen.complète!D922)</f>
        <v>-</v>
      </c>
      <c r="B922" s="170" t="str">
        <f>IF(ISBLANK(Nomen.complète!E922),"-",Nomen.complète!E922)</f>
        <v>-</v>
      </c>
      <c r="C922" s="165" t="str">
        <f>IF(ISBLANK(Nomen.complète!F922),"-",Nomen.complète!F922)</f>
        <v>-</v>
      </c>
      <c r="D922" s="75" t="str">
        <f t="shared" si="14"/>
        <v>-</v>
      </c>
    </row>
    <row r="923" spans="1:4" x14ac:dyDescent="0.2">
      <c r="A923" s="169" t="str">
        <f>IF(ISBLANK(Nomen.complète!D923),"-",Nomen.complète!D923)</f>
        <v>-</v>
      </c>
      <c r="B923" s="170" t="str">
        <f>IF(ISBLANK(Nomen.complète!E923),"-",Nomen.complète!E923)</f>
        <v>-</v>
      </c>
      <c r="C923" s="165" t="str">
        <f>IF(ISBLANK(Nomen.complète!F923),"-",Nomen.complète!F923)</f>
        <v>-</v>
      </c>
      <c r="D923" s="75" t="str">
        <f t="shared" si="14"/>
        <v>-</v>
      </c>
    </row>
    <row r="924" spans="1:4" x14ac:dyDescent="0.2">
      <c r="A924" s="169" t="str">
        <f>IF(ISBLANK(Nomen.complète!D924),"-",Nomen.complète!D924)</f>
        <v>-</v>
      </c>
      <c r="B924" s="170" t="str">
        <f>IF(ISBLANK(Nomen.complète!E924),"-",Nomen.complète!E924)</f>
        <v>-</v>
      </c>
      <c r="C924" s="165" t="str">
        <f>IF(ISBLANK(Nomen.complète!F924),"-",Nomen.complète!F924)</f>
        <v>-</v>
      </c>
      <c r="D924" s="75" t="str">
        <f t="shared" si="14"/>
        <v>-</v>
      </c>
    </row>
    <row r="925" spans="1:4" x14ac:dyDescent="0.2">
      <c r="A925" s="169" t="str">
        <f>IF(ISBLANK(Nomen.complète!D925),"-",Nomen.complète!D925)</f>
        <v>-</v>
      </c>
      <c r="B925" s="170" t="str">
        <f>IF(ISBLANK(Nomen.complète!E925),"-",Nomen.complète!E925)</f>
        <v>-</v>
      </c>
      <c r="C925" s="165" t="str">
        <f>IF(ISBLANK(Nomen.complète!F925),"-",Nomen.complète!F925)</f>
        <v>-</v>
      </c>
      <c r="D925" s="75" t="str">
        <f t="shared" si="14"/>
        <v>-</v>
      </c>
    </row>
    <row r="926" spans="1:4" x14ac:dyDescent="0.2">
      <c r="A926" s="169" t="str">
        <f>IF(ISBLANK(Nomen.complète!D926),"-",Nomen.complète!D926)</f>
        <v>-</v>
      </c>
      <c r="B926" s="170" t="str">
        <f>IF(ISBLANK(Nomen.complète!E926),"-",Nomen.complète!E926)</f>
        <v>-</v>
      </c>
      <c r="C926" s="165" t="str">
        <f>IF(ISBLANK(Nomen.complète!F926),"-",Nomen.complète!F926)</f>
        <v>-</v>
      </c>
      <c r="D926" s="75" t="str">
        <f t="shared" si="14"/>
        <v>-</v>
      </c>
    </row>
    <row r="927" spans="1:4" x14ac:dyDescent="0.2">
      <c r="A927" s="169" t="str">
        <f>IF(ISBLANK(Nomen.complète!D927),"-",Nomen.complète!D927)</f>
        <v>-</v>
      </c>
      <c r="B927" s="170" t="str">
        <f>IF(ISBLANK(Nomen.complète!E927),"-",Nomen.complète!E927)</f>
        <v>-</v>
      </c>
      <c r="C927" s="165" t="str">
        <f>IF(ISBLANK(Nomen.complète!F927),"-",Nomen.complète!F927)</f>
        <v>-</v>
      </c>
      <c r="D927" s="75" t="str">
        <f t="shared" si="14"/>
        <v>-</v>
      </c>
    </row>
    <row r="928" spans="1:4" x14ac:dyDescent="0.2">
      <c r="A928" s="169" t="str">
        <f>IF(ISBLANK(Nomen.complète!D928),"-",Nomen.complète!D928)</f>
        <v>-</v>
      </c>
      <c r="B928" s="170" t="str">
        <f>IF(ISBLANK(Nomen.complète!E928),"-",Nomen.complète!E928)</f>
        <v>-</v>
      </c>
      <c r="C928" s="165" t="str">
        <f>IF(ISBLANK(Nomen.complète!F928),"-",Nomen.complète!F928)</f>
        <v>-</v>
      </c>
      <c r="D928" s="75" t="str">
        <f t="shared" si="14"/>
        <v>-</v>
      </c>
    </row>
    <row r="929" spans="1:4" x14ac:dyDescent="0.2">
      <c r="A929" s="169" t="str">
        <f>IF(ISBLANK(Nomen.complète!D929),"-",Nomen.complète!D929)</f>
        <v>-</v>
      </c>
      <c r="B929" s="170" t="str">
        <f>IF(ISBLANK(Nomen.complète!E929),"-",Nomen.complète!E929)</f>
        <v>-</v>
      </c>
      <c r="C929" s="165" t="str">
        <f>IF(ISBLANK(Nomen.complète!F929),"-",Nomen.complète!F929)</f>
        <v>-</v>
      </c>
      <c r="D929" s="75" t="str">
        <f t="shared" si="14"/>
        <v>-</v>
      </c>
    </row>
    <row r="930" spans="1:4" x14ac:dyDescent="0.2">
      <c r="A930" s="169" t="str">
        <f>IF(ISBLANK(Nomen.complète!D930),"-",Nomen.complète!D930)</f>
        <v>-</v>
      </c>
      <c r="B930" s="170" t="str">
        <f>IF(ISBLANK(Nomen.complète!E930),"-",Nomen.complète!E930)</f>
        <v>-</v>
      </c>
      <c r="C930" s="165" t="str">
        <f>IF(ISBLANK(Nomen.complète!F930),"-",Nomen.complète!F930)</f>
        <v>-</v>
      </c>
      <c r="D930" s="75" t="str">
        <f t="shared" si="14"/>
        <v>-</v>
      </c>
    </row>
    <row r="931" spans="1:4" x14ac:dyDescent="0.2">
      <c r="A931" s="169" t="str">
        <f>IF(ISBLANK(Nomen.complète!D931),"-",Nomen.complète!D931)</f>
        <v>-</v>
      </c>
      <c r="B931" s="170" t="str">
        <f>IF(ISBLANK(Nomen.complète!E931),"-",Nomen.complète!E931)</f>
        <v>-</v>
      </c>
      <c r="C931" s="165" t="str">
        <f>IF(ISBLANK(Nomen.complète!F931),"-",Nomen.complète!F931)</f>
        <v>-</v>
      </c>
      <c r="D931" s="75" t="str">
        <f t="shared" si="14"/>
        <v>-</v>
      </c>
    </row>
    <row r="932" spans="1:4" x14ac:dyDescent="0.2">
      <c r="A932" s="169" t="str">
        <f>IF(ISBLANK(Nomen.complète!D932),"-",Nomen.complète!D932)</f>
        <v>-</v>
      </c>
      <c r="B932" s="170" t="str">
        <f>IF(ISBLANK(Nomen.complète!E932),"-",Nomen.complète!E932)</f>
        <v>-</v>
      </c>
      <c r="C932" s="165" t="str">
        <f>IF(ISBLANK(Nomen.complète!F932),"-",Nomen.complète!F932)</f>
        <v>-</v>
      </c>
      <c r="D932" s="75" t="str">
        <f t="shared" si="14"/>
        <v>-</v>
      </c>
    </row>
    <row r="933" spans="1:4" x14ac:dyDescent="0.2">
      <c r="A933" s="169" t="str">
        <f>IF(ISBLANK(Nomen.complète!D933),"-",Nomen.complète!D933)</f>
        <v>-</v>
      </c>
      <c r="B933" s="170" t="str">
        <f>IF(ISBLANK(Nomen.complète!E933),"-",Nomen.complète!E933)</f>
        <v>-</v>
      </c>
      <c r="C933" s="165" t="str">
        <f>IF(ISBLANK(Nomen.complète!F933),"-",Nomen.complète!F933)</f>
        <v>-</v>
      </c>
      <c r="D933" s="75" t="str">
        <f t="shared" si="14"/>
        <v>-</v>
      </c>
    </row>
    <row r="934" spans="1:4" x14ac:dyDescent="0.2">
      <c r="A934" s="169" t="str">
        <f>IF(ISBLANK(Nomen.complète!D934),"-",Nomen.complète!D934)</f>
        <v>-</v>
      </c>
      <c r="B934" s="170" t="str">
        <f>IF(ISBLANK(Nomen.complète!E934),"-",Nomen.complète!E934)</f>
        <v>-</v>
      </c>
      <c r="C934" s="165" t="str">
        <f>IF(ISBLANK(Nomen.complète!F934),"-",Nomen.complète!F934)</f>
        <v>-</v>
      </c>
      <c r="D934" s="75" t="str">
        <f t="shared" si="14"/>
        <v>-</v>
      </c>
    </row>
    <row r="935" spans="1:4" x14ac:dyDescent="0.2">
      <c r="A935" s="169" t="str">
        <f>IF(ISBLANK(Nomen.complète!D935),"-",Nomen.complète!D935)</f>
        <v>-</v>
      </c>
      <c r="B935" s="170" t="str">
        <f>IF(ISBLANK(Nomen.complète!E935),"-",Nomen.complète!E935)</f>
        <v>-</v>
      </c>
      <c r="C935" s="165" t="str">
        <f>IF(ISBLANK(Nomen.complète!F935),"-",Nomen.complète!F935)</f>
        <v>-</v>
      </c>
      <c r="D935" s="75" t="str">
        <f t="shared" si="14"/>
        <v>-</v>
      </c>
    </row>
    <row r="936" spans="1:4" x14ac:dyDescent="0.2">
      <c r="A936" s="169" t="str">
        <f>IF(ISBLANK(Nomen.complète!D936),"-",Nomen.complète!D936)</f>
        <v>-</v>
      </c>
      <c r="B936" s="170" t="str">
        <f>IF(ISBLANK(Nomen.complète!E936),"-",Nomen.complète!E936)</f>
        <v>-</v>
      </c>
      <c r="C936" s="165" t="str">
        <f>IF(ISBLANK(Nomen.complète!F936),"-",Nomen.complète!F936)</f>
        <v>-</v>
      </c>
      <c r="D936" s="75" t="str">
        <f t="shared" si="14"/>
        <v>-</v>
      </c>
    </row>
    <row r="937" spans="1:4" x14ac:dyDescent="0.2">
      <c r="A937" s="169" t="str">
        <f>IF(ISBLANK(Nomen.complète!D937),"-",Nomen.complète!D937)</f>
        <v>-</v>
      </c>
      <c r="B937" s="170" t="str">
        <f>IF(ISBLANK(Nomen.complète!E937),"-",Nomen.complète!E937)</f>
        <v>-</v>
      </c>
      <c r="C937" s="165" t="str">
        <f>IF(ISBLANK(Nomen.complète!F937),"-",Nomen.complète!F937)</f>
        <v>-</v>
      </c>
      <c r="D937" s="75" t="str">
        <f t="shared" si="14"/>
        <v>-</v>
      </c>
    </row>
    <row r="938" spans="1:4" x14ac:dyDescent="0.2">
      <c r="A938" s="169" t="str">
        <f>IF(ISBLANK(Nomen.complète!D938),"-",Nomen.complète!D938)</f>
        <v>-</v>
      </c>
      <c r="B938" s="170" t="str">
        <f>IF(ISBLANK(Nomen.complète!E938),"-",Nomen.complète!E938)</f>
        <v>-</v>
      </c>
      <c r="C938" s="165" t="str">
        <f>IF(ISBLANK(Nomen.complète!F938),"-",Nomen.complète!F938)</f>
        <v>-</v>
      </c>
      <c r="D938" s="75" t="str">
        <f t="shared" si="14"/>
        <v>-</v>
      </c>
    </row>
    <row r="939" spans="1:4" x14ac:dyDescent="0.2">
      <c r="A939" s="169" t="str">
        <f>IF(ISBLANK(Nomen.complète!D939),"-",Nomen.complète!D939)</f>
        <v>-</v>
      </c>
      <c r="B939" s="170" t="str">
        <f>IF(ISBLANK(Nomen.complète!E939),"-",Nomen.complète!E939)</f>
        <v>-</v>
      </c>
      <c r="C939" s="165" t="str">
        <f>IF(ISBLANK(Nomen.complète!F939),"-",Nomen.complète!F939)</f>
        <v>-</v>
      </c>
      <c r="D939" s="75" t="str">
        <f t="shared" si="14"/>
        <v>-</v>
      </c>
    </row>
    <row r="940" spans="1:4" x14ac:dyDescent="0.2">
      <c r="A940" s="169" t="str">
        <f>IF(ISBLANK(Nomen.complète!D940),"-",Nomen.complète!D940)</f>
        <v>-</v>
      </c>
      <c r="B940" s="170" t="str">
        <f>IF(ISBLANK(Nomen.complète!E940),"-",Nomen.complète!E940)</f>
        <v>-</v>
      </c>
      <c r="C940" s="165" t="str">
        <f>IF(ISBLANK(Nomen.complète!F940),"-",Nomen.complète!F940)</f>
        <v>-</v>
      </c>
      <c r="D940" s="75" t="str">
        <f t="shared" si="14"/>
        <v>-</v>
      </c>
    </row>
    <row r="941" spans="1:4" x14ac:dyDescent="0.2">
      <c r="A941" s="169" t="str">
        <f>IF(ISBLANK(Nomen.complète!D941),"-",Nomen.complète!D941)</f>
        <v>-</v>
      </c>
      <c r="B941" s="170" t="str">
        <f>IF(ISBLANK(Nomen.complète!E941),"-",Nomen.complète!E941)</f>
        <v>-</v>
      </c>
      <c r="C941" s="165" t="str">
        <f>IF(ISBLANK(Nomen.complète!F941),"-",Nomen.complète!F941)</f>
        <v>-</v>
      </c>
      <c r="D941" s="75" t="str">
        <f t="shared" si="14"/>
        <v>-</v>
      </c>
    </row>
    <row r="942" spans="1:4" x14ac:dyDescent="0.2">
      <c r="A942" s="169" t="str">
        <f>IF(ISBLANK(Nomen.complète!D942),"-",Nomen.complète!D942)</f>
        <v>-</v>
      </c>
      <c r="B942" s="170" t="str">
        <f>IF(ISBLANK(Nomen.complète!E942),"-",Nomen.complète!E942)</f>
        <v>-</v>
      </c>
      <c r="C942" s="165" t="str">
        <f>IF(ISBLANK(Nomen.complète!F942),"-",Nomen.complète!F942)</f>
        <v>-</v>
      </c>
      <c r="D942" s="75" t="str">
        <f t="shared" si="14"/>
        <v>-</v>
      </c>
    </row>
    <row r="943" spans="1:4" x14ac:dyDescent="0.2">
      <c r="A943" s="169" t="str">
        <f>IF(ISBLANK(Nomen.complète!D943),"-",Nomen.complète!D943)</f>
        <v>-</v>
      </c>
      <c r="B943" s="170" t="str">
        <f>IF(ISBLANK(Nomen.complète!E943),"-",Nomen.complète!E943)</f>
        <v>-</v>
      </c>
      <c r="C943" s="165" t="str">
        <f>IF(ISBLANK(Nomen.complète!F943),"-",Nomen.complète!F943)</f>
        <v>-</v>
      </c>
      <c r="D943" s="75" t="str">
        <f t="shared" si="14"/>
        <v>-</v>
      </c>
    </row>
    <row r="944" spans="1:4" x14ac:dyDescent="0.2">
      <c r="A944" s="169" t="str">
        <f>IF(ISBLANK(Nomen.complète!D944),"-",Nomen.complète!D944)</f>
        <v>-</v>
      </c>
      <c r="B944" s="170" t="str">
        <f>IF(ISBLANK(Nomen.complète!E944),"-",Nomen.complète!E944)</f>
        <v>-</v>
      </c>
      <c r="C944" s="165" t="str">
        <f>IF(ISBLANK(Nomen.complète!F944),"-",Nomen.complète!F944)</f>
        <v>-</v>
      </c>
      <c r="D944" s="75" t="str">
        <f t="shared" si="14"/>
        <v>-</v>
      </c>
    </row>
    <row r="945" spans="1:4" x14ac:dyDescent="0.2">
      <c r="A945" s="169" t="str">
        <f>IF(ISBLANK(Nomen.complète!D945),"-",Nomen.complète!D945)</f>
        <v>-</v>
      </c>
      <c r="B945" s="170" t="str">
        <f>IF(ISBLANK(Nomen.complète!E945),"-",Nomen.complète!E945)</f>
        <v>-</v>
      </c>
      <c r="C945" s="165" t="str">
        <f>IF(ISBLANK(Nomen.complète!F945),"-",Nomen.complète!F945)</f>
        <v>-</v>
      </c>
      <c r="D945" s="75" t="str">
        <f t="shared" si="14"/>
        <v>-</v>
      </c>
    </row>
    <row r="946" spans="1:4" x14ac:dyDescent="0.2">
      <c r="A946" s="169" t="str">
        <f>IF(ISBLANK(Nomen.complète!D946),"-",Nomen.complète!D946)</f>
        <v>-</v>
      </c>
      <c r="B946" s="170" t="str">
        <f>IF(ISBLANK(Nomen.complète!E946),"-",Nomen.complète!E946)</f>
        <v>-</v>
      </c>
      <c r="C946" s="165" t="str">
        <f>IF(ISBLANK(Nomen.complète!F946),"-",Nomen.complète!F946)</f>
        <v>-</v>
      </c>
      <c r="D946" s="75" t="str">
        <f t="shared" si="14"/>
        <v>-</v>
      </c>
    </row>
    <row r="947" spans="1:4" x14ac:dyDescent="0.2">
      <c r="A947" s="169" t="str">
        <f>IF(ISBLANK(Nomen.complète!D947),"-",Nomen.complète!D947)</f>
        <v>-</v>
      </c>
      <c r="B947" s="170" t="str">
        <f>IF(ISBLANK(Nomen.complète!E947),"-",Nomen.complète!E947)</f>
        <v>-</v>
      </c>
      <c r="C947" s="165" t="str">
        <f>IF(ISBLANK(Nomen.complète!F947),"-",Nomen.complète!F947)</f>
        <v>-</v>
      </c>
      <c r="D947" s="75" t="str">
        <f t="shared" si="14"/>
        <v>-</v>
      </c>
    </row>
    <row r="948" spans="1:4" x14ac:dyDescent="0.2">
      <c r="A948" s="169" t="str">
        <f>IF(ISBLANK(Nomen.complète!D948),"-",Nomen.complète!D948)</f>
        <v>-</v>
      </c>
      <c r="B948" s="170" t="str">
        <f>IF(ISBLANK(Nomen.complète!E948),"-",Nomen.complète!E948)</f>
        <v>-</v>
      </c>
      <c r="C948" s="165" t="str">
        <f>IF(ISBLANK(Nomen.complète!F948),"-",Nomen.complète!F948)</f>
        <v>-</v>
      </c>
      <c r="D948" s="75" t="str">
        <f t="shared" si="14"/>
        <v>-</v>
      </c>
    </row>
    <row r="949" spans="1:4" x14ac:dyDescent="0.2">
      <c r="A949" s="169" t="str">
        <f>IF(ISBLANK(Nomen.complète!D949),"-",Nomen.complète!D949)</f>
        <v>-</v>
      </c>
      <c r="B949" s="170" t="str">
        <f>IF(ISBLANK(Nomen.complète!E949),"-",Nomen.complète!E949)</f>
        <v>-</v>
      </c>
      <c r="C949" s="165" t="str">
        <f>IF(ISBLANK(Nomen.complète!F949),"-",Nomen.complète!F949)</f>
        <v>-</v>
      </c>
      <c r="D949" s="75" t="str">
        <f t="shared" si="14"/>
        <v>-</v>
      </c>
    </row>
    <row r="950" spans="1:4" x14ac:dyDescent="0.2">
      <c r="A950" s="169" t="str">
        <f>IF(ISBLANK(Nomen.complète!D950),"-",Nomen.complète!D950)</f>
        <v>-</v>
      </c>
      <c r="B950" s="170" t="str">
        <f>IF(ISBLANK(Nomen.complète!E950),"-",Nomen.complète!E950)</f>
        <v>-</v>
      </c>
      <c r="C950" s="165" t="str">
        <f>IF(ISBLANK(Nomen.complète!F950),"-",Nomen.complète!F950)</f>
        <v>-</v>
      </c>
      <c r="D950" s="75" t="str">
        <f t="shared" si="14"/>
        <v>-</v>
      </c>
    </row>
    <row r="951" spans="1:4" x14ac:dyDescent="0.2">
      <c r="A951" s="171" t="str">
        <f>IF(ISBLANK('Inst suppl.'!$A4),"-",'Inst suppl.'!$A4)</f>
        <v>-</v>
      </c>
      <c r="B951" s="172" t="str">
        <f>IF(ISBLANK('Inst suppl.'!$B4),"-",'Inst suppl.'!$B4)</f>
        <v>-</v>
      </c>
      <c r="C951" s="173" t="str">
        <f>IF(ISBLANK('Inst suppl.'!$C4),"-",'Inst suppl.'!$C4)</f>
        <v>-</v>
      </c>
      <c r="D951" s="75" t="str">
        <f t="shared" si="14"/>
        <v>-</v>
      </c>
    </row>
    <row r="952" spans="1:4" x14ac:dyDescent="0.2">
      <c r="A952" s="171" t="str">
        <f>IF(ISBLANK('Inst suppl.'!$A5),"-",'Inst suppl.'!$A5)</f>
        <v>-</v>
      </c>
      <c r="B952" s="172" t="str">
        <f>IF(ISBLANK('Inst suppl.'!$B5),"-",'Inst suppl.'!$B5)</f>
        <v>-</v>
      </c>
      <c r="C952" s="173" t="str">
        <f>IF(ISBLANK('Inst suppl.'!$C5),"-",'Inst suppl.'!$C5)</f>
        <v>-</v>
      </c>
      <c r="D952" s="75" t="str">
        <f t="shared" si="14"/>
        <v>-</v>
      </c>
    </row>
    <row r="953" spans="1:4" x14ac:dyDescent="0.2">
      <c r="A953" s="171" t="str">
        <f>IF(ISBLANK('Inst suppl.'!$A6),"-",'Inst suppl.'!$A6)</f>
        <v>-</v>
      </c>
      <c r="B953" s="172" t="str">
        <f>IF(ISBLANK('Inst suppl.'!$B6),"-",'Inst suppl.'!$B6)</f>
        <v>-</v>
      </c>
      <c r="C953" s="173" t="str">
        <f>IF(ISBLANK('Inst suppl.'!$C6),"-",'Inst suppl.'!$C6)</f>
        <v>-</v>
      </c>
      <c r="D953" s="75" t="str">
        <f t="shared" si="14"/>
        <v>-</v>
      </c>
    </row>
    <row r="954" spans="1:4" x14ac:dyDescent="0.2">
      <c r="A954" s="171" t="str">
        <f>IF(ISBLANK('Inst suppl.'!$A7),"-",'Inst suppl.'!$A7)</f>
        <v>-</v>
      </c>
      <c r="B954" s="172" t="str">
        <f>IF(ISBLANK('Inst suppl.'!$B7),"-",'Inst suppl.'!$B7)</f>
        <v>-</v>
      </c>
      <c r="C954" s="173" t="str">
        <f>IF(ISBLANK('Inst suppl.'!$C7),"-",'Inst suppl.'!$C7)</f>
        <v>-</v>
      </c>
      <c r="D954" s="75" t="str">
        <f t="shared" si="14"/>
        <v>-</v>
      </c>
    </row>
    <row r="955" spans="1:4" x14ac:dyDescent="0.2">
      <c r="A955" s="171" t="str">
        <f>IF(ISBLANK('Inst suppl.'!$A8),"-",'Inst suppl.'!$A8)</f>
        <v>-</v>
      </c>
      <c r="B955" s="172" t="str">
        <f>IF(ISBLANK('Inst suppl.'!$B8),"-",'Inst suppl.'!$B8)</f>
        <v>-</v>
      </c>
      <c r="C955" s="173" t="str">
        <f>IF(ISBLANK('Inst suppl.'!$C8),"-",'Inst suppl.'!$C8)</f>
        <v>-</v>
      </c>
      <c r="D955" s="75" t="str">
        <f t="shared" si="14"/>
        <v>-</v>
      </c>
    </row>
    <row r="956" spans="1:4" x14ac:dyDescent="0.2">
      <c r="A956" s="171" t="str">
        <f>IF(ISBLANK('Inst suppl.'!$A9),"-",'Inst suppl.'!$A9)</f>
        <v>-</v>
      </c>
      <c r="B956" s="172" t="str">
        <f>IF(ISBLANK('Inst suppl.'!$B9),"-",'Inst suppl.'!$B9)</f>
        <v>-</v>
      </c>
      <c r="C956" s="173" t="str">
        <f>IF(ISBLANK('Inst suppl.'!$C9),"-",'Inst suppl.'!$C9)</f>
        <v>-</v>
      </c>
      <c r="D956" s="75" t="str">
        <f t="shared" si="14"/>
        <v>-</v>
      </c>
    </row>
    <row r="957" spans="1:4" x14ac:dyDescent="0.2">
      <c r="A957" s="171" t="str">
        <f>IF(ISBLANK('Inst suppl.'!$A10),"-",'Inst suppl.'!$A10)</f>
        <v>-</v>
      </c>
      <c r="B957" s="172" t="str">
        <f>IF(ISBLANK('Inst suppl.'!$B10),"-",'Inst suppl.'!$B10)</f>
        <v>-</v>
      </c>
      <c r="C957" s="173" t="str">
        <f>IF(ISBLANK('Inst suppl.'!$C10),"-",'Inst suppl.'!$C10)</f>
        <v>-</v>
      </c>
      <c r="D957" s="75" t="str">
        <f t="shared" si="14"/>
        <v>-</v>
      </c>
    </row>
    <row r="958" spans="1:4" x14ac:dyDescent="0.2">
      <c r="A958" s="171" t="str">
        <f>IF(ISBLANK('Inst suppl.'!$A11),"-",'Inst suppl.'!$A11)</f>
        <v>-</v>
      </c>
      <c r="B958" s="172" t="str">
        <f>IF(ISBLANK('Inst suppl.'!$B11),"-",'Inst suppl.'!$B11)</f>
        <v>-</v>
      </c>
      <c r="C958" s="173" t="str">
        <f>IF(ISBLANK('Inst suppl.'!$C11),"-",'Inst suppl.'!$C11)</f>
        <v>-</v>
      </c>
      <c r="D958" s="75" t="str">
        <f t="shared" si="14"/>
        <v>-</v>
      </c>
    </row>
    <row r="959" spans="1:4" x14ac:dyDescent="0.2">
      <c r="A959" s="171" t="str">
        <f>IF(ISBLANK('Inst suppl.'!$A12),"-",'Inst suppl.'!$A12)</f>
        <v>-</v>
      </c>
      <c r="B959" s="172" t="str">
        <f>IF(ISBLANK('Inst suppl.'!$B12),"-",'Inst suppl.'!$B12)</f>
        <v>-</v>
      </c>
      <c r="C959" s="173" t="str">
        <f>IF(ISBLANK('Inst suppl.'!$C12),"-",'Inst suppl.'!$C12)</f>
        <v>-</v>
      </c>
      <c r="D959" s="75" t="str">
        <f t="shared" si="14"/>
        <v>-</v>
      </c>
    </row>
    <row r="960" spans="1:4" x14ac:dyDescent="0.2">
      <c r="A960" s="171" t="str">
        <f>IF(ISBLANK('Inst suppl.'!$A13),"-",'Inst suppl.'!$A13)</f>
        <v>-</v>
      </c>
      <c r="B960" s="172" t="str">
        <f>IF(ISBLANK('Inst suppl.'!$B13),"-",'Inst suppl.'!$B13)</f>
        <v>-</v>
      </c>
      <c r="C960" s="173" t="str">
        <f>IF(ISBLANK('Inst suppl.'!$C13),"-",'Inst suppl.'!$C13)</f>
        <v>-</v>
      </c>
      <c r="D960" s="75" t="str">
        <f t="shared" si="14"/>
        <v>-</v>
      </c>
    </row>
    <row r="961" spans="1:4" x14ac:dyDescent="0.2">
      <c r="A961" s="171" t="str">
        <f>IF(ISBLANK('Inst suppl.'!$A14),"-",'Inst suppl.'!$A14)</f>
        <v>-</v>
      </c>
      <c r="B961" s="172" t="str">
        <f>IF(ISBLANK('Inst suppl.'!$B14),"-",'Inst suppl.'!$B14)</f>
        <v>-</v>
      </c>
      <c r="C961" s="173" t="str">
        <f>IF(ISBLANK('Inst suppl.'!$C14),"-",'Inst suppl.'!$C14)</f>
        <v>-</v>
      </c>
      <c r="D961" s="75" t="str">
        <f t="shared" si="14"/>
        <v>-</v>
      </c>
    </row>
    <row r="962" spans="1:4" x14ac:dyDescent="0.2">
      <c r="A962" s="171" t="str">
        <f>IF(ISBLANK('Inst suppl.'!$A15),"-",'Inst suppl.'!$A15)</f>
        <v>-</v>
      </c>
      <c r="B962" s="172" t="str">
        <f>IF(ISBLANK('Inst suppl.'!$B15),"-",'Inst suppl.'!$B15)</f>
        <v>-</v>
      </c>
      <c r="C962" s="173" t="str">
        <f>IF(ISBLANK('Inst suppl.'!$C15),"-",'Inst suppl.'!$C15)</f>
        <v>-</v>
      </c>
      <c r="D962" s="75" t="str">
        <f t="shared" si="14"/>
        <v>-</v>
      </c>
    </row>
    <row r="963" spans="1:4" x14ac:dyDescent="0.2">
      <c r="A963" s="171" t="str">
        <f>IF(ISBLANK('Inst suppl.'!$A16),"-",'Inst suppl.'!$A16)</f>
        <v>-</v>
      </c>
      <c r="B963" s="172" t="str">
        <f>IF(ISBLANK('Inst suppl.'!$B16),"-",'Inst suppl.'!$B16)</f>
        <v>-</v>
      </c>
      <c r="C963" s="173" t="str">
        <f>IF(ISBLANK('Inst suppl.'!$C16),"-",'Inst suppl.'!$C16)</f>
        <v>-</v>
      </c>
      <c r="D963" s="75" t="str">
        <f t="shared" si="14"/>
        <v>-</v>
      </c>
    </row>
    <row r="964" spans="1:4" x14ac:dyDescent="0.2">
      <c r="A964" s="171" t="str">
        <f>IF(ISBLANK('Inst suppl.'!$A17),"-",'Inst suppl.'!$A17)</f>
        <v>-</v>
      </c>
      <c r="B964" s="172" t="str">
        <f>IF(ISBLANK('Inst suppl.'!$B17),"-",'Inst suppl.'!$B17)</f>
        <v>-</v>
      </c>
      <c r="C964" s="173" t="str">
        <f>IF(ISBLANK('Inst suppl.'!$C17),"-",'Inst suppl.'!$C17)</f>
        <v>-</v>
      </c>
      <c r="D964" s="75" t="str">
        <f t="shared" si="14"/>
        <v>-</v>
      </c>
    </row>
    <row r="965" spans="1:4" x14ac:dyDescent="0.2">
      <c r="A965" s="171" t="str">
        <f>IF(ISBLANK('Inst suppl.'!$A18),"-",'Inst suppl.'!$A18)</f>
        <v>-</v>
      </c>
      <c r="B965" s="172" t="str">
        <f>IF(ISBLANK('Inst suppl.'!$B18),"-",'Inst suppl.'!$B18)</f>
        <v>-</v>
      </c>
      <c r="C965" s="173" t="str">
        <f>IF(ISBLANK('Inst suppl.'!$C18),"-",'Inst suppl.'!$C18)</f>
        <v>-</v>
      </c>
      <c r="D965" s="75" t="str">
        <f t="shared" ref="D965:D970" si="15">IF(B965="-",B965,C965&amp; " (" &amp;B965&amp;")")</f>
        <v>-</v>
      </c>
    </row>
    <row r="966" spans="1:4" x14ac:dyDescent="0.2">
      <c r="A966" s="171" t="str">
        <f>IF(ISBLANK('Inst suppl.'!$A19),"-",'Inst suppl.'!$A19)</f>
        <v>-</v>
      </c>
      <c r="B966" s="172" t="str">
        <f>IF(ISBLANK('Inst suppl.'!$B19),"-",'Inst suppl.'!$B19)</f>
        <v>-</v>
      </c>
      <c r="C966" s="173" t="str">
        <f>IF(ISBLANK('Inst suppl.'!$C19),"-",'Inst suppl.'!$C19)</f>
        <v>-</v>
      </c>
      <c r="D966" s="75" t="str">
        <f t="shared" si="15"/>
        <v>-</v>
      </c>
    </row>
    <row r="967" spans="1:4" x14ac:dyDescent="0.2">
      <c r="A967" s="171" t="str">
        <f>IF(ISBLANK('Inst suppl.'!$A20),"-",'Inst suppl.'!$A20)</f>
        <v>-</v>
      </c>
      <c r="B967" s="172" t="str">
        <f>IF(ISBLANK('Inst suppl.'!$B20),"-",'Inst suppl.'!$B20)</f>
        <v>-</v>
      </c>
      <c r="C967" s="173" t="str">
        <f>IF(ISBLANK('Inst suppl.'!$C20),"-",'Inst suppl.'!$C20)</f>
        <v>-</v>
      </c>
      <c r="D967" s="75" t="str">
        <f t="shared" si="15"/>
        <v>-</v>
      </c>
    </row>
    <row r="968" spans="1:4" x14ac:dyDescent="0.2">
      <c r="A968" s="171" t="str">
        <f>IF(ISBLANK('Inst suppl.'!$A21),"-",'Inst suppl.'!$A21)</f>
        <v>-</v>
      </c>
      <c r="B968" s="172" t="str">
        <f>IF(ISBLANK('Inst suppl.'!$B21),"-",'Inst suppl.'!$B21)</f>
        <v>-</v>
      </c>
      <c r="C968" s="173" t="str">
        <f>IF(ISBLANK('Inst suppl.'!$C21),"-",'Inst suppl.'!$C21)</f>
        <v>-</v>
      </c>
      <c r="D968" s="75" t="str">
        <f t="shared" si="15"/>
        <v>-</v>
      </c>
    </row>
    <row r="969" spans="1:4" x14ac:dyDescent="0.2">
      <c r="A969" s="171" t="str">
        <f>IF(ISBLANK('Inst suppl.'!$A22),"-",'Inst suppl.'!$A22)</f>
        <v>-</v>
      </c>
      <c r="B969" s="172" t="str">
        <f>IF(ISBLANK('Inst suppl.'!$B22),"-",'Inst suppl.'!$B22)</f>
        <v>-</v>
      </c>
      <c r="C969" s="173" t="str">
        <f>IF(ISBLANK('Inst suppl.'!$C22),"-",'Inst suppl.'!$C22)</f>
        <v>-</v>
      </c>
      <c r="D969" s="75" t="str">
        <f t="shared" si="15"/>
        <v>-</v>
      </c>
    </row>
    <row r="970" spans="1:4" x14ac:dyDescent="0.2">
      <c r="A970" s="171" t="str">
        <f>IF(ISBLANK('Inst suppl.'!$A23),"-",'Inst suppl.'!$A23)</f>
        <v>-</v>
      </c>
      <c r="B970" s="172" t="str">
        <f>IF(ISBLANK('Inst suppl.'!$B23),"-",'Inst suppl.'!$B23)</f>
        <v>-</v>
      </c>
      <c r="C970" s="173" t="str">
        <f>IF(ISBLANK('Inst suppl.'!$C23),"-",'Inst suppl.'!$C23)</f>
        <v>-</v>
      </c>
      <c r="D970" s="75" t="str">
        <f t="shared" si="15"/>
        <v>-</v>
      </c>
    </row>
  </sheetData>
  <sheetProtection sheet="1" objects="1" scenarios="1"/>
  <phoneticPr fontId="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indexed="41"/>
  </sheetPr>
  <dimension ref="A1:H507"/>
  <sheetViews>
    <sheetView showGridLines="0" showRowColHeaders="0" workbookViewId="0">
      <selection activeCell="A4" sqref="A4"/>
    </sheetView>
  </sheetViews>
  <sheetFormatPr baseColWidth="10" defaultRowHeight="12.75" x14ac:dyDescent="0.2"/>
  <cols>
    <col min="1" max="2" width="14.28515625" style="20" customWidth="1"/>
    <col min="3" max="3" width="67.7109375" style="20" customWidth="1"/>
    <col min="4" max="16384" width="11.42578125" style="20"/>
  </cols>
  <sheetData>
    <row r="1" spans="1:8" s="30" customFormat="1" x14ac:dyDescent="0.2">
      <c r="A1" s="80" t="s">
        <v>1180</v>
      </c>
      <c r="B1" s="80"/>
      <c r="D1" s="122"/>
      <c r="E1" s="122"/>
      <c r="F1" s="122"/>
      <c r="G1" s="122"/>
      <c r="H1" s="122"/>
    </row>
    <row r="2" spans="1:8" s="30" customFormat="1" ht="20.25" customHeight="1" thickBot="1" x14ac:dyDescent="0.25">
      <c r="C2" s="123"/>
      <c r="D2" s="80"/>
      <c r="E2" s="122"/>
      <c r="F2" s="122"/>
      <c r="G2" s="122"/>
      <c r="H2" s="122"/>
    </row>
    <row r="3" spans="1:8" s="80" customFormat="1" ht="13.5" customHeight="1" x14ac:dyDescent="0.2">
      <c r="A3" s="127" t="s">
        <v>1179</v>
      </c>
      <c r="B3" s="126" t="s">
        <v>2755</v>
      </c>
      <c r="C3" s="125" t="s">
        <v>1178</v>
      </c>
    </row>
    <row r="4" spans="1:8" ht="13.5" customHeight="1" x14ac:dyDescent="0.2">
      <c r="A4" s="128"/>
      <c r="B4" s="131"/>
      <c r="C4" s="134"/>
    </row>
    <row r="5" spans="1:8" ht="13.5" customHeight="1" x14ac:dyDescent="0.2">
      <c r="A5" s="129"/>
      <c r="B5" s="132"/>
      <c r="C5" s="135"/>
    </row>
    <row r="6" spans="1:8" ht="13.5" customHeight="1" x14ac:dyDescent="0.2">
      <c r="A6" s="129"/>
      <c r="B6" s="132"/>
      <c r="C6" s="135"/>
    </row>
    <row r="7" spans="1:8" ht="13.5" customHeight="1" x14ac:dyDescent="0.2">
      <c r="A7" s="129"/>
      <c r="B7" s="132"/>
      <c r="C7" s="135"/>
    </row>
    <row r="8" spans="1:8" ht="13.5" customHeight="1" x14ac:dyDescent="0.2">
      <c r="A8" s="129"/>
      <c r="B8" s="132"/>
      <c r="C8" s="135"/>
    </row>
    <row r="9" spans="1:8" ht="13.5" customHeight="1" x14ac:dyDescent="0.2">
      <c r="A9" s="129"/>
      <c r="B9" s="132"/>
      <c r="C9" s="135"/>
    </row>
    <row r="10" spans="1:8" ht="13.5" customHeight="1" x14ac:dyDescent="0.2">
      <c r="A10" s="129"/>
      <c r="B10" s="132"/>
      <c r="C10" s="135"/>
    </row>
    <row r="11" spans="1:8" ht="13.5" customHeight="1" x14ac:dyDescent="0.2">
      <c r="A11" s="129"/>
      <c r="B11" s="132"/>
      <c r="C11" s="135"/>
    </row>
    <row r="12" spans="1:8" ht="13.5" customHeight="1" x14ac:dyDescent="0.2">
      <c r="A12" s="129"/>
      <c r="B12" s="132"/>
      <c r="C12" s="135"/>
    </row>
    <row r="13" spans="1:8" ht="13.5" customHeight="1" x14ac:dyDescent="0.2">
      <c r="A13" s="129"/>
      <c r="B13" s="132"/>
      <c r="C13" s="135"/>
    </row>
    <row r="14" spans="1:8" ht="13.5" customHeight="1" x14ac:dyDescent="0.2">
      <c r="A14" s="129"/>
      <c r="B14" s="132"/>
      <c r="C14" s="135"/>
    </row>
    <row r="15" spans="1:8" ht="13.5" customHeight="1" x14ac:dyDescent="0.2">
      <c r="A15" s="129"/>
      <c r="B15" s="132"/>
      <c r="C15" s="135"/>
    </row>
    <row r="16" spans="1:8" ht="13.5" customHeight="1" x14ac:dyDescent="0.2">
      <c r="A16" s="129"/>
      <c r="B16" s="132"/>
      <c r="C16" s="135"/>
    </row>
    <row r="17" spans="1:3" ht="13.5" customHeight="1" x14ac:dyDescent="0.2">
      <c r="A17" s="129"/>
      <c r="B17" s="132"/>
      <c r="C17" s="135"/>
    </row>
    <row r="18" spans="1:3" ht="13.5" customHeight="1" x14ac:dyDescent="0.2">
      <c r="A18" s="129"/>
      <c r="B18" s="132"/>
      <c r="C18" s="135"/>
    </row>
    <row r="19" spans="1:3" ht="13.5" customHeight="1" x14ac:dyDescent="0.2">
      <c r="A19" s="129"/>
      <c r="B19" s="132"/>
      <c r="C19" s="135"/>
    </row>
    <row r="20" spans="1:3" ht="13.5" customHeight="1" x14ac:dyDescent="0.2">
      <c r="A20" s="129"/>
      <c r="B20" s="132"/>
      <c r="C20" s="135"/>
    </row>
    <row r="21" spans="1:3" ht="13.5" customHeight="1" x14ac:dyDescent="0.2">
      <c r="A21" s="129"/>
      <c r="B21" s="132"/>
      <c r="C21" s="135"/>
    </row>
    <row r="22" spans="1:3" ht="13.5" customHeight="1" x14ac:dyDescent="0.2">
      <c r="A22" s="129"/>
      <c r="B22" s="132"/>
      <c r="C22" s="135"/>
    </row>
    <row r="23" spans="1:3" ht="13.5" customHeight="1" thickBot="1" x14ac:dyDescent="0.25">
      <c r="A23" s="130"/>
      <c r="B23" s="133"/>
      <c r="C23" s="136"/>
    </row>
    <row r="488" spans="1:1" x14ac:dyDescent="0.2">
      <c r="A488" s="20" t="str">
        <f>IF(ISBLANK('Inst suppl.'!C4),"zz",'Inst suppl.'!C4)</f>
        <v>zz</v>
      </c>
    </row>
    <row r="489" spans="1:1" x14ac:dyDescent="0.2">
      <c r="A489" s="20" t="str">
        <f>IF(ISBLANK('Inst suppl.'!C5),"zz",'Inst suppl.'!C5)</f>
        <v>zz</v>
      </c>
    </row>
    <row r="490" spans="1:1" x14ac:dyDescent="0.2">
      <c r="A490" s="20" t="str">
        <f>IF(ISBLANK('Inst suppl.'!C6),"zz",'Inst suppl.'!C6)</f>
        <v>zz</v>
      </c>
    </row>
    <row r="491" spans="1:1" x14ac:dyDescent="0.2">
      <c r="A491" s="20" t="str">
        <f>IF(ISBLANK('Inst suppl.'!C7),"zz",'Inst suppl.'!C7)</f>
        <v>zz</v>
      </c>
    </row>
    <row r="492" spans="1:1" x14ac:dyDescent="0.2">
      <c r="A492" s="20" t="str">
        <f>IF(ISBLANK('Inst suppl.'!C8),"zz",'Inst suppl.'!C8)</f>
        <v>zz</v>
      </c>
    </row>
    <row r="493" spans="1:1" x14ac:dyDescent="0.2">
      <c r="A493" s="20" t="str">
        <f>IF(ISBLANK('Inst suppl.'!C9),"zz",'Inst suppl.'!C9)</f>
        <v>zz</v>
      </c>
    </row>
    <row r="494" spans="1:1" x14ac:dyDescent="0.2">
      <c r="A494" s="20" t="str">
        <f>IF(ISBLANK('Inst suppl.'!C10),"zz",'Inst suppl.'!C10)</f>
        <v>zz</v>
      </c>
    </row>
    <row r="495" spans="1:1" x14ac:dyDescent="0.2">
      <c r="A495" s="20" t="str">
        <f>IF(ISBLANK('Inst suppl.'!C11),"zz",'Inst suppl.'!C11)</f>
        <v>zz</v>
      </c>
    </row>
    <row r="496" spans="1:1" x14ac:dyDescent="0.2">
      <c r="A496" s="20" t="str">
        <f>IF(ISBLANK('Inst suppl.'!C12),"zz",'Inst suppl.'!C12)</f>
        <v>zz</v>
      </c>
    </row>
    <row r="497" spans="1:1" x14ac:dyDescent="0.2">
      <c r="A497" s="20" t="str">
        <f>IF(ISBLANK('Inst suppl.'!C13),"zz",'Inst suppl.'!C13)</f>
        <v>zz</v>
      </c>
    </row>
    <row r="498" spans="1:1" x14ac:dyDescent="0.2">
      <c r="A498" s="20" t="str">
        <f>IF(ISBLANK('Inst suppl.'!C14),"zz",'Inst suppl.'!C14)</f>
        <v>zz</v>
      </c>
    </row>
    <row r="499" spans="1:1" x14ac:dyDescent="0.2">
      <c r="A499" s="20" t="str">
        <f>IF(ISBLANK('Inst suppl.'!C15),"zz",'Inst suppl.'!C15)</f>
        <v>zz</v>
      </c>
    </row>
    <row r="500" spans="1:1" x14ac:dyDescent="0.2">
      <c r="A500" s="20" t="str">
        <f>IF(ISBLANK('Inst suppl.'!C16),"zz",'Inst suppl.'!C16)</f>
        <v>zz</v>
      </c>
    </row>
    <row r="501" spans="1:1" x14ac:dyDescent="0.2">
      <c r="A501" s="20" t="str">
        <f>IF(ISBLANK('Inst suppl.'!C17),"zz",'Inst suppl.'!C17)</f>
        <v>zz</v>
      </c>
    </row>
    <row r="502" spans="1:1" x14ac:dyDescent="0.2">
      <c r="A502" s="20" t="str">
        <f>IF(ISBLANK('Inst suppl.'!C18),"zz",'Inst suppl.'!C18)</f>
        <v>zz</v>
      </c>
    </row>
    <row r="503" spans="1:1" x14ac:dyDescent="0.2">
      <c r="A503" s="20" t="str">
        <f>IF(ISBLANK('Inst suppl.'!C19),"zz",'Inst suppl.'!C19)</f>
        <v>zz</v>
      </c>
    </row>
    <row r="504" spans="1:1" x14ac:dyDescent="0.2">
      <c r="A504" s="20" t="str">
        <f>IF(ISBLANK('Inst suppl.'!C20),"zz",'Inst suppl.'!C20)</f>
        <v>zz</v>
      </c>
    </row>
    <row r="505" spans="1:1" x14ac:dyDescent="0.2">
      <c r="A505" s="20" t="str">
        <f>IF(ISBLANK('Inst suppl.'!C21),"zz",'Inst suppl.'!C21)</f>
        <v>zz</v>
      </c>
    </row>
    <row r="506" spans="1:1" x14ac:dyDescent="0.2">
      <c r="A506" s="20" t="str">
        <f>IF(ISBLANK('Inst suppl.'!C22),"zz",'Inst suppl.'!C22)</f>
        <v>zz</v>
      </c>
    </row>
    <row r="507" spans="1:1" x14ac:dyDescent="0.2">
      <c r="A507" s="20" t="str">
        <f>IF(ISBLANK('Inst suppl.'!C23),"zz",'Inst suppl.'!C23)</f>
        <v>zz</v>
      </c>
    </row>
  </sheetData>
  <sheetProtection sheet="1" objects="1" scenarios="1"/>
  <phoneticPr fontId="16"/>
  <dataValidations xWindow="230" yWindow="613" count="3">
    <dataValidation allowBlank="1" showInputMessage="1" showErrorMessage="1" prompt="Code de l'institution de formation" sqref="B3" xr:uid="{00000000-0002-0000-0700-000000000000}"/>
    <dataValidation allowBlank="1" showInputMessage="1" showErrorMessage="1" prompt="Nom de l'institution de formation" sqref="C3" xr:uid="{00000000-0002-0000-0700-000001000000}"/>
    <dataValidation allowBlank="1" showInputMessage="1" showErrorMessage="1" prompt="Type de code, p. ex. CH.BUR ou CT.FR" sqref="A3" xr:uid="{00000000-0002-0000-0700-000002000000}"/>
  </dataValidations>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indexed="42"/>
  </sheetPr>
  <dimension ref="A1:B13"/>
  <sheetViews>
    <sheetView showGridLines="0" workbookViewId="0">
      <pane ySplit="3" topLeftCell="A4" activePane="bottomLeft" state="frozenSplit"/>
      <selection activeCell="G39" sqref="G39"/>
      <selection pane="bottomLeft" activeCell="A2" sqref="A2"/>
    </sheetView>
  </sheetViews>
  <sheetFormatPr baseColWidth="10" defaultRowHeight="12.75" x14ac:dyDescent="0.2"/>
  <cols>
    <col min="1" max="1" width="11.28515625" style="78" bestFit="1" customWidth="1"/>
    <col min="2" max="2" width="78" style="78" customWidth="1"/>
    <col min="3" max="16384" width="11.42578125" style="78"/>
  </cols>
  <sheetData>
    <row r="1" spans="1:2" s="77" customFormat="1" x14ac:dyDescent="0.2">
      <c r="A1" s="68" t="s">
        <v>1181</v>
      </c>
    </row>
    <row r="2" spans="1:2" s="77" customFormat="1" x14ac:dyDescent="0.2">
      <c r="A2" s="69"/>
      <c r="B2" s="69"/>
    </row>
    <row r="3" spans="1:2" s="77" customFormat="1" ht="13.5" thickBot="1" x14ac:dyDescent="0.25">
      <c r="A3" s="70" t="s">
        <v>2755</v>
      </c>
      <c r="B3" s="71" t="s">
        <v>3432</v>
      </c>
    </row>
    <row r="4" spans="1:2" x14ac:dyDescent="0.2">
      <c r="A4" s="174">
        <f>IF(ISBLANK(Nomen.complète!G4),"-",Nomen.complète!G4)</f>
        <v>99990000</v>
      </c>
      <c r="B4" s="175" t="str">
        <f>IF(ISBLANK(Nomen.complète!H4),"-",Nomen.complète!H4)</f>
        <v>Type d'enseignement de la classe non livré (SdL)</v>
      </c>
    </row>
    <row r="5" spans="1:2" x14ac:dyDescent="0.2">
      <c r="A5" s="164" t="str">
        <f>IF(ISBLANK(Nomen.complète!G5),"-",Nomen.complète!G5)</f>
        <v>-</v>
      </c>
      <c r="B5" s="165" t="str">
        <f>IF(ISBLANK(Nomen.complète!H5),"-",Nomen.complète!H5)</f>
        <v>-</v>
      </c>
    </row>
    <row r="6" spans="1:2" x14ac:dyDescent="0.2">
      <c r="A6" s="164" t="str">
        <f>IF(ISBLANK(Nomen.complète!G6),"-",Nomen.complète!G6)</f>
        <v>-</v>
      </c>
      <c r="B6" s="165" t="str">
        <f>IF(ISBLANK(Nomen.complète!H6),"-",Nomen.complète!H6)</f>
        <v>-</v>
      </c>
    </row>
    <row r="7" spans="1:2" x14ac:dyDescent="0.2">
      <c r="A7" s="164" t="str">
        <f>IF(ISBLANK(Nomen.complète!G7),"-",Nomen.complète!G7)</f>
        <v>-</v>
      </c>
      <c r="B7" s="165" t="str">
        <f>IF(ISBLANK(Nomen.complète!H7),"-",Nomen.complète!H7)</f>
        <v>-</v>
      </c>
    </row>
    <row r="8" spans="1:2" x14ac:dyDescent="0.2">
      <c r="A8" s="164" t="str">
        <f>IF(ISBLANK(Nomen.complète!G8),"-",Nomen.complète!G8)</f>
        <v>-</v>
      </c>
      <c r="B8" s="165" t="str">
        <f>IF(ISBLANK(Nomen.complète!H8),"-",Nomen.complète!H8)</f>
        <v>-</v>
      </c>
    </row>
    <row r="9" spans="1:2" x14ac:dyDescent="0.2">
      <c r="A9" s="164" t="str">
        <f>IF(ISBLANK(Nomen.complète!G9),"-",Nomen.complète!G9)</f>
        <v>-</v>
      </c>
      <c r="B9" s="165" t="str">
        <f>IF(ISBLANK(Nomen.complète!H9),"-",Nomen.complète!H9)</f>
        <v>-</v>
      </c>
    </row>
    <row r="10" spans="1:2" x14ac:dyDescent="0.2">
      <c r="A10" s="164" t="str">
        <f>IF(ISBLANK(Nomen.complète!G10),"-",Nomen.complète!G10)</f>
        <v>-</v>
      </c>
      <c r="B10" s="165" t="str">
        <f>IF(ISBLANK(Nomen.complète!H10),"-",Nomen.complète!H10)</f>
        <v>-</v>
      </c>
    </row>
    <row r="11" spans="1:2" x14ac:dyDescent="0.2">
      <c r="A11" s="164" t="str">
        <f>IF(ISBLANK(Nomen.complète!G11),"-",Nomen.complète!G11)</f>
        <v>-</v>
      </c>
      <c r="B11" s="165" t="str">
        <f>IF(ISBLANK(Nomen.complète!H11),"-",Nomen.complète!H11)</f>
        <v>-</v>
      </c>
    </row>
    <row r="12" spans="1:2" x14ac:dyDescent="0.2">
      <c r="A12" s="164" t="str">
        <f>IF(ISBLANK(Nomen.complète!G12),"-",Nomen.complète!G12)</f>
        <v>-</v>
      </c>
      <c r="B12" s="165" t="str">
        <f>IF(ISBLANK(Nomen.complète!H12),"-",Nomen.complète!H12)</f>
        <v>-</v>
      </c>
    </row>
    <row r="13" spans="1:2" x14ac:dyDescent="0.2">
      <c r="A13" s="164" t="str">
        <f>IF(ISBLANK(Nomen.complète!G13),"-",Nomen.complète!G13)</f>
        <v>-</v>
      </c>
      <c r="B13" s="165" t="str">
        <f>IF(ISBLANK(Nomen.complète!H13),"-",Nomen.complète!H13)</f>
        <v>-</v>
      </c>
    </row>
  </sheetData>
  <phoneticPr fontId="0" type="noConversion"/>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20</vt:i4>
      </vt:variant>
      <vt:variant>
        <vt:lpstr>Plages nommées</vt:lpstr>
      </vt:variant>
      <vt:variant>
        <vt:i4>37</vt:i4>
      </vt:variant>
    </vt:vector>
  </HeadingPairs>
  <TitlesOfParts>
    <vt:vector size="57" baseType="lpstr">
      <vt:lpstr>Mode d'emploi</vt:lpstr>
      <vt:lpstr>Info livraison</vt:lpstr>
      <vt:lpstr>Institut - Classes</vt:lpstr>
      <vt:lpstr>Données élèves</vt:lpstr>
      <vt:lpstr>Fichier d'export</vt:lpstr>
      <vt:lpstr>Ct</vt:lpstr>
      <vt:lpstr>Inst</vt:lpstr>
      <vt:lpstr>Inst suppl.</vt:lpstr>
      <vt:lpstr>TEnsCl</vt:lpstr>
      <vt:lpstr>TID</vt:lpstr>
      <vt:lpstr>Sexe</vt:lpstr>
      <vt:lpstr>Nat</vt:lpstr>
      <vt:lpstr>Lan</vt:lpstr>
      <vt:lpstr>Com</vt:lpstr>
      <vt:lpstr>TEns</vt:lpstr>
      <vt:lpstr>TEns suppl.</vt:lpstr>
      <vt:lpstr>MoEn</vt:lpstr>
      <vt:lpstr>SPE</vt:lpstr>
      <vt:lpstr>MP1</vt:lpstr>
      <vt:lpstr>Nomen.complète</vt:lpstr>
      <vt:lpstr>codecatidlern</vt:lpstr>
      <vt:lpstr>codeclint</vt:lpstr>
      <vt:lpstr>codeform</vt:lpstr>
      <vt:lpstr>codegem</vt:lpstr>
      <vt:lpstr>codegemhist</vt:lpstr>
      <vt:lpstr>codeinstit</vt:lpstr>
      <vt:lpstr>codekt</vt:lpstr>
      <vt:lpstr>codektbj</vt:lpstr>
      <vt:lpstr>codelangue</vt:lpstr>
      <vt:lpstr>codemp1</vt:lpstr>
      <vt:lpstr>codenat</vt:lpstr>
      <vt:lpstr>codeschart</vt:lpstr>
      <vt:lpstr>codeschartkla</vt:lpstr>
      <vt:lpstr>codesex</vt:lpstr>
      <vt:lpstr>codespe</vt:lpstr>
      <vt:lpstr>libcatidinstit</vt:lpstr>
      <vt:lpstr>libcatidlern</vt:lpstr>
      <vt:lpstr>libclint</vt:lpstr>
      <vt:lpstr>libform</vt:lpstr>
      <vt:lpstr>libgem</vt:lpstr>
      <vt:lpstr>libinstit</vt:lpstr>
      <vt:lpstr>libkt</vt:lpstr>
      <vt:lpstr>libktabb</vt:lpstr>
      <vt:lpstr>liblangue</vt:lpstr>
      <vt:lpstr>libmp1</vt:lpstr>
      <vt:lpstr>libnat</vt:lpstr>
      <vt:lpstr>libschart</vt:lpstr>
      <vt:lpstr>libschartabb</vt:lpstr>
      <vt:lpstr>libschartkla</vt:lpstr>
      <vt:lpstr>libsex</vt:lpstr>
      <vt:lpstr>libspe</vt:lpstr>
      <vt:lpstr>valschartktbj90</vt:lpstr>
      <vt:lpstr>valschartktbj99</vt:lpstr>
      <vt:lpstr>valschartktbjmax</vt:lpstr>
      <vt:lpstr>valschartktbjmin</vt:lpstr>
      <vt:lpstr>valschartmaxalt</vt:lpstr>
      <vt:lpstr>valschartminalt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Chassot Alain BFS</cp:lastModifiedBy>
  <cp:lastPrinted>2009-05-15T11:25:07Z</cp:lastPrinted>
  <dcterms:created xsi:type="dcterms:W3CDTF">2009-03-11T07:13:41Z</dcterms:created>
  <dcterms:modified xsi:type="dcterms:W3CDTF">2023-11-13T12:42:12Z</dcterms:modified>
</cp:coreProperties>
</file>